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ocuments\EMILIS\Turing college\"/>
    </mc:Choice>
  </mc:AlternateContent>
  <xr:revisionPtr revIDLastSave="0" documentId="13_ncr:1_{95126A74-61B0-4D7B-A927-746B753F763C}" xr6:coauthVersionLast="47" xr6:coauthVersionMax="47" xr10:uidLastSave="{00000000-0000-0000-0000-000000000000}"/>
  <bookViews>
    <workbookView xWindow="3040" yWindow="0" windowWidth="13890" windowHeight="13770" firstSheet="1" activeTab="1" xr2:uid="{00000000-000D-0000-FFFF-FFFF00000000}"/>
    <workbookView xWindow="12230" yWindow="540" windowWidth="20390" windowHeight="12970" firstSheet="1" activeTab="3" xr2:uid="{35B8035C-D796-4A91-8C0E-26796A555646}"/>
  </bookViews>
  <sheets>
    <sheet name="Dashboard - Hands on, initial v" sheetId="1" state="hidden" r:id="rId1"/>
    <sheet name="New dashboard" sheetId="8" r:id="rId2"/>
    <sheet name="IndexMatchData" sheetId="7" state="hidden" r:id="rId3"/>
    <sheet name="MergedData" sheetId="6" r:id="rId4"/>
    <sheet name="Suppl" sheetId="10" state="hidden" r:id="rId5"/>
    <sheet name="SalesOrderHeader" sheetId="2" state="hidden" r:id="rId6"/>
    <sheet name="SalesPerson" sheetId="3" state="hidden" r:id="rId7"/>
    <sheet name="SalesTerritory" sheetId="4" state="hidden" r:id="rId8"/>
    <sheet name="Customer" sheetId="5" state="hidden" r:id="rId9"/>
  </sheets>
  <definedNames>
    <definedName name="_xlnm._FilterDatabase" localSheetId="8" hidden="1">Customer!$A$1:$H$19186</definedName>
    <definedName name="_xlnm._FilterDatabase" localSheetId="3" hidden="1">MergedData!$A$1:$U$800</definedName>
    <definedName name="_xlnm._FilterDatabase" localSheetId="5" hidden="1">SalesOrderHeader!$A$1:$AE$800</definedName>
    <definedName name="_xlnm._FilterDatabase" localSheetId="6" hidden="1">SalesPerson!$A$1:$L$24</definedName>
    <definedName name="_xlnm._FilterDatabase" localSheetId="7" hidden="1">SalesTerritory!$A$1:$L$14</definedName>
  </definedNames>
  <calcPr calcId="191029"/>
  <pivotCaches>
    <pivotCache cacheId="2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18" i="6" l="1"/>
  <c r="AB318" i="6"/>
  <c r="AA319" i="6"/>
  <c r="AB319" i="6"/>
  <c r="AA320" i="6"/>
  <c r="AB320" i="6"/>
  <c r="AA321" i="6"/>
  <c r="AB321" i="6"/>
  <c r="AA322" i="6"/>
  <c r="AB322" i="6"/>
  <c r="AA323" i="6"/>
  <c r="AB323" i="6"/>
  <c r="AA324" i="6"/>
  <c r="AB324" i="6"/>
  <c r="AA325" i="6"/>
  <c r="AB325" i="6"/>
  <c r="AA326" i="6"/>
  <c r="AB326" i="6"/>
  <c r="AA327" i="6"/>
  <c r="AB327" i="6"/>
  <c r="Z319" i="6"/>
  <c r="Z320" i="6"/>
  <c r="Z321" i="6"/>
  <c r="Z322" i="6"/>
  <c r="Z323" i="6"/>
  <c r="Z324" i="6"/>
  <c r="Z325" i="6"/>
  <c r="Z326" i="6"/>
  <c r="Z327" i="6"/>
  <c r="Z318" i="6"/>
  <c r="AB307" i="6"/>
  <c r="AB308" i="6"/>
  <c r="AB309" i="6"/>
  <c r="AB310" i="6"/>
  <c r="AB311" i="6"/>
  <c r="AB312" i="6"/>
  <c r="AB313" i="6"/>
  <c r="AB314" i="6"/>
  <c r="AA308" i="6"/>
  <c r="AA309" i="6"/>
  <c r="AA310" i="6"/>
  <c r="AA311" i="6"/>
  <c r="AA312" i="6"/>
  <c r="AA313" i="6"/>
  <c r="AA314" i="6"/>
  <c r="AA307" i="6"/>
  <c r="X308" i="6"/>
  <c r="X309" i="6"/>
  <c r="X310" i="6"/>
  <c r="X311" i="6"/>
  <c r="X312" i="6"/>
  <c r="X313" i="6"/>
  <c r="E3" i="8" s="1"/>
  <c r="X314" i="6"/>
  <c r="X307" i="6"/>
  <c r="AB298" i="6"/>
  <c r="AA298" i="6"/>
  <c r="AB297" i="6"/>
  <c r="AA297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75" i="6"/>
  <c r="Y275" i="6"/>
  <c r="C27" i="8"/>
  <c r="D27" i="8"/>
  <c r="E27" i="8"/>
  <c r="C28" i="8"/>
  <c r="D28" i="8"/>
  <c r="E28" i="8"/>
  <c r="C29" i="8"/>
  <c r="D29" i="8"/>
  <c r="E29" i="8"/>
  <c r="C30" i="8"/>
  <c r="D30" i="8"/>
  <c r="E30" i="8"/>
  <c r="B28" i="8"/>
  <c r="B29" i="8"/>
  <c r="B30" i="8"/>
  <c r="B27" i="8"/>
  <c r="B26" i="8" a="1"/>
  <c r="B26" i="8" s="1"/>
  <c r="B19" i="8"/>
  <c r="B18" i="8"/>
  <c r="B17" i="8"/>
  <c r="B16" i="8"/>
  <c r="B21" i="8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3" i="3"/>
  <c r="D5" i="8"/>
  <c r="D3" i="8"/>
  <c r="M21" i="1"/>
  <c r="I18" i="1"/>
  <c r="F18" i="1"/>
  <c r="D11" i="1"/>
  <c r="G800" i="7"/>
  <c r="F800" i="7"/>
  <c r="E800" i="7"/>
  <c r="D800" i="7"/>
  <c r="C800" i="7"/>
  <c r="B800" i="7"/>
  <c r="A800" i="7"/>
  <c r="G799" i="7"/>
  <c r="F799" i="7"/>
  <c r="E799" i="7"/>
  <c r="D799" i="7"/>
  <c r="C799" i="7"/>
  <c r="B799" i="7"/>
  <c r="A799" i="7"/>
  <c r="G798" i="7"/>
  <c r="F798" i="7"/>
  <c r="E798" i="7"/>
  <c r="D798" i="7"/>
  <c r="C798" i="7"/>
  <c r="B798" i="7"/>
  <c r="A798" i="7"/>
  <c r="G797" i="7"/>
  <c r="F797" i="7"/>
  <c r="E797" i="7"/>
  <c r="D797" i="7"/>
  <c r="C797" i="7"/>
  <c r="B797" i="7"/>
  <c r="A797" i="7"/>
  <c r="G796" i="7"/>
  <c r="F796" i="7"/>
  <c r="E796" i="7"/>
  <c r="D796" i="7"/>
  <c r="C796" i="7"/>
  <c r="B796" i="7"/>
  <c r="A796" i="7"/>
  <c r="G795" i="7"/>
  <c r="F795" i="7"/>
  <c r="E795" i="7"/>
  <c r="D795" i="7"/>
  <c r="C795" i="7"/>
  <c r="B795" i="7"/>
  <c r="A795" i="7"/>
  <c r="G794" i="7"/>
  <c r="F794" i="7"/>
  <c r="E794" i="7"/>
  <c r="D794" i="7"/>
  <c r="C794" i="7"/>
  <c r="B794" i="7"/>
  <c r="A794" i="7"/>
  <c r="G793" i="7"/>
  <c r="F793" i="7"/>
  <c r="E793" i="7"/>
  <c r="D793" i="7"/>
  <c r="C793" i="7"/>
  <c r="B793" i="7"/>
  <c r="A793" i="7"/>
  <c r="G792" i="7"/>
  <c r="F792" i="7"/>
  <c r="E792" i="7"/>
  <c r="D792" i="7"/>
  <c r="C792" i="7"/>
  <c r="B792" i="7"/>
  <c r="A792" i="7"/>
  <c r="G791" i="7"/>
  <c r="F791" i="7"/>
  <c r="E791" i="7"/>
  <c r="D791" i="7"/>
  <c r="C791" i="7"/>
  <c r="B791" i="7"/>
  <c r="A791" i="7"/>
  <c r="G790" i="7"/>
  <c r="F790" i="7"/>
  <c r="E790" i="7"/>
  <c r="D790" i="7"/>
  <c r="C790" i="7"/>
  <c r="B790" i="7"/>
  <c r="A790" i="7"/>
  <c r="G789" i="7"/>
  <c r="F789" i="7"/>
  <c r="E789" i="7"/>
  <c r="D789" i="7"/>
  <c r="C789" i="7"/>
  <c r="B789" i="7"/>
  <c r="A789" i="7"/>
  <c r="G788" i="7"/>
  <c r="F788" i="7"/>
  <c r="E788" i="7"/>
  <c r="D788" i="7"/>
  <c r="C788" i="7"/>
  <c r="B788" i="7"/>
  <c r="A788" i="7"/>
  <c r="G787" i="7"/>
  <c r="F787" i="7"/>
  <c r="E787" i="7"/>
  <c r="D787" i="7"/>
  <c r="C787" i="7"/>
  <c r="B787" i="7"/>
  <c r="A787" i="7"/>
  <c r="G786" i="7"/>
  <c r="F786" i="7"/>
  <c r="E786" i="7"/>
  <c r="D786" i="7"/>
  <c r="C786" i="7"/>
  <c r="B786" i="7"/>
  <c r="A786" i="7"/>
  <c r="G785" i="7"/>
  <c r="F785" i="7"/>
  <c r="E785" i="7"/>
  <c r="D785" i="7"/>
  <c r="C785" i="7"/>
  <c r="B785" i="7"/>
  <c r="A785" i="7"/>
  <c r="G784" i="7"/>
  <c r="F784" i="7"/>
  <c r="E784" i="7"/>
  <c r="D784" i="7"/>
  <c r="C784" i="7"/>
  <c r="B784" i="7"/>
  <c r="A784" i="7"/>
  <c r="G783" i="7"/>
  <c r="F783" i="7"/>
  <c r="E783" i="7"/>
  <c r="D783" i="7"/>
  <c r="C783" i="7"/>
  <c r="B783" i="7"/>
  <c r="A783" i="7"/>
  <c r="G782" i="7"/>
  <c r="F782" i="7"/>
  <c r="E782" i="7"/>
  <c r="D782" i="7"/>
  <c r="C782" i="7"/>
  <c r="B782" i="7"/>
  <c r="A782" i="7"/>
  <c r="G781" i="7"/>
  <c r="F781" i="7"/>
  <c r="E781" i="7"/>
  <c r="D781" i="7"/>
  <c r="C781" i="7"/>
  <c r="B781" i="7"/>
  <c r="A781" i="7"/>
  <c r="G780" i="7"/>
  <c r="F780" i="7"/>
  <c r="E780" i="7"/>
  <c r="D780" i="7"/>
  <c r="C780" i="7"/>
  <c r="B780" i="7"/>
  <c r="A780" i="7"/>
  <c r="G779" i="7"/>
  <c r="F779" i="7"/>
  <c r="E779" i="7"/>
  <c r="D779" i="7"/>
  <c r="C779" i="7"/>
  <c r="B779" i="7"/>
  <c r="A779" i="7"/>
  <c r="G778" i="7"/>
  <c r="F778" i="7"/>
  <c r="E778" i="7"/>
  <c r="D778" i="7"/>
  <c r="C778" i="7"/>
  <c r="B778" i="7"/>
  <c r="A778" i="7"/>
  <c r="G777" i="7"/>
  <c r="F777" i="7"/>
  <c r="E777" i="7"/>
  <c r="D777" i="7"/>
  <c r="C777" i="7"/>
  <c r="B777" i="7"/>
  <c r="A777" i="7"/>
  <c r="G776" i="7"/>
  <c r="F776" i="7"/>
  <c r="E776" i="7"/>
  <c r="D776" i="7"/>
  <c r="C776" i="7"/>
  <c r="B776" i="7"/>
  <c r="A776" i="7"/>
  <c r="G775" i="7"/>
  <c r="F775" i="7"/>
  <c r="E775" i="7"/>
  <c r="D775" i="7"/>
  <c r="C775" i="7"/>
  <c r="B775" i="7"/>
  <c r="A775" i="7"/>
  <c r="G774" i="7"/>
  <c r="F774" i="7"/>
  <c r="E774" i="7"/>
  <c r="D774" i="7"/>
  <c r="C774" i="7"/>
  <c r="B774" i="7"/>
  <c r="A774" i="7"/>
  <c r="G773" i="7"/>
  <c r="F773" i="7"/>
  <c r="E773" i="7"/>
  <c r="D773" i="7"/>
  <c r="C773" i="7"/>
  <c r="B773" i="7"/>
  <c r="A773" i="7"/>
  <c r="G772" i="7"/>
  <c r="F772" i="7"/>
  <c r="E772" i="7"/>
  <c r="D772" i="7"/>
  <c r="C772" i="7"/>
  <c r="B772" i="7"/>
  <c r="A772" i="7"/>
  <c r="G771" i="7"/>
  <c r="F771" i="7"/>
  <c r="E771" i="7"/>
  <c r="D771" i="7"/>
  <c r="C771" i="7"/>
  <c r="B771" i="7"/>
  <c r="A771" i="7"/>
  <c r="G770" i="7"/>
  <c r="F770" i="7"/>
  <c r="E770" i="7"/>
  <c r="D770" i="7"/>
  <c r="C770" i="7"/>
  <c r="B770" i="7"/>
  <c r="A770" i="7"/>
  <c r="G769" i="7"/>
  <c r="F769" i="7"/>
  <c r="E769" i="7"/>
  <c r="D769" i="7"/>
  <c r="C769" i="7"/>
  <c r="B769" i="7"/>
  <c r="A769" i="7"/>
  <c r="G768" i="7"/>
  <c r="F768" i="7"/>
  <c r="E768" i="7"/>
  <c r="D768" i="7"/>
  <c r="C768" i="7"/>
  <c r="B768" i="7"/>
  <c r="A768" i="7"/>
  <c r="G767" i="7"/>
  <c r="F767" i="7"/>
  <c r="E767" i="7"/>
  <c r="D767" i="7"/>
  <c r="C767" i="7"/>
  <c r="B767" i="7"/>
  <c r="A767" i="7"/>
  <c r="G766" i="7"/>
  <c r="F766" i="7"/>
  <c r="E766" i="7"/>
  <c r="D766" i="7"/>
  <c r="C766" i="7"/>
  <c r="B766" i="7"/>
  <c r="A766" i="7"/>
  <c r="G765" i="7"/>
  <c r="F765" i="7"/>
  <c r="E765" i="7"/>
  <c r="D765" i="7"/>
  <c r="C765" i="7"/>
  <c r="B765" i="7"/>
  <c r="A765" i="7"/>
  <c r="G764" i="7"/>
  <c r="F764" i="7"/>
  <c r="E764" i="7"/>
  <c r="D764" i="7"/>
  <c r="C764" i="7"/>
  <c r="B764" i="7"/>
  <c r="A764" i="7"/>
  <c r="G763" i="7"/>
  <c r="F763" i="7"/>
  <c r="E763" i="7"/>
  <c r="D763" i="7"/>
  <c r="C763" i="7"/>
  <c r="B763" i="7"/>
  <c r="A763" i="7"/>
  <c r="G762" i="7"/>
  <c r="F762" i="7"/>
  <c r="E762" i="7"/>
  <c r="D762" i="7"/>
  <c r="C762" i="7"/>
  <c r="B762" i="7"/>
  <c r="A762" i="7"/>
  <c r="G761" i="7"/>
  <c r="F761" i="7"/>
  <c r="E761" i="7"/>
  <c r="D761" i="7"/>
  <c r="C761" i="7"/>
  <c r="B761" i="7"/>
  <c r="A761" i="7"/>
  <c r="G760" i="7"/>
  <c r="F760" i="7"/>
  <c r="E760" i="7"/>
  <c r="D760" i="7"/>
  <c r="C760" i="7"/>
  <c r="B760" i="7"/>
  <c r="A760" i="7"/>
  <c r="G759" i="7"/>
  <c r="F759" i="7"/>
  <c r="E759" i="7"/>
  <c r="D759" i="7"/>
  <c r="C759" i="7"/>
  <c r="B759" i="7"/>
  <c r="A759" i="7"/>
  <c r="G758" i="7"/>
  <c r="F758" i="7"/>
  <c r="E758" i="7"/>
  <c r="D758" i="7"/>
  <c r="C758" i="7"/>
  <c r="B758" i="7"/>
  <c r="A758" i="7"/>
  <c r="G757" i="7"/>
  <c r="F757" i="7"/>
  <c r="E757" i="7"/>
  <c r="D757" i="7"/>
  <c r="C757" i="7"/>
  <c r="B757" i="7"/>
  <c r="A757" i="7"/>
  <c r="G756" i="7"/>
  <c r="F756" i="7"/>
  <c r="E756" i="7"/>
  <c r="D756" i="7"/>
  <c r="C756" i="7"/>
  <c r="B756" i="7"/>
  <c r="A756" i="7"/>
  <c r="G755" i="7"/>
  <c r="F755" i="7"/>
  <c r="E755" i="7"/>
  <c r="D755" i="7"/>
  <c r="C755" i="7"/>
  <c r="B755" i="7"/>
  <c r="A755" i="7"/>
  <c r="G754" i="7"/>
  <c r="F754" i="7"/>
  <c r="E754" i="7"/>
  <c r="D754" i="7"/>
  <c r="C754" i="7"/>
  <c r="B754" i="7"/>
  <c r="A754" i="7"/>
  <c r="G753" i="7"/>
  <c r="F753" i="7"/>
  <c r="E753" i="7"/>
  <c r="D753" i="7"/>
  <c r="C753" i="7"/>
  <c r="B753" i="7"/>
  <c r="A753" i="7"/>
  <c r="G752" i="7"/>
  <c r="F752" i="7"/>
  <c r="E752" i="7"/>
  <c r="D752" i="7"/>
  <c r="C752" i="7"/>
  <c r="B752" i="7"/>
  <c r="A752" i="7"/>
  <c r="G751" i="7"/>
  <c r="F751" i="7"/>
  <c r="E751" i="7"/>
  <c r="D751" i="7"/>
  <c r="C751" i="7"/>
  <c r="B751" i="7"/>
  <c r="A751" i="7"/>
  <c r="G750" i="7"/>
  <c r="F750" i="7"/>
  <c r="E750" i="7"/>
  <c r="D750" i="7"/>
  <c r="C750" i="7"/>
  <c r="B750" i="7"/>
  <c r="A750" i="7"/>
  <c r="G749" i="7"/>
  <c r="F749" i="7"/>
  <c r="E749" i="7"/>
  <c r="D749" i="7"/>
  <c r="C749" i="7"/>
  <c r="B749" i="7"/>
  <c r="A749" i="7"/>
  <c r="G748" i="7"/>
  <c r="F748" i="7"/>
  <c r="E748" i="7"/>
  <c r="D748" i="7"/>
  <c r="C748" i="7"/>
  <c r="B748" i="7"/>
  <c r="A748" i="7"/>
  <c r="G747" i="7"/>
  <c r="F747" i="7"/>
  <c r="E747" i="7"/>
  <c r="D747" i="7"/>
  <c r="C747" i="7"/>
  <c r="B747" i="7"/>
  <c r="A747" i="7"/>
  <c r="G746" i="7"/>
  <c r="F746" i="7"/>
  <c r="E746" i="7"/>
  <c r="D746" i="7"/>
  <c r="C746" i="7"/>
  <c r="B746" i="7"/>
  <c r="A746" i="7"/>
  <c r="G745" i="7"/>
  <c r="F745" i="7"/>
  <c r="E745" i="7"/>
  <c r="D745" i="7"/>
  <c r="C745" i="7"/>
  <c r="B745" i="7"/>
  <c r="A745" i="7"/>
  <c r="G744" i="7"/>
  <c r="F744" i="7"/>
  <c r="E744" i="7"/>
  <c r="D744" i="7"/>
  <c r="C744" i="7"/>
  <c r="B744" i="7"/>
  <c r="A744" i="7"/>
  <c r="G743" i="7"/>
  <c r="F743" i="7"/>
  <c r="E743" i="7"/>
  <c r="D743" i="7"/>
  <c r="C743" i="7"/>
  <c r="B743" i="7"/>
  <c r="A743" i="7"/>
  <c r="G742" i="7"/>
  <c r="F742" i="7"/>
  <c r="E742" i="7"/>
  <c r="D742" i="7"/>
  <c r="C742" i="7"/>
  <c r="B742" i="7"/>
  <c r="A742" i="7"/>
  <c r="G741" i="7"/>
  <c r="F741" i="7"/>
  <c r="E741" i="7"/>
  <c r="D741" i="7"/>
  <c r="C741" i="7"/>
  <c r="B741" i="7"/>
  <c r="A741" i="7"/>
  <c r="G740" i="7"/>
  <c r="F740" i="7"/>
  <c r="E740" i="7"/>
  <c r="D740" i="7"/>
  <c r="C740" i="7"/>
  <c r="B740" i="7"/>
  <c r="A740" i="7"/>
  <c r="G739" i="7"/>
  <c r="F739" i="7"/>
  <c r="E739" i="7"/>
  <c r="D739" i="7"/>
  <c r="C739" i="7"/>
  <c r="B739" i="7"/>
  <c r="A739" i="7"/>
  <c r="G738" i="7"/>
  <c r="F738" i="7"/>
  <c r="E738" i="7"/>
  <c r="D738" i="7"/>
  <c r="C738" i="7"/>
  <c r="B738" i="7"/>
  <c r="A738" i="7"/>
  <c r="G737" i="7"/>
  <c r="F737" i="7"/>
  <c r="E737" i="7"/>
  <c r="D737" i="7"/>
  <c r="C737" i="7"/>
  <c r="B737" i="7"/>
  <c r="A737" i="7"/>
  <c r="G736" i="7"/>
  <c r="F736" i="7"/>
  <c r="E736" i="7"/>
  <c r="D736" i="7"/>
  <c r="C736" i="7"/>
  <c r="B736" i="7"/>
  <c r="A736" i="7"/>
  <c r="G735" i="7"/>
  <c r="F735" i="7"/>
  <c r="E735" i="7"/>
  <c r="D735" i="7"/>
  <c r="C735" i="7"/>
  <c r="B735" i="7"/>
  <c r="A735" i="7"/>
  <c r="G734" i="7"/>
  <c r="F734" i="7"/>
  <c r="E734" i="7"/>
  <c r="D734" i="7"/>
  <c r="C734" i="7"/>
  <c r="B734" i="7"/>
  <c r="A734" i="7"/>
  <c r="G733" i="7"/>
  <c r="F733" i="7"/>
  <c r="E733" i="7"/>
  <c r="D733" i="7"/>
  <c r="C733" i="7"/>
  <c r="B733" i="7"/>
  <c r="A733" i="7"/>
  <c r="G732" i="7"/>
  <c r="F732" i="7"/>
  <c r="E732" i="7"/>
  <c r="D732" i="7"/>
  <c r="C732" i="7"/>
  <c r="B732" i="7"/>
  <c r="A732" i="7"/>
  <c r="G731" i="7"/>
  <c r="F731" i="7"/>
  <c r="E731" i="7"/>
  <c r="D731" i="7"/>
  <c r="C731" i="7"/>
  <c r="B731" i="7"/>
  <c r="A731" i="7"/>
  <c r="G730" i="7"/>
  <c r="F730" i="7"/>
  <c r="E730" i="7"/>
  <c r="D730" i="7"/>
  <c r="C730" i="7"/>
  <c r="B730" i="7"/>
  <c r="A730" i="7"/>
  <c r="G729" i="7"/>
  <c r="F729" i="7"/>
  <c r="E729" i="7"/>
  <c r="D729" i="7"/>
  <c r="C729" i="7"/>
  <c r="B729" i="7"/>
  <c r="A729" i="7"/>
  <c r="G728" i="7"/>
  <c r="F728" i="7"/>
  <c r="E728" i="7"/>
  <c r="D728" i="7"/>
  <c r="C728" i="7"/>
  <c r="B728" i="7"/>
  <c r="A728" i="7"/>
  <c r="G727" i="7"/>
  <c r="F727" i="7"/>
  <c r="E727" i="7"/>
  <c r="D727" i="7"/>
  <c r="C727" i="7"/>
  <c r="B727" i="7"/>
  <c r="A727" i="7"/>
  <c r="G726" i="7"/>
  <c r="F726" i="7"/>
  <c r="E726" i="7"/>
  <c r="D726" i="7"/>
  <c r="C726" i="7"/>
  <c r="B726" i="7"/>
  <c r="A726" i="7"/>
  <c r="G725" i="7"/>
  <c r="F725" i="7"/>
  <c r="E725" i="7"/>
  <c r="D725" i="7"/>
  <c r="C725" i="7"/>
  <c r="B725" i="7"/>
  <c r="A725" i="7"/>
  <c r="G724" i="7"/>
  <c r="F724" i="7"/>
  <c r="E724" i="7"/>
  <c r="D724" i="7"/>
  <c r="C724" i="7"/>
  <c r="B724" i="7"/>
  <c r="A724" i="7"/>
  <c r="G723" i="7"/>
  <c r="F723" i="7"/>
  <c r="E723" i="7"/>
  <c r="D723" i="7"/>
  <c r="C723" i="7"/>
  <c r="B723" i="7"/>
  <c r="A723" i="7"/>
  <c r="G722" i="7"/>
  <c r="F722" i="7"/>
  <c r="E722" i="7"/>
  <c r="D722" i="7"/>
  <c r="C722" i="7"/>
  <c r="B722" i="7"/>
  <c r="A722" i="7"/>
  <c r="G721" i="7"/>
  <c r="F721" i="7"/>
  <c r="E721" i="7"/>
  <c r="D721" i="7"/>
  <c r="C721" i="7"/>
  <c r="B721" i="7"/>
  <c r="A721" i="7"/>
  <c r="G720" i="7"/>
  <c r="F720" i="7"/>
  <c r="E720" i="7"/>
  <c r="D720" i="7"/>
  <c r="C720" i="7"/>
  <c r="B720" i="7"/>
  <c r="A720" i="7"/>
  <c r="G719" i="7"/>
  <c r="F719" i="7"/>
  <c r="E719" i="7"/>
  <c r="D719" i="7"/>
  <c r="C719" i="7"/>
  <c r="B719" i="7"/>
  <c r="A719" i="7"/>
  <c r="G718" i="7"/>
  <c r="F718" i="7"/>
  <c r="E718" i="7"/>
  <c r="D718" i="7"/>
  <c r="C718" i="7"/>
  <c r="B718" i="7"/>
  <c r="A718" i="7"/>
  <c r="G717" i="7"/>
  <c r="F717" i="7"/>
  <c r="E717" i="7"/>
  <c r="D717" i="7"/>
  <c r="C717" i="7"/>
  <c r="B717" i="7"/>
  <c r="A717" i="7"/>
  <c r="G716" i="7"/>
  <c r="F716" i="7"/>
  <c r="E716" i="7"/>
  <c r="D716" i="7"/>
  <c r="C716" i="7"/>
  <c r="B716" i="7"/>
  <c r="A716" i="7"/>
  <c r="G715" i="7"/>
  <c r="F715" i="7"/>
  <c r="E715" i="7"/>
  <c r="D715" i="7"/>
  <c r="C715" i="7"/>
  <c r="B715" i="7"/>
  <c r="A715" i="7"/>
  <c r="G714" i="7"/>
  <c r="F714" i="7"/>
  <c r="E714" i="7"/>
  <c r="D714" i="7"/>
  <c r="C714" i="7"/>
  <c r="B714" i="7"/>
  <c r="A714" i="7"/>
  <c r="G713" i="7"/>
  <c r="F713" i="7"/>
  <c r="E713" i="7"/>
  <c r="D713" i="7"/>
  <c r="C713" i="7"/>
  <c r="B713" i="7"/>
  <c r="A713" i="7"/>
  <c r="G712" i="7"/>
  <c r="F712" i="7"/>
  <c r="E712" i="7"/>
  <c r="D712" i="7"/>
  <c r="C712" i="7"/>
  <c r="B712" i="7"/>
  <c r="A712" i="7"/>
  <c r="G711" i="7"/>
  <c r="F711" i="7"/>
  <c r="E711" i="7"/>
  <c r="D711" i="7"/>
  <c r="C711" i="7"/>
  <c r="B711" i="7"/>
  <c r="A711" i="7"/>
  <c r="G710" i="7"/>
  <c r="F710" i="7"/>
  <c r="E710" i="7"/>
  <c r="D710" i="7"/>
  <c r="C710" i="7"/>
  <c r="B710" i="7"/>
  <c r="A710" i="7"/>
  <c r="G709" i="7"/>
  <c r="F709" i="7"/>
  <c r="E709" i="7"/>
  <c r="D709" i="7"/>
  <c r="C709" i="7"/>
  <c r="B709" i="7"/>
  <c r="A709" i="7"/>
  <c r="G708" i="7"/>
  <c r="F708" i="7"/>
  <c r="E708" i="7"/>
  <c r="D708" i="7"/>
  <c r="C708" i="7"/>
  <c r="B708" i="7"/>
  <c r="A708" i="7"/>
  <c r="G707" i="7"/>
  <c r="F707" i="7"/>
  <c r="E707" i="7"/>
  <c r="D707" i="7"/>
  <c r="C707" i="7"/>
  <c r="B707" i="7"/>
  <c r="A707" i="7"/>
  <c r="G706" i="7"/>
  <c r="F706" i="7"/>
  <c r="E706" i="7"/>
  <c r="D706" i="7"/>
  <c r="C706" i="7"/>
  <c r="B706" i="7"/>
  <c r="A706" i="7"/>
  <c r="G705" i="7"/>
  <c r="F705" i="7"/>
  <c r="E705" i="7"/>
  <c r="D705" i="7"/>
  <c r="C705" i="7"/>
  <c r="B705" i="7"/>
  <c r="A705" i="7"/>
  <c r="G704" i="7"/>
  <c r="F704" i="7"/>
  <c r="E704" i="7"/>
  <c r="D704" i="7"/>
  <c r="C704" i="7"/>
  <c r="B704" i="7"/>
  <c r="A704" i="7"/>
  <c r="G703" i="7"/>
  <c r="F703" i="7"/>
  <c r="E703" i="7"/>
  <c r="D703" i="7"/>
  <c r="C703" i="7"/>
  <c r="B703" i="7"/>
  <c r="A703" i="7"/>
  <c r="G702" i="7"/>
  <c r="F702" i="7"/>
  <c r="E702" i="7"/>
  <c r="D702" i="7"/>
  <c r="C702" i="7"/>
  <c r="B702" i="7"/>
  <c r="A702" i="7"/>
  <c r="G701" i="7"/>
  <c r="F701" i="7"/>
  <c r="E701" i="7"/>
  <c r="D701" i="7"/>
  <c r="C701" i="7"/>
  <c r="B701" i="7"/>
  <c r="A701" i="7"/>
  <c r="G700" i="7"/>
  <c r="F700" i="7"/>
  <c r="E700" i="7"/>
  <c r="D700" i="7"/>
  <c r="C700" i="7"/>
  <c r="B700" i="7"/>
  <c r="A700" i="7"/>
  <c r="G699" i="7"/>
  <c r="F699" i="7"/>
  <c r="E699" i="7"/>
  <c r="D699" i="7"/>
  <c r="C699" i="7"/>
  <c r="B699" i="7"/>
  <c r="A699" i="7"/>
  <c r="G698" i="7"/>
  <c r="F698" i="7"/>
  <c r="E698" i="7"/>
  <c r="D698" i="7"/>
  <c r="C698" i="7"/>
  <c r="B698" i="7"/>
  <c r="A698" i="7"/>
  <c r="G697" i="7"/>
  <c r="F697" i="7"/>
  <c r="E697" i="7"/>
  <c r="D697" i="7"/>
  <c r="C697" i="7"/>
  <c r="B697" i="7"/>
  <c r="A697" i="7"/>
  <c r="G696" i="7"/>
  <c r="F696" i="7"/>
  <c r="E696" i="7"/>
  <c r="D696" i="7"/>
  <c r="C696" i="7"/>
  <c r="B696" i="7"/>
  <c r="A696" i="7"/>
  <c r="G695" i="7"/>
  <c r="F695" i="7"/>
  <c r="E695" i="7"/>
  <c r="D695" i="7"/>
  <c r="C695" i="7"/>
  <c r="B695" i="7"/>
  <c r="A695" i="7"/>
  <c r="G694" i="7"/>
  <c r="F694" i="7"/>
  <c r="E694" i="7"/>
  <c r="D694" i="7"/>
  <c r="C694" i="7"/>
  <c r="B694" i="7"/>
  <c r="A694" i="7"/>
  <c r="G693" i="7"/>
  <c r="F693" i="7"/>
  <c r="E693" i="7"/>
  <c r="D693" i="7"/>
  <c r="C693" i="7"/>
  <c r="B693" i="7"/>
  <c r="A693" i="7"/>
  <c r="G692" i="7"/>
  <c r="F692" i="7"/>
  <c r="E692" i="7"/>
  <c r="D692" i="7"/>
  <c r="C692" i="7"/>
  <c r="B692" i="7"/>
  <c r="A692" i="7"/>
  <c r="G691" i="7"/>
  <c r="F691" i="7"/>
  <c r="E691" i="7"/>
  <c r="D691" i="7"/>
  <c r="C691" i="7"/>
  <c r="B691" i="7"/>
  <c r="A691" i="7"/>
  <c r="G690" i="7"/>
  <c r="F690" i="7"/>
  <c r="E690" i="7"/>
  <c r="D690" i="7"/>
  <c r="C690" i="7"/>
  <c r="B690" i="7"/>
  <c r="A690" i="7"/>
  <c r="G689" i="7"/>
  <c r="F689" i="7"/>
  <c r="E689" i="7"/>
  <c r="D689" i="7"/>
  <c r="C689" i="7"/>
  <c r="B689" i="7"/>
  <c r="A689" i="7"/>
  <c r="G688" i="7"/>
  <c r="F688" i="7"/>
  <c r="E688" i="7"/>
  <c r="D688" i="7"/>
  <c r="C688" i="7"/>
  <c r="B688" i="7"/>
  <c r="A688" i="7"/>
  <c r="G687" i="7"/>
  <c r="F687" i="7"/>
  <c r="E687" i="7"/>
  <c r="D687" i="7"/>
  <c r="C687" i="7"/>
  <c r="B687" i="7"/>
  <c r="A687" i="7"/>
  <c r="G686" i="7"/>
  <c r="F686" i="7"/>
  <c r="E686" i="7"/>
  <c r="D686" i="7"/>
  <c r="C686" i="7"/>
  <c r="B686" i="7"/>
  <c r="A686" i="7"/>
  <c r="G685" i="7"/>
  <c r="F685" i="7"/>
  <c r="E685" i="7"/>
  <c r="D685" i="7"/>
  <c r="C685" i="7"/>
  <c r="B685" i="7"/>
  <c r="A685" i="7"/>
  <c r="G684" i="7"/>
  <c r="F684" i="7"/>
  <c r="E684" i="7"/>
  <c r="D684" i="7"/>
  <c r="C684" i="7"/>
  <c r="B684" i="7"/>
  <c r="A684" i="7"/>
  <c r="G683" i="7"/>
  <c r="F683" i="7"/>
  <c r="E683" i="7"/>
  <c r="D683" i="7"/>
  <c r="C683" i="7"/>
  <c r="B683" i="7"/>
  <c r="A683" i="7"/>
  <c r="G682" i="7"/>
  <c r="F682" i="7"/>
  <c r="E682" i="7"/>
  <c r="D682" i="7"/>
  <c r="C682" i="7"/>
  <c r="B682" i="7"/>
  <c r="A682" i="7"/>
  <c r="G681" i="7"/>
  <c r="F681" i="7"/>
  <c r="E681" i="7"/>
  <c r="D681" i="7"/>
  <c r="C681" i="7"/>
  <c r="B681" i="7"/>
  <c r="A681" i="7"/>
  <c r="G680" i="7"/>
  <c r="F680" i="7"/>
  <c r="E680" i="7"/>
  <c r="D680" i="7"/>
  <c r="C680" i="7"/>
  <c r="B680" i="7"/>
  <c r="A680" i="7"/>
  <c r="G679" i="7"/>
  <c r="F679" i="7"/>
  <c r="E679" i="7"/>
  <c r="D679" i="7"/>
  <c r="C679" i="7"/>
  <c r="B679" i="7"/>
  <c r="A679" i="7"/>
  <c r="G678" i="7"/>
  <c r="F678" i="7"/>
  <c r="E678" i="7"/>
  <c r="D678" i="7"/>
  <c r="C678" i="7"/>
  <c r="B678" i="7"/>
  <c r="A678" i="7"/>
  <c r="G677" i="7"/>
  <c r="F677" i="7"/>
  <c r="E677" i="7"/>
  <c r="D677" i="7"/>
  <c r="C677" i="7"/>
  <c r="B677" i="7"/>
  <c r="A677" i="7"/>
  <c r="G676" i="7"/>
  <c r="F676" i="7"/>
  <c r="E676" i="7"/>
  <c r="D676" i="7"/>
  <c r="C676" i="7"/>
  <c r="B676" i="7"/>
  <c r="A676" i="7"/>
  <c r="G675" i="7"/>
  <c r="F675" i="7"/>
  <c r="E675" i="7"/>
  <c r="D675" i="7"/>
  <c r="C675" i="7"/>
  <c r="B675" i="7"/>
  <c r="A675" i="7"/>
  <c r="G674" i="7"/>
  <c r="F674" i="7"/>
  <c r="E674" i="7"/>
  <c r="D674" i="7"/>
  <c r="C674" i="7"/>
  <c r="B674" i="7"/>
  <c r="A674" i="7"/>
  <c r="G673" i="7"/>
  <c r="F673" i="7"/>
  <c r="E673" i="7"/>
  <c r="D673" i="7"/>
  <c r="C673" i="7"/>
  <c r="B673" i="7"/>
  <c r="A673" i="7"/>
  <c r="G672" i="7"/>
  <c r="F672" i="7"/>
  <c r="E672" i="7"/>
  <c r="D672" i="7"/>
  <c r="C672" i="7"/>
  <c r="B672" i="7"/>
  <c r="A672" i="7"/>
  <c r="G671" i="7"/>
  <c r="F671" i="7"/>
  <c r="E671" i="7"/>
  <c r="D671" i="7"/>
  <c r="C671" i="7"/>
  <c r="B671" i="7"/>
  <c r="A671" i="7"/>
  <c r="G670" i="7"/>
  <c r="F670" i="7"/>
  <c r="E670" i="7"/>
  <c r="D670" i="7"/>
  <c r="C670" i="7"/>
  <c r="B670" i="7"/>
  <c r="A670" i="7"/>
  <c r="G669" i="7"/>
  <c r="F669" i="7"/>
  <c r="E669" i="7"/>
  <c r="D669" i="7"/>
  <c r="C669" i="7"/>
  <c r="B669" i="7"/>
  <c r="A669" i="7"/>
  <c r="G668" i="7"/>
  <c r="F668" i="7"/>
  <c r="E668" i="7"/>
  <c r="D668" i="7"/>
  <c r="C668" i="7"/>
  <c r="B668" i="7"/>
  <c r="A668" i="7"/>
  <c r="G667" i="7"/>
  <c r="F667" i="7"/>
  <c r="E667" i="7"/>
  <c r="D667" i="7"/>
  <c r="C667" i="7"/>
  <c r="B667" i="7"/>
  <c r="A667" i="7"/>
  <c r="G666" i="7"/>
  <c r="F666" i="7"/>
  <c r="E666" i="7"/>
  <c r="D666" i="7"/>
  <c r="C666" i="7"/>
  <c r="B666" i="7"/>
  <c r="A666" i="7"/>
  <c r="G665" i="7"/>
  <c r="F665" i="7"/>
  <c r="E665" i="7"/>
  <c r="D665" i="7"/>
  <c r="C665" i="7"/>
  <c r="B665" i="7"/>
  <c r="A665" i="7"/>
  <c r="G664" i="7"/>
  <c r="F664" i="7"/>
  <c r="E664" i="7"/>
  <c r="D664" i="7"/>
  <c r="C664" i="7"/>
  <c r="B664" i="7"/>
  <c r="A664" i="7"/>
  <c r="G663" i="7"/>
  <c r="F663" i="7"/>
  <c r="E663" i="7"/>
  <c r="D663" i="7"/>
  <c r="C663" i="7"/>
  <c r="B663" i="7"/>
  <c r="A663" i="7"/>
  <c r="G662" i="7"/>
  <c r="F662" i="7"/>
  <c r="E662" i="7"/>
  <c r="D662" i="7"/>
  <c r="C662" i="7"/>
  <c r="B662" i="7"/>
  <c r="A662" i="7"/>
  <c r="G661" i="7"/>
  <c r="F661" i="7"/>
  <c r="E661" i="7"/>
  <c r="D661" i="7"/>
  <c r="C661" i="7"/>
  <c r="B661" i="7"/>
  <c r="A661" i="7"/>
  <c r="G660" i="7"/>
  <c r="F660" i="7"/>
  <c r="E660" i="7"/>
  <c r="D660" i="7"/>
  <c r="C660" i="7"/>
  <c r="B660" i="7"/>
  <c r="A660" i="7"/>
  <c r="G659" i="7"/>
  <c r="F659" i="7"/>
  <c r="E659" i="7"/>
  <c r="D659" i="7"/>
  <c r="C659" i="7"/>
  <c r="B659" i="7"/>
  <c r="A659" i="7"/>
  <c r="G658" i="7"/>
  <c r="F658" i="7"/>
  <c r="E658" i="7"/>
  <c r="D658" i="7"/>
  <c r="C658" i="7"/>
  <c r="B658" i="7"/>
  <c r="A658" i="7"/>
  <c r="G657" i="7"/>
  <c r="F657" i="7"/>
  <c r="E657" i="7"/>
  <c r="D657" i="7"/>
  <c r="C657" i="7"/>
  <c r="B657" i="7"/>
  <c r="A657" i="7"/>
  <c r="G656" i="7"/>
  <c r="F656" i="7"/>
  <c r="E656" i="7"/>
  <c r="D656" i="7"/>
  <c r="C656" i="7"/>
  <c r="B656" i="7"/>
  <c r="A656" i="7"/>
  <c r="G655" i="7"/>
  <c r="F655" i="7"/>
  <c r="E655" i="7"/>
  <c r="D655" i="7"/>
  <c r="C655" i="7"/>
  <c r="B655" i="7"/>
  <c r="A655" i="7"/>
  <c r="G654" i="7"/>
  <c r="F654" i="7"/>
  <c r="E654" i="7"/>
  <c r="D654" i="7"/>
  <c r="C654" i="7"/>
  <c r="B654" i="7"/>
  <c r="A654" i="7"/>
  <c r="G653" i="7"/>
  <c r="F653" i="7"/>
  <c r="E653" i="7"/>
  <c r="D653" i="7"/>
  <c r="C653" i="7"/>
  <c r="B653" i="7"/>
  <c r="A653" i="7"/>
  <c r="G652" i="7"/>
  <c r="F652" i="7"/>
  <c r="E652" i="7"/>
  <c r="D652" i="7"/>
  <c r="C652" i="7"/>
  <c r="B652" i="7"/>
  <c r="A652" i="7"/>
  <c r="G651" i="7"/>
  <c r="F651" i="7"/>
  <c r="E651" i="7"/>
  <c r="D651" i="7"/>
  <c r="C651" i="7"/>
  <c r="B651" i="7"/>
  <c r="A651" i="7"/>
  <c r="G650" i="7"/>
  <c r="F650" i="7"/>
  <c r="E650" i="7"/>
  <c r="D650" i="7"/>
  <c r="C650" i="7"/>
  <c r="B650" i="7"/>
  <c r="A650" i="7"/>
  <c r="G649" i="7"/>
  <c r="F649" i="7"/>
  <c r="E649" i="7"/>
  <c r="D649" i="7"/>
  <c r="C649" i="7"/>
  <c r="B649" i="7"/>
  <c r="A649" i="7"/>
  <c r="G648" i="7"/>
  <c r="F648" i="7"/>
  <c r="E648" i="7"/>
  <c r="D648" i="7"/>
  <c r="C648" i="7"/>
  <c r="B648" i="7"/>
  <c r="A648" i="7"/>
  <c r="G647" i="7"/>
  <c r="F647" i="7"/>
  <c r="E647" i="7"/>
  <c r="D647" i="7"/>
  <c r="C647" i="7"/>
  <c r="B647" i="7"/>
  <c r="A647" i="7"/>
  <c r="G646" i="7"/>
  <c r="F646" i="7"/>
  <c r="E646" i="7"/>
  <c r="D646" i="7"/>
  <c r="C646" i="7"/>
  <c r="B646" i="7"/>
  <c r="A646" i="7"/>
  <c r="G645" i="7"/>
  <c r="F645" i="7"/>
  <c r="E645" i="7"/>
  <c r="D645" i="7"/>
  <c r="C645" i="7"/>
  <c r="B645" i="7"/>
  <c r="A645" i="7"/>
  <c r="G644" i="7"/>
  <c r="F644" i="7"/>
  <c r="E644" i="7"/>
  <c r="D644" i="7"/>
  <c r="C644" i="7"/>
  <c r="B644" i="7"/>
  <c r="A644" i="7"/>
  <c r="G643" i="7"/>
  <c r="F643" i="7"/>
  <c r="E643" i="7"/>
  <c r="D643" i="7"/>
  <c r="C643" i="7"/>
  <c r="B643" i="7"/>
  <c r="A643" i="7"/>
  <c r="G642" i="7"/>
  <c r="F642" i="7"/>
  <c r="E642" i="7"/>
  <c r="D642" i="7"/>
  <c r="C642" i="7"/>
  <c r="B642" i="7"/>
  <c r="A642" i="7"/>
  <c r="G641" i="7"/>
  <c r="F641" i="7"/>
  <c r="E641" i="7"/>
  <c r="D641" i="7"/>
  <c r="C641" i="7"/>
  <c r="B641" i="7"/>
  <c r="A641" i="7"/>
  <c r="G640" i="7"/>
  <c r="F640" i="7"/>
  <c r="E640" i="7"/>
  <c r="D640" i="7"/>
  <c r="C640" i="7"/>
  <c r="B640" i="7"/>
  <c r="A640" i="7"/>
  <c r="G639" i="7"/>
  <c r="F639" i="7"/>
  <c r="E639" i="7"/>
  <c r="D639" i="7"/>
  <c r="C639" i="7"/>
  <c r="B639" i="7"/>
  <c r="A639" i="7"/>
  <c r="G638" i="7"/>
  <c r="F638" i="7"/>
  <c r="E638" i="7"/>
  <c r="D638" i="7"/>
  <c r="C638" i="7"/>
  <c r="B638" i="7"/>
  <c r="A638" i="7"/>
  <c r="G637" i="7"/>
  <c r="F637" i="7"/>
  <c r="E637" i="7"/>
  <c r="D637" i="7"/>
  <c r="C637" i="7"/>
  <c r="B637" i="7"/>
  <c r="A637" i="7"/>
  <c r="G636" i="7"/>
  <c r="F636" i="7"/>
  <c r="E636" i="7"/>
  <c r="D636" i="7"/>
  <c r="C636" i="7"/>
  <c r="B636" i="7"/>
  <c r="A636" i="7"/>
  <c r="G635" i="7"/>
  <c r="F635" i="7"/>
  <c r="E635" i="7"/>
  <c r="D635" i="7"/>
  <c r="C635" i="7"/>
  <c r="B635" i="7"/>
  <c r="A635" i="7"/>
  <c r="G634" i="7"/>
  <c r="F634" i="7"/>
  <c r="E634" i="7"/>
  <c r="D634" i="7"/>
  <c r="C634" i="7"/>
  <c r="B634" i="7"/>
  <c r="A634" i="7"/>
  <c r="G633" i="7"/>
  <c r="F633" i="7"/>
  <c r="E633" i="7"/>
  <c r="D633" i="7"/>
  <c r="C633" i="7"/>
  <c r="B633" i="7"/>
  <c r="A633" i="7"/>
  <c r="G632" i="7"/>
  <c r="F632" i="7"/>
  <c r="E632" i="7"/>
  <c r="D632" i="7"/>
  <c r="C632" i="7"/>
  <c r="B632" i="7"/>
  <c r="A632" i="7"/>
  <c r="G631" i="7"/>
  <c r="F631" i="7"/>
  <c r="E631" i="7"/>
  <c r="D631" i="7"/>
  <c r="C631" i="7"/>
  <c r="B631" i="7"/>
  <c r="A631" i="7"/>
  <c r="G630" i="7"/>
  <c r="F630" i="7"/>
  <c r="E630" i="7"/>
  <c r="D630" i="7"/>
  <c r="C630" i="7"/>
  <c r="B630" i="7"/>
  <c r="A630" i="7"/>
  <c r="G629" i="7"/>
  <c r="F629" i="7"/>
  <c r="E629" i="7"/>
  <c r="D629" i="7"/>
  <c r="C629" i="7"/>
  <c r="B629" i="7"/>
  <c r="A629" i="7"/>
  <c r="G628" i="7"/>
  <c r="F628" i="7"/>
  <c r="E628" i="7"/>
  <c r="D628" i="7"/>
  <c r="C628" i="7"/>
  <c r="B628" i="7"/>
  <c r="A628" i="7"/>
  <c r="G627" i="7"/>
  <c r="F627" i="7"/>
  <c r="E627" i="7"/>
  <c r="D627" i="7"/>
  <c r="C627" i="7"/>
  <c r="B627" i="7"/>
  <c r="A627" i="7"/>
  <c r="G626" i="7"/>
  <c r="F626" i="7"/>
  <c r="E626" i="7"/>
  <c r="D626" i="7"/>
  <c r="C626" i="7"/>
  <c r="B626" i="7"/>
  <c r="A626" i="7"/>
  <c r="G625" i="7"/>
  <c r="F625" i="7"/>
  <c r="E625" i="7"/>
  <c r="D625" i="7"/>
  <c r="C625" i="7"/>
  <c r="B625" i="7"/>
  <c r="A625" i="7"/>
  <c r="G624" i="7"/>
  <c r="F624" i="7"/>
  <c r="E624" i="7"/>
  <c r="D624" i="7"/>
  <c r="C624" i="7"/>
  <c r="B624" i="7"/>
  <c r="A624" i="7"/>
  <c r="G623" i="7"/>
  <c r="F623" i="7"/>
  <c r="E623" i="7"/>
  <c r="D623" i="7"/>
  <c r="C623" i="7"/>
  <c r="B623" i="7"/>
  <c r="A623" i="7"/>
  <c r="G622" i="7"/>
  <c r="F622" i="7"/>
  <c r="E622" i="7"/>
  <c r="D622" i="7"/>
  <c r="C622" i="7"/>
  <c r="B622" i="7"/>
  <c r="A622" i="7"/>
  <c r="G621" i="7"/>
  <c r="F621" i="7"/>
  <c r="E621" i="7"/>
  <c r="D621" i="7"/>
  <c r="C621" i="7"/>
  <c r="B621" i="7"/>
  <c r="A621" i="7"/>
  <c r="G620" i="7"/>
  <c r="F620" i="7"/>
  <c r="E620" i="7"/>
  <c r="D620" i="7"/>
  <c r="C620" i="7"/>
  <c r="B620" i="7"/>
  <c r="A620" i="7"/>
  <c r="G619" i="7"/>
  <c r="F619" i="7"/>
  <c r="E619" i="7"/>
  <c r="D619" i="7"/>
  <c r="C619" i="7"/>
  <c r="B619" i="7"/>
  <c r="A619" i="7"/>
  <c r="G618" i="7"/>
  <c r="F618" i="7"/>
  <c r="E618" i="7"/>
  <c r="D618" i="7"/>
  <c r="C618" i="7"/>
  <c r="B618" i="7"/>
  <c r="A618" i="7"/>
  <c r="G617" i="7"/>
  <c r="F617" i="7"/>
  <c r="E617" i="7"/>
  <c r="D617" i="7"/>
  <c r="C617" i="7"/>
  <c r="B617" i="7"/>
  <c r="A617" i="7"/>
  <c r="G616" i="7"/>
  <c r="F616" i="7"/>
  <c r="E616" i="7"/>
  <c r="D616" i="7"/>
  <c r="C616" i="7"/>
  <c r="B616" i="7"/>
  <c r="A616" i="7"/>
  <c r="G615" i="7"/>
  <c r="F615" i="7"/>
  <c r="E615" i="7"/>
  <c r="D615" i="7"/>
  <c r="C615" i="7"/>
  <c r="B615" i="7"/>
  <c r="A615" i="7"/>
  <c r="G614" i="7"/>
  <c r="F614" i="7"/>
  <c r="E614" i="7"/>
  <c r="D614" i="7"/>
  <c r="C614" i="7"/>
  <c r="B614" i="7"/>
  <c r="A614" i="7"/>
  <c r="G613" i="7"/>
  <c r="F613" i="7"/>
  <c r="E613" i="7"/>
  <c r="D613" i="7"/>
  <c r="C613" i="7"/>
  <c r="B613" i="7"/>
  <c r="A613" i="7"/>
  <c r="G612" i="7"/>
  <c r="F612" i="7"/>
  <c r="E612" i="7"/>
  <c r="D612" i="7"/>
  <c r="C612" i="7"/>
  <c r="B612" i="7"/>
  <c r="A612" i="7"/>
  <c r="G611" i="7"/>
  <c r="F611" i="7"/>
  <c r="E611" i="7"/>
  <c r="D611" i="7"/>
  <c r="C611" i="7"/>
  <c r="B611" i="7"/>
  <c r="A611" i="7"/>
  <c r="G610" i="7"/>
  <c r="F610" i="7"/>
  <c r="E610" i="7"/>
  <c r="D610" i="7"/>
  <c r="C610" i="7"/>
  <c r="B610" i="7"/>
  <c r="A610" i="7"/>
  <c r="G609" i="7"/>
  <c r="F609" i="7"/>
  <c r="E609" i="7"/>
  <c r="D609" i="7"/>
  <c r="C609" i="7"/>
  <c r="B609" i="7"/>
  <c r="A609" i="7"/>
  <c r="G608" i="7"/>
  <c r="F608" i="7"/>
  <c r="E608" i="7"/>
  <c r="D608" i="7"/>
  <c r="C608" i="7"/>
  <c r="B608" i="7"/>
  <c r="A608" i="7"/>
  <c r="G607" i="7"/>
  <c r="F607" i="7"/>
  <c r="E607" i="7"/>
  <c r="D607" i="7"/>
  <c r="C607" i="7"/>
  <c r="B607" i="7"/>
  <c r="A607" i="7"/>
  <c r="G606" i="7"/>
  <c r="F606" i="7"/>
  <c r="E606" i="7"/>
  <c r="D606" i="7"/>
  <c r="C606" i="7"/>
  <c r="B606" i="7"/>
  <c r="A606" i="7"/>
  <c r="G605" i="7"/>
  <c r="F605" i="7"/>
  <c r="E605" i="7"/>
  <c r="D605" i="7"/>
  <c r="C605" i="7"/>
  <c r="B605" i="7"/>
  <c r="A605" i="7"/>
  <c r="G604" i="7"/>
  <c r="F604" i="7"/>
  <c r="E604" i="7"/>
  <c r="D604" i="7"/>
  <c r="C604" i="7"/>
  <c r="B604" i="7"/>
  <c r="A604" i="7"/>
  <c r="G603" i="7"/>
  <c r="F603" i="7"/>
  <c r="E603" i="7"/>
  <c r="D603" i="7"/>
  <c r="C603" i="7"/>
  <c r="B603" i="7"/>
  <c r="A603" i="7"/>
  <c r="G602" i="7"/>
  <c r="F602" i="7"/>
  <c r="E602" i="7"/>
  <c r="D602" i="7"/>
  <c r="C602" i="7"/>
  <c r="B602" i="7"/>
  <c r="A602" i="7"/>
  <c r="G601" i="7"/>
  <c r="F601" i="7"/>
  <c r="E601" i="7"/>
  <c r="D601" i="7"/>
  <c r="C601" i="7"/>
  <c r="B601" i="7"/>
  <c r="A601" i="7"/>
  <c r="G600" i="7"/>
  <c r="F600" i="7"/>
  <c r="E600" i="7"/>
  <c r="D600" i="7"/>
  <c r="C600" i="7"/>
  <c r="B600" i="7"/>
  <c r="A600" i="7"/>
  <c r="G599" i="7"/>
  <c r="F599" i="7"/>
  <c r="E599" i="7"/>
  <c r="D599" i="7"/>
  <c r="C599" i="7"/>
  <c r="B599" i="7"/>
  <c r="A599" i="7"/>
  <c r="G598" i="7"/>
  <c r="F598" i="7"/>
  <c r="E598" i="7"/>
  <c r="D598" i="7"/>
  <c r="C598" i="7"/>
  <c r="B598" i="7"/>
  <c r="A598" i="7"/>
  <c r="G597" i="7"/>
  <c r="F597" i="7"/>
  <c r="E597" i="7"/>
  <c r="D597" i="7"/>
  <c r="C597" i="7"/>
  <c r="B597" i="7"/>
  <c r="A597" i="7"/>
  <c r="G596" i="7"/>
  <c r="F596" i="7"/>
  <c r="E596" i="7"/>
  <c r="D596" i="7"/>
  <c r="C596" i="7"/>
  <c r="B596" i="7"/>
  <c r="A596" i="7"/>
  <c r="G595" i="7"/>
  <c r="F595" i="7"/>
  <c r="E595" i="7"/>
  <c r="D595" i="7"/>
  <c r="C595" i="7"/>
  <c r="B595" i="7"/>
  <c r="A595" i="7"/>
  <c r="G594" i="7"/>
  <c r="F594" i="7"/>
  <c r="E594" i="7"/>
  <c r="D594" i="7"/>
  <c r="C594" i="7"/>
  <c r="B594" i="7"/>
  <c r="A594" i="7"/>
  <c r="G593" i="7"/>
  <c r="F593" i="7"/>
  <c r="E593" i="7"/>
  <c r="D593" i="7"/>
  <c r="C593" i="7"/>
  <c r="B593" i="7"/>
  <c r="A593" i="7"/>
  <c r="G592" i="7"/>
  <c r="F592" i="7"/>
  <c r="E592" i="7"/>
  <c r="D592" i="7"/>
  <c r="C592" i="7"/>
  <c r="B592" i="7"/>
  <c r="A592" i="7"/>
  <c r="G591" i="7"/>
  <c r="F591" i="7"/>
  <c r="E591" i="7"/>
  <c r="D591" i="7"/>
  <c r="C591" i="7"/>
  <c r="B591" i="7"/>
  <c r="A591" i="7"/>
  <c r="G590" i="7"/>
  <c r="F590" i="7"/>
  <c r="E590" i="7"/>
  <c r="D590" i="7"/>
  <c r="C590" i="7"/>
  <c r="B590" i="7"/>
  <c r="A590" i="7"/>
  <c r="G589" i="7"/>
  <c r="F589" i="7"/>
  <c r="E589" i="7"/>
  <c r="D589" i="7"/>
  <c r="C589" i="7"/>
  <c r="B589" i="7"/>
  <c r="A589" i="7"/>
  <c r="G588" i="7"/>
  <c r="F588" i="7"/>
  <c r="E588" i="7"/>
  <c r="D588" i="7"/>
  <c r="C588" i="7"/>
  <c r="B588" i="7"/>
  <c r="A588" i="7"/>
  <c r="G587" i="7"/>
  <c r="F587" i="7"/>
  <c r="E587" i="7"/>
  <c r="D587" i="7"/>
  <c r="C587" i="7"/>
  <c r="B587" i="7"/>
  <c r="A587" i="7"/>
  <c r="G586" i="7"/>
  <c r="F586" i="7"/>
  <c r="E586" i="7"/>
  <c r="D586" i="7"/>
  <c r="C586" i="7"/>
  <c r="B586" i="7"/>
  <c r="A586" i="7"/>
  <c r="G585" i="7"/>
  <c r="F585" i="7"/>
  <c r="E585" i="7"/>
  <c r="D585" i="7"/>
  <c r="C585" i="7"/>
  <c r="B585" i="7"/>
  <c r="A585" i="7"/>
  <c r="G584" i="7"/>
  <c r="F584" i="7"/>
  <c r="E584" i="7"/>
  <c r="D584" i="7"/>
  <c r="C584" i="7"/>
  <c r="B584" i="7"/>
  <c r="A584" i="7"/>
  <c r="G583" i="7"/>
  <c r="F583" i="7"/>
  <c r="E583" i="7"/>
  <c r="D583" i="7"/>
  <c r="C583" i="7"/>
  <c r="B583" i="7"/>
  <c r="A583" i="7"/>
  <c r="G582" i="7"/>
  <c r="F582" i="7"/>
  <c r="E582" i="7"/>
  <c r="D582" i="7"/>
  <c r="C582" i="7"/>
  <c r="B582" i="7"/>
  <c r="A582" i="7"/>
  <c r="G581" i="7"/>
  <c r="F581" i="7"/>
  <c r="E581" i="7"/>
  <c r="D581" i="7"/>
  <c r="C581" i="7"/>
  <c r="B581" i="7"/>
  <c r="A581" i="7"/>
  <c r="G580" i="7"/>
  <c r="F580" i="7"/>
  <c r="E580" i="7"/>
  <c r="D580" i="7"/>
  <c r="C580" i="7"/>
  <c r="B580" i="7"/>
  <c r="A580" i="7"/>
  <c r="G579" i="7"/>
  <c r="F579" i="7"/>
  <c r="E579" i="7"/>
  <c r="D579" i="7"/>
  <c r="C579" i="7"/>
  <c r="B579" i="7"/>
  <c r="A579" i="7"/>
  <c r="G578" i="7"/>
  <c r="F578" i="7"/>
  <c r="E578" i="7"/>
  <c r="D578" i="7"/>
  <c r="C578" i="7"/>
  <c r="B578" i="7"/>
  <c r="A578" i="7"/>
  <c r="G577" i="7"/>
  <c r="F577" i="7"/>
  <c r="E577" i="7"/>
  <c r="D577" i="7"/>
  <c r="C577" i="7"/>
  <c r="B577" i="7"/>
  <c r="A577" i="7"/>
  <c r="G576" i="7"/>
  <c r="F576" i="7"/>
  <c r="E576" i="7"/>
  <c r="D576" i="7"/>
  <c r="C576" i="7"/>
  <c r="B576" i="7"/>
  <c r="A576" i="7"/>
  <c r="G575" i="7"/>
  <c r="F575" i="7"/>
  <c r="E575" i="7"/>
  <c r="D575" i="7"/>
  <c r="C575" i="7"/>
  <c r="B575" i="7"/>
  <c r="A575" i="7"/>
  <c r="G574" i="7"/>
  <c r="F574" i="7"/>
  <c r="E574" i="7"/>
  <c r="D574" i="7"/>
  <c r="C574" i="7"/>
  <c r="B574" i="7"/>
  <c r="A574" i="7"/>
  <c r="G573" i="7"/>
  <c r="F573" i="7"/>
  <c r="E573" i="7"/>
  <c r="D573" i="7"/>
  <c r="C573" i="7"/>
  <c r="B573" i="7"/>
  <c r="A573" i="7"/>
  <c r="G572" i="7"/>
  <c r="F572" i="7"/>
  <c r="E572" i="7"/>
  <c r="D572" i="7"/>
  <c r="C572" i="7"/>
  <c r="B572" i="7"/>
  <c r="A572" i="7"/>
  <c r="G571" i="7"/>
  <c r="F571" i="7"/>
  <c r="E571" i="7"/>
  <c r="D571" i="7"/>
  <c r="C571" i="7"/>
  <c r="B571" i="7"/>
  <c r="A571" i="7"/>
  <c r="G570" i="7"/>
  <c r="F570" i="7"/>
  <c r="E570" i="7"/>
  <c r="D570" i="7"/>
  <c r="C570" i="7"/>
  <c r="B570" i="7"/>
  <c r="A570" i="7"/>
  <c r="G569" i="7"/>
  <c r="F569" i="7"/>
  <c r="E569" i="7"/>
  <c r="D569" i="7"/>
  <c r="C569" i="7"/>
  <c r="B569" i="7"/>
  <c r="A569" i="7"/>
  <c r="G568" i="7"/>
  <c r="F568" i="7"/>
  <c r="E568" i="7"/>
  <c r="D568" i="7"/>
  <c r="C568" i="7"/>
  <c r="B568" i="7"/>
  <c r="A568" i="7"/>
  <c r="G567" i="7"/>
  <c r="F567" i="7"/>
  <c r="E567" i="7"/>
  <c r="D567" i="7"/>
  <c r="C567" i="7"/>
  <c r="B567" i="7"/>
  <c r="A567" i="7"/>
  <c r="G566" i="7"/>
  <c r="F566" i="7"/>
  <c r="E566" i="7"/>
  <c r="D566" i="7"/>
  <c r="C566" i="7"/>
  <c r="B566" i="7"/>
  <c r="A566" i="7"/>
  <c r="G565" i="7"/>
  <c r="F565" i="7"/>
  <c r="E565" i="7"/>
  <c r="D565" i="7"/>
  <c r="C565" i="7"/>
  <c r="B565" i="7"/>
  <c r="A565" i="7"/>
  <c r="G564" i="7"/>
  <c r="F564" i="7"/>
  <c r="E564" i="7"/>
  <c r="D564" i="7"/>
  <c r="C564" i="7"/>
  <c r="B564" i="7"/>
  <c r="A564" i="7"/>
  <c r="G563" i="7"/>
  <c r="F563" i="7"/>
  <c r="E563" i="7"/>
  <c r="D563" i="7"/>
  <c r="C563" i="7"/>
  <c r="B563" i="7"/>
  <c r="A563" i="7"/>
  <c r="G562" i="7"/>
  <c r="F562" i="7"/>
  <c r="E562" i="7"/>
  <c r="D562" i="7"/>
  <c r="C562" i="7"/>
  <c r="B562" i="7"/>
  <c r="A562" i="7"/>
  <c r="G561" i="7"/>
  <c r="F561" i="7"/>
  <c r="E561" i="7"/>
  <c r="D561" i="7"/>
  <c r="C561" i="7"/>
  <c r="B561" i="7"/>
  <c r="A561" i="7"/>
  <c r="G560" i="7"/>
  <c r="F560" i="7"/>
  <c r="E560" i="7"/>
  <c r="D560" i="7"/>
  <c r="C560" i="7"/>
  <c r="B560" i="7"/>
  <c r="A560" i="7"/>
  <c r="G559" i="7"/>
  <c r="F559" i="7"/>
  <c r="E559" i="7"/>
  <c r="D559" i="7"/>
  <c r="C559" i="7"/>
  <c r="B559" i="7"/>
  <c r="A559" i="7"/>
  <c r="G558" i="7"/>
  <c r="F558" i="7"/>
  <c r="E558" i="7"/>
  <c r="D558" i="7"/>
  <c r="C558" i="7"/>
  <c r="B558" i="7"/>
  <c r="A558" i="7"/>
  <c r="G557" i="7"/>
  <c r="F557" i="7"/>
  <c r="E557" i="7"/>
  <c r="D557" i="7"/>
  <c r="C557" i="7"/>
  <c r="B557" i="7"/>
  <c r="A557" i="7"/>
  <c r="G556" i="7"/>
  <c r="F556" i="7"/>
  <c r="E556" i="7"/>
  <c r="D556" i="7"/>
  <c r="C556" i="7"/>
  <c r="B556" i="7"/>
  <c r="A556" i="7"/>
  <c r="G555" i="7"/>
  <c r="F555" i="7"/>
  <c r="E555" i="7"/>
  <c r="D555" i="7"/>
  <c r="C555" i="7"/>
  <c r="B555" i="7"/>
  <c r="A555" i="7"/>
  <c r="G554" i="7"/>
  <c r="F554" i="7"/>
  <c r="E554" i="7"/>
  <c r="D554" i="7"/>
  <c r="C554" i="7"/>
  <c r="B554" i="7"/>
  <c r="A554" i="7"/>
  <c r="G553" i="7"/>
  <c r="F553" i="7"/>
  <c r="E553" i="7"/>
  <c r="D553" i="7"/>
  <c r="C553" i="7"/>
  <c r="B553" i="7"/>
  <c r="A553" i="7"/>
  <c r="G552" i="7"/>
  <c r="F552" i="7"/>
  <c r="E552" i="7"/>
  <c r="D552" i="7"/>
  <c r="C552" i="7"/>
  <c r="B552" i="7"/>
  <c r="A552" i="7"/>
  <c r="G551" i="7"/>
  <c r="F551" i="7"/>
  <c r="E551" i="7"/>
  <c r="D551" i="7"/>
  <c r="C551" i="7"/>
  <c r="B551" i="7"/>
  <c r="A551" i="7"/>
  <c r="G550" i="7"/>
  <c r="F550" i="7"/>
  <c r="E550" i="7"/>
  <c r="D550" i="7"/>
  <c r="C550" i="7"/>
  <c r="B550" i="7"/>
  <c r="A550" i="7"/>
  <c r="G549" i="7"/>
  <c r="F549" i="7"/>
  <c r="E549" i="7"/>
  <c r="D549" i="7"/>
  <c r="C549" i="7"/>
  <c r="B549" i="7"/>
  <c r="A549" i="7"/>
  <c r="G548" i="7"/>
  <c r="F548" i="7"/>
  <c r="E548" i="7"/>
  <c r="D548" i="7"/>
  <c r="C548" i="7"/>
  <c r="B548" i="7"/>
  <c r="A548" i="7"/>
  <c r="G547" i="7"/>
  <c r="F547" i="7"/>
  <c r="E547" i="7"/>
  <c r="D547" i="7"/>
  <c r="C547" i="7"/>
  <c r="B547" i="7"/>
  <c r="A547" i="7"/>
  <c r="G546" i="7"/>
  <c r="F546" i="7"/>
  <c r="E546" i="7"/>
  <c r="D546" i="7"/>
  <c r="C546" i="7"/>
  <c r="B546" i="7"/>
  <c r="A546" i="7"/>
  <c r="G545" i="7"/>
  <c r="F545" i="7"/>
  <c r="E545" i="7"/>
  <c r="D545" i="7"/>
  <c r="C545" i="7"/>
  <c r="B545" i="7"/>
  <c r="A545" i="7"/>
  <c r="G544" i="7"/>
  <c r="F544" i="7"/>
  <c r="E544" i="7"/>
  <c r="D544" i="7"/>
  <c r="C544" i="7"/>
  <c r="B544" i="7"/>
  <c r="A544" i="7"/>
  <c r="G543" i="7"/>
  <c r="F543" i="7"/>
  <c r="E543" i="7"/>
  <c r="D543" i="7"/>
  <c r="C543" i="7"/>
  <c r="B543" i="7"/>
  <c r="A543" i="7"/>
  <c r="G542" i="7"/>
  <c r="F542" i="7"/>
  <c r="E542" i="7"/>
  <c r="D542" i="7"/>
  <c r="C542" i="7"/>
  <c r="B542" i="7"/>
  <c r="A542" i="7"/>
  <c r="G541" i="7"/>
  <c r="F541" i="7"/>
  <c r="E541" i="7"/>
  <c r="D541" i="7"/>
  <c r="C541" i="7"/>
  <c r="B541" i="7"/>
  <c r="A541" i="7"/>
  <c r="G540" i="7"/>
  <c r="F540" i="7"/>
  <c r="E540" i="7"/>
  <c r="D540" i="7"/>
  <c r="C540" i="7"/>
  <c r="B540" i="7"/>
  <c r="A540" i="7"/>
  <c r="G539" i="7"/>
  <c r="F539" i="7"/>
  <c r="E539" i="7"/>
  <c r="D539" i="7"/>
  <c r="C539" i="7"/>
  <c r="B539" i="7"/>
  <c r="A539" i="7"/>
  <c r="G538" i="7"/>
  <c r="F538" i="7"/>
  <c r="E538" i="7"/>
  <c r="D538" i="7"/>
  <c r="C538" i="7"/>
  <c r="B538" i="7"/>
  <c r="A538" i="7"/>
  <c r="G537" i="7"/>
  <c r="F537" i="7"/>
  <c r="E537" i="7"/>
  <c r="D537" i="7"/>
  <c r="C537" i="7"/>
  <c r="B537" i="7"/>
  <c r="A537" i="7"/>
  <c r="G536" i="7"/>
  <c r="F536" i="7"/>
  <c r="E536" i="7"/>
  <c r="D536" i="7"/>
  <c r="C536" i="7"/>
  <c r="B536" i="7"/>
  <c r="A536" i="7"/>
  <c r="G535" i="7"/>
  <c r="F535" i="7"/>
  <c r="E535" i="7"/>
  <c r="D535" i="7"/>
  <c r="C535" i="7"/>
  <c r="B535" i="7"/>
  <c r="A535" i="7"/>
  <c r="G534" i="7"/>
  <c r="F534" i="7"/>
  <c r="E534" i="7"/>
  <c r="D534" i="7"/>
  <c r="C534" i="7"/>
  <c r="B534" i="7"/>
  <c r="A534" i="7"/>
  <c r="G533" i="7"/>
  <c r="F533" i="7"/>
  <c r="E533" i="7"/>
  <c r="D533" i="7"/>
  <c r="C533" i="7"/>
  <c r="B533" i="7"/>
  <c r="A533" i="7"/>
  <c r="G532" i="7"/>
  <c r="F532" i="7"/>
  <c r="E532" i="7"/>
  <c r="D532" i="7"/>
  <c r="C532" i="7"/>
  <c r="B532" i="7"/>
  <c r="A532" i="7"/>
  <c r="G531" i="7"/>
  <c r="F531" i="7"/>
  <c r="E531" i="7"/>
  <c r="D531" i="7"/>
  <c r="C531" i="7"/>
  <c r="B531" i="7"/>
  <c r="A531" i="7"/>
  <c r="G530" i="7"/>
  <c r="F530" i="7"/>
  <c r="E530" i="7"/>
  <c r="D530" i="7"/>
  <c r="C530" i="7"/>
  <c r="B530" i="7"/>
  <c r="A530" i="7"/>
  <c r="G529" i="7"/>
  <c r="F529" i="7"/>
  <c r="E529" i="7"/>
  <c r="D529" i="7"/>
  <c r="C529" i="7"/>
  <c r="B529" i="7"/>
  <c r="A529" i="7"/>
  <c r="G528" i="7"/>
  <c r="F528" i="7"/>
  <c r="E528" i="7"/>
  <c r="D528" i="7"/>
  <c r="C528" i="7"/>
  <c r="B528" i="7"/>
  <c r="A528" i="7"/>
  <c r="G527" i="7"/>
  <c r="F527" i="7"/>
  <c r="E527" i="7"/>
  <c r="D527" i="7"/>
  <c r="C527" i="7"/>
  <c r="B527" i="7"/>
  <c r="A527" i="7"/>
  <c r="G526" i="7"/>
  <c r="F526" i="7"/>
  <c r="E526" i="7"/>
  <c r="D526" i="7"/>
  <c r="C526" i="7"/>
  <c r="B526" i="7"/>
  <c r="A526" i="7"/>
  <c r="G525" i="7"/>
  <c r="F525" i="7"/>
  <c r="E525" i="7"/>
  <c r="D525" i="7"/>
  <c r="C525" i="7"/>
  <c r="B525" i="7"/>
  <c r="A525" i="7"/>
  <c r="G524" i="7"/>
  <c r="F524" i="7"/>
  <c r="E524" i="7"/>
  <c r="D524" i="7"/>
  <c r="C524" i="7"/>
  <c r="B524" i="7"/>
  <c r="A524" i="7"/>
  <c r="G523" i="7"/>
  <c r="F523" i="7"/>
  <c r="E523" i="7"/>
  <c r="D523" i="7"/>
  <c r="C523" i="7"/>
  <c r="B523" i="7"/>
  <c r="A523" i="7"/>
  <c r="G522" i="7"/>
  <c r="F522" i="7"/>
  <c r="E522" i="7"/>
  <c r="D522" i="7"/>
  <c r="C522" i="7"/>
  <c r="B522" i="7"/>
  <c r="A522" i="7"/>
  <c r="G521" i="7"/>
  <c r="F521" i="7"/>
  <c r="E521" i="7"/>
  <c r="D521" i="7"/>
  <c r="C521" i="7"/>
  <c r="B521" i="7"/>
  <c r="A521" i="7"/>
  <c r="G520" i="7"/>
  <c r="F520" i="7"/>
  <c r="E520" i="7"/>
  <c r="D520" i="7"/>
  <c r="C520" i="7"/>
  <c r="B520" i="7"/>
  <c r="A520" i="7"/>
  <c r="G519" i="7"/>
  <c r="F519" i="7"/>
  <c r="E519" i="7"/>
  <c r="D519" i="7"/>
  <c r="C519" i="7"/>
  <c r="B519" i="7"/>
  <c r="A519" i="7"/>
  <c r="G518" i="7"/>
  <c r="F518" i="7"/>
  <c r="E518" i="7"/>
  <c r="D518" i="7"/>
  <c r="C518" i="7"/>
  <c r="B518" i="7"/>
  <c r="A518" i="7"/>
  <c r="G517" i="7"/>
  <c r="F517" i="7"/>
  <c r="E517" i="7"/>
  <c r="D517" i="7"/>
  <c r="C517" i="7"/>
  <c r="B517" i="7"/>
  <c r="A517" i="7"/>
  <c r="G516" i="7"/>
  <c r="F516" i="7"/>
  <c r="E516" i="7"/>
  <c r="D516" i="7"/>
  <c r="C516" i="7"/>
  <c r="B516" i="7"/>
  <c r="A516" i="7"/>
  <c r="G515" i="7"/>
  <c r="F515" i="7"/>
  <c r="E515" i="7"/>
  <c r="D515" i="7"/>
  <c r="C515" i="7"/>
  <c r="B515" i="7"/>
  <c r="A515" i="7"/>
  <c r="G514" i="7"/>
  <c r="F514" i="7"/>
  <c r="E514" i="7"/>
  <c r="D514" i="7"/>
  <c r="C514" i="7"/>
  <c r="B514" i="7"/>
  <c r="A514" i="7"/>
  <c r="G513" i="7"/>
  <c r="F513" i="7"/>
  <c r="E513" i="7"/>
  <c r="D513" i="7"/>
  <c r="C513" i="7"/>
  <c r="B513" i="7"/>
  <c r="A513" i="7"/>
  <c r="G512" i="7"/>
  <c r="F512" i="7"/>
  <c r="E512" i="7"/>
  <c r="D512" i="7"/>
  <c r="C512" i="7"/>
  <c r="B512" i="7"/>
  <c r="A512" i="7"/>
  <c r="G511" i="7"/>
  <c r="F511" i="7"/>
  <c r="E511" i="7"/>
  <c r="D511" i="7"/>
  <c r="C511" i="7"/>
  <c r="B511" i="7"/>
  <c r="A511" i="7"/>
  <c r="G510" i="7"/>
  <c r="F510" i="7"/>
  <c r="E510" i="7"/>
  <c r="D510" i="7"/>
  <c r="C510" i="7"/>
  <c r="B510" i="7"/>
  <c r="A510" i="7"/>
  <c r="G509" i="7"/>
  <c r="F509" i="7"/>
  <c r="E509" i="7"/>
  <c r="D509" i="7"/>
  <c r="C509" i="7"/>
  <c r="B509" i="7"/>
  <c r="A509" i="7"/>
  <c r="G508" i="7"/>
  <c r="F508" i="7"/>
  <c r="E508" i="7"/>
  <c r="D508" i="7"/>
  <c r="C508" i="7"/>
  <c r="B508" i="7"/>
  <c r="A508" i="7"/>
  <c r="G507" i="7"/>
  <c r="F507" i="7"/>
  <c r="E507" i="7"/>
  <c r="D507" i="7"/>
  <c r="C507" i="7"/>
  <c r="B507" i="7"/>
  <c r="A507" i="7"/>
  <c r="G506" i="7"/>
  <c r="F506" i="7"/>
  <c r="E506" i="7"/>
  <c r="D506" i="7"/>
  <c r="C506" i="7"/>
  <c r="B506" i="7"/>
  <c r="A506" i="7"/>
  <c r="G505" i="7"/>
  <c r="F505" i="7"/>
  <c r="E505" i="7"/>
  <c r="D505" i="7"/>
  <c r="C505" i="7"/>
  <c r="B505" i="7"/>
  <c r="A505" i="7"/>
  <c r="G504" i="7"/>
  <c r="F504" i="7"/>
  <c r="E504" i="7"/>
  <c r="D504" i="7"/>
  <c r="C504" i="7"/>
  <c r="B504" i="7"/>
  <c r="A504" i="7"/>
  <c r="G503" i="7"/>
  <c r="F503" i="7"/>
  <c r="E503" i="7"/>
  <c r="D503" i="7"/>
  <c r="C503" i="7"/>
  <c r="B503" i="7"/>
  <c r="A503" i="7"/>
  <c r="G502" i="7"/>
  <c r="F502" i="7"/>
  <c r="E502" i="7"/>
  <c r="D502" i="7"/>
  <c r="C502" i="7"/>
  <c r="B502" i="7"/>
  <c r="A502" i="7"/>
  <c r="G501" i="7"/>
  <c r="F501" i="7"/>
  <c r="E501" i="7"/>
  <c r="D501" i="7"/>
  <c r="C501" i="7"/>
  <c r="B501" i="7"/>
  <c r="A501" i="7"/>
  <c r="G500" i="7"/>
  <c r="F500" i="7"/>
  <c r="E500" i="7"/>
  <c r="D500" i="7"/>
  <c r="C500" i="7"/>
  <c r="B500" i="7"/>
  <c r="A500" i="7"/>
  <c r="G499" i="7"/>
  <c r="F499" i="7"/>
  <c r="E499" i="7"/>
  <c r="D499" i="7"/>
  <c r="C499" i="7"/>
  <c r="B499" i="7"/>
  <c r="A499" i="7"/>
  <c r="G498" i="7"/>
  <c r="F498" i="7"/>
  <c r="E498" i="7"/>
  <c r="D498" i="7"/>
  <c r="C498" i="7"/>
  <c r="B498" i="7"/>
  <c r="A498" i="7"/>
  <c r="G497" i="7"/>
  <c r="F497" i="7"/>
  <c r="E497" i="7"/>
  <c r="D497" i="7"/>
  <c r="C497" i="7"/>
  <c r="B497" i="7"/>
  <c r="A497" i="7"/>
  <c r="G496" i="7"/>
  <c r="F496" i="7"/>
  <c r="E496" i="7"/>
  <c r="D496" i="7"/>
  <c r="C496" i="7"/>
  <c r="B496" i="7"/>
  <c r="A496" i="7"/>
  <c r="G495" i="7"/>
  <c r="F495" i="7"/>
  <c r="E495" i="7"/>
  <c r="D495" i="7"/>
  <c r="C495" i="7"/>
  <c r="B495" i="7"/>
  <c r="A495" i="7"/>
  <c r="G494" i="7"/>
  <c r="F494" i="7"/>
  <c r="E494" i="7"/>
  <c r="D494" i="7"/>
  <c r="C494" i="7"/>
  <c r="B494" i="7"/>
  <c r="A494" i="7"/>
  <c r="G493" i="7"/>
  <c r="F493" i="7"/>
  <c r="E493" i="7"/>
  <c r="D493" i="7"/>
  <c r="C493" i="7"/>
  <c r="B493" i="7"/>
  <c r="A493" i="7"/>
  <c r="G492" i="7"/>
  <c r="F492" i="7"/>
  <c r="E492" i="7"/>
  <c r="D492" i="7"/>
  <c r="C492" i="7"/>
  <c r="B492" i="7"/>
  <c r="A492" i="7"/>
  <c r="G491" i="7"/>
  <c r="F491" i="7"/>
  <c r="E491" i="7"/>
  <c r="D491" i="7"/>
  <c r="C491" i="7"/>
  <c r="B491" i="7"/>
  <c r="A491" i="7"/>
  <c r="G490" i="7"/>
  <c r="F490" i="7"/>
  <c r="E490" i="7"/>
  <c r="D490" i="7"/>
  <c r="C490" i="7"/>
  <c r="B490" i="7"/>
  <c r="A490" i="7"/>
  <c r="G489" i="7"/>
  <c r="F489" i="7"/>
  <c r="E489" i="7"/>
  <c r="D489" i="7"/>
  <c r="C489" i="7"/>
  <c r="B489" i="7"/>
  <c r="A489" i="7"/>
  <c r="G488" i="7"/>
  <c r="F488" i="7"/>
  <c r="E488" i="7"/>
  <c r="D488" i="7"/>
  <c r="C488" i="7"/>
  <c r="B488" i="7"/>
  <c r="A488" i="7"/>
  <c r="G487" i="7"/>
  <c r="F487" i="7"/>
  <c r="E487" i="7"/>
  <c r="D487" i="7"/>
  <c r="C487" i="7"/>
  <c r="B487" i="7"/>
  <c r="A487" i="7"/>
  <c r="G486" i="7"/>
  <c r="F486" i="7"/>
  <c r="E486" i="7"/>
  <c r="D486" i="7"/>
  <c r="C486" i="7"/>
  <c r="B486" i="7"/>
  <c r="A486" i="7"/>
  <c r="G485" i="7"/>
  <c r="F485" i="7"/>
  <c r="E485" i="7"/>
  <c r="D485" i="7"/>
  <c r="C485" i="7"/>
  <c r="B485" i="7"/>
  <c r="A485" i="7"/>
  <c r="G484" i="7"/>
  <c r="F484" i="7"/>
  <c r="E484" i="7"/>
  <c r="D484" i="7"/>
  <c r="C484" i="7"/>
  <c r="B484" i="7"/>
  <c r="A484" i="7"/>
  <c r="G483" i="7"/>
  <c r="F483" i="7"/>
  <c r="E483" i="7"/>
  <c r="D483" i="7"/>
  <c r="C483" i="7"/>
  <c r="B483" i="7"/>
  <c r="A483" i="7"/>
  <c r="G482" i="7"/>
  <c r="F482" i="7"/>
  <c r="E482" i="7"/>
  <c r="D482" i="7"/>
  <c r="C482" i="7"/>
  <c r="B482" i="7"/>
  <c r="A482" i="7"/>
  <c r="G481" i="7"/>
  <c r="F481" i="7"/>
  <c r="E481" i="7"/>
  <c r="D481" i="7"/>
  <c r="C481" i="7"/>
  <c r="B481" i="7"/>
  <c r="A481" i="7"/>
  <c r="G480" i="7"/>
  <c r="F480" i="7"/>
  <c r="E480" i="7"/>
  <c r="D480" i="7"/>
  <c r="C480" i="7"/>
  <c r="B480" i="7"/>
  <c r="A480" i="7"/>
  <c r="G479" i="7"/>
  <c r="F479" i="7"/>
  <c r="E479" i="7"/>
  <c r="D479" i="7"/>
  <c r="C479" i="7"/>
  <c r="B479" i="7"/>
  <c r="A479" i="7"/>
  <c r="G478" i="7"/>
  <c r="F478" i="7"/>
  <c r="E478" i="7"/>
  <c r="D478" i="7"/>
  <c r="C478" i="7"/>
  <c r="B478" i="7"/>
  <c r="A478" i="7"/>
  <c r="G477" i="7"/>
  <c r="F477" i="7"/>
  <c r="E477" i="7"/>
  <c r="D477" i="7"/>
  <c r="C477" i="7"/>
  <c r="B477" i="7"/>
  <c r="A477" i="7"/>
  <c r="G476" i="7"/>
  <c r="F476" i="7"/>
  <c r="E476" i="7"/>
  <c r="D476" i="7"/>
  <c r="C476" i="7"/>
  <c r="B476" i="7"/>
  <c r="A476" i="7"/>
  <c r="G475" i="7"/>
  <c r="F475" i="7"/>
  <c r="E475" i="7"/>
  <c r="D475" i="7"/>
  <c r="C475" i="7"/>
  <c r="B475" i="7"/>
  <c r="A475" i="7"/>
  <c r="G474" i="7"/>
  <c r="F474" i="7"/>
  <c r="E474" i="7"/>
  <c r="D474" i="7"/>
  <c r="C474" i="7"/>
  <c r="B474" i="7"/>
  <c r="A474" i="7"/>
  <c r="G473" i="7"/>
  <c r="F473" i="7"/>
  <c r="E473" i="7"/>
  <c r="D473" i="7"/>
  <c r="C473" i="7"/>
  <c r="B473" i="7"/>
  <c r="A473" i="7"/>
  <c r="G472" i="7"/>
  <c r="F472" i="7"/>
  <c r="E472" i="7"/>
  <c r="D472" i="7"/>
  <c r="C472" i="7"/>
  <c r="B472" i="7"/>
  <c r="A472" i="7"/>
  <c r="G471" i="7"/>
  <c r="F471" i="7"/>
  <c r="E471" i="7"/>
  <c r="D471" i="7"/>
  <c r="C471" i="7"/>
  <c r="B471" i="7"/>
  <c r="A471" i="7"/>
  <c r="G470" i="7"/>
  <c r="F470" i="7"/>
  <c r="E470" i="7"/>
  <c r="D470" i="7"/>
  <c r="C470" i="7"/>
  <c r="B470" i="7"/>
  <c r="A470" i="7"/>
  <c r="G469" i="7"/>
  <c r="F469" i="7"/>
  <c r="E469" i="7"/>
  <c r="D469" i="7"/>
  <c r="C469" i="7"/>
  <c r="B469" i="7"/>
  <c r="A469" i="7"/>
  <c r="G468" i="7"/>
  <c r="F468" i="7"/>
  <c r="E468" i="7"/>
  <c r="D468" i="7"/>
  <c r="C468" i="7"/>
  <c r="B468" i="7"/>
  <c r="A468" i="7"/>
  <c r="G467" i="7"/>
  <c r="F467" i="7"/>
  <c r="E467" i="7"/>
  <c r="D467" i="7"/>
  <c r="C467" i="7"/>
  <c r="B467" i="7"/>
  <c r="A467" i="7"/>
  <c r="G466" i="7"/>
  <c r="F466" i="7"/>
  <c r="E466" i="7"/>
  <c r="D466" i="7"/>
  <c r="C466" i="7"/>
  <c r="B466" i="7"/>
  <c r="A466" i="7"/>
  <c r="G465" i="7"/>
  <c r="F465" i="7"/>
  <c r="E465" i="7"/>
  <c r="D465" i="7"/>
  <c r="C465" i="7"/>
  <c r="B465" i="7"/>
  <c r="A465" i="7"/>
  <c r="G464" i="7"/>
  <c r="F464" i="7"/>
  <c r="E464" i="7"/>
  <c r="D464" i="7"/>
  <c r="C464" i="7"/>
  <c r="B464" i="7"/>
  <c r="A464" i="7"/>
  <c r="G463" i="7"/>
  <c r="F463" i="7"/>
  <c r="E463" i="7"/>
  <c r="D463" i="7"/>
  <c r="C463" i="7"/>
  <c r="B463" i="7"/>
  <c r="A463" i="7"/>
  <c r="G462" i="7"/>
  <c r="F462" i="7"/>
  <c r="E462" i="7"/>
  <c r="D462" i="7"/>
  <c r="C462" i="7"/>
  <c r="B462" i="7"/>
  <c r="A462" i="7"/>
  <c r="G461" i="7"/>
  <c r="F461" i="7"/>
  <c r="E461" i="7"/>
  <c r="D461" i="7"/>
  <c r="C461" i="7"/>
  <c r="B461" i="7"/>
  <c r="A461" i="7"/>
  <c r="G460" i="7"/>
  <c r="F460" i="7"/>
  <c r="E460" i="7"/>
  <c r="D460" i="7"/>
  <c r="C460" i="7"/>
  <c r="B460" i="7"/>
  <c r="A460" i="7"/>
  <c r="G459" i="7"/>
  <c r="F459" i="7"/>
  <c r="E459" i="7"/>
  <c r="D459" i="7"/>
  <c r="C459" i="7"/>
  <c r="B459" i="7"/>
  <c r="A459" i="7"/>
  <c r="G458" i="7"/>
  <c r="F458" i="7"/>
  <c r="E458" i="7"/>
  <c r="D458" i="7"/>
  <c r="C458" i="7"/>
  <c r="B458" i="7"/>
  <c r="A458" i="7"/>
  <c r="G457" i="7"/>
  <c r="F457" i="7"/>
  <c r="E457" i="7"/>
  <c r="D457" i="7"/>
  <c r="C457" i="7"/>
  <c r="B457" i="7"/>
  <c r="A457" i="7"/>
  <c r="G456" i="7"/>
  <c r="F456" i="7"/>
  <c r="E456" i="7"/>
  <c r="D456" i="7"/>
  <c r="C456" i="7"/>
  <c r="B456" i="7"/>
  <c r="A456" i="7"/>
  <c r="G455" i="7"/>
  <c r="F455" i="7"/>
  <c r="E455" i="7"/>
  <c r="D455" i="7"/>
  <c r="C455" i="7"/>
  <c r="B455" i="7"/>
  <c r="A455" i="7"/>
  <c r="G454" i="7"/>
  <c r="F454" i="7"/>
  <c r="E454" i="7"/>
  <c r="D454" i="7"/>
  <c r="C454" i="7"/>
  <c r="B454" i="7"/>
  <c r="A454" i="7"/>
  <c r="G453" i="7"/>
  <c r="F453" i="7"/>
  <c r="E453" i="7"/>
  <c r="D453" i="7"/>
  <c r="C453" i="7"/>
  <c r="B453" i="7"/>
  <c r="A453" i="7"/>
  <c r="G452" i="7"/>
  <c r="F452" i="7"/>
  <c r="E452" i="7"/>
  <c r="D452" i="7"/>
  <c r="C452" i="7"/>
  <c r="B452" i="7"/>
  <c r="A452" i="7"/>
  <c r="G451" i="7"/>
  <c r="F451" i="7"/>
  <c r="E451" i="7"/>
  <c r="D451" i="7"/>
  <c r="C451" i="7"/>
  <c r="B451" i="7"/>
  <c r="A451" i="7"/>
  <c r="G450" i="7"/>
  <c r="F450" i="7"/>
  <c r="E450" i="7"/>
  <c r="D450" i="7"/>
  <c r="C450" i="7"/>
  <c r="B450" i="7"/>
  <c r="A450" i="7"/>
  <c r="G449" i="7"/>
  <c r="F449" i="7"/>
  <c r="E449" i="7"/>
  <c r="D449" i="7"/>
  <c r="C449" i="7"/>
  <c r="B449" i="7"/>
  <c r="A449" i="7"/>
  <c r="G448" i="7"/>
  <c r="F448" i="7"/>
  <c r="E448" i="7"/>
  <c r="D448" i="7"/>
  <c r="C448" i="7"/>
  <c r="B448" i="7"/>
  <c r="A448" i="7"/>
  <c r="G447" i="7"/>
  <c r="F447" i="7"/>
  <c r="E447" i="7"/>
  <c r="D447" i="7"/>
  <c r="C447" i="7"/>
  <c r="B447" i="7"/>
  <c r="A447" i="7"/>
  <c r="G446" i="7"/>
  <c r="F446" i="7"/>
  <c r="E446" i="7"/>
  <c r="D446" i="7"/>
  <c r="C446" i="7"/>
  <c r="B446" i="7"/>
  <c r="A446" i="7"/>
  <c r="G445" i="7"/>
  <c r="F445" i="7"/>
  <c r="E445" i="7"/>
  <c r="D445" i="7"/>
  <c r="C445" i="7"/>
  <c r="B445" i="7"/>
  <c r="A445" i="7"/>
  <c r="G444" i="7"/>
  <c r="F444" i="7"/>
  <c r="E444" i="7"/>
  <c r="D444" i="7"/>
  <c r="C444" i="7"/>
  <c r="B444" i="7"/>
  <c r="A444" i="7"/>
  <c r="G443" i="7"/>
  <c r="F443" i="7"/>
  <c r="E443" i="7"/>
  <c r="D443" i="7"/>
  <c r="C443" i="7"/>
  <c r="B443" i="7"/>
  <c r="A443" i="7"/>
  <c r="G442" i="7"/>
  <c r="F442" i="7"/>
  <c r="E442" i="7"/>
  <c r="D442" i="7"/>
  <c r="C442" i="7"/>
  <c r="B442" i="7"/>
  <c r="A442" i="7"/>
  <c r="G441" i="7"/>
  <c r="F441" i="7"/>
  <c r="E441" i="7"/>
  <c r="D441" i="7"/>
  <c r="C441" i="7"/>
  <c r="B441" i="7"/>
  <c r="A441" i="7"/>
  <c r="G440" i="7"/>
  <c r="F440" i="7"/>
  <c r="E440" i="7"/>
  <c r="D440" i="7"/>
  <c r="C440" i="7"/>
  <c r="B440" i="7"/>
  <c r="A440" i="7"/>
  <c r="G439" i="7"/>
  <c r="F439" i="7"/>
  <c r="E439" i="7"/>
  <c r="D439" i="7"/>
  <c r="C439" i="7"/>
  <c r="B439" i="7"/>
  <c r="A439" i="7"/>
  <c r="G438" i="7"/>
  <c r="F438" i="7"/>
  <c r="E438" i="7"/>
  <c r="D438" i="7"/>
  <c r="C438" i="7"/>
  <c r="B438" i="7"/>
  <c r="A438" i="7"/>
  <c r="G437" i="7"/>
  <c r="F437" i="7"/>
  <c r="E437" i="7"/>
  <c r="D437" i="7"/>
  <c r="C437" i="7"/>
  <c r="B437" i="7"/>
  <c r="A437" i="7"/>
  <c r="G436" i="7"/>
  <c r="F436" i="7"/>
  <c r="E436" i="7"/>
  <c r="D436" i="7"/>
  <c r="C436" i="7"/>
  <c r="B436" i="7"/>
  <c r="A436" i="7"/>
  <c r="G435" i="7"/>
  <c r="F435" i="7"/>
  <c r="E435" i="7"/>
  <c r="D435" i="7"/>
  <c r="C435" i="7"/>
  <c r="B435" i="7"/>
  <c r="A435" i="7"/>
  <c r="G434" i="7"/>
  <c r="F434" i="7"/>
  <c r="E434" i="7"/>
  <c r="D434" i="7"/>
  <c r="C434" i="7"/>
  <c r="B434" i="7"/>
  <c r="A434" i="7"/>
  <c r="G433" i="7"/>
  <c r="F433" i="7"/>
  <c r="E433" i="7"/>
  <c r="D433" i="7"/>
  <c r="C433" i="7"/>
  <c r="B433" i="7"/>
  <c r="A433" i="7"/>
  <c r="G432" i="7"/>
  <c r="F432" i="7"/>
  <c r="E432" i="7"/>
  <c r="D432" i="7"/>
  <c r="C432" i="7"/>
  <c r="B432" i="7"/>
  <c r="A432" i="7"/>
  <c r="G431" i="7"/>
  <c r="F431" i="7"/>
  <c r="E431" i="7"/>
  <c r="D431" i="7"/>
  <c r="C431" i="7"/>
  <c r="B431" i="7"/>
  <c r="A431" i="7"/>
  <c r="G430" i="7"/>
  <c r="F430" i="7"/>
  <c r="E430" i="7"/>
  <c r="D430" i="7"/>
  <c r="C430" i="7"/>
  <c r="B430" i="7"/>
  <c r="A430" i="7"/>
  <c r="G429" i="7"/>
  <c r="F429" i="7"/>
  <c r="E429" i="7"/>
  <c r="D429" i="7"/>
  <c r="C429" i="7"/>
  <c r="B429" i="7"/>
  <c r="A429" i="7"/>
  <c r="G428" i="7"/>
  <c r="F428" i="7"/>
  <c r="E428" i="7"/>
  <c r="D428" i="7"/>
  <c r="C428" i="7"/>
  <c r="B428" i="7"/>
  <c r="A428" i="7"/>
  <c r="G427" i="7"/>
  <c r="F427" i="7"/>
  <c r="E427" i="7"/>
  <c r="D427" i="7"/>
  <c r="C427" i="7"/>
  <c r="B427" i="7"/>
  <c r="A427" i="7"/>
  <c r="G426" i="7"/>
  <c r="F426" i="7"/>
  <c r="E426" i="7"/>
  <c r="D426" i="7"/>
  <c r="C426" i="7"/>
  <c r="B426" i="7"/>
  <c r="A426" i="7"/>
  <c r="G425" i="7"/>
  <c r="F425" i="7"/>
  <c r="E425" i="7"/>
  <c r="D425" i="7"/>
  <c r="C425" i="7"/>
  <c r="B425" i="7"/>
  <c r="A425" i="7"/>
  <c r="G424" i="7"/>
  <c r="F424" i="7"/>
  <c r="E424" i="7"/>
  <c r="D424" i="7"/>
  <c r="C424" i="7"/>
  <c r="B424" i="7"/>
  <c r="A424" i="7"/>
  <c r="G423" i="7"/>
  <c r="F423" i="7"/>
  <c r="E423" i="7"/>
  <c r="D423" i="7"/>
  <c r="C423" i="7"/>
  <c r="B423" i="7"/>
  <c r="A423" i="7"/>
  <c r="G422" i="7"/>
  <c r="F422" i="7"/>
  <c r="E422" i="7"/>
  <c r="D422" i="7"/>
  <c r="C422" i="7"/>
  <c r="B422" i="7"/>
  <c r="A422" i="7"/>
  <c r="G421" i="7"/>
  <c r="F421" i="7"/>
  <c r="E421" i="7"/>
  <c r="D421" i="7"/>
  <c r="C421" i="7"/>
  <c r="B421" i="7"/>
  <c r="A421" i="7"/>
  <c r="G420" i="7"/>
  <c r="F420" i="7"/>
  <c r="E420" i="7"/>
  <c r="D420" i="7"/>
  <c r="C420" i="7"/>
  <c r="B420" i="7"/>
  <c r="A420" i="7"/>
  <c r="G419" i="7"/>
  <c r="F419" i="7"/>
  <c r="E419" i="7"/>
  <c r="D419" i="7"/>
  <c r="C419" i="7"/>
  <c r="B419" i="7"/>
  <c r="A419" i="7"/>
  <c r="G418" i="7"/>
  <c r="F418" i="7"/>
  <c r="E418" i="7"/>
  <c r="D418" i="7"/>
  <c r="C418" i="7"/>
  <c r="B418" i="7"/>
  <c r="A418" i="7"/>
  <c r="G417" i="7"/>
  <c r="F417" i="7"/>
  <c r="E417" i="7"/>
  <c r="D417" i="7"/>
  <c r="C417" i="7"/>
  <c r="B417" i="7"/>
  <c r="A417" i="7"/>
  <c r="G416" i="7"/>
  <c r="F416" i="7"/>
  <c r="E416" i="7"/>
  <c r="D416" i="7"/>
  <c r="C416" i="7"/>
  <c r="B416" i="7"/>
  <c r="A416" i="7"/>
  <c r="G415" i="7"/>
  <c r="F415" i="7"/>
  <c r="E415" i="7"/>
  <c r="D415" i="7"/>
  <c r="C415" i="7"/>
  <c r="B415" i="7"/>
  <c r="A415" i="7"/>
  <c r="G414" i="7"/>
  <c r="F414" i="7"/>
  <c r="E414" i="7"/>
  <c r="D414" i="7"/>
  <c r="C414" i="7"/>
  <c r="B414" i="7"/>
  <c r="A414" i="7"/>
  <c r="G413" i="7"/>
  <c r="F413" i="7"/>
  <c r="E413" i="7"/>
  <c r="D413" i="7"/>
  <c r="C413" i="7"/>
  <c r="B413" i="7"/>
  <c r="A413" i="7"/>
  <c r="G412" i="7"/>
  <c r="F412" i="7"/>
  <c r="E412" i="7"/>
  <c r="D412" i="7"/>
  <c r="C412" i="7"/>
  <c r="B412" i="7"/>
  <c r="A412" i="7"/>
  <c r="G411" i="7"/>
  <c r="F411" i="7"/>
  <c r="E411" i="7"/>
  <c r="D411" i="7"/>
  <c r="C411" i="7"/>
  <c r="B411" i="7"/>
  <c r="A411" i="7"/>
  <c r="G410" i="7"/>
  <c r="F410" i="7"/>
  <c r="E410" i="7"/>
  <c r="D410" i="7"/>
  <c r="C410" i="7"/>
  <c r="B410" i="7"/>
  <c r="A410" i="7"/>
  <c r="G409" i="7"/>
  <c r="F409" i="7"/>
  <c r="E409" i="7"/>
  <c r="D409" i="7"/>
  <c r="C409" i="7"/>
  <c r="B409" i="7"/>
  <c r="A409" i="7"/>
  <c r="G408" i="7"/>
  <c r="F408" i="7"/>
  <c r="E408" i="7"/>
  <c r="D408" i="7"/>
  <c r="C408" i="7"/>
  <c r="B408" i="7"/>
  <c r="A408" i="7"/>
  <c r="G407" i="7"/>
  <c r="F407" i="7"/>
  <c r="E407" i="7"/>
  <c r="D407" i="7"/>
  <c r="C407" i="7"/>
  <c r="B407" i="7"/>
  <c r="A407" i="7"/>
  <c r="G406" i="7"/>
  <c r="F406" i="7"/>
  <c r="E406" i="7"/>
  <c r="D406" i="7"/>
  <c r="C406" i="7"/>
  <c r="B406" i="7"/>
  <c r="A406" i="7"/>
  <c r="G405" i="7"/>
  <c r="F405" i="7"/>
  <c r="E405" i="7"/>
  <c r="D405" i="7"/>
  <c r="C405" i="7"/>
  <c r="B405" i="7"/>
  <c r="A405" i="7"/>
  <c r="G404" i="7"/>
  <c r="F404" i="7"/>
  <c r="E404" i="7"/>
  <c r="D404" i="7"/>
  <c r="C404" i="7"/>
  <c r="B404" i="7"/>
  <c r="A404" i="7"/>
  <c r="G403" i="7"/>
  <c r="F403" i="7"/>
  <c r="E403" i="7"/>
  <c r="D403" i="7"/>
  <c r="C403" i="7"/>
  <c r="B403" i="7"/>
  <c r="A403" i="7"/>
  <c r="G402" i="7"/>
  <c r="F402" i="7"/>
  <c r="E402" i="7"/>
  <c r="D402" i="7"/>
  <c r="C402" i="7"/>
  <c r="B402" i="7"/>
  <c r="A402" i="7"/>
  <c r="G401" i="7"/>
  <c r="F401" i="7"/>
  <c r="E401" i="7"/>
  <c r="D401" i="7"/>
  <c r="C401" i="7"/>
  <c r="B401" i="7"/>
  <c r="A401" i="7"/>
  <c r="G400" i="7"/>
  <c r="F400" i="7"/>
  <c r="E400" i="7"/>
  <c r="D400" i="7"/>
  <c r="C400" i="7"/>
  <c r="B400" i="7"/>
  <c r="A400" i="7"/>
  <c r="G399" i="7"/>
  <c r="F399" i="7"/>
  <c r="E399" i="7"/>
  <c r="D399" i="7"/>
  <c r="C399" i="7"/>
  <c r="B399" i="7"/>
  <c r="A399" i="7"/>
  <c r="G398" i="7"/>
  <c r="F398" i="7"/>
  <c r="E398" i="7"/>
  <c r="D398" i="7"/>
  <c r="C398" i="7"/>
  <c r="B398" i="7"/>
  <c r="A398" i="7"/>
  <c r="G397" i="7"/>
  <c r="F397" i="7"/>
  <c r="E397" i="7"/>
  <c r="D397" i="7"/>
  <c r="C397" i="7"/>
  <c r="B397" i="7"/>
  <c r="A397" i="7"/>
  <c r="G396" i="7"/>
  <c r="F396" i="7"/>
  <c r="E396" i="7"/>
  <c r="D396" i="7"/>
  <c r="C396" i="7"/>
  <c r="B396" i="7"/>
  <c r="A396" i="7"/>
  <c r="G395" i="7"/>
  <c r="F395" i="7"/>
  <c r="E395" i="7"/>
  <c r="D395" i="7"/>
  <c r="C395" i="7"/>
  <c r="B395" i="7"/>
  <c r="A395" i="7"/>
  <c r="G394" i="7"/>
  <c r="F394" i="7"/>
  <c r="E394" i="7"/>
  <c r="D394" i="7"/>
  <c r="C394" i="7"/>
  <c r="B394" i="7"/>
  <c r="A394" i="7"/>
  <c r="G393" i="7"/>
  <c r="F393" i="7"/>
  <c r="E393" i="7"/>
  <c r="D393" i="7"/>
  <c r="C393" i="7"/>
  <c r="B393" i="7"/>
  <c r="A393" i="7"/>
  <c r="G392" i="7"/>
  <c r="F392" i="7"/>
  <c r="E392" i="7"/>
  <c r="D392" i="7"/>
  <c r="C392" i="7"/>
  <c r="B392" i="7"/>
  <c r="A392" i="7"/>
  <c r="G391" i="7"/>
  <c r="F391" i="7"/>
  <c r="E391" i="7"/>
  <c r="D391" i="7"/>
  <c r="C391" i="7"/>
  <c r="B391" i="7"/>
  <c r="A391" i="7"/>
  <c r="G390" i="7"/>
  <c r="F390" i="7"/>
  <c r="E390" i="7"/>
  <c r="D390" i="7"/>
  <c r="C390" i="7"/>
  <c r="B390" i="7"/>
  <c r="A390" i="7"/>
  <c r="G389" i="7"/>
  <c r="F389" i="7"/>
  <c r="E389" i="7"/>
  <c r="D389" i="7"/>
  <c r="C389" i="7"/>
  <c r="B389" i="7"/>
  <c r="A389" i="7"/>
  <c r="G388" i="7"/>
  <c r="F388" i="7"/>
  <c r="E388" i="7"/>
  <c r="D388" i="7"/>
  <c r="C388" i="7"/>
  <c r="B388" i="7"/>
  <c r="A388" i="7"/>
  <c r="G387" i="7"/>
  <c r="F387" i="7"/>
  <c r="E387" i="7"/>
  <c r="D387" i="7"/>
  <c r="C387" i="7"/>
  <c r="B387" i="7"/>
  <c r="A387" i="7"/>
  <c r="G386" i="7"/>
  <c r="F386" i="7"/>
  <c r="E386" i="7"/>
  <c r="D386" i="7"/>
  <c r="C386" i="7"/>
  <c r="B386" i="7"/>
  <c r="A386" i="7"/>
  <c r="G385" i="7"/>
  <c r="F385" i="7"/>
  <c r="E385" i="7"/>
  <c r="D385" i="7"/>
  <c r="C385" i="7"/>
  <c r="B385" i="7"/>
  <c r="A385" i="7"/>
  <c r="G384" i="7"/>
  <c r="F384" i="7"/>
  <c r="E384" i="7"/>
  <c r="D384" i="7"/>
  <c r="C384" i="7"/>
  <c r="B384" i="7"/>
  <c r="A384" i="7"/>
  <c r="G383" i="7"/>
  <c r="F383" i="7"/>
  <c r="E383" i="7"/>
  <c r="D383" i="7"/>
  <c r="C383" i="7"/>
  <c r="B383" i="7"/>
  <c r="A383" i="7"/>
  <c r="G382" i="7"/>
  <c r="F382" i="7"/>
  <c r="E382" i="7"/>
  <c r="D382" i="7"/>
  <c r="C382" i="7"/>
  <c r="B382" i="7"/>
  <c r="A382" i="7"/>
  <c r="G381" i="7"/>
  <c r="F381" i="7"/>
  <c r="E381" i="7"/>
  <c r="D381" i="7"/>
  <c r="C381" i="7"/>
  <c r="B381" i="7"/>
  <c r="A381" i="7"/>
  <c r="G380" i="7"/>
  <c r="F380" i="7"/>
  <c r="E380" i="7"/>
  <c r="D380" i="7"/>
  <c r="C380" i="7"/>
  <c r="B380" i="7"/>
  <c r="A380" i="7"/>
  <c r="G379" i="7"/>
  <c r="F379" i="7"/>
  <c r="E379" i="7"/>
  <c r="D379" i="7"/>
  <c r="C379" i="7"/>
  <c r="B379" i="7"/>
  <c r="A379" i="7"/>
  <c r="G378" i="7"/>
  <c r="F378" i="7"/>
  <c r="E378" i="7"/>
  <c r="D378" i="7"/>
  <c r="C378" i="7"/>
  <c r="B378" i="7"/>
  <c r="A378" i="7"/>
  <c r="G377" i="7"/>
  <c r="F377" i="7"/>
  <c r="E377" i="7"/>
  <c r="D377" i="7"/>
  <c r="C377" i="7"/>
  <c r="B377" i="7"/>
  <c r="A377" i="7"/>
  <c r="G376" i="7"/>
  <c r="F376" i="7"/>
  <c r="E376" i="7"/>
  <c r="D376" i="7"/>
  <c r="C376" i="7"/>
  <c r="B376" i="7"/>
  <c r="A376" i="7"/>
  <c r="G375" i="7"/>
  <c r="F375" i="7"/>
  <c r="E375" i="7"/>
  <c r="D375" i="7"/>
  <c r="C375" i="7"/>
  <c r="B375" i="7"/>
  <c r="A375" i="7"/>
  <c r="G374" i="7"/>
  <c r="F374" i="7"/>
  <c r="E374" i="7"/>
  <c r="D374" i="7"/>
  <c r="C374" i="7"/>
  <c r="B374" i="7"/>
  <c r="A374" i="7"/>
  <c r="G373" i="7"/>
  <c r="F373" i="7"/>
  <c r="E373" i="7"/>
  <c r="D373" i="7"/>
  <c r="C373" i="7"/>
  <c r="B373" i="7"/>
  <c r="A373" i="7"/>
  <c r="G372" i="7"/>
  <c r="F372" i="7"/>
  <c r="E372" i="7"/>
  <c r="D372" i="7"/>
  <c r="C372" i="7"/>
  <c r="B372" i="7"/>
  <c r="A372" i="7"/>
  <c r="G371" i="7"/>
  <c r="F371" i="7"/>
  <c r="E371" i="7"/>
  <c r="D371" i="7"/>
  <c r="C371" i="7"/>
  <c r="B371" i="7"/>
  <c r="A371" i="7"/>
  <c r="G370" i="7"/>
  <c r="F370" i="7"/>
  <c r="E370" i="7"/>
  <c r="D370" i="7"/>
  <c r="C370" i="7"/>
  <c r="B370" i="7"/>
  <c r="A370" i="7"/>
  <c r="G369" i="7"/>
  <c r="F369" i="7"/>
  <c r="E369" i="7"/>
  <c r="D369" i="7"/>
  <c r="C369" i="7"/>
  <c r="B369" i="7"/>
  <c r="A369" i="7"/>
  <c r="G368" i="7"/>
  <c r="F368" i="7"/>
  <c r="E368" i="7"/>
  <c r="D368" i="7"/>
  <c r="C368" i="7"/>
  <c r="B368" i="7"/>
  <c r="A368" i="7"/>
  <c r="G367" i="7"/>
  <c r="F367" i="7"/>
  <c r="E367" i="7"/>
  <c r="D367" i="7"/>
  <c r="C367" i="7"/>
  <c r="B367" i="7"/>
  <c r="A367" i="7"/>
  <c r="G366" i="7"/>
  <c r="F366" i="7"/>
  <c r="E366" i="7"/>
  <c r="D366" i="7"/>
  <c r="C366" i="7"/>
  <c r="B366" i="7"/>
  <c r="A366" i="7"/>
  <c r="G365" i="7"/>
  <c r="F365" i="7"/>
  <c r="E365" i="7"/>
  <c r="D365" i="7"/>
  <c r="C365" i="7"/>
  <c r="B365" i="7"/>
  <c r="A365" i="7"/>
  <c r="G364" i="7"/>
  <c r="F364" i="7"/>
  <c r="E364" i="7"/>
  <c r="D364" i="7"/>
  <c r="C364" i="7"/>
  <c r="B364" i="7"/>
  <c r="A364" i="7"/>
  <c r="G363" i="7"/>
  <c r="F363" i="7"/>
  <c r="E363" i="7"/>
  <c r="D363" i="7"/>
  <c r="C363" i="7"/>
  <c r="B363" i="7"/>
  <c r="A363" i="7"/>
  <c r="G362" i="7"/>
  <c r="F362" i="7"/>
  <c r="E362" i="7"/>
  <c r="D362" i="7"/>
  <c r="C362" i="7"/>
  <c r="B362" i="7"/>
  <c r="A362" i="7"/>
  <c r="G361" i="7"/>
  <c r="F361" i="7"/>
  <c r="E361" i="7"/>
  <c r="D361" i="7"/>
  <c r="C361" i="7"/>
  <c r="B361" i="7"/>
  <c r="A361" i="7"/>
  <c r="G360" i="7"/>
  <c r="F360" i="7"/>
  <c r="E360" i="7"/>
  <c r="D360" i="7"/>
  <c r="C360" i="7"/>
  <c r="B360" i="7"/>
  <c r="A360" i="7"/>
  <c r="G359" i="7"/>
  <c r="F359" i="7"/>
  <c r="E359" i="7"/>
  <c r="D359" i="7"/>
  <c r="C359" i="7"/>
  <c r="B359" i="7"/>
  <c r="A359" i="7"/>
  <c r="G358" i="7"/>
  <c r="F358" i="7"/>
  <c r="E358" i="7"/>
  <c r="D358" i="7"/>
  <c r="C358" i="7"/>
  <c r="B358" i="7"/>
  <c r="A358" i="7"/>
  <c r="G357" i="7"/>
  <c r="F357" i="7"/>
  <c r="E357" i="7"/>
  <c r="D357" i="7"/>
  <c r="C357" i="7"/>
  <c r="B357" i="7"/>
  <c r="A357" i="7"/>
  <c r="G356" i="7"/>
  <c r="F356" i="7"/>
  <c r="E356" i="7"/>
  <c r="D356" i="7"/>
  <c r="C356" i="7"/>
  <c r="B356" i="7"/>
  <c r="A356" i="7"/>
  <c r="G355" i="7"/>
  <c r="F355" i="7"/>
  <c r="E355" i="7"/>
  <c r="D355" i="7"/>
  <c r="C355" i="7"/>
  <c r="B355" i="7"/>
  <c r="A355" i="7"/>
  <c r="G354" i="7"/>
  <c r="F354" i="7"/>
  <c r="E354" i="7"/>
  <c r="D354" i="7"/>
  <c r="C354" i="7"/>
  <c r="B354" i="7"/>
  <c r="A354" i="7"/>
  <c r="G353" i="7"/>
  <c r="F353" i="7"/>
  <c r="E353" i="7"/>
  <c r="D353" i="7"/>
  <c r="C353" i="7"/>
  <c r="B353" i="7"/>
  <c r="A353" i="7"/>
  <c r="G352" i="7"/>
  <c r="F352" i="7"/>
  <c r="E352" i="7"/>
  <c r="D352" i="7"/>
  <c r="C352" i="7"/>
  <c r="B352" i="7"/>
  <c r="A352" i="7"/>
  <c r="G351" i="7"/>
  <c r="F351" i="7"/>
  <c r="E351" i="7"/>
  <c r="D351" i="7"/>
  <c r="C351" i="7"/>
  <c r="B351" i="7"/>
  <c r="A351" i="7"/>
  <c r="G350" i="7"/>
  <c r="F350" i="7"/>
  <c r="E350" i="7"/>
  <c r="D350" i="7"/>
  <c r="C350" i="7"/>
  <c r="B350" i="7"/>
  <c r="A350" i="7"/>
  <c r="G349" i="7"/>
  <c r="F349" i="7"/>
  <c r="E349" i="7"/>
  <c r="D349" i="7"/>
  <c r="C349" i="7"/>
  <c r="B349" i="7"/>
  <c r="A349" i="7"/>
  <c r="G348" i="7"/>
  <c r="F348" i="7"/>
  <c r="E348" i="7"/>
  <c r="D348" i="7"/>
  <c r="C348" i="7"/>
  <c r="B348" i="7"/>
  <c r="A348" i="7"/>
  <c r="G347" i="7"/>
  <c r="F347" i="7"/>
  <c r="E347" i="7"/>
  <c r="D347" i="7"/>
  <c r="C347" i="7"/>
  <c r="B347" i="7"/>
  <c r="A347" i="7"/>
  <c r="G346" i="7"/>
  <c r="F346" i="7"/>
  <c r="E346" i="7"/>
  <c r="D346" i="7"/>
  <c r="C346" i="7"/>
  <c r="B346" i="7"/>
  <c r="A346" i="7"/>
  <c r="G345" i="7"/>
  <c r="F345" i="7"/>
  <c r="E345" i="7"/>
  <c r="D345" i="7"/>
  <c r="C345" i="7"/>
  <c r="B345" i="7"/>
  <c r="A345" i="7"/>
  <c r="G344" i="7"/>
  <c r="F344" i="7"/>
  <c r="E344" i="7"/>
  <c r="D344" i="7"/>
  <c r="C344" i="7"/>
  <c r="B344" i="7"/>
  <c r="A344" i="7"/>
  <c r="G343" i="7"/>
  <c r="F343" i="7"/>
  <c r="E343" i="7"/>
  <c r="D343" i="7"/>
  <c r="C343" i="7"/>
  <c r="B343" i="7"/>
  <c r="A343" i="7"/>
  <c r="G342" i="7"/>
  <c r="F342" i="7"/>
  <c r="E342" i="7"/>
  <c r="D342" i="7"/>
  <c r="C342" i="7"/>
  <c r="B342" i="7"/>
  <c r="A342" i="7"/>
  <c r="G341" i="7"/>
  <c r="F341" i="7"/>
  <c r="E341" i="7"/>
  <c r="D341" i="7"/>
  <c r="C341" i="7"/>
  <c r="B341" i="7"/>
  <c r="A341" i="7"/>
  <c r="G340" i="7"/>
  <c r="F340" i="7"/>
  <c r="E340" i="7"/>
  <c r="D340" i="7"/>
  <c r="C340" i="7"/>
  <c r="B340" i="7"/>
  <c r="A340" i="7"/>
  <c r="G339" i="7"/>
  <c r="F339" i="7"/>
  <c r="E339" i="7"/>
  <c r="D339" i="7"/>
  <c r="C339" i="7"/>
  <c r="B339" i="7"/>
  <c r="A339" i="7"/>
  <c r="G338" i="7"/>
  <c r="F338" i="7"/>
  <c r="E338" i="7"/>
  <c r="D338" i="7"/>
  <c r="C338" i="7"/>
  <c r="B338" i="7"/>
  <c r="A338" i="7"/>
  <c r="G337" i="7"/>
  <c r="F337" i="7"/>
  <c r="E337" i="7"/>
  <c r="D337" i="7"/>
  <c r="C337" i="7"/>
  <c r="B337" i="7"/>
  <c r="A337" i="7"/>
  <c r="G336" i="7"/>
  <c r="F336" i="7"/>
  <c r="E336" i="7"/>
  <c r="D336" i="7"/>
  <c r="C336" i="7"/>
  <c r="B336" i="7"/>
  <c r="A336" i="7"/>
  <c r="G335" i="7"/>
  <c r="F335" i="7"/>
  <c r="E335" i="7"/>
  <c r="D335" i="7"/>
  <c r="C335" i="7"/>
  <c r="B335" i="7"/>
  <c r="A335" i="7"/>
  <c r="G334" i="7"/>
  <c r="F334" i="7"/>
  <c r="E334" i="7"/>
  <c r="D334" i="7"/>
  <c r="C334" i="7"/>
  <c r="B334" i="7"/>
  <c r="A334" i="7"/>
  <c r="G333" i="7"/>
  <c r="F333" i="7"/>
  <c r="E333" i="7"/>
  <c r="D333" i="7"/>
  <c r="C333" i="7"/>
  <c r="B333" i="7"/>
  <c r="A333" i="7"/>
  <c r="G332" i="7"/>
  <c r="F332" i="7"/>
  <c r="E332" i="7"/>
  <c r="D332" i="7"/>
  <c r="C332" i="7"/>
  <c r="B332" i="7"/>
  <c r="A332" i="7"/>
  <c r="G331" i="7"/>
  <c r="F331" i="7"/>
  <c r="E331" i="7"/>
  <c r="D331" i="7"/>
  <c r="C331" i="7"/>
  <c r="B331" i="7"/>
  <c r="A331" i="7"/>
  <c r="G330" i="7"/>
  <c r="F330" i="7"/>
  <c r="E330" i="7"/>
  <c r="D330" i="7"/>
  <c r="C330" i="7"/>
  <c r="B330" i="7"/>
  <c r="A330" i="7"/>
  <c r="G329" i="7"/>
  <c r="F329" i="7"/>
  <c r="E329" i="7"/>
  <c r="D329" i="7"/>
  <c r="C329" i="7"/>
  <c r="B329" i="7"/>
  <c r="A329" i="7"/>
  <c r="G328" i="7"/>
  <c r="F328" i="7"/>
  <c r="E328" i="7"/>
  <c r="D328" i="7"/>
  <c r="C328" i="7"/>
  <c r="B328" i="7"/>
  <c r="A328" i="7"/>
  <c r="G327" i="7"/>
  <c r="F327" i="7"/>
  <c r="E327" i="7"/>
  <c r="D327" i="7"/>
  <c r="C327" i="7"/>
  <c r="B327" i="7"/>
  <c r="A327" i="7"/>
  <c r="G326" i="7"/>
  <c r="F326" i="7"/>
  <c r="E326" i="7"/>
  <c r="D326" i="7"/>
  <c r="C326" i="7"/>
  <c r="B326" i="7"/>
  <c r="A326" i="7"/>
  <c r="G325" i="7"/>
  <c r="F325" i="7"/>
  <c r="E325" i="7"/>
  <c r="D325" i="7"/>
  <c r="C325" i="7"/>
  <c r="B325" i="7"/>
  <c r="A325" i="7"/>
  <c r="G324" i="7"/>
  <c r="F324" i="7"/>
  <c r="E324" i="7"/>
  <c r="D324" i="7"/>
  <c r="C324" i="7"/>
  <c r="B324" i="7"/>
  <c r="A324" i="7"/>
  <c r="G323" i="7"/>
  <c r="F323" i="7"/>
  <c r="E323" i="7"/>
  <c r="D323" i="7"/>
  <c r="C323" i="7"/>
  <c r="B323" i="7"/>
  <c r="A323" i="7"/>
  <c r="G322" i="7"/>
  <c r="F322" i="7"/>
  <c r="E322" i="7"/>
  <c r="D322" i="7"/>
  <c r="C322" i="7"/>
  <c r="B322" i="7"/>
  <c r="A322" i="7"/>
  <c r="G321" i="7"/>
  <c r="F321" i="7"/>
  <c r="E321" i="7"/>
  <c r="D321" i="7"/>
  <c r="C321" i="7"/>
  <c r="B321" i="7"/>
  <c r="A321" i="7"/>
  <c r="G320" i="7"/>
  <c r="F320" i="7"/>
  <c r="E320" i="7"/>
  <c r="D320" i="7"/>
  <c r="C320" i="7"/>
  <c r="B320" i="7"/>
  <c r="A320" i="7"/>
  <c r="G319" i="7"/>
  <c r="F319" i="7"/>
  <c r="E319" i="7"/>
  <c r="D319" i="7"/>
  <c r="C319" i="7"/>
  <c r="B319" i="7"/>
  <c r="A319" i="7"/>
  <c r="G318" i="7"/>
  <c r="F318" i="7"/>
  <c r="E318" i="7"/>
  <c r="D318" i="7"/>
  <c r="C318" i="7"/>
  <c r="B318" i="7"/>
  <c r="A318" i="7"/>
  <c r="G317" i="7"/>
  <c r="F317" i="7"/>
  <c r="E317" i="7"/>
  <c r="D317" i="7"/>
  <c r="C317" i="7"/>
  <c r="B317" i="7"/>
  <c r="A317" i="7"/>
  <c r="G316" i="7"/>
  <c r="F316" i="7"/>
  <c r="E316" i="7"/>
  <c r="D316" i="7"/>
  <c r="C316" i="7"/>
  <c r="B316" i="7"/>
  <c r="A316" i="7"/>
  <c r="G315" i="7"/>
  <c r="F315" i="7"/>
  <c r="E315" i="7"/>
  <c r="D315" i="7"/>
  <c r="C315" i="7"/>
  <c r="B315" i="7"/>
  <c r="A315" i="7"/>
  <c r="G314" i="7"/>
  <c r="F314" i="7"/>
  <c r="E314" i="7"/>
  <c r="D314" i="7"/>
  <c r="C314" i="7"/>
  <c r="B314" i="7"/>
  <c r="A314" i="7"/>
  <c r="G313" i="7"/>
  <c r="F313" i="7"/>
  <c r="E313" i="7"/>
  <c r="D313" i="7"/>
  <c r="C313" i="7"/>
  <c r="B313" i="7"/>
  <c r="A313" i="7"/>
  <c r="G312" i="7"/>
  <c r="F312" i="7"/>
  <c r="E312" i="7"/>
  <c r="D312" i="7"/>
  <c r="C312" i="7"/>
  <c r="B312" i="7"/>
  <c r="A312" i="7"/>
  <c r="G311" i="7"/>
  <c r="F311" i="7"/>
  <c r="E311" i="7"/>
  <c r="D311" i="7"/>
  <c r="C311" i="7"/>
  <c r="B311" i="7"/>
  <c r="A311" i="7"/>
  <c r="G310" i="7"/>
  <c r="F310" i="7"/>
  <c r="E310" i="7"/>
  <c r="D310" i="7"/>
  <c r="C310" i="7"/>
  <c r="B310" i="7"/>
  <c r="A310" i="7"/>
  <c r="G309" i="7"/>
  <c r="F309" i="7"/>
  <c r="E309" i="7"/>
  <c r="D309" i="7"/>
  <c r="C309" i="7"/>
  <c r="B309" i="7"/>
  <c r="A309" i="7"/>
  <c r="G308" i="7"/>
  <c r="F308" i="7"/>
  <c r="E308" i="7"/>
  <c r="D308" i="7"/>
  <c r="C308" i="7"/>
  <c r="B308" i="7"/>
  <c r="A308" i="7"/>
  <c r="G307" i="7"/>
  <c r="F307" i="7"/>
  <c r="E307" i="7"/>
  <c r="D307" i="7"/>
  <c r="C307" i="7"/>
  <c r="B307" i="7"/>
  <c r="A307" i="7"/>
  <c r="G306" i="7"/>
  <c r="F306" i="7"/>
  <c r="E306" i="7"/>
  <c r="D306" i="7"/>
  <c r="C306" i="7"/>
  <c r="B306" i="7"/>
  <c r="A306" i="7"/>
  <c r="G305" i="7"/>
  <c r="F305" i="7"/>
  <c r="E305" i="7"/>
  <c r="D305" i="7"/>
  <c r="C305" i="7"/>
  <c r="B305" i="7"/>
  <c r="A305" i="7"/>
  <c r="G304" i="7"/>
  <c r="F304" i="7"/>
  <c r="E304" i="7"/>
  <c r="D304" i="7"/>
  <c r="C304" i="7"/>
  <c r="B304" i="7"/>
  <c r="A304" i="7"/>
  <c r="G303" i="7"/>
  <c r="F303" i="7"/>
  <c r="E303" i="7"/>
  <c r="D303" i="7"/>
  <c r="C303" i="7"/>
  <c r="B303" i="7"/>
  <c r="A303" i="7"/>
  <c r="G302" i="7"/>
  <c r="F302" i="7"/>
  <c r="E302" i="7"/>
  <c r="D302" i="7"/>
  <c r="C302" i="7"/>
  <c r="B302" i="7"/>
  <c r="A302" i="7"/>
  <c r="G301" i="7"/>
  <c r="F301" i="7"/>
  <c r="E301" i="7"/>
  <c r="D301" i="7"/>
  <c r="C301" i="7"/>
  <c r="B301" i="7"/>
  <c r="A301" i="7"/>
  <c r="G300" i="7"/>
  <c r="F300" i="7"/>
  <c r="E300" i="7"/>
  <c r="D300" i="7"/>
  <c r="C300" i="7"/>
  <c r="B300" i="7"/>
  <c r="A300" i="7"/>
  <c r="G299" i="7"/>
  <c r="F299" i="7"/>
  <c r="E299" i="7"/>
  <c r="D299" i="7"/>
  <c r="C299" i="7"/>
  <c r="B299" i="7"/>
  <c r="A299" i="7"/>
  <c r="G298" i="7"/>
  <c r="F298" i="7"/>
  <c r="E298" i="7"/>
  <c r="D298" i="7"/>
  <c r="C298" i="7"/>
  <c r="B298" i="7"/>
  <c r="A298" i="7"/>
  <c r="G297" i="7"/>
  <c r="F297" i="7"/>
  <c r="E297" i="7"/>
  <c r="D297" i="7"/>
  <c r="C297" i="7"/>
  <c r="B297" i="7"/>
  <c r="A297" i="7"/>
  <c r="G296" i="7"/>
  <c r="F296" i="7"/>
  <c r="E296" i="7"/>
  <c r="D296" i="7"/>
  <c r="C296" i="7"/>
  <c r="B296" i="7"/>
  <c r="A296" i="7"/>
  <c r="G295" i="7"/>
  <c r="F295" i="7"/>
  <c r="E295" i="7"/>
  <c r="D295" i="7"/>
  <c r="C295" i="7"/>
  <c r="B295" i="7"/>
  <c r="A295" i="7"/>
  <c r="G294" i="7"/>
  <c r="F294" i="7"/>
  <c r="E294" i="7"/>
  <c r="D294" i="7"/>
  <c r="C294" i="7"/>
  <c r="B294" i="7"/>
  <c r="A294" i="7"/>
  <c r="G293" i="7"/>
  <c r="F293" i="7"/>
  <c r="E293" i="7"/>
  <c r="D293" i="7"/>
  <c r="C293" i="7"/>
  <c r="B293" i="7"/>
  <c r="A293" i="7"/>
  <c r="G292" i="7"/>
  <c r="F292" i="7"/>
  <c r="E292" i="7"/>
  <c r="D292" i="7"/>
  <c r="C292" i="7"/>
  <c r="B292" i="7"/>
  <c r="A292" i="7"/>
  <c r="G291" i="7"/>
  <c r="F291" i="7"/>
  <c r="E291" i="7"/>
  <c r="D291" i="7"/>
  <c r="C291" i="7"/>
  <c r="B291" i="7"/>
  <c r="A291" i="7"/>
  <c r="G290" i="7"/>
  <c r="F290" i="7"/>
  <c r="E290" i="7"/>
  <c r="D290" i="7"/>
  <c r="C290" i="7"/>
  <c r="B290" i="7"/>
  <c r="A290" i="7"/>
  <c r="G289" i="7"/>
  <c r="F289" i="7"/>
  <c r="E289" i="7"/>
  <c r="D289" i="7"/>
  <c r="C289" i="7"/>
  <c r="B289" i="7"/>
  <c r="A289" i="7"/>
  <c r="G288" i="7"/>
  <c r="F288" i="7"/>
  <c r="E288" i="7"/>
  <c r="D288" i="7"/>
  <c r="C288" i="7"/>
  <c r="B288" i="7"/>
  <c r="A288" i="7"/>
  <c r="G287" i="7"/>
  <c r="F287" i="7"/>
  <c r="E287" i="7"/>
  <c r="D287" i="7"/>
  <c r="C287" i="7"/>
  <c r="B287" i="7"/>
  <c r="A287" i="7"/>
  <c r="G286" i="7"/>
  <c r="F286" i="7"/>
  <c r="E286" i="7"/>
  <c r="D286" i="7"/>
  <c r="C286" i="7"/>
  <c r="B286" i="7"/>
  <c r="A286" i="7"/>
  <c r="G285" i="7"/>
  <c r="F285" i="7"/>
  <c r="E285" i="7"/>
  <c r="D285" i="7"/>
  <c r="C285" i="7"/>
  <c r="B285" i="7"/>
  <c r="A285" i="7"/>
  <c r="G284" i="7"/>
  <c r="F284" i="7"/>
  <c r="E284" i="7"/>
  <c r="D284" i="7"/>
  <c r="C284" i="7"/>
  <c r="B284" i="7"/>
  <c r="A284" i="7"/>
  <c r="G283" i="7"/>
  <c r="F283" i="7"/>
  <c r="E283" i="7"/>
  <c r="D283" i="7"/>
  <c r="C283" i="7"/>
  <c r="B283" i="7"/>
  <c r="A283" i="7"/>
  <c r="G282" i="7"/>
  <c r="F282" i="7"/>
  <c r="E282" i="7"/>
  <c r="D282" i="7"/>
  <c r="C282" i="7"/>
  <c r="B282" i="7"/>
  <c r="A282" i="7"/>
  <c r="G281" i="7"/>
  <c r="F281" i="7"/>
  <c r="E281" i="7"/>
  <c r="D281" i="7"/>
  <c r="C281" i="7"/>
  <c r="B281" i="7"/>
  <c r="A281" i="7"/>
  <c r="G280" i="7"/>
  <c r="F280" i="7"/>
  <c r="E280" i="7"/>
  <c r="D280" i="7"/>
  <c r="C280" i="7"/>
  <c r="B280" i="7"/>
  <c r="A280" i="7"/>
  <c r="G279" i="7"/>
  <c r="F279" i="7"/>
  <c r="E279" i="7"/>
  <c r="D279" i="7"/>
  <c r="C279" i="7"/>
  <c r="B279" i="7"/>
  <c r="A279" i="7"/>
  <c r="G278" i="7"/>
  <c r="F278" i="7"/>
  <c r="E278" i="7"/>
  <c r="D278" i="7"/>
  <c r="C278" i="7"/>
  <c r="B278" i="7"/>
  <c r="A278" i="7"/>
  <c r="G277" i="7"/>
  <c r="F277" i="7"/>
  <c r="E277" i="7"/>
  <c r="D277" i="7"/>
  <c r="C277" i="7"/>
  <c r="B277" i="7"/>
  <c r="A277" i="7"/>
  <c r="G276" i="7"/>
  <c r="F276" i="7"/>
  <c r="E276" i="7"/>
  <c r="D276" i="7"/>
  <c r="C276" i="7"/>
  <c r="B276" i="7"/>
  <c r="A276" i="7"/>
  <c r="G275" i="7"/>
  <c r="F275" i="7"/>
  <c r="E275" i="7"/>
  <c r="D275" i="7"/>
  <c r="C275" i="7"/>
  <c r="B275" i="7"/>
  <c r="A275" i="7"/>
  <c r="G274" i="7"/>
  <c r="F274" i="7"/>
  <c r="E274" i="7"/>
  <c r="D274" i="7"/>
  <c r="C274" i="7"/>
  <c r="B274" i="7"/>
  <c r="A274" i="7"/>
  <c r="G273" i="7"/>
  <c r="F273" i="7"/>
  <c r="E273" i="7"/>
  <c r="D273" i="7"/>
  <c r="C273" i="7"/>
  <c r="B273" i="7"/>
  <c r="A273" i="7"/>
  <c r="G272" i="7"/>
  <c r="F272" i="7"/>
  <c r="E272" i="7"/>
  <c r="D272" i="7"/>
  <c r="C272" i="7"/>
  <c r="B272" i="7"/>
  <c r="A272" i="7"/>
  <c r="G271" i="7"/>
  <c r="F271" i="7"/>
  <c r="E271" i="7"/>
  <c r="D271" i="7"/>
  <c r="C271" i="7"/>
  <c r="B271" i="7"/>
  <c r="A271" i="7"/>
  <c r="G270" i="7"/>
  <c r="F270" i="7"/>
  <c r="E270" i="7"/>
  <c r="D270" i="7"/>
  <c r="C270" i="7"/>
  <c r="B270" i="7"/>
  <c r="A270" i="7"/>
  <c r="G269" i="7"/>
  <c r="F269" i="7"/>
  <c r="E269" i="7"/>
  <c r="D269" i="7"/>
  <c r="C269" i="7"/>
  <c r="B269" i="7"/>
  <c r="A269" i="7"/>
  <c r="G268" i="7"/>
  <c r="F268" i="7"/>
  <c r="E268" i="7"/>
  <c r="D268" i="7"/>
  <c r="C268" i="7"/>
  <c r="B268" i="7"/>
  <c r="A268" i="7"/>
  <c r="G267" i="7"/>
  <c r="F267" i="7"/>
  <c r="E267" i="7"/>
  <c r="D267" i="7"/>
  <c r="C267" i="7"/>
  <c r="B267" i="7"/>
  <c r="A267" i="7"/>
  <c r="G266" i="7"/>
  <c r="F266" i="7"/>
  <c r="E266" i="7"/>
  <c r="D266" i="7"/>
  <c r="C266" i="7"/>
  <c r="B266" i="7"/>
  <c r="A266" i="7"/>
  <c r="G265" i="7"/>
  <c r="F265" i="7"/>
  <c r="E265" i="7"/>
  <c r="D265" i="7"/>
  <c r="C265" i="7"/>
  <c r="B265" i="7"/>
  <c r="A265" i="7"/>
  <c r="G264" i="7"/>
  <c r="F264" i="7"/>
  <c r="E264" i="7"/>
  <c r="D264" i="7"/>
  <c r="C264" i="7"/>
  <c r="B264" i="7"/>
  <c r="A264" i="7"/>
  <c r="G263" i="7"/>
  <c r="F263" i="7"/>
  <c r="E263" i="7"/>
  <c r="D263" i="7"/>
  <c r="C263" i="7"/>
  <c r="B263" i="7"/>
  <c r="A263" i="7"/>
  <c r="G262" i="7"/>
  <c r="F262" i="7"/>
  <c r="E262" i="7"/>
  <c r="D262" i="7"/>
  <c r="C262" i="7"/>
  <c r="B262" i="7"/>
  <c r="A262" i="7"/>
  <c r="G261" i="7"/>
  <c r="F261" i="7"/>
  <c r="E261" i="7"/>
  <c r="D261" i="7"/>
  <c r="C261" i="7"/>
  <c r="B261" i="7"/>
  <c r="A261" i="7"/>
  <c r="G260" i="7"/>
  <c r="F260" i="7"/>
  <c r="E260" i="7"/>
  <c r="D260" i="7"/>
  <c r="C260" i="7"/>
  <c r="B260" i="7"/>
  <c r="A260" i="7"/>
  <c r="G259" i="7"/>
  <c r="F259" i="7"/>
  <c r="E259" i="7"/>
  <c r="D259" i="7"/>
  <c r="C259" i="7"/>
  <c r="B259" i="7"/>
  <c r="A259" i="7"/>
  <c r="G258" i="7"/>
  <c r="F258" i="7"/>
  <c r="E258" i="7"/>
  <c r="D258" i="7"/>
  <c r="C258" i="7"/>
  <c r="B258" i="7"/>
  <c r="A258" i="7"/>
  <c r="G257" i="7"/>
  <c r="F257" i="7"/>
  <c r="E257" i="7"/>
  <c r="D257" i="7"/>
  <c r="C257" i="7"/>
  <c r="B257" i="7"/>
  <c r="A257" i="7"/>
  <c r="G256" i="7"/>
  <c r="F256" i="7"/>
  <c r="E256" i="7"/>
  <c r="D256" i="7"/>
  <c r="C256" i="7"/>
  <c r="B256" i="7"/>
  <c r="A256" i="7"/>
  <c r="G255" i="7"/>
  <c r="F255" i="7"/>
  <c r="E255" i="7"/>
  <c r="D255" i="7"/>
  <c r="C255" i="7"/>
  <c r="B255" i="7"/>
  <c r="A255" i="7"/>
  <c r="G254" i="7"/>
  <c r="F254" i="7"/>
  <c r="E254" i="7"/>
  <c r="D254" i="7"/>
  <c r="C254" i="7"/>
  <c r="B254" i="7"/>
  <c r="A254" i="7"/>
  <c r="G253" i="7"/>
  <c r="F253" i="7"/>
  <c r="E253" i="7"/>
  <c r="D253" i="7"/>
  <c r="C253" i="7"/>
  <c r="B253" i="7"/>
  <c r="A253" i="7"/>
  <c r="G252" i="7"/>
  <c r="F252" i="7"/>
  <c r="E252" i="7"/>
  <c r="D252" i="7"/>
  <c r="C252" i="7"/>
  <c r="B252" i="7"/>
  <c r="A252" i="7"/>
  <c r="G251" i="7"/>
  <c r="F251" i="7"/>
  <c r="E251" i="7"/>
  <c r="D251" i="7"/>
  <c r="C251" i="7"/>
  <c r="B251" i="7"/>
  <c r="A251" i="7"/>
  <c r="G250" i="7"/>
  <c r="F250" i="7"/>
  <c r="E250" i="7"/>
  <c r="D250" i="7"/>
  <c r="C250" i="7"/>
  <c r="B250" i="7"/>
  <c r="A250" i="7"/>
  <c r="G249" i="7"/>
  <c r="F249" i="7"/>
  <c r="E249" i="7"/>
  <c r="D249" i="7"/>
  <c r="C249" i="7"/>
  <c r="B249" i="7"/>
  <c r="A249" i="7"/>
  <c r="G248" i="7"/>
  <c r="F248" i="7"/>
  <c r="E248" i="7"/>
  <c r="D248" i="7"/>
  <c r="C248" i="7"/>
  <c r="B248" i="7"/>
  <c r="A248" i="7"/>
  <c r="G247" i="7"/>
  <c r="F247" i="7"/>
  <c r="E247" i="7"/>
  <c r="D247" i="7"/>
  <c r="C247" i="7"/>
  <c r="B247" i="7"/>
  <c r="A247" i="7"/>
  <c r="G246" i="7"/>
  <c r="F246" i="7"/>
  <c r="E246" i="7"/>
  <c r="D246" i="7"/>
  <c r="C246" i="7"/>
  <c r="B246" i="7"/>
  <c r="A246" i="7"/>
  <c r="G245" i="7"/>
  <c r="F245" i="7"/>
  <c r="E245" i="7"/>
  <c r="D245" i="7"/>
  <c r="C245" i="7"/>
  <c r="B245" i="7"/>
  <c r="A245" i="7"/>
  <c r="G244" i="7"/>
  <c r="F244" i="7"/>
  <c r="E244" i="7"/>
  <c r="D244" i="7"/>
  <c r="C244" i="7"/>
  <c r="B244" i="7"/>
  <c r="A244" i="7"/>
  <c r="G243" i="7"/>
  <c r="F243" i="7"/>
  <c r="E243" i="7"/>
  <c r="D243" i="7"/>
  <c r="C243" i="7"/>
  <c r="B243" i="7"/>
  <c r="A243" i="7"/>
  <c r="G242" i="7"/>
  <c r="F242" i="7"/>
  <c r="E242" i="7"/>
  <c r="D242" i="7"/>
  <c r="C242" i="7"/>
  <c r="B242" i="7"/>
  <c r="A242" i="7"/>
  <c r="G241" i="7"/>
  <c r="F241" i="7"/>
  <c r="E241" i="7"/>
  <c r="D241" i="7"/>
  <c r="C241" i="7"/>
  <c r="B241" i="7"/>
  <c r="A241" i="7"/>
  <c r="G240" i="7"/>
  <c r="F240" i="7"/>
  <c r="E240" i="7"/>
  <c r="D240" i="7"/>
  <c r="C240" i="7"/>
  <c r="B240" i="7"/>
  <c r="A240" i="7"/>
  <c r="G239" i="7"/>
  <c r="F239" i="7"/>
  <c r="E239" i="7"/>
  <c r="D239" i="7"/>
  <c r="C239" i="7"/>
  <c r="B239" i="7"/>
  <c r="A239" i="7"/>
  <c r="G238" i="7"/>
  <c r="F238" i="7"/>
  <c r="E238" i="7"/>
  <c r="D238" i="7"/>
  <c r="C238" i="7"/>
  <c r="B238" i="7"/>
  <c r="A238" i="7"/>
  <c r="G237" i="7"/>
  <c r="F237" i="7"/>
  <c r="E237" i="7"/>
  <c r="D237" i="7"/>
  <c r="C237" i="7"/>
  <c r="B237" i="7"/>
  <c r="A237" i="7"/>
  <c r="G236" i="7"/>
  <c r="F236" i="7"/>
  <c r="E236" i="7"/>
  <c r="D236" i="7"/>
  <c r="C236" i="7"/>
  <c r="B236" i="7"/>
  <c r="A236" i="7"/>
  <c r="G235" i="7"/>
  <c r="F235" i="7"/>
  <c r="E235" i="7"/>
  <c r="D235" i="7"/>
  <c r="C235" i="7"/>
  <c r="B235" i="7"/>
  <c r="A235" i="7"/>
  <c r="G234" i="7"/>
  <c r="F234" i="7"/>
  <c r="E234" i="7"/>
  <c r="D234" i="7"/>
  <c r="C234" i="7"/>
  <c r="B234" i="7"/>
  <c r="A234" i="7"/>
  <c r="G233" i="7"/>
  <c r="F233" i="7"/>
  <c r="E233" i="7"/>
  <c r="D233" i="7"/>
  <c r="C233" i="7"/>
  <c r="B233" i="7"/>
  <c r="A233" i="7"/>
  <c r="G232" i="7"/>
  <c r="F232" i="7"/>
  <c r="E232" i="7"/>
  <c r="D232" i="7"/>
  <c r="C232" i="7"/>
  <c r="B232" i="7"/>
  <c r="A232" i="7"/>
  <c r="G231" i="7"/>
  <c r="F231" i="7"/>
  <c r="E231" i="7"/>
  <c r="D231" i="7"/>
  <c r="C231" i="7"/>
  <c r="B231" i="7"/>
  <c r="A231" i="7"/>
  <c r="G230" i="7"/>
  <c r="F230" i="7"/>
  <c r="E230" i="7"/>
  <c r="D230" i="7"/>
  <c r="C230" i="7"/>
  <c r="B230" i="7"/>
  <c r="A230" i="7"/>
  <c r="G229" i="7"/>
  <c r="F229" i="7"/>
  <c r="E229" i="7"/>
  <c r="D229" i="7"/>
  <c r="C229" i="7"/>
  <c r="B229" i="7"/>
  <c r="A229" i="7"/>
  <c r="G228" i="7"/>
  <c r="F228" i="7"/>
  <c r="E228" i="7"/>
  <c r="D228" i="7"/>
  <c r="C228" i="7"/>
  <c r="B228" i="7"/>
  <c r="A228" i="7"/>
  <c r="G227" i="7"/>
  <c r="F227" i="7"/>
  <c r="E227" i="7"/>
  <c r="D227" i="7"/>
  <c r="C227" i="7"/>
  <c r="B227" i="7"/>
  <c r="A227" i="7"/>
  <c r="G226" i="7"/>
  <c r="F226" i="7"/>
  <c r="E226" i="7"/>
  <c r="D226" i="7"/>
  <c r="C226" i="7"/>
  <c r="B226" i="7"/>
  <c r="A226" i="7"/>
  <c r="G225" i="7"/>
  <c r="F225" i="7"/>
  <c r="E225" i="7"/>
  <c r="D225" i="7"/>
  <c r="C225" i="7"/>
  <c r="B225" i="7"/>
  <c r="A225" i="7"/>
  <c r="G224" i="7"/>
  <c r="F224" i="7"/>
  <c r="E224" i="7"/>
  <c r="D224" i="7"/>
  <c r="C224" i="7"/>
  <c r="B224" i="7"/>
  <c r="A224" i="7"/>
  <c r="G223" i="7"/>
  <c r="F223" i="7"/>
  <c r="E223" i="7"/>
  <c r="D223" i="7"/>
  <c r="C223" i="7"/>
  <c r="B223" i="7"/>
  <c r="A223" i="7"/>
  <c r="G222" i="7"/>
  <c r="F222" i="7"/>
  <c r="E222" i="7"/>
  <c r="D222" i="7"/>
  <c r="C222" i="7"/>
  <c r="B222" i="7"/>
  <c r="A222" i="7"/>
  <c r="G221" i="7"/>
  <c r="F221" i="7"/>
  <c r="E221" i="7"/>
  <c r="D221" i="7"/>
  <c r="C221" i="7"/>
  <c r="B221" i="7"/>
  <c r="A221" i="7"/>
  <c r="G220" i="7"/>
  <c r="F220" i="7"/>
  <c r="E220" i="7"/>
  <c r="D220" i="7"/>
  <c r="C220" i="7"/>
  <c r="B220" i="7"/>
  <c r="A220" i="7"/>
  <c r="G219" i="7"/>
  <c r="F219" i="7"/>
  <c r="E219" i="7"/>
  <c r="D219" i="7"/>
  <c r="C219" i="7"/>
  <c r="B219" i="7"/>
  <c r="A219" i="7"/>
  <c r="G218" i="7"/>
  <c r="F218" i="7"/>
  <c r="E218" i="7"/>
  <c r="D218" i="7"/>
  <c r="C218" i="7"/>
  <c r="B218" i="7"/>
  <c r="A218" i="7"/>
  <c r="G217" i="7"/>
  <c r="F217" i="7"/>
  <c r="E217" i="7"/>
  <c r="D217" i="7"/>
  <c r="C217" i="7"/>
  <c r="B217" i="7"/>
  <c r="A217" i="7"/>
  <c r="G216" i="7"/>
  <c r="F216" i="7"/>
  <c r="E216" i="7"/>
  <c r="D216" i="7"/>
  <c r="C216" i="7"/>
  <c r="B216" i="7"/>
  <c r="A216" i="7"/>
  <c r="G215" i="7"/>
  <c r="F215" i="7"/>
  <c r="E215" i="7"/>
  <c r="D215" i="7"/>
  <c r="C215" i="7"/>
  <c r="B215" i="7"/>
  <c r="A215" i="7"/>
  <c r="G214" i="7"/>
  <c r="F214" i="7"/>
  <c r="E214" i="7"/>
  <c r="D214" i="7"/>
  <c r="C214" i="7"/>
  <c r="B214" i="7"/>
  <c r="A214" i="7"/>
  <c r="G213" i="7"/>
  <c r="F213" i="7"/>
  <c r="E213" i="7"/>
  <c r="D213" i="7"/>
  <c r="C213" i="7"/>
  <c r="B213" i="7"/>
  <c r="A213" i="7"/>
  <c r="G212" i="7"/>
  <c r="F212" i="7"/>
  <c r="E212" i="7"/>
  <c r="D212" i="7"/>
  <c r="C212" i="7"/>
  <c r="B212" i="7"/>
  <c r="A212" i="7"/>
  <c r="G211" i="7"/>
  <c r="F211" i="7"/>
  <c r="E211" i="7"/>
  <c r="D211" i="7"/>
  <c r="C211" i="7"/>
  <c r="B211" i="7"/>
  <c r="A211" i="7"/>
  <c r="G210" i="7"/>
  <c r="F210" i="7"/>
  <c r="E210" i="7"/>
  <c r="D210" i="7"/>
  <c r="C210" i="7"/>
  <c r="B210" i="7"/>
  <c r="A210" i="7"/>
  <c r="G209" i="7"/>
  <c r="F209" i="7"/>
  <c r="E209" i="7"/>
  <c r="D209" i="7"/>
  <c r="C209" i="7"/>
  <c r="B209" i="7"/>
  <c r="A209" i="7"/>
  <c r="G208" i="7"/>
  <c r="F208" i="7"/>
  <c r="E208" i="7"/>
  <c r="D208" i="7"/>
  <c r="C208" i="7"/>
  <c r="B208" i="7"/>
  <c r="A208" i="7"/>
  <c r="G207" i="7"/>
  <c r="F207" i="7"/>
  <c r="E207" i="7"/>
  <c r="D207" i="7"/>
  <c r="C207" i="7"/>
  <c r="B207" i="7"/>
  <c r="A207" i="7"/>
  <c r="G206" i="7"/>
  <c r="F206" i="7"/>
  <c r="E206" i="7"/>
  <c r="D206" i="7"/>
  <c r="C206" i="7"/>
  <c r="B206" i="7"/>
  <c r="A206" i="7"/>
  <c r="G205" i="7"/>
  <c r="F205" i="7"/>
  <c r="E205" i="7"/>
  <c r="D205" i="7"/>
  <c r="C205" i="7"/>
  <c r="B205" i="7"/>
  <c r="A205" i="7"/>
  <c r="G204" i="7"/>
  <c r="F204" i="7"/>
  <c r="E204" i="7"/>
  <c r="D204" i="7"/>
  <c r="C204" i="7"/>
  <c r="B204" i="7"/>
  <c r="A204" i="7"/>
  <c r="G203" i="7"/>
  <c r="F203" i="7"/>
  <c r="E203" i="7"/>
  <c r="D203" i="7"/>
  <c r="C203" i="7"/>
  <c r="B203" i="7"/>
  <c r="A203" i="7"/>
  <c r="G202" i="7"/>
  <c r="F202" i="7"/>
  <c r="E202" i="7"/>
  <c r="D202" i="7"/>
  <c r="C202" i="7"/>
  <c r="B202" i="7"/>
  <c r="A202" i="7"/>
  <c r="G201" i="7"/>
  <c r="F201" i="7"/>
  <c r="E201" i="7"/>
  <c r="D201" i="7"/>
  <c r="C201" i="7"/>
  <c r="B201" i="7"/>
  <c r="A201" i="7"/>
  <c r="G200" i="7"/>
  <c r="F200" i="7"/>
  <c r="E200" i="7"/>
  <c r="D200" i="7"/>
  <c r="C200" i="7"/>
  <c r="B200" i="7"/>
  <c r="A200" i="7"/>
  <c r="G199" i="7"/>
  <c r="F199" i="7"/>
  <c r="E199" i="7"/>
  <c r="D199" i="7"/>
  <c r="C199" i="7"/>
  <c r="B199" i="7"/>
  <c r="A199" i="7"/>
  <c r="G198" i="7"/>
  <c r="F198" i="7"/>
  <c r="E198" i="7"/>
  <c r="D198" i="7"/>
  <c r="C198" i="7"/>
  <c r="B198" i="7"/>
  <c r="A198" i="7"/>
  <c r="G197" i="7"/>
  <c r="F197" i="7"/>
  <c r="E197" i="7"/>
  <c r="D197" i="7"/>
  <c r="C197" i="7"/>
  <c r="B197" i="7"/>
  <c r="A197" i="7"/>
  <c r="G196" i="7"/>
  <c r="F196" i="7"/>
  <c r="E196" i="7"/>
  <c r="D196" i="7"/>
  <c r="C196" i="7"/>
  <c r="B196" i="7"/>
  <c r="A196" i="7"/>
  <c r="G195" i="7"/>
  <c r="F195" i="7"/>
  <c r="E195" i="7"/>
  <c r="D195" i="7"/>
  <c r="C195" i="7"/>
  <c r="B195" i="7"/>
  <c r="A195" i="7"/>
  <c r="G194" i="7"/>
  <c r="F194" i="7"/>
  <c r="E194" i="7"/>
  <c r="D194" i="7"/>
  <c r="C194" i="7"/>
  <c r="B194" i="7"/>
  <c r="A194" i="7"/>
  <c r="G193" i="7"/>
  <c r="F193" i="7"/>
  <c r="E193" i="7"/>
  <c r="D193" i="7"/>
  <c r="C193" i="7"/>
  <c r="B193" i="7"/>
  <c r="A193" i="7"/>
  <c r="G192" i="7"/>
  <c r="F192" i="7"/>
  <c r="E192" i="7"/>
  <c r="D192" i="7"/>
  <c r="C192" i="7"/>
  <c r="B192" i="7"/>
  <c r="A192" i="7"/>
  <c r="G191" i="7"/>
  <c r="F191" i="7"/>
  <c r="E191" i="7"/>
  <c r="D191" i="7"/>
  <c r="C191" i="7"/>
  <c r="B191" i="7"/>
  <c r="A191" i="7"/>
  <c r="G190" i="7"/>
  <c r="F190" i="7"/>
  <c r="E190" i="7"/>
  <c r="D190" i="7"/>
  <c r="C190" i="7"/>
  <c r="B190" i="7"/>
  <c r="A190" i="7"/>
  <c r="G189" i="7"/>
  <c r="F189" i="7"/>
  <c r="E189" i="7"/>
  <c r="D189" i="7"/>
  <c r="C189" i="7"/>
  <c r="B189" i="7"/>
  <c r="A189" i="7"/>
  <c r="G188" i="7"/>
  <c r="F188" i="7"/>
  <c r="E188" i="7"/>
  <c r="D188" i="7"/>
  <c r="C188" i="7"/>
  <c r="B188" i="7"/>
  <c r="A188" i="7"/>
  <c r="G187" i="7"/>
  <c r="F187" i="7"/>
  <c r="E187" i="7"/>
  <c r="D187" i="7"/>
  <c r="C187" i="7"/>
  <c r="B187" i="7"/>
  <c r="A187" i="7"/>
  <c r="G186" i="7"/>
  <c r="F186" i="7"/>
  <c r="E186" i="7"/>
  <c r="D186" i="7"/>
  <c r="C186" i="7"/>
  <c r="B186" i="7"/>
  <c r="A186" i="7"/>
  <c r="G185" i="7"/>
  <c r="F185" i="7"/>
  <c r="E185" i="7"/>
  <c r="D185" i="7"/>
  <c r="C185" i="7"/>
  <c r="B185" i="7"/>
  <c r="A185" i="7"/>
  <c r="G184" i="7"/>
  <c r="F184" i="7"/>
  <c r="E184" i="7"/>
  <c r="D184" i="7"/>
  <c r="C184" i="7"/>
  <c r="B184" i="7"/>
  <c r="A184" i="7"/>
  <c r="G183" i="7"/>
  <c r="F183" i="7"/>
  <c r="E183" i="7"/>
  <c r="D183" i="7"/>
  <c r="C183" i="7"/>
  <c r="B183" i="7"/>
  <c r="A183" i="7"/>
  <c r="G182" i="7"/>
  <c r="F182" i="7"/>
  <c r="E182" i="7"/>
  <c r="D182" i="7"/>
  <c r="C182" i="7"/>
  <c r="B182" i="7"/>
  <c r="A182" i="7"/>
  <c r="G181" i="7"/>
  <c r="F181" i="7"/>
  <c r="E181" i="7"/>
  <c r="D181" i="7"/>
  <c r="C181" i="7"/>
  <c r="B181" i="7"/>
  <c r="A181" i="7"/>
  <c r="G180" i="7"/>
  <c r="F180" i="7"/>
  <c r="E180" i="7"/>
  <c r="D180" i="7"/>
  <c r="C180" i="7"/>
  <c r="B180" i="7"/>
  <c r="A180" i="7"/>
  <c r="G179" i="7"/>
  <c r="F179" i="7"/>
  <c r="E179" i="7"/>
  <c r="D179" i="7"/>
  <c r="C179" i="7"/>
  <c r="B179" i="7"/>
  <c r="A179" i="7"/>
  <c r="G178" i="7"/>
  <c r="F178" i="7"/>
  <c r="E178" i="7"/>
  <c r="D178" i="7"/>
  <c r="C178" i="7"/>
  <c r="B178" i="7"/>
  <c r="A178" i="7"/>
  <c r="G177" i="7"/>
  <c r="F177" i="7"/>
  <c r="E177" i="7"/>
  <c r="D177" i="7"/>
  <c r="C177" i="7"/>
  <c r="B177" i="7"/>
  <c r="A177" i="7"/>
  <c r="G176" i="7"/>
  <c r="F176" i="7"/>
  <c r="E176" i="7"/>
  <c r="D176" i="7"/>
  <c r="C176" i="7"/>
  <c r="B176" i="7"/>
  <c r="A176" i="7"/>
  <c r="G175" i="7"/>
  <c r="F175" i="7"/>
  <c r="E175" i="7"/>
  <c r="D175" i="7"/>
  <c r="C175" i="7"/>
  <c r="B175" i="7"/>
  <c r="A175" i="7"/>
  <c r="G174" i="7"/>
  <c r="F174" i="7"/>
  <c r="E174" i="7"/>
  <c r="D174" i="7"/>
  <c r="C174" i="7"/>
  <c r="B174" i="7"/>
  <c r="A174" i="7"/>
  <c r="G173" i="7"/>
  <c r="F173" i="7"/>
  <c r="E173" i="7"/>
  <c r="D173" i="7"/>
  <c r="C173" i="7"/>
  <c r="B173" i="7"/>
  <c r="A173" i="7"/>
  <c r="G172" i="7"/>
  <c r="F172" i="7"/>
  <c r="E172" i="7"/>
  <c r="D172" i="7"/>
  <c r="C172" i="7"/>
  <c r="B172" i="7"/>
  <c r="A172" i="7"/>
  <c r="G171" i="7"/>
  <c r="F171" i="7"/>
  <c r="E171" i="7"/>
  <c r="D171" i="7"/>
  <c r="C171" i="7"/>
  <c r="B171" i="7"/>
  <c r="A171" i="7"/>
  <c r="G170" i="7"/>
  <c r="F170" i="7"/>
  <c r="E170" i="7"/>
  <c r="D170" i="7"/>
  <c r="C170" i="7"/>
  <c r="B170" i="7"/>
  <c r="A170" i="7"/>
  <c r="G169" i="7"/>
  <c r="F169" i="7"/>
  <c r="E169" i="7"/>
  <c r="D169" i="7"/>
  <c r="C169" i="7"/>
  <c r="B169" i="7"/>
  <c r="A169" i="7"/>
  <c r="G168" i="7"/>
  <c r="F168" i="7"/>
  <c r="E168" i="7"/>
  <c r="D168" i="7"/>
  <c r="C168" i="7"/>
  <c r="B168" i="7"/>
  <c r="A168" i="7"/>
  <c r="G167" i="7"/>
  <c r="F167" i="7"/>
  <c r="E167" i="7"/>
  <c r="D167" i="7"/>
  <c r="C167" i="7"/>
  <c r="B167" i="7"/>
  <c r="A167" i="7"/>
  <c r="G166" i="7"/>
  <c r="F166" i="7"/>
  <c r="E166" i="7"/>
  <c r="D166" i="7"/>
  <c r="C166" i="7"/>
  <c r="B166" i="7"/>
  <c r="A166" i="7"/>
  <c r="G165" i="7"/>
  <c r="F165" i="7"/>
  <c r="E165" i="7"/>
  <c r="D165" i="7"/>
  <c r="C165" i="7"/>
  <c r="B165" i="7"/>
  <c r="A165" i="7"/>
  <c r="G164" i="7"/>
  <c r="F164" i="7"/>
  <c r="E164" i="7"/>
  <c r="D164" i="7"/>
  <c r="C164" i="7"/>
  <c r="B164" i="7"/>
  <c r="A164" i="7"/>
  <c r="G163" i="7"/>
  <c r="F163" i="7"/>
  <c r="E163" i="7"/>
  <c r="D163" i="7"/>
  <c r="C163" i="7"/>
  <c r="B163" i="7"/>
  <c r="A163" i="7"/>
  <c r="G162" i="7"/>
  <c r="F162" i="7"/>
  <c r="E162" i="7"/>
  <c r="D162" i="7"/>
  <c r="C162" i="7"/>
  <c r="B162" i="7"/>
  <c r="A162" i="7"/>
  <c r="G161" i="7"/>
  <c r="F161" i="7"/>
  <c r="E161" i="7"/>
  <c r="D161" i="7"/>
  <c r="C161" i="7"/>
  <c r="B161" i="7"/>
  <c r="A161" i="7"/>
  <c r="G160" i="7"/>
  <c r="F160" i="7"/>
  <c r="E160" i="7"/>
  <c r="D160" i="7"/>
  <c r="C160" i="7"/>
  <c r="B160" i="7"/>
  <c r="A160" i="7"/>
  <c r="G159" i="7"/>
  <c r="F159" i="7"/>
  <c r="E159" i="7"/>
  <c r="D159" i="7"/>
  <c r="C159" i="7"/>
  <c r="B159" i="7"/>
  <c r="A159" i="7"/>
  <c r="G158" i="7"/>
  <c r="F158" i="7"/>
  <c r="E158" i="7"/>
  <c r="D158" i="7"/>
  <c r="C158" i="7"/>
  <c r="B158" i="7"/>
  <c r="A158" i="7"/>
  <c r="G157" i="7"/>
  <c r="F157" i="7"/>
  <c r="E157" i="7"/>
  <c r="D157" i="7"/>
  <c r="C157" i="7"/>
  <c r="B157" i="7"/>
  <c r="A157" i="7"/>
  <c r="G156" i="7"/>
  <c r="F156" i="7"/>
  <c r="E156" i="7"/>
  <c r="D156" i="7"/>
  <c r="C156" i="7"/>
  <c r="B156" i="7"/>
  <c r="A156" i="7"/>
  <c r="G155" i="7"/>
  <c r="F155" i="7"/>
  <c r="E155" i="7"/>
  <c r="D155" i="7"/>
  <c r="C155" i="7"/>
  <c r="B155" i="7"/>
  <c r="A155" i="7"/>
  <c r="G154" i="7"/>
  <c r="F154" i="7"/>
  <c r="E154" i="7"/>
  <c r="D154" i="7"/>
  <c r="C154" i="7"/>
  <c r="B154" i="7"/>
  <c r="A154" i="7"/>
  <c r="G153" i="7"/>
  <c r="F153" i="7"/>
  <c r="E153" i="7"/>
  <c r="D153" i="7"/>
  <c r="C153" i="7"/>
  <c r="B153" i="7"/>
  <c r="A153" i="7"/>
  <c r="G152" i="7"/>
  <c r="F152" i="7"/>
  <c r="E152" i="7"/>
  <c r="D152" i="7"/>
  <c r="C152" i="7"/>
  <c r="B152" i="7"/>
  <c r="A152" i="7"/>
  <c r="G151" i="7"/>
  <c r="F151" i="7"/>
  <c r="E151" i="7"/>
  <c r="D151" i="7"/>
  <c r="C151" i="7"/>
  <c r="B151" i="7"/>
  <c r="A151" i="7"/>
  <c r="G150" i="7"/>
  <c r="F150" i="7"/>
  <c r="E150" i="7"/>
  <c r="D150" i="7"/>
  <c r="C150" i="7"/>
  <c r="B150" i="7"/>
  <c r="A150" i="7"/>
  <c r="G149" i="7"/>
  <c r="F149" i="7"/>
  <c r="E149" i="7"/>
  <c r="D149" i="7"/>
  <c r="C149" i="7"/>
  <c r="B149" i="7"/>
  <c r="A149" i="7"/>
  <c r="G148" i="7"/>
  <c r="F148" i="7"/>
  <c r="E148" i="7"/>
  <c r="D148" i="7"/>
  <c r="C148" i="7"/>
  <c r="B148" i="7"/>
  <c r="A148" i="7"/>
  <c r="G147" i="7"/>
  <c r="F147" i="7"/>
  <c r="E147" i="7"/>
  <c r="D147" i="7"/>
  <c r="C147" i="7"/>
  <c r="B147" i="7"/>
  <c r="A147" i="7"/>
  <c r="G146" i="7"/>
  <c r="F146" i="7"/>
  <c r="E146" i="7"/>
  <c r="D146" i="7"/>
  <c r="C146" i="7"/>
  <c r="B146" i="7"/>
  <c r="A146" i="7"/>
  <c r="G145" i="7"/>
  <c r="F145" i="7"/>
  <c r="E145" i="7"/>
  <c r="D145" i="7"/>
  <c r="C145" i="7"/>
  <c r="B145" i="7"/>
  <c r="A145" i="7"/>
  <c r="G144" i="7"/>
  <c r="F144" i="7"/>
  <c r="E144" i="7"/>
  <c r="D144" i="7"/>
  <c r="C144" i="7"/>
  <c r="B144" i="7"/>
  <c r="A144" i="7"/>
  <c r="G143" i="7"/>
  <c r="F143" i="7"/>
  <c r="E143" i="7"/>
  <c r="D143" i="7"/>
  <c r="C143" i="7"/>
  <c r="B143" i="7"/>
  <c r="A143" i="7"/>
  <c r="G142" i="7"/>
  <c r="F142" i="7"/>
  <c r="E142" i="7"/>
  <c r="D142" i="7"/>
  <c r="C142" i="7"/>
  <c r="B142" i="7"/>
  <c r="A142" i="7"/>
  <c r="G141" i="7"/>
  <c r="F141" i="7"/>
  <c r="E141" i="7"/>
  <c r="D141" i="7"/>
  <c r="C141" i="7"/>
  <c r="B141" i="7"/>
  <c r="A141" i="7"/>
  <c r="G140" i="7"/>
  <c r="F140" i="7"/>
  <c r="E140" i="7"/>
  <c r="D140" i="7"/>
  <c r="C140" i="7"/>
  <c r="B140" i="7"/>
  <c r="A140" i="7"/>
  <c r="G139" i="7"/>
  <c r="F139" i="7"/>
  <c r="E139" i="7"/>
  <c r="D139" i="7"/>
  <c r="C139" i="7"/>
  <c r="B139" i="7"/>
  <c r="A139" i="7"/>
  <c r="G138" i="7"/>
  <c r="F138" i="7"/>
  <c r="E138" i="7"/>
  <c r="D138" i="7"/>
  <c r="C138" i="7"/>
  <c r="B138" i="7"/>
  <c r="A138" i="7"/>
  <c r="G137" i="7"/>
  <c r="F137" i="7"/>
  <c r="E137" i="7"/>
  <c r="D137" i="7"/>
  <c r="C137" i="7"/>
  <c r="B137" i="7"/>
  <c r="A137" i="7"/>
  <c r="G136" i="7"/>
  <c r="F136" i="7"/>
  <c r="E136" i="7"/>
  <c r="D136" i="7"/>
  <c r="C136" i="7"/>
  <c r="B136" i="7"/>
  <c r="A136" i="7"/>
  <c r="G135" i="7"/>
  <c r="F135" i="7"/>
  <c r="E135" i="7"/>
  <c r="D135" i="7"/>
  <c r="C135" i="7"/>
  <c r="B135" i="7"/>
  <c r="A135" i="7"/>
  <c r="G134" i="7"/>
  <c r="F134" i="7"/>
  <c r="E134" i="7"/>
  <c r="D134" i="7"/>
  <c r="C134" i="7"/>
  <c r="B134" i="7"/>
  <c r="A134" i="7"/>
  <c r="G133" i="7"/>
  <c r="F133" i="7"/>
  <c r="E133" i="7"/>
  <c r="D133" i="7"/>
  <c r="C133" i="7"/>
  <c r="B133" i="7"/>
  <c r="A133" i="7"/>
  <c r="G132" i="7"/>
  <c r="F132" i="7"/>
  <c r="E132" i="7"/>
  <c r="D132" i="7"/>
  <c r="C132" i="7"/>
  <c r="B132" i="7"/>
  <c r="A132" i="7"/>
  <c r="G131" i="7"/>
  <c r="F131" i="7"/>
  <c r="E131" i="7"/>
  <c r="D131" i="7"/>
  <c r="C131" i="7"/>
  <c r="B131" i="7"/>
  <c r="A131" i="7"/>
  <c r="G130" i="7"/>
  <c r="F130" i="7"/>
  <c r="E130" i="7"/>
  <c r="D130" i="7"/>
  <c r="C130" i="7"/>
  <c r="B130" i="7"/>
  <c r="A130" i="7"/>
  <c r="G129" i="7"/>
  <c r="F129" i="7"/>
  <c r="E129" i="7"/>
  <c r="D129" i="7"/>
  <c r="C129" i="7"/>
  <c r="B129" i="7"/>
  <c r="A129" i="7"/>
  <c r="G128" i="7"/>
  <c r="F128" i="7"/>
  <c r="E128" i="7"/>
  <c r="D128" i="7"/>
  <c r="C128" i="7"/>
  <c r="B128" i="7"/>
  <c r="A128" i="7"/>
  <c r="G127" i="7"/>
  <c r="F127" i="7"/>
  <c r="E127" i="7"/>
  <c r="D127" i="7"/>
  <c r="C127" i="7"/>
  <c r="B127" i="7"/>
  <c r="A127" i="7"/>
  <c r="G126" i="7"/>
  <c r="F126" i="7"/>
  <c r="E126" i="7"/>
  <c r="D126" i="7"/>
  <c r="C126" i="7"/>
  <c r="B126" i="7"/>
  <c r="A126" i="7"/>
  <c r="G125" i="7"/>
  <c r="F125" i="7"/>
  <c r="E125" i="7"/>
  <c r="D125" i="7"/>
  <c r="C125" i="7"/>
  <c r="B125" i="7"/>
  <c r="A125" i="7"/>
  <c r="G124" i="7"/>
  <c r="F124" i="7"/>
  <c r="E124" i="7"/>
  <c r="D124" i="7"/>
  <c r="C124" i="7"/>
  <c r="B124" i="7"/>
  <c r="A124" i="7"/>
  <c r="G123" i="7"/>
  <c r="F123" i="7"/>
  <c r="E123" i="7"/>
  <c r="D123" i="7"/>
  <c r="C123" i="7"/>
  <c r="B123" i="7"/>
  <c r="A123" i="7"/>
  <c r="G122" i="7"/>
  <c r="F122" i="7"/>
  <c r="E122" i="7"/>
  <c r="D122" i="7"/>
  <c r="C122" i="7"/>
  <c r="B122" i="7"/>
  <c r="A122" i="7"/>
  <c r="G121" i="7"/>
  <c r="F121" i="7"/>
  <c r="E121" i="7"/>
  <c r="D121" i="7"/>
  <c r="C121" i="7"/>
  <c r="B121" i="7"/>
  <c r="A121" i="7"/>
  <c r="G120" i="7"/>
  <c r="F120" i="7"/>
  <c r="E120" i="7"/>
  <c r="D120" i="7"/>
  <c r="C120" i="7"/>
  <c r="B120" i="7"/>
  <c r="A120" i="7"/>
  <c r="G119" i="7"/>
  <c r="F119" i="7"/>
  <c r="E119" i="7"/>
  <c r="D119" i="7"/>
  <c r="C119" i="7"/>
  <c r="B119" i="7"/>
  <c r="A119" i="7"/>
  <c r="G118" i="7"/>
  <c r="F118" i="7"/>
  <c r="E118" i="7"/>
  <c r="D118" i="7"/>
  <c r="C118" i="7"/>
  <c r="B118" i="7"/>
  <c r="A118" i="7"/>
  <c r="G117" i="7"/>
  <c r="F117" i="7"/>
  <c r="E117" i="7"/>
  <c r="D117" i="7"/>
  <c r="C117" i="7"/>
  <c r="B117" i="7"/>
  <c r="A117" i="7"/>
  <c r="G116" i="7"/>
  <c r="F116" i="7"/>
  <c r="E116" i="7"/>
  <c r="D116" i="7"/>
  <c r="C116" i="7"/>
  <c r="B116" i="7"/>
  <c r="A116" i="7"/>
  <c r="G115" i="7"/>
  <c r="F115" i="7"/>
  <c r="E115" i="7"/>
  <c r="D115" i="7"/>
  <c r="C115" i="7"/>
  <c r="B115" i="7"/>
  <c r="A115" i="7"/>
  <c r="G114" i="7"/>
  <c r="F114" i="7"/>
  <c r="E114" i="7"/>
  <c r="D114" i="7"/>
  <c r="C114" i="7"/>
  <c r="B114" i="7"/>
  <c r="A114" i="7"/>
  <c r="G113" i="7"/>
  <c r="F113" i="7"/>
  <c r="E113" i="7"/>
  <c r="D113" i="7"/>
  <c r="C113" i="7"/>
  <c r="B113" i="7"/>
  <c r="A113" i="7"/>
  <c r="G112" i="7"/>
  <c r="F112" i="7"/>
  <c r="E112" i="7"/>
  <c r="D112" i="7"/>
  <c r="C112" i="7"/>
  <c r="B112" i="7"/>
  <c r="A112" i="7"/>
  <c r="G111" i="7"/>
  <c r="F111" i="7"/>
  <c r="E111" i="7"/>
  <c r="D111" i="7"/>
  <c r="C111" i="7"/>
  <c r="B111" i="7"/>
  <c r="A111" i="7"/>
  <c r="G110" i="7"/>
  <c r="F110" i="7"/>
  <c r="E110" i="7"/>
  <c r="D110" i="7"/>
  <c r="C110" i="7"/>
  <c r="B110" i="7"/>
  <c r="A110" i="7"/>
  <c r="G109" i="7"/>
  <c r="F109" i="7"/>
  <c r="E109" i="7"/>
  <c r="D109" i="7"/>
  <c r="C109" i="7"/>
  <c r="B109" i="7"/>
  <c r="A109" i="7"/>
  <c r="G108" i="7"/>
  <c r="F108" i="7"/>
  <c r="E108" i="7"/>
  <c r="D108" i="7"/>
  <c r="C108" i="7"/>
  <c r="B108" i="7"/>
  <c r="A108" i="7"/>
  <c r="G107" i="7"/>
  <c r="F107" i="7"/>
  <c r="E107" i="7"/>
  <c r="D107" i="7"/>
  <c r="C107" i="7"/>
  <c r="B107" i="7"/>
  <c r="A107" i="7"/>
  <c r="G106" i="7"/>
  <c r="F106" i="7"/>
  <c r="E106" i="7"/>
  <c r="D106" i="7"/>
  <c r="C106" i="7"/>
  <c r="B106" i="7"/>
  <c r="A106" i="7"/>
  <c r="G105" i="7"/>
  <c r="F105" i="7"/>
  <c r="E105" i="7"/>
  <c r="D105" i="7"/>
  <c r="C105" i="7"/>
  <c r="B105" i="7"/>
  <c r="A105" i="7"/>
  <c r="G104" i="7"/>
  <c r="F104" i="7"/>
  <c r="E104" i="7"/>
  <c r="D104" i="7"/>
  <c r="C104" i="7"/>
  <c r="B104" i="7"/>
  <c r="A104" i="7"/>
  <c r="G103" i="7"/>
  <c r="F103" i="7"/>
  <c r="E103" i="7"/>
  <c r="D103" i="7"/>
  <c r="C103" i="7"/>
  <c r="B103" i="7"/>
  <c r="A103" i="7"/>
  <c r="G102" i="7"/>
  <c r="F102" i="7"/>
  <c r="E102" i="7"/>
  <c r="D102" i="7"/>
  <c r="C102" i="7"/>
  <c r="B102" i="7"/>
  <c r="A102" i="7"/>
  <c r="G101" i="7"/>
  <c r="F101" i="7"/>
  <c r="E101" i="7"/>
  <c r="D101" i="7"/>
  <c r="C101" i="7"/>
  <c r="B101" i="7"/>
  <c r="A101" i="7"/>
  <c r="G100" i="7"/>
  <c r="F100" i="7"/>
  <c r="E100" i="7"/>
  <c r="D100" i="7"/>
  <c r="C100" i="7"/>
  <c r="B100" i="7"/>
  <c r="A100" i="7"/>
  <c r="G99" i="7"/>
  <c r="F99" i="7"/>
  <c r="E99" i="7"/>
  <c r="D99" i="7"/>
  <c r="C99" i="7"/>
  <c r="B99" i="7"/>
  <c r="A99" i="7"/>
  <c r="G98" i="7"/>
  <c r="F98" i="7"/>
  <c r="E98" i="7"/>
  <c r="D98" i="7"/>
  <c r="C98" i="7"/>
  <c r="B98" i="7"/>
  <c r="A98" i="7"/>
  <c r="G97" i="7"/>
  <c r="F97" i="7"/>
  <c r="E97" i="7"/>
  <c r="D97" i="7"/>
  <c r="C97" i="7"/>
  <c r="B97" i="7"/>
  <c r="A97" i="7"/>
  <c r="G96" i="7"/>
  <c r="F96" i="7"/>
  <c r="E96" i="7"/>
  <c r="D96" i="7"/>
  <c r="C96" i="7"/>
  <c r="B96" i="7"/>
  <c r="A96" i="7"/>
  <c r="G95" i="7"/>
  <c r="F95" i="7"/>
  <c r="E95" i="7"/>
  <c r="D95" i="7"/>
  <c r="C95" i="7"/>
  <c r="B95" i="7"/>
  <c r="A95" i="7"/>
  <c r="G94" i="7"/>
  <c r="F94" i="7"/>
  <c r="E94" i="7"/>
  <c r="D94" i="7"/>
  <c r="C94" i="7"/>
  <c r="B94" i="7"/>
  <c r="A94" i="7"/>
  <c r="G93" i="7"/>
  <c r="F93" i="7"/>
  <c r="E93" i="7"/>
  <c r="D93" i="7"/>
  <c r="C93" i="7"/>
  <c r="B93" i="7"/>
  <c r="A93" i="7"/>
  <c r="G92" i="7"/>
  <c r="F92" i="7"/>
  <c r="E92" i="7"/>
  <c r="D92" i="7"/>
  <c r="C92" i="7"/>
  <c r="B92" i="7"/>
  <c r="A92" i="7"/>
  <c r="G91" i="7"/>
  <c r="F91" i="7"/>
  <c r="E91" i="7"/>
  <c r="D91" i="7"/>
  <c r="C91" i="7"/>
  <c r="B91" i="7"/>
  <c r="A91" i="7"/>
  <c r="G90" i="7"/>
  <c r="F90" i="7"/>
  <c r="E90" i="7"/>
  <c r="D90" i="7"/>
  <c r="C90" i="7"/>
  <c r="B90" i="7"/>
  <c r="A90" i="7"/>
  <c r="G89" i="7"/>
  <c r="F89" i="7"/>
  <c r="E89" i="7"/>
  <c r="D89" i="7"/>
  <c r="C89" i="7"/>
  <c r="B89" i="7"/>
  <c r="A89" i="7"/>
  <c r="G88" i="7"/>
  <c r="F88" i="7"/>
  <c r="E88" i="7"/>
  <c r="D88" i="7"/>
  <c r="C88" i="7"/>
  <c r="B88" i="7"/>
  <c r="A88" i="7"/>
  <c r="G87" i="7"/>
  <c r="F87" i="7"/>
  <c r="E87" i="7"/>
  <c r="D87" i="7"/>
  <c r="C87" i="7"/>
  <c r="B87" i="7"/>
  <c r="A87" i="7"/>
  <c r="G86" i="7"/>
  <c r="F86" i="7"/>
  <c r="E86" i="7"/>
  <c r="D86" i="7"/>
  <c r="C86" i="7"/>
  <c r="B86" i="7"/>
  <c r="A86" i="7"/>
  <c r="G85" i="7"/>
  <c r="F85" i="7"/>
  <c r="E85" i="7"/>
  <c r="D85" i="7"/>
  <c r="C85" i="7"/>
  <c r="B85" i="7"/>
  <c r="A85" i="7"/>
  <c r="G84" i="7"/>
  <c r="F84" i="7"/>
  <c r="E84" i="7"/>
  <c r="D84" i="7"/>
  <c r="C84" i="7"/>
  <c r="B84" i="7"/>
  <c r="A84" i="7"/>
  <c r="G83" i="7"/>
  <c r="F83" i="7"/>
  <c r="E83" i="7"/>
  <c r="D83" i="7"/>
  <c r="C83" i="7"/>
  <c r="B83" i="7"/>
  <c r="A83" i="7"/>
  <c r="G82" i="7"/>
  <c r="F82" i="7"/>
  <c r="E82" i="7"/>
  <c r="D82" i="7"/>
  <c r="C82" i="7"/>
  <c r="B82" i="7"/>
  <c r="A82" i="7"/>
  <c r="G81" i="7"/>
  <c r="F81" i="7"/>
  <c r="E81" i="7"/>
  <c r="D81" i="7"/>
  <c r="C81" i="7"/>
  <c r="B81" i="7"/>
  <c r="A81" i="7"/>
  <c r="G80" i="7"/>
  <c r="F80" i="7"/>
  <c r="E80" i="7"/>
  <c r="D80" i="7"/>
  <c r="C80" i="7"/>
  <c r="B80" i="7"/>
  <c r="A80" i="7"/>
  <c r="G79" i="7"/>
  <c r="F79" i="7"/>
  <c r="E79" i="7"/>
  <c r="D79" i="7"/>
  <c r="C79" i="7"/>
  <c r="B79" i="7"/>
  <c r="A79" i="7"/>
  <c r="G78" i="7"/>
  <c r="F78" i="7"/>
  <c r="E78" i="7"/>
  <c r="D78" i="7"/>
  <c r="C78" i="7"/>
  <c r="B78" i="7"/>
  <c r="A78" i="7"/>
  <c r="G77" i="7"/>
  <c r="F77" i="7"/>
  <c r="E77" i="7"/>
  <c r="D77" i="7"/>
  <c r="C77" i="7"/>
  <c r="B77" i="7"/>
  <c r="A77" i="7"/>
  <c r="G76" i="7"/>
  <c r="F76" i="7"/>
  <c r="E76" i="7"/>
  <c r="D76" i="7"/>
  <c r="C76" i="7"/>
  <c r="B76" i="7"/>
  <c r="A76" i="7"/>
  <c r="G75" i="7"/>
  <c r="F75" i="7"/>
  <c r="E75" i="7"/>
  <c r="D75" i="7"/>
  <c r="C75" i="7"/>
  <c r="B75" i="7"/>
  <c r="A75" i="7"/>
  <c r="G74" i="7"/>
  <c r="F74" i="7"/>
  <c r="E74" i="7"/>
  <c r="D74" i="7"/>
  <c r="C74" i="7"/>
  <c r="B74" i="7"/>
  <c r="A74" i="7"/>
  <c r="G73" i="7"/>
  <c r="F73" i="7"/>
  <c r="E73" i="7"/>
  <c r="D73" i="7"/>
  <c r="C73" i="7"/>
  <c r="B73" i="7"/>
  <c r="A73" i="7"/>
  <c r="G72" i="7"/>
  <c r="F72" i="7"/>
  <c r="E72" i="7"/>
  <c r="D72" i="7"/>
  <c r="C72" i="7"/>
  <c r="B72" i="7"/>
  <c r="A72" i="7"/>
  <c r="G71" i="7"/>
  <c r="F71" i="7"/>
  <c r="E71" i="7"/>
  <c r="D71" i="7"/>
  <c r="C71" i="7"/>
  <c r="B71" i="7"/>
  <c r="A71" i="7"/>
  <c r="G70" i="7"/>
  <c r="F70" i="7"/>
  <c r="E70" i="7"/>
  <c r="D70" i="7"/>
  <c r="C70" i="7"/>
  <c r="B70" i="7"/>
  <c r="A70" i="7"/>
  <c r="G69" i="7"/>
  <c r="F69" i="7"/>
  <c r="E69" i="7"/>
  <c r="D69" i="7"/>
  <c r="C69" i="7"/>
  <c r="B69" i="7"/>
  <c r="A69" i="7"/>
  <c r="G68" i="7"/>
  <c r="F68" i="7"/>
  <c r="E68" i="7"/>
  <c r="D68" i="7"/>
  <c r="C68" i="7"/>
  <c r="B68" i="7"/>
  <c r="A68" i="7"/>
  <c r="G67" i="7"/>
  <c r="F67" i="7"/>
  <c r="E67" i="7"/>
  <c r="D67" i="7"/>
  <c r="C67" i="7"/>
  <c r="B67" i="7"/>
  <c r="A67" i="7"/>
  <c r="G66" i="7"/>
  <c r="F66" i="7"/>
  <c r="E66" i="7"/>
  <c r="D66" i="7"/>
  <c r="C66" i="7"/>
  <c r="B66" i="7"/>
  <c r="A66" i="7"/>
  <c r="G65" i="7"/>
  <c r="F65" i="7"/>
  <c r="E65" i="7"/>
  <c r="D65" i="7"/>
  <c r="C65" i="7"/>
  <c r="B65" i="7"/>
  <c r="A65" i="7"/>
  <c r="G64" i="7"/>
  <c r="F64" i="7"/>
  <c r="E64" i="7"/>
  <c r="D64" i="7"/>
  <c r="C64" i="7"/>
  <c r="B64" i="7"/>
  <c r="A64" i="7"/>
  <c r="G63" i="7"/>
  <c r="F63" i="7"/>
  <c r="E63" i="7"/>
  <c r="D63" i="7"/>
  <c r="C63" i="7"/>
  <c r="B63" i="7"/>
  <c r="A63" i="7"/>
  <c r="G62" i="7"/>
  <c r="F62" i="7"/>
  <c r="E62" i="7"/>
  <c r="D62" i="7"/>
  <c r="C62" i="7"/>
  <c r="B62" i="7"/>
  <c r="A62" i="7"/>
  <c r="G61" i="7"/>
  <c r="F61" i="7"/>
  <c r="E61" i="7"/>
  <c r="D61" i="7"/>
  <c r="C61" i="7"/>
  <c r="B61" i="7"/>
  <c r="A61" i="7"/>
  <c r="G60" i="7"/>
  <c r="F60" i="7"/>
  <c r="E60" i="7"/>
  <c r="D60" i="7"/>
  <c r="C60" i="7"/>
  <c r="B60" i="7"/>
  <c r="A60" i="7"/>
  <c r="G59" i="7"/>
  <c r="F59" i="7"/>
  <c r="E59" i="7"/>
  <c r="D59" i="7"/>
  <c r="C59" i="7"/>
  <c r="B59" i="7"/>
  <c r="A59" i="7"/>
  <c r="G58" i="7"/>
  <c r="F58" i="7"/>
  <c r="E58" i="7"/>
  <c r="D58" i="7"/>
  <c r="C58" i="7"/>
  <c r="B58" i="7"/>
  <c r="A58" i="7"/>
  <c r="G57" i="7"/>
  <c r="F57" i="7"/>
  <c r="E57" i="7"/>
  <c r="D57" i="7"/>
  <c r="C57" i="7"/>
  <c r="B57" i="7"/>
  <c r="A57" i="7"/>
  <c r="G56" i="7"/>
  <c r="F56" i="7"/>
  <c r="E56" i="7"/>
  <c r="D56" i="7"/>
  <c r="C56" i="7"/>
  <c r="B56" i="7"/>
  <c r="A56" i="7"/>
  <c r="G55" i="7"/>
  <c r="F55" i="7"/>
  <c r="E55" i="7"/>
  <c r="D55" i="7"/>
  <c r="C55" i="7"/>
  <c r="B55" i="7"/>
  <c r="A55" i="7"/>
  <c r="G54" i="7"/>
  <c r="F54" i="7"/>
  <c r="E54" i="7"/>
  <c r="D54" i="7"/>
  <c r="C54" i="7"/>
  <c r="B54" i="7"/>
  <c r="A54" i="7"/>
  <c r="G53" i="7"/>
  <c r="F53" i="7"/>
  <c r="E53" i="7"/>
  <c r="D53" i="7"/>
  <c r="C53" i="7"/>
  <c r="B53" i="7"/>
  <c r="A53" i="7"/>
  <c r="G52" i="7"/>
  <c r="F52" i="7"/>
  <c r="E52" i="7"/>
  <c r="D52" i="7"/>
  <c r="C52" i="7"/>
  <c r="B52" i="7"/>
  <c r="A52" i="7"/>
  <c r="G51" i="7"/>
  <c r="F51" i="7"/>
  <c r="E51" i="7"/>
  <c r="D51" i="7"/>
  <c r="C51" i="7"/>
  <c r="B51" i="7"/>
  <c r="A51" i="7"/>
  <c r="G50" i="7"/>
  <c r="F50" i="7"/>
  <c r="E50" i="7"/>
  <c r="D50" i="7"/>
  <c r="C50" i="7"/>
  <c r="B50" i="7"/>
  <c r="A50" i="7"/>
  <c r="G49" i="7"/>
  <c r="F49" i="7"/>
  <c r="E49" i="7"/>
  <c r="D49" i="7"/>
  <c r="C49" i="7"/>
  <c r="B49" i="7"/>
  <c r="A49" i="7"/>
  <c r="G48" i="7"/>
  <c r="F48" i="7"/>
  <c r="E48" i="7"/>
  <c r="D48" i="7"/>
  <c r="C48" i="7"/>
  <c r="B48" i="7"/>
  <c r="A48" i="7"/>
  <c r="G47" i="7"/>
  <c r="F47" i="7"/>
  <c r="E47" i="7"/>
  <c r="D47" i="7"/>
  <c r="C47" i="7"/>
  <c r="B47" i="7"/>
  <c r="A47" i="7"/>
  <c r="G46" i="7"/>
  <c r="F46" i="7"/>
  <c r="E46" i="7"/>
  <c r="D46" i="7"/>
  <c r="C46" i="7"/>
  <c r="B46" i="7"/>
  <c r="A46" i="7"/>
  <c r="G45" i="7"/>
  <c r="F45" i="7"/>
  <c r="E45" i="7"/>
  <c r="D45" i="7"/>
  <c r="C45" i="7"/>
  <c r="B45" i="7"/>
  <c r="A45" i="7"/>
  <c r="G44" i="7"/>
  <c r="F44" i="7"/>
  <c r="E44" i="7"/>
  <c r="D44" i="7"/>
  <c r="C44" i="7"/>
  <c r="B44" i="7"/>
  <c r="A44" i="7"/>
  <c r="G43" i="7"/>
  <c r="F43" i="7"/>
  <c r="E43" i="7"/>
  <c r="D43" i="7"/>
  <c r="C43" i="7"/>
  <c r="B43" i="7"/>
  <c r="A43" i="7"/>
  <c r="G42" i="7"/>
  <c r="F42" i="7"/>
  <c r="E42" i="7"/>
  <c r="D42" i="7"/>
  <c r="C42" i="7"/>
  <c r="B42" i="7"/>
  <c r="A42" i="7"/>
  <c r="G41" i="7"/>
  <c r="F41" i="7"/>
  <c r="E41" i="7"/>
  <c r="D41" i="7"/>
  <c r="C41" i="7"/>
  <c r="B41" i="7"/>
  <c r="A41" i="7"/>
  <c r="G40" i="7"/>
  <c r="F40" i="7"/>
  <c r="E40" i="7"/>
  <c r="D40" i="7"/>
  <c r="C40" i="7"/>
  <c r="B40" i="7"/>
  <c r="A40" i="7"/>
  <c r="G39" i="7"/>
  <c r="F39" i="7"/>
  <c r="E39" i="7"/>
  <c r="D39" i="7"/>
  <c r="C39" i="7"/>
  <c r="B39" i="7"/>
  <c r="A39" i="7"/>
  <c r="G38" i="7"/>
  <c r="F38" i="7"/>
  <c r="E38" i="7"/>
  <c r="D38" i="7"/>
  <c r="C38" i="7"/>
  <c r="B38" i="7"/>
  <c r="A38" i="7"/>
  <c r="G37" i="7"/>
  <c r="F37" i="7"/>
  <c r="E37" i="7"/>
  <c r="D37" i="7"/>
  <c r="C37" i="7"/>
  <c r="B37" i="7"/>
  <c r="A37" i="7"/>
  <c r="G36" i="7"/>
  <c r="F36" i="7"/>
  <c r="E36" i="7"/>
  <c r="D36" i="7"/>
  <c r="C36" i="7"/>
  <c r="B36" i="7"/>
  <c r="A36" i="7"/>
  <c r="G35" i="7"/>
  <c r="F35" i="7"/>
  <c r="E35" i="7"/>
  <c r="D35" i="7"/>
  <c r="C35" i="7"/>
  <c r="B35" i="7"/>
  <c r="A35" i="7"/>
  <c r="G34" i="7"/>
  <c r="F34" i="7"/>
  <c r="E34" i="7"/>
  <c r="D34" i="7"/>
  <c r="C34" i="7"/>
  <c r="B34" i="7"/>
  <c r="A34" i="7"/>
  <c r="G33" i="7"/>
  <c r="F33" i="7"/>
  <c r="E33" i="7"/>
  <c r="D33" i="7"/>
  <c r="C33" i="7"/>
  <c r="B33" i="7"/>
  <c r="A33" i="7"/>
  <c r="G32" i="7"/>
  <c r="F32" i="7"/>
  <c r="E32" i="7"/>
  <c r="D32" i="7"/>
  <c r="C32" i="7"/>
  <c r="B32" i="7"/>
  <c r="A32" i="7"/>
  <c r="G31" i="7"/>
  <c r="F31" i="7"/>
  <c r="E31" i="7"/>
  <c r="D31" i="7"/>
  <c r="C31" i="7"/>
  <c r="B31" i="7"/>
  <c r="A31" i="7"/>
  <c r="G30" i="7"/>
  <c r="F30" i="7"/>
  <c r="E30" i="7"/>
  <c r="D30" i="7"/>
  <c r="C30" i="7"/>
  <c r="B30" i="7"/>
  <c r="A30" i="7"/>
  <c r="G29" i="7"/>
  <c r="F29" i="7"/>
  <c r="E29" i="7"/>
  <c r="D29" i="7"/>
  <c r="C29" i="7"/>
  <c r="B29" i="7"/>
  <c r="A29" i="7"/>
  <c r="G28" i="7"/>
  <c r="F28" i="7"/>
  <c r="E28" i="7"/>
  <c r="D28" i="7"/>
  <c r="C28" i="7"/>
  <c r="B28" i="7"/>
  <c r="A28" i="7"/>
  <c r="G27" i="7"/>
  <c r="F27" i="7"/>
  <c r="E27" i="7"/>
  <c r="D27" i="7"/>
  <c r="C27" i="7"/>
  <c r="B27" i="7"/>
  <c r="A27" i="7"/>
  <c r="G26" i="7"/>
  <c r="F26" i="7"/>
  <c r="E26" i="7"/>
  <c r="D26" i="7"/>
  <c r="C26" i="7"/>
  <c r="B26" i="7"/>
  <c r="A26" i="7"/>
  <c r="G25" i="7"/>
  <c r="F25" i="7"/>
  <c r="E25" i="7"/>
  <c r="D25" i="7"/>
  <c r="C25" i="7"/>
  <c r="B25" i="7"/>
  <c r="A25" i="7"/>
  <c r="G24" i="7"/>
  <c r="F24" i="7"/>
  <c r="E24" i="7"/>
  <c r="D24" i="7"/>
  <c r="C24" i="7"/>
  <c r="B24" i="7"/>
  <c r="A24" i="7"/>
  <c r="G23" i="7"/>
  <c r="F23" i="7"/>
  <c r="E23" i="7"/>
  <c r="D23" i="7"/>
  <c r="C23" i="7"/>
  <c r="B23" i="7"/>
  <c r="A23" i="7"/>
  <c r="G22" i="7"/>
  <c r="F22" i="7"/>
  <c r="E22" i="7"/>
  <c r="D22" i="7"/>
  <c r="C22" i="7"/>
  <c r="B22" i="7"/>
  <c r="A22" i="7"/>
  <c r="G21" i="7"/>
  <c r="F21" i="7"/>
  <c r="E21" i="7"/>
  <c r="D21" i="7"/>
  <c r="C21" i="7"/>
  <c r="B21" i="7"/>
  <c r="A21" i="7"/>
  <c r="G20" i="7"/>
  <c r="F20" i="7"/>
  <c r="E20" i="7"/>
  <c r="D20" i="7"/>
  <c r="C20" i="7"/>
  <c r="B20" i="7"/>
  <c r="A20" i="7"/>
  <c r="G19" i="7"/>
  <c r="F19" i="7"/>
  <c r="E19" i="7"/>
  <c r="D19" i="7"/>
  <c r="C19" i="7"/>
  <c r="B19" i="7"/>
  <c r="A19" i="7"/>
  <c r="G18" i="7"/>
  <c r="F18" i="7"/>
  <c r="E18" i="7"/>
  <c r="D18" i="7"/>
  <c r="C18" i="7"/>
  <c r="B18" i="7"/>
  <c r="A18" i="7"/>
  <c r="G17" i="7"/>
  <c r="F17" i="7"/>
  <c r="E17" i="7"/>
  <c r="D17" i="7"/>
  <c r="C17" i="7"/>
  <c r="B17" i="7"/>
  <c r="A17" i="7"/>
  <c r="G16" i="7"/>
  <c r="F16" i="7"/>
  <c r="E16" i="7"/>
  <c r="D16" i="7"/>
  <c r="C16" i="7"/>
  <c r="B16" i="7"/>
  <c r="A16" i="7"/>
  <c r="G15" i="7"/>
  <c r="F15" i="7"/>
  <c r="E15" i="7"/>
  <c r="D15" i="7"/>
  <c r="C15" i="7"/>
  <c r="B15" i="7"/>
  <c r="A15" i="7"/>
  <c r="G14" i="7"/>
  <c r="F14" i="7"/>
  <c r="E14" i="7"/>
  <c r="D14" i="7"/>
  <c r="C14" i="7"/>
  <c r="B14" i="7"/>
  <c r="A14" i="7"/>
  <c r="G13" i="7"/>
  <c r="F13" i="7"/>
  <c r="E13" i="7"/>
  <c r="D13" i="7"/>
  <c r="C13" i="7"/>
  <c r="B13" i="7"/>
  <c r="A13" i="7"/>
  <c r="G12" i="7"/>
  <c r="F12" i="7"/>
  <c r="E12" i="7"/>
  <c r="D12" i="7"/>
  <c r="C12" i="7"/>
  <c r="B12" i="7"/>
  <c r="A12" i="7"/>
  <c r="G11" i="7"/>
  <c r="F11" i="7"/>
  <c r="E11" i="7"/>
  <c r="D11" i="7"/>
  <c r="C11" i="7"/>
  <c r="B11" i="7"/>
  <c r="A11" i="7"/>
  <c r="G10" i="7"/>
  <c r="F10" i="7"/>
  <c r="E10" i="7"/>
  <c r="D10" i="7"/>
  <c r="C10" i="7"/>
  <c r="B10" i="7"/>
  <c r="A10" i="7"/>
  <c r="G9" i="7"/>
  <c r="F9" i="7"/>
  <c r="E9" i="7"/>
  <c r="D9" i="7"/>
  <c r="C9" i="7"/>
  <c r="B9" i="7"/>
  <c r="A9" i="7"/>
  <c r="G8" i="7"/>
  <c r="F8" i="7"/>
  <c r="E8" i="7"/>
  <c r="D8" i="7"/>
  <c r="C8" i="7"/>
  <c r="B8" i="7"/>
  <c r="A8" i="7"/>
  <c r="G7" i="7"/>
  <c r="F7" i="7"/>
  <c r="E7" i="7"/>
  <c r="D7" i="7"/>
  <c r="C7" i="7"/>
  <c r="B7" i="7"/>
  <c r="A7" i="7"/>
  <c r="G6" i="7"/>
  <c r="F6" i="7"/>
  <c r="E6" i="7"/>
  <c r="D6" i="7"/>
  <c r="C6" i="7"/>
  <c r="B6" i="7"/>
  <c r="A6" i="7"/>
  <c r="G5" i="7"/>
  <c r="F5" i="7"/>
  <c r="E5" i="7"/>
  <c r="D5" i="7"/>
  <c r="C5" i="7"/>
  <c r="B5" i="7"/>
  <c r="A5" i="7"/>
  <c r="G4" i="7"/>
  <c r="F4" i="7"/>
  <c r="E4" i="7"/>
  <c r="D4" i="7"/>
  <c r="C4" i="7"/>
  <c r="B4" i="7"/>
  <c r="A4" i="7"/>
  <c r="G3" i="7"/>
  <c r="F3" i="7"/>
  <c r="E3" i="7"/>
  <c r="D3" i="7"/>
  <c r="C3" i="7"/>
  <c r="B3" i="7"/>
  <c r="A3" i="7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135" i="6"/>
  <c r="V134" i="6"/>
  <c r="V109" i="6"/>
  <c r="V108" i="6"/>
  <c r="V107" i="6"/>
  <c r="V106" i="6"/>
  <c r="V168" i="6"/>
  <c r="V167" i="6"/>
  <c r="V193" i="6"/>
  <c r="V166" i="6"/>
  <c r="V739" i="6"/>
  <c r="V192" i="6"/>
  <c r="V191" i="6"/>
  <c r="V190" i="6"/>
  <c r="V165" i="6"/>
  <c r="V164" i="6"/>
  <c r="V163" i="6"/>
  <c r="V226" i="6"/>
  <c r="V162" i="6"/>
  <c r="V225" i="6"/>
  <c r="V738" i="6"/>
  <c r="V4" i="6"/>
  <c r="V41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58" i="6"/>
  <c r="V10" i="6"/>
  <c r="V9" i="6"/>
  <c r="V133" i="6"/>
  <c r="V132" i="6"/>
  <c r="V26" i="6"/>
  <c r="V131" i="6"/>
  <c r="V130" i="6"/>
  <c r="V25" i="6"/>
  <c r="V24" i="6"/>
  <c r="V23" i="6"/>
  <c r="V22" i="6"/>
  <c r="V129" i="6"/>
  <c r="V105" i="6"/>
  <c r="V104" i="6"/>
  <c r="V103" i="6"/>
  <c r="V102" i="6"/>
  <c r="V101" i="6"/>
  <c r="V100" i="6"/>
  <c r="V224" i="6"/>
  <c r="V161" i="6"/>
  <c r="V160" i="6"/>
  <c r="V159" i="6"/>
  <c r="V189" i="6"/>
  <c r="V74" i="6"/>
  <c r="V188" i="6"/>
  <c r="V223" i="6"/>
  <c r="V222" i="6"/>
  <c r="V221" i="6"/>
  <c r="V220" i="6"/>
  <c r="V219" i="6"/>
  <c r="V218" i="6"/>
  <c r="V217" i="6"/>
  <c r="V216" i="6"/>
  <c r="V40" i="6"/>
  <c r="V703" i="6"/>
  <c r="V3" i="6"/>
  <c r="V2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V670" i="6"/>
  <c r="V669" i="6"/>
  <c r="V668" i="6"/>
  <c r="V667" i="6"/>
  <c r="V666" i="6"/>
  <c r="V665" i="6"/>
  <c r="V664" i="6"/>
  <c r="V663" i="6"/>
  <c r="V662" i="6"/>
  <c r="V8" i="6"/>
  <c r="V7" i="6"/>
  <c r="V661" i="6"/>
  <c r="V21" i="6"/>
  <c r="V99" i="6"/>
  <c r="V98" i="6"/>
  <c r="V97" i="6"/>
  <c r="V96" i="6"/>
  <c r="V95" i="6"/>
  <c r="V187" i="6"/>
  <c r="V158" i="6"/>
  <c r="V215" i="6"/>
  <c r="V214" i="6"/>
  <c r="V157" i="6"/>
  <c r="V186" i="6"/>
  <c r="V230" i="6"/>
  <c r="V185" i="6"/>
  <c r="V39" i="6"/>
  <c r="V660" i="6"/>
  <c r="V659" i="6"/>
  <c r="V658" i="6"/>
  <c r="V657" i="6"/>
  <c r="V656" i="6"/>
  <c r="V655" i="6"/>
  <c r="V654" i="6"/>
  <c r="V653" i="6"/>
  <c r="V652" i="6"/>
  <c r="V651" i="6"/>
  <c r="V650" i="6"/>
  <c r="V649" i="6"/>
  <c r="V648" i="6"/>
  <c r="V647" i="6"/>
  <c r="V646" i="6"/>
  <c r="V645" i="6"/>
  <c r="V644" i="6"/>
  <c r="V643" i="6"/>
  <c r="V642" i="6"/>
  <c r="V641" i="6"/>
  <c r="V640" i="6"/>
  <c r="V639" i="6"/>
  <c r="V638" i="6"/>
  <c r="V637" i="6"/>
  <c r="V636" i="6"/>
  <c r="V635" i="6"/>
  <c r="V634" i="6"/>
  <c r="V633" i="6"/>
  <c r="V632" i="6"/>
  <c r="V631" i="6"/>
  <c r="V630" i="6"/>
  <c r="V629" i="6"/>
  <c r="V628" i="6"/>
  <c r="V627" i="6"/>
  <c r="V626" i="6"/>
  <c r="V625" i="6"/>
  <c r="V624" i="6"/>
  <c r="V623" i="6"/>
  <c r="V622" i="6"/>
  <c r="V621" i="6"/>
  <c r="V620" i="6"/>
  <c r="V619" i="6"/>
  <c r="V618" i="6"/>
  <c r="V617" i="6"/>
  <c r="V616" i="6"/>
  <c r="V615" i="6"/>
  <c r="V57" i="6"/>
  <c r="V6" i="6"/>
  <c r="V20" i="6"/>
  <c r="V128" i="6"/>
  <c r="V19" i="6"/>
  <c r="V127" i="6"/>
  <c r="V18" i="6"/>
  <c r="V17" i="6"/>
  <c r="V16" i="6"/>
  <c r="V213" i="6"/>
  <c r="V73" i="6"/>
  <c r="V184" i="6"/>
  <c r="V183" i="6"/>
  <c r="V156" i="6"/>
  <c r="V212" i="6"/>
  <c r="V211" i="6"/>
  <c r="V210" i="6"/>
  <c r="V209" i="6"/>
  <c r="V81" i="6"/>
  <c r="V72" i="6"/>
  <c r="V38" i="6"/>
  <c r="V614" i="6"/>
  <c r="V613" i="6"/>
  <c r="V612" i="6"/>
  <c r="V611" i="6"/>
  <c r="V610" i="6"/>
  <c r="V609" i="6"/>
  <c r="V608" i="6"/>
  <c r="V607" i="6"/>
  <c r="V606" i="6"/>
  <c r="V605" i="6"/>
  <c r="V604" i="6"/>
  <c r="V603" i="6"/>
  <c r="V602" i="6"/>
  <c r="V601" i="6"/>
  <c r="V600" i="6"/>
  <c r="V599" i="6"/>
  <c r="V598" i="6"/>
  <c r="V597" i="6"/>
  <c r="V596" i="6"/>
  <c r="V595" i="6"/>
  <c r="V594" i="6"/>
  <c r="V593" i="6"/>
  <c r="V592" i="6"/>
  <c r="V591" i="6"/>
  <c r="V590" i="6"/>
  <c r="V589" i="6"/>
  <c r="V588" i="6"/>
  <c r="V587" i="6"/>
  <c r="V586" i="6"/>
  <c r="V585" i="6"/>
  <c r="V584" i="6"/>
  <c r="V583" i="6"/>
  <c r="V582" i="6"/>
  <c r="V581" i="6"/>
  <c r="V580" i="6"/>
  <c r="V579" i="6"/>
  <c r="V578" i="6"/>
  <c r="V577" i="6"/>
  <c r="V576" i="6"/>
  <c r="V575" i="6"/>
  <c r="V574" i="6"/>
  <c r="V573" i="6"/>
  <c r="V572" i="6"/>
  <c r="V571" i="6"/>
  <c r="V570" i="6"/>
  <c r="V569" i="6"/>
  <c r="V568" i="6"/>
  <c r="V567" i="6"/>
  <c r="V566" i="6"/>
  <c r="V565" i="6"/>
  <c r="V564" i="6"/>
  <c r="V563" i="6"/>
  <c r="V562" i="6"/>
  <c r="V561" i="6"/>
  <c r="V560" i="6"/>
  <c r="V559" i="6"/>
  <c r="V558" i="6"/>
  <c r="V557" i="6"/>
  <c r="V556" i="6"/>
  <c r="V555" i="6"/>
  <c r="V554" i="6"/>
  <c r="V553" i="6"/>
  <c r="V552" i="6"/>
  <c r="V551" i="6"/>
  <c r="V550" i="6"/>
  <c r="V549" i="6"/>
  <c r="V548" i="6"/>
  <c r="V56" i="6"/>
  <c r="V55" i="6"/>
  <c r="V547" i="6"/>
  <c r="V15" i="6"/>
  <c r="V126" i="6"/>
  <c r="V125" i="6"/>
  <c r="V14" i="6"/>
  <c r="V13" i="6"/>
  <c r="V12" i="6"/>
  <c r="V124" i="6"/>
  <c r="V123" i="6"/>
  <c r="V94" i="6"/>
  <c r="V93" i="6"/>
  <c r="V92" i="6"/>
  <c r="V155" i="6"/>
  <c r="V182" i="6"/>
  <c r="V71" i="6"/>
  <c r="V154" i="6"/>
  <c r="V153" i="6"/>
  <c r="V181" i="6"/>
  <c r="V152" i="6"/>
  <c r="V180" i="6"/>
  <c r="V151" i="6"/>
  <c r="V208" i="6"/>
  <c r="V179" i="6"/>
  <c r="V207" i="6"/>
  <c r="V37" i="6"/>
  <c r="V546" i="6"/>
  <c r="V36" i="6"/>
  <c r="V80" i="6"/>
  <c r="V545" i="6"/>
  <c r="V544" i="6"/>
  <c r="V543" i="6"/>
  <c r="V542" i="6"/>
  <c r="V541" i="6"/>
  <c r="V540" i="6"/>
  <c r="V539" i="6"/>
  <c r="V538" i="6"/>
  <c r="V537" i="6"/>
  <c r="V536" i="6"/>
  <c r="V535" i="6"/>
  <c r="V534" i="6"/>
  <c r="V533" i="6"/>
  <c r="V532" i="6"/>
  <c r="V531" i="6"/>
  <c r="V530" i="6"/>
  <c r="V529" i="6"/>
  <c r="V528" i="6"/>
  <c r="V527" i="6"/>
  <c r="V526" i="6"/>
  <c r="V525" i="6"/>
  <c r="V524" i="6"/>
  <c r="V523" i="6"/>
  <c r="V522" i="6"/>
  <c r="V521" i="6"/>
  <c r="V520" i="6"/>
  <c r="V519" i="6"/>
  <c r="V518" i="6"/>
  <c r="V517" i="6"/>
  <c r="V516" i="6"/>
  <c r="V515" i="6"/>
  <c r="V514" i="6"/>
  <c r="V513" i="6"/>
  <c r="V512" i="6"/>
  <c r="V511" i="6"/>
  <c r="V510" i="6"/>
  <c r="V509" i="6"/>
  <c r="V508" i="6"/>
  <c r="V507" i="6"/>
  <c r="V506" i="6"/>
  <c r="V505" i="6"/>
  <c r="V504" i="6"/>
  <c r="V503" i="6"/>
  <c r="V502" i="6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5" i="6"/>
  <c r="V11" i="6"/>
  <c r="V91" i="6"/>
  <c r="V70" i="6"/>
  <c r="V150" i="6"/>
  <c r="V69" i="6"/>
  <c r="V68" i="6"/>
  <c r="V206" i="6"/>
  <c r="V205" i="6"/>
  <c r="V79" i="6"/>
  <c r="V78" i="6"/>
  <c r="V35" i="6"/>
  <c r="V482" i="6"/>
  <c r="V178" i="6"/>
  <c r="V34" i="6"/>
  <c r="V33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122" i="6"/>
  <c r="V54" i="6"/>
  <c r="V121" i="6"/>
  <c r="V67" i="6"/>
  <c r="V149" i="6"/>
  <c r="V66" i="6"/>
  <c r="V148" i="6"/>
  <c r="V147" i="6"/>
  <c r="V146" i="6"/>
  <c r="V177" i="6"/>
  <c r="V145" i="6"/>
  <c r="V144" i="6"/>
  <c r="V204" i="6"/>
  <c r="V203" i="6"/>
  <c r="V32" i="6"/>
  <c r="V65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120" i="6"/>
  <c r="V119" i="6"/>
  <c r="V53" i="6"/>
  <c r="V52" i="6"/>
  <c r="V118" i="6"/>
  <c r="V117" i="6"/>
  <c r="V51" i="6"/>
  <c r="V116" i="6"/>
  <c r="V50" i="6"/>
  <c r="V115" i="6"/>
  <c r="V90" i="6"/>
  <c r="V89" i="6"/>
  <c r="V394" i="6"/>
  <c r="V143" i="6"/>
  <c r="V176" i="6"/>
  <c r="V175" i="6"/>
  <c r="V174" i="6"/>
  <c r="V142" i="6"/>
  <c r="V64" i="6"/>
  <c r="V173" i="6"/>
  <c r="V141" i="6"/>
  <c r="V202" i="6"/>
  <c r="V201" i="6"/>
  <c r="V200" i="6"/>
  <c r="V199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49" i="6"/>
  <c r="V114" i="6"/>
  <c r="V88" i="6"/>
  <c r="V198" i="6"/>
  <c r="V87" i="6"/>
  <c r="V63" i="6"/>
  <c r="V77" i="6"/>
  <c r="V31" i="6"/>
  <c r="V30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229" i="6"/>
  <c r="V228" i="6"/>
  <c r="V113" i="6"/>
  <c r="V48" i="6"/>
  <c r="V86" i="6"/>
  <c r="V172" i="6"/>
  <c r="V171" i="6"/>
  <c r="V140" i="6"/>
  <c r="V62" i="6"/>
  <c r="V61" i="6"/>
  <c r="V139" i="6"/>
  <c r="V138" i="6"/>
  <c r="V137" i="6"/>
  <c r="V197" i="6"/>
  <c r="V29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47" i="6"/>
  <c r="V46" i="6"/>
  <c r="V112" i="6"/>
  <c r="V111" i="6"/>
  <c r="V45" i="6"/>
  <c r="V44" i="6"/>
  <c r="V43" i="6"/>
  <c r="V85" i="6"/>
  <c r="V84" i="6"/>
  <c r="V83" i="6"/>
  <c r="V227" i="6"/>
  <c r="V196" i="6"/>
  <c r="V195" i="6"/>
  <c r="V76" i="6"/>
  <c r="V170" i="6"/>
  <c r="V28" i="6"/>
  <c r="V75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42" i="6"/>
  <c r="V110" i="6"/>
  <c r="V231" i="6"/>
  <c r="V82" i="6"/>
  <c r="V60" i="6"/>
  <c r="V169" i="6"/>
  <c r="V136" i="6"/>
  <c r="V59" i="6"/>
  <c r="V194" i="6"/>
  <c r="V27" i="6"/>
  <c r="AF822" i="1"/>
  <c r="AE822" i="1"/>
  <c r="AD822" i="1"/>
  <c r="AC822" i="1"/>
  <c r="AB822" i="1"/>
  <c r="AA822" i="1"/>
  <c r="AF821" i="1"/>
  <c r="AE821" i="1"/>
  <c r="AD821" i="1"/>
  <c r="AC821" i="1"/>
  <c r="AB821" i="1"/>
  <c r="AA821" i="1"/>
  <c r="AF820" i="1"/>
  <c r="AE820" i="1"/>
  <c r="AD820" i="1"/>
  <c r="AC820" i="1"/>
  <c r="AB820" i="1"/>
  <c r="AA820" i="1"/>
  <c r="AF819" i="1"/>
  <c r="AE819" i="1"/>
  <c r="AD819" i="1"/>
  <c r="AC819" i="1"/>
  <c r="AB819" i="1"/>
  <c r="AA819" i="1"/>
  <c r="AF818" i="1"/>
  <c r="AE818" i="1"/>
  <c r="AD818" i="1"/>
  <c r="AC818" i="1"/>
  <c r="AB818" i="1"/>
  <c r="AA818" i="1"/>
  <c r="AF817" i="1"/>
  <c r="AE817" i="1"/>
  <c r="AD817" i="1"/>
  <c r="AC817" i="1"/>
  <c r="AB817" i="1"/>
  <c r="AA817" i="1"/>
  <c r="AF816" i="1"/>
  <c r="AE816" i="1"/>
  <c r="AD816" i="1"/>
  <c r="AC816" i="1"/>
  <c r="AB816" i="1"/>
  <c r="AA816" i="1"/>
  <c r="AF815" i="1"/>
  <c r="AE815" i="1"/>
  <c r="AD815" i="1"/>
  <c r="AC815" i="1"/>
  <c r="AB815" i="1"/>
  <c r="AA815" i="1"/>
  <c r="AF814" i="1"/>
  <c r="AE814" i="1"/>
  <c r="AD814" i="1"/>
  <c r="AC814" i="1"/>
  <c r="AB814" i="1"/>
  <c r="AA814" i="1"/>
  <c r="AF813" i="1"/>
  <c r="AE813" i="1"/>
  <c r="AD813" i="1"/>
  <c r="AC813" i="1"/>
  <c r="AB813" i="1"/>
  <c r="AA813" i="1"/>
  <c r="AF812" i="1"/>
  <c r="AE812" i="1"/>
  <c r="AD812" i="1"/>
  <c r="AC812" i="1"/>
  <c r="AB812" i="1"/>
  <c r="AA812" i="1"/>
  <c r="AF811" i="1"/>
  <c r="AE811" i="1"/>
  <c r="AD811" i="1"/>
  <c r="AC811" i="1"/>
  <c r="AB811" i="1"/>
  <c r="AA811" i="1"/>
  <c r="AF810" i="1"/>
  <c r="AE810" i="1"/>
  <c r="AD810" i="1"/>
  <c r="AC810" i="1"/>
  <c r="AB810" i="1"/>
  <c r="AA810" i="1"/>
  <c r="AF809" i="1"/>
  <c r="AE809" i="1"/>
  <c r="AD809" i="1"/>
  <c r="AC809" i="1"/>
  <c r="AB809" i="1"/>
  <c r="AA809" i="1"/>
  <c r="AF808" i="1"/>
  <c r="AE808" i="1"/>
  <c r="AD808" i="1"/>
  <c r="AC808" i="1"/>
  <c r="AB808" i="1"/>
  <c r="AA808" i="1"/>
  <c r="AF807" i="1"/>
  <c r="AE807" i="1"/>
  <c r="AD807" i="1"/>
  <c r="AC807" i="1"/>
  <c r="AB807" i="1"/>
  <c r="AA807" i="1"/>
  <c r="AF806" i="1"/>
  <c r="AE806" i="1"/>
  <c r="AD806" i="1"/>
  <c r="AC806" i="1"/>
  <c r="AB806" i="1"/>
  <c r="AA806" i="1"/>
  <c r="AF805" i="1"/>
  <c r="AE805" i="1"/>
  <c r="AD805" i="1"/>
  <c r="AC805" i="1"/>
  <c r="AB805" i="1"/>
  <c r="AA805" i="1"/>
  <c r="AF804" i="1"/>
  <c r="AE804" i="1"/>
  <c r="AD804" i="1"/>
  <c r="AC804" i="1"/>
  <c r="AB804" i="1"/>
  <c r="AA804" i="1"/>
  <c r="AF803" i="1"/>
  <c r="AE803" i="1"/>
  <c r="AD803" i="1"/>
  <c r="AC803" i="1"/>
  <c r="AB803" i="1"/>
  <c r="AA803" i="1"/>
  <c r="AF802" i="1"/>
  <c r="AE802" i="1"/>
  <c r="AD802" i="1"/>
  <c r="AC802" i="1"/>
  <c r="AB802" i="1"/>
  <c r="AA802" i="1"/>
  <c r="AF801" i="1"/>
  <c r="AE801" i="1"/>
  <c r="AD801" i="1"/>
  <c r="AC801" i="1"/>
  <c r="AB801" i="1"/>
  <c r="AA801" i="1"/>
  <c r="AF800" i="1"/>
  <c r="AE800" i="1"/>
  <c r="AD800" i="1"/>
  <c r="AC800" i="1"/>
  <c r="AB800" i="1"/>
  <c r="AA800" i="1"/>
  <c r="AF799" i="1"/>
  <c r="AE799" i="1"/>
  <c r="AD799" i="1"/>
  <c r="AC799" i="1"/>
  <c r="AB799" i="1"/>
  <c r="AA799" i="1"/>
  <c r="AF798" i="1"/>
  <c r="AE798" i="1"/>
  <c r="AD798" i="1"/>
  <c r="AC798" i="1"/>
  <c r="AB798" i="1"/>
  <c r="AA798" i="1"/>
  <c r="AF797" i="1"/>
  <c r="AE797" i="1"/>
  <c r="AD797" i="1"/>
  <c r="AC797" i="1"/>
  <c r="AB797" i="1"/>
  <c r="AA797" i="1"/>
  <c r="AF796" i="1"/>
  <c r="AE796" i="1"/>
  <c r="AD796" i="1"/>
  <c r="AC796" i="1"/>
  <c r="AB796" i="1"/>
  <c r="AA796" i="1"/>
  <c r="AF795" i="1"/>
  <c r="AE795" i="1"/>
  <c r="AD795" i="1"/>
  <c r="AC795" i="1"/>
  <c r="AB795" i="1"/>
  <c r="AA795" i="1"/>
  <c r="AF794" i="1"/>
  <c r="AE794" i="1"/>
  <c r="AD794" i="1"/>
  <c r="AC794" i="1"/>
  <c r="AB794" i="1"/>
  <c r="AA794" i="1"/>
  <c r="AF793" i="1"/>
  <c r="AE793" i="1"/>
  <c r="AD793" i="1"/>
  <c r="AC793" i="1"/>
  <c r="AB793" i="1"/>
  <c r="AA793" i="1"/>
  <c r="AF792" i="1"/>
  <c r="AE792" i="1"/>
  <c r="AD792" i="1"/>
  <c r="AC792" i="1"/>
  <c r="AB792" i="1"/>
  <c r="AA792" i="1"/>
  <c r="AF791" i="1"/>
  <c r="AE791" i="1"/>
  <c r="AD791" i="1"/>
  <c r="AC791" i="1"/>
  <c r="AB791" i="1"/>
  <c r="AA791" i="1"/>
  <c r="AF790" i="1"/>
  <c r="AE790" i="1"/>
  <c r="AD790" i="1"/>
  <c r="AC790" i="1"/>
  <c r="AB790" i="1"/>
  <c r="AA790" i="1"/>
  <c r="AF789" i="1"/>
  <c r="AE789" i="1"/>
  <c r="AD789" i="1"/>
  <c r="AC789" i="1"/>
  <c r="AB789" i="1"/>
  <c r="AA789" i="1"/>
  <c r="AF788" i="1"/>
  <c r="AE788" i="1"/>
  <c r="AD788" i="1"/>
  <c r="AC788" i="1"/>
  <c r="AB788" i="1"/>
  <c r="AA788" i="1"/>
  <c r="AF787" i="1"/>
  <c r="AE787" i="1"/>
  <c r="AD787" i="1"/>
  <c r="AC787" i="1"/>
  <c r="AB787" i="1"/>
  <c r="AA787" i="1"/>
  <c r="AF786" i="1"/>
  <c r="AE786" i="1"/>
  <c r="AD786" i="1"/>
  <c r="AC786" i="1"/>
  <c r="AB786" i="1"/>
  <c r="AA786" i="1"/>
  <c r="AF785" i="1"/>
  <c r="AE785" i="1"/>
  <c r="AD785" i="1"/>
  <c r="AC785" i="1"/>
  <c r="AB785" i="1"/>
  <c r="AA785" i="1"/>
  <c r="AF784" i="1"/>
  <c r="AE784" i="1"/>
  <c r="AD784" i="1"/>
  <c r="AC784" i="1"/>
  <c r="AB784" i="1"/>
  <c r="AA784" i="1"/>
  <c r="AF783" i="1"/>
  <c r="AE783" i="1"/>
  <c r="AD783" i="1"/>
  <c r="AC783" i="1"/>
  <c r="AB783" i="1"/>
  <c r="AA783" i="1"/>
  <c r="AF782" i="1"/>
  <c r="AE782" i="1"/>
  <c r="AD782" i="1"/>
  <c r="AC782" i="1"/>
  <c r="AB782" i="1"/>
  <c r="AA782" i="1"/>
  <c r="AF781" i="1"/>
  <c r="AE781" i="1"/>
  <c r="AD781" i="1"/>
  <c r="AC781" i="1"/>
  <c r="AB781" i="1"/>
  <c r="AA781" i="1"/>
  <c r="AF780" i="1"/>
  <c r="AE780" i="1"/>
  <c r="AD780" i="1"/>
  <c r="AC780" i="1"/>
  <c r="AB780" i="1"/>
  <c r="AA780" i="1"/>
  <c r="AF779" i="1"/>
  <c r="AE779" i="1"/>
  <c r="AD779" i="1"/>
  <c r="AC779" i="1"/>
  <c r="AB779" i="1"/>
  <c r="AA779" i="1"/>
  <c r="AF778" i="1"/>
  <c r="AE778" i="1"/>
  <c r="AD778" i="1"/>
  <c r="AC778" i="1"/>
  <c r="AB778" i="1"/>
  <c r="AA778" i="1"/>
  <c r="AF777" i="1"/>
  <c r="AE777" i="1"/>
  <c r="AD777" i="1"/>
  <c r="AC777" i="1"/>
  <c r="AB777" i="1"/>
  <c r="AA777" i="1"/>
  <c r="AF776" i="1"/>
  <c r="AE776" i="1"/>
  <c r="AD776" i="1"/>
  <c r="AC776" i="1"/>
  <c r="AB776" i="1"/>
  <c r="AA776" i="1"/>
  <c r="AF775" i="1"/>
  <c r="AE775" i="1"/>
  <c r="AD775" i="1"/>
  <c r="AC775" i="1"/>
  <c r="AB775" i="1"/>
  <c r="AA775" i="1"/>
  <c r="AF774" i="1"/>
  <c r="AE774" i="1"/>
  <c r="AD774" i="1"/>
  <c r="AC774" i="1"/>
  <c r="AB774" i="1"/>
  <c r="AA774" i="1"/>
  <c r="AF773" i="1"/>
  <c r="AE773" i="1"/>
  <c r="AD773" i="1"/>
  <c r="AC773" i="1"/>
  <c r="AB773" i="1"/>
  <c r="AA773" i="1"/>
  <c r="AF772" i="1"/>
  <c r="AE772" i="1"/>
  <c r="AD772" i="1"/>
  <c r="AC772" i="1"/>
  <c r="AB772" i="1"/>
  <c r="AA772" i="1"/>
  <c r="AF771" i="1"/>
  <c r="AE771" i="1"/>
  <c r="AD771" i="1"/>
  <c r="AC771" i="1"/>
  <c r="AB771" i="1"/>
  <c r="AA771" i="1"/>
  <c r="AF770" i="1"/>
  <c r="AE770" i="1"/>
  <c r="AD770" i="1"/>
  <c r="AC770" i="1"/>
  <c r="AB770" i="1"/>
  <c r="AA770" i="1"/>
  <c r="AF769" i="1"/>
  <c r="AE769" i="1"/>
  <c r="AD769" i="1"/>
  <c r="AC769" i="1"/>
  <c r="AB769" i="1"/>
  <c r="AA769" i="1"/>
  <c r="AF768" i="1"/>
  <c r="AE768" i="1"/>
  <c r="AD768" i="1"/>
  <c r="AC768" i="1"/>
  <c r="AB768" i="1"/>
  <c r="AA768" i="1"/>
  <c r="AF767" i="1"/>
  <c r="AE767" i="1"/>
  <c r="AD767" i="1"/>
  <c r="AC767" i="1"/>
  <c r="AB767" i="1"/>
  <c r="AA767" i="1"/>
  <c r="AF766" i="1"/>
  <c r="AE766" i="1"/>
  <c r="AD766" i="1"/>
  <c r="AC766" i="1"/>
  <c r="AB766" i="1"/>
  <c r="AA766" i="1"/>
  <c r="AF765" i="1"/>
  <c r="AE765" i="1"/>
  <c r="AD765" i="1"/>
  <c r="AC765" i="1"/>
  <c r="AB765" i="1"/>
  <c r="AA765" i="1"/>
  <c r="AF764" i="1"/>
  <c r="AE764" i="1"/>
  <c r="AD764" i="1"/>
  <c r="AC764" i="1"/>
  <c r="AB764" i="1"/>
  <c r="AA764" i="1"/>
  <c r="AF763" i="1"/>
  <c r="AE763" i="1"/>
  <c r="AD763" i="1"/>
  <c r="AC763" i="1"/>
  <c r="AB763" i="1"/>
  <c r="AA763" i="1"/>
  <c r="AF762" i="1"/>
  <c r="AE762" i="1"/>
  <c r="AD762" i="1"/>
  <c r="AC762" i="1"/>
  <c r="AB762" i="1"/>
  <c r="AA762" i="1"/>
  <c r="AF761" i="1"/>
  <c r="AE761" i="1"/>
  <c r="AD761" i="1"/>
  <c r="AC761" i="1"/>
  <c r="AB761" i="1"/>
  <c r="AA761" i="1"/>
  <c r="AF760" i="1"/>
  <c r="AE760" i="1"/>
  <c r="AD760" i="1"/>
  <c r="AC760" i="1"/>
  <c r="AB760" i="1"/>
  <c r="AA760" i="1"/>
  <c r="AF759" i="1"/>
  <c r="AE759" i="1"/>
  <c r="AD759" i="1"/>
  <c r="AC759" i="1"/>
  <c r="AB759" i="1"/>
  <c r="AA759" i="1"/>
  <c r="AF758" i="1"/>
  <c r="AE758" i="1"/>
  <c r="AD758" i="1"/>
  <c r="AC758" i="1"/>
  <c r="AB758" i="1"/>
  <c r="AA758" i="1"/>
  <c r="AF757" i="1"/>
  <c r="AE757" i="1"/>
  <c r="AD757" i="1"/>
  <c r="AC757" i="1"/>
  <c r="AB757" i="1"/>
  <c r="AA757" i="1"/>
  <c r="AF756" i="1"/>
  <c r="AE756" i="1"/>
  <c r="AD756" i="1"/>
  <c r="AC756" i="1"/>
  <c r="AB756" i="1"/>
  <c r="AA756" i="1"/>
  <c r="AF755" i="1"/>
  <c r="AE755" i="1"/>
  <c r="AD755" i="1"/>
  <c r="AC755" i="1"/>
  <c r="AB755" i="1"/>
  <c r="AA755" i="1"/>
  <c r="AF754" i="1"/>
  <c r="AE754" i="1"/>
  <c r="AD754" i="1"/>
  <c r="AC754" i="1"/>
  <c r="AB754" i="1"/>
  <c r="AA754" i="1"/>
  <c r="AF753" i="1"/>
  <c r="AE753" i="1"/>
  <c r="AD753" i="1"/>
  <c r="AC753" i="1"/>
  <c r="AB753" i="1"/>
  <c r="AA753" i="1"/>
  <c r="AF752" i="1"/>
  <c r="AE752" i="1"/>
  <c r="AD752" i="1"/>
  <c r="AC752" i="1"/>
  <c r="AB752" i="1"/>
  <c r="AA752" i="1"/>
  <c r="AF751" i="1"/>
  <c r="AE751" i="1"/>
  <c r="AD751" i="1"/>
  <c r="AC751" i="1"/>
  <c r="AB751" i="1"/>
  <c r="AA751" i="1"/>
  <c r="AF750" i="1"/>
  <c r="AE750" i="1"/>
  <c r="AD750" i="1"/>
  <c r="AC750" i="1"/>
  <c r="AB750" i="1"/>
  <c r="AA750" i="1"/>
  <c r="AF749" i="1"/>
  <c r="AE749" i="1"/>
  <c r="AD749" i="1"/>
  <c r="AC749" i="1"/>
  <c r="AB749" i="1"/>
  <c r="AA749" i="1"/>
  <c r="AF748" i="1"/>
  <c r="AE748" i="1"/>
  <c r="AD748" i="1"/>
  <c r="AC748" i="1"/>
  <c r="AB748" i="1"/>
  <c r="AA748" i="1"/>
  <c r="AF747" i="1"/>
  <c r="AE747" i="1"/>
  <c r="AD747" i="1"/>
  <c r="AC747" i="1"/>
  <c r="AB747" i="1"/>
  <c r="AA747" i="1"/>
  <c r="AF746" i="1"/>
  <c r="AE746" i="1"/>
  <c r="AD746" i="1"/>
  <c r="AC746" i="1"/>
  <c r="AB746" i="1"/>
  <c r="AA746" i="1"/>
  <c r="AF745" i="1"/>
  <c r="AE745" i="1"/>
  <c r="AD745" i="1"/>
  <c r="AC745" i="1"/>
  <c r="AB745" i="1"/>
  <c r="AA745" i="1"/>
  <c r="AF744" i="1"/>
  <c r="AE744" i="1"/>
  <c r="AD744" i="1"/>
  <c r="AC744" i="1"/>
  <c r="AB744" i="1"/>
  <c r="AA744" i="1"/>
  <c r="AF743" i="1"/>
  <c r="AE743" i="1"/>
  <c r="AD743" i="1"/>
  <c r="AC743" i="1"/>
  <c r="AB743" i="1"/>
  <c r="AA743" i="1"/>
  <c r="AF742" i="1"/>
  <c r="AE742" i="1"/>
  <c r="AD742" i="1"/>
  <c r="AC742" i="1"/>
  <c r="AB742" i="1"/>
  <c r="AA742" i="1"/>
  <c r="AF741" i="1"/>
  <c r="AE741" i="1"/>
  <c r="AD741" i="1"/>
  <c r="AC741" i="1"/>
  <c r="AB741" i="1"/>
  <c r="AA741" i="1"/>
  <c r="AF740" i="1"/>
  <c r="AE740" i="1"/>
  <c r="AD740" i="1"/>
  <c r="AC740" i="1"/>
  <c r="AB740" i="1"/>
  <c r="AA740" i="1"/>
  <c r="AF739" i="1"/>
  <c r="AE739" i="1"/>
  <c r="AD739" i="1"/>
  <c r="AC739" i="1"/>
  <c r="AB739" i="1"/>
  <c r="AA739" i="1"/>
  <c r="AF738" i="1"/>
  <c r="AE738" i="1"/>
  <c r="AD738" i="1"/>
  <c r="AC738" i="1"/>
  <c r="AB738" i="1"/>
  <c r="AA738" i="1"/>
  <c r="AF737" i="1"/>
  <c r="AE737" i="1"/>
  <c r="AD737" i="1"/>
  <c r="AC737" i="1"/>
  <c r="AB737" i="1"/>
  <c r="AA737" i="1"/>
  <c r="AF736" i="1"/>
  <c r="AE736" i="1"/>
  <c r="AD736" i="1"/>
  <c r="AC736" i="1"/>
  <c r="AB736" i="1"/>
  <c r="AA736" i="1"/>
  <c r="AF735" i="1"/>
  <c r="AE735" i="1"/>
  <c r="AD735" i="1"/>
  <c r="AC735" i="1"/>
  <c r="AB735" i="1"/>
  <c r="AA735" i="1"/>
  <c r="AF734" i="1"/>
  <c r="AE734" i="1"/>
  <c r="AD734" i="1"/>
  <c r="AC734" i="1"/>
  <c r="AB734" i="1"/>
  <c r="AA734" i="1"/>
  <c r="AF733" i="1"/>
  <c r="AE733" i="1"/>
  <c r="AD733" i="1"/>
  <c r="AC733" i="1"/>
  <c r="AB733" i="1"/>
  <c r="AA733" i="1"/>
  <c r="AF732" i="1"/>
  <c r="AE732" i="1"/>
  <c r="AD732" i="1"/>
  <c r="AC732" i="1"/>
  <c r="AB732" i="1"/>
  <c r="AA732" i="1"/>
  <c r="AF731" i="1"/>
  <c r="AE731" i="1"/>
  <c r="AD731" i="1"/>
  <c r="AC731" i="1"/>
  <c r="AB731" i="1"/>
  <c r="AA731" i="1"/>
  <c r="AF730" i="1"/>
  <c r="AE730" i="1"/>
  <c r="AD730" i="1"/>
  <c r="AC730" i="1"/>
  <c r="AB730" i="1"/>
  <c r="AA730" i="1"/>
  <c r="AF729" i="1"/>
  <c r="AE729" i="1"/>
  <c r="AD729" i="1"/>
  <c r="AC729" i="1"/>
  <c r="AB729" i="1"/>
  <c r="AA729" i="1"/>
  <c r="AF728" i="1"/>
  <c r="AE728" i="1"/>
  <c r="AD728" i="1"/>
  <c r="AC728" i="1"/>
  <c r="AB728" i="1"/>
  <c r="AA728" i="1"/>
  <c r="AF727" i="1"/>
  <c r="AE727" i="1"/>
  <c r="AD727" i="1"/>
  <c r="AC727" i="1"/>
  <c r="AB727" i="1"/>
  <c r="AA727" i="1"/>
  <c r="AF726" i="1"/>
  <c r="AE726" i="1"/>
  <c r="AD726" i="1"/>
  <c r="AC726" i="1"/>
  <c r="AB726" i="1"/>
  <c r="AA726" i="1"/>
  <c r="AF725" i="1"/>
  <c r="AE725" i="1"/>
  <c r="AD725" i="1"/>
  <c r="AC725" i="1"/>
  <c r="AB725" i="1"/>
  <c r="AA725" i="1"/>
  <c r="AF724" i="1"/>
  <c r="AE724" i="1"/>
  <c r="AD724" i="1"/>
  <c r="AC724" i="1"/>
  <c r="AB724" i="1"/>
  <c r="AA724" i="1"/>
  <c r="AF723" i="1"/>
  <c r="AE723" i="1"/>
  <c r="AD723" i="1"/>
  <c r="AC723" i="1"/>
  <c r="AB723" i="1"/>
  <c r="AA723" i="1"/>
  <c r="AF722" i="1"/>
  <c r="AE722" i="1"/>
  <c r="AD722" i="1"/>
  <c r="AC722" i="1"/>
  <c r="AB722" i="1"/>
  <c r="AA722" i="1"/>
  <c r="AF721" i="1"/>
  <c r="AE721" i="1"/>
  <c r="AD721" i="1"/>
  <c r="AC721" i="1"/>
  <c r="AB721" i="1"/>
  <c r="AA721" i="1"/>
  <c r="AF720" i="1"/>
  <c r="AE720" i="1"/>
  <c r="AD720" i="1"/>
  <c r="AC720" i="1"/>
  <c r="AB720" i="1"/>
  <c r="AA720" i="1"/>
  <c r="AF719" i="1"/>
  <c r="AE719" i="1"/>
  <c r="AD719" i="1"/>
  <c r="AC719" i="1"/>
  <c r="AB719" i="1"/>
  <c r="AA719" i="1"/>
  <c r="AF718" i="1"/>
  <c r="AE718" i="1"/>
  <c r="AD718" i="1"/>
  <c r="AC718" i="1"/>
  <c r="AB718" i="1"/>
  <c r="AA718" i="1"/>
  <c r="AF717" i="1"/>
  <c r="AE717" i="1"/>
  <c r="AD717" i="1"/>
  <c r="AC717" i="1"/>
  <c r="AB717" i="1"/>
  <c r="AA717" i="1"/>
  <c r="AF716" i="1"/>
  <c r="AE716" i="1"/>
  <c r="AD716" i="1"/>
  <c r="AC716" i="1"/>
  <c r="AB716" i="1"/>
  <c r="AA716" i="1"/>
  <c r="AF715" i="1"/>
  <c r="AE715" i="1"/>
  <c r="AD715" i="1"/>
  <c r="AC715" i="1"/>
  <c r="AB715" i="1"/>
  <c r="AA715" i="1"/>
  <c r="AF714" i="1"/>
  <c r="AE714" i="1"/>
  <c r="AD714" i="1"/>
  <c r="AC714" i="1"/>
  <c r="AB714" i="1"/>
  <c r="AA714" i="1"/>
  <c r="AF713" i="1"/>
  <c r="AE713" i="1"/>
  <c r="AD713" i="1"/>
  <c r="AC713" i="1"/>
  <c r="AB713" i="1"/>
  <c r="AA713" i="1"/>
  <c r="AF712" i="1"/>
  <c r="AE712" i="1"/>
  <c r="AD712" i="1"/>
  <c r="AC712" i="1"/>
  <c r="AB712" i="1"/>
  <c r="AA712" i="1"/>
  <c r="AF711" i="1"/>
  <c r="AE711" i="1"/>
  <c r="AD711" i="1"/>
  <c r="AC711" i="1"/>
  <c r="AB711" i="1"/>
  <c r="AA711" i="1"/>
  <c r="AF710" i="1"/>
  <c r="AE710" i="1"/>
  <c r="AD710" i="1"/>
  <c r="AC710" i="1"/>
  <c r="AB710" i="1"/>
  <c r="AA710" i="1"/>
  <c r="AF709" i="1"/>
  <c r="AE709" i="1"/>
  <c r="AD709" i="1"/>
  <c r="AC709" i="1"/>
  <c r="AB709" i="1"/>
  <c r="AA709" i="1"/>
  <c r="AF708" i="1"/>
  <c r="AE708" i="1"/>
  <c r="AD708" i="1"/>
  <c r="AC708" i="1"/>
  <c r="AB708" i="1"/>
  <c r="AA708" i="1"/>
  <c r="AF707" i="1"/>
  <c r="AE707" i="1"/>
  <c r="AD707" i="1"/>
  <c r="AC707" i="1"/>
  <c r="AB707" i="1"/>
  <c r="AA707" i="1"/>
  <c r="AF706" i="1"/>
  <c r="AE706" i="1"/>
  <c r="AD706" i="1"/>
  <c r="AC706" i="1"/>
  <c r="AB706" i="1"/>
  <c r="AA706" i="1"/>
  <c r="AF705" i="1"/>
  <c r="AE705" i="1"/>
  <c r="AD705" i="1"/>
  <c r="AC705" i="1"/>
  <c r="AB705" i="1"/>
  <c r="AA705" i="1"/>
  <c r="AF704" i="1"/>
  <c r="AE704" i="1"/>
  <c r="AD704" i="1"/>
  <c r="AC704" i="1"/>
  <c r="AB704" i="1"/>
  <c r="AA704" i="1"/>
  <c r="AF703" i="1"/>
  <c r="AE703" i="1"/>
  <c r="AD703" i="1"/>
  <c r="AC703" i="1"/>
  <c r="AB703" i="1"/>
  <c r="AA703" i="1"/>
  <c r="AF702" i="1"/>
  <c r="AE702" i="1"/>
  <c r="AD702" i="1"/>
  <c r="AC702" i="1"/>
  <c r="AB702" i="1"/>
  <c r="AA702" i="1"/>
  <c r="AF701" i="1"/>
  <c r="AE701" i="1"/>
  <c r="AD701" i="1"/>
  <c r="AC701" i="1"/>
  <c r="AB701" i="1"/>
  <c r="AA701" i="1"/>
  <c r="AF700" i="1"/>
  <c r="AE700" i="1"/>
  <c r="AD700" i="1"/>
  <c r="AC700" i="1"/>
  <c r="AB700" i="1"/>
  <c r="AA700" i="1"/>
  <c r="AF699" i="1"/>
  <c r="AE699" i="1"/>
  <c r="AD699" i="1"/>
  <c r="AC699" i="1"/>
  <c r="AB699" i="1"/>
  <c r="AA699" i="1"/>
  <c r="AF698" i="1"/>
  <c r="AE698" i="1"/>
  <c r="AD698" i="1"/>
  <c r="AC698" i="1"/>
  <c r="AB698" i="1"/>
  <c r="AA698" i="1"/>
  <c r="AF697" i="1"/>
  <c r="AE697" i="1"/>
  <c r="AD697" i="1"/>
  <c r="AC697" i="1"/>
  <c r="AB697" i="1"/>
  <c r="AA697" i="1"/>
  <c r="AF696" i="1"/>
  <c r="AE696" i="1"/>
  <c r="AD696" i="1"/>
  <c r="AC696" i="1"/>
  <c r="AB696" i="1"/>
  <c r="AA696" i="1"/>
  <c r="AF695" i="1"/>
  <c r="AE695" i="1"/>
  <c r="AD695" i="1"/>
  <c r="AC695" i="1"/>
  <c r="AB695" i="1"/>
  <c r="AA695" i="1"/>
  <c r="AF694" i="1"/>
  <c r="AE694" i="1"/>
  <c r="AD694" i="1"/>
  <c r="AC694" i="1"/>
  <c r="AB694" i="1"/>
  <c r="AA694" i="1"/>
  <c r="AF693" i="1"/>
  <c r="AE693" i="1"/>
  <c r="AD693" i="1"/>
  <c r="AC693" i="1"/>
  <c r="AB693" i="1"/>
  <c r="AA693" i="1"/>
  <c r="AF692" i="1"/>
  <c r="AE692" i="1"/>
  <c r="AD692" i="1"/>
  <c r="AC692" i="1"/>
  <c r="AB692" i="1"/>
  <c r="AA692" i="1"/>
  <c r="AF691" i="1"/>
  <c r="AE691" i="1"/>
  <c r="AD691" i="1"/>
  <c r="AC691" i="1"/>
  <c r="AB691" i="1"/>
  <c r="AA691" i="1"/>
  <c r="AF690" i="1"/>
  <c r="AE690" i="1"/>
  <c r="AD690" i="1"/>
  <c r="AC690" i="1"/>
  <c r="AB690" i="1"/>
  <c r="AA690" i="1"/>
  <c r="AF689" i="1"/>
  <c r="AE689" i="1"/>
  <c r="AD689" i="1"/>
  <c r="AC689" i="1"/>
  <c r="AB689" i="1"/>
  <c r="AA689" i="1"/>
  <c r="AF688" i="1"/>
  <c r="AE688" i="1"/>
  <c r="AD688" i="1"/>
  <c r="AC688" i="1"/>
  <c r="AB688" i="1"/>
  <c r="AA688" i="1"/>
  <c r="AF687" i="1"/>
  <c r="AE687" i="1"/>
  <c r="AD687" i="1"/>
  <c r="AC687" i="1"/>
  <c r="AB687" i="1"/>
  <c r="AA687" i="1"/>
  <c r="AF686" i="1"/>
  <c r="AE686" i="1"/>
  <c r="AD686" i="1"/>
  <c r="AC686" i="1"/>
  <c r="AB686" i="1"/>
  <c r="AA686" i="1"/>
  <c r="AF685" i="1"/>
  <c r="AE685" i="1"/>
  <c r="AD685" i="1"/>
  <c r="AC685" i="1"/>
  <c r="AB685" i="1"/>
  <c r="AA685" i="1"/>
  <c r="AF684" i="1"/>
  <c r="AE684" i="1"/>
  <c r="AD684" i="1"/>
  <c r="AC684" i="1"/>
  <c r="AB684" i="1"/>
  <c r="AA684" i="1"/>
  <c r="AF683" i="1"/>
  <c r="AE683" i="1"/>
  <c r="AD683" i="1"/>
  <c r="AC683" i="1"/>
  <c r="AB683" i="1"/>
  <c r="AA683" i="1"/>
  <c r="AF682" i="1"/>
  <c r="AE682" i="1"/>
  <c r="AD682" i="1"/>
  <c r="AC682" i="1"/>
  <c r="AB682" i="1"/>
  <c r="AA682" i="1"/>
  <c r="AF681" i="1"/>
  <c r="AE681" i="1"/>
  <c r="AD681" i="1"/>
  <c r="AC681" i="1"/>
  <c r="AB681" i="1"/>
  <c r="AA681" i="1"/>
  <c r="AF680" i="1"/>
  <c r="AE680" i="1"/>
  <c r="AD680" i="1"/>
  <c r="AC680" i="1"/>
  <c r="AB680" i="1"/>
  <c r="AA680" i="1"/>
  <c r="AF679" i="1"/>
  <c r="AE679" i="1"/>
  <c r="AD679" i="1"/>
  <c r="AC679" i="1"/>
  <c r="AB679" i="1"/>
  <c r="AA679" i="1"/>
  <c r="AF678" i="1"/>
  <c r="AE678" i="1"/>
  <c r="AD678" i="1"/>
  <c r="AC678" i="1"/>
  <c r="AB678" i="1"/>
  <c r="AA678" i="1"/>
  <c r="AF677" i="1"/>
  <c r="AE677" i="1"/>
  <c r="AD677" i="1"/>
  <c r="AC677" i="1"/>
  <c r="AB677" i="1"/>
  <c r="AA677" i="1"/>
  <c r="AF676" i="1"/>
  <c r="AE676" i="1"/>
  <c r="AD676" i="1"/>
  <c r="AC676" i="1"/>
  <c r="AB676" i="1"/>
  <c r="AA676" i="1"/>
  <c r="AF675" i="1"/>
  <c r="AE675" i="1"/>
  <c r="AD675" i="1"/>
  <c r="AC675" i="1"/>
  <c r="AB675" i="1"/>
  <c r="AA675" i="1"/>
  <c r="AF674" i="1"/>
  <c r="AE674" i="1"/>
  <c r="AD674" i="1"/>
  <c r="AC674" i="1"/>
  <c r="AB674" i="1"/>
  <c r="AA674" i="1"/>
  <c r="AF673" i="1"/>
  <c r="AE673" i="1"/>
  <c r="AD673" i="1"/>
  <c r="AC673" i="1"/>
  <c r="AB673" i="1"/>
  <c r="AA673" i="1"/>
  <c r="AF672" i="1"/>
  <c r="AE672" i="1"/>
  <c r="AD672" i="1"/>
  <c r="AC672" i="1"/>
  <c r="AB672" i="1"/>
  <c r="AA672" i="1"/>
  <c r="AF671" i="1"/>
  <c r="AE671" i="1"/>
  <c r="AD671" i="1"/>
  <c r="AC671" i="1"/>
  <c r="AB671" i="1"/>
  <c r="AA671" i="1"/>
  <c r="AF670" i="1"/>
  <c r="AE670" i="1"/>
  <c r="AD670" i="1"/>
  <c r="AC670" i="1"/>
  <c r="AB670" i="1"/>
  <c r="AA670" i="1"/>
  <c r="AF669" i="1"/>
  <c r="AE669" i="1"/>
  <c r="AD669" i="1"/>
  <c r="AC669" i="1"/>
  <c r="AB669" i="1"/>
  <c r="AA669" i="1"/>
  <c r="AF668" i="1"/>
  <c r="AE668" i="1"/>
  <c r="AD668" i="1"/>
  <c r="AC668" i="1"/>
  <c r="AB668" i="1"/>
  <c r="AA668" i="1"/>
  <c r="AF667" i="1"/>
  <c r="AE667" i="1"/>
  <c r="AD667" i="1"/>
  <c r="AC667" i="1"/>
  <c r="AB667" i="1"/>
  <c r="AA667" i="1"/>
  <c r="AF666" i="1"/>
  <c r="AE666" i="1"/>
  <c r="AD666" i="1"/>
  <c r="AC666" i="1"/>
  <c r="AB666" i="1"/>
  <c r="AA666" i="1"/>
  <c r="AF665" i="1"/>
  <c r="AE665" i="1"/>
  <c r="AD665" i="1"/>
  <c r="AC665" i="1"/>
  <c r="AB665" i="1"/>
  <c r="AA665" i="1"/>
  <c r="AF664" i="1"/>
  <c r="AE664" i="1"/>
  <c r="AD664" i="1"/>
  <c r="AC664" i="1"/>
  <c r="AB664" i="1"/>
  <c r="AA664" i="1"/>
  <c r="AF663" i="1"/>
  <c r="AE663" i="1"/>
  <c r="AD663" i="1"/>
  <c r="AC663" i="1"/>
  <c r="AB663" i="1"/>
  <c r="AA663" i="1"/>
  <c r="AF662" i="1"/>
  <c r="AE662" i="1"/>
  <c r="AD662" i="1"/>
  <c r="AC662" i="1"/>
  <c r="AB662" i="1"/>
  <c r="AA662" i="1"/>
  <c r="AF661" i="1"/>
  <c r="AE661" i="1"/>
  <c r="AD661" i="1"/>
  <c r="AC661" i="1"/>
  <c r="AB661" i="1"/>
  <c r="AA661" i="1"/>
  <c r="AF660" i="1"/>
  <c r="AE660" i="1"/>
  <c r="AD660" i="1"/>
  <c r="AC660" i="1"/>
  <c r="AB660" i="1"/>
  <c r="AA660" i="1"/>
  <c r="AF659" i="1"/>
  <c r="AE659" i="1"/>
  <c r="AD659" i="1"/>
  <c r="AC659" i="1"/>
  <c r="AB659" i="1"/>
  <c r="AA659" i="1"/>
  <c r="AF658" i="1"/>
  <c r="AE658" i="1"/>
  <c r="AD658" i="1"/>
  <c r="AC658" i="1"/>
  <c r="AB658" i="1"/>
  <c r="AA658" i="1"/>
  <c r="AF657" i="1"/>
  <c r="AE657" i="1"/>
  <c r="AD657" i="1"/>
  <c r="AC657" i="1"/>
  <c r="AB657" i="1"/>
  <c r="AA657" i="1"/>
  <c r="AF656" i="1"/>
  <c r="AE656" i="1"/>
  <c r="AD656" i="1"/>
  <c r="AC656" i="1"/>
  <c r="AB656" i="1"/>
  <c r="AA656" i="1"/>
  <c r="AF655" i="1"/>
  <c r="AE655" i="1"/>
  <c r="AD655" i="1"/>
  <c r="AC655" i="1"/>
  <c r="AB655" i="1"/>
  <c r="AA655" i="1"/>
  <c r="AF654" i="1"/>
  <c r="AE654" i="1"/>
  <c r="AD654" i="1"/>
  <c r="AC654" i="1"/>
  <c r="AB654" i="1"/>
  <c r="AA654" i="1"/>
  <c r="AF653" i="1"/>
  <c r="AE653" i="1"/>
  <c r="AD653" i="1"/>
  <c r="AC653" i="1"/>
  <c r="AB653" i="1"/>
  <c r="AA653" i="1"/>
  <c r="AF652" i="1"/>
  <c r="AE652" i="1"/>
  <c r="AD652" i="1"/>
  <c r="AC652" i="1"/>
  <c r="AB652" i="1"/>
  <c r="AA652" i="1"/>
  <c r="AF651" i="1"/>
  <c r="AE651" i="1"/>
  <c r="AD651" i="1"/>
  <c r="AC651" i="1"/>
  <c r="AB651" i="1"/>
  <c r="AA651" i="1"/>
  <c r="AF650" i="1"/>
  <c r="AE650" i="1"/>
  <c r="AD650" i="1"/>
  <c r="AC650" i="1"/>
  <c r="AB650" i="1"/>
  <c r="AA650" i="1"/>
  <c r="AF649" i="1"/>
  <c r="AE649" i="1"/>
  <c r="AD649" i="1"/>
  <c r="AC649" i="1"/>
  <c r="AB649" i="1"/>
  <c r="AA649" i="1"/>
  <c r="AF648" i="1"/>
  <c r="AE648" i="1"/>
  <c r="AD648" i="1"/>
  <c r="AC648" i="1"/>
  <c r="AB648" i="1"/>
  <c r="AA648" i="1"/>
  <c r="AF647" i="1"/>
  <c r="AE647" i="1"/>
  <c r="AD647" i="1"/>
  <c r="AC647" i="1"/>
  <c r="AB647" i="1"/>
  <c r="AA647" i="1"/>
  <c r="AF646" i="1"/>
  <c r="AE646" i="1"/>
  <c r="AD646" i="1"/>
  <c r="AC646" i="1"/>
  <c r="AB646" i="1"/>
  <c r="AA646" i="1"/>
  <c r="AF645" i="1"/>
  <c r="AE645" i="1"/>
  <c r="AD645" i="1"/>
  <c r="AC645" i="1"/>
  <c r="AB645" i="1"/>
  <c r="AA645" i="1"/>
  <c r="AF644" i="1"/>
  <c r="AE644" i="1"/>
  <c r="AD644" i="1"/>
  <c r="AC644" i="1"/>
  <c r="AB644" i="1"/>
  <c r="AA644" i="1"/>
  <c r="AF643" i="1"/>
  <c r="AE643" i="1"/>
  <c r="AD643" i="1"/>
  <c r="AC643" i="1"/>
  <c r="AB643" i="1"/>
  <c r="AA643" i="1"/>
  <c r="AF642" i="1"/>
  <c r="AE642" i="1"/>
  <c r="AD642" i="1"/>
  <c r="AC642" i="1"/>
  <c r="AB642" i="1"/>
  <c r="AA642" i="1"/>
  <c r="AF641" i="1"/>
  <c r="AE641" i="1"/>
  <c r="AD641" i="1"/>
  <c r="AC641" i="1"/>
  <c r="AB641" i="1"/>
  <c r="AA641" i="1"/>
  <c r="AF640" i="1"/>
  <c r="AE640" i="1"/>
  <c r="AD640" i="1"/>
  <c r="AC640" i="1"/>
  <c r="AB640" i="1"/>
  <c r="AA640" i="1"/>
  <c r="AF639" i="1"/>
  <c r="AE639" i="1"/>
  <c r="AD639" i="1"/>
  <c r="AC639" i="1"/>
  <c r="AB639" i="1"/>
  <c r="AA639" i="1"/>
  <c r="AF638" i="1"/>
  <c r="AE638" i="1"/>
  <c r="AD638" i="1"/>
  <c r="AC638" i="1"/>
  <c r="AB638" i="1"/>
  <c r="AA638" i="1"/>
  <c r="AF637" i="1"/>
  <c r="AE637" i="1"/>
  <c r="AD637" i="1"/>
  <c r="AC637" i="1"/>
  <c r="AB637" i="1"/>
  <c r="AA637" i="1"/>
  <c r="AF636" i="1"/>
  <c r="AE636" i="1"/>
  <c r="AD636" i="1"/>
  <c r="AC636" i="1"/>
  <c r="AB636" i="1"/>
  <c r="AA636" i="1"/>
  <c r="AF635" i="1"/>
  <c r="AE635" i="1"/>
  <c r="AD635" i="1"/>
  <c r="AC635" i="1"/>
  <c r="AB635" i="1"/>
  <c r="AA635" i="1"/>
  <c r="AF634" i="1"/>
  <c r="AE634" i="1"/>
  <c r="AD634" i="1"/>
  <c r="AC634" i="1"/>
  <c r="AB634" i="1"/>
  <c r="AA634" i="1"/>
  <c r="AF633" i="1"/>
  <c r="AE633" i="1"/>
  <c r="AD633" i="1"/>
  <c r="AC633" i="1"/>
  <c r="AB633" i="1"/>
  <c r="AA633" i="1"/>
  <c r="AF632" i="1"/>
  <c r="AE632" i="1"/>
  <c r="AD632" i="1"/>
  <c r="AC632" i="1"/>
  <c r="AB632" i="1"/>
  <c r="AA632" i="1"/>
  <c r="AF631" i="1"/>
  <c r="AE631" i="1"/>
  <c r="AD631" i="1"/>
  <c r="AC631" i="1"/>
  <c r="AB631" i="1"/>
  <c r="AA631" i="1"/>
  <c r="AF630" i="1"/>
  <c r="AE630" i="1"/>
  <c r="AD630" i="1"/>
  <c r="AC630" i="1"/>
  <c r="AB630" i="1"/>
  <c r="AA630" i="1"/>
  <c r="AF629" i="1"/>
  <c r="AE629" i="1"/>
  <c r="AD629" i="1"/>
  <c r="AC629" i="1"/>
  <c r="AB629" i="1"/>
  <c r="AA629" i="1"/>
  <c r="AF628" i="1"/>
  <c r="AE628" i="1"/>
  <c r="AD628" i="1"/>
  <c r="AC628" i="1"/>
  <c r="AB628" i="1"/>
  <c r="AA628" i="1"/>
  <c r="AF627" i="1"/>
  <c r="AE627" i="1"/>
  <c r="AD627" i="1"/>
  <c r="AC627" i="1"/>
  <c r="AB627" i="1"/>
  <c r="AA627" i="1"/>
  <c r="AF626" i="1"/>
  <c r="AE626" i="1"/>
  <c r="AD626" i="1"/>
  <c r="AC626" i="1"/>
  <c r="AB626" i="1"/>
  <c r="AA626" i="1"/>
  <c r="AF625" i="1"/>
  <c r="AE625" i="1"/>
  <c r="AD625" i="1"/>
  <c r="AC625" i="1"/>
  <c r="AB625" i="1"/>
  <c r="AA625" i="1"/>
  <c r="AF624" i="1"/>
  <c r="AE624" i="1"/>
  <c r="AD624" i="1"/>
  <c r="AC624" i="1"/>
  <c r="AB624" i="1"/>
  <c r="AA624" i="1"/>
  <c r="AF623" i="1"/>
  <c r="AE623" i="1"/>
  <c r="AD623" i="1"/>
  <c r="AC623" i="1"/>
  <c r="AB623" i="1"/>
  <c r="AA623" i="1"/>
  <c r="AF622" i="1"/>
  <c r="AE622" i="1"/>
  <c r="AD622" i="1"/>
  <c r="AC622" i="1"/>
  <c r="AB622" i="1"/>
  <c r="AA622" i="1"/>
  <c r="AF621" i="1"/>
  <c r="AE621" i="1"/>
  <c r="AD621" i="1"/>
  <c r="AC621" i="1"/>
  <c r="AB621" i="1"/>
  <c r="AA621" i="1"/>
  <c r="AF620" i="1"/>
  <c r="AE620" i="1"/>
  <c r="AD620" i="1"/>
  <c r="AC620" i="1"/>
  <c r="AB620" i="1"/>
  <c r="AA620" i="1"/>
  <c r="AF619" i="1"/>
  <c r="AE619" i="1"/>
  <c r="AD619" i="1"/>
  <c r="AC619" i="1"/>
  <c r="AB619" i="1"/>
  <c r="AA619" i="1"/>
  <c r="AF618" i="1"/>
  <c r="AE618" i="1"/>
  <c r="AD618" i="1"/>
  <c r="AC618" i="1"/>
  <c r="AB618" i="1"/>
  <c r="AA618" i="1"/>
  <c r="AF617" i="1"/>
  <c r="AE617" i="1"/>
  <c r="AD617" i="1"/>
  <c r="AC617" i="1"/>
  <c r="AB617" i="1"/>
  <c r="AA617" i="1"/>
  <c r="AF616" i="1"/>
  <c r="AE616" i="1"/>
  <c r="AD616" i="1"/>
  <c r="AC616" i="1"/>
  <c r="AB616" i="1"/>
  <c r="AA616" i="1"/>
  <c r="AF615" i="1"/>
  <c r="AE615" i="1"/>
  <c r="AD615" i="1"/>
  <c r="AC615" i="1"/>
  <c r="AB615" i="1"/>
  <c r="AA615" i="1"/>
  <c r="AF614" i="1"/>
  <c r="AE614" i="1"/>
  <c r="AD614" i="1"/>
  <c r="AC614" i="1"/>
  <c r="AB614" i="1"/>
  <c r="AA614" i="1"/>
  <c r="AF613" i="1"/>
  <c r="AE613" i="1"/>
  <c r="AD613" i="1"/>
  <c r="AC613" i="1"/>
  <c r="AB613" i="1"/>
  <c r="AA613" i="1"/>
  <c r="AF612" i="1"/>
  <c r="AE612" i="1"/>
  <c r="AD612" i="1"/>
  <c r="AC612" i="1"/>
  <c r="AB612" i="1"/>
  <c r="AA612" i="1"/>
  <c r="AF611" i="1"/>
  <c r="AE611" i="1"/>
  <c r="AD611" i="1"/>
  <c r="AC611" i="1"/>
  <c r="AB611" i="1"/>
  <c r="AA611" i="1"/>
  <c r="AF610" i="1"/>
  <c r="AE610" i="1"/>
  <c r="AD610" i="1"/>
  <c r="AC610" i="1"/>
  <c r="AB610" i="1"/>
  <c r="AA610" i="1"/>
  <c r="AF609" i="1"/>
  <c r="AE609" i="1"/>
  <c r="AD609" i="1"/>
  <c r="AC609" i="1"/>
  <c r="AB609" i="1"/>
  <c r="AA609" i="1"/>
  <c r="AF608" i="1"/>
  <c r="AE608" i="1"/>
  <c r="AD608" i="1"/>
  <c r="AC608" i="1"/>
  <c r="AB608" i="1"/>
  <c r="AA608" i="1"/>
  <c r="AF607" i="1"/>
  <c r="AE607" i="1"/>
  <c r="AD607" i="1"/>
  <c r="AC607" i="1"/>
  <c r="AB607" i="1"/>
  <c r="AA607" i="1"/>
  <c r="AF606" i="1"/>
  <c r="AE606" i="1"/>
  <c r="AD606" i="1"/>
  <c r="AC606" i="1"/>
  <c r="AB606" i="1"/>
  <c r="AA606" i="1"/>
  <c r="AF605" i="1"/>
  <c r="AE605" i="1"/>
  <c r="AD605" i="1"/>
  <c r="AC605" i="1"/>
  <c r="AB605" i="1"/>
  <c r="AA605" i="1"/>
  <c r="AF604" i="1"/>
  <c r="AE604" i="1"/>
  <c r="AD604" i="1"/>
  <c r="AC604" i="1"/>
  <c r="AB604" i="1"/>
  <c r="AA604" i="1"/>
  <c r="AF603" i="1"/>
  <c r="AE603" i="1"/>
  <c r="AD603" i="1"/>
  <c r="AC603" i="1"/>
  <c r="AB603" i="1"/>
  <c r="AA603" i="1"/>
  <c r="AF602" i="1"/>
  <c r="AE602" i="1"/>
  <c r="AD602" i="1"/>
  <c r="AC602" i="1"/>
  <c r="AB602" i="1"/>
  <c r="AA602" i="1"/>
  <c r="AF601" i="1"/>
  <c r="AE601" i="1"/>
  <c r="AD601" i="1"/>
  <c r="AC601" i="1"/>
  <c r="AB601" i="1"/>
  <c r="AA601" i="1"/>
  <c r="AF600" i="1"/>
  <c r="AE600" i="1"/>
  <c r="AD600" i="1"/>
  <c r="AC600" i="1"/>
  <c r="AB600" i="1"/>
  <c r="AA600" i="1"/>
  <c r="AF599" i="1"/>
  <c r="AE599" i="1"/>
  <c r="AD599" i="1"/>
  <c r="AC599" i="1"/>
  <c r="AB599" i="1"/>
  <c r="AA599" i="1"/>
  <c r="AF598" i="1"/>
  <c r="AE598" i="1"/>
  <c r="AD598" i="1"/>
  <c r="AC598" i="1"/>
  <c r="AB598" i="1"/>
  <c r="AA598" i="1"/>
  <c r="AF597" i="1"/>
  <c r="AE597" i="1"/>
  <c r="AD597" i="1"/>
  <c r="AC597" i="1"/>
  <c r="AB597" i="1"/>
  <c r="AA597" i="1"/>
  <c r="AF596" i="1"/>
  <c r="AE596" i="1"/>
  <c r="AD596" i="1"/>
  <c r="AC596" i="1"/>
  <c r="AB596" i="1"/>
  <c r="AA596" i="1"/>
  <c r="AF595" i="1"/>
  <c r="AE595" i="1"/>
  <c r="AD595" i="1"/>
  <c r="AC595" i="1"/>
  <c r="AB595" i="1"/>
  <c r="AA595" i="1"/>
  <c r="AF594" i="1"/>
  <c r="AE594" i="1"/>
  <c r="AD594" i="1"/>
  <c r="AC594" i="1"/>
  <c r="AB594" i="1"/>
  <c r="AA594" i="1"/>
  <c r="AF593" i="1"/>
  <c r="AE593" i="1"/>
  <c r="AD593" i="1"/>
  <c r="AC593" i="1"/>
  <c r="AB593" i="1"/>
  <c r="AA593" i="1"/>
  <c r="AF592" i="1"/>
  <c r="AE592" i="1"/>
  <c r="AD592" i="1"/>
  <c r="AC592" i="1"/>
  <c r="AB592" i="1"/>
  <c r="AA592" i="1"/>
  <c r="AF591" i="1"/>
  <c r="AE591" i="1"/>
  <c r="AD591" i="1"/>
  <c r="AC591" i="1"/>
  <c r="AB591" i="1"/>
  <c r="AA591" i="1"/>
  <c r="AF590" i="1"/>
  <c r="AE590" i="1"/>
  <c r="AD590" i="1"/>
  <c r="AC590" i="1"/>
  <c r="AB590" i="1"/>
  <c r="AA590" i="1"/>
  <c r="AF589" i="1"/>
  <c r="AE589" i="1"/>
  <c r="AD589" i="1"/>
  <c r="AC589" i="1"/>
  <c r="AB589" i="1"/>
  <c r="AA589" i="1"/>
  <c r="AF588" i="1"/>
  <c r="AE588" i="1"/>
  <c r="AD588" i="1"/>
  <c r="AC588" i="1"/>
  <c r="AB588" i="1"/>
  <c r="AA588" i="1"/>
  <c r="AF587" i="1"/>
  <c r="AE587" i="1"/>
  <c r="AD587" i="1"/>
  <c r="AC587" i="1"/>
  <c r="AB587" i="1"/>
  <c r="AA587" i="1"/>
  <c r="AF586" i="1"/>
  <c r="AE586" i="1"/>
  <c r="AD586" i="1"/>
  <c r="AC586" i="1"/>
  <c r="AB586" i="1"/>
  <c r="AA586" i="1"/>
  <c r="AF585" i="1"/>
  <c r="AE585" i="1"/>
  <c r="AD585" i="1"/>
  <c r="AC585" i="1"/>
  <c r="AB585" i="1"/>
  <c r="AA585" i="1"/>
  <c r="AF584" i="1"/>
  <c r="AE584" i="1"/>
  <c r="AD584" i="1"/>
  <c r="AC584" i="1"/>
  <c r="AB584" i="1"/>
  <c r="AA584" i="1"/>
  <c r="AF583" i="1"/>
  <c r="AE583" i="1"/>
  <c r="AD583" i="1"/>
  <c r="AC583" i="1"/>
  <c r="AB583" i="1"/>
  <c r="AA583" i="1"/>
  <c r="AF582" i="1"/>
  <c r="AE582" i="1"/>
  <c r="AD582" i="1"/>
  <c r="AC582" i="1"/>
  <c r="AB582" i="1"/>
  <c r="AA582" i="1"/>
  <c r="AF581" i="1"/>
  <c r="AE581" i="1"/>
  <c r="AD581" i="1"/>
  <c r="AC581" i="1"/>
  <c r="AB581" i="1"/>
  <c r="AA581" i="1"/>
  <c r="AF580" i="1"/>
  <c r="AE580" i="1"/>
  <c r="AD580" i="1"/>
  <c r="AC580" i="1"/>
  <c r="AB580" i="1"/>
  <c r="AA580" i="1"/>
  <c r="AF579" i="1"/>
  <c r="AE579" i="1"/>
  <c r="AD579" i="1"/>
  <c r="AC579" i="1"/>
  <c r="AB579" i="1"/>
  <c r="AA579" i="1"/>
  <c r="AF578" i="1"/>
  <c r="AE578" i="1"/>
  <c r="AD578" i="1"/>
  <c r="AC578" i="1"/>
  <c r="AB578" i="1"/>
  <c r="AA578" i="1"/>
  <c r="AF577" i="1"/>
  <c r="AE577" i="1"/>
  <c r="AD577" i="1"/>
  <c r="AC577" i="1"/>
  <c r="AB577" i="1"/>
  <c r="AA577" i="1"/>
  <c r="AF576" i="1"/>
  <c r="AE576" i="1"/>
  <c r="AD576" i="1"/>
  <c r="AC576" i="1"/>
  <c r="AB576" i="1"/>
  <c r="AA576" i="1"/>
  <c r="AF575" i="1"/>
  <c r="AE575" i="1"/>
  <c r="AD575" i="1"/>
  <c r="AC575" i="1"/>
  <c r="AB575" i="1"/>
  <c r="AA575" i="1"/>
  <c r="AF574" i="1"/>
  <c r="AE574" i="1"/>
  <c r="AD574" i="1"/>
  <c r="AC574" i="1"/>
  <c r="AB574" i="1"/>
  <c r="AA574" i="1"/>
  <c r="AF573" i="1"/>
  <c r="AE573" i="1"/>
  <c r="AD573" i="1"/>
  <c r="AC573" i="1"/>
  <c r="AB573" i="1"/>
  <c r="AA573" i="1"/>
  <c r="AF572" i="1"/>
  <c r="AE572" i="1"/>
  <c r="AD572" i="1"/>
  <c r="AC572" i="1"/>
  <c r="AB572" i="1"/>
  <c r="AA572" i="1"/>
  <c r="AF571" i="1"/>
  <c r="AE571" i="1"/>
  <c r="AD571" i="1"/>
  <c r="AC571" i="1"/>
  <c r="AB571" i="1"/>
  <c r="AA571" i="1"/>
  <c r="AF570" i="1"/>
  <c r="AE570" i="1"/>
  <c r="AD570" i="1"/>
  <c r="AC570" i="1"/>
  <c r="AB570" i="1"/>
  <c r="AA570" i="1"/>
  <c r="AF569" i="1"/>
  <c r="AE569" i="1"/>
  <c r="AD569" i="1"/>
  <c r="AC569" i="1"/>
  <c r="AB569" i="1"/>
  <c r="AA569" i="1"/>
  <c r="AF568" i="1"/>
  <c r="AE568" i="1"/>
  <c r="AD568" i="1"/>
  <c r="AC568" i="1"/>
  <c r="AB568" i="1"/>
  <c r="AA568" i="1"/>
  <c r="AF567" i="1"/>
  <c r="AE567" i="1"/>
  <c r="AD567" i="1"/>
  <c r="AC567" i="1"/>
  <c r="AB567" i="1"/>
  <c r="AA567" i="1"/>
  <c r="AF566" i="1"/>
  <c r="AE566" i="1"/>
  <c r="AD566" i="1"/>
  <c r="AC566" i="1"/>
  <c r="AB566" i="1"/>
  <c r="AA566" i="1"/>
  <c r="AF565" i="1"/>
  <c r="AE565" i="1"/>
  <c r="AD565" i="1"/>
  <c r="AC565" i="1"/>
  <c r="AB565" i="1"/>
  <c r="AA565" i="1"/>
  <c r="AF564" i="1"/>
  <c r="AE564" i="1"/>
  <c r="AD564" i="1"/>
  <c r="AC564" i="1"/>
  <c r="AB564" i="1"/>
  <c r="AA564" i="1"/>
  <c r="AF563" i="1"/>
  <c r="AE563" i="1"/>
  <c r="AD563" i="1"/>
  <c r="AC563" i="1"/>
  <c r="AB563" i="1"/>
  <c r="AA563" i="1"/>
  <c r="AF562" i="1"/>
  <c r="AE562" i="1"/>
  <c r="AD562" i="1"/>
  <c r="AC562" i="1"/>
  <c r="AB562" i="1"/>
  <c r="AA562" i="1"/>
  <c r="AF561" i="1"/>
  <c r="AE561" i="1"/>
  <c r="AD561" i="1"/>
  <c r="AC561" i="1"/>
  <c r="AB561" i="1"/>
  <c r="AA561" i="1"/>
  <c r="AF560" i="1"/>
  <c r="AE560" i="1"/>
  <c r="AD560" i="1"/>
  <c r="AC560" i="1"/>
  <c r="AB560" i="1"/>
  <c r="AA560" i="1"/>
  <c r="AF559" i="1"/>
  <c r="AE559" i="1"/>
  <c r="AD559" i="1"/>
  <c r="AC559" i="1"/>
  <c r="AB559" i="1"/>
  <c r="AA559" i="1"/>
  <c r="AF558" i="1"/>
  <c r="AE558" i="1"/>
  <c r="AD558" i="1"/>
  <c r="AC558" i="1"/>
  <c r="AB558" i="1"/>
  <c r="AA558" i="1"/>
  <c r="AF557" i="1"/>
  <c r="AE557" i="1"/>
  <c r="AD557" i="1"/>
  <c r="AC557" i="1"/>
  <c r="AB557" i="1"/>
  <c r="AA557" i="1"/>
  <c r="AF556" i="1"/>
  <c r="AE556" i="1"/>
  <c r="AD556" i="1"/>
  <c r="AC556" i="1"/>
  <c r="AB556" i="1"/>
  <c r="AA556" i="1"/>
  <c r="AF555" i="1"/>
  <c r="AE555" i="1"/>
  <c r="AD555" i="1"/>
  <c r="AC555" i="1"/>
  <c r="AB555" i="1"/>
  <c r="AA555" i="1"/>
  <c r="AF554" i="1"/>
  <c r="AE554" i="1"/>
  <c r="AD554" i="1"/>
  <c r="AC554" i="1"/>
  <c r="AB554" i="1"/>
  <c r="AA554" i="1"/>
  <c r="AF553" i="1"/>
  <c r="AE553" i="1"/>
  <c r="AD553" i="1"/>
  <c r="AC553" i="1"/>
  <c r="AB553" i="1"/>
  <c r="AA553" i="1"/>
  <c r="AF552" i="1"/>
  <c r="AE552" i="1"/>
  <c r="AD552" i="1"/>
  <c r="AC552" i="1"/>
  <c r="AB552" i="1"/>
  <c r="AA552" i="1"/>
  <c r="AF551" i="1"/>
  <c r="AE551" i="1"/>
  <c r="AD551" i="1"/>
  <c r="AC551" i="1"/>
  <c r="AB551" i="1"/>
  <c r="AA551" i="1"/>
  <c r="AF550" i="1"/>
  <c r="AE550" i="1"/>
  <c r="AD550" i="1"/>
  <c r="AC550" i="1"/>
  <c r="AB550" i="1"/>
  <c r="AA550" i="1"/>
  <c r="AF549" i="1"/>
  <c r="AE549" i="1"/>
  <c r="AD549" i="1"/>
  <c r="AC549" i="1"/>
  <c r="AB549" i="1"/>
  <c r="AA549" i="1"/>
  <c r="AF548" i="1"/>
  <c r="AE548" i="1"/>
  <c r="AD548" i="1"/>
  <c r="AC548" i="1"/>
  <c r="AB548" i="1"/>
  <c r="AA548" i="1"/>
  <c r="AF547" i="1"/>
  <c r="AE547" i="1"/>
  <c r="AD547" i="1"/>
  <c r="AC547" i="1"/>
  <c r="AB547" i="1"/>
  <c r="AA547" i="1"/>
  <c r="AF546" i="1"/>
  <c r="AE546" i="1"/>
  <c r="AD546" i="1"/>
  <c r="AC546" i="1"/>
  <c r="AB546" i="1"/>
  <c r="AA546" i="1"/>
  <c r="AF545" i="1"/>
  <c r="AE545" i="1"/>
  <c r="AD545" i="1"/>
  <c r="AC545" i="1"/>
  <c r="AB545" i="1"/>
  <c r="AA545" i="1"/>
  <c r="AF544" i="1"/>
  <c r="AE544" i="1"/>
  <c r="AD544" i="1"/>
  <c r="AC544" i="1"/>
  <c r="AB544" i="1"/>
  <c r="AA544" i="1"/>
  <c r="AF543" i="1"/>
  <c r="AE543" i="1"/>
  <c r="AD543" i="1"/>
  <c r="AC543" i="1"/>
  <c r="AB543" i="1"/>
  <c r="AA543" i="1"/>
  <c r="AF542" i="1"/>
  <c r="AE542" i="1"/>
  <c r="AD542" i="1"/>
  <c r="AC542" i="1"/>
  <c r="AB542" i="1"/>
  <c r="AA542" i="1"/>
  <c r="AF541" i="1"/>
  <c r="AE541" i="1"/>
  <c r="AD541" i="1"/>
  <c r="AC541" i="1"/>
  <c r="AB541" i="1"/>
  <c r="AA541" i="1"/>
  <c r="AF540" i="1"/>
  <c r="AE540" i="1"/>
  <c r="AD540" i="1"/>
  <c r="AC540" i="1"/>
  <c r="AB540" i="1"/>
  <c r="AA540" i="1"/>
  <c r="AF539" i="1"/>
  <c r="AE539" i="1"/>
  <c r="AD539" i="1"/>
  <c r="AC539" i="1"/>
  <c r="AB539" i="1"/>
  <c r="AA539" i="1"/>
  <c r="AF538" i="1"/>
  <c r="AE538" i="1"/>
  <c r="AD538" i="1"/>
  <c r="AC538" i="1"/>
  <c r="AB538" i="1"/>
  <c r="AA538" i="1"/>
  <c r="AF537" i="1"/>
  <c r="AE537" i="1"/>
  <c r="AD537" i="1"/>
  <c r="AC537" i="1"/>
  <c r="AB537" i="1"/>
  <c r="AA537" i="1"/>
  <c r="AF536" i="1"/>
  <c r="AE536" i="1"/>
  <c r="AD536" i="1"/>
  <c r="AC536" i="1"/>
  <c r="AB536" i="1"/>
  <c r="AA536" i="1"/>
  <c r="AF535" i="1"/>
  <c r="AE535" i="1"/>
  <c r="AD535" i="1"/>
  <c r="AC535" i="1"/>
  <c r="AB535" i="1"/>
  <c r="AA535" i="1"/>
  <c r="AF534" i="1"/>
  <c r="AE534" i="1"/>
  <c r="AD534" i="1"/>
  <c r="AC534" i="1"/>
  <c r="AB534" i="1"/>
  <c r="AA534" i="1"/>
  <c r="AF533" i="1"/>
  <c r="AE533" i="1"/>
  <c r="AD533" i="1"/>
  <c r="AC533" i="1"/>
  <c r="AB533" i="1"/>
  <c r="AA533" i="1"/>
  <c r="AF532" i="1"/>
  <c r="AE532" i="1"/>
  <c r="AD532" i="1"/>
  <c r="AC532" i="1"/>
  <c r="AB532" i="1"/>
  <c r="AA532" i="1"/>
  <c r="AF531" i="1"/>
  <c r="AE531" i="1"/>
  <c r="AD531" i="1"/>
  <c r="AC531" i="1"/>
  <c r="AB531" i="1"/>
  <c r="AA531" i="1"/>
  <c r="AF530" i="1"/>
  <c r="AE530" i="1"/>
  <c r="AD530" i="1"/>
  <c r="AC530" i="1"/>
  <c r="AB530" i="1"/>
  <c r="AA530" i="1"/>
  <c r="AF529" i="1"/>
  <c r="AE529" i="1"/>
  <c r="AD529" i="1"/>
  <c r="AC529" i="1"/>
  <c r="AB529" i="1"/>
  <c r="AA529" i="1"/>
  <c r="AF528" i="1"/>
  <c r="AE528" i="1"/>
  <c r="AD528" i="1"/>
  <c r="AC528" i="1"/>
  <c r="AB528" i="1"/>
  <c r="AA528" i="1"/>
  <c r="AF527" i="1"/>
  <c r="AE527" i="1"/>
  <c r="AD527" i="1"/>
  <c r="AC527" i="1"/>
  <c r="AB527" i="1"/>
  <c r="AA527" i="1"/>
  <c r="AF526" i="1"/>
  <c r="AE526" i="1"/>
  <c r="AD526" i="1"/>
  <c r="AC526" i="1"/>
  <c r="AB526" i="1"/>
  <c r="AA526" i="1"/>
  <c r="AF525" i="1"/>
  <c r="AE525" i="1"/>
  <c r="AD525" i="1"/>
  <c r="AC525" i="1"/>
  <c r="AB525" i="1"/>
  <c r="AA525" i="1"/>
  <c r="AF524" i="1"/>
  <c r="AE524" i="1"/>
  <c r="AD524" i="1"/>
  <c r="AC524" i="1"/>
  <c r="AB524" i="1"/>
  <c r="AA524" i="1"/>
  <c r="AF523" i="1"/>
  <c r="AE523" i="1"/>
  <c r="AD523" i="1"/>
  <c r="AC523" i="1"/>
  <c r="AB523" i="1"/>
  <c r="AA523" i="1"/>
  <c r="AF522" i="1"/>
  <c r="AE522" i="1"/>
  <c r="AD522" i="1"/>
  <c r="AC522" i="1"/>
  <c r="AB522" i="1"/>
  <c r="AA522" i="1"/>
  <c r="AF521" i="1"/>
  <c r="AE521" i="1"/>
  <c r="AD521" i="1"/>
  <c r="AC521" i="1"/>
  <c r="AB521" i="1"/>
  <c r="AA521" i="1"/>
  <c r="AF520" i="1"/>
  <c r="AE520" i="1"/>
  <c r="AD520" i="1"/>
  <c r="AC520" i="1"/>
  <c r="AB520" i="1"/>
  <c r="AA520" i="1"/>
  <c r="AF519" i="1"/>
  <c r="AE519" i="1"/>
  <c r="AD519" i="1"/>
  <c r="AC519" i="1"/>
  <c r="AB519" i="1"/>
  <c r="AA519" i="1"/>
  <c r="AF518" i="1"/>
  <c r="AE518" i="1"/>
  <c r="AD518" i="1"/>
  <c r="AC518" i="1"/>
  <c r="AB518" i="1"/>
  <c r="AA518" i="1"/>
  <c r="AF517" i="1"/>
  <c r="AE517" i="1"/>
  <c r="AD517" i="1"/>
  <c r="AC517" i="1"/>
  <c r="AB517" i="1"/>
  <c r="AA517" i="1"/>
  <c r="AF516" i="1"/>
  <c r="AE516" i="1"/>
  <c r="AD516" i="1"/>
  <c r="AC516" i="1"/>
  <c r="AB516" i="1"/>
  <c r="AA516" i="1"/>
  <c r="AF515" i="1"/>
  <c r="AE515" i="1"/>
  <c r="AD515" i="1"/>
  <c r="AC515" i="1"/>
  <c r="AB515" i="1"/>
  <c r="AA515" i="1"/>
  <c r="AF514" i="1"/>
  <c r="AE514" i="1"/>
  <c r="AD514" i="1"/>
  <c r="AC514" i="1"/>
  <c r="AB514" i="1"/>
  <c r="AA514" i="1"/>
  <c r="AF513" i="1"/>
  <c r="AE513" i="1"/>
  <c r="AD513" i="1"/>
  <c r="AC513" i="1"/>
  <c r="AB513" i="1"/>
  <c r="AA513" i="1"/>
  <c r="AF512" i="1"/>
  <c r="AE512" i="1"/>
  <c r="AD512" i="1"/>
  <c r="AC512" i="1"/>
  <c r="AB512" i="1"/>
  <c r="AA512" i="1"/>
  <c r="AF511" i="1"/>
  <c r="AE511" i="1"/>
  <c r="AD511" i="1"/>
  <c r="AC511" i="1"/>
  <c r="AB511" i="1"/>
  <c r="AA511" i="1"/>
  <c r="AF510" i="1"/>
  <c r="AE510" i="1"/>
  <c r="AD510" i="1"/>
  <c r="AC510" i="1"/>
  <c r="AB510" i="1"/>
  <c r="AA510" i="1"/>
  <c r="AF509" i="1"/>
  <c r="AE509" i="1"/>
  <c r="AD509" i="1"/>
  <c r="AC509" i="1"/>
  <c r="AB509" i="1"/>
  <c r="AA509" i="1"/>
  <c r="AF508" i="1"/>
  <c r="AE508" i="1"/>
  <c r="AD508" i="1"/>
  <c r="AC508" i="1"/>
  <c r="AB508" i="1"/>
  <c r="AA508" i="1"/>
  <c r="AF507" i="1"/>
  <c r="AE507" i="1"/>
  <c r="AD507" i="1"/>
  <c r="AC507" i="1"/>
  <c r="AB507" i="1"/>
  <c r="AA507" i="1"/>
  <c r="AF506" i="1"/>
  <c r="AE506" i="1"/>
  <c r="AD506" i="1"/>
  <c r="AC506" i="1"/>
  <c r="AB506" i="1"/>
  <c r="AA506" i="1"/>
  <c r="AF505" i="1"/>
  <c r="AE505" i="1"/>
  <c r="AD505" i="1"/>
  <c r="AC505" i="1"/>
  <c r="AB505" i="1"/>
  <c r="AA505" i="1"/>
  <c r="AF504" i="1"/>
  <c r="AE504" i="1"/>
  <c r="AD504" i="1"/>
  <c r="AC504" i="1"/>
  <c r="AB504" i="1"/>
  <c r="AA504" i="1"/>
  <c r="AF503" i="1"/>
  <c r="AE503" i="1"/>
  <c r="AD503" i="1"/>
  <c r="AC503" i="1"/>
  <c r="AB503" i="1"/>
  <c r="AA503" i="1"/>
  <c r="AF502" i="1"/>
  <c r="AE502" i="1"/>
  <c r="AD502" i="1"/>
  <c r="AC502" i="1"/>
  <c r="AB502" i="1"/>
  <c r="AA502" i="1"/>
  <c r="AF501" i="1"/>
  <c r="AE501" i="1"/>
  <c r="AD501" i="1"/>
  <c r="AC501" i="1"/>
  <c r="AB501" i="1"/>
  <c r="AA501" i="1"/>
  <c r="AF500" i="1"/>
  <c r="AE500" i="1"/>
  <c r="AD500" i="1"/>
  <c r="AC500" i="1"/>
  <c r="AB500" i="1"/>
  <c r="AA500" i="1"/>
  <c r="AF499" i="1"/>
  <c r="AE499" i="1"/>
  <c r="AD499" i="1"/>
  <c r="AC499" i="1"/>
  <c r="AB499" i="1"/>
  <c r="AA499" i="1"/>
  <c r="AF498" i="1"/>
  <c r="AE498" i="1"/>
  <c r="AD498" i="1"/>
  <c r="AC498" i="1"/>
  <c r="AB498" i="1"/>
  <c r="AA498" i="1"/>
  <c r="AF497" i="1"/>
  <c r="AE497" i="1"/>
  <c r="AD497" i="1"/>
  <c r="AC497" i="1"/>
  <c r="AB497" i="1"/>
  <c r="AA497" i="1"/>
  <c r="AF496" i="1"/>
  <c r="AE496" i="1"/>
  <c r="AD496" i="1"/>
  <c r="AC496" i="1"/>
  <c r="AB496" i="1"/>
  <c r="AA496" i="1"/>
  <c r="AF495" i="1"/>
  <c r="AE495" i="1"/>
  <c r="AD495" i="1"/>
  <c r="AC495" i="1"/>
  <c r="AB495" i="1"/>
  <c r="AA495" i="1"/>
  <c r="AF494" i="1"/>
  <c r="AE494" i="1"/>
  <c r="AD494" i="1"/>
  <c r="AC494" i="1"/>
  <c r="AB494" i="1"/>
  <c r="AA494" i="1"/>
  <c r="AF493" i="1"/>
  <c r="AE493" i="1"/>
  <c r="AD493" i="1"/>
  <c r="AC493" i="1"/>
  <c r="AB493" i="1"/>
  <c r="AA493" i="1"/>
  <c r="AF492" i="1"/>
  <c r="AE492" i="1"/>
  <c r="AD492" i="1"/>
  <c r="AC492" i="1"/>
  <c r="AB492" i="1"/>
  <c r="AA492" i="1"/>
  <c r="AF491" i="1"/>
  <c r="AE491" i="1"/>
  <c r="AD491" i="1"/>
  <c r="AC491" i="1"/>
  <c r="AB491" i="1"/>
  <c r="AA491" i="1"/>
  <c r="AF490" i="1"/>
  <c r="AE490" i="1"/>
  <c r="AD490" i="1"/>
  <c r="AC490" i="1"/>
  <c r="AB490" i="1"/>
  <c r="AA490" i="1"/>
  <c r="AF489" i="1"/>
  <c r="AE489" i="1"/>
  <c r="AD489" i="1"/>
  <c r="AC489" i="1"/>
  <c r="AB489" i="1"/>
  <c r="AA489" i="1"/>
  <c r="AF488" i="1"/>
  <c r="AE488" i="1"/>
  <c r="AD488" i="1"/>
  <c r="AC488" i="1"/>
  <c r="AB488" i="1"/>
  <c r="AA488" i="1"/>
  <c r="AF487" i="1"/>
  <c r="AE487" i="1"/>
  <c r="AD487" i="1"/>
  <c r="AC487" i="1"/>
  <c r="AB487" i="1"/>
  <c r="AA487" i="1"/>
  <c r="AF486" i="1"/>
  <c r="AE486" i="1"/>
  <c r="AD486" i="1"/>
  <c r="AC486" i="1"/>
  <c r="AB486" i="1"/>
  <c r="AA486" i="1"/>
  <c r="AF485" i="1"/>
  <c r="AE485" i="1"/>
  <c r="AD485" i="1"/>
  <c r="AC485" i="1"/>
  <c r="AB485" i="1"/>
  <c r="AA485" i="1"/>
  <c r="AF484" i="1"/>
  <c r="AE484" i="1"/>
  <c r="AD484" i="1"/>
  <c r="AC484" i="1"/>
  <c r="AB484" i="1"/>
  <c r="AA484" i="1"/>
  <c r="AF483" i="1"/>
  <c r="AE483" i="1"/>
  <c r="AD483" i="1"/>
  <c r="AC483" i="1"/>
  <c r="AB483" i="1"/>
  <c r="AA483" i="1"/>
  <c r="AF482" i="1"/>
  <c r="AE482" i="1"/>
  <c r="AD482" i="1"/>
  <c r="AC482" i="1"/>
  <c r="AB482" i="1"/>
  <c r="AA482" i="1"/>
  <c r="AF481" i="1"/>
  <c r="AE481" i="1"/>
  <c r="AD481" i="1"/>
  <c r="AC481" i="1"/>
  <c r="AB481" i="1"/>
  <c r="AA481" i="1"/>
  <c r="AF480" i="1"/>
  <c r="AE480" i="1"/>
  <c r="AD480" i="1"/>
  <c r="AC480" i="1"/>
  <c r="AB480" i="1"/>
  <c r="AA480" i="1"/>
  <c r="AF479" i="1"/>
  <c r="AE479" i="1"/>
  <c r="AD479" i="1"/>
  <c r="AC479" i="1"/>
  <c r="AB479" i="1"/>
  <c r="AA479" i="1"/>
  <c r="AF478" i="1"/>
  <c r="AE478" i="1"/>
  <c r="AD478" i="1"/>
  <c r="AC478" i="1"/>
  <c r="AB478" i="1"/>
  <c r="AA478" i="1"/>
  <c r="AF477" i="1"/>
  <c r="AE477" i="1"/>
  <c r="AD477" i="1"/>
  <c r="AC477" i="1"/>
  <c r="AB477" i="1"/>
  <c r="AA477" i="1"/>
  <c r="AF476" i="1"/>
  <c r="AE476" i="1"/>
  <c r="AD476" i="1"/>
  <c r="AC476" i="1"/>
  <c r="AB476" i="1"/>
  <c r="AA476" i="1"/>
  <c r="AF475" i="1"/>
  <c r="AE475" i="1"/>
  <c r="AD475" i="1"/>
  <c r="AC475" i="1"/>
  <c r="AB475" i="1"/>
  <c r="AA475" i="1"/>
  <c r="AF474" i="1"/>
  <c r="AE474" i="1"/>
  <c r="AD474" i="1"/>
  <c r="AC474" i="1"/>
  <c r="AB474" i="1"/>
  <c r="AA474" i="1"/>
  <c r="AF473" i="1"/>
  <c r="AE473" i="1"/>
  <c r="AD473" i="1"/>
  <c r="AC473" i="1"/>
  <c r="AB473" i="1"/>
  <c r="AA473" i="1"/>
  <c r="AF472" i="1"/>
  <c r="AE472" i="1"/>
  <c r="AD472" i="1"/>
  <c r="AC472" i="1"/>
  <c r="AB472" i="1"/>
  <c r="AA472" i="1"/>
  <c r="AF471" i="1"/>
  <c r="AE471" i="1"/>
  <c r="AD471" i="1"/>
  <c r="AC471" i="1"/>
  <c r="AB471" i="1"/>
  <c r="AA471" i="1"/>
  <c r="AF470" i="1"/>
  <c r="AE470" i="1"/>
  <c r="AD470" i="1"/>
  <c r="AC470" i="1"/>
  <c r="AB470" i="1"/>
  <c r="AA470" i="1"/>
  <c r="AF469" i="1"/>
  <c r="AE469" i="1"/>
  <c r="AD469" i="1"/>
  <c r="AC469" i="1"/>
  <c r="AB469" i="1"/>
  <c r="AA469" i="1"/>
  <c r="AF468" i="1"/>
  <c r="AE468" i="1"/>
  <c r="AD468" i="1"/>
  <c r="AC468" i="1"/>
  <c r="AB468" i="1"/>
  <c r="AA468" i="1"/>
  <c r="AF467" i="1"/>
  <c r="AE467" i="1"/>
  <c r="AD467" i="1"/>
  <c r="AC467" i="1"/>
  <c r="AB467" i="1"/>
  <c r="AA467" i="1"/>
  <c r="AF466" i="1"/>
  <c r="AE466" i="1"/>
  <c r="AD466" i="1"/>
  <c r="AC466" i="1"/>
  <c r="AB466" i="1"/>
  <c r="AA466" i="1"/>
  <c r="AF465" i="1"/>
  <c r="AE465" i="1"/>
  <c r="AD465" i="1"/>
  <c r="AC465" i="1"/>
  <c r="AB465" i="1"/>
  <c r="AA465" i="1"/>
  <c r="AF464" i="1"/>
  <c r="AE464" i="1"/>
  <c r="AD464" i="1"/>
  <c r="AC464" i="1"/>
  <c r="AB464" i="1"/>
  <c r="AA464" i="1"/>
  <c r="AF463" i="1"/>
  <c r="AE463" i="1"/>
  <c r="AD463" i="1"/>
  <c r="AC463" i="1"/>
  <c r="AB463" i="1"/>
  <c r="AA463" i="1"/>
  <c r="AF462" i="1"/>
  <c r="AE462" i="1"/>
  <c r="AD462" i="1"/>
  <c r="AC462" i="1"/>
  <c r="AB462" i="1"/>
  <c r="AA462" i="1"/>
  <c r="AF461" i="1"/>
  <c r="AE461" i="1"/>
  <c r="AD461" i="1"/>
  <c r="AC461" i="1"/>
  <c r="AB461" i="1"/>
  <c r="AA461" i="1"/>
  <c r="AF460" i="1"/>
  <c r="AE460" i="1"/>
  <c r="AD460" i="1"/>
  <c r="AC460" i="1"/>
  <c r="AB460" i="1"/>
  <c r="AA460" i="1"/>
  <c r="AF459" i="1"/>
  <c r="AE459" i="1"/>
  <c r="AD459" i="1"/>
  <c r="AC459" i="1"/>
  <c r="AB459" i="1"/>
  <c r="AA459" i="1"/>
  <c r="AF458" i="1"/>
  <c r="AE458" i="1"/>
  <c r="AD458" i="1"/>
  <c r="AC458" i="1"/>
  <c r="AB458" i="1"/>
  <c r="AA458" i="1"/>
  <c r="AF457" i="1"/>
  <c r="AE457" i="1"/>
  <c r="AD457" i="1"/>
  <c r="AC457" i="1"/>
  <c r="AB457" i="1"/>
  <c r="AA457" i="1"/>
  <c r="AF456" i="1"/>
  <c r="AE456" i="1"/>
  <c r="AD456" i="1"/>
  <c r="AC456" i="1"/>
  <c r="AB456" i="1"/>
  <c r="AA456" i="1"/>
  <c r="AF455" i="1"/>
  <c r="AE455" i="1"/>
  <c r="AD455" i="1"/>
  <c r="AC455" i="1"/>
  <c r="AB455" i="1"/>
  <c r="AA455" i="1"/>
  <c r="AF454" i="1"/>
  <c r="AE454" i="1"/>
  <c r="AD454" i="1"/>
  <c r="AC454" i="1"/>
  <c r="AB454" i="1"/>
  <c r="AA454" i="1"/>
  <c r="AF453" i="1"/>
  <c r="AE453" i="1"/>
  <c r="AD453" i="1"/>
  <c r="AC453" i="1"/>
  <c r="AB453" i="1"/>
  <c r="AA453" i="1"/>
  <c r="AF452" i="1"/>
  <c r="AE452" i="1"/>
  <c r="AD452" i="1"/>
  <c r="AC452" i="1"/>
  <c r="AB452" i="1"/>
  <c r="AA452" i="1"/>
  <c r="AF451" i="1"/>
  <c r="AE451" i="1"/>
  <c r="AD451" i="1"/>
  <c r="AC451" i="1"/>
  <c r="AB451" i="1"/>
  <c r="AA451" i="1"/>
  <c r="AF450" i="1"/>
  <c r="AE450" i="1"/>
  <c r="AD450" i="1"/>
  <c r="AC450" i="1"/>
  <c r="AB450" i="1"/>
  <c r="AA450" i="1"/>
  <c r="AF449" i="1"/>
  <c r="AE449" i="1"/>
  <c r="AD449" i="1"/>
  <c r="AC449" i="1"/>
  <c r="AB449" i="1"/>
  <c r="AA449" i="1"/>
  <c r="AF448" i="1"/>
  <c r="AE448" i="1"/>
  <c r="AD448" i="1"/>
  <c r="AC448" i="1"/>
  <c r="AB448" i="1"/>
  <c r="AA448" i="1"/>
  <c r="AF447" i="1"/>
  <c r="AE447" i="1"/>
  <c r="AD447" i="1"/>
  <c r="AC447" i="1"/>
  <c r="AB447" i="1"/>
  <c r="AA447" i="1"/>
  <c r="AF446" i="1"/>
  <c r="AE446" i="1"/>
  <c r="AD446" i="1"/>
  <c r="AC446" i="1"/>
  <c r="AB446" i="1"/>
  <c r="AA446" i="1"/>
  <c r="AF445" i="1"/>
  <c r="AE445" i="1"/>
  <c r="AD445" i="1"/>
  <c r="AC445" i="1"/>
  <c r="AB445" i="1"/>
  <c r="AA445" i="1"/>
  <c r="AF444" i="1"/>
  <c r="AE444" i="1"/>
  <c r="AD444" i="1"/>
  <c r="AC444" i="1"/>
  <c r="AB444" i="1"/>
  <c r="AA444" i="1"/>
  <c r="AF443" i="1"/>
  <c r="AE443" i="1"/>
  <c r="AD443" i="1"/>
  <c r="AC443" i="1"/>
  <c r="AB443" i="1"/>
  <c r="AA443" i="1"/>
  <c r="AF442" i="1"/>
  <c r="AE442" i="1"/>
  <c r="AD442" i="1"/>
  <c r="AC442" i="1"/>
  <c r="AB442" i="1"/>
  <c r="AA442" i="1"/>
  <c r="AF441" i="1"/>
  <c r="AE441" i="1"/>
  <c r="AD441" i="1"/>
  <c r="AC441" i="1"/>
  <c r="AB441" i="1"/>
  <c r="AA441" i="1"/>
  <c r="AF440" i="1"/>
  <c r="AE440" i="1"/>
  <c r="AD440" i="1"/>
  <c r="AC440" i="1"/>
  <c r="AB440" i="1"/>
  <c r="AA440" i="1"/>
  <c r="AF439" i="1"/>
  <c r="AE439" i="1"/>
  <c r="AD439" i="1"/>
  <c r="AC439" i="1"/>
  <c r="AB439" i="1"/>
  <c r="AA439" i="1"/>
  <c r="AF438" i="1"/>
  <c r="AE438" i="1"/>
  <c r="AD438" i="1"/>
  <c r="AC438" i="1"/>
  <c r="AB438" i="1"/>
  <c r="AA438" i="1"/>
  <c r="AF437" i="1"/>
  <c r="AE437" i="1"/>
  <c r="AD437" i="1"/>
  <c r="AC437" i="1"/>
  <c r="AB437" i="1"/>
  <c r="AA437" i="1"/>
  <c r="AF436" i="1"/>
  <c r="AE436" i="1"/>
  <c r="AD436" i="1"/>
  <c r="AC436" i="1"/>
  <c r="AB436" i="1"/>
  <c r="AA436" i="1"/>
  <c r="AF435" i="1"/>
  <c r="AE435" i="1"/>
  <c r="AD435" i="1"/>
  <c r="AC435" i="1"/>
  <c r="AB435" i="1"/>
  <c r="AA435" i="1"/>
  <c r="AF434" i="1"/>
  <c r="AE434" i="1"/>
  <c r="AD434" i="1"/>
  <c r="AC434" i="1"/>
  <c r="AB434" i="1"/>
  <c r="AA434" i="1"/>
  <c r="AF433" i="1"/>
  <c r="AE433" i="1"/>
  <c r="AD433" i="1"/>
  <c r="AC433" i="1"/>
  <c r="AB433" i="1"/>
  <c r="AA433" i="1"/>
  <c r="AF432" i="1"/>
  <c r="AE432" i="1"/>
  <c r="AD432" i="1"/>
  <c r="AC432" i="1"/>
  <c r="AB432" i="1"/>
  <c r="AA432" i="1"/>
  <c r="AF431" i="1"/>
  <c r="AE431" i="1"/>
  <c r="AD431" i="1"/>
  <c r="AC431" i="1"/>
  <c r="AB431" i="1"/>
  <c r="AA431" i="1"/>
  <c r="AF430" i="1"/>
  <c r="AE430" i="1"/>
  <c r="AD430" i="1"/>
  <c r="AC430" i="1"/>
  <c r="AB430" i="1"/>
  <c r="AA430" i="1"/>
  <c r="AF429" i="1"/>
  <c r="AE429" i="1"/>
  <c r="AD429" i="1"/>
  <c r="AC429" i="1"/>
  <c r="AB429" i="1"/>
  <c r="AA429" i="1"/>
  <c r="AF428" i="1"/>
  <c r="AE428" i="1"/>
  <c r="AD428" i="1"/>
  <c r="AC428" i="1"/>
  <c r="AB428" i="1"/>
  <c r="AA428" i="1"/>
  <c r="AF427" i="1"/>
  <c r="AE427" i="1"/>
  <c r="AD427" i="1"/>
  <c r="AC427" i="1"/>
  <c r="AB427" i="1"/>
  <c r="AA427" i="1"/>
  <c r="AF426" i="1"/>
  <c r="AE426" i="1"/>
  <c r="AD426" i="1"/>
  <c r="AC426" i="1"/>
  <c r="AB426" i="1"/>
  <c r="AA426" i="1"/>
  <c r="AF425" i="1"/>
  <c r="AE425" i="1"/>
  <c r="AD425" i="1"/>
  <c r="AC425" i="1"/>
  <c r="AB425" i="1"/>
  <c r="AA425" i="1"/>
  <c r="AF424" i="1"/>
  <c r="AE424" i="1"/>
  <c r="AD424" i="1"/>
  <c r="AC424" i="1"/>
  <c r="AB424" i="1"/>
  <c r="AA424" i="1"/>
  <c r="AF423" i="1"/>
  <c r="AE423" i="1"/>
  <c r="AD423" i="1"/>
  <c r="AC423" i="1"/>
  <c r="AB423" i="1"/>
  <c r="AA423" i="1"/>
  <c r="AF422" i="1"/>
  <c r="AE422" i="1"/>
  <c r="AD422" i="1"/>
  <c r="AC422" i="1"/>
  <c r="AB422" i="1"/>
  <c r="AA422" i="1"/>
  <c r="AF421" i="1"/>
  <c r="AE421" i="1"/>
  <c r="AD421" i="1"/>
  <c r="AC421" i="1"/>
  <c r="AB421" i="1"/>
  <c r="AA421" i="1"/>
  <c r="AF420" i="1"/>
  <c r="AE420" i="1"/>
  <c r="AD420" i="1"/>
  <c r="AC420" i="1"/>
  <c r="AB420" i="1"/>
  <c r="AA420" i="1"/>
  <c r="AF419" i="1"/>
  <c r="AE419" i="1"/>
  <c r="AD419" i="1"/>
  <c r="AC419" i="1"/>
  <c r="AB419" i="1"/>
  <c r="AA419" i="1"/>
  <c r="AF418" i="1"/>
  <c r="AE418" i="1"/>
  <c r="AD418" i="1"/>
  <c r="AC418" i="1"/>
  <c r="AB418" i="1"/>
  <c r="AA418" i="1"/>
  <c r="AF417" i="1"/>
  <c r="AE417" i="1"/>
  <c r="AD417" i="1"/>
  <c r="AC417" i="1"/>
  <c r="AB417" i="1"/>
  <c r="AA417" i="1"/>
  <c r="AF416" i="1"/>
  <c r="AE416" i="1"/>
  <c r="AD416" i="1"/>
  <c r="AC416" i="1"/>
  <c r="AB416" i="1"/>
  <c r="AA416" i="1"/>
  <c r="AF415" i="1"/>
  <c r="AE415" i="1"/>
  <c r="AD415" i="1"/>
  <c r="AC415" i="1"/>
  <c r="AB415" i="1"/>
  <c r="AA415" i="1"/>
  <c r="AF414" i="1"/>
  <c r="AE414" i="1"/>
  <c r="AD414" i="1"/>
  <c r="AC414" i="1"/>
  <c r="AB414" i="1"/>
  <c r="AA414" i="1"/>
  <c r="AF413" i="1"/>
  <c r="AE413" i="1"/>
  <c r="AD413" i="1"/>
  <c r="AC413" i="1"/>
  <c r="AB413" i="1"/>
  <c r="AA413" i="1"/>
  <c r="AF412" i="1"/>
  <c r="AE412" i="1"/>
  <c r="AD412" i="1"/>
  <c r="AC412" i="1"/>
  <c r="AB412" i="1"/>
  <c r="AA412" i="1"/>
  <c r="AF411" i="1"/>
  <c r="AE411" i="1"/>
  <c r="AD411" i="1"/>
  <c r="AC411" i="1"/>
  <c r="AB411" i="1"/>
  <c r="AA411" i="1"/>
  <c r="AF410" i="1"/>
  <c r="AE410" i="1"/>
  <c r="AD410" i="1"/>
  <c r="AC410" i="1"/>
  <c r="AB410" i="1"/>
  <c r="AA410" i="1"/>
  <c r="AF409" i="1"/>
  <c r="AE409" i="1"/>
  <c r="AD409" i="1"/>
  <c r="AC409" i="1"/>
  <c r="AB409" i="1"/>
  <c r="AA409" i="1"/>
  <c r="AF408" i="1"/>
  <c r="AE408" i="1"/>
  <c r="AD408" i="1"/>
  <c r="AC408" i="1"/>
  <c r="AB408" i="1"/>
  <c r="AA408" i="1"/>
  <c r="AF407" i="1"/>
  <c r="AE407" i="1"/>
  <c r="AD407" i="1"/>
  <c r="AC407" i="1"/>
  <c r="AB407" i="1"/>
  <c r="AA407" i="1"/>
  <c r="AF406" i="1"/>
  <c r="AE406" i="1"/>
  <c r="AD406" i="1"/>
  <c r="AC406" i="1"/>
  <c r="AB406" i="1"/>
  <c r="AA406" i="1"/>
  <c r="AF405" i="1"/>
  <c r="AE405" i="1"/>
  <c r="AD405" i="1"/>
  <c r="AC405" i="1"/>
  <c r="AB405" i="1"/>
  <c r="AA405" i="1"/>
  <c r="AF404" i="1"/>
  <c r="AE404" i="1"/>
  <c r="AD404" i="1"/>
  <c r="AC404" i="1"/>
  <c r="AB404" i="1"/>
  <c r="AA404" i="1"/>
  <c r="AF403" i="1"/>
  <c r="AE403" i="1"/>
  <c r="AD403" i="1"/>
  <c r="AC403" i="1"/>
  <c r="AB403" i="1"/>
  <c r="AA403" i="1"/>
  <c r="AF402" i="1"/>
  <c r="AE402" i="1"/>
  <c r="AD402" i="1"/>
  <c r="AC402" i="1"/>
  <c r="AB402" i="1"/>
  <c r="AA402" i="1"/>
  <c r="AF401" i="1"/>
  <c r="AE401" i="1"/>
  <c r="AD401" i="1"/>
  <c r="AC401" i="1"/>
  <c r="AB401" i="1"/>
  <c r="AA401" i="1"/>
  <c r="AF400" i="1"/>
  <c r="AE400" i="1"/>
  <c r="AD400" i="1"/>
  <c r="AC400" i="1"/>
  <c r="AB400" i="1"/>
  <c r="AA400" i="1"/>
  <c r="AF399" i="1"/>
  <c r="AE399" i="1"/>
  <c r="AD399" i="1"/>
  <c r="AC399" i="1"/>
  <c r="AB399" i="1"/>
  <c r="AA399" i="1"/>
  <c r="AF398" i="1"/>
  <c r="AE398" i="1"/>
  <c r="AD398" i="1"/>
  <c r="AC398" i="1"/>
  <c r="AB398" i="1"/>
  <c r="AA398" i="1"/>
  <c r="AF397" i="1"/>
  <c r="AE397" i="1"/>
  <c r="AD397" i="1"/>
  <c r="AC397" i="1"/>
  <c r="AB397" i="1"/>
  <c r="AA397" i="1"/>
  <c r="AF396" i="1"/>
  <c r="AE396" i="1"/>
  <c r="AD396" i="1"/>
  <c r="AC396" i="1"/>
  <c r="AB396" i="1"/>
  <c r="AA396" i="1"/>
  <c r="AF395" i="1"/>
  <c r="AE395" i="1"/>
  <c r="AD395" i="1"/>
  <c r="AC395" i="1"/>
  <c r="AB395" i="1"/>
  <c r="AA395" i="1"/>
  <c r="AF394" i="1"/>
  <c r="AE394" i="1"/>
  <c r="AD394" i="1"/>
  <c r="AC394" i="1"/>
  <c r="AB394" i="1"/>
  <c r="AA394" i="1"/>
  <c r="AF393" i="1"/>
  <c r="AE393" i="1"/>
  <c r="AD393" i="1"/>
  <c r="AC393" i="1"/>
  <c r="AB393" i="1"/>
  <c r="AA393" i="1"/>
  <c r="AF392" i="1"/>
  <c r="AE392" i="1"/>
  <c r="AD392" i="1"/>
  <c r="AC392" i="1"/>
  <c r="AB392" i="1"/>
  <c r="AA392" i="1"/>
  <c r="AF391" i="1"/>
  <c r="AE391" i="1"/>
  <c r="AD391" i="1"/>
  <c r="AC391" i="1"/>
  <c r="AB391" i="1"/>
  <c r="AA391" i="1"/>
  <c r="AF390" i="1"/>
  <c r="AE390" i="1"/>
  <c r="AD390" i="1"/>
  <c r="AC390" i="1"/>
  <c r="AB390" i="1"/>
  <c r="AA390" i="1"/>
  <c r="AF389" i="1"/>
  <c r="AE389" i="1"/>
  <c r="AD389" i="1"/>
  <c r="AC389" i="1"/>
  <c r="AB389" i="1"/>
  <c r="AA389" i="1"/>
  <c r="AF388" i="1"/>
  <c r="AE388" i="1"/>
  <c r="AD388" i="1"/>
  <c r="AC388" i="1"/>
  <c r="AB388" i="1"/>
  <c r="AA388" i="1"/>
  <c r="AF387" i="1"/>
  <c r="AE387" i="1"/>
  <c r="AD387" i="1"/>
  <c r="AC387" i="1"/>
  <c r="AB387" i="1"/>
  <c r="AA387" i="1"/>
  <c r="AF386" i="1"/>
  <c r="AE386" i="1"/>
  <c r="AD386" i="1"/>
  <c r="AC386" i="1"/>
  <c r="AB386" i="1"/>
  <c r="AA386" i="1"/>
  <c r="AF385" i="1"/>
  <c r="AE385" i="1"/>
  <c r="AD385" i="1"/>
  <c r="AC385" i="1"/>
  <c r="AB385" i="1"/>
  <c r="AA385" i="1"/>
  <c r="AF384" i="1"/>
  <c r="AE384" i="1"/>
  <c r="AD384" i="1"/>
  <c r="AC384" i="1"/>
  <c r="AB384" i="1"/>
  <c r="AA384" i="1"/>
  <c r="AF383" i="1"/>
  <c r="AE383" i="1"/>
  <c r="AD383" i="1"/>
  <c r="AC383" i="1"/>
  <c r="AB383" i="1"/>
  <c r="AA383" i="1"/>
  <c r="AF382" i="1"/>
  <c r="AE382" i="1"/>
  <c r="AD382" i="1"/>
  <c r="AC382" i="1"/>
  <c r="AB382" i="1"/>
  <c r="AA382" i="1"/>
  <c r="AF381" i="1"/>
  <c r="AE381" i="1"/>
  <c r="AD381" i="1"/>
  <c r="AC381" i="1"/>
  <c r="AB381" i="1"/>
  <c r="AA381" i="1"/>
  <c r="AF380" i="1"/>
  <c r="AE380" i="1"/>
  <c r="AD380" i="1"/>
  <c r="AC380" i="1"/>
  <c r="AB380" i="1"/>
  <c r="AA380" i="1"/>
  <c r="AF379" i="1"/>
  <c r="AE379" i="1"/>
  <c r="AD379" i="1"/>
  <c r="AC379" i="1"/>
  <c r="AB379" i="1"/>
  <c r="AA379" i="1"/>
  <c r="AF378" i="1"/>
  <c r="AE378" i="1"/>
  <c r="AD378" i="1"/>
  <c r="AC378" i="1"/>
  <c r="AB378" i="1"/>
  <c r="AA378" i="1"/>
  <c r="AF377" i="1"/>
  <c r="AE377" i="1"/>
  <c r="AD377" i="1"/>
  <c r="AC377" i="1"/>
  <c r="AB377" i="1"/>
  <c r="AA377" i="1"/>
  <c r="AF376" i="1"/>
  <c r="AE376" i="1"/>
  <c r="AD376" i="1"/>
  <c r="AC376" i="1"/>
  <c r="AB376" i="1"/>
  <c r="AA376" i="1"/>
  <c r="AF375" i="1"/>
  <c r="AE375" i="1"/>
  <c r="AD375" i="1"/>
  <c r="AC375" i="1"/>
  <c r="AB375" i="1"/>
  <c r="AA375" i="1"/>
  <c r="AF374" i="1"/>
  <c r="AE374" i="1"/>
  <c r="AD374" i="1"/>
  <c r="AC374" i="1"/>
  <c r="AB374" i="1"/>
  <c r="AA374" i="1"/>
  <c r="AF373" i="1"/>
  <c r="AE373" i="1"/>
  <c r="AD373" i="1"/>
  <c r="AC373" i="1"/>
  <c r="AB373" i="1"/>
  <c r="AA373" i="1"/>
  <c r="AF372" i="1"/>
  <c r="AE372" i="1"/>
  <c r="AD372" i="1"/>
  <c r="AC372" i="1"/>
  <c r="AB372" i="1"/>
  <c r="AA372" i="1"/>
  <c r="AF371" i="1"/>
  <c r="AE371" i="1"/>
  <c r="AD371" i="1"/>
  <c r="AC371" i="1"/>
  <c r="AB371" i="1"/>
  <c r="AA371" i="1"/>
  <c r="AF370" i="1"/>
  <c r="AE370" i="1"/>
  <c r="AD370" i="1"/>
  <c r="AC370" i="1"/>
  <c r="AB370" i="1"/>
  <c r="AA370" i="1"/>
  <c r="AF369" i="1"/>
  <c r="AE369" i="1"/>
  <c r="AD369" i="1"/>
  <c r="AC369" i="1"/>
  <c r="AB369" i="1"/>
  <c r="AA369" i="1"/>
  <c r="AF368" i="1"/>
  <c r="AE368" i="1"/>
  <c r="AD368" i="1"/>
  <c r="AC368" i="1"/>
  <c r="AB368" i="1"/>
  <c r="AA368" i="1"/>
  <c r="AF367" i="1"/>
  <c r="AE367" i="1"/>
  <c r="AD367" i="1"/>
  <c r="AC367" i="1"/>
  <c r="AB367" i="1"/>
  <c r="AA367" i="1"/>
  <c r="AF366" i="1"/>
  <c r="AE366" i="1"/>
  <c r="AD366" i="1"/>
  <c r="AC366" i="1"/>
  <c r="AB366" i="1"/>
  <c r="AA366" i="1"/>
  <c r="AF365" i="1"/>
  <c r="AE365" i="1"/>
  <c r="AD365" i="1"/>
  <c r="AC365" i="1"/>
  <c r="AB365" i="1"/>
  <c r="AA365" i="1"/>
  <c r="AF364" i="1"/>
  <c r="AE364" i="1"/>
  <c r="AD364" i="1"/>
  <c r="AC364" i="1"/>
  <c r="AB364" i="1"/>
  <c r="AA364" i="1"/>
  <c r="AF363" i="1"/>
  <c r="AE363" i="1"/>
  <c r="AD363" i="1"/>
  <c r="AC363" i="1"/>
  <c r="AB363" i="1"/>
  <c r="AA363" i="1"/>
  <c r="AF362" i="1"/>
  <c r="AE362" i="1"/>
  <c r="AD362" i="1"/>
  <c r="AC362" i="1"/>
  <c r="AB362" i="1"/>
  <c r="AA362" i="1"/>
  <c r="AF361" i="1"/>
  <c r="AE361" i="1"/>
  <c r="AD361" i="1"/>
  <c r="AC361" i="1"/>
  <c r="AB361" i="1"/>
  <c r="AA361" i="1"/>
  <c r="AF360" i="1"/>
  <c r="AE360" i="1"/>
  <c r="AD360" i="1"/>
  <c r="AC360" i="1"/>
  <c r="AB360" i="1"/>
  <c r="AA360" i="1"/>
  <c r="AF359" i="1"/>
  <c r="AE359" i="1"/>
  <c r="AD359" i="1"/>
  <c r="AC359" i="1"/>
  <c r="AB359" i="1"/>
  <c r="AA359" i="1"/>
  <c r="AF358" i="1"/>
  <c r="AE358" i="1"/>
  <c r="AD358" i="1"/>
  <c r="AC358" i="1"/>
  <c r="AB358" i="1"/>
  <c r="AA358" i="1"/>
  <c r="AF357" i="1"/>
  <c r="AE357" i="1"/>
  <c r="AD357" i="1"/>
  <c r="AC357" i="1"/>
  <c r="AB357" i="1"/>
  <c r="AA357" i="1"/>
  <c r="AF356" i="1"/>
  <c r="AE356" i="1"/>
  <c r="AD356" i="1"/>
  <c r="AC356" i="1"/>
  <c r="AB356" i="1"/>
  <c r="AA356" i="1"/>
  <c r="AF355" i="1"/>
  <c r="AE355" i="1"/>
  <c r="AD355" i="1"/>
  <c r="AC355" i="1"/>
  <c r="AB355" i="1"/>
  <c r="AA355" i="1"/>
  <c r="AF354" i="1"/>
  <c r="AE354" i="1"/>
  <c r="AD354" i="1"/>
  <c r="AC354" i="1"/>
  <c r="AB354" i="1"/>
  <c r="AA354" i="1"/>
  <c r="AF353" i="1"/>
  <c r="AE353" i="1"/>
  <c r="AD353" i="1"/>
  <c r="AC353" i="1"/>
  <c r="AB353" i="1"/>
  <c r="AA353" i="1"/>
  <c r="AF352" i="1"/>
  <c r="AE352" i="1"/>
  <c r="AD352" i="1"/>
  <c r="AC352" i="1"/>
  <c r="AB352" i="1"/>
  <c r="AA352" i="1"/>
  <c r="AF351" i="1"/>
  <c r="AE351" i="1"/>
  <c r="AD351" i="1"/>
  <c r="AC351" i="1"/>
  <c r="AB351" i="1"/>
  <c r="AA351" i="1"/>
  <c r="AF350" i="1"/>
  <c r="AE350" i="1"/>
  <c r="AD350" i="1"/>
  <c r="AC350" i="1"/>
  <c r="AB350" i="1"/>
  <c r="AA350" i="1"/>
  <c r="AF349" i="1"/>
  <c r="AE349" i="1"/>
  <c r="AD349" i="1"/>
  <c r="AC349" i="1"/>
  <c r="AB349" i="1"/>
  <c r="AA349" i="1"/>
  <c r="AF348" i="1"/>
  <c r="AE348" i="1"/>
  <c r="AD348" i="1"/>
  <c r="AC348" i="1"/>
  <c r="AB348" i="1"/>
  <c r="AA348" i="1"/>
  <c r="AF347" i="1"/>
  <c r="AE347" i="1"/>
  <c r="AD347" i="1"/>
  <c r="AC347" i="1"/>
  <c r="AB347" i="1"/>
  <c r="AA347" i="1"/>
  <c r="AF346" i="1"/>
  <c r="AE346" i="1"/>
  <c r="AD346" i="1"/>
  <c r="AC346" i="1"/>
  <c r="AB346" i="1"/>
  <c r="AA346" i="1"/>
  <c r="AF345" i="1"/>
  <c r="AE345" i="1"/>
  <c r="AD345" i="1"/>
  <c r="AC345" i="1"/>
  <c r="AB345" i="1"/>
  <c r="AA345" i="1"/>
  <c r="AF344" i="1"/>
  <c r="AE344" i="1"/>
  <c r="AD344" i="1"/>
  <c r="AC344" i="1"/>
  <c r="AB344" i="1"/>
  <c r="AA344" i="1"/>
  <c r="AF343" i="1"/>
  <c r="AE343" i="1"/>
  <c r="AD343" i="1"/>
  <c r="AC343" i="1"/>
  <c r="AB343" i="1"/>
  <c r="AA343" i="1"/>
  <c r="AF342" i="1"/>
  <c r="AE342" i="1"/>
  <c r="AD342" i="1"/>
  <c r="AC342" i="1"/>
  <c r="AB342" i="1"/>
  <c r="AA342" i="1"/>
  <c r="AF341" i="1"/>
  <c r="AE341" i="1"/>
  <c r="AD341" i="1"/>
  <c r="AC341" i="1"/>
  <c r="AB341" i="1"/>
  <c r="AA341" i="1"/>
  <c r="AF340" i="1"/>
  <c r="AE340" i="1"/>
  <c r="AD340" i="1"/>
  <c r="AC340" i="1"/>
  <c r="AB340" i="1"/>
  <c r="AA340" i="1"/>
  <c r="AF339" i="1"/>
  <c r="AE339" i="1"/>
  <c r="AD339" i="1"/>
  <c r="AC339" i="1"/>
  <c r="AB339" i="1"/>
  <c r="AA339" i="1"/>
  <c r="AF338" i="1"/>
  <c r="AE338" i="1"/>
  <c r="AD338" i="1"/>
  <c r="AC338" i="1"/>
  <c r="AB338" i="1"/>
  <c r="AA338" i="1"/>
  <c r="AF337" i="1"/>
  <c r="AE337" i="1"/>
  <c r="AD337" i="1"/>
  <c r="AC337" i="1"/>
  <c r="AB337" i="1"/>
  <c r="AA337" i="1"/>
  <c r="AF336" i="1"/>
  <c r="AE336" i="1"/>
  <c r="AD336" i="1"/>
  <c r="AC336" i="1"/>
  <c r="AB336" i="1"/>
  <c r="AA336" i="1"/>
  <c r="AF335" i="1"/>
  <c r="AE335" i="1"/>
  <c r="AD335" i="1"/>
  <c r="AC335" i="1"/>
  <c r="AB335" i="1"/>
  <c r="AA335" i="1"/>
  <c r="AF334" i="1"/>
  <c r="AE334" i="1"/>
  <c r="AD334" i="1"/>
  <c r="AC334" i="1"/>
  <c r="AB334" i="1"/>
  <c r="AA334" i="1"/>
  <c r="AF333" i="1"/>
  <c r="AE333" i="1"/>
  <c r="AD333" i="1"/>
  <c r="AC333" i="1"/>
  <c r="AB333" i="1"/>
  <c r="AA333" i="1"/>
  <c r="AF332" i="1"/>
  <c r="AE332" i="1"/>
  <c r="AD332" i="1"/>
  <c r="AC332" i="1"/>
  <c r="AB332" i="1"/>
  <c r="AA332" i="1"/>
  <c r="AF331" i="1"/>
  <c r="AE331" i="1"/>
  <c r="AD331" i="1"/>
  <c r="AC331" i="1"/>
  <c r="AB331" i="1"/>
  <c r="AA331" i="1"/>
  <c r="AF330" i="1"/>
  <c r="AE330" i="1"/>
  <c r="AD330" i="1"/>
  <c r="AC330" i="1"/>
  <c r="AB330" i="1"/>
  <c r="AA330" i="1"/>
  <c r="AF329" i="1"/>
  <c r="AE329" i="1"/>
  <c r="AD329" i="1"/>
  <c r="AC329" i="1"/>
  <c r="AB329" i="1"/>
  <c r="AA329" i="1"/>
  <c r="AF328" i="1"/>
  <c r="AE328" i="1"/>
  <c r="AD328" i="1"/>
  <c r="AC328" i="1"/>
  <c r="AB328" i="1"/>
  <c r="AA328" i="1"/>
  <c r="AF327" i="1"/>
  <c r="AE327" i="1"/>
  <c r="AD327" i="1"/>
  <c r="AC327" i="1"/>
  <c r="AB327" i="1"/>
  <c r="AA327" i="1"/>
  <c r="AF326" i="1"/>
  <c r="AE326" i="1"/>
  <c r="AD326" i="1"/>
  <c r="AC326" i="1"/>
  <c r="AB326" i="1"/>
  <c r="AA326" i="1"/>
  <c r="AF325" i="1"/>
  <c r="AE325" i="1"/>
  <c r="AD325" i="1"/>
  <c r="AC325" i="1"/>
  <c r="AB325" i="1"/>
  <c r="AA325" i="1"/>
  <c r="AF324" i="1"/>
  <c r="AE324" i="1"/>
  <c r="AD324" i="1"/>
  <c r="AC324" i="1"/>
  <c r="AB324" i="1"/>
  <c r="AA324" i="1"/>
  <c r="AF323" i="1"/>
  <c r="AE323" i="1"/>
  <c r="AD323" i="1"/>
  <c r="AC323" i="1"/>
  <c r="AB323" i="1"/>
  <c r="AA323" i="1"/>
  <c r="AF322" i="1"/>
  <c r="AE322" i="1"/>
  <c r="AD322" i="1"/>
  <c r="AC322" i="1"/>
  <c r="AB322" i="1"/>
  <c r="AA322" i="1"/>
  <c r="AF321" i="1"/>
  <c r="AE321" i="1"/>
  <c r="AD321" i="1"/>
  <c r="AC321" i="1"/>
  <c r="AB321" i="1"/>
  <c r="AA321" i="1"/>
  <c r="AF320" i="1"/>
  <c r="AE320" i="1"/>
  <c r="AD320" i="1"/>
  <c r="AC320" i="1"/>
  <c r="AB320" i="1"/>
  <c r="AA320" i="1"/>
  <c r="AF319" i="1"/>
  <c r="AE319" i="1"/>
  <c r="AD319" i="1"/>
  <c r="AC319" i="1"/>
  <c r="AB319" i="1"/>
  <c r="AA319" i="1"/>
  <c r="AF318" i="1"/>
  <c r="AE318" i="1"/>
  <c r="AD318" i="1"/>
  <c r="AC318" i="1"/>
  <c r="AB318" i="1"/>
  <c r="AA318" i="1"/>
  <c r="AF317" i="1"/>
  <c r="AE317" i="1"/>
  <c r="AD317" i="1"/>
  <c r="AC317" i="1"/>
  <c r="AB317" i="1"/>
  <c r="AA317" i="1"/>
  <c r="AF316" i="1"/>
  <c r="AE316" i="1"/>
  <c r="AD316" i="1"/>
  <c r="AC316" i="1"/>
  <c r="AB316" i="1"/>
  <c r="AA316" i="1"/>
  <c r="AF315" i="1"/>
  <c r="AE315" i="1"/>
  <c r="AD315" i="1"/>
  <c r="AC315" i="1"/>
  <c r="AB315" i="1"/>
  <c r="AA315" i="1"/>
  <c r="AF314" i="1"/>
  <c r="AE314" i="1"/>
  <c r="AD314" i="1"/>
  <c r="AC314" i="1"/>
  <c r="AB314" i="1"/>
  <c r="AA314" i="1"/>
  <c r="AF313" i="1"/>
  <c r="AE313" i="1"/>
  <c r="AD313" i="1"/>
  <c r="AC313" i="1"/>
  <c r="AB313" i="1"/>
  <c r="AA313" i="1"/>
  <c r="AF312" i="1"/>
  <c r="AE312" i="1"/>
  <c r="AD312" i="1"/>
  <c r="AC312" i="1"/>
  <c r="AB312" i="1"/>
  <c r="AA312" i="1"/>
  <c r="AF311" i="1"/>
  <c r="AE311" i="1"/>
  <c r="AD311" i="1"/>
  <c r="AC311" i="1"/>
  <c r="AB311" i="1"/>
  <c r="AA311" i="1"/>
  <c r="AF310" i="1"/>
  <c r="AE310" i="1"/>
  <c r="AD310" i="1"/>
  <c r="AC310" i="1"/>
  <c r="AB310" i="1"/>
  <c r="AA310" i="1"/>
  <c r="AF309" i="1"/>
  <c r="AE309" i="1"/>
  <c r="AD309" i="1"/>
  <c r="AC309" i="1"/>
  <c r="AB309" i="1"/>
  <c r="AA309" i="1"/>
  <c r="AF308" i="1"/>
  <c r="AE308" i="1"/>
  <c r="AD308" i="1"/>
  <c r="AC308" i="1"/>
  <c r="AB308" i="1"/>
  <c r="AA308" i="1"/>
  <c r="AF307" i="1"/>
  <c r="AE307" i="1"/>
  <c r="AD307" i="1"/>
  <c r="AC307" i="1"/>
  <c r="AB307" i="1"/>
  <c r="AA307" i="1"/>
  <c r="AF306" i="1"/>
  <c r="AE306" i="1"/>
  <c r="AD306" i="1"/>
  <c r="AC306" i="1"/>
  <c r="AB306" i="1"/>
  <c r="AA306" i="1"/>
  <c r="AF305" i="1"/>
  <c r="AE305" i="1"/>
  <c r="AD305" i="1"/>
  <c r="AC305" i="1"/>
  <c r="AB305" i="1"/>
  <c r="AA305" i="1"/>
  <c r="AF304" i="1"/>
  <c r="AE304" i="1"/>
  <c r="AD304" i="1"/>
  <c r="AC304" i="1"/>
  <c r="AB304" i="1"/>
  <c r="AA304" i="1"/>
  <c r="AF303" i="1"/>
  <c r="AE303" i="1"/>
  <c r="AD303" i="1"/>
  <c r="AC303" i="1"/>
  <c r="AB303" i="1"/>
  <c r="AA303" i="1"/>
  <c r="AF302" i="1"/>
  <c r="AE302" i="1"/>
  <c r="AD302" i="1"/>
  <c r="AC302" i="1"/>
  <c r="AB302" i="1"/>
  <c r="AA302" i="1"/>
  <c r="AF301" i="1"/>
  <c r="AE301" i="1"/>
  <c r="AD301" i="1"/>
  <c r="AC301" i="1"/>
  <c r="AB301" i="1"/>
  <c r="AA301" i="1"/>
  <c r="AF300" i="1"/>
  <c r="AE300" i="1"/>
  <c r="AD300" i="1"/>
  <c r="AC300" i="1"/>
  <c r="AB300" i="1"/>
  <c r="AA300" i="1"/>
  <c r="AF299" i="1"/>
  <c r="AE299" i="1"/>
  <c r="AD299" i="1"/>
  <c r="AC299" i="1"/>
  <c r="AB299" i="1"/>
  <c r="AA299" i="1"/>
  <c r="AF298" i="1"/>
  <c r="AE298" i="1"/>
  <c r="AD298" i="1"/>
  <c r="AC298" i="1"/>
  <c r="AB298" i="1"/>
  <c r="AA298" i="1"/>
  <c r="AF297" i="1"/>
  <c r="AE297" i="1"/>
  <c r="AD297" i="1"/>
  <c r="AC297" i="1"/>
  <c r="AB297" i="1"/>
  <c r="AA297" i="1"/>
  <c r="AF296" i="1"/>
  <c r="AE296" i="1"/>
  <c r="AD296" i="1"/>
  <c r="AC296" i="1"/>
  <c r="AB296" i="1"/>
  <c r="AA296" i="1"/>
  <c r="AF295" i="1"/>
  <c r="AE295" i="1"/>
  <c r="AD295" i="1"/>
  <c r="AC295" i="1"/>
  <c r="AB295" i="1"/>
  <c r="AA295" i="1"/>
  <c r="AF294" i="1"/>
  <c r="AE294" i="1"/>
  <c r="AD294" i="1"/>
  <c r="AC294" i="1"/>
  <c r="AB294" i="1"/>
  <c r="AA294" i="1"/>
  <c r="AF293" i="1"/>
  <c r="AE293" i="1"/>
  <c r="AD293" i="1"/>
  <c r="AC293" i="1"/>
  <c r="AB293" i="1"/>
  <c r="AA293" i="1"/>
  <c r="AF292" i="1"/>
  <c r="AE292" i="1"/>
  <c r="AD292" i="1"/>
  <c r="AC292" i="1"/>
  <c r="AB292" i="1"/>
  <c r="AA292" i="1"/>
  <c r="AF291" i="1"/>
  <c r="AE291" i="1"/>
  <c r="AD291" i="1"/>
  <c r="AC291" i="1"/>
  <c r="AB291" i="1"/>
  <c r="AA291" i="1"/>
  <c r="AF290" i="1"/>
  <c r="AE290" i="1"/>
  <c r="AD290" i="1"/>
  <c r="AC290" i="1"/>
  <c r="AB290" i="1"/>
  <c r="AA290" i="1"/>
  <c r="AF289" i="1"/>
  <c r="AE289" i="1"/>
  <c r="AD289" i="1"/>
  <c r="AC289" i="1"/>
  <c r="AB289" i="1"/>
  <c r="AA289" i="1"/>
  <c r="AF288" i="1"/>
  <c r="AE288" i="1"/>
  <c r="AD288" i="1"/>
  <c r="AC288" i="1"/>
  <c r="AB288" i="1"/>
  <c r="AA288" i="1"/>
  <c r="AF287" i="1"/>
  <c r="AE287" i="1"/>
  <c r="AD287" i="1"/>
  <c r="AC287" i="1"/>
  <c r="AB287" i="1"/>
  <c r="AA287" i="1"/>
  <c r="AF286" i="1"/>
  <c r="AE286" i="1"/>
  <c r="AD286" i="1"/>
  <c r="AC286" i="1"/>
  <c r="AB286" i="1"/>
  <c r="AA286" i="1"/>
  <c r="AF285" i="1"/>
  <c r="AE285" i="1"/>
  <c r="AD285" i="1"/>
  <c r="AC285" i="1"/>
  <c r="AB285" i="1"/>
  <c r="AA285" i="1"/>
  <c r="AF284" i="1"/>
  <c r="AE284" i="1"/>
  <c r="AD284" i="1"/>
  <c r="AC284" i="1"/>
  <c r="AB284" i="1"/>
  <c r="AA284" i="1"/>
  <c r="AF283" i="1"/>
  <c r="AE283" i="1"/>
  <c r="AD283" i="1"/>
  <c r="AC283" i="1"/>
  <c r="AB283" i="1"/>
  <c r="AA283" i="1"/>
  <c r="AF282" i="1"/>
  <c r="AE282" i="1"/>
  <c r="AD282" i="1"/>
  <c r="AC282" i="1"/>
  <c r="AB282" i="1"/>
  <c r="AA282" i="1"/>
  <c r="AF281" i="1"/>
  <c r="AE281" i="1"/>
  <c r="AD281" i="1"/>
  <c r="AC281" i="1"/>
  <c r="AB281" i="1"/>
  <c r="AA281" i="1"/>
  <c r="AF280" i="1"/>
  <c r="AE280" i="1"/>
  <c r="AD280" i="1"/>
  <c r="AC280" i="1"/>
  <c r="AB280" i="1"/>
  <c r="AA280" i="1"/>
  <c r="AF279" i="1"/>
  <c r="AE279" i="1"/>
  <c r="AD279" i="1"/>
  <c r="AC279" i="1"/>
  <c r="AB279" i="1"/>
  <c r="AA279" i="1"/>
  <c r="AF278" i="1"/>
  <c r="AE278" i="1"/>
  <c r="AD278" i="1"/>
  <c r="AC278" i="1"/>
  <c r="AB278" i="1"/>
  <c r="AA278" i="1"/>
  <c r="AF277" i="1"/>
  <c r="AE277" i="1"/>
  <c r="AD277" i="1"/>
  <c r="AC277" i="1"/>
  <c r="AB277" i="1"/>
  <c r="AA277" i="1"/>
  <c r="AF276" i="1"/>
  <c r="AE276" i="1"/>
  <c r="AD276" i="1"/>
  <c r="AC276" i="1"/>
  <c r="AB276" i="1"/>
  <c r="AA276" i="1"/>
  <c r="AF275" i="1"/>
  <c r="AE275" i="1"/>
  <c r="AD275" i="1"/>
  <c r="AC275" i="1"/>
  <c r="AB275" i="1"/>
  <c r="AA275" i="1"/>
  <c r="AF274" i="1"/>
  <c r="AE274" i="1"/>
  <c r="AD274" i="1"/>
  <c r="AC274" i="1"/>
  <c r="AB274" i="1"/>
  <c r="AA274" i="1"/>
  <c r="AF273" i="1"/>
  <c r="AE273" i="1"/>
  <c r="AD273" i="1"/>
  <c r="AC273" i="1"/>
  <c r="AB273" i="1"/>
  <c r="AA273" i="1"/>
  <c r="AF272" i="1"/>
  <c r="AE272" i="1"/>
  <c r="AD272" i="1"/>
  <c r="AC272" i="1"/>
  <c r="AB272" i="1"/>
  <c r="AA272" i="1"/>
  <c r="AF271" i="1"/>
  <c r="AE271" i="1"/>
  <c r="AD271" i="1"/>
  <c r="AC271" i="1"/>
  <c r="AB271" i="1"/>
  <c r="AA271" i="1"/>
  <c r="AF270" i="1"/>
  <c r="AE270" i="1"/>
  <c r="AD270" i="1"/>
  <c r="AC270" i="1"/>
  <c r="AB270" i="1"/>
  <c r="AA270" i="1"/>
  <c r="AF269" i="1"/>
  <c r="AE269" i="1"/>
  <c r="AD269" i="1"/>
  <c r="AC269" i="1"/>
  <c r="AB269" i="1"/>
  <c r="AA269" i="1"/>
  <c r="AF268" i="1"/>
  <c r="AE268" i="1"/>
  <c r="AD268" i="1"/>
  <c r="AC268" i="1"/>
  <c r="AB268" i="1"/>
  <c r="AA268" i="1"/>
  <c r="AF267" i="1"/>
  <c r="AE267" i="1"/>
  <c r="AD267" i="1"/>
  <c r="AC267" i="1"/>
  <c r="AB267" i="1"/>
  <c r="AA267" i="1"/>
  <c r="AF266" i="1"/>
  <c r="AE266" i="1"/>
  <c r="AD266" i="1"/>
  <c r="AC266" i="1"/>
  <c r="AB266" i="1"/>
  <c r="AA266" i="1"/>
  <c r="AF265" i="1"/>
  <c r="AE265" i="1"/>
  <c r="AD265" i="1"/>
  <c r="AC265" i="1"/>
  <c r="AB265" i="1"/>
  <c r="AA265" i="1"/>
  <c r="AF264" i="1"/>
  <c r="AE264" i="1"/>
  <c r="AD264" i="1"/>
  <c r="AC264" i="1"/>
  <c r="AB264" i="1"/>
  <c r="AA264" i="1"/>
  <c r="AF263" i="1"/>
  <c r="AE263" i="1"/>
  <c r="AD263" i="1"/>
  <c r="AC263" i="1"/>
  <c r="AB263" i="1"/>
  <c r="AA263" i="1"/>
  <c r="AF262" i="1"/>
  <c r="AE262" i="1"/>
  <c r="AD262" i="1"/>
  <c r="AC262" i="1"/>
  <c r="AB262" i="1"/>
  <c r="AA262" i="1"/>
  <c r="AF261" i="1"/>
  <c r="AE261" i="1"/>
  <c r="AD261" i="1"/>
  <c r="AC261" i="1"/>
  <c r="AB261" i="1"/>
  <c r="AA261" i="1"/>
  <c r="AF260" i="1"/>
  <c r="AE260" i="1"/>
  <c r="AD260" i="1"/>
  <c r="AC260" i="1"/>
  <c r="AB260" i="1"/>
  <c r="AA260" i="1"/>
  <c r="AF259" i="1"/>
  <c r="AE259" i="1"/>
  <c r="AD259" i="1"/>
  <c r="AC259" i="1"/>
  <c r="AB259" i="1"/>
  <c r="AA259" i="1"/>
  <c r="AF258" i="1"/>
  <c r="AE258" i="1"/>
  <c r="AD258" i="1"/>
  <c r="AC258" i="1"/>
  <c r="AB258" i="1"/>
  <c r="AA258" i="1"/>
  <c r="AF257" i="1"/>
  <c r="AE257" i="1"/>
  <c r="AD257" i="1"/>
  <c r="AC257" i="1"/>
  <c r="AB257" i="1"/>
  <c r="AA257" i="1"/>
  <c r="AF256" i="1"/>
  <c r="AE256" i="1"/>
  <c r="AD256" i="1"/>
  <c r="AC256" i="1"/>
  <c r="AB256" i="1"/>
  <c r="AA256" i="1"/>
  <c r="AF255" i="1"/>
  <c r="AE255" i="1"/>
  <c r="AD255" i="1"/>
  <c r="AC255" i="1"/>
  <c r="AB255" i="1"/>
  <c r="AA255" i="1"/>
  <c r="AF254" i="1"/>
  <c r="AE254" i="1"/>
  <c r="AD254" i="1"/>
  <c r="AC254" i="1"/>
  <c r="AB254" i="1"/>
  <c r="AA254" i="1"/>
  <c r="AF253" i="1"/>
  <c r="AE253" i="1"/>
  <c r="AD253" i="1"/>
  <c r="AC253" i="1"/>
  <c r="AB253" i="1"/>
  <c r="AA253" i="1"/>
  <c r="AF252" i="1"/>
  <c r="AE252" i="1"/>
  <c r="AD252" i="1"/>
  <c r="AC252" i="1"/>
  <c r="AB252" i="1"/>
  <c r="AA252" i="1"/>
  <c r="AF251" i="1"/>
  <c r="AE251" i="1"/>
  <c r="AD251" i="1"/>
  <c r="AC251" i="1"/>
  <c r="AB251" i="1"/>
  <c r="AA251" i="1"/>
  <c r="AF250" i="1"/>
  <c r="AE250" i="1"/>
  <c r="AD250" i="1"/>
  <c r="AC250" i="1"/>
  <c r="AB250" i="1"/>
  <c r="AA250" i="1"/>
  <c r="AF249" i="1"/>
  <c r="AE249" i="1"/>
  <c r="AD249" i="1"/>
  <c r="AC249" i="1"/>
  <c r="AB249" i="1"/>
  <c r="AA249" i="1"/>
  <c r="AF248" i="1"/>
  <c r="AE248" i="1"/>
  <c r="AD248" i="1"/>
  <c r="AC248" i="1"/>
  <c r="AB248" i="1"/>
  <c r="AA248" i="1"/>
  <c r="AF247" i="1"/>
  <c r="AE247" i="1"/>
  <c r="AD247" i="1"/>
  <c r="AC247" i="1"/>
  <c r="AB247" i="1"/>
  <c r="AA247" i="1"/>
  <c r="AF246" i="1"/>
  <c r="AE246" i="1"/>
  <c r="AD246" i="1"/>
  <c r="AC246" i="1"/>
  <c r="AB246" i="1"/>
  <c r="AA246" i="1"/>
  <c r="AF245" i="1"/>
  <c r="AE245" i="1"/>
  <c r="AD245" i="1"/>
  <c r="AC245" i="1"/>
  <c r="AB245" i="1"/>
  <c r="AA245" i="1"/>
  <c r="AF244" i="1"/>
  <c r="AE244" i="1"/>
  <c r="AD244" i="1"/>
  <c r="AC244" i="1"/>
  <c r="AB244" i="1"/>
  <c r="AA244" i="1"/>
  <c r="AF243" i="1"/>
  <c r="AE243" i="1"/>
  <c r="AD243" i="1"/>
  <c r="AC243" i="1"/>
  <c r="AB243" i="1"/>
  <c r="AA243" i="1"/>
  <c r="AF242" i="1"/>
  <c r="AE242" i="1"/>
  <c r="AD242" i="1"/>
  <c r="AC242" i="1"/>
  <c r="AB242" i="1"/>
  <c r="AA242" i="1"/>
  <c r="AF241" i="1"/>
  <c r="AE241" i="1"/>
  <c r="AD241" i="1"/>
  <c r="AC241" i="1"/>
  <c r="AB241" i="1"/>
  <c r="AA241" i="1"/>
  <c r="AF240" i="1"/>
  <c r="AE240" i="1"/>
  <c r="AD240" i="1"/>
  <c r="AC240" i="1"/>
  <c r="AB240" i="1"/>
  <c r="AA240" i="1"/>
  <c r="AF239" i="1"/>
  <c r="AE239" i="1"/>
  <c r="AD239" i="1"/>
  <c r="AC239" i="1"/>
  <c r="AB239" i="1"/>
  <c r="AA239" i="1"/>
  <c r="AF238" i="1"/>
  <c r="AE238" i="1"/>
  <c r="AD238" i="1"/>
  <c r="AC238" i="1"/>
  <c r="AB238" i="1"/>
  <c r="AA238" i="1"/>
  <c r="AF237" i="1"/>
  <c r="AE237" i="1"/>
  <c r="AD237" i="1"/>
  <c r="AC237" i="1"/>
  <c r="AB237" i="1"/>
  <c r="AA237" i="1"/>
  <c r="AF236" i="1"/>
  <c r="AE236" i="1"/>
  <c r="AD236" i="1"/>
  <c r="AC236" i="1"/>
  <c r="AB236" i="1"/>
  <c r="AA236" i="1"/>
  <c r="AF235" i="1"/>
  <c r="AE235" i="1"/>
  <c r="AD235" i="1"/>
  <c r="AC235" i="1"/>
  <c r="AB235" i="1"/>
  <c r="AA235" i="1"/>
  <c r="AF234" i="1"/>
  <c r="AE234" i="1"/>
  <c r="AD234" i="1"/>
  <c r="AC234" i="1"/>
  <c r="AB234" i="1"/>
  <c r="AA234" i="1"/>
  <c r="AF233" i="1"/>
  <c r="AE233" i="1"/>
  <c r="AD233" i="1"/>
  <c r="AC233" i="1"/>
  <c r="AB233" i="1"/>
  <c r="AA233" i="1"/>
  <c r="AF232" i="1"/>
  <c r="AE232" i="1"/>
  <c r="AD232" i="1"/>
  <c r="AC232" i="1"/>
  <c r="AB232" i="1"/>
  <c r="AA232" i="1"/>
  <c r="AF231" i="1"/>
  <c r="AE231" i="1"/>
  <c r="AD231" i="1"/>
  <c r="AC231" i="1"/>
  <c r="AB231" i="1"/>
  <c r="AA231" i="1"/>
  <c r="AF230" i="1"/>
  <c r="AE230" i="1"/>
  <c r="AD230" i="1"/>
  <c r="AC230" i="1"/>
  <c r="AB230" i="1"/>
  <c r="AA230" i="1"/>
  <c r="AF229" i="1"/>
  <c r="AE229" i="1"/>
  <c r="AD229" i="1"/>
  <c r="AC229" i="1"/>
  <c r="AB229" i="1"/>
  <c r="AA229" i="1"/>
  <c r="AF228" i="1"/>
  <c r="AE228" i="1"/>
  <c r="AD228" i="1"/>
  <c r="AC228" i="1"/>
  <c r="AB228" i="1"/>
  <c r="AA228" i="1"/>
  <c r="AF227" i="1"/>
  <c r="AE227" i="1"/>
  <c r="AD227" i="1"/>
  <c r="AC227" i="1"/>
  <c r="AB227" i="1"/>
  <c r="AA227" i="1"/>
  <c r="AF226" i="1"/>
  <c r="AE226" i="1"/>
  <c r="AD226" i="1"/>
  <c r="AC226" i="1"/>
  <c r="AB226" i="1"/>
  <c r="AA226" i="1"/>
  <c r="AF225" i="1"/>
  <c r="AE225" i="1"/>
  <c r="AD225" i="1"/>
  <c r="AC225" i="1"/>
  <c r="AB225" i="1"/>
  <c r="AA225" i="1"/>
  <c r="AF224" i="1"/>
  <c r="AE224" i="1"/>
  <c r="AD224" i="1"/>
  <c r="AC224" i="1"/>
  <c r="AB224" i="1"/>
  <c r="AA224" i="1"/>
  <c r="AF223" i="1"/>
  <c r="AE223" i="1"/>
  <c r="AD223" i="1"/>
  <c r="AC223" i="1"/>
  <c r="AB223" i="1"/>
  <c r="AA223" i="1"/>
  <c r="AF222" i="1"/>
  <c r="AE222" i="1"/>
  <c r="AD222" i="1"/>
  <c r="AC222" i="1"/>
  <c r="AB222" i="1"/>
  <c r="AA222" i="1"/>
  <c r="AF221" i="1"/>
  <c r="AE221" i="1"/>
  <c r="AD221" i="1"/>
  <c r="AC221" i="1"/>
  <c r="AB221" i="1"/>
  <c r="AA221" i="1"/>
  <c r="AF220" i="1"/>
  <c r="AE220" i="1"/>
  <c r="AD220" i="1"/>
  <c r="AC220" i="1"/>
  <c r="AB220" i="1"/>
  <c r="AA220" i="1"/>
  <c r="AF219" i="1"/>
  <c r="AE219" i="1"/>
  <c r="AD219" i="1"/>
  <c r="AC219" i="1"/>
  <c r="AB219" i="1"/>
  <c r="AA219" i="1"/>
  <c r="AF218" i="1"/>
  <c r="AE218" i="1"/>
  <c r="AD218" i="1"/>
  <c r="AC218" i="1"/>
  <c r="AB218" i="1"/>
  <c r="AA218" i="1"/>
  <c r="AF217" i="1"/>
  <c r="AE217" i="1"/>
  <c r="AD217" i="1"/>
  <c r="AC217" i="1"/>
  <c r="AB217" i="1"/>
  <c r="AA217" i="1"/>
  <c r="AF216" i="1"/>
  <c r="AE216" i="1"/>
  <c r="AD216" i="1"/>
  <c r="AC216" i="1"/>
  <c r="AB216" i="1"/>
  <c r="AA216" i="1"/>
  <c r="AF215" i="1"/>
  <c r="AE215" i="1"/>
  <c r="AD215" i="1"/>
  <c r="AC215" i="1"/>
  <c r="AB215" i="1"/>
  <c r="AA215" i="1"/>
  <c r="AF214" i="1"/>
  <c r="AE214" i="1"/>
  <c r="AD214" i="1"/>
  <c r="AC214" i="1"/>
  <c r="AB214" i="1"/>
  <c r="AA214" i="1"/>
  <c r="AF213" i="1"/>
  <c r="AE213" i="1"/>
  <c r="AD213" i="1"/>
  <c r="AC213" i="1"/>
  <c r="AB213" i="1"/>
  <c r="AA213" i="1"/>
  <c r="AF212" i="1"/>
  <c r="AE212" i="1"/>
  <c r="AD212" i="1"/>
  <c r="AC212" i="1"/>
  <c r="AB212" i="1"/>
  <c r="AA212" i="1"/>
  <c r="AF211" i="1"/>
  <c r="AE211" i="1"/>
  <c r="AD211" i="1"/>
  <c r="AC211" i="1"/>
  <c r="AB211" i="1"/>
  <c r="AA211" i="1"/>
  <c r="AF210" i="1"/>
  <c r="AE210" i="1"/>
  <c r="AD210" i="1"/>
  <c r="AC210" i="1"/>
  <c r="AB210" i="1"/>
  <c r="AA210" i="1"/>
  <c r="AF209" i="1"/>
  <c r="AE209" i="1"/>
  <c r="AD209" i="1"/>
  <c r="AC209" i="1"/>
  <c r="AB209" i="1"/>
  <c r="AA209" i="1"/>
  <c r="AF208" i="1"/>
  <c r="AE208" i="1"/>
  <c r="AD208" i="1"/>
  <c r="AC208" i="1"/>
  <c r="AB208" i="1"/>
  <c r="AA208" i="1"/>
  <c r="AF207" i="1"/>
  <c r="AE207" i="1"/>
  <c r="AD207" i="1"/>
  <c r="AC207" i="1"/>
  <c r="AB207" i="1"/>
  <c r="AA207" i="1"/>
  <c r="AF206" i="1"/>
  <c r="AE206" i="1"/>
  <c r="AD206" i="1"/>
  <c r="AC206" i="1"/>
  <c r="AB206" i="1"/>
  <c r="AA206" i="1"/>
  <c r="AF205" i="1"/>
  <c r="AE205" i="1"/>
  <c r="AD205" i="1"/>
  <c r="AC205" i="1"/>
  <c r="AB205" i="1"/>
  <c r="AA205" i="1"/>
  <c r="AF204" i="1"/>
  <c r="AE204" i="1"/>
  <c r="AD204" i="1"/>
  <c r="AC204" i="1"/>
  <c r="AB204" i="1"/>
  <c r="AA204" i="1"/>
  <c r="AF203" i="1"/>
  <c r="AE203" i="1"/>
  <c r="AD203" i="1"/>
  <c r="AC203" i="1"/>
  <c r="AB203" i="1"/>
  <c r="AA203" i="1"/>
  <c r="AF202" i="1"/>
  <c r="AE202" i="1"/>
  <c r="AD202" i="1"/>
  <c r="AC202" i="1"/>
  <c r="AB202" i="1"/>
  <c r="AA202" i="1"/>
  <c r="AF201" i="1"/>
  <c r="AE201" i="1"/>
  <c r="AD201" i="1"/>
  <c r="AC201" i="1"/>
  <c r="AB201" i="1"/>
  <c r="AA201" i="1"/>
  <c r="AF200" i="1"/>
  <c r="AE200" i="1"/>
  <c r="AD200" i="1"/>
  <c r="AC200" i="1"/>
  <c r="AB200" i="1"/>
  <c r="AA200" i="1"/>
  <c r="AF199" i="1"/>
  <c r="AE199" i="1"/>
  <c r="AD199" i="1"/>
  <c r="AC199" i="1"/>
  <c r="AB199" i="1"/>
  <c r="AA199" i="1"/>
  <c r="AF198" i="1"/>
  <c r="AE198" i="1"/>
  <c r="AD198" i="1"/>
  <c r="AC198" i="1"/>
  <c r="AB198" i="1"/>
  <c r="AA198" i="1"/>
  <c r="AF197" i="1"/>
  <c r="AE197" i="1"/>
  <c r="AD197" i="1"/>
  <c r="AC197" i="1"/>
  <c r="AB197" i="1"/>
  <c r="AA197" i="1"/>
  <c r="AF196" i="1"/>
  <c r="AE196" i="1"/>
  <c r="AD196" i="1"/>
  <c r="AC196" i="1"/>
  <c r="AB196" i="1"/>
  <c r="AA196" i="1"/>
  <c r="AF195" i="1"/>
  <c r="AE195" i="1"/>
  <c r="AD195" i="1"/>
  <c r="AC195" i="1"/>
  <c r="AB195" i="1"/>
  <c r="AA195" i="1"/>
  <c r="AF194" i="1"/>
  <c r="AE194" i="1"/>
  <c r="AD194" i="1"/>
  <c r="AC194" i="1"/>
  <c r="AB194" i="1"/>
  <c r="AA194" i="1"/>
  <c r="AF193" i="1"/>
  <c r="AE193" i="1"/>
  <c r="AD193" i="1"/>
  <c r="AC193" i="1"/>
  <c r="AB193" i="1"/>
  <c r="AA193" i="1"/>
  <c r="AF192" i="1"/>
  <c r="AE192" i="1"/>
  <c r="AD192" i="1"/>
  <c r="AC192" i="1"/>
  <c r="AB192" i="1"/>
  <c r="AA192" i="1"/>
  <c r="AF191" i="1"/>
  <c r="AE191" i="1"/>
  <c r="AD191" i="1"/>
  <c r="AC191" i="1"/>
  <c r="AB191" i="1"/>
  <c r="AA191" i="1"/>
  <c r="AF190" i="1"/>
  <c r="AE190" i="1"/>
  <c r="AD190" i="1"/>
  <c r="AC190" i="1"/>
  <c r="AB190" i="1"/>
  <c r="AA190" i="1"/>
  <c r="AF189" i="1"/>
  <c r="AE189" i="1"/>
  <c r="AD189" i="1"/>
  <c r="AC189" i="1"/>
  <c r="AB189" i="1"/>
  <c r="AA189" i="1"/>
  <c r="AF188" i="1"/>
  <c r="AE188" i="1"/>
  <c r="AD188" i="1"/>
  <c r="AC188" i="1"/>
  <c r="AB188" i="1"/>
  <c r="AA188" i="1"/>
  <c r="AF187" i="1"/>
  <c r="AE187" i="1"/>
  <c r="AD187" i="1"/>
  <c r="AC187" i="1"/>
  <c r="AB187" i="1"/>
  <c r="AA187" i="1"/>
  <c r="AF186" i="1"/>
  <c r="AE186" i="1"/>
  <c r="AD186" i="1"/>
  <c r="AC186" i="1"/>
  <c r="AB186" i="1"/>
  <c r="AA186" i="1"/>
  <c r="AF185" i="1"/>
  <c r="AE185" i="1"/>
  <c r="AD185" i="1"/>
  <c r="AC185" i="1"/>
  <c r="AB185" i="1"/>
  <c r="AA185" i="1"/>
  <c r="AF184" i="1"/>
  <c r="AE184" i="1"/>
  <c r="AD184" i="1"/>
  <c r="AC184" i="1"/>
  <c r="AB184" i="1"/>
  <c r="AA184" i="1"/>
  <c r="AF183" i="1"/>
  <c r="AE183" i="1"/>
  <c r="AD183" i="1"/>
  <c r="AC183" i="1"/>
  <c r="AB183" i="1"/>
  <c r="AA183" i="1"/>
  <c r="AF182" i="1"/>
  <c r="AE182" i="1"/>
  <c r="AD182" i="1"/>
  <c r="AC182" i="1"/>
  <c r="AB182" i="1"/>
  <c r="AA182" i="1"/>
  <c r="AF181" i="1"/>
  <c r="AE181" i="1"/>
  <c r="AD181" i="1"/>
  <c r="AC181" i="1"/>
  <c r="AB181" i="1"/>
  <c r="AA181" i="1"/>
  <c r="AF180" i="1"/>
  <c r="AE180" i="1"/>
  <c r="AD180" i="1"/>
  <c r="AC180" i="1"/>
  <c r="AB180" i="1"/>
  <c r="AA180" i="1"/>
  <c r="AF179" i="1"/>
  <c r="AE179" i="1"/>
  <c r="AD179" i="1"/>
  <c r="AC179" i="1"/>
  <c r="AB179" i="1"/>
  <c r="AA179" i="1"/>
  <c r="AF178" i="1"/>
  <c r="AE178" i="1"/>
  <c r="AD178" i="1"/>
  <c r="AC178" i="1"/>
  <c r="AB178" i="1"/>
  <c r="AA178" i="1"/>
  <c r="AF177" i="1"/>
  <c r="AE177" i="1"/>
  <c r="AD177" i="1"/>
  <c r="AC177" i="1"/>
  <c r="AB177" i="1"/>
  <c r="AA177" i="1"/>
  <c r="AF176" i="1"/>
  <c r="AE176" i="1"/>
  <c r="AD176" i="1"/>
  <c r="AC176" i="1"/>
  <c r="AB176" i="1"/>
  <c r="AA176" i="1"/>
  <c r="AF175" i="1"/>
  <c r="AE175" i="1"/>
  <c r="AD175" i="1"/>
  <c r="AC175" i="1"/>
  <c r="AB175" i="1"/>
  <c r="AA175" i="1"/>
  <c r="AF174" i="1"/>
  <c r="AE174" i="1"/>
  <c r="AD174" i="1"/>
  <c r="AC174" i="1"/>
  <c r="AB174" i="1"/>
  <c r="AA174" i="1"/>
  <c r="AF173" i="1"/>
  <c r="AE173" i="1"/>
  <c r="AD173" i="1"/>
  <c r="AC173" i="1"/>
  <c r="AB173" i="1"/>
  <c r="AA173" i="1"/>
  <c r="AF172" i="1"/>
  <c r="AE172" i="1"/>
  <c r="AD172" i="1"/>
  <c r="AC172" i="1"/>
  <c r="AB172" i="1"/>
  <c r="AA172" i="1"/>
  <c r="AF171" i="1"/>
  <c r="AE171" i="1"/>
  <c r="AD171" i="1"/>
  <c r="AC171" i="1"/>
  <c r="AB171" i="1"/>
  <c r="AA171" i="1"/>
  <c r="AF170" i="1"/>
  <c r="AE170" i="1"/>
  <c r="AD170" i="1"/>
  <c r="AC170" i="1"/>
  <c r="AB170" i="1"/>
  <c r="AA170" i="1"/>
  <c r="AF169" i="1"/>
  <c r="AE169" i="1"/>
  <c r="AD169" i="1"/>
  <c r="AC169" i="1"/>
  <c r="AB169" i="1"/>
  <c r="AA169" i="1"/>
  <c r="AF168" i="1"/>
  <c r="AE168" i="1"/>
  <c r="AD168" i="1"/>
  <c r="AC168" i="1"/>
  <c r="AB168" i="1"/>
  <c r="AA168" i="1"/>
  <c r="AF167" i="1"/>
  <c r="AE167" i="1"/>
  <c r="AD167" i="1"/>
  <c r="AC167" i="1"/>
  <c r="AB167" i="1"/>
  <c r="AA167" i="1"/>
  <c r="AF166" i="1"/>
  <c r="AE166" i="1"/>
  <c r="AD166" i="1"/>
  <c r="AC166" i="1"/>
  <c r="AB166" i="1"/>
  <c r="AA166" i="1"/>
  <c r="AF165" i="1"/>
  <c r="AE165" i="1"/>
  <c r="AD165" i="1"/>
  <c r="AC165" i="1"/>
  <c r="AB165" i="1"/>
  <c r="AA165" i="1"/>
  <c r="AF164" i="1"/>
  <c r="AE164" i="1"/>
  <c r="AD164" i="1"/>
  <c r="AC164" i="1"/>
  <c r="AB164" i="1"/>
  <c r="AA164" i="1"/>
  <c r="AF163" i="1"/>
  <c r="AE163" i="1"/>
  <c r="AD163" i="1"/>
  <c r="AC163" i="1"/>
  <c r="AB163" i="1"/>
  <c r="AA163" i="1"/>
  <c r="AF162" i="1"/>
  <c r="AE162" i="1"/>
  <c r="AD162" i="1"/>
  <c r="AC162" i="1"/>
  <c r="AB162" i="1"/>
  <c r="AA162" i="1"/>
  <c r="AF161" i="1"/>
  <c r="AE161" i="1"/>
  <c r="AD161" i="1"/>
  <c r="AC161" i="1"/>
  <c r="AB161" i="1"/>
  <c r="AA161" i="1"/>
  <c r="AF160" i="1"/>
  <c r="AE160" i="1"/>
  <c r="AD160" i="1"/>
  <c r="AC160" i="1"/>
  <c r="AB160" i="1"/>
  <c r="AA160" i="1"/>
  <c r="AF159" i="1"/>
  <c r="AE159" i="1"/>
  <c r="AD159" i="1"/>
  <c r="AC159" i="1"/>
  <c r="AB159" i="1"/>
  <c r="AA159" i="1"/>
  <c r="AF158" i="1"/>
  <c r="AE158" i="1"/>
  <c r="AD158" i="1"/>
  <c r="AC158" i="1"/>
  <c r="AB158" i="1"/>
  <c r="AA158" i="1"/>
  <c r="AF157" i="1"/>
  <c r="AE157" i="1"/>
  <c r="AD157" i="1"/>
  <c r="AC157" i="1"/>
  <c r="AB157" i="1"/>
  <c r="AA157" i="1"/>
  <c r="AF156" i="1"/>
  <c r="AE156" i="1"/>
  <c r="AD156" i="1"/>
  <c r="AC156" i="1"/>
  <c r="AB156" i="1"/>
  <c r="AA156" i="1"/>
  <c r="AF155" i="1"/>
  <c r="AE155" i="1"/>
  <c r="AD155" i="1"/>
  <c r="AC155" i="1"/>
  <c r="AB155" i="1"/>
  <c r="AA155" i="1"/>
  <c r="AF154" i="1"/>
  <c r="AE154" i="1"/>
  <c r="AD154" i="1"/>
  <c r="AC154" i="1"/>
  <c r="AB154" i="1"/>
  <c r="AA154" i="1"/>
  <c r="AF153" i="1"/>
  <c r="AE153" i="1"/>
  <c r="AD153" i="1"/>
  <c r="AC153" i="1"/>
  <c r="AB153" i="1"/>
  <c r="AA153" i="1"/>
  <c r="AF152" i="1"/>
  <c r="AE152" i="1"/>
  <c r="AD152" i="1"/>
  <c r="AC152" i="1"/>
  <c r="AB152" i="1"/>
  <c r="AA152" i="1"/>
  <c r="AF151" i="1"/>
  <c r="AE151" i="1"/>
  <c r="AD151" i="1"/>
  <c r="AC151" i="1"/>
  <c r="AB151" i="1"/>
  <c r="AA151" i="1"/>
  <c r="AF150" i="1"/>
  <c r="AE150" i="1"/>
  <c r="AD150" i="1"/>
  <c r="AC150" i="1"/>
  <c r="AB150" i="1"/>
  <c r="AA150" i="1"/>
  <c r="AF149" i="1"/>
  <c r="AE149" i="1"/>
  <c r="AD149" i="1"/>
  <c r="AC149" i="1"/>
  <c r="AB149" i="1"/>
  <c r="AA149" i="1"/>
  <c r="AF148" i="1"/>
  <c r="AE148" i="1"/>
  <c r="AD148" i="1"/>
  <c r="AC148" i="1"/>
  <c r="AB148" i="1"/>
  <c r="AA148" i="1"/>
  <c r="AF147" i="1"/>
  <c r="AE147" i="1"/>
  <c r="AD147" i="1"/>
  <c r="AC147" i="1"/>
  <c r="AB147" i="1"/>
  <c r="AA147" i="1"/>
  <c r="AF146" i="1"/>
  <c r="AE146" i="1"/>
  <c r="AD146" i="1"/>
  <c r="AC146" i="1"/>
  <c r="AB146" i="1"/>
  <c r="AA146" i="1"/>
  <c r="AF145" i="1"/>
  <c r="AE145" i="1"/>
  <c r="AD145" i="1"/>
  <c r="AC145" i="1"/>
  <c r="AB145" i="1"/>
  <c r="AA145" i="1"/>
  <c r="AF144" i="1"/>
  <c r="AE144" i="1"/>
  <c r="AD144" i="1"/>
  <c r="AC144" i="1"/>
  <c r="AB144" i="1"/>
  <c r="AA144" i="1"/>
  <c r="AF143" i="1"/>
  <c r="AE143" i="1"/>
  <c r="AD143" i="1"/>
  <c r="AC143" i="1"/>
  <c r="AB143" i="1"/>
  <c r="AA143" i="1"/>
  <c r="AF142" i="1"/>
  <c r="AE142" i="1"/>
  <c r="AD142" i="1"/>
  <c r="AC142" i="1"/>
  <c r="AB142" i="1"/>
  <c r="AA142" i="1"/>
  <c r="AF141" i="1"/>
  <c r="AE141" i="1"/>
  <c r="AD141" i="1"/>
  <c r="AC141" i="1"/>
  <c r="AB141" i="1"/>
  <c r="AA141" i="1"/>
  <c r="AF140" i="1"/>
  <c r="AE140" i="1"/>
  <c r="AD140" i="1"/>
  <c r="AC140" i="1"/>
  <c r="AB140" i="1"/>
  <c r="AA140" i="1"/>
  <c r="AF139" i="1"/>
  <c r="AE139" i="1"/>
  <c r="AD139" i="1"/>
  <c r="AC139" i="1"/>
  <c r="AB139" i="1"/>
  <c r="AA139" i="1"/>
  <c r="AF138" i="1"/>
  <c r="AE138" i="1"/>
  <c r="AD138" i="1"/>
  <c r="AC138" i="1"/>
  <c r="AB138" i="1"/>
  <c r="AA138" i="1"/>
  <c r="AF137" i="1"/>
  <c r="AE137" i="1"/>
  <c r="AD137" i="1"/>
  <c r="AC137" i="1"/>
  <c r="AB137" i="1"/>
  <c r="AA137" i="1"/>
  <c r="AF136" i="1"/>
  <c r="AE136" i="1"/>
  <c r="AD136" i="1"/>
  <c r="AC136" i="1"/>
  <c r="AB136" i="1"/>
  <c r="AA136" i="1"/>
  <c r="AF135" i="1"/>
  <c r="AE135" i="1"/>
  <c r="AD135" i="1"/>
  <c r="AC135" i="1"/>
  <c r="AB135" i="1"/>
  <c r="AA135" i="1"/>
  <c r="AF134" i="1"/>
  <c r="AE134" i="1"/>
  <c r="AD134" i="1"/>
  <c r="AC134" i="1"/>
  <c r="AB134" i="1"/>
  <c r="AA134" i="1"/>
  <c r="AF133" i="1"/>
  <c r="AE133" i="1"/>
  <c r="AD133" i="1"/>
  <c r="AC133" i="1"/>
  <c r="AB133" i="1"/>
  <c r="AA133" i="1"/>
  <c r="AF132" i="1"/>
  <c r="AE132" i="1"/>
  <c r="AD132" i="1"/>
  <c r="AC132" i="1"/>
  <c r="AB132" i="1"/>
  <c r="AA132" i="1"/>
  <c r="AF131" i="1"/>
  <c r="AE131" i="1"/>
  <c r="AD131" i="1"/>
  <c r="AC131" i="1"/>
  <c r="AB131" i="1"/>
  <c r="AA131" i="1"/>
  <c r="AF130" i="1"/>
  <c r="AE130" i="1"/>
  <c r="AD130" i="1"/>
  <c r="AC130" i="1"/>
  <c r="AB130" i="1"/>
  <c r="AA130" i="1"/>
  <c r="AF129" i="1"/>
  <c r="AE129" i="1"/>
  <c r="AD129" i="1"/>
  <c r="AC129" i="1"/>
  <c r="AB129" i="1"/>
  <c r="AA129" i="1"/>
  <c r="AF128" i="1"/>
  <c r="AE128" i="1"/>
  <c r="AD128" i="1"/>
  <c r="AC128" i="1"/>
  <c r="AB128" i="1"/>
  <c r="AA128" i="1"/>
  <c r="AF127" i="1"/>
  <c r="AE127" i="1"/>
  <c r="AD127" i="1"/>
  <c r="AC127" i="1"/>
  <c r="AB127" i="1"/>
  <c r="AA127" i="1"/>
  <c r="AF126" i="1"/>
  <c r="AE126" i="1"/>
  <c r="AD126" i="1"/>
  <c r="AC126" i="1"/>
  <c r="AB126" i="1"/>
  <c r="AA126" i="1"/>
  <c r="AF125" i="1"/>
  <c r="AE125" i="1"/>
  <c r="AD125" i="1"/>
  <c r="AC125" i="1"/>
  <c r="AB125" i="1"/>
  <c r="AA125" i="1"/>
  <c r="AF124" i="1"/>
  <c r="AE124" i="1"/>
  <c r="AD124" i="1"/>
  <c r="AC124" i="1"/>
  <c r="AB124" i="1"/>
  <c r="AA124" i="1"/>
  <c r="AF123" i="1"/>
  <c r="AE123" i="1"/>
  <c r="AD123" i="1"/>
  <c r="AC123" i="1"/>
  <c r="AB123" i="1"/>
  <c r="AA123" i="1"/>
  <c r="AF122" i="1"/>
  <c r="AE122" i="1"/>
  <c r="AD122" i="1"/>
  <c r="AC122" i="1"/>
  <c r="AB122" i="1"/>
  <c r="AA122" i="1"/>
  <c r="AF121" i="1"/>
  <c r="AE121" i="1"/>
  <c r="AD121" i="1"/>
  <c r="AC121" i="1"/>
  <c r="AB121" i="1"/>
  <c r="AA121" i="1"/>
  <c r="AF120" i="1"/>
  <c r="AE120" i="1"/>
  <c r="AD120" i="1"/>
  <c r="AC120" i="1"/>
  <c r="AB120" i="1"/>
  <c r="AA120" i="1"/>
  <c r="AF119" i="1"/>
  <c r="AE119" i="1"/>
  <c r="AD119" i="1"/>
  <c r="AC119" i="1"/>
  <c r="AB119" i="1"/>
  <c r="AA119" i="1"/>
  <c r="AF118" i="1"/>
  <c r="AE118" i="1"/>
  <c r="AD118" i="1"/>
  <c r="AC118" i="1"/>
  <c r="AB118" i="1"/>
  <c r="AA118" i="1"/>
  <c r="AF117" i="1"/>
  <c r="AE117" i="1"/>
  <c r="AD117" i="1"/>
  <c r="AC117" i="1"/>
  <c r="AB117" i="1"/>
  <c r="AA117" i="1"/>
  <c r="AF116" i="1"/>
  <c r="AE116" i="1"/>
  <c r="AD116" i="1"/>
  <c r="AC116" i="1"/>
  <c r="AB116" i="1"/>
  <c r="AA116" i="1"/>
  <c r="AF115" i="1"/>
  <c r="AE115" i="1"/>
  <c r="AD115" i="1"/>
  <c r="AC115" i="1"/>
  <c r="AB115" i="1"/>
  <c r="AA115" i="1"/>
  <c r="AF114" i="1"/>
  <c r="AE114" i="1"/>
  <c r="AD114" i="1"/>
  <c r="AC114" i="1"/>
  <c r="AB114" i="1"/>
  <c r="AA114" i="1"/>
  <c r="AF113" i="1"/>
  <c r="AE113" i="1"/>
  <c r="AD113" i="1"/>
  <c r="AC113" i="1"/>
  <c r="AB113" i="1"/>
  <c r="AA113" i="1"/>
  <c r="AF112" i="1"/>
  <c r="AE112" i="1"/>
  <c r="AD112" i="1"/>
  <c r="AC112" i="1"/>
  <c r="AB112" i="1"/>
  <c r="AA112" i="1"/>
  <c r="AF111" i="1"/>
  <c r="AE111" i="1"/>
  <c r="AD111" i="1"/>
  <c r="AC111" i="1"/>
  <c r="AB111" i="1"/>
  <c r="AA111" i="1"/>
  <c r="AF110" i="1"/>
  <c r="AE110" i="1"/>
  <c r="AD110" i="1"/>
  <c r="AC110" i="1"/>
  <c r="AB110" i="1"/>
  <c r="AA110" i="1"/>
  <c r="AF109" i="1"/>
  <c r="AE109" i="1"/>
  <c r="AD109" i="1"/>
  <c r="AC109" i="1"/>
  <c r="AB109" i="1"/>
  <c r="AA109" i="1"/>
  <c r="AF108" i="1"/>
  <c r="AE108" i="1"/>
  <c r="AD108" i="1"/>
  <c r="AC108" i="1"/>
  <c r="AB108" i="1"/>
  <c r="AA108" i="1"/>
  <c r="AF107" i="1"/>
  <c r="AE107" i="1"/>
  <c r="AD107" i="1"/>
  <c r="AC107" i="1"/>
  <c r="AB107" i="1"/>
  <c r="AA107" i="1"/>
  <c r="AF106" i="1"/>
  <c r="AE106" i="1"/>
  <c r="AD106" i="1"/>
  <c r="AC106" i="1"/>
  <c r="AB106" i="1"/>
  <c r="AA106" i="1"/>
  <c r="AF105" i="1"/>
  <c r="AE105" i="1"/>
  <c r="AD105" i="1"/>
  <c r="AC105" i="1"/>
  <c r="AB105" i="1"/>
  <c r="AA105" i="1"/>
  <c r="AF104" i="1"/>
  <c r="AE104" i="1"/>
  <c r="AD104" i="1"/>
  <c r="AC104" i="1"/>
  <c r="AB104" i="1"/>
  <c r="AA104" i="1"/>
  <c r="AF103" i="1"/>
  <c r="AE103" i="1"/>
  <c r="AD103" i="1"/>
  <c r="AC103" i="1"/>
  <c r="AB103" i="1"/>
  <c r="AA103" i="1"/>
  <c r="AF102" i="1"/>
  <c r="AE102" i="1"/>
  <c r="AD102" i="1"/>
  <c r="AC102" i="1"/>
  <c r="AB102" i="1"/>
  <c r="AA102" i="1"/>
  <c r="AF101" i="1"/>
  <c r="AE101" i="1"/>
  <c r="AD101" i="1"/>
  <c r="AC101" i="1"/>
  <c r="AB101" i="1"/>
  <c r="AA101" i="1"/>
  <c r="AF100" i="1"/>
  <c r="AE100" i="1"/>
  <c r="AD100" i="1"/>
  <c r="AC100" i="1"/>
  <c r="AB100" i="1"/>
  <c r="AA100" i="1"/>
  <c r="AF99" i="1"/>
  <c r="AE99" i="1"/>
  <c r="AD99" i="1"/>
  <c r="AC99" i="1"/>
  <c r="AB99" i="1"/>
  <c r="AA99" i="1"/>
  <c r="AF98" i="1"/>
  <c r="AE98" i="1"/>
  <c r="AD98" i="1"/>
  <c r="AC98" i="1"/>
  <c r="AB98" i="1"/>
  <c r="AA98" i="1"/>
  <c r="AF97" i="1"/>
  <c r="AE97" i="1"/>
  <c r="AD97" i="1"/>
  <c r="AC97" i="1"/>
  <c r="AB97" i="1"/>
  <c r="AA97" i="1"/>
  <c r="AF96" i="1"/>
  <c r="AE96" i="1"/>
  <c r="AD96" i="1"/>
  <c r="AC96" i="1"/>
  <c r="AB96" i="1"/>
  <c r="AA96" i="1"/>
  <c r="AF95" i="1"/>
  <c r="AE95" i="1"/>
  <c r="AD95" i="1"/>
  <c r="AC95" i="1"/>
  <c r="AB95" i="1"/>
  <c r="AA95" i="1"/>
  <c r="AF94" i="1"/>
  <c r="AE94" i="1"/>
  <c r="AD94" i="1"/>
  <c r="AC94" i="1"/>
  <c r="AB94" i="1"/>
  <c r="AA94" i="1"/>
  <c r="AF93" i="1"/>
  <c r="AE93" i="1"/>
  <c r="AD93" i="1"/>
  <c r="AC93" i="1"/>
  <c r="AB93" i="1"/>
  <c r="AA93" i="1"/>
  <c r="AF92" i="1"/>
  <c r="AE92" i="1"/>
  <c r="AD92" i="1"/>
  <c r="AC92" i="1"/>
  <c r="AB92" i="1"/>
  <c r="AA92" i="1"/>
  <c r="AF91" i="1"/>
  <c r="AE91" i="1"/>
  <c r="AD91" i="1"/>
  <c r="AC91" i="1"/>
  <c r="AB91" i="1"/>
  <c r="AA91" i="1"/>
  <c r="AF90" i="1"/>
  <c r="AE90" i="1"/>
  <c r="AD90" i="1"/>
  <c r="AC90" i="1"/>
  <c r="AB90" i="1"/>
  <c r="AA90" i="1"/>
  <c r="AF89" i="1"/>
  <c r="AE89" i="1"/>
  <c r="AD89" i="1"/>
  <c r="AC89" i="1"/>
  <c r="AB89" i="1"/>
  <c r="AA89" i="1"/>
  <c r="AF88" i="1"/>
  <c r="AE88" i="1"/>
  <c r="AD88" i="1"/>
  <c r="AC88" i="1"/>
  <c r="AB88" i="1"/>
  <c r="AA88" i="1"/>
  <c r="AF87" i="1"/>
  <c r="AE87" i="1"/>
  <c r="AD87" i="1"/>
  <c r="AC87" i="1"/>
  <c r="AB87" i="1"/>
  <c r="AA87" i="1"/>
  <c r="AF86" i="1"/>
  <c r="AE86" i="1"/>
  <c r="AD86" i="1"/>
  <c r="AC86" i="1"/>
  <c r="AB86" i="1"/>
  <c r="AA86" i="1"/>
  <c r="AF85" i="1"/>
  <c r="AE85" i="1"/>
  <c r="AD85" i="1"/>
  <c r="AC85" i="1"/>
  <c r="AB85" i="1"/>
  <c r="AA85" i="1"/>
  <c r="AF84" i="1"/>
  <c r="AE84" i="1"/>
  <c r="AD84" i="1"/>
  <c r="AC84" i="1"/>
  <c r="AB84" i="1"/>
  <c r="AA84" i="1"/>
  <c r="AF83" i="1"/>
  <c r="AE83" i="1"/>
  <c r="AD83" i="1"/>
  <c r="AC83" i="1"/>
  <c r="AB83" i="1"/>
  <c r="AA83" i="1"/>
  <c r="AF82" i="1"/>
  <c r="AE82" i="1"/>
  <c r="AD82" i="1"/>
  <c r="AC82" i="1"/>
  <c r="AB82" i="1"/>
  <c r="AA82" i="1"/>
  <c r="AF81" i="1"/>
  <c r="AE81" i="1"/>
  <c r="AD81" i="1"/>
  <c r="AC81" i="1"/>
  <c r="AB81" i="1"/>
  <c r="AA81" i="1"/>
  <c r="AF80" i="1"/>
  <c r="AE80" i="1"/>
  <c r="AD80" i="1"/>
  <c r="AC80" i="1"/>
  <c r="AB80" i="1"/>
  <c r="AA80" i="1"/>
  <c r="AF79" i="1"/>
  <c r="AE79" i="1"/>
  <c r="AD79" i="1"/>
  <c r="AC79" i="1"/>
  <c r="AB79" i="1"/>
  <c r="AA79" i="1"/>
  <c r="AF78" i="1"/>
  <c r="AE78" i="1"/>
  <c r="AD78" i="1"/>
  <c r="AC78" i="1"/>
  <c r="AB78" i="1"/>
  <c r="AA78" i="1"/>
  <c r="AF77" i="1"/>
  <c r="AE77" i="1"/>
  <c r="AD77" i="1"/>
  <c r="AC77" i="1"/>
  <c r="AB77" i="1"/>
  <c r="AA77" i="1"/>
  <c r="AF76" i="1"/>
  <c r="AE76" i="1"/>
  <c r="AD76" i="1"/>
  <c r="AC76" i="1"/>
  <c r="AB76" i="1"/>
  <c r="AA76" i="1"/>
  <c r="AF75" i="1"/>
  <c r="AE75" i="1"/>
  <c r="AD75" i="1"/>
  <c r="AC75" i="1"/>
  <c r="AB75" i="1"/>
  <c r="AA75" i="1"/>
  <c r="AF74" i="1"/>
  <c r="AE74" i="1"/>
  <c r="AD74" i="1"/>
  <c r="AC74" i="1"/>
  <c r="AB74" i="1"/>
  <c r="AA74" i="1"/>
  <c r="AF73" i="1"/>
  <c r="AE73" i="1"/>
  <c r="AD73" i="1"/>
  <c r="AC73" i="1"/>
  <c r="AB73" i="1"/>
  <c r="AA73" i="1"/>
  <c r="AF72" i="1"/>
  <c r="AE72" i="1"/>
  <c r="AD72" i="1"/>
  <c r="AC72" i="1"/>
  <c r="AB72" i="1"/>
  <c r="AA72" i="1"/>
  <c r="AF71" i="1"/>
  <c r="AE71" i="1"/>
  <c r="AD71" i="1"/>
  <c r="AC71" i="1"/>
  <c r="AB71" i="1"/>
  <c r="AA71" i="1"/>
  <c r="AF70" i="1"/>
  <c r="AE70" i="1"/>
  <c r="AD70" i="1"/>
  <c r="AC70" i="1"/>
  <c r="AB70" i="1"/>
  <c r="AA70" i="1"/>
  <c r="AF69" i="1"/>
  <c r="AE69" i="1"/>
  <c r="AD69" i="1"/>
  <c r="AC69" i="1"/>
  <c r="AB69" i="1"/>
  <c r="AA69" i="1"/>
  <c r="AF68" i="1"/>
  <c r="AE68" i="1"/>
  <c r="AD68" i="1"/>
  <c r="AC68" i="1"/>
  <c r="AB68" i="1"/>
  <c r="AA68" i="1"/>
  <c r="AF67" i="1"/>
  <c r="AE67" i="1"/>
  <c r="AD67" i="1"/>
  <c r="AC67" i="1"/>
  <c r="AB67" i="1"/>
  <c r="AA67" i="1"/>
  <c r="AF66" i="1"/>
  <c r="AE66" i="1"/>
  <c r="AD66" i="1"/>
  <c r="AC66" i="1"/>
  <c r="AB66" i="1"/>
  <c r="AA66" i="1"/>
  <c r="AF65" i="1"/>
  <c r="AE65" i="1"/>
  <c r="AD65" i="1"/>
  <c r="AC65" i="1"/>
  <c r="AB65" i="1"/>
  <c r="AA65" i="1"/>
  <c r="AF64" i="1"/>
  <c r="AE64" i="1"/>
  <c r="AD64" i="1"/>
  <c r="AC64" i="1"/>
  <c r="AB64" i="1"/>
  <c r="AA64" i="1"/>
  <c r="AF63" i="1"/>
  <c r="AE63" i="1"/>
  <c r="AD63" i="1"/>
  <c r="AC63" i="1"/>
  <c r="AB63" i="1"/>
  <c r="AA63" i="1"/>
  <c r="AF62" i="1"/>
  <c r="AE62" i="1"/>
  <c r="AD62" i="1"/>
  <c r="AC62" i="1"/>
  <c r="AB62" i="1"/>
  <c r="AA62" i="1"/>
  <c r="AF61" i="1"/>
  <c r="AE61" i="1"/>
  <c r="AD61" i="1"/>
  <c r="AC61" i="1"/>
  <c r="AB61" i="1"/>
  <c r="AA61" i="1"/>
  <c r="AF60" i="1"/>
  <c r="AE60" i="1"/>
  <c r="AD60" i="1"/>
  <c r="AC60" i="1"/>
  <c r="AB60" i="1"/>
  <c r="AA60" i="1"/>
  <c r="AF59" i="1"/>
  <c r="AE59" i="1"/>
  <c r="AD59" i="1"/>
  <c r="AC59" i="1"/>
  <c r="AB59" i="1"/>
  <c r="AA59" i="1"/>
  <c r="AF58" i="1"/>
  <c r="AE58" i="1"/>
  <c r="AD58" i="1"/>
  <c r="AC58" i="1"/>
  <c r="AB58" i="1"/>
  <c r="AA58" i="1"/>
  <c r="AF57" i="1"/>
  <c r="AE57" i="1"/>
  <c r="AD57" i="1"/>
  <c r="AC57" i="1"/>
  <c r="AB57" i="1"/>
  <c r="AA57" i="1"/>
  <c r="AF56" i="1"/>
  <c r="AE56" i="1"/>
  <c r="AD56" i="1"/>
  <c r="AC56" i="1"/>
  <c r="AB56" i="1"/>
  <c r="AA56" i="1"/>
  <c r="AF55" i="1"/>
  <c r="AE55" i="1"/>
  <c r="AD55" i="1"/>
  <c r="AC55" i="1"/>
  <c r="AB55" i="1"/>
  <c r="AA55" i="1"/>
  <c r="AF54" i="1"/>
  <c r="AE54" i="1"/>
  <c r="AD54" i="1"/>
  <c r="AC54" i="1"/>
  <c r="AB54" i="1"/>
  <c r="AA54" i="1"/>
  <c r="AF53" i="1"/>
  <c r="AE53" i="1"/>
  <c r="AD53" i="1"/>
  <c r="AC53" i="1"/>
  <c r="AB53" i="1"/>
  <c r="AA53" i="1"/>
  <c r="AF52" i="1"/>
  <c r="AE52" i="1"/>
  <c r="AD52" i="1"/>
  <c r="AC52" i="1"/>
  <c r="AB52" i="1"/>
  <c r="AA52" i="1"/>
  <c r="AF51" i="1"/>
  <c r="AE51" i="1"/>
  <c r="AD51" i="1"/>
  <c r="AC51" i="1"/>
  <c r="AB51" i="1"/>
  <c r="AA51" i="1"/>
  <c r="AF50" i="1"/>
  <c r="AE50" i="1"/>
  <c r="AD50" i="1"/>
  <c r="AC50" i="1"/>
  <c r="AB50" i="1"/>
  <c r="AA50" i="1"/>
  <c r="AF49" i="1"/>
  <c r="AE49" i="1"/>
  <c r="AD49" i="1"/>
  <c r="AC49" i="1"/>
  <c r="AB49" i="1"/>
  <c r="AA49" i="1"/>
  <c r="AF48" i="1"/>
  <c r="AE48" i="1"/>
  <c r="AD48" i="1"/>
  <c r="AC48" i="1"/>
  <c r="AB48" i="1"/>
  <c r="AA48" i="1"/>
  <c r="AF47" i="1"/>
  <c r="AE47" i="1"/>
  <c r="AD47" i="1"/>
  <c r="AC47" i="1"/>
  <c r="AB47" i="1"/>
  <c r="AA47" i="1"/>
  <c r="AF46" i="1"/>
  <c r="AE46" i="1"/>
  <c r="AD46" i="1"/>
  <c r="AC46" i="1"/>
  <c r="AB46" i="1"/>
  <c r="AA46" i="1"/>
  <c r="AF45" i="1"/>
  <c r="AE45" i="1"/>
  <c r="AD45" i="1"/>
  <c r="AC45" i="1"/>
  <c r="AB45" i="1"/>
  <c r="AA45" i="1"/>
  <c r="AF44" i="1"/>
  <c r="AE44" i="1"/>
  <c r="AD44" i="1"/>
  <c r="AC44" i="1"/>
  <c r="AB44" i="1"/>
  <c r="AA44" i="1"/>
  <c r="AF43" i="1"/>
  <c r="AE43" i="1"/>
  <c r="AD43" i="1"/>
  <c r="AC43" i="1"/>
  <c r="AB43" i="1"/>
  <c r="AA43" i="1"/>
  <c r="AF42" i="1"/>
  <c r="AE42" i="1"/>
  <c r="AD42" i="1"/>
  <c r="AC42" i="1"/>
  <c r="AB42" i="1"/>
  <c r="AA42" i="1"/>
  <c r="AF41" i="1"/>
  <c r="AE41" i="1"/>
  <c r="AD41" i="1"/>
  <c r="AC41" i="1"/>
  <c r="AB41" i="1"/>
  <c r="AA41" i="1"/>
  <c r="AF40" i="1"/>
  <c r="AE40" i="1"/>
  <c r="AD40" i="1"/>
  <c r="AC40" i="1"/>
  <c r="AB40" i="1"/>
  <c r="AA40" i="1"/>
  <c r="AF39" i="1"/>
  <c r="AE39" i="1"/>
  <c r="AD39" i="1"/>
  <c r="AC39" i="1"/>
  <c r="AB39" i="1"/>
  <c r="AA39" i="1"/>
  <c r="AF38" i="1"/>
  <c r="AE38" i="1"/>
  <c r="AD38" i="1"/>
  <c r="AC38" i="1"/>
  <c r="AB38" i="1"/>
  <c r="AA38" i="1"/>
  <c r="AF37" i="1"/>
  <c r="AE37" i="1"/>
  <c r="AD37" i="1"/>
  <c r="AC37" i="1"/>
  <c r="AB37" i="1"/>
  <c r="AA37" i="1"/>
  <c r="AF36" i="1"/>
  <c r="AE36" i="1"/>
  <c r="AD36" i="1"/>
  <c r="AC36" i="1"/>
  <c r="AB36" i="1"/>
  <c r="AA36" i="1"/>
  <c r="AF35" i="1"/>
  <c r="AE35" i="1"/>
  <c r="AD35" i="1"/>
  <c r="AC35" i="1"/>
  <c r="AB35" i="1"/>
  <c r="AA35" i="1"/>
  <c r="AF34" i="1"/>
  <c r="AE34" i="1"/>
  <c r="AD34" i="1"/>
  <c r="AC34" i="1"/>
  <c r="AB34" i="1"/>
  <c r="AA34" i="1"/>
  <c r="AF33" i="1"/>
  <c r="AE33" i="1"/>
  <c r="AD33" i="1"/>
  <c r="AC33" i="1"/>
  <c r="AB33" i="1"/>
  <c r="AA33" i="1"/>
  <c r="AF32" i="1"/>
  <c r="AE32" i="1"/>
  <c r="AD32" i="1"/>
  <c r="AC32" i="1"/>
  <c r="AB32" i="1"/>
  <c r="AA32" i="1"/>
  <c r="AF31" i="1"/>
  <c r="AE31" i="1"/>
  <c r="AD31" i="1"/>
  <c r="AC31" i="1"/>
  <c r="AB31" i="1"/>
  <c r="AA31" i="1"/>
  <c r="AF30" i="1"/>
  <c r="AE30" i="1"/>
  <c r="AD30" i="1"/>
  <c r="AC30" i="1"/>
  <c r="AB30" i="1"/>
  <c r="AA30" i="1"/>
  <c r="AF29" i="1"/>
  <c r="AE29" i="1"/>
  <c r="AD29" i="1"/>
  <c r="AC29" i="1"/>
  <c r="AB29" i="1"/>
  <c r="AA29" i="1"/>
  <c r="N29" i="1"/>
  <c r="AF28" i="1"/>
  <c r="AE28" i="1"/>
  <c r="AD28" i="1"/>
  <c r="AC28" i="1"/>
  <c r="AB28" i="1"/>
  <c r="AA28" i="1"/>
  <c r="N28" i="1"/>
  <c r="AF27" i="1"/>
  <c r="AE27" i="1"/>
  <c r="AD27" i="1"/>
  <c r="AC27" i="1"/>
  <c r="AB27" i="1"/>
  <c r="AA27" i="1"/>
  <c r="AF26" i="1"/>
  <c r="AE26" i="1"/>
  <c r="AD26" i="1"/>
  <c r="AC26" i="1"/>
  <c r="AB26" i="1"/>
  <c r="AA26" i="1"/>
  <c r="AF25" i="1"/>
  <c r="AE25" i="1"/>
  <c r="AD25" i="1"/>
  <c r="AC25" i="1"/>
  <c r="AB25" i="1"/>
  <c r="AA25" i="1"/>
  <c r="A25" i="1"/>
  <c r="AF24" i="1"/>
  <c r="AE24" i="1"/>
  <c r="AD24" i="1"/>
  <c r="AC24" i="1"/>
  <c r="AB24" i="1"/>
  <c r="AA24" i="1"/>
  <c r="A22" i="1"/>
  <c r="A19" i="1"/>
  <c r="C18" i="1"/>
  <c r="AA16" i="1"/>
  <c r="A16" i="1"/>
  <c r="AC15" i="1"/>
  <c r="AB15" i="1"/>
  <c r="AJ14" i="1"/>
  <c r="AC14" i="1"/>
  <c r="AB14" i="1"/>
  <c r="AJ13" i="1"/>
  <c r="AC13" i="1"/>
  <c r="AB13" i="1"/>
  <c r="AJ12" i="1"/>
  <c r="AC12" i="1"/>
  <c r="AB12" i="1"/>
  <c r="AJ11" i="1"/>
  <c r="AC11" i="1"/>
  <c r="AB11" i="1"/>
  <c r="K11" i="1"/>
  <c r="AJ10" i="1"/>
  <c r="AC10" i="1"/>
  <c r="AB10" i="1"/>
  <c r="M10" i="1"/>
  <c r="AJ9" i="1"/>
  <c r="AC9" i="1"/>
  <c r="AB9" i="1"/>
  <c r="M9" i="1"/>
  <c r="J9" i="1"/>
  <c r="F9" i="1"/>
  <c r="C9" i="1"/>
  <c r="AL8" i="1"/>
  <c r="AJ8" i="1"/>
  <c r="AC8" i="1"/>
  <c r="AB8" i="1"/>
  <c r="AL7" i="1"/>
  <c r="AJ7" i="1"/>
  <c r="AF7" i="1"/>
  <c r="AC7" i="1"/>
  <c r="AB7" i="1"/>
  <c r="AL6" i="1"/>
  <c r="AJ6" i="1"/>
  <c r="AF6" i="1"/>
  <c r="AC6" i="1"/>
  <c r="AB6" i="1"/>
  <c r="K6" i="1"/>
  <c r="F6" i="1"/>
  <c r="AL5" i="1"/>
  <c r="AJ5" i="1"/>
  <c r="AF5" i="1"/>
  <c r="AC5" i="1"/>
  <c r="AB5" i="1"/>
  <c r="M5" i="1"/>
  <c r="AL4" i="1"/>
  <c r="AK4" i="1"/>
  <c r="AJ4" i="1"/>
  <c r="AF4" i="1"/>
  <c r="AC4" i="1"/>
  <c r="AB4" i="1"/>
  <c r="M4" i="1"/>
  <c r="J4" i="1"/>
  <c r="AL3" i="1"/>
  <c r="AK3" i="1"/>
  <c r="AJ3" i="1"/>
  <c r="AF3" i="1"/>
  <c r="AC3" i="1"/>
  <c r="AB3" i="1"/>
  <c r="AH2" i="1"/>
  <c r="AG2" i="1"/>
  <c r="D4" i="8" l="1"/>
  <c r="E5" i="8"/>
  <c r="E4" i="8"/>
  <c r="B31" i="8"/>
  <c r="F28" i="8"/>
  <c r="F30" i="8"/>
  <c r="C31" i="8"/>
  <c r="F29" i="8"/>
  <c r="E31" i="8"/>
  <c r="D31" i="8"/>
  <c r="F27" i="8"/>
  <c r="B20" i="8"/>
  <c r="AD14" i="1"/>
  <c r="AD12" i="1"/>
  <c r="AD5" i="1"/>
  <c r="AD15" i="1"/>
  <c r="F10" i="1"/>
  <c r="C29" i="1"/>
  <c r="AD10" i="1"/>
  <c r="AD4" i="1"/>
  <c r="AD8" i="1"/>
  <c r="AJ2" i="1"/>
  <c r="AD7" i="1"/>
  <c r="AD11" i="1"/>
  <c r="AF2" i="1"/>
  <c r="C4" i="1" s="1"/>
  <c r="F4" i="1" s="1"/>
  <c r="AD6" i="1"/>
  <c r="AD9" i="1"/>
  <c r="AD13" i="1"/>
  <c r="AE23" i="1"/>
  <c r="AF23" i="1"/>
  <c r="J29" i="1" s="1"/>
  <c r="AB2" i="1"/>
  <c r="F31" i="8" l="1"/>
  <c r="B22" i="8"/>
  <c r="C2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<sst xmlns="http://schemas.openxmlformats.org/spreadsheetml/2006/main" count="109515" uniqueCount="62258">
  <si>
    <t>Annual Sales Performance Dashboard</t>
  </si>
  <si>
    <t>By Sales Person ID</t>
  </si>
  <si>
    <t>Total Sales, USD</t>
  </si>
  <si>
    <t>Sales Person Quota, USD</t>
  </si>
  <si>
    <t>Meet Sales Quota</t>
  </si>
  <si>
    <t>By Quarter</t>
  </si>
  <si>
    <t>Total</t>
  </si>
  <si>
    <t>Offline</t>
  </si>
  <si>
    <t>Online</t>
  </si>
  <si>
    <t>Month</t>
  </si>
  <si>
    <t>By Channel</t>
  </si>
  <si>
    <t>By Country</t>
  </si>
  <si>
    <t>All</t>
  </si>
  <si>
    <t>Total Revenue</t>
  </si>
  <si>
    <t>2023 Q1</t>
  </si>
  <si>
    <t>2023 Q2</t>
  </si>
  <si>
    <t>of total revenue in</t>
  </si>
  <si>
    <t>Prev. period</t>
  </si>
  <si>
    <t>2023 Q3</t>
  </si>
  <si>
    <t>Filter 3</t>
  </si>
  <si>
    <t>in 2023</t>
  </si>
  <si>
    <t>2023 Q4</t>
  </si>
  <si>
    <t>just names</t>
  </si>
  <si>
    <t>Filter 2</t>
  </si>
  <si>
    <t>Filter 4</t>
  </si>
  <si>
    <t>FILTERS</t>
  </si>
  <si>
    <t>Please select at least 2 filters</t>
  </si>
  <si>
    <t>Salesperson Performance</t>
  </si>
  <si>
    <t>$250.00</t>
  </si>
  <si>
    <t>Filter 1</t>
  </si>
  <si>
    <t>By Month</t>
  </si>
  <si>
    <t>per Sales Person ID</t>
  </si>
  <si>
    <t>Total:</t>
  </si>
  <si>
    <t>Average</t>
  </si>
  <si>
    <t>In cell AA24, the formula aggregates data from columns C, D, G, H, and J in the ‘MergedData’ tab, with results varying based on the 4 filters chosen by the user.</t>
  </si>
  <si>
    <t>Average Sales, USD</t>
  </si>
  <si>
    <t>SalesOrderID</t>
  </si>
  <si>
    <t>RevisionNumber</t>
  </si>
  <si>
    <t>OrderDate</t>
  </si>
  <si>
    <t>DueDate</t>
  </si>
  <si>
    <t>ShipDate</t>
  </si>
  <si>
    <t>Status</t>
  </si>
  <si>
    <t>SalesOrderNumber</t>
  </si>
  <si>
    <t>PurchaseOrderNumber</t>
  </si>
  <si>
    <t>AccountNumber</t>
  </si>
  <si>
    <t>CustomerID</t>
  </si>
  <si>
    <t>ContactID</t>
  </si>
  <si>
    <t>SalesPersonID</t>
  </si>
  <si>
    <t>TerritoryID</t>
  </si>
  <si>
    <t>BillToAddressID</t>
  </si>
  <si>
    <t>ShipToAddressID</t>
  </si>
  <si>
    <t>ShipMethodID</t>
  </si>
  <si>
    <t>CreditCardID</t>
  </si>
  <si>
    <t>CreditCardApprovalCode</t>
  </si>
  <si>
    <t>CurrencyRateID</t>
  </si>
  <si>
    <t>SubTotal</t>
  </si>
  <si>
    <t>TaxAmt</t>
  </si>
  <si>
    <t>Freight</t>
  </si>
  <si>
    <t>TotalDue, USD</t>
  </si>
  <si>
    <t>Comment</t>
  </si>
  <si>
    <t>rowguid</t>
  </si>
  <si>
    <t>ModifiedDate</t>
  </si>
  <si>
    <t>__kafka_job_id</t>
  </si>
  <si>
    <t>__deleted</t>
  </si>
  <si>
    <t>SO45050</t>
  </si>
  <si>
    <t>PO14123112135</t>
  </si>
  <si>
    <t>10-4020-000578</t>
  </si>
  <si>
    <t>25917Vi80261</t>
  </si>
  <si>
    <t>rf6Zndm9mU+9DJEjT5cWDA==</t>
  </si>
  <si>
    <t>2002-01-08 00:00:00.000000 UTC</t>
  </si>
  <si>
    <t>cdcdac17-8faf-4b75-919c-6bfe4ba3f7c7</t>
  </si>
  <si>
    <t>2023-01-01 00:00:00.000000 UTC</t>
  </si>
  <si>
    <t>SO45067</t>
  </si>
  <si>
    <t>PO4959186788</t>
  </si>
  <si>
    <t>10-4020-000269</t>
  </si>
  <si>
    <t>128133Vi17021</t>
  </si>
  <si>
    <t>AQdwIexWI0aW54Pom6lavQ==</t>
  </si>
  <si>
    <t>cdcdac17-8faf-4b75-919c-6bfe4ba3f7c109</t>
  </si>
  <si>
    <t>2002-01-01 00:00:00.000000 UTC</t>
  </si>
  <si>
    <t>SO45074</t>
  </si>
  <si>
    <t>PO7859191751</t>
  </si>
  <si>
    <t>10-4020-000221</t>
  </si>
  <si>
    <t>108502Vi37251</t>
  </si>
  <si>
    <t>q6cIU7vZq06xmo6+kSG82g==</t>
  </si>
  <si>
    <t>cdcdac17-8faf-4b75-919c-6bfe4ba3f7c153</t>
  </si>
  <si>
    <t>SO45072</t>
  </si>
  <si>
    <t>PO6409119280</t>
  </si>
  <si>
    <t>10-4020-000292</t>
  </si>
  <si>
    <t>28325Vi1235</t>
  </si>
  <si>
    <t>0qVzCAX7d0+8YA+viylmeQ==</t>
  </si>
  <si>
    <t>cdcdac17-8faf-4b75-919c-6bfe4ba3f7c154</t>
  </si>
  <si>
    <t>SO45040</t>
  </si>
  <si>
    <t>PO18009115235</t>
  </si>
  <si>
    <t>10-4020-000510</t>
  </si>
  <si>
    <t>45356Vi22691</t>
  </si>
  <si>
    <t>+fVtY/Gx2UeHRzWZsAwfXQ==</t>
  </si>
  <si>
    <t>cdcdac17-8faf-4b75-919c-6bfe4ba3f7c155</t>
  </si>
  <si>
    <t>SO45060</t>
  </si>
  <si>
    <t>PO10817172372</t>
  </si>
  <si>
    <t>10-4020-000203</t>
  </si>
  <si>
    <t>66407Vi26658</t>
  </si>
  <si>
    <t>cjrJc9BJrkasIXvSx7bPsw==</t>
  </si>
  <si>
    <t>cdcdac17-8faf-4b75-919c-6bfe4ba3f7c156</t>
  </si>
  <si>
    <t>SO45076</t>
  </si>
  <si>
    <t>PO9657156121</t>
  </si>
  <si>
    <t>10-4020-000315</t>
  </si>
  <si>
    <t>118781Vi36747</t>
  </si>
  <si>
    <t>cmiaEwpCzkSX3RHi3bK7eQ==</t>
  </si>
  <si>
    <t>cdcdac17-8faf-4b75-919c-6bfe4ba3f7c311</t>
  </si>
  <si>
    <t>SO45081</t>
  </si>
  <si>
    <t>10-4030-026782</t>
  </si>
  <si>
    <t>433722Vi48354</t>
  </si>
  <si>
    <t>U6DZr8ce+U6XWyVSfMgPZg==</t>
  </si>
  <si>
    <t>cdcdac17-8faf-4b75-919c-6bfe4ba3f7c342</t>
  </si>
  <si>
    <t>SO45057</t>
  </si>
  <si>
    <t>PO11049133413</t>
  </si>
  <si>
    <t>10-4020-000679</t>
  </si>
  <si>
    <t>16339Vi72763</t>
  </si>
  <si>
    <t>gPYoYU/hgka9u2GXKnUuNw==</t>
  </si>
  <si>
    <t>cdcdac17-8faf-4b75-919c-6bfe4ba3f7c343</t>
  </si>
  <si>
    <t>SO45054</t>
  </si>
  <si>
    <t>PO12760127685</t>
  </si>
  <si>
    <t>10-4020-000083</t>
  </si>
  <si>
    <t>26088Vi99806</t>
  </si>
  <si>
    <t>od2Aua4h6k2w1Y3Nz2b7Vw==</t>
  </si>
  <si>
    <t>cdcdac17-8faf-4b75-919c-6bfe4ba3f7c344</t>
  </si>
  <si>
    <t>SO45085</t>
  </si>
  <si>
    <t>10-4030-018746</t>
  </si>
  <si>
    <t>334381Vi65914</t>
  </si>
  <si>
    <t>i4JKjvJfEk67bUFPQC+yRw==</t>
  </si>
  <si>
    <t>2002-01-09 00:00:00.000000 UTC</t>
  </si>
  <si>
    <t>cdcdac17-8faf-4b75-919c-6bfe4ba3f7c578</t>
  </si>
  <si>
    <t>2002-01-02 00:00:00.000000 UTC</t>
  </si>
  <si>
    <t>SO45089</t>
  </si>
  <si>
    <t>10-4030-025977</t>
  </si>
  <si>
    <t>533299Vi22017</t>
  </si>
  <si>
    <t>W5Kscy1NMkyeRZuqiEDwyA==</t>
  </si>
  <si>
    <t>2002-01-10 00:00:00.000000 UTC</t>
  </si>
  <si>
    <t>cdcdac17-8faf-4b75-919c-6bfe4ba3f7c233</t>
  </si>
  <si>
    <t>2002-01-03 00:00:00.000000 UTC</t>
  </si>
  <si>
    <t>SO45091</t>
  </si>
  <si>
    <t>10-4030-018909</t>
  </si>
  <si>
    <t>1134274Vi62226</t>
  </si>
  <si>
    <t>nxAQAHOOl0iLx9U8aG9rTA==</t>
  </si>
  <si>
    <t>cdcdac17-8faf-4b75-919c-6bfe4ba3f7c603</t>
  </si>
  <si>
    <t>SO45088</t>
  </si>
  <si>
    <t>10-4030-011398</t>
  </si>
  <si>
    <t>1031656Vi61881</t>
  </si>
  <si>
    <t>vKXC6we2tEuggSiw1BLc0Q==</t>
  </si>
  <si>
    <t>cdcdac17-8faf-4b75-919c-6bfe4ba3f7c768</t>
  </si>
  <si>
    <t>SO45097</t>
  </si>
  <si>
    <t>10-4030-029151</t>
  </si>
  <si>
    <t>532744Vi39633</t>
  </si>
  <si>
    <t>5VU0oOevx0eLqbR3ZdyHfw==</t>
  </si>
  <si>
    <t>2002-01-11 00:00:00.000000 UTC</t>
  </si>
  <si>
    <t>cdcdac17-8faf-4b75-919c-6bfe4ba3f7c252</t>
  </si>
  <si>
    <t>2002-01-04 00:00:00.000000 UTC</t>
  </si>
  <si>
    <t>SO45105</t>
  </si>
  <si>
    <t>10-4030-022765</t>
  </si>
  <si>
    <t>132736Vi68841</t>
  </si>
  <si>
    <t>JNMVNFAyykWX6tW31ZxX7w==</t>
  </si>
  <si>
    <t>2002-01-13 00:00:00.000000 UTC</t>
  </si>
  <si>
    <t>cdcdac17-8faf-4b75-919c-6bfe4ba3f7c426</t>
  </si>
  <si>
    <t>2002-01-06 00:00:00.000000 UTC</t>
  </si>
  <si>
    <t>SO45110</t>
  </si>
  <si>
    <t>10-4030-018710</t>
  </si>
  <si>
    <t>734364Vi63419</t>
  </si>
  <si>
    <t>z20AbJbu4kC2b0O2Lc8eYw==</t>
  </si>
  <si>
    <t>2002-01-14 00:00:00.000000 UTC</t>
  </si>
  <si>
    <t>cdcdac17-8faf-4b75-919c-6bfe4ba3f7c704</t>
  </si>
  <si>
    <t>2002-01-07 00:00:00.000000 UTC</t>
  </si>
  <si>
    <t>SO45114</t>
  </si>
  <si>
    <t>10-4030-029146</t>
  </si>
  <si>
    <t>132738Vi9927</t>
  </si>
  <si>
    <t>g3y4KNv6ikmBRGHOTyGPZA==</t>
  </si>
  <si>
    <t>2002-01-15 00:00:00.000000 UTC</t>
  </si>
  <si>
    <t>cdcdac17-8faf-4b75-919c-6bfe4ba3f7c102</t>
  </si>
  <si>
    <t>SO45113</t>
  </si>
  <si>
    <t>10-4030-029141</t>
  </si>
  <si>
    <t>532732Vi31171</t>
  </si>
  <si>
    <t>6bhaNqyaQUakiXJXEMUfbQ==</t>
  </si>
  <si>
    <t>cdcdac17-8faf-4b75-919c-6bfe4ba3f7c300</t>
  </si>
  <si>
    <t>SO45121</t>
  </si>
  <si>
    <t>10-4030-029169</t>
  </si>
  <si>
    <t>633564Vi24833</t>
  </si>
  <si>
    <t>mzWDrmaMcE+HcyjdvBA5zQ==</t>
  </si>
  <si>
    <t>2002-01-16 00:00:00.000000 UTC</t>
  </si>
  <si>
    <t>cdcdac17-8faf-4b75-919c-6bfe4ba3f7c8</t>
  </si>
  <si>
    <t>SO45127</t>
  </si>
  <si>
    <t>10-4030-029158</t>
  </si>
  <si>
    <t>1033557Vi45521</t>
  </si>
  <si>
    <t>5ules4WNTUW2Xlr2b4g2rw==</t>
  </si>
  <si>
    <t>2002-01-17 00:00:00.000000 UTC</t>
  </si>
  <si>
    <t>cdcdac17-8faf-4b75-919c-6bfe4ba3f7c48</t>
  </si>
  <si>
    <t>SO45126</t>
  </si>
  <si>
    <t>10-4030-012480</t>
  </si>
  <si>
    <t>831773Vi79069</t>
  </si>
  <si>
    <t>ePIudIUfbUWEWJlW57cU9Q==</t>
  </si>
  <si>
    <t>cdcdac17-8faf-4b75-919c-6bfe4ba3f7c458</t>
  </si>
  <si>
    <t>SO45128</t>
  </si>
  <si>
    <t>10-4030-018726</t>
  </si>
  <si>
    <t>134372Vi50551</t>
  </si>
  <si>
    <t>fM3mIBWjJEeoUrN8kiy1hQ==</t>
  </si>
  <si>
    <t>cdcdac17-8faf-4b75-919c-6bfe4ba3f7c579</t>
  </si>
  <si>
    <t>SO45131</t>
  </si>
  <si>
    <t>10-4030-025979</t>
  </si>
  <si>
    <t>133301Vi86940</t>
  </si>
  <si>
    <t>Ogwh4lskpUy1DM/Rv4Ts+w==</t>
  </si>
  <si>
    <t>2002-01-18 00:00:00.000000 UTC</t>
  </si>
  <si>
    <t>cdcdac17-8faf-4b75-919c-6bfe4ba3f7c54</t>
  </si>
  <si>
    <t>SO45135</t>
  </si>
  <si>
    <t>10-4030-029264</t>
  </si>
  <si>
    <t>1033590Vi28434</t>
  </si>
  <si>
    <t>MUcpbgal6EKe46Xoo8O9aA==</t>
  </si>
  <si>
    <t>cdcdac17-8faf-4b75-919c-6bfe4ba3f7c234</t>
  </si>
  <si>
    <t>SO45136</t>
  </si>
  <si>
    <t>10-4030-019084</t>
  </si>
  <si>
    <t>534280Vi62867</t>
  </si>
  <si>
    <t>77fNbB40fEKgbLEpOdEM8g==</t>
  </si>
  <si>
    <t>cdcdac17-8faf-4b75-919c-6bfe4ba3f7c604</t>
  </si>
  <si>
    <t>SO45130</t>
  </si>
  <si>
    <t>10-4030-014975</t>
  </si>
  <si>
    <t>931776Vi17483</t>
  </si>
  <si>
    <t>3pjHk24lpUCgOHk71mgL3g==</t>
  </si>
  <si>
    <t>cdcdac17-8faf-4b75-919c-6bfe4ba3f7c769</t>
  </si>
  <si>
    <t>SO45141</t>
  </si>
  <si>
    <t>10-4030-029222</t>
  </si>
  <si>
    <t>733576Vi11848</t>
  </si>
  <si>
    <t>8OvwSrDi+U+Ucx3zP6i5KA==</t>
  </si>
  <si>
    <t>2002-01-19 00:00:00.000000 UTC</t>
  </si>
  <si>
    <t>cdcdac17-8faf-4b75-919c-6bfe4ba3f7c253</t>
  </si>
  <si>
    <t>2002-01-12 00:00:00.000000 UTC</t>
  </si>
  <si>
    <t>SO45139</t>
  </si>
  <si>
    <t>10-4030-012468</t>
  </si>
  <si>
    <t>131769Vi82558</t>
  </si>
  <si>
    <t>Jflcvsxt7kCNic6/FzBbEw==</t>
  </si>
  <si>
    <t>cdcdac17-8faf-4b75-919c-6bfe4ba3f7c472</t>
  </si>
  <si>
    <t>SO45148</t>
  </si>
  <si>
    <t>10-4030-014656</t>
  </si>
  <si>
    <t>733717Vi35888</t>
  </si>
  <si>
    <t>Gt5PurGPXkisYU74pxEtPQ==</t>
  </si>
  <si>
    <t>2002-01-20 00:00:00.000000 UTC</t>
  </si>
  <si>
    <t>cdcdac17-8faf-4b75-919c-6bfe4ba3f7c63</t>
  </si>
  <si>
    <t>SO45152</t>
  </si>
  <si>
    <t>10-4030-029276</t>
  </si>
  <si>
    <t>633594Vi8776</t>
  </si>
  <si>
    <t>qj4n07qYy0aMQNLb0LLeVQ==</t>
  </si>
  <si>
    <t>2002-01-21 00:00:00.000000 UTC</t>
  </si>
  <si>
    <t>cdcdac17-8faf-4b75-919c-6bfe4ba3f7c79</t>
  </si>
  <si>
    <t>SO45151</t>
  </si>
  <si>
    <t>10-4030-029202</t>
  </si>
  <si>
    <t>1233570Vi20815</t>
  </si>
  <si>
    <t>qsF/FmZL4EafuOKhszCLpg==</t>
  </si>
  <si>
    <t>cdcdac17-8faf-4b75-919c-6bfe4ba3f7c80</t>
  </si>
  <si>
    <t>SO45153</t>
  </si>
  <si>
    <t>10-4030-019089</t>
  </si>
  <si>
    <t>1134281Vi9338</t>
  </si>
  <si>
    <t>ccIz9MTLYE+GI7RQAuJElg==</t>
  </si>
  <si>
    <t>cdcdac17-8faf-4b75-919c-6bfe4ba3f7c675</t>
  </si>
  <si>
    <t>SO45165</t>
  </si>
  <si>
    <t>10-4030-022881</t>
  </si>
  <si>
    <t>532742Vi93952</t>
  </si>
  <si>
    <t>NSA2BNb87kqA46OGLEP99w==</t>
  </si>
  <si>
    <t>2002-01-23 00:00:00.000000 UTC</t>
  </si>
  <si>
    <t>cdcdac17-8faf-4b75-919c-6bfe4ba3f7c441</t>
  </si>
  <si>
    <t>SO45169</t>
  </si>
  <si>
    <t>10-4030-018766</t>
  </si>
  <si>
    <t>234383Vi66953</t>
  </si>
  <si>
    <t>gjwWJV7cw0WVCAY7wkQRlQ==</t>
  </si>
  <si>
    <t>cdcdac17-8faf-4b75-919c-6bfe4ba3f7c731</t>
  </si>
  <si>
    <t>SO45172</t>
  </si>
  <si>
    <t>10-4030-018008</t>
  </si>
  <si>
    <t>632685Vi87400</t>
  </si>
  <si>
    <t>H6HwIC3GoEaPunGn6oi+9Q==</t>
  </si>
  <si>
    <t>2002-01-24 00:00:00.000000 UTC</t>
  </si>
  <si>
    <t>cdcdac17-8faf-4b75-919c-6bfe4ba3f7c449</t>
  </si>
  <si>
    <t>SO45184</t>
  </si>
  <si>
    <t>10-4030-025717</t>
  </si>
  <si>
    <t>934579Vi39688</t>
  </si>
  <si>
    <t>y37obnjcxkqi1XP/6l3kCw==</t>
  </si>
  <si>
    <t>2002-01-25 00:00:00.000000 UTC</t>
  </si>
  <si>
    <t>cdcdac17-8faf-4b75-919c-6bfe4ba3f7c580</t>
  </si>
  <si>
    <t>SO45183</t>
  </si>
  <si>
    <t>10-4030-025711</t>
  </si>
  <si>
    <t>934573Vi44289</t>
  </si>
  <si>
    <t>jM/vk8D2u0a5mfiZXCGVxw==</t>
  </si>
  <si>
    <t>cdcdac17-8faf-4b75-919c-6bfe4ba3f7c581</t>
  </si>
  <si>
    <t>SO45181</t>
  </si>
  <si>
    <t>10-4030-014929</t>
  </si>
  <si>
    <t>vcyjfkxs6EOHrHDJE+Xd4w==</t>
  </si>
  <si>
    <t>cdcdac17-8faf-4b75-919c-6bfe4ba3f7c761</t>
  </si>
  <si>
    <t>SO45187</t>
  </si>
  <si>
    <t>10-4030-015047</t>
  </si>
  <si>
    <t>630854Vi31709</t>
  </si>
  <si>
    <t>2Gm4Wi+ATEiWIeSEQENTzQ==</t>
  </si>
  <si>
    <t>2002-01-26 00:00:00.000000 UTC</t>
  </si>
  <si>
    <t>cdcdac17-8faf-4b75-919c-6bfe4ba3f7c770</t>
  </si>
  <si>
    <t>SO45188</t>
  </si>
  <si>
    <t>10-4030-014861</t>
  </si>
  <si>
    <t>1230956Vi61140</t>
  </si>
  <si>
    <t>uUGVAFo3skyoz9HBGu0OsQ==</t>
  </si>
  <si>
    <t>cdcdac17-8faf-4b75-919c-6bfe4ba3f7c771</t>
  </si>
  <si>
    <t>SO45199</t>
  </si>
  <si>
    <t>10-4030-029476</t>
  </si>
  <si>
    <t>731655Vi27209</t>
  </si>
  <si>
    <t>x/yxdXsnlUKW9i2AfOmjTQ==</t>
  </si>
  <si>
    <t>2002-01-28 00:00:00.000000 UTC</t>
  </si>
  <si>
    <t>cdcdac17-8faf-4b75-919c-6bfe4ba3f7c539</t>
  </si>
  <si>
    <t>SO45204</t>
  </si>
  <si>
    <t>10-4030-011460</t>
  </si>
  <si>
    <t>334999Vi55570</t>
  </si>
  <si>
    <t>biSGu8UNC0O3/zNfe+T17Q==</t>
  </si>
  <si>
    <t>cdcdac17-8faf-4b75-919c-6bfe4ba3f7c658</t>
  </si>
  <si>
    <t>SO45208</t>
  </si>
  <si>
    <t>10-4030-019884</t>
  </si>
  <si>
    <t>833298Vi88243</t>
  </si>
  <si>
    <t>TwsU/eKgb06L7LRHOkezYQ==</t>
  </si>
  <si>
    <t>2002-01-29 00:00:00.000000 UTC</t>
  </si>
  <si>
    <t>cdcdac17-8faf-4b75-919c-6bfe4ba3f7c427</t>
  </si>
  <si>
    <t>2002-01-22 00:00:00.000000 UTC</t>
  </si>
  <si>
    <t>SO45213</t>
  </si>
  <si>
    <t>10-4030-011464</t>
  </si>
  <si>
    <t>435002Vi70930</t>
  </si>
  <si>
    <t>LCaWV9ijlEavi1f5xR3okQ==</t>
  </si>
  <si>
    <t>cdcdac17-8faf-4b75-919c-6bfe4ba3f7c676</t>
  </si>
  <si>
    <t>SO45212</t>
  </si>
  <si>
    <t>10-4030-018729</t>
  </si>
  <si>
    <t>634373Vi4569</t>
  </si>
  <si>
    <t>zqPtvaj+BkuM6/CUPsyRaw==</t>
  </si>
  <si>
    <t>cdcdac17-8faf-4b75-919c-6bfe4ba3f7c677</t>
  </si>
  <si>
    <t>SO45211</t>
  </si>
  <si>
    <t>10-4030-018724</t>
  </si>
  <si>
    <t>734370Vi27437</t>
  </si>
  <si>
    <t>tpSESkxhck2cyEf4P3KfbA==</t>
  </si>
  <si>
    <t>cdcdac17-8faf-4b75-919c-6bfe4ba3f7c678</t>
  </si>
  <si>
    <t>SO45218</t>
  </si>
  <si>
    <t>10-4030-025982</t>
  </si>
  <si>
    <t>733304Vi36651</t>
  </si>
  <si>
    <t>wYJxVmK+zEe0EhAgvaV/Bw==</t>
  </si>
  <si>
    <t>2002-01-31 00:00:00.000000 UTC</t>
  </si>
  <si>
    <t>cdcdac17-8faf-4b75-919c-6bfe4ba3f7c103</t>
  </si>
  <si>
    <t>SO45219</t>
  </si>
  <si>
    <t>10-4030-022893</t>
  </si>
  <si>
    <t>1133560Vi25247</t>
  </si>
  <si>
    <t>aQjbIMp6qkOyPFMIgQJbBw==</t>
  </si>
  <si>
    <t>cdcdac17-8faf-4b75-919c-6bfe4ba3f7c442</t>
  </si>
  <si>
    <t>SO45224</t>
  </si>
  <si>
    <t>10-4030-018723</t>
  </si>
  <si>
    <t>1234369Vi95101</t>
  </si>
  <si>
    <t>FCJcKQyt2kSd/rkKzY4xwQ==</t>
  </si>
  <si>
    <t>cdcdac17-8faf-4b75-919c-6bfe4ba3f7c732</t>
  </si>
  <si>
    <t>SO45238</t>
  </si>
  <si>
    <t>10-4030-011459</t>
  </si>
  <si>
    <t>634998Vi92653</t>
  </si>
  <si>
    <t>z3mjL6wGfU2ibgKtyoHS7Q==</t>
  </si>
  <si>
    <t>2002-02-03 00:00:00.000000 UTC</t>
  </si>
  <si>
    <t>cdcdac17-8faf-4b75-919c-6bfe4ba3f7c631</t>
  </si>
  <si>
    <t>2002-01-27 00:00:00.000000 UTC</t>
  </si>
  <si>
    <t>SO45246</t>
  </si>
  <si>
    <t>10-4030-018709</t>
  </si>
  <si>
    <t>234363Vi57</t>
  </si>
  <si>
    <t>wXHwVuSQc0KTB7scaIkATw==</t>
  </si>
  <si>
    <t>2002-02-05 00:00:00.000000 UTC</t>
  </si>
  <si>
    <t>cdcdac17-8faf-4b75-919c-6bfe4ba3f7c679</t>
  </si>
  <si>
    <t>SO45257</t>
  </si>
  <si>
    <t>10-4030-018718</t>
  </si>
  <si>
    <t>134366Vi18320</t>
  </si>
  <si>
    <t>6Ujb2Ou6LUq/CtnwOdbMIQ==</t>
  </si>
  <si>
    <t>2002-02-06 00:00:00.000000 UTC</t>
  </si>
  <si>
    <t>cdcdac17-8faf-4b75-919c-6bfe4ba3f7c705</t>
  </si>
  <si>
    <t>2002-01-30 00:00:00.000000 UTC</t>
  </si>
  <si>
    <t>SO45258</t>
  </si>
  <si>
    <t>10-4030-025712</t>
  </si>
  <si>
    <t>234574Vi16876</t>
  </si>
  <si>
    <t>P1Ftns+vLkSxxjqYa3zgQg==</t>
  </si>
  <si>
    <t>cdcdac17-8faf-4b75-919c-6bfe4ba3f7c706</t>
  </si>
  <si>
    <t>SO45249</t>
  </si>
  <si>
    <t>10-4030-014928</t>
  </si>
  <si>
    <t>631765Vi80465</t>
  </si>
  <si>
    <t>EN2rNfnr6kuzyyrnzRGzXA==</t>
  </si>
  <si>
    <t>cdcdac17-8faf-4b75-919c-6bfe4ba3f7c792</t>
  </si>
  <si>
    <t>SO45295</t>
  </si>
  <si>
    <t>PO14529163242</t>
  </si>
  <si>
    <t>10-4020-000289</t>
  </si>
  <si>
    <t>55831Vi74455</t>
  </si>
  <si>
    <t>V6ksjnEnmEKaTAoPpom5aQ==</t>
  </si>
  <si>
    <t>2002-02-08 00:00:00.000000 UTC</t>
  </si>
  <si>
    <t>cdcdac17-8faf-4b75-919c-6bfe4ba3f7c9</t>
  </si>
  <si>
    <t>2002-02-01 00:00:00.000000 UTC</t>
  </si>
  <si>
    <t>SO45344</t>
  </si>
  <si>
    <t>PO8816179390</t>
  </si>
  <si>
    <t>10-4020-000218</t>
  </si>
  <si>
    <t>108701Vi12864</t>
  </si>
  <si>
    <t>2Hwx34wzH0Cn7SetAN76tw==</t>
  </si>
  <si>
    <t>cdcdac17-8faf-4b75-919c-6bfe4ba3f7c10</t>
  </si>
  <si>
    <t>SO45294</t>
  </si>
  <si>
    <t>PO14500175708</t>
  </si>
  <si>
    <t>10-4020-000650</t>
  </si>
  <si>
    <t>45830Vi33152</t>
  </si>
  <si>
    <t>nAgKTcbFk0K2B+HghxQ7rw==</t>
  </si>
  <si>
    <t>cdcdac17-8faf-4b75-919c-6bfe4ba3f7c11</t>
  </si>
  <si>
    <t>SO45303</t>
  </si>
  <si>
    <t>PO11919121030</t>
  </si>
  <si>
    <t>10-4020-000073</t>
  </si>
  <si>
    <t>56217Vi27980</t>
  </si>
  <si>
    <t>vCH+Qqx5zkSuua7BkwlJjA==</t>
  </si>
  <si>
    <t>cdcdac17-8faf-4b75-919c-6bfe4ba3f7c12</t>
  </si>
  <si>
    <t>SO45309</t>
  </si>
  <si>
    <t>PO10121162847</t>
  </si>
  <si>
    <t>10-4020-000684</t>
  </si>
  <si>
    <t>76459Vi31838</t>
  </si>
  <si>
    <t>2whOpHL2Iked0RYPA6ESwQ==</t>
  </si>
  <si>
    <t>cdcdac17-8faf-4b75-919c-6bfe4ba3f7c110</t>
  </si>
  <si>
    <t>SO45266</t>
  </si>
  <si>
    <t>PO19923129248</t>
  </si>
  <si>
    <t>10-4020-000018</t>
  </si>
  <si>
    <t>25076Vi71036</t>
  </si>
  <si>
    <t>B5lYT1XENkGnZE3PiAUbCw==</t>
  </si>
  <si>
    <t>cdcdac17-8faf-4b75-919c-6bfe4ba3f7c128</t>
  </si>
  <si>
    <t>SO45317</t>
  </si>
  <si>
    <t>PO2523164373</t>
  </si>
  <si>
    <t>10-4020-000167</t>
  </si>
  <si>
    <t>26819Vi69778</t>
  </si>
  <si>
    <t>TdQkHQYhs0KDGwYjf43O5w==</t>
  </si>
  <si>
    <t>cdcdac17-8faf-4b75-919c-6bfe4ba3f7c157</t>
  </si>
  <si>
    <t>SO45329</t>
  </si>
  <si>
    <t>PO5858128971</t>
  </si>
  <si>
    <t>10-4020-000566</t>
  </si>
  <si>
    <t>48294Vi68229</t>
  </si>
  <si>
    <t>dXynPd+BwU+d2aA3OGz1zA==</t>
  </si>
  <si>
    <t>cdcdac17-8faf-4b75-919c-6bfe4ba3f7c312</t>
  </si>
  <si>
    <t>SO45300</t>
  </si>
  <si>
    <t>PO12586158748</t>
  </si>
  <si>
    <t>10-4020-000278</t>
  </si>
  <si>
    <t>116118Vi1051</t>
  </si>
  <si>
    <t>2j2R5spMDUi0MLxh1iv88Q==</t>
  </si>
  <si>
    <t>cdcdac17-8faf-4b75-919c-6bfe4ba3f7c313</t>
  </si>
  <si>
    <t>SO45331</t>
  </si>
  <si>
    <t>PO6293165974</t>
  </si>
  <si>
    <t>10-4020-000612</t>
  </si>
  <si>
    <t>128305Vi52839</t>
  </si>
  <si>
    <t>HtryHGGPG0+sOmSuM9L6pw==</t>
  </si>
  <si>
    <t>cdcdac17-8faf-4b75-919c-6bfe4ba3f7c314</t>
  </si>
  <si>
    <t>SO45282</t>
  </si>
  <si>
    <t>PO17313168713</t>
  </si>
  <si>
    <t>10-4020-000389</t>
  </si>
  <si>
    <t>55446Vi93678</t>
  </si>
  <si>
    <t>hIT7eHYRr022qwbOd7YWKA==</t>
  </si>
  <si>
    <t>cdcdac17-8faf-4b75-919c-6bfe4ba3f7c345</t>
  </si>
  <si>
    <t>SO45278</t>
  </si>
  <si>
    <t>PO18415191281</t>
  </si>
  <si>
    <t>10-4020-000191</t>
  </si>
  <si>
    <t>75325Vi57135</t>
  </si>
  <si>
    <t>/pVp3T3QcUiNMBafItfb0Q==</t>
  </si>
  <si>
    <t>cdcdac17-8faf-4b75-919c-6bfe4ba3f7c346</t>
  </si>
  <si>
    <t>SO45269</t>
  </si>
  <si>
    <t>PO19691172522</t>
  </si>
  <si>
    <t>10-4020-000353</t>
  </si>
  <si>
    <t>105118Vi29202</t>
  </si>
  <si>
    <t>oAzvJY1fIkqRkfkl5aQh+Q==</t>
  </si>
  <si>
    <t>cdcdac17-8faf-4b75-919c-6bfe4ba3f7c347</t>
  </si>
  <si>
    <t>SO45280</t>
  </si>
  <si>
    <t>PO17748162196</t>
  </si>
  <si>
    <t>10-4020-000102</t>
  </si>
  <si>
    <t>65406Vi74935</t>
  </si>
  <si>
    <t>Du7rS9fLB0WyV+RlFddsAw==</t>
  </si>
  <si>
    <t>cdcdac17-8faf-4b75-919c-6bfe4ba3f7c348</t>
  </si>
  <si>
    <t>SO45268</t>
  </si>
  <si>
    <t>PO19430121252</t>
  </si>
  <si>
    <t>10-4020-000318</t>
  </si>
  <si>
    <t>115101Vi28965</t>
  </si>
  <si>
    <t>BGbi3GqzhEO35GI5bMv5AA==</t>
  </si>
  <si>
    <t>cdcdac17-8faf-4b75-919c-6bfe4ba3f7c349</t>
  </si>
  <si>
    <t>SO45310</t>
  </si>
  <si>
    <t>PO10469159835</t>
  </si>
  <si>
    <t>10-4020-000335</t>
  </si>
  <si>
    <t>66466Vi58190</t>
  </si>
  <si>
    <t>sKgL49uJY0CNeXQooXX9wg==</t>
  </si>
  <si>
    <t>cdcdac17-8faf-4b75-919c-6bfe4ba3f7c350</t>
  </si>
  <si>
    <t>SO45276</t>
  </si>
  <si>
    <t>PO18270194346</t>
  </si>
  <si>
    <t>10-4020-000011</t>
  </si>
  <si>
    <t>85315Vi63488</t>
  </si>
  <si>
    <t>AXIDCvmc6EimwJr36yY3oA==</t>
  </si>
  <si>
    <t>cdcdac17-8faf-4b75-919c-6bfe4ba3f7c351</t>
  </si>
  <si>
    <t>SO45355</t>
  </si>
  <si>
    <t>10-4030-028778</t>
  </si>
  <si>
    <t>733610Vi23622</t>
  </si>
  <si>
    <t>XhZgtfURmUOuTK9EzEyv+g==</t>
  </si>
  <si>
    <t>2002-02-09 00:00:00.000000 UTC</t>
  </si>
  <si>
    <t>cdcdac17-8faf-4b75-919c-6bfe4ba3f7c404</t>
  </si>
  <si>
    <t>2002-02-02 00:00:00.000000 UTC</t>
  </si>
  <si>
    <t>SO45352</t>
  </si>
  <si>
    <t>10-4030-015081</t>
  </si>
  <si>
    <t>330876Vi70139</t>
  </si>
  <si>
    <t>hfn9NVw/PUGnsnJliHsdTQ==</t>
  </si>
  <si>
    <t>cdcdac17-8faf-4b75-919c-6bfe4ba3f7c762</t>
  </si>
  <si>
    <t>SO45358</t>
  </si>
  <si>
    <t>10-4030-023172</t>
  </si>
  <si>
    <t>732578Vi81062</t>
  </si>
  <si>
    <t>+Mi73BgkZE+IQhYBjW8R6g==</t>
  </si>
  <si>
    <t>2002-02-10 00:00:00.000000 UTC</t>
  </si>
  <si>
    <t>cdcdac17-8faf-4b75-919c-6bfe4ba3f7c410</t>
  </si>
  <si>
    <t>SO45357</t>
  </si>
  <si>
    <t>10-4030-028443</t>
  </si>
  <si>
    <t>131659Vi93558</t>
  </si>
  <si>
    <t>qFGOVUec10mm6Tn3AVvsbg==</t>
  </si>
  <si>
    <t>cdcdac17-8faf-4b75-919c-6bfe4ba3f7c463</t>
  </si>
  <si>
    <t>SO45362</t>
  </si>
  <si>
    <t>10-4030-019271</t>
  </si>
  <si>
    <t>434292Vi16897</t>
  </si>
  <si>
    <t>dKEK3C3cAkyMq2lv6wpQJQ==</t>
  </si>
  <si>
    <t>cdcdac17-8faf-4b75-919c-6bfe4ba3f7c605</t>
  </si>
  <si>
    <t>SO45366</t>
  </si>
  <si>
    <t>10-4030-018011</t>
  </si>
  <si>
    <t>1232692Vi99036</t>
  </si>
  <si>
    <t>bCpMY20NEESFwS6eC2YTPA==</t>
  </si>
  <si>
    <t>2002-02-11 00:00:00.000000 UTC</t>
  </si>
  <si>
    <t>cdcdac17-8faf-4b75-919c-6bfe4ba3f7c473</t>
  </si>
  <si>
    <t>2002-02-04 00:00:00.000000 UTC</t>
  </si>
  <si>
    <t>SO45369</t>
  </si>
  <si>
    <t>10-4030-019269</t>
  </si>
  <si>
    <t>434290Vi51001</t>
  </si>
  <si>
    <t>TCadKPgh60eetBlo4Sglzg==</t>
  </si>
  <si>
    <t>cdcdac17-8faf-4b75-919c-6bfe4ba3f7c632</t>
  </si>
  <si>
    <t>SO45367</t>
  </si>
  <si>
    <t>10-4030-020561</t>
  </si>
  <si>
    <t>732694Vi53999</t>
  </si>
  <si>
    <t>eLYxp/qdfUupsHbmCjd59A==</t>
  </si>
  <si>
    <t>cdcdac17-8faf-4b75-919c-6bfe4ba3f7c778</t>
  </si>
  <si>
    <t>SO45372</t>
  </si>
  <si>
    <t>10-4030-028449</t>
  </si>
  <si>
    <t>931662Vi79623</t>
  </si>
  <si>
    <t>pEhSrRncKE6W2yIhokF0zA==</t>
  </si>
  <si>
    <t>2002-02-12 00:00:00.000000 UTC</t>
  </si>
  <si>
    <t>cdcdac17-8faf-4b75-919c-6bfe4ba3f7c480</t>
  </si>
  <si>
    <t>SO45371</t>
  </si>
  <si>
    <t>10-4030-015062</t>
  </si>
  <si>
    <t>430868Vi74576</t>
  </si>
  <si>
    <t>PnALLTKnYkWkqF1+o7O2hw==</t>
  </si>
  <si>
    <t>cdcdac17-8faf-4b75-919c-6bfe4ba3f7c783</t>
  </si>
  <si>
    <t>SO45395</t>
  </si>
  <si>
    <t>10-4030-029352</t>
  </si>
  <si>
    <t>933605Vi15006</t>
  </si>
  <si>
    <t>5tdzaf1uS0+KEplrItq8Mw==</t>
  </si>
  <si>
    <t>2002-02-15 00:00:00.000000 UTC</t>
  </si>
  <si>
    <t>cdcdac17-8faf-4b75-919c-6bfe4ba3f7c301</t>
  </si>
  <si>
    <t>SO45398</t>
  </si>
  <si>
    <t>10-4030-015059</t>
  </si>
  <si>
    <t>430865Vi61297</t>
  </si>
  <si>
    <t>jGubQtNsqE+Q9lmCn3rkkQ==</t>
  </si>
  <si>
    <t>2002-02-16 00:00:00.000000 UTC</t>
  </si>
  <si>
    <t>cdcdac17-8faf-4b75-919c-6bfe4ba3f7c754</t>
  </si>
  <si>
    <t>SO45406</t>
  </si>
  <si>
    <t>10-4030-025987</t>
  </si>
  <si>
    <t>433308Vi3797</t>
  </si>
  <si>
    <t>SpRQzj/ZRkmKk/+keRlwIQ==</t>
  </si>
  <si>
    <t>2002-02-17 00:00:00.000000 UTC</t>
  </si>
  <si>
    <t>cdcdac17-8faf-4b75-919c-6bfe4ba3f7c217</t>
  </si>
  <si>
    <t>SO45403</t>
  </si>
  <si>
    <t>10-4030-023114</t>
  </si>
  <si>
    <t>832567Vi44585</t>
  </si>
  <si>
    <t>vvAbc+A9HkOw7y2o9KjuJQ==</t>
  </si>
  <si>
    <t>cdcdac17-8faf-4b75-919c-6bfe4ba3f7c405</t>
  </si>
  <si>
    <t>SO45414</t>
  </si>
  <si>
    <t>10-4030-018038</t>
  </si>
  <si>
    <t>132696Vi44143</t>
  </si>
  <si>
    <t>UipABwjScE2FRi8fzyFmhw==</t>
  </si>
  <si>
    <t>2002-02-18 00:00:00.000000 UTC</t>
  </si>
  <si>
    <t>cdcdac17-8faf-4b75-919c-6bfe4ba3f7c464</t>
  </si>
  <si>
    <t>SO45418</t>
  </si>
  <si>
    <t>10-4030-019264</t>
  </si>
  <si>
    <t>234289Vi29965</t>
  </si>
  <si>
    <t>GwSGK0sb6Uai4XWVPnwBXQ==</t>
  </si>
  <si>
    <t>cdcdac17-8faf-4b75-919c-6bfe4ba3f7c606</t>
  </si>
  <si>
    <t>SO45423</t>
  </si>
  <si>
    <t>10-4030-019997</t>
  </si>
  <si>
    <t>533312Vi27169</t>
  </si>
  <si>
    <t>9IeDU8YmWECvjBcqZEyksg==</t>
  </si>
  <si>
    <t>2002-02-19 00:00:00.000000 UTC</t>
  </si>
  <si>
    <t>cdcdac17-8faf-4b75-919c-6bfe4ba3f7c418</t>
  </si>
  <si>
    <t>SO45426</t>
  </si>
  <si>
    <t>10-4030-014164</t>
  </si>
  <si>
    <t>1230867Vi32193</t>
  </si>
  <si>
    <t>0AQxtrR6mEi6WfB4PLNfQg==</t>
  </si>
  <si>
    <t>2002-02-20 00:00:00.000000 UTC</t>
  </si>
  <si>
    <t>cdcdac17-8faf-4b75-919c-6bfe4ba3f7c540</t>
  </si>
  <si>
    <t>2002-02-13 00:00:00.000000 UTC</t>
  </si>
  <si>
    <t>SO45433</t>
  </si>
  <si>
    <t>10-4030-012547</t>
  </si>
  <si>
    <t>WtFH4CpUk0mpzX8mFQZ50g==</t>
  </si>
  <si>
    <t>2002-02-21 00:00:00.000000 UTC</t>
  </si>
  <si>
    <t>cdcdac17-8faf-4b75-919c-6bfe4ba3f7c487</t>
  </si>
  <si>
    <t>2002-02-14 00:00:00.000000 UTC</t>
  </si>
  <si>
    <t>SO45440</t>
  </si>
  <si>
    <t>10-4030-014198</t>
  </si>
  <si>
    <t>330879Vi88504</t>
  </si>
  <si>
    <t>q/IcLe2pr0aCZ/PCjl9Bsg==</t>
  </si>
  <si>
    <t>2002-02-22 00:00:00.000000 UTC</t>
  </si>
  <si>
    <t>cdcdac17-8faf-4b75-919c-6bfe4ba3f7c551</t>
  </si>
  <si>
    <t>SO45444</t>
  </si>
  <si>
    <t>10-4030-019102</t>
  </si>
  <si>
    <t>534287Vi78856</t>
  </si>
  <si>
    <t>kJ7PcUELpEWHx1gVe6D0AA==</t>
  </si>
  <si>
    <t>cdcdac17-8faf-4b75-919c-6bfe4ba3f7c707</t>
  </si>
  <si>
    <t>SO45449</t>
  </si>
  <si>
    <t>10-4030-014189</t>
  </si>
  <si>
    <t>230878Vi49003</t>
  </si>
  <si>
    <t>9VTcES2NC0W71gRZIgmmGw==</t>
  </si>
  <si>
    <t>2002-02-24 00:00:00.000000 UTC</t>
  </si>
  <si>
    <t>cdcdac17-8faf-4b75-919c-6bfe4ba3f7c511</t>
  </si>
  <si>
    <t>SO45455</t>
  </si>
  <si>
    <t>10-4030-014163</t>
  </si>
  <si>
    <t>330866Vi3724</t>
  </si>
  <si>
    <t>saybxpDKF0OTv6n4ftKOqQ==</t>
  </si>
  <si>
    <t>2002-02-26 00:00:00.000000 UTC</t>
  </si>
  <si>
    <t>cdcdac17-8faf-4b75-919c-6bfe4ba3f7c525</t>
  </si>
  <si>
    <t>SO45459</t>
  </si>
  <si>
    <t>10-4030-019605</t>
  </si>
  <si>
    <t>734317Vi51505</t>
  </si>
  <si>
    <t>ybvX5cYlN0qUXfO9VOGIXA==</t>
  </si>
  <si>
    <t>cdcdac17-8faf-4b75-919c-6bfe4ba3f7c607</t>
  </si>
  <si>
    <t>SO45470</t>
  </si>
  <si>
    <t>10-4030-028177</t>
  </si>
  <si>
    <t>133539Vi80528</t>
  </si>
  <si>
    <t>A3LiR2ZAaUS+tK9wPHCKuw==</t>
  </si>
  <si>
    <t>2002-03-01 00:00:00.000000 UTC</t>
  </si>
  <si>
    <t>cdcdac17-8faf-4b75-919c-6bfe4ba3f7c406</t>
  </si>
  <si>
    <t>SO45469</t>
  </si>
  <si>
    <t>10-4030-019989</t>
  </si>
  <si>
    <t>833310Vi40722</t>
  </si>
  <si>
    <t>P1l2iX0kTku86hd4xTT1sQ==</t>
  </si>
  <si>
    <t>cdcdac17-8faf-4b75-919c-6bfe4ba3f7c407</t>
  </si>
  <si>
    <t>SO45481</t>
  </si>
  <si>
    <t>10-4030-019563</t>
  </si>
  <si>
    <t>735653Vi41485</t>
  </si>
  <si>
    <t>8fUE3REyzESnss6ADABtsA==</t>
  </si>
  <si>
    <t>2002-03-02 00:00:00.000000 UTC</t>
  </si>
  <si>
    <t>cdcdac17-8faf-4b75-919c-6bfe4ba3f7c608</t>
  </si>
  <si>
    <t>2002-02-23 00:00:00.000000 UTC</t>
  </si>
  <si>
    <t>SO45484</t>
  </si>
  <si>
    <t>10-4030-023267</t>
  </si>
  <si>
    <t>832584Vi49972</t>
  </si>
  <si>
    <t>eFdptnQhAUifCr61teldVQ==</t>
  </si>
  <si>
    <t>2002-03-03 00:00:00.000000 UTC</t>
  </si>
  <si>
    <t>cdcdac17-8faf-4b75-919c-6bfe4ba3f7c419</t>
  </si>
  <si>
    <t>SO45483</t>
  </si>
  <si>
    <t>10-4030-014181</t>
  </si>
  <si>
    <t>1130875Vi87184</t>
  </si>
  <si>
    <t>uUo5FrfTw0Oqpeg60nmYUw==</t>
  </si>
  <si>
    <t>cdcdac17-8faf-4b75-919c-6bfe4ba3f7c529</t>
  </si>
  <si>
    <t>SO45489</t>
  </si>
  <si>
    <t>10-4030-019602</t>
  </si>
  <si>
    <t>334316Vi97508</t>
  </si>
  <si>
    <t>8yRH7IAiCUyG2KvJcNkolg==</t>
  </si>
  <si>
    <t>cdcdac17-8faf-4b75-919c-6bfe4ba3f7c633</t>
  </si>
  <si>
    <t>SO45504</t>
  </si>
  <si>
    <t>10-4030-014730</t>
  </si>
  <si>
    <t>433726Vi14302</t>
  </si>
  <si>
    <t>V2oRuFImlkapXYQewYcRsg==</t>
  </si>
  <si>
    <t>2002-03-05 00:00:00.000000 UTC</t>
  </si>
  <si>
    <t>cdcdac17-8faf-4b75-919c-6bfe4ba3f7c272</t>
  </si>
  <si>
    <t>SO45497</t>
  </si>
  <si>
    <t>10-4030-028354</t>
  </si>
  <si>
    <t>132563Vi77301</t>
  </si>
  <si>
    <t>fd7nQphmM0mJJtNmG73ASg==</t>
  </si>
  <si>
    <t>cdcdac17-8faf-4b75-919c-6bfe4ba3f7c428</t>
  </si>
  <si>
    <t>SO45503</t>
  </si>
  <si>
    <t>10-4030-022995</t>
  </si>
  <si>
    <t>1233609Vi73914</t>
  </si>
  <si>
    <t>jmSxMYGpIkCSVtNCUOWNBQ==</t>
  </si>
  <si>
    <t>cdcdac17-8faf-4b75-919c-6bfe4ba3f7c429</t>
  </si>
  <si>
    <t>SO45509</t>
  </si>
  <si>
    <t>10-4030-014148</t>
  </si>
  <si>
    <t>730856Vi48656</t>
  </si>
  <si>
    <t>jEB6IgxqOEKvueXYmQp20w==</t>
  </si>
  <si>
    <t>2002-03-06 00:00:00.000000 UTC</t>
  </si>
  <si>
    <t>cdcdac17-8faf-4b75-919c-6bfe4ba3f7c552</t>
  </si>
  <si>
    <t>2002-02-27 00:00:00.000000 UTC</t>
  </si>
  <si>
    <t>SO45511</t>
  </si>
  <si>
    <t>10-4030-012523</t>
  </si>
  <si>
    <t>130877Vi21285</t>
  </si>
  <si>
    <t>RbTH8964PUuCu2JL+8TNoQ==</t>
  </si>
  <si>
    <t>2002-03-07 00:00:00.000000 UTC</t>
  </si>
  <si>
    <t>cdcdac17-8faf-4b75-919c-6bfe4ba3f7c498</t>
  </si>
  <si>
    <t>2002-02-28 00:00:00.000000 UTC</t>
  </si>
  <si>
    <t>SO45521</t>
  </si>
  <si>
    <t>PO19169144736</t>
  </si>
  <si>
    <t>10-4020-000272</t>
  </si>
  <si>
    <t>95190Vi40533</t>
  </si>
  <si>
    <t>qepkCWJ9/0msy/hUElrMHQ==</t>
  </si>
  <si>
    <t>2002-03-08 00:00:00.000000 UTC</t>
  </si>
  <si>
    <t>cdcdac17-8faf-4b75-919c-6bfe4ba3f7c13</t>
  </si>
  <si>
    <t>SO45562</t>
  </si>
  <si>
    <t>PO4756131313</t>
  </si>
  <si>
    <t>10-4020-000126</t>
  </si>
  <si>
    <t>128140Vi62740</t>
  </si>
  <si>
    <t>376VRT2K7kO1m9SwVrijKg==</t>
  </si>
  <si>
    <t>cdcdac17-8faf-4b75-919c-6bfe4ba3f7c111</t>
  </si>
  <si>
    <t>SO45519</t>
  </si>
  <si>
    <t>PO19720174068</t>
  </si>
  <si>
    <t>10-4020-000562</t>
  </si>
  <si>
    <t>75079Vi79780</t>
  </si>
  <si>
    <t>gzK9q3oP40qFVizhY/CUaw==</t>
  </si>
  <si>
    <t>cdcdac17-8faf-4b75-919c-6bfe4ba3f7c129</t>
  </si>
  <si>
    <t>SO45547</t>
  </si>
  <si>
    <t>PO10382198471</t>
  </si>
  <si>
    <t>10-4020-000453</t>
  </si>
  <si>
    <t>76442Vi88949</t>
  </si>
  <si>
    <t>/YmnqDepykeNiP6v2BGCmw==</t>
  </si>
  <si>
    <t>cdcdac17-8faf-4b75-919c-6bfe4ba3f7c130</t>
  </si>
  <si>
    <t>SO45520</t>
  </si>
  <si>
    <t>PO19488171523</t>
  </si>
  <si>
    <t>10-4020-000057</t>
  </si>
  <si>
    <t>65117Vi98768</t>
  </si>
  <si>
    <t>Aa54MAqQv0ecG29oYL5JRw==</t>
  </si>
  <si>
    <t>cdcdac17-8faf-4b75-919c-6bfe4ba3f7c131</t>
  </si>
  <si>
    <t>SO45541</t>
  </si>
  <si>
    <t>PO13717172787</t>
  </si>
  <si>
    <t>10-4020-000473</t>
  </si>
  <si>
    <t>15945Vi57849</t>
  </si>
  <si>
    <t>wHbXXS4TC0afJXkN7STtLQ==</t>
  </si>
  <si>
    <t>cdcdac17-8faf-4b75-919c-6bfe4ba3f7c158</t>
  </si>
  <si>
    <t>SO45571</t>
  </si>
  <si>
    <t>PO7569141774</t>
  </si>
  <si>
    <t>10-4020-000608</t>
  </si>
  <si>
    <t>98462Vi37844</t>
  </si>
  <si>
    <t>MP+Va7ROjUe37wSyD1u2BA==</t>
  </si>
  <si>
    <t>cdcdac17-8faf-4b75-919c-6bfe4ba3f7c159</t>
  </si>
  <si>
    <t>SO45516</t>
  </si>
  <si>
    <t>PO261128364</t>
  </si>
  <si>
    <t>10-4020-000647</t>
  </si>
  <si>
    <t>95013Vi37174</t>
  </si>
  <si>
    <t>Rg9MCE0KkEOY77yTKz+RNg==</t>
  </si>
  <si>
    <t>cdcdac17-8faf-4b75-919c-6bfe4ba3f7c160</t>
  </si>
  <si>
    <t>SO45531</t>
  </si>
  <si>
    <t>PO15950134053</t>
  </si>
  <si>
    <t>10-4020-000114</t>
  </si>
  <si>
    <t>95638Vi95621</t>
  </si>
  <si>
    <t>jHzoaiymek2tzu+AQXW64w==</t>
  </si>
  <si>
    <t>cdcdac17-8faf-4b75-919c-6bfe4ba3f7c161</t>
  </si>
  <si>
    <t>SO45554</t>
  </si>
  <si>
    <t>PO2697134276</t>
  </si>
  <si>
    <t>10-4020-000187</t>
  </si>
  <si>
    <t>96798Vi66885</t>
  </si>
  <si>
    <t>H8pMl5nUU0Kxp4cpc9dsPw==</t>
  </si>
  <si>
    <t>cdcdac17-8faf-4b75-919c-6bfe4ba3f7c162</t>
  </si>
  <si>
    <t>SO45563</t>
  </si>
  <si>
    <t>PO5307147884</t>
  </si>
  <si>
    <t>10-4020-000369</t>
  </si>
  <si>
    <t>98210Vi22195</t>
  </si>
  <si>
    <t>d5gy5yd4JU+gWQW9veNJ9w==</t>
  </si>
  <si>
    <t>cdcdac17-8faf-4b75-919c-6bfe4ba3f7c315</t>
  </si>
  <si>
    <t>SO45529</t>
  </si>
  <si>
    <t>PO17574182721</t>
  </si>
  <si>
    <t>10-4020-000678</t>
  </si>
  <si>
    <t>65439Vi65677</t>
  </si>
  <si>
    <t>vT1ZXp3bTkKKS5KmrIQygw==</t>
  </si>
  <si>
    <t>cdcdac17-8faf-4b75-919c-6bfe4ba3f7c352</t>
  </si>
  <si>
    <t>SO45553</t>
  </si>
  <si>
    <t>PO1885177550</t>
  </si>
  <si>
    <t>10-4020-000588</t>
  </si>
  <si>
    <t>126727Vi3956</t>
  </si>
  <si>
    <t>d2YJY6B9YkWz/vuOokYadA==</t>
  </si>
  <si>
    <t>cdcdac17-8faf-4b75-919c-6bfe4ba3f7c353</t>
  </si>
  <si>
    <t>SO45526</t>
  </si>
  <si>
    <t>PO17690133184</t>
  </si>
  <si>
    <t>10-4020-000047</t>
  </si>
  <si>
    <t>125398Vi44231</t>
  </si>
  <si>
    <t>xrya1AIAzkSMtDFmy3Z4oA==</t>
  </si>
  <si>
    <t>cdcdac17-8faf-4b75-919c-6bfe4ba3f7c354</t>
  </si>
  <si>
    <t>SO45546</t>
  </si>
  <si>
    <t>PO10585114494</t>
  </si>
  <si>
    <t>10-4020-000498</t>
  </si>
  <si>
    <t>26392Vi36178</t>
  </si>
  <si>
    <t>Nu3IKapyVU+PdWj4gCBmuw==</t>
  </si>
  <si>
    <t>cdcdac17-8faf-4b75-919c-6bfe4ba3f7c355</t>
  </si>
  <si>
    <t>SO45584</t>
  </si>
  <si>
    <t>10-4030-025828</t>
  </si>
  <si>
    <t>L9X9HUhM8E27KIxNfzHDog==</t>
  </si>
  <si>
    <t>cdcdac17-8faf-4b75-919c-6bfe4ba3f7c561</t>
  </si>
  <si>
    <t>SO45586</t>
  </si>
  <si>
    <t>10-4030-012613</t>
  </si>
  <si>
    <t>VXiugriamUu+V2NCl7EHxQ==</t>
  </si>
  <si>
    <t>2002-03-09 00:00:00.000000 UTC</t>
  </si>
  <si>
    <t>cdcdac17-8faf-4b75-919c-6bfe4ba3f7c459</t>
  </si>
  <si>
    <t>SO45598</t>
  </si>
  <si>
    <t>10-4030-014744</t>
  </si>
  <si>
    <t>833738Vi52220</t>
  </si>
  <si>
    <t>p0U0sP/1ikWQ0bJTyOy15A==</t>
  </si>
  <si>
    <t>2002-03-10 00:00:00.000000 UTC</t>
  </si>
  <si>
    <t>cdcdac17-8faf-4b75-919c-6bfe4ba3f7c55</t>
  </si>
  <si>
    <t>SO45599</t>
  </si>
  <si>
    <t>10-4030-019794</t>
  </si>
  <si>
    <t>934230Vi80506</t>
  </si>
  <si>
    <t>RcVFjDm8lUq8Hl/wEFx37w==</t>
  </si>
  <si>
    <t>cdcdac17-8faf-4b75-919c-6bfe4ba3f7c609</t>
  </si>
  <si>
    <t>SO45608</t>
  </si>
  <si>
    <t>10-4030-011896</t>
  </si>
  <si>
    <t>435040Vi53954</t>
  </si>
  <si>
    <t>YJPnwaaIWU6zsd8fn01XtA==</t>
  </si>
  <si>
    <t>2002-03-11 00:00:00.000000 UTC</t>
  </si>
  <si>
    <t>cdcdac17-8faf-4b75-919c-6bfe4ba3f7c634</t>
  </si>
  <si>
    <t>2002-03-04 00:00:00.000000 UTC</t>
  </si>
  <si>
    <t>SO45607</t>
  </si>
  <si>
    <t>10-4030-025830</t>
  </si>
  <si>
    <t>934589Vi99276</t>
  </si>
  <si>
    <t>8cuqJkSEJ0KY+PVvAPDvig==</t>
  </si>
  <si>
    <t>cdcdac17-8faf-4b75-919c-6bfe4ba3f7c635</t>
  </si>
  <si>
    <t>SO45612</t>
  </si>
  <si>
    <t>10-4030-014795</t>
  </si>
  <si>
    <t>xuAJGbmwDE+tCZx+G+xUhQ==</t>
  </si>
  <si>
    <t>2002-03-12 00:00:00.000000 UTC</t>
  </si>
  <si>
    <t>cdcdac17-8faf-4b75-919c-6bfe4ba3f7c541</t>
  </si>
  <si>
    <t>SO45614</t>
  </si>
  <si>
    <t>10-4030-023385</t>
  </si>
  <si>
    <t>532519Vi85787</t>
  </si>
  <si>
    <t>v7ZPKd4Lxky2tSdpSo9/4A==</t>
  </si>
  <si>
    <t>2002-03-13 00:00:00.000000 UTC</t>
  </si>
  <si>
    <t>cdcdac17-8faf-4b75-919c-6bfe4ba3f7c430</t>
  </si>
  <si>
    <t>SO45615</t>
  </si>
  <si>
    <t>10-4030-018137</t>
  </si>
  <si>
    <t>632703Vi37212</t>
  </si>
  <si>
    <t>Kbj19EMVTUGYH91YVuXE7w==</t>
  </si>
  <si>
    <t>cdcdac17-8faf-4b75-919c-6bfe4ba3f7c488</t>
  </si>
  <si>
    <t>SO45621</t>
  </si>
  <si>
    <t>10-4030-011768</t>
  </si>
  <si>
    <t>635035Vi42420</t>
  </si>
  <si>
    <t>cxRLnWbRSECJONnaLIfWWg==</t>
  </si>
  <si>
    <t>cdcdac17-8faf-4b75-919c-6bfe4ba3f7c680</t>
  </si>
  <si>
    <t>SO45619</t>
  </si>
  <si>
    <t>10-4030-019787</t>
  </si>
  <si>
    <t>334224Vi50879</t>
  </si>
  <si>
    <t>h1Ev9tbMMEmpFHGoGU4ixw==</t>
  </si>
  <si>
    <t>cdcdac17-8faf-4b75-919c-6bfe4ba3f7c681</t>
  </si>
  <si>
    <t>SO45632</t>
  </si>
  <si>
    <t>10-4030-014775</t>
  </si>
  <si>
    <t>432924Vi65561</t>
  </si>
  <si>
    <t>Dta3487jZUGSep56YKlkxA==</t>
  </si>
  <si>
    <t>2002-03-15 00:00:00.000000 UTC</t>
  </si>
  <si>
    <t>cdcdac17-8faf-4b75-919c-6bfe4ba3f7c556</t>
  </si>
  <si>
    <t>SO45634</t>
  </si>
  <si>
    <t>10-4030-019766</t>
  </si>
  <si>
    <t>734214Vi23088</t>
  </si>
  <si>
    <t>z39YKMMU9kS4wheQYxzZ0Q==</t>
  </si>
  <si>
    <t>cdcdac17-8faf-4b75-919c-6bfe4ba3f7c733</t>
  </si>
  <si>
    <t>SO45638</t>
  </si>
  <si>
    <t>10-4030-014746</t>
  </si>
  <si>
    <t>1133739Vi99895</t>
  </si>
  <si>
    <t>qJBa7/DtR06ti5mVA4rnvQ==</t>
  </si>
  <si>
    <t>2002-03-16 00:00:00.000000 UTC</t>
  </si>
  <si>
    <t>cdcdac17-8faf-4b75-919c-6bfe4ba3f7c163</t>
  </si>
  <si>
    <t>SO45640</t>
  </si>
  <si>
    <t>10-4030-019964</t>
  </si>
  <si>
    <t>334243Vi71390</t>
  </si>
  <si>
    <t>fMETz6Tb906d72MX9piLPA==</t>
  </si>
  <si>
    <t>cdcdac17-8faf-4b75-919c-6bfe4ba3f7c562</t>
  </si>
  <si>
    <t>SO45642</t>
  </si>
  <si>
    <t>10-4030-011623</t>
  </si>
  <si>
    <t>1032525Vi62123</t>
  </si>
  <si>
    <t>SD1aeKohXUOy7kvX41OCtQ==</t>
  </si>
  <si>
    <t>2002-03-17 00:00:00.000000 UTC</t>
  </si>
  <si>
    <t>cdcdac17-8faf-4b75-919c-6bfe4ba3f7c218</t>
  </si>
  <si>
    <t>SO45647</t>
  </si>
  <si>
    <t>10-4030-025997</t>
  </si>
  <si>
    <t>533316Vi71970</t>
  </si>
  <si>
    <t>F+bxtaQqV0a0ZD9c9Bognw==</t>
  </si>
  <si>
    <t>2002-03-18 00:00:00.000000 UTC</t>
  </si>
  <si>
    <t>cdcdac17-8faf-4b75-919c-6bfe4ba3f7c235</t>
  </si>
  <si>
    <t>SO45645</t>
  </si>
  <si>
    <t>10-4030-011482</t>
  </si>
  <si>
    <t>731668Vi39453</t>
  </si>
  <si>
    <t>UOFUJaw2q0ujxuZvaI6/ug==</t>
  </si>
  <si>
    <t>cdcdac17-8faf-4b75-919c-6bfe4ba3f7c772</t>
  </si>
  <si>
    <t>SO45653</t>
  </si>
  <si>
    <t>10-4030-011764</t>
  </si>
  <si>
    <t>135012Vi59863</t>
  </si>
  <si>
    <t>/7DosJrhH0ux028AhYCy1A==</t>
  </si>
  <si>
    <t>2002-03-19 00:00:00.000000 UTC</t>
  </si>
  <si>
    <t>cdcdac17-8faf-4b75-919c-6bfe4ba3f7c636</t>
  </si>
  <si>
    <t>SO45651</t>
  </si>
  <si>
    <t>10-4030-019771</t>
  </si>
  <si>
    <t>1034216Vi71796</t>
  </si>
  <si>
    <t>ONwjIKlPREKiX/QPp91IxA==</t>
  </si>
  <si>
    <t>cdcdac17-8faf-4b75-919c-6bfe4ba3f7c637</t>
  </si>
  <si>
    <t>SO45657</t>
  </si>
  <si>
    <t>10-4030-011266</t>
  </si>
  <si>
    <t>832593Vi62088</t>
  </si>
  <si>
    <t>bcpffAdvwkWj3uhXx6mN3g==</t>
  </si>
  <si>
    <t>2002-03-20 00:00:00.000000 UTC</t>
  </si>
  <si>
    <t>cdcdac17-8faf-4b75-919c-6bfe4ba3f7c64</t>
  </si>
  <si>
    <t>SO45666</t>
  </si>
  <si>
    <t>10-4030-014738</t>
  </si>
  <si>
    <t>1133734Vi65142</t>
  </si>
  <si>
    <t>ufYZsJfjhkCIKnJnz1UTlA==</t>
  </si>
  <si>
    <t>2002-03-21 00:00:00.000000 UTC</t>
  </si>
  <si>
    <t>cdcdac17-8faf-4b75-919c-6bfe4ba3f7c273</t>
  </si>
  <si>
    <t>2002-03-14 00:00:00.000000 UTC</t>
  </si>
  <si>
    <t>SO45668</t>
  </si>
  <si>
    <t>10-4030-011298</t>
  </si>
  <si>
    <t>1232494Vi2562</t>
  </si>
  <si>
    <t>kB0mY0VPrk+tQSuHmuiFUg==</t>
  </si>
  <si>
    <t>2002-03-22 00:00:00.000000 UTC</t>
  </si>
  <si>
    <t>cdcdac17-8faf-4b75-919c-6bfe4ba3f7c287</t>
  </si>
  <si>
    <t>SO45669</t>
  </si>
  <si>
    <t>10-4030-011528</t>
  </si>
  <si>
    <t>1232512Vi49531</t>
  </si>
  <si>
    <t>t1HW6xph10qxOH8hyE1n+A==</t>
  </si>
  <si>
    <t>cdcdac17-8faf-4b75-919c-6bfe4ba3f7c288</t>
  </si>
  <si>
    <t>SO45676</t>
  </si>
  <si>
    <t>10-4030-011765</t>
  </si>
  <si>
    <t>1135032Vi98887</t>
  </si>
  <si>
    <t>KsS1eJoFL0qJPm6wp2vw6Q==</t>
  </si>
  <si>
    <t>cdcdac17-8faf-4b75-919c-6bfe4ba3f7c708</t>
  </si>
  <si>
    <t>SO45677</t>
  </si>
  <si>
    <t>10-4030-011895</t>
  </si>
  <si>
    <t>135039Vi8359</t>
  </si>
  <si>
    <t>HX/MBSiITUGJ5wmO+ysnlw==</t>
  </si>
  <si>
    <t>cdcdac17-8faf-4b75-919c-6bfe4ba3f7c709</t>
  </si>
  <si>
    <t>SO45680</t>
  </si>
  <si>
    <t>10-4030-023283</t>
  </si>
  <si>
    <t>632594Vi29221</t>
  </si>
  <si>
    <t>wSM58odPa0W3O0CMNMfxbg==</t>
  </si>
  <si>
    <t>2002-03-23 00:00:00.000000 UTC</t>
  </si>
  <si>
    <t>cdcdac17-8faf-4b75-919c-6bfe4ba3f7c443</t>
  </si>
  <si>
    <t>SO45681</t>
  </si>
  <si>
    <t>10-4030-019789</t>
  </si>
  <si>
    <t>1134226Vi1475</t>
  </si>
  <si>
    <t>MAc26pY2EUGOcwdh1Cax0A==</t>
  </si>
  <si>
    <t>cdcdac17-8faf-4b75-919c-6bfe4ba3f7c734</t>
  </si>
  <si>
    <t>SO45689</t>
  </si>
  <si>
    <t>10-4030-019773</t>
  </si>
  <si>
    <t>334218Vi69473</t>
  </si>
  <si>
    <t>j2iKzP3rMkeHftPuW133nQ==</t>
  </si>
  <si>
    <t>2002-03-24 00:00:00.000000 UTC</t>
  </si>
  <si>
    <t>cdcdac17-8faf-4b75-919c-6bfe4ba3f7c563</t>
  </si>
  <si>
    <t>SO45684</t>
  </si>
  <si>
    <t>10-4030-011485</t>
  </si>
  <si>
    <t>331671Vi20272</t>
  </si>
  <si>
    <t>YCc3r/7SukWj6d6zizY3jA==</t>
  </si>
  <si>
    <t>cdcdac17-8faf-4b75-919c-6bfe4ba3f7c755</t>
  </si>
  <si>
    <t>SO45707</t>
  </si>
  <si>
    <t>10-4030-011904</t>
  </si>
  <si>
    <t>733963Vi3205</t>
  </si>
  <si>
    <t>jzs8cStL5kau70psPLdSZQ==</t>
  </si>
  <si>
    <t>2002-03-27 00:00:00.000000 UTC</t>
  </si>
  <si>
    <t>cdcdac17-8faf-4b75-919c-6bfe4ba3f7c638</t>
  </si>
  <si>
    <t>SO45711</t>
  </si>
  <si>
    <t>10-4030-019621</t>
  </si>
  <si>
    <t>1134327Vi59466</t>
  </si>
  <si>
    <t>dw/hWVcj+ESajuIxo8+hLQ==</t>
  </si>
  <si>
    <t>cdcdac17-8faf-4b75-919c-6bfe4ba3f7c639</t>
  </si>
  <si>
    <t>SO45714</t>
  </si>
  <si>
    <t>10-4030-011534</t>
  </si>
  <si>
    <t>432515Vi12602</t>
  </si>
  <si>
    <t>Kco4HLJT5ku8QH3itZa/rw==</t>
  </si>
  <si>
    <t>2002-03-28 00:00:00.000000 UTC</t>
  </si>
  <si>
    <t>cdcdac17-8faf-4b75-919c-6bfe4ba3f7c260</t>
  </si>
  <si>
    <t>SO45720</t>
  </si>
  <si>
    <t>10-4030-019653</t>
  </si>
  <si>
    <t>434331Vi95158</t>
  </si>
  <si>
    <t>6ICuNbYBtkeEm84LjA1DOA==</t>
  </si>
  <si>
    <t>2002-03-29 00:00:00.000000 UTC</t>
  </si>
  <si>
    <t>cdcdac17-8faf-4b75-919c-6bfe4ba3f7c682</t>
  </si>
  <si>
    <t>SO45727</t>
  </si>
  <si>
    <t>10-4030-011909</t>
  </si>
  <si>
    <t>535265Vi3930</t>
  </si>
  <si>
    <t>bZQeV/XKi0uGHVtP14XZlg==</t>
  </si>
  <si>
    <t>2002-03-30 00:00:00.000000 UTC</t>
  </si>
  <si>
    <t>cdcdac17-8faf-4b75-919c-6bfe4ba3f7c710</t>
  </si>
  <si>
    <t>SO45730</t>
  </si>
  <si>
    <t>10-4030-028471</t>
  </si>
  <si>
    <t>6tLoZyS6+0Gav/OME8feWA==</t>
  </si>
  <si>
    <t>2002-03-31 00:00:00.000000 UTC</t>
  </si>
  <si>
    <t>cdcdac17-8faf-4b75-919c-6bfe4ba3f7c499</t>
  </si>
  <si>
    <t>SO45737</t>
  </si>
  <si>
    <t>10-4030-019965</t>
  </si>
  <si>
    <t>534244Vi79873</t>
  </si>
  <si>
    <t>KH+hnaEliUqyrW+lsWCZbw==</t>
  </si>
  <si>
    <t>cdcdac17-8faf-4b75-919c-6bfe4ba3f7c735</t>
  </si>
  <si>
    <t>SO45729</t>
  </si>
  <si>
    <t>10-4030-015087</t>
  </si>
  <si>
    <t>330890Vi66805</t>
  </si>
  <si>
    <t>JXzmfAnff06yKg8o8nQf+A==</t>
  </si>
  <si>
    <t>cdcdac17-8faf-4b75-919c-6bfe4ba3f7c799</t>
  </si>
  <si>
    <t>SO45742</t>
  </si>
  <si>
    <t>10-4030-019620</t>
  </si>
  <si>
    <t>934326Vi92027</t>
  </si>
  <si>
    <t>udOkpgb/iUWtTGnrhhCz3Q==</t>
  </si>
  <si>
    <t>2002-04-01 00:00:00.000000 UTC</t>
  </si>
  <si>
    <t>cdcdac17-8faf-4b75-919c-6bfe4ba3f7c582</t>
  </si>
  <si>
    <t>2002-03-25 00:00:00.000000 UTC</t>
  </si>
  <si>
    <t>SO45743</t>
  </si>
  <si>
    <t>10-4030-019631</t>
  </si>
  <si>
    <t>634329Vi61250</t>
  </si>
  <si>
    <t>KS5tqG4oSEaEQggBXI/YUA==</t>
  </si>
  <si>
    <t>cdcdac17-8faf-4b75-919c-6bfe4ba3f7c583</t>
  </si>
  <si>
    <t>SO45744</t>
  </si>
  <si>
    <t>10-4030-011894</t>
  </si>
  <si>
    <t>335038Vi75592</t>
  </si>
  <si>
    <t>raHUIXO1BkqDRbVB+NCg2g==</t>
  </si>
  <si>
    <t>cdcdac17-8faf-4b75-919c-6bfe4ba3f7c584</t>
  </si>
  <si>
    <t>SO45745</t>
  </si>
  <si>
    <t>10-4030-015089</t>
  </si>
  <si>
    <t>130893Vi58306</t>
  </si>
  <si>
    <t>zbcAG7KeqkGw6Bi0FGjdcQ==</t>
  </si>
  <si>
    <t>2002-04-02 00:00:00.000000 UTC</t>
  </si>
  <si>
    <t>cdcdac17-8faf-4b75-919c-6bfe4ba3f7c773</t>
  </si>
  <si>
    <t>2002-03-26 00:00:00.000000 UTC</t>
  </si>
  <si>
    <t>SO45755</t>
  </si>
  <si>
    <t>10-4030-011536</t>
  </si>
  <si>
    <t>732517Vi3330</t>
  </si>
  <si>
    <t>hc4sffL/QkOldjmENxwKDg==</t>
  </si>
  <si>
    <t>2002-04-03 00:00:00.000000 UTC</t>
  </si>
  <si>
    <t>cdcdac17-8faf-4b75-919c-6bfe4ba3f7c254</t>
  </si>
  <si>
    <t>SO45756</t>
  </si>
  <si>
    <t>10-4030-011625</t>
  </si>
  <si>
    <t>435620Vi17472</t>
  </si>
  <si>
    <t>7UPHBnarn0WYotDsEKWWww==</t>
  </si>
  <si>
    <t>cdcdac17-8faf-4b75-919c-6bfe4ba3f7c255</t>
  </si>
  <si>
    <t>SO45766</t>
  </si>
  <si>
    <t>10-4030-011297</t>
  </si>
  <si>
    <t>232493Vi70897</t>
  </si>
  <si>
    <t>TMG0++RTH0auNHs+cREUtg==</t>
  </si>
  <si>
    <t>2002-04-05 00:00:00.000000 UTC</t>
  </si>
  <si>
    <t>cdcdac17-8faf-4b75-919c-6bfe4ba3f7c274</t>
  </si>
  <si>
    <t>SO45771</t>
  </si>
  <si>
    <t>10-4030-011271</t>
  </si>
  <si>
    <t>232597Vi86547</t>
  </si>
  <si>
    <t>g9kARR7/UEWVj9MQunxQLA==</t>
  </si>
  <si>
    <t>2002-04-06 00:00:00.000000 UTC</t>
  </si>
  <si>
    <t>cdcdac17-8faf-4b75-919c-6bfe4ba3f7c289</t>
  </si>
  <si>
    <t>SO45772</t>
  </si>
  <si>
    <t>10-4030-019785</t>
  </si>
  <si>
    <t>834222Vi85331</t>
  </si>
  <si>
    <t>ufMP4G6VB0yjF2wjPhRFvg==</t>
  </si>
  <si>
    <t>cdcdac17-8faf-4b75-919c-6bfe4ba3f7c711</t>
  </si>
  <si>
    <t>SO45789</t>
  </si>
  <si>
    <t>PO14123172083</t>
  </si>
  <si>
    <t>25893Vi80261</t>
  </si>
  <si>
    <t>RKPJBBmKDE6LJyV6kLeDBw==</t>
  </si>
  <si>
    <t>2002-04-08 00:00:00.000000 UTC</t>
  </si>
  <si>
    <t>cdcdac17-8faf-4b75-919c-6bfe4ba3f7c14</t>
  </si>
  <si>
    <t>SO45808</t>
  </si>
  <si>
    <t>PO5075188229</t>
  </si>
  <si>
    <t>10-4020-000344</t>
  </si>
  <si>
    <t>48175Vi75759</t>
  </si>
  <si>
    <t>OBoj9OQca0Wp8FPZ3kYNaA==</t>
  </si>
  <si>
    <t>cdcdac17-8faf-4b75-919c-6bfe4ba3f7c15</t>
  </si>
  <si>
    <t>SO45783</t>
  </si>
  <si>
    <t>PO16617161291</t>
  </si>
  <si>
    <t>10-4020-000397</t>
  </si>
  <si>
    <t>95551Vi4081</t>
  </si>
  <si>
    <t>cMECgscdsUGgjIFY4ZQLFQ==</t>
  </si>
  <si>
    <t>cdcdac17-8faf-4b75-919c-6bfe4ba3f7c16</t>
  </si>
  <si>
    <t>SO45799</t>
  </si>
  <si>
    <t>PO10730195041</t>
  </si>
  <si>
    <t>10-4020-000491</t>
  </si>
  <si>
    <t>126415Vi34642</t>
  </si>
  <si>
    <t>5TBcKBE1rEWoat0qlLrnYQ==</t>
  </si>
  <si>
    <t>cdcdac17-8faf-4b75-919c-6bfe4ba3f7c164</t>
  </si>
  <si>
    <t>SO45802</t>
  </si>
  <si>
    <t>PO1189157476</t>
  </si>
  <si>
    <t>10-4020-000423</t>
  </si>
  <si>
    <t>16612Vi27707</t>
  </si>
  <si>
    <t>rTHNaWLOsEWvgckUsrSqVQ==</t>
  </si>
  <si>
    <t>cdcdac17-8faf-4b75-919c-6bfe4ba3f7c316</t>
  </si>
  <si>
    <t>SO45796</t>
  </si>
  <si>
    <t>PO11861125955</t>
  </si>
  <si>
    <t>10-4020-000017</t>
  </si>
  <si>
    <t>36215Vi94127</t>
  </si>
  <si>
    <t>/cRIankxD0mbiWnL4nrfeA==</t>
  </si>
  <si>
    <t>cdcdac17-8faf-4b75-919c-6bfe4ba3f7c317</t>
  </si>
  <si>
    <t>SO45805</t>
  </si>
  <si>
    <t>PO3393138494</t>
  </si>
  <si>
    <t>10-4020-000549</t>
  </si>
  <si>
    <t>37988Vi1394</t>
  </si>
  <si>
    <t>bc3ZxNa0OEaHv0hnu6CGLg==</t>
  </si>
  <si>
    <t>cdcdac17-8faf-4b75-919c-6bfe4ba3f7c318</t>
  </si>
  <si>
    <t>SO45800</t>
  </si>
  <si>
    <t>PO10527156525</t>
  </si>
  <si>
    <t>10-4020-000480</t>
  </si>
  <si>
    <t>126429Vi28482</t>
  </si>
  <si>
    <t>3JfY4REvPkaGjJyoFxp3Lg==</t>
  </si>
  <si>
    <t>cdcdac17-8faf-4b75-919c-6bfe4ba3f7c356</t>
  </si>
  <si>
    <t>SO45792</t>
  </si>
  <si>
    <t>PO13862173868</t>
  </si>
  <si>
    <t>10-4020-000119</t>
  </si>
  <si>
    <t>95949Vi20982</t>
  </si>
  <si>
    <t>ZoOlfnCZTkmdhegX60VG9g==</t>
  </si>
  <si>
    <t>cdcdac17-8faf-4b75-919c-6bfe4ba3f7c357</t>
  </si>
  <si>
    <t>SO45820</t>
  </si>
  <si>
    <t>10-4030-025832</t>
  </si>
  <si>
    <t>aL3ScMwugUWH6KPvx0pICQ==</t>
  </si>
  <si>
    <t>cdcdac17-8faf-4b75-919c-6bfe4ba3f7c564</t>
  </si>
  <si>
    <t>SO45827</t>
  </si>
  <si>
    <t>10-4030-015440</t>
  </si>
  <si>
    <t>1132814Vi11256</t>
  </si>
  <si>
    <t>bM0z20QEyUKU6HsijqWgzA==</t>
  </si>
  <si>
    <t>2002-04-10 00:00:00.000000 UTC</t>
  </si>
  <si>
    <t>cdcdac17-8faf-4b75-919c-6bfe4ba3f7c774</t>
  </si>
  <si>
    <t>SO45843</t>
  </si>
  <si>
    <t>10-4030-011775</t>
  </si>
  <si>
    <t>132439Vi70632</t>
  </si>
  <si>
    <t>1Bgd52uFqEW/A0yqDvrEsA==</t>
  </si>
  <si>
    <t>2002-04-12 00:00:00.000000 UTC</t>
  </si>
  <si>
    <t>cdcdac17-8faf-4b75-919c-6bfe4ba3f7c261</t>
  </si>
  <si>
    <t>SO45842</t>
  </si>
  <si>
    <t>10-4030-011742</t>
  </si>
  <si>
    <t>332430Vi28753</t>
  </si>
  <si>
    <t>qBDMWoFV/0eo6i20Zt+Y1A==</t>
  </si>
  <si>
    <t>cdcdac17-8faf-4b75-919c-6bfe4ba3f7c262</t>
  </si>
  <si>
    <t>SO45841</t>
  </si>
  <si>
    <t>10-4030-012804</t>
  </si>
  <si>
    <t>231721Vi8809</t>
  </si>
  <si>
    <t>RPOsGp23UEeyNyA8IB3Pjg==</t>
  </si>
  <si>
    <t>cdcdac17-8faf-4b75-919c-6bfe4ba3f7c481</t>
  </si>
  <si>
    <t>SO45855</t>
  </si>
  <si>
    <t>10-4030-014754</t>
  </si>
  <si>
    <t>1033744Vi13914</t>
  </si>
  <si>
    <t>qJ5xtHDbNk+7e9IJTqQ2AQ==</t>
  </si>
  <si>
    <t>2002-04-14 00:00:00.000000 UTC</t>
  </si>
  <si>
    <t>cdcdac17-8faf-4b75-919c-6bfe4ba3f7c91</t>
  </si>
  <si>
    <t>2002-04-07 00:00:00.000000 UTC</t>
  </si>
  <si>
    <t>SO45863</t>
  </si>
  <si>
    <t>10-4030-011873</t>
  </si>
  <si>
    <t>532478Vi4270</t>
  </si>
  <si>
    <t>XkykwiI5wEek8zxyuc89SQ==</t>
  </si>
  <si>
    <t>2002-04-16 00:00:00.000000 UTC</t>
  </si>
  <si>
    <t>cdcdac17-8faf-4b75-919c-6bfe4ba3f7c165</t>
  </si>
  <si>
    <t>2002-04-09 00:00:00.000000 UTC</t>
  </si>
  <si>
    <t>SO45862</t>
  </si>
  <si>
    <t>10-4030-014827</t>
  </si>
  <si>
    <t>131722Vi12821</t>
  </si>
  <si>
    <t>Jz+4sFgEPEytn/9KA3ZdUQ==</t>
  </si>
  <si>
    <t>cdcdac17-8faf-4b75-919c-6bfe4ba3f7c512</t>
  </si>
  <si>
    <t>SO45869</t>
  </si>
  <si>
    <t>10-4030-014822</t>
  </si>
  <si>
    <t>1032827Vi96260</t>
  </si>
  <si>
    <t>JNc5bpg+FUOPFCHoZRG9Yg==</t>
  </si>
  <si>
    <t>2002-04-17 00:00:00.000000 UTC</t>
  </si>
  <si>
    <t>cdcdac17-8faf-4b75-919c-6bfe4ba3f7c519</t>
  </si>
  <si>
    <t>SO45877</t>
  </si>
  <si>
    <t>10-4030-011910</t>
  </si>
  <si>
    <t>935266Vi70724</t>
  </si>
  <si>
    <t>5c1KE8sTWkeEJTMKxlPeGA==</t>
  </si>
  <si>
    <t>2002-04-18 00:00:00.000000 UTC</t>
  </si>
  <si>
    <t>cdcdac17-8faf-4b75-919c-6bfe4ba3f7c610</t>
  </si>
  <si>
    <t>2002-04-11 00:00:00.000000 UTC</t>
  </si>
  <si>
    <t>SO45886</t>
  </si>
  <si>
    <t>10-4030-026042</t>
  </si>
  <si>
    <t>433211Vi30729</t>
  </si>
  <si>
    <t>8KQmZJ6AJkWKnKZwuaTfyg==</t>
  </si>
  <si>
    <t>2002-04-19 00:00:00.000000 UTC</t>
  </si>
  <si>
    <t>cdcdac17-8faf-4b75-919c-6bfe4ba3f7c256</t>
  </si>
  <si>
    <t>SO45879</t>
  </si>
  <si>
    <t>10-4030-019443</t>
  </si>
  <si>
    <t>1231779Vi84474</t>
  </si>
  <si>
    <t>1nHVziPhvU24JcmhxU2+AA==</t>
  </si>
  <si>
    <t>cdcdac17-8faf-4b75-919c-6bfe4ba3f7c530</t>
  </si>
  <si>
    <t>SO45888</t>
  </si>
  <si>
    <t>10-4030-020217</t>
  </si>
  <si>
    <t>834268Vi10204</t>
  </si>
  <si>
    <t>GrZOXy6Ebk6ef+C8vmb6Qw==</t>
  </si>
  <si>
    <t>cdcdac17-8faf-4b75-919c-6bfe4ba3f7c640</t>
  </si>
  <si>
    <t>SO45900</t>
  </si>
  <si>
    <t>10-4030-011837</t>
  </si>
  <si>
    <t>432474Vi72251</t>
  </si>
  <si>
    <t>hPJ5Q6XpTkWdRptG+SZnnQ==</t>
  </si>
  <si>
    <t>2002-04-22 00:00:00.000000 UTC</t>
  </si>
  <si>
    <t>cdcdac17-8faf-4b75-919c-6bfe4ba3f7c290</t>
  </si>
  <si>
    <t>2002-04-15 00:00:00.000000 UTC</t>
  </si>
  <si>
    <t>SO45898</t>
  </si>
  <si>
    <t>10-4030-023830</t>
  </si>
  <si>
    <t>632462Vi85018</t>
  </si>
  <si>
    <t>Hveq5b1r0kWHvU0AYeCrFQ==</t>
  </si>
  <si>
    <t>cdcdac17-8faf-4b75-919c-6bfe4ba3f7c435</t>
  </si>
  <si>
    <t>SO45903</t>
  </si>
  <si>
    <t>10-4030-015619</t>
  </si>
  <si>
    <t>532819Vi37519</t>
  </si>
  <si>
    <t>YC7wCzcaok+bvDW+S68OXA==</t>
  </si>
  <si>
    <t>cdcdac17-8faf-4b75-919c-6bfe4ba3f7c793</t>
  </si>
  <si>
    <t>SO45919</t>
  </si>
  <si>
    <t>10-4030-011780</t>
  </si>
  <si>
    <t>132447Vi36834</t>
  </si>
  <si>
    <t>hNNu0b7+m0qbVfF3ObbcMg==</t>
  </si>
  <si>
    <t>2002-04-24 00:00:00.000000 UTC</t>
  </si>
  <si>
    <t>cdcdac17-8faf-4b75-919c-6bfe4ba3f7c17</t>
  </si>
  <si>
    <t>SO45923</t>
  </si>
  <si>
    <t>10-4030-011811</t>
  </si>
  <si>
    <t>932457Vi71839</t>
  </si>
  <si>
    <t>J7nDHON8oEGpYf7A0TBzlA==</t>
  </si>
  <si>
    <t>cdcdac17-8faf-4b75-919c-6bfe4ba3f7c166</t>
  </si>
  <si>
    <t>SO45929</t>
  </si>
  <si>
    <t>10-4030-011825</t>
  </si>
  <si>
    <t>632469Vi71153</t>
  </si>
  <si>
    <t>Vo4Qj4cmvEOe7poIDlAO4A==</t>
  </si>
  <si>
    <t>2002-04-25 00:00:00.000000 UTC</t>
  </si>
  <si>
    <t>cdcdac17-8faf-4b75-919c-6bfe4ba3f7c219</t>
  </si>
  <si>
    <t>SO45937</t>
  </si>
  <si>
    <t>10-4030-014824</t>
  </si>
  <si>
    <t>631719Vi66740</t>
  </si>
  <si>
    <t>nzh3Ds5caE6uNLkWo2L3og==</t>
  </si>
  <si>
    <t>2002-04-27 00:00:00.000000 UTC</t>
  </si>
  <si>
    <t>cdcdac17-8faf-4b75-919c-6bfe4ba3f7c531</t>
  </si>
  <si>
    <t>2002-04-20 00:00:00.000000 UTC</t>
  </si>
  <si>
    <t>SO45940</t>
  </si>
  <si>
    <t>10-4030-020244</t>
  </si>
  <si>
    <t>934161Vi50336</t>
  </si>
  <si>
    <t>5DpeFOZi2kOHRCphcTuufQ==</t>
  </si>
  <si>
    <t>cdcdac17-8faf-4b75-919c-6bfe4ba3f7c641</t>
  </si>
  <si>
    <t>SO45956</t>
  </si>
  <si>
    <t>10-4030-019979</t>
  </si>
  <si>
    <t>534254Vi36073</t>
  </si>
  <si>
    <t>WRRhPwQJwU+qW+pfY1Wkog==</t>
  </si>
  <si>
    <t>2002-04-29 00:00:00.000000 UTC</t>
  </si>
  <si>
    <t>cdcdac17-8faf-4b75-919c-6bfe4ba3f7c683</t>
  </si>
  <si>
    <t>SO45959</t>
  </si>
  <si>
    <t>10-4030-011872</t>
  </si>
  <si>
    <t>532477Vi92782</t>
  </si>
  <si>
    <t>496nILJf1kKDjaJOiX/Tcg==</t>
  </si>
  <si>
    <t>2002-04-30 00:00:00.000000 UTC</t>
  </si>
  <si>
    <t>cdcdac17-8faf-4b75-919c-6bfe4ba3f7c291</t>
  </si>
  <si>
    <t>2002-04-23 00:00:00.000000 UTC</t>
  </si>
  <si>
    <t>SO45967</t>
  </si>
  <si>
    <t>10-4030-019454</t>
  </si>
  <si>
    <t>831783Vi19494</t>
  </si>
  <si>
    <t>Yll21MRJv0ym8IvrrWM9cQ==</t>
  </si>
  <si>
    <t>2002-05-01 00:00:00.000000 UTC</t>
  </si>
  <si>
    <t>cdcdac17-8faf-4b75-919c-6bfe4ba3f7c520</t>
  </si>
  <si>
    <t>SO45977</t>
  </si>
  <si>
    <t>10-4030-020216</t>
  </si>
  <si>
    <t>Zl6gNk4OBU66yVsTwBDXAQ==</t>
  </si>
  <si>
    <t>2002-05-02 00:00:00.000000 UTC</t>
  </si>
  <si>
    <t>cdcdac17-8faf-4b75-919c-6bfe4ba3f7c611</t>
  </si>
  <si>
    <t>SO45976</t>
  </si>
  <si>
    <t>10-4030-020239</t>
  </si>
  <si>
    <t>1134158Vi28441</t>
  </si>
  <si>
    <t>lPag5tMwgk24CDsBLLBNog==</t>
  </si>
  <si>
    <t>cdcdac17-8faf-4b75-919c-6bfe4ba3f7c612</t>
  </si>
  <si>
    <t>SO45981</t>
  </si>
  <si>
    <t>10-4030-012805</t>
  </si>
  <si>
    <t>631725Vi14468</t>
  </si>
  <si>
    <t>oQ9lLN0Y4EO3Wr3kKzf/xw==</t>
  </si>
  <si>
    <t>2002-05-03 00:00:00.000000 UTC</t>
  </si>
  <si>
    <t>cdcdac17-8faf-4b75-919c-6bfe4ba3f7c474</t>
  </si>
  <si>
    <t>2002-04-26 00:00:00.000000 UTC</t>
  </si>
  <si>
    <t>SO45986</t>
  </si>
  <si>
    <t>10-4030-011743</t>
  </si>
  <si>
    <t>432431Vi95872</t>
  </si>
  <si>
    <t>lvli1xIVmUumyX2cMWkXKg==</t>
  </si>
  <si>
    <t>2002-05-04 00:00:00.000000 UTC</t>
  </si>
  <si>
    <t>cdcdac17-8faf-4b75-919c-6bfe4ba3f7c263</t>
  </si>
  <si>
    <t>SO45983</t>
  </si>
  <si>
    <t>10-4030-014830</t>
  </si>
  <si>
    <t>131723Vi90731</t>
  </si>
  <si>
    <t>QXqqOErEG0uJMGysgI4Bdg==</t>
  </si>
  <si>
    <t>cdcdac17-8faf-4b75-919c-6bfe4ba3f7c542</t>
  </si>
  <si>
    <t>SO45998</t>
  </si>
  <si>
    <t>10-4030-025918</t>
  </si>
  <si>
    <t>1134592Vi97199</t>
  </si>
  <si>
    <t>zRLhzgqtHkm3X8F8g8a7zg==</t>
  </si>
  <si>
    <t>2002-05-05 00:00:00.000000 UTC</t>
  </si>
  <si>
    <t>cdcdac17-8faf-4b75-919c-6bfe4ba3f7c684</t>
  </si>
  <si>
    <t>2002-04-28 00:00:00.000000 UTC</t>
  </si>
  <si>
    <t>SO46005</t>
  </si>
  <si>
    <t>10-4030-012749</t>
  </si>
  <si>
    <t>232828Vi50803</t>
  </si>
  <si>
    <t>vv5/iZ0wN06AVkJgOA5RCg==</t>
  </si>
  <si>
    <t>2002-05-06 00:00:00.000000 UTC</t>
  </si>
  <si>
    <t>cdcdac17-8faf-4b75-919c-6bfe4ba3f7c493</t>
  </si>
  <si>
    <t>SO46009</t>
  </si>
  <si>
    <t>10-4030-011917</t>
  </si>
  <si>
    <t>935271Vi10906</t>
  </si>
  <si>
    <t>iStZvoC35EO0AM1T0C5S1g==</t>
  </si>
  <si>
    <t>cdcdac17-8faf-4b75-919c-6bfe4ba3f7c712</t>
  </si>
  <si>
    <t>SO46016</t>
  </si>
  <si>
    <t>10-4030-011885</t>
  </si>
  <si>
    <t>1132479Vi38232</t>
  </si>
  <si>
    <t>7QbaryCd1UaY+AGs3OPk1Q==</t>
  </si>
  <si>
    <t>2002-05-07 00:00:00.000000 UTC</t>
  </si>
  <si>
    <t>cdcdac17-8faf-4b75-919c-6bfe4ba3f7c302</t>
  </si>
  <si>
    <t>SO46022</t>
  </si>
  <si>
    <t>10-4030-011968</t>
  </si>
  <si>
    <t>1135286Vi23742</t>
  </si>
  <si>
    <t>Gk2rDcNJkE+bJ4MWTOtXhQ==</t>
  </si>
  <si>
    <t>cdcdac17-8faf-4b75-919c-6bfe4ba3f7c736</t>
  </si>
  <si>
    <t>SO46021</t>
  </si>
  <si>
    <t>10-4030-019971</t>
  </si>
  <si>
    <t>134249Vi80550</t>
  </si>
  <si>
    <t>xP055Pldo0ykyuUb38Mx2Q==</t>
  </si>
  <si>
    <t>cdcdac17-8faf-4b75-919c-6bfe4ba3f7c737</t>
  </si>
  <si>
    <t>SO46027</t>
  </si>
  <si>
    <t>PO19256159915</t>
  </si>
  <si>
    <t>10-4020-000162</t>
  </si>
  <si>
    <t>45153Vi5889</t>
  </si>
  <si>
    <t>ZCqw7SgMsUmBqx3io1ixOw==</t>
  </si>
  <si>
    <t>2002-05-08 00:00:00.000000 UTC</t>
  </si>
  <si>
    <t>cdcdac17-8faf-4b75-919c-6bfe4ba3f7c112</t>
  </si>
  <si>
    <t>SO46061</t>
  </si>
  <si>
    <t>PO11716117697</t>
  </si>
  <si>
    <t>10-4020-000144</t>
  </si>
  <si>
    <t>46224Vi37199</t>
  </si>
  <si>
    <t>eka9tTBdHEaUfVtyhiEEkw==</t>
  </si>
  <si>
    <t>cdcdac17-8faf-4b75-919c-6bfe4ba3f7c113</t>
  </si>
  <si>
    <t>SO46054</t>
  </si>
  <si>
    <t>PO14326187575</t>
  </si>
  <si>
    <t>10-4020-000107</t>
  </si>
  <si>
    <t>55881Vi95160</t>
  </si>
  <si>
    <t>XM1knNJYSUaRQB1UyNlAeQ==</t>
  </si>
  <si>
    <t>cdcdac17-8faf-4b75-919c-6bfe4ba3f7c114</t>
  </si>
  <si>
    <t>SO46026</t>
  </si>
  <si>
    <t>PO19923199302</t>
  </si>
  <si>
    <t>25097Vi71036</t>
  </si>
  <si>
    <t>X8D+hLs7s0Cu3OkVBAMoUw==</t>
  </si>
  <si>
    <t>cdcdac17-8faf-4b75-919c-6bfe4ba3f7c132</t>
  </si>
  <si>
    <t>SO46066</t>
  </si>
  <si>
    <t>PO10759115463</t>
  </si>
  <si>
    <t>10-4020-000346</t>
  </si>
  <si>
    <t>56413Vi2945</t>
  </si>
  <si>
    <t>MCY3siatuEyABFa6Y28TxA==</t>
  </si>
  <si>
    <t>cdcdac17-8faf-4b75-919c-6bfe4ba3f7c133</t>
  </si>
  <si>
    <t>SO46107</t>
  </si>
  <si>
    <t>PO8874169089</t>
  </si>
  <si>
    <t>10-4020-000348</t>
  </si>
  <si>
    <t>18740Vi32553</t>
  </si>
  <si>
    <t>qxAFYyl1zEynjii87svNEw==</t>
  </si>
  <si>
    <t>cdcdac17-8faf-4b75-919c-6bfe4ba3f7c134</t>
  </si>
  <si>
    <t>SO46055</t>
  </si>
  <si>
    <t>PO13572168536</t>
  </si>
  <si>
    <t>10-4020-000527</t>
  </si>
  <si>
    <t>75986Vi25927</t>
  </si>
  <si>
    <t>/HE/JIUwFUiJ056UPIH6wA==</t>
  </si>
  <si>
    <t>cdcdac17-8faf-4b75-919c-6bfe4ba3f7c135</t>
  </si>
  <si>
    <t>SO46049</t>
  </si>
  <si>
    <t>PO15689114654</t>
  </si>
  <si>
    <t>10-4020-000328</t>
  </si>
  <si>
    <t>45677Vi24257</t>
  </si>
  <si>
    <t>ZDdDUQxel0yefhrPnsVFeA==</t>
  </si>
  <si>
    <t>cdcdac17-8faf-4b75-919c-6bfe4ba3f7c167</t>
  </si>
  <si>
    <t>SO46089</t>
  </si>
  <si>
    <t>PO5684142532</t>
  </si>
  <si>
    <t>10-4020-000385</t>
  </si>
  <si>
    <t>18265Vi51318</t>
  </si>
  <si>
    <t>fsk6kI8pC0qEWYNNXOaC9A==</t>
  </si>
  <si>
    <t>cdcdac17-8faf-4b75-919c-6bfe4ba3f7c168</t>
  </si>
  <si>
    <t>SO46101</t>
  </si>
  <si>
    <t>PO7656119075</t>
  </si>
  <si>
    <t>10-4020-000403</t>
  </si>
  <si>
    <t>108506Vi62954</t>
  </si>
  <si>
    <t>a4BkykFxE0CrRxy6xnVoag==</t>
  </si>
  <si>
    <t>cdcdac17-8faf-4b75-919c-6bfe4ba3f7c169</t>
  </si>
  <si>
    <t>SO46057</t>
  </si>
  <si>
    <t>PO12499164653</t>
  </si>
  <si>
    <t>10-4020-000078</t>
  </si>
  <si>
    <t>96127Vi78070</t>
  </si>
  <si>
    <t>U8XZrjGu8kSmjEAiWAFPzw==</t>
  </si>
  <si>
    <t>cdcdac17-8faf-4b75-919c-6bfe4ba3f7c170</t>
  </si>
  <si>
    <t>SO46083</t>
  </si>
  <si>
    <t>PO3857186802</t>
  </si>
  <si>
    <t>10-4020-000256</t>
  </si>
  <si>
    <t>128017Vi46347</t>
  </si>
  <si>
    <t>edRMQC0Xjkyx1Vd9Eapqzw==</t>
  </si>
  <si>
    <t>cdcdac17-8faf-4b75-919c-6bfe4ba3f7c171</t>
  </si>
  <si>
    <t>SO46116</t>
  </si>
  <si>
    <t>10-4030-014912</t>
  </si>
  <si>
    <t>433763Vi61121</t>
  </si>
  <si>
    <t>Vv4Lx96qIEiA3spYIdcfFw==</t>
  </si>
  <si>
    <t>cdcdac17-8faf-4b75-919c-6bfe4ba3f7c172</t>
  </si>
  <si>
    <t>SO46088</t>
  </si>
  <si>
    <t>PO5568122777</t>
  </si>
  <si>
    <t>10-4020-000422</t>
  </si>
  <si>
    <t>78182Vi44710</t>
  </si>
  <si>
    <t>yZaQffAPRkGsqVixhTHU9A==</t>
  </si>
  <si>
    <t>cdcdac17-8faf-4b75-919c-6bfe4ba3f7c319</t>
  </si>
  <si>
    <t>SO46047</t>
  </si>
  <si>
    <t>PO16211157418</t>
  </si>
  <si>
    <t>10-4020-000099</t>
  </si>
  <si>
    <t>55628Vi35295</t>
  </si>
  <si>
    <t>VAyMiB36t0KCyk76J34uDA==</t>
  </si>
  <si>
    <t>cdcdac17-8faf-4b75-919c-6bfe4ba3f7c320</t>
  </si>
  <si>
    <t>SO46063</t>
  </si>
  <si>
    <t>PO10556135363</t>
  </si>
  <si>
    <t>10-4020-000534</t>
  </si>
  <si>
    <t>56342Vi97838</t>
  </si>
  <si>
    <t>0DBIl18zMkiEzsgmWBf+oA==</t>
  </si>
  <si>
    <t>cdcdac17-8faf-4b75-919c-6bfe4ba3f7c358</t>
  </si>
  <si>
    <t>SO46074</t>
  </si>
  <si>
    <t>PO2088179248</t>
  </si>
  <si>
    <t>10-4020-000136</t>
  </si>
  <si>
    <t>96772Vi62574</t>
  </si>
  <si>
    <t>HM0UUyYIOUqrjeVy614EXA==</t>
  </si>
  <si>
    <t>cdcdac17-8faf-4b75-919c-6bfe4ba3f7c359</t>
  </si>
  <si>
    <t>SO46029</t>
  </si>
  <si>
    <t>PO19227152145</t>
  </si>
  <si>
    <t>10-4020-000210</t>
  </si>
  <si>
    <t>55165Vi966</t>
  </si>
  <si>
    <t>XxvX0f9OeUOZev+fPlX4IA==</t>
  </si>
  <si>
    <t>cdcdac17-8faf-4b75-919c-6bfe4ba3f7c360</t>
  </si>
  <si>
    <t>SO46096</t>
  </si>
  <si>
    <t>PO6960134279</t>
  </si>
  <si>
    <t>10-4020-000532</t>
  </si>
  <si>
    <t>118386Vi32168</t>
  </si>
  <si>
    <t>cv4mX/XRq06qVomXZzc4dw==</t>
  </si>
  <si>
    <t>cdcdac17-8faf-4b75-919c-6bfe4ba3f7c361</t>
  </si>
  <si>
    <t>SO46023</t>
  </si>
  <si>
    <t>PO20242170841</t>
  </si>
  <si>
    <t>10-4020-000390</t>
  </si>
  <si>
    <t>55048Vi16259</t>
  </si>
  <si>
    <t>0ZiO1+twO0OMCFhI2iiNAQ==</t>
  </si>
  <si>
    <t>cdcdac17-8faf-4b75-919c-6bfe4ba3f7c362</t>
  </si>
  <si>
    <t>SO46031</t>
  </si>
  <si>
    <t>PO19430136502</t>
  </si>
  <si>
    <t>115192Vi28965</t>
  </si>
  <si>
    <t>f2W9gugaZ0a2YB/J+sIvpw==</t>
  </si>
  <si>
    <t>cdcdac17-8faf-4b75-919c-6bfe4ba3f7c363</t>
  </si>
  <si>
    <t>SO46024</t>
  </si>
  <si>
    <t>PO19691162154</t>
  </si>
  <si>
    <t>105080Vi29202</t>
  </si>
  <si>
    <t>tT2Y/MtOaUWcyk1m9vUwmA==</t>
  </si>
  <si>
    <t>cdcdac17-8faf-4b75-919c-6bfe4ba3f7c364</t>
  </si>
  <si>
    <t>SO46035</t>
  </si>
  <si>
    <t>PO18270199753</t>
  </si>
  <si>
    <t>85324Vi63488</t>
  </si>
  <si>
    <t>9vNiTzdYdkybWDXC5XPD/A==</t>
  </si>
  <si>
    <t>cdcdac17-8faf-4b75-919c-6bfe4ba3f7c365</t>
  </si>
  <si>
    <t>SO46038</t>
  </si>
  <si>
    <t>PO17748117802</t>
  </si>
  <si>
    <t>65404Vi74935</t>
  </si>
  <si>
    <t>rVg9JCwOHUiqvUhaszPlyw==</t>
  </si>
  <si>
    <t>cdcdac17-8faf-4b75-919c-6bfe4ba3f7c366</t>
  </si>
  <si>
    <t>SO46064</t>
  </si>
  <si>
    <t>PO11020129544</t>
  </si>
  <si>
    <t>10-4020-000336</t>
  </si>
  <si>
    <t>126360Vi95120</t>
  </si>
  <si>
    <t>rMtVdQ7RCk6Wa2hTwqm0Hw==</t>
  </si>
  <si>
    <t>cdcdac17-8faf-4b75-919c-6bfe4ba3f7c367</t>
  </si>
  <si>
    <t>SO46119</t>
  </si>
  <si>
    <t>10-4030-025927</t>
  </si>
  <si>
    <t>434598Vi7814</t>
  </si>
  <si>
    <t>QfL2+fZV9UePMAsNselKZA==</t>
  </si>
  <si>
    <t>cdcdac17-8faf-4b75-919c-6bfe4ba3f7c565</t>
  </si>
  <si>
    <t>SO46121</t>
  </si>
  <si>
    <t>10-4030-012069</t>
  </si>
  <si>
    <t>332391Vi94501</t>
  </si>
  <si>
    <t>P4hOJFTJ/k2qMzq7ahQI3w==</t>
  </si>
  <si>
    <t>2002-05-09 00:00:00.000000 UTC</t>
  </si>
  <si>
    <t>cdcdac17-8faf-4b75-919c-6bfe4ba3f7c220</t>
  </si>
  <si>
    <t>SO46129</t>
  </si>
  <si>
    <t>10-4030-020420</t>
  </si>
  <si>
    <t>935655Vi81913</t>
  </si>
  <si>
    <t>O6gCkJRJNE2yLbGnDXLprA==</t>
  </si>
  <si>
    <t>2002-05-10 00:00:00.000000 UTC</t>
  </si>
  <si>
    <t>cdcdac17-8faf-4b75-919c-6bfe4ba3f7c613</t>
  </si>
  <si>
    <t>SO46137</t>
  </si>
  <si>
    <t>10-4030-020600</t>
  </si>
  <si>
    <t>1134193Vi96347</t>
  </si>
  <si>
    <t>zzVdmxcDFUaFVBwnzCxBxg==</t>
  </si>
  <si>
    <t>2002-05-11 00:00:00.000000 UTC</t>
  </si>
  <si>
    <t>cdcdac17-8faf-4b75-919c-6bfe4ba3f7c642</t>
  </si>
  <si>
    <t>SO46145</t>
  </si>
  <si>
    <t>10-4030-014881</t>
  </si>
  <si>
    <t>1233752Vi43014</t>
  </si>
  <si>
    <t>dUNR1aF9nkmTpRS+R3gupQ==</t>
  </si>
  <si>
    <t>2002-05-12 00:00:00.000000 UTC</t>
  </si>
  <si>
    <t>cdcdac17-8faf-4b75-919c-6bfe4ba3f7c65</t>
  </si>
  <si>
    <t>SO46152</t>
  </si>
  <si>
    <t>10-4030-020424</t>
  </si>
  <si>
    <t>634178Vi3171</t>
  </si>
  <si>
    <t>en/os6Pl+UK0SvvKQ+HJ7w==</t>
  </si>
  <si>
    <t>2002-05-13 00:00:00.000000 UTC</t>
  </si>
  <si>
    <t>cdcdac17-8faf-4b75-919c-6bfe4ba3f7c685</t>
  </si>
  <si>
    <t>SO46156</t>
  </si>
  <si>
    <t>10-4030-012118</t>
  </si>
  <si>
    <t>532413Vi38476</t>
  </si>
  <si>
    <t>bOYC5nwRBUuNmsSXoP1A0Q==</t>
  </si>
  <si>
    <t>2002-05-14 00:00:00.000000 UTC</t>
  </si>
  <si>
    <t>cdcdac17-8faf-4b75-919c-6bfe4ba3f7c292</t>
  </si>
  <si>
    <t>SO46169</t>
  </si>
  <si>
    <t>10-4030-012094</t>
  </si>
  <si>
    <t>135622Vi58801</t>
  </si>
  <si>
    <t>cKSJpbbuS06glN16TLAfRw==</t>
  </si>
  <si>
    <t>2002-05-15 00:00:00.000000 UTC</t>
  </si>
  <si>
    <t>cdcdac17-8faf-4b75-919c-6bfe4ba3f7c303</t>
  </si>
  <si>
    <t>SO46161</t>
  </si>
  <si>
    <t>10-4030-012819</t>
  </si>
  <si>
    <t>1031728Vi25640</t>
  </si>
  <si>
    <t>reLkxqs3R0KlqdJyzHVe1A==</t>
  </si>
  <si>
    <t>cdcdac17-8faf-4b75-919c-6bfe4ba3f7c500</t>
  </si>
  <si>
    <t>SO46173</t>
  </si>
  <si>
    <t>10-4030-020283</t>
  </si>
  <si>
    <t>qeBsSgC0Zkyv6uhmiXApcw==</t>
  </si>
  <si>
    <t>2002-05-16 00:00:00.000000 UTC</t>
  </si>
  <si>
    <t>cdcdac17-8faf-4b75-919c-6bfe4ba3f7c566</t>
  </si>
  <si>
    <t>SO46174</t>
  </si>
  <si>
    <t>10-4030-020608</t>
  </si>
  <si>
    <t>834195Vi84798</t>
  </si>
  <si>
    <t>gCFf1ErexUayGIgYRhCaRg==</t>
  </si>
  <si>
    <t>cdcdac17-8faf-4b75-919c-6bfe4ba3f7c567</t>
  </si>
  <si>
    <t>SO46177</t>
  </si>
  <si>
    <t>10-4030-012102</t>
  </si>
  <si>
    <t>1032404Vi45072</t>
  </si>
  <si>
    <t>ZIetWi1ON0aaPSOQ9MKkwg==</t>
  </si>
  <si>
    <t>2002-05-17 00:00:00.000000 UTC</t>
  </si>
  <si>
    <t>cdcdac17-8faf-4b75-919c-6bfe4ba3f7c221</t>
  </si>
  <si>
    <t>SO46178</t>
  </si>
  <si>
    <t>10-4030-025937</t>
  </si>
  <si>
    <t>735363Vi21481</t>
  </si>
  <si>
    <t>K5HfffSj3UaMwAT1WOD0tA==</t>
  </si>
  <si>
    <t>cdcdac17-8faf-4b75-919c-6bfe4ba3f7c585</t>
  </si>
  <si>
    <t>SO46181</t>
  </si>
  <si>
    <t>10-4030-012004</t>
  </si>
  <si>
    <t>535187Vi80730</t>
  </si>
  <si>
    <t>YtNQchEiRU2INt8ZR6ATnw==</t>
  </si>
  <si>
    <t>2002-05-18 00:00:00.000000 UTC</t>
  </si>
  <si>
    <t>cdcdac17-8faf-4b75-919c-6bfe4ba3f7c614</t>
  </si>
  <si>
    <t>SO46186</t>
  </si>
  <si>
    <t>10-4030-012041</t>
  </si>
  <si>
    <t>932380Vi79154</t>
  </si>
  <si>
    <t>WgpCAK5v4kmcx7zuZqtqCw==</t>
  </si>
  <si>
    <t>2002-05-19 00:00:00.000000 UTC</t>
  </si>
  <si>
    <t>cdcdac17-8faf-4b75-919c-6bfe4ba3f7c59</t>
  </si>
  <si>
    <t>SO46191</t>
  </si>
  <si>
    <t>10-4030-014956</t>
  </si>
  <si>
    <t>735235Vi9516</t>
  </si>
  <si>
    <t>GgCFYKWKYkeQPgcDup8tJw==</t>
  </si>
  <si>
    <t>cdcdac17-8faf-4b75-919c-6bfe4ba3f7c532</t>
  </si>
  <si>
    <t>SO46195</t>
  </si>
  <si>
    <t>10-4030-012027</t>
  </si>
  <si>
    <t>1232377Vi60684</t>
  </si>
  <si>
    <t>tiqGKNSz60epf3K+X4xEow==</t>
  </si>
  <si>
    <t>2002-05-20 00:00:00.000000 UTC</t>
  </si>
  <si>
    <t>cdcdac17-8faf-4b75-919c-6bfe4ba3f7c66</t>
  </si>
  <si>
    <t>SO46196</t>
  </si>
  <si>
    <t>10-4030-012109</t>
  </si>
  <si>
    <t>h6IJ87LjhEWIP+qesYZbag==</t>
  </si>
  <si>
    <t>cdcdac17-8faf-4b75-919c-6bfe4ba3f7c67</t>
  </si>
  <si>
    <t>SO46192</t>
  </si>
  <si>
    <t>10-4030-012830</t>
  </si>
  <si>
    <t>531731Vi31897</t>
  </si>
  <si>
    <t>nW/Fu38mZUy59vZScgmtow==</t>
  </si>
  <si>
    <t>cdcdac17-8faf-4b75-919c-6bfe4ba3f7c482</t>
  </si>
  <si>
    <t>SO46206</t>
  </si>
  <si>
    <t>10-4030-020023</t>
  </si>
  <si>
    <t>733221Vi25619</t>
  </si>
  <si>
    <t>YZqtxAxeREWywwOY0SJtUw==</t>
  </si>
  <si>
    <t>2002-05-21 00:00:00.000000 UTC</t>
  </si>
  <si>
    <t>cdcdac17-8faf-4b75-919c-6bfe4ba3f7c431</t>
  </si>
  <si>
    <t>SO46215</t>
  </si>
  <si>
    <t>10-4030-020429</t>
  </si>
  <si>
    <t>734182Vi72653</t>
  </si>
  <si>
    <t>9LqcVb1X3UiVGTxlAP9zrA==</t>
  </si>
  <si>
    <t>2002-05-22 00:00:00.000000 UTC</t>
  </si>
  <si>
    <t>cdcdac17-8faf-4b75-919c-6bfe4ba3f7c713</t>
  </si>
  <si>
    <t>SO46222</t>
  </si>
  <si>
    <t>10-4030-014891</t>
  </si>
  <si>
    <t>133757Vi94374</t>
  </si>
  <si>
    <t>l9yFffNxWEmxa7hUWxjgfA==</t>
  </si>
  <si>
    <t>2002-05-23 00:00:00.000000 UTC</t>
  </si>
  <si>
    <t>cdcdac17-8faf-4b75-919c-6bfe4ba3f7c304</t>
  </si>
  <si>
    <t>SO46227</t>
  </si>
  <si>
    <t>10-4030-011990</t>
  </si>
  <si>
    <t>1035293Vi81471</t>
  </si>
  <si>
    <t>dgu6jqrkSEGHmb1cERdo5Q==</t>
  </si>
  <si>
    <t>cdcdac17-8faf-4b75-919c-6bfe4ba3f7c738</t>
  </si>
  <si>
    <t>SO46235</t>
  </si>
  <si>
    <t>10-4030-012151</t>
  </si>
  <si>
    <t>632419Vi70575</t>
  </si>
  <si>
    <t>ZR99b78apk2jIbizKAM98w==</t>
  </si>
  <si>
    <t>2002-05-24 00:00:00.000000 UTC</t>
  </si>
  <si>
    <t>cdcdac17-8faf-4b75-919c-6bfe4ba3f7c173</t>
  </si>
  <si>
    <t>SO46236</t>
  </si>
  <si>
    <t>10-4030-012001</t>
  </si>
  <si>
    <t>735184Vi33857</t>
  </si>
  <si>
    <t>DyR4aYN7c0KgXVh6U2KFPw==</t>
  </si>
  <si>
    <t>cdcdac17-8faf-4b75-919c-6bfe4ba3f7c568</t>
  </si>
  <si>
    <t>SO46245</t>
  </si>
  <si>
    <t>10-4030-014967</t>
  </si>
  <si>
    <t>1235237Vi24653</t>
  </si>
  <si>
    <t>2szDLT8640miO2+zREcbnA==</t>
  </si>
  <si>
    <t>2002-05-25 00:00:00.000000 UTC</t>
  </si>
  <si>
    <t>cdcdac17-8faf-4b75-919c-6bfe4ba3f7c521</t>
  </si>
  <si>
    <t>SO46247</t>
  </si>
  <si>
    <t>10-4030-014882</t>
  </si>
  <si>
    <t>933753Vi30584</t>
  </si>
  <si>
    <t>Pf9CwkmLZkuzGPK9Gk9Qkg==</t>
  </si>
  <si>
    <t>2002-05-26 00:00:00.000000 UTC</t>
  </si>
  <si>
    <t>cdcdac17-8faf-4b75-919c-6bfe4ba3f7c236</t>
  </si>
  <si>
    <t>SO46265</t>
  </si>
  <si>
    <t>10-4030-011934</t>
  </si>
  <si>
    <t>132365Vi50926</t>
  </si>
  <si>
    <t>vrlRIBuyOUefTNdGsvNEww==</t>
  </si>
  <si>
    <t>2002-05-29 00:00:00.000000 UTC</t>
  </si>
  <si>
    <t>cdcdac17-8faf-4b75-919c-6bfe4ba3f7c81</t>
  </si>
  <si>
    <t>SO46268</t>
  </si>
  <si>
    <t>10-4030-020615</t>
  </si>
  <si>
    <t>334202Vi92009</t>
  </si>
  <si>
    <t>gfeTPDDg4kSKaVeidLFN7w==</t>
  </si>
  <si>
    <t>cdcdac17-8faf-4b75-919c-6bfe4ba3f7c686</t>
  </si>
  <si>
    <t>SO46270</t>
  </si>
  <si>
    <t>10-4030-024309</t>
  </si>
  <si>
    <t>232302Vi48891</t>
  </si>
  <si>
    <t>cZoJbOhccE+jHtPtWhCF1Q==</t>
  </si>
  <si>
    <t>2002-05-30 00:00:00.000000 UTC</t>
  </si>
  <si>
    <t>cdcdac17-8faf-4b75-919c-6bfe4ba3f7c436</t>
  </si>
  <si>
    <t>SO46280</t>
  </si>
  <si>
    <t>10-4030-012121</t>
  </si>
  <si>
    <t>932415Vi35040</t>
  </si>
  <si>
    <t>0VF47tTh3UaAubJUN7nw4g==</t>
  </si>
  <si>
    <t>2002-05-31 00:00:00.000000 UTC</t>
  </si>
  <si>
    <t>cdcdac17-8faf-4b75-919c-6bfe4ba3f7c104</t>
  </si>
  <si>
    <t>SO46289</t>
  </si>
  <si>
    <t>10-4030-012075</t>
  </si>
  <si>
    <t>732395Vi1649</t>
  </si>
  <si>
    <t>FkPogl6sZ0ej/dOVCJJESg==</t>
  </si>
  <si>
    <t>2002-06-01 00:00:00.000000 UTC</t>
  </si>
  <si>
    <t>cdcdac17-8faf-4b75-919c-6bfe4ba3f7c49</t>
  </si>
  <si>
    <t>SO46290</t>
  </si>
  <si>
    <t>10-4030-026066</t>
  </si>
  <si>
    <t>833219Vi91914</t>
  </si>
  <si>
    <t>YESLpAxM1U+Ro2S0/ivUhw==</t>
  </si>
  <si>
    <t>cdcdac17-8faf-4b75-919c-6bfe4ba3f7c222</t>
  </si>
  <si>
    <t>SO46292</t>
  </si>
  <si>
    <t>10-4030-020418</t>
  </si>
  <si>
    <t>534176Vi2500</t>
  </si>
  <si>
    <t>2uutdzRlGk6xdSmFuS51lg==</t>
  </si>
  <si>
    <t>cdcdac17-8faf-4b75-919c-6bfe4ba3f7c586</t>
  </si>
  <si>
    <t>SO46294</t>
  </si>
  <si>
    <t>10-4030-011986</t>
  </si>
  <si>
    <t>1135290Vi62822</t>
  </si>
  <si>
    <t>uKuyfg5ryk+eKUB6M0TZLg==</t>
  </si>
  <si>
    <t>cdcdac17-8faf-4b75-919c-6bfe4ba3f7c587</t>
  </si>
  <si>
    <t>SO46296</t>
  </si>
  <si>
    <t>10-4030-012170</t>
  </si>
  <si>
    <t>1232314Vi2744</t>
  </si>
  <si>
    <t>uHh5vVixBkOOzd3sZ/aLKw==</t>
  </si>
  <si>
    <t>2002-06-02 00:00:00.000000 UTC</t>
  </si>
  <si>
    <t>cdcdac17-8faf-4b75-919c-6bfe4ba3f7c237</t>
  </si>
  <si>
    <t>SO46312</t>
  </si>
  <si>
    <t>10-4030-012153</t>
  </si>
  <si>
    <t>Wnv7PDTCqUS5aZAEYEiRtQ==</t>
  </si>
  <si>
    <t>2002-06-06 00:00:00.000000 UTC</t>
  </si>
  <si>
    <t>cdcdac17-8faf-4b75-919c-6bfe4ba3f7c293</t>
  </si>
  <si>
    <t>SO46317</t>
  </si>
  <si>
    <t>10-4030-014884</t>
  </si>
  <si>
    <t>133755Vi99113</t>
  </si>
  <si>
    <t>fpFLRSeUoEeNTFXVKnHUNQ==</t>
  </si>
  <si>
    <t>cdcdac17-8faf-4b75-919c-6bfe4ba3f7c294</t>
  </si>
  <si>
    <t>SO46319</t>
  </si>
  <si>
    <t>10-4030-012103</t>
  </si>
  <si>
    <t>732405Vi12258</t>
  </si>
  <si>
    <t>y0xn0al70EyTH7LKFj0w4g==</t>
  </si>
  <si>
    <t>2002-06-07 00:00:00.000000 UTC</t>
  </si>
  <si>
    <t>cdcdac17-8faf-4b75-919c-6bfe4ba3f7c305</t>
  </si>
  <si>
    <t>SO46348</t>
  </si>
  <si>
    <t>PO13543132672</t>
  </si>
  <si>
    <t>10-4020-000293</t>
  </si>
  <si>
    <t>106012Vi38330</t>
  </si>
  <si>
    <t>/YCLq2fHOUuebReHQ0hDYQ==</t>
  </si>
  <si>
    <t>2002-06-08 00:00:00.000000 UTC</t>
  </si>
  <si>
    <t>cdcdac17-8faf-4b75-919c-6bfe4ba3f7c18</t>
  </si>
  <si>
    <t>SO46327</t>
  </si>
  <si>
    <t>PO19169130329</t>
  </si>
  <si>
    <t>95209Vi40533</t>
  </si>
  <si>
    <t>hY22sebOP0Wh35a7OTw3xw==</t>
  </si>
  <si>
    <t>cdcdac17-8faf-4b75-919c-6bfe4ba3f7c19</t>
  </si>
  <si>
    <t>SO46385</t>
  </si>
  <si>
    <t>PO9483110086</t>
  </si>
  <si>
    <t>10-4020-000054</t>
  </si>
  <si>
    <t>48667Vi19942</t>
  </si>
  <si>
    <t>jnzRS7Oknk2Yu+rKGBp80g==</t>
  </si>
  <si>
    <t>cdcdac17-8faf-4b75-919c-6bfe4ba3f7c115</t>
  </si>
  <si>
    <t>SO46346</t>
  </si>
  <si>
    <t>PO13920182971</t>
  </si>
  <si>
    <t>10-4020-000180</t>
  </si>
  <si>
    <t>65943Vi72956</t>
  </si>
  <si>
    <t>kYtsRjo77USh6Cl2LrEqlg==</t>
  </si>
  <si>
    <t>cdcdac17-8faf-4b75-919c-6bfe4ba3f7c136</t>
  </si>
  <si>
    <t>SO46353</t>
  </si>
  <si>
    <t>PO10382113264</t>
  </si>
  <si>
    <t>76400Vi88949</t>
  </si>
  <si>
    <t>A0Qlk+QSQUuQgWKkVTUbcA==</t>
  </si>
  <si>
    <t>cdcdac17-8faf-4b75-919c-6bfe4ba3f7c137</t>
  </si>
  <si>
    <t>SO46378</t>
  </si>
  <si>
    <t>PO6873118856</t>
  </si>
  <si>
    <t>10-4020-000238</t>
  </si>
  <si>
    <t>128426Vi45799</t>
  </si>
  <si>
    <t>I9yL2yvmMkyCYAz/WHKEJg==</t>
  </si>
  <si>
    <t>cdcdac17-8faf-4b75-919c-6bfe4ba3f7c138</t>
  </si>
  <si>
    <t>SO46336</t>
  </si>
  <si>
    <t>PO16095157174</t>
  </si>
  <si>
    <t>10-4020-000096</t>
  </si>
  <si>
    <t>15601Vi41642</t>
  </si>
  <si>
    <t>nnWQIcMP+U+YxfaPs8L70A==</t>
  </si>
  <si>
    <t>cdcdac17-8faf-4b75-919c-6bfe4ba3f7c174</t>
  </si>
  <si>
    <t>SO46338</t>
  </si>
  <si>
    <t>PO15834128897</t>
  </si>
  <si>
    <t>10-4020-000417</t>
  </si>
  <si>
    <t>95641Vi93027</t>
  </si>
  <si>
    <t>6FS2SsvLmE2iPVlCbtgfSw==</t>
  </si>
  <si>
    <t>cdcdac17-8faf-4b75-919c-6bfe4ba3f7c175</t>
  </si>
  <si>
    <t>SO46341</t>
  </si>
  <si>
    <t>PO15138183971</t>
  </si>
  <si>
    <t>10-4020-000093</t>
  </si>
  <si>
    <t>15733Vi16032</t>
  </si>
  <si>
    <t>fX/a79mhJUqtJUyRt0eg+A==</t>
  </si>
  <si>
    <t>cdcdac17-8faf-4b75-919c-6bfe4ba3f7c176</t>
  </si>
  <si>
    <t>SO46377</t>
  </si>
  <si>
    <t>PO6786151653</t>
  </si>
  <si>
    <t>10-4020-000003</t>
  </si>
  <si>
    <t>38384Vi26986</t>
  </si>
  <si>
    <t>Qia4xxEU8U6TytKpiL35eQ==</t>
  </si>
  <si>
    <t>cdcdac17-8faf-4b75-919c-6bfe4ba3f7c177</t>
  </si>
  <si>
    <t>SO46342</t>
  </si>
  <si>
    <t>PO14964115309</t>
  </si>
  <si>
    <t>10-4020-000581</t>
  </si>
  <si>
    <t>55756Vi59695</t>
  </si>
  <si>
    <t>y/0RVBFg4ESagmshY0KB0w==</t>
  </si>
  <si>
    <t>cdcdac17-8faf-4b75-919c-6bfe4ba3f7c178</t>
  </si>
  <si>
    <t>SO46335</t>
  </si>
  <si>
    <t>PO17226173072</t>
  </si>
  <si>
    <t>10-4020-000561</t>
  </si>
  <si>
    <t>35478Vi19939</t>
  </si>
  <si>
    <t>0IKBnoTf3E6Bm72O4VfWZA==</t>
  </si>
  <si>
    <t>cdcdac17-8faf-4b75-919c-6bfe4ba3f7c179</t>
  </si>
  <si>
    <t>SO46347</t>
  </si>
  <si>
    <t>PO13717117301</t>
  </si>
  <si>
    <t>15963Vi57849</t>
  </si>
  <si>
    <t>FZ6oIkRQhUGagXLYu3FfHA==</t>
  </si>
  <si>
    <t>cdcdac17-8faf-4b75-919c-6bfe4ba3f7c180</t>
  </si>
  <si>
    <t>SO46352</t>
  </si>
  <si>
    <t>PO10585133264</t>
  </si>
  <si>
    <t>26379Vi36178</t>
  </si>
  <si>
    <t>GHFQ9fE/4UquMSjxG6mNDg==</t>
  </si>
  <si>
    <t>cdcdac17-8faf-4b75-919c-6bfe4ba3f7c368</t>
  </si>
  <si>
    <t>SO46328</t>
  </si>
  <si>
    <t>PO17835142103</t>
  </si>
  <si>
    <t>10-4020-000551</t>
  </si>
  <si>
    <t>15306Vi91370</t>
  </si>
  <si>
    <t>MGL4waNZFUyT0M9vWoIH/w==</t>
  </si>
  <si>
    <t>cdcdac17-8faf-4b75-919c-6bfe4ba3f7c369</t>
  </si>
  <si>
    <t>SO46331</t>
  </si>
  <si>
    <t>PO17719139668</t>
  </si>
  <si>
    <t>10-4020-000631</t>
  </si>
  <si>
    <t>55370Vi38653</t>
  </si>
  <si>
    <t>91kLH3eNuUS1bwJGXHCIEg==</t>
  </si>
  <si>
    <t>cdcdac17-8faf-4b75-919c-6bfe4ba3f7c370</t>
  </si>
  <si>
    <t>SO46391</t>
  </si>
  <si>
    <t>10-4030-020995</t>
  </si>
  <si>
    <t>1034115Vi7334</t>
  </si>
  <si>
    <t>BkP/BrRZLEOlf6yjzEFi/w==</t>
  </si>
  <si>
    <t>cdcdac17-8faf-4b75-919c-6bfe4ba3f7c569</t>
  </si>
  <si>
    <t>SO46394</t>
  </si>
  <si>
    <t>10-4030-015055</t>
  </si>
  <si>
    <t>1130969Vi77928</t>
  </si>
  <si>
    <t>Dr2KR+tHFkGrCS66A63+hw==</t>
  </si>
  <si>
    <t>2002-06-09 00:00:00.000000 UTC</t>
  </si>
  <si>
    <t>cdcdac17-8faf-4b75-919c-6bfe4ba3f7c522</t>
  </si>
  <si>
    <t>SO46403</t>
  </si>
  <si>
    <t>10-4030-014990</t>
  </si>
  <si>
    <t>335124Vi67387</t>
  </si>
  <si>
    <t>smz0Ga3sjke7xqiVaizaFA==</t>
  </si>
  <si>
    <t>cdcdac17-8faf-4b75-919c-6bfe4ba3f7c523</t>
  </si>
  <si>
    <t>SO46399</t>
  </si>
  <si>
    <t>10-4030-020820</t>
  </si>
  <si>
    <t>634102Vi71485</t>
  </si>
  <si>
    <t>0SzXkkre50SxT3IxUyRGrA==</t>
  </si>
  <si>
    <t>cdcdac17-8faf-4b75-919c-6bfe4ba3f7c588</t>
  </si>
  <si>
    <t>SO46409</t>
  </si>
  <si>
    <t>10-4030-015073</t>
  </si>
  <si>
    <t>1030972Vi42945</t>
  </si>
  <si>
    <t>2tuwLjQL8UKrSXRTzzsgmg==</t>
  </si>
  <si>
    <t>2002-06-11 00:00:00.000000 UTC</t>
  </si>
  <si>
    <t>cdcdac17-8faf-4b75-919c-6bfe4ba3f7c533</t>
  </si>
  <si>
    <t>2002-06-04 00:00:00.000000 UTC</t>
  </si>
  <si>
    <t>SO46419</t>
  </si>
  <si>
    <t>10-4030-012021</t>
  </si>
  <si>
    <t>1035195Vi68176</t>
  </si>
  <si>
    <t>dSfBOKIKCkSrarTlGP2GVA==</t>
  </si>
  <si>
    <t>2002-06-12 00:00:00.000000 UTC</t>
  </si>
  <si>
    <t>cdcdac17-8faf-4b75-919c-6bfe4ba3f7c659</t>
  </si>
  <si>
    <t>2002-06-05 00:00:00.000000 UTC</t>
  </si>
  <si>
    <t>SO46418</t>
  </si>
  <si>
    <t>10-4030-020988</t>
  </si>
  <si>
    <t>834110Vi22196</t>
  </si>
  <si>
    <t>70obwK/c0k2dyra9QAfQTA==</t>
  </si>
  <si>
    <t>cdcdac17-8faf-4b75-919c-6bfe4ba3f7c660</t>
  </si>
  <si>
    <t>SO46424</t>
  </si>
  <si>
    <t>10-4030-012435</t>
  </si>
  <si>
    <t>832344Vi68770</t>
  </si>
  <si>
    <t>MopX62hKG0CHo51Xy7chCg==</t>
  </si>
  <si>
    <t>2002-06-13 00:00:00.000000 UTC</t>
  </si>
  <si>
    <t>cdcdac17-8faf-4b75-919c-6bfe4ba3f7c275</t>
  </si>
  <si>
    <t>SO46426</t>
  </si>
  <si>
    <t>10-4030-026107</t>
  </si>
  <si>
    <t>233238Vi6165</t>
  </si>
  <si>
    <t>dJcACCDvv0Oq7PVl/zm9Zg==</t>
  </si>
  <si>
    <t>cdcdac17-8faf-4b75-919c-6bfe4ba3f7c276</t>
  </si>
  <si>
    <t>SO46428</t>
  </si>
  <si>
    <t>10-4030-020629</t>
  </si>
  <si>
    <t>1035022Vi87393</t>
  </si>
  <si>
    <t>yRNtwKbxBkG+K3m9KlVOmA==</t>
  </si>
  <si>
    <t>cdcdac17-8faf-4b75-919c-6bfe4ba3f7c687</t>
  </si>
  <si>
    <t>SO46437</t>
  </si>
  <si>
    <t>10-4030-015054</t>
  </si>
  <si>
    <t>230968Vi32585</t>
  </si>
  <si>
    <t>hsfscUXz70SGa0zxvwrbVg==</t>
  </si>
  <si>
    <t>2002-06-15 00:00:00.000000 UTC</t>
  </si>
  <si>
    <t>cdcdac17-8faf-4b75-919c-6bfe4ba3f7c557</t>
  </si>
  <si>
    <t>SO46445</t>
  </si>
  <si>
    <t>10-4030-012772</t>
  </si>
  <si>
    <t>232248Vi41384</t>
  </si>
  <si>
    <t>dadBUbt+MEK3FM5gsdnHmA==</t>
  </si>
  <si>
    <t>2002-06-16 00:00:00.000000 UTC</t>
  </si>
  <si>
    <t>cdcdac17-8faf-4b75-919c-6bfe4ba3f7c20</t>
  </si>
  <si>
    <t>SO46450</t>
  </si>
  <si>
    <t>10-4030-012446</t>
  </si>
  <si>
    <t>132351Vi50827</t>
  </si>
  <si>
    <t>S6KNZOephU+BXhMp3WTu6Q==</t>
  </si>
  <si>
    <t>2002-06-17 00:00:00.000000 UTC</t>
  </si>
  <si>
    <t>cdcdac17-8faf-4b75-919c-6bfe4ba3f7c223</t>
  </si>
  <si>
    <t>2002-06-10 00:00:00.000000 UTC</t>
  </si>
  <si>
    <t>SO46459</t>
  </si>
  <si>
    <t>10-4030-012190</t>
  </si>
  <si>
    <t>1132331Vi80176</t>
  </si>
  <si>
    <t>vbTTqGXGJk++hmBj0WggDw==</t>
  </si>
  <si>
    <t>2002-06-18 00:00:00.000000 UTC</t>
  </si>
  <si>
    <t>cdcdac17-8faf-4b75-919c-6bfe4ba3f7c238</t>
  </si>
  <si>
    <t>SO46462</t>
  </si>
  <si>
    <t>10-4030-012013</t>
  </si>
  <si>
    <t>635193Vi78765</t>
  </si>
  <si>
    <t>eYOL/GD8Vkeq/J5+5xKxzw==</t>
  </si>
  <si>
    <t>cdcdac17-8faf-4b75-919c-6bfe4ba3f7c615</t>
  </si>
  <si>
    <t>SO46469</t>
  </si>
  <si>
    <t>10-4030-019033</t>
  </si>
  <si>
    <t>332605Vi49069</t>
  </si>
  <si>
    <t>7QQW5L796kKRsR6coKbpjQ==</t>
  </si>
  <si>
    <t>2002-06-19 00:00:00.000000 UTC</t>
  </si>
  <si>
    <t>cdcdac17-8faf-4b75-919c-6bfe4ba3f7c475</t>
  </si>
  <si>
    <t>SO46474</t>
  </si>
  <si>
    <t>10-4030-025944</t>
  </si>
  <si>
    <t>q64rqA6Ug0yKmdu1d/yKUQ==</t>
  </si>
  <si>
    <t>cdcdac17-8faf-4b75-919c-6bfe4ba3f7c643</t>
  </si>
  <si>
    <t>SO46478</t>
  </si>
  <si>
    <t>10-4030-025939</t>
  </si>
  <si>
    <t>535365Vi48845</t>
  </si>
  <si>
    <t>cz+kpMghd0aD+YpnpZJL3A==</t>
  </si>
  <si>
    <t>2002-06-20 00:00:00.000000 UTC</t>
  </si>
  <si>
    <t>cdcdac17-8faf-4b75-919c-6bfe4ba3f7c661</t>
  </si>
  <si>
    <t>SO46479</t>
  </si>
  <si>
    <t>10-4030-012768</t>
  </si>
  <si>
    <t>132244Vi80479</t>
  </si>
  <si>
    <t>upG9Kxwl602cFInns/cfGA==</t>
  </si>
  <si>
    <t>2002-06-21 00:00:00.000000 UTC</t>
  </si>
  <si>
    <t>cdcdac17-8faf-4b75-919c-6bfe4ba3f7c277</t>
  </si>
  <si>
    <t>2002-06-14 00:00:00.000000 UTC</t>
  </si>
  <si>
    <t>SO46482</t>
  </si>
  <si>
    <t>10-4030-012245</t>
  </si>
  <si>
    <t>735140Vi14482</t>
  </si>
  <si>
    <t>P6hjMsg/iUWGJr/85xKb7A==</t>
  </si>
  <si>
    <t>cdcdac17-8faf-4b75-919c-6bfe4ba3f7c688</t>
  </si>
  <si>
    <t>SO46491</t>
  </si>
  <si>
    <t>10-4030-024759</t>
  </si>
  <si>
    <t>232273Vi82429</t>
  </si>
  <si>
    <t>/Rqp9j1qLUmG51uVhBu6lw==</t>
  </si>
  <si>
    <t>2002-06-24 00:00:00.000000 UTC</t>
  </si>
  <si>
    <t>cdcdac17-8faf-4b75-919c-6bfe4ba3f7c371</t>
  </si>
  <si>
    <t>SO46494</t>
  </si>
  <si>
    <t>10-4030-020983</t>
  </si>
  <si>
    <t>1234106Vi88729</t>
  </si>
  <si>
    <t>QQMCqKRmS0KkLk44sKr/FQ==</t>
  </si>
  <si>
    <t>cdcdac17-8faf-4b75-919c-6bfe4ba3f7c570</t>
  </si>
  <si>
    <t>SO46512</t>
  </si>
  <si>
    <t>10-4030-012209</t>
  </si>
  <si>
    <t>1232337Vi71148</t>
  </si>
  <si>
    <t>/JJYOKDnDk6GQfisr7nR4Q==</t>
  </si>
  <si>
    <t>2002-06-26 00:00:00.000000 UTC</t>
  </si>
  <si>
    <t>cdcdac17-8faf-4b75-919c-6bfe4ba3f7c239</t>
  </si>
  <si>
    <t>SO46510</t>
  </si>
  <si>
    <t>10-4030-024386</t>
  </si>
  <si>
    <t>632323Vi33908</t>
  </si>
  <si>
    <t>ct582ZnMBUudd/SMcs5Iiw==</t>
  </si>
  <si>
    <t>cdcdac17-8faf-4b75-919c-6bfe4ba3f7c411</t>
  </si>
  <si>
    <t>SO46520</t>
  </si>
  <si>
    <t>10-4030-024491</t>
  </si>
  <si>
    <t>umphLbMdpUau5/KeJ33EDw==</t>
  </si>
  <si>
    <t>cdcdac17-8faf-4b75-919c-6bfe4ba3f7c412</t>
  </si>
  <si>
    <t>SO46514</t>
  </si>
  <si>
    <t>10-4030-019028</t>
  </si>
  <si>
    <t>632604Vi25804</t>
  </si>
  <si>
    <t>geOs0JoFHECtsG3ZTx13EA==</t>
  </si>
  <si>
    <t>cdcdac17-8faf-4b75-919c-6bfe4ba3f7c465</t>
  </si>
  <si>
    <t>SO46519</t>
  </si>
  <si>
    <t>10-4030-015660</t>
  </si>
  <si>
    <t>YpHmpUTuJUaBs8PSbFbn8Q==</t>
  </si>
  <si>
    <t>cdcdac17-8faf-4b75-919c-6bfe4ba3f7c775</t>
  </si>
  <si>
    <t>SO46531</t>
  </si>
  <si>
    <t>10-4030-012423</t>
  </si>
  <si>
    <t>632343Vi6906</t>
  </si>
  <si>
    <t>q772EJ05W0aKqFFQBTakEQ==</t>
  </si>
  <si>
    <t>2002-06-28 00:00:00.000000 UTC</t>
  </si>
  <si>
    <t>cdcdac17-8faf-4b75-919c-6bfe4ba3f7c68</t>
  </si>
  <si>
    <t>SO46533</t>
  </si>
  <si>
    <t>10-4030-026106</t>
  </si>
  <si>
    <t>633237Vi29456</t>
  </si>
  <si>
    <t>Lcm7V+WCtkeCD2ltwh727A==</t>
  </si>
  <si>
    <t>cdcdac17-8faf-4b75-919c-6bfe4ba3f7c264</t>
  </si>
  <si>
    <t>SO46528</t>
  </si>
  <si>
    <t>10-4030-015063</t>
  </si>
  <si>
    <t>730971Vi61024</t>
  </si>
  <si>
    <t>0gTAgSKCi0yLfJh4ukKinw==</t>
  </si>
  <si>
    <t>cdcdac17-8faf-4b75-919c-6bfe4ba3f7c543</t>
  </si>
  <si>
    <t>SO46546</t>
  </si>
  <si>
    <t>10-4030-012780</t>
  </si>
  <si>
    <t>732256Vi97625</t>
  </si>
  <si>
    <t>FHxaLYzXLk2xgo+jFV4SBQ==</t>
  </si>
  <si>
    <t>2002-06-30 00:00:00.000000 UTC</t>
  </si>
  <si>
    <t>cdcdac17-8faf-4b75-919c-6bfe4ba3f7c92</t>
  </si>
  <si>
    <t>2002-06-23 00:00:00.000000 UTC</t>
  </si>
  <si>
    <t>SO46544</t>
  </si>
  <si>
    <t>10-4030-012766</t>
  </si>
  <si>
    <t>1232243Vi98174</t>
  </si>
  <si>
    <t>RsfeRzBPQk2SsZtJbf3Pyw==</t>
  </si>
  <si>
    <t>cdcdac17-8faf-4b75-919c-6bfe4ba3f7c93</t>
  </si>
  <si>
    <t>SO46548</t>
  </si>
  <si>
    <t>10-4030-012418</t>
  </si>
  <si>
    <t>632342Vi98718</t>
  </si>
  <si>
    <t>nQpGiEMXUkKOYloAblYLxw==</t>
  </si>
  <si>
    <t>cdcdac17-8faf-4b75-919c-6bfe4ba3f7c94</t>
  </si>
  <si>
    <t>SO46550</t>
  </si>
  <si>
    <t>10-4030-026097</t>
  </si>
  <si>
    <t>1133233Vi79417</t>
  </si>
  <si>
    <t>R8RfGBe59USF/TnPFiPzyg==</t>
  </si>
  <si>
    <t>cdcdac17-8faf-4b75-919c-6bfe4ba3f7c295</t>
  </si>
  <si>
    <t>SO46542</t>
  </si>
  <si>
    <t>10-4030-011431</t>
  </si>
  <si>
    <t>1230736Vi97583</t>
  </si>
  <si>
    <t>xIqHM90NAEeFlS637JIpDA==</t>
  </si>
  <si>
    <t>cdcdac17-8faf-4b75-919c-6bfe4ba3f7c553</t>
  </si>
  <si>
    <t>SO46543</t>
  </si>
  <si>
    <t>10-4030-011549</t>
  </si>
  <si>
    <t>tRsmYSk19UKurb7EC8G9SQ==</t>
  </si>
  <si>
    <t>cdcdac17-8faf-4b75-919c-6bfe4ba3f7c794</t>
  </si>
  <si>
    <t>SO46559</t>
  </si>
  <si>
    <t>10-4030-012762</t>
  </si>
  <si>
    <t>1233169Vi64960</t>
  </si>
  <si>
    <t>AYWY4I8QqEe5a7mdwfsp2g==</t>
  </si>
  <si>
    <t>2002-07-01 00:00:00.000000 UTC</t>
  </si>
  <si>
    <t>cdcdac17-8faf-4b75-919c-6bfe4ba3f7c224</t>
  </si>
  <si>
    <t>SO46570</t>
  </si>
  <si>
    <t>10-4030-013536</t>
  </si>
  <si>
    <t>635126Vi76018</t>
  </si>
  <si>
    <t>MVZWY5ltAEWloX2gj7Gscg==</t>
  </si>
  <si>
    <t>2002-07-03 00:00:00.000000 UTC</t>
  </si>
  <si>
    <t>cdcdac17-8faf-4b75-919c-6bfe4ba3f7c476</t>
  </si>
  <si>
    <t>SO46572</t>
  </si>
  <si>
    <t>10-4030-013552</t>
  </si>
  <si>
    <t>535131Vi17829</t>
  </si>
  <si>
    <t>Ke+BzzjQL0SRT4OK6KgM+A==</t>
  </si>
  <si>
    <t>cdcdac17-8faf-4b75-919c-6bfe4ba3f7c477</t>
  </si>
  <si>
    <t>SO46577</t>
  </si>
  <si>
    <t>10-4030-012913</t>
  </si>
  <si>
    <t>332272Vi50059</t>
  </si>
  <si>
    <t>4HEHfRgf8kqZ2YpB/edQJQ==</t>
  </si>
  <si>
    <t>2002-07-04 00:00:00.000000 UTC</t>
  </si>
  <si>
    <t>cdcdac17-8faf-4b75-919c-6bfe4ba3f7c69</t>
  </si>
  <si>
    <t>2002-06-27 00:00:00.000000 UTC</t>
  </si>
  <si>
    <t>SO46581</t>
  </si>
  <si>
    <t>10-4030-012188</t>
  </si>
  <si>
    <t>632329Vi53643</t>
  </si>
  <si>
    <t>1DNU1oFBtU+8zhzN2rp/pg==</t>
  </si>
  <si>
    <t>cdcdac17-8faf-4b75-919c-6bfe4ba3f7c265</t>
  </si>
  <si>
    <t>SO46580</t>
  </si>
  <si>
    <t>10-4030-012187</t>
  </si>
  <si>
    <t>1232328Vi66693</t>
  </si>
  <si>
    <t>K9qk+95Vx02lrmkRivWwow==</t>
  </si>
  <si>
    <t>cdcdac17-8faf-4b75-919c-6bfe4ba3f7c266</t>
  </si>
  <si>
    <t>SO46576</t>
  </si>
  <si>
    <t>10-4030-024757</t>
  </si>
  <si>
    <t>1132267Vi4805</t>
  </si>
  <si>
    <t>x6IwTwglzE2ty3S3RTNsuA==</t>
  </si>
  <si>
    <t>cdcdac17-8faf-4b75-919c-6bfe4ba3f7c422</t>
  </si>
  <si>
    <t>SO46590</t>
  </si>
  <si>
    <t>10-4030-024501</t>
  </si>
  <si>
    <t>630330Vi5652</t>
  </si>
  <si>
    <t>Q1Xeetl2E0em5QQgU9JjDA==</t>
  </si>
  <si>
    <t>2002-07-06 00:00:00.000000 UTC</t>
  </si>
  <si>
    <t>cdcdac17-8faf-4b75-919c-6bfe4ba3f7c437</t>
  </si>
  <si>
    <t>2002-06-29 00:00:00.000000 UTC</t>
  </si>
  <si>
    <t>SO46594</t>
  </si>
  <si>
    <t>10-4030-020818</t>
  </si>
  <si>
    <t>1134100Vi78891</t>
  </si>
  <si>
    <t>MXpalSpkmUK25YKdNp8jOA==</t>
  </si>
  <si>
    <t>cdcdac17-8faf-4b75-919c-6bfe4ba3f7c714</t>
  </si>
  <si>
    <t>SO46597</t>
  </si>
  <si>
    <t>10-4030-012039</t>
  </si>
  <si>
    <t>1135197Vi4345</t>
  </si>
  <si>
    <t>s5uZgsGzU0284eCsNk64CA==</t>
  </si>
  <si>
    <t>cdcdac17-8faf-4b75-919c-6bfe4ba3f7c715</t>
  </si>
  <si>
    <t>SO46600</t>
  </si>
  <si>
    <t>10-4030-019027</t>
  </si>
  <si>
    <t>632602Vi76666</t>
  </si>
  <si>
    <t>tDhEsWDzYUmQxNCWkNQRgA==</t>
  </si>
  <si>
    <t>2002-07-07 00:00:00.000000 UTC</t>
  </si>
  <si>
    <t>cdcdac17-8faf-4b75-919c-6bfe4ba3f7c501</t>
  </si>
  <si>
    <t>SO46598</t>
  </si>
  <si>
    <t>10-4030-015080</t>
  </si>
  <si>
    <t>230974Vi98856</t>
  </si>
  <si>
    <t>AQ31ipvBXkaWbYhCDrJ5/w==</t>
  </si>
  <si>
    <t>cdcdac17-8faf-4b75-919c-6bfe4ba3f7c558</t>
  </si>
  <si>
    <t>SO46611</t>
  </si>
  <si>
    <t>PO16588117269</t>
  </si>
  <si>
    <t>10-4020-000146</t>
  </si>
  <si>
    <t>35580Vi78804</t>
  </si>
  <si>
    <t>hWcdGqYM8kGkkKDduqhB7g==</t>
  </si>
  <si>
    <t>2002-07-08 00:00:00.000000 UTC</t>
  </si>
  <si>
    <t>cdcdac17-8faf-4b75-919c-6bfe4ba3f7c21</t>
  </si>
  <si>
    <t>SO46612</t>
  </si>
  <si>
    <t>PO16443150420</t>
  </si>
  <si>
    <t>10-4020-000398</t>
  </si>
  <si>
    <t>95584Vi21320</t>
  </si>
  <si>
    <t>dfbX/Aeq3Ee8FI0Chxvgug==</t>
  </si>
  <si>
    <t>cdcdac17-8faf-4b75-919c-6bfe4ba3f7c22</t>
  </si>
  <si>
    <t>SO46650</t>
  </si>
  <si>
    <t>PO2581114875</t>
  </si>
  <si>
    <t>10-4020-000698</t>
  </si>
  <si>
    <t>46899Vi13543</t>
  </si>
  <si>
    <t>dHfubg9AIU2vgUxJW5+QPA==</t>
  </si>
  <si>
    <t>cdcdac17-8faf-4b75-919c-6bfe4ba3f7c23</t>
  </si>
  <si>
    <t>SO46679</t>
  </si>
  <si>
    <t>10-4030-013062</t>
  </si>
  <si>
    <t>933115Vi965</t>
  </si>
  <si>
    <t>/KYFXOYb2k29IpRMC3lT5g==</t>
  </si>
  <si>
    <t>cdcdac17-8faf-4b75-919c-6bfe4ba3f7c24</t>
  </si>
  <si>
    <t>SO46643</t>
  </si>
  <si>
    <t>PO899110603</t>
  </si>
  <si>
    <t>10-4020-000290</t>
  </si>
  <si>
    <t>46558Vi16176</t>
  </si>
  <si>
    <t>VWRnvfMJsEubJ2fSVDXrUg==</t>
  </si>
  <si>
    <t>cdcdac17-8faf-4b75-919c-6bfe4ba3f7c25</t>
  </si>
  <si>
    <t>SO46646</t>
  </si>
  <si>
    <t>PO1421164577</t>
  </si>
  <si>
    <t>10-4020-000325</t>
  </si>
  <si>
    <t>16701Vi89471</t>
  </si>
  <si>
    <t>VdBldMnuBUSdjbkGV2RMkw==</t>
  </si>
  <si>
    <t>cdcdac17-8faf-4b75-919c-6bfe4ba3f7c26</t>
  </si>
  <si>
    <t>SO46667</t>
  </si>
  <si>
    <t>PO7105131549</t>
  </si>
  <si>
    <t>10-4020-000668</t>
  </si>
  <si>
    <t>98402Vi81587</t>
  </si>
  <si>
    <t>FcrTvUCPcUGOo/z5C+BO7g==</t>
  </si>
  <si>
    <t>cdcdac17-8faf-4b75-919c-6bfe4ba3f7c27</t>
  </si>
  <si>
    <t>SO46659</t>
  </si>
  <si>
    <t>PO5365159354</t>
  </si>
  <si>
    <t>10-4020-000161</t>
  </si>
  <si>
    <t>88209Vi64099</t>
  </si>
  <si>
    <t>o0+szIDpI06BkfPOmSeRng==</t>
  </si>
  <si>
    <t>cdcdac17-8faf-4b75-919c-6bfe4ba3f7c116</t>
  </si>
  <si>
    <t>SO46640</t>
  </si>
  <si>
    <t>PO10092115747</t>
  </si>
  <si>
    <t>10-4020-000252</t>
  </si>
  <si>
    <t>56447Vi35</t>
  </si>
  <si>
    <t>2y5YkPpFIUWIGXoMSlWxdw==</t>
  </si>
  <si>
    <t>cdcdac17-8faf-4b75-919c-6bfe4ba3f7c117</t>
  </si>
  <si>
    <t>SO46624</t>
  </si>
  <si>
    <t>PO13659199342</t>
  </si>
  <si>
    <t>10-4020-000437</t>
  </si>
  <si>
    <t>15984Vi82823</t>
  </si>
  <si>
    <t>TzYoCtMxdEuadUQesii5sA==</t>
  </si>
  <si>
    <t>cdcdac17-8faf-4b75-919c-6bfe4ba3f7c181</t>
  </si>
  <si>
    <t>SO46668</t>
  </si>
  <si>
    <t>PO7859142972</t>
  </si>
  <si>
    <t>108524Vi37251</t>
  </si>
  <si>
    <t>C3LZQUIKn0GiQSNXgb8WYw==</t>
  </si>
  <si>
    <t>cdcdac17-8faf-4b75-919c-6bfe4ba3f7c182</t>
  </si>
  <si>
    <t>SO46642</t>
  </si>
  <si>
    <t>PO551133122</t>
  </si>
  <si>
    <t>10-4020-000004</t>
  </si>
  <si>
    <t>96512Vi75503</t>
  </si>
  <si>
    <t>2BXf20Omikq24ykNG1KRDQ==</t>
  </si>
  <si>
    <t>cdcdac17-8faf-4b75-919c-6bfe4ba3f7c183</t>
  </si>
  <si>
    <t>SO46675</t>
  </si>
  <si>
    <t>PO10237173444</t>
  </si>
  <si>
    <t>10-4020-000041</t>
  </si>
  <si>
    <t>58788Vi42584</t>
  </si>
  <si>
    <t>qM2ECMe5ekKer2fbYLRQsg==</t>
  </si>
  <si>
    <t>cdcdac17-8faf-4b75-919c-6bfe4ba3f7c184</t>
  </si>
  <si>
    <t>SO46635</t>
  </si>
  <si>
    <t>PO10005144378</t>
  </si>
  <si>
    <t>10-4020-000628</t>
  </si>
  <si>
    <t>36387Vi45356</t>
  </si>
  <si>
    <t>uOoGDMKtgk69Vn6eXJUXpw==</t>
  </si>
  <si>
    <t>cdcdac17-8faf-4b75-919c-6bfe4ba3f7c321</t>
  </si>
  <si>
    <t>SO46645</t>
  </si>
  <si>
    <t>PO1711132491</t>
  </si>
  <si>
    <t>10-4020-000245</t>
  </si>
  <si>
    <t>126647Vi31994</t>
  </si>
  <si>
    <t>OruXMK+GtE2H4YYW/XIKxQ==</t>
  </si>
  <si>
    <t>cdcdac17-8faf-4b75-919c-6bfe4ba3f7c372</t>
  </si>
  <si>
    <t>SO46653</t>
  </si>
  <si>
    <t>PO3538157862</t>
  </si>
  <si>
    <t>10-4020-000229</t>
  </si>
  <si>
    <t>67969Vi60730</t>
  </si>
  <si>
    <t>6lJAktA9AEmQw0U/XACx0w==</t>
  </si>
  <si>
    <t>cdcdac17-8faf-4b75-919c-6bfe4ba3f7c450</t>
  </si>
  <si>
    <t>SO46676</t>
  </si>
  <si>
    <t>10-4030-018047</t>
  </si>
  <si>
    <t>230506Vi29020</t>
  </si>
  <si>
    <t>+AGxrs6MCEKk4nf6CydKlQ==</t>
  </si>
  <si>
    <t>cdcdac17-8faf-4b75-919c-6bfe4ba3f7c513</t>
  </si>
  <si>
    <t>SO46680</t>
  </si>
  <si>
    <t>10-4030-021193</t>
  </si>
  <si>
    <t>634023Vi54298</t>
  </si>
  <si>
    <t>iboVP2ZiAkilQkLkNNepqA==</t>
  </si>
  <si>
    <t>cdcdac17-8faf-4b75-919c-6bfe4ba3f7c571</t>
  </si>
  <si>
    <t>SO46681</t>
  </si>
  <si>
    <t>10-4030-012349</t>
  </si>
  <si>
    <t>635157Vi49230</t>
  </si>
  <si>
    <t>s2RkjBuqMUOEO83U0wfAeg==</t>
  </si>
  <si>
    <t>cdcdac17-8faf-4b75-919c-6bfe4ba3f7c572</t>
  </si>
  <si>
    <t>SO46685</t>
  </si>
  <si>
    <t>10-4030-012947</t>
  </si>
  <si>
    <t>432287Vi95546</t>
  </si>
  <si>
    <t>p7kxdlXuTUO3Heq3ic3bJg==</t>
  </si>
  <si>
    <t>2002-07-09 00:00:00.000000 UTC</t>
  </si>
  <si>
    <t>cdcdac17-8faf-4b75-919c-6bfe4ba3f7c225</t>
  </si>
  <si>
    <t>2002-07-02 00:00:00.000000 UTC</t>
  </si>
  <si>
    <t>SO46692</t>
  </si>
  <si>
    <t>10-4030-013208</t>
  </si>
  <si>
    <t>1233149Vi23036</t>
  </si>
  <si>
    <t>HuKb44/ke06IPL8AYLL+7A==</t>
  </si>
  <si>
    <t>2002-07-10 00:00:00.000000 UTC</t>
  </si>
  <si>
    <t>cdcdac17-8faf-4b75-919c-6bfe4ba3f7c240</t>
  </si>
  <si>
    <t>SO46691</t>
  </si>
  <si>
    <t>10-4030-013142</t>
  </si>
  <si>
    <t>1133133Vi80244</t>
  </si>
  <si>
    <t>xcnCfY/KI0eVXCW8okw9PA==</t>
  </si>
  <si>
    <t>cdcdac17-8faf-4b75-919c-6bfe4ba3f7c241</t>
  </si>
  <si>
    <t>SO46687</t>
  </si>
  <si>
    <t>10-4030-015457</t>
  </si>
  <si>
    <t>131005Vi81847</t>
  </si>
  <si>
    <t>smCXctMKi0mNmiu+MgXl9A==</t>
  </si>
  <si>
    <t>cdcdac17-8faf-4b75-919c-6bfe4ba3f7c526</t>
  </si>
  <si>
    <t>SO46697</t>
  </si>
  <si>
    <t>10-4030-021173</t>
  </si>
  <si>
    <t>m2C9WJou80W7yKDc3mScww==</t>
  </si>
  <si>
    <t>cdcdac17-8faf-4b75-919c-6bfe4ba3f7c616</t>
  </si>
  <si>
    <t>SO46699</t>
  </si>
  <si>
    <t>10-4030-025961</t>
  </si>
  <si>
    <t>735376Vi15546</t>
  </si>
  <si>
    <t>kDiaSm2o70CgsHVQTxs4ww==</t>
  </si>
  <si>
    <t>cdcdac17-8faf-4b75-919c-6bfe4ba3f7c617</t>
  </si>
  <si>
    <t>SO46714</t>
  </si>
  <si>
    <t>10-4030-013093</t>
  </si>
  <si>
    <t>733130Vi52883</t>
  </si>
  <si>
    <t>NralSBEUSU+pSFNKp/fwXQ==</t>
  </si>
  <si>
    <t>2002-07-12 00:00:00.000000 UTC</t>
  </si>
  <si>
    <t>cdcdac17-8faf-4b75-919c-6bfe4ba3f7c70</t>
  </si>
  <si>
    <t>2002-07-05 00:00:00.000000 UTC</t>
  </si>
  <si>
    <t>SO46713</t>
  </si>
  <si>
    <t>10-4030-024778</t>
  </si>
  <si>
    <t>632282Vi41326</t>
  </si>
  <si>
    <t>1ACWQn4z6EyRWQwG6BvTiA==</t>
  </si>
  <si>
    <t>cdcdac17-8faf-4b75-919c-6bfe4ba3f7c423</t>
  </si>
  <si>
    <t>SO46712</t>
  </si>
  <si>
    <t>10-4030-013779</t>
  </si>
  <si>
    <t>1230994Vi85917</t>
  </si>
  <si>
    <t>GWlQFLiwp0SVPo/ZObw9rQ==</t>
  </si>
  <si>
    <t>cdcdac17-8faf-4b75-919c-6bfe4ba3f7c483</t>
  </si>
  <si>
    <t>SO46723</t>
  </si>
  <si>
    <t>10-4030-012918</t>
  </si>
  <si>
    <t>1132276Vi72160</t>
  </si>
  <si>
    <t>Bw4HXEIrIkGs2BlLXKhizg==</t>
  </si>
  <si>
    <t>2002-07-13 00:00:00.000000 UTC</t>
  </si>
  <si>
    <t>cdcdac17-8faf-4b75-919c-6bfe4ba3f7c278</t>
  </si>
  <si>
    <t>SO46725</t>
  </si>
  <si>
    <t>10-4030-021191</t>
  </si>
  <si>
    <t>1034021Vi49508</t>
  </si>
  <si>
    <t>+T5YvbGUckeNQlVjWzkZCQ==</t>
  </si>
  <si>
    <t>cdcdac17-8faf-4b75-919c-6bfe4ba3f7c689</t>
  </si>
  <si>
    <t>SO46719</t>
  </si>
  <si>
    <t>10-4030-011604</t>
  </si>
  <si>
    <t>330744Vi98868</t>
  </si>
  <si>
    <t>XIJy31awwUut+J6N91Epyw==</t>
  </si>
  <si>
    <t>cdcdac17-8faf-4b75-919c-6bfe4ba3f7c786</t>
  </si>
  <si>
    <t>SO46735</t>
  </si>
  <si>
    <t>10-4030-013226</t>
  </si>
  <si>
    <t>1033163Vi92786</t>
  </si>
  <si>
    <t>VKfvNn2Xf0+v2zHzCuVPWw==</t>
  </si>
  <si>
    <t>2002-07-14 00:00:00.000000 UTC</t>
  </si>
  <si>
    <t>cdcdac17-8faf-4b75-919c-6bfe4ba3f7c95</t>
  </si>
  <si>
    <t>SO46733</t>
  </si>
  <si>
    <t>10-4030-024781</t>
  </si>
  <si>
    <t>1132292Vi22927</t>
  </si>
  <si>
    <t>8fJb1VU1yUKHVqB/H4/wCw==</t>
  </si>
  <si>
    <t>cdcdac17-8faf-4b75-919c-6bfe4ba3f7c438</t>
  </si>
  <si>
    <t>SO46737</t>
  </si>
  <si>
    <t>10-4030-012346</t>
  </si>
  <si>
    <t>1235154Vi99220</t>
  </si>
  <si>
    <t>44MZ/kNBSkmZmo6O97VpiQ==</t>
  </si>
  <si>
    <t>cdcdac17-8faf-4b75-919c-6bfe4ba3f7c716</t>
  </si>
  <si>
    <t>SO46753</t>
  </si>
  <si>
    <t>10-4030-021215</t>
  </si>
  <si>
    <t>1234036Vi26361</t>
  </si>
  <si>
    <t>iF09KQKYvU2rrkjnSE/JXA==</t>
  </si>
  <si>
    <t>2002-07-17 00:00:00.000000 UTC</t>
  </si>
  <si>
    <t>cdcdac17-8faf-4b75-919c-6bfe4ba3f7c589</t>
  </si>
  <si>
    <t>SO46760</t>
  </si>
  <si>
    <t>10-4030-013986</t>
  </si>
  <si>
    <t>131942Vi96153</t>
  </si>
  <si>
    <t>xJ1nUBAF8Ee12YDLGw1SYA==</t>
  </si>
  <si>
    <t>2002-07-18 00:00:00.000000 UTC</t>
  </si>
  <si>
    <t>cdcdac17-8faf-4b75-919c-6bfe4ba3f7c242</t>
  </si>
  <si>
    <t>2002-07-11 00:00:00.000000 UTC</t>
  </si>
  <si>
    <t>SO46763</t>
  </si>
  <si>
    <t>10-4030-013202</t>
  </si>
  <si>
    <t>1033146Vi86410</t>
  </si>
  <si>
    <t>tCeR1kuTEEu2a0O7AtYNjw==</t>
  </si>
  <si>
    <t>cdcdac17-8faf-4b75-919c-6bfe4ba3f7c243</t>
  </si>
  <si>
    <t>SO46761</t>
  </si>
  <si>
    <t>10-4030-019924</t>
  </si>
  <si>
    <t>432614Vi45814</t>
  </si>
  <si>
    <t>YP78NPWN9EG8VS5VF7yWGg==</t>
  </si>
  <si>
    <t>cdcdac17-8faf-4b75-919c-6bfe4ba3f7c527</t>
  </si>
  <si>
    <t>SO46767</t>
  </si>
  <si>
    <t>10-4030-012573</t>
  </si>
  <si>
    <t>835168Vi73300</t>
  </si>
  <si>
    <t>NgrEzRc0sEuaNh8/lQMnpQ==</t>
  </si>
  <si>
    <t>cdcdac17-8faf-4b75-919c-6bfe4ba3f7c618</t>
  </si>
  <si>
    <t>SO46776</t>
  </si>
  <si>
    <t>10-4030-012356</t>
  </si>
  <si>
    <t>BdAxJVvu4UiUfCybPp0VBQ==</t>
  </si>
  <si>
    <t>2002-07-19 00:00:00.000000 UTC</t>
  </si>
  <si>
    <t>cdcdac17-8faf-4b75-919c-6bfe4ba3f7c644</t>
  </si>
  <si>
    <t>SO46783</t>
  </si>
  <si>
    <t>10-4030-019069</t>
  </si>
  <si>
    <t>632617Vi29027</t>
  </si>
  <si>
    <t>BfmMAtjOG0OTmo6hzjqtew==</t>
  </si>
  <si>
    <t>2002-07-20 00:00:00.000000 UTC</t>
  </si>
  <si>
    <t>cdcdac17-8faf-4b75-919c-6bfe4ba3f7c484</t>
  </si>
  <si>
    <t>SO46790</t>
  </si>
  <si>
    <t>10-4030-012930</t>
  </si>
  <si>
    <t>132281Vi8821</t>
  </si>
  <si>
    <t>l6FJymVs/0ieDli8t9DiAA==</t>
  </si>
  <si>
    <t>2002-07-21 00:00:00.000000 UTC</t>
  </si>
  <si>
    <t>cdcdac17-8faf-4b75-919c-6bfe4ba3f7c82</t>
  </si>
  <si>
    <t>SO46794</t>
  </si>
  <si>
    <t>10-4030-024977</t>
  </si>
  <si>
    <t>1033153Vi98208</t>
  </si>
  <si>
    <t>GHCXMBwwKUyIQyq0ki1sIA==</t>
  </si>
  <si>
    <t>cdcdac17-8faf-4b75-919c-6bfe4ba3f7c432</t>
  </si>
  <si>
    <t>SO46803</t>
  </si>
  <si>
    <t>10-4030-013595</t>
  </si>
  <si>
    <t>1130981Vi300</t>
  </si>
  <si>
    <t>vUthgXxvq0mcCOz5wRNjYg==</t>
  </si>
  <si>
    <t>2002-07-23 00:00:00.000000 UTC</t>
  </si>
  <si>
    <t>cdcdac17-8faf-4b75-919c-6bfe4ba3f7c502</t>
  </si>
  <si>
    <t>2002-07-16 00:00:00.000000 UTC</t>
  </si>
  <si>
    <t>SO46807</t>
  </si>
  <si>
    <t>10-4030-012339</t>
  </si>
  <si>
    <t>935149Vi1390</t>
  </si>
  <si>
    <t>iNLbLxMak0SK2ZNodqyN7Q==</t>
  </si>
  <si>
    <t>cdcdac17-8faf-4b75-919c-6bfe4ba3f7c739</t>
  </si>
  <si>
    <t>SO46812</t>
  </si>
  <si>
    <t>10-4030-013069</t>
  </si>
  <si>
    <t>1033122Vi94082</t>
  </si>
  <si>
    <t>lr1nK64wjEeHIiERjM1tlg==</t>
  </si>
  <si>
    <t>2002-07-24 00:00:00.000000 UTC</t>
  </si>
  <si>
    <t>cdcdac17-8faf-4b75-919c-6bfe4ba3f7c28</t>
  </si>
  <si>
    <t>SO46811</t>
  </si>
  <si>
    <t>10-4030-012941</t>
  </si>
  <si>
    <t>832285Vi55426</t>
  </si>
  <si>
    <t>rZdYMkiJYE6sDj5u7zmgdw==</t>
  </si>
  <si>
    <t>cdcdac17-8faf-4b75-919c-6bfe4ba3f7c29</t>
  </si>
  <si>
    <t>SO46817</t>
  </si>
  <si>
    <t>10-4030-026121</t>
  </si>
  <si>
    <t>833246Vi69506</t>
  </si>
  <si>
    <t>5VX2suZK8EGBD6tKb6UGyw==</t>
  </si>
  <si>
    <t>cdcdac17-8faf-4b75-919c-6bfe4ba3f7c185</t>
  </si>
  <si>
    <t>SO46814</t>
  </si>
  <si>
    <t>10-4030-013165</t>
  </si>
  <si>
    <t>433138Vi51700</t>
  </si>
  <si>
    <t>4JnDSM2ttk6KBdHIkw7aYA==</t>
  </si>
  <si>
    <t>cdcdac17-8faf-4b75-919c-6bfe4ba3f7c186</t>
  </si>
  <si>
    <t>SO46813</t>
  </si>
  <si>
    <t>10-4030-013152</t>
  </si>
  <si>
    <t>733135Vi81507</t>
  </si>
  <si>
    <t>zsIOhHHG5E2Pstz7wVCckA==</t>
  </si>
  <si>
    <t>cdcdac17-8faf-4b75-919c-6bfe4ba3f7c187</t>
  </si>
  <si>
    <t>SO46815</t>
  </si>
  <si>
    <t>10-4030-025093</t>
  </si>
  <si>
    <t>233159Vi28807</t>
  </si>
  <si>
    <t>IuDlD0ThX0qWCpdDbekVrw==</t>
  </si>
  <si>
    <t>cdcdac17-8faf-4b75-919c-6bfe4ba3f7c373</t>
  </si>
  <si>
    <t>SO46818</t>
  </si>
  <si>
    <t>10-4030-021211</t>
  </si>
  <si>
    <t>1134034Vi6036</t>
  </si>
  <si>
    <t>7yhesLZZtUuWS25T1nBW0w==</t>
  </si>
  <si>
    <t>cdcdac17-8faf-4b75-919c-6bfe4ba3f7c573</t>
  </si>
  <si>
    <t>SO46821</t>
  </si>
  <si>
    <t>10-4030-024824</t>
  </si>
  <si>
    <t>533119Vi23763</t>
  </si>
  <si>
    <t>J42B2WWxH0W4FosZ9mRo0w==</t>
  </si>
  <si>
    <t>2002-07-25 00:00:00.000000 UTC</t>
  </si>
  <si>
    <t>cdcdac17-8faf-4b75-919c-6bfe4ba3f7c408</t>
  </si>
  <si>
    <t>SO46824</t>
  </si>
  <si>
    <t>10-4030-024608</t>
  </si>
  <si>
    <t>1134803Vi38094</t>
  </si>
  <si>
    <t>+F0ot0FLK0yMwdwBaBUR9Q==</t>
  </si>
  <si>
    <t>cdcdac17-8faf-4b75-919c-6bfe4ba3f7c590</t>
  </si>
  <si>
    <t>SO46826</t>
  </si>
  <si>
    <t>10-4030-012575</t>
  </si>
  <si>
    <t>1135170Vi73547</t>
  </si>
  <si>
    <t>m8EWgb8yyEi/SWk7hyNMAw==</t>
  </si>
  <si>
    <t>cdcdac17-8faf-4b75-919c-6bfe4ba3f7c591</t>
  </si>
  <si>
    <t>SO46830</t>
  </si>
  <si>
    <t>10-4030-019910</t>
  </si>
  <si>
    <t>432612Vi10641</t>
  </si>
  <si>
    <t>GAy0ACfBYEWjcOkYLEakJA==</t>
  </si>
  <si>
    <t>2002-07-26 00:00:00.000000 UTC</t>
  </si>
  <si>
    <t>cdcdac17-8faf-4b75-919c-6bfe4ba3f7c528</t>
  </si>
  <si>
    <t>SO46840</t>
  </si>
  <si>
    <t>10-4030-013058</t>
  </si>
  <si>
    <t>1233112Vi77338</t>
  </si>
  <si>
    <t>vh93P6d1/kavcWqy6Tsz6g==</t>
  </si>
  <si>
    <t>2002-07-27 00:00:00.000000 UTC</t>
  </si>
  <si>
    <t>cdcdac17-8faf-4b75-919c-6bfe4ba3f7c257</t>
  </si>
  <si>
    <t>SO46836</t>
  </si>
  <si>
    <t>10-4030-013769</t>
  </si>
  <si>
    <t>430993Vi40943</t>
  </si>
  <si>
    <t>KpoVjagXgUG734FZTdtQ9w==</t>
  </si>
  <si>
    <t>cdcdac17-8faf-4b75-919c-6bfe4ba3f7c478</t>
  </si>
  <si>
    <t>SO46847</t>
  </si>
  <si>
    <t>10-4030-013793</t>
  </si>
  <si>
    <t>430997Vi52770</t>
  </si>
  <si>
    <t>H4OfKJtCdEqvPIwT69d3gg==</t>
  </si>
  <si>
    <t>2002-07-28 00:00:00.000000 UTC</t>
  </si>
  <si>
    <t>cdcdac17-8faf-4b75-919c-6bfe4ba3f7c485</t>
  </si>
  <si>
    <t>SO46853</t>
  </si>
  <si>
    <t>10-4030-021192</t>
  </si>
  <si>
    <t>634022Vi40720</t>
  </si>
  <si>
    <t>n1cUqBfuOUaIbJ9GXmD56g==</t>
  </si>
  <si>
    <t>cdcdac17-8faf-4b75-919c-6bfe4ba3f7c662</t>
  </si>
  <si>
    <t>SO46854</t>
  </si>
  <si>
    <t>10-4030-020997</t>
  </si>
  <si>
    <t>1234117Vi21693</t>
  </si>
  <si>
    <t>RJPp8t/PAE2iehkh2eS4sA==</t>
  </si>
  <si>
    <t>cdcdac17-8faf-4b75-919c-6bfe4ba3f7c663</t>
  </si>
  <si>
    <t>SO46860</t>
  </si>
  <si>
    <t>10-4030-021180</t>
  </si>
  <si>
    <t>734018Vi77458</t>
  </si>
  <si>
    <t>XW9Ia24K90OOYvEjI/Nhtw==</t>
  </si>
  <si>
    <t>2002-07-29 00:00:00.000000 UTC</t>
  </si>
  <si>
    <t>cdcdac17-8faf-4b75-919c-6bfe4ba3f7c690</t>
  </si>
  <si>
    <t>2002-07-22 00:00:00.000000 UTC</t>
  </si>
  <si>
    <t>SO46867</t>
  </si>
  <si>
    <t>10-4030-013029</t>
  </si>
  <si>
    <t>/tidbih0jEmYHfTN/tg7Rw==</t>
  </si>
  <si>
    <t>2002-07-30 00:00:00.000000 UTC</t>
  </si>
  <si>
    <t>cdcdac17-8faf-4b75-919c-6bfe4ba3f7c96</t>
  </si>
  <si>
    <t>SO46870</t>
  </si>
  <si>
    <t>10-4030-013605</t>
  </si>
  <si>
    <t>230983Vi43885</t>
  </si>
  <si>
    <t>JaR2HAr+nk+wy43PUvwP3Q==</t>
  </si>
  <si>
    <t>2002-07-31 00:00:00.000000 UTC</t>
  </si>
  <si>
    <t>cdcdac17-8faf-4b75-919c-6bfe4ba3f7c503</t>
  </si>
  <si>
    <t>SO46873</t>
  </si>
  <si>
    <t>10-4030-021167</t>
  </si>
  <si>
    <t>334013Vi41051</t>
  </si>
  <si>
    <t>yfUXQnTGwkSQh14g/4H9CA==</t>
  </si>
  <si>
    <t>cdcdac17-8faf-4b75-919c-6bfe4ba3f7c740</t>
  </si>
  <si>
    <t>SO46877</t>
  </si>
  <si>
    <t>10-4030-012926</t>
  </si>
  <si>
    <t>332279Vi83528</t>
  </si>
  <si>
    <t>OMKX/o4NMUq9WD+sew+AIg==</t>
  </si>
  <si>
    <t>2002-08-01 00:00:00.000000 UTC</t>
  </si>
  <si>
    <t>cdcdac17-8faf-4b75-919c-6bfe4ba3f7c226</t>
  </si>
  <si>
    <t>SO46878</t>
  </si>
  <si>
    <t>10-4030-025061</t>
  </si>
  <si>
    <t>lx/BrPgdnEuHoEJ4lm0nYA==</t>
  </si>
  <si>
    <t>cdcdac17-8faf-4b75-919c-6bfe4ba3f7c409</t>
  </si>
  <si>
    <t>SO46888</t>
  </si>
  <si>
    <t>10-4030-026021</t>
  </si>
  <si>
    <t>1235379Vi82260</t>
  </si>
  <si>
    <t>skN1eR/f50OQt1n4jAtyNQ==</t>
  </si>
  <si>
    <t>2002-08-02 00:00:00.000000 UTC</t>
  </si>
  <si>
    <t>cdcdac17-8faf-4b75-919c-6bfe4ba3f7c619</t>
  </si>
  <si>
    <t>SO46885</t>
  </si>
  <si>
    <t>10-4030-015933</t>
  </si>
  <si>
    <t>730995Vi32311</t>
  </si>
  <si>
    <t>59GQTf/FokmQoeWGInqjfQ==</t>
  </si>
  <si>
    <t>cdcdac17-8faf-4b75-919c-6bfe4ba3f7c776</t>
  </si>
  <si>
    <t>SO46896</t>
  </si>
  <si>
    <t>10-4030-015189</t>
  </si>
  <si>
    <t>1133657Vi50721</t>
  </si>
  <si>
    <t>jEE+nk/IR0WU+rDUGfbW3A==</t>
  </si>
  <si>
    <t>2002-08-03 00:00:00.000000 UTC</t>
  </si>
  <si>
    <t>cdcdac17-8faf-4b75-919c-6bfe4ba3f7c60</t>
  </si>
  <si>
    <t>SO46892</t>
  </si>
  <si>
    <t>10-4030-013086</t>
  </si>
  <si>
    <t>133127Vi8515</t>
  </si>
  <si>
    <t>jT6klCFAGk6WmnrNCkjseg==</t>
  </si>
  <si>
    <t>cdcdac17-8faf-4b75-919c-6bfe4ba3f7c61</t>
  </si>
  <si>
    <t>SO46898</t>
  </si>
  <si>
    <t>10-4030-021205</t>
  </si>
  <si>
    <t>534032Vi31441</t>
  </si>
  <si>
    <t>yN525P2/ak+gfmZA/dIZ+Q==</t>
  </si>
  <si>
    <t>cdcdac17-8faf-4b75-919c-6bfe4ba3f7c645</t>
  </si>
  <si>
    <t>SO46891</t>
  </si>
  <si>
    <t>10-4030-020592</t>
  </si>
  <si>
    <t>332616Vi1930</t>
  </si>
  <si>
    <t>BWyzrzBRGkexAqxXU6epRg==</t>
  </si>
  <si>
    <t>cdcdac17-8faf-4b75-919c-6bfe4ba3f7c779</t>
  </si>
  <si>
    <t>SO46903</t>
  </si>
  <si>
    <t>10-4030-012353</t>
  </si>
  <si>
    <t>1035159Vi8300</t>
  </si>
  <si>
    <t>KGsif6XrqUeBGGw/RG8L6Q==</t>
  </si>
  <si>
    <t>2002-08-04 00:00:00.000000 UTC</t>
  </si>
  <si>
    <t>cdcdac17-8faf-4b75-919c-6bfe4ba3f7c664</t>
  </si>
  <si>
    <t>SO46906</t>
  </si>
  <si>
    <t>10-4030-012950</t>
  </si>
  <si>
    <t>1232289Vi53708</t>
  </si>
  <si>
    <t>UklCDMhtc0i2IQNNxZ/L1Q==</t>
  </si>
  <si>
    <t>2002-08-05 00:00:00.000000 UTC</t>
  </si>
  <si>
    <t>cdcdac17-8faf-4b75-919c-6bfe4ba3f7c83</t>
  </si>
  <si>
    <t>SO46915</t>
  </si>
  <si>
    <t>10-4030-026276</t>
  </si>
  <si>
    <t>933394Vi47037</t>
  </si>
  <si>
    <t>p7RQJ7JQDUeCyJIRqRYmvA==</t>
  </si>
  <si>
    <t>2002-08-06 00:00:00.000000 UTC</t>
  </si>
  <si>
    <t>cdcdac17-8faf-4b75-919c-6bfe4ba3f7c97</t>
  </si>
  <si>
    <t>SO46919</t>
  </si>
  <si>
    <t>10-4030-011481</t>
  </si>
  <si>
    <t>635706Vi29884</t>
  </si>
  <si>
    <t>+e9bYH3IuUmlhOXqYQdQQw==</t>
  </si>
  <si>
    <t>cdcdac17-8faf-4b75-919c-6bfe4ba3f7c554</t>
  </si>
  <si>
    <t>SO46917</t>
  </si>
  <si>
    <t>10-4030-021202</t>
  </si>
  <si>
    <t>834030Vi41958</t>
  </si>
  <si>
    <t>xpBCFRpC80eG6GUVqqWmaA==</t>
  </si>
  <si>
    <t>cdcdac17-8faf-4b75-919c-6bfe4ba3f7c717</t>
  </si>
  <si>
    <t>SO46910</t>
  </si>
  <si>
    <t>10-4030-020710</t>
  </si>
  <si>
    <t>632618Vi26908</t>
  </si>
  <si>
    <t>F+l0bKr/TUCwcggMUpBNgw==</t>
  </si>
  <si>
    <t>cdcdac17-8faf-4b75-919c-6bfe4ba3f7c795</t>
  </si>
  <si>
    <t>SO47043</t>
  </si>
  <si>
    <t>PO5742112586</t>
  </si>
  <si>
    <t>10-4020-000541</t>
  </si>
  <si>
    <t>88286Vi81884</t>
  </si>
  <si>
    <t>QHg44hnyIk6zUMlFX/ywVg==</t>
  </si>
  <si>
    <t>2002-08-08 00:00:00.000000 UTC</t>
  </si>
  <si>
    <t>cdcdac17-8faf-4b75-919c-6bfe4ba3f7c30</t>
  </si>
  <si>
    <t>SO46978</t>
  </si>
  <si>
    <t>PO14007134254</t>
  </si>
  <si>
    <t>10-4020-000056</t>
  </si>
  <si>
    <t>85911Vi14474</t>
  </si>
  <si>
    <t>R7LPGLGKbkeboWr+Zh+ZEg==</t>
  </si>
  <si>
    <t>cdcdac17-8faf-4b75-919c-6bfe4ba3f7c31</t>
  </si>
  <si>
    <t>SO47070</t>
  </si>
  <si>
    <t>10-4030-014025</t>
  </si>
  <si>
    <t>431953Vi77187</t>
  </si>
  <si>
    <t>ba4K2QcSRkiEtAXzssw8KA==</t>
  </si>
  <si>
    <t>cdcdac17-8faf-4b75-919c-6bfe4ba3f7c32</t>
  </si>
  <si>
    <t>SO47005</t>
  </si>
  <si>
    <t>PO754119110</t>
  </si>
  <si>
    <t>10-4020-000645</t>
  </si>
  <si>
    <t>126544Vi31648</t>
  </si>
  <si>
    <t>rIJGpYqDE0avCDWYRyJ/Fw==</t>
  </si>
  <si>
    <t>cdcdac17-8faf-4b75-919c-6bfe4ba3f7c33</t>
  </si>
  <si>
    <t>SO46934</t>
  </si>
  <si>
    <t>PO19256153452</t>
  </si>
  <si>
    <t>45157Vi5889</t>
  </si>
  <si>
    <t>MSmbtBexlkKG1sr9/B3/Wg==</t>
  </si>
  <si>
    <t>cdcdac17-8faf-4b75-919c-6bfe4ba3f7c118</t>
  </si>
  <si>
    <t>SO47065</t>
  </si>
  <si>
    <t>PO8845147622</t>
  </si>
  <si>
    <t>10-4020-000546</t>
  </si>
  <si>
    <t>28668Vi30092</t>
  </si>
  <si>
    <t>sAJ1T9hpr061DnhPW9u3Lg==</t>
  </si>
  <si>
    <t>cdcdac17-8faf-4b75-919c-6bfe4ba3f7c139</t>
  </si>
  <si>
    <t>SO46999</t>
  </si>
  <si>
    <t>PO10788189891</t>
  </si>
  <si>
    <t>10-4020-000468</t>
  </si>
  <si>
    <t>56371Vi77985</t>
  </si>
  <si>
    <t>fWURWkfGl0ucS0AXKuBDxQ==</t>
  </si>
  <si>
    <t>cdcdac17-8faf-4b75-919c-6bfe4ba3f7c140</t>
  </si>
  <si>
    <t>SO47045</t>
  </si>
  <si>
    <t>PO6438144434</t>
  </si>
  <si>
    <t>10-4020-000309</t>
  </si>
  <si>
    <t>48317Vi79183</t>
  </si>
  <si>
    <t>AE03mv+4ckGAJpmD4KSjzg==</t>
  </si>
  <si>
    <t>cdcdac17-8faf-4b75-919c-6bfe4ba3f7c188</t>
  </si>
  <si>
    <t>SO47002</t>
  </si>
  <si>
    <t>PO609116671</t>
  </si>
  <si>
    <t>10-4020-000492</t>
  </si>
  <si>
    <t>66529Vi68706</t>
  </si>
  <si>
    <t>l11qsR/qE0aqF/EgQ+khog==</t>
  </si>
  <si>
    <t>cdcdac17-8faf-4b75-919c-6bfe4ba3f7c189</t>
  </si>
  <si>
    <t>SO47027</t>
  </si>
  <si>
    <t>PO3480112515</t>
  </si>
  <si>
    <t>10-4020-000436</t>
  </si>
  <si>
    <t>87996Vi89711</t>
  </si>
  <si>
    <t>/KGmxTbpmESfkgnlTOhrtQ==</t>
  </si>
  <si>
    <t>cdcdac17-8faf-4b75-919c-6bfe4ba3f7c190</t>
  </si>
  <si>
    <t>SO46988</t>
  </si>
  <si>
    <t>PO12499171502</t>
  </si>
  <si>
    <t>96163Vi78070</t>
  </si>
  <si>
    <t>BX3aWBHmz0iFedL4kzZDCg==</t>
  </si>
  <si>
    <t>cdcdac17-8faf-4b75-919c-6bfe4ba3f7c191</t>
  </si>
  <si>
    <t>SO47029</t>
  </si>
  <si>
    <t>PO3857162102</t>
  </si>
  <si>
    <t>128034Vi46347</t>
  </si>
  <si>
    <t>Go3X4MlYRkOH0WjBlg2++Q==</t>
  </si>
  <si>
    <t>cdcdac17-8faf-4b75-919c-6bfe4ba3f7c192</t>
  </si>
  <si>
    <t>SO46963</t>
  </si>
  <si>
    <t>PO15747156841</t>
  </si>
  <si>
    <t>10-4020-000471</t>
  </si>
  <si>
    <t>65625Vi60618</t>
  </si>
  <si>
    <t>0kRhp0DgX02Gb1nHMImRTw==</t>
  </si>
  <si>
    <t>cdcdac17-8faf-4b75-919c-6bfe4ba3f7c193</t>
  </si>
  <si>
    <t>SO47034</t>
  </si>
  <si>
    <t>PO4843149248</t>
  </si>
  <si>
    <t>10-4020-000257</t>
  </si>
  <si>
    <t>18139Vi50330</t>
  </si>
  <si>
    <t>seVb93U/Sk6BDwSWGGqk4A==</t>
  </si>
  <si>
    <t>cdcdac17-8faf-4b75-919c-6bfe4ba3f7c194</t>
  </si>
  <si>
    <t>SO46960</t>
  </si>
  <si>
    <t>PO16762181648</t>
  </si>
  <si>
    <t>10-4020-000259</t>
  </si>
  <si>
    <t>85576Vi61174</t>
  </si>
  <si>
    <t>zQ6TAgUkpU6D/Xyn331uHQ==</t>
  </si>
  <si>
    <t>cdcdac17-8faf-4b75-919c-6bfe4ba3f7c195</t>
  </si>
  <si>
    <t>SO47024</t>
  </si>
  <si>
    <t>PO3654136382</t>
  </si>
  <si>
    <t>10-4020-000435</t>
  </si>
  <si>
    <t>27881Vi36111</t>
  </si>
  <si>
    <t>Ax04uUNhB0anHZj2zfEngg==</t>
  </si>
  <si>
    <t>cdcdac17-8faf-4b75-919c-6bfe4ba3f7c196</t>
  </si>
  <si>
    <t>SO47058</t>
  </si>
  <si>
    <t>PO7714171239</t>
  </si>
  <si>
    <t>10-4020-000495</t>
  </si>
  <si>
    <t>28537Vi14371</t>
  </si>
  <si>
    <t>3GrFCwomeUuy3jO6f5+IOw==</t>
  </si>
  <si>
    <t>cdcdac17-8faf-4b75-919c-6bfe4ba3f7c322</t>
  </si>
  <si>
    <t>SO46962</t>
  </si>
  <si>
    <t>PO16211133020</t>
  </si>
  <si>
    <t>55609Vi35295</t>
  </si>
  <si>
    <t>E6oDwPzqd0qTGQobdHkODg==</t>
  </si>
  <si>
    <t>cdcdac17-8faf-4b75-919c-6bfe4ba3f7c323</t>
  </si>
  <si>
    <t>SO46933</t>
  </si>
  <si>
    <t>PO19546168601</t>
  </si>
  <si>
    <t>10-4020-000206</t>
  </si>
  <si>
    <t>15125Vi12293</t>
  </si>
  <si>
    <t>JeWwoIsLsUS9vjFum1Z0ug==</t>
  </si>
  <si>
    <t>cdcdac17-8faf-4b75-919c-6bfe4ba3f7c324</t>
  </si>
  <si>
    <t>SO47015</t>
  </si>
  <si>
    <t>PO2117171072</t>
  </si>
  <si>
    <t>10-4020-000444</t>
  </si>
  <si>
    <t>86768Vi63029</t>
  </si>
  <si>
    <t>Qe7xh2oDck6EOocC7BQ9GQ==</t>
  </si>
  <si>
    <t>cdcdac17-8faf-4b75-919c-6bfe4ba3f7c374</t>
  </si>
  <si>
    <t>SO47014</t>
  </si>
  <si>
    <t>PO2146119554</t>
  </si>
  <si>
    <t>10-4020-000354</t>
  </si>
  <si>
    <t>66757Vi73564</t>
  </si>
  <si>
    <t>DSpw/DDD/U+w3zjotuzwsQ==</t>
  </si>
  <si>
    <t>cdcdac17-8faf-4b75-919c-6bfe4ba3f7c375</t>
  </si>
  <si>
    <t>SO47031</t>
  </si>
  <si>
    <t>PO4466161844</t>
  </si>
  <si>
    <t>10-4020-000352</t>
  </si>
  <si>
    <t>108091Vi75722</t>
  </si>
  <si>
    <t>fpWYU6FzD0y0d/qzfO1LJA==</t>
  </si>
  <si>
    <t>cdcdac17-8faf-4b75-919c-6bfe4ba3f7c376</t>
  </si>
  <si>
    <t>SO47000</t>
  </si>
  <si>
    <t>PO10469179014</t>
  </si>
  <si>
    <t>66420Vi58190</t>
  </si>
  <si>
    <t>ua8vBDUsT0iHcSauhu8QyQ==</t>
  </si>
  <si>
    <t>cdcdac17-8faf-4b75-919c-6bfe4ba3f7c377</t>
  </si>
  <si>
    <t>SO46950</t>
  </si>
  <si>
    <t>PO17806144306</t>
  </si>
  <si>
    <t>10-4020-000101</t>
  </si>
  <si>
    <t>85385Vi64961</t>
  </si>
  <si>
    <t>oWbYpuiE0kWqFYuUuZp7vA==</t>
  </si>
  <si>
    <t>cdcdac17-8faf-4b75-919c-6bfe4ba3f7c378</t>
  </si>
  <si>
    <t>SO46936</t>
  </si>
  <si>
    <t>PO19227121833</t>
  </si>
  <si>
    <t>55188Vi966</t>
  </si>
  <si>
    <t>zX/CHOpsCkqqqOjaYBRaNw==</t>
  </si>
  <si>
    <t>cdcdac17-8faf-4b75-919c-6bfe4ba3f7c379</t>
  </si>
  <si>
    <t>SO47037</t>
  </si>
  <si>
    <t>PO4901170321</t>
  </si>
  <si>
    <t>10-4020-000084</t>
  </si>
  <si>
    <t>48151Vi33489</t>
  </si>
  <si>
    <t>5HUCf6cUUUy9e90xwoR0Ig==</t>
  </si>
  <si>
    <t>cdcdac17-8faf-4b75-919c-6bfe4ba3f7c380</t>
  </si>
  <si>
    <t>SO46932</t>
  </si>
  <si>
    <t>PO19691139503</t>
  </si>
  <si>
    <t>105099Vi29202</t>
  </si>
  <si>
    <t>UfHEredVRU6p3p/UV8jP1Q==</t>
  </si>
  <si>
    <t>cdcdac17-8faf-4b75-919c-6bfe4ba3f7c381</t>
  </si>
  <si>
    <t>SO47071</t>
  </si>
  <si>
    <t>10-4030-015667</t>
  </si>
  <si>
    <t>332558Vi67598</t>
  </si>
  <si>
    <t>mZYwiVSYbEGxk0+EmyT+ig==</t>
  </si>
  <si>
    <t>cdcdac17-8faf-4b75-919c-6bfe4ba3f7c514</t>
  </si>
  <si>
    <t>SO47007</t>
  </si>
  <si>
    <t>PO1218131317</t>
  </si>
  <si>
    <t>10-4020-000412</t>
  </si>
  <si>
    <t>106606Vi27604</t>
  </si>
  <si>
    <t>bx9iSTayf0mHjFJewzC+rg==</t>
  </si>
  <si>
    <t>cdcdac17-8faf-4b75-919c-6bfe4ba3f7c756</t>
  </si>
  <si>
    <t>SO47006</t>
  </si>
  <si>
    <t>PO957186440</t>
  </si>
  <si>
    <t>10-4020-000376</t>
  </si>
  <si>
    <t>46580Vi82310</t>
  </si>
  <si>
    <t>9gXgsQOuFkOzvdvCNtOpDQ==</t>
  </si>
  <si>
    <t>cdcdac17-8faf-4b75-919c-6bfe4ba3f7c757</t>
  </si>
  <si>
    <t>SO47081</t>
  </si>
  <si>
    <t>10-4030-015203</t>
  </si>
  <si>
    <t>1133665Vi83845</t>
  </si>
  <si>
    <t>ZO87cw5v70aMb/eTU+pqzg==</t>
  </si>
  <si>
    <t>2002-08-09 00:00:00.000000 UTC</t>
  </si>
  <si>
    <t>cdcdac17-8faf-4b75-919c-6bfe4ba3f7c227</t>
  </si>
  <si>
    <t>SO47093</t>
  </si>
  <si>
    <t>10-4030-013380</t>
  </si>
  <si>
    <t>632148Vi57162</t>
  </si>
  <si>
    <t>RR4qXDD/IkKe21ep6n/AKg==</t>
  </si>
  <si>
    <t>2002-08-11 00:00:00.000000 UTC</t>
  </si>
  <si>
    <t>cdcdac17-8faf-4b75-919c-6bfe4ba3f7c258</t>
  </si>
  <si>
    <t>SO47094</t>
  </si>
  <si>
    <t>10-4030-015664</t>
  </si>
  <si>
    <t>832553Vi90086</t>
  </si>
  <si>
    <t>Hc04zp02x0OBv9QhB0gqWA==</t>
  </si>
  <si>
    <t>cdcdac17-8faf-4b75-919c-6bfe4ba3f7c534</t>
  </si>
  <si>
    <t>SO47102</t>
  </si>
  <si>
    <t>10-4030-013424</t>
  </si>
  <si>
    <t>532053Vi10349</t>
  </si>
  <si>
    <t>Tys2WFFYlESqrvqdnEAoyQ==</t>
  </si>
  <si>
    <t>2002-08-12 00:00:00.000000 UTC</t>
  </si>
  <si>
    <t>cdcdac17-8faf-4b75-919c-6bfe4ba3f7c71</t>
  </si>
  <si>
    <t>SO47105</t>
  </si>
  <si>
    <t>10-4030-013319</t>
  </si>
  <si>
    <t>733074Vi45283</t>
  </si>
  <si>
    <t>mcu9+J1apkCuQM5BbR4CYQ==</t>
  </si>
  <si>
    <t>cdcdac17-8faf-4b75-919c-6bfe4ba3f7c72</t>
  </si>
  <si>
    <t>SO47109</t>
  </si>
  <si>
    <t>10-4030-028819</t>
  </si>
  <si>
    <t>332037Vi44690</t>
  </si>
  <si>
    <t>SnoaL97RwEmZPH+Z5hl4hA==</t>
  </si>
  <si>
    <t>2002-08-13 00:00:00.000000 UTC</t>
  </si>
  <si>
    <t>cdcdac17-8faf-4b75-919c-6bfe4ba3f7c433</t>
  </si>
  <si>
    <t>SO47112</t>
  </si>
  <si>
    <t>10-4030-020318</t>
  </si>
  <si>
    <t>433404Vi68677</t>
  </si>
  <si>
    <t>KTF19fXvM0apa0+YDMcdow==</t>
  </si>
  <si>
    <t>cdcdac17-8faf-4b75-919c-6bfe4ba3f7c434</t>
  </si>
  <si>
    <t>SO47116</t>
  </si>
  <si>
    <t>10-4030-024611</t>
  </si>
  <si>
    <t>434805Vi94824</t>
  </si>
  <si>
    <t>WOXFgLXThUSn+Dv1zV14+w==</t>
  </si>
  <si>
    <t>cdcdac17-8faf-4b75-919c-6bfe4ba3f7c691</t>
  </si>
  <si>
    <t>SO47115</t>
  </si>
  <si>
    <t>10-4030-021393</t>
  </si>
  <si>
    <t>134059Vi92806</t>
  </si>
  <si>
    <t>YZ06IS64q0qneQqt9FssDg==</t>
  </si>
  <si>
    <t>cdcdac17-8faf-4b75-919c-6bfe4ba3f7c692</t>
  </si>
  <si>
    <t>SO47107</t>
  </si>
  <si>
    <t>10-4030-011616</t>
  </si>
  <si>
    <t>430758Vi80158</t>
  </si>
  <si>
    <t>mjF8Jcge1EO1SOiz1TLkCA==</t>
  </si>
  <si>
    <t>cdcdac17-8faf-4b75-919c-6bfe4ba3f7c787</t>
  </si>
  <si>
    <t>SO47122</t>
  </si>
  <si>
    <t>10-4030-013362</t>
  </si>
  <si>
    <t>1032140Vi44256</t>
  </si>
  <si>
    <t>wou9QqPonkuq5LjEHJBc+Q==</t>
  </si>
  <si>
    <t>2002-08-14 00:00:00.000000 UTC</t>
  </si>
  <si>
    <t>cdcdac17-8faf-4b75-919c-6bfe4ba3f7c296</t>
  </si>
  <si>
    <t>2002-08-07 00:00:00.000000 UTC</t>
  </si>
  <si>
    <t>SO47131</t>
  </si>
  <si>
    <t>10-4030-013243</t>
  </si>
  <si>
    <t>1133050Vi36850</t>
  </si>
  <si>
    <t>IkzcT8IsHECuttSf7sEvhQ==</t>
  </si>
  <si>
    <t>2002-08-15 00:00:00.000000 UTC</t>
  </si>
  <si>
    <t>cdcdac17-8faf-4b75-919c-6bfe4ba3f7c105</t>
  </si>
  <si>
    <t>SO47134</t>
  </si>
  <si>
    <t>10-4030-026296</t>
  </si>
  <si>
    <t>1233406Vi92980</t>
  </si>
  <si>
    <t>kYv/op3OQUmASrWO29E+uw==</t>
  </si>
  <si>
    <t>cdcdac17-8faf-4b75-919c-6bfe4ba3f7c106</t>
  </si>
  <si>
    <t>SO47133</t>
  </si>
  <si>
    <t>10-4030-013357</t>
  </si>
  <si>
    <t>533088Vi79988</t>
  </si>
  <si>
    <t>VVggLwl5cUm5QS6oxEB9aw==</t>
  </si>
  <si>
    <t>cdcdac17-8faf-4b75-919c-6bfe4ba3f7c306</t>
  </si>
  <si>
    <t>SO47135</t>
  </si>
  <si>
    <t>10-4030-027027</t>
  </si>
  <si>
    <t>133670Vi18737</t>
  </si>
  <si>
    <t>e956TXCiZ02xo7zagqzIfg==</t>
  </si>
  <si>
    <t>cdcdac17-8faf-4b75-919c-6bfe4ba3f7c444</t>
  </si>
  <si>
    <t>SO47136</t>
  </si>
  <si>
    <t>10-4030-021389</t>
  </si>
  <si>
    <t>734058Vi27322</t>
  </si>
  <si>
    <t>pX1p76cRJ06+xUiz3gD6TQ==</t>
  </si>
  <si>
    <t>cdcdac17-8faf-4b75-919c-6bfe4ba3f7c741</t>
  </si>
  <si>
    <t>SO47130</t>
  </si>
  <si>
    <t>10-4030-016406</t>
  </si>
  <si>
    <t>532554Vi45241</t>
  </si>
  <si>
    <t>kZiZ/+q8a0GvQTdDMAMkUw==</t>
  </si>
  <si>
    <t>cdcdac17-8faf-4b75-919c-6bfe4ba3f7c800</t>
  </si>
  <si>
    <t>SO47151</t>
  </si>
  <si>
    <t>10-4030-025363</t>
  </si>
  <si>
    <t>733086Vi17046</t>
  </si>
  <si>
    <t>kxSexP5vy0Wz3GLSMokhyQ==</t>
  </si>
  <si>
    <t>2002-08-18 00:00:00.000000 UTC</t>
  </si>
  <si>
    <t>cdcdac17-8faf-4b75-919c-6bfe4ba3f7c413</t>
  </si>
  <si>
    <t>SO47158</t>
  </si>
  <si>
    <t>10-4030-026280</t>
  </si>
  <si>
    <t>433396Vi20429</t>
  </si>
  <si>
    <t>YOXoMI8k8kGX7BJh+ZQWzQ==</t>
  </si>
  <si>
    <t>2002-08-19 00:00:00.000000 UTC</t>
  </si>
  <si>
    <t>cdcdac17-8faf-4b75-919c-6bfe4ba3f7c259</t>
  </si>
  <si>
    <t>SO47156</t>
  </si>
  <si>
    <t>10-4030-028837</t>
  </si>
  <si>
    <t>432041Vi7440</t>
  </si>
  <si>
    <t>ymo7AiDnlUuWKM7et9YQqQ==</t>
  </si>
  <si>
    <t>cdcdac17-8faf-4b75-919c-6bfe4ba3f7c420</t>
  </si>
  <si>
    <t>SO47167</t>
  </si>
  <si>
    <t>10-4030-013419</t>
  </si>
  <si>
    <t>832051Vi42836</t>
  </si>
  <si>
    <t>7Sk9jNDAaE6t9D9sG/NaKw==</t>
  </si>
  <si>
    <t>2002-08-20 00:00:00.000000 UTC</t>
  </si>
  <si>
    <t>cdcdac17-8faf-4b75-919c-6bfe4ba3f7c73</t>
  </si>
  <si>
    <t>SO47168</t>
  </si>
  <si>
    <t>10-4030-013286</t>
  </si>
  <si>
    <t>1133063Vi75830</t>
  </si>
  <si>
    <t>gM+yeIKFZUeT/p2PyrkutA==</t>
  </si>
  <si>
    <t>cdcdac17-8faf-4b75-919c-6bfe4ba3f7c74</t>
  </si>
  <si>
    <t>SO47170</t>
  </si>
  <si>
    <t>10-4030-021228</t>
  </si>
  <si>
    <t>534044Vi95069</t>
  </si>
  <si>
    <t>10JCbJD18U6zNWbT8x+kBg==</t>
  </si>
  <si>
    <t>cdcdac17-8faf-4b75-919c-6bfe4ba3f7c665</t>
  </si>
  <si>
    <t>SO47172</t>
  </si>
  <si>
    <t>10-4030-012668</t>
  </si>
  <si>
    <t>835068Vi74634</t>
  </si>
  <si>
    <t>3PX0Ljm99UilB4Wqfg1c+A==</t>
  </si>
  <si>
    <t>cdcdac17-8faf-4b75-919c-6bfe4ba3f7c666</t>
  </si>
  <si>
    <t>SO47173</t>
  </si>
  <si>
    <t>10-4030-012675</t>
  </si>
  <si>
    <t>235074Vi5195</t>
  </si>
  <si>
    <t>yc7SlcEnEUOZP9nay76uFA==</t>
  </si>
  <si>
    <t>cdcdac17-8faf-4b75-919c-6bfe4ba3f7c667</t>
  </si>
  <si>
    <t>SO47177</t>
  </si>
  <si>
    <t>10-4030-014022</t>
  </si>
  <si>
    <t>931950Vi39112</t>
  </si>
  <si>
    <t>Km8ocDAK/Ei1zTe+a1riqA==</t>
  </si>
  <si>
    <t>2002-08-21 00:00:00.000000 UTC</t>
  </si>
  <si>
    <t>cdcdac17-8faf-4b75-919c-6bfe4ba3f7c84</t>
  </si>
  <si>
    <t>SO47182</t>
  </si>
  <si>
    <t>10-4030-026298</t>
  </si>
  <si>
    <t>333408Vi18811</t>
  </si>
  <si>
    <t>68WojknE30qFI/c2DM+mew==</t>
  </si>
  <si>
    <t>cdcdac17-8faf-4b75-919c-6bfe4ba3f7c85</t>
  </si>
  <si>
    <t>SO47180</t>
  </si>
  <si>
    <t>10-4030-013287</t>
  </si>
  <si>
    <t>133064Vi78634</t>
  </si>
  <si>
    <t>HvWjQ5f8F02zxj9eWS22cQ==</t>
  </si>
  <si>
    <t>cdcdac17-8faf-4b75-919c-6bfe4ba3f7c279</t>
  </si>
  <si>
    <t>SO47185</t>
  </si>
  <si>
    <t>10-4030-012133</t>
  </si>
  <si>
    <t>735208Vi19005</t>
  </si>
  <si>
    <t>bS22paJjSkWFVl+BZJ5uNw==</t>
  </si>
  <si>
    <t>cdcdac17-8faf-4b75-919c-6bfe4ba3f7c788</t>
  </si>
  <si>
    <t>SO47197</t>
  </si>
  <si>
    <t>10-4030-021218</t>
  </si>
  <si>
    <t>734039Vi93920</t>
  </si>
  <si>
    <t>gtNcQf1zJkOupyfBcmD/VQ==</t>
  </si>
  <si>
    <t>2002-08-22 00:00:00.000000 UTC</t>
  </si>
  <si>
    <t>cdcdac17-8faf-4b75-919c-6bfe4ba3f7c718</t>
  </si>
  <si>
    <t>SO47198</t>
  </si>
  <si>
    <t>10-4030-014169</t>
  </si>
  <si>
    <t>1031696Vi76195</t>
  </si>
  <si>
    <t>tsVpVh6H2kqWeGihtbRIlQ==</t>
  </si>
  <si>
    <t>2002-08-23 00:00:00.000000 UTC</t>
  </si>
  <si>
    <t>cdcdac17-8faf-4b75-919c-6bfe4ba3f7c504</t>
  </si>
  <si>
    <t>2002-08-16 00:00:00.000000 UTC</t>
  </si>
  <si>
    <t>SO47207</t>
  </si>
  <si>
    <t>10-4030-027043</t>
  </si>
  <si>
    <t>1233676Vi46757</t>
  </si>
  <si>
    <t>5qzYrlDoREiVAOTVQGXGgw==</t>
  </si>
  <si>
    <t>2002-08-24 00:00:00.000000 UTC</t>
  </si>
  <si>
    <t>cdcdac17-8faf-4b75-919c-6bfe4ba3f7c382</t>
  </si>
  <si>
    <t>2002-08-17 00:00:00.000000 UTC</t>
  </si>
  <si>
    <t>SO47212</t>
  </si>
  <si>
    <t>10-4030-012580</t>
  </si>
  <si>
    <t>1035175Vi73861</t>
  </si>
  <si>
    <t>aPS1n+QTv0y9RZokau+2Hw==</t>
  </si>
  <si>
    <t>cdcdac17-8faf-4b75-919c-6bfe4ba3f7c574</t>
  </si>
  <si>
    <t>SO47208</t>
  </si>
  <si>
    <t>10-4030-021359</t>
  </si>
  <si>
    <t>234052Vi78508</t>
  </si>
  <si>
    <t>Anj6k2Nb/UuC5iqTNl+4DA==</t>
  </si>
  <si>
    <t>cdcdac17-8faf-4b75-919c-6bfe4ba3f7c575</t>
  </si>
  <si>
    <t>SO47223</t>
  </si>
  <si>
    <t>10-4030-025875</t>
  </si>
  <si>
    <t>332034Vi54299</t>
  </si>
  <si>
    <t>gtn9JDmhdUeneimMgCV4NQ==</t>
  </si>
  <si>
    <t>2002-08-26 00:00:00.000000 UTC</t>
  </si>
  <si>
    <t>cdcdac17-8faf-4b75-919c-6bfe4ba3f7c414</t>
  </si>
  <si>
    <t>SO47241</t>
  </si>
  <si>
    <t>10-4030-021559</t>
  </si>
  <si>
    <t>734903Vi81808</t>
  </si>
  <si>
    <t>kr+T3E4DT0K7PqIni0P6dQ==</t>
  </si>
  <si>
    <t>2002-08-27 00:00:00.000000 UTC</t>
  </si>
  <si>
    <t>cdcdac17-8faf-4b75-919c-6bfe4ba3f7c646</t>
  </si>
  <si>
    <t>SO47253</t>
  </si>
  <si>
    <t>10-4030-012683</t>
  </si>
  <si>
    <t>335079Vi947</t>
  </si>
  <si>
    <t>zLvKdLmTdEeb0nGgjCdYNA==</t>
  </si>
  <si>
    <t>2002-08-28 00:00:00.000000 UTC</t>
  </si>
  <si>
    <t>cdcdac17-8faf-4b75-919c-6bfe4ba3f7c668</t>
  </si>
  <si>
    <t>SO47246</t>
  </si>
  <si>
    <t>10-4030-020713</t>
  </si>
  <si>
    <t>532625Vi76972</t>
  </si>
  <si>
    <t>55t4GDs/ZUqrm79vsYeFMQ==</t>
  </si>
  <si>
    <t>cdcdac17-8faf-4b75-919c-6bfe4ba3f7c784</t>
  </si>
  <si>
    <t>SO47261</t>
  </si>
  <si>
    <t>10-4030-026305</t>
  </si>
  <si>
    <t>RYatzLu710aDC4ozjNYiSQ==</t>
  </si>
  <si>
    <t>2002-08-29 00:00:00.000000 UTC</t>
  </si>
  <si>
    <t>cdcdac17-8faf-4b75-919c-6bfe4ba3f7c86</t>
  </si>
  <si>
    <t>SO47260</t>
  </si>
  <si>
    <t>10-4030-013233</t>
  </si>
  <si>
    <t>133165Vi91898</t>
  </si>
  <si>
    <t>M9e1MAWyi0Czc4S6k2NcbQ==</t>
  </si>
  <si>
    <t>cdcdac17-8faf-4b75-919c-6bfe4ba3f7c87</t>
  </si>
  <si>
    <t>SO47258</t>
  </si>
  <si>
    <t>10-4030-013298</t>
  </si>
  <si>
    <t>933067Vi82006</t>
  </si>
  <si>
    <t>08uFoXjXS0aGi7Q0F5Fv1w==</t>
  </si>
  <si>
    <t>cdcdac17-8faf-4b75-919c-6bfe4ba3f7c280</t>
  </si>
  <si>
    <t>SO47262</t>
  </si>
  <si>
    <t>10-4030-021560</t>
  </si>
  <si>
    <t>434904Vi59311</t>
  </si>
  <si>
    <t>iqogwx41YEa2YAOxgo2ytg==</t>
  </si>
  <si>
    <t>cdcdac17-8faf-4b75-919c-6bfe4ba3f7c693</t>
  </si>
  <si>
    <t>SO47256</t>
  </si>
  <si>
    <t>10-4030-016417</t>
  </si>
  <si>
    <t>731695Vi619</t>
  </si>
  <si>
    <t>5g14YBTt1EO8T+tEjsovlA==</t>
  </si>
  <si>
    <t>cdcdac17-8faf-4b75-919c-6bfe4ba3f7c789</t>
  </si>
  <si>
    <t>SO47268</t>
  </si>
  <si>
    <t>10-4030-021402</t>
  </si>
  <si>
    <t>235657Vi62313</t>
  </si>
  <si>
    <t>UcU+R6S8HkOn7wXJSNE9NQ==</t>
  </si>
  <si>
    <t>2002-08-30 00:00:00.000000 UTC</t>
  </si>
  <si>
    <t>cdcdac17-8faf-4b75-919c-6bfe4ba3f7c719</t>
  </si>
  <si>
    <t>SO47272</t>
  </si>
  <si>
    <t>10-4030-029013</t>
  </si>
  <si>
    <t>1232050Vi20821</t>
  </si>
  <si>
    <t>01hFGMbBPUiD0pcqrimP4g==</t>
  </si>
  <si>
    <t>2002-08-31 00:00:00.000000 UTC</t>
  </si>
  <si>
    <t>cdcdac17-8faf-4b75-919c-6bfe4ba3f7c445</t>
  </si>
  <si>
    <t>SO47275</t>
  </si>
  <si>
    <t>10-4030-019076</t>
  </si>
  <si>
    <t>832628Vi94453</t>
  </si>
  <si>
    <t>uptBaAYhvUyeVWTcDo+UDA==</t>
  </si>
  <si>
    <t>cdcdac17-8faf-4b75-919c-6bfe4ba3f7c505</t>
  </si>
  <si>
    <t>SO47269</t>
  </si>
  <si>
    <t>10-4030-028512</t>
  </si>
  <si>
    <t>hf0AjT0WskCc64wRR13g8Q==</t>
  </si>
  <si>
    <t>cdcdac17-8faf-4b75-919c-6bfe4ba3f7c506</t>
  </si>
  <si>
    <t>SO47278</t>
  </si>
  <si>
    <t>10-4030-021404</t>
  </si>
  <si>
    <t>335014Vi74802</t>
  </si>
  <si>
    <t>WXD4QIRT30WfzIdJyxoVeA==</t>
  </si>
  <si>
    <t>cdcdac17-8faf-4b75-919c-6bfe4ba3f7c742</t>
  </si>
  <si>
    <t>SO47288</t>
  </si>
  <si>
    <t>10-4030-013353</t>
  </si>
  <si>
    <t>633084Vi65722</t>
  </si>
  <si>
    <t>EJYdBRg5zUuUGW8Z2KRzdw==</t>
  </si>
  <si>
    <t>2002-09-01 00:00:00.000000 UTC</t>
  </si>
  <si>
    <t>cdcdac17-8faf-4b75-919c-6bfe4ba3f7c50</t>
  </si>
  <si>
    <t>2002-08-25 00:00:00.000000 UTC</t>
  </si>
  <si>
    <t>SO47287</t>
  </si>
  <si>
    <t>10-4030-013280</t>
  </si>
  <si>
    <t>133061Vi60128</t>
  </si>
  <si>
    <t>egoJCxBu90WBzayhpCq9PQ==</t>
  </si>
  <si>
    <t>cdcdac17-8faf-4b75-919c-6bfe4ba3f7c51</t>
  </si>
  <si>
    <t>SO47290</t>
  </si>
  <si>
    <t>10-4030-021558</t>
  </si>
  <si>
    <t>834902Vi91735</t>
  </si>
  <si>
    <t>SvyTV1RWXk2PHAW1wpbhZw==</t>
  </si>
  <si>
    <t>cdcdac17-8faf-4b75-919c-6bfe4ba3f7c592</t>
  </si>
  <si>
    <t>SO47282</t>
  </si>
  <si>
    <t>10-4030-019258</t>
  </si>
  <si>
    <t>331269Vi36947</t>
  </si>
  <si>
    <t>EdfT/wCF6EuInRBkfqzPAQ==</t>
  </si>
  <si>
    <t>cdcdac17-8faf-4b75-919c-6bfe4ba3f7c763</t>
  </si>
  <si>
    <t>SO47295</t>
  </si>
  <si>
    <t>10-4030-014005</t>
  </si>
  <si>
    <t>231947Vi38412</t>
  </si>
  <si>
    <t>Q5dCabp4rEqpb7ONs/kdpQ==</t>
  </si>
  <si>
    <t>2002-09-02 00:00:00.000000 UTC</t>
  </si>
  <si>
    <t>cdcdac17-8faf-4b75-919c-6bfe4ba3f7c244</t>
  </si>
  <si>
    <t>SO47308</t>
  </si>
  <si>
    <t>10-4030-020718</t>
  </si>
  <si>
    <t>232627Vi3031</t>
  </si>
  <si>
    <t>ha7NIMN0eEOc02yU2y4LsQ==</t>
  </si>
  <si>
    <t>2002-09-03 00:00:00.000000 UTC</t>
  </si>
  <si>
    <t>cdcdac17-8faf-4b75-919c-6bfe4ba3f7c780</t>
  </si>
  <si>
    <t>SO47322</t>
  </si>
  <si>
    <t>10-4030-015287</t>
  </si>
  <si>
    <t>233673Vi34839</t>
  </si>
  <si>
    <t>Ar1H7JWxY0KT/NXl7tzs5A==</t>
  </si>
  <si>
    <t>2002-09-04 00:00:00.000000 UTC</t>
  </si>
  <si>
    <t>cdcdac17-8faf-4b75-919c-6bfe4ba3f7c75</t>
  </si>
  <si>
    <t>SO47319</t>
  </si>
  <si>
    <t>10-4030-013299</t>
  </si>
  <si>
    <t>933068Vi32503</t>
  </si>
  <si>
    <t>cCEsk1RR4kGu/3Obgyhozg==</t>
  </si>
  <si>
    <t>cdcdac17-8faf-4b75-919c-6bfe4ba3f7c267</t>
  </si>
  <si>
    <t>SO47327</t>
  </si>
  <si>
    <t>10-4030-013304</t>
  </si>
  <si>
    <t>233069Vi67872</t>
  </si>
  <si>
    <t>UAQ/cxbFSk2vBlWBsL5n1A==</t>
  </si>
  <si>
    <t>2002-09-05 00:00:00.000000 UTC</t>
  </si>
  <si>
    <t>cdcdac17-8faf-4b75-919c-6bfe4ba3f7c88</t>
  </si>
  <si>
    <t>SO47325</t>
  </si>
  <si>
    <t>10-4030-013278</t>
  </si>
  <si>
    <t>1133059Vi3134</t>
  </si>
  <si>
    <t>bbqiqulWG0GU5X0m7pmfCw==</t>
  </si>
  <si>
    <t>cdcdac17-8faf-4b75-919c-6bfe4ba3f7c281</t>
  </si>
  <si>
    <t>SO47326</t>
  </si>
  <si>
    <t>10-4030-013288</t>
  </si>
  <si>
    <t>733065Vi96279</t>
  </si>
  <si>
    <t>F2EJBnFwcEiKMo41cpXBEw==</t>
  </si>
  <si>
    <t>cdcdac17-8faf-4b75-919c-6bfe4ba3f7c282</t>
  </si>
  <si>
    <t>SO47329</t>
  </si>
  <si>
    <t>10-4030-013367</t>
  </si>
  <si>
    <t>732142Vi70451</t>
  </si>
  <si>
    <t>diasVm7e9EGIynb85yJ2bg==</t>
  </si>
  <si>
    <t>2002-09-06 00:00:00.000000 UTC</t>
  </si>
  <si>
    <t>cdcdac17-8faf-4b75-919c-6bfe4ba3f7c98</t>
  </si>
  <si>
    <t>SO47332</t>
  </si>
  <si>
    <t>10-4030-020350</t>
  </si>
  <si>
    <t>233413Vi99465</t>
  </si>
  <si>
    <t>KiZEpLXHREGLFKpqjPv8qg==</t>
  </si>
  <si>
    <t>cdcdac17-8faf-4b75-919c-6bfe4ba3f7c439</t>
  </si>
  <si>
    <t>SO47333</t>
  </si>
  <si>
    <t>10-4030-021229</t>
  </si>
  <si>
    <t>1034045Vi99540</t>
  </si>
  <si>
    <t>cyQVsb8ZMUyW8gMU9tVAgQ==</t>
  </si>
  <si>
    <t>cdcdac17-8faf-4b75-919c-6bfe4ba3f7c720</t>
  </si>
  <si>
    <t>SO47342</t>
  </si>
  <si>
    <t>10-4030-026304</t>
  </si>
  <si>
    <t>833415Vi59085</t>
  </si>
  <si>
    <t>Gvj6FLdxzkOzNxH7QJuaiQ==</t>
  </si>
  <si>
    <t>2002-09-07 00:00:00.000000 UTC</t>
  </si>
  <si>
    <t>cdcdac17-8faf-4b75-919c-6bfe4ba3f7c107</t>
  </si>
  <si>
    <t>SO47340</t>
  </si>
  <si>
    <t>10-4030-013401</t>
  </si>
  <si>
    <t>832044Vi74015</t>
  </si>
  <si>
    <t>CWNk6CVXWEemhNtoFE7snQ==</t>
  </si>
  <si>
    <t>cdcdac17-8faf-4b75-919c-6bfe4ba3f7c307</t>
  </si>
  <si>
    <t>SO47346</t>
  </si>
  <si>
    <t>10-4030-012585</t>
  </si>
  <si>
    <t>1035179Vi83103</t>
  </si>
  <si>
    <t>gUucLAtHXEmNBIYoorqojg==</t>
  </si>
  <si>
    <t>cdcdac17-8faf-4b75-919c-6bfe4ba3f7c743</t>
  </si>
  <si>
    <t>SO47345</t>
  </si>
  <si>
    <t>10-4030-012583</t>
  </si>
  <si>
    <t>1235177Vi26265</t>
  </si>
  <si>
    <t>8Xaa9X51kUWDFjR1YMFDQA==</t>
  </si>
  <si>
    <t>cdcdac17-8faf-4b75-919c-6bfe4ba3f7c744</t>
  </si>
  <si>
    <t>SO47344</t>
  </si>
  <si>
    <t>10-4030-012686</t>
  </si>
  <si>
    <t>1235082Vi70448</t>
  </si>
  <si>
    <t>VvGHRWd/+kukq1yVnxofhg==</t>
  </si>
  <si>
    <t>cdcdac17-8faf-4b75-919c-6bfe4ba3f7c745</t>
  </si>
  <si>
    <t>SO47443</t>
  </si>
  <si>
    <t>PO7192110823</t>
  </si>
  <si>
    <t>10-4020-000020</t>
  </si>
  <si>
    <t>58480Vi40596</t>
  </si>
  <si>
    <t>9JIAOpk3zUifgoaGK71/Yg==</t>
  </si>
  <si>
    <t>2002-09-08 00:00:00.000000 UTC</t>
  </si>
  <si>
    <t>cdcdac17-8faf-4b75-919c-6bfe4ba3f7c34</t>
  </si>
  <si>
    <t>SO47387</t>
  </si>
  <si>
    <t>PO13543169662</t>
  </si>
  <si>
    <t>106006Vi38330</t>
  </si>
  <si>
    <t>vjQEw0x0O0aTkra2obgdsQ==</t>
  </si>
  <si>
    <t>cdcdac17-8faf-4b75-919c-6bfe4ba3f7c35</t>
  </si>
  <si>
    <t>SO47385</t>
  </si>
  <si>
    <t>PO14065116820</t>
  </si>
  <si>
    <t>10-4020-000379</t>
  </si>
  <si>
    <t>85930Vi88077</t>
  </si>
  <si>
    <t>LNaKD56ggk6APgtXedXzIg==</t>
  </si>
  <si>
    <t>cdcdac17-8faf-4b75-919c-6bfe4ba3f7c36</t>
  </si>
  <si>
    <t>SO47450</t>
  </si>
  <si>
    <t>PO9483124566</t>
  </si>
  <si>
    <t>48657Vi19942</t>
  </si>
  <si>
    <t>BcXYELlYg0Grbwa0m/FEPw==</t>
  </si>
  <si>
    <t>cdcdac17-8faf-4b75-919c-6bfe4ba3f7c119</t>
  </si>
  <si>
    <t>SO47432</t>
  </si>
  <si>
    <t>PO4756164192</t>
  </si>
  <si>
    <t>128126Vi62740</t>
  </si>
  <si>
    <t>LOtjHEws4k2lCs1snwuztg==</t>
  </si>
  <si>
    <t>cdcdac17-8faf-4b75-919c-6bfe4ba3f7c120</t>
  </si>
  <si>
    <t>SO47394</t>
  </si>
  <si>
    <t>PO12354143510</t>
  </si>
  <si>
    <t>10-4020-000197</t>
  </si>
  <si>
    <t>26184Vi27272</t>
  </si>
  <si>
    <t>dOc4k5Vso0W/PrLw4cjwTw==</t>
  </si>
  <si>
    <t>cdcdac17-8faf-4b75-919c-6bfe4ba3f7c141</t>
  </si>
  <si>
    <t>SO47364</t>
  </si>
  <si>
    <t>PO16994146051</t>
  </si>
  <si>
    <t>10-4020-000306</t>
  </si>
  <si>
    <t>65412Vi21910</t>
  </si>
  <si>
    <t>s4BswCt6EUeVHeWAAaJN7w==</t>
  </si>
  <si>
    <t>cdcdac17-8faf-4b75-919c-6bfe4ba3f7c142</t>
  </si>
  <si>
    <t>SO47439</t>
  </si>
  <si>
    <t>PO6786128920</t>
  </si>
  <si>
    <t>38431Vi26986</t>
  </si>
  <si>
    <t>dicG/xKR7kmUHLsgcqQeEg==</t>
  </si>
  <si>
    <t>cdcdac17-8faf-4b75-919c-6bfe4ba3f7c197</t>
  </si>
  <si>
    <t>SO47372</t>
  </si>
  <si>
    <t>PO16124198007</t>
  </si>
  <si>
    <t>10-4020-000649</t>
  </si>
  <si>
    <t>45626Vi75416</t>
  </si>
  <si>
    <t>YrfUBPn7dESHIRd21aOjiA==</t>
  </si>
  <si>
    <t>cdcdac17-8faf-4b75-919c-6bfe4ba3f7c198</t>
  </si>
  <si>
    <t>SO47371</t>
  </si>
  <si>
    <t>PO15979197985</t>
  </si>
  <si>
    <t>10-4020-000349</t>
  </si>
  <si>
    <t>55612Vi73303</t>
  </si>
  <si>
    <t>2ZmAqN+x8ESMT70gzDZyfg==</t>
  </si>
  <si>
    <t>cdcdac17-8faf-4b75-919c-6bfe4ba3f7c199</t>
  </si>
  <si>
    <t>SO47427</t>
  </si>
  <si>
    <t>PO4640137176</t>
  </si>
  <si>
    <t>10-4020-000648</t>
  </si>
  <si>
    <t>118059Vi95680</t>
  </si>
  <si>
    <t>/1eH+t6h30eqwHLhTL9aRQ==</t>
  </si>
  <si>
    <t>cdcdac17-8faf-4b75-919c-6bfe4ba3f7c200</t>
  </si>
  <si>
    <t>SO47416</t>
  </si>
  <si>
    <t>PO2813155355</t>
  </si>
  <si>
    <t>10-4020-000090</t>
  </si>
  <si>
    <t>26799Vi39355</t>
  </si>
  <si>
    <t>4zEKGmyOSkqDWeIBJIjbDA==</t>
  </si>
  <si>
    <t>cdcdac17-8faf-4b75-919c-6bfe4ba3f7c325</t>
  </si>
  <si>
    <t>SO47362</t>
  </si>
  <si>
    <t>PO17690189228</t>
  </si>
  <si>
    <t>125384Vi44231</t>
  </si>
  <si>
    <t>ozYlwJYP60uiB4R1VIf1/A==</t>
  </si>
  <si>
    <t>cdcdac17-8faf-4b75-919c-6bfe4ba3f7c383</t>
  </si>
  <si>
    <t>SO47398</t>
  </si>
  <si>
    <t>PO10614138214</t>
  </si>
  <si>
    <t>10-4020-000461</t>
  </si>
  <si>
    <t>26382Vi19267</t>
  </si>
  <si>
    <t>sTrEg8Kt60C5jjgSjErBxQ==</t>
  </si>
  <si>
    <t>cdcdac17-8faf-4b75-919c-6bfe4ba3f7c384</t>
  </si>
  <si>
    <t>SO47411</t>
  </si>
  <si>
    <t>PO1798140269</t>
  </si>
  <si>
    <t>10-4020-000010</t>
  </si>
  <si>
    <t>46670Vi3974</t>
  </si>
  <si>
    <t>XrzXHwp0rUuy2pOAvEg8aQ==</t>
  </si>
  <si>
    <t>cdcdac17-8faf-4b75-919c-6bfe4ba3f7c385</t>
  </si>
  <si>
    <t>SO47381</t>
  </si>
  <si>
    <t>PO14210119727</t>
  </si>
  <si>
    <t>10-4020-000030</t>
  </si>
  <si>
    <t>85872Vi25493</t>
  </si>
  <si>
    <t>vaYy1UD89kq4VSzXh34K7A==</t>
  </si>
  <si>
    <t>cdcdac17-8faf-4b75-919c-6bfe4ba3f7c386</t>
  </si>
  <si>
    <t>SO47366</t>
  </si>
  <si>
    <t>PO17545115575</t>
  </si>
  <si>
    <t>10-4020-000155</t>
  </si>
  <si>
    <t>85451Vi22856</t>
  </si>
  <si>
    <t>xWW8x0q7jk+6SvQOyE218g==</t>
  </si>
  <si>
    <t>cdcdac17-8faf-4b75-919c-6bfe4ba3f7c387</t>
  </si>
  <si>
    <t>SO47357</t>
  </si>
  <si>
    <t>PO18531126368</t>
  </si>
  <si>
    <t>10-4020-000613</t>
  </si>
  <si>
    <t>125280Vi34018</t>
  </si>
  <si>
    <t>5frnyipDF0iuPTkf6OVCYg==</t>
  </si>
  <si>
    <t>cdcdac17-8faf-4b75-919c-6bfe4ba3f7c388</t>
  </si>
  <si>
    <t>SO47390</t>
  </si>
  <si>
    <t>PO12818140419</t>
  </si>
  <si>
    <t>10-4020-000587</t>
  </si>
  <si>
    <t>46066Vi69848</t>
  </si>
  <si>
    <t>Xmcgtq3Uz0icngwsutdMlQ==</t>
  </si>
  <si>
    <t>cdcdac17-8faf-4b75-919c-6bfe4ba3f7c389</t>
  </si>
  <si>
    <t>SO47410</t>
  </si>
  <si>
    <t>PO1450182394</t>
  </si>
  <si>
    <t>10-4020-000571</t>
  </si>
  <si>
    <t>56637Vi49559</t>
  </si>
  <si>
    <t>xWiJ16y2xkW2M+Lv3aZD+w==</t>
  </si>
  <si>
    <t>cdcdac17-8faf-4b75-919c-6bfe4ba3f7c451</t>
  </si>
  <si>
    <t>SO47451</t>
  </si>
  <si>
    <t>PO8671131661</t>
  </si>
  <si>
    <t>10-4020-000502</t>
  </si>
  <si>
    <t>38680Vi8475</t>
  </si>
  <si>
    <t>0n5XSWDsgUuY/HmXNdug8w==</t>
  </si>
  <si>
    <t>cdcdac17-8faf-4b75-919c-6bfe4ba3f7c758</t>
  </si>
  <si>
    <t>SO47471</t>
  </si>
  <si>
    <t>10-4030-014539</t>
  </si>
  <si>
    <t>1131637Vi31200</t>
  </si>
  <si>
    <t>BbQdoN+YvkOLpIQPE/4s2A==</t>
  </si>
  <si>
    <t>2002-09-10 00:00:00.000000 UTC</t>
  </si>
  <si>
    <t>cdcdac17-8faf-4b75-919c-6bfe4ba3f7c466</t>
  </si>
  <si>
    <t>SO47473</t>
  </si>
  <si>
    <t>10-4030-021875</t>
  </si>
  <si>
    <t>1234915Vi14996</t>
  </si>
  <si>
    <t>Tzs0lA+uvkyV+QfW4pAyHw==</t>
  </si>
  <si>
    <t>cdcdac17-8faf-4b75-919c-6bfe4ba3f7c620</t>
  </si>
  <si>
    <t>SO47477</t>
  </si>
  <si>
    <t>10-4030-028560</t>
  </si>
  <si>
    <t>631112Vi44965</t>
  </si>
  <si>
    <t>zHLmuDX3IUu/g0qXx0RZNQ==</t>
  </si>
  <si>
    <t>2002-09-11 00:00:00.000000 UTC</t>
  </si>
  <si>
    <t>cdcdac17-8faf-4b75-919c-6bfe4ba3f7c479</t>
  </si>
  <si>
    <t>SO47483</t>
  </si>
  <si>
    <t>10-4030-014424</t>
  </si>
  <si>
    <t>931630Vi1113</t>
  </si>
  <si>
    <t>e58rv6AAHkKNjAAe/USV0w==</t>
  </si>
  <si>
    <t>2002-09-12 00:00:00.000000 UTC</t>
  </si>
  <si>
    <t>cdcdac17-8faf-4b75-919c-6bfe4ba3f7c486</t>
  </si>
  <si>
    <t>SO47488</t>
  </si>
  <si>
    <t>10-4030-013426</t>
  </si>
  <si>
    <t>632055Vi134</t>
  </si>
  <si>
    <t>ZbDVrhEYKkqybfXGcjfwnw==</t>
  </si>
  <si>
    <t>2002-09-13 00:00:00.000000 UTC</t>
  </si>
  <si>
    <t>cdcdac17-8faf-4b75-919c-6bfe4ba3f7c283</t>
  </si>
  <si>
    <t>SO47490</t>
  </si>
  <si>
    <t>10-4030-021895</t>
  </si>
  <si>
    <t>534928Vi10790</t>
  </si>
  <si>
    <t>o6zBgTS0A0q/mW6UsH6Lmw==</t>
  </si>
  <si>
    <t>cdcdac17-8faf-4b75-919c-6bfe4ba3f7c694</t>
  </si>
  <si>
    <t>SO47493</t>
  </si>
  <si>
    <t>10-4030-028569</t>
  </si>
  <si>
    <t>731371Vi98046</t>
  </si>
  <si>
    <t>4U93JZAyPUmXYTuPiFWT8w==</t>
  </si>
  <si>
    <t>2002-09-15 00:00:00.000000 UTC</t>
  </si>
  <si>
    <t>cdcdac17-8faf-4b75-919c-6bfe4ba3f7c507</t>
  </si>
  <si>
    <t>SO47497</t>
  </si>
  <si>
    <t>10-4030-014170</t>
  </si>
  <si>
    <t>1231698Vi76405</t>
  </si>
  <si>
    <t>Oi5Igo0fdkmqdzbIffSm7Q==</t>
  </si>
  <si>
    <t>cdcdac17-8faf-4b75-919c-6bfe4ba3f7c508</t>
  </si>
  <si>
    <t>SO47501</t>
  </si>
  <si>
    <t>10-4030-012214</t>
  </si>
  <si>
    <t>535212Vi55298</t>
  </si>
  <si>
    <t>9p3/tMelKE+vK7mc94oh6Q==</t>
  </si>
  <si>
    <t>cdcdac17-8faf-4b75-919c-6bfe4ba3f7c801</t>
  </si>
  <si>
    <t>SO47502</t>
  </si>
  <si>
    <t>10-4030-019278</t>
  </si>
  <si>
    <t>631273Vi40162</t>
  </si>
  <si>
    <t>1GnSuRmasUSOn/OWL6j6xw==</t>
  </si>
  <si>
    <t>2002-09-16 00:00:00.000000 UTC</t>
  </si>
  <si>
    <t>cdcdac17-8faf-4b75-919c-6bfe4ba3f7c759</t>
  </si>
  <si>
    <t>2002-09-09 00:00:00.000000 UTC</t>
  </si>
  <si>
    <t>SO47515</t>
  </si>
  <si>
    <t>10-4030-026308</t>
  </si>
  <si>
    <t>233419Vi25416</t>
  </si>
  <si>
    <t>2oTFkxKqKEWaAoYbUZn72g==</t>
  </si>
  <si>
    <t>2002-09-17 00:00:00.000000 UTC</t>
  </si>
  <si>
    <t>cdcdac17-8faf-4b75-919c-6bfe4ba3f7c52</t>
  </si>
  <si>
    <t>SO47516</t>
  </si>
  <si>
    <t>10-4030-026309</t>
  </si>
  <si>
    <t>433420Vi42392</t>
  </si>
  <si>
    <t>bXzBZBT+DEe7WNqaL8VQJg==</t>
  </si>
  <si>
    <t>cdcdac17-8faf-4b75-919c-6bfe4ba3f7c228</t>
  </si>
  <si>
    <t>SO47519</t>
  </si>
  <si>
    <t>10-4030-026153</t>
  </si>
  <si>
    <t>436003Vi93676</t>
  </si>
  <si>
    <t>uqPzCDxQRUyy9GfHR0kUJA==</t>
  </si>
  <si>
    <t>cdcdac17-8faf-4b75-919c-6bfe4ba3f7c593</t>
  </si>
  <si>
    <t>SO47523</t>
  </si>
  <si>
    <t>10-4030-013443</t>
  </si>
  <si>
    <t>232068Vi55388</t>
  </si>
  <si>
    <t>t0aB8ScAe06yuK6q/nOTgw==</t>
  </si>
  <si>
    <t>2002-09-18 00:00:00.000000 UTC</t>
  </si>
  <si>
    <t>cdcdac17-8faf-4b75-919c-6bfe4ba3f7c56</t>
  </si>
  <si>
    <t>SO47522</t>
  </si>
  <si>
    <t>10-4030-014089</t>
  </si>
  <si>
    <t>CzBtbt7fkk22eDlooZjlDw==</t>
  </si>
  <si>
    <t>cdcdac17-8faf-4b75-919c-6bfe4ba3f7c245</t>
  </si>
  <si>
    <t>SO47527</t>
  </si>
  <si>
    <t>10-4030-028559</t>
  </si>
  <si>
    <t>935217Vi74999</t>
  </si>
  <si>
    <t>eLXOH7FDCEqz0TbIjyc/9Q==</t>
  </si>
  <si>
    <t>cdcdac17-8faf-4b75-919c-6bfe4ba3f7c467</t>
  </si>
  <si>
    <t>SO47525</t>
  </si>
  <si>
    <t>10-4030-021889</t>
  </si>
  <si>
    <t>334923Vi7502</t>
  </si>
  <si>
    <t>ojyZnJZS6UeCKgP9ApzNEw==</t>
  </si>
  <si>
    <t>cdcdac17-8faf-4b75-919c-6bfe4ba3f7c621</t>
  </si>
  <si>
    <t>SO47528</t>
  </si>
  <si>
    <t>10-4030-011598</t>
  </si>
  <si>
    <t>1131373Vi84126</t>
  </si>
  <si>
    <t>0z3dN++YHEOKFSH6/0QmjA==</t>
  </si>
  <si>
    <t>2002-09-19 00:00:00.000000 UTC</t>
  </si>
  <si>
    <t>cdcdac17-8faf-4b75-919c-6bfe4ba3f7c535</t>
  </si>
  <si>
    <t>SO47532</t>
  </si>
  <si>
    <t>10-4030-024888</t>
  </si>
  <si>
    <t>634811Vi70935</t>
  </si>
  <si>
    <t>UvHdLr+QpkSyr9sjQTdf4g==</t>
  </si>
  <si>
    <t>cdcdac17-8faf-4b75-919c-6bfe4ba3f7c647</t>
  </si>
  <si>
    <t>SO47536</t>
  </si>
  <si>
    <t>10-4030-014088</t>
  </si>
  <si>
    <t>1031962Vi69400</t>
  </si>
  <si>
    <t>lpdGE49XQU+YDnafqu/iBg==</t>
  </si>
  <si>
    <t>2002-09-20 00:00:00.000000 UTC</t>
  </si>
  <si>
    <t>cdcdac17-8faf-4b75-919c-6bfe4ba3f7c76</t>
  </si>
  <si>
    <t>SO47548</t>
  </si>
  <si>
    <t>10-4030-020834</t>
  </si>
  <si>
    <t>332640Vi23830</t>
  </si>
  <si>
    <t>ZcSlJC6WT0KAiQ8QHc/twg==</t>
  </si>
  <si>
    <t>2002-09-21 00:00:00.000000 UTC</t>
  </si>
  <si>
    <t>cdcdac17-8faf-4b75-919c-6bfe4ba3f7c790</t>
  </si>
  <si>
    <t>2002-09-14 00:00:00.000000 UTC</t>
  </si>
  <si>
    <t>SO47560</t>
  </si>
  <si>
    <t>10-4030-027053</t>
  </si>
  <si>
    <t>1233682Vi38578</t>
  </si>
  <si>
    <t>+9LgbkrjxEuk92d9UKR+JQ==</t>
  </si>
  <si>
    <t>2002-09-23 00:00:00.000000 UTC</t>
  </si>
  <si>
    <t>cdcdac17-8faf-4b75-919c-6bfe4ba3f7c446</t>
  </si>
  <si>
    <t>SO47562</t>
  </si>
  <si>
    <t>10-4030-021944</t>
  </si>
  <si>
    <t>334932Vi6505</t>
  </si>
  <si>
    <t>lGaf2n6SvkOMKnH3Fqyhww==</t>
  </si>
  <si>
    <t>cdcdac17-8faf-4b75-919c-6bfe4ba3f7c746</t>
  </si>
  <si>
    <t>SO47565</t>
  </si>
  <si>
    <t>10-4030-015697</t>
  </si>
  <si>
    <t>5UIaXeFEjE2BV1laUFTV0A==</t>
  </si>
  <si>
    <t>2002-09-24 00:00:00.000000 UTC</t>
  </si>
  <si>
    <t>cdcdac17-8faf-4b75-919c-6bfe4ba3f7c515</t>
  </si>
  <si>
    <t>SO47570</t>
  </si>
  <si>
    <t>10-4030-028562</t>
  </si>
  <si>
    <t>C/+SOxpjuEO6CHQUSXfAIw==</t>
  </si>
  <si>
    <t>2002-09-25 00:00:00.000000 UTC</t>
  </si>
  <si>
    <t>cdcdac17-8faf-4b75-919c-6bfe4ba3f7c460</t>
  </si>
  <si>
    <t>SO47576</t>
  </si>
  <si>
    <t>10-4030-021877</t>
  </si>
  <si>
    <t>334917Vi56297</t>
  </si>
  <si>
    <t>T6ox7Pj8OUuE6w1ETG+kAQ==</t>
  </si>
  <si>
    <t>cdcdac17-8faf-4b75-919c-6bfe4ba3f7c594</t>
  </si>
  <si>
    <t>SO47586</t>
  </si>
  <si>
    <t>10-4030-015322</t>
  </si>
  <si>
    <t>833691Vi99351</t>
  </si>
  <si>
    <t>lqoAI8rE4EmXR/bZb+nofw==</t>
  </si>
  <si>
    <t>2002-09-26 00:00:00.000000 UTC</t>
  </si>
  <si>
    <t>cdcdac17-8faf-4b75-919c-6bfe4ba3f7c57</t>
  </si>
  <si>
    <t>SO47582</t>
  </si>
  <si>
    <t>10-4030-013433</t>
  </si>
  <si>
    <t>732062Vi54717</t>
  </si>
  <si>
    <t>XIFXGGlws0K04kf5Xw4qpQ==</t>
  </si>
  <si>
    <t>cdcdac17-8faf-4b75-919c-6bfe4ba3f7c246</t>
  </si>
  <si>
    <t>SO47584</t>
  </si>
  <si>
    <t>10-4030-019194</t>
  </si>
  <si>
    <t>1032633Vi7247</t>
  </si>
  <si>
    <t>ys/yL2oq40OT3GoZYEVx/w==</t>
  </si>
  <si>
    <t>cdcdac17-8faf-4b75-919c-6bfe4ba3f7c468</t>
  </si>
  <si>
    <t>SO47593</t>
  </si>
  <si>
    <t>10-4030-026135</t>
  </si>
  <si>
    <t>1035996Vi87307</t>
  </si>
  <si>
    <t>OICacTdGE0m2vUdpKUk8Vw==</t>
  </si>
  <si>
    <t>2002-09-27 00:00:00.000000 UTC</t>
  </si>
  <si>
    <t>cdcdac17-8faf-4b75-919c-6bfe4ba3f7c648</t>
  </si>
  <si>
    <t>SO47592</t>
  </si>
  <si>
    <t>10-4030-024614</t>
  </si>
  <si>
    <t>62LXAkhHfU6mOtJf6qcaBQ==</t>
  </si>
  <si>
    <t>cdcdac17-8faf-4b75-919c-6bfe4ba3f7c649</t>
  </si>
  <si>
    <t>SO47598</t>
  </si>
  <si>
    <t>10-4030-026306</t>
  </si>
  <si>
    <t>933417Vi92492</t>
  </si>
  <si>
    <t>g+QzrcjzBU6YrGU2iKDxFw==</t>
  </si>
  <si>
    <t>2002-09-28 00:00:00.000000 UTC</t>
  </si>
  <si>
    <t>cdcdac17-8faf-4b75-919c-6bfe4ba3f7c268</t>
  </si>
  <si>
    <t>SO47596</t>
  </si>
  <si>
    <t>10-4030-016199</t>
  </si>
  <si>
    <t>731641Vi4272</t>
  </si>
  <si>
    <t>4m7pduKS1E+l/fnKEqEz3g==</t>
  </si>
  <si>
    <t>cdcdac17-8faf-4b75-919c-6bfe4ba3f7c544</t>
  </si>
  <si>
    <t>SO47601</t>
  </si>
  <si>
    <t>10-4030-014192</t>
  </si>
  <si>
    <t>uMmsoqxs3U6WOEjROElfZQ==</t>
  </si>
  <si>
    <t>2002-09-29 00:00:00.000000 UTC</t>
  </si>
  <si>
    <t>cdcdac17-8faf-4b75-919c-6bfe4ba3f7c489</t>
  </si>
  <si>
    <t>2002-09-22 00:00:00.000000 UTC</t>
  </si>
  <si>
    <t>SO47607</t>
  </si>
  <si>
    <t>10-4030-014081</t>
  </si>
  <si>
    <t>431960Vi52129</t>
  </si>
  <si>
    <t>aQTa66sxCEOnePrJl5onGA==</t>
  </si>
  <si>
    <t>2002-09-30 00:00:00.000000 UTC</t>
  </si>
  <si>
    <t>cdcdac17-8faf-4b75-919c-6bfe4ba3f7c297</t>
  </si>
  <si>
    <t>SO47614</t>
  </si>
  <si>
    <t>10-4030-015302</t>
  </si>
  <si>
    <t>933678Vi72466</t>
  </si>
  <si>
    <t>g7grM57W0E+CT2TuwnNxng==</t>
  </si>
  <si>
    <t>2002-10-01 00:00:00.000000 UTC</t>
  </si>
  <si>
    <t>cdcdac17-8faf-4b75-919c-6bfe4ba3f7c229</t>
  </si>
  <si>
    <t>SO47629</t>
  </si>
  <si>
    <t>10-4030-015685</t>
  </si>
  <si>
    <t>331703Vi76531</t>
  </si>
  <si>
    <t>kQdM9S+X00OdG9HtZUiDmg==</t>
  </si>
  <si>
    <t>2002-10-03 00:00:00.000000 UTC</t>
  </si>
  <si>
    <t>cdcdac17-8faf-4b75-919c-6bfe4ba3f7c536</t>
  </si>
  <si>
    <t>SO47639</t>
  </si>
  <si>
    <t>10-4030-015321</t>
  </si>
  <si>
    <t>533690Vi51745</t>
  </si>
  <si>
    <t>VxDmdaq+HEeh0O4ccYxZvg==</t>
  </si>
  <si>
    <t>2002-10-04 00:00:00.000000 UTC</t>
  </si>
  <si>
    <t>cdcdac17-8faf-4b75-919c-6bfe4ba3f7c269</t>
  </si>
  <si>
    <t>SO47638</t>
  </si>
  <si>
    <t>10-4030-026319</t>
  </si>
  <si>
    <t>133426Vi26010</t>
  </si>
  <si>
    <t>Db89nHoKd061p6D2fs4/tw==</t>
  </si>
  <si>
    <t>cdcdac17-8faf-4b75-919c-6bfe4ba3f7c270</t>
  </si>
  <si>
    <t>SO47646</t>
  </si>
  <si>
    <t>10-4030-020373</t>
  </si>
  <si>
    <t>1133433Vi1014</t>
  </si>
  <si>
    <t>4voxAS/ECkGvWQA043aA0g==</t>
  </si>
  <si>
    <t>2002-10-06 00:00:00.000000 UTC</t>
  </si>
  <si>
    <t>cdcdac17-8faf-4b75-919c-6bfe4ba3f7c440</t>
  </si>
  <si>
    <t>SO47642</t>
  </si>
  <si>
    <t>10-4030-017109</t>
  </si>
  <si>
    <t>231272Vi29573</t>
  </si>
  <si>
    <t>rP5PupG96kq4lnuhX2I3Lg==</t>
  </si>
  <si>
    <t>cdcdac17-8faf-4b75-919c-6bfe4ba3f7c494</t>
  </si>
  <si>
    <t>SO47647</t>
  </si>
  <si>
    <t>10-4030-021897</t>
  </si>
  <si>
    <t>334929Vi39957</t>
  </si>
  <si>
    <t>dXEcnB6FsUi+yOPY9bk7xw==</t>
  </si>
  <si>
    <t>cdcdac17-8faf-4b75-919c-6bfe4ba3f7c721</t>
  </si>
  <si>
    <t>SO47648</t>
  </si>
  <si>
    <t>10-4030-012263</t>
  </si>
  <si>
    <t>235219Vi94318</t>
  </si>
  <si>
    <t>9lb3A3ESsEizChCBT7x4iw==</t>
  </si>
  <si>
    <t>cdcdac17-8faf-4b75-919c-6bfe4ba3f7c796</t>
  </si>
  <si>
    <t>SO47653</t>
  </si>
  <si>
    <t>10-4030-020163</t>
  </si>
  <si>
    <t>432637Vi71413</t>
  </si>
  <si>
    <t>HYJGukY7NE24Ifr0/gSkxA==</t>
  </si>
  <si>
    <t>2002-10-07 00:00:00.000000 UTC</t>
  </si>
  <si>
    <t>cdcdac17-8faf-4b75-919c-6bfe4ba3f7c559</t>
  </si>
  <si>
    <t>SO47649</t>
  </si>
  <si>
    <t>10-4030-016447</t>
  </si>
  <si>
    <t>931628Vi86302</t>
  </si>
  <si>
    <t>tnnYZZQboE6gn02bMQQZxQ==</t>
  </si>
  <si>
    <t>cdcdac17-8faf-4b75-919c-6bfe4ba3f7c802</t>
  </si>
  <si>
    <t>SO47650</t>
  </si>
  <si>
    <t>10-4030-016512</t>
  </si>
  <si>
    <t>231644Vi25251</t>
  </si>
  <si>
    <t>vReVTnQvNEupmVA1IXN1Dg==</t>
  </si>
  <si>
    <t>cdcdac17-8faf-4b75-919c-6bfe4ba3f7c803</t>
  </si>
  <si>
    <t>SO47701</t>
  </si>
  <si>
    <t>PO2929114832</t>
  </si>
  <si>
    <t>10-4020-000380</t>
  </si>
  <si>
    <t>86871Vi53345</t>
  </si>
  <si>
    <t>D9rhdE2oZ0mcHHqXNbj2qw==</t>
  </si>
  <si>
    <t>2002-10-08 00:00:00.000000 UTC</t>
  </si>
  <si>
    <t>cdcdac17-8faf-4b75-919c-6bfe4ba3f7c37</t>
  </si>
  <si>
    <t>SO47722</t>
  </si>
  <si>
    <t>PO7888110792</t>
  </si>
  <si>
    <t>10-4020-000626</t>
  </si>
  <si>
    <t>128566Vi54195</t>
  </si>
  <si>
    <t>et+bZiVtn0CJ6AA4mZ3fZQ==</t>
  </si>
  <si>
    <t>cdcdac17-8faf-4b75-919c-6bfe4ba3f7c38</t>
  </si>
  <si>
    <t>SO47697</t>
  </si>
  <si>
    <t>PO1479130990</t>
  </si>
  <si>
    <t>10-4020-000673</t>
  </si>
  <si>
    <t>86676Vi70980</t>
  </si>
  <si>
    <t>7BNwPtFkAE+XILBodXcTPg==</t>
  </si>
  <si>
    <t>cdcdac17-8faf-4b75-919c-6bfe4ba3f7c39</t>
  </si>
  <si>
    <t>SO47667</t>
  </si>
  <si>
    <t>PO15602134650</t>
  </si>
  <si>
    <t>10-4020-000007</t>
  </si>
  <si>
    <t>125675Vi59013</t>
  </si>
  <si>
    <t>QwBdNEyqOkC8tfBA6Eddlw==</t>
  </si>
  <si>
    <t>cdcdac17-8faf-4b75-919c-6bfe4ba3f7c40</t>
  </si>
  <si>
    <t>SO47659</t>
  </si>
  <si>
    <t>PO19314173599</t>
  </si>
  <si>
    <t>10-4020-000622</t>
  </si>
  <si>
    <t>25180Vi96941</t>
  </si>
  <si>
    <t>eiDxPq0NI0OS02We7Ebupw==</t>
  </si>
  <si>
    <t>cdcdac17-8faf-4b75-919c-6bfe4ba3f7c143</t>
  </si>
  <si>
    <t>SO47674</t>
  </si>
  <si>
    <t>PO13949139803</t>
  </si>
  <si>
    <t>10-4020-000643</t>
  </si>
  <si>
    <t>25950Vi82016</t>
  </si>
  <si>
    <t>lZvAic1Jn0mAOIvsTeYLZg==</t>
  </si>
  <si>
    <t>cdcdac17-8faf-4b75-919c-6bfe4ba3f7c144</t>
  </si>
  <si>
    <t>SO47714</t>
  </si>
  <si>
    <t>PO6235113773</t>
  </si>
  <si>
    <t>10-4020-000431</t>
  </si>
  <si>
    <t>28348Vi12181</t>
  </si>
  <si>
    <t>fLOnhNo8qkSwRKechAEXCw==</t>
  </si>
  <si>
    <t>cdcdac17-8faf-4b75-919c-6bfe4ba3f7c145</t>
  </si>
  <si>
    <t>SO47712</t>
  </si>
  <si>
    <t>PO5626117491</t>
  </si>
  <si>
    <t>10-4020-000166</t>
  </si>
  <si>
    <t>98236Vi67566</t>
  </si>
  <si>
    <t>DxaFDOWRpUmUdmv+JNzE/w==</t>
  </si>
  <si>
    <t>cdcdac17-8faf-4b75-919c-6bfe4ba3f7c201</t>
  </si>
  <si>
    <t>SO47677</t>
  </si>
  <si>
    <t>PO13688179339</t>
  </si>
  <si>
    <t>10-4020-000475</t>
  </si>
  <si>
    <t>75985Vi43</t>
  </si>
  <si>
    <t>0NuEYzqUlUKVwl3BDOJQaQ==</t>
  </si>
  <si>
    <t>cdcdac17-8faf-4b75-919c-6bfe4ba3f7c202</t>
  </si>
  <si>
    <t>SO47725</t>
  </si>
  <si>
    <t>PO9831133395</t>
  </si>
  <si>
    <t>10-4020-000081</t>
  </si>
  <si>
    <t>108750Vi92831</t>
  </si>
  <si>
    <t>9zuDcOYmmEKCmnkiaPiPyQ==</t>
  </si>
  <si>
    <t>cdcdac17-8faf-4b75-919c-6bfe4ba3f7c326</t>
  </si>
  <si>
    <t>SO47728</t>
  </si>
  <si>
    <t>PO9947192869</t>
  </si>
  <si>
    <t>10-4020-000603</t>
  </si>
  <si>
    <t>98792Vi7192</t>
  </si>
  <si>
    <t>sDAQqrVlkkOm/ZQmp21czA==</t>
  </si>
  <si>
    <t>cdcdac17-8faf-4b75-919c-6bfe4ba3f7c327</t>
  </si>
  <si>
    <t>SO47703</t>
  </si>
  <si>
    <t>PO3741184156</t>
  </si>
  <si>
    <t>10-4020-000404</t>
  </si>
  <si>
    <t>47995Vi26101</t>
  </si>
  <si>
    <t>JoufK+KH1k2/uTzEcffRyg==</t>
  </si>
  <si>
    <t>cdcdac17-8faf-4b75-919c-6bfe4ba3f7c328</t>
  </si>
  <si>
    <t>SO47660</t>
  </si>
  <si>
    <t>PO18850184067</t>
  </si>
  <si>
    <t>10-4020-000117</t>
  </si>
  <si>
    <t>115214Vi29411</t>
  </si>
  <si>
    <t>iBeQu3oBFEeOanF6ZCmdrA==</t>
  </si>
  <si>
    <t>cdcdac17-8faf-4b75-919c-6bfe4ba3f7c329</t>
  </si>
  <si>
    <t>SO47693</t>
  </si>
  <si>
    <t>PO522165713</t>
  </si>
  <si>
    <t>10-4020-000676</t>
  </si>
  <si>
    <t>106531Vi84182</t>
  </si>
  <si>
    <t>9xVpDVvyEEObtuaCIs4lpw==</t>
  </si>
  <si>
    <t>cdcdac17-8faf-4b75-919c-6bfe4ba3f7c330</t>
  </si>
  <si>
    <t>SO47670</t>
  </si>
  <si>
    <t>PO14732184884</t>
  </si>
  <si>
    <t>10-4020-000514</t>
  </si>
  <si>
    <t>85869Vi8045</t>
  </si>
  <si>
    <t>lfSq+R2VZ0SuWxmRVFlFuQ==</t>
  </si>
  <si>
    <t>cdcdac17-8faf-4b75-919c-6bfe4ba3f7c390</t>
  </si>
  <si>
    <t>SO47735</t>
  </si>
  <si>
    <t>10-4030-027084</t>
  </si>
  <si>
    <t>1033703Vi77922</t>
  </si>
  <si>
    <t>+lpU58nSfk2jQ0DK/mW4fA==</t>
  </si>
  <si>
    <t>cdcdac17-8faf-4b75-919c-6bfe4ba3f7c391</t>
  </si>
  <si>
    <t>SO47705</t>
  </si>
  <si>
    <t>PO3509151426</t>
  </si>
  <si>
    <t>10-4020-000139</t>
  </si>
  <si>
    <t>88006Vi44761</t>
  </si>
  <si>
    <t>RJJBRMQ8HUuejN3GxysfZQ==</t>
  </si>
  <si>
    <t>cdcdac17-8faf-4b75-919c-6bfe4ba3f7c452</t>
  </si>
  <si>
    <t>SO47704</t>
  </si>
  <si>
    <t>PO3538111522</t>
  </si>
  <si>
    <t>68004Vi60730</t>
  </si>
  <si>
    <t>ym/YGiREBUKBtikUPGNA/A==</t>
  </si>
  <si>
    <t>cdcdac17-8faf-4b75-919c-6bfe4ba3f7c453</t>
  </si>
  <si>
    <t>SO47745</t>
  </si>
  <si>
    <t>10-4030-012998</t>
  </si>
  <si>
    <t>1135749Vi68885</t>
  </si>
  <si>
    <t>fCWbmaxqG0KkblUFWtfoCQ==</t>
  </si>
  <si>
    <t>2002-10-09 00:00:00.000000 UTC</t>
  </si>
  <si>
    <t>cdcdac17-8faf-4b75-919c-6bfe4ba3f7c595</t>
  </si>
  <si>
    <t>2002-10-02 00:00:00.000000 UTC</t>
  </si>
  <si>
    <t>SO47746</t>
  </si>
  <si>
    <t>10-4030-013022</t>
  </si>
  <si>
    <t>235761Vi70241</t>
  </si>
  <si>
    <t>7Px7hTDzlEelt4YLEowAOw==</t>
  </si>
  <si>
    <t>cdcdac17-8faf-4b75-919c-6bfe4ba3f7c596</t>
  </si>
  <si>
    <t>SO47743</t>
  </si>
  <si>
    <t>10-4030-012988</t>
  </si>
  <si>
    <t>835742Vi13130</t>
  </si>
  <si>
    <t>iA9r8VS3pUGPpI2Ad38ohg==</t>
  </si>
  <si>
    <t>cdcdac17-8faf-4b75-919c-6bfe4ba3f7c597</t>
  </si>
  <si>
    <t>SO47753</t>
  </si>
  <si>
    <t>10-4030-013020</t>
  </si>
  <si>
    <t>335759Vi51190</t>
  </si>
  <si>
    <t>0XX8g8Da8kO2zgWBiyJUdQ==</t>
  </si>
  <si>
    <t>2002-10-10 00:00:00.000000 UTC</t>
  </si>
  <si>
    <t>cdcdac17-8faf-4b75-919c-6bfe4ba3f7c622</t>
  </si>
  <si>
    <t>SO47750</t>
  </si>
  <si>
    <t>10-4030-021976</t>
  </si>
  <si>
    <t>334949Vi70853</t>
  </si>
  <si>
    <t>isV52AZK60yny0JX7xbkhA==</t>
  </si>
  <si>
    <t>cdcdac17-8faf-4b75-919c-6bfe4ba3f7c623</t>
  </si>
  <si>
    <t>SO47767</t>
  </si>
  <si>
    <t>10-4030-024902</t>
  </si>
  <si>
    <t>734815Vi10907</t>
  </si>
  <si>
    <t>U9HJXWe2pkeq0m76e605aA==</t>
  </si>
  <si>
    <t>2002-10-13 00:00:00.000000 UTC</t>
  </si>
  <si>
    <t>cdcdac17-8faf-4b75-919c-6bfe4ba3f7c695</t>
  </si>
  <si>
    <t>SO47774</t>
  </si>
  <si>
    <t>10-4030-015346</t>
  </si>
  <si>
    <t>1134514Vi25144</t>
  </si>
  <si>
    <t>bpCH91EnPU2HXzFTcPwgTw==</t>
  </si>
  <si>
    <t>2002-10-14 00:00:00.000000 UTC</t>
  </si>
  <si>
    <t>cdcdac17-8faf-4b75-919c-6bfe4ba3f7c298</t>
  </si>
  <si>
    <t>SO47771</t>
  </si>
  <si>
    <t>10-4030-022181</t>
  </si>
  <si>
    <t>1233990Vi25988</t>
  </si>
  <si>
    <t>Xf/6A9zxW0us12TCM4ETdQ==</t>
  </si>
  <si>
    <t>cdcdac17-8faf-4b75-919c-6bfe4ba3f7c722</t>
  </si>
  <si>
    <t>SO47776</t>
  </si>
  <si>
    <t>10-4030-013007</t>
  </si>
  <si>
    <t>535754Vi34768</t>
  </si>
  <si>
    <t>kvEe3bDHV0y7oCUbjIphgA==</t>
  </si>
  <si>
    <t>cdcdac17-8faf-4b75-919c-6bfe4ba3f7c723</t>
  </si>
  <si>
    <t>SO47780</t>
  </si>
  <si>
    <t>10-4030-014105</t>
  </si>
  <si>
    <t>431967Vi95673</t>
  </si>
  <si>
    <t>pS76Vkjcg0aPgmtCqrubAg==</t>
  </si>
  <si>
    <t>2002-10-15 00:00:00.000000 UTC</t>
  </si>
  <si>
    <t>cdcdac17-8faf-4b75-919c-6bfe4ba3f7c308</t>
  </si>
  <si>
    <t>SO47778</t>
  </si>
  <si>
    <t>10-4030-012284</t>
  </si>
  <si>
    <t>931389Vi27636</t>
  </si>
  <si>
    <t>CSNK+4dWhkO9B6syyX3aqw==</t>
  </si>
  <si>
    <t>cdcdac17-8faf-4b75-919c-6bfe4ba3f7c804</t>
  </si>
  <si>
    <t>SO47785</t>
  </si>
  <si>
    <t>10-4030-028708</t>
  </si>
  <si>
    <t>831384Vi73856</t>
  </si>
  <si>
    <t>T2muVLlTA0GLtF0uQRQsdA==</t>
  </si>
  <si>
    <t>2002-10-16 00:00:00.000000 UTC</t>
  </si>
  <si>
    <t>cdcdac17-8faf-4b75-919c-6bfe4ba3f7c454</t>
  </si>
  <si>
    <t>SO47794</t>
  </si>
  <si>
    <t>10-4030-020375</t>
  </si>
  <si>
    <t>1233320Vi38108</t>
  </si>
  <si>
    <t>vyZUSLAkhEaJCTs84vg+5g==</t>
  </si>
  <si>
    <t>2002-10-18 00:00:00.000000 UTC</t>
  </si>
  <si>
    <t>cdcdac17-8faf-4b75-919c-6bfe4ba3f7c415</t>
  </si>
  <si>
    <t>2002-10-11 00:00:00.000000 UTC</t>
  </si>
  <si>
    <t>SO47804</t>
  </si>
  <si>
    <t>10-4030-022178</t>
  </si>
  <si>
    <t>333988Vi29645</t>
  </si>
  <si>
    <t>5YSPZZN9t0eiz69KpfyFhg==</t>
  </si>
  <si>
    <t>2002-10-19 00:00:00.000000 UTC</t>
  </si>
  <si>
    <t>cdcdac17-8faf-4b75-919c-6bfe4ba3f7c650</t>
  </si>
  <si>
    <t>2002-10-12 00:00:00.000000 UTC</t>
  </si>
  <si>
    <t>SO47807</t>
  </si>
  <si>
    <t>10-4030-016575</t>
  </si>
  <si>
    <t>935722Vi4091</t>
  </si>
  <si>
    <t>52wG2fag2EGsQR1uELi1Aw==</t>
  </si>
  <si>
    <t>cdcdac17-8faf-4b75-919c-6bfe4ba3f7c781</t>
  </si>
  <si>
    <t>SO47813</t>
  </si>
  <si>
    <t>10-4030-014098</t>
  </si>
  <si>
    <t>531965Vi29058</t>
  </si>
  <si>
    <t>B9JXknFEXkKB+lqepV827g==</t>
  </si>
  <si>
    <t>2002-10-20 00:00:00.000000 UTC</t>
  </si>
  <si>
    <t>cdcdac17-8faf-4b75-919c-6bfe4ba3f7c77</t>
  </si>
  <si>
    <t>SO47811</t>
  </si>
  <si>
    <t>10-4030-012271</t>
  </si>
  <si>
    <t>1131380Vi93458</t>
  </si>
  <si>
    <t>MxHynUidvkKYZm0gdkgBNw==</t>
  </si>
  <si>
    <t>cdcdac17-8faf-4b75-919c-6bfe4ba3f7c785</t>
  </si>
  <si>
    <t>SO47827</t>
  </si>
  <si>
    <t>10-4030-022175</t>
  </si>
  <si>
    <t>133987Vi65247</t>
  </si>
  <si>
    <t>b/D3LeYn/kWwAb1IFjFuJQ==</t>
  </si>
  <si>
    <t>2002-10-21 00:00:00.000000 UTC</t>
  </si>
  <si>
    <t>cdcdac17-8faf-4b75-919c-6bfe4ba3f7c696</t>
  </si>
  <si>
    <t>SO47826</t>
  </si>
  <si>
    <t>10-4030-022168</t>
  </si>
  <si>
    <t>433981Vi35359</t>
  </si>
  <si>
    <t>Ls1UVs1AC0qmodbSMGNaBA==</t>
  </si>
  <si>
    <t>cdcdac17-8faf-4b75-919c-6bfe4ba3f7c697</t>
  </si>
  <si>
    <t>SO47829</t>
  </si>
  <si>
    <t>10-4030-012706</t>
  </si>
  <si>
    <t>1035740Vi34501</t>
  </si>
  <si>
    <t>CaMuepJ730uOkTSQYnIEDQ==</t>
  </si>
  <si>
    <t>cdcdac17-8faf-4b75-919c-6bfe4ba3f7c698</t>
  </si>
  <si>
    <t>SO47832</t>
  </si>
  <si>
    <t>10-4030-013478</t>
  </si>
  <si>
    <t>232084Vi80594</t>
  </si>
  <si>
    <t>l7xHJCkV00iniBNyJDTN3g==</t>
  </si>
  <si>
    <t>2002-10-22 00:00:00.000000 UTC</t>
  </si>
  <si>
    <t>cdcdac17-8faf-4b75-919c-6bfe4ba3f7c99</t>
  </si>
  <si>
    <t>SO47833</t>
  </si>
  <si>
    <t>10-4030-022031</t>
  </si>
  <si>
    <t>333978Vi80061</t>
  </si>
  <si>
    <t>vYg47kpVfEuy+B75aWNbSQ==</t>
  </si>
  <si>
    <t>cdcdac17-8faf-4b75-919c-6bfe4ba3f7c724</t>
  </si>
  <si>
    <t>SO47839</t>
  </si>
  <si>
    <t>10-4030-020838</t>
  </si>
  <si>
    <t>932644Vi69084</t>
  </si>
  <si>
    <t>EwEckHqjsEiljn+yVu1xxg==</t>
  </si>
  <si>
    <t>2002-10-23 00:00:00.000000 UTC</t>
  </si>
  <si>
    <t>cdcdac17-8faf-4b75-919c-6bfe4ba3f7c805</t>
  </si>
  <si>
    <t>SO47846</t>
  </si>
  <si>
    <t>10-4030-014779</t>
  </si>
  <si>
    <t>431541Vi25928</t>
  </si>
  <si>
    <t>g3Cv0GFjvkCiyFrQJYsueg==</t>
  </si>
  <si>
    <t>2002-10-24 00:00:00.000000 UTC</t>
  </si>
  <si>
    <t>cdcdac17-8faf-4b75-919c-6bfe4ba3f7c455</t>
  </si>
  <si>
    <t>2002-10-17 00:00:00.000000 UTC</t>
  </si>
  <si>
    <t>SO47845</t>
  </si>
  <si>
    <t>10-4030-016206</t>
  </si>
  <si>
    <t>431529Vi95818</t>
  </si>
  <si>
    <t>3kqjzZ/TAUm9Og5WzYO+mw==</t>
  </si>
  <si>
    <t>cdcdac17-8faf-4b75-919c-6bfe4ba3f7c516</t>
  </si>
  <si>
    <t>SO47854</t>
  </si>
  <si>
    <t>10-4030-015341</t>
  </si>
  <si>
    <t>433700Vi83957</t>
  </si>
  <si>
    <t>VfXgR24FVEC5sMlv7qEs7A==</t>
  </si>
  <si>
    <t>2002-10-25 00:00:00.000000 UTC</t>
  </si>
  <si>
    <t>cdcdac17-8faf-4b75-919c-6bfe4ba3f7c230</t>
  </si>
  <si>
    <t>SO47861</t>
  </si>
  <si>
    <t>10-4030-020470</t>
  </si>
  <si>
    <t>633325Vi87012</t>
  </si>
  <si>
    <t>9UUt7IL2DUW4Nuy65DwmRA==</t>
  </si>
  <si>
    <t>2002-10-26 00:00:00.000000 UTC</t>
  </si>
  <si>
    <t>cdcdac17-8faf-4b75-919c-6bfe4ba3f7c416</t>
  </si>
  <si>
    <t>SO47864</t>
  </si>
  <si>
    <t>10-4030-021966</t>
  </si>
  <si>
    <t>434945Vi31072</t>
  </si>
  <si>
    <t>9pPYlcwBZkizGx0ZF1gdLA==</t>
  </si>
  <si>
    <t>cdcdac17-8faf-4b75-919c-6bfe4ba3f7c624</t>
  </si>
  <si>
    <t>SO47884</t>
  </si>
  <si>
    <t>10-4030-022030</t>
  </si>
  <si>
    <t>733977Vi30151</t>
  </si>
  <si>
    <t>+kd/og/biEawttffHeCFQw==</t>
  </si>
  <si>
    <t>2002-10-28 00:00:00.000000 UTC</t>
  </si>
  <si>
    <t>cdcdac17-8faf-4b75-919c-6bfe4ba3f7c669</t>
  </si>
  <si>
    <t>SO47894</t>
  </si>
  <si>
    <t>10-4030-026344</t>
  </si>
  <si>
    <t>133323Vi93314</t>
  </si>
  <si>
    <t>fzmvwaSYikyiE4VSUuuT5w==</t>
  </si>
  <si>
    <t>2002-10-29 00:00:00.000000 UTC</t>
  </si>
  <si>
    <t>cdcdac17-8faf-4b75-919c-6bfe4ba3f7c284</t>
  </si>
  <si>
    <t>SO47895</t>
  </si>
  <si>
    <t>10-4030-015347</t>
  </si>
  <si>
    <t>634515Vi22525</t>
  </si>
  <si>
    <t>jI6hs9hH80aS2Q0F34xpIQ==</t>
  </si>
  <si>
    <t>cdcdac17-8faf-4b75-919c-6bfe4ba3f7c285</t>
  </si>
  <si>
    <t>SO47891</t>
  </si>
  <si>
    <t>10-4030-016290</t>
  </si>
  <si>
    <t>1131554Vi20911</t>
  </si>
  <si>
    <t>OfSQajW5jEW7I+8Ibs3RWw==</t>
  </si>
  <si>
    <t>cdcdac17-8faf-4b75-919c-6bfe4ba3f7c547</t>
  </si>
  <si>
    <t>SO47896</t>
  </si>
  <si>
    <t>10-4030-017206</t>
  </si>
  <si>
    <t>1131281Vi19684</t>
  </si>
  <si>
    <t>JSppFwD1c0CaTXfGLZ8MLg==</t>
  </si>
  <si>
    <t>2002-10-30 00:00:00.000000 UTC</t>
  </si>
  <si>
    <t>cdcdac17-8faf-4b75-919c-6bfe4ba3f7c495</t>
  </si>
  <si>
    <t>SO47900</t>
  </si>
  <si>
    <t>10-4030-013035</t>
  </si>
  <si>
    <t>335764Vi64338</t>
  </si>
  <si>
    <t>plOJzV9QXkCzTjvcQiStPg==</t>
  </si>
  <si>
    <t>cdcdac17-8faf-4b75-919c-6bfe4ba3f7c725</t>
  </si>
  <si>
    <t>SO47908</t>
  </si>
  <si>
    <t>10-4030-020468</t>
  </si>
  <si>
    <t>1035638Vi32606</t>
  </si>
  <si>
    <t>nrDi+r5oV0KkK/mDxvcnXg==</t>
  </si>
  <si>
    <t>2002-10-31 00:00:00.000000 UTC</t>
  </si>
  <si>
    <t>cdcdac17-8faf-4b75-919c-6bfe4ba3f7c447</t>
  </si>
  <si>
    <t>SO47909</t>
  </si>
  <si>
    <t>10-4030-012999</t>
  </si>
  <si>
    <t>1035750Vi74722</t>
  </si>
  <si>
    <t>+OoRcxyupEmndZGlDQ9l3Q==</t>
  </si>
  <si>
    <t>cdcdac17-8faf-4b75-919c-6bfe4ba3f7c747</t>
  </si>
  <si>
    <t>SO47918</t>
  </si>
  <si>
    <t>10-4030-013006</t>
  </si>
  <si>
    <t>935753Vi60028</t>
  </si>
  <si>
    <t>UmUxZPKE8UG3EPqYfkV7sQ==</t>
  </si>
  <si>
    <t>2002-11-01 00:00:00.000000 UTC</t>
  </si>
  <si>
    <t>cdcdac17-8faf-4b75-919c-6bfe4ba3f7c598</t>
  </si>
  <si>
    <t>SO47919</t>
  </si>
  <si>
    <t>10-4030-017216</t>
  </si>
  <si>
    <t>1231283Vi7799</t>
  </si>
  <si>
    <t>J/5rBeZCgkOHMVK9zp9aww==</t>
  </si>
  <si>
    <t>2002-11-02 00:00:00.000000 UTC</t>
  </si>
  <si>
    <t>cdcdac17-8faf-4b75-919c-6bfe4ba3f7c469</t>
  </si>
  <si>
    <t>SO47933</t>
  </si>
  <si>
    <t>10-4030-016270</t>
  </si>
  <si>
    <t>231549Vi53217</t>
  </si>
  <si>
    <t>o7Nc6y8M00W4esori25e6Q==</t>
  </si>
  <si>
    <t>2002-11-04 00:00:00.000000 UTC</t>
  </si>
  <si>
    <t>cdcdac17-8faf-4b75-919c-6bfe4ba3f7c545</t>
  </si>
  <si>
    <t>SO47945</t>
  </si>
  <si>
    <t>10-4030-014791</t>
  </si>
  <si>
    <t>731552Vi41901</t>
  </si>
  <si>
    <t>3YIS0rx99027ZPvZyVzNFw==</t>
  </si>
  <si>
    <t>2002-11-06 00:00:00.000000 UTC</t>
  </si>
  <si>
    <t>cdcdac17-8faf-4b75-919c-6bfe4ba3f7c496</t>
  </si>
  <si>
    <t>SO47954</t>
  </si>
  <si>
    <t>10-4030-026191</t>
  </si>
  <si>
    <t>636014Vi93784</t>
  </si>
  <si>
    <t>rVriDrzefU+yIdXA+e3RCw==</t>
  </si>
  <si>
    <t>cdcdac17-8faf-4b75-919c-6bfe4ba3f7c726</t>
  </si>
  <si>
    <t>SO47992</t>
  </si>
  <si>
    <t>PO15573158216</t>
  </si>
  <si>
    <t>10-4020-000487</t>
  </si>
  <si>
    <t>105688Vi13788</t>
  </si>
  <si>
    <t>mLELiu0ihUmZ/ghunIoD/Q==</t>
  </si>
  <si>
    <t>2002-11-08 00:00:00.000000 UTC</t>
  </si>
  <si>
    <t>cdcdac17-8faf-4b75-919c-6bfe4ba3f7c41</t>
  </si>
  <si>
    <t>SO48057</t>
  </si>
  <si>
    <t>PO4727174880</t>
  </si>
  <si>
    <t>10-4020-000343</t>
  </si>
  <si>
    <t>28127Vi49638</t>
  </si>
  <si>
    <t>J8jZDhYaoEy6H3pWtHDH/g==</t>
  </si>
  <si>
    <t>cdcdac17-8faf-4b75-919c-6bfe4ba3f7c42</t>
  </si>
  <si>
    <t>SO48094</t>
  </si>
  <si>
    <t>10-4030-013657</t>
  </si>
  <si>
    <t>531973Vi21541</t>
  </si>
  <si>
    <t>re/Foi6Ki0iPGzH1jh74pQ==</t>
  </si>
  <si>
    <t>cdcdac17-8faf-4b75-919c-6bfe4ba3f7c43</t>
  </si>
  <si>
    <t>SO47986</t>
  </si>
  <si>
    <t>PO16414116972</t>
  </si>
  <si>
    <t>10-4020-000236</t>
  </si>
  <si>
    <t>15504Vi82620</t>
  </si>
  <si>
    <t>HgW9yXKGkkajPbY57fHdgg==</t>
  </si>
  <si>
    <t>cdcdac17-8faf-4b75-919c-6bfe4ba3f7c44</t>
  </si>
  <si>
    <t>SO48076</t>
  </si>
  <si>
    <t>PO7424167037</t>
  </si>
  <si>
    <t>10-4020-000642</t>
  </si>
  <si>
    <t>28455Vi91460</t>
  </si>
  <si>
    <t>TfzNJlB+i0qblfBIV+cDqw==</t>
  </si>
  <si>
    <t>cdcdac17-8faf-4b75-919c-6bfe4ba3f7c121</t>
  </si>
  <si>
    <t>SO48034</t>
  </si>
  <si>
    <t>PO1769135453</t>
  </si>
  <si>
    <t>10-4020-000540</t>
  </si>
  <si>
    <t>76691Vi29788</t>
  </si>
  <si>
    <t>lv0GgocrAEuIKqGCvRE6UA==</t>
  </si>
  <si>
    <t>cdcdac17-8faf-4b75-919c-6bfe4ba3f7c122</t>
  </si>
  <si>
    <t>SO48017</t>
  </si>
  <si>
    <t>PO11658177389</t>
  </si>
  <si>
    <t>10-4020-000233</t>
  </si>
  <si>
    <t>96243Vi53599</t>
  </si>
  <si>
    <t>DtUa+l3t0EW79vQtFg0kow==</t>
  </si>
  <si>
    <t>cdcdac17-8faf-4b75-919c-6bfe4ba3f7c123</t>
  </si>
  <si>
    <t>SO48021</t>
  </si>
  <si>
    <t>PO11629116216</t>
  </si>
  <si>
    <t>10-4020-000396</t>
  </si>
  <si>
    <t>46283Vi78368</t>
  </si>
  <si>
    <t>CoTGz7Z2iEOW/YuvU496Lw==</t>
  </si>
  <si>
    <t>cdcdac17-8faf-4b75-919c-6bfe4ba3f7c124</t>
  </si>
  <si>
    <t>SO47976</t>
  </si>
  <si>
    <t>PO18183173367</t>
  </si>
  <si>
    <t>10-4020-000667</t>
  </si>
  <si>
    <t>65348Vi32130</t>
  </si>
  <si>
    <t>r1rrvJO7C02nlj3SPe+9eQ==</t>
  </si>
  <si>
    <t>cdcdac17-8faf-4b75-919c-6bfe4ba3f7c125</t>
  </si>
  <si>
    <t>SO48002</t>
  </si>
  <si>
    <t>PO14326161105</t>
  </si>
  <si>
    <t>55905Vi95160</t>
  </si>
  <si>
    <t>g9+LSdGXi0iQI45T7eaqUA==</t>
  </si>
  <si>
    <t>cdcdac17-8faf-4b75-919c-6bfe4ba3f7c126</t>
  </si>
  <si>
    <t>SO47962</t>
  </si>
  <si>
    <t>PO19923193438</t>
  </si>
  <si>
    <t>25096Vi71036</t>
  </si>
  <si>
    <t>hBrbp4bEJ0Ss6+BtaSLUPw==</t>
  </si>
  <si>
    <t>cdcdac17-8faf-4b75-919c-6bfe4ba3f7c146</t>
  </si>
  <si>
    <t>SO47995</t>
  </si>
  <si>
    <t>PO15254116423</t>
  </si>
  <si>
    <t>10-4020-000377</t>
  </si>
  <si>
    <t>75763Vi20145</t>
  </si>
  <si>
    <t>giLUnLPOTU2S72Sqa5dfpQ==</t>
  </si>
  <si>
    <t>cdcdac17-8faf-4b75-919c-6bfe4ba3f7c147</t>
  </si>
  <si>
    <t>SO48047</t>
  </si>
  <si>
    <t>PO3219112226</t>
  </si>
  <si>
    <t>10-4020-000493</t>
  </si>
  <si>
    <t>96956Vi24264</t>
  </si>
  <si>
    <t>u/u4bcjCSkWfx+L2iyQN3g==</t>
  </si>
  <si>
    <t>cdcdac17-8faf-4b75-919c-6bfe4ba3f7c203</t>
  </si>
  <si>
    <t>SO48056</t>
  </si>
  <si>
    <t>PO4843164827</t>
  </si>
  <si>
    <t>18122Vi50330</t>
  </si>
  <si>
    <t>n3rbyu4Dh0CDZTprogZwUg==</t>
  </si>
  <si>
    <t>cdcdac17-8faf-4b75-919c-6bfe4ba3f7c204</t>
  </si>
  <si>
    <t>SO47972</t>
  </si>
  <si>
    <t>PO18647114504</t>
  </si>
  <si>
    <t>10-4020-000583</t>
  </si>
  <si>
    <t>45275Vi93632</t>
  </si>
  <si>
    <t>Pmx6dNogX0+i28w234tKXg==</t>
  </si>
  <si>
    <t>cdcdac17-8faf-4b75-919c-6bfe4ba3f7c205</t>
  </si>
  <si>
    <t>SO48070</t>
  </si>
  <si>
    <t>PO6351123191</t>
  </si>
  <si>
    <t>10-4020-000255</t>
  </si>
  <si>
    <t>108342Vi67850</t>
  </si>
  <si>
    <t>BVgAVyvSEkCqcOUq+PQvlg==</t>
  </si>
  <si>
    <t>cdcdac17-8faf-4b75-919c-6bfe4ba3f7c206</t>
  </si>
  <si>
    <t>SO48052</t>
  </si>
  <si>
    <t>PO3654150499</t>
  </si>
  <si>
    <t>28013Vi36111</t>
  </si>
  <si>
    <t>4tdMRFTVRUuFvLMbXrgd8A==</t>
  </si>
  <si>
    <t>cdcdac17-8faf-4b75-919c-6bfe4ba3f7c207</t>
  </si>
  <si>
    <t>SO48048</t>
  </si>
  <si>
    <t>PO3480117933</t>
  </si>
  <si>
    <t>87937Vi89711</t>
  </si>
  <si>
    <t>AHqmN+7RbEG8eKGL+PFMpw==</t>
  </si>
  <si>
    <t>cdcdac17-8faf-4b75-919c-6bfe4ba3f7c208</t>
  </si>
  <si>
    <t>SO47968</t>
  </si>
  <si>
    <t>PO18734163852</t>
  </si>
  <si>
    <t>10-4020-000449</t>
  </si>
  <si>
    <t>35242Vi65518</t>
  </si>
  <si>
    <t>Lj4ZIrnLRE+eRYKM4r9lIQ==</t>
  </si>
  <si>
    <t>cdcdac17-8faf-4b75-919c-6bfe4ba3f7c331</t>
  </si>
  <si>
    <t>SO48015</t>
  </si>
  <si>
    <t>PO11803141907</t>
  </si>
  <si>
    <t>10-4020-000513</t>
  </si>
  <si>
    <t>66225Vi20557</t>
  </si>
  <si>
    <t>jaWJ+4agDUu8HdkZ+HibfA==</t>
  </si>
  <si>
    <t>cdcdac17-8faf-4b75-919c-6bfe4ba3f7c332</t>
  </si>
  <si>
    <t>SO48051</t>
  </si>
  <si>
    <t>PO3596190178</t>
  </si>
  <si>
    <t>10-4020-000476</t>
  </si>
  <si>
    <t>38003Vi52586</t>
  </si>
  <si>
    <t>qFtDId/Wwky+0pgLu1JOTQ==</t>
  </si>
  <si>
    <t>cdcdac17-8faf-4b75-919c-6bfe4ba3f7c333</t>
  </si>
  <si>
    <t>SO47965</t>
  </si>
  <si>
    <t>PO19546111394</t>
  </si>
  <si>
    <t>15159Vi12293</t>
  </si>
  <si>
    <t>pzPywYTJk0yEXSecA8v69g==</t>
  </si>
  <si>
    <t>cdcdac17-8faf-4b75-919c-6bfe4ba3f7c334</t>
  </si>
  <si>
    <t>SO48018</t>
  </si>
  <si>
    <t>PO11571175810</t>
  </si>
  <si>
    <t>10-4020-000512</t>
  </si>
  <si>
    <t>106244Vi94128</t>
  </si>
  <si>
    <t>J5/Im83tHkCHoPK16+AElA==</t>
  </si>
  <si>
    <t>cdcdac17-8faf-4b75-919c-6bfe4ba3f7c335</t>
  </si>
  <si>
    <t>SO48061</t>
  </si>
  <si>
    <t>PO5278186734</t>
  </si>
  <si>
    <t>10-4020-000224</t>
  </si>
  <si>
    <t>68244Vi85046</t>
  </si>
  <si>
    <t>JHF6F/cuzk6SIGZ/4AdwTw==</t>
  </si>
  <si>
    <t>cdcdac17-8faf-4b75-919c-6bfe4ba3f7c336</t>
  </si>
  <si>
    <t>SO47993</t>
  </si>
  <si>
    <t>PO15051142366</t>
  </si>
  <si>
    <t>10-4020-000207</t>
  </si>
  <si>
    <t>15718Vi89950</t>
  </si>
  <si>
    <t>auVHPX3c1UGrTtNOQ9zZAg==</t>
  </si>
  <si>
    <t>cdcdac17-8faf-4b75-919c-6bfe4ba3f7c337</t>
  </si>
  <si>
    <t>SO48033</t>
  </si>
  <si>
    <t>PO1595118269</t>
  </si>
  <si>
    <t>10-4020-000426</t>
  </si>
  <si>
    <t>56652Vi17440</t>
  </si>
  <si>
    <t>3HAhW8WTyEqcLR60qoxfWg==</t>
  </si>
  <si>
    <t>cdcdac17-8faf-4b75-919c-6bfe4ba3f7c392</t>
  </si>
  <si>
    <t>SO48074</t>
  </si>
  <si>
    <t>PO6960144505</t>
  </si>
  <si>
    <t>118416Vi32168</t>
  </si>
  <si>
    <t>iwezKa/Bck+dBjBmF65Syw==</t>
  </si>
  <si>
    <t>cdcdac17-8faf-4b75-919c-6bfe4ba3f7c393</t>
  </si>
  <si>
    <t>SO47967</t>
  </si>
  <si>
    <t>PO19198173391</t>
  </si>
  <si>
    <t>10-4020-000653</t>
  </si>
  <si>
    <t>75231Vi42956</t>
  </si>
  <si>
    <t>tt9zs/NAt06pN42nyZPkug==</t>
  </si>
  <si>
    <t>cdcdac17-8faf-4b75-919c-6bfe4ba3f7c394</t>
  </si>
  <si>
    <t>SO48008</t>
  </si>
  <si>
    <t>PO12789161534</t>
  </si>
  <si>
    <t>10-4020-000677</t>
  </si>
  <si>
    <t>106102Vi80368</t>
  </si>
  <si>
    <t>aBzhurUia0y/MTN3LvtHbA==</t>
  </si>
  <si>
    <t>cdcdac17-8faf-4b75-919c-6bfe4ba3f7c395</t>
  </si>
  <si>
    <t>SO48000</t>
  </si>
  <si>
    <t>PO14848112619</t>
  </si>
  <si>
    <t>10-4020-000478</t>
  </si>
  <si>
    <t>85865Vi54777</t>
  </si>
  <si>
    <t>YOdcwh5BvEmjOUNqh6nOTA==</t>
  </si>
  <si>
    <t>cdcdac17-8faf-4b75-919c-6bfe4ba3f7c396</t>
  </si>
  <si>
    <t>SO47961</t>
  </si>
  <si>
    <t>PO20242193422</t>
  </si>
  <si>
    <t>55046Vi16259</t>
  </si>
  <si>
    <t>PX+soqxiTESBN6i1CoQ3Pw==</t>
  </si>
  <si>
    <t>cdcdac17-8faf-4b75-919c-6bfe4ba3f7c397</t>
  </si>
  <si>
    <t>SO48038</t>
  </si>
  <si>
    <t>PO2117194241</t>
  </si>
  <si>
    <t>86773Vi63029</t>
  </si>
  <si>
    <t>HsrwhB962UuuNj/faRgfbg==</t>
  </si>
  <si>
    <t>cdcdac17-8faf-4b75-919c-6bfe4ba3f7c398</t>
  </si>
  <si>
    <t>SO48025</t>
  </si>
  <si>
    <t>PO10469118037</t>
  </si>
  <si>
    <t>66357Vi58190</t>
  </si>
  <si>
    <t>IHCr2ZHtckqBe0lIQ+HSww==</t>
  </si>
  <si>
    <t>cdcdac17-8faf-4b75-919c-6bfe4ba3f7c399</t>
  </si>
  <si>
    <t>SO48059</t>
  </si>
  <si>
    <t>PO4901134783</t>
  </si>
  <si>
    <t>48161Vi33489</t>
  </si>
  <si>
    <t>Lkkx3jxv5ECE3q3W8LwBAA==</t>
  </si>
  <si>
    <t>cdcdac17-8faf-4b75-919c-6bfe4ba3f7c400</t>
  </si>
  <si>
    <t>SO48022</t>
  </si>
  <si>
    <t>PO10991115418</t>
  </si>
  <si>
    <t>10-4020-000570</t>
  </si>
  <si>
    <t>126322Vi77500</t>
  </si>
  <si>
    <t>HNKlC7qg8EWlJ4vpc0HKRQ==</t>
  </si>
  <si>
    <t>cdcdac17-8faf-4b75-919c-6bfe4ba3f7c401</t>
  </si>
  <si>
    <t>SO48006</t>
  </si>
  <si>
    <t>PO13311148699</t>
  </si>
  <si>
    <t>10-4020-000301</t>
  </si>
  <si>
    <t>26026Vi10861</t>
  </si>
  <si>
    <t>mZAE8EeNl0m2obzMEXdY7g==</t>
  </si>
  <si>
    <t>cdcdac17-8faf-4b75-919c-6bfe4ba3f7c456</t>
  </si>
  <si>
    <t>SO48005</t>
  </si>
  <si>
    <t>PO13427183371</t>
  </si>
  <si>
    <t>10-4020-000638</t>
  </si>
  <si>
    <t>96025Vi1671</t>
  </si>
  <si>
    <t>YTdVrXkH7UK7EE+2rbtZfg==</t>
  </si>
  <si>
    <t>cdcdac17-8faf-4b75-919c-6bfe4ba3f7c457</t>
  </si>
  <si>
    <t>SO48081</t>
  </si>
  <si>
    <t>PO7772114352</t>
  </si>
  <si>
    <t>10-4020-000214</t>
  </si>
  <si>
    <t>108518Vi13958</t>
  </si>
  <si>
    <t>V3dnEPqc3kOWwLC/0eSTnA==</t>
  </si>
  <si>
    <t>cdcdac17-8faf-4b75-919c-6bfe4ba3f7c760</t>
  </si>
  <si>
    <t>SO48106</t>
  </si>
  <si>
    <t>10-4030-020546</t>
  </si>
  <si>
    <t>533355Vi83088</t>
  </si>
  <si>
    <t>OUXwtH0tC0iD4GOeXDYphw==</t>
  </si>
  <si>
    <t>2002-11-10 00:00:00.000000 UTC</t>
  </si>
  <si>
    <t>cdcdac17-8faf-4b75-919c-6bfe4ba3f7c417</t>
  </si>
  <si>
    <t>2002-11-03 00:00:00.000000 UTC</t>
  </si>
  <si>
    <t>SO48107</t>
  </si>
  <si>
    <t>10-4030-022580</t>
  </si>
  <si>
    <t>833903Vi45321</t>
  </si>
  <si>
    <t>T9huLHKKV0OiQ9QhQvbS9w==</t>
  </si>
  <si>
    <t>cdcdac17-8faf-4b75-919c-6bfe4ba3f7c625</t>
  </si>
  <si>
    <t>SO48117</t>
  </si>
  <si>
    <t>10-4030-014930</t>
  </si>
  <si>
    <t>831468Vi81769</t>
  </si>
  <si>
    <t>6UBna9XdlkC06ZBVuuvUhQ==</t>
  </si>
  <si>
    <t>2002-11-13 00:00:00.000000 UTC</t>
  </si>
  <si>
    <t>cdcdac17-8faf-4b75-919c-6bfe4ba3f7c490</t>
  </si>
  <si>
    <t>SO48131</t>
  </si>
  <si>
    <t>10-4030-020483</t>
  </si>
  <si>
    <t>633339Vi29486</t>
  </si>
  <si>
    <t>oisxSqpPHEaNlWWZRsj+EQ==</t>
  </si>
  <si>
    <t>2002-11-15 00:00:00.000000 UTC</t>
  </si>
  <si>
    <t>cdcdac17-8faf-4b75-919c-6bfe4ba3f7c448</t>
  </si>
  <si>
    <t>SO48142</t>
  </si>
  <si>
    <t>10-4030-012213</t>
  </si>
  <si>
    <t>131403Vi28578</t>
  </si>
  <si>
    <t>AOfPNmL7fkORyMIQbkqtGw==</t>
  </si>
  <si>
    <t>2002-11-17 00:00:00.000000 UTC</t>
  </si>
  <si>
    <t>cdcdac17-8faf-4b75-919c-6bfe4ba3f7c524</t>
  </si>
  <si>
    <t>SO48146</t>
  </si>
  <si>
    <t>10-4030-022578</t>
  </si>
  <si>
    <t>133901Vi6346</t>
  </si>
  <si>
    <t>0yn+P8CUqEioqCU+s4u/hw==</t>
  </si>
  <si>
    <t>cdcdac17-8faf-4b75-919c-6bfe4ba3f7c599</t>
  </si>
  <si>
    <t>SO48144</t>
  </si>
  <si>
    <t>10-4030-016823</t>
  </si>
  <si>
    <t>431574Vi26097</t>
  </si>
  <si>
    <t>RjgAkox9j02mVcMF2iwutg==</t>
  </si>
  <si>
    <t>cdcdac17-8faf-4b75-919c-6bfe4ba3f7c764</t>
  </si>
  <si>
    <t>SO48152</t>
  </si>
  <si>
    <t>10-4030-026536</t>
  </si>
  <si>
    <t>1233344Vi38782</t>
  </si>
  <si>
    <t>Vxxu0BQFcUG5Wr6mWYtCQw==</t>
  </si>
  <si>
    <t>2002-11-18 00:00:00.000000 UTC</t>
  </si>
  <si>
    <t>cdcdac17-8faf-4b75-919c-6bfe4ba3f7c247</t>
  </si>
  <si>
    <t>2002-11-11 00:00:00.000000 UTC</t>
  </si>
  <si>
    <t>SO48157</t>
  </si>
  <si>
    <t>10-4030-022851</t>
  </si>
  <si>
    <t>1233908Vi47814</t>
  </si>
  <si>
    <t>Mxcu9C2bBk2x4b0CX9PN7A==</t>
  </si>
  <si>
    <t>cdcdac17-8faf-4b75-919c-6bfe4ba3f7c626</t>
  </si>
  <si>
    <t>SO48154</t>
  </si>
  <si>
    <t>10-4030-022402</t>
  </si>
  <si>
    <t>433886Vi65973</t>
  </si>
  <si>
    <t>AyoPNlFPhkqdHfazzayjAQ==</t>
  </si>
  <si>
    <t>cdcdac17-8faf-4b75-919c-6bfe4ba3f7c627</t>
  </si>
  <si>
    <t>SO48163</t>
  </si>
  <si>
    <t>10-4030-022854</t>
  </si>
  <si>
    <t>1133909Vi52601</t>
  </si>
  <si>
    <t>SPkCHSt/rEiziE0UMDpWrw==</t>
  </si>
  <si>
    <t>2002-11-19 00:00:00.000000 UTC</t>
  </si>
  <si>
    <t>cdcdac17-8faf-4b75-919c-6bfe4ba3f7c651</t>
  </si>
  <si>
    <t>2002-11-12 00:00:00.000000 UTC</t>
  </si>
  <si>
    <t>SO48168</t>
  </si>
  <si>
    <t>10-4030-022904</t>
  </si>
  <si>
    <t>433912Vi33890</t>
  </si>
  <si>
    <t>fTdVy64/tUWHG1T66fnMuw==</t>
  </si>
  <si>
    <t>2002-11-20 00:00:00.000000 UTC</t>
  </si>
  <si>
    <t>cdcdac17-8faf-4b75-919c-6bfe4ba3f7c670</t>
  </si>
  <si>
    <t>SO48171</t>
  </si>
  <si>
    <t>10-4030-016313</t>
  </si>
  <si>
    <t>831567Vi82960</t>
  </si>
  <si>
    <t>jn+/0DHEV0S+EDxyuZ7aXQ==</t>
  </si>
  <si>
    <t>2002-11-21 00:00:00.000000 UTC</t>
  </si>
  <si>
    <t>cdcdac17-8faf-4b75-919c-6bfe4ba3f7c548</t>
  </si>
  <si>
    <t>2002-11-14 00:00:00.000000 UTC</t>
  </si>
  <si>
    <t>SO48175</t>
  </si>
  <si>
    <t>10-4030-026545</t>
  </si>
  <si>
    <t>1233349Vi15427</t>
  </si>
  <si>
    <t>D3CBTXAqVkSKlYr2/+IdLA==</t>
  </si>
  <si>
    <t>2002-11-22 00:00:00.000000 UTC</t>
  </si>
  <si>
    <t>cdcdac17-8faf-4b75-919c-6bfe4ba3f7c299</t>
  </si>
  <si>
    <t>SO48180</t>
  </si>
  <si>
    <t>10-4030-016316</t>
  </si>
  <si>
    <t>1231578Vi83665</t>
  </si>
  <si>
    <t>/lJiOeKAH0qihWl2wKq7Yw==</t>
  </si>
  <si>
    <t>2002-11-23 00:00:00.000000 UTC</t>
  </si>
  <si>
    <t>cdcdac17-8faf-4b75-919c-6bfe4ba3f7c560</t>
  </si>
  <si>
    <t>2002-11-16 00:00:00.000000 UTC</t>
  </si>
  <si>
    <t>SO48183</t>
  </si>
  <si>
    <t>10-4030-022583</t>
  </si>
  <si>
    <t>233905Vi52676</t>
  </si>
  <si>
    <t>CNgnKZD8vEu6ufASda1KMw==</t>
  </si>
  <si>
    <t>cdcdac17-8faf-4b75-919c-6bfe4ba3f7c748</t>
  </si>
  <si>
    <t>SO48186</t>
  </si>
  <si>
    <t>10-4030-016297</t>
  </si>
  <si>
    <t>231558Vi32826</t>
  </si>
  <si>
    <t>K90b0w7G7UCZLhPZQ3dKAQ==</t>
  </si>
  <si>
    <t>2002-11-24 00:00:00.000000 UTC</t>
  </si>
  <si>
    <t>cdcdac17-8faf-4b75-919c-6bfe4ba3f7c517</t>
  </si>
  <si>
    <t>SO48190</t>
  </si>
  <si>
    <t>10-4030-026443</t>
  </si>
  <si>
    <t>835448Vi14204</t>
  </si>
  <si>
    <t>XHnE30JBIUmDJ5Gdddkhug==</t>
  </si>
  <si>
    <t>cdcdac17-8faf-4b75-919c-6bfe4ba3f7c576</t>
  </si>
  <si>
    <t>SO48194</t>
  </si>
  <si>
    <t>10-4030-022401</t>
  </si>
  <si>
    <t>1033885Vi58674</t>
  </si>
  <si>
    <t>v90DZFO1A02It8vPnZCewQ==</t>
  </si>
  <si>
    <t>2002-11-25 00:00:00.000000 UTC</t>
  </si>
  <si>
    <t>cdcdac17-8faf-4b75-919c-6bfe4ba3f7c600</t>
  </si>
  <si>
    <t>SO48203</t>
  </si>
  <si>
    <t>10-4030-012226</t>
  </si>
  <si>
    <t>632214Vi94590</t>
  </si>
  <si>
    <t>G1vX3zj+SU6CwSeWFtOPyA==</t>
  </si>
  <si>
    <t>2002-11-27 00:00:00.000000 UTC</t>
  </si>
  <si>
    <t>cdcdac17-8faf-4b75-919c-6bfe4ba3f7c537</t>
  </si>
  <si>
    <t>SO48207</t>
  </si>
  <si>
    <t>10-4030-022407</t>
  </si>
  <si>
    <t>333889Vi62629</t>
  </si>
  <si>
    <t>iRKOeVvX1kGSi1AFruXNSQ==</t>
  </si>
  <si>
    <t>cdcdac17-8faf-4b75-919c-6bfe4ba3f7c652</t>
  </si>
  <si>
    <t>SO48224</t>
  </si>
  <si>
    <t>10-4030-026581</t>
  </si>
  <si>
    <t>533353Vi24002</t>
  </si>
  <si>
    <t>X52mESxF7U+eNizlmhAVkA==</t>
  </si>
  <si>
    <t>2002-11-30 00:00:00.000000 UTC</t>
  </si>
  <si>
    <t>cdcdac17-8faf-4b75-919c-6bfe4ba3f7c100</t>
  </si>
  <si>
    <t>SO48222</t>
  </si>
  <si>
    <t>10-4030-014116</t>
  </si>
  <si>
    <t>331854Vi75631</t>
  </si>
  <si>
    <t>UcSn2snrH0CtV0w3pyQ7bA==</t>
  </si>
  <si>
    <t>cdcdac17-8faf-4b75-919c-6bfe4ba3f7c101</t>
  </si>
  <si>
    <t>SO48232</t>
  </si>
  <si>
    <t>10-4030-015396</t>
  </si>
  <si>
    <t>733614Vi69372</t>
  </si>
  <si>
    <t>TGKcl5PaxUein0JYfttV0A==</t>
  </si>
  <si>
    <t>2002-12-01 00:00:00.000000 UTC</t>
  </si>
  <si>
    <t>cdcdac17-8faf-4b75-919c-6bfe4ba3f7c53</t>
  </si>
  <si>
    <t>SO48227</t>
  </si>
  <si>
    <t>10-4030-014813</t>
  </si>
  <si>
    <t>131560Vi73237</t>
  </si>
  <si>
    <t>ea0wY5tW5UWCw4tHELKp8A==</t>
  </si>
  <si>
    <t>cdcdac17-8faf-4b75-919c-6bfe4ba3f7c461</t>
  </si>
  <si>
    <t>SO48243</t>
  </si>
  <si>
    <t>10-4030-022411</t>
  </si>
  <si>
    <t>Sx0Y5w9O80y/jxe7FxHEcQ==</t>
  </si>
  <si>
    <t>2002-12-02 00:00:00.000000 UTC</t>
  </si>
  <si>
    <t>cdcdac17-8faf-4b75-919c-6bfe4ba3f7c628</t>
  </si>
  <si>
    <t>SO48256</t>
  </si>
  <si>
    <t>10-4030-014240</t>
  </si>
  <si>
    <t>631860Vi30436</t>
  </si>
  <si>
    <t>KmGa6y7xzkeWRjGGoiFrrA==</t>
  </si>
  <si>
    <t>2002-12-04 00:00:00.000000 UTC</t>
  </si>
  <si>
    <t>cdcdac17-8faf-4b75-919c-6bfe4ba3f7c78</t>
  </si>
  <si>
    <t>SO48259</t>
  </si>
  <si>
    <t>10-4030-027085</t>
  </si>
  <si>
    <t>1234525Vi40109</t>
  </si>
  <si>
    <t>b1GmWmoauECayHBeiNr/YQ==</t>
  </si>
  <si>
    <t>cdcdac17-8faf-4b75-919c-6bfe4ba3f7c424</t>
  </si>
  <si>
    <t>SO48261</t>
  </si>
  <si>
    <t>10-4030-027101</t>
  </si>
  <si>
    <t>1134528Vi79347</t>
  </si>
  <si>
    <t>f0WB+e1qvUC5cW5ncHLTjg==</t>
  </si>
  <si>
    <t>cdcdac17-8faf-4b75-919c-6bfe4ba3f7c425</t>
  </si>
  <si>
    <t>SO48264</t>
  </si>
  <si>
    <t>10-4030-026437</t>
  </si>
  <si>
    <t>1236024Vi67183</t>
  </si>
  <si>
    <t>gew+BRUdzUCDHJhYwmGYGQ==</t>
  </si>
  <si>
    <t>cdcdac17-8faf-4b75-919c-6bfe4ba3f7c671</t>
  </si>
  <si>
    <t>SO48266</t>
  </si>
  <si>
    <t>10-4030-013713</t>
  </si>
  <si>
    <t>631980Vi73912</t>
  </si>
  <si>
    <t>4Uw1vj9IZkud5ZeiXLpVYw==</t>
  </si>
  <si>
    <t>2002-12-05 00:00:00.000000 UTC</t>
  </si>
  <si>
    <t>cdcdac17-8faf-4b75-919c-6bfe4ba3f7c89</t>
  </si>
  <si>
    <t>2002-11-28 00:00:00.000000 UTC</t>
  </si>
  <si>
    <t>SO48268</t>
  </si>
  <si>
    <t>10-4030-022406</t>
  </si>
  <si>
    <t>wGASBWKVLUe8cXOZ/qgGAA==</t>
  </si>
  <si>
    <t>cdcdac17-8faf-4b75-919c-6bfe4ba3f7c699</t>
  </si>
  <si>
    <t>SO48281</t>
  </si>
  <si>
    <t>10-4030-013492</t>
  </si>
  <si>
    <t>332092Vi30320</t>
  </si>
  <si>
    <t>XI1OWDmPgUi+58rwL2Bhqw==</t>
  </si>
  <si>
    <t>2002-12-07 00:00:00.000000 UTC</t>
  </si>
  <si>
    <t>cdcdac17-8faf-4b75-919c-6bfe4ba3f7c309</t>
  </si>
  <si>
    <t>SO48284</t>
  </si>
  <si>
    <t>10-4030-022577</t>
  </si>
  <si>
    <t>533900Vi78740</t>
  </si>
  <si>
    <t>/BKjxTc4DUyJNl1mN2OEpA==</t>
  </si>
  <si>
    <t>cdcdac17-8faf-4b75-919c-6bfe4ba3f7c749</t>
  </si>
  <si>
    <t>SO48289</t>
  </si>
  <si>
    <t>PO20097151054</t>
  </si>
  <si>
    <t>10-4020-000128</t>
  </si>
  <si>
    <t>95069Vi60460</t>
  </si>
  <si>
    <t>eV5+43mF8kuWH9buaxDIvA==</t>
  </si>
  <si>
    <t>2002-12-08 00:00:00.000000 UTC</t>
  </si>
  <si>
    <t>cdcdac17-8faf-4b75-919c-6bfe4ba3f7c45</t>
  </si>
  <si>
    <t>SO48308</t>
  </si>
  <si>
    <t>PO17487191201</t>
  </si>
  <si>
    <t>10-4020-000692</t>
  </si>
  <si>
    <t>45483Vi55641</t>
  </si>
  <si>
    <t>JF0aqKywgkCTWeztAR2bBw==</t>
  </si>
  <si>
    <t>cdcdac17-8faf-4b75-919c-6bfe4ba3f7c46</t>
  </si>
  <si>
    <t>SO48404</t>
  </si>
  <si>
    <t>10-4030-013730</t>
  </si>
  <si>
    <t>531992Vi64265</t>
  </si>
  <si>
    <t>3wjyUdp/U0OelcZc83ZHfQ==</t>
  </si>
  <si>
    <t>cdcdac17-8faf-4b75-919c-6bfe4ba3f7c47</t>
  </si>
  <si>
    <t>SO48377</t>
  </si>
  <si>
    <t>PO6090160190</t>
  </si>
  <si>
    <t>10-4020-000690</t>
  </si>
  <si>
    <t>18339Vi27983</t>
  </si>
  <si>
    <t>jb9gGpt5GEmpOAZu1uJXgA==</t>
  </si>
  <si>
    <t>cdcdac17-8faf-4b75-919c-6bfe4ba3f7c127</t>
  </si>
  <si>
    <t>SO48360</t>
  </si>
  <si>
    <t>PO3103179096</t>
  </si>
  <si>
    <t>10-4020-000147</t>
  </si>
  <si>
    <t>16915Vi79006</t>
  </si>
  <si>
    <t>+jOFd5SrPE+W2tT47mJO2w==</t>
  </si>
  <si>
    <t>cdcdac17-8faf-4b75-919c-6bfe4ba3f7c148</t>
  </si>
  <si>
    <t>SO48305</t>
  </si>
  <si>
    <t>PO16994147724</t>
  </si>
  <si>
    <t>65403Vi21910</t>
  </si>
  <si>
    <t>Q97iCxqBzECI4lDElIqzfg==</t>
  </si>
  <si>
    <t>cdcdac17-8faf-4b75-919c-6bfe4ba3f7c149</t>
  </si>
  <si>
    <t>SO48349</t>
  </si>
  <si>
    <t>PO1624135169</t>
  </si>
  <si>
    <t>10-4020-000579</t>
  </si>
  <si>
    <t>46653Vi79380</t>
  </si>
  <si>
    <t>mhj9168gJ0KtnOCCeKnLbg==</t>
  </si>
  <si>
    <t>cdcdac17-8faf-4b75-919c-6bfe4ba3f7c150</t>
  </si>
  <si>
    <t>SO48382</t>
  </si>
  <si>
    <t>PO7047125260</t>
  </si>
  <si>
    <t>10-4020-000544</t>
  </si>
  <si>
    <t>18460Vi83385</t>
  </si>
  <si>
    <t>ZMpJixEI8ka9kPAjtO0xvg==</t>
  </si>
  <si>
    <t>cdcdac17-8faf-4b75-919c-6bfe4ba3f7c151</t>
  </si>
  <si>
    <t>SO48325</t>
  </si>
  <si>
    <t>PO14268111638</t>
  </si>
  <si>
    <t>10-4020-000418</t>
  </si>
  <si>
    <t>45899Vi99543</t>
  </si>
  <si>
    <t>ofskln5dJEqjBLMNvJAQXA==</t>
  </si>
  <si>
    <t>cdcdac17-8faf-4b75-919c-6bfe4ba3f7c152</t>
  </si>
  <si>
    <t>SO48362</t>
  </si>
  <si>
    <t>PO3770112517</t>
  </si>
  <si>
    <t>10-4020-000151</t>
  </si>
  <si>
    <t>78012Vi9291</t>
  </si>
  <si>
    <t>mblck8NYcUaGgAiZbOJFEQ==</t>
  </si>
  <si>
    <t>cdcdac17-8faf-4b75-919c-6bfe4ba3f7c209</t>
  </si>
  <si>
    <t>SO48295</t>
  </si>
  <si>
    <t>PO19343197973</t>
  </si>
  <si>
    <t>10-4020-000024</t>
  </si>
  <si>
    <t>25167Vi1858</t>
  </si>
  <si>
    <t>sgy3X/fXnE+Cm0HSv4+ZGA==</t>
  </si>
  <si>
    <t>cdcdac17-8faf-4b75-919c-6bfe4ba3f7c210</t>
  </si>
  <si>
    <t>SO48315</t>
  </si>
  <si>
    <t>PO15979199129</t>
  </si>
  <si>
    <t>55630Vi73303</t>
  </si>
  <si>
    <t>9aEY9hu4hk2SI/To0A834g==</t>
  </si>
  <si>
    <t>cdcdac17-8faf-4b75-919c-6bfe4ba3f7c211</t>
  </si>
  <si>
    <t>SO48410</t>
  </si>
  <si>
    <t>10-4030-026649</t>
  </si>
  <si>
    <t>534071Vi87299</t>
  </si>
  <si>
    <t>zlYFREWWcE+L6OTE82nRqA==</t>
  </si>
  <si>
    <t>cdcdac17-8faf-4b75-919c-6bfe4ba3f7c212</t>
  </si>
  <si>
    <t>SO48380</t>
  </si>
  <si>
    <t>PO6757155119</t>
  </si>
  <si>
    <t>10-4020-000021</t>
  </si>
  <si>
    <t>98411Vi29675</t>
  </si>
  <si>
    <t>/QqHTDePU0+aGFuWjreCvQ==</t>
  </si>
  <si>
    <t>cdcdac17-8faf-4b75-919c-6bfe4ba3f7c213</t>
  </si>
  <si>
    <t>SO48373</t>
  </si>
  <si>
    <t>PO5539129597</t>
  </si>
  <si>
    <t>10-4020-000061</t>
  </si>
  <si>
    <t>108205Vi54768</t>
  </si>
  <si>
    <t>vDYPknhEVkapHRk1VGnstQ==</t>
  </si>
  <si>
    <t>cdcdac17-8faf-4b75-919c-6bfe4ba3f7c214</t>
  </si>
  <si>
    <t>SO48364</t>
  </si>
  <si>
    <t>PO3886118778</t>
  </si>
  <si>
    <t>10-4020-000165</t>
  </si>
  <si>
    <t>78030Vi18380</t>
  </si>
  <si>
    <t>vAghcizffkaepvwhxlkFQg==</t>
  </si>
  <si>
    <t>cdcdac17-8faf-4b75-919c-6bfe4ba3f7c215</t>
  </si>
  <si>
    <t>SO48309</t>
  </si>
  <si>
    <t>PO17226184242</t>
  </si>
  <si>
    <t>35502Vi19939</t>
  </si>
  <si>
    <t>Dv/1a2OlC0KHBqxD3CJ0ag==</t>
  </si>
  <si>
    <t>cdcdac17-8faf-4b75-919c-6bfe4ba3f7c216</t>
  </si>
  <si>
    <t>SO48395</t>
  </si>
  <si>
    <t>PO9570174316</t>
  </si>
  <si>
    <t>10-4020-000585</t>
  </si>
  <si>
    <t>QXvOJaHeaUKUGsxzQA6jIg==</t>
  </si>
  <si>
    <t>cdcdac17-8faf-4b75-919c-6bfe4ba3f7c338</t>
  </si>
  <si>
    <t>SO48393</t>
  </si>
  <si>
    <t>PO9599137631</t>
  </si>
  <si>
    <t>10-4020-000170</t>
  </si>
  <si>
    <t>88710Vi98048</t>
  </si>
  <si>
    <t>uYE804tE+EOBvIKsyqtn5Q==</t>
  </si>
  <si>
    <t>cdcdac17-8faf-4b75-919c-6bfe4ba3f7c339</t>
  </si>
  <si>
    <t>SO48343</t>
  </si>
  <si>
    <t>PO435176110</t>
  </si>
  <si>
    <t>10-4020-000651</t>
  </si>
  <si>
    <t>116476Vi23288</t>
  </si>
  <si>
    <t>WFljVHEf1E+yjmwHtNdrpQ==</t>
  </si>
  <si>
    <t>cdcdac17-8faf-4b75-919c-6bfe4ba3f7c340</t>
  </si>
  <si>
    <t>SO48365</t>
  </si>
  <si>
    <t>PO4089137383</t>
  </si>
  <si>
    <t>10-4020-000368</t>
  </si>
  <si>
    <t>88038Vi91685</t>
  </si>
  <si>
    <t>bMawbDDER0WyPSdp+e6sHw==</t>
  </si>
  <si>
    <t>cdcdac17-8faf-4b75-919c-6bfe4ba3f7c341</t>
  </si>
  <si>
    <t>SO48331</t>
  </si>
  <si>
    <t>PO12876158230</t>
  </si>
  <si>
    <t>10-4020-000300</t>
  </si>
  <si>
    <t>16087Vi46953</t>
  </si>
  <si>
    <t>ojH9ny15kECfw8IMno2LIw==</t>
  </si>
  <si>
    <t>cdcdac17-8faf-4b75-919c-6bfe4ba3f7c402</t>
  </si>
  <si>
    <t>SO48301</t>
  </si>
  <si>
    <t>PO17719191225</t>
  </si>
  <si>
    <t>55335Vi38653</t>
  </si>
  <si>
    <t>FCdmG/ypmUqhZbceU7yx6A==</t>
  </si>
  <si>
    <t>cdcdac17-8faf-4b75-919c-6bfe4ba3f7c403</t>
  </si>
  <si>
    <t>SO48400</t>
  </si>
  <si>
    <t>10-4030-020830</t>
  </si>
  <si>
    <t>431498Vi86461</t>
  </si>
  <si>
    <t>guCyLSBkF06WFmSJL7JDKA==</t>
  </si>
  <si>
    <t>cdcdac17-8faf-4b75-919c-6bfe4ba3f7c518</t>
  </si>
  <si>
    <t>SO48413</t>
  </si>
  <si>
    <t>10-4030-014288</t>
  </si>
  <si>
    <t>831874Vi39028</t>
  </si>
  <si>
    <t>DUYSLXgo10GQ/xYZJf6nvg==</t>
  </si>
  <si>
    <t>2002-12-09 00:00:00.000000 UTC</t>
  </si>
  <si>
    <t>cdcdac17-8faf-4b75-919c-6bfe4ba3f7c231</t>
  </si>
  <si>
    <t>SO48415</t>
  </si>
  <si>
    <t>10-4030-026634</t>
  </si>
  <si>
    <t>1033255Vi3333</t>
  </si>
  <si>
    <t>BkWsEfYZBk6P95ubQyCTUg==</t>
  </si>
  <si>
    <t>cdcdac17-8faf-4b75-919c-6bfe4ba3f7c232</t>
  </si>
  <si>
    <t>SO48411</t>
  </si>
  <si>
    <t>10-4030-017182</t>
  </si>
  <si>
    <t>830690Vi17658</t>
  </si>
  <si>
    <t>MJPIEf1/QECbpbb8oMKT1Q==</t>
  </si>
  <si>
    <t>cdcdac17-8faf-4b75-919c-6bfe4ba3f7c765</t>
  </si>
  <si>
    <t>SO48427</t>
  </si>
  <si>
    <t>10-4030-014289</t>
  </si>
  <si>
    <t>231875Vi34303</t>
  </si>
  <si>
    <t>gqmLCyJO40mhb3jwcm4glg==</t>
  </si>
  <si>
    <t>2002-12-10 00:00:00.000000 UTC</t>
  </si>
  <si>
    <t>cdcdac17-8faf-4b75-919c-6bfe4ba3f7c248</t>
  </si>
  <si>
    <t>2002-12-03 00:00:00.000000 UTC</t>
  </si>
  <si>
    <t>SO48423</t>
  </si>
  <si>
    <t>10-4030-019297</t>
  </si>
  <si>
    <t>231487Vi5001</t>
  </si>
  <si>
    <t>FDtiHmRNSEaY/WWJ5KLxag==</t>
  </si>
  <si>
    <t>cdcdac17-8faf-4b75-919c-6bfe4ba3f7c470</t>
  </si>
  <si>
    <t>SO48434</t>
  </si>
  <si>
    <t>10-4030-022912</t>
  </si>
  <si>
    <t>933919Vi10026</t>
  </si>
  <si>
    <t>+rmYoL3JH0K8Vid8Jqvs5A==</t>
  </si>
  <si>
    <t>cdcdac17-8faf-4b75-919c-6bfe4ba3f7c629</t>
  </si>
  <si>
    <t>SO48438</t>
  </si>
  <si>
    <t>10-4030-013117</t>
  </si>
  <si>
    <t>1135675Vi22639</t>
  </si>
  <si>
    <t>mFpV0vZL6kG/Sxzif0J4Ww==</t>
  </si>
  <si>
    <t>2002-12-11 00:00:00.000000 UTC</t>
  </si>
  <si>
    <t>cdcdac17-8faf-4b75-919c-6bfe4ba3f7c653</t>
  </si>
  <si>
    <t>SO48444</t>
  </si>
  <si>
    <t>10-4030-026618</t>
  </si>
  <si>
    <t>633371Vi767</t>
  </si>
  <si>
    <t>YFtodf2BzUKeS2RO27wiOA==</t>
  </si>
  <si>
    <t>2002-12-12 00:00:00.000000 UTC</t>
  </si>
  <si>
    <t>cdcdac17-8faf-4b75-919c-6bfe4ba3f7c271</t>
  </si>
  <si>
    <t>SO48443</t>
  </si>
  <si>
    <t>10-4030-012232</t>
  </si>
  <si>
    <t>1132227Vi76248</t>
  </si>
  <si>
    <t>AY5a9unuzEWHddwRo+C/gA==</t>
  </si>
  <si>
    <t>cdcdac17-8faf-4b75-919c-6bfe4ba3f7c546</t>
  </si>
  <si>
    <t>SO48448</t>
  </si>
  <si>
    <t>10-4030-022987</t>
  </si>
  <si>
    <t>833828Vi40059</t>
  </si>
  <si>
    <t>IVFK/fhu3EKMGVDGvyBNvQ==</t>
  </si>
  <si>
    <t>cdcdac17-8faf-4b75-919c-6bfe4ba3f7c672</t>
  </si>
  <si>
    <t>SO48453</t>
  </si>
  <si>
    <t>10-4030-017647</t>
  </si>
  <si>
    <t>431301Vi66833</t>
  </si>
  <si>
    <t>UlwwTnqn3kCz4bdC1Rf18g==</t>
  </si>
  <si>
    <t>2002-12-13 00:00:00.000000 UTC</t>
  </si>
  <si>
    <t>cdcdac17-8faf-4b75-919c-6bfe4ba3f7c491</t>
  </si>
  <si>
    <t>2002-12-06 00:00:00.000000 UTC</t>
  </si>
  <si>
    <t>SO48457</t>
  </si>
  <si>
    <t>10-4030-013110</t>
  </si>
  <si>
    <t>435788Vi30877</t>
  </si>
  <si>
    <t>NvdfrSrH+EuyXrpiXJLCzg==</t>
  </si>
  <si>
    <t>cdcdac17-8faf-4b75-919c-6bfe4ba3f7c700</t>
  </si>
  <si>
    <t>SO48459</t>
  </si>
  <si>
    <t>10-4030-014966</t>
  </si>
  <si>
    <t>230767Vi5881</t>
  </si>
  <si>
    <t>woiWpRDeTEakb9dNCk8tAw==</t>
  </si>
  <si>
    <t>2002-12-14 00:00:00.000000 UTC</t>
  </si>
  <si>
    <t>cdcdac17-8faf-4b75-919c-6bfe4ba3f7c497</t>
  </si>
  <si>
    <t>SO48469</t>
  </si>
  <si>
    <t>10-4030-022961</t>
  </si>
  <si>
    <t>933825Vi54472</t>
  </si>
  <si>
    <t>bAwwDW9mPUqI3GhDcNaiJA==</t>
  </si>
  <si>
    <t>cdcdac17-8faf-4b75-919c-6bfe4ba3f7c727</t>
  </si>
  <si>
    <t>SO48463</t>
  </si>
  <si>
    <t>10-4030-017225</t>
  </si>
  <si>
    <t>931604Vi94474</t>
  </si>
  <si>
    <t>vb7g6z+C3UKy4bCEZ0Z58w==</t>
  </si>
  <si>
    <t>cdcdac17-8faf-4b75-919c-6bfe4ba3f7c797</t>
  </si>
  <si>
    <t>SO48485</t>
  </si>
  <si>
    <t>10-4030-026587</t>
  </si>
  <si>
    <t>635939Vi34086</t>
  </si>
  <si>
    <t>um7a21X4ZE22ysXOh09GnQ==</t>
  </si>
  <si>
    <t>2002-12-15 00:00:00.000000 UTC</t>
  </si>
  <si>
    <t>cdcdac17-8faf-4b75-919c-6bfe4ba3f7c750</t>
  </si>
  <si>
    <t>SO48483</t>
  </si>
  <si>
    <t>10-4030-024917</t>
  </si>
  <si>
    <t>935526Vi49460</t>
  </si>
  <si>
    <t>SmNHDL1qXk+bvbw0UT0cHA==</t>
  </si>
  <si>
    <t>cdcdac17-8faf-4b75-919c-6bfe4ba3f7c751</t>
  </si>
  <si>
    <t>SO48491</t>
  </si>
  <si>
    <t>10-4030-013126</t>
  </si>
  <si>
    <t>235680Vi68080</t>
  </si>
  <si>
    <t>bNlX34q4skeBe+A5hLeMgw==</t>
  </si>
  <si>
    <t>2002-12-16 00:00:00.000000 UTC</t>
  </si>
  <si>
    <t>cdcdac17-8faf-4b75-919c-6bfe4ba3f7c577</t>
  </si>
  <si>
    <t>SO48502</t>
  </si>
  <si>
    <t>10-4030-026566</t>
  </si>
  <si>
    <t>gP5FBrAJmUCs7gYKL3YT4w==</t>
  </si>
  <si>
    <t>2002-12-17 00:00:00.000000 UTC</t>
  </si>
  <si>
    <t>cdcdac17-8faf-4b75-919c-6bfe4ba3f7c601</t>
  </si>
  <si>
    <t>SO48493</t>
  </si>
  <si>
    <t>10-4030-012402</t>
  </si>
  <si>
    <t>931315Vi62817</t>
  </si>
  <si>
    <t>gmkZgzfdBUWyp7NYgxHzvQ==</t>
  </si>
  <si>
    <t>cdcdac17-8faf-4b75-919c-6bfe4ba3f7c766</t>
  </si>
  <si>
    <t>SO48510</t>
  </si>
  <si>
    <t>10-4030-026631</t>
  </si>
  <si>
    <t>733252Vi9885</t>
  </si>
  <si>
    <t>iYFdnVjAckiOMQUuKRIhfQ==</t>
  </si>
  <si>
    <t>2002-12-18 00:00:00.000000 UTC</t>
  </si>
  <si>
    <t>cdcdac17-8faf-4b75-919c-6bfe4ba3f7c249</t>
  </si>
  <si>
    <t>SO48513</t>
  </si>
  <si>
    <t>10-4030-015417</t>
  </si>
  <si>
    <t>233502Vi51496</t>
  </si>
  <si>
    <t>XYbSK4Wg1kSKlIKxJ7qqYA==</t>
  </si>
  <si>
    <t>cdcdac17-8faf-4b75-919c-6bfe4ba3f7c250</t>
  </si>
  <si>
    <t>SO48508</t>
  </si>
  <si>
    <t>10-4030-013736</t>
  </si>
  <si>
    <t>331996Vi34617</t>
  </si>
  <si>
    <t>NtwnXzlpCUCi9XBGa53q2g==</t>
  </si>
  <si>
    <t>cdcdac17-8faf-4b75-919c-6bfe4ba3f7c251</t>
  </si>
  <si>
    <t>SO48504</t>
  </si>
  <si>
    <t>10-4030-020879</t>
  </si>
  <si>
    <t>1231497Vi65778</t>
  </si>
  <si>
    <t>af0LNV0NNECxMvnk4A+3Og==</t>
  </si>
  <si>
    <t>cdcdac17-8faf-4b75-919c-6bfe4ba3f7c777</t>
  </si>
  <si>
    <t>SO48525</t>
  </si>
  <si>
    <t>10-4030-014284</t>
  </si>
  <si>
    <t>1231872Vi32921</t>
  </si>
  <si>
    <t>G5SmXUFBIkKcREhemYV2/w==</t>
  </si>
  <si>
    <t>2002-12-19 00:00:00.000000 UTC</t>
  </si>
  <si>
    <t>cdcdac17-8faf-4b75-919c-6bfe4ba3f7c62</t>
  </si>
  <si>
    <t>SO48520</t>
  </si>
  <si>
    <t>10-4030-016411</t>
  </si>
  <si>
    <t>431472Vi15375</t>
  </si>
  <si>
    <t>2XooJzBH/EKbrOGd65EZ/A==</t>
  </si>
  <si>
    <t>cdcdac17-8faf-4b75-919c-6bfe4ba3f7c538</t>
  </si>
  <si>
    <t>SO48532</t>
  </si>
  <si>
    <t>10-4030-013112</t>
  </si>
  <si>
    <t>235790Vi78532</t>
  </si>
  <si>
    <t>mOj2qu8OdEGf2OY2/PsvBw==</t>
  </si>
  <si>
    <t>cdcdac17-8faf-4b75-919c-6bfe4ba3f7c654</t>
  </si>
  <si>
    <t>SO48533</t>
  </si>
  <si>
    <t>10-4030-026560</t>
  </si>
  <si>
    <t>6WKzBaRUwEGwQm+shQDeLw==</t>
  </si>
  <si>
    <t>cdcdac17-8faf-4b75-919c-6bfe4ba3f7c655</t>
  </si>
  <si>
    <t>SO48543</t>
  </si>
  <si>
    <t>10-4030-024918</t>
  </si>
  <si>
    <t>935527Vi41043</t>
  </si>
  <si>
    <t>YXcTjrtaoEqkPdOy2mX+xg==</t>
  </si>
  <si>
    <t>2002-12-20 00:00:00.000000 UTC</t>
  </si>
  <si>
    <t>cdcdac17-8faf-4b75-919c-6bfe4ba3f7c673</t>
  </si>
  <si>
    <t>SO48554</t>
  </si>
  <si>
    <t>10-4030-026622</t>
  </si>
  <si>
    <t>533373Vi23875</t>
  </si>
  <si>
    <t>BevVNMk7mkOwzxmmeo/AVQ==</t>
  </si>
  <si>
    <t>2002-12-21 00:00:00.000000 UTC</t>
  </si>
  <si>
    <t>cdcdac17-8faf-4b75-919c-6bfe4ba3f7c90</t>
  </si>
  <si>
    <t>SO48550</t>
  </si>
  <si>
    <t>10-4030-019315</t>
  </si>
  <si>
    <t>831495Vi54801</t>
  </si>
  <si>
    <t>d8zXCw2eWEuymQVWUTBhTg==</t>
  </si>
  <si>
    <t>cdcdac17-8faf-4b75-919c-6bfe4ba3f7c492</t>
  </si>
  <si>
    <t>SO48547</t>
  </si>
  <si>
    <t>10-4030-019029</t>
  </si>
  <si>
    <t>131307Vi27878</t>
  </si>
  <si>
    <t>FTt7xcUxPEC86qBAosdjvg==</t>
  </si>
  <si>
    <t>cdcdac17-8faf-4b75-919c-6bfe4ba3f7c549</t>
  </si>
  <si>
    <t>SO48551</t>
  </si>
  <si>
    <t>10-4030-020833</t>
  </si>
  <si>
    <t>131500Vi71751</t>
  </si>
  <si>
    <t>8KjHxQXlBkyFlQIwvwFdtw==</t>
  </si>
  <si>
    <t>cdcdac17-8faf-4b75-919c-6bfe4ba3f7c550</t>
  </si>
  <si>
    <t>SO48557</t>
  </si>
  <si>
    <t>10-4030-022958</t>
  </si>
  <si>
    <t>233943Vi45084</t>
  </si>
  <si>
    <t>3Z0M6TlteE+uD0f2sUzggg==</t>
  </si>
  <si>
    <t>cdcdac17-8faf-4b75-919c-6bfe4ba3f7c701</t>
  </si>
  <si>
    <t>SO48560</t>
  </si>
  <si>
    <t>10-4030-026561</t>
  </si>
  <si>
    <t>435929Vi51302</t>
  </si>
  <si>
    <t>JtLTqSNX0EmeHXoylnejYA==</t>
  </si>
  <si>
    <t>cdcdac17-8faf-4b75-919c-6bfe4ba3f7c702</t>
  </si>
  <si>
    <t>SO48563</t>
  </si>
  <si>
    <t>10-4030-020831</t>
  </si>
  <si>
    <t>531499Vi25967</t>
  </si>
  <si>
    <t>czM35pk1MEuMyagZCRkUVw==</t>
  </si>
  <si>
    <t>2002-12-22 00:00:00.000000 UTC</t>
  </si>
  <si>
    <t>cdcdac17-8faf-4b75-919c-6bfe4ba3f7c555</t>
  </si>
  <si>
    <t>SO48574</t>
  </si>
  <si>
    <t>10-4030-015422</t>
  </si>
  <si>
    <t>1133504Vi45193</t>
  </si>
  <si>
    <t>PNt3zq8+wk2NN8vJaNsoTg==</t>
  </si>
  <si>
    <t>2002-12-23 00:00:00.000000 UTC</t>
  </si>
  <si>
    <t>cdcdac17-8faf-4b75-919c-6bfe4ba3f7c108</t>
  </si>
  <si>
    <t>SO48572</t>
  </si>
  <si>
    <t>10-4030-028756</t>
  </si>
  <si>
    <t>832242Vi84034</t>
  </si>
  <si>
    <t>PD3hVQCzmUKmE3ivZHvTfQ==</t>
  </si>
  <si>
    <t>cdcdac17-8faf-4b75-919c-6bfe4ba3f7c509</t>
  </si>
  <si>
    <t>SO48598</t>
  </si>
  <si>
    <t>10-4030-013106</t>
  </si>
  <si>
    <t>335784Vi59995</t>
  </si>
  <si>
    <t>MJjsg5c73kGtACbYGxTJ2Q==</t>
  </si>
  <si>
    <t>2002-12-25 00:00:00.000000 UTC</t>
  </si>
  <si>
    <t>cdcdac17-8faf-4b75-919c-6bfe4ba3f7c602</t>
  </si>
  <si>
    <t>SO48604</t>
  </si>
  <si>
    <t>10-4030-026609</t>
  </si>
  <si>
    <t>533364Vi45726</t>
  </si>
  <si>
    <t>UrbupYahyU+2zS05FqEWwg==</t>
  </si>
  <si>
    <t>2002-12-26 00:00:00.000000 UTC</t>
  </si>
  <si>
    <t>cdcdac17-8faf-4b75-919c-6bfe4ba3f7c58</t>
  </si>
  <si>
    <t>SO48603</t>
  </si>
  <si>
    <t>10-4030-028751</t>
  </si>
  <si>
    <t>632236Vi12956</t>
  </si>
  <si>
    <t>61Cr7JVRL06a1WOkH1KpSA==</t>
  </si>
  <si>
    <t>cdcdac17-8faf-4b75-919c-6bfe4ba3f7c471</t>
  </si>
  <si>
    <t>SO48606</t>
  </si>
  <si>
    <t>10-4030-022988</t>
  </si>
  <si>
    <t>433829Vi21714</t>
  </si>
  <si>
    <t>+JwIKzqU902HgRCChac05w==</t>
  </si>
  <si>
    <t>cdcdac17-8faf-4b75-919c-6bfe4ba3f7c630</t>
  </si>
  <si>
    <t>SO48618</t>
  </si>
  <si>
    <t>10-4030-027259</t>
  </si>
  <si>
    <t>333511Vi94858</t>
  </si>
  <si>
    <t>X2QMCMmN40WNT7iodCoX3w==</t>
  </si>
  <si>
    <t>2002-12-27 00:00:00.000000 UTC</t>
  </si>
  <si>
    <t>cdcdac17-8faf-4b75-919c-6bfe4ba3f7c421</t>
  </si>
  <si>
    <t>SO48625</t>
  </si>
  <si>
    <t>10-4030-026547</t>
  </si>
  <si>
    <t>635925Vi13032</t>
  </si>
  <si>
    <t>Edxg/Uql/k2hrdRJOyQrqA==</t>
  </si>
  <si>
    <t>cdcdac17-8faf-4b75-919c-6bfe4ba3f7c656</t>
  </si>
  <si>
    <t>SO48640</t>
  </si>
  <si>
    <t>10-4030-026681</t>
  </si>
  <si>
    <t>334077Vi85207</t>
  </si>
  <si>
    <t>BLg+wB0F+kqzJ1rjra2D1w==</t>
  </si>
  <si>
    <t>2002-12-29 00:00:00.000000 UTC</t>
  </si>
  <si>
    <t>cdcdac17-8faf-4b75-919c-6bfe4ba3f7c286</t>
  </si>
  <si>
    <t>SO48641</t>
  </si>
  <si>
    <t>10-4030-013524</t>
  </si>
  <si>
    <t>1135696Vi23488</t>
  </si>
  <si>
    <t>6a3YNCrmVk+l9jHky52XmQ==</t>
  </si>
  <si>
    <t>cdcdac17-8faf-4b75-919c-6bfe4ba3f7c703</t>
  </si>
  <si>
    <t>SO48650</t>
  </si>
  <si>
    <t>10-4030-022986</t>
  </si>
  <si>
    <t>533827Vi78665</t>
  </si>
  <si>
    <t>jMUVk3rZH0q32WsLVKU0Qw==</t>
  </si>
  <si>
    <t>2002-12-30 00:00:00.000000 UTC</t>
  </si>
  <si>
    <t>cdcdac17-8faf-4b75-919c-6bfe4ba3f7c728</t>
  </si>
  <si>
    <t>SO48661</t>
  </si>
  <si>
    <t>10-4030-015467</t>
  </si>
  <si>
    <t>133516Vi17612</t>
  </si>
  <si>
    <t>1OX0pMDsVkq/Q3xoFV8mpw==</t>
  </si>
  <si>
    <t>2002-12-31 00:00:00.000000 UTC</t>
  </si>
  <si>
    <t>cdcdac17-8faf-4b75-919c-6bfe4ba3f7c310</t>
  </si>
  <si>
    <t>2002-12-24 00:00:00.000000 UTC</t>
  </si>
  <si>
    <t>SO48657</t>
  </si>
  <si>
    <t>10-4030-015067</t>
  </si>
  <si>
    <t>731591Vi69341</t>
  </si>
  <si>
    <t>ZzTw+UTvo0ORpk+yvjsfQQ==</t>
  </si>
  <si>
    <t>cdcdac17-8faf-4b75-919c-6bfe4ba3f7c510</t>
  </si>
  <si>
    <t>SO48662</t>
  </si>
  <si>
    <t>10-4030-022938</t>
  </si>
  <si>
    <t>733933Vi79342</t>
  </si>
  <si>
    <t>FnnHV/vI7kWtIHUf2LgJgg==</t>
  </si>
  <si>
    <t>cdcdac17-8faf-4b75-919c-6bfe4ba3f7c752</t>
  </si>
  <si>
    <t>SO48669</t>
  </si>
  <si>
    <t>10-4030-019293</t>
  </si>
  <si>
    <t>sCj2w26PEkKQDQERG4P8iw==</t>
  </si>
  <si>
    <t>2003-01-01 00:00:00.000000 UTC</t>
  </si>
  <si>
    <t>cdcdac17-8faf-4b75-919c-6bfe4ba3f7c462</t>
  </si>
  <si>
    <t>SO48667</t>
  </si>
  <si>
    <t>10-4030-019341</t>
  </si>
  <si>
    <t>1131295Vi24619</t>
  </si>
  <si>
    <t>o5rZ9ivH4k6lj89aDO5iFQ==</t>
  </si>
  <si>
    <t>cdcdac17-8faf-4b75-919c-6bfe4ba3f7c767</t>
  </si>
  <si>
    <t>SO48688</t>
  </si>
  <si>
    <t>10-4030-022966</t>
  </si>
  <si>
    <t>1233826Vi89117</t>
  </si>
  <si>
    <t>0O13melSvEm98zRja/0FAw==</t>
  </si>
  <si>
    <t>2003-01-03 00:00:00.000000 UTC</t>
  </si>
  <si>
    <t>cdcdac17-8faf-4b75-919c-6bfe4ba3f7c657</t>
  </si>
  <si>
    <t>SO48687</t>
  </si>
  <si>
    <t>10-4030-012317</t>
  </si>
  <si>
    <t>332221Vi35002</t>
  </si>
  <si>
    <t>sQhjrsg0gkysACCZAEmVdQ==</t>
  </si>
  <si>
    <t>cdcdac17-8faf-4b75-919c-6bfe4ba3f7c782</t>
  </si>
  <si>
    <t>SO48700</t>
  </si>
  <si>
    <t>10-4030-013519</t>
  </si>
  <si>
    <t>935693Vi7818</t>
  </si>
  <si>
    <t>U1t9SYGOAUu8KAqamikFqg==</t>
  </si>
  <si>
    <t>2003-01-04 00:00:00.000000 UTC</t>
  </si>
  <si>
    <t>cdcdac17-8faf-4b75-919c-6bfe4ba3f7c674</t>
  </si>
  <si>
    <t>2002-12-28 00:00:00.000000 UTC</t>
  </si>
  <si>
    <t>SO48706</t>
  </si>
  <si>
    <t>10-4030-019359</t>
  </si>
  <si>
    <t>831296Vi18302</t>
  </si>
  <si>
    <t>fvMQkvuNY0C/LJkcwK8Fnw==</t>
  </si>
  <si>
    <t>2003-01-05 00:00:00.000000 UTC</t>
  </si>
  <si>
    <t>cdcdac17-8faf-4b75-919c-6bfe4ba3f7c791</t>
  </si>
  <si>
    <t>SO48722</t>
  </si>
  <si>
    <t>10-4030-022937</t>
  </si>
  <si>
    <t>1133932Vi31598</t>
  </si>
  <si>
    <t>zCLiWeldIkSCupifmzvrgg==</t>
  </si>
  <si>
    <t>2003-01-06 00:00:00.000000 UTC</t>
  </si>
  <si>
    <t>cdcdac17-8faf-4b75-919c-6bfe4ba3f7c729</t>
  </si>
  <si>
    <t>SO48720</t>
  </si>
  <si>
    <t>10-4030-022910</t>
  </si>
  <si>
    <t>833918Vi50730</t>
  </si>
  <si>
    <t>MBiYrMXD2EG5oZKSBvxoXA==</t>
  </si>
  <si>
    <t>cdcdac17-8faf-4b75-919c-6bfe4ba3f7c730</t>
  </si>
  <si>
    <t>SO48716</t>
  </si>
  <si>
    <t>10-4030-017626</t>
  </si>
  <si>
    <t>831605Vi72114</t>
  </si>
  <si>
    <t>oM56U1uchkS48jOhq3//jg==</t>
  </si>
  <si>
    <t>cdcdac17-8faf-4b75-919c-6bfe4ba3f7c798</t>
  </si>
  <si>
    <t>SO48726</t>
  </si>
  <si>
    <t>10-4030-024915</t>
  </si>
  <si>
    <t>835524Vi72223</t>
  </si>
  <si>
    <t>vQgjiLck10msFCdGIdAtdw==</t>
  </si>
  <si>
    <t>2003-01-07 00:00:00.000000 UTC</t>
  </si>
  <si>
    <t>cdcdac17-8faf-4b75-919c-6bfe4ba3f7c753</t>
  </si>
  <si>
    <t>SalesQuota</t>
  </si>
  <si>
    <t>Bonus</t>
  </si>
  <si>
    <t>CommissionPct</t>
  </si>
  <si>
    <t>SalesYTD</t>
  </si>
  <si>
    <t>SalesLastYear</t>
  </si>
  <si>
    <t>kkl1SOCeDkyMlJRRYE4+Ag==</t>
  </si>
  <si>
    <t>2001-01-28 00:00:00.000000 UTC</t>
  </si>
  <si>
    <t>6f1bedc9-06d8-4dbc-b246-dbce6c3a785a</t>
  </si>
  <si>
    <t>dHIKHmQwWE+I7kxlhshxaQ==</t>
  </si>
  <si>
    <t>2001-06-24 00:00:00.000000 UTC</t>
  </si>
  <si>
    <t>5O7ZTYGOjE+vl2gzlMH3wA==</t>
  </si>
  <si>
    <t>d650bf89-b261-498e-98ea-d252e7e7a430</t>
  </si>
  <si>
    <t>48428e46-1cb2-4b70-b331-85d2dedc05a4</t>
  </si>
  <si>
    <t>KCkBOey/QkKHTUIxYsP1Zw==</t>
  </si>
  <si>
    <t>48428e46-1cb2-4b70-b331-85d2dedc05a6</t>
  </si>
  <si>
    <t>q+EKeoOy+UCR0RZ6vwbXIA==</t>
  </si>
  <si>
    <t>nRelUjkyV0GuKRfoaCltwA==</t>
  </si>
  <si>
    <t>48428e46-1cb2-4b70-b331-85d2dedc05a7</t>
  </si>
  <si>
    <t>ShqUvlD7R0m9pLuJcjZbCA==</t>
  </si>
  <si>
    <t>220yNXhy70+zuuoTe2kJTg==</t>
  </si>
  <si>
    <t>wX/9MYTcBU+5oHYlGerKzA==</t>
  </si>
  <si>
    <t>shWsa/uPqUW21QQOFsIHPw==</t>
  </si>
  <si>
    <t>ifbRHXTfSUGGAFlVXu8VSw==</t>
  </si>
  <si>
    <t>jYP2JbSdM0id3HokKDrxug==</t>
  </si>
  <si>
    <t>1OMJ9ch2qkKzU5C3uNsI3g==</t>
  </si>
  <si>
    <t>48428e46-1cb2-4b70-b331-85d2dedc05a8</t>
  </si>
  <si>
    <t>48428e46-1cb2-4b70-b331-85d2dedc05a9</t>
  </si>
  <si>
    <t>BOyUrNyi40OGVN0MVGq8Fw==</t>
  </si>
  <si>
    <t>J+/bz/exVkqoeAIhxzuuZw==</t>
  </si>
  <si>
    <t>2003-04-08 00:00:00.000000 UTC</t>
  </si>
  <si>
    <t>WrJLIuNiPkmsr0+PXHI5ag==</t>
  </si>
  <si>
    <t>2003-06-24 00:00:00.000000 UTC</t>
  </si>
  <si>
    <t>d4eWm9x1vUWo35zapyg54Q==</t>
  </si>
  <si>
    <t>Name</t>
  </si>
  <si>
    <t>CountryRegionCode</t>
  </si>
  <si>
    <t>Group</t>
  </si>
  <si>
    <t>CostYTD</t>
  </si>
  <si>
    <t>CostLastYear</t>
  </si>
  <si>
    <t>Brazil</t>
  </si>
  <si>
    <t>BR</t>
  </si>
  <si>
    <t>South America</t>
  </si>
  <si>
    <t>EJpoQwvjf0mw3hHeICZ/9w==</t>
  </si>
  <si>
    <t>1998-06-01 00:00:00.000000 UTC</t>
  </si>
  <si>
    <t>c2639314-5ce0-4a5c-9bb5-7930aa4b24d2</t>
  </si>
  <si>
    <t>Northwest</t>
  </si>
  <si>
    <t>US</t>
  </si>
  <si>
    <t>North America</t>
  </si>
  <si>
    <t>60a7cc3e-7c7c-4f0a-9d15-f182cdb42f3a</t>
  </si>
  <si>
    <t>Northeast</t>
  </si>
  <si>
    <t>CXP7AMyW4kmDYwobpySG8g==</t>
  </si>
  <si>
    <t>Central</t>
  </si>
  <si>
    <t>2H9u340ajEaxA+2K3bRSwQ==</t>
  </si>
  <si>
    <t>Southwest</t>
  </si>
  <si>
    <t>oJ4+3FB5MUSUKJnby8M4ZQ==</t>
  </si>
  <si>
    <t>Southeast</t>
  </si>
  <si>
    <t>WhbEbUxe0kKAnUNE4Kx15w==</t>
  </si>
  <si>
    <t>c2639314-5ce0-4a5c-9bb5-7930aa4b24d3</t>
  </si>
  <si>
    <t>Canada</t>
  </si>
  <si>
    <t>CA</t>
  </si>
  <si>
    <t>iq+0BjkWbkeSZhEEYdZrAA==</t>
  </si>
  <si>
    <t>France</t>
  </si>
  <si>
    <t>FR</t>
  </si>
  <si>
    <t>Europe</t>
  </si>
  <si>
    <t>BGiAv0ybB0udGXBvLmiVUg==</t>
  </si>
  <si>
    <t>Germany</t>
  </si>
  <si>
    <t>DE</t>
  </si>
  <si>
    <t>21AkbVmBT0GpF+c+6Rw4qQ==</t>
  </si>
  <si>
    <t>Australia</t>
  </si>
  <si>
    <t>AU</t>
  </si>
  <si>
    <t>Pacific</t>
  </si>
  <si>
    <t>LmEuYOnf2UG4lCfkiXR4hQ==</t>
  </si>
  <si>
    <t>China</t>
  </si>
  <si>
    <t>CH</t>
  </si>
  <si>
    <t>Asia</t>
  </si>
  <si>
    <t>c2639314-5ce0-4a5c-9bb5-7930aa4b24d4</t>
  </si>
  <si>
    <t>United Kingdom</t>
  </si>
  <si>
    <t>GB</t>
  </si>
  <si>
    <t>H378BeotTkGezQnRUFFvtQ==</t>
  </si>
  <si>
    <t>CustomerType</t>
  </si>
  <si>
    <t>AW00011634</t>
  </si>
  <si>
    <t>I</t>
  </si>
  <si>
    <t>RiZw/4bdTE++Je/HrvRMLw==</t>
  </si>
  <si>
    <t>2004-10-13 11:15:07.000000 UTC</t>
  </si>
  <si>
    <t>474925f4-3872-4eb8-b482-f52c89db29a9</t>
  </si>
  <si>
    <t>AW00012084</t>
  </si>
  <si>
    <t>UEWCEBTp50yG0qkS48aOFQ==</t>
  </si>
  <si>
    <t>474925f4-3872-4eb8-b482-f52c89db29a10</t>
  </si>
  <si>
    <t>AW00012143</t>
  </si>
  <si>
    <t>ar3YL3XRfESAm0IW3f1RUQ==</t>
  </si>
  <si>
    <t>474925f4-3872-4eb8-b482-f52c89db29a11</t>
  </si>
  <si>
    <t>AW00012912</t>
  </si>
  <si>
    <t>NQJ82w2t4Uyb5Zai7mRI7w==</t>
  </si>
  <si>
    <t>474925f4-3872-4eb8-b482-f52c89db29a12</t>
  </si>
  <si>
    <t>AW00013180</t>
  </si>
  <si>
    <t>T0BqFZW/qECDR+/IdOvsNQ==</t>
  </si>
  <si>
    <t>474925f4-3872-4eb8-b482-f52c89db29a13</t>
  </si>
  <si>
    <t>AW00013393</t>
  </si>
  <si>
    <t>61MmQcoHnE+aKAE/+hBZGg==</t>
  </si>
  <si>
    <t>474925f4-3872-4eb8-b482-f52c89db29a14</t>
  </si>
  <si>
    <t>AW00013396</t>
  </si>
  <si>
    <t>9AWwJwynXE6B/dRi6fttRA==</t>
  </si>
  <si>
    <t>474925f4-3872-4eb8-b482-f52c89db29a15</t>
  </si>
  <si>
    <t>AW00013653</t>
  </si>
  <si>
    <t>HMAUnK9AaUG6iDXlOoV2xA==</t>
  </si>
  <si>
    <t>474925f4-3872-4eb8-b482-f52c89db29a16</t>
  </si>
  <si>
    <t>AW00014411</t>
  </si>
  <si>
    <t>Dh6LJywY2ECpqpcdFmrjyg==</t>
  </si>
  <si>
    <t>474925f4-3872-4eb8-b482-f52c89db29a17</t>
  </si>
  <si>
    <t>AW00014510</t>
  </si>
  <si>
    <t>IMMsZRGSEk2DUeWT6UYhQw==</t>
  </si>
  <si>
    <t>474925f4-3872-4eb8-b482-f52c89db29a18</t>
  </si>
  <si>
    <t>AW00014599</t>
  </si>
  <si>
    <t>/GGRF3iBZ0i0BARd0+V1QA==</t>
  </si>
  <si>
    <t>474925f4-3872-4eb8-b482-f52c89db29a19</t>
  </si>
  <si>
    <t>AW00015332</t>
  </si>
  <si>
    <t>CJV+BeXr10uzQYgGhylJqg==</t>
  </si>
  <si>
    <t>474925f4-3872-4eb8-b482-f52c89db29a20</t>
  </si>
  <si>
    <t>AW00015573</t>
  </si>
  <si>
    <t>EZjxpI/WiEun0IbrSMZFhw==</t>
  </si>
  <si>
    <t>474925f4-3872-4eb8-b482-f52c89db29a21</t>
  </si>
  <si>
    <t>AW00015825</t>
  </si>
  <si>
    <t>2sfOLwHYak6NdYVn2SQ+ng==</t>
  </si>
  <si>
    <t>474925f4-3872-4eb8-b482-f52c89db29a22</t>
  </si>
  <si>
    <t>AW00016354</t>
  </si>
  <si>
    <t>WzroHPpwdUmEKQIxZDjLfg==</t>
  </si>
  <si>
    <t>474925f4-3872-4eb8-b482-f52c89db29a23</t>
  </si>
  <si>
    <t>AW00016502</t>
  </si>
  <si>
    <t>rz3+YqfJRkWxGicxcxIW+A==</t>
  </si>
  <si>
    <t>474925f4-3872-4eb8-b482-f52c89db29a24</t>
  </si>
  <si>
    <t>AW00016805</t>
  </si>
  <si>
    <t>yKB8qNQ+TUO7qovyTklvcA==</t>
  </si>
  <si>
    <t>474925f4-3872-4eb8-b482-f52c89db29a25</t>
  </si>
  <si>
    <t>AW00016991</t>
  </si>
  <si>
    <t>CM0efQIQ0EWJwNkvf5967Q==</t>
  </si>
  <si>
    <t>474925f4-3872-4eb8-b482-f52c89db29a26</t>
  </si>
  <si>
    <t>AW00017272</t>
  </si>
  <si>
    <t>tGQ3VFyiHUWS0fjCHFZumw==</t>
  </si>
  <si>
    <t>474925f4-3872-4eb8-b482-f52c89db29a27</t>
  </si>
  <si>
    <t>AW00017359</t>
  </si>
  <si>
    <t>OubTi8FTfk+OdJPYZWgvcg==</t>
  </si>
  <si>
    <t>474925f4-3872-4eb8-b482-f52c89db29a28</t>
  </si>
  <si>
    <t>AW00017368</t>
  </si>
  <si>
    <t>y0OfP2+I+k2BCNA1JVA24w==</t>
  </si>
  <si>
    <t>474925f4-3872-4eb8-b482-f52c89db29a29</t>
  </si>
  <si>
    <t>AW00017401</t>
  </si>
  <si>
    <t>PMTbTRsxBE6ZNZd/l35BNg==</t>
  </si>
  <si>
    <t>474925f4-3872-4eb8-b482-f52c89db29a30</t>
  </si>
  <si>
    <t>AW00018074</t>
  </si>
  <si>
    <t>kGTrFrQ6H0G6ex1rlw6scg==</t>
  </si>
  <si>
    <t>474925f4-3872-4eb8-b482-f52c89db29a31</t>
  </si>
  <si>
    <t>AW00018121</t>
  </si>
  <si>
    <t>DEUWYZoJyEelWzUaba19Aw==</t>
  </si>
  <si>
    <t>474925f4-3872-4eb8-b482-f52c89db29a32</t>
  </si>
  <si>
    <t>AW00018404</t>
  </si>
  <si>
    <t>MUwjBa5YzE2DWgrwCmMQVQ==</t>
  </si>
  <si>
    <t>474925f4-3872-4eb8-b482-f52c89db29a33</t>
  </si>
  <si>
    <t>AW00018553</t>
  </si>
  <si>
    <t>1AYTrv6NHkGJ7Yr1GirD+w==</t>
  </si>
  <si>
    <t>474925f4-3872-4eb8-b482-f52c89db29a34</t>
  </si>
  <si>
    <t>AW00018688</t>
  </si>
  <si>
    <t>4l5ZNhIZlUCiZoXifIHdYQ==</t>
  </si>
  <si>
    <t>474925f4-3872-4eb8-b482-f52c89db29a35</t>
  </si>
  <si>
    <t>AW00018787</t>
  </si>
  <si>
    <t>/AGZUpQqFEmcGAooA9tyhg==</t>
  </si>
  <si>
    <t>474925f4-3872-4eb8-b482-f52c89db29a36</t>
  </si>
  <si>
    <t>AW00019684</t>
  </si>
  <si>
    <t>KrOTVt0P4Eu/Hz3sxfbr0Q==</t>
  </si>
  <si>
    <t>474925f4-3872-4eb8-b482-f52c89db29a37</t>
  </si>
  <si>
    <t>AW00019720</t>
  </si>
  <si>
    <t>RRbLrlmLTUGDKnFBqMc9Gw==</t>
  </si>
  <si>
    <t>474925f4-3872-4eb8-b482-f52c89db29a38</t>
  </si>
  <si>
    <t>AW00019737</t>
  </si>
  <si>
    <t>zYwl8+PHqU2juM759YF7vA==</t>
  </si>
  <si>
    <t>474925f4-3872-4eb8-b482-f52c89db29a39</t>
  </si>
  <si>
    <t>AW00019871</t>
  </si>
  <si>
    <t>Q/y2ozNM8UaGWv0AnuM9Yw==</t>
  </si>
  <si>
    <t>474925f4-3872-4eb8-b482-f52c89db29a40</t>
  </si>
  <si>
    <t>AW00020026</t>
  </si>
  <si>
    <t>1baGdxVUjkui6oCF0DjPUw==</t>
  </si>
  <si>
    <t>474925f4-3872-4eb8-b482-f52c89db29a41</t>
  </si>
  <si>
    <t>AW00020399</t>
  </si>
  <si>
    <t>lgwBEoKHuE2sSY+1EdsHCg==</t>
  </si>
  <si>
    <t>474925f4-3872-4eb8-b482-f52c89db29a42</t>
  </si>
  <si>
    <t>AW00021395</t>
  </si>
  <si>
    <t>jysB7uuS/0m6LvkyXRmi4A==</t>
  </si>
  <si>
    <t>474925f4-3872-4eb8-b482-f52c89db29a43</t>
  </si>
  <si>
    <t>AW00021626</t>
  </si>
  <si>
    <t>bsNhg0l+V0qWlh4UFRkKLw==</t>
  </si>
  <si>
    <t>474925f4-3872-4eb8-b482-f52c89db29a44</t>
  </si>
  <si>
    <t>AW00021728</t>
  </si>
  <si>
    <t>UfXL6cJK9kq0sni4JgzXyA==</t>
  </si>
  <si>
    <t>474925f4-3872-4eb8-b482-f52c89db29a45</t>
  </si>
  <si>
    <t>AW00021754</t>
  </si>
  <si>
    <t>NSkgA2UmQk6SbA34Nc2h5A==</t>
  </si>
  <si>
    <t>474925f4-3872-4eb8-b482-f52c89db29a46</t>
  </si>
  <si>
    <t>AW00022115</t>
  </si>
  <si>
    <t>hQsdQFZY4kiM0IXO9/Lf0w==</t>
  </si>
  <si>
    <t>474925f4-3872-4eb8-b482-f52c89db29a47</t>
  </si>
  <si>
    <t>AW00022160</t>
  </si>
  <si>
    <t>giiMNsc+uE+gBHVFI60hIA==</t>
  </si>
  <si>
    <t>474925f4-3872-4eb8-b482-f52c89db29a48</t>
  </si>
  <si>
    <t>AW00022290</t>
  </si>
  <si>
    <t>Rhg9ICL0+EWDU61qRoJe7g==</t>
  </si>
  <si>
    <t>474925f4-3872-4eb8-b482-f52c89db29a49</t>
  </si>
  <si>
    <t>AW00022376</t>
  </si>
  <si>
    <t>eUsGAwArDE+IlK9GcQmXSg==</t>
  </si>
  <si>
    <t>474925f4-3872-4eb8-b482-f52c89db29a50</t>
  </si>
  <si>
    <t>AW00023037</t>
  </si>
  <si>
    <t>l8JWl+UWTkSgcXcFz2hcOA==</t>
  </si>
  <si>
    <t>474925f4-3872-4eb8-b482-f52c89db29a51</t>
  </si>
  <si>
    <t>AW00023706</t>
  </si>
  <si>
    <t>UVqNZ+zesUqzghnOUys+Eg==</t>
  </si>
  <si>
    <t>474925f4-3872-4eb8-b482-f52c89db29a52</t>
  </si>
  <si>
    <t>AW00024498</t>
  </si>
  <si>
    <t>x1LvZuQ0uEK0WbmqQWXrvg==</t>
  </si>
  <si>
    <t>474925f4-3872-4eb8-b482-f52c89db29a53</t>
  </si>
  <si>
    <t>AW00024936</t>
  </si>
  <si>
    <t>Qh/zgy40NkSuCBcccdN9dw==</t>
  </si>
  <si>
    <t>474925f4-3872-4eb8-b482-f52c89db29a54</t>
  </si>
  <si>
    <t>AW00025067</t>
  </si>
  <si>
    <t>Jj2Xpb3nFEqGQZXAFyz8zg==</t>
  </si>
  <si>
    <t>474925f4-3872-4eb8-b482-f52c89db29a55</t>
  </si>
  <si>
    <t>AW00025979</t>
  </si>
  <si>
    <t>XxZDBEclnkOY8pVGLMsf4A==</t>
  </si>
  <si>
    <t>474925f4-3872-4eb8-b482-f52c89db29a56</t>
  </si>
  <si>
    <t>AW00026259</t>
  </si>
  <si>
    <t>yMzyqRfS70G7i7RxAYsUGQ==</t>
  </si>
  <si>
    <t>474925f4-3872-4eb8-b482-f52c89db29a57</t>
  </si>
  <si>
    <t>AW00026275</t>
  </si>
  <si>
    <t>TJnkW4Ag8kibd48+nRW1sQ==</t>
  </si>
  <si>
    <t>474925f4-3872-4eb8-b482-f52c89db29a58</t>
  </si>
  <si>
    <t>AW00026487</t>
  </si>
  <si>
    <t>466BrdQrTEeu6FmNqgidNg==</t>
  </si>
  <si>
    <t>474925f4-3872-4eb8-b482-f52c89db29a59</t>
  </si>
  <si>
    <t>AW00026580</t>
  </si>
  <si>
    <t>o36XF3Ei+UuZaTxp5IrYzw==</t>
  </si>
  <si>
    <t>474925f4-3872-4eb8-b482-f52c89db29a60</t>
  </si>
  <si>
    <t>AW00026717</t>
  </si>
  <si>
    <t>wm5SeobXBUyQQ62Mpfdz8Q==</t>
  </si>
  <si>
    <t>474925f4-3872-4eb8-b482-f52c89db29a61</t>
  </si>
  <si>
    <t>AW00027047</t>
  </si>
  <si>
    <t>6mVl3FSrME2N7zdKQhkAmg==</t>
  </si>
  <si>
    <t>474925f4-3872-4eb8-b482-f52c89db29a62</t>
  </si>
  <si>
    <t>AW00027221</t>
  </si>
  <si>
    <t>JctttvnYGUyUtKXOM2OQkA==</t>
  </si>
  <si>
    <t>474925f4-3872-4eb8-b482-f52c89db29a63</t>
  </si>
  <si>
    <t>AW00027629</t>
  </si>
  <si>
    <t>vBqEh2grfkuYThUpSYWDuw==</t>
  </si>
  <si>
    <t>474925f4-3872-4eb8-b482-f52c89db29a64</t>
  </si>
  <si>
    <t>AW00027911</t>
  </si>
  <si>
    <t>TOMTaqq+akutXbN1yCtxtA==</t>
  </si>
  <si>
    <t>474925f4-3872-4eb8-b482-f52c89db29a65</t>
  </si>
  <si>
    <t>AW00028004</t>
  </si>
  <si>
    <t>o696znC+3k6+E51Dbaadvg==</t>
  </si>
  <si>
    <t>474925f4-3872-4eb8-b482-f52c89db29a66</t>
  </si>
  <si>
    <t>AW00028017</t>
  </si>
  <si>
    <t>YLm9Q7brKkm38tjjhOSEpw==</t>
  </si>
  <si>
    <t>474925f4-3872-4eb8-b482-f52c89db29a67</t>
  </si>
  <si>
    <t>AW00028266</t>
  </si>
  <si>
    <t>JjrX3H3k3Uas6tp1iy6IRQ==</t>
  </si>
  <si>
    <t>474925f4-3872-4eb8-b482-f52c89db29a68</t>
  </si>
  <si>
    <t>AW00028870</t>
  </si>
  <si>
    <t>G2IlsOdB202f7yPu8fXVkg==</t>
  </si>
  <si>
    <t>474925f4-3872-4eb8-b482-f52c89db29a69</t>
  </si>
  <si>
    <t>AW00029217</t>
  </si>
  <si>
    <t>uqT49pQO/0Oh3UxFJ2OgFw==</t>
  </si>
  <si>
    <t>474925f4-3872-4eb8-b482-f52c89db29a70</t>
  </si>
  <si>
    <t>AW00011013</t>
  </si>
  <si>
    <t>LR/VApGpF0yBObFNhMMXqg==</t>
  </si>
  <si>
    <t>474925f4-3872-4eb8-b482-f52c89db29a71</t>
  </si>
  <si>
    <t>AW00011062</t>
  </si>
  <si>
    <t>LNh2eO2cNEOCbpqRHMqVBw==</t>
  </si>
  <si>
    <t>474925f4-3872-4eb8-b482-f52c89db29a72</t>
  </si>
  <si>
    <t>AW00011133</t>
  </si>
  <si>
    <t>l/TjWttsNEKOhV4E4N2QfQ==</t>
  </si>
  <si>
    <t>474925f4-3872-4eb8-b482-f52c89db29a73</t>
  </si>
  <si>
    <t>AW00011144</t>
  </si>
  <si>
    <t>BtQESb7imk+hfLKfp7f/BA==</t>
  </si>
  <si>
    <t>474925f4-3872-4eb8-b482-f52c89db29a74</t>
  </si>
  <si>
    <t>AW00011746</t>
  </si>
  <si>
    <t>I68WGifcIUml9G2d9FS9Rw==</t>
  </si>
  <si>
    <t>474925f4-3872-4eb8-b482-f52c89db29a75</t>
  </si>
  <si>
    <t>AW00011926</t>
  </si>
  <si>
    <t>gtHI7b681UKrn03rV9nx3A==</t>
  </si>
  <si>
    <t>474925f4-3872-4eb8-b482-f52c89db29a76</t>
  </si>
  <si>
    <t>AW00012445</t>
  </si>
  <si>
    <t>04019ypzs0uesRdaPlqAJQ==</t>
  </si>
  <si>
    <t>474925f4-3872-4eb8-b482-f52c89db29a77</t>
  </si>
  <si>
    <t>AW00013063</t>
  </si>
  <si>
    <t>a+uwNixKAUSout/7shHi5g==</t>
  </si>
  <si>
    <t>474925f4-3872-4eb8-b482-f52c89db29a78</t>
  </si>
  <si>
    <t>AW00013083</t>
  </si>
  <si>
    <t>R41e3XMpCEy1OJwVKb3RLQ==</t>
  </si>
  <si>
    <t>474925f4-3872-4eb8-b482-f52c89db29a79</t>
  </si>
  <si>
    <t>AW00013248</t>
  </si>
  <si>
    <t>Wu8bcth/j0qEXIBVBxOy3A==</t>
  </si>
  <si>
    <t>474925f4-3872-4eb8-b482-f52c89db29a80</t>
  </si>
  <si>
    <t>AW00013384</t>
  </si>
  <si>
    <t>devN0eaAb0GRUjnsSA9DOw==</t>
  </si>
  <si>
    <t>474925f4-3872-4eb8-b482-f52c89db29a81</t>
  </si>
  <si>
    <t>AW00013761</t>
  </si>
  <si>
    <t>Ns03xmiuD0Sq7nyhryEObQ==</t>
  </si>
  <si>
    <t>474925f4-3872-4eb8-b482-f52c89db29a82</t>
  </si>
  <si>
    <t>AW00013870</t>
  </si>
  <si>
    <t>iS7Vp2NAbEOvITslEkqwBg==</t>
  </si>
  <si>
    <t>474925f4-3872-4eb8-b482-f52c89db29a83</t>
  </si>
  <si>
    <t>AW00013911</t>
  </si>
  <si>
    <t>ZH7fR5luqEith1GeMBVXLw==</t>
  </si>
  <si>
    <t>474925f4-3872-4eb8-b482-f52c89db29a84</t>
  </si>
  <si>
    <t>AW00013926</t>
  </si>
  <si>
    <t>q/JO87pBJkqnrO+jcnUPBQ==</t>
  </si>
  <si>
    <t>474925f4-3872-4eb8-b482-f52c89db29a85</t>
  </si>
  <si>
    <t>AW00014000</t>
  </si>
  <si>
    <t>+2qEDkPqpE6BYzNzsw6DQg==</t>
  </si>
  <si>
    <t>474925f4-3872-4eb8-b482-f52c89db29a86</t>
  </si>
  <si>
    <t>AW00014405</t>
  </si>
  <si>
    <t>zXGMS0Q8P0+r2VhCAtMj3g==</t>
  </si>
  <si>
    <t>474925f4-3872-4eb8-b482-f52c89db29a87</t>
  </si>
  <si>
    <t>AW00014637</t>
  </si>
  <si>
    <t>HdlgqBx9yEi3JT0YA8VTag==</t>
  </si>
  <si>
    <t>474925f4-3872-4eb8-b482-f52c89db29a88</t>
  </si>
  <si>
    <t>AW00014887</t>
  </si>
  <si>
    <t>iVMjiSMJaEOdhbDQiNwu4A==</t>
  </si>
  <si>
    <t>474925f4-3872-4eb8-b482-f52c89db29a89</t>
  </si>
  <si>
    <t>AW00015774</t>
  </si>
  <si>
    <t>YD54h/Byz0+Ze5RI2tVzNg==</t>
  </si>
  <si>
    <t>474925f4-3872-4eb8-b482-f52c89db29a90</t>
  </si>
  <si>
    <t>AW00015848</t>
  </si>
  <si>
    <t>HLLhcIsM4EWJQ+f/CRYNkA==</t>
  </si>
  <si>
    <t>474925f4-3872-4eb8-b482-f52c89db29a91</t>
  </si>
  <si>
    <t>AW00015934</t>
  </si>
  <si>
    <t>oIlpOW299EyYxy8zZ9YVVQ==</t>
  </si>
  <si>
    <t>474925f4-3872-4eb8-b482-f52c89db29a92</t>
  </si>
  <si>
    <t>AW00015969</t>
  </si>
  <si>
    <t>x1fRepVQIEaUxwGheMouEw==</t>
  </si>
  <si>
    <t>474925f4-3872-4eb8-b482-f52c89db29a93</t>
  </si>
  <si>
    <t>AW00016751</t>
  </si>
  <si>
    <t>DcnroG1fkUmx3lHHb9gYOQ==</t>
  </si>
  <si>
    <t>474925f4-3872-4eb8-b482-f52c89db29a94</t>
  </si>
  <si>
    <t>AW00016757</t>
  </si>
  <si>
    <t>LZF/EvK3bkiZPLOoi2XysA==</t>
  </si>
  <si>
    <t>474925f4-3872-4eb8-b482-f52c89db29a95</t>
  </si>
  <si>
    <t>AW00016986</t>
  </si>
  <si>
    <t>RyjTQd+mRUaRjOziLsYoIQ==</t>
  </si>
  <si>
    <t>474925f4-3872-4eb8-b482-f52c89db29a96</t>
  </si>
  <si>
    <t>AW00017519</t>
  </si>
  <si>
    <t>BtCFrd+Qv0Si8WGxith1fg==</t>
  </si>
  <si>
    <t>474925f4-3872-4eb8-b482-f52c89db29a97</t>
  </si>
  <si>
    <t>AW00017540</t>
  </si>
  <si>
    <t>zARzV6PVlEOBD+sZtl54kg==</t>
  </si>
  <si>
    <t>474925f4-3872-4eb8-b482-f52c89db29a98</t>
  </si>
  <si>
    <t>AW00017588</t>
  </si>
  <si>
    <t>HMfQnGzl1UOyamig5wEPuA==</t>
  </si>
  <si>
    <t>474925f4-3872-4eb8-b482-f52c89db29a99</t>
  </si>
  <si>
    <t>AW00018834</t>
  </si>
  <si>
    <t>BoLOk6Af/kuK7s465QQq8g==</t>
  </si>
  <si>
    <t>474925f4-3872-4eb8-b482-f52c89db29a100</t>
  </si>
  <si>
    <t>AW00019985</t>
  </si>
  <si>
    <t>DcS629C9S0Wty5f0wqebIA==</t>
  </si>
  <si>
    <t>474925f4-3872-4eb8-b482-f52c89db29a101</t>
  </si>
  <si>
    <t>AW00020101</t>
  </si>
  <si>
    <t>h9apmI33DUmt7LjxmWGlGQ==</t>
  </si>
  <si>
    <t>474925f4-3872-4eb8-b482-f52c89db29a102</t>
  </si>
  <si>
    <t>AW00020197</t>
  </si>
  <si>
    <t>z82GTtowb0K9S7aajAwWkQ==</t>
  </si>
  <si>
    <t>474925f4-3872-4eb8-b482-f52c89db29a103</t>
  </si>
  <si>
    <t>AW00020281</t>
  </si>
  <si>
    <t>bFoajkGin0SlbGsH748Yaw==</t>
  </si>
  <si>
    <t>474925f4-3872-4eb8-b482-f52c89db29a104</t>
  </si>
  <si>
    <t>AW00020323</t>
  </si>
  <si>
    <t>jBnqq8MuGUyof0I0gkKY2w==</t>
  </si>
  <si>
    <t>474925f4-3872-4eb8-b482-f52c89db29a105</t>
  </si>
  <si>
    <t>AW00021146</t>
  </si>
  <si>
    <t>0QNEq1/r20aB0fSWoTLJ3g==</t>
  </si>
  <si>
    <t>474925f4-3872-4eb8-b482-f52c89db29a106</t>
  </si>
  <si>
    <t>AW00021483</t>
  </si>
  <si>
    <t>XG7a1c+g0kytHQK6bG8fvg==</t>
  </si>
  <si>
    <t>474925f4-3872-4eb8-b482-f52c89db29a107</t>
  </si>
  <si>
    <t>AW00021500</t>
  </si>
  <si>
    <t>eKEOZL2JqkeptoL4JKfKHQ==</t>
  </si>
  <si>
    <t>474925f4-3872-4eb8-b482-f52c89db29a108</t>
  </si>
  <si>
    <t>AW00021599</t>
  </si>
  <si>
    <t>W4wUU4Kqi0m1DwK+RLiKpA==</t>
  </si>
  <si>
    <t>474925f4-3872-4eb8-b482-f52c89db29a109</t>
  </si>
  <si>
    <t>AW00022007</t>
  </si>
  <si>
    <t>VPhV/5sqR0aQd3xYbq/qPQ==</t>
  </si>
  <si>
    <t>474925f4-3872-4eb8-b482-f52c89db29a110</t>
  </si>
  <si>
    <t>AW00022255</t>
  </si>
  <si>
    <t>F1cJEb2SMEuRGq6iZeqxfw==</t>
  </si>
  <si>
    <t>474925f4-3872-4eb8-b482-f52c89db29a111</t>
  </si>
  <si>
    <t>AW00023191</t>
  </si>
  <si>
    <t>ie/A8eUaNUqiapwOMJoNmQ==</t>
  </si>
  <si>
    <t>474925f4-3872-4eb8-b482-f52c89db29a112</t>
  </si>
  <si>
    <t>AW00023263</t>
  </si>
  <si>
    <t>oi+RHIz6MEOzLfg/G9hzgA==</t>
  </si>
  <si>
    <t>474925f4-3872-4eb8-b482-f52c89db29a113</t>
  </si>
  <si>
    <t>AW00023782</t>
  </si>
  <si>
    <t>yn9UkO5tnUmzASITpqj5aw==</t>
  </si>
  <si>
    <t>474925f4-3872-4eb8-b482-f52c89db29a114</t>
  </si>
  <si>
    <t>AW00023792</t>
  </si>
  <si>
    <t>a3NXMYQJNkiHV+JYisnC0Q==</t>
  </si>
  <si>
    <t>474925f4-3872-4eb8-b482-f52c89db29a115</t>
  </si>
  <si>
    <t>AW00024222</t>
  </si>
  <si>
    <t>NRRkJauT8020e5sQRUiTVQ==</t>
  </si>
  <si>
    <t>474925f4-3872-4eb8-b482-f52c89db29a116</t>
  </si>
  <si>
    <t>AW00024743</t>
  </si>
  <si>
    <t>UkNIsf0d302BTtQW/LUhSw==</t>
  </si>
  <si>
    <t>474925f4-3872-4eb8-b482-f52c89db29a117</t>
  </si>
  <si>
    <t>AW00024965</t>
  </si>
  <si>
    <t>0rRrZYFosU2v7dJojqcwzw==</t>
  </si>
  <si>
    <t>474925f4-3872-4eb8-b482-f52c89db29a118</t>
  </si>
  <si>
    <t>AW00025000</t>
  </si>
  <si>
    <t>NwKuOTnQ0kiUpnGzT0byTQ==</t>
  </si>
  <si>
    <t>474925f4-3872-4eb8-b482-f52c89db29a119</t>
  </si>
  <si>
    <t>AW00025006</t>
  </si>
  <si>
    <t>bfhLJy79M0aXMpxqXDzgqQ==</t>
  </si>
  <si>
    <t>474925f4-3872-4eb8-b482-f52c89db29a120</t>
  </si>
  <si>
    <t>AW00025074</t>
  </si>
  <si>
    <t>Z9VBJs+fP0+nFif5VMYwKQ==</t>
  </si>
  <si>
    <t>474925f4-3872-4eb8-b482-f52c89db29a121</t>
  </si>
  <si>
    <t>AW00025146</t>
  </si>
  <si>
    <t>Zf48CUafeUGx1lY70z37dQ==</t>
  </si>
  <si>
    <t>474925f4-3872-4eb8-b482-f52c89db29a122</t>
  </si>
  <si>
    <t>AW00025336</t>
  </si>
  <si>
    <t>FmDYJ971dEWe99HotqCdxg==</t>
  </si>
  <si>
    <t>474925f4-3872-4eb8-b482-f52c89db29a123</t>
  </si>
  <si>
    <t>AW00026116</t>
  </si>
  <si>
    <t>sdLWp2hEY0uvgzmhLT/fwA==</t>
  </si>
  <si>
    <t>474925f4-3872-4eb8-b482-f52c89db29a124</t>
  </si>
  <si>
    <t>AW00026249</t>
  </si>
  <si>
    <t>e3qTDkPpg0G1Q4JOdH3iYw==</t>
  </si>
  <si>
    <t>474925f4-3872-4eb8-b482-f52c89db29a125</t>
  </si>
  <si>
    <t>AW00026276</t>
  </si>
  <si>
    <t>dLN6/SoMSkW4AB36lRVhZg==</t>
  </si>
  <si>
    <t>474925f4-3872-4eb8-b482-f52c89db29a126</t>
  </si>
  <si>
    <t>AW00026614</t>
  </si>
  <si>
    <t>5aC2FRw4I0GOZ61jg7AB/w==</t>
  </si>
  <si>
    <t>474925f4-3872-4eb8-b482-f52c89db29a127</t>
  </si>
  <si>
    <t>AW00026726</t>
  </si>
  <si>
    <t>6HjEJR1u5k++T+aoZdxAVg==</t>
  </si>
  <si>
    <t>474925f4-3872-4eb8-b482-f52c89db29a128</t>
  </si>
  <si>
    <t>AW00027659</t>
  </si>
  <si>
    <t>mrERBstmEEi/Gpq1KyFeUA==</t>
  </si>
  <si>
    <t>474925f4-3872-4eb8-b482-f52c89db29a129</t>
  </si>
  <si>
    <t>AW00028186</t>
  </si>
  <si>
    <t>b4zORR0IIEOPwv6judG+Sw==</t>
  </si>
  <si>
    <t>474925f4-3872-4eb8-b482-f52c89db29a130</t>
  </si>
  <si>
    <t>AW00028297</t>
  </si>
  <si>
    <t>VPY79tIvCUeVUklaZ1tWnw==</t>
  </si>
  <si>
    <t>474925f4-3872-4eb8-b482-f52c89db29a131</t>
  </si>
  <si>
    <t>AW00028361</t>
  </si>
  <si>
    <t>J3m6hvTedkaSYOicIhClsA==</t>
  </si>
  <si>
    <t>474925f4-3872-4eb8-b482-f52c89db29a132</t>
  </si>
  <si>
    <t>AW00028578</t>
  </si>
  <si>
    <t>Z1PyWua7K068GzvBMUnEaQ==</t>
  </si>
  <si>
    <t>474925f4-3872-4eb8-b482-f52c89db29a133</t>
  </si>
  <si>
    <t>AW00028780</t>
  </si>
  <si>
    <t>1qO2/0FsRkquPkDWlSrySA==</t>
  </si>
  <si>
    <t>474925f4-3872-4eb8-b482-f52c89db29a134</t>
  </si>
  <si>
    <t>AW00011236</t>
  </si>
  <si>
    <t>pXAG+FOtlkKcY40vPUWyLg==</t>
  </si>
  <si>
    <t>474925f4-3872-4eb8-b482-f52c89db29a135</t>
  </si>
  <si>
    <t>AW00011256</t>
  </si>
  <si>
    <t>q7337Plnpke1CbG0V2knwg==</t>
  </si>
  <si>
    <t>474925f4-3872-4eb8-b482-f52c89db29a136</t>
  </si>
  <si>
    <t>AW00011274</t>
  </si>
  <si>
    <t>WNFazWVqMkOI7cyqSwXEIQ==</t>
  </si>
  <si>
    <t>474925f4-3872-4eb8-b482-f52c89db29a137</t>
  </si>
  <si>
    <t>AW00011315</t>
  </si>
  <si>
    <t>S35/MUScpkOe3gLC1+LkMA==</t>
  </si>
  <si>
    <t>474925f4-3872-4eb8-b482-f52c89db29a138</t>
  </si>
  <si>
    <t>AW00011883</t>
  </si>
  <si>
    <t>FuGWC6eZT0iczxTEyBQi7Q==</t>
  </si>
  <si>
    <t>474925f4-3872-4eb8-b482-f52c89db29a139</t>
  </si>
  <si>
    <t>AW00012098</t>
  </si>
  <si>
    <t>ZTKVSs3uiUSttJPzSW/APA==</t>
  </si>
  <si>
    <t>474925f4-3872-4eb8-b482-f52c89db29a140</t>
  </si>
  <si>
    <t>AW00013052</t>
  </si>
  <si>
    <t>CrfAnKTl5067kYCweFAb9Q==</t>
  </si>
  <si>
    <t>474925f4-3872-4eb8-b482-f52c89db29a141</t>
  </si>
  <si>
    <t>AW00013161</t>
  </si>
  <si>
    <t>wY6yQIXk+EeEeSF0jHcZgw==</t>
  </si>
  <si>
    <t>474925f4-3872-4eb8-b482-f52c89db29a142</t>
  </si>
  <si>
    <t>AW00013172</t>
  </si>
  <si>
    <t>4pD4uapcHEGxQi2PWkDQmg==</t>
  </si>
  <si>
    <t>474925f4-3872-4eb8-b482-f52c89db29a143</t>
  </si>
  <si>
    <t>AW00013353</t>
  </si>
  <si>
    <t>AXEYA5ZRPEigmN23AMfyQQ==</t>
  </si>
  <si>
    <t>474925f4-3872-4eb8-b482-f52c89db29a144</t>
  </si>
  <si>
    <t>AW00013456</t>
  </si>
  <si>
    <t>raT0FemBSUeRXXMsMTnugw==</t>
  </si>
  <si>
    <t>474925f4-3872-4eb8-b482-f52c89db29a145</t>
  </si>
  <si>
    <t>AW00013721</t>
  </si>
  <si>
    <t>HIE8u3RXDUaBm29zIt8qXQ==</t>
  </si>
  <si>
    <t>474925f4-3872-4eb8-b482-f52c89db29a146</t>
  </si>
  <si>
    <t>AW00013946</t>
  </si>
  <si>
    <t>RESa0Sjw70eEBktHm4r6Ug==</t>
  </si>
  <si>
    <t>474925f4-3872-4eb8-b482-f52c89db29a147</t>
  </si>
  <si>
    <t>AW00014026</t>
  </si>
  <si>
    <t>JfV/rfQ+g0WPZDfBcePM2w==</t>
  </si>
  <si>
    <t>474925f4-3872-4eb8-b482-f52c89db29a148</t>
  </si>
  <si>
    <t>AW00014437</t>
  </si>
  <si>
    <t>7CaXsfhvk0yg8XHqNqhKMw==</t>
  </si>
  <si>
    <t>474925f4-3872-4eb8-b482-f52c89db29a149</t>
  </si>
  <si>
    <t>AW00014469</t>
  </si>
  <si>
    <t>gQv7rG4W1kab6ARK3aiQtw==</t>
  </si>
  <si>
    <t>474925f4-3872-4eb8-b482-f52c89db29a150</t>
  </si>
  <si>
    <t>AW00015012</t>
  </si>
  <si>
    <t>UI+w1cICM0WPLSiJpG9f3w==</t>
  </si>
  <si>
    <t>474925f4-3872-4eb8-b482-f52c89db29a151</t>
  </si>
  <si>
    <t>AW00016216</t>
  </si>
  <si>
    <t>Pb9zsEntP0mEQ+Pa7ZfguA==</t>
  </si>
  <si>
    <t>474925f4-3872-4eb8-b482-f52c89db29a152</t>
  </si>
  <si>
    <t>AW00016232</t>
  </si>
  <si>
    <t>9Jlcw3BzC0mA3Umqd7ihPg==</t>
  </si>
  <si>
    <t>474925f4-3872-4eb8-b482-f52c89db29a153</t>
  </si>
  <si>
    <t>AW00016886</t>
  </si>
  <si>
    <t>kEENEW7BcU+q1+uqM/jQ/g==</t>
  </si>
  <si>
    <t>474925f4-3872-4eb8-b482-f52c89db29a154</t>
  </si>
  <si>
    <t>AW00017379</t>
  </si>
  <si>
    <t>1Xn+EZ05pkyUew8Z75G/cg==</t>
  </si>
  <si>
    <t>474925f4-3872-4eb8-b482-f52c89db29a155</t>
  </si>
  <si>
    <t>AW00017589</t>
  </si>
  <si>
    <t>/M6DKWWEUU2dyn9U79BDJQ==</t>
  </si>
  <si>
    <t>474925f4-3872-4eb8-b482-f52c89db29a156</t>
  </si>
  <si>
    <t>AW00018408</t>
  </si>
  <si>
    <t>sZ7eE9C0ME+GSEuOW+Jnig==</t>
  </si>
  <si>
    <t>474925f4-3872-4eb8-b482-f52c89db29a157</t>
  </si>
  <si>
    <t>AW00018661</t>
  </si>
  <si>
    <t>EqH/1TGpe0OiL4budOSKSg==</t>
  </si>
  <si>
    <t>474925f4-3872-4eb8-b482-f52c89db29a158</t>
  </si>
  <si>
    <t>AW00018757</t>
  </si>
  <si>
    <t>qzd6sjKCjESMQgi6NkBp1A==</t>
  </si>
  <si>
    <t>474925f4-3872-4eb8-b482-f52c89db29a159</t>
  </si>
  <si>
    <t>AW00018910</t>
  </si>
  <si>
    <t>cXTs1Zon1ES63U3hqbFnKg==</t>
  </si>
  <si>
    <t>474925f4-3872-4eb8-b482-f52c89db29a160</t>
  </si>
  <si>
    <t>AW00019202</t>
  </si>
  <si>
    <t>xn4LKMi61k2rqsbUeXAjyA==</t>
  </si>
  <si>
    <t>474925f4-3872-4eb8-b482-f52c89db29a161</t>
  </si>
  <si>
    <t>AW00019699</t>
  </si>
  <si>
    <t>nF0JwMLXEUGkL9VfE1KHXA==</t>
  </si>
  <si>
    <t>474925f4-3872-4eb8-b482-f52c89db29a162</t>
  </si>
  <si>
    <t>AW00019824</t>
  </si>
  <si>
    <t>eKDcaKipxUmlS4MBKf9xaw==</t>
  </si>
  <si>
    <t>474925f4-3872-4eb8-b482-f52c89db29a163</t>
  </si>
  <si>
    <t>AW00019852</t>
  </si>
  <si>
    <t>XJiPiT9nSU+NNmUXJXkcMg==</t>
  </si>
  <si>
    <t>474925f4-3872-4eb8-b482-f52c89db29a164</t>
  </si>
  <si>
    <t>AW00020039</t>
  </si>
  <si>
    <t>kXsn3fzO5kaWqsNV1/s4PQ==</t>
  </si>
  <si>
    <t>474925f4-3872-4eb8-b482-f52c89db29a165</t>
  </si>
  <si>
    <t>AW00020071</t>
  </si>
  <si>
    <t>2erP/L6FWUKk081Em1ktaw==</t>
  </si>
  <si>
    <t>474925f4-3872-4eb8-b482-f52c89db29a166</t>
  </si>
  <si>
    <t>AW00020390</t>
  </si>
  <si>
    <t>eJBZ5iGQYUmHaXgg0xNpew==</t>
  </si>
  <si>
    <t>474925f4-3872-4eb8-b482-f52c89db29a167</t>
  </si>
  <si>
    <t>AW00020488</t>
  </si>
  <si>
    <t>I22VPC2thUyBqci8oW8eiA==</t>
  </si>
  <si>
    <t>474925f4-3872-4eb8-b482-f52c89db29a168</t>
  </si>
  <si>
    <t>AW00020674</t>
  </si>
  <si>
    <t>Kff7bujKQES8aO8/bZ1qYg==</t>
  </si>
  <si>
    <t>474925f4-3872-4eb8-b482-f52c89db29a169</t>
  </si>
  <si>
    <t>AW00021289</t>
  </si>
  <si>
    <t>EW5pEcOMTUevphbIL3LLjQ==</t>
  </si>
  <si>
    <t>474925f4-3872-4eb8-b482-f52c89db29a170</t>
  </si>
  <si>
    <t>AW00021415</t>
  </si>
  <si>
    <t>MF2ESVHmFUKYiDDd5DVf7Q==</t>
  </si>
  <si>
    <t>474925f4-3872-4eb8-b482-f52c89db29a171</t>
  </si>
  <si>
    <t>AW00021704</t>
  </si>
  <si>
    <t>xmBnPfcSVE+bHHbeesHB+A==</t>
  </si>
  <si>
    <t>474925f4-3872-4eb8-b482-f52c89db29a172</t>
  </si>
  <si>
    <t>AW00022101</t>
  </si>
  <si>
    <t>IsPXQfn82Ua0h3liBs3XpA==</t>
  </si>
  <si>
    <t>474925f4-3872-4eb8-b482-f52c89db29a173</t>
  </si>
  <si>
    <t>AW00022326</t>
  </si>
  <si>
    <t>MgS1Vdw1kEeF9c1PRs4cZw==</t>
  </si>
  <si>
    <t>474925f4-3872-4eb8-b482-f52c89db29a174</t>
  </si>
  <si>
    <t>AW00022374</t>
  </si>
  <si>
    <t>WfY0YNG9g02WF9/N5f9M7w==</t>
  </si>
  <si>
    <t>474925f4-3872-4eb8-b482-f52c89db29a175</t>
  </si>
  <si>
    <t>AW00022721</t>
  </si>
  <si>
    <t>lVYpP/iM4ky9IMT/2YKlNw==</t>
  </si>
  <si>
    <t>474925f4-3872-4eb8-b482-f52c89db29a176</t>
  </si>
  <si>
    <t>AW00022874</t>
  </si>
  <si>
    <t>HqNeK5Q0hUKWoCsarJi+jA==</t>
  </si>
  <si>
    <t>474925f4-3872-4eb8-b482-f52c89db29a177</t>
  </si>
  <si>
    <t>AW00023018</t>
  </si>
  <si>
    <t>KY6N32VjvUKoR3TIuOdL4A==</t>
  </si>
  <si>
    <t>474925f4-3872-4eb8-b482-f52c89db29a178</t>
  </si>
  <si>
    <t>AW00023038</t>
  </si>
  <si>
    <t>9SlaR+zx1kKliKK1YxZDpA==</t>
  </si>
  <si>
    <t>474925f4-3872-4eb8-b482-f52c89db29a179</t>
  </si>
  <si>
    <t>AW00023053</t>
  </si>
  <si>
    <t>Y8uM5ySsDEKN8+ka6aY6Kw==</t>
  </si>
  <si>
    <t>474925f4-3872-4eb8-b482-f52c89db29a180</t>
  </si>
  <si>
    <t>AW00023065</t>
  </si>
  <si>
    <t>YrBe38lW0k+/wFcyoj90nA==</t>
  </si>
  <si>
    <t>474925f4-3872-4eb8-b482-f52c89db29a181</t>
  </si>
  <si>
    <t>AW00023169</t>
  </si>
  <si>
    <t>05dnT2WBQ0CuTM76sUP4jA==</t>
  </si>
  <si>
    <t>474925f4-3872-4eb8-b482-f52c89db29a182</t>
  </si>
  <si>
    <t>AW00023670</t>
  </si>
  <si>
    <t>GRsUr+ttlUeoj9yV0by/9Q==</t>
  </si>
  <si>
    <t>474925f4-3872-4eb8-b482-f52c89db29a183</t>
  </si>
  <si>
    <t>AW00023804</t>
  </si>
  <si>
    <t>VWj6Svk/T0W9dmhgtbgg9Q==</t>
  </si>
  <si>
    <t>474925f4-3872-4eb8-b482-f52c89db29a184</t>
  </si>
  <si>
    <t>AW00023850</t>
  </si>
  <si>
    <t>438tTVyl00mtsECGw/yecw==</t>
  </si>
  <si>
    <t>474925f4-3872-4eb8-b482-f52c89db29a185</t>
  </si>
  <si>
    <t>AW00024634</t>
  </si>
  <si>
    <t>wQv+aDOFGk6q/YHVraV40g==</t>
  </si>
  <si>
    <t>474925f4-3872-4eb8-b482-f52c89db29a186</t>
  </si>
  <si>
    <t>AW00025041</t>
  </si>
  <si>
    <t>YXtMOQg7aEGggMTt82BEIg==</t>
  </si>
  <si>
    <t>474925f4-3872-4eb8-b482-f52c89db29a187</t>
  </si>
  <si>
    <t>AW00025285</t>
  </si>
  <si>
    <t>MTRIGjuKRE2Wgb6CGeF9mg==</t>
  </si>
  <si>
    <t>474925f4-3872-4eb8-b482-f52c89db29a188</t>
  </si>
  <si>
    <t>AW00025624</t>
  </si>
  <si>
    <t>xtsdy/MjqECZlvLvg8IqWw==</t>
  </si>
  <si>
    <t>474925f4-3872-4eb8-b482-f52c89db29a189</t>
  </si>
  <si>
    <t>AW00025869</t>
  </si>
  <si>
    <t>/ZgW6+WlRU2ZJzNEuAxsjQ==</t>
  </si>
  <si>
    <t>474925f4-3872-4eb8-b482-f52c89db29a190</t>
  </si>
  <si>
    <t>AW00026284</t>
  </si>
  <si>
    <t>mIG9neWioEiE5uIQpHTZHA==</t>
  </si>
  <si>
    <t>474925f4-3872-4eb8-b482-f52c89db29a191</t>
  </si>
  <si>
    <t>AW00026339</t>
  </si>
  <si>
    <t>PgTC8unsS023lXnx0KjDiQ==</t>
  </si>
  <si>
    <t>474925f4-3872-4eb8-b482-f52c89db29a192</t>
  </si>
  <si>
    <t>AW00027387</t>
  </si>
  <si>
    <t>1hH/7CPcLEqWZc/8h7WZwg==</t>
  </si>
  <si>
    <t>474925f4-3872-4eb8-b482-f52c89db29a193</t>
  </si>
  <si>
    <t>AW00027465</t>
  </si>
  <si>
    <t>ypYziJntcE+A08viG/ngXw==</t>
  </si>
  <si>
    <t>474925f4-3872-4eb8-b482-f52c89db29a194</t>
  </si>
  <si>
    <t>AW00027531</t>
  </si>
  <si>
    <t>Z+m7m9fcm0GLtZTctvonWg==</t>
  </si>
  <si>
    <t>474925f4-3872-4eb8-b482-f52c89db29a195</t>
  </si>
  <si>
    <t>AW00027618</t>
  </si>
  <si>
    <t>dwnUFkX9gkigJI6Wlt4QuQ==</t>
  </si>
  <si>
    <t>474925f4-3872-4eb8-b482-f52c89db29a196</t>
  </si>
  <si>
    <t>AW00027638</t>
  </si>
  <si>
    <t>bFNt4WLNBE6Mj1jd6DZZ8A==</t>
  </si>
  <si>
    <t>474925f4-3872-4eb8-b482-f52c89db29a197</t>
  </si>
  <si>
    <t>AW00028057</t>
  </si>
  <si>
    <t>8tkGFhRJf06tuvbMNw8uvw==</t>
  </si>
  <si>
    <t>474925f4-3872-4eb8-b482-f52c89db29a198</t>
  </si>
  <si>
    <t>AW00028122</t>
  </si>
  <si>
    <t>TPPk71L0r0OtGpiITDfG9g==</t>
  </si>
  <si>
    <t>474925f4-3872-4eb8-b482-f52c89db29a199</t>
  </si>
  <si>
    <t>AW00028347</t>
  </si>
  <si>
    <t>tW6+tv+hGkWUTfUDJ/YWQw==</t>
  </si>
  <si>
    <t>474925f4-3872-4eb8-b482-f52c89db29a200</t>
  </si>
  <si>
    <t>AW00028794</t>
  </si>
  <si>
    <t>wYmn5EazpkSLNfg80Xdw+g==</t>
  </si>
  <si>
    <t>474925f4-3872-4eb8-b482-f52c89db29a201</t>
  </si>
  <si>
    <t>AW00028821</t>
  </si>
  <si>
    <t>zpIrd41aZku8Q1h4sKOYkg==</t>
  </si>
  <si>
    <t>474925f4-3872-4eb8-b482-f52c89db29a202</t>
  </si>
  <si>
    <t>AW00028822</t>
  </si>
  <si>
    <t>wBpYTDaw/EmT9uPD6Wu3yQ==</t>
  </si>
  <si>
    <t>474925f4-3872-4eb8-b482-f52c89db29a203</t>
  </si>
  <si>
    <t>AW00029173</t>
  </si>
  <si>
    <t>67r7CM5oKUCaWSXwvEIAPQ==</t>
  </si>
  <si>
    <t>474925f4-3872-4eb8-b482-f52c89db29a204</t>
  </si>
  <si>
    <t>AW00011166</t>
  </si>
  <si>
    <t>cix+yplfbU2kkSp/12CZWw==</t>
  </si>
  <si>
    <t>474925f4-3872-4eb8-b482-f52c89db29a205</t>
  </si>
  <si>
    <t>AW00011278</t>
  </si>
  <si>
    <t>LPDfZOrKCECPTe0venEoYw==</t>
  </si>
  <si>
    <t>474925f4-3872-4eb8-b482-f52c89db29a206</t>
  </si>
  <si>
    <t>AW00012168</t>
  </si>
  <si>
    <t>zmpnG2Jl+E2CpeMvJkWmIw==</t>
  </si>
  <si>
    <t>474925f4-3872-4eb8-b482-f52c89db29a207</t>
  </si>
  <si>
    <t>AW00012707</t>
  </si>
  <si>
    <t>HoDMoxJYs0edhy10tbwDwQ==</t>
  </si>
  <si>
    <t>474925f4-3872-4eb8-b482-f52c89db29a208</t>
  </si>
  <si>
    <t>AW00013979</t>
  </si>
  <si>
    <t>o53zv/axlkSZUcKjNsQRrw==</t>
  </si>
  <si>
    <t>474925f4-3872-4eb8-b482-f52c89db29a209</t>
  </si>
  <si>
    <t>AW00014419</t>
  </si>
  <si>
    <t>o14jxrkX0USuRVM1aXlRcg==</t>
  </si>
  <si>
    <t>474925f4-3872-4eb8-b482-f52c89db29a210</t>
  </si>
  <si>
    <t>AW00014466</t>
  </si>
  <si>
    <t>PWHRgA4oGUm5y6P6vjzDbQ==</t>
  </si>
  <si>
    <t>474925f4-3872-4eb8-b482-f52c89db29a211</t>
  </si>
  <si>
    <t>AW00014573</t>
  </si>
  <si>
    <t>IhYv38G7Q0SVLxWVjYaXFQ==</t>
  </si>
  <si>
    <t>474925f4-3872-4eb8-b482-f52c89db29a212</t>
  </si>
  <si>
    <t>AW00014588</t>
  </si>
  <si>
    <t>KgPum6b2IUCcc51cMeWJKg==</t>
  </si>
  <si>
    <t>474925f4-3872-4eb8-b482-f52c89db29a213</t>
  </si>
  <si>
    <t>AW00014737</t>
  </si>
  <si>
    <t>l81xJA8S1EuiFuSUqjBcJA==</t>
  </si>
  <si>
    <t>474925f4-3872-4eb8-b482-f52c89db29a214</t>
  </si>
  <si>
    <t>AW00014888</t>
  </si>
  <si>
    <t>HMX6K7x5Dk2UdGRjnOgQjA==</t>
  </si>
  <si>
    <t>474925f4-3872-4eb8-b482-f52c89db29a215</t>
  </si>
  <si>
    <t>AW00015163</t>
  </si>
  <si>
    <t>uedRuAvQQEyThHT8JRElOg==</t>
  </si>
  <si>
    <t>474925f4-3872-4eb8-b482-f52c89db29a216</t>
  </si>
  <si>
    <t>AW00015188</t>
  </si>
  <si>
    <t>cQ/G2wH4h0y41F7B3fM7Jg==</t>
  </si>
  <si>
    <t>474925f4-3872-4eb8-b482-f52c89db29a217</t>
  </si>
  <si>
    <t>AW00015297</t>
  </si>
  <si>
    <t>puImGfds6Ei1ufyyxDYT9g==</t>
  </si>
  <si>
    <t>474925f4-3872-4eb8-b482-f52c89db29a218</t>
  </si>
  <si>
    <t>AW00015320</t>
  </si>
  <si>
    <t>eSl5TiPC3kO6Vt075YJVVQ==</t>
  </si>
  <si>
    <t>474925f4-3872-4eb8-b482-f52c89db29a219</t>
  </si>
  <si>
    <t>AW00015370</t>
  </si>
  <si>
    <t>NUd13Z7TkEy8zHWXVWaLlw==</t>
  </si>
  <si>
    <t>474925f4-3872-4eb8-b482-f52c89db29a220</t>
  </si>
  <si>
    <t>AW00015952</t>
  </si>
  <si>
    <t>wfm8FjqnykSeEeXKnzdvEg==</t>
  </si>
  <si>
    <t>474925f4-3872-4eb8-b482-f52c89db29a221</t>
  </si>
  <si>
    <t>AW00015980</t>
  </si>
  <si>
    <t>TkxsHfUaHEKbR+DwiCfaHg==</t>
  </si>
  <si>
    <t>474925f4-3872-4eb8-b482-f52c89db29a222</t>
  </si>
  <si>
    <t>AW00016007</t>
  </si>
  <si>
    <t>IZWF2GTjmUWRSw42He22Sg==</t>
  </si>
  <si>
    <t>474925f4-3872-4eb8-b482-f52c89db29a223</t>
  </si>
  <si>
    <t>AW00016137</t>
  </si>
  <si>
    <t>AQW3fUOdyUyPvhRxuWvKzg==</t>
  </si>
  <si>
    <t>474925f4-3872-4eb8-b482-f52c89db29a224</t>
  </si>
  <si>
    <t>AW00016755</t>
  </si>
  <si>
    <t>lCzXCmOAUUatkPuUVHMtpQ==</t>
  </si>
  <si>
    <t>474925f4-3872-4eb8-b482-f52c89db29a225</t>
  </si>
  <si>
    <t>AW00016756</t>
  </si>
  <si>
    <t>VougSwmVFUS0805Hfs1ZLQ==</t>
  </si>
  <si>
    <t>474925f4-3872-4eb8-b482-f52c89db29a226</t>
  </si>
  <si>
    <t>AW00016801</t>
  </si>
  <si>
    <t>KqDAQZv5FUescs5+zhTqQA==</t>
  </si>
  <si>
    <t>474925f4-3872-4eb8-b482-f52c89db29a227</t>
  </si>
  <si>
    <t>AW00016859</t>
  </si>
  <si>
    <t>eWPV+F0jQUOKTGvgAqag4w==</t>
  </si>
  <si>
    <t>474925f4-3872-4eb8-b482-f52c89db29a228</t>
  </si>
  <si>
    <t>AW00016885</t>
  </si>
  <si>
    <t>SG8/AZPrbUqGgiU5cV4cMg==</t>
  </si>
  <si>
    <t>474925f4-3872-4eb8-b482-f52c89db29a229</t>
  </si>
  <si>
    <t>AW00016954</t>
  </si>
  <si>
    <t>XsJUbCsP10K7uRL3C6HGAg==</t>
  </si>
  <si>
    <t>474925f4-3872-4eb8-b482-f52c89db29a230</t>
  </si>
  <si>
    <t>AW00017362</t>
  </si>
  <si>
    <t>1K1FxvKzmEeslgWV1cGHEA==</t>
  </si>
  <si>
    <t>474925f4-3872-4eb8-b482-f52c89db29a231</t>
  </si>
  <si>
    <t>AW00017425</t>
  </si>
  <si>
    <t>1bs8Ds5O9UiToAWJlTbT3Q==</t>
  </si>
  <si>
    <t>474925f4-3872-4eb8-b482-f52c89db29a232</t>
  </si>
  <si>
    <t>AW00018227</t>
  </si>
  <si>
    <t>WisnJGs5f0OFaZedInKBIA==</t>
  </si>
  <si>
    <t>474925f4-3872-4eb8-b482-f52c89db29a233</t>
  </si>
  <si>
    <t>AW00018593</t>
  </si>
  <si>
    <t>aE3DFLVMFU2ZjoNlEzhOjQ==</t>
  </si>
  <si>
    <t>474925f4-3872-4eb8-b482-f52c89db29a234</t>
  </si>
  <si>
    <t>AW00019024</t>
  </si>
  <si>
    <t>mAgl09eQl06bfr/zDszGPg==</t>
  </si>
  <si>
    <t>474925f4-3872-4eb8-b482-f52c89db29a235</t>
  </si>
  <si>
    <t>AW00019126</t>
  </si>
  <si>
    <t>b5Qz5U/ICEeyPdcrwL84mA==</t>
  </si>
  <si>
    <t>474925f4-3872-4eb8-b482-f52c89db29a236</t>
  </si>
  <si>
    <t>AW00020304</t>
  </si>
  <si>
    <t>9yN9pDByW0qEt/EzGiRC6g==</t>
  </si>
  <si>
    <t>474925f4-3872-4eb8-b482-f52c89db29a237</t>
  </si>
  <si>
    <t>AW00020357</t>
  </si>
  <si>
    <t>ISLM2jLYDEO8YI5Acfo33A==</t>
  </si>
  <si>
    <t>474925f4-3872-4eb8-b482-f52c89db29a238</t>
  </si>
  <si>
    <t>AW00020378</t>
  </si>
  <si>
    <t>tXRYoZYKHkyOtN1Woouo+Q==</t>
  </si>
  <si>
    <t>474925f4-3872-4eb8-b482-f52c89db29a239</t>
  </si>
  <si>
    <t>AW00020743</t>
  </si>
  <si>
    <t>n4jHfH2sdEWyD7vJ43OVeQ==</t>
  </si>
  <si>
    <t>474925f4-3872-4eb8-b482-f52c89db29a240</t>
  </si>
  <si>
    <t>AW00021297</t>
  </si>
  <si>
    <t>sPKR7IW5C0WSwxqLUM1zhw==</t>
  </si>
  <si>
    <t>474925f4-3872-4eb8-b482-f52c89db29a241</t>
  </si>
  <si>
    <t>AW00021340</t>
  </si>
  <si>
    <t>1r03QvXOokuI92IBF0MdJQ==</t>
  </si>
  <si>
    <t>474925f4-3872-4eb8-b482-f52c89db29a242</t>
  </si>
  <si>
    <t>AW00021583</t>
  </si>
  <si>
    <t>BajwP0Rbv0GPCHEA3EBRlA==</t>
  </si>
  <si>
    <t>474925f4-3872-4eb8-b482-f52c89db29a243</t>
  </si>
  <si>
    <t>AW00021605</t>
  </si>
  <si>
    <t>T1+SgQYqhkOni9EqVLIIVg==</t>
  </si>
  <si>
    <t>474925f4-3872-4eb8-b482-f52c89db29a244</t>
  </si>
  <si>
    <t>AW00021814</t>
  </si>
  <si>
    <t>VvRST2XxBUaeTluliBQBmQ==</t>
  </si>
  <si>
    <t>474925f4-3872-4eb8-b482-f52c89db29a245</t>
  </si>
  <si>
    <t>AW00022259</t>
  </si>
  <si>
    <t>QsEdejFJL0u1GBNgXw9yow==</t>
  </si>
  <si>
    <t>474925f4-3872-4eb8-b482-f52c89db29a246</t>
  </si>
  <si>
    <t>AW00022329</t>
  </si>
  <si>
    <t>y0/eru19VEWzOfOUS0OSHw==</t>
  </si>
  <si>
    <t>474925f4-3872-4eb8-b482-f52c89db29a247</t>
  </si>
  <si>
    <t>AW00022543</t>
  </si>
  <si>
    <t>jPEqeE7C4kavbY8voGefAw==</t>
  </si>
  <si>
    <t>474925f4-3872-4eb8-b482-f52c89db29a248</t>
  </si>
  <si>
    <t>AW00023046</t>
  </si>
  <si>
    <t>DSkwLtSSOUWL+MPO7cCnlw==</t>
  </si>
  <si>
    <t>474925f4-3872-4eb8-b482-f52c89db29a249</t>
  </si>
  <si>
    <t>AW00023262</t>
  </si>
  <si>
    <t>1A/oZSCGpESOJAdX2jmDcQ==</t>
  </si>
  <si>
    <t>474925f4-3872-4eb8-b482-f52c89db29a250</t>
  </si>
  <si>
    <t>AW00023294</t>
  </si>
  <si>
    <t>PY1cnJ3S0UKicGhgU1lrxw==</t>
  </si>
  <si>
    <t>474925f4-3872-4eb8-b482-f52c89db29a251</t>
  </si>
  <si>
    <t>AW00023465</t>
  </si>
  <si>
    <t>d4EIINZmfUaDhB4LW6ztpg==</t>
  </si>
  <si>
    <t>474925f4-3872-4eb8-b482-f52c89db29a252</t>
  </si>
  <si>
    <t>AW00023820</t>
  </si>
  <si>
    <t>OSxyRKVUj0yUkC/As1YFgA==</t>
  </si>
  <si>
    <t>474925f4-3872-4eb8-b482-f52c89db29a253</t>
  </si>
  <si>
    <t>AW00024751</t>
  </si>
  <si>
    <t>XtLOvAIX+06PH9+87uag9g==</t>
  </si>
  <si>
    <t>474925f4-3872-4eb8-b482-f52c89db29a254</t>
  </si>
  <si>
    <t>AW00024780</t>
  </si>
  <si>
    <t>50jOsMAW8E2ZDYE7Aq1ayw==</t>
  </si>
  <si>
    <t>474925f4-3872-4eb8-b482-f52c89db29a255</t>
  </si>
  <si>
    <t>AW00025392</t>
  </si>
  <si>
    <t>3c78ipFeHUuiJ3owTSIdUw==</t>
  </si>
  <si>
    <t>474925f4-3872-4eb8-b482-f52c89db29a256</t>
  </si>
  <si>
    <t>AW00025413</t>
  </si>
  <si>
    <t>Tk8pAxBrP0yPFAYUYQxmQQ==</t>
  </si>
  <si>
    <t>474925f4-3872-4eb8-b482-f52c89db29a257</t>
  </si>
  <si>
    <t>AW00025851</t>
  </si>
  <si>
    <t>+R4/+QI2yEiiI4bymkhkIg==</t>
  </si>
  <si>
    <t>474925f4-3872-4eb8-b482-f52c89db29a258</t>
  </si>
  <si>
    <t>AW00026005</t>
  </si>
  <si>
    <t>HSlG/2r6pk+ErtnGS9xe+g==</t>
  </si>
  <si>
    <t>474925f4-3872-4eb8-b482-f52c89db29a259</t>
  </si>
  <si>
    <t>AW00026244</t>
  </si>
  <si>
    <t>WzIhvb3jHUK0YUXmArApKg==</t>
  </si>
  <si>
    <t>474925f4-3872-4eb8-b482-f52c89db29a260</t>
  </si>
  <si>
    <t>AW00026282</t>
  </si>
  <si>
    <t>3YoXN0ccdkCHcMhvLXG5ng==</t>
  </si>
  <si>
    <t>474925f4-3872-4eb8-b482-f52c89db29a261</t>
  </si>
  <si>
    <t>AW00026333</t>
  </si>
  <si>
    <t>GYdzJ9/Zoka3bqYlVeSlAg==</t>
  </si>
  <si>
    <t>474925f4-3872-4eb8-b482-f52c89db29a262</t>
  </si>
  <si>
    <t>AW00026508</t>
  </si>
  <si>
    <t>s2+lLSrEGk+bqcLNV4o0Rw==</t>
  </si>
  <si>
    <t>474925f4-3872-4eb8-b482-f52c89db29a263</t>
  </si>
  <si>
    <t>AW00027203</t>
  </si>
  <si>
    <t>zugsgBp2nkya+RRCjK3B/Q==</t>
  </si>
  <si>
    <t>474925f4-3872-4eb8-b482-f52c89db29a264</t>
  </si>
  <si>
    <t>AW00027217</t>
  </si>
  <si>
    <t>iYMmFoJuAEe/XhaBpwVZng==</t>
  </si>
  <si>
    <t>474925f4-3872-4eb8-b482-f52c89db29a265</t>
  </si>
  <si>
    <t>AW00027394</t>
  </si>
  <si>
    <t>4E+KJAzfIkyXRsEPcTAD/w==</t>
  </si>
  <si>
    <t>474925f4-3872-4eb8-b482-f52c89db29a266</t>
  </si>
  <si>
    <t>AW00027567</t>
  </si>
  <si>
    <t>86VPrPnygEe13X2TRv8dng==</t>
  </si>
  <si>
    <t>474925f4-3872-4eb8-b482-f52c89db29a267</t>
  </si>
  <si>
    <t>AW00027570</t>
  </si>
  <si>
    <t>HFh3vSB0MUyjNAFeOzfhvQ==</t>
  </si>
  <si>
    <t>474925f4-3872-4eb8-b482-f52c89db29a268</t>
  </si>
  <si>
    <t>AW00028082</t>
  </si>
  <si>
    <t>9/klCeosRUOi6dPoPB2EXg==</t>
  </si>
  <si>
    <t>474925f4-3872-4eb8-b482-f52c89db29a269</t>
  </si>
  <si>
    <t>AW00028762</t>
  </si>
  <si>
    <t>JtLKbsKudEmBqGRy3MjU/Q==</t>
  </si>
  <si>
    <t>474925f4-3872-4eb8-b482-f52c89db29a270</t>
  </si>
  <si>
    <t>AW00028970</t>
  </si>
  <si>
    <t>9aGveAhq+0eOFBVD/hwkYw==</t>
  </si>
  <si>
    <t>474925f4-3872-4eb8-b482-f52c89db29a271</t>
  </si>
  <si>
    <t>AW00029241</t>
  </si>
  <si>
    <t>+fkpvOduUUGH9EXel5YCNQ==</t>
  </si>
  <si>
    <t>474925f4-3872-4eb8-b482-f52c89db29a272</t>
  </si>
  <si>
    <t>AW00029334</t>
  </si>
  <si>
    <t>SjOiVhhCL0qBofP20wpaQw==</t>
  </si>
  <si>
    <t>474925f4-3872-4eb8-b482-f52c89db29a273</t>
  </si>
  <si>
    <t>AW00011280</t>
  </si>
  <si>
    <t>0dzsZ9SKk0GtS27Ec055xA==</t>
  </si>
  <si>
    <t>474925f4-3872-4eb8-b482-f52c89db29a274</t>
  </si>
  <si>
    <t>AW00011633</t>
  </si>
  <si>
    <t>1yFOlPByfkKLsryLn8Jk7w==</t>
  </si>
  <si>
    <t>474925f4-3872-4eb8-b482-f52c89db29a275</t>
  </si>
  <si>
    <t>AW00011799</t>
  </si>
  <si>
    <t>4+YdcfvETkWfjEbs0snn7w==</t>
  </si>
  <si>
    <t>474925f4-3872-4eb8-b482-f52c89db29a276</t>
  </si>
  <si>
    <t>AW00012179</t>
  </si>
  <si>
    <t>9aGxPI3W8EGIhgIecUwlyA==</t>
  </si>
  <si>
    <t>474925f4-3872-4eb8-b482-f52c89db29a277</t>
  </si>
  <si>
    <t>AW00013088</t>
  </si>
  <si>
    <t>bPfFBzHeo0yZDXgziZyNgw==</t>
  </si>
  <si>
    <t>474925f4-3872-4eb8-b482-f52c89db29a278</t>
  </si>
  <si>
    <t>AW00013385</t>
  </si>
  <si>
    <t>1y5sgrjVKkeWOYExuiw7hg==</t>
  </si>
  <si>
    <t>474925f4-3872-4eb8-b482-f52c89db29a279</t>
  </si>
  <si>
    <t>AW00013478</t>
  </si>
  <si>
    <t>OiO58/wRmk6+hT67CDpnsg==</t>
  </si>
  <si>
    <t>474925f4-3872-4eb8-b482-f52c89db29a280</t>
  </si>
  <si>
    <t>AW00013848</t>
  </si>
  <si>
    <t>59VmY7lMkEmNF7zbSAUfIw==</t>
  </si>
  <si>
    <t>474925f4-3872-4eb8-b482-f52c89db29a281</t>
  </si>
  <si>
    <t>AW00013892</t>
  </si>
  <si>
    <t>tZzSlTmM3E+lhL0kAr0fYg==</t>
  </si>
  <si>
    <t>474925f4-3872-4eb8-b482-f52c89db29a282</t>
  </si>
  <si>
    <t>AW00014343</t>
  </si>
  <si>
    <t>b6B507+8pUm27vZYS6Tq3w==</t>
  </si>
  <si>
    <t>474925f4-3872-4eb8-b482-f52c89db29a283</t>
  </si>
  <si>
    <t>AW00014352</t>
  </si>
  <si>
    <t>vXIeoaMLjk+SKiAkJgcmbw==</t>
  </si>
  <si>
    <t>474925f4-3872-4eb8-b482-f52c89db29a284</t>
  </si>
  <si>
    <t>AW00014456</t>
  </si>
  <si>
    <t>NVDZ6Gu1gk6F174w5iso1Q==</t>
  </si>
  <si>
    <t>474925f4-3872-4eb8-b482-f52c89db29a285</t>
  </si>
  <si>
    <t>AW00014482</t>
  </si>
  <si>
    <t>0Hj4M4Sgdk+aVSGrQcx9Ig==</t>
  </si>
  <si>
    <t>474925f4-3872-4eb8-b482-f52c89db29a286</t>
  </si>
  <si>
    <t>AW00015287</t>
  </si>
  <si>
    <t>O6x61Sd/lUuHe32uOzR5Tg==</t>
  </si>
  <si>
    <t>474925f4-3872-4eb8-b482-f52c89db29a287</t>
  </si>
  <si>
    <t>AW00015840</t>
  </si>
  <si>
    <t>sc7LWo3ZwUS+qH3fqBNbcQ==</t>
  </si>
  <si>
    <t>474925f4-3872-4eb8-b482-f52c89db29a288</t>
  </si>
  <si>
    <t>AW00015966</t>
  </si>
  <si>
    <t>n/cSrGDj3kO1GeGciTM/pQ==</t>
  </si>
  <si>
    <t>474925f4-3872-4eb8-b482-f52c89db29a289</t>
  </si>
  <si>
    <t>AW00016004</t>
  </si>
  <si>
    <t>yowphlsZGE2zdzblIxtghw==</t>
  </si>
  <si>
    <t>474925f4-3872-4eb8-b482-f52c89db29a290</t>
  </si>
  <si>
    <t>AW00016878</t>
  </si>
  <si>
    <t>79k6DD/gekSDgMzTblqo3Q==</t>
  </si>
  <si>
    <t>474925f4-3872-4eb8-b482-f52c89db29a291</t>
  </si>
  <si>
    <t>AW00017124</t>
  </si>
  <si>
    <t>XUGPQU3lY0KogRp5Q2llGA==</t>
  </si>
  <si>
    <t>474925f4-3872-4eb8-b482-f52c89db29a292</t>
  </si>
  <si>
    <t>AW00017132</t>
  </si>
  <si>
    <t>x5rLbFzyQ0ibWBJY109zGA==</t>
  </si>
  <si>
    <t>474925f4-3872-4eb8-b482-f52c89db29a293</t>
  </si>
  <si>
    <t>AW00017438</t>
  </si>
  <si>
    <t>kOsW6TMbbkeUvdWdvpJcGQ==</t>
  </si>
  <si>
    <t>474925f4-3872-4eb8-b482-f52c89db29a294</t>
  </si>
  <si>
    <t>AW00018588</t>
  </si>
  <si>
    <t>fVuXkxXePUadmRDNLM40RQ==</t>
  </si>
  <si>
    <t>474925f4-3872-4eb8-b482-f52c89db29a295</t>
  </si>
  <si>
    <t>AW00018689</t>
  </si>
  <si>
    <t>y1oEwWdx2US67pKAMm1irQ==</t>
  </si>
  <si>
    <t>474925f4-3872-4eb8-b482-f52c89db29a296</t>
  </si>
  <si>
    <t>AW00018775</t>
  </si>
  <si>
    <t>cKDVyqBmyU6ZzdNKSdUpgg==</t>
  </si>
  <si>
    <t>474925f4-3872-4eb8-b482-f52c89db29a297</t>
  </si>
  <si>
    <t>AW00018802</t>
  </si>
  <si>
    <t>1uIzVjyBykK8mn3m2f9NoA==</t>
  </si>
  <si>
    <t>474925f4-3872-4eb8-b482-f52c89db29a298</t>
  </si>
  <si>
    <t>AW00018836</t>
  </si>
  <si>
    <t>uNfM90unS0C141RBtCzuKA==</t>
  </si>
  <si>
    <t>474925f4-3872-4eb8-b482-f52c89db29a299</t>
  </si>
  <si>
    <t>AW00019008</t>
  </si>
  <si>
    <t>EwNoPYxKc02cyzkPpL7x7w==</t>
  </si>
  <si>
    <t>474925f4-3872-4eb8-b482-f52c89db29a300</t>
  </si>
  <si>
    <t>AW00019152</t>
  </si>
  <si>
    <t>uKQsm4fvQUeWxkOafrSBFw==</t>
  </si>
  <si>
    <t>474925f4-3872-4eb8-b482-f52c89db29a301</t>
  </si>
  <si>
    <t>AW00019543</t>
  </si>
  <si>
    <t>t53NCOyRhkWAq128fatnBA==</t>
  </si>
  <si>
    <t>474925f4-3872-4eb8-b482-f52c89db29a302</t>
  </si>
  <si>
    <t>AW00019643</t>
  </si>
  <si>
    <t>t0PsPVFZ1kGQuokwxZWWCw==</t>
  </si>
  <si>
    <t>474925f4-3872-4eb8-b482-f52c89db29a303</t>
  </si>
  <si>
    <t>AW00019842</t>
  </si>
  <si>
    <t>iCzWCgzS9EiA+4s10Mtz6Q==</t>
  </si>
  <si>
    <t>474925f4-3872-4eb8-b482-f52c89db29a304</t>
  </si>
  <si>
    <t>AW00019848</t>
  </si>
  <si>
    <t>RMd0Y+bODkatazPiyT3uUQ==</t>
  </si>
  <si>
    <t>474925f4-3872-4eb8-b482-f52c89db29a305</t>
  </si>
  <si>
    <t>AW00020032</t>
  </si>
  <si>
    <t>4m+FjM4bwE6+L3oRG77w8w==</t>
  </si>
  <si>
    <t>474925f4-3872-4eb8-b482-f52c89db29a306</t>
  </si>
  <si>
    <t>AW00020088</t>
  </si>
  <si>
    <t>jHvmYmyuuk6KgTfJjKwSMA==</t>
  </si>
  <si>
    <t>474925f4-3872-4eb8-b482-f52c89db29a307</t>
  </si>
  <si>
    <t>AW00020322</t>
  </si>
  <si>
    <t>8Fnc2vF5S0ah1HB5VIK2CA==</t>
  </si>
  <si>
    <t>474925f4-3872-4eb8-b482-f52c89db29a308</t>
  </si>
  <si>
    <t>AW00020510</t>
  </si>
  <si>
    <t>I/AShfH4akmhb7Qp9JIU7w==</t>
  </si>
  <si>
    <t>474925f4-3872-4eb8-b482-f52c89db29a309</t>
  </si>
  <si>
    <t>AW00020521</t>
  </si>
  <si>
    <t>g5yKUPeGyUyjcwuYran2Pg==</t>
  </si>
  <si>
    <t>474925f4-3872-4eb8-b482-f52c89db29a310</t>
  </si>
  <si>
    <t>AW00020539</t>
  </si>
  <si>
    <t>aPpSKW4nT0WVM7nsi4KM1w==</t>
  </si>
  <si>
    <t>474925f4-3872-4eb8-b482-f52c89db29a311</t>
  </si>
  <si>
    <t>AW00021504</t>
  </si>
  <si>
    <t>N8gsana6L0uRiHCpfVB/EQ==</t>
  </si>
  <si>
    <t>474925f4-3872-4eb8-b482-f52c89db29a312</t>
  </si>
  <si>
    <t>AW00021799</t>
  </si>
  <si>
    <t>sZCvnTIK00GSthTVRsBJNA==</t>
  </si>
  <si>
    <t>474925f4-3872-4eb8-b482-f52c89db29a313</t>
  </si>
  <si>
    <t>AW00022253</t>
  </si>
  <si>
    <t>Gz2XfSeiUUK9AqS3sTbLPQ==</t>
  </si>
  <si>
    <t>474925f4-3872-4eb8-b482-f52c89db29a314</t>
  </si>
  <si>
    <t>AW00022762</t>
  </si>
  <si>
    <t>coeRd6BeN0St0mQIj5FcYA==</t>
  </si>
  <si>
    <t>474925f4-3872-4eb8-b482-f52c89db29a315</t>
  </si>
  <si>
    <t>AW00023467</t>
  </si>
  <si>
    <t>LqVvx0fn50yftpcFcGRjyQ==</t>
  </si>
  <si>
    <t>474925f4-3872-4eb8-b482-f52c89db29a316</t>
  </si>
  <si>
    <t>AW00024400</t>
  </si>
  <si>
    <t>3Qz4srJd1kO/jW7X+XhorA==</t>
  </si>
  <si>
    <t>474925f4-3872-4eb8-b482-f52c89db29a317</t>
  </si>
  <si>
    <t>AW00024819</t>
  </si>
  <si>
    <t>Bleu1mlnJEqWX4T2ZmVgjw==</t>
  </si>
  <si>
    <t>474925f4-3872-4eb8-b482-f52c89db29a318</t>
  </si>
  <si>
    <t>AW00024966</t>
  </si>
  <si>
    <t>j7IICO2rvk6vNa0Gql8cCw==</t>
  </si>
  <si>
    <t>474925f4-3872-4eb8-b482-f52c89db29a319</t>
  </si>
  <si>
    <t>AW00025087</t>
  </si>
  <si>
    <t>nRzX0g7hLEKgqMYpWvbAJA==</t>
  </si>
  <si>
    <t>474925f4-3872-4eb8-b482-f52c89db29a320</t>
  </si>
  <si>
    <t>AW00026493</t>
  </si>
  <si>
    <t>1bftHwCRY0umavIrM6PjTg==</t>
  </si>
  <si>
    <t>474925f4-3872-4eb8-b482-f52c89db29a321</t>
  </si>
  <si>
    <t>AW00027262</t>
  </si>
  <si>
    <t>lnQSSZ8H/UKD/sMAoy04rQ==</t>
  </si>
  <si>
    <t>474925f4-3872-4eb8-b482-f52c89db29a322</t>
  </si>
  <si>
    <t>AW00027679</t>
  </si>
  <si>
    <t>bejbwEu5Vkm7cglBFb/8Kg==</t>
  </si>
  <si>
    <t>474925f4-3872-4eb8-b482-f52c89db29a323</t>
  </si>
  <si>
    <t>AW00028008</t>
  </si>
  <si>
    <t>5xd0WzN62ESQfniNgYIw0Q==</t>
  </si>
  <si>
    <t>474925f4-3872-4eb8-b482-f52c89db29a324</t>
  </si>
  <si>
    <t>AW00028093</t>
  </si>
  <si>
    <t>QPffSslLhU6BIcP+Rd+NNg==</t>
  </si>
  <si>
    <t>474925f4-3872-4eb8-b482-f52c89db29a325</t>
  </si>
  <si>
    <t>AW00028280</t>
  </si>
  <si>
    <t>b/7mf2fuPEmXl3jLJROHPw==</t>
  </si>
  <si>
    <t>474925f4-3872-4eb8-b482-f52c89db29a326</t>
  </si>
  <si>
    <t>AW00028285</t>
  </si>
  <si>
    <t>oX6RSn/BVkyCVegd2DV/ew==</t>
  </si>
  <si>
    <t>474925f4-3872-4eb8-b482-f52c89db29a327</t>
  </si>
  <si>
    <t>AW00028618</t>
  </si>
  <si>
    <t>4q+0HwWmGUysuS7AkCH63A==</t>
  </si>
  <si>
    <t>474925f4-3872-4eb8-b482-f52c89db29a328</t>
  </si>
  <si>
    <t>AW00029133</t>
  </si>
  <si>
    <t>NoeU/WB15EGO8a4uu/SGBQ==</t>
  </si>
  <si>
    <t>474925f4-3872-4eb8-b482-f52c89db29a329</t>
  </si>
  <si>
    <t>AW00029216</t>
  </si>
  <si>
    <t>auSQK9WRrEW6sGxMPrfJFA==</t>
  </si>
  <si>
    <t>474925f4-3872-4eb8-b482-f52c89db29a330</t>
  </si>
  <si>
    <t>AW00011192</t>
  </si>
  <si>
    <t>Ca8O+yFRxUKwxjVow7z+8g==</t>
  </si>
  <si>
    <t>474925f4-3872-4eb8-b482-f52c89db29a331</t>
  </si>
  <si>
    <t>AW00012418</t>
  </si>
  <si>
    <t>NPjdarl2nkihIN8noFFqCg==</t>
  </si>
  <si>
    <t>474925f4-3872-4eb8-b482-f52c89db29a332</t>
  </si>
  <si>
    <t>AW00012425</t>
  </si>
  <si>
    <t>z2T07V+z3Emf8ie59ojWJQ==</t>
  </si>
  <si>
    <t>474925f4-3872-4eb8-b482-f52c89db29a333</t>
  </si>
  <si>
    <t>AW00012792</t>
  </si>
  <si>
    <t>apkggX+WukyoP4uiQ5x/ew==</t>
  </si>
  <si>
    <t>474925f4-3872-4eb8-b482-f52c89db29a334</t>
  </si>
  <si>
    <t>AW00012908</t>
  </si>
  <si>
    <t>PGspwijzfk6CbX52AjBw5g==</t>
  </si>
  <si>
    <t>474925f4-3872-4eb8-b482-f52c89db29a335</t>
  </si>
  <si>
    <t>AW00013214</t>
  </si>
  <si>
    <t>dzD2mv8nTESSX0WVN09QLA==</t>
  </si>
  <si>
    <t>474925f4-3872-4eb8-b482-f52c89db29a336</t>
  </si>
  <si>
    <t>AW00013310</t>
  </si>
  <si>
    <t>jQWCd1c2sEur+rEOp1hbew==</t>
  </si>
  <si>
    <t>474925f4-3872-4eb8-b482-f52c89db29a337</t>
  </si>
  <si>
    <t>AW00013394</t>
  </si>
  <si>
    <t>60OWgpH870G3jI7cYR1sQg==</t>
  </si>
  <si>
    <t>474925f4-3872-4eb8-b482-f52c89db29a338</t>
  </si>
  <si>
    <t>AW00013442</t>
  </si>
  <si>
    <t>lfJHh28EREiwt6twdXgzCw==</t>
  </si>
  <si>
    <t>474925f4-3872-4eb8-b482-f52c89db29a339</t>
  </si>
  <si>
    <t>AW00014043</t>
  </si>
  <si>
    <t>o8Dn0JXmykCnbXPxVgcK2w==</t>
  </si>
  <si>
    <t>474925f4-3872-4eb8-b482-f52c89db29a340</t>
  </si>
  <si>
    <t>AW00014421</t>
  </si>
  <si>
    <t>4RhfePiyTkKM8neetL9JBw==</t>
  </si>
  <si>
    <t>474925f4-3872-4eb8-b482-f52c89db29a341</t>
  </si>
  <si>
    <t>AW00014576</t>
  </si>
  <si>
    <t>huuvBg1NJEi70TBQkSOxZQ==</t>
  </si>
  <si>
    <t>474925f4-3872-4eb8-b482-f52c89db29a342</t>
  </si>
  <si>
    <t>AW00014908</t>
  </si>
  <si>
    <t>u3N5620E3k2OzfKesTtTCg==</t>
  </si>
  <si>
    <t>474925f4-3872-4eb8-b482-f52c89db29a343</t>
  </si>
  <si>
    <t>AW00015189</t>
  </si>
  <si>
    <t>MIWKqQ96iUW7Cu5WAK4e7w==</t>
  </si>
  <si>
    <t>474925f4-3872-4eb8-b482-f52c89db29a344</t>
  </si>
  <si>
    <t>AW00015292</t>
  </si>
  <si>
    <t>GcvZQO0wYEC7NIz5bmnsqA==</t>
  </si>
  <si>
    <t>474925f4-3872-4eb8-b482-f52c89db29a345</t>
  </si>
  <si>
    <t>AW00016226</t>
  </si>
  <si>
    <t>0tpKdKi4XUCjiTgmMeFM9A==</t>
  </si>
  <si>
    <t>474925f4-3872-4eb8-b482-f52c89db29a346</t>
  </si>
  <si>
    <t>AW00016746</t>
  </si>
  <si>
    <t>bEnqZYtDY0ez5tNBZ79aBQ==</t>
  </si>
  <si>
    <t>474925f4-3872-4eb8-b482-f52c89db29a347</t>
  </si>
  <si>
    <t>AW00016783</t>
  </si>
  <si>
    <t>nKawMxXVpkizWxuNIq7/TA==</t>
  </si>
  <si>
    <t>474925f4-3872-4eb8-b482-f52c89db29a348</t>
  </si>
  <si>
    <t>AW00016970</t>
  </si>
  <si>
    <t>hc+mWkB8bUW931D/YeFefg==</t>
  </si>
  <si>
    <t>474925f4-3872-4eb8-b482-f52c89db29a349</t>
  </si>
  <si>
    <t>AW00016972</t>
  </si>
  <si>
    <t>RK8+JM8LsEaVKJmOB36big==</t>
  </si>
  <si>
    <t>474925f4-3872-4eb8-b482-f52c89db29a350</t>
  </si>
  <si>
    <t>AW00016978</t>
  </si>
  <si>
    <t>FKQDZrVhh0aC8DDTMarfNQ==</t>
  </si>
  <si>
    <t>474925f4-3872-4eb8-b482-f52c89db29a351</t>
  </si>
  <si>
    <t>AW00017449</t>
  </si>
  <si>
    <t>J9vHMjKBXESGVOYK0ZHqrw==</t>
  </si>
  <si>
    <t>474925f4-3872-4eb8-b482-f52c89db29a352</t>
  </si>
  <si>
    <t>AW00017528</t>
  </si>
  <si>
    <t>JaAoJAAp90+dTrwQJGLNtQ==</t>
  </si>
  <si>
    <t>474925f4-3872-4eb8-b482-f52c89db29a353</t>
  </si>
  <si>
    <t>AW00017560</t>
  </si>
  <si>
    <t>kmZDcNAX/EOVbcwK/849lg==</t>
  </si>
  <si>
    <t>474925f4-3872-4eb8-b482-f52c89db29a354</t>
  </si>
  <si>
    <t>AW00018093</t>
  </si>
  <si>
    <t>Rze17BQsyUuND+UFDgAxow==</t>
  </si>
  <si>
    <t>474925f4-3872-4eb8-b482-f52c89db29a355</t>
  </si>
  <si>
    <t>AW00018105</t>
  </si>
  <si>
    <t>fVfyji2I+USHbUuG7N9P0g==</t>
  </si>
  <si>
    <t>474925f4-3872-4eb8-b482-f52c89db29a356</t>
  </si>
  <si>
    <t>AW00018607</t>
  </si>
  <si>
    <t>DkXA8bv6lUuxMFUcEzrrZQ==</t>
  </si>
  <si>
    <t>474925f4-3872-4eb8-b482-f52c89db29a357</t>
  </si>
  <si>
    <t>AW00018797</t>
  </si>
  <si>
    <t>OFFlsLZnXEm29mTLyfvU7w==</t>
  </si>
  <si>
    <t>474925f4-3872-4eb8-b482-f52c89db29a358</t>
  </si>
  <si>
    <t>AW00018867</t>
  </si>
  <si>
    <t>uH2LPBP290+5VYPRSqKbqg==</t>
  </si>
  <si>
    <t>474925f4-3872-4eb8-b482-f52c89db29a359</t>
  </si>
  <si>
    <t>AW00018980</t>
  </si>
  <si>
    <t>Ejav9mjKCEyUDFJA01sH+A==</t>
  </si>
  <si>
    <t>474925f4-3872-4eb8-b482-f52c89db29a360</t>
  </si>
  <si>
    <t>AW00019664</t>
  </si>
  <si>
    <t>KCfXLfwnu0aOXIUjWxyJdg==</t>
  </si>
  <si>
    <t>474925f4-3872-4eb8-b482-f52c89db29a361</t>
  </si>
  <si>
    <t>AW00019740</t>
  </si>
  <si>
    <t>e84ARPkBTkeErl7azA9UxA==</t>
  </si>
  <si>
    <t>474925f4-3872-4eb8-b482-f52c89db29a362</t>
  </si>
  <si>
    <t>AW00020066</t>
  </si>
  <si>
    <t>rlXXJe3m/EuH6qltnR1tEg==</t>
  </si>
  <si>
    <t>474925f4-3872-4eb8-b482-f52c89db29a363</t>
  </si>
  <si>
    <t>AW00020200</t>
  </si>
  <si>
    <t>nFUmlhJNRUeRGPqfojxRKw==</t>
  </si>
  <si>
    <t>474925f4-3872-4eb8-b482-f52c89db29a364</t>
  </si>
  <si>
    <t>AW00020507</t>
  </si>
  <si>
    <t>tWPReDyrvEyILEh/KTwD/Q==</t>
  </si>
  <si>
    <t>474925f4-3872-4eb8-b482-f52c89db29a365</t>
  </si>
  <si>
    <t>AW00020696</t>
  </si>
  <si>
    <t>pyYqG4xYE02WSmLO9UPsBg==</t>
  </si>
  <si>
    <t>474925f4-3872-4eb8-b482-f52c89db29a366</t>
  </si>
  <si>
    <t>AW00020747</t>
  </si>
  <si>
    <t>+SCU3MlfskGunx9SmY6ugQ==</t>
  </si>
  <si>
    <t>474925f4-3872-4eb8-b482-f52c89db29a367</t>
  </si>
  <si>
    <t>AW00021260</t>
  </si>
  <si>
    <t>+1odZSraoEm8sCDzS1Mcdg==</t>
  </si>
  <si>
    <t>474925f4-3872-4eb8-b482-f52c89db29a368</t>
  </si>
  <si>
    <t>AW00021298</t>
  </si>
  <si>
    <t>nAyR1yhtvkGwY6ABlqL4zQ==</t>
  </si>
  <si>
    <t>474925f4-3872-4eb8-b482-f52c89db29a369</t>
  </si>
  <si>
    <t>AW00021576</t>
  </si>
  <si>
    <t>r9f3Eq43YUCO66aBxDRfHQ==</t>
  </si>
  <si>
    <t>474925f4-3872-4eb8-b482-f52c89db29a370</t>
  </si>
  <si>
    <t>AW00021757</t>
  </si>
  <si>
    <t>csCyv5frHEq+/To+5Kjxpg==</t>
  </si>
  <si>
    <t>474925f4-3872-4eb8-b482-f52c89db29a371</t>
  </si>
  <si>
    <t>AW00021812</t>
  </si>
  <si>
    <t>Yup1J6Li+0esmC5u1a9wgw==</t>
  </si>
  <si>
    <t>474925f4-3872-4eb8-b482-f52c89db29a372</t>
  </si>
  <si>
    <t>AW00023156</t>
  </si>
  <si>
    <t>hneLcgMRe0mfk3HKCJbcJQ==</t>
  </si>
  <si>
    <t>474925f4-3872-4eb8-b482-f52c89db29a373</t>
  </si>
  <si>
    <t>AW00023289</t>
  </si>
  <si>
    <t>67Fhnsx9Hk+SRnq5hQ/iAQ==</t>
  </si>
  <si>
    <t>474925f4-3872-4eb8-b482-f52c89db29a374</t>
  </si>
  <si>
    <t>AW00023404</t>
  </si>
  <si>
    <t>eAMY6zRERki0l3VfeNzSzA==</t>
  </si>
  <si>
    <t>474925f4-3872-4eb8-b482-f52c89db29a375</t>
  </si>
  <si>
    <t>AW00024319</t>
  </si>
  <si>
    <t>x31lYD03f02/k2zCxXtw4Q==</t>
  </si>
  <si>
    <t>474925f4-3872-4eb8-b482-f52c89db29a376</t>
  </si>
  <si>
    <t>AW00024393</t>
  </si>
  <si>
    <t>86959iZFLkuE/WZDnfh6sA==</t>
  </si>
  <si>
    <t>474925f4-3872-4eb8-b482-f52c89db29a377</t>
  </si>
  <si>
    <t>AW00024766</t>
  </si>
  <si>
    <t>7Xd8sVyC6Uq7IpYPUSaxnQ==</t>
  </si>
  <si>
    <t>474925f4-3872-4eb8-b482-f52c89db29a378</t>
  </si>
  <si>
    <t>AW00024787</t>
  </si>
  <si>
    <t>LVM0NESBhkqWozdDdr97Kg==</t>
  </si>
  <si>
    <t>474925f4-3872-4eb8-b482-f52c89db29a379</t>
  </si>
  <si>
    <t>AW00024821</t>
  </si>
  <si>
    <t>3hLiCMc6TEmcha9JkGJtyQ==</t>
  </si>
  <si>
    <t>474925f4-3872-4eb8-b482-f52c89db29a380</t>
  </si>
  <si>
    <t>AW00026092</t>
  </si>
  <si>
    <t>vsSfL1EqHE6LAn86ZAe7VA==</t>
  </si>
  <si>
    <t>474925f4-3872-4eb8-b482-f52c89db29a381</t>
  </si>
  <si>
    <t>AW00026274</t>
  </si>
  <si>
    <t>TywtHoWM4ESNih+HxWnhdA==</t>
  </si>
  <si>
    <t>474925f4-3872-4eb8-b482-f52c89db29a382</t>
  </si>
  <si>
    <t>AW00026341</t>
  </si>
  <si>
    <t>VVlmXzyOuEythT37Jw8n/g==</t>
  </si>
  <si>
    <t>474925f4-3872-4eb8-b482-f52c89db29a383</t>
  </si>
  <si>
    <t>AW00026453</t>
  </si>
  <si>
    <t>fw+mPR2QMkyd8nMQGYNvcA==</t>
  </si>
  <si>
    <t>474925f4-3872-4eb8-b482-f52c89db29a384</t>
  </si>
  <si>
    <t>AW00026624</t>
  </si>
  <si>
    <t>Ihgu4dqddU6w20jYAemVnQ==</t>
  </si>
  <si>
    <t>474925f4-3872-4eb8-b482-f52c89db29a385</t>
  </si>
  <si>
    <t>AW00026644</t>
  </si>
  <si>
    <t>wnrkJnMrRESXSVHlIy4/Fg==</t>
  </si>
  <si>
    <t>474925f4-3872-4eb8-b482-f52c89db29a386</t>
  </si>
  <si>
    <t>AW00027052</t>
  </si>
  <si>
    <t>igPoOVTHg0aBdoFjDEFtBQ==</t>
  </si>
  <si>
    <t>474925f4-3872-4eb8-b482-f52c89db29a387</t>
  </si>
  <si>
    <t>AW00027291</t>
  </si>
  <si>
    <t>8NpY2+jzo0mTYDSjktXjHg==</t>
  </si>
  <si>
    <t>474925f4-3872-4eb8-b482-f52c89db29a388</t>
  </si>
  <si>
    <t>AW00027532</t>
  </si>
  <si>
    <t>U1k+gpwU90mqe/Xtg3oekA==</t>
  </si>
  <si>
    <t>474925f4-3872-4eb8-b482-f52c89db29a389</t>
  </si>
  <si>
    <t>AW00027637</t>
  </si>
  <si>
    <t>cx53bjbT4025Y3NGedB9wA==</t>
  </si>
  <si>
    <t>474925f4-3872-4eb8-b482-f52c89db29a390</t>
  </si>
  <si>
    <t>AW00028282</t>
  </si>
  <si>
    <t>jv1ymnuJL02jvAR+tnlwiw==</t>
  </si>
  <si>
    <t>474925f4-3872-4eb8-b482-f52c89db29a391</t>
  </si>
  <si>
    <t>AW00028838</t>
  </si>
  <si>
    <t>/b113Gvz20yKJXaEg9etNA==</t>
  </si>
  <si>
    <t>474925f4-3872-4eb8-b482-f52c89db29a392</t>
  </si>
  <si>
    <t>AW00029163</t>
  </si>
  <si>
    <t>RgkQK+M5zU6Am5b0JLgmMQ==</t>
  </si>
  <si>
    <t>474925f4-3872-4eb8-b482-f52c89db29a393</t>
  </si>
  <si>
    <t>AW00029211</t>
  </si>
  <si>
    <t>FFE7I+Z1OEuTKf2qQfeJ1A==</t>
  </si>
  <si>
    <t>474925f4-3872-4eb8-b482-f52c89db29a394</t>
  </si>
  <si>
    <t>AW00011167</t>
  </si>
  <si>
    <t>b6XvILfoAEesvrhOXEtCtQ==</t>
  </si>
  <si>
    <t>474925f4-3872-4eb8-b482-f52c89db29a395</t>
  </si>
  <si>
    <t>AW00011214</t>
  </si>
  <si>
    <t>MBXxKFdJrEq/wg/3gfc+JA==</t>
  </si>
  <si>
    <t>474925f4-3872-4eb8-b482-f52c89db29a396</t>
  </si>
  <si>
    <t>AW00011217</t>
  </si>
  <si>
    <t>kV/SahMDEUikI6NEOXAdbg==</t>
  </si>
  <si>
    <t>474925f4-3872-4eb8-b482-f52c89db29a397</t>
  </si>
  <si>
    <t>AW00011717</t>
  </si>
  <si>
    <t>+dz/4tHz7EW6PN0J7dTYhQ==</t>
  </si>
  <si>
    <t>474925f4-3872-4eb8-b482-f52c89db29a398</t>
  </si>
  <si>
    <t>AW00011803</t>
  </si>
  <si>
    <t>/pqN4LTUgkmxXtKrhcXatg==</t>
  </si>
  <si>
    <t>474925f4-3872-4eb8-b482-f52c89db29a399</t>
  </si>
  <si>
    <t>AW00011819</t>
  </si>
  <si>
    <t>bwrjOmm6hUa1ybLcJZZwKg==</t>
  </si>
  <si>
    <t>474925f4-3872-4eb8-b482-f52c89db29a400</t>
  </si>
  <si>
    <t>AW00011828</t>
  </si>
  <si>
    <t>kI0VvqF/QUiQXXNPazqiaw==</t>
  </si>
  <si>
    <t>474925f4-3872-4eb8-b482-f52c89db29a401</t>
  </si>
  <si>
    <t>AW00011859</t>
  </si>
  <si>
    <t>2Kde9GHXckW5EBripFxszA==</t>
  </si>
  <si>
    <t>474925f4-3872-4eb8-b482-f52c89db29a402</t>
  </si>
  <si>
    <t>AW00012022</t>
  </si>
  <si>
    <t>KdhrZaUjjUSwDAizFb2YtQ==</t>
  </si>
  <si>
    <t>474925f4-3872-4eb8-b482-f52c89db29a403</t>
  </si>
  <si>
    <t>AW00012913</t>
  </si>
  <si>
    <t>asXCevEa+kiM8wJh1VQnpg==</t>
  </si>
  <si>
    <t>474925f4-3872-4eb8-b482-f52c89db29a404</t>
  </si>
  <si>
    <t>AW00013029</t>
  </si>
  <si>
    <t>06zyU85ZGUO8zeMxKHmsYw==</t>
  </si>
  <si>
    <t>474925f4-3872-4eb8-b482-f52c89db29a405</t>
  </si>
  <si>
    <t>AW00013067</t>
  </si>
  <si>
    <t>+5BBrt1YcEOtqC1NSXd3dA==</t>
  </si>
  <si>
    <t>474925f4-3872-4eb8-b482-f52c89db29a406</t>
  </si>
  <si>
    <t>AW00013154</t>
  </si>
  <si>
    <t>fvvkbqKIkE+ed1tXfFKr3g==</t>
  </si>
  <si>
    <t>474925f4-3872-4eb8-b482-f52c89db29a407</t>
  </si>
  <si>
    <t>AW00013425</t>
  </si>
  <si>
    <t>zCQsS0OhTkygyQvH23xJdQ==</t>
  </si>
  <si>
    <t>474925f4-3872-4eb8-b482-f52c89db29a408</t>
  </si>
  <si>
    <t>AW00013713</t>
  </si>
  <si>
    <t>WiZIn0GAaE6dMjsS8SjygA==</t>
  </si>
  <si>
    <t>474925f4-3872-4eb8-b482-f52c89db29a409</t>
  </si>
  <si>
    <t>AW00013990</t>
  </si>
  <si>
    <t>l4fnXzbR5UerIlha1wiYlQ==</t>
  </si>
  <si>
    <t>474925f4-3872-4eb8-b482-f52c89db29a410</t>
  </si>
  <si>
    <t>AW00014398</t>
  </si>
  <si>
    <t>oVF4m2633keYkataxPwglA==</t>
  </si>
  <si>
    <t>474925f4-3872-4eb8-b482-f52c89db29a411</t>
  </si>
  <si>
    <t>AW00014618</t>
  </si>
  <si>
    <t>BthsdCItQ0y2NPxEmsYE7g==</t>
  </si>
  <si>
    <t>474925f4-3872-4eb8-b482-f52c89db29a412</t>
  </si>
  <si>
    <t>AW00014660</t>
  </si>
  <si>
    <t>viWysfwz9065b/+vU0Enrg==</t>
  </si>
  <si>
    <t>474925f4-3872-4eb8-b482-f52c89db29a413</t>
  </si>
  <si>
    <t>AW00014751</t>
  </si>
  <si>
    <t>ycV0oT5O+0KxCEeDyVMpmA==</t>
  </si>
  <si>
    <t>474925f4-3872-4eb8-b482-f52c89db29a414</t>
  </si>
  <si>
    <t>AW00014872</t>
  </si>
  <si>
    <t>2lA+TspkvkiRX7FFq46f7w==</t>
  </si>
  <si>
    <t>474925f4-3872-4eb8-b482-f52c89db29a415</t>
  </si>
  <si>
    <t>AW00015300</t>
  </si>
  <si>
    <t>mYcB1pIaQEuLCAeOJzU5WA==</t>
  </si>
  <si>
    <t>474925f4-3872-4eb8-b482-f52c89db29a416</t>
  </si>
  <si>
    <t>AW00015888</t>
  </si>
  <si>
    <t>o3/wwVKFpEKyO91p+FokvA==</t>
  </si>
  <si>
    <t>474925f4-3872-4eb8-b482-f52c89db29a417</t>
  </si>
  <si>
    <t>AW00016728</t>
  </si>
  <si>
    <t>quocEe68e06Aw6hdsMPtwQ==</t>
  </si>
  <si>
    <t>474925f4-3872-4eb8-b482-f52c89db29a418</t>
  </si>
  <si>
    <t>AW00016960</t>
  </si>
  <si>
    <t>VPANcqVwEUW/ZRLQHHE7Bw==</t>
  </si>
  <si>
    <t>474925f4-3872-4eb8-b482-f52c89db29a419</t>
  </si>
  <si>
    <t>AW00017150</t>
  </si>
  <si>
    <t>+f5ol8pxLkek0h7lhNmVow==</t>
  </si>
  <si>
    <t>474925f4-3872-4eb8-b482-f52c89db29a420</t>
  </si>
  <si>
    <t>AW00017527</t>
  </si>
  <si>
    <t>8QAG9FFRg06rg6V603utHw==</t>
  </si>
  <si>
    <t>474925f4-3872-4eb8-b482-f52c89db29a421</t>
  </si>
  <si>
    <t>AW00018357</t>
  </si>
  <si>
    <t>OI+mzYB2hkawAdTwCxuUgQ==</t>
  </si>
  <si>
    <t>474925f4-3872-4eb8-b482-f52c89db29a422</t>
  </si>
  <si>
    <t>AW00018911</t>
  </si>
  <si>
    <t>//PO6V1bbEyYsTElvkdEMw==</t>
  </si>
  <si>
    <t>474925f4-3872-4eb8-b482-f52c89db29a423</t>
  </si>
  <si>
    <t>AW00019131</t>
  </si>
  <si>
    <t>OP+H4Pc48Uyg6Nhtmvh2Ig==</t>
  </si>
  <si>
    <t>474925f4-3872-4eb8-b482-f52c89db29a424</t>
  </si>
  <si>
    <t>AW00019236</t>
  </si>
  <si>
    <t>2Glh/VuN+E2cTp3sbvCsTQ==</t>
  </si>
  <si>
    <t>474925f4-3872-4eb8-b482-f52c89db29a425</t>
  </si>
  <si>
    <t>AW00019549</t>
  </si>
  <si>
    <t>zvX6PnzkFE2+pGqKVKSGrw==</t>
  </si>
  <si>
    <t>474925f4-3872-4eb8-b482-f52c89db29a426</t>
  </si>
  <si>
    <t>AW00019863</t>
  </si>
  <si>
    <t>Gmr+CkFpS0CFB/fzM2M3vg==</t>
  </si>
  <si>
    <t>474925f4-3872-4eb8-b482-f52c89db29a427</t>
  </si>
  <si>
    <t>AW00020108</t>
  </si>
  <si>
    <t>BQYYyBoZokerm2QmStG1sA==</t>
  </si>
  <si>
    <t>474925f4-3872-4eb8-b482-f52c89db29a428</t>
  </si>
  <si>
    <t>AW00020544</t>
  </si>
  <si>
    <t>CyGYBby4uUe4B9igEu2dnw==</t>
  </si>
  <si>
    <t>474925f4-3872-4eb8-b482-f52c89db29a429</t>
  </si>
  <si>
    <t>AW00020642</t>
  </si>
  <si>
    <t>v2TBpKnyl0y0h8SzPRf07A==</t>
  </si>
  <si>
    <t>474925f4-3872-4eb8-b482-f52c89db29a430</t>
  </si>
  <si>
    <t>AW00020664</t>
  </si>
  <si>
    <t>JtNKFZiX6kGaY9IJZybmyA==</t>
  </si>
  <si>
    <t>474925f4-3872-4eb8-b482-f52c89db29a431</t>
  </si>
  <si>
    <t>AW00020704</t>
  </si>
  <si>
    <t>BkaanAkqR0Cwu51VvwCNmA==</t>
  </si>
  <si>
    <t>474925f4-3872-4eb8-b482-f52c89db29a432</t>
  </si>
  <si>
    <t>AW00021304</t>
  </si>
  <si>
    <t>XhhEh1FW406SCNWvcfzEUA==</t>
  </si>
  <si>
    <t>474925f4-3872-4eb8-b482-f52c89db29a433</t>
  </si>
  <si>
    <t>AW00021782</t>
  </si>
  <si>
    <t>0jj4s3i/p0SoM2hWvfl53Q==</t>
  </si>
  <si>
    <t>474925f4-3872-4eb8-b482-f52c89db29a434</t>
  </si>
  <si>
    <t>AW00022157</t>
  </si>
  <si>
    <t>wjgvKBRNHUOckzmOaBl7kQ==</t>
  </si>
  <si>
    <t>474925f4-3872-4eb8-b482-f52c89db29a435</t>
  </si>
  <si>
    <t>AW00022263</t>
  </si>
  <si>
    <t>9IO23kCAE0qOrXIfiivb5w==</t>
  </si>
  <si>
    <t>474925f4-3872-4eb8-b482-f52c89db29a436</t>
  </si>
  <si>
    <t>AW00022343</t>
  </si>
  <si>
    <t>ZNQpy5BBiUuawazU/eXH5g==</t>
  </si>
  <si>
    <t>474925f4-3872-4eb8-b482-f52c89db29a437</t>
  </si>
  <si>
    <t>AW00022360</t>
  </si>
  <si>
    <t>pAe3F3o5Gk6CBJTgpkiEzg==</t>
  </si>
  <si>
    <t>474925f4-3872-4eb8-b482-f52c89db29a438</t>
  </si>
  <si>
    <t>AW00022546</t>
  </si>
  <si>
    <t>tuZbngiWFkC/V1g+1R2q+w==</t>
  </si>
  <si>
    <t>474925f4-3872-4eb8-b482-f52c89db29a439</t>
  </si>
  <si>
    <t>AW00022864</t>
  </si>
  <si>
    <t>Vzqv25tJyEefHZhIM62zkw==</t>
  </si>
  <si>
    <t>474925f4-3872-4eb8-b482-f52c89db29a440</t>
  </si>
  <si>
    <t>AW00023143</t>
  </si>
  <si>
    <t>oGRPNsvem0mSNvH8Tqs3RA==</t>
  </si>
  <si>
    <t>474925f4-3872-4eb8-b482-f52c89db29a441</t>
  </si>
  <si>
    <t>AW00023847</t>
  </si>
  <si>
    <t>uEFJCPvcWkeBItezrmo36g==</t>
  </si>
  <si>
    <t>474925f4-3872-4eb8-b482-f52c89db29a442</t>
  </si>
  <si>
    <t>AW00023871</t>
  </si>
  <si>
    <t>uepUsU3MAkyCGgJzy9Kp7Q==</t>
  </si>
  <si>
    <t>474925f4-3872-4eb8-b482-f52c89db29a443</t>
  </si>
  <si>
    <t>AW00024335</t>
  </si>
  <si>
    <t>oIQXW+ITNEyzTcO64RZN2w==</t>
  </si>
  <si>
    <t>474925f4-3872-4eb8-b482-f52c89db29a444</t>
  </si>
  <si>
    <t>AW00024336</t>
  </si>
  <si>
    <t>GmyPqmQJq0eBDNjazAPmTw==</t>
  </si>
  <si>
    <t>474925f4-3872-4eb8-b482-f52c89db29a445</t>
  </si>
  <si>
    <t>AW00024490</t>
  </si>
  <si>
    <t>cSoMAjN9sUG2aB5t3cayOw==</t>
  </si>
  <si>
    <t>474925f4-3872-4eb8-b482-f52c89db29a446</t>
  </si>
  <si>
    <t>AW00025855</t>
  </si>
  <si>
    <t>JByjtgd38UWvYnqkD5wMyA==</t>
  </si>
  <si>
    <t>474925f4-3872-4eb8-b482-f52c89db29a447</t>
  </si>
  <si>
    <t>AW00026043</t>
  </si>
  <si>
    <t>ArPu5+yBdUaeOZ9cL/+pvg==</t>
  </si>
  <si>
    <t>474925f4-3872-4eb8-b482-f52c89db29a448</t>
  </si>
  <si>
    <t>AW00026256</t>
  </si>
  <si>
    <t>htJxfUQNOk2GmnpouLx8hw==</t>
  </si>
  <si>
    <t>474925f4-3872-4eb8-b482-f52c89db29a449</t>
  </si>
  <si>
    <t>AW00026330</t>
  </si>
  <si>
    <t>4xpbHfrIhUmlT6DoH0q+TA==</t>
  </si>
  <si>
    <t>474925f4-3872-4eb8-b482-f52c89db29a450</t>
  </si>
  <si>
    <t>AW00026459</t>
  </si>
  <si>
    <t>pByYe/7HjU6g89nx+eLCUQ==</t>
  </si>
  <si>
    <t>474925f4-3872-4eb8-b482-f52c89db29a451</t>
  </si>
  <si>
    <t>AW00026783</t>
  </si>
  <si>
    <t>yZ2fydQmIk2KjWS+uomkSQ==</t>
  </si>
  <si>
    <t>474925f4-3872-4eb8-b482-f52c89db29a452</t>
  </si>
  <si>
    <t>AW00027025</t>
  </si>
  <si>
    <t>rjeRmIYbcUq9NsAXgT/9zg==</t>
  </si>
  <si>
    <t>474925f4-3872-4eb8-b482-f52c89db29a453</t>
  </si>
  <si>
    <t>AW00027117</t>
  </si>
  <si>
    <t>lZV1D2jyTEKDVbKbSxcffQ==</t>
  </si>
  <si>
    <t>474925f4-3872-4eb8-b482-f52c89db29a454</t>
  </si>
  <si>
    <t>AW00028339</t>
  </si>
  <si>
    <t>ITNU2rssIkivSSBSO9IbBQ==</t>
  </si>
  <si>
    <t>474925f4-3872-4eb8-b482-f52c89db29a455</t>
  </si>
  <si>
    <t>AW00028664</t>
  </si>
  <si>
    <t>C3VZK4c58EaXjQM8bdSqxQ==</t>
  </si>
  <si>
    <t>474925f4-3872-4eb8-b482-f52c89db29a456</t>
  </si>
  <si>
    <t>AW00028993</t>
  </si>
  <si>
    <t>A5vA43t6BEKW2HyZ1By+zQ==</t>
  </si>
  <si>
    <t>474925f4-3872-4eb8-b482-f52c89db29a457</t>
  </si>
  <si>
    <t>AW00029225</t>
  </si>
  <si>
    <t>OsHcFHBYR0abaz9VTvTkyg==</t>
  </si>
  <si>
    <t>474925f4-3872-4eb8-b482-f52c89db29a458</t>
  </si>
  <si>
    <t>AW00029268</t>
  </si>
  <si>
    <t>UM/TuSpgpkeFuOkX9SMyVA==</t>
  </si>
  <si>
    <t>474925f4-3872-4eb8-b482-f52c89db29a459</t>
  </si>
  <si>
    <t>AW00029322</t>
  </si>
  <si>
    <t>BsNILGYBCUGf1q1gLD4yow==</t>
  </si>
  <si>
    <t>474925f4-3872-4eb8-b482-f52c89db29a460</t>
  </si>
  <si>
    <t>AW00029324</t>
  </si>
  <si>
    <t>p3b7utoK9E+c00mJXTdd1Q==</t>
  </si>
  <si>
    <t>474925f4-3872-4eb8-b482-f52c89db29a461</t>
  </si>
  <si>
    <t>AW00011152</t>
  </si>
  <si>
    <t>9bDyX2WXSEu7BVYUkdTu7w==</t>
  </si>
  <si>
    <t>474925f4-3872-4eb8-b482-f52c89db29a462</t>
  </si>
  <si>
    <t>AW00011232</t>
  </si>
  <si>
    <t>IrzKKDrBB0WorOE197o0EQ==</t>
  </si>
  <si>
    <t>474925f4-3872-4eb8-b482-f52c89db29a463</t>
  </si>
  <si>
    <t>AW00011690</t>
  </si>
  <si>
    <t>Z0yY75NCF06d80FzKQRI4A==</t>
  </si>
  <si>
    <t>474925f4-3872-4eb8-b482-f52c89db29a464</t>
  </si>
  <si>
    <t>AW00012025</t>
  </si>
  <si>
    <t>3wVNOHGcUUayBCT9+K/LsA==</t>
  </si>
  <si>
    <t>474925f4-3872-4eb8-b482-f52c89db29a465</t>
  </si>
  <si>
    <t>AW00012138</t>
  </si>
  <si>
    <t>otgrWZ4a/Ey9PXIwScS25g==</t>
  </si>
  <si>
    <t>474925f4-3872-4eb8-b482-f52c89db29a466</t>
  </si>
  <si>
    <t>AW00012155</t>
  </si>
  <si>
    <t>XjZE91H/2Uar58kojjJCJg==</t>
  </si>
  <si>
    <t>474925f4-3872-4eb8-b482-f52c89db29a467</t>
  </si>
  <si>
    <t>AW00012178</t>
  </si>
  <si>
    <t>8KGuSMXTHUuHfW08rCUZAQ==</t>
  </si>
  <si>
    <t>474925f4-3872-4eb8-b482-f52c89db29a468</t>
  </si>
  <si>
    <t>AW00012208</t>
  </si>
  <si>
    <t>v+k1gqz4MEaeIYpZIL9dXA==</t>
  </si>
  <si>
    <t>474925f4-3872-4eb8-b482-f52c89db29a469</t>
  </si>
  <si>
    <t>AW00012448</t>
  </si>
  <si>
    <t>uPNCq1hCCEWORsPcVMIUow==</t>
  </si>
  <si>
    <t>474925f4-3872-4eb8-b482-f52c89db29a470</t>
  </si>
  <si>
    <t>AW00012963</t>
  </si>
  <si>
    <t>IJvoaMCuAEOCx2nofgtEEQ==</t>
  </si>
  <si>
    <t>474925f4-3872-4eb8-b482-f52c89db29a471</t>
  </si>
  <si>
    <t>AW00013276</t>
  </si>
  <si>
    <t>9E5pLVOmSE2huYFebVhH3g==</t>
  </si>
  <si>
    <t>474925f4-3872-4eb8-b482-f52c89db29a472</t>
  </si>
  <si>
    <t>AW00013286</t>
  </si>
  <si>
    <t>ruQBexR7gUOF83j80vdN3w==</t>
  </si>
  <si>
    <t>474925f4-3872-4eb8-b482-f52c89db29a473</t>
  </si>
  <si>
    <t>AW00013657</t>
  </si>
  <si>
    <t>lLcw0VbF1E2y/YCmzspHZQ==</t>
  </si>
  <si>
    <t>474925f4-3872-4eb8-b482-f52c89db29a474</t>
  </si>
  <si>
    <t>AW00013857</t>
  </si>
  <si>
    <t>9zEMeLK2gUqjXHBKHiSuoQ==</t>
  </si>
  <si>
    <t>474925f4-3872-4eb8-b482-f52c89db29a475</t>
  </si>
  <si>
    <t>AW00013907</t>
  </si>
  <si>
    <t>ioucHmu9/kCDx/Or9ziJYA==</t>
  </si>
  <si>
    <t>474925f4-3872-4eb8-b482-f52c89db29a476</t>
  </si>
  <si>
    <t>AW00013928</t>
  </si>
  <si>
    <t>BCR8voE8e0ydBWZokorJCw==</t>
  </si>
  <si>
    <t>474925f4-3872-4eb8-b482-f52c89db29a477</t>
  </si>
  <si>
    <t>AW00014252</t>
  </si>
  <si>
    <t>/agU+cN+ME+PAIEjPru47A==</t>
  </si>
  <si>
    <t>474925f4-3872-4eb8-b482-f52c89db29a478</t>
  </si>
  <si>
    <t>AW00014558</t>
  </si>
  <si>
    <t>m0yr1KuGQkqW+YalGut/Sg==</t>
  </si>
  <si>
    <t>474925f4-3872-4eb8-b482-f52c89db29a479</t>
  </si>
  <si>
    <t>AW00014728</t>
  </si>
  <si>
    <t>xNYOXfQnakSXZm10BJ1zKQ==</t>
  </si>
  <si>
    <t>474925f4-3872-4eb8-b482-f52c89db29a480</t>
  </si>
  <si>
    <t>AW00015430</t>
  </si>
  <si>
    <t>NaQY0US630KjWlGyYfsgIw==</t>
  </si>
  <si>
    <t>474925f4-3872-4eb8-b482-f52c89db29a481</t>
  </si>
  <si>
    <t>AW00015504</t>
  </si>
  <si>
    <t>WWZBzeco3E64gBhuKE5M6A==</t>
  </si>
  <si>
    <t>474925f4-3872-4eb8-b482-f52c89db29a482</t>
  </si>
  <si>
    <t>AW00015523</t>
  </si>
  <si>
    <t>hfMa8OqsF0u5gfFqTnDnWg==</t>
  </si>
  <si>
    <t>474925f4-3872-4eb8-b482-f52c89db29a483</t>
  </si>
  <si>
    <t>AW00015991</t>
  </si>
  <si>
    <t>zKDDJWldJEKv22Dzeubk1g==</t>
  </si>
  <si>
    <t>474925f4-3872-4eb8-b482-f52c89db29a484</t>
  </si>
  <si>
    <t>AW00016062</t>
  </si>
  <si>
    <t>sl0Zv9U98E6+dl5+5BS1rA==</t>
  </si>
  <si>
    <t>474925f4-3872-4eb8-b482-f52c89db29a485</t>
  </si>
  <si>
    <t>AW00016129</t>
  </si>
  <si>
    <t>udwERGKxAU2/lxXnV+TUXw==</t>
  </si>
  <si>
    <t>474925f4-3872-4eb8-b482-f52c89db29a486</t>
  </si>
  <si>
    <t>AW00016333</t>
  </si>
  <si>
    <t>2hIuf5J7lUmqDhspnIjU5g==</t>
  </si>
  <si>
    <t>474925f4-3872-4eb8-b482-f52c89db29a487</t>
  </si>
  <si>
    <t>AW00016353</t>
  </si>
  <si>
    <t>kgai2UkhN0+a5lQRbgeLaw==</t>
  </si>
  <si>
    <t>474925f4-3872-4eb8-b482-f52c89db29a488</t>
  </si>
  <si>
    <t>AW00016967</t>
  </si>
  <si>
    <t>zhCz28xvTESo/pL4RM8tVw==</t>
  </si>
  <si>
    <t>474925f4-3872-4eb8-b482-f52c89db29a489</t>
  </si>
  <si>
    <t>AW00017006</t>
  </si>
  <si>
    <t>uLQQWaRjUku8eyx3x3Gvaw==</t>
  </si>
  <si>
    <t>474925f4-3872-4eb8-b482-f52c89db29a490</t>
  </si>
  <si>
    <t>AW00017043</t>
  </si>
  <si>
    <t>9vYeMm2Elk+9mhRRL2gYOA==</t>
  </si>
  <si>
    <t>474925f4-3872-4eb8-b482-f52c89db29a491</t>
  </si>
  <si>
    <t>AW00017386</t>
  </si>
  <si>
    <t>fhV1R8bZkUCIQqtRc4eREw==</t>
  </si>
  <si>
    <t>474925f4-3872-4eb8-b482-f52c89db29a492</t>
  </si>
  <si>
    <t>AW00017526</t>
  </si>
  <si>
    <t>+gTXRW+vCEy/m/3zs4xRMw==</t>
  </si>
  <si>
    <t>474925f4-3872-4eb8-b482-f52c89db29a493</t>
  </si>
  <si>
    <t>AW00017659</t>
  </si>
  <si>
    <t>UOjorC+je0WLXdJb2DENOA==</t>
  </si>
  <si>
    <t>474925f4-3872-4eb8-b482-f52c89db29a494</t>
  </si>
  <si>
    <t>AW00017669</t>
  </si>
  <si>
    <t>Ao0ej+cye0KNN0tz8bGSuA==</t>
  </si>
  <si>
    <t>474925f4-3872-4eb8-b482-f52c89db29a495</t>
  </si>
  <si>
    <t>AW00018439</t>
  </si>
  <si>
    <t>Ayp9Gq+/tEaOETtG0om4nA==</t>
  </si>
  <si>
    <t>474925f4-3872-4eb8-b482-f52c89db29a496</t>
  </si>
  <si>
    <t>AW00018609</t>
  </si>
  <si>
    <t>Gg5ygPWcb0mZJKnyryPZmA==</t>
  </si>
  <si>
    <t>474925f4-3872-4eb8-b482-f52c89db29a497</t>
  </si>
  <si>
    <t>AW00018652</t>
  </si>
  <si>
    <t>CQx9ZnbQDEGSrQ7Hp5fNfA==</t>
  </si>
  <si>
    <t>474925f4-3872-4eb8-b482-f52c89db29a498</t>
  </si>
  <si>
    <t>AW00018814</t>
  </si>
  <si>
    <t>3K2LcWpmb0m57N6qqxkVuQ==</t>
  </si>
  <si>
    <t>474925f4-3872-4eb8-b482-f52c89db29a499</t>
  </si>
  <si>
    <t>AW00019813</t>
  </si>
  <si>
    <t>XALrDFFjAEGW47IxhQR0Lw==</t>
  </si>
  <si>
    <t>474925f4-3872-4eb8-b482-f52c89db29a500</t>
  </si>
  <si>
    <t>AW00019834</t>
  </si>
  <si>
    <t>bS1LEqDX4Ua4Dmh3b+xDdA==</t>
  </si>
  <si>
    <t>474925f4-3872-4eb8-b482-f52c89db29a501</t>
  </si>
  <si>
    <t>AW00020388</t>
  </si>
  <si>
    <t>DlPv19v340+bC0ab8qmx2A==</t>
  </si>
  <si>
    <t>474925f4-3872-4eb8-b482-f52c89db29a502</t>
  </si>
  <si>
    <t>AW00020487</t>
  </si>
  <si>
    <t>N5Qbk9HQ/U6nkzgKTvBN/A==</t>
  </si>
  <si>
    <t>474925f4-3872-4eb8-b482-f52c89db29a503</t>
  </si>
  <si>
    <t>AW00020732</t>
  </si>
  <si>
    <t>z3yIY3EP7E6AKFRtkuqxbw==</t>
  </si>
  <si>
    <t>474925f4-3872-4eb8-b482-f52c89db29a504</t>
  </si>
  <si>
    <t>AW00020782</t>
  </si>
  <si>
    <t>t0mEUYPxgkeQKE/uO21KyA==</t>
  </si>
  <si>
    <t>474925f4-3872-4eb8-b482-f52c89db29a505</t>
  </si>
  <si>
    <t>AW00021267</t>
  </si>
  <si>
    <t>MFRxpA+3HEqdD7btlBIXEA==</t>
  </si>
  <si>
    <t>474925f4-3872-4eb8-b482-f52c89db29a506</t>
  </si>
  <si>
    <t>AW00022189</t>
  </si>
  <si>
    <t>H7YxmRU9PEWXSWiu0mc9rg==</t>
  </si>
  <si>
    <t>474925f4-3872-4eb8-b482-f52c89db29a507</t>
  </si>
  <si>
    <t>AW00022900</t>
  </si>
  <si>
    <t>ni/Q7G30/kSw3sjorz7sjw==</t>
  </si>
  <si>
    <t>474925f4-3872-4eb8-b482-f52c89db29a508</t>
  </si>
  <si>
    <t>AW00022992</t>
  </si>
  <si>
    <t>f2bCBg+NCkeyXlrTATZTHQ==</t>
  </si>
  <si>
    <t>474925f4-3872-4eb8-b482-f52c89db29a509</t>
  </si>
  <si>
    <t>AW00023158</t>
  </si>
  <si>
    <t>1q3cqtKfOkmGuFJ/JiosCQ==</t>
  </si>
  <si>
    <t>474925f4-3872-4eb8-b482-f52c89db29a510</t>
  </si>
  <si>
    <t>AW00023250</t>
  </si>
  <si>
    <t>JOZeQ6ceKUuY2Fys32SpVQ==</t>
  </si>
  <si>
    <t>474925f4-3872-4eb8-b482-f52c89db29a511</t>
  </si>
  <si>
    <t>AW00023334</t>
  </si>
  <si>
    <t>hZv0hQZkE02y6cJit2T2Dg==</t>
  </si>
  <si>
    <t>474925f4-3872-4eb8-b482-f52c89db29a512</t>
  </si>
  <si>
    <t>AW00023801</t>
  </si>
  <si>
    <t>BIBbzWRrSEe5xAWcf0ULsA==</t>
  </si>
  <si>
    <t>474925f4-3872-4eb8-b482-f52c89db29a513</t>
  </si>
  <si>
    <t>AW00024511</t>
  </si>
  <si>
    <t>SMY06V56Z0iA9YVT1pMnuA==</t>
  </si>
  <si>
    <t>474925f4-3872-4eb8-b482-f52c89db29a514</t>
  </si>
  <si>
    <t>AW00024737</t>
  </si>
  <si>
    <t>tEH6z+jn1UCnIQSdHIiBdA==</t>
  </si>
  <si>
    <t>474925f4-3872-4eb8-b482-f52c89db29a515</t>
  </si>
  <si>
    <t>AW00025337</t>
  </si>
  <si>
    <t>6PcjzQOHIUGG2dRrrnaSzg==</t>
  </si>
  <si>
    <t>474925f4-3872-4eb8-b482-f52c89db29a516</t>
  </si>
  <si>
    <t>AW00025962</t>
  </si>
  <si>
    <t>72rJGtKT2USb8yunMTryrg==</t>
  </si>
  <si>
    <t>474925f4-3872-4eb8-b482-f52c89db29a517</t>
  </si>
  <si>
    <t>AW00026055</t>
  </si>
  <si>
    <t>rYPYPHqhLEyT8te6Alxtcg==</t>
  </si>
  <si>
    <t>474925f4-3872-4eb8-b482-f52c89db29a518</t>
  </si>
  <si>
    <t>AW00026080</t>
  </si>
  <si>
    <t>ihcW8XrqmUqU8uQ729nWWA==</t>
  </si>
  <si>
    <t>474925f4-3872-4eb8-b482-f52c89db29a519</t>
  </si>
  <si>
    <t>AW00026125</t>
  </si>
  <si>
    <t>8vIEpe/540eH+ldUWwB3Cg==</t>
  </si>
  <si>
    <t>474925f4-3872-4eb8-b482-f52c89db29a520</t>
  </si>
  <si>
    <t>AW00026260</t>
  </si>
  <si>
    <t>Gd1b/GijV0CoVfxRoF566A==</t>
  </si>
  <si>
    <t>474925f4-3872-4eb8-b482-f52c89db29a521</t>
  </si>
  <si>
    <t>AW00027074</t>
  </si>
  <si>
    <t>eYyhzJYT7UyBHBaEh/vagg==</t>
  </si>
  <si>
    <t>474925f4-3872-4eb8-b482-f52c89db29a522</t>
  </si>
  <si>
    <t>AW00027103</t>
  </si>
  <si>
    <t>ggtvevB/YEWvyIH/4VQDDw==</t>
  </si>
  <si>
    <t>474925f4-3872-4eb8-b482-f52c89db29a523</t>
  </si>
  <si>
    <t>AW00027391</t>
  </si>
  <si>
    <t>KL+qVWIBfki9vGowFJ3YAw==</t>
  </si>
  <si>
    <t>474925f4-3872-4eb8-b482-f52c89db29a524</t>
  </si>
  <si>
    <t>AW00027622</t>
  </si>
  <si>
    <t>H3gu0uRSsE+Q6aWl/xY++A==</t>
  </si>
  <si>
    <t>474925f4-3872-4eb8-b482-f52c89db29a525</t>
  </si>
  <si>
    <t>AW00028003</t>
  </si>
  <si>
    <t>PeOYZCIkekeXvux5BftNsw==</t>
  </si>
  <si>
    <t>474925f4-3872-4eb8-b482-f52c89db29a526</t>
  </si>
  <si>
    <t>AW00028228</t>
  </si>
  <si>
    <t>tXq4xMS9rEWV4VzFfBkVYw==</t>
  </si>
  <si>
    <t>474925f4-3872-4eb8-b482-f52c89db29a527</t>
  </si>
  <si>
    <t>AW00028232</t>
  </si>
  <si>
    <t>lioHMUfQ80miuKruWDqH/Q==</t>
  </si>
  <si>
    <t>474925f4-3872-4eb8-b482-f52c89db29a528</t>
  </si>
  <si>
    <t>AW00028607</t>
  </si>
  <si>
    <t>GMyj4Lwo0EuXOo7FA3yiuw==</t>
  </si>
  <si>
    <t>474925f4-3872-4eb8-b482-f52c89db29a529</t>
  </si>
  <si>
    <t>AW00028786</t>
  </si>
  <si>
    <t>EJGUGqxb0ECltWLFwjSHRw==</t>
  </si>
  <si>
    <t>474925f4-3872-4eb8-b482-f52c89db29a530</t>
  </si>
  <si>
    <t>AW00029167</t>
  </si>
  <si>
    <t>7hvR0yCqI02M38+24eGvfw==</t>
  </si>
  <si>
    <t>474925f4-3872-4eb8-b482-f52c89db29a531</t>
  </si>
  <si>
    <t>AW00011205</t>
  </si>
  <si>
    <t>0Z0NoGHZWkCuu6yepb58FQ==</t>
  </si>
  <si>
    <t>474925f4-3872-4eb8-b482-f52c89db29a532</t>
  </si>
  <si>
    <t>AW00011779</t>
  </si>
  <si>
    <t>n8SvpYhsSU+knVSXglJmYw==</t>
  </si>
  <si>
    <t>474925f4-3872-4eb8-b482-f52c89db29a533</t>
  </si>
  <si>
    <t>AW00011785</t>
  </si>
  <si>
    <t>zQ71DBXIVkyw26rC4Pi3eQ==</t>
  </si>
  <si>
    <t>474925f4-3872-4eb8-b482-f52c89db29a534</t>
  </si>
  <si>
    <t>AW00012042</t>
  </si>
  <si>
    <t>zUH/ABRK2E2I4+qEheM9vA==</t>
  </si>
  <si>
    <t>474925f4-3872-4eb8-b482-f52c89db29a535</t>
  </si>
  <si>
    <t>AW00012149</t>
  </si>
  <si>
    <t>vcENAAGLuEGQEqo7Gdxlxg==</t>
  </si>
  <si>
    <t>474925f4-3872-4eb8-b482-f52c89db29a536</t>
  </si>
  <si>
    <t>AW00012901</t>
  </si>
  <si>
    <t>mM0nIJ6s2EiuFrEac0Lc2g==</t>
  </si>
  <si>
    <t>474925f4-3872-4eb8-b482-f52c89db29a537</t>
  </si>
  <si>
    <t>AW00012958</t>
  </si>
  <si>
    <t>Jy8BLzqxwUWpBtXPe1IduQ==</t>
  </si>
  <si>
    <t>474925f4-3872-4eb8-b482-f52c89db29a538</t>
  </si>
  <si>
    <t>AW00013304</t>
  </si>
  <si>
    <t>zyHNDau1SUeVd0MCcMYAVA==</t>
  </si>
  <si>
    <t>474925f4-3872-4eb8-b482-f52c89db29a539</t>
  </si>
  <si>
    <t>AW00013311</t>
  </si>
  <si>
    <t>T8rplxOZ7ECcBpcWS+2cFQ==</t>
  </si>
  <si>
    <t>474925f4-3872-4eb8-b482-f52c89db29a540</t>
  </si>
  <si>
    <t>AW00014369</t>
  </si>
  <si>
    <t>Kku3fkXsAUmxi+v1Au4Vtw==</t>
  </si>
  <si>
    <t>474925f4-3872-4eb8-b482-f52c89db29a541</t>
  </si>
  <si>
    <t>AW00014439</t>
  </si>
  <si>
    <t>am1p1tHc8E+k25ORGxnEAw==</t>
  </si>
  <si>
    <t>474925f4-3872-4eb8-b482-f52c89db29a542</t>
  </si>
  <si>
    <t>AW00014856</t>
  </si>
  <si>
    <t>UXCj+AzjPk2Mckho9WHu9g==</t>
  </si>
  <si>
    <t>474925f4-3872-4eb8-b482-f52c89db29a543</t>
  </si>
  <si>
    <t>AW00014922</t>
  </si>
  <si>
    <t>sNaTxenH4kCqDzA41vgDxQ==</t>
  </si>
  <si>
    <t>474925f4-3872-4eb8-b482-f52c89db29a544</t>
  </si>
  <si>
    <t>AW00015513</t>
  </si>
  <si>
    <t>EMWl17PCRUSWTzUjj1+Gsw==</t>
  </si>
  <si>
    <t>474925f4-3872-4eb8-b482-f52c89db29a545</t>
  </si>
  <si>
    <t>AW00015563</t>
  </si>
  <si>
    <t>NjpaKrau30Gs5Z5Rm2rEMw==</t>
  </si>
  <si>
    <t>474925f4-3872-4eb8-b482-f52c89db29a546</t>
  </si>
  <si>
    <t>AW00015819</t>
  </si>
  <si>
    <t>+xGnTYghlES3/FvC1/Lo0g==</t>
  </si>
  <si>
    <t>474925f4-3872-4eb8-b482-f52c89db29a547</t>
  </si>
  <si>
    <t>AW00016229</t>
  </si>
  <si>
    <t>ElvSTGiH8EmKxDt82RwTbw==</t>
  </si>
  <si>
    <t>474925f4-3872-4eb8-b482-f52c89db29a548</t>
  </si>
  <si>
    <t>AW00016893</t>
  </si>
  <si>
    <t>5K8+fqRWhkyGwOAKfz4qtw==</t>
  </si>
  <si>
    <t>474925f4-3872-4eb8-b482-f52c89db29a549</t>
  </si>
  <si>
    <t>AW00016914</t>
  </si>
  <si>
    <t>ke1bBxM+7kOMJenEwtpKAg==</t>
  </si>
  <si>
    <t>474925f4-3872-4eb8-b482-f52c89db29a550</t>
  </si>
  <si>
    <t>AW00017044</t>
  </si>
  <si>
    <t>3hiWL21iOUCVJFFY4JyNQQ==</t>
  </si>
  <si>
    <t>474925f4-3872-4eb8-b482-f52c89db29a551</t>
  </si>
  <si>
    <t>AW00017439</t>
  </si>
  <si>
    <t>fuJqsTEng0K2/Sz4h/KxZA==</t>
  </si>
  <si>
    <t>474925f4-3872-4eb8-b482-f52c89db29a552</t>
  </si>
  <si>
    <t>AW00017693</t>
  </si>
  <si>
    <t>SYx6tB8chkGKXEzYJ/eBiA==</t>
  </si>
  <si>
    <t>474925f4-3872-4eb8-b482-f52c89db29a553</t>
  </si>
  <si>
    <t>AW00017871</t>
  </si>
  <si>
    <t>9Po5pAHBJECNcp6Dpw2RVA==</t>
  </si>
  <si>
    <t>474925f4-3872-4eb8-b482-f52c89db29a554</t>
  </si>
  <si>
    <t>AW00018098</t>
  </si>
  <si>
    <t>KNgfupTYDEW98FCi2m7+ig==</t>
  </si>
  <si>
    <t>474925f4-3872-4eb8-b482-f52c89db29a555</t>
  </si>
  <si>
    <t>AW00018516</t>
  </si>
  <si>
    <t>H/fmkee4iE+N/D9C9jeOMg==</t>
  </si>
  <si>
    <t>474925f4-3872-4eb8-b482-f52c89db29a556</t>
  </si>
  <si>
    <t>AW00018587</t>
  </si>
  <si>
    <t>32VkA/oJBkaXijf45768ow==</t>
  </si>
  <si>
    <t>474925f4-3872-4eb8-b482-f52c89db29a557</t>
  </si>
  <si>
    <t>AW00018792</t>
  </si>
  <si>
    <t>/5KB9aKNN0Oydpm5ocnL0w==</t>
  </si>
  <si>
    <t>474925f4-3872-4eb8-b482-f52c89db29a558</t>
  </si>
  <si>
    <t>AW00018816</t>
  </si>
  <si>
    <t>YI9TIMlx6kacVqAmzZVuKQ==</t>
  </si>
  <si>
    <t>474925f4-3872-4eb8-b482-f52c89db29a559</t>
  </si>
  <si>
    <t>AW00018829</t>
  </si>
  <si>
    <t>hGQWn1N3K0qnYjFPQNR2ew==</t>
  </si>
  <si>
    <t>474925f4-3872-4eb8-b482-f52c89db29a560</t>
  </si>
  <si>
    <t>AW00018840</t>
  </si>
  <si>
    <t>0CZKGtHJJkCS8AYpCqCuSg==</t>
  </si>
  <si>
    <t>474925f4-3872-4eb8-b482-f52c89db29a561</t>
  </si>
  <si>
    <t>AW00018854</t>
  </si>
  <si>
    <t>/aR47Zd2X0OuElxhhMP2CA==</t>
  </si>
  <si>
    <t>474925f4-3872-4eb8-b482-f52c89db29a562</t>
  </si>
  <si>
    <t>AW00019136</t>
  </si>
  <si>
    <t>mC96SzMj3kyKAPzRMGVFvQ==</t>
  </si>
  <si>
    <t>474925f4-3872-4eb8-b482-f52c89db29a563</t>
  </si>
  <si>
    <t>AW00019412</t>
  </si>
  <si>
    <t>OwSpGNU9l0K6tEyFP4s/Lw==</t>
  </si>
  <si>
    <t>474925f4-3872-4eb8-b482-f52c89db29a564</t>
  </si>
  <si>
    <t>AW00019540</t>
  </si>
  <si>
    <t>B/FHtrGwJ02gDybiM5yy8w==</t>
  </si>
  <si>
    <t>474925f4-3872-4eb8-b482-f52c89db29a565</t>
  </si>
  <si>
    <t>AW00019717</t>
  </si>
  <si>
    <t>2CK2zgF5jEOxkWG+47UV/Q==</t>
  </si>
  <si>
    <t>474925f4-3872-4eb8-b482-f52c89db29a566</t>
  </si>
  <si>
    <t>AW00019865</t>
  </si>
  <si>
    <t>cCed2DgbA065LDugN6R9DA==</t>
  </si>
  <si>
    <t>474925f4-3872-4eb8-b482-f52c89db29a567</t>
  </si>
  <si>
    <t>AW00020183</t>
  </si>
  <si>
    <t>ezXf2LsH/kyAuvMcwICY2g==</t>
  </si>
  <si>
    <t>474925f4-3872-4eb8-b482-f52c89db29a568</t>
  </si>
  <si>
    <t>AW00020361</t>
  </si>
  <si>
    <t>6AZYqT3CmEO5xmR+6HJfWQ==</t>
  </si>
  <si>
    <t>474925f4-3872-4eb8-b482-f52c89db29a569</t>
  </si>
  <si>
    <t>AW00020633</t>
  </si>
  <si>
    <t>iJUW3cxB7kutHNsqDK8EQw==</t>
  </si>
  <si>
    <t>474925f4-3872-4eb8-b482-f52c89db29a570</t>
  </si>
  <si>
    <t>AW00021455</t>
  </si>
  <si>
    <t>PDse2SnuSk27Jsgv5YIopw==</t>
  </si>
  <si>
    <t>474925f4-3872-4eb8-b482-f52c89db29a571</t>
  </si>
  <si>
    <t>AW00021719</t>
  </si>
  <si>
    <t>Xy5lsp8F4kuM6+FsQRWxSQ==</t>
  </si>
  <si>
    <t>474925f4-3872-4eb8-b482-f52c89db29a572</t>
  </si>
  <si>
    <t>AW00021907</t>
  </si>
  <si>
    <t>dzvREmn0hU68wIKR54PFtw==</t>
  </si>
  <si>
    <t>474925f4-3872-4eb8-b482-f52c89db29a573</t>
  </si>
  <si>
    <t>AW00022074</t>
  </si>
  <si>
    <t>danKwy3ZIkua9Ct4sCYJXQ==</t>
  </si>
  <si>
    <t>474925f4-3872-4eb8-b482-f52c89db29a574</t>
  </si>
  <si>
    <t>AW00022092</t>
  </si>
  <si>
    <t>1Q1exFA7KEava88GOe1pOg==</t>
  </si>
  <si>
    <t>474925f4-3872-4eb8-b482-f52c89db29a575</t>
  </si>
  <si>
    <t>AW00022098</t>
  </si>
  <si>
    <t>CI6pGYu6eE+aonBiL5p6cg==</t>
  </si>
  <si>
    <t>474925f4-3872-4eb8-b482-f52c89db29a576</t>
  </si>
  <si>
    <t>AW00022220</t>
  </si>
  <si>
    <t>I5iCw3YKqUyPH93Vdmu4jg==</t>
  </si>
  <si>
    <t>474925f4-3872-4eb8-b482-f52c89db29a577</t>
  </si>
  <si>
    <t>AW00022244</t>
  </si>
  <si>
    <t>UQBm20I+d02xCgal3nKXXw==</t>
  </si>
  <si>
    <t>474925f4-3872-4eb8-b482-f52c89db29a578</t>
  </si>
  <si>
    <t>AW00022885</t>
  </si>
  <si>
    <t>bhDLeFXgjkCMrt/7afN9Cw==</t>
  </si>
  <si>
    <t>474925f4-3872-4eb8-b482-f52c89db29a579</t>
  </si>
  <si>
    <t>AW00023020</t>
  </si>
  <si>
    <t>+PBrZYbIM0WOP8dHRzB9nw==</t>
  </si>
  <si>
    <t>474925f4-3872-4eb8-b482-f52c89db29a580</t>
  </si>
  <si>
    <t>AW00023489</t>
  </si>
  <si>
    <t>6XmSZh/ntkam9+o2pGjeLA==</t>
  </si>
  <si>
    <t>474925f4-3872-4eb8-b482-f52c89db29a581</t>
  </si>
  <si>
    <t>AW00023700</t>
  </si>
  <si>
    <t>qW63Gd93gkO2/kB9O53LIg==</t>
  </si>
  <si>
    <t>474925f4-3872-4eb8-b482-f52c89db29a582</t>
  </si>
  <si>
    <t>AW00024774</t>
  </si>
  <si>
    <t>aLkYD8YjfkqMoR/94ctV7g==</t>
  </si>
  <si>
    <t>474925f4-3872-4eb8-b482-f52c89db29a583</t>
  </si>
  <si>
    <t>AW00024791</t>
  </si>
  <si>
    <t>xkhSZ8TwaUKDo61T6bkw6A==</t>
  </si>
  <si>
    <t>474925f4-3872-4eb8-b482-f52c89db29a584</t>
  </si>
  <si>
    <t>AW00024952</t>
  </si>
  <si>
    <t>7+Vwd5cUJkGkSyg3OZtvVw==</t>
  </si>
  <si>
    <t>474925f4-3872-4eb8-b482-f52c89db29a585</t>
  </si>
  <si>
    <t>AW00025003</t>
  </si>
  <si>
    <t>DL/MUl/2r0W8fFSBayw3yQ==</t>
  </si>
  <si>
    <t>474925f4-3872-4eb8-b482-f52c89db29a586</t>
  </si>
  <si>
    <t>AW00025045</t>
  </si>
  <si>
    <t>ofCCGx9TrUqE0UJaCPaYqg==</t>
  </si>
  <si>
    <t>474925f4-3872-4eb8-b482-f52c89db29a587</t>
  </si>
  <si>
    <t>AW00025254</t>
  </si>
  <si>
    <t>GofseDZSkEWT9GMk2RRMrA==</t>
  </si>
  <si>
    <t>474925f4-3872-4eb8-b482-f52c89db29a588</t>
  </si>
  <si>
    <t>AW00025405</t>
  </si>
  <si>
    <t>zwipiphlpEeSbxMVxmqX4A==</t>
  </si>
  <si>
    <t>474925f4-3872-4eb8-b482-f52c89db29a589</t>
  </si>
  <si>
    <t>AW00026102</t>
  </si>
  <si>
    <t>xFQTSvKgC0S6a7Aa//OauQ==</t>
  </si>
  <si>
    <t>474925f4-3872-4eb8-b482-f52c89db29a590</t>
  </si>
  <si>
    <t>AW00026254</t>
  </si>
  <si>
    <t>egWuHMwpzUGbIHHHQ73tzg==</t>
  </si>
  <si>
    <t>474925f4-3872-4eb8-b482-f52c89db29a591</t>
  </si>
  <si>
    <t>AW00026623</t>
  </si>
  <si>
    <t>lJLYMLMGHEqJUmmjkZwnaQ==</t>
  </si>
  <si>
    <t>474925f4-3872-4eb8-b482-f52c89db29a592</t>
  </si>
  <si>
    <t>AW00027033</t>
  </si>
  <si>
    <t>E4jf4886kUmqXwB41tyyCQ==</t>
  </si>
  <si>
    <t>474925f4-3872-4eb8-b482-f52c89db29a593</t>
  </si>
  <si>
    <t>AW00027250</t>
  </si>
  <si>
    <t>JAB10QWycUKlbzqetBYtbQ==</t>
  </si>
  <si>
    <t>474925f4-3872-4eb8-b482-f52c89db29a594</t>
  </si>
  <si>
    <t>AW00027374</t>
  </si>
  <si>
    <t>YpHtd+26HkaWrphF8VcTSQ==</t>
  </si>
  <si>
    <t>474925f4-3872-4eb8-b482-f52c89db29a595</t>
  </si>
  <si>
    <t>AW00028037</t>
  </si>
  <si>
    <t>ZqJibzVfcU6dtvkhgqgTag==</t>
  </si>
  <si>
    <t>474925f4-3872-4eb8-b482-f52c89db29a596</t>
  </si>
  <si>
    <t>AW00029034</t>
  </si>
  <si>
    <t>LItKpHG/SE+PMTxR7s27pA==</t>
  </si>
  <si>
    <t>474925f4-3872-4eb8-b482-f52c89db29a597</t>
  </si>
  <si>
    <t>AW00029175</t>
  </si>
  <si>
    <t>UbFDl0mOmEWz27mXeEi2Mw==</t>
  </si>
  <si>
    <t>474925f4-3872-4eb8-b482-f52c89db29a598</t>
  </si>
  <si>
    <t>AW00011254</t>
  </si>
  <si>
    <t>GzXDw7HoD0CatmPMGEdwRQ==</t>
  </si>
  <si>
    <t>474925f4-3872-4eb8-b482-f52c89db29a599</t>
  </si>
  <si>
    <t>AW00011312</t>
  </si>
  <si>
    <t>p7RUs8Hnv0eoP+YRApDWqA==</t>
  </si>
  <si>
    <t>474925f4-3872-4eb8-b482-f52c89db29a600</t>
  </si>
  <si>
    <t>AW00011314</t>
  </si>
  <si>
    <t>dT7dQ9t0Oki1HC8BExqV0Q==</t>
  </si>
  <si>
    <t>474925f4-3872-4eb8-b482-f52c89db29a601</t>
  </si>
  <si>
    <t>AW00011621</t>
  </si>
  <si>
    <t>gSbh92McDUy5wUc1WpX9gA==</t>
  </si>
  <si>
    <t>474925f4-3872-4eb8-b482-f52c89db29a602</t>
  </si>
  <si>
    <t>AW00011689</t>
  </si>
  <si>
    <t>AyhmuhezPkuzMrEQLbKxtA==</t>
  </si>
  <si>
    <t>474925f4-3872-4eb8-b482-f52c89db29a603</t>
  </si>
  <si>
    <t>AW00012420</t>
  </si>
  <si>
    <t>iRTbs5A1gkWOUwEWtJVGgA==</t>
  </si>
  <si>
    <t>474925f4-3872-4eb8-b482-f52c89db29a604</t>
  </si>
  <si>
    <t>AW00013016</t>
  </si>
  <si>
    <t>Py1SkyA+x06INgAwN1XO/g==</t>
  </si>
  <si>
    <t>474925f4-3872-4eb8-b482-f52c89db29a605</t>
  </si>
  <si>
    <t>AW00013321</t>
  </si>
  <si>
    <t>+jvaWAmBG0+Y0dFrm5Yfkw==</t>
  </si>
  <si>
    <t>474925f4-3872-4eb8-b482-f52c89db29a606</t>
  </si>
  <si>
    <t>AW00013413</t>
  </si>
  <si>
    <t>pczC/pJdZE28L6MKLp15Rw==</t>
  </si>
  <si>
    <t>474925f4-3872-4eb8-b482-f52c89db29a607</t>
  </si>
  <si>
    <t>AW00013763</t>
  </si>
  <si>
    <t>hNvs4KyqyEGWxS4/SYJZCw==</t>
  </si>
  <si>
    <t>474925f4-3872-4eb8-b482-f52c89db29a608</t>
  </si>
  <si>
    <t>AW00013900</t>
  </si>
  <si>
    <t>EFCh/TtWdkGuywIj1ZdEmg==</t>
  </si>
  <si>
    <t>474925f4-3872-4eb8-b482-f52c89db29a609</t>
  </si>
  <si>
    <t>AW00014111</t>
  </si>
  <si>
    <t>JhjX+accx0SLn/VcFrwbDg==</t>
  </si>
  <si>
    <t>474925f4-3872-4eb8-b482-f52c89db29a610</t>
  </si>
  <si>
    <t>AW00014375</t>
  </si>
  <si>
    <t>srju8TtsAkqS1A8CuoftSA==</t>
  </si>
  <si>
    <t>474925f4-3872-4eb8-b482-f52c89db29a611</t>
  </si>
  <si>
    <t>AW00014430</t>
  </si>
  <si>
    <t>P++R7zm6xEeMRrvLtTnG+Q==</t>
  </si>
  <si>
    <t>474925f4-3872-4eb8-b482-f52c89db29a612</t>
  </si>
  <si>
    <t>AW00014610</t>
  </si>
  <si>
    <t>zhU9QPiYOUS6TL4HL/57LA==</t>
  </si>
  <si>
    <t>474925f4-3872-4eb8-b482-f52c89db29a613</t>
  </si>
  <si>
    <t>AW00015885</t>
  </si>
  <si>
    <t>ILdghHKz60edg/0Z/jQZXA==</t>
  </si>
  <si>
    <t>474925f4-3872-4eb8-b482-f52c89db29a614</t>
  </si>
  <si>
    <t>AW00016477</t>
  </si>
  <si>
    <t>9fZ26W2jfkC6nxzh00JJKA==</t>
  </si>
  <si>
    <t>474925f4-3872-4eb8-b482-f52c89db29a615</t>
  </si>
  <si>
    <t>AW00017131</t>
  </si>
  <si>
    <t>y8vdHnmvC0+5hpqDTm/CMA==</t>
  </si>
  <si>
    <t>474925f4-3872-4eb8-b482-f52c89db29a616</t>
  </si>
  <si>
    <t>AW00017533</t>
  </si>
  <si>
    <t>EoDeUTCHHkGZoqNYmKhDuw==</t>
  </si>
  <si>
    <t>474925f4-3872-4eb8-b482-f52c89db29a617</t>
  </si>
  <si>
    <t>AW00017554</t>
  </si>
  <si>
    <t>+o1zCdCiTUSsN0m0BNBW1g==</t>
  </si>
  <si>
    <t>474925f4-3872-4eb8-b482-f52c89db29a618</t>
  </si>
  <si>
    <t>AW00018316</t>
  </si>
  <si>
    <t>eMK6pdsOGUKHIdLL7BqJ1w==</t>
  </si>
  <si>
    <t>474925f4-3872-4eb8-b482-f52c89db29a619</t>
  </si>
  <si>
    <t>AW00018427</t>
  </si>
  <si>
    <t>38hF+1YyTkqeaFuKhq8hQQ==</t>
  </si>
  <si>
    <t>474925f4-3872-4eb8-b482-f52c89db29a620</t>
  </si>
  <si>
    <t>AW00018442</t>
  </si>
  <si>
    <t>vFsp/IVYdEStKi4qNj2x0Q==</t>
  </si>
  <si>
    <t>474925f4-3872-4eb8-b482-f52c89db29a621</t>
  </si>
  <si>
    <t>AW00018579</t>
  </si>
  <si>
    <t>Kk0Jh7HeekW6pnHkunVDxQ==</t>
  </si>
  <si>
    <t>474925f4-3872-4eb8-b482-f52c89db29a622</t>
  </si>
  <si>
    <t>AW00018861</t>
  </si>
  <si>
    <t>TIzB0QjWvUqUAqr5GsA3Qw==</t>
  </si>
  <si>
    <t>474925f4-3872-4eb8-b482-f52c89db29a623</t>
  </si>
  <si>
    <t>AW00018952</t>
  </si>
  <si>
    <t>rVxvVdIxAUGdpZQ3IbUaIQ==</t>
  </si>
  <si>
    <t>474925f4-3872-4eb8-b482-f52c89db29a624</t>
  </si>
  <si>
    <t>AW00019529</t>
  </si>
  <si>
    <t>y/P/ERZffkKG2VdpkgXqLQ==</t>
  </si>
  <si>
    <t>474925f4-3872-4eb8-b482-f52c89db29a625</t>
  </si>
  <si>
    <t>AW00019680</t>
  </si>
  <si>
    <t>OniWLgxQuEuOcRnZaLxhnA==</t>
  </si>
  <si>
    <t>474925f4-3872-4eb8-b482-f52c89db29a626</t>
  </si>
  <si>
    <t>AW00019742</t>
  </si>
  <si>
    <t>Qt6lw9UirEixZedfLc3X8g==</t>
  </si>
  <si>
    <t>474925f4-3872-4eb8-b482-f52c89db29a627</t>
  </si>
  <si>
    <t>AW00020119</t>
  </si>
  <si>
    <t>DQ49BtHhwUeKF8TXLRTbRw==</t>
  </si>
  <si>
    <t>474925f4-3872-4eb8-b482-f52c89db29a628</t>
  </si>
  <si>
    <t>AW00020184</t>
  </si>
  <si>
    <t>8I13xTYvyEKXRdUNiVs3nA==</t>
  </si>
  <si>
    <t>474925f4-3872-4eb8-b482-f52c89db29a629</t>
  </si>
  <si>
    <t>AW00020365</t>
  </si>
  <si>
    <t>6RCRgaunOEGGpW+AL4H3og==</t>
  </si>
  <si>
    <t>474925f4-3872-4eb8-b482-f52c89db29a630</t>
  </si>
  <si>
    <t>AW00020433</t>
  </si>
  <si>
    <t>tnf+mnonn0e0fYrH+9lTcg==</t>
  </si>
  <si>
    <t>474925f4-3872-4eb8-b482-f52c89db29a631</t>
  </si>
  <si>
    <t>AW00020457</t>
  </si>
  <si>
    <t>JGdcFkAqR0mZudzC/czeMA==</t>
  </si>
  <si>
    <t>474925f4-3872-4eb8-b482-f52c89db29a632</t>
  </si>
  <si>
    <t>AW00020480</t>
  </si>
  <si>
    <t>SdA4EXiMhEe+shKC4olasw==</t>
  </si>
  <si>
    <t>474925f4-3872-4eb8-b482-f52c89db29a633</t>
  </si>
  <si>
    <t>AW00021491</t>
  </si>
  <si>
    <t>Ycx2D6d1r06Pwi0fwiJckQ==</t>
  </si>
  <si>
    <t>474925f4-3872-4eb8-b482-f52c89db29a634</t>
  </si>
  <si>
    <t>AW00022335</t>
  </si>
  <si>
    <t>f1Oc7xNYCEqVrA+y9FdDoA==</t>
  </si>
  <si>
    <t>474925f4-3872-4eb8-b482-f52c89db29a635</t>
  </si>
  <si>
    <t>AW00022716</t>
  </si>
  <si>
    <t>7kYmpCPssUyBApKHNxwA+A==</t>
  </si>
  <si>
    <t>474925f4-3872-4eb8-b482-f52c89db29a636</t>
  </si>
  <si>
    <t>AW00022967</t>
  </si>
  <si>
    <t>4iLvrSLnukebLFoAFptSLw==</t>
  </si>
  <si>
    <t>474925f4-3872-4eb8-b482-f52c89db29a637</t>
  </si>
  <si>
    <t>AW00023031</t>
  </si>
  <si>
    <t>oJO/bFJyXEu03irY/YVG2Q==</t>
  </si>
  <si>
    <t>474925f4-3872-4eb8-b482-f52c89db29a638</t>
  </si>
  <si>
    <t>AW00023141</t>
  </si>
  <si>
    <t>rvbnTHC4+EqJv+wps3Xp5A==</t>
  </si>
  <si>
    <t>474925f4-3872-4eb8-b482-f52c89db29a639</t>
  </si>
  <si>
    <t>AW00023181</t>
  </si>
  <si>
    <t>IdVBnHSbUkOI6SDM+ikgZg==</t>
  </si>
  <si>
    <t>474925f4-3872-4eb8-b482-f52c89db29a640</t>
  </si>
  <si>
    <t>AW00023193</t>
  </si>
  <si>
    <t>tLBfblP7uE6d4GoAqrID+w==</t>
  </si>
  <si>
    <t>474925f4-3872-4eb8-b482-f52c89db29a641</t>
  </si>
  <si>
    <t>AW00024622</t>
  </si>
  <si>
    <t>xgYeacdEkkezI8lqJPlAKw==</t>
  </si>
  <si>
    <t>474925f4-3872-4eb8-b482-f52c89db29a642</t>
  </si>
  <si>
    <t>AW00024657</t>
  </si>
  <si>
    <t>cjjS2uOZU0WkgvLyeHw7vg==</t>
  </si>
  <si>
    <t>474925f4-3872-4eb8-b482-f52c89db29a643</t>
  </si>
  <si>
    <t>AW00024741</t>
  </si>
  <si>
    <t>CUFbrMKuT0Gc6c5cLOM/lA==</t>
  </si>
  <si>
    <t>474925f4-3872-4eb8-b482-f52c89db29a644</t>
  </si>
  <si>
    <t>AW00025352</t>
  </si>
  <si>
    <t>empk/Tkud0WnFpQaV4D85w==</t>
  </si>
  <si>
    <t>474925f4-3872-4eb8-b482-f52c89db29a645</t>
  </si>
  <si>
    <t>AW00025368</t>
  </si>
  <si>
    <t>5X7IWjCXNE62KyC5TzQliA==</t>
  </si>
  <si>
    <t>474925f4-3872-4eb8-b482-f52c89db29a646</t>
  </si>
  <si>
    <t>AW00025859</t>
  </si>
  <si>
    <t>vZASYr1p4kWswHMKw53KbA==</t>
  </si>
  <si>
    <t>474925f4-3872-4eb8-b482-f52c89db29a647</t>
  </si>
  <si>
    <t>AW00025904</t>
  </si>
  <si>
    <t>2KACr0t5Nk2OdXKUlAjCBQ==</t>
  </si>
  <si>
    <t>474925f4-3872-4eb8-b482-f52c89db29a648</t>
  </si>
  <si>
    <t>AW00026292</t>
  </si>
  <si>
    <t>59ZR2TTgkkyrAkdCDgvliQ==</t>
  </si>
  <si>
    <t>474925f4-3872-4eb8-b482-f52c89db29a649</t>
  </si>
  <si>
    <t>AW00026455</t>
  </si>
  <si>
    <t>sCMmJXsPuEW9MD5IlLS6Ng==</t>
  </si>
  <si>
    <t>474925f4-3872-4eb8-b482-f52c89db29a650</t>
  </si>
  <si>
    <t>AW00027236</t>
  </si>
  <si>
    <t>1nPnXFAoHEqZYBuvknvyDg==</t>
  </si>
  <si>
    <t>474925f4-3872-4eb8-b482-f52c89db29a651</t>
  </si>
  <si>
    <t>AW00027248</t>
  </si>
  <si>
    <t>9nf55m6b80Ca6mOrmbyYkQ==</t>
  </si>
  <si>
    <t>474925f4-3872-4eb8-b482-f52c89db29a652</t>
  </si>
  <si>
    <t>AW00027635</t>
  </si>
  <si>
    <t>u5/JpF9v30Cdts4a3qAc5g==</t>
  </si>
  <si>
    <t>474925f4-3872-4eb8-b482-f52c89db29a653</t>
  </si>
  <si>
    <t>AW00027992</t>
  </si>
  <si>
    <t>MCtOT27rgUCDZ8+fttJ/fA==</t>
  </si>
  <si>
    <t>474925f4-3872-4eb8-b482-f52c89db29a654</t>
  </si>
  <si>
    <t>AW00028240</t>
  </si>
  <si>
    <t>1m9KKNrsfkqzzvhp1ARp+Q==</t>
  </si>
  <si>
    <t>474925f4-3872-4eb8-b482-f52c89db29a655</t>
  </si>
  <si>
    <t>AW00028576</t>
  </si>
  <si>
    <t>re/+5Fq8pkivn2JqiNYhTg==</t>
  </si>
  <si>
    <t>474925f4-3872-4eb8-b482-f52c89db29a656</t>
  </si>
  <si>
    <t>AW00028772</t>
  </si>
  <si>
    <t>CqA9UXJR6kWIXMKRV9Pqyw==</t>
  </si>
  <si>
    <t>474925f4-3872-4eb8-b482-f52c89db29a657</t>
  </si>
  <si>
    <t>AW00029155</t>
  </si>
  <si>
    <t>dp9eJWg2/0q1oI73EeQVyw==</t>
  </si>
  <si>
    <t>474925f4-3872-4eb8-b482-f52c89db29a658</t>
  </si>
  <si>
    <t>AW00029160</t>
  </si>
  <si>
    <t>Mq+hiR267069cUuwQ5XcJg==</t>
  </si>
  <si>
    <t>474925f4-3872-4eb8-b482-f52c89db29a659</t>
  </si>
  <si>
    <t>AW00029280</t>
  </si>
  <si>
    <t>Nm3uIs9yXkCWa8R6auzIrg==</t>
  </si>
  <si>
    <t>474925f4-3872-4eb8-b482-f52c89db29a660</t>
  </si>
  <si>
    <t>AW00011182</t>
  </si>
  <si>
    <t>d3JByB6G60WMi5QHU8qdkA==</t>
  </si>
  <si>
    <t>474925f4-3872-4eb8-b482-f52c89db29a661</t>
  </si>
  <si>
    <t>AW00011296</t>
  </si>
  <si>
    <t>L/gyLpnyV0GPzSW5bqGljg==</t>
  </si>
  <si>
    <t>474925f4-3872-4eb8-b482-f52c89db29a662</t>
  </si>
  <si>
    <t>AW00011317</t>
  </si>
  <si>
    <t>uo1aJNT3ck25jL6Kk/MdgA==</t>
  </si>
  <si>
    <t>474925f4-3872-4eb8-b482-f52c89db29a663</t>
  </si>
  <si>
    <t>AW00011518</t>
  </si>
  <si>
    <t>SQygiwTnnkuad1JjxRsn4A==</t>
  </si>
  <si>
    <t>474925f4-3872-4eb8-b482-f52c89db29a664</t>
  </si>
  <si>
    <t>AW00011525</t>
  </si>
  <si>
    <t>QMNzCiptY0qF+niUkKPfKw==</t>
  </si>
  <si>
    <t>474925f4-3872-4eb8-b482-f52c89db29a665</t>
  </si>
  <si>
    <t>AW00011800</t>
  </si>
  <si>
    <t>hexnCrIu/0ydvk92y54XHw==</t>
  </si>
  <si>
    <t>474925f4-3872-4eb8-b482-f52c89db29a666</t>
  </si>
  <si>
    <t>AW00012145</t>
  </si>
  <si>
    <t>jJjykUBZiUG9rz+l+l5ArA==</t>
  </si>
  <si>
    <t>474925f4-3872-4eb8-b482-f52c89db29a667</t>
  </si>
  <si>
    <t>AW00012199</t>
  </si>
  <si>
    <t>gF2e73TfpUKWJB14Nod7jw==</t>
  </si>
  <si>
    <t>474925f4-3872-4eb8-b482-f52c89db29a668</t>
  </si>
  <si>
    <t>AW00012419</t>
  </si>
  <si>
    <t>0udGUY+njUabQd/1TDHpIg==</t>
  </si>
  <si>
    <t>474925f4-3872-4eb8-b482-f52c89db29a669</t>
  </si>
  <si>
    <t>AW00013055</t>
  </si>
  <si>
    <t>oc16qFvmmEGXbUl+lfHIXw==</t>
  </si>
  <si>
    <t>474925f4-3872-4eb8-b482-f52c89db29a670</t>
  </si>
  <si>
    <t>AW00013233</t>
  </si>
  <si>
    <t>cOAJCld0RkiwkeQuZVtAAQ==</t>
  </si>
  <si>
    <t>474925f4-3872-4eb8-b482-f52c89db29a671</t>
  </si>
  <si>
    <t>AW00013351</t>
  </si>
  <si>
    <t>5SUt9NpNt0aTarIZf3hjnA==</t>
  </si>
  <si>
    <t>474925f4-3872-4eb8-b482-f52c89db29a672</t>
  </si>
  <si>
    <t>AW00013395</t>
  </si>
  <si>
    <t>jHHChsrUg06p+AhWjv4r+Q==</t>
  </si>
  <si>
    <t>474925f4-3872-4eb8-b482-f52c89db29a673</t>
  </si>
  <si>
    <t>AW00013468</t>
  </si>
  <si>
    <t>sg/3m0mtLUKcGL9BQRVDPw==</t>
  </si>
  <si>
    <t>474925f4-3872-4eb8-b482-f52c89db29a674</t>
  </si>
  <si>
    <t>AW00013705</t>
  </si>
  <si>
    <t>7GTIaE6m/UCOyAdQgaMDGA==</t>
  </si>
  <si>
    <t>474925f4-3872-4eb8-b482-f52c89db29a675</t>
  </si>
  <si>
    <t>AW00013910</t>
  </si>
  <si>
    <t>ovhgeaMRIk65bhg1nB/z3Q==</t>
  </si>
  <si>
    <t>474925f4-3872-4eb8-b482-f52c89db29a676</t>
  </si>
  <si>
    <t>AW00013976</t>
  </si>
  <si>
    <t>BOvWOTOg8k6xpMMx1C4Z/g==</t>
  </si>
  <si>
    <t>474925f4-3872-4eb8-b482-f52c89db29a677</t>
  </si>
  <si>
    <t>AW00015023</t>
  </si>
  <si>
    <t>vMIhZhPY7k+N55NaK2Io9A==</t>
  </si>
  <si>
    <t>474925f4-3872-4eb8-b482-f52c89db29a678</t>
  </si>
  <si>
    <t>AW00015493</t>
  </si>
  <si>
    <t>NxwRN39dQ0SCNxfP/yuM2A==</t>
  </si>
  <si>
    <t>474925f4-3872-4eb8-b482-f52c89db29a679</t>
  </si>
  <si>
    <t>AW00015867</t>
  </si>
  <si>
    <t>UJ9AcIaizUaKLRQvuBNRAQ==</t>
  </si>
  <si>
    <t>474925f4-3872-4eb8-b482-f52c89db29a680</t>
  </si>
  <si>
    <t>AW00015958</t>
  </si>
  <si>
    <t>MhTBytd9U0eI/N3AsB2pcA==</t>
  </si>
  <si>
    <t>474925f4-3872-4eb8-b482-f52c89db29a681</t>
  </si>
  <si>
    <t>AW00016215</t>
  </si>
  <si>
    <t>9r38nJI9JkioDLiGWAhTJg==</t>
  </si>
  <si>
    <t>474925f4-3872-4eb8-b482-f52c89db29a682</t>
  </si>
  <si>
    <t>AW00016359</t>
  </si>
  <si>
    <t>/xI6YqKCnkO1fr/An6u2Lw==</t>
  </si>
  <si>
    <t>474925f4-3872-4eb8-b482-f52c89db29a683</t>
  </si>
  <si>
    <t>AW00016911</t>
  </si>
  <si>
    <t>IOc5TlGpu0mOB7vQtMJsGw==</t>
  </si>
  <si>
    <t>474925f4-3872-4eb8-b482-f52c89db29a684</t>
  </si>
  <si>
    <t>AW00017134</t>
  </si>
  <si>
    <t>AvYu0ry0vkaWRTuTquyNTw==</t>
  </si>
  <si>
    <t>474925f4-3872-4eb8-b482-f52c89db29a685</t>
  </si>
  <si>
    <t>AW00017378</t>
  </si>
  <si>
    <t>G2CzDdmf0EuGIb3rpIEyrQ==</t>
  </si>
  <si>
    <t>474925f4-3872-4eb8-b482-f52c89db29a686</t>
  </si>
  <si>
    <t>AW00017583</t>
  </si>
  <si>
    <t>70N3PorglUuq8AclTTwMTA==</t>
  </si>
  <si>
    <t>474925f4-3872-4eb8-b482-f52c89db29a687</t>
  </si>
  <si>
    <t>AW00017612</t>
  </si>
  <si>
    <t>83RjH8FiMEy311dXPqJ/fQ==</t>
  </si>
  <si>
    <t>474925f4-3872-4eb8-b482-f52c89db29a688</t>
  </si>
  <si>
    <t>AW00017699</t>
  </si>
  <si>
    <t>GMs2kGI0qUWlJeKWOjEdRQ==</t>
  </si>
  <si>
    <t>474925f4-3872-4eb8-b482-f52c89db29a689</t>
  </si>
  <si>
    <t>AW00017872</t>
  </si>
  <si>
    <t>SalH9Gl8wU6Au1AVfQVPQg==</t>
  </si>
  <si>
    <t>474925f4-3872-4eb8-b482-f52c89db29a690</t>
  </si>
  <si>
    <t>AW00018527</t>
  </si>
  <si>
    <t>lDELID+/2kylIHdMWQMAxw==</t>
  </si>
  <si>
    <t>474925f4-3872-4eb8-b482-f52c89db29a691</t>
  </si>
  <si>
    <t>AW00018542</t>
  </si>
  <si>
    <t>vEeDVjgPa0yBGtBg5bl2ZQ==</t>
  </si>
  <si>
    <t>474925f4-3872-4eb8-b482-f52c89db29a692</t>
  </si>
  <si>
    <t>AW00018583</t>
  </si>
  <si>
    <t>l6lO8v5yR0aboFPM9+xK3A==</t>
  </si>
  <si>
    <t>474925f4-3872-4eb8-b482-f52c89db29a693</t>
  </si>
  <si>
    <t>AW00018815</t>
  </si>
  <si>
    <t>3NljyibdEEedTxiCq90c0Q==</t>
  </si>
  <si>
    <t>474925f4-3872-4eb8-b482-f52c89db29a694</t>
  </si>
  <si>
    <t>AW00019219</t>
  </si>
  <si>
    <t>e5c8Yee4I0CR01dJfKjAkA==</t>
  </si>
  <si>
    <t>474925f4-3872-4eb8-b482-f52c89db29a695</t>
  </si>
  <si>
    <t>AW00019649</t>
  </si>
  <si>
    <t>g+IJfQd8mUuYb2A38y7OjA==</t>
  </si>
  <si>
    <t>474925f4-3872-4eb8-b482-f52c89db29a696</t>
  </si>
  <si>
    <t>AW00019754</t>
  </si>
  <si>
    <t>tHvIvJ/XGEWMoswQQqFiDQ==</t>
  </si>
  <si>
    <t>474925f4-3872-4eb8-b482-f52c89db29a697</t>
  </si>
  <si>
    <t>AW00019885</t>
  </si>
  <si>
    <t>HiNTxhr6eUi6tGAbWCvzMQ==</t>
  </si>
  <si>
    <t>474925f4-3872-4eb8-b482-f52c89db29a698</t>
  </si>
  <si>
    <t>AW00020117</t>
  </si>
  <si>
    <t>E1gl30uFrUaTeaPUeEONKQ==</t>
  </si>
  <si>
    <t>474925f4-3872-4eb8-b482-f52c89db29a699</t>
  </si>
  <si>
    <t>AW00020775</t>
  </si>
  <si>
    <t>iREL5HB6g0ikrFocbU2nRw==</t>
  </si>
  <si>
    <t>474925f4-3872-4eb8-b482-f52c89db29a700</t>
  </si>
  <si>
    <t>AW00021355</t>
  </si>
  <si>
    <t>7mIflaRoZEWqdbGH9/dGCQ==</t>
  </si>
  <si>
    <t>474925f4-3872-4eb8-b482-f52c89db29a701</t>
  </si>
  <si>
    <t>AW00021429</t>
  </si>
  <si>
    <t>+wMva16k2ECorWcB/XJozg==</t>
  </si>
  <si>
    <t>474925f4-3872-4eb8-b482-f52c89db29a702</t>
  </si>
  <si>
    <t>AW00021432</t>
  </si>
  <si>
    <t>qKP5jByZKk2wAGcOA57uww==</t>
  </si>
  <si>
    <t>474925f4-3872-4eb8-b482-f52c89db29a703</t>
  </si>
  <si>
    <t>AW00021466</t>
  </si>
  <si>
    <t>5QJhl9VmA0eJaVFoxuMPXA==</t>
  </si>
  <si>
    <t>474925f4-3872-4eb8-b482-f52c89db29a704</t>
  </si>
  <si>
    <t>AW00021617</t>
  </si>
  <si>
    <t>rxLRq2aV8E6sNAYmEPd0kA==</t>
  </si>
  <si>
    <t>474925f4-3872-4eb8-b482-f52c89db29a705</t>
  </si>
  <si>
    <t>AW00021624</t>
  </si>
  <si>
    <t>RnD1J6bzLEiC85T9u33ZqQ==</t>
  </si>
  <si>
    <t>474925f4-3872-4eb8-b482-f52c89db29a706</t>
  </si>
  <si>
    <t>AW00021628</t>
  </si>
  <si>
    <t>sG2i4nLkTkisOShY5cxPUA==</t>
  </si>
  <si>
    <t>474925f4-3872-4eb8-b482-f52c89db29a707</t>
  </si>
  <si>
    <t>AW00021630</t>
  </si>
  <si>
    <t>0P1rAyuBdkuDkjlSFGxAng==</t>
  </si>
  <si>
    <t>474925f4-3872-4eb8-b482-f52c89db29a708</t>
  </si>
  <si>
    <t>AW00021647</t>
  </si>
  <si>
    <t>ySpKC3sEa0+T5Rvs2sys4g==</t>
  </si>
  <si>
    <t>474925f4-3872-4eb8-b482-f52c89db29a709</t>
  </si>
  <si>
    <t>AW00021689</t>
  </si>
  <si>
    <t>m/Fs19w/nEKjDQ4OQqvfFg==</t>
  </si>
  <si>
    <t>474925f4-3872-4eb8-b482-f52c89db29a710</t>
  </si>
  <si>
    <t>AW00021692</t>
  </si>
  <si>
    <t>ekly4B01nUGUnj/8d+pWdw==</t>
  </si>
  <si>
    <t>474925f4-3872-4eb8-b482-f52c89db29a711</t>
  </si>
  <si>
    <t>AW00021707</t>
  </si>
  <si>
    <t>odmKPVglJEqKrj9pVrHyPQ==</t>
  </si>
  <si>
    <t>474925f4-3872-4eb8-b482-f52c89db29a712</t>
  </si>
  <si>
    <t>AW00021804</t>
  </si>
  <si>
    <t>v46kSIkW60q5nuW/XoXg9w==</t>
  </si>
  <si>
    <t>474925f4-3872-4eb8-b482-f52c89db29a713</t>
  </si>
  <si>
    <t>AW00022225</t>
  </si>
  <si>
    <t>VbDVJ61rlEus6T/cwhGaGw==</t>
  </si>
  <si>
    <t>474925f4-3872-4eb8-b482-f52c89db29a714</t>
  </si>
  <si>
    <t>AW00022254</t>
  </si>
  <si>
    <t>iSViSCZor0aCoagQv95E+Q==</t>
  </si>
  <si>
    <t>474925f4-3872-4eb8-b482-f52c89db29a715</t>
  </si>
  <si>
    <t>AW00022777</t>
  </si>
  <si>
    <t>2UW36MGQaEiLsG5HBn/CbQ==</t>
  </si>
  <si>
    <t>474925f4-3872-4eb8-b482-f52c89db29a716</t>
  </si>
  <si>
    <t>AW00022872</t>
  </si>
  <si>
    <t>H0r8pYurAEyKWD/kocatZw==</t>
  </si>
  <si>
    <t>474925f4-3872-4eb8-b482-f52c89db29a717</t>
  </si>
  <si>
    <t>AW00023199</t>
  </si>
  <si>
    <t>ashvzGO7YUOffOo+ysqQTg==</t>
  </si>
  <si>
    <t>474925f4-3872-4eb8-b482-f52c89db29a718</t>
  </si>
  <si>
    <t>AW00023261</t>
  </si>
  <si>
    <t>//vCy6tE8EuOXpZckMnzTw==</t>
  </si>
  <si>
    <t>474925f4-3872-4eb8-b482-f52c89db29a719</t>
  </si>
  <si>
    <t>AW00023300</t>
  </si>
  <si>
    <t>0o+vyrNTlU6zhmMLqx8e/w==</t>
  </si>
  <si>
    <t>474925f4-3872-4eb8-b482-f52c89db29a720</t>
  </si>
  <si>
    <t>AW00023512</t>
  </si>
  <si>
    <t>zF2WBYxGwk6yIJcKACyh2g==</t>
  </si>
  <si>
    <t>474925f4-3872-4eb8-b482-f52c89db29a721</t>
  </si>
  <si>
    <t>AW00023802</t>
  </si>
  <si>
    <t>zeunKYTknUOpMc+aTt2l/g==</t>
  </si>
  <si>
    <t>474925f4-3872-4eb8-b482-f52c89db29a722</t>
  </si>
  <si>
    <t>AW00024758</t>
  </si>
  <si>
    <t>lCmzFJ/nLU+fxGBrwNNrvw==</t>
  </si>
  <si>
    <t>474925f4-3872-4eb8-b482-f52c89db29a723</t>
  </si>
  <si>
    <t>AW00024801</t>
  </si>
  <si>
    <t>q2WPESbSrkCkm4bBEMkVAw==</t>
  </si>
  <si>
    <t>474925f4-3872-4eb8-b482-f52c89db29a724</t>
  </si>
  <si>
    <t>AW00025200</t>
  </si>
  <si>
    <t>lBWiK/CPjEGlthBzQ4aLaQ==</t>
  </si>
  <si>
    <t>474925f4-3872-4eb8-b482-f52c89db29a725</t>
  </si>
  <si>
    <t>AW00025356</t>
  </si>
  <si>
    <t>ldytIQz0U0CG+fbrUisPbA==</t>
  </si>
  <si>
    <t>474925f4-3872-4eb8-b482-f52c89db29a726</t>
  </si>
  <si>
    <t>AW00025383</t>
  </si>
  <si>
    <t>Kw9R9msXe0GtxzmjD2QEfA==</t>
  </si>
  <si>
    <t>474925f4-3872-4eb8-b482-f52c89db29a727</t>
  </si>
  <si>
    <t>AW00025402</t>
  </si>
  <si>
    <t>zFmGdNF+kkWfxsPKtAoDLw==</t>
  </si>
  <si>
    <t>474925f4-3872-4eb8-b482-f52c89db29a728</t>
  </si>
  <si>
    <t>AW00025764</t>
  </si>
  <si>
    <t>qCrNK0B1v0eW5fsb0R7X+w==</t>
  </si>
  <si>
    <t>474925f4-3872-4eb8-b482-f52c89db29a729</t>
  </si>
  <si>
    <t>AW00025930</t>
  </si>
  <si>
    <t>c/6NXF5SCUaQCJr3XZV1zg==</t>
  </si>
  <si>
    <t>474925f4-3872-4eb8-b482-f52c89db29a730</t>
  </si>
  <si>
    <t>AW00026018</t>
  </si>
  <si>
    <t>vvWV1swo4kWTbls1wwRF9A==</t>
  </si>
  <si>
    <t>474925f4-3872-4eb8-b482-f52c89db29a731</t>
  </si>
  <si>
    <t>AW00026798</t>
  </si>
  <si>
    <t>39gpvgYWbUmE/0noBK5KLg==</t>
  </si>
  <si>
    <t>474925f4-3872-4eb8-b482-f52c89db29a732</t>
  </si>
  <si>
    <t>AW00027070</t>
  </si>
  <si>
    <t>FL/MPxnNEkeeLeciXuKyQQ==</t>
  </si>
  <si>
    <t>474925f4-3872-4eb8-b482-f52c89db29a733</t>
  </si>
  <si>
    <t>AW00027073</t>
  </si>
  <si>
    <t>S7XXJSZfi0q2y2rp4SuPjg==</t>
  </si>
  <si>
    <t>474925f4-3872-4eb8-b482-f52c89db29a734</t>
  </si>
  <si>
    <t>AW00028194</t>
  </si>
  <si>
    <t>uT9o/A9iWUmQq6anD1lwbw==</t>
  </si>
  <si>
    <t>474925f4-3872-4eb8-b482-f52c89db29a735</t>
  </si>
  <si>
    <t>AW00028196</t>
  </si>
  <si>
    <t>gzAqnl9vXkGMu/OkVSYlDw==</t>
  </si>
  <si>
    <t>474925f4-3872-4eb8-b482-f52c89db29a736</t>
  </si>
  <si>
    <t>AW00028286</t>
  </si>
  <si>
    <t>FU3HH8KIakmmS6r9CE0uHw==</t>
  </si>
  <si>
    <t>474925f4-3872-4eb8-b482-f52c89db29a737</t>
  </si>
  <si>
    <t>AW00028849</t>
  </si>
  <si>
    <t>KWXLQPFoKU+z5zBXdKLNVw==</t>
  </si>
  <si>
    <t>474925f4-3872-4eb8-b482-f52c89db29a738</t>
  </si>
  <si>
    <t>AW00028874</t>
  </si>
  <si>
    <t>vZY25HLLDUeP+cSH5j9CVQ==</t>
  </si>
  <si>
    <t>474925f4-3872-4eb8-b482-f52c89db29a739</t>
  </si>
  <si>
    <t>AW00029202</t>
  </si>
  <si>
    <t>uH0XtDjbhECW0j5kutmupg==</t>
  </si>
  <si>
    <t>474925f4-3872-4eb8-b482-f52c89db29a740</t>
  </si>
  <si>
    <t>AW00011226</t>
  </si>
  <si>
    <t>GAvy221PU0iJ3HKPBosw+w==</t>
  </si>
  <si>
    <t>474925f4-3872-4eb8-b482-f52c89db29a741</t>
  </si>
  <si>
    <t>AW00011735</t>
  </si>
  <si>
    <t>qfLS1eiwZketuu8U8V2qRA==</t>
  </si>
  <si>
    <t>474925f4-3872-4eb8-b482-f52c89db29a742</t>
  </si>
  <si>
    <t>AW00011842</t>
  </si>
  <si>
    <t>+y10y4aPtkWruBHE5VExmA==</t>
  </si>
  <si>
    <t>474925f4-3872-4eb8-b482-f52c89db29a743</t>
  </si>
  <si>
    <t>AW00011985</t>
  </si>
  <si>
    <t>jLoP5PzLuUyRdO42LrnlVw==</t>
  </si>
  <si>
    <t>474925f4-3872-4eb8-b482-f52c89db29a744</t>
  </si>
  <si>
    <t>AW00012764</t>
  </si>
  <si>
    <t>+NdeKU53lk6isJGZ0b+FVA==</t>
  </si>
  <si>
    <t>474925f4-3872-4eb8-b482-f52c89db29a745</t>
  </si>
  <si>
    <t>AW00012787</t>
  </si>
  <si>
    <t>cFAdfnISXk2mWMM7XismyQ==</t>
  </si>
  <si>
    <t>474925f4-3872-4eb8-b482-f52c89db29a746</t>
  </si>
  <si>
    <t>AW00013300</t>
  </si>
  <si>
    <t>aLqvaXHHlkuH3XNvvDOZIg==</t>
  </si>
  <si>
    <t>474925f4-3872-4eb8-b482-f52c89db29a747</t>
  </si>
  <si>
    <t>AW00013346</t>
  </si>
  <si>
    <t>ESb1eQR2z0O4OwVOIdwwdA==</t>
  </si>
  <si>
    <t>474925f4-3872-4eb8-b482-f52c89db29a748</t>
  </si>
  <si>
    <t>AW00013369</t>
  </si>
  <si>
    <t>yThfLhi4fESAguhuuAdzxg==</t>
  </si>
  <si>
    <t>474925f4-3872-4eb8-b482-f52c89db29a749</t>
  </si>
  <si>
    <t>AW00013436</t>
  </si>
  <si>
    <t>p2CFOYEqJEiZpXVe2gpfRg==</t>
  </si>
  <si>
    <t>474925f4-3872-4eb8-b482-f52c89db29a750</t>
  </si>
  <si>
    <t>AW00014088</t>
  </si>
  <si>
    <t>tc23Bw+ezkSkYtHTDfoDgw==</t>
  </si>
  <si>
    <t>474925f4-3872-4eb8-b482-f52c89db29a751</t>
  </si>
  <si>
    <t>AW00014340</t>
  </si>
  <si>
    <t>1sCi8myslEiJRamrUaNohw==</t>
  </si>
  <si>
    <t>474925f4-3872-4eb8-b482-f52c89db29a752</t>
  </si>
  <si>
    <t>AW00014384</t>
  </si>
  <si>
    <t>30c29wwMIUueA/HqfIFsnQ==</t>
  </si>
  <si>
    <t>474925f4-3872-4eb8-b482-f52c89db29a753</t>
  </si>
  <si>
    <t>AW00015318</t>
  </si>
  <si>
    <t>tVbNe53l+0i0M3pT7vFBHA==</t>
  </si>
  <si>
    <t>474925f4-3872-4eb8-b482-f52c89db29a754</t>
  </si>
  <si>
    <t>AW00015551</t>
  </si>
  <si>
    <t>6EcOdzXuK02e1vveYUC9mA==</t>
  </si>
  <si>
    <t>474925f4-3872-4eb8-b482-f52c89db29a755</t>
  </si>
  <si>
    <t>AW00015558</t>
  </si>
  <si>
    <t>EnTC7hOLNUmqL0kIAIV0nw==</t>
  </si>
  <si>
    <t>474925f4-3872-4eb8-b482-f52c89db29a756</t>
  </si>
  <si>
    <t>AW00015962</t>
  </si>
  <si>
    <t>LZ8zfZUeTUOR0A4OWY2eZg==</t>
  </si>
  <si>
    <t>474925f4-3872-4eb8-b482-f52c89db29a757</t>
  </si>
  <si>
    <t>AW00016002</t>
  </si>
  <si>
    <t>9hh281CWV0ORzoQRqRLMQw==</t>
  </si>
  <si>
    <t>474925f4-3872-4eb8-b482-f52c89db29a758</t>
  </si>
  <si>
    <t>AW00016374</t>
  </si>
  <si>
    <t>PllPqQ02EUmRohCvF5Dj8g==</t>
  </si>
  <si>
    <t>474925f4-3872-4eb8-b482-f52c89db29a759</t>
  </si>
  <si>
    <t>AW00016780</t>
  </si>
  <si>
    <t>wlXEIKZISk6kpjbOPXubaA==</t>
  </si>
  <si>
    <t>474925f4-3872-4eb8-b482-f52c89db29a760</t>
  </si>
  <si>
    <t>AW00017264</t>
  </si>
  <si>
    <t>VMUHLpNKYkWeh6n1Zukzrw==</t>
  </si>
  <si>
    <t>474925f4-3872-4eb8-b482-f52c89db29a761</t>
  </si>
  <si>
    <t>AW00017405</t>
  </si>
  <si>
    <t>Bnr5Hu2P5UysxZLmtmblDQ==</t>
  </si>
  <si>
    <t>474925f4-3872-4eb8-b482-f52c89db29a762</t>
  </si>
  <si>
    <t>AW00017424</t>
  </si>
  <si>
    <t>Kj+NVCgWakaEi/62BKREsA==</t>
  </si>
  <si>
    <t>474925f4-3872-4eb8-b482-f52c89db29a763</t>
  </si>
  <si>
    <t>AW00017550</t>
  </si>
  <si>
    <t>tm+iLN8UEUup/0vNOjMtHg==</t>
  </si>
  <si>
    <t>474925f4-3872-4eb8-b482-f52c89db29a764</t>
  </si>
  <si>
    <t>AW00018318</t>
  </si>
  <si>
    <t>LFUT6aNmrECLUIt0kFFUsQ==</t>
  </si>
  <si>
    <t>474925f4-3872-4eb8-b482-f52c89db29a765</t>
  </si>
  <si>
    <t>AW00018651</t>
  </si>
  <si>
    <t>O69NNrMuEE2RYcIbnQ6o7Q==</t>
  </si>
  <si>
    <t>474925f4-3872-4eb8-b482-f52c89db29a766</t>
  </si>
  <si>
    <t>AW00018655</t>
  </si>
  <si>
    <t>H+z4dClTaUObv4l/Vjcf4w==</t>
  </si>
  <si>
    <t>474925f4-3872-4eb8-b482-f52c89db29a767</t>
  </si>
  <si>
    <t>AW00018865</t>
  </si>
  <si>
    <t>aSht3MX9OE+JJP/ZaMwBZQ==</t>
  </si>
  <si>
    <t>474925f4-3872-4eb8-b482-f52c89db29a768</t>
  </si>
  <si>
    <t>AW00019215</t>
  </si>
  <si>
    <t>p4dO4AySr0a/fVzlgHAwAQ==</t>
  </si>
  <si>
    <t>474925f4-3872-4eb8-b482-f52c89db29a769</t>
  </si>
  <si>
    <t>AW00019238</t>
  </si>
  <si>
    <t>PUg2FeCSrUWbV+LgYF22mw==</t>
  </si>
  <si>
    <t>474925f4-3872-4eb8-b482-f52c89db29a770</t>
  </si>
  <si>
    <t>AW00019713</t>
  </si>
  <si>
    <t>sBBOdDR5WEq6feOddehwzw==</t>
  </si>
  <si>
    <t>474925f4-3872-4eb8-b482-f52c89db29a771</t>
  </si>
  <si>
    <t>AW00019845</t>
  </si>
  <si>
    <t>qgmCCEIOvEqx7URd9f9tVA==</t>
  </si>
  <si>
    <t>474925f4-3872-4eb8-b482-f52c89db29a772</t>
  </si>
  <si>
    <t>AW00020319</t>
  </si>
  <si>
    <t>P6uIFs+6DU6rhufbVx9emQ==</t>
  </si>
  <si>
    <t>474925f4-3872-4eb8-b482-f52c89db29a773</t>
  </si>
  <si>
    <t>AW00020362</t>
  </si>
  <si>
    <t>0xgT7zasSUGGRoGKqPU7VA==</t>
  </si>
  <si>
    <t>474925f4-3872-4eb8-b482-f52c89db29a774</t>
  </si>
  <si>
    <t>AW00020482</t>
  </si>
  <si>
    <t>ubIlKa6A7k+8PyhRuangSQ==</t>
  </si>
  <si>
    <t>474925f4-3872-4eb8-b482-f52c89db29a775</t>
  </si>
  <si>
    <t>AW00021421</t>
  </si>
  <si>
    <t>pQSLV5nSYUmJIaKfd2Kf7A==</t>
  </si>
  <si>
    <t>474925f4-3872-4eb8-b482-f52c89db29a776</t>
  </si>
  <si>
    <t>AW00021456</t>
  </si>
  <si>
    <t>925Z2ZhdekOkvEjpw4DzFQ==</t>
  </si>
  <si>
    <t>474925f4-3872-4eb8-b482-f52c89db29a777</t>
  </si>
  <si>
    <t>AW00022016</t>
  </si>
  <si>
    <t>qL2EOwk1sUu2hSjgyEoi1A==</t>
  </si>
  <si>
    <t>474925f4-3872-4eb8-b482-f52c89db29a778</t>
  </si>
  <si>
    <t>AW00022081</t>
  </si>
  <si>
    <t>GDFeuxtSrEy8l7TLDSvMqw==</t>
  </si>
  <si>
    <t>474925f4-3872-4eb8-b482-f52c89db29a779</t>
  </si>
  <si>
    <t>AW00022277</t>
  </si>
  <si>
    <t>7wsJcldYRkiORSgLwZCmvQ==</t>
  </si>
  <si>
    <t>474925f4-3872-4eb8-b482-f52c89db29a780</t>
  </si>
  <si>
    <t>AW00023000</t>
  </si>
  <si>
    <t>wQ02AJEuYEuqqdqL5kdTXQ==</t>
  </si>
  <si>
    <t>474925f4-3872-4eb8-b482-f52c89db29a781</t>
  </si>
  <si>
    <t>AW00023017</t>
  </si>
  <si>
    <t>JjjfjdMuV0eFkJhsdO2qWQ==</t>
  </si>
  <si>
    <t>474925f4-3872-4eb8-b482-f52c89db29a782</t>
  </si>
  <si>
    <t>AW00023044</t>
  </si>
  <si>
    <t>CKhRfUy+CkO3LmFpfgil4w==</t>
  </si>
  <si>
    <t>474925f4-3872-4eb8-b482-f52c89db29a783</t>
  </si>
  <si>
    <t>AW00023148</t>
  </si>
  <si>
    <t>5QX/pndEkkONOburnpyxAQ==</t>
  </si>
  <si>
    <t>474925f4-3872-4eb8-b482-f52c89db29a784</t>
  </si>
  <si>
    <t>AW00023379</t>
  </si>
  <si>
    <t>KSB3aYAyvUKtXiObd3dzaA==</t>
  </si>
  <si>
    <t>474925f4-3872-4eb8-b482-f52c89db29a785</t>
  </si>
  <si>
    <t>AW00023390</t>
  </si>
  <si>
    <t>+1dlzqly00SImYMDOfxQZg==</t>
  </si>
  <si>
    <t>474925f4-3872-4eb8-b482-f52c89db29a786</t>
  </si>
  <si>
    <t>AW00023490</t>
  </si>
  <si>
    <t>19w1E6zIakiTJQyeu8sz/w==</t>
  </si>
  <si>
    <t>474925f4-3872-4eb8-b482-f52c89db29a787</t>
  </si>
  <si>
    <t>AW00023784</t>
  </si>
  <si>
    <t>BIt+StSL3k2Bi2sExLU8XA==</t>
  </si>
  <si>
    <t>474925f4-3872-4eb8-b482-f52c89db29a788</t>
  </si>
  <si>
    <t>AW00024312</t>
  </si>
  <si>
    <t>VyF+W/oZcUG3vco7/HQNRg==</t>
  </si>
  <si>
    <t>474925f4-3872-4eb8-b482-f52c89db29a789</t>
  </si>
  <si>
    <t>AW00024438</t>
  </si>
  <si>
    <t>7W/oS/wQXkqOuiJi8gNQRQ==</t>
  </si>
  <si>
    <t>474925f4-3872-4eb8-b482-f52c89db29a790</t>
  </si>
  <si>
    <t>AW00024441</t>
  </si>
  <si>
    <t>HLrHBxCGS02DEEDhpYRijA==</t>
  </si>
  <si>
    <t>474925f4-3872-4eb8-b482-f52c89db29a791</t>
  </si>
  <si>
    <t>AW00024970</t>
  </si>
  <si>
    <t>aRwcm7tObUa++QlLEmPPng==</t>
  </si>
  <si>
    <t>474925f4-3872-4eb8-b482-f52c89db29a792</t>
  </si>
  <si>
    <t>AW00025039</t>
  </si>
  <si>
    <t>3CK0/z9BhESzOzjKU7cG6g==</t>
  </si>
  <si>
    <t>474925f4-3872-4eb8-b482-f52c89db29a793</t>
  </si>
  <si>
    <t>AW00025065</t>
  </si>
  <si>
    <t>a18CSKM2z0+mx97s8pgIng==</t>
  </si>
  <si>
    <t>474925f4-3872-4eb8-b482-f52c89db29a794</t>
  </si>
  <si>
    <t>AW00025073</t>
  </si>
  <si>
    <t>HtoAG2KbjU6QYfQuUbpX7Q==</t>
  </si>
  <si>
    <t>474925f4-3872-4eb8-b482-f52c89db29a795</t>
  </si>
  <si>
    <t>AW00025253</t>
  </si>
  <si>
    <t>yGPoMm7QgkW4Vu8ONiPD+A==</t>
  </si>
  <si>
    <t>474925f4-3872-4eb8-b482-f52c89db29a796</t>
  </si>
  <si>
    <t>AW00025333</t>
  </si>
  <si>
    <t>qo6OZ6pQL0uptnv8xopLUw==</t>
  </si>
  <si>
    <t>474925f4-3872-4eb8-b482-f52c89db29a797</t>
  </si>
  <si>
    <t>AW00025963</t>
  </si>
  <si>
    <t>cTMWTz642EWLobE3SbP3xA==</t>
  </si>
  <si>
    <t>474925f4-3872-4eb8-b482-f52c89db29a798</t>
  </si>
  <si>
    <t>AW00026086</t>
  </si>
  <si>
    <t>a+fVJ3oDkkOY/JcVchK6Ww==</t>
  </si>
  <si>
    <t>474925f4-3872-4eb8-b482-f52c89db29a799</t>
  </si>
  <si>
    <t>AW00026181</t>
  </si>
  <si>
    <t>w86VFRRO0kCxWQaez7Pfww==</t>
  </si>
  <si>
    <t>474925f4-3872-4eb8-b482-f52c89db29a800</t>
  </si>
  <si>
    <t>AW00026460</t>
  </si>
  <si>
    <t>qVZokajnaEqLzL65zwSk3w==</t>
  </si>
  <si>
    <t>474925f4-3872-4eb8-b482-f52c89db29a801</t>
  </si>
  <si>
    <t>AW00027115</t>
  </si>
  <si>
    <t>WnyQlt/gj0CbI2gogcqwgA==</t>
  </si>
  <si>
    <t>474925f4-3872-4eb8-b482-f52c89db29a802</t>
  </si>
  <si>
    <t>AW00027475</t>
  </si>
  <si>
    <t>rkSsRwO1MkqAZAq5vHktew==</t>
  </si>
  <si>
    <t>474925f4-3872-4eb8-b482-f52c89db29a803</t>
  </si>
  <si>
    <t>AW00028055</t>
  </si>
  <si>
    <t>DFRV/VxYm0uanXpgzzmD1A==</t>
  </si>
  <si>
    <t>474925f4-3872-4eb8-b482-f52c89db29a804</t>
  </si>
  <si>
    <t>AW00028163</t>
  </si>
  <si>
    <t>ILeE3B5XYE2FUoMah0jpOA==</t>
  </si>
  <si>
    <t>474925f4-3872-4eb8-b482-f52c89db29a805</t>
  </si>
  <si>
    <t>AW00028265</t>
  </si>
  <si>
    <t>eGXCAAqxjE67PqvTlY6KMQ==</t>
  </si>
  <si>
    <t>474925f4-3872-4eb8-b482-f52c89db29a806</t>
  </si>
  <si>
    <t>AW00028278</t>
  </si>
  <si>
    <t>COswtg/bAESNBy4Kj8rj1g==</t>
  </si>
  <si>
    <t>474925f4-3872-4eb8-b482-f52c89db29a807</t>
  </si>
  <si>
    <t>AW00028343</t>
  </si>
  <si>
    <t>Hm6X06hDZEapE4ODVqVyPg==</t>
  </si>
  <si>
    <t>474925f4-3872-4eb8-b482-f52c89db29a808</t>
  </si>
  <si>
    <t>AW00028678</t>
  </si>
  <si>
    <t>H40XbijoT02v7Wu5YDPDmA==</t>
  </si>
  <si>
    <t>474925f4-3872-4eb8-b482-f52c89db29a809</t>
  </si>
  <si>
    <t>AW00028681</t>
  </si>
  <si>
    <t>XmQctwOQwk2z1i0GnENgIA==</t>
  </si>
  <si>
    <t>474925f4-3872-4eb8-b482-f52c89db29a810</t>
  </si>
  <si>
    <t>AW00029210</t>
  </si>
  <si>
    <t>Sg4dBmjTRka+PkwzG4oLsA==</t>
  </si>
  <si>
    <t>474925f4-3872-4eb8-b482-f52c89db29a811</t>
  </si>
  <si>
    <t>AW00029270</t>
  </si>
  <si>
    <t>tZ0If1L1/kWPm/gO2LTxvA==</t>
  </si>
  <si>
    <t>474925f4-3872-4eb8-b482-f52c89db29a812</t>
  </si>
  <si>
    <t>AW00011321</t>
  </si>
  <si>
    <t>5q8xG7fuskW+LmP/FGZjTw==</t>
  </si>
  <si>
    <t>474925f4-3872-4eb8-b482-f52c89db29a813</t>
  </si>
  <si>
    <t>AW00012078</t>
  </si>
  <si>
    <t>/8nxagBBwkyXd9Yky86xRA==</t>
  </si>
  <si>
    <t>474925f4-3872-4eb8-b482-f52c89db29a814</t>
  </si>
  <si>
    <t>AW00012929</t>
  </si>
  <si>
    <t>6YLyCcYi/06O5PTSRv+UBw==</t>
  </si>
  <si>
    <t>474925f4-3872-4eb8-b482-f52c89db29a815</t>
  </si>
  <si>
    <t>AW00013086</t>
  </si>
  <si>
    <t>dz7uoLHZhkmUIPMlLl0cvg==</t>
  </si>
  <si>
    <t>474925f4-3872-4eb8-b482-f52c89db29a816</t>
  </si>
  <si>
    <t>AW00013269</t>
  </si>
  <si>
    <t>Z3Uob085hEmvOOIrXw6vqQ==</t>
  </si>
  <si>
    <t>474925f4-3872-4eb8-b482-f52c89db29a817</t>
  </si>
  <si>
    <t>AW00013356</t>
  </si>
  <si>
    <t>2thWuu/gKEG8/OfpMH3Xng==</t>
  </si>
  <si>
    <t>474925f4-3872-4eb8-b482-f52c89db29a818</t>
  </si>
  <si>
    <t>AW00013371</t>
  </si>
  <si>
    <t>WfhNt9qU7EaVkF3Bct7D8A==</t>
  </si>
  <si>
    <t>474925f4-3872-4eb8-b482-f52c89db29a819</t>
  </si>
  <si>
    <t>AW00013703</t>
  </si>
  <si>
    <t>i+FB/98N9Uy/aB0YfP+3Aw==</t>
  </si>
  <si>
    <t>474925f4-3872-4eb8-b482-f52c89db29a820</t>
  </si>
  <si>
    <t>AW00013748</t>
  </si>
  <si>
    <t>e5Ssf2L5eUGD+gtzb4+Lmw==</t>
  </si>
  <si>
    <t>474925f4-3872-4eb8-b482-f52c89db29a821</t>
  </si>
  <si>
    <t>AW00013757</t>
  </si>
  <si>
    <t>c3wqr6O6OE++sSHYjFhwEA==</t>
  </si>
  <si>
    <t>474925f4-3872-4eb8-b482-f52c89db29a822</t>
  </si>
  <si>
    <t>AW00013884</t>
  </si>
  <si>
    <t>HkJ+AOhnnke/pHlUj1b40w==</t>
  </si>
  <si>
    <t>474925f4-3872-4eb8-b482-f52c89db29a823</t>
  </si>
  <si>
    <t>AW00013947</t>
  </si>
  <si>
    <t>Vi14zmzMTE6GrE5nZkYURA==</t>
  </si>
  <si>
    <t>474925f4-3872-4eb8-b482-f52c89db29a824</t>
  </si>
  <si>
    <t>AW00014092</t>
  </si>
  <si>
    <t>gV01u+0H0U244DOhEszLfg==</t>
  </si>
  <si>
    <t>474925f4-3872-4eb8-b482-f52c89db29a825</t>
  </si>
  <si>
    <t>AW00014098</t>
  </si>
  <si>
    <t>dxhpK4AXykSnaim4pi2ZkQ==</t>
  </si>
  <si>
    <t>474925f4-3872-4eb8-b482-f52c89db29a826</t>
  </si>
  <si>
    <t>AW00014600</t>
  </si>
  <si>
    <t>N9ZecscEtEqeuwn6hl2d6Q==</t>
  </si>
  <si>
    <t>474925f4-3872-4eb8-b482-f52c89db29a827</t>
  </si>
  <si>
    <t>AW00014636</t>
  </si>
  <si>
    <t>csVrkTBqpkmo33U3bT4PZQ==</t>
  </si>
  <si>
    <t>474925f4-3872-4eb8-b482-f52c89db29a828</t>
  </si>
  <si>
    <t>AW00014881</t>
  </si>
  <si>
    <t>cog/mQyPqk2E5oK+seruJg==</t>
  </si>
  <si>
    <t>474925f4-3872-4eb8-b482-f52c89db29a829</t>
  </si>
  <si>
    <t>AW00015009</t>
  </si>
  <si>
    <t>4noEjEZ+9UOLbR1Z0KUfiw==</t>
  </si>
  <si>
    <t>474925f4-3872-4eb8-b482-f52c89db29a830</t>
  </si>
  <si>
    <t>AW00015569</t>
  </si>
  <si>
    <t>2awurZQJGUGaiuED583/NA==</t>
  </si>
  <si>
    <t>474925f4-3872-4eb8-b482-f52c89db29a831</t>
  </si>
  <si>
    <t>AW00015749</t>
  </si>
  <si>
    <t>UrT0YO1HZkO4cDH8oycAnQ==</t>
  </si>
  <si>
    <t>474925f4-3872-4eb8-b482-f52c89db29a832</t>
  </si>
  <si>
    <t>AW00015951</t>
  </si>
  <si>
    <t>ITWdcw3Oe0C1RMaAXSzQOQ==</t>
  </si>
  <si>
    <t>474925f4-3872-4eb8-b482-f52c89db29a833</t>
  </si>
  <si>
    <t>AW00016072</t>
  </si>
  <si>
    <t>rfjMS0Y4qUiOvxRAG6AOgA==</t>
  </si>
  <si>
    <t>474925f4-3872-4eb8-b482-f52c89db29a834</t>
  </si>
  <si>
    <t>AW00016075</t>
  </si>
  <si>
    <t>NqCtROCKqU2tWMDkSO9eBg==</t>
  </si>
  <si>
    <t>474925f4-3872-4eb8-b482-f52c89db29a835</t>
  </si>
  <si>
    <t>AW00016084</t>
  </si>
  <si>
    <t>r1W9ax3nk0CM8f9LMJ5Q1Q==</t>
  </si>
  <si>
    <t>474925f4-3872-4eb8-b482-f52c89db29a836</t>
  </si>
  <si>
    <t>AW00016670</t>
  </si>
  <si>
    <t>C0tm+uBd2EKcIV3irdLd8w==</t>
  </si>
  <si>
    <t>474925f4-3872-4eb8-b482-f52c89db29a837</t>
  </si>
  <si>
    <t>AW00016957</t>
  </si>
  <si>
    <t>uCB1soYwtUSxAqEUCnfpYQ==</t>
  </si>
  <si>
    <t>474925f4-3872-4eb8-b482-f52c89db29a838</t>
  </si>
  <si>
    <t>AW00016974</t>
  </si>
  <si>
    <t>3OAeGjsTske7vrsMkcyzhQ==</t>
  </si>
  <si>
    <t>474925f4-3872-4eb8-b482-f52c89db29a839</t>
  </si>
  <si>
    <t>AW00017161</t>
  </si>
  <si>
    <t>mrQAoeVEPkyeOR1Yti4yFQ==</t>
  </si>
  <si>
    <t>474925f4-3872-4eb8-b482-f52c89db29a840</t>
  </si>
  <si>
    <t>AW00017168</t>
  </si>
  <si>
    <t>lLzJKN404kS8o1VmldgT6g==</t>
  </si>
  <si>
    <t>474925f4-3872-4eb8-b482-f52c89db29a841</t>
  </si>
  <si>
    <t>AW00017266</t>
  </si>
  <si>
    <t>cFMnceJt3kG1zy4CCwBunw==</t>
  </si>
  <si>
    <t>474925f4-3872-4eb8-b482-f52c89db29a842</t>
  </si>
  <si>
    <t>AW00017471</t>
  </si>
  <si>
    <t>REi/y2tupEiIdzeQEgcBlw==</t>
  </si>
  <si>
    <t>474925f4-3872-4eb8-b482-f52c89db29a843</t>
  </si>
  <si>
    <t>AW00017553</t>
  </si>
  <si>
    <t>eOaC+ThLRESXgveu0xQf9Q==</t>
  </si>
  <si>
    <t>474925f4-3872-4eb8-b482-f52c89db29a844</t>
  </si>
  <si>
    <t>AW00018800</t>
  </si>
  <si>
    <t>nkRBBdZeuUSu80R4mNnz9w==</t>
  </si>
  <si>
    <t>474925f4-3872-4eb8-b482-f52c89db29a845</t>
  </si>
  <si>
    <t>AW00018977</t>
  </si>
  <si>
    <t>Ny4UPaAwnUOD2fbeagG9Ug==</t>
  </si>
  <si>
    <t>474925f4-3872-4eb8-b482-f52c89db29a846</t>
  </si>
  <si>
    <t>AW00018997</t>
  </si>
  <si>
    <t>BZmV64Rv7EudVQ911dNBmw==</t>
  </si>
  <si>
    <t>474925f4-3872-4eb8-b482-f52c89db29a847</t>
  </si>
  <si>
    <t>AW00020006</t>
  </si>
  <si>
    <t>VjXcnv/I6UWBJmMx9YHu6g==</t>
  </si>
  <si>
    <t>474925f4-3872-4eb8-b482-f52c89db29a848</t>
  </si>
  <si>
    <t>AW00020285</t>
  </si>
  <si>
    <t>nvu+dtLktEelQohJQfb7fQ==</t>
  </si>
  <si>
    <t>474925f4-3872-4eb8-b482-f52c89db29a849</t>
  </si>
  <si>
    <t>AW00020645</t>
  </si>
  <si>
    <t>LbpIl6zmCEGRw138Dm+7Pg==</t>
  </si>
  <si>
    <t>474925f4-3872-4eb8-b482-f52c89db29a850</t>
  </si>
  <si>
    <t>AW00020675</t>
  </si>
  <si>
    <t>mTcoSBFzt0awPFNyqo02uA==</t>
  </si>
  <si>
    <t>474925f4-3872-4eb8-b482-f52c89db29a851</t>
  </si>
  <si>
    <t>AW00020693</t>
  </si>
  <si>
    <t>Ujlnu1InRUqL2YP54l5WIg==</t>
  </si>
  <si>
    <t>474925f4-3872-4eb8-b482-f52c89db29a852</t>
  </si>
  <si>
    <t>AW00021247</t>
  </si>
  <si>
    <t>awTXhiK+EU6YI+4HKm3jjg==</t>
  </si>
  <si>
    <t>474925f4-3872-4eb8-b482-f52c89db29a853</t>
  </si>
  <si>
    <t>AW00021714</t>
  </si>
  <si>
    <t>eijY71zg/EyXUsiuOaZZAg==</t>
  </si>
  <si>
    <t>474925f4-3872-4eb8-b482-f52c89db29a854</t>
  </si>
  <si>
    <t>AW00021762</t>
  </si>
  <si>
    <t>seN0JUhjk0qPumIDSUIHHQ==</t>
  </si>
  <si>
    <t>474925f4-3872-4eb8-b482-f52c89db29a855</t>
  </si>
  <si>
    <t>AW00022243</t>
  </si>
  <si>
    <t>jfCW70LuT0+/SZVClZhU5A==</t>
  </si>
  <si>
    <t>474925f4-3872-4eb8-b482-f52c89db29a856</t>
  </si>
  <si>
    <t>AW00022733</t>
  </si>
  <si>
    <t>DVbkkCL5P0CgxeQqyLUJuw==</t>
  </si>
  <si>
    <t>474925f4-3872-4eb8-b482-f52c89db29a857</t>
  </si>
  <si>
    <t>AW00022742</t>
  </si>
  <si>
    <t>ihncqvbPuU2aUq21X3hAeQ==</t>
  </si>
  <si>
    <t>474925f4-3872-4eb8-b482-f52c89db29a858</t>
  </si>
  <si>
    <t>AW00022758</t>
  </si>
  <si>
    <t>wbutvi56XkiVQnFkrK11Aw==</t>
  </si>
  <si>
    <t>474925f4-3872-4eb8-b482-f52c89db29a859</t>
  </si>
  <si>
    <t>AW00023024</t>
  </si>
  <si>
    <t>IeJiHQhAJkmQmLrNa44t5Q==</t>
  </si>
  <si>
    <t>474925f4-3872-4eb8-b482-f52c89db29a860</t>
  </si>
  <si>
    <t>AW00023088</t>
  </si>
  <si>
    <t>KFxebOt0RkKjMvdNtSXLfA==</t>
  </si>
  <si>
    <t>474925f4-3872-4eb8-b482-f52c89db29a861</t>
  </si>
  <si>
    <t>AW00023352</t>
  </si>
  <si>
    <t>TMRkUVoVvE+CyYpjNAl+kw==</t>
  </si>
  <si>
    <t>474925f4-3872-4eb8-b482-f52c89db29a862</t>
  </si>
  <si>
    <t>AW00023372</t>
  </si>
  <si>
    <t>SrS/ESe/k0aexSU3FLumdg==</t>
  </si>
  <si>
    <t>474925f4-3872-4eb8-b482-f52c89db29a863</t>
  </si>
  <si>
    <t>AW00023687</t>
  </si>
  <si>
    <t>KCj4gg36jkWMUUrVKj4cOw==</t>
  </si>
  <si>
    <t>474925f4-3872-4eb8-b482-f52c89db29a864</t>
  </si>
  <si>
    <t>AW00023817</t>
  </si>
  <si>
    <t>U4nIfNQ1mUSqJNmN1ajGgQ==</t>
  </si>
  <si>
    <t>474925f4-3872-4eb8-b482-f52c89db29a865</t>
  </si>
  <si>
    <t>AW00023822</t>
  </si>
  <si>
    <t>VsVlwMUnmk+M3g/NdBvPHQ==</t>
  </si>
  <si>
    <t>474925f4-3872-4eb8-b482-f52c89db29a866</t>
  </si>
  <si>
    <t>AW00024969</t>
  </si>
  <si>
    <t>gPboQQ0S+Eid/CoisFUuJw==</t>
  </si>
  <si>
    <t>474925f4-3872-4eb8-b482-f52c89db29a867</t>
  </si>
  <si>
    <t>AW00025077</t>
  </si>
  <si>
    <t>oSEKbwtk7kCuWy+ONOvb+g==</t>
  </si>
  <si>
    <t>474925f4-3872-4eb8-b482-f52c89db29a868</t>
  </si>
  <si>
    <t>AW00025194</t>
  </si>
  <si>
    <t>GT8ooCoaP0CcCSYrqakN2A==</t>
  </si>
  <si>
    <t>474925f4-3872-4eb8-b482-f52c89db29a869</t>
  </si>
  <si>
    <t>AW00025424</t>
  </si>
  <si>
    <t>CD10cWbv0E2+mTMsIIIOZQ==</t>
  </si>
  <si>
    <t>474925f4-3872-4eb8-b482-f52c89db29a870</t>
  </si>
  <si>
    <t>AW00025766</t>
  </si>
  <si>
    <t>7mqw9ESIYku4jmOaBhGq5g==</t>
  </si>
  <si>
    <t>474925f4-3872-4eb8-b482-f52c89db29a871</t>
  </si>
  <si>
    <t>AW00025956</t>
  </si>
  <si>
    <t>UB+tLDcFZk+DlEvJWilqfQ==</t>
  </si>
  <si>
    <t>474925f4-3872-4eb8-b482-f52c89db29a872</t>
  </si>
  <si>
    <t>AW00026285</t>
  </si>
  <si>
    <t>IsNgiP6OE0C+TvMLtKuyPA==</t>
  </si>
  <si>
    <t>474925f4-3872-4eb8-b482-f52c89db29a873</t>
  </si>
  <si>
    <t>AW00026522</t>
  </si>
  <si>
    <t>3YncRVLahkKo0SklY4v8hQ==</t>
  </si>
  <si>
    <t>474925f4-3872-4eb8-b482-f52c89db29a874</t>
  </si>
  <si>
    <t>AW00026530</t>
  </si>
  <si>
    <t>7Wp3znBuAEGsC+r5AfDJmQ==</t>
  </si>
  <si>
    <t>474925f4-3872-4eb8-b482-f52c89db29a875</t>
  </si>
  <si>
    <t>AW00026621</t>
  </si>
  <si>
    <t>iFwnuNrrT0e7Q6ThtXS5dg==</t>
  </si>
  <si>
    <t>474925f4-3872-4eb8-b482-f52c89db29a876</t>
  </si>
  <si>
    <t>AW00027023</t>
  </si>
  <si>
    <t>yBvcj3jzSk6GE5ESXDR6YQ==</t>
  </si>
  <si>
    <t>474925f4-3872-4eb8-b482-f52c89db29a877</t>
  </si>
  <si>
    <t>AW00027050</t>
  </si>
  <si>
    <t>EzB7G+EtmUmrTk0nnLUY2g==</t>
  </si>
  <si>
    <t>474925f4-3872-4eb8-b482-f52c89db29a878</t>
  </si>
  <si>
    <t>AW00028085</t>
  </si>
  <si>
    <t>ubRFpJDWXUWATawxKjRI9Q==</t>
  </si>
  <si>
    <t>474925f4-3872-4eb8-b482-f52c89db29a879</t>
  </si>
  <si>
    <t>AW00028610</t>
  </si>
  <si>
    <t>V2M40lk5akOmjbMkAx9lVw==</t>
  </si>
  <si>
    <t>474925f4-3872-4eb8-b482-f52c89db29a880</t>
  </si>
  <si>
    <t>AW00028833</t>
  </si>
  <si>
    <t>bDeW1QBdE0+jQ78ayKn70g==</t>
  </si>
  <si>
    <t>474925f4-3872-4eb8-b482-f52c89db29a881</t>
  </si>
  <si>
    <t>AW00011172</t>
  </si>
  <si>
    <t>GKWO56nUUUqSIyBBA/e04Q==</t>
  </si>
  <si>
    <t>474925f4-3872-4eb8-b482-f52c89db29a882</t>
  </si>
  <si>
    <t>AW00011682</t>
  </si>
  <si>
    <t>iikWgIucKUuAW76KArFiqg==</t>
  </si>
  <si>
    <t>474925f4-3872-4eb8-b482-f52c89db29a883</t>
  </si>
  <si>
    <t>AW00011696</t>
  </si>
  <si>
    <t>DP7IJPCXr0G48zmElx+nhg==</t>
  </si>
  <si>
    <t>474925f4-3872-4eb8-b482-f52c89db29a884</t>
  </si>
  <si>
    <t>AW00011770</t>
  </si>
  <si>
    <t>SIQ62+xfz0m7PDMIbFDX2w==</t>
  </si>
  <si>
    <t>474925f4-3872-4eb8-b482-f52c89db29a885</t>
  </si>
  <si>
    <t>AW00011958</t>
  </si>
  <si>
    <t>m0xI30/0LEuZqgsiT1SN/A==</t>
  </si>
  <si>
    <t>474925f4-3872-4eb8-b482-f52c89db29a886</t>
  </si>
  <si>
    <t>AW00012109</t>
  </si>
  <si>
    <t>QNVuTRm+o0CV+4Y7ITXd6g==</t>
  </si>
  <si>
    <t>474925f4-3872-4eb8-b482-f52c89db29a887</t>
  </si>
  <si>
    <t>AW00012141</t>
  </si>
  <si>
    <t>go6fntzihEGhg1g80uifqA==</t>
  </si>
  <si>
    <t>474925f4-3872-4eb8-b482-f52c89db29a888</t>
  </si>
  <si>
    <t>AW00012366</t>
  </si>
  <si>
    <t>BHO6UKM3uE+R2QKgbHtWng==</t>
  </si>
  <si>
    <t>474925f4-3872-4eb8-b482-f52c89db29a889</t>
  </si>
  <si>
    <t>AW00012423</t>
  </si>
  <si>
    <t>LHS5e3X9eUCPQcyJHTkBfw==</t>
  </si>
  <si>
    <t>474925f4-3872-4eb8-b482-f52c89db29a890</t>
  </si>
  <si>
    <t>AW00012937</t>
  </si>
  <si>
    <t>I1OxfXwzzUebvksfEscKKw==</t>
  </si>
  <si>
    <t>474925f4-3872-4eb8-b482-f52c89db29a891</t>
  </si>
  <si>
    <t>AW00013182</t>
  </si>
  <si>
    <t>glGTZP9yS0OqikV3mj6UJA==</t>
  </si>
  <si>
    <t>474925f4-3872-4eb8-b482-f52c89db29a892</t>
  </si>
  <si>
    <t>AW00013224</t>
  </si>
  <si>
    <t>fGuRbtlx70KNJfQa4bgjYw==</t>
  </si>
  <si>
    <t>474925f4-3872-4eb8-b482-f52c89db29a893</t>
  </si>
  <si>
    <t>AW00013437</t>
  </si>
  <si>
    <t>TDWWnXXrpE6+FbkFWfKCyw==</t>
  </si>
  <si>
    <t>474925f4-3872-4eb8-b482-f52c89db29a894</t>
  </si>
  <si>
    <t>AW00013880</t>
  </si>
  <si>
    <t>uzlm+g95JkiK4msX7CH3uw==</t>
  </si>
  <si>
    <t>474925f4-3872-4eb8-b482-f52c89db29a895</t>
  </si>
  <si>
    <t>AW00014503</t>
  </si>
  <si>
    <t>i7p0QDgu+Ee+fTLTLODxrQ==</t>
  </si>
  <si>
    <t>474925f4-3872-4eb8-b482-f52c89db29a896</t>
  </si>
  <si>
    <t>AW00014592</t>
  </si>
  <si>
    <t>MhHdk5zLrEiqpBe0QI66hg==</t>
  </si>
  <si>
    <t>474925f4-3872-4eb8-b482-f52c89db29a897</t>
  </si>
  <si>
    <t>AW00014613</t>
  </si>
  <si>
    <t>l8tCvresak6dFljCQr/okg==</t>
  </si>
  <si>
    <t>474925f4-3872-4eb8-b482-f52c89db29a898</t>
  </si>
  <si>
    <t>AW00014654</t>
  </si>
  <si>
    <t>v6Zk6Z0aAUqp07+jLURuxQ==</t>
  </si>
  <si>
    <t>474925f4-3872-4eb8-b482-f52c89db29a899</t>
  </si>
  <si>
    <t>AW00015330</t>
  </si>
  <si>
    <t>SZEj8TXDRU+1YDCN2e7g7w==</t>
  </si>
  <si>
    <t>474925f4-3872-4eb8-b482-f52c89db29a900</t>
  </si>
  <si>
    <t>AW00015409</t>
  </si>
  <si>
    <t>D5ZmplxqS02q5C0/EXc+CQ==</t>
  </si>
  <si>
    <t>474925f4-3872-4eb8-b482-f52c89db29a901</t>
  </si>
  <si>
    <t>AW00015562</t>
  </si>
  <si>
    <t>rEQ3BlxOHUOI66WiVS0PFw==</t>
  </si>
  <si>
    <t>474925f4-3872-4eb8-b482-f52c89db29a902</t>
  </si>
  <si>
    <t>AW00015759</t>
  </si>
  <si>
    <t>n6ayr+ft00S1t5GPSUt5cQ==</t>
  </si>
  <si>
    <t>474925f4-3872-4eb8-b482-f52c89db29a903</t>
  </si>
  <si>
    <t>AW00015845</t>
  </si>
  <si>
    <t>SJUmmRgr0EGKEi4xH1Xj8A==</t>
  </si>
  <si>
    <t>474925f4-3872-4eb8-b482-f52c89db29a904</t>
  </si>
  <si>
    <t>AW00015940</t>
  </si>
  <si>
    <t>NhO1B1So5EmYDbloSS+9Cw==</t>
  </si>
  <si>
    <t>474925f4-3872-4eb8-b482-f52c89db29a905</t>
  </si>
  <si>
    <t>AW00015950</t>
  </si>
  <si>
    <t>kDylJPo2ZEiXlVhCqYHXQA==</t>
  </si>
  <si>
    <t>474925f4-3872-4eb8-b482-f52c89db29a906</t>
  </si>
  <si>
    <t>AW00016151</t>
  </si>
  <si>
    <t>8d+GxvvgLE+CEDdnqZ0hNg==</t>
  </si>
  <si>
    <t>474925f4-3872-4eb8-b482-f52c89db29a907</t>
  </si>
  <si>
    <t>AW00016221</t>
  </si>
  <si>
    <t>dvgqbhWQ6EKEicY8s7lytA==</t>
  </si>
  <si>
    <t>474925f4-3872-4eb8-b482-f52c89db29a908</t>
  </si>
  <si>
    <t>AW00016669</t>
  </si>
  <si>
    <t>LzbgO9rMxEOOh1K5VqC1+A==</t>
  </si>
  <si>
    <t>474925f4-3872-4eb8-b482-f52c89db29a909</t>
  </si>
  <si>
    <t>AW00016747</t>
  </si>
  <si>
    <t>syidLnDriky+EEOAhqgBAg==</t>
  </si>
  <si>
    <t>474925f4-3872-4eb8-b482-f52c89db29a910</t>
  </si>
  <si>
    <t>AW00017689</t>
  </si>
  <si>
    <t>QKfnG0lKhUCemluvq6Q0Mw==</t>
  </si>
  <si>
    <t>474925f4-3872-4eb8-b482-f52c89db29a911</t>
  </si>
  <si>
    <t>AW00018223</t>
  </si>
  <si>
    <t>CkWp1+5u40ileM+I4ZmioA==</t>
  </si>
  <si>
    <t>474925f4-3872-4eb8-b482-f52c89db29a912</t>
  </si>
  <si>
    <t>AW00018403</t>
  </si>
  <si>
    <t>o/x+HmL4+ESVNX50WOxyJQ==</t>
  </si>
  <si>
    <t>474925f4-3872-4eb8-b482-f52c89db29a913</t>
  </si>
  <si>
    <t>AW00018534</t>
  </si>
  <si>
    <t>9UKoZIOJPESt51fAIxHnKw==</t>
  </si>
  <si>
    <t>474925f4-3872-4eb8-b482-f52c89db29a914</t>
  </si>
  <si>
    <t>AW00018805</t>
  </si>
  <si>
    <t>mZmpTK2hukeHpcIIGgDwSw==</t>
  </si>
  <si>
    <t>474925f4-3872-4eb8-b482-f52c89db29a915</t>
  </si>
  <si>
    <t>AW00018987</t>
  </si>
  <si>
    <t>xWn5ujhDEESfbPLIH2x3KA==</t>
  </si>
  <si>
    <t>474925f4-3872-4eb8-b482-f52c89db29a916</t>
  </si>
  <si>
    <t>AW00018991</t>
  </si>
  <si>
    <t>nVxVflPCR0W6kMJZjtPa4A==</t>
  </si>
  <si>
    <t>474925f4-3872-4eb8-b482-f52c89db29a917</t>
  </si>
  <si>
    <t>AW00019728</t>
  </si>
  <si>
    <t>EEu88YnJJEiutu7CRD5l2w==</t>
  </si>
  <si>
    <t>474925f4-3872-4eb8-b482-f52c89db29a918</t>
  </si>
  <si>
    <t>AW00020738</t>
  </si>
  <si>
    <t>tzeHZz/xfU2oJ6TOwF62XQ==</t>
  </si>
  <si>
    <t>474925f4-3872-4eb8-b482-f52c89db29a919</t>
  </si>
  <si>
    <t>AW00021264</t>
  </si>
  <si>
    <t>V/CajPKH4kipDT9jtbT88w==</t>
  </si>
  <si>
    <t>474925f4-3872-4eb8-b482-f52c89db29a920</t>
  </si>
  <si>
    <t>AW00021301</t>
  </si>
  <si>
    <t>WS5i50neu0uHOPDQ58lYxw==</t>
  </si>
  <si>
    <t>474925f4-3872-4eb8-b482-f52c89db29a921</t>
  </si>
  <si>
    <t>AW00021579</t>
  </si>
  <si>
    <t>UHa8YTOweUiVwsp5ZVvFoQ==</t>
  </si>
  <si>
    <t>474925f4-3872-4eb8-b482-f52c89db29a922</t>
  </si>
  <si>
    <t>AW00021905</t>
  </si>
  <si>
    <t>y1Gjvd1QL0yo3FWDCA5Emw==</t>
  </si>
  <si>
    <t>474925f4-3872-4eb8-b482-f52c89db29a923</t>
  </si>
  <si>
    <t>AW00022191</t>
  </si>
  <si>
    <t>bB0nrxPqd0exC3h4aVvcbA==</t>
  </si>
  <si>
    <t>474925f4-3872-4eb8-b482-f52c89db29a924</t>
  </si>
  <si>
    <t>AW00022763</t>
  </si>
  <si>
    <t>n0ucaQqkf0u5rYvRaoGHeA==</t>
  </si>
  <si>
    <t>474925f4-3872-4eb8-b482-f52c89db29a925</t>
  </si>
  <si>
    <t>AW00023246</t>
  </si>
  <si>
    <t>pcy8vLe6RU+v6rsoYCvN1w==</t>
  </si>
  <si>
    <t>474925f4-3872-4eb8-b482-f52c89db29a926</t>
  </si>
  <si>
    <t>AW00023732</t>
  </si>
  <si>
    <t>2SMuSsZIbkC1/qqPUQ0fPg==</t>
  </si>
  <si>
    <t>474925f4-3872-4eb8-b482-f52c89db29a927</t>
  </si>
  <si>
    <t>AW00024788</t>
  </si>
  <si>
    <t>PbkH45C04ESnU4eOGvUk/A==</t>
  </si>
  <si>
    <t>474925f4-3872-4eb8-b482-f52c89db29a928</t>
  </si>
  <si>
    <t>AW00024929</t>
  </si>
  <si>
    <t>pK8vYpo+k0K9pWXXxhwHWA==</t>
  </si>
  <si>
    <t>474925f4-3872-4eb8-b482-f52c89db29a929</t>
  </si>
  <si>
    <t>AW00025089</t>
  </si>
  <si>
    <t>p3ZbwEsP+EO3zc2Y4R/w2Q==</t>
  </si>
  <si>
    <t>474925f4-3872-4eb8-b482-f52c89db29a930</t>
  </si>
  <si>
    <t>AW00025189</t>
  </si>
  <si>
    <t>kMMWoi5Qa0uAijhGS4VFKg==</t>
  </si>
  <si>
    <t>474925f4-3872-4eb8-b482-f52c89db29a931</t>
  </si>
  <si>
    <t>AW00025290</t>
  </si>
  <si>
    <t>XLGZEj2a+0uE94p/+vpHDw==</t>
  </si>
  <si>
    <t>474925f4-3872-4eb8-b482-f52c89db29a932</t>
  </si>
  <si>
    <t>AW00025763</t>
  </si>
  <si>
    <t>UwrYIswOpEuWPTsFnIaJmA==</t>
  </si>
  <si>
    <t>474925f4-3872-4eb8-b482-f52c89db29a933</t>
  </si>
  <si>
    <t>AW00025887</t>
  </si>
  <si>
    <t>Zyol49n1T065gU+E6CW5bg==</t>
  </si>
  <si>
    <t>474925f4-3872-4eb8-b482-f52c89db29a934</t>
  </si>
  <si>
    <t>AW00026047</t>
  </si>
  <si>
    <t>awQ2zYNcdU2EfpkcMLpwcg==</t>
  </si>
  <si>
    <t>474925f4-3872-4eb8-b482-f52c89db29a935</t>
  </si>
  <si>
    <t>AW00026081</t>
  </si>
  <si>
    <t>d0WbRUs+ikyV64tK/vC4Zg==</t>
  </si>
  <si>
    <t>474925f4-3872-4eb8-b482-f52c89db29a936</t>
  </si>
  <si>
    <t>AW00026304</t>
  </si>
  <si>
    <t>J4Tpt0ZSSkiJhpLkb1KP9Q==</t>
  </si>
  <si>
    <t>474925f4-3872-4eb8-b482-f52c89db29a937</t>
  </si>
  <si>
    <t>AW00026454</t>
  </si>
  <si>
    <t>f9NT04FhNUORqX+Rz6qrTA==</t>
  </si>
  <si>
    <t>474925f4-3872-4eb8-b482-f52c89db29a938</t>
  </si>
  <si>
    <t>AW00026462</t>
  </si>
  <si>
    <t>YtqX2knT0kir0I3KhyBy9Q==</t>
  </si>
  <si>
    <t>474925f4-3872-4eb8-b482-f52c89db29a939</t>
  </si>
  <si>
    <t>AW00027089</t>
  </si>
  <si>
    <t>aoDGOBu4/0iXukUcpzKj2A==</t>
  </si>
  <si>
    <t>474925f4-3872-4eb8-b482-f52c89db29a940</t>
  </si>
  <si>
    <t>AW00027375</t>
  </si>
  <si>
    <t>pXEyetL8SEy9kBMcZnsSDw==</t>
  </si>
  <si>
    <t>474925f4-3872-4eb8-b482-f52c89db29a941</t>
  </si>
  <si>
    <t>AW00028262</t>
  </si>
  <si>
    <t>GIJ1rKr7+UaNnro2rBeV4A==</t>
  </si>
  <si>
    <t>474925f4-3872-4eb8-b482-f52c89db29a942</t>
  </si>
  <si>
    <t>AW00028862</t>
  </si>
  <si>
    <t>yFxeeLtl5UaSCdnNqEXnuA==</t>
  </si>
  <si>
    <t>474925f4-3872-4eb8-b482-f52c89db29a943</t>
  </si>
  <si>
    <t>AW00028991</t>
  </si>
  <si>
    <t>uwgVUEf3wEyWVR8eIVFAbQ==</t>
  </si>
  <si>
    <t>474925f4-3872-4eb8-b482-f52c89db29a944</t>
  </si>
  <si>
    <t>AW00029029</t>
  </si>
  <si>
    <t>cVLmyaXso02rmJfGxP7sbA==</t>
  </si>
  <si>
    <t>474925f4-3872-4eb8-b482-f52c89db29a945</t>
  </si>
  <si>
    <t>AW00029044</t>
  </si>
  <si>
    <t>65gHF3jA6Ua0aiCcFvB4hg==</t>
  </si>
  <si>
    <t>474925f4-3872-4eb8-b482-f52c89db29a946</t>
  </si>
  <si>
    <t>AW00029074</t>
  </si>
  <si>
    <t>ulEM5THph0KE0gJ/U2kYXg==</t>
  </si>
  <si>
    <t>474925f4-3872-4eb8-b482-f52c89db29a947</t>
  </si>
  <si>
    <t>AW00011294</t>
  </si>
  <si>
    <t>X+FsI7tO70mWYcsoWh7Stg==</t>
  </si>
  <si>
    <t>474925f4-3872-4eb8-b482-f52c89db29a948</t>
  </si>
  <si>
    <t>AW00011667</t>
  </si>
  <si>
    <t>/OBo6fq8o06fdWvYJVAB7Q==</t>
  </si>
  <si>
    <t>474925f4-3872-4eb8-b482-f52c89db29a949</t>
  </si>
  <si>
    <t>AW00011772</t>
  </si>
  <si>
    <t>An9sORp380ikr/GarEgFIw==</t>
  </si>
  <si>
    <t>474925f4-3872-4eb8-b482-f52c89db29a950</t>
  </si>
  <si>
    <t>AW00011927</t>
  </si>
  <si>
    <t>pEFRQha1gEegGDkXwEBygQ==</t>
  </si>
  <si>
    <t>474925f4-3872-4eb8-b482-f52c89db29a951</t>
  </si>
  <si>
    <t>AW00012064</t>
  </si>
  <si>
    <t>SSCnIByiQkqhK1vnk4JiEw==</t>
  </si>
  <si>
    <t>474925f4-3872-4eb8-b482-f52c89db29a952</t>
  </si>
  <si>
    <t>AW00012891</t>
  </si>
  <si>
    <t>wh1Zd0Cknki0MXmXx1/vhw==</t>
  </si>
  <si>
    <t>474925f4-3872-4eb8-b482-f52c89db29a953</t>
  </si>
  <si>
    <t>AW00013056</t>
  </si>
  <si>
    <t>nDNW+tfbuUqkZpxKimwp+g==</t>
  </si>
  <si>
    <t>474925f4-3872-4eb8-b482-f52c89db29a954</t>
  </si>
  <si>
    <t>AW00013867</t>
  </si>
  <si>
    <t>uHdVI4J7skmZu6KQZ3Sglg==</t>
  </si>
  <si>
    <t>474925f4-3872-4eb8-b482-f52c89db29a955</t>
  </si>
  <si>
    <t>AW00013899</t>
  </si>
  <si>
    <t>XUwXrBh1Y0u5HIhcmqndFg==</t>
  </si>
  <si>
    <t>474925f4-3872-4eb8-b482-f52c89db29a956</t>
  </si>
  <si>
    <t>AW00014027</t>
  </si>
  <si>
    <t>7VRUoLum3k+ARzKBpJzNBw==</t>
  </si>
  <si>
    <t>474925f4-3872-4eb8-b482-f52c89db29a957</t>
  </si>
  <si>
    <t>AW00014028</t>
  </si>
  <si>
    <t>k9BbfPMbI0aL5o+fiRi52A==</t>
  </si>
  <si>
    <t>474925f4-3872-4eb8-b482-f52c89db29a958</t>
  </si>
  <si>
    <t>AW00014085</t>
  </si>
  <si>
    <t>tOhqybCPP0Gjp2ldYAo8wg==</t>
  </si>
  <si>
    <t>474925f4-3872-4eb8-b482-f52c89db29a959</t>
  </si>
  <si>
    <t>AW00014650</t>
  </si>
  <si>
    <t>VS/HsY5TL0WL4Jz8QBZVbg==</t>
  </si>
  <si>
    <t>474925f4-3872-4eb8-b482-f52c89db29a960</t>
  </si>
  <si>
    <t>AW00014743</t>
  </si>
  <si>
    <t>5hzYeNz4g0GGc8+j34tVNA==</t>
  </si>
  <si>
    <t>474925f4-3872-4eb8-b482-f52c89db29a961</t>
  </si>
  <si>
    <t>AW00015335</t>
  </si>
  <si>
    <t>2Ofgyb1fpUuFsbQSaQijgQ==</t>
  </si>
  <si>
    <t>474925f4-3872-4eb8-b482-f52c89db29a962</t>
  </si>
  <si>
    <t>AW00015976</t>
  </si>
  <si>
    <t>yXk0CWg/E020/0xb2gTKSw==</t>
  </si>
  <si>
    <t>474925f4-3872-4eb8-b482-f52c89db29a963</t>
  </si>
  <si>
    <t>AW00016076</t>
  </si>
  <si>
    <t>rtwUjUgDTEq5J+y39WaM7A==</t>
  </si>
  <si>
    <t>474925f4-3872-4eb8-b482-f52c89db29a964</t>
  </si>
  <si>
    <t>AW00016135</t>
  </si>
  <si>
    <t>Ob6Rf6ZZbEuHLMKoYGtK/Q==</t>
  </si>
  <si>
    <t>474925f4-3872-4eb8-b482-f52c89db29a965</t>
  </si>
  <si>
    <t>AW00016727</t>
  </si>
  <si>
    <t>JJEsysoOEEahjccmRcnO8A==</t>
  </si>
  <si>
    <t>474925f4-3872-4eb8-b482-f52c89db29a966</t>
  </si>
  <si>
    <t>AW00017137</t>
  </si>
  <si>
    <t>5/I6sWqaakKeoKe0yXsTjA==</t>
  </si>
  <si>
    <t>474925f4-3872-4eb8-b482-f52c89db29a967</t>
  </si>
  <si>
    <t>AW00017413</t>
  </si>
  <si>
    <t>Wd3HZEC4WESrjz3XZ6sG8w==</t>
  </si>
  <si>
    <t>474925f4-3872-4eb8-b482-f52c89db29a968</t>
  </si>
  <si>
    <t>AW00017456</t>
  </si>
  <si>
    <t>99GuwHSKMUOWdbLNHh1KwQ==</t>
  </si>
  <si>
    <t>474925f4-3872-4eb8-b482-f52c89db29a969</t>
  </si>
  <si>
    <t>AW00017679</t>
  </si>
  <si>
    <t>QHFkUifIdkaJnasxfdmcXA==</t>
  </si>
  <si>
    <t>474925f4-3872-4eb8-b482-f52c89db29a970</t>
  </si>
  <si>
    <t>AW00018060</t>
  </si>
  <si>
    <t>oMu9ExUiYEuLljnaGbYVng==</t>
  </si>
  <si>
    <t>474925f4-3872-4eb8-b482-f52c89db29a971</t>
  </si>
  <si>
    <t>AW00018753</t>
  </si>
  <si>
    <t>IjAXy+lbZEWMs7n4PE97WA==</t>
  </si>
  <si>
    <t>474925f4-3872-4eb8-b482-f52c89db29a972</t>
  </si>
  <si>
    <t>AW00018843</t>
  </si>
  <si>
    <t>gyOmsUFryk+++NeYup5rZQ==</t>
  </si>
  <si>
    <t>474925f4-3872-4eb8-b482-f52c89db29a973</t>
  </si>
  <si>
    <t>AW00018853</t>
  </si>
  <si>
    <t>mFGJSe1QnkOd4f8+FkfXfg==</t>
  </si>
  <si>
    <t>474925f4-3872-4eb8-b482-f52c89db29a974</t>
  </si>
  <si>
    <t>AW00019227</t>
  </si>
  <si>
    <t>n6ok9bJVvkGa8WCDdBH5jQ==</t>
  </si>
  <si>
    <t>474925f4-3872-4eb8-b482-f52c89db29a975</t>
  </si>
  <si>
    <t>AW00019638</t>
  </si>
  <si>
    <t>1ksuTTM08U6yB6G0WjF3fQ==</t>
  </si>
  <si>
    <t>474925f4-3872-4eb8-b482-f52c89db29a976</t>
  </si>
  <si>
    <t>AW00019683</t>
  </si>
  <si>
    <t>DnfuXrtvfUG+fFminCt8cw==</t>
  </si>
  <si>
    <t>474925f4-3872-4eb8-b482-f52c89db29a977</t>
  </si>
  <si>
    <t>AW00019727</t>
  </si>
  <si>
    <t>54DGu/rgP02LaHr8S2+oaw==</t>
  </si>
  <si>
    <t>474925f4-3872-4eb8-b482-f52c89db29a978</t>
  </si>
  <si>
    <t>AW00019741</t>
  </si>
  <si>
    <t>Nh7twXPnEE26BeC10XCDIg==</t>
  </si>
  <si>
    <t>474925f4-3872-4eb8-b482-f52c89db29a979</t>
  </si>
  <si>
    <t>AW00019891</t>
  </si>
  <si>
    <t>NXPUdw6Nik+oiqRjy6somg==</t>
  </si>
  <si>
    <t>474925f4-3872-4eb8-b482-f52c89db29a980</t>
  </si>
  <si>
    <t>AW00020025</t>
  </si>
  <si>
    <t>C31fFxK1eUOsL1cugpcYAg==</t>
  </si>
  <si>
    <t>474925f4-3872-4eb8-b482-f52c89db29a981</t>
  </si>
  <si>
    <t>AW00020352</t>
  </si>
  <si>
    <t>6BpjPLeoNkSr6rcHxknjuw==</t>
  </si>
  <si>
    <t>474925f4-3872-4eb8-b482-f52c89db29a982</t>
  </si>
  <si>
    <t>AW00020778</t>
  </si>
  <si>
    <t>e0LPKS2HAkmTWuvf3ETqgA==</t>
  </si>
  <si>
    <t>474925f4-3872-4eb8-b482-f52c89db29a983</t>
  </si>
  <si>
    <t>AW00021150</t>
  </si>
  <si>
    <t>0BQkc2LJsk+VGcL/V+mFfw==</t>
  </si>
  <si>
    <t>474925f4-3872-4eb8-b482-f52c89db29a984</t>
  </si>
  <si>
    <t>AW00021574</t>
  </si>
  <si>
    <t>JLN3raMN802nysq2QsV7xg==</t>
  </si>
  <si>
    <t>474925f4-3872-4eb8-b482-f52c89db29a985</t>
  </si>
  <si>
    <t>AW00021798</t>
  </si>
  <si>
    <t>ZAm8qx4MNkSV61kP/XhlDQ==</t>
  </si>
  <si>
    <t>474925f4-3872-4eb8-b482-f52c89db29a986</t>
  </si>
  <si>
    <t>AW00022743</t>
  </si>
  <si>
    <t>2Yb5TFL/dUKOmc48+33uYQ==</t>
  </si>
  <si>
    <t>474925f4-3872-4eb8-b482-f52c89db29a987</t>
  </si>
  <si>
    <t>AW00023152</t>
  </si>
  <si>
    <t>USs1IpqMSEyyeiVcz+PNNg==</t>
  </si>
  <si>
    <t>474925f4-3872-4eb8-b482-f52c89db29a988</t>
  </si>
  <si>
    <t>AW00023157</t>
  </si>
  <si>
    <t>uYvym/RVs0OItUxUZJlYUg==</t>
  </si>
  <si>
    <t>474925f4-3872-4eb8-b482-f52c89db29a989</t>
  </si>
  <si>
    <t>AW00023251</t>
  </si>
  <si>
    <t>1nL+QEBg50y26a5QQxotGQ==</t>
  </si>
  <si>
    <t>474925f4-3872-4eb8-b482-f52c89db29a990</t>
  </si>
  <si>
    <t>AW00023479</t>
  </si>
  <si>
    <t>TjFGwbRLIUqQKlvfFYMCWw==</t>
  </si>
  <si>
    <t>474925f4-3872-4eb8-b482-f52c89db29a991</t>
  </si>
  <si>
    <t>AW00024435</t>
  </si>
  <si>
    <t>lQiBZTF3G02LNvF9AkTFIQ==</t>
  </si>
  <si>
    <t>474925f4-3872-4eb8-b482-f52c89db29a992</t>
  </si>
  <si>
    <t>AW00024725</t>
  </si>
  <si>
    <t>FAwaV82jm0i63i54H9QG/A==</t>
  </si>
  <si>
    <t>474925f4-3872-4eb8-b482-f52c89db29a993</t>
  </si>
  <si>
    <t>AW00024978</t>
  </si>
  <si>
    <t>zRAVGM9NOEOOQz0FyUZLSQ==</t>
  </si>
  <si>
    <t>474925f4-3872-4eb8-b482-f52c89db29a994</t>
  </si>
  <si>
    <t>AW00025202</t>
  </si>
  <si>
    <t>joBVGaMR0UCN28XtvAoE/A==</t>
  </si>
  <si>
    <t>474925f4-3872-4eb8-b482-f52c89db29a995</t>
  </si>
  <si>
    <t>AW00025364</t>
  </si>
  <si>
    <t>ndHKJA30uEe1WImx6aCugQ==</t>
  </si>
  <si>
    <t>474925f4-3872-4eb8-b482-f52c89db29a996</t>
  </si>
  <si>
    <t>AW00025380</t>
  </si>
  <si>
    <t>oQw09f5e/Ue0mDX+nQOrtw==</t>
  </si>
  <si>
    <t>474925f4-3872-4eb8-b482-f52c89db29a997</t>
  </si>
  <si>
    <t>AW00025990</t>
  </si>
  <si>
    <t>L2/6drGE/EqyUYH+XY7r0A==</t>
  </si>
  <si>
    <t>474925f4-3872-4eb8-b482-f52c89db29a998</t>
  </si>
  <si>
    <t>AW00026050</t>
  </si>
  <si>
    <t>SN2fB7GTwEW523DzfEw+fw==</t>
  </si>
  <si>
    <t>474925f4-3872-4eb8-b482-f52c89db29a999</t>
  </si>
  <si>
    <t>AW00026127</t>
  </si>
  <si>
    <t>nO/GnZ3GeUGxLLI9E8/mOg==</t>
  </si>
  <si>
    <t>474925f4-3872-4eb8-b482-f52c89db29a1000</t>
  </si>
  <si>
    <t>AW00026178</t>
  </si>
  <si>
    <t>Vynq+haW50CnhXaCsLFyaQ==</t>
  </si>
  <si>
    <t>474925f4-3872-4eb8-b482-f52c89db29a1001</t>
  </si>
  <si>
    <t>AW00026240</t>
  </si>
  <si>
    <t>dmvdZpjBMkamfFLCAGlErQ==</t>
  </si>
  <si>
    <t>474925f4-3872-4eb8-b482-f52c89db29a1002</t>
  </si>
  <si>
    <t>AW00026293</t>
  </si>
  <si>
    <t>Vc9KC8SONEuIpNEGTkCPsg==</t>
  </si>
  <si>
    <t>474925f4-3872-4eb8-b482-f52c89db29a1003</t>
  </si>
  <si>
    <t>AW00026311</t>
  </si>
  <si>
    <t>UL0e7FK3Hk+7mvmn+Rhl5A==</t>
  </si>
  <si>
    <t>474925f4-3872-4eb8-b482-f52c89db29a1004</t>
  </si>
  <si>
    <t>AW00026550</t>
  </si>
  <si>
    <t>IXORTOn5SU2ZsbMmYnuzSQ==</t>
  </si>
  <si>
    <t>474925f4-3872-4eb8-b482-f52c89db29a1005</t>
  </si>
  <si>
    <t>AW00026729</t>
  </si>
  <si>
    <t>0lWNz0Ds2kyxamrzGmc+Ow==</t>
  </si>
  <si>
    <t>474925f4-3872-4eb8-b482-f52c89db29a1006</t>
  </si>
  <si>
    <t>AW00027116</t>
  </si>
  <si>
    <t>qoT6XlvKXU2Fo/+nTg0GzQ==</t>
  </si>
  <si>
    <t>474925f4-3872-4eb8-b482-f52c89db29a1007</t>
  </si>
  <si>
    <t>AW00027199</t>
  </si>
  <si>
    <t>yYS2BL1MQ0CpTuVc2nEoCQ==</t>
  </si>
  <si>
    <t>474925f4-3872-4eb8-b482-f52c89db29a1008</t>
  </si>
  <si>
    <t>AW00027240</t>
  </si>
  <si>
    <t>TiimdWlGQUiEb5nOwCir6w==</t>
  </si>
  <si>
    <t>474925f4-3872-4eb8-b482-f52c89db29a1009</t>
  </si>
  <si>
    <t>AW00027430</t>
  </si>
  <si>
    <t>wYZPnRJHbE2BwZSyXLwhcg==</t>
  </si>
  <si>
    <t>474925f4-3872-4eb8-b482-f52c89db29a1010</t>
  </si>
  <si>
    <t>AW00027509</t>
  </si>
  <si>
    <t>veLWB5lx/kalgTiiPbg71A==</t>
  </si>
  <si>
    <t>474925f4-3872-4eb8-b482-f52c89db29a1011</t>
  </si>
  <si>
    <t>AW00027524</t>
  </si>
  <si>
    <t>BRgBm3754ECw2Dk5q/ZISA==</t>
  </si>
  <si>
    <t>474925f4-3872-4eb8-b482-f52c89db29a1012</t>
  </si>
  <si>
    <t>AW00027625</t>
  </si>
  <si>
    <t>PeqAharh20OPSdgSF/slgg==</t>
  </si>
  <si>
    <t>474925f4-3872-4eb8-b482-f52c89db29a1013</t>
  </si>
  <si>
    <t>AW00027677</t>
  </si>
  <si>
    <t>Ytlb2cGDXEaBMsjzuQ7h1A==</t>
  </si>
  <si>
    <t>474925f4-3872-4eb8-b482-f52c89db29a1014</t>
  </si>
  <si>
    <t>AW00028056</t>
  </si>
  <si>
    <t>hi2EqUpSG0uoO76NzoXAwg==</t>
  </si>
  <si>
    <t>474925f4-3872-4eb8-b482-f52c89db29a1015</t>
  </si>
  <si>
    <t>AW00028300</t>
  </si>
  <si>
    <t>Gllm2BckZk6DDas4haryHw==</t>
  </si>
  <si>
    <t>474925f4-3872-4eb8-b482-f52c89db29a1016</t>
  </si>
  <si>
    <t>AW00028334</t>
  </si>
  <si>
    <t>Hez8t8TJKkahzxcKTke4rQ==</t>
  </si>
  <si>
    <t>474925f4-3872-4eb8-b482-f52c89db29a1017</t>
  </si>
  <si>
    <t>AW00028572</t>
  </si>
  <si>
    <t>L+jWU4Mx2ESThzzRHAZF6g==</t>
  </si>
  <si>
    <t>474925f4-3872-4eb8-b482-f52c89db29a1018</t>
  </si>
  <si>
    <t>AW00028665</t>
  </si>
  <si>
    <t>c3LxvJ1pKkSjxVMT42QSQQ==</t>
  </si>
  <si>
    <t>474925f4-3872-4eb8-b482-f52c89db29a1019</t>
  </si>
  <si>
    <t>AW00028671</t>
  </si>
  <si>
    <t>SVzvoKtlMkOg0D97aep4Dg==</t>
  </si>
  <si>
    <t>474925f4-3872-4eb8-b482-f52c89db29a1020</t>
  </si>
  <si>
    <t>AW00028787</t>
  </si>
  <si>
    <t>5DJvHGHGhkGVuehQsG7jbg==</t>
  </si>
  <si>
    <t>474925f4-3872-4eb8-b482-f52c89db29a1021</t>
  </si>
  <si>
    <t>AW00028845</t>
  </si>
  <si>
    <t>Kt2NB+TWSkm16zB5aiCiGw==</t>
  </si>
  <si>
    <t>474925f4-3872-4eb8-b482-f52c89db29a1022</t>
  </si>
  <si>
    <t>AW00029162</t>
  </si>
  <si>
    <t>ygP3e/j8502VDZncgv2dnA==</t>
  </si>
  <si>
    <t>474925f4-3872-4eb8-b482-f52c89db29a1023</t>
  </si>
  <si>
    <t>AW00029276</t>
  </si>
  <si>
    <t>7RqxX2gN+kGJM46GTlnq3g==</t>
  </si>
  <si>
    <t>474925f4-3872-4eb8-b482-f52c89db29a1024</t>
  </si>
  <si>
    <t>AW00011012</t>
  </si>
  <si>
    <t>2SrDL+CnBUWbqOXS+0auTQ==</t>
  </si>
  <si>
    <t>474925f4-3872-4eb8-b482-f52c89db29a1025</t>
  </si>
  <si>
    <t>AW00011219</t>
  </si>
  <si>
    <t>tfU7QFeXYEaeimdTGjbL+Q==</t>
  </si>
  <si>
    <t>474925f4-3872-4eb8-b482-f52c89db29a1026</t>
  </si>
  <si>
    <t>AW00011857</t>
  </si>
  <si>
    <t>In8MLOfTGUKEpmPzgwOQ2Q==</t>
  </si>
  <si>
    <t>474925f4-3872-4eb8-b482-f52c89db29a1027</t>
  </si>
  <si>
    <t>AW00012030</t>
  </si>
  <si>
    <t>uL8T38GNCE2XHMqKKmnxqA==</t>
  </si>
  <si>
    <t>474925f4-3872-4eb8-b482-f52c89db29a1028</t>
  </si>
  <si>
    <t>AW00012160</t>
  </si>
  <si>
    <t>rDGRQyvkZU+rNmnES3pN1A==</t>
  </si>
  <si>
    <t>474925f4-3872-4eb8-b482-f52c89db29a1029</t>
  </si>
  <si>
    <t>AW00012167</t>
  </si>
  <si>
    <t>MT3oiwKwkEa529VZJ5XYOA==</t>
  </si>
  <si>
    <t>474925f4-3872-4eb8-b482-f52c89db29a1030</t>
  </si>
  <si>
    <t>AW00012453</t>
  </si>
  <si>
    <t>w9toyVX+wkuxemV2h0f/HA==</t>
  </si>
  <si>
    <t>474925f4-3872-4eb8-b482-f52c89db29a1031</t>
  </si>
  <si>
    <t>AW00012766</t>
  </si>
  <si>
    <t>I28sPFNDD0G12U3DDuj4XA==</t>
  </si>
  <si>
    <t>474925f4-3872-4eb8-b482-f52c89db29a1032</t>
  </si>
  <si>
    <t>AW00012920</t>
  </si>
  <si>
    <t>N/RI+oXTg0O6BU65J3NjQQ==</t>
  </si>
  <si>
    <t>474925f4-3872-4eb8-b482-f52c89db29a1033</t>
  </si>
  <si>
    <t>AW00013272</t>
  </si>
  <si>
    <t>DkLS40kTK0OVns1OehS6Ew==</t>
  </si>
  <si>
    <t>474925f4-3872-4eb8-b482-f52c89db29a1034</t>
  </si>
  <si>
    <t>AW00013458</t>
  </si>
  <si>
    <t>mHGSopBS60qPraucB4/mvQ==</t>
  </si>
  <si>
    <t>474925f4-3872-4eb8-b482-f52c89db29a1035</t>
  </si>
  <si>
    <t>AW00013652</t>
  </si>
  <si>
    <t>S8j9nGkzukOBAUnxY4yLvw==</t>
  </si>
  <si>
    <t>474925f4-3872-4eb8-b482-f52c89db29a1036</t>
  </si>
  <si>
    <t>AW00013929</t>
  </si>
  <si>
    <t>g3aytLVzf0exL7DeCloWfg==</t>
  </si>
  <si>
    <t>474925f4-3872-4eb8-b482-f52c89db29a1037</t>
  </si>
  <si>
    <t>AW00014581</t>
  </si>
  <si>
    <t>8BEzvz/UWE+JjMs8m2asuA==</t>
  </si>
  <si>
    <t>474925f4-3872-4eb8-b482-f52c89db29a1038</t>
  </si>
  <si>
    <t>AW00014621</t>
  </si>
  <si>
    <t>8gzpLFf16U+aJCAMg2JG1g==</t>
  </si>
  <si>
    <t>474925f4-3872-4eb8-b482-f52c89db29a1039</t>
  </si>
  <si>
    <t>AW00014635</t>
  </si>
  <si>
    <t>mqq6HAxOEk6VJ0LE4SAVEQ==</t>
  </si>
  <si>
    <t>474925f4-3872-4eb8-b482-f52c89db29a1040</t>
  </si>
  <si>
    <t>AW00015159</t>
  </si>
  <si>
    <t>kpWcSNN45km0XFxdrZLPeg==</t>
  </si>
  <si>
    <t>474925f4-3872-4eb8-b482-f52c89db29a1041</t>
  </si>
  <si>
    <t>AW00015508</t>
  </si>
  <si>
    <t>1b2yjHPo2USiI6ATyMejBw==</t>
  </si>
  <si>
    <t>474925f4-3872-4eb8-b482-f52c89db29a1042</t>
  </si>
  <si>
    <t>AW00015971</t>
  </si>
  <si>
    <t>gYSi7Vy4yEOhTzk+2yxsgQ==</t>
  </si>
  <si>
    <t>474925f4-3872-4eb8-b482-f52c89db29a1043</t>
  </si>
  <si>
    <t>AW00015988</t>
  </si>
  <si>
    <t>tv8HuM6ZuE+BsSa+BATajg==</t>
  </si>
  <si>
    <t>474925f4-3872-4eb8-b482-f52c89db29a1044</t>
  </si>
  <si>
    <t>AW00016653</t>
  </si>
  <si>
    <t>bcIdfH85cE2DJHnObPK5rQ==</t>
  </si>
  <si>
    <t>474925f4-3872-4eb8-b482-f52c89db29a1045</t>
  </si>
  <si>
    <t>AW00016794</t>
  </si>
  <si>
    <t>eWB1vkjKhUesb8GKqGivvA==</t>
  </si>
  <si>
    <t>474925f4-3872-4eb8-b482-f52c89db29a1046</t>
  </si>
  <si>
    <t>AW00017002</t>
  </si>
  <si>
    <t>T2zJujFhNkmQRLG3tGYnyA==</t>
  </si>
  <si>
    <t>474925f4-3872-4eb8-b482-f52c89db29a1047</t>
  </si>
  <si>
    <t>AW00017392</t>
  </si>
  <si>
    <t>x5NFk9IUOEKr9oNQImElzw==</t>
  </si>
  <si>
    <t>474925f4-3872-4eb8-b482-f52c89db29a1048</t>
  </si>
  <si>
    <t>AW00017597</t>
  </si>
  <si>
    <t>GxEcuXoyREebeJq9N1IHKw==</t>
  </si>
  <si>
    <t>474925f4-3872-4eb8-b482-f52c89db29a1049</t>
  </si>
  <si>
    <t>AW00017608</t>
  </si>
  <si>
    <t>biusX2znA02TDSUvN/+Row==</t>
  </si>
  <si>
    <t>474925f4-3872-4eb8-b482-f52c89db29a1050</t>
  </si>
  <si>
    <t>AW00018097</t>
  </si>
  <si>
    <t>qFpnh7cG1UGt1Z4EIEkmEQ==</t>
  </si>
  <si>
    <t>474925f4-3872-4eb8-b482-f52c89db29a1051</t>
  </si>
  <si>
    <t>AW00018323</t>
  </si>
  <si>
    <t>B1L14mi9l0+m/z1TaUixIQ==</t>
  </si>
  <si>
    <t>474925f4-3872-4eb8-b482-f52c89db29a1052</t>
  </si>
  <si>
    <t>AW00018395</t>
  </si>
  <si>
    <t>asjh03A4QEq7Evc9uAZZoQ==</t>
  </si>
  <si>
    <t>474925f4-3872-4eb8-b482-f52c89db29a1053</t>
  </si>
  <si>
    <t>AW00019154</t>
  </si>
  <si>
    <t>uI/QiWBCrECrmhSAu7IvYA==</t>
  </si>
  <si>
    <t>474925f4-3872-4eb8-b482-f52c89db29a1054</t>
  </si>
  <si>
    <t>AW00019678</t>
  </si>
  <si>
    <t>buGpzW5Sdkq1nQoFWrzghA==</t>
  </si>
  <si>
    <t>474925f4-3872-4eb8-b482-f52c89db29a1055</t>
  </si>
  <si>
    <t>AW00020276</t>
  </si>
  <si>
    <t>LAq2aIe0j0+kc6bcrMfmaw==</t>
  </si>
  <si>
    <t>474925f4-3872-4eb8-b482-f52c89db29a1056</t>
  </si>
  <si>
    <t>AW00020469</t>
  </si>
  <si>
    <t>WU8isnREYEKIMqGD8/y5lg==</t>
  </si>
  <si>
    <t>474925f4-3872-4eb8-b482-f52c89db29a1057</t>
  </si>
  <si>
    <t>AW00020514</t>
  </si>
  <si>
    <t>CGdIJUCA0km46M1rFxywCA==</t>
  </si>
  <si>
    <t>474925f4-3872-4eb8-b482-f52c89db29a1058</t>
  </si>
  <si>
    <t>AW00020634</t>
  </si>
  <si>
    <t>RNpzUCLT7k+qLRt5T5zOew==</t>
  </si>
  <si>
    <t>474925f4-3872-4eb8-b482-f52c89db29a1059</t>
  </si>
  <si>
    <t>AW00020689</t>
  </si>
  <si>
    <t>Mls+pjX+8Ey+U4SLrIwO1A==</t>
  </si>
  <si>
    <t>474925f4-3872-4eb8-b482-f52c89db29a1060</t>
  </si>
  <si>
    <t>AW00021357</t>
  </si>
  <si>
    <t>IcwEAS+NO0OMJ3Jyr0f4Vw==</t>
  </si>
  <si>
    <t>474925f4-3872-4eb8-b482-f52c89db29a1061</t>
  </si>
  <si>
    <t>AW00021584</t>
  </si>
  <si>
    <t>TX1M28/sKkK+CVojzrXfGw==</t>
  </si>
  <si>
    <t>474925f4-3872-4eb8-b482-f52c89db29a1062</t>
  </si>
  <si>
    <t>AW00022902</t>
  </si>
  <si>
    <t>se2VjO+3MUitk4ywmewNMQ==</t>
  </si>
  <si>
    <t>474925f4-3872-4eb8-b482-f52c89db29a1063</t>
  </si>
  <si>
    <t>AW00023125</t>
  </si>
  <si>
    <t>R9hM2xGXPEGFANu4vA91OA==</t>
  </si>
  <si>
    <t>474925f4-3872-4eb8-b482-f52c89db29a1064</t>
  </si>
  <si>
    <t>AW00023154</t>
  </si>
  <si>
    <t>iiE8dV54IESnuDJ6/L+gHA==</t>
  </si>
  <si>
    <t>474925f4-3872-4eb8-b482-f52c89db29a1065</t>
  </si>
  <si>
    <t>AW00023242</t>
  </si>
  <si>
    <t>rrt43IewMEC3YO3GUyJwJg==</t>
  </si>
  <si>
    <t>474925f4-3872-4eb8-b482-f52c89db29a1066</t>
  </si>
  <si>
    <t>AW00023373</t>
  </si>
  <si>
    <t>5IzZw7pjd0a5DIH5aTojow==</t>
  </si>
  <si>
    <t>474925f4-3872-4eb8-b482-f52c89db29a1067</t>
  </si>
  <si>
    <t>AW00023474</t>
  </si>
  <si>
    <t>zZDo13e7C0K0DJoCTfvu6Q==</t>
  </si>
  <si>
    <t>474925f4-3872-4eb8-b482-f52c89db29a1068</t>
  </si>
  <si>
    <t>AW00023497</t>
  </si>
  <si>
    <t>X/ldgV6ZpUC0BIt20AHnrw==</t>
  </si>
  <si>
    <t>474925f4-3872-4eb8-b482-f52c89db29a1069</t>
  </si>
  <si>
    <t>AW00024259</t>
  </si>
  <si>
    <t>I4w1avS4BEOXOj39zVY92A==</t>
  </si>
  <si>
    <t>474925f4-3872-4eb8-b482-f52c89db29a1070</t>
  </si>
  <si>
    <t>AW00024294</t>
  </si>
  <si>
    <t>Hh0IYgN6/0yLRmai7XO6rg==</t>
  </si>
  <si>
    <t>474925f4-3872-4eb8-b482-f52c89db29a1071</t>
  </si>
  <si>
    <t>AW00024961</t>
  </si>
  <si>
    <t>hEggzVAOV0W20K/Mlf2i2g==</t>
  </si>
  <si>
    <t>474925f4-3872-4eb8-b482-f52c89db29a1072</t>
  </si>
  <si>
    <t>AW00025063</t>
  </si>
  <si>
    <t>tyZgQrq+B0eyF+Sl7MxUkw==</t>
  </si>
  <si>
    <t>474925f4-3872-4eb8-b482-f52c89db29a1073</t>
  </si>
  <si>
    <t>AW00025379</t>
  </si>
  <si>
    <t>IXw/iDXAzU6OazpTJz0jww==</t>
  </si>
  <si>
    <t>474925f4-3872-4eb8-b482-f52c89db29a1074</t>
  </si>
  <si>
    <t>AW00025394</t>
  </si>
  <si>
    <t>MtVJDKOCGEKvfRZwzBaFDA==</t>
  </si>
  <si>
    <t>474925f4-3872-4eb8-b482-f52c89db29a1075</t>
  </si>
  <si>
    <t>AW00025931</t>
  </si>
  <si>
    <t>uoL/krrH1ky7s4C9OLjE9Q==</t>
  </si>
  <si>
    <t>474925f4-3872-4eb8-b482-f52c89db29a1076</t>
  </si>
  <si>
    <t>AW00025980</t>
  </si>
  <si>
    <t>KAeCzJOPRkaB0CazQAc4xg==</t>
  </si>
  <si>
    <t>474925f4-3872-4eb8-b482-f52c89db29a1077</t>
  </si>
  <si>
    <t>AW00026002</t>
  </si>
  <si>
    <t>sEHPJrGCBECH8bDCj7nJhw==</t>
  </si>
  <si>
    <t>474925f4-3872-4eb8-b482-f52c89db29a1078</t>
  </si>
  <si>
    <t>AW00026064</t>
  </si>
  <si>
    <t>qmk96plF6kKxvNNMQJmcqA==</t>
  </si>
  <si>
    <t>474925f4-3872-4eb8-b482-f52c89db29a1079</t>
  </si>
  <si>
    <t>AW00026068</t>
  </si>
  <si>
    <t>yntoV5oBikWdpJianum7BA==</t>
  </si>
  <si>
    <t>474925f4-3872-4eb8-b482-f52c89db29a1080</t>
  </si>
  <si>
    <t>AW00026278</t>
  </si>
  <si>
    <t>0+fDC/HUzEa0G4zLJqJT/w==</t>
  </si>
  <si>
    <t>474925f4-3872-4eb8-b482-f52c89db29a1081</t>
  </si>
  <si>
    <t>AW00026450</t>
  </si>
  <si>
    <t>yqkAbt8B9Uqr7lOwPJdMkA==</t>
  </si>
  <si>
    <t>474925f4-3872-4eb8-b482-f52c89db29a1082</t>
  </si>
  <si>
    <t>AW00026606</t>
  </si>
  <si>
    <t>pZYkmTHFn06MHaKKzQmdJQ==</t>
  </si>
  <si>
    <t>474925f4-3872-4eb8-b482-f52c89db29a1083</t>
  </si>
  <si>
    <t>AW00027036</t>
  </si>
  <si>
    <t>PvNDWZvmK0+XaMz5SpwuBg==</t>
  </si>
  <si>
    <t>474925f4-3872-4eb8-b482-f52c89db29a1084</t>
  </si>
  <si>
    <t>AW00027559</t>
  </si>
  <si>
    <t>fcoWbvHtt0aN1RlLSrT6Pw==</t>
  </si>
  <si>
    <t>474925f4-3872-4eb8-b482-f52c89db29a1085</t>
  </si>
  <si>
    <t>AW00011128</t>
  </si>
  <si>
    <t>DReMFz9km0GMT8EKdbCR+g==</t>
  </si>
  <si>
    <t>474925f4-3872-4eb8-b482-f52c89db29a1086</t>
  </si>
  <si>
    <t>AW00011195</t>
  </si>
  <si>
    <t>cP5om8dofke6iF7306gX4g==</t>
  </si>
  <si>
    <t>474925f4-3872-4eb8-b482-f52c89db29a1087</t>
  </si>
  <si>
    <t>AW00011196</t>
  </si>
  <si>
    <t>RatuLjRF7E+HA3PRIFp++w==</t>
  </si>
  <si>
    <t>474925f4-3872-4eb8-b482-f52c89db29a1088</t>
  </si>
  <si>
    <t>AW00011235</t>
  </si>
  <si>
    <t>9Hsvx4c3eUmrSlHjaf0IAQ==</t>
  </si>
  <si>
    <t>474925f4-3872-4eb8-b482-f52c89db29a1089</t>
  </si>
  <si>
    <t>AW00011643</t>
  </si>
  <si>
    <t>QdLXXeZ04U2qcLsDkO+tuw==</t>
  </si>
  <si>
    <t>474925f4-3872-4eb8-b482-f52c89db29a1090</t>
  </si>
  <si>
    <t>AW00011726</t>
  </si>
  <si>
    <t>ED1w8EitoEmZ4FL4cJqQkg==</t>
  </si>
  <si>
    <t>474925f4-3872-4eb8-b482-f52c89db29a1091</t>
  </si>
  <si>
    <t>AW00012796</t>
  </si>
  <si>
    <t>2gblY0aH/EaoqFm6oAoUdA==</t>
  </si>
  <si>
    <t>474925f4-3872-4eb8-b482-f52c89db29a1092</t>
  </si>
  <si>
    <t>AW00012930</t>
  </si>
  <si>
    <t>WSeftznAME+dO3NJRsKVdg==</t>
  </si>
  <si>
    <t>474925f4-3872-4eb8-b482-f52c89db29a1093</t>
  </si>
  <si>
    <t>AW00013308</t>
  </si>
  <si>
    <t>ulVjFJk80EWs0PLyCSDY6A==</t>
  </si>
  <si>
    <t>474925f4-3872-4eb8-b482-f52c89db29a1094</t>
  </si>
  <si>
    <t>AW00013977</t>
  </si>
  <si>
    <t>j6XTAgCM/k66IsySH2HWtQ==</t>
  </si>
  <si>
    <t>474925f4-3872-4eb8-b482-f52c89db29a1095</t>
  </si>
  <si>
    <t>AW00014076</t>
  </si>
  <si>
    <t>T3mq2zMzVE2k1zWIgG1v3A==</t>
  </si>
  <si>
    <t>474925f4-3872-4eb8-b482-f52c89db29a1096</t>
  </si>
  <si>
    <t>AW00014336</t>
  </si>
  <si>
    <t>w7k5mUaDaESTfXku6Mx2eQ==</t>
  </si>
  <si>
    <t>474925f4-3872-4eb8-b482-f52c89db29a1097</t>
  </si>
  <si>
    <t>AW00014453</t>
  </si>
  <si>
    <t>han7dOE+7k6yN/+3RZFhvQ==</t>
  </si>
  <si>
    <t>474925f4-3872-4eb8-b482-f52c89db29a1098</t>
  </si>
  <si>
    <t>AW00014460</t>
  </si>
  <si>
    <t>KfPHaC60GU2ZGjtbJQuSGQ==</t>
  </si>
  <si>
    <t>474925f4-3872-4eb8-b482-f52c89db29a1099</t>
  </si>
  <si>
    <t>AW00014475</t>
  </si>
  <si>
    <t>4C7EKscbmEaPFxuQ3Jgk3Q==</t>
  </si>
  <si>
    <t>474925f4-3872-4eb8-b482-f52c89db29a1100</t>
  </si>
  <si>
    <t>AW00014735</t>
  </si>
  <si>
    <t>V+nfZk/kFESG/ssL3De0Cg==</t>
  </si>
  <si>
    <t>474925f4-3872-4eb8-b482-f52c89db29a1101</t>
  </si>
  <si>
    <t>AW00015270</t>
  </si>
  <si>
    <t>b89fM6KZ+02Dlp09OIooaQ==</t>
  </si>
  <si>
    <t>474925f4-3872-4eb8-b482-f52c89db29a1102</t>
  </si>
  <si>
    <t>AW00015492</t>
  </si>
  <si>
    <t>4JpCNU0U2kmGI0oWCnSx1A==</t>
  </si>
  <si>
    <t>474925f4-3872-4eb8-b482-f52c89db29a1103</t>
  </si>
  <si>
    <t>AW00015505</t>
  </si>
  <si>
    <t>bDXn7+MyN0SvMAtZtgfv7A==</t>
  </si>
  <si>
    <t>474925f4-3872-4eb8-b482-f52c89db29a1104</t>
  </si>
  <si>
    <t>AW00016214</t>
  </si>
  <si>
    <t>xAhc5pozD0qA7sTpCa7Bog==</t>
  </si>
  <si>
    <t>474925f4-3872-4eb8-b482-f52c89db29a1105</t>
  </si>
  <si>
    <t>AW00016360</t>
  </si>
  <si>
    <t>eY+rQVFNE0GNxFsz0mcTFg==</t>
  </si>
  <si>
    <t>474925f4-3872-4eb8-b482-f52c89db29a1106</t>
  </si>
  <si>
    <t>AW00016811</t>
  </si>
  <si>
    <t>WApDoFoZ2km+P58JKQ4kUg==</t>
  </si>
  <si>
    <t>474925f4-3872-4eb8-b482-f52c89db29a1107</t>
  </si>
  <si>
    <t>AW00016993</t>
  </si>
  <si>
    <t>Zxg/psXiPUy+1XZaRG6E2A==</t>
  </si>
  <si>
    <t>474925f4-3872-4eb8-b482-f52c89db29a1108</t>
  </si>
  <si>
    <t>AW00017461</t>
  </si>
  <si>
    <t>ADOU2XvvyUODip3twNOBGw==</t>
  </si>
  <si>
    <t>474925f4-3872-4eb8-b482-f52c89db29a1109</t>
  </si>
  <si>
    <t>AW00017463</t>
  </si>
  <si>
    <t>byaIKCui40eZsSULfDM0Cg==</t>
  </si>
  <si>
    <t>474925f4-3872-4eb8-b482-f52c89db29a1110</t>
  </si>
  <si>
    <t>AW00017488</t>
  </si>
  <si>
    <t>IVmdgvO3vk6oyXP6pWU5mQ==</t>
  </si>
  <si>
    <t>474925f4-3872-4eb8-b482-f52c89db29a1111</t>
  </si>
  <si>
    <t>AW00018067</t>
  </si>
  <si>
    <t>SD4ge85lK0+up+uG/21PJg==</t>
  </si>
  <si>
    <t>474925f4-3872-4eb8-b482-f52c89db29a1112</t>
  </si>
  <si>
    <t>AW00018822</t>
  </si>
  <si>
    <t>39WzQK3b+UCp48yncjymsw==</t>
  </si>
  <si>
    <t>474925f4-3872-4eb8-b482-f52c89db29a1113</t>
  </si>
  <si>
    <t>AW00018847</t>
  </si>
  <si>
    <t>Ecf7Gof+dkWSFry7btpF9Q==</t>
  </si>
  <si>
    <t>474925f4-3872-4eb8-b482-f52c89db29a1114</t>
  </si>
  <si>
    <t>AW00018874</t>
  </si>
  <si>
    <t>CCbqAu3dJUGvdMz7Kl5ecw==</t>
  </si>
  <si>
    <t>474925f4-3872-4eb8-b482-f52c89db29a1115</t>
  </si>
  <si>
    <t>AW00018912</t>
  </si>
  <si>
    <t>YJZbIVqnUUKPvXJbB2pgNw==</t>
  </si>
  <si>
    <t>474925f4-3872-4eb8-b482-f52c89db29a1116</t>
  </si>
  <si>
    <t>AW00018921</t>
  </si>
  <si>
    <t>KcZkCP8+DUeY6qaBlbBQ4A==</t>
  </si>
  <si>
    <t>474925f4-3872-4eb8-b482-f52c89db29a1117</t>
  </si>
  <si>
    <t>AW00019168</t>
  </si>
  <si>
    <t>2mo8b0/KTEOVjTHfH4XGdg==</t>
  </si>
  <si>
    <t>474925f4-3872-4eb8-b482-f52c89db29a1118</t>
  </si>
  <si>
    <t>AW00019239</t>
  </si>
  <si>
    <t>mgs6wYCSykCH58j261jWww==</t>
  </si>
  <si>
    <t>474925f4-3872-4eb8-b482-f52c89db29a1119</t>
  </si>
  <si>
    <t>AW00019246</t>
  </si>
  <si>
    <t>8n0v4ocDyUOaHcQwMocw+A==</t>
  </si>
  <si>
    <t>474925f4-3872-4eb8-b482-f52c89db29a1120</t>
  </si>
  <si>
    <t>AW00019537</t>
  </si>
  <si>
    <t>yJua1lCTBUOGD5NQdJRnZw==</t>
  </si>
  <si>
    <t>474925f4-3872-4eb8-b482-f52c89db29a1121</t>
  </si>
  <si>
    <t>AW00020079</t>
  </si>
  <si>
    <t>pNFjGxe0jk2oG2//8GXexQ==</t>
  </si>
  <si>
    <t>474925f4-3872-4eb8-b482-f52c89db29a1122</t>
  </si>
  <si>
    <t>AW00020342</t>
  </si>
  <si>
    <t>OZdCrK8/TkiL4zEURkGtGw==</t>
  </si>
  <si>
    <t>474925f4-3872-4eb8-b482-f52c89db29a1123</t>
  </si>
  <si>
    <t>AW00020688</t>
  </si>
  <si>
    <t>vtEe3Xahtk+J35mghJN6sA==</t>
  </si>
  <si>
    <t>474925f4-3872-4eb8-b482-f52c89db29a1124</t>
  </si>
  <si>
    <t>AW00021241</t>
  </si>
  <si>
    <t>jkFAI2FeakimeZKNDBrJKA==</t>
  </si>
  <si>
    <t>474925f4-3872-4eb8-b482-f52c89db29a1125</t>
  </si>
  <si>
    <t>AW00021278</t>
  </si>
  <si>
    <t>F06yIhMrz0q7Wo8cTXheXg==</t>
  </si>
  <si>
    <t>474925f4-3872-4eb8-b482-f52c89db29a1126</t>
  </si>
  <si>
    <t>AW00021616</t>
  </si>
  <si>
    <t>7TgohBN3A0CB/4mMkvfsSg==</t>
  </si>
  <si>
    <t>474925f4-3872-4eb8-b482-f52c89db29a1127</t>
  </si>
  <si>
    <t>AW00021901</t>
  </si>
  <si>
    <t>sHSFoR1Pxki+HFC76Eztgw==</t>
  </si>
  <si>
    <t>474925f4-3872-4eb8-b482-f52c89db29a1128</t>
  </si>
  <si>
    <t>AW00021935</t>
  </si>
  <si>
    <t>WJzyiUBYfkuLbpBDX9Y0fA==</t>
  </si>
  <si>
    <t>474925f4-3872-4eb8-b482-f52c89db29a1129</t>
  </si>
  <si>
    <t>AW00022037</t>
  </si>
  <si>
    <t>vpC7xXT7m0+vfz1BYKNOfQ==</t>
  </si>
  <si>
    <t>474925f4-3872-4eb8-b482-f52c89db29a1130</t>
  </si>
  <si>
    <t>AW00023514</t>
  </si>
  <si>
    <t>t2Imm5KVzkGXiseAEelq3Q==</t>
  </si>
  <si>
    <t>474925f4-3872-4eb8-b482-f52c89db29a1131</t>
  </si>
  <si>
    <t>AW00023887</t>
  </si>
  <si>
    <t>bUgjhJwToESvc+W+xxJMkg==</t>
  </si>
  <si>
    <t>474925f4-3872-4eb8-b482-f52c89db29a1132</t>
  </si>
  <si>
    <t>AW00024291</t>
  </si>
  <si>
    <t>TPzvOsXKHUSrFkfzHFI4PA==</t>
  </si>
  <si>
    <t>474925f4-3872-4eb8-b482-f52c89db29a1133</t>
  </si>
  <si>
    <t>AW00024337</t>
  </si>
  <si>
    <t>JbH0wjclHEyhNO/GSq8SIg==</t>
  </si>
  <si>
    <t>474925f4-3872-4eb8-b482-f52c89db29a1134</t>
  </si>
  <si>
    <t>AW00024726</t>
  </si>
  <si>
    <t>v+8YG3CdQ0KfVHB7Nu4R0A==</t>
  </si>
  <si>
    <t>474925f4-3872-4eb8-b482-f52c89db29a1135</t>
  </si>
  <si>
    <t>AW00025098</t>
  </si>
  <si>
    <t>0AV7fWTIk0yNBfspZc4jZg==</t>
  </si>
  <si>
    <t>474925f4-3872-4eb8-b482-f52c89db29a1136</t>
  </si>
  <si>
    <t>AW00025192</t>
  </si>
  <si>
    <t>0ceVkPeZsE+/8Z8+BGBPEg==</t>
  </si>
  <si>
    <t>474925f4-3872-4eb8-b482-f52c89db29a1137</t>
  </si>
  <si>
    <t>AW00026263</t>
  </si>
  <si>
    <t>vjCrQQ/McE+IrK6HAjFdQg==</t>
  </si>
  <si>
    <t>474925f4-3872-4eb8-b482-f52c89db29a1138</t>
  </si>
  <si>
    <t>AW00026473</t>
  </si>
  <si>
    <t>SHeG32eeQEuMz4/hwjRCvg==</t>
  </si>
  <si>
    <t>474925f4-3872-4eb8-b482-f52c89db29a1139</t>
  </si>
  <si>
    <t>AW00026719</t>
  </si>
  <si>
    <t>bBA1zrl9P06PWwCVv2qXbA==</t>
  </si>
  <si>
    <t>474925f4-3872-4eb8-b482-f52c89db29a1140</t>
  </si>
  <si>
    <t>AW00026727</t>
  </si>
  <si>
    <t>DD8fOBBu6E2vLXQRJZX8LQ==</t>
  </si>
  <si>
    <t>474925f4-3872-4eb8-b482-f52c89db29a1141</t>
  </si>
  <si>
    <t>AW00027456</t>
  </si>
  <si>
    <t>J2vZFtJF2UCFSWBxFKECUQ==</t>
  </si>
  <si>
    <t>474925f4-3872-4eb8-b482-f52c89db29a1142</t>
  </si>
  <si>
    <t>AW00027466</t>
  </si>
  <si>
    <t>TOqwXi5gYk6a4KUN3FEQSQ==</t>
  </si>
  <si>
    <t>474925f4-3872-4eb8-b482-f52c89db29a1143</t>
  </si>
  <si>
    <t>AW00027605</t>
  </si>
  <si>
    <t>28c97I4qTkiuNVdbGBYBdw==</t>
  </si>
  <si>
    <t>474925f4-3872-4eb8-b482-f52c89db29a1144</t>
  </si>
  <si>
    <t>AW00027747</t>
  </si>
  <si>
    <t>pLj/X0/WAk2DGXxcv//7Bw==</t>
  </si>
  <si>
    <t>474925f4-3872-4eb8-b482-f52c89db29a1145</t>
  </si>
  <si>
    <t>AW00028020</t>
  </si>
  <si>
    <t>PCsqAPMCwUOf6yC2+2vbbQ==</t>
  </si>
  <si>
    <t>474925f4-3872-4eb8-b482-f52c89db29a1146</t>
  </si>
  <si>
    <t>AW00028144</t>
  </si>
  <si>
    <t>2YXT4/nMK06fEi/lmbCTPQ==</t>
  </si>
  <si>
    <t>474925f4-3872-4eb8-b482-f52c89db29a1147</t>
  </si>
  <si>
    <t>AW00028801</t>
  </si>
  <si>
    <t>2yu2U6bo2U2ZJCVYj5lf2g==</t>
  </si>
  <si>
    <t>474925f4-3872-4eb8-b482-f52c89db29a1148</t>
  </si>
  <si>
    <t>AW00028969</t>
  </si>
  <si>
    <t>cOdBL00mxEiq6zhtisYU7g==</t>
  </si>
  <si>
    <t>474925f4-3872-4eb8-b482-f52c89db29a1149</t>
  </si>
  <si>
    <t>AW00029158</t>
  </si>
  <si>
    <t>190wF01jjUGwtGejUWfNrQ==</t>
  </si>
  <si>
    <t>474925f4-3872-4eb8-b482-f52c89db29a1150</t>
  </si>
  <si>
    <t>AW00011204</t>
  </si>
  <si>
    <t>a7DLN3mo8UaO77Ka4EDqSA==</t>
  </si>
  <si>
    <t>474925f4-3872-4eb8-b482-f52c89db29a1151</t>
  </si>
  <si>
    <t>AW00011206</t>
  </si>
  <si>
    <t>q6G2Tm8NlUCgDFRTlrwZkw==</t>
  </si>
  <si>
    <t>474925f4-3872-4eb8-b482-f52c89db29a1152</t>
  </si>
  <si>
    <t>AW00011263</t>
  </si>
  <si>
    <t>QSkCE7O7PkGmqiPA58f0Ig==</t>
  </si>
  <si>
    <t>474925f4-3872-4eb8-b482-f52c89db29a1153</t>
  </si>
  <si>
    <t>AW00011630</t>
  </si>
  <si>
    <t>h+/lUBtfD0OBOxmPSfE6BQ==</t>
  </si>
  <si>
    <t>474925f4-3872-4eb8-b482-f52c89db29a1154</t>
  </si>
  <si>
    <t>AW00011786</t>
  </si>
  <si>
    <t>NfQ1D7NKbEmEbW4V+/o2OQ==</t>
  </si>
  <si>
    <t>474925f4-3872-4eb8-b482-f52c89db29a1155</t>
  </si>
  <si>
    <t>AW00011843</t>
  </si>
  <si>
    <t>CqT5/1zLP0OJ+2I+0THVww==</t>
  </si>
  <si>
    <t>474925f4-3872-4eb8-b482-f52c89db29a1156</t>
  </si>
  <si>
    <t>AW00011870</t>
  </si>
  <si>
    <t>eJWTFa4wUkKD/9bZ95Mlgw==</t>
  </si>
  <si>
    <t>474925f4-3872-4eb8-b482-f52c89db29a1157</t>
  </si>
  <si>
    <t>AW00012758</t>
  </si>
  <si>
    <t>bpZyTbS6R0md1ex5iK6RTQ==</t>
  </si>
  <si>
    <t>474925f4-3872-4eb8-b482-f52c89db29a1158</t>
  </si>
  <si>
    <t>AW00012769</t>
  </si>
  <si>
    <t>psT6hjoo3kaSav2V7HnMaw==</t>
  </si>
  <si>
    <t>474925f4-3872-4eb8-b482-f52c89db29a1159</t>
  </si>
  <si>
    <t>AW00012877</t>
  </si>
  <si>
    <t>7vWCPaWIz0i+WOD7lTLoLg==</t>
  </si>
  <si>
    <t>474925f4-3872-4eb8-b482-f52c89db29a1160</t>
  </si>
  <si>
    <t>AW00013183</t>
  </si>
  <si>
    <t>LICjUJKWckSPFbeHWs0d8g==</t>
  </si>
  <si>
    <t>474925f4-3872-4eb8-b482-f52c89db29a1161</t>
  </si>
  <si>
    <t>AW00013457</t>
  </si>
  <si>
    <t>NRcQXvaVDE6D60fUJFkYUA==</t>
  </si>
  <si>
    <t>474925f4-3872-4eb8-b482-f52c89db29a1162</t>
  </si>
  <si>
    <t>AW00013740</t>
  </si>
  <si>
    <t>0SbGTG5BEkCuEwSZHvp83A==</t>
  </si>
  <si>
    <t>474925f4-3872-4eb8-b482-f52c89db29a1163</t>
  </si>
  <si>
    <t>AW00013889</t>
  </si>
  <si>
    <t>JoVQMlOhC0CLsW4wzXEgXw==</t>
  </si>
  <si>
    <t>474925f4-3872-4eb8-b482-f52c89db29a1164</t>
  </si>
  <si>
    <t>AW00013950</t>
  </si>
  <si>
    <t>XdOB2R+/LEK5SJoOf02vbQ==</t>
  </si>
  <si>
    <t>474925f4-3872-4eb8-b482-f52c89db29a1165</t>
  </si>
  <si>
    <t>AW00014381</t>
  </si>
  <si>
    <t>dhxBtwc5kUCas/okDooo5Q==</t>
  </si>
  <si>
    <t>474925f4-3872-4eb8-b482-f52c89db29a1166</t>
  </si>
  <si>
    <t>AW00014468</t>
  </si>
  <si>
    <t>uzC4uUJes0+PBlxSbfwRKw==</t>
  </si>
  <si>
    <t>474925f4-3872-4eb8-b482-f52c89db29a1167</t>
  </si>
  <si>
    <t>AW00014520</t>
  </si>
  <si>
    <t>vgiy3ABbvUCASINhxtXzrw==</t>
  </si>
  <si>
    <t>474925f4-3872-4eb8-b482-f52c89db29a1168</t>
  </si>
  <si>
    <t>AW00014617</t>
  </si>
  <si>
    <t>GWbPhtbX/0OhtOIaVflvMg==</t>
  </si>
  <si>
    <t>474925f4-3872-4eb8-b482-f52c89db29a1169</t>
  </si>
  <si>
    <t>AW00014722</t>
  </si>
  <si>
    <t>6hEm3bNLrEO3z4gpG2uLgA==</t>
  </si>
  <si>
    <t>474925f4-3872-4eb8-b482-f52c89db29a1170</t>
  </si>
  <si>
    <t>AW00015243</t>
  </si>
  <si>
    <t>oFPujn7teEOirMZnD+5+iA==</t>
  </si>
  <si>
    <t>474925f4-3872-4eb8-b482-f52c89db29a1171</t>
  </si>
  <si>
    <t>AW00015359</t>
  </si>
  <si>
    <t>zb/VIY2fRE+8Iw+qZIa6bA==</t>
  </si>
  <si>
    <t>474925f4-3872-4eb8-b482-f52c89db29a1172</t>
  </si>
  <si>
    <t>AW00015384</t>
  </si>
  <si>
    <t>ybsbA2Ezj06n+yh6/J3VYQ==</t>
  </si>
  <si>
    <t>474925f4-3872-4eb8-b482-f52c89db29a1173</t>
  </si>
  <si>
    <t>AW00016074</t>
  </si>
  <si>
    <t>58hlgmpHDUa1b/79Qezbow==</t>
  </si>
  <si>
    <t>474925f4-3872-4eb8-b482-f52c89db29a1174</t>
  </si>
  <si>
    <t>AW00016367</t>
  </si>
  <si>
    <t>aCevFOtVPU6BdHaz1L0JiQ==</t>
  </si>
  <si>
    <t>474925f4-3872-4eb8-b482-f52c89db29a1175</t>
  </si>
  <si>
    <t>AW00016753</t>
  </si>
  <si>
    <t>Pv3VlnLDmUK7hW7hVagRzQ==</t>
  </si>
  <si>
    <t>474925f4-3872-4eb8-b482-f52c89db29a1176</t>
  </si>
  <si>
    <t>AW00016985</t>
  </si>
  <si>
    <t>3QTiP9GrtUeIvFwj9NGnFA==</t>
  </si>
  <si>
    <t>474925f4-3872-4eb8-b482-f52c89db29a1177</t>
  </si>
  <si>
    <t>AW00017276</t>
  </si>
  <si>
    <t>hWcheImXdE+EIQv2oVUxpw==</t>
  </si>
  <si>
    <t>474925f4-3872-4eb8-b482-f52c89db29a1178</t>
  </si>
  <si>
    <t>AW00017340</t>
  </si>
  <si>
    <t>l9xj1KsKNUCo0xtBjlCccA==</t>
  </si>
  <si>
    <t>474925f4-3872-4eb8-b482-f52c89db29a1179</t>
  </si>
  <si>
    <t>AW00017423</t>
  </si>
  <si>
    <t>yW7tLZ8bWEGw6LIaf5GbGw==</t>
  </si>
  <si>
    <t>474925f4-3872-4eb8-b482-f52c89db29a1180</t>
  </si>
  <si>
    <t>AW00017430</t>
  </si>
  <si>
    <t>f5xsZLNTEEWnfS/5RRTiRA==</t>
  </si>
  <si>
    <t>474925f4-3872-4eb8-b482-f52c89db29a1181</t>
  </si>
  <si>
    <t>AW00017535</t>
  </si>
  <si>
    <t>O64l0W/ghEqqH5uFRTRO/w==</t>
  </si>
  <si>
    <t>474925f4-3872-4eb8-b482-f52c89db29a1182</t>
  </si>
  <si>
    <t>AW00017603</t>
  </si>
  <si>
    <t>iGduNsFosUOH7rbIz8eD9w==</t>
  </si>
  <si>
    <t>474925f4-3872-4eb8-b482-f52c89db29a1183</t>
  </si>
  <si>
    <t>AW00018471</t>
  </si>
  <si>
    <t>Xc8j7P3iLUC/WrNuLBXNDw==</t>
  </si>
  <si>
    <t>474925f4-3872-4eb8-b482-f52c89db29a1184</t>
  </si>
  <si>
    <t>AW00018638</t>
  </si>
  <si>
    <t>OTdZSB7G4U+/AouBqzCbmQ==</t>
  </si>
  <si>
    <t>474925f4-3872-4eb8-b482-f52c89db29a1185</t>
  </si>
  <si>
    <t>AW00018668</t>
  </si>
  <si>
    <t>OB0bhiXIrUSbLM9FOv43eA==</t>
  </si>
  <si>
    <t>474925f4-3872-4eb8-b482-f52c89db29a1186</t>
  </si>
  <si>
    <t>AW00018809</t>
  </si>
  <si>
    <t>YRQtJ9O9TUmhvBNrH/FToA==</t>
  </si>
  <si>
    <t>474925f4-3872-4eb8-b482-f52c89db29a1187</t>
  </si>
  <si>
    <t>AW00018934</t>
  </si>
  <si>
    <t>Uu+gTbAKzk+KFW2Ai6xX/Q==</t>
  </si>
  <si>
    <t>474925f4-3872-4eb8-b482-f52c89db29a1188</t>
  </si>
  <si>
    <t>AW00019108</t>
  </si>
  <si>
    <t>yRwRXIT+E0OjmVYiG+V36g==</t>
  </si>
  <si>
    <t>474925f4-3872-4eb8-b482-f52c89db29a1189</t>
  </si>
  <si>
    <t>AW00019143</t>
  </si>
  <si>
    <t>m8PTgtzGCUey/8PMZCMSqw==</t>
  </si>
  <si>
    <t>474925f4-3872-4eb8-b482-f52c89db29a1190</t>
  </si>
  <si>
    <t>AW00019149</t>
  </si>
  <si>
    <t>Adgro0Z0WE6a43d4wlpeXA==</t>
  </si>
  <si>
    <t>474925f4-3872-4eb8-b482-f52c89db29a1191</t>
  </si>
  <si>
    <t>AW00019156</t>
  </si>
  <si>
    <t>Z/SN/8WxCkyD7Ps0qpvtoA==</t>
  </si>
  <si>
    <t>474925f4-3872-4eb8-b482-f52c89db29a1192</t>
  </si>
  <si>
    <t>AW00019711</t>
  </si>
  <si>
    <t>rRx5S1u30EeXKVf3XGORMA==</t>
  </si>
  <si>
    <t>474925f4-3872-4eb8-b482-f52c89db29a1193</t>
  </si>
  <si>
    <t>AW00019779</t>
  </si>
  <si>
    <t>wyYxc+vxB0a10cD5K4Rqjw==</t>
  </si>
  <si>
    <t>474925f4-3872-4eb8-b482-f52c89db29a1194</t>
  </si>
  <si>
    <t>AW00020313</t>
  </si>
  <si>
    <t>tBP0oXR9iUi/KVVeaExaRA==</t>
  </si>
  <si>
    <t>474925f4-3872-4eb8-b482-f52c89db29a1195</t>
  </si>
  <si>
    <t>AW00021651</t>
  </si>
  <si>
    <t>lVPTLEHE3kiiJKZSNOb6xg==</t>
  </si>
  <si>
    <t>474925f4-3872-4eb8-b482-f52c89db29a1196</t>
  </si>
  <si>
    <t>AW00022727</t>
  </si>
  <si>
    <t>yrce/gEreE2WS2pPXqk3fQ==</t>
  </si>
  <si>
    <t>474925f4-3872-4eb8-b482-f52c89db29a1197</t>
  </si>
  <si>
    <t>AW00022766</t>
  </si>
  <si>
    <t>/kj4f06OUUOJyy7GSNytaA==</t>
  </si>
  <si>
    <t>474925f4-3872-4eb8-b482-f52c89db29a1198</t>
  </si>
  <si>
    <t>AW00023029</t>
  </si>
  <si>
    <t>uhxsDx9y1E+GRLJ4qIDZIQ==</t>
  </si>
  <si>
    <t>474925f4-3872-4eb8-b482-f52c89db29a1199</t>
  </si>
  <si>
    <t>AW00023299</t>
  </si>
  <si>
    <t>mJvyv3QV00GWd0sfjsTJ6g==</t>
  </si>
  <si>
    <t>474925f4-3872-4eb8-b482-f52c89db29a1200</t>
  </si>
  <si>
    <t>AW00023475</t>
  </si>
  <si>
    <t>oLWTun6L20OLt/UgaoaGyQ==</t>
  </si>
  <si>
    <t>474925f4-3872-4eb8-b482-f52c89db29a1201</t>
  </si>
  <si>
    <t>AW00023734</t>
  </si>
  <si>
    <t>RfnJsgeQtk+pdB4ZlkUt6g==</t>
  </si>
  <si>
    <t>474925f4-3872-4eb8-b482-f52c89db29a1202</t>
  </si>
  <si>
    <t>AW00023785</t>
  </si>
  <si>
    <t>p4OJZoEZWEibJo7krEaGWQ==</t>
  </si>
  <si>
    <t>474925f4-3872-4eb8-b482-f52c89db29a1203</t>
  </si>
  <si>
    <t>AW00023869</t>
  </si>
  <si>
    <t>6wyckgqb/kS/JGPEPX8yFw==</t>
  </si>
  <si>
    <t>474925f4-3872-4eb8-b482-f52c89db29a1204</t>
  </si>
  <si>
    <t>AW00024798</t>
  </si>
  <si>
    <t>LULzjJK5F0ezsRpkc69obQ==</t>
  </si>
  <si>
    <t>474925f4-3872-4eb8-b482-f52c89db29a1205</t>
  </si>
  <si>
    <t>AW00024938</t>
  </si>
  <si>
    <t>rxsiPmBvBUWt4aGBG4Axuw==</t>
  </si>
  <si>
    <t>474925f4-3872-4eb8-b482-f52c89db29a1206</t>
  </si>
  <si>
    <t>AW00024953</t>
  </si>
  <si>
    <t>EkFQUaNikEmbcB28b2BMLg==</t>
  </si>
  <si>
    <t>474925f4-3872-4eb8-b482-f52c89db29a1207</t>
  </si>
  <si>
    <t>AW00025902</t>
  </si>
  <si>
    <t>HZpdOGS29Eyw41oc4mav/g==</t>
  </si>
  <si>
    <t>474925f4-3872-4eb8-b482-f52c89db29a1208</t>
  </si>
  <si>
    <t>AW00026236</t>
  </si>
  <si>
    <t>L9NWiLFL/0ephsykRHRAyQ==</t>
  </si>
  <si>
    <t>474925f4-3872-4eb8-b482-f52c89db29a1209</t>
  </si>
  <si>
    <t>AW00026258</t>
  </si>
  <si>
    <t>ueF+Noh7GkuQU5FNtLpHiA==</t>
  </si>
  <si>
    <t>474925f4-3872-4eb8-b482-f52c89db29a1210</t>
  </si>
  <si>
    <t>AW00026521</t>
  </si>
  <si>
    <t>YkEVMpuYiEyYmCXUuvrY4A==</t>
  </si>
  <si>
    <t>474925f4-3872-4eb8-b482-f52c89db29a1211</t>
  </si>
  <si>
    <t>AW00026552</t>
  </si>
  <si>
    <t>JTEdonXNsUShwBgx9Zkedw==</t>
  </si>
  <si>
    <t>474925f4-3872-4eb8-b482-f52c89db29a1212</t>
  </si>
  <si>
    <t>AW00026581</t>
  </si>
  <si>
    <t>OG6gNkpabUOZo9UuiuuiDA==</t>
  </si>
  <si>
    <t>474925f4-3872-4eb8-b482-f52c89db29a1213</t>
  </si>
  <si>
    <t>AW00026815</t>
  </si>
  <si>
    <t>R4Nnc7ooNEmFWwuQgwxuaA==</t>
  </si>
  <si>
    <t>474925f4-3872-4eb8-b482-f52c89db29a1214</t>
  </si>
  <si>
    <t>AW00027224</t>
  </si>
  <si>
    <t>iMcPFa+XDECuFsmqi2/Vjw==</t>
  </si>
  <si>
    <t>474925f4-3872-4eb8-b482-f52c89db29a1215</t>
  </si>
  <si>
    <t>AW00027228</t>
  </si>
  <si>
    <t>W/D4oNrCAkeC907y7Bfhtw==</t>
  </si>
  <si>
    <t>474925f4-3872-4eb8-b482-f52c89db29a1216</t>
  </si>
  <si>
    <t>AW00027271</t>
  </si>
  <si>
    <t>yMNGTd9OzkWPor1gpKZepA==</t>
  </si>
  <si>
    <t>474925f4-3872-4eb8-b482-f52c89db29a1217</t>
  </si>
  <si>
    <t>AW00027416</t>
  </si>
  <si>
    <t>Zd44HmLXi0C1XBxlpIBAiQ==</t>
  </si>
  <si>
    <t>474925f4-3872-4eb8-b482-f52c89db29a1218</t>
  </si>
  <si>
    <t>AW00027444</t>
  </si>
  <si>
    <t>dlraJ/ycAE6tNSXeaUFXcg==</t>
  </si>
  <si>
    <t>474925f4-3872-4eb8-b482-f52c89db29a1219</t>
  </si>
  <si>
    <t>AW00027457</t>
  </si>
  <si>
    <t>8o1d60T8DUSve1qQTMUtAA==</t>
  </si>
  <si>
    <t>474925f4-3872-4eb8-b482-f52c89db29a1220</t>
  </si>
  <si>
    <t>AW00027668</t>
  </si>
  <si>
    <t>0iBR1pUzkUS8k0GjHwrgsw==</t>
  </si>
  <si>
    <t>474925f4-3872-4eb8-b482-f52c89db29a1221</t>
  </si>
  <si>
    <t>AW00027736</t>
  </si>
  <si>
    <t>0kMSjg+EaUijUz8g9I95CQ==</t>
  </si>
  <si>
    <t>474925f4-3872-4eb8-b482-f52c89db29a1222</t>
  </si>
  <si>
    <t>AW00028052</t>
  </si>
  <si>
    <t>pnhciubKTEmkfp8GQq508A==</t>
  </si>
  <si>
    <t>474925f4-3872-4eb8-b482-f52c89db29a1223</t>
  </si>
  <si>
    <t>AW00028241</t>
  </si>
  <si>
    <t>9zSVbdyrk0ObGOZH8F0F/A==</t>
  </si>
  <si>
    <t>474925f4-3872-4eb8-b482-f52c89db29a1224</t>
  </si>
  <si>
    <t>AW00028336</t>
  </si>
  <si>
    <t>KR1QhNzqPkWiBPRqvhgMSw==</t>
  </si>
  <si>
    <t>474925f4-3872-4eb8-b482-f52c89db29a1225</t>
  </si>
  <si>
    <t>AW00028582</t>
  </si>
  <si>
    <t>PHnLBWNRT0OARt6M3+M7SA==</t>
  </si>
  <si>
    <t>474925f4-3872-4eb8-b482-f52c89db29a1226</t>
  </si>
  <si>
    <t>AW00028657</t>
  </si>
  <si>
    <t>NU6JvD+V7ECo7YmlLTM+PQ==</t>
  </si>
  <si>
    <t>474925f4-3872-4eb8-b482-f52c89db29a1227</t>
  </si>
  <si>
    <t>AW00028677</t>
  </si>
  <si>
    <t>PJx9t83P9EKdKdlflOtr5Q==</t>
  </si>
  <si>
    <t>474925f4-3872-4eb8-b482-f52c89db29a1228</t>
  </si>
  <si>
    <t>AW00028820</t>
  </si>
  <si>
    <t>lbI3a85a90auu94Z8ydLAA==</t>
  </si>
  <si>
    <t>474925f4-3872-4eb8-b482-f52c89db29a1229</t>
  </si>
  <si>
    <t>AW00028972</t>
  </si>
  <si>
    <t>fG+cJ0+ScEOHL+WC2lBdoA==</t>
  </si>
  <si>
    <t>474925f4-3872-4eb8-b482-f52c89db29a1230</t>
  </si>
  <si>
    <t>AW00029031</t>
  </si>
  <si>
    <t>pwLfkgJmK0eaA9U8SmzVCA==</t>
  </si>
  <si>
    <t>474925f4-3872-4eb8-b482-f52c89db29a1231</t>
  </si>
  <si>
    <t>AW00011225</t>
  </si>
  <si>
    <t>byGazC7g2UW/6ZBnWfPHPw==</t>
  </si>
  <si>
    <t>474925f4-3872-4eb8-b482-f52c89db29a1232</t>
  </si>
  <si>
    <t>AW00011662</t>
  </si>
  <si>
    <t>ccB6ljDCnk2DOkGlasHwAA==</t>
  </si>
  <si>
    <t>474925f4-3872-4eb8-b482-f52c89db29a1233</t>
  </si>
  <si>
    <t>AW00011678</t>
  </si>
  <si>
    <t>d/3hL3cvrEeTaoZOUSn45Q==</t>
  </si>
  <si>
    <t>474925f4-3872-4eb8-b482-f52c89db29a1234</t>
  </si>
  <si>
    <t>AW00012759</t>
  </si>
  <si>
    <t>MUMHF/+xS0WSIG4Mnk2XTg==</t>
  </si>
  <si>
    <t>474925f4-3872-4eb8-b482-f52c89db29a1235</t>
  </si>
  <si>
    <t>AW00012917</t>
  </si>
  <si>
    <t>NKH6lhr82U+s3US9wViX/Q==</t>
  </si>
  <si>
    <t>474925f4-3872-4eb8-b482-f52c89db29a1236</t>
  </si>
  <si>
    <t>AW00013098</t>
  </si>
  <si>
    <t>r575VwrbDU6otdO3qRz4bw==</t>
  </si>
  <si>
    <t>474925f4-3872-4eb8-b482-f52c89db29a1237</t>
  </si>
  <si>
    <t>AW00013173</t>
  </si>
  <si>
    <t>cpCUo3kASkyUqvXguvshow==</t>
  </si>
  <si>
    <t>474925f4-3872-4eb8-b482-f52c89db29a1238</t>
  </si>
  <si>
    <t>AW00013898</t>
  </si>
  <si>
    <t>WfIZEQ6RBkSSgDLeYdNZ9w==</t>
  </si>
  <si>
    <t>474925f4-3872-4eb8-b482-f52c89db29a1239</t>
  </si>
  <si>
    <t>AW00014115</t>
  </si>
  <si>
    <t>ADorvjWe40mR8hL+H7HF7g==</t>
  </si>
  <si>
    <t>474925f4-3872-4eb8-b482-f52c89db29a1240</t>
  </si>
  <si>
    <t>AW00014117</t>
  </si>
  <si>
    <t>ZpjmHh1yEE+tItA3ZE7KKA==</t>
  </si>
  <si>
    <t>474925f4-3872-4eb8-b482-f52c89db29a1241</t>
  </si>
  <si>
    <t>AW00014519</t>
  </si>
  <si>
    <t>ODJToysbyUmJUXeGaT8WAQ==</t>
  </si>
  <si>
    <t>474925f4-3872-4eb8-b482-f52c89db29a1242</t>
  </si>
  <si>
    <t>AW00014587</t>
  </si>
  <si>
    <t>JUUGl3rj0UKX2IyJcxqM2g==</t>
  </si>
  <si>
    <t>474925f4-3872-4eb8-b482-f52c89db29a1243</t>
  </si>
  <si>
    <t>AW00014726</t>
  </si>
  <si>
    <t>LrEF77JY+0iuCvOsYtTv9w==</t>
  </si>
  <si>
    <t>474925f4-3872-4eb8-b482-f52c89db29a1244</t>
  </si>
  <si>
    <t>AW00014915</t>
  </si>
  <si>
    <t>gQwRVWo/MU2wvz0PwuPc/g==</t>
  </si>
  <si>
    <t>474925f4-3872-4eb8-b482-f52c89db29a1245</t>
  </si>
  <si>
    <t>AW00015258</t>
  </si>
  <si>
    <t>gZ4vhHnGs0a53vb6X/4QOA==</t>
  </si>
  <si>
    <t>474925f4-3872-4eb8-b482-f52c89db29a1246</t>
  </si>
  <si>
    <t>AW00015390</t>
  </si>
  <si>
    <t>0IiNZtJjHUGAdLHCS7XnmA==</t>
  </si>
  <si>
    <t>474925f4-3872-4eb8-b482-f52c89db29a1247</t>
  </si>
  <si>
    <t>AW00015851</t>
  </si>
  <si>
    <t>1kMXRxWCyEiPGfxw0ILH2A==</t>
  </si>
  <si>
    <t>474925f4-3872-4eb8-b482-f52c89db29a1248</t>
  </si>
  <si>
    <t>AW00015902</t>
  </si>
  <si>
    <t>xN6KYnM+c0ubMDTvm8y8DA==</t>
  </si>
  <si>
    <t>474925f4-3872-4eb8-b482-f52c89db29a1249</t>
  </si>
  <si>
    <t>AW00015938</t>
  </si>
  <si>
    <t>MP/wBzi+Pk+Fs9lLvr9GAg==</t>
  </si>
  <si>
    <t>474925f4-3872-4eb8-b482-f52c89db29a1250</t>
  </si>
  <si>
    <t>AW00016672</t>
  </si>
  <si>
    <t>2fn4uO7dS0mgHE+fXIoUUw==</t>
  </si>
  <si>
    <t>474925f4-3872-4eb8-b482-f52c89db29a1251</t>
  </si>
  <si>
    <t>AW00016797</t>
  </si>
  <si>
    <t>qNdNCYEg+USZAn9JgO/iBQ==</t>
  </si>
  <si>
    <t>474925f4-3872-4eb8-b482-f52c89db29a1252</t>
  </si>
  <si>
    <t>AW00016913</t>
  </si>
  <si>
    <t>0ApqgRJhW0W4+OEC0PnaJw==</t>
  </si>
  <si>
    <t>474925f4-3872-4eb8-b482-f52c89db29a1253</t>
  </si>
  <si>
    <t>AW00016918</t>
  </si>
  <si>
    <t>jpu1L9FgFESFZXSfPBmK2A==</t>
  </si>
  <si>
    <t>474925f4-3872-4eb8-b482-f52c89db29a1254</t>
  </si>
  <si>
    <t>AW00017260</t>
  </si>
  <si>
    <t>doKClQG8ckK7jAy8P9kYOQ==</t>
  </si>
  <si>
    <t>474925f4-3872-4eb8-b482-f52c89db29a1255</t>
  </si>
  <si>
    <t>AW00017505</t>
  </si>
  <si>
    <t>t2rUbcGK3ka2dTLwk7p1+g==</t>
  </si>
  <si>
    <t>474925f4-3872-4eb8-b482-f52c89db29a1256</t>
  </si>
  <si>
    <t>AW00017516</t>
  </si>
  <si>
    <t>SXhp6vFKQEalJpwlRLxIlA==</t>
  </si>
  <si>
    <t>474925f4-3872-4eb8-b482-f52c89db29a1257</t>
  </si>
  <si>
    <t>AW00017557</t>
  </si>
  <si>
    <t>HH7X9WZGXE+9rK7JFF0qtg==</t>
  </si>
  <si>
    <t>474925f4-3872-4eb8-b482-f52c89db29a1258</t>
  </si>
  <si>
    <t>AW00018117</t>
  </si>
  <si>
    <t>jFLpdGOJF0Crln57Z0osnQ==</t>
  </si>
  <si>
    <t>474925f4-3872-4eb8-b482-f52c89db29a1259</t>
  </si>
  <si>
    <t>AW00018559</t>
  </si>
  <si>
    <t>outYZajz00uMt77aB/h2EQ==</t>
  </si>
  <si>
    <t>474925f4-3872-4eb8-b482-f52c89db29a1260</t>
  </si>
  <si>
    <t>AW00019886</t>
  </si>
  <si>
    <t>GRijNTE/nUKvZvNzXrCO2Q==</t>
  </si>
  <si>
    <t>474925f4-3872-4eb8-b482-f52c89db29a1261</t>
  </si>
  <si>
    <t>AW00020019</t>
  </si>
  <si>
    <t>M39Q/TQlrUukIBEfSMy92g==</t>
  </si>
  <si>
    <t>474925f4-3872-4eb8-b482-f52c89db29a1262</t>
  </si>
  <si>
    <t>AW00020073</t>
  </si>
  <si>
    <t>OWaiKPSZxU2PQrNQ1U4i2Q==</t>
  </si>
  <si>
    <t>474925f4-3872-4eb8-b482-f52c89db29a1263</t>
  </si>
  <si>
    <t>AW00020128</t>
  </si>
  <si>
    <t>L3yG+Q8daUevFGTc1sm/mg==</t>
  </si>
  <si>
    <t>474925f4-3872-4eb8-b482-f52c89db29a1264</t>
  </si>
  <si>
    <t>AW00020205</t>
  </si>
  <si>
    <t>3HkxrQdOs0aF7HxCI8oCZQ==</t>
  </si>
  <si>
    <t>474925f4-3872-4eb8-b482-f52c89db29a1265</t>
  </si>
  <si>
    <t>AW00020210</t>
  </si>
  <si>
    <t>tdfkRBXCVEu0SdKHzC+zDg==</t>
  </si>
  <si>
    <t>474925f4-3872-4eb8-b482-f52c89db29a1266</t>
  </si>
  <si>
    <t>AW00020776</t>
  </si>
  <si>
    <t>XPxRfWY6rEK2y3jENqZhUw==</t>
  </si>
  <si>
    <t>474925f4-3872-4eb8-b482-f52c89db29a1267</t>
  </si>
  <si>
    <t>AW00021427</t>
  </si>
  <si>
    <t>fXKXSf1WdUKAKqVycRnhGA==</t>
  </si>
  <si>
    <t>474925f4-3872-4eb8-b482-f52c89db29a1268</t>
  </si>
  <si>
    <t>AW00021625</t>
  </si>
  <si>
    <t>ExpZIn0DTkSqQ1ahbwlWoQ==</t>
  </si>
  <si>
    <t>474925f4-3872-4eb8-b482-f52c89db29a1269</t>
  </si>
  <si>
    <t>AW00022102</t>
  </si>
  <si>
    <t>I+EkmipsM06/B+ubped1wg==</t>
  </si>
  <si>
    <t>474925f4-3872-4eb8-b482-f52c89db29a1270</t>
  </si>
  <si>
    <t>AW00022218</t>
  </si>
  <si>
    <t>n3uSZrACzkaJPEdD8qbK3Q==</t>
  </si>
  <si>
    <t>474925f4-3872-4eb8-b482-f52c89db29a1271</t>
  </si>
  <si>
    <t>AW00023002</t>
  </si>
  <si>
    <t>rzWUAYltXkGV7rlcr71xwg==</t>
  </si>
  <si>
    <t>474925f4-3872-4eb8-b482-f52c89db29a1272</t>
  </si>
  <si>
    <t>AW00023195</t>
  </si>
  <si>
    <t>IIlsELISPU+bbtaP2zI32g==</t>
  </si>
  <si>
    <t>474925f4-3872-4eb8-b482-f52c89db29a1273</t>
  </si>
  <si>
    <t>AW00023292</t>
  </si>
  <si>
    <t>rbQwsRm6uU61vzN9pwdIXQ==</t>
  </si>
  <si>
    <t>474925f4-3872-4eb8-b482-f52c89db29a1274</t>
  </si>
  <si>
    <t>AW00023480</t>
  </si>
  <si>
    <t>YzAmDEyS1EmNIzgZvLJRrQ==</t>
  </si>
  <si>
    <t>474925f4-3872-4eb8-b482-f52c89db29a1275</t>
  </si>
  <si>
    <t>AW00023520</t>
  </si>
  <si>
    <t>KjSDdmpv9Ean8IXRU6pPIw==</t>
  </si>
  <si>
    <t>474925f4-3872-4eb8-b482-f52c89db29a1276</t>
  </si>
  <si>
    <t>AW00023579</t>
  </si>
  <si>
    <t>bWq4xqS9v0Odjm3N8qYoYA==</t>
  </si>
  <si>
    <t>474925f4-3872-4eb8-b482-f52c89db29a1277</t>
  </si>
  <si>
    <t>AW00023889</t>
  </si>
  <si>
    <t>3phHkBm020C8u1ySraCUAg==</t>
  </si>
  <si>
    <t>474925f4-3872-4eb8-b482-f52c89db29a1278</t>
  </si>
  <si>
    <t>AW00024290</t>
  </si>
  <si>
    <t>oVH+3AefRE+TdEXQzinrqQ==</t>
  </si>
  <si>
    <t>474925f4-3872-4eb8-b482-f52c89db29a1279</t>
  </si>
  <si>
    <t>AW00024510</t>
  </si>
  <si>
    <t>jnyy8/m5ZkOEhKWLIpfmqQ==</t>
  </si>
  <si>
    <t>474925f4-3872-4eb8-b482-f52c89db29a1280</t>
  </si>
  <si>
    <t>AW00024521</t>
  </si>
  <si>
    <t>XqTfWzLzRkuncYZ2fdm1Og==</t>
  </si>
  <si>
    <t>474925f4-3872-4eb8-b482-f52c89db29a1281</t>
  </si>
  <si>
    <t>AW00024797</t>
  </si>
  <si>
    <t>v6psIG6pUEu0GwdpLdMlFQ==</t>
  </si>
  <si>
    <t>474925f4-3872-4eb8-b482-f52c89db29a1282</t>
  </si>
  <si>
    <t>AW00024937</t>
  </si>
  <si>
    <t>OgCXGInC10uuDf/8uoBohA==</t>
  </si>
  <si>
    <t>474925f4-3872-4eb8-b482-f52c89db29a1283</t>
  </si>
  <si>
    <t>AW00025084</t>
  </si>
  <si>
    <t>/mJEiNBHLUOpkOKYRZlmsA==</t>
  </si>
  <si>
    <t>474925f4-3872-4eb8-b482-f52c89db29a1284</t>
  </si>
  <si>
    <t>AW00025260</t>
  </si>
  <si>
    <t>gxHzeYZjAkOPqE9IKNl6rQ==</t>
  </si>
  <si>
    <t>474925f4-3872-4eb8-b482-f52c89db29a1285</t>
  </si>
  <si>
    <t>AW00026112</t>
  </si>
  <si>
    <t>rMFuTr25Q0KODypj9mOODw==</t>
  </si>
  <si>
    <t>474925f4-3872-4eb8-b482-f52c89db29a1286</t>
  </si>
  <si>
    <t>AW00026298</t>
  </si>
  <si>
    <t>QODKlfDq8kuvTKxZZ3gTBg==</t>
  </si>
  <si>
    <t>474925f4-3872-4eb8-b482-f52c89db29a1287</t>
  </si>
  <si>
    <t>AW00026506</t>
  </si>
  <si>
    <t>zHTV8aKwJUa0pNwv5LE5lQ==</t>
  </si>
  <si>
    <t>474925f4-3872-4eb8-b482-f52c89db29a1288</t>
  </si>
  <si>
    <t>AW00026573</t>
  </si>
  <si>
    <t>rvASTUCMa026cDD4gx4mDQ==</t>
  </si>
  <si>
    <t>474925f4-3872-4eb8-b482-f52c89db29a1289</t>
  </si>
  <si>
    <t>AW00026694</t>
  </si>
  <si>
    <t>itSEeTLo+Uy+1aBymVy9Ew==</t>
  </si>
  <si>
    <t>474925f4-3872-4eb8-b482-f52c89db29a1290</t>
  </si>
  <si>
    <t>AW00026734</t>
  </si>
  <si>
    <t>iFDVRZyEW0WyR6T8fSGfbA==</t>
  </si>
  <si>
    <t>474925f4-3872-4eb8-b482-f52c89db29a1291</t>
  </si>
  <si>
    <t>AW00027091</t>
  </si>
  <si>
    <t>jpmFDmIEXEChk+0cifnv8w==</t>
  </si>
  <si>
    <t>474925f4-3872-4eb8-b482-f52c89db29a1292</t>
  </si>
  <si>
    <t>AW00027254</t>
  </si>
  <si>
    <t>tbrrHMuc1UawfsvcueEK3g==</t>
  </si>
  <si>
    <t>474925f4-3872-4eb8-b482-f52c89db29a1293</t>
  </si>
  <si>
    <t>AW00028041</t>
  </si>
  <si>
    <t>gse6QVWfdECrTI6PD/efdw==</t>
  </si>
  <si>
    <t>474925f4-3872-4eb8-b482-f52c89db29a1294</t>
  </si>
  <si>
    <t>AW00028188</t>
  </si>
  <si>
    <t>8qD35MD7uka+js99pPRC6A==</t>
  </si>
  <si>
    <t>474925f4-3872-4eb8-b482-f52c89db29a1295</t>
  </si>
  <si>
    <t>AW00028337</t>
  </si>
  <si>
    <t>QYUFvhS4GE+eDH3MmV13cQ==</t>
  </si>
  <si>
    <t>474925f4-3872-4eb8-b482-f52c89db29a1296</t>
  </si>
  <si>
    <t>AW00028655</t>
  </si>
  <si>
    <t>IyTWgbzdkUGv8vfwydYzfw==</t>
  </si>
  <si>
    <t>474925f4-3872-4eb8-b482-f52c89db29a1297</t>
  </si>
  <si>
    <t>AW00028824</t>
  </si>
  <si>
    <t>tFn99COetUmML5CmQYvK9w==</t>
  </si>
  <si>
    <t>474925f4-3872-4eb8-b482-f52c89db29a1298</t>
  </si>
  <si>
    <t>AW00029015</t>
  </si>
  <si>
    <t>zqkeg//SOkG4FlTc4FF3pw==</t>
  </si>
  <si>
    <t>474925f4-3872-4eb8-b482-f52c89db29a1299</t>
  </si>
  <si>
    <t>AW00011264</t>
  </si>
  <si>
    <t>s+MtzhavvEuZVEJ4+F83qA==</t>
  </si>
  <si>
    <t>474925f4-3872-4eb8-b482-f52c89db29a1300</t>
  </si>
  <si>
    <t>AW00011522</t>
  </si>
  <si>
    <t>AvsUAQsmBk+JpjCAR0pjEA==</t>
  </si>
  <si>
    <t>474925f4-3872-4eb8-b482-f52c89db29a1301</t>
  </si>
  <si>
    <t>AW00011645</t>
  </si>
  <si>
    <t>vdOZCjXYzUeao66W678/pA==</t>
  </si>
  <si>
    <t>474925f4-3872-4eb8-b482-f52c89db29a1302</t>
  </si>
  <si>
    <t>AW00011747</t>
  </si>
  <si>
    <t>h1QN+DvA+E+WPT9+TcDGmQ==</t>
  </si>
  <si>
    <t>474925f4-3872-4eb8-b482-f52c89db29a1303</t>
  </si>
  <si>
    <t>AW00013305</t>
  </si>
  <si>
    <t>kgr17AzWdUCCKSPqluq+qg==</t>
  </si>
  <si>
    <t>474925f4-3872-4eb8-b482-f52c89db29a1304</t>
  </si>
  <si>
    <t>AW00013344</t>
  </si>
  <si>
    <t>KA7/9ulxgE+0ilhZWg8BJA==</t>
  </si>
  <si>
    <t>474925f4-3872-4eb8-b482-f52c89db29a1305</t>
  </si>
  <si>
    <t>AW00013363</t>
  </si>
  <si>
    <t>dx1GXqH44EWj9ue6rjuo0A==</t>
  </si>
  <si>
    <t>474925f4-3872-4eb8-b482-f52c89db29a1306</t>
  </si>
  <si>
    <t>AW00014243</t>
  </si>
  <si>
    <t>vvkBpSaOE0qEyPhynVYO9A==</t>
  </si>
  <si>
    <t>474925f4-3872-4eb8-b482-f52c89db29a1307</t>
  </si>
  <si>
    <t>AW00014349</t>
  </si>
  <si>
    <t>08xhMT2OakCfPYgRJY5w6w==</t>
  </si>
  <si>
    <t>474925f4-3872-4eb8-b482-f52c89db29a1308</t>
  </si>
  <si>
    <t>AW00014401</t>
  </si>
  <si>
    <t>NSokwX/AGkCt+efM5A9uvw==</t>
  </si>
  <si>
    <t>474925f4-3872-4eb8-b482-f52c89db29a1309</t>
  </si>
  <si>
    <t>AW00015286</t>
  </si>
  <si>
    <t>AaWpeQPAK0qR+EDQC0PDGA==</t>
  </si>
  <si>
    <t>474925f4-3872-4eb8-b482-f52c89db29a1310</t>
  </si>
  <si>
    <t>AW00015299</t>
  </si>
  <si>
    <t>cyYU2H6vHEmPnhnVTFkP4Q==</t>
  </si>
  <si>
    <t>474925f4-3872-4eb8-b482-f52c89db29a1311</t>
  </si>
  <si>
    <t>AW00015351</t>
  </si>
  <si>
    <t>NS+oJsYNp06FSHe46x2L1A==</t>
  </si>
  <si>
    <t>474925f4-3872-4eb8-b482-f52c89db29a1312</t>
  </si>
  <si>
    <t>AW00015967</t>
  </si>
  <si>
    <t>bQyUT2Jk2EKWf2gaaVUCYA==</t>
  </si>
  <si>
    <t>474925f4-3872-4eb8-b482-f52c89db29a1313</t>
  </si>
  <si>
    <t>AW00016369</t>
  </si>
  <si>
    <t>D5xGZRMFw0mv5m8j+GTx4w==</t>
  </si>
  <si>
    <t>474925f4-3872-4eb8-b482-f52c89db29a1314</t>
  </si>
  <si>
    <t>AW00016790</t>
  </si>
  <si>
    <t>s8zVMJ+j80yL54ez5jQXKA==</t>
  </si>
  <si>
    <t>474925f4-3872-4eb8-b482-f52c89db29a1315</t>
  </si>
  <si>
    <t>AW00016956</t>
  </si>
  <si>
    <t>PwlHg2lmsUS1c1dTjWv4zA==</t>
  </si>
  <si>
    <t>474925f4-3872-4eb8-b482-f52c89db29a1316</t>
  </si>
  <si>
    <t>AW00017180</t>
  </si>
  <si>
    <t>dHC9F2qQUkCcZ3ZUC1vmCA==</t>
  </si>
  <si>
    <t>474925f4-3872-4eb8-b482-f52c89db29a1317</t>
  </si>
  <si>
    <t>AW00017261</t>
  </si>
  <si>
    <t>Mb5o5i9DYUSIuM/VGyWsyQ==</t>
  </si>
  <si>
    <t>474925f4-3872-4eb8-b482-f52c89db29a1318</t>
  </si>
  <si>
    <t>AW00017339</t>
  </si>
  <si>
    <t>4kIfjFbsC0O04kK3GKZeGw==</t>
  </si>
  <si>
    <t>474925f4-3872-4eb8-b482-f52c89db29a1319</t>
  </si>
  <si>
    <t>AW00017529</t>
  </si>
  <si>
    <t>L7lyUQqv3k60v212AuBYCQ==</t>
  </si>
  <si>
    <t>474925f4-3872-4eb8-b482-f52c89db29a1320</t>
  </si>
  <si>
    <t>AW00017556</t>
  </si>
  <si>
    <t>NoadreF44keltHoUI764ZQ==</t>
  </si>
  <si>
    <t>474925f4-3872-4eb8-b482-f52c89db29a1321</t>
  </si>
  <si>
    <t>AW00017677</t>
  </si>
  <si>
    <t>jEt7dIxgPkyMZSSoDAHLZA==</t>
  </si>
  <si>
    <t>474925f4-3872-4eb8-b482-f52c89db29a1322</t>
  </si>
  <si>
    <t>AW00018517</t>
  </si>
  <si>
    <t>fo+g66b4NkCzw/2wI73tMA==</t>
  </si>
  <si>
    <t>474925f4-3872-4eb8-b482-f52c89db29a1323</t>
  </si>
  <si>
    <t>AW00018806</t>
  </si>
  <si>
    <t>eDlSrcHaK0eKCNTkOl/gug==</t>
  </si>
  <si>
    <t>474925f4-3872-4eb8-b482-f52c89db29a1324</t>
  </si>
  <si>
    <t>AW00018933</t>
  </si>
  <si>
    <t>Nni855CFc0G80EW0gdYVhA==</t>
  </si>
  <si>
    <t>474925f4-3872-4eb8-b482-f52c89db29a1325</t>
  </si>
  <si>
    <t>AW00019209</t>
  </si>
  <si>
    <t>RyTDLYJ7M0+Q6oq3geN98w==</t>
  </si>
  <si>
    <t>474925f4-3872-4eb8-b482-f52c89db29a1326</t>
  </si>
  <si>
    <t>AW00019538</t>
  </si>
  <si>
    <t>ah3GTts71U2vHzzbUwRZZw==</t>
  </si>
  <si>
    <t>474925f4-3872-4eb8-b482-f52c89db29a1327</t>
  </si>
  <si>
    <t>AW00019669</t>
  </si>
  <si>
    <t>lzGKKiGSsUu3uL497cF5Wg==</t>
  </si>
  <si>
    <t>474925f4-3872-4eb8-b482-f52c89db29a1328</t>
  </si>
  <si>
    <t>AW00020080</t>
  </si>
  <si>
    <t>PjuIw/AdG027iseZcyWWhg==</t>
  </si>
  <si>
    <t>474925f4-3872-4eb8-b482-f52c89db29a1329</t>
  </si>
  <si>
    <t>AW00020763</t>
  </si>
  <si>
    <t>E+ewwCtNEk+SSjzoOM5Pnw==</t>
  </si>
  <si>
    <t>474925f4-3872-4eb8-b482-f52c89db29a1330</t>
  </si>
  <si>
    <t>AW00021236</t>
  </si>
  <si>
    <t>ODKPAlgnhke+xRg2ZeUNcQ==</t>
  </si>
  <si>
    <t>474925f4-3872-4eb8-b482-f52c89db29a1331</t>
  </si>
  <si>
    <t>AW00021401</t>
  </si>
  <si>
    <t>awHZgSLZ1kiaEbqiyIYgcA==</t>
  </si>
  <si>
    <t>474925f4-3872-4eb8-b482-f52c89db29a1332</t>
  </si>
  <si>
    <t>AW00021467</t>
  </si>
  <si>
    <t>46LeAIOchU2uw11b0dgY3w==</t>
  </si>
  <si>
    <t>474925f4-3872-4eb8-b482-f52c89db29a1333</t>
  </si>
  <si>
    <t>AW00021733</t>
  </si>
  <si>
    <t>YeBNZYxOo06wQt9cAyZJ+Q==</t>
  </si>
  <si>
    <t>474925f4-3872-4eb8-b482-f52c89db29a1334</t>
  </si>
  <si>
    <t>AW00021753</t>
  </si>
  <si>
    <t>u8tEHmPJA0GHu3KL+HX7Fg==</t>
  </si>
  <si>
    <t>474925f4-3872-4eb8-b482-f52c89db29a1335</t>
  </si>
  <si>
    <t>AW00022056</t>
  </si>
  <si>
    <t>hkHZXgjEskiH4Ot9CzZHhg==</t>
  </si>
  <si>
    <t>474925f4-3872-4eb8-b482-f52c89db29a1336</t>
  </si>
  <si>
    <t>AW00022245</t>
  </si>
  <si>
    <t>dQoNQlBFPkmcc167RI4h8g==</t>
  </si>
  <si>
    <t>474925f4-3872-4eb8-b482-f52c89db29a1337</t>
  </si>
  <si>
    <t>AW00022754</t>
  </si>
  <si>
    <t>eAUiKhF0CUG9MG0lTfsl8A==</t>
  </si>
  <si>
    <t>474925f4-3872-4eb8-b482-f52c89db29a1338</t>
  </si>
  <si>
    <t>AW00022896</t>
  </si>
  <si>
    <t>5GyGmPIqek++vwMmF2Xbaw==</t>
  </si>
  <si>
    <t>474925f4-3872-4eb8-b482-f52c89db29a1339</t>
  </si>
  <si>
    <t>AW00023339</t>
  </si>
  <si>
    <t>nFs+oGn5o06ExaGZ0B5M6A==</t>
  </si>
  <si>
    <t>474925f4-3872-4eb8-b482-f52c89db29a1340</t>
  </si>
  <si>
    <t>AW00023367</t>
  </si>
  <si>
    <t>DLdYu0faakqHRZTK8v6sDw==</t>
  </si>
  <si>
    <t>474925f4-3872-4eb8-b482-f52c89db29a1341</t>
  </si>
  <si>
    <t>AW00023717</t>
  </si>
  <si>
    <t>YGF1Wl3DVEyc7s7rms8TxQ==</t>
  </si>
  <si>
    <t>474925f4-3872-4eb8-b482-f52c89db29a1342</t>
  </si>
  <si>
    <t>AW00023834</t>
  </si>
  <si>
    <t>JgczG9JlWUGJ/nvOxcYYVA==</t>
  </si>
  <si>
    <t>474925f4-3872-4eb8-b482-f52c89db29a1343</t>
  </si>
  <si>
    <t>AW00024236</t>
  </si>
  <si>
    <t>+qjyxvH9pkaue+OHtE+qAQ==</t>
  </si>
  <si>
    <t>474925f4-3872-4eb8-b482-f52c89db29a1344</t>
  </si>
  <si>
    <t>AW00024285</t>
  </si>
  <si>
    <t>72d6cDZs5ka+ebzzc6MDPQ==</t>
  </si>
  <si>
    <t>474925f4-3872-4eb8-b482-f52c89db29a1345</t>
  </si>
  <si>
    <t>AW00024313</t>
  </si>
  <si>
    <t>1GD6iFkrjU61lcdyWOEt+A==</t>
  </si>
  <si>
    <t>474925f4-3872-4eb8-b482-f52c89db29a1346</t>
  </si>
  <si>
    <t>AW00024321</t>
  </si>
  <si>
    <t>cUKPRpSVtEuE8ZI8PvcXBQ==</t>
  </si>
  <si>
    <t>474925f4-3872-4eb8-b482-f52c89db29a1347</t>
  </si>
  <si>
    <t>AW00024326</t>
  </si>
  <si>
    <t>N30yFXs1Yk+dBXijkV+krw==</t>
  </si>
  <si>
    <t>474925f4-3872-4eb8-b482-f52c89db29a1348</t>
  </si>
  <si>
    <t>AW00024416</t>
  </si>
  <si>
    <t>sjmU8JP5PkuvTwJ4XB6Dtg==</t>
  </si>
  <si>
    <t>474925f4-3872-4eb8-b482-f52c89db29a1349</t>
  </si>
  <si>
    <t>AW00024451</t>
  </si>
  <si>
    <t>h4+hEMYsJ0GRfeJx8/ndnQ==</t>
  </si>
  <si>
    <t>474925f4-3872-4eb8-b482-f52c89db29a1350</t>
  </si>
  <si>
    <t>AW00025275</t>
  </si>
  <si>
    <t>ReHDiJ/Tw06DTm1HTbio5Q==</t>
  </si>
  <si>
    <t>474925f4-3872-4eb8-b482-f52c89db29a1351</t>
  </si>
  <si>
    <t>AW00025346</t>
  </si>
  <si>
    <t>bYweOsF36U+kxuH1E9yt2w==</t>
  </si>
  <si>
    <t>474925f4-3872-4eb8-b482-f52c89db29a1352</t>
  </si>
  <si>
    <t>AW00025973</t>
  </si>
  <si>
    <t>kAxxNgvhfEyTtwQ7l4E9Qw==</t>
  </si>
  <si>
    <t>474925f4-3872-4eb8-b482-f52c89db29a1353</t>
  </si>
  <si>
    <t>AW00027650</t>
  </si>
  <si>
    <t>0iIUyRkLVESokgreop7IGQ==</t>
  </si>
  <si>
    <t>474925f4-3872-4eb8-b482-f52c89db29a1354</t>
  </si>
  <si>
    <t>AW00027684</t>
  </si>
  <si>
    <t>F9Z6Jh11Mk+bxsErXJFi3w==</t>
  </si>
  <si>
    <t>474925f4-3872-4eb8-b482-f52c89db29a1355</t>
  </si>
  <si>
    <t>AW00027753</t>
  </si>
  <si>
    <t>WnJDzEMu6ka/fdrjqA3XFw==</t>
  </si>
  <si>
    <t>474925f4-3872-4eb8-b482-f52c89db29a1356</t>
  </si>
  <si>
    <t>AW00027994</t>
  </si>
  <si>
    <t>rSZx2JpthU26pIi9GorxVw==</t>
  </si>
  <si>
    <t>474925f4-3872-4eb8-b482-f52c89db29a1357</t>
  </si>
  <si>
    <t>AW00028010</t>
  </si>
  <si>
    <t>bkgVCa/DGE2grzg9L99KXw==</t>
  </si>
  <si>
    <t>474925f4-3872-4eb8-b482-f52c89db29a1358</t>
  </si>
  <si>
    <t>AW00028030</t>
  </si>
  <si>
    <t>fdX0elpQOkKab5w/vunsRg==</t>
  </si>
  <si>
    <t>474925f4-3872-4eb8-b482-f52c89db29a1359</t>
  </si>
  <si>
    <t>AW00028142</t>
  </si>
  <si>
    <t>2l0LsynU8kuQUKSq6wmDnA==</t>
  </si>
  <si>
    <t>474925f4-3872-4eb8-b482-f52c89db29a1360</t>
  </si>
  <si>
    <t>AW00028632</t>
  </si>
  <si>
    <t>UDflmZUMLUOuD4f4Fko0hg==</t>
  </si>
  <si>
    <t>474925f4-3872-4eb8-b482-f52c89db29a1361</t>
  </si>
  <si>
    <t>AW00029207</t>
  </si>
  <si>
    <t>FASKR28KQEu1DN2w1cWUMQ==</t>
  </si>
  <si>
    <t>474925f4-3872-4eb8-b482-f52c89db29a1362</t>
  </si>
  <si>
    <t>AW00011145</t>
  </si>
  <si>
    <t>yUOHsqM5uEyX3uzOTrKA1w==</t>
  </si>
  <si>
    <t>474925f4-3872-4eb8-b482-f52c89db29a1363</t>
  </si>
  <si>
    <t>AW00011673</t>
  </si>
  <si>
    <t>XaYh+WwfT0uo7wEpfSLS7A==</t>
  </si>
  <si>
    <t>474925f4-3872-4eb8-b482-f52c89db29a1364</t>
  </si>
  <si>
    <t>AW00012117</t>
  </si>
  <si>
    <t>bJhCTQS+MUu62kQGqB/YRQ==</t>
  </si>
  <si>
    <t>474925f4-3872-4eb8-b482-f52c89db29a1365</t>
  </si>
  <si>
    <t>AW00012365</t>
  </si>
  <si>
    <t>qUKXFvilyUuzmNS3gjjeDw==</t>
  </si>
  <si>
    <t>474925f4-3872-4eb8-b482-f52c89db29a1366</t>
  </si>
  <si>
    <t>AW00013361</t>
  </si>
  <si>
    <t>mo/uYqSmS0ON8cKYzoQNXQ==</t>
  </si>
  <si>
    <t>474925f4-3872-4eb8-b482-f52c89db29a1367</t>
  </si>
  <si>
    <t>AW00013733</t>
  </si>
  <si>
    <t>dJfGx1ULf0S957OjI/8CoA==</t>
  </si>
  <si>
    <t>474925f4-3872-4eb8-b482-f52c89db29a1368</t>
  </si>
  <si>
    <t>AW00013754</t>
  </si>
  <si>
    <t>svTiwqj5m0i+Y46CKstbrA==</t>
  </si>
  <si>
    <t>474925f4-3872-4eb8-b482-f52c89db29a1369</t>
  </si>
  <si>
    <t>AW00013755</t>
  </si>
  <si>
    <t>pxVBGCQkmEak5HEnq7WwBA==</t>
  </si>
  <si>
    <t>474925f4-3872-4eb8-b482-f52c89db29a1370</t>
  </si>
  <si>
    <t>AW00013931</t>
  </si>
  <si>
    <t>1d8iW/BgC0Ko3+Xc9MTVpA==</t>
  </si>
  <si>
    <t>474925f4-3872-4eb8-b482-f52c89db29a1371</t>
  </si>
  <si>
    <t>AW00014271</t>
  </si>
  <si>
    <t>siTk/4bo7kyq3Fg3iKY6kQ==</t>
  </si>
  <si>
    <t>474925f4-3872-4eb8-b482-f52c89db29a1372</t>
  </si>
  <si>
    <t>AW00014447</t>
  </si>
  <si>
    <t>Q841aJwJEUSAWNSKSxse7A==</t>
  </si>
  <si>
    <t>474925f4-3872-4eb8-b482-f52c89db29a1373</t>
  </si>
  <si>
    <t>AW00015325</t>
  </si>
  <si>
    <t>psrZnRVSJkK+75CK1Nq35Q==</t>
  </si>
  <si>
    <t>474925f4-3872-4eb8-b482-f52c89db29a1374</t>
  </si>
  <si>
    <t>AW00015331</t>
  </si>
  <si>
    <t>p7h+jqmJZ0K9zdK39HiL0g==</t>
  </si>
  <si>
    <t>474925f4-3872-4eb8-b482-f52c89db29a1375</t>
  </si>
  <si>
    <t>AW00015531</t>
  </si>
  <si>
    <t>M64boVfclEmVa4CDSHmqIw==</t>
  </si>
  <si>
    <t>474925f4-3872-4eb8-b482-f52c89db29a1376</t>
  </si>
  <si>
    <t>AW00015737</t>
  </si>
  <si>
    <t>sdDXWK0yikeiYvtCo3WKJA==</t>
  </si>
  <si>
    <t>474925f4-3872-4eb8-b482-f52c89db29a1377</t>
  </si>
  <si>
    <t>AW00015818</t>
  </si>
  <si>
    <t>psok//mDIEOxfffCxHU7Pg==</t>
  </si>
  <si>
    <t>474925f4-3872-4eb8-b482-f52c89db29a1378</t>
  </si>
  <si>
    <t>AW00016650</t>
  </si>
  <si>
    <t>5/r57obmu0WsOLopfYsZjw==</t>
  </si>
  <si>
    <t>474925f4-3872-4eb8-b482-f52c89db29a1379</t>
  </si>
  <si>
    <t>AW00016803</t>
  </si>
  <si>
    <t>yCadWYzQi0GNh63pXVEy+w==</t>
  </si>
  <si>
    <t>474925f4-3872-4eb8-b482-f52c89db29a1380</t>
  </si>
  <si>
    <t>AW00016981</t>
  </si>
  <si>
    <t>596thck77Ey5W1NfxMEAfQ==</t>
  </si>
  <si>
    <t>474925f4-3872-4eb8-b482-f52c89db29a1381</t>
  </si>
  <si>
    <t>AW00017127</t>
  </si>
  <si>
    <t>P2bULVh6kE6sqriY+sBTGQ==</t>
  </si>
  <si>
    <t>474925f4-3872-4eb8-b482-f52c89db29a1382</t>
  </si>
  <si>
    <t>AW00017135</t>
  </si>
  <si>
    <t>/inG79ajAkOoE5HfCA2XxQ==</t>
  </si>
  <si>
    <t>474925f4-3872-4eb8-b482-f52c89db29a1383</t>
  </si>
  <si>
    <t>AW00017383</t>
  </si>
  <si>
    <t>lnnLuQRw5U2Bs1ZjLyWfGw==</t>
  </si>
  <si>
    <t>474925f4-3872-4eb8-b482-f52c89db29a1384</t>
  </si>
  <si>
    <t>AW00017390</t>
  </si>
  <si>
    <t>yYWHj3iruEiHvR7PVuT6Fg==</t>
  </si>
  <si>
    <t>474925f4-3872-4eb8-b482-f52c89db29a1385</t>
  </si>
  <si>
    <t>AW00018416</t>
  </si>
  <si>
    <t>ffAnDDuUf0WtnF8tVCb3Iw==</t>
  </si>
  <si>
    <t>474925f4-3872-4eb8-b482-f52c89db29a1386</t>
  </si>
  <si>
    <t>AW00018501</t>
  </si>
  <si>
    <t>LmBm62ZjnkuuNJaZNiOeGg==</t>
  </si>
  <si>
    <t>474925f4-3872-4eb8-b482-f52c89db29a1387</t>
  </si>
  <si>
    <t>AW00018606</t>
  </si>
  <si>
    <t>n/AZekibaEWHNa9DVowjZQ==</t>
  </si>
  <si>
    <t>474925f4-3872-4eb8-b482-f52c89db29a1388</t>
  </si>
  <si>
    <t>AW00018789</t>
  </si>
  <si>
    <t>vGrOlHQdJEyFCaPorvk9XQ==</t>
  </si>
  <si>
    <t>474925f4-3872-4eb8-b482-f52c89db29a1389</t>
  </si>
  <si>
    <t>AW00019637</t>
  </si>
  <si>
    <t>txHwqdAYL0Ka3urH10ulEA==</t>
  </si>
  <si>
    <t>474925f4-3872-4eb8-b482-f52c89db29a1390</t>
  </si>
  <si>
    <t>AW00019654</t>
  </si>
  <si>
    <t>cyNOJdh4R06fZdaHc8c76Q==</t>
  </si>
  <si>
    <t>474925f4-3872-4eb8-b482-f52c89db29a1391</t>
  </si>
  <si>
    <t>AW00019816</t>
  </si>
  <si>
    <t>F5Hx6ql9Q0e3I2+z3HoJaA==</t>
  </si>
  <si>
    <t>474925f4-3872-4eb8-b482-f52c89db29a1392</t>
  </si>
  <si>
    <t>AW00019833</t>
  </si>
  <si>
    <t>WuZrZ4AFXE+c2LqEB7FK8Q==</t>
  </si>
  <si>
    <t>474925f4-3872-4eb8-b482-f52c89db29a1393</t>
  </si>
  <si>
    <t>AW00020355</t>
  </si>
  <si>
    <t>0TvSMZ607kqu8eKB1Go3CQ==</t>
  </si>
  <si>
    <t>474925f4-3872-4eb8-b482-f52c89db29a1394</t>
  </si>
  <si>
    <t>AW00020758</t>
  </si>
  <si>
    <t>xJse2V61gEmEiTg08lGXnA==</t>
  </si>
  <si>
    <t>474925f4-3872-4eb8-b482-f52c89db29a1395</t>
  </si>
  <si>
    <t>AW00020777</t>
  </si>
  <si>
    <t>yRhPj43zp02cTNoYDVNskA==</t>
  </si>
  <si>
    <t>474925f4-3872-4eb8-b482-f52c89db29a1396</t>
  </si>
  <si>
    <t>AW00021273</t>
  </si>
  <si>
    <t>b58h+jDohUSeHHkTefgLyw==</t>
  </si>
  <si>
    <t>474925f4-3872-4eb8-b482-f52c89db29a1397</t>
  </si>
  <si>
    <t>AW00021321</t>
  </si>
  <si>
    <t>QPqcmx1X5E+5lLBBkKuu2A==</t>
  </si>
  <si>
    <t>474925f4-3872-4eb8-b482-f52c89db29a1398</t>
  </si>
  <si>
    <t>AW00021323</t>
  </si>
  <si>
    <t>wrxgC0hQkEipyWa+Y/+3pg==</t>
  </si>
  <si>
    <t>474925f4-3872-4eb8-b482-f52c89db29a1399</t>
  </si>
  <si>
    <t>AW00021337</t>
  </si>
  <si>
    <t>tgtqVWkLiUuSiAQNPoM4Sw==</t>
  </si>
  <si>
    <t>474925f4-3872-4eb8-b482-f52c89db29a1400</t>
  </si>
  <si>
    <t>AW00021602</t>
  </si>
  <si>
    <t>UlvBuflrZ0qdu0Tfauqt8g==</t>
  </si>
  <si>
    <t>474925f4-3872-4eb8-b482-f52c89db29a1401</t>
  </si>
  <si>
    <t>AW00021639</t>
  </si>
  <si>
    <t>ydTDZ8B52kaD/NVdLHHQ/A==</t>
  </si>
  <si>
    <t>474925f4-3872-4eb8-b482-f52c89db29a1402</t>
  </si>
  <si>
    <t>AW00021784</t>
  </si>
  <si>
    <t>gZTYrz1LrUOZkdvsMsadBQ==</t>
  </si>
  <si>
    <t>474925f4-3872-4eb8-b482-f52c89db29a1403</t>
  </si>
  <si>
    <t>AW00021906</t>
  </si>
  <si>
    <t>s0UHxtcfnUKrNLgeCR/B7w==</t>
  </si>
  <si>
    <t>474925f4-3872-4eb8-b482-f52c89db29a1404</t>
  </si>
  <si>
    <t>AW00022060</t>
  </si>
  <si>
    <t>NPP6DmFqGEyMDzCd4KPkcA==</t>
  </si>
  <si>
    <t>474925f4-3872-4eb8-b482-f52c89db29a1405</t>
  </si>
  <si>
    <t>AW00022122</t>
  </si>
  <si>
    <t>uhGTXPn7cEaoLx+V6h5bsw==</t>
  </si>
  <si>
    <t>474925f4-3872-4eb8-b482-f52c89db29a1406</t>
  </si>
  <si>
    <t>AW00022159</t>
  </si>
  <si>
    <t>pO7NJnBDyEKvOMVRgcu9qQ==</t>
  </si>
  <si>
    <t>474925f4-3872-4eb8-b482-f52c89db29a1407</t>
  </si>
  <si>
    <t>AW00022260</t>
  </si>
  <si>
    <t>to6Nb8dKFUy9vpZL3A9Ktw==</t>
  </si>
  <si>
    <t>474925f4-3872-4eb8-b482-f52c89db29a1408</t>
  </si>
  <si>
    <t>AW00023168</t>
  </si>
  <si>
    <t>sYfr+WvD6UK8ubzNSdVurQ==</t>
  </si>
  <si>
    <t>474925f4-3872-4eb8-b482-f52c89db29a1409</t>
  </si>
  <si>
    <t>AW00023387</t>
  </si>
  <si>
    <t>0tBRwDzVHke7UnWeJb2+Rg==</t>
  </si>
  <si>
    <t>474925f4-3872-4eb8-b482-f52c89db29a1410</t>
  </si>
  <si>
    <t>AW00023462</t>
  </si>
  <si>
    <t>500ro+GemESREJPbauhIig==</t>
  </si>
  <si>
    <t>474925f4-3872-4eb8-b482-f52c89db29a1411</t>
  </si>
  <si>
    <t>AW00023491</t>
  </si>
  <si>
    <t>Or5+B/R/i0W2XSk/KqUNPA==</t>
  </si>
  <si>
    <t>474925f4-3872-4eb8-b482-f52c89db29a1412</t>
  </si>
  <si>
    <t>AW00023672</t>
  </si>
  <si>
    <t>8103ckMBHkO134suh+H9Mw==</t>
  </si>
  <si>
    <t>474925f4-3872-4eb8-b482-f52c89db29a1413</t>
  </si>
  <si>
    <t>AW00024500</t>
  </si>
  <si>
    <t>Kd7YwBVfTEe81V5mlPtqKg==</t>
  </si>
  <si>
    <t>474925f4-3872-4eb8-b482-f52c89db29a1414</t>
  </si>
  <si>
    <t>AW00024652</t>
  </si>
  <si>
    <t>owNYGXuGe0uTEP1f0MNsRA==</t>
  </si>
  <si>
    <t>474925f4-3872-4eb8-b482-f52c89db29a1415</t>
  </si>
  <si>
    <t>AW00025005</t>
  </si>
  <si>
    <t>RInOQinJVEe5byQrNMzOdg==</t>
  </si>
  <si>
    <t>474925f4-3872-4eb8-b482-f52c89db29a1416</t>
  </si>
  <si>
    <t>AW00025171</t>
  </si>
  <si>
    <t>Iphum5xv8UWqD5ko1q0wAw==</t>
  </si>
  <si>
    <t>474925f4-3872-4eb8-b482-f52c89db29a1417</t>
  </si>
  <si>
    <t>AW00025182</t>
  </si>
  <si>
    <t>zKG8tvcro0SwD/IPxCv3aA==</t>
  </si>
  <si>
    <t>474925f4-3872-4eb8-b482-f52c89db29a1418</t>
  </si>
  <si>
    <t>AW00025420</t>
  </si>
  <si>
    <t>pCU3W0RuvU6VGLhMZeHpoA==</t>
  </si>
  <si>
    <t>474925f4-3872-4eb8-b482-f52c89db29a1419</t>
  </si>
  <si>
    <t>AW00026197</t>
  </si>
  <si>
    <t>bYvZvUwIq0WkKRVX9BON8g==</t>
  </si>
  <si>
    <t>474925f4-3872-4eb8-b482-f52c89db29a1420</t>
  </si>
  <si>
    <t>AW00026255</t>
  </si>
  <si>
    <t>mMAAGUb/aEikdfQ1PoLJCA==</t>
  </si>
  <si>
    <t>474925f4-3872-4eb8-b482-f52c89db29a1421</t>
  </si>
  <si>
    <t>AW00026308</t>
  </si>
  <si>
    <t>RQzI3Jp1NEO9SEDVPnV4eQ==</t>
  </si>
  <si>
    <t>474925f4-3872-4eb8-b482-f52c89db29a1422</t>
  </si>
  <si>
    <t>AW00026331</t>
  </si>
  <si>
    <t>D5p8j7QQ5U6j6Euv7TxrMQ==</t>
  </si>
  <si>
    <t>474925f4-3872-4eb8-b482-f52c89db29a1423</t>
  </si>
  <si>
    <t>AW00026466</t>
  </si>
  <si>
    <t>W4hZH6SO9EyExnOt3hHahA==</t>
  </si>
  <si>
    <t>474925f4-3872-4eb8-b482-f52c89db29a1424</t>
  </si>
  <si>
    <t>AW00026528</t>
  </si>
  <si>
    <t>Nr+jN7k4qUyE131G90CdCg==</t>
  </si>
  <si>
    <t>474925f4-3872-4eb8-b482-f52c89db29a1425</t>
  </si>
  <si>
    <t>AW00026586</t>
  </si>
  <si>
    <t>qzExLwUtfkyaiXMK17TRhw==</t>
  </si>
  <si>
    <t>474925f4-3872-4eb8-b482-f52c89db29a1426</t>
  </si>
  <si>
    <t>AW00026619</t>
  </si>
  <si>
    <t>TK6K4bTsNkep7yvPmiGfSw==</t>
  </si>
  <si>
    <t>474925f4-3872-4eb8-b482-f52c89db29a1427</t>
  </si>
  <si>
    <t>AW00011170</t>
  </si>
  <si>
    <t>HT6RImzhxU+kNdbc6Uaqag==</t>
  </si>
  <si>
    <t>474925f4-3872-4eb8-b482-f52c89db29a1428</t>
  </si>
  <si>
    <t>AW00011187</t>
  </si>
  <si>
    <t>akMrpTIVhUOYb2a+CDatVA==</t>
  </si>
  <si>
    <t>474925f4-3872-4eb8-b482-f52c89db29a1429</t>
  </si>
  <si>
    <t>AW00011308</t>
  </si>
  <si>
    <t>LBk/ddeTGEOnkxzwtHiLFA==</t>
  </si>
  <si>
    <t>474925f4-3872-4eb8-b482-f52c89db29a1430</t>
  </si>
  <si>
    <t>AW00011325</t>
  </si>
  <si>
    <t>EODGTQuaQ0GuIGtl4JVwdA==</t>
  </si>
  <si>
    <t>474925f4-3872-4eb8-b482-f52c89db29a1431</t>
  </si>
  <si>
    <t>AW00011981</t>
  </si>
  <si>
    <t>pVwlB813ikmsLp+/b+wVMA==</t>
  </si>
  <si>
    <t>474925f4-3872-4eb8-b482-f52c89db29a1432</t>
  </si>
  <si>
    <t>AW00012889</t>
  </si>
  <si>
    <t>jgHf29CTrk6IvkTBL+RNbQ==</t>
  </si>
  <si>
    <t>474925f4-3872-4eb8-b482-f52c89db29a1433</t>
  </si>
  <si>
    <t>AW00013277</t>
  </si>
  <si>
    <t>YwitVm+UaU+H2OU2YY4k0Q==</t>
  </si>
  <si>
    <t>474925f4-3872-4eb8-b482-f52c89db29a1434</t>
  </si>
  <si>
    <t>AW00013718</t>
  </si>
  <si>
    <t>W+xuMUkB30C8yh9MjmEICA==</t>
  </si>
  <si>
    <t>474925f4-3872-4eb8-b482-f52c89db29a1435</t>
  </si>
  <si>
    <t>AW00013739</t>
  </si>
  <si>
    <t>Ct5/xU3F1U+3j7JNmL8lNw==</t>
  </si>
  <si>
    <t>474925f4-3872-4eb8-b482-f52c89db29a1436</t>
  </si>
  <si>
    <t>AW00014256</t>
  </si>
  <si>
    <t>hYXIC3rJb0KUWxMG6lA5Gw==</t>
  </si>
  <si>
    <t>474925f4-3872-4eb8-b482-f52c89db29a1437</t>
  </si>
  <si>
    <t>AW00014280</t>
  </si>
  <si>
    <t>w4gCeOxGlkq6M8wzjOtC1A==</t>
  </si>
  <si>
    <t>474925f4-3872-4eb8-b482-f52c89db29a1438</t>
  </si>
  <si>
    <t>AW00014362</t>
  </si>
  <si>
    <t>3trn3kXyBkKazc3emzjV8Q==</t>
  </si>
  <si>
    <t>474925f4-3872-4eb8-b482-f52c89db29a1439</t>
  </si>
  <si>
    <t>AW00014366</t>
  </si>
  <si>
    <t>/czvQniiYky5usoPciu3hA==</t>
  </si>
  <si>
    <t>474925f4-3872-4eb8-b482-f52c89db29a1440</t>
  </si>
  <si>
    <t>AW00014418</t>
  </si>
  <si>
    <t>sKAzZtZZ4UClCbRKhBtnsA==</t>
  </si>
  <si>
    <t>474925f4-3872-4eb8-b482-f52c89db29a1441</t>
  </si>
  <si>
    <t>AW00014657</t>
  </si>
  <si>
    <t>ADrSGVGVx0GHLBJVkrelMQ==</t>
  </si>
  <si>
    <t>474925f4-3872-4eb8-b482-f52c89db29a1442</t>
  </si>
  <si>
    <t>AW00015364</t>
  </si>
  <si>
    <t>J4IXlxjb6UK2TikUCAIlfg==</t>
  </si>
  <si>
    <t>474925f4-3872-4eb8-b482-f52c89db29a1443</t>
  </si>
  <si>
    <t>AW00015522</t>
  </si>
  <si>
    <t>Ei+PVPSRn0yb7mFM90IQag==</t>
  </si>
  <si>
    <t>474925f4-3872-4eb8-b482-f52c89db29a1444</t>
  </si>
  <si>
    <t>AW00015529</t>
  </si>
  <si>
    <t>ewGGUl/BaEOudatkfJpM+w==</t>
  </si>
  <si>
    <t>474925f4-3872-4eb8-b482-f52c89db29a1445</t>
  </si>
  <si>
    <t>AW00015552</t>
  </si>
  <si>
    <t>Kd9THDYyAkuoE6hkOrotWA==</t>
  </si>
  <si>
    <t>474925f4-3872-4eb8-b482-f52c89db29a1446</t>
  </si>
  <si>
    <t>AW00015944</t>
  </si>
  <si>
    <t>H1CauLEVCkO+WDxJATtdtA==</t>
  </si>
  <si>
    <t>474925f4-3872-4eb8-b482-f52c89db29a1447</t>
  </si>
  <si>
    <t>AW00016013</t>
  </si>
  <si>
    <t>kwxCwXbpmkOw72HfJCuOFw==</t>
  </si>
  <si>
    <t>474925f4-3872-4eb8-b482-f52c89db29a1448</t>
  </si>
  <si>
    <t>AW00016732</t>
  </si>
  <si>
    <t>sOzamfVFt0mkqT9pQ6+yAQ==</t>
  </si>
  <si>
    <t>474925f4-3872-4eb8-b482-f52c89db29a1449</t>
  </si>
  <si>
    <t>AW00017013</t>
  </si>
  <si>
    <t>kJxymkWB4Eaj10lrY5ngzQ==</t>
  </si>
  <si>
    <t>474925f4-3872-4eb8-b482-f52c89db29a1450</t>
  </si>
  <si>
    <t>AW00017162</t>
  </si>
  <si>
    <t>DxcQP0BeFEi/qCg9Z7bgWA==</t>
  </si>
  <si>
    <t>474925f4-3872-4eb8-b482-f52c89db29a1451</t>
  </si>
  <si>
    <t>AW00017356</t>
  </si>
  <si>
    <t>eii/8wbFj06ICmPPXC7Izg==</t>
  </si>
  <si>
    <t>474925f4-3872-4eb8-b482-f52c89db29a1452</t>
  </si>
  <si>
    <t>AW00018581</t>
  </si>
  <si>
    <t>Uq5hryfsc0iJrLccJkwThg==</t>
  </si>
  <si>
    <t>474925f4-3872-4eb8-b482-f52c89db29a1453</t>
  </si>
  <si>
    <t>AW00018592</t>
  </si>
  <si>
    <t>y3F1crYlok2P01MMRa3DNg==</t>
  </si>
  <si>
    <t>474925f4-3872-4eb8-b482-f52c89db29a1454</t>
  </si>
  <si>
    <t>AW00018846</t>
  </si>
  <si>
    <t>ZAdXvXhRzUeZxNaXEZh6rQ==</t>
  </si>
  <si>
    <t>474925f4-3872-4eb8-b482-f52c89db29a1455</t>
  </si>
  <si>
    <t>AW00019204</t>
  </si>
  <si>
    <t>ThvFDksLpEaIDUmxlan/mQ==</t>
  </si>
  <si>
    <t>474925f4-3872-4eb8-b482-f52c89db29a1456</t>
  </si>
  <si>
    <t>AW00019551</t>
  </si>
  <si>
    <t>rRv50EvZmEqwQWGTWkm0KQ==</t>
  </si>
  <si>
    <t>474925f4-3872-4eb8-b482-f52c89db29a1457</t>
  </si>
  <si>
    <t>AW00019668</t>
  </si>
  <si>
    <t>MsLRykuGQEuo6o0rWnhqGQ==</t>
  </si>
  <si>
    <t>474925f4-3872-4eb8-b482-f52c89db29a1458</t>
  </si>
  <si>
    <t>AW00019803</t>
  </si>
  <si>
    <t>CfX1cQh3+UqN5j08QIwMLQ==</t>
  </si>
  <si>
    <t>474925f4-3872-4eb8-b482-f52c89db29a1459</t>
  </si>
  <si>
    <t>AW00020001</t>
  </si>
  <si>
    <t>OzQ2lME7ckW7OYl1hKbTQA==</t>
  </si>
  <si>
    <t>474925f4-3872-4eb8-b482-f52c89db29a1460</t>
  </si>
  <si>
    <t>AW00020013</t>
  </si>
  <si>
    <t>zoYWqV+a6U6SZl6Eu8ZLFQ==</t>
  </si>
  <si>
    <t>474925f4-3872-4eb8-b482-f52c89db29a1461</t>
  </si>
  <si>
    <t>AW00020089</t>
  </si>
  <si>
    <t>0DC+yr+2ckGXs5BdJh9Mcw==</t>
  </si>
  <si>
    <t>474925f4-3872-4eb8-b482-f52c89db29a1462</t>
  </si>
  <si>
    <t>AW00020190</t>
  </si>
  <si>
    <t>KCEBrSnG1USCy9H2BwyYQg==</t>
  </si>
  <si>
    <t>474925f4-3872-4eb8-b482-f52c89db29a1463</t>
  </si>
  <si>
    <t>AW00020275</t>
  </si>
  <si>
    <t>a09hvkQNO0e0brPquGSHew==</t>
  </si>
  <si>
    <t>474925f4-3872-4eb8-b482-f52c89db29a1464</t>
  </si>
  <si>
    <t>AW00020370</t>
  </si>
  <si>
    <t>etYvP4exxEGwJ5dwRwNHPQ==</t>
  </si>
  <si>
    <t>474925f4-3872-4eb8-b482-f52c89db29a1465</t>
  </si>
  <si>
    <t>AW00020409</t>
  </si>
  <si>
    <t>XtE8sBiCi06JRYEkPz/GeQ==</t>
  </si>
  <si>
    <t>474925f4-3872-4eb8-b482-f52c89db29a1466</t>
  </si>
  <si>
    <t>AW00020410</t>
  </si>
  <si>
    <t>0hSU5JK2R0y308FLQZG9ig==</t>
  </si>
  <si>
    <t>474925f4-3872-4eb8-b482-f52c89db29a1467</t>
  </si>
  <si>
    <t>AW00020464</t>
  </si>
  <si>
    <t>5EZ2sh8NLkqJS5h1JVavJg==</t>
  </si>
  <si>
    <t>474925f4-3872-4eb8-b482-f52c89db29a1468</t>
  </si>
  <si>
    <t>AW00021158</t>
  </si>
  <si>
    <t>vMb9lwxc2kKptN+qx3Wjqw==</t>
  </si>
  <si>
    <t>474925f4-3872-4eb8-b482-f52c89db29a1469</t>
  </si>
  <si>
    <t>AW00021312</t>
  </si>
  <si>
    <t>916iT3hy9Ey0vsc+KkJoNA==</t>
  </si>
  <si>
    <t>474925f4-3872-4eb8-b482-f52c89db29a1470</t>
  </si>
  <si>
    <t>AW00021320</t>
  </si>
  <si>
    <t>53w/SopZcUa0PpyJ4cc/cA==</t>
  </si>
  <si>
    <t>474925f4-3872-4eb8-b482-f52c89db29a1471</t>
  </si>
  <si>
    <t>AW00021708</t>
  </si>
  <si>
    <t>fkMccn7Z60CE7M00Z13vNg==</t>
  </si>
  <si>
    <t>474925f4-3872-4eb8-b482-f52c89db29a1472</t>
  </si>
  <si>
    <t>AW00021709</t>
  </si>
  <si>
    <t>/Yll87Hh8UCsukfBZZJi2Q==</t>
  </si>
  <si>
    <t>474925f4-3872-4eb8-b482-f52c89db29a1473</t>
  </si>
  <si>
    <t>AW00021770</t>
  </si>
  <si>
    <t>nKeXs+lyFEq3gAS26n9n1A==</t>
  </si>
  <si>
    <t>474925f4-3872-4eb8-b482-f52c89db29a1474</t>
  </si>
  <si>
    <t>AW00022783</t>
  </si>
  <si>
    <t>OfNwPY/gFUi7dOqrdsDGKg==</t>
  </si>
  <si>
    <t>474925f4-3872-4eb8-b482-f52c89db29a1475</t>
  </si>
  <si>
    <t>AW00023001</t>
  </si>
  <si>
    <t>zbN82AhiK0Cb6etM2WX5Nw==</t>
  </si>
  <si>
    <t>474925f4-3872-4eb8-b482-f52c89db29a1476</t>
  </si>
  <si>
    <t>AW00023142</t>
  </si>
  <si>
    <t>XP6pO+mOBUqMFECzFUr0yg==</t>
  </si>
  <si>
    <t>474925f4-3872-4eb8-b482-f52c89db29a1477</t>
  </si>
  <si>
    <t>AW00023211</t>
  </si>
  <si>
    <t>bjoEZsI7EEmiEWi7ZZa+Fw==</t>
  </si>
  <si>
    <t>474925f4-3872-4eb8-b482-f52c89db29a1478</t>
  </si>
  <si>
    <t>AW00023496</t>
  </si>
  <si>
    <t>aoZfuR//RkeHneNvfbjhDA==</t>
  </si>
  <si>
    <t>474925f4-3872-4eb8-b482-f52c89db29a1479</t>
  </si>
  <si>
    <t>AW00024509</t>
  </si>
  <si>
    <t>YDpMysHmfkGzUE6A/aXwuA==</t>
  </si>
  <si>
    <t>474925f4-3872-4eb8-b482-f52c89db29a1480</t>
  </si>
  <si>
    <t>AW00024653</t>
  </si>
  <si>
    <t>YeFOZJTUGE+YluAZwaKFPA==</t>
  </si>
  <si>
    <t>474925f4-3872-4eb8-b482-f52c89db29a1481</t>
  </si>
  <si>
    <t>AW00024949</t>
  </si>
  <si>
    <t>mjsBIdiKtkeAkagKYeNMAg==</t>
  </si>
  <si>
    <t>474925f4-3872-4eb8-b482-f52c89db29a1482</t>
  </si>
  <si>
    <t>AW00025289</t>
  </si>
  <si>
    <t>lvKGaM1yVEmBf0eSBiKWew==</t>
  </si>
  <si>
    <t>474925f4-3872-4eb8-b482-f52c89db29a1483</t>
  </si>
  <si>
    <t>AW00025342</t>
  </si>
  <si>
    <t>G6g8w6Vy9UiMZhuHMLib7A==</t>
  </si>
  <si>
    <t>474925f4-3872-4eb8-b482-f52c89db29a1484</t>
  </si>
  <si>
    <t>AW00025929</t>
  </si>
  <si>
    <t>cYOryZayI0u8kGVDvLVpHQ==</t>
  </si>
  <si>
    <t>474925f4-3872-4eb8-b482-f52c89db29a1485</t>
  </si>
  <si>
    <t>AW00026045</t>
  </si>
  <si>
    <t>PpKByLOVk0+ni+3OzajIYA==</t>
  </si>
  <si>
    <t>474925f4-3872-4eb8-b482-f52c89db29a1486</t>
  </si>
  <si>
    <t>AW00026087</t>
  </si>
  <si>
    <t>82ZUx1VFrEiA+eTNLSkzJw==</t>
  </si>
  <si>
    <t>474925f4-3872-4eb8-b482-f52c89db29a1487</t>
  </si>
  <si>
    <t>AW00026110</t>
  </si>
  <si>
    <t>PO/N5tHyJkeGsskN/bvqyw==</t>
  </si>
  <si>
    <t>474925f4-3872-4eb8-b482-f52c89db29a1488</t>
  </si>
  <si>
    <t>AW00026507</t>
  </si>
  <si>
    <t>28GM0FX4B0GD0SpIHccB9g==</t>
  </si>
  <si>
    <t>474925f4-3872-4eb8-b482-f52c89db29a1489</t>
  </si>
  <si>
    <t>AW00027030</t>
  </si>
  <si>
    <t>G5OH0+DjC029m/Vi8/g0lg==</t>
  </si>
  <si>
    <t>474925f4-3872-4eb8-b482-f52c89db29a1490</t>
  </si>
  <si>
    <t>AW00027083</t>
  </si>
  <si>
    <t>EaT/MXTWaUms1PbxcNJ7QQ==</t>
  </si>
  <si>
    <t>474925f4-3872-4eb8-b482-f52c89db29a1491</t>
  </si>
  <si>
    <t>AW00027991</t>
  </si>
  <si>
    <t>SFlARP+CvkChE1kPk3AutQ==</t>
  </si>
  <si>
    <t>474925f4-3872-4eb8-b482-f52c89db29a1492</t>
  </si>
  <si>
    <t>AW00028023</t>
  </si>
  <si>
    <t>Z4eAZy4/XU+MIoda47rn7w==</t>
  </si>
  <si>
    <t>474925f4-3872-4eb8-b482-f52c89db29a1493</t>
  </si>
  <si>
    <t>AW00028028</t>
  </si>
  <si>
    <t>+jL7kl67pEOi2Jv3SJx0lw==</t>
  </si>
  <si>
    <t>474925f4-3872-4eb8-b482-f52c89db29a1494</t>
  </si>
  <si>
    <t>AW00028180</t>
  </si>
  <si>
    <t>IvWAUctHDEW+5g54EsClvA==</t>
  </si>
  <si>
    <t>474925f4-3872-4eb8-b482-f52c89db29a1495</t>
  </si>
  <si>
    <t>AW00028613</t>
  </si>
  <si>
    <t>PJEquMpqoUqwBPq4xp2x1w==</t>
  </si>
  <si>
    <t>474925f4-3872-4eb8-b482-f52c89db29a1496</t>
  </si>
  <si>
    <t>AW00028965</t>
  </si>
  <si>
    <t>0QS/s9QVO06T42GG3gKI1A==</t>
  </si>
  <si>
    <t>474925f4-3872-4eb8-b482-f52c89db29a1497</t>
  </si>
  <si>
    <t>AW00029023</t>
  </si>
  <si>
    <t>0lcv2Ot9xEy8c3TCZnKIIw==</t>
  </si>
  <si>
    <t>474925f4-3872-4eb8-b482-f52c89db29a1498</t>
  </si>
  <si>
    <t>AW00029144</t>
  </si>
  <si>
    <t>R4ooS+FiiUmrw/Z1kNCpGg==</t>
  </si>
  <si>
    <t>474925f4-3872-4eb8-b482-f52c89db29a1499</t>
  </si>
  <si>
    <t>AW00029232</t>
  </si>
  <si>
    <t>oBMzFxD+/k6njyEWiLXNOQ==</t>
  </si>
  <si>
    <t>474925f4-3872-4eb8-b482-f52c89db29a1500</t>
  </si>
  <si>
    <t>AW00029330</t>
  </si>
  <si>
    <t>eejWLOJJmkyhZVq6+301sA==</t>
  </si>
  <si>
    <t>474925f4-3872-4eb8-b482-f52c89db29a1501</t>
  </si>
  <si>
    <t>AW00011265</t>
  </si>
  <si>
    <t>o8sWdwUriU+8O+YZFIW2EA==</t>
  </si>
  <si>
    <t>474925f4-3872-4eb8-b482-f52c89db29a1502</t>
  </si>
  <si>
    <t>AW00011680</t>
  </si>
  <si>
    <t>kyhOEepvIUK60GtfWhutUQ==</t>
  </si>
  <si>
    <t>474925f4-3872-4eb8-b482-f52c89db29a1503</t>
  </si>
  <si>
    <t>AW00011729</t>
  </si>
  <si>
    <t>OdgT6NLGQ0iJi3aWGZRZxQ==</t>
  </si>
  <si>
    <t>474925f4-3872-4eb8-b482-f52c89db29a1504</t>
  </si>
  <si>
    <t>AW00011814</t>
  </si>
  <si>
    <t>JIwbn5a4302O+rUoVqRF4g==</t>
  </si>
  <si>
    <t>474925f4-3872-4eb8-b482-f52c89db29a1505</t>
  </si>
  <si>
    <t>AW00011864</t>
  </si>
  <si>
    <t>4OHZpoIqrEKbDLYdrb4Tlw==</t>
  </si>
  <si>
    <t>474925f4-3872-4eb8-b482-f52c89db29a1506</t>
  </si>
  <si>
    <t>AW00012115</t>
  </si>
  <si>
    <t>EahT1G4TlUqZvU890VUTqg==</t>
  </si>
  <si>
    <t>474925f4-3872-4eb8-b482-f52c89db29a1507</t>
  </si>
  <si>
    <t>AW00012116</t>
  </si>
  <si>
    <t>nBZlIIagw0KCwJJqX1AcSA==</t>
  </si>
  <si>
    <t>474925f4-3872-4eb8-b482-f52c89db29a1508</t>
  </si>
  <si>
    <t>AW00012207</t>
  </si>
  <si>
    <t>jbnInqXEvU6stRe+11PfCg==</t>
  </si>
  <si>
    <t>474925f4-3872-4eb8-b482-f52c89db29a1509</t>
  </si>
  <si>
    <t>AW00012979</t>
  </si>
  <si>
    <t>feOFFbWJu0604oxA8yrrAg==</t>
  </si>
  <si>
    <t>474925f4-3872-4eb8-b482-f52c89db29a1510</t>
  </si>
  <si>
    <t>AW00013087</t>
  </si>
  <si>
    <t>f7Y3Og/f40uv9jRiUiuyRA==</t>
  </si>
  <si>
    <t>474925f4-3872-4eb8-b482-f52c89db29a1511</t>
  </si>
  <si>
    <t>AW00013235</t>
  </si>
  <si>
    <t>WC+owY3koU6HKp9122nQtA==</t>
  </si>
  <si>
    <t>474925f4-3872-4eb8-b482-f52c89db29a1512</t>
  </si>
  <si>
    <t>AW00013274</t>
  </si>
  <si>
    <t>VHlxBxFm+06CEGT3z2Lysw==</t>
  </si>
  <si>
    <t>474925f4-3872-4eb8-b482-f52c89db29a1513</t>
  </si>
  <si>
    <t>AW00013906</t>
  </si>
  <si>
    <t>T8zDr746uUKJB5BSh0wrxA==</t>
  </si>
  <si>
    <t>474925f4-3872-4eb8-b482-f52c89db29a1514</t>
  </si>
  <si>
    <t>AW00014025</t>
  </si>
  <si>
    <t>6gsXHpn2UE+09iewkyNA/g==</t>
  </si>
  <si>
    <t>474925f4-3872-4eb8-b482-f52c89db29a1515</t>
  </si>
  <si>
    <t>AW00014121</t>
  </si>
  <si>
    <t>hQYPsXWGUUeqjNgVqqLwnQ==</t>
  </si>
  <si>
    <t>474925f4-3872-4eb8-b482-f52c89db29a1516</t>
  </si>
  <si>
    <t>AW00014361</t>
  </si>
  <si>
    <t>7MBM61K5yEK8wKs/rqbN3A==</t>
  </si>
  <si>
    <t>474925f4-3872-4eb8-b482-f52c89db29a1517</t>
  </si>
  <si>
    <t>AW00014898</t>
  </si>
  <si>
    <t>29HWLERRgUysEx/TaiEw/g==</t>
  </si>
  <si>
    <t>474925f4-3872-4eb8-b482-f52c89db29a1518</t>
  </si>
  <si>
    <t>AW00015945</t>
  </si>
  <si>
    <t>lKaYsDrx3ki8Ye4wkRew7g==</t>
  </si>
  <si>
    <t>474925f4-3872-4eb8-b482-f52c89db29a1519</t>
  </si>
  <si>
    <t>AW00016107</t>
  </si>
  <si>
    <t>QRATFhoqpkS4j93jYWc89A==</t>
  </si>
  <si>
    <t>474925f4-3872-4eb8-b482-f52c89db29a1520</t>
  </si>
  <si>
    <t>AW00016246</t>
  </si>
  <si>
    <t>mrMnJpzeu0GtO763UnA/jw==</t>
  </si>
  <si>
    <t>474925f4-3872-4eb8-b482-f52c89db29a1521</t>
  </si>
  <si>
    <t>AW00017141</t>
  </si>
  <si>
    <t>l9dLTipkEke02hRk0ZN6Nw==</t>
  </si>
  <si>
    <t>474925f4-3872-4eb8-b482-f52c89db29a1522</t>
  </si>
  <si>
    <t>AW00017433</t>
  </si>
  <si>
    <t>13g5CTdEFk2zp2BDUaKXzA==</t>
  </si>
  <si>
    <t>474925f4-3872-4eb8-b482-f52c89db29a1523</t>
  </si>
  <si>
    <t>AW00017453</t>
  </si>
  <si>
    <t>E2KirbCsCkGDDix5bAdW6w==</t>
  </si>
  <si>
    <t>474925f4-3872-4eb8-b482-f52c89db29a1524</t>
  </si>
  <si>
    <t>AW00017492</t>
  </si>
  <si>
    <t>Ld2Kit3WEEyqBVQtFxBqnA==</t>
  </si>
  <si>
    <t>474925f4-3872-4eb8-b482-f52c89db29a1525</t>
  </si>
  <si>
    <t>AW00017618</t>
  </si>
  <si>
    <t>Q+Zd1TlJd0u5nVR78n4grQ==</t>
  </si>
  <si>
    <t>474925f4-3872-4eb8-b482-f52c89db29a1526</t>
  </si>
  <si>
    <t>AW00017687</t>
  </si>
  <si>
    <t>V4j5z24V+UW+oXt5QpOqbw==</t>
  </si>
  <si>
    <t>474925f4-3872-4eb8-b482-f52c89db29a1527</t>
  </si>
  <si>
    <t>AW00018233</t>
  </si>
  <si>
    <t>wN1XpOh8zkWGyAbrnr743A==</t>
  </si>
  <si>
    <t>474925f4-3872-4eb8-b482-f52c89db29a1528</t>
  </si>
  <si>
    <t>AW00018558</t>
  </si>
  <si>
    <t>vFedChJz6E2wW1EvmovWaQ==</t>
  </si>
  <si>
    <t>474925f4-3872-4eb8-b482-f52c89db29a1529</t>
  </si>
  <si>
    <t>AW00018791</t>
  </si>
  <si>
    <t>Z9VxYN4VmUWRYYYOHZJTPQ==</t>
  </si>
  <si>
    <t>474925f4-3872-4eb8-b482-f52c89db29a1530</t>
  </si>
  <si>
    <t>AW00018888</t>
  </si>
  <si>
    <t>weydTWqZy0GpKd6HwBeHBA==</t>
  </si>
  <si>
    <t>474925f4-3872-4eb8-b482-f52c89db29a1531</t>
  </si>
  <si>
    <t>AW00018943</t>
  </si>
  <si>
    <t>TbJ96Fz47k+8jRedUHZCFw==</t>
  </si>
  <si>
    <t>474925f4-3872-4eb8-b482-f52c89db29a1532</t>
  </si>
  <si>
    <t>AW00019005</t>
  </si>
  <si>
    <t>RmrzEdVv9kmSXITYaF1PgA==</t>
  </si>
  <si>
    <t>474925f4-3872-4eb8-b482-f52c89db29a1533</t>
  </si>
  <si>
    <t>AW00019025</t>
  </si>
  <si>
    <t>xEoMGUXfiUa5HDCHazGChA==</t>
  </si>
  <si>
    <t>474925f4-3872-4eb8-b482-f52c89db29a1534</t>
  </si>
  <si>
    <t>AW00019127</t>
  </si>
  <si>
    <t>9TXQobI/zUWP9RA1ooHnQA==</t>
  </si>
  <si>
    <t>474925f4-3872-4eb8-b482-f52c89db29a1535</t>
  </si>
  <si>
    <t>AW00019663</t>
  </si>
  <si>
    <t>6SU79PaH+UuaJXvjz84Lsw==</t>
  </si>
  <si>
    <t>474925f4-3872-4eb8-b482-f52c89db29a1536</t>
  </si>
  <si>
    <t>AW00019694</t>
  </si>
  <si>
    <t>PmL8cydxNESR3VU+RtaRhw==</t>
  </si>
  <si>
    <t>474925f4-3872-4eb8-b482-f52c89db29a1537</t>
  </si>
  <si>
    <t>AW00019896</t>
  </si>
  <si>
    <t>ezpNz1tEH0a+qOaDeAf7YQ==</t>
  </si>
  <si>
    <t>474925f4-3872-4eb8-b482-f52c89db29a1538</t>
  </si>
  <si>
    <t>AW00019993</t>
  </si>
  <si>
    <t>m/+iNFIGSEqFnTMTsM/hqQ==</t>
  </si>
  <si>
    <t>474925f4-3872-4eb8-b482-f52c89db29a1539</t>
  </si>
  <si>
    <t>AW00020356</t>
  </si>
  <si>
    <t>s3CwaqBm20O4HeJO5JoFuQ==</t>
  </si>
  <si>
    <t>474925f4-3872-4eb8-b482-f52c89db29a1540</t>
  </si>
  <si>
    <t>AW00020501</t>
  </si>
  <si>
    <t>Noe3VnbBSEin4a5nqQ0kBA==</t>
  </si>
  <si>
    <t>474925f4-3872-4eb8-b482-f52c89db29a1541</t>
  </si>
  <si>
    <t>AW00020742</t>
  </si>
  <si>
    <t>Pk5U6RwT/0Ogpd38j2RSpA==</t>
  </si>
  <si>
    <t>474925f4-3872-4eb8-b482-f52c89db29a1542</t>
  </si>
  <si>
    <t>AW00020748</t>
  </si>
  <si>
    <t>Q6UXCyq2jU2BujITKen8LA==</t>
  </si>
  <si>
    <t>474925f4-3872-4eb8-b482-f52c89db29a1543</t>
  </si>
  <si>
    <t>AW00020769</t>
  </si>
  <si>
    <t>w8FxYcEQX0yurzhwuM3AHw==</t>
  </si>
  <si>
    <t>474925f4-3872-4eb8-b482-f52c89db29a1544</t>
  </si>
  <si>
    <t>AW00021397</t>
  </si>
  <si>
    <t>bxJyp1yJrEWJ2erOenNWyQ==</t>
  </si>
  <si>
    <t>474925f4-3872-4eb8-b482-f52c89db29a1545</t>
  </si>
  <si>
    <t>AW00021603</t>
  </si>
  <si>
    <t>EsndZJAaPkuBZCj5AOyuEA==</t>
  </si>
  <si>
    <t>474925f4-3872-4eb8-b482-f52c89db29a1546</t>
  </si>
  <si>
    <t>AW00022749</t>
  </si>
  <si>
    <t>XYkcq/kvl0WJfG8LtlBXXA==</t>
  </si>
  <si>
    <t>474925f4-3872-4eb8-b482-f52c89db29a1547</t>
  </si>
  <si>
    <t>AW00023073</t>
  </si>
  <si>
    <t>YUR19wHW3kykgHEmWEIYdA==</t>
  </si>
  <si>
    <t>474925f4-3872-4eb8-b482-f52c89db29a1548</t>
  </si>
  <si>
    <t>AW00023144</t>
  </si>
  <si>
    <t>DuHQEP8ngEi/Tc/jPrFiqQ==</t>
  </si>
  <si>
    <t>474925f4-3872-4eb8-b482-f52c89db29a1549</t>
  </si>
  <si>
    <t>AW00023241</t>
  </si>
  <si>
    <t>4hzCCl2Av06ks/qrcHE1Uw==</t>
  </si>
  <si>
    <t>474925f4-3872-4eb8-b482-f52c89db29a1550</t>
  </si>
  <si>
    <t>AW00023478</t>
  </si>
  <si>
    <t>LzEQfydAZkGhkLZSZR5P1g==</t>
  </si>
  <si>
    <t>474925f4-3872-4eb8-b482-f52c89db29a1551</t>
  </si>
  <si>
    <t>AW00023584</t>
  </si>
  <si>
    <t>GY9Y0okClkmEeq9DNpkv6A==</t>
  </si>
  <si>
    <t>474925f4-3872-4eb8-b482-f52c89db29a1552</t>
  </si>
  <si>
    <t>AW00023694</t>
  </si>
  <si>
    <t>Ys+XidVFDUWgJqNdkMNCag==</t>
  </si>
  <si>
    <t>474925f4-3872-4eb8-b482-f52c89db29a1553</t>
  </si>
  <si>
    <t>AW00023720</t>
  </si>
  <si>
    <t>Gpi5oha2DkOFlByFnfPvxQ==</t>
  </si>
  <si>
    <t>474925f4-3872-4eb8-b482-f52c89db29a1554</t>
  </si>
  <si>
    <t>AW00024224</t>
  </si>
  <si>
    <t>SpsGClYc9UO+EWKyHplOrg==</t>
  </si>
  <si>
    <t>474925f4-3872-4eb8-b482-f52c89db29a1555</t>
  </si>
  <si>
    <t>AW00024327</t>
  </si>
  <si>
    <t>b/GSlAGOxkyH7V/AkSyWSQ==</t>
  </si>
  <si>
    <t>474925f4-3872-4eb8-b482-f52c89db29a1556</t>
  </si>
  <si>
    <t>AW00024420</t>
  </si>
  <si>
    <t>ne4soJlrXU6qrEPlJ7uPeQ==</t>
  </si>
  <si>
    <t>474925f4-3872-4eb8-b482-f52c89db29a1557</t>
  </si>
  <si>
    <t>AW00024450</t>
  </si>
  <si>
    <t>wjneI3btxkyTSDzVJ79V5w==</t>
  </si>
  <si>
    <t>474925f4-3872-4eb8-b482-f52c89db29a1558</t>
  </si>
  <si>
    <t>AW00024981</t>
  </si>
  <si>
    <t>6o1BDDqasESHm+ZxcDr8vQ==</t>
  </si>
  <si>
    <t>474925f4-3872-4eb8-b482-f52c89db29a1559</t>
  </si>
  <si>
    <t>AW00025276</t>
  </si>
  <si>
    <t>qm2n9nqFJECnBopqMV0bXA==</t>
  </si>
  <si>
    <t>474925f4-3872-4eb8-b482-f52c89db29a1560</t>
  </si>
  <si>
    <t>AW00026103</t>
  </si>
  <si>
    <t>iVjR2lIH5UOHyajFGHWbLA==</t>
  </si>
  <si>
    <t>474925f4-3872-4eb8-b482-f52c89db29a1561</t>
  </si>
  <si>
    <t>AW00026174</t>
  </si>
  <si>
    <t>bB6q/AN250Ca4dmjZAna6A==</t>
  </si>
  <si>
    <t>474925f4-3872-4eb8-b482-f52c89db29a1562</t>
  </si>
  <si>
    <t>AW00026261</t>
  </si>
  <si>
    <t>wTDmnCm3vkCaKqmnnTzdrg==</t>
  </si>
  <si>
    <t>474925f4-3872-4eb8-b482-f52c89db29a1563</t>
  </si>
  <si>
    <t>AW00026622</t>
  </si>
  <si>
    <t>0C09iknmRkiNh2dl0vY+lQ==</t>
  </si>
  <si>
    <t>474925f4-3872-4eb8-b482-f52c89db29a1564</t>
  </si>
  <si>
    <t>AW00027207</t>
  </si>
  <si>
    <t>9jyqO1QzgUS51mQiqL4s2Q==</t>
  </si>
  <si>
    <t>474925f4-3872-4eb8-b482-f52c89db29a1565</t>
  </si>
  <si>
    <t>AW00027922</t>
  </si>
  <si>
    <t>AjJOZkkHTECvyPXCPsMC3Q==</t>
  </si>
  <si>
    <t>474925f4-3872-4eb8-b482-f52c89db29a1566</t>
  </si>
  <si>
    <t>AW00028015</t>
  </si>
  <si>
    <t>ViSsO/BJkUaXYRtKQjOP+A==</t>
  </si>
  <si>
    <t>474925f4-3872-4eb8-b482-f52c89db29a1567</t>
  </si>
  <si>
    <t>AW00028270</t>
  </si>
  <si>
    <t>qR9fEoraD0Weijd9hDNckw==</t>
  </si>
  <si>
    <t>474925f4-3872-4eb8-b482-f52c89db29a1568</t>
  </si>
  <si>
    <t>AW00028777</t>
  </si>
  <si>
    <t>gK2w3mpN1UGHhImX2uPipA==</t>
  </si>
  <si>
    <t>474925f4-3872-4eb8-b482-f52c89db29a1569</t>
  </si>
  <si>
    <t>AW00028853</t>
  </si>
  <si>
    <t>k2MTVeBgHUSM+EAiKO2TNg==</t>
  </si>
  <si>
    <t>474925f4-3872-4eb8-b482-f52c89db29a1570</t>
  </si>
  <si>
    <t>AW00029007</t>
  </si>
  <si>
    <t>97EHPuGKREGHoAtrv3HwSw==</t>
  </si>
  <si>
    <t>474925f4-3872-4eb8-b482-f52c89db29a1571</t>
  </si>
  <si>
    <t>AW00029125</t>
  </si>
  <si>
    <t>s8DVgG3a30OHHlfBFCEKnw==</t>
  </si>
  <si>
    <t>474925f4-3872-4eb8-b482-f52c89db29a1572</t>
  </si>
  <si>
    <t>AW00029349</t>
  </si>
  <si>
    <t>szXNbMhoZk+jsIpj7A3yXg==</t>
  </si>
  <si>
    <t>474925f4-3872-4eb8-b482-f52c89db29a1573</t>
  </si>
  <si>
    <t>AW00011130</t>
  </si>
  <si>
    <t>Faluk9v2EUW6ugem6Q56jg==</t>
  </si>
  <si>
    <t>474925f4-3872-4eb8-b482-f52c89db29a1574</t>
  </si>
  <si>
    <t>AW00011304</t>
  </si>
  <si>
    <t>VLmR8zP9hkeZweEKGkkupg==</t>
  </si>
  <si>
    <t>474925f4-3872-4eb8-b482-f52c89db29a1575</t>
  </si>
  <si>
    <t>AW00011622</t>
  </si>
  <si>
    <t>hjvHXBQ+00ar14fiJDFimA==</t>
  </si>
  <si>
    <t>474925f4-3872-4eb8-b482-f52c89db29a1576</t>
  </si>
  <si>
    <t>AW00011879</t>
  </si>
  <si>
    <t>kvOkYVchH0mheG7+M4Kesg==</t>
  </si>
  <si>
    <t>474925f4-3872-4eb8-b482-f52c89db29a1577</t>
  </si>
  <si>
    <t>AW00011953</t>
  </si>
  <si>
    <t>IhgPtB+Lwk2Ekx6m9lwonQ==</t>
  </si>
  <si>
    <t>474925f4-3872-4eb8-b482-f52c89db29a1578</t>
  </si>
  <si>
    <t>AW00012148</t>
  </si>
  <si>
    <t>7dv37oNUykaCEFjHtNGhKw==</t>
  </si>
  <si>
    <t>474925f4-3872-4eb8-b482-f52c89db29a1579</t>
  </si>
  <si>
    <t>AW00012185</t>
  </si>
  <si>
    <t>xuWDbYFtZU63Py5tn6nVVg==</t>
  </si>
  <si>
    <t>474925f4-3872-4eb8-b482-f52c89db29a1580</t>
  </si>
  <si>
    <t>AW00012204</t>
  </si>
  <si>
    <t>4O2f7Wb+x024YnkCN5UDCg==</t>
  </si>
  <si>
    <t>474925f4-3872-4eb8-b482-f52c89db29a1581</t>
  </si>
  <si>
    <t>AW00012456</t>
  </si>
  <si>
    <t>HBvxxiSqM0yIo46h2FmHNw==</t>
  </si>
  <si>
    <t>474925f4-3872-4eb8-b482-f52c89db29a1582</t>
  </si>
  <si>
    <t>AW00012528</t>
  </si>
  <si>
    <t>dTirWvBhCkmgf2aBHvBzcA==</t>
  </si>
  <si>
    <t>474925f4-3872-4eb8-b482-f52c89db29a1583</t>
  </si>
  <si>
    <t>AW00012779</t>
  </si>
  <si>
    <t>k0Es+/khsEir9IAgS5iH2g==</t>
  </si>
  <si>
    <t>474925f4-3872-4eb8-b482-f52c89db29a1584</t>
  </si>
  <si>
    <t>AW00013213</t>
  </si>
  <si>
    <t>RC8B5Eu/B06X8nWLmoW5nQ==</t>
  </si>
  <si>
    <t>474925f4-3872-4eb8-b482-f52c89db29a1585</t>
  </si>
  <si>
    <t>AW00013397</t>
  </si>
  <si>
    <t>3Ql4g9uT7kuJ77r/Elszxg==</t>
  </si>
  <si>
    <t>474925f4-3872-4eb8-b482-f52c89db29a1586</t>
  </si>
  <si>
    <t>AW00013717</t>
  </si>
  <si>
    <t>Taw/pwFX80Sdi2Sa7NKUCA==</t>
  </si>
  <si>
    <t>474925f4-3872-4eb8-b482-f52c89db29a1587</t>
  </si>
  <si>
    <t>AW00014570</t>
  </si>
  <si>
    <t>Imt5k9yr30SvIJS9gDtIHg==</t>
  </si>
  <si>
    <t>474925f4-3872-4eb8-b482-f52c89db29a1588</t>
  </si>
  <si>
    <t>AW00014625</t>
  </si>
  <si>
    <t>3TB8MXZEw0+PoVZ+oKFXnA==</t>
  </si>
  <si>
    <t>474925f4-3872-4eb8-b482-f52c89db29a1589</t>
  </si>
  <si>
    <t>AW00014628</t>
  </si>
  <si>
    <t>AZEzT6Wid06qXLwvO3tZnQ==</t>
  </si>
  <si>
    <t>474925f4-3872-4eb8-b482-f52c89db29a1590</t>
  </si>
  <si>
    <t>AW00014869</t>
  </si>
  <si>
    <t>/OMw7TDtIkScRC3MjXE5fQ==</t>
  </si>
  <si>
    <t>474925f4-3872-4eb8-b482-f52c89db29a1591</t>
  </si>
  <si>
    <t>AW00014905</t>
  </si>
  <si>
    <t>P+sJdNEpu0msw4cHjzRlpg==</t>
  </si>
  <si>
    <t>474925f4-3872-4eb8-b482-f52c89db29a1592</t>
  </si>
  <si>
    <t>AW00015247</t>
  </si>
  <si>
    <t>AndNDE/WlEKp2+4sFCrtlg==</t>
  </si>
  <si>
    <t>474925f4-3872-4eb8-b482-f52c89db29a1593</t>
  </si>
  <si>
    <t>AW00015515</t>
  </si>
  <si>
    <t>ODwNL2utgUyFhVX3SDd0Zg==</t>
  </si>
  <si>
    <t>474925f4-3872-4eb8-b482-f52c89db29a1594</t>
  </si>
  <si>
    <t>AW00015743</t>
  </si>
  <si>
    <t>JKJMngiW5k6FuaopH9TeDg==</t>
  </si>
  <si>
    <t>474925f4-3872-4eb8-b482-f52c89db29a1595</t>
  </si>
  <si>
    <t>AW00015918</t>
  </si>
  <si>
    <t>VD+KCGmnHEyJQDND966w5g==</t>
  </si>
  <si>
    <t>474925f4-3872-4eb8-b482-f52c89db29a1596</t>
  </si>
  <si>
    <t>AW00016092</t>
  </si>
  <si>
    <t>bHhOWssDfUi02Htb+l7A6w==</t>
  </si>
  <si>
    <t>474925f4-3872-4eb8-b482-f52c89db29a1597</t>
  </si>
  <si>
    <t>AW00016146</t>
  </si>
  <si>
    <t>2CTwyQkZmEOe0C2EK3it0Q==</t>
  </si>
  <si>
    <t>474925f4-3872-4eb8-b482-f52c89db29a1598</t>
  </si>
  <si>
    <t>AW00016671</t>
  </si>
  <si>
    <t>+J+l787KokyKDdLvbYQFNA==</t>
  </si>
  <si>
    <t>474925f4-3872-4eb8-b482-f52c89db29a1599</t>
  </si>
  <si>
    <t>AW00018353</t>
  </si>
  <si>
    <t>+8OxIuZzoUWtllLa3rMqAg==</t>
  </si>
  <si>
    <t>474925f4-3872-4eb8-b482-f52c89db29a1600</t>
  </si>
  <si>
    <t>AW00018545</t>
  </si>
  <si>
    <t>NNdNF5buuEmLbxk8uzcmHw==</t>
  </si>
  <si>
    <t>474925f4-3872-4eb8-b482-f52c89db29a1601</t>
  </si>
  <si>
    <t>AW00018918</t>
  </si>
  <si>
    <t>nMcOdy4Uw0yoqN9cRPN7rg==</t>
  </si>
  <si>
    <t>474925f4-3872-4eb8-b482-f52c89db29a1602</t>
  </si>
  <si>
    <t>AW00018990</t>
  </si>
  <si>
    <t>+F4Sjg+Jv0SQYF3WYGZ8Mg==</t>
  </si>
  <si>
    <t>474925f4-3872-4eb8-b482-f52c89db29a1603</t>
  </si>
  <si>
    <t>AW00019133</t>
  </si>
  <si>
    <t>46lo3OpJhkq90GQ8qMRb1w==</t>
  </si>
  <si>
    <t>474925f4-3872-4eb8-b482-f52c89db29a1604</t>
  </si>
  <si>
    <t>AW00019980</t>
  </si>
  <si>
    <t>8G/CeKmCs0WcKykRVLWqOg==</t>
  </si>
  <si>
    <t>474925f4-3872-4eb8-b482-f52c89db29a1605</t>
  </si>
  <si>
    <t>AW00020474</t>
  </si>
  <si>
    <t>a2l1fiBkQ0SDM2avmIZwbg==</t>
  </si>
  <si>
    <t>474925f4-3872-4eb8-b482-f52c89db29a1606</t>
  </si>
  <si>
    <t>AW00020703</t>
  </si>
  <si>
    <t>gJVsPLhuQkic3Qm+NFJ2qg==</t>
  </si>
  <si>
    <t>474925f4-3872-4eb8-b482-f52c89db29a1607</t>
  </si>
  <si>
    <t>AW00021156</t>
  </si>
  <si>
    <t>2MOtgepakUuWRyZWVlqFnQ==</t>
  </si>
  <si>
    <t>474925f4-3872-4eb8-b482-f52c89db29a1608</t>
  </si>
  <si>
    <t>AW00021314</t>
  </si>
  <si>
    <t>T073Ezm1iEK0LVGaaXzwNQ==</t>
  </si>
  <si>
    <t>474925f4-3872-4eb8-b482-f52c89db29a1609</t>
  </si>
  <si>
    <t>AW00021353</t>
  </si>
  <si>
    <t>TThEG4zyXkuG4UbkFm83mw==</t>
  </si>
  <si>
    <t>474925f4-3872-4eb8-b482-f52c89db29a1610</t>
  </si>
  <si>
    <t>AW00021396</t>
  </si>
  <si>
    <t>TjfHm+ZKrECxlW9Jqdx1YQ==</t>
  </si>
  <si>
    <t>474925f4-3872-4eb8-b482-f52c89db29a1611</t>
  </si>
  <si>
    <t>AW00021485</t>
  </si>
  <si>
    <t>oFRvZwue0Ealf1/ozCkPFg==</t>
  </si>
  <si>
    <t>474925f4-3872-4eb8-b482-f52c89db29a1612</t>
  </si>
  <si>
    <t>AW00021924</t>
  </si>
  <si>
    <t>8VklU/Xy8EWiMMA6sGA4aA==</t>
  </si>
  <si>
    <t>474925f4-3872-4eb8-b482-f52c89db29a1613</t>
  </si>
  <si>
    <t>AW00021926</t>
  </si>
  <si>
    <t>fzEZZOSFSkOz3fMDnL2nCQ==</t>
  </si>
  <si>
    <t>474925f4-3872-4eb8-b482-f52c89db29a1614</t>
  </si>
  <si>
    <t>AW00022011</t>
  </si>
  <si>
    <t>dxb5AN2cjEyNKu4NqKyBUA==</t>
  </si>
  <si>
    <t>474925f4-3872-4eb8-b482-f52c89db29a1615</t>
  </si>
  <si>
    <t>AW00022897</t>
  </si>
  <si>
    <t>QD+5a6SzmUexVXfQmVXUiQ==</t>
  </si>
  <si>
    <t>474925f4-3872-4eb8-b482-f52c89db29a1616</t>
  </si>
  <si>
    <t>AW00023187</t>
  </si>
  <si>
    <t>fxO2FqlgMk++ra1h1jhpXA==</t>
  </si>
  <si>
    <t>474925f4-3872-4eb8-b482-f52c89db29a1617</t>
  </si>
  <si>
    <t>AW00023280</t>
  </si>
  <si>
    <t>lw97sNdM2E2oOl/NnDvdtg==</t>
  </si>
  <si>
    <t>474925f4-3872-4eb8-b482-f52c89db29a1618</t>
  </si>
  <si>
    <t>AW00023298</t>
  </si>
  <si>
    <t>pWsWKTbzYkiRw3yKZNczWQ==</t>
  </si>
  <si>
    <t>474925f4-3872-4eb8-b482-f52c89db29a1619</t>
  </si>
  <si>
    <t>AW00023461</t>
  </si>
  <si>
    <t>1tC6N6zVO0O+g4WouK80vQ==</t>
  </si>
  <si>
    <t>474925f4-3872-4eb8-b482-f52c89db29a1620</t>
  </si>
  <si>
    <t>AW00023568</t>
  </si>
  <si>
    <t>rb/36pX1HU2bPLn3fdQqfg==</t>
  </si>
  <si>
    <t>474925f4-3872-4eb8-b482-f52c89db29a1621</t>
  </si>
  <si>
    <t>AW00023870</t>
  </si>
  <si>
    <t>+bmucfAYt0WekLJqcCsC6Q==</t>
  </si>
  <si>
    <t>474925f4-3872-4eb8-b482-f52c89db29a1622</t>
  </si>
  <si>
    <t>AW00024425</t>
  </si>
  <si>
    <t>5yM7UxrSwU+P7X2Az260Ig==</t>
  </si>
  <si>
    <t>474925f4-3872-4eb8-b482-f52c89db29a1623</t>
  </si>
  <si>
    <t>AW00025059</t>
  </si>
  <si>
    <t>kTsTBkUiKkS559Dp4ffjog==</t>
  </si>
  <si>
    <t>474925f4-3872-4eb8-b482-f52c89db29a1624</t>
  </si>
  <si>
    <t>AW00025178</t>
  </si>
  <si>
    <t>Xlud4bKPXU6z2crO92dvVg==</t>
  </si>
  <si>
    <t>474925f4-3872-4eb8-b482-f52c89db29a1625</t>
  </si>
  <si>
    <t>AW00025183</t>
  </si>
  <si>
    <t>87zKVkUgxUuLIKw7bsiiNQ==</t>
  </si>
  <si>
    <t>474925f4-3872-4eb8-b482-f52c89db29a1626</t>
  </si>
  <si>
    <t>AW00025395</t>
  </si>
  <si>
    <t>is1+n+NnTUiL4Ld5tOfEsw==</t>
  </si>
  <si>
    <t>474925f4-3872-4eb8-b482-f52c89db29a1627</t>
  </si>
  <si>
    <t>AW00025914</t>
  </si>
  <si>
    <t>eEYyYK9R1EmBQ6i0GjfhhA==</t>
  </si>
  <si>
    <t>474925f4-3872-4eb8-b482-f52c89db29a1628</t>
  </si>
  <si>
    <t>AW00026041</t>
  </si>
  <si>
    <t>SwHvw6Q9G0SqjyV6qsRBIg==</t>
  </si>
  <si>
    <t>474925f4-3872-4eb8-b482-f52c89db29a1629</t>
  </si>
  <si>
    <t>AW00026542</t>
  </si>
  <si>
    <t>LbV+2aHVoU6u7WWO8piYGA==</t>
  </si>
  <si>
    <t>474925f4-3872-4eb8-b482-f52c89db29a1630</t>
  </si>
  <si>
    <t>AW00026556</t>
  </si>
  <si>
    <t>YB8NweMVhU2OiXPXKQMvBw==</t>
  </si>
  <si>
    <t>474925f4-3872-4eb8-b482-f52c89db29a1631</t>
  </si>
  <si>
    <t>AW00027639</t>
  </si>
  <si>
    <t>/CVREYF2NEuckLWnZs6WlQ==</t>
  </si>
  <si>
    <t>474925f4-3872-4eb8-b482-f52c89db29a1632</t>
  </si>
  <si>
    <t>AW00028171</t>
  </si>
  <si>
    <t>2kg7Y1KC6E2+0km6F2ZPvA==</t>
  </si>
  <si>
    <t>474925f4-3872-4eb8-b482-f52c89db29a1633</t>
  </si>
  <si>
    <t>AW00028175</t>
  </si>
  <si>
    <t>CMNfFzjvMUmhMxxn3lYAMg==</t>
  </si>
  <si>
    <t>474925f4-3872-4eb8-b482-f52c89db29a1634</t>
  </si>
  <si>
    <t>AW00028792</t>
  </si>
  <si>
    <t>arkxqVCUKkqBM7mrqR7Vfw==</t>
  </si>
  <si>
    <t>474925f4-3872-4eb8-b482-f52c89db29a1635</t>
  </si>
  <si>
    <t>AW00028803</t>
  </si>
  <si>
    <t>kD53UDitJkSHuXWMMfB0aA==</t>
  </si>
  <si>
    <t>474925f4-3872-4eb8-b482-f52c89db29a1636</t>
  </si>
  <si>
    <t>AW00028839</t>
  </si>
  <si>
    <t>Ib2mXmoMzk+NW3v5hdHnAg==</t>
  </si>
  <si>
    <t>474925f4-3872-4eb8-b482-f52c89db29a1637</t>
  </si>
  <si>
    <t>AW00028851</t>
  </si>
  <si>
    <t>amVXZciGO0a+WE0QF7FcMQ==</t>
  </si>
  <si>
    <t>474925f4-3872-4eb8-b482-f52c89db29a1638</t>
  </si>
  <si>
    <t>AW00028989</t>
  </si>
  <si>
    <t>/pNPOXHMJ0WJZResNwUKtQ==</t>
  </si>
  <si>
    <t>474925f4-3872-4eb8-b482-f52c89db29a1639</t>
  </si>
  <si>
    <t>AW00029073</t>
  </si>
  <si>
    <t>U4p0PCjxEkC3Cum20gD2Ww==</t>
  </si>
  <si>
    <t>474925f4-3872-4eb8-b482-f52c89db29a1640</t>
  </si>
  <si>
    <t>AW00011675</t>
  </si>
  <si>
    <t>9ixuz1cqTUWr203GkjelCg==</t>
  </si>
  <si>
    <t>474925f4-3872-4eb8-b482-f52c89db29a1641</t>
  </si>
  <si>
    <t>AW00011871</t>
  </si>
  <si>
    <t>aqIhXobryEykOu5mibOQzw==</t>
  </si>
  <si>
    <t>474925f4-3872-4eb8-b482-f52c89db29a1642</t>
  </si>
  <si>
    <t>AW00012161</t>
  </si>
  <si>
    <t>ABPp0h/pokqejvuo1vEp4w==</t>
  </si>
  <si>
    <t>474925f4-3872-4eb8-b482-f52c89db29a1643</t>
  </si>
  <si>
    <t>AW00012415</t>
  </si>
  <si>
    <t>X+JJ9JLbA02Wiik3bAvdHA==</t>
  </si>
  <si>
    <t>474925f4-3872-4eb8-b482-f52c89db29a1644</t>
  </si>
  <si>
    <t>AW00012896</t>
  </si>
  <si>
    <t>tNWX+1mdUkuNXZ8d12iAkw==</t>
  </si>
  <si>
    <t>474925f4-3872-4eb8-b482-f52c89db29a1645</t>
  </si>
  <si>
    <t>AW00013234</t>
  </si>
  <si>
    <t>kgYyfUymmEynxv4FnhrW9g==</t>
  </si>
  <si>
    <t>474925f4-3872-4eb8-b482-f52c89db29a1646</t>
  </si>
  <si>
    <t>AW00013245</t>
  </si>
  <si>
    <t>id7+bwjeuEezDMQEvrMl4g==</t>
  </si>
  <si>
    <t>474925f4-3872-4eb8-b482-f52c89db29a1647</t>
  </si>
  <si>
    <t>AW00013280</t>
  </si>
  <si>
    <t>aIXScnb4xk+heYMinr4INQ==</t>
  </si>
  <si>
    <t>474925f4-3872-4eb8-b482-f52c89db29a1648</t>
  </si>
  <si>
    <t>AW00013372</t>
  </si>
  <si>
    <t>FkOMKxratUGRs6NPqeQ8bw==</t>
  </si>
  <si>
    <t>474925f4-3872-4eb8-b482-f52c89db29a1649</t>
  </si>
  <si>
    <t>AW00013462</t>
  </si>
  <si>
    <t>ELysJ4hB3EmxZNVyAHXiRA==</t>
  </si>
  <si>
    <t>474925f4-3872-4eb8-b482-f52c89db29a1650</t>
  </si>
  <si>
    <t>AW00013469</t>
  </si>
  <si>
    <t>6/9a0q57pkCmPkNXCrFsug==</t>
  </si>
  <si>
    <t>474925f4-3872-4eb8-b482-f52c89db29a1651</t>
  </si>
  <si>
    <t>AW00013483</t>
  </si>
  <si>
    <t>Gdlg+EkfI0OwoDFzLn2dwg==</t>
  </si>
  <si>
    <t>474925f4-3872-4eb8-b482-f52c89db29a1652</t>
  </si>
  <si>
    <t>AW00013488</t>
  </si>
  <si>
    <t>lhhFmjHe3EGswbyJ3CJoNA==</t>
  </si>
  <si>
    <t>474925f4-3872-4eb8-b482-f52c89db29a1653</t>
  </si>
  <si>
    <t>AW00013658</t>
  </si>
  <si>
    <t>YFUsK4hP102ES8V9vQQkzw==</t>
  </si>
  <si>
    <t>474925f4-3872-4eb8-b482-f52c89db29a1654</t>
  </si>
  <si>
    <t>AW00013730</t>
  </si>
  <si>
    <t>SIGVBNFXsUiI866XlV/fVw==</t>
  </si>
  <si>
    <t>474925f4-3872-4eb8-b482-f52c89db29a1655</t>
  </si>
  <si>
    <t>AW00013861</t>
  </si>
  <si>
    <t>1XGoFdIVM0GEwgxg0N1AAQ==</t>
  </si>
  <si>
    <t>474925f4-3872-4eb8-b482-f52c89db29a1656</t>
  </si>
  <si>
    <t>AW00014753</t>
  </si>
  <si>
    <t>HDb0HElj0k2QN9Rci4a/Ww==</t>
  </si>
  <si>
    <t>474925f4-3872-4eb8-b482-f52c89db29a1657</t>
  </si>
  <si>
    <t>AW00015168</t>
  </si>
  <si>
    <t>HYWO7PZ+jkGBE2Nju9uNfg==</t>
  </si>
  <si>
    <t>474925f4-3872-4eb8-b482-f52c89db29a1658</t>
  </si>
  <si>
    <t>AW00015290</t>
  </si>
  <si>
    <t>EZ78m8sCEk2Rd07oRsgu7g==</t>
  </si>
  <si>
    <t>474925f4-3872-4eb8-b482-f52c89db29a1659</t>
  </si>
  <si>
    <t>AW00015893</t>
  </si>
  <si>
    <t>/oHRYbK7rkuXnL9xItMAdA==</t>
  </si>
  <si>
    <t>474925f4-3872-4eb8-b482-f52c89db29a1660</t>
  </si>
  <si>
    <t>AW00016104</t>
  </si>
  <si>
    <t>OCPr+F4WV0Cl7z8GgljYzA==</t>
  </si>
  <si>
    <t>474925f4-3872-4eb8-b482-f52c89db29a1661</t>
  </si>
  <si>
    <t>AW00016105</t>
  </si>
  <si>
    <t>511rkL4pa0uyRolrNZ4bRg==</t>
  </si>
  <si>
    <t>474925f4-3872-4eb8-b482-f52c89db29a1662</t>
  </si>
  <si>
    <t>AW00016774</t>
  </si>
  <si>
    <t>v2cNIfDrRUKevwr6I68L6w==</t>
  </si>
  <si>
    <t>474925f4-3872-4eb8-b482-f52c89db29a1663</t>
  </si>
  <si>
    <t>AW00016856</t>
  </si>
  <si>
    <t>AgAMH/YIRUe2e3+1GLR10w==</t>
  </si>
  <si>
    <t>474925f4-3872-4eb8-b482-f52c89db29a1664</t>
  </si>
  <si>
    <t>AW00016857</t>
  </si>
  <si>
    <t>VNh7O2gX2UKx8XmsJZci7A==</t>
  </si>
  <si>
    <t>474925f4-3872-4eb8-b482-f52c89db29a1665</t>
  </si>
  <si>
    <t>AW00017118</t>
  </si>
  <si>
    <t>M1jnpzvHRkiaK5zpvX5vXw==</t>
  </si>
  <si>
    <t>474925f4-3872-4eb8-b482-f52c89db29a1666</t>
  </si>
  <si>
    <t>AW00017166</t>
  </si>
  <si>
    <t>VZnZnrSwykiQ7JR2PLKQrQ==</t>
  </si>
  <si>
    <t>474925f4-3872-4eb8-b482-f52c89db29a1667</t>
  </si>
  <si>
    <t>AW00017389</t>
  </si>
  <si>
    <t>pJB7ldy3sUCacOBHoYLcbg==</t>
  </si>
  <si>
    <t>474925f4-3872-4eb8-b482-f52c89db29a1668</t>
  </si>
  <si>
    <t>AW00017414</t>
  </si>
  <si>
    <t>6ED28I87UUe455XYI/O15g==</t>
  </si>
  <si>
    <t>474925f4-3872-4eb8-b482-f52c89db29a1669</t>
  </si>
  <si>
    <t>AW00017464</t>
  </si>
  <si>
    <t>Qa9yBdHEwkGkaE3kq3QxaQ==</t>
  </si>
  <si>
    <t>474925f4-3872-4eb8-b482-f52c89db29a1670</t>
  </si>
  <si>
    <t>AW00017570</t>
  </si>
  <si>
    <t>cfFDX+JcsEOxLgsXlotr0g==</t>
  </si>
  <si>
    <t>474925f4-3872-4eb8-b482-f52c89db29a1671</t>
  </si>
  <si>
    <t>AW00017862</t>
  </si>
  <si>
    <t>oB4ay7DLFUKlfIp4siaLRw==</t>
  </si>
  <si>
    <t>474925f4-3872-4eb8-b482-f52c89db29a1672</t>
  </si>
  <si>
    <t>AW00018393</t>
  </si>
  <si>
    <t>hknvmM8G80udQmny27Gh4g==</t>
  </si>
  <si>
    <t>474925f4-3872-4eb8-b482-f52c89db29a1673</t>
  </si>
  <si>
    <t>AW00018472</t>
  </si>
  <si>
    <t>PmHy7IJR8E644LTcfM5VzA==</t>
  </si>
  <si>
    <t>474925f4-3872-4eb8-b482-f52c89db29a1674</t>
  </si>
  <si>
    <t>AW00018828</t>
  </si>
  <si>
    <t>PzyUJn0x7U+FvEbSUcuLUA==</t>
  </si>
  <si>
    <t>474925f4-3872-4eb8-b482-f52c89db29a1675</t>
  </si>
  <si>
    <t>AW00018969</t>
  </si>
  <si>
    <t>tCUnW+vKskGzcu/XWbPenA==</t>
  </si>
  <si>
    <t>474925f4-3872-4eb8-b482-f52c89db29a1676</t>
  </si>
  <si>
    <t>AW00019212</t>
  </si>
  <si>
    <t>2vK0R91iHk+eP/HEMpH4cQ==</t>
  </si>
  <si>
    <t>474925f4-3872-4eb8-b482-f52c89db29a1677</t>
  </si>
  <si>
    <t>AW00019410</t>
  </si>
  <si>
    <t>FRuqu5xiHkaamEypTgTr2g==</t>
  </si>
  <si>
    <t>474925f4-3872-4eb8-b482-f52c89db29a1678</t>
  </si>
  <si>
    <t>AW00019635</t>
  </si>
  <si>
    <t>s8lpMRryjUOXQA0k+B+FYQ==</t>
  </si>
  <si>
    <t>474925f4-3872-4eb8-b482-f52c89db29a1679</t>
  </si>
  <si>
    <t>AW00019657</t>
  </si>
  <si>
    <t>HHGcmDXqF06JhUVCvecmyg==</t>
  </si>
  <si>
    <t>474925f4-3872-4eb8-b482-f52c89db29a1680</t>
  </si>
  <si>
    <t>AW00020332</t>
  </si>
  <si>
    <t>CNCE9LRn0Uui2yHyIRgP6Q==</t>
  </si>
  <si>
    <t>474925f4-3872-4eb8-b482-f52c89db29a1681</t>
  </si>
  <si>
    <t>AW00020662</t>
  </si>
  <si>
    <t>N2eyW6Z7qkSEYuFcdpMNcQ==</t>
  </si>
  <si>
    <t>474925f4-3872-4eb8-b482-f52c89db29a1682</t>
  </si>
  <si>
    <t>AW00020733</t>
  </si>
  <si>
    <t>LSbcLFG7JUaVgmvqYXTX7Q==</t>
  </si>
  <si>
    <t>474925f4-3872-4eb8-b482-f52c89db29a1683</t>
  </si>
  <si>
    <t>AW00021149</t>
  </si>
  <si>
    <t>vaoZbHEoAkGCZtY0xKUi/g==</t>
  </si>
  <si>
    <t>474925f4-3872-4eb8-b482-f52c89db29a1684</t>
  </si>
  <si>
    <t>AW00021495</t>
  </si>
  <si>
    <t>yzwFmqp4w0qMdIiwyY1Usg==</t>
  </si>
  <si>
    <t>474925f4-3872-4eb8-b482-f52c89db29a1685</t>
  </si>
  <si>
    <t>AW00021634</t>
  </si>
  <si>
    <t>JCyfoNAnXE641YyX3aoeqA==</t>
  </si>
  <si>
    <t>474925f4-3872-4eb8-b482-f52c89db29a1686</t>
  </si>
  <si>
    <t>AW00022158</t>
  </si>
  <si>
    <t>5hQOqQn9vE6XbZrdobZF3A==</t>
  </si>
  <si>
    <t>474925f4-3872-4eb8-b482-f52c89db29a1687</t>
  </si>
  <si>
    <t>AW00022228</t>
  </si>
  <si>
    <t>R4ecLQMcTUuI0xfKU5aK/A==</t>
  </si>
  <si>
    <t>474925f4-3872-4eb8-b482-f52c89db29a1688</t>
  </si>
  <si>
    <t>AW00022339</t>
  </si>
  <si>
    <t>+nyxaNF96kWMP8ZhTGbVXg==</t>
  </si>
  <si>
    <t>474925f4-3872-4eb8-b482-f52c89db29a1689</t>
  </si>
  <si>
    <t>AW00022985</t>
  </si>
  <si>
    <t>lvWSUGqXm06CEEFNkvVELQ==</t>
  </si>
  <si>
    <t>474925f4-3872-4eb8-b482-f52c89db29a1690</t>
  </si>
  <si>
    <t>AW00023282</t>
  </si>
  <si>
    <t>M2LzlCzYzEuZ3BXbiXp8TQ==</t>
  </si>
  <si>
    <t>474925f4-3872-4eb8-b482-f52c89db29a1691</t>
  </si>
  <si>
    <t>AW00023821</t>
  </si>
  <si>
    <t>hOxhjsG4bEOXyXkpJUw8jA==</t>
  </si>
  <si>
    <t>474925f4-3872-4eb8-b482-f52c89db29a1692</t>
  </si>
  <si>
    <t>AW00024311</t>
  </si>
  <si>
    <t>fI0T5znG2Eqpp2xeALKDOw==</t>
  </si>
  <si>
    <t>474925f4-3872-4eb8-b482-f52c89db29a1693</t>
  </si>
  <si>
    <t>AW00024736</t>
  </si>
  <si>
    <t>yu5CTXijDEOq8nWCzfwssg==</t>
  </si>
  <si>
    <t>474925f4-3872-4eb8-b482-f52c89db29a1694</t>
  </si>
  <si>
    <t>AW00025181</t>
  </si>
  <si>
    <t>JX91SBUBzkCVbzzKe2d1PQ==</t>
  </si>
  <si>
    <t>474925f4-3872-4eb8-b482-f52c89db29a1695</t>
  </si>
  <si>
    <t>AW00026598</t>
  </si>
  <si>
    <t>xRxHLWogwES6F9LJwWZEIg==</t>
  </si>
  <si>
    <t>474925f4-3872-4eb8-b482-f52c89db29a1696</t>
  </si>
  <si>
    <t>AW00026720</t>
  </si>
  <si>
    <t>z872l6dOJ0qb0tn5/dR1oQ==</t>
  </si>
  <si>
    <t>474925f4-3872-4eb8-b482-f52c89db29a1697</t>
  </si>
  <si>
    <t>AW00027096</t>
  </si>
  <si>
    <t>mytCrZ0dYE+/UzAv1t5rxg==</t>
  </si>
  <si>
    <t>474925f4-3872-4eb8-b482-f52c89db29a1698</t>
  </si>
  <si>
    <t>AW00027113</t>
  </si>
  <si>
    <t>2pTptJFUlk+xgg/S7Y/u/A==</t>
  </si>
  <si>
    <t>474925f4-3872-4eb8-b482-f52c89db29a1699</t>
  </si>
  <si>
    <t>AW00027548</t>
  </si>
  <si>
    <t>rqlIweQLDEicgah1mpbjsA==</t>
  </si>
  <si>
    <t>474925f4-3872-4eb8-b482-f52c89db29a1700</t>
  </si>
  <si>
    <t>AW00028040</t>
  </si>
  <si>
    <t>CmXJ1sOAPkKGbkXABB1NxA==</t>
  </si>
  <si>
    <t>474925f4-3872-4eb8-b482-f52c89db29a1701</t>
  </si>
  <si>
    <t>AW00028148</t>
  </si>
  <si>
    <t>nZN6sxTgbUOTkZLKYDYcJw==</t>
  </si>
  <si>
    <t>474925f4-3872-4eb8-b482-f52c89db29a1702</t>
  </si>
  <si>
    <t>AW00028807</t>
  </si>
  <si>
    <t>h2OUk1w1s0GNVE7sE24fqw==</t>
  </si>
  <si>
    <t>474925f4-3872-4eb8-b482-f52c89db29a1703</t>
  </si>
  <si>
    <t>AW00028861</t>
  </si>
  <si>
    <t>7G5IQGPO4kKufLnwK5+i7w==</t>
  </si>
  <si>
    <t>474925f4-3872-4eb8-b482-f52c89db29a1704</t>
  </si>
  <si>
    <t>AW00029002</t>
  </si>
  <si>
    <t>mhX3rpNzTUqNHK9w3fx2Vg==</t>
  </si>
  <si>
    <t>474925f4-3872-4eb8-b482-f52c89db29a1705</t>
  </si>
  <si>
    <t>AW00029325</t>
  </si>
  <si>
    <t>elhwoxbUuUiWBQAYxurmzA==</t>
  </si>
  <si>
    <t>474925f4-3872-4eb8-b482-f52c89db29a1706</t>
  </si>
  <si>
    <t>AW00011815</t>
  </si>
  <si>
    <t>4ScQcvBs8UWTCSyv29bhHw==</t>
  </si>
  <si>
    <t>474925f4-3872-4eb8-b482-f52c89db29a1707</t>
  </si>
  <si>
    <t>AW00012075</t>
  </si>
  <si>
    <t>t2ftteZiPkKghpv23epTfA==</t>
  </si>
  <si>
    <t>474925f4-3872-4eb8-b482-f52c89db29a1708</t>
  </si>
  <si>
    <t>AW00012767</t>
  </si>
  <si>
    <t>J/9Wi0J3lkCNw1sD09B8wQ==</t>
  </si>
  <si>
    <t>474925f4-3872-4eb8-b482-f52c89db29a1709</t>
  </si>
  <si>
    <t>AW00012915</t>
  </si>
  <si>
    <t>8wz0JGv3OUyLwlEss6WLfA==</t>
  </si>
  <si>
    <t>474925f4-3872-4eb8-b482-f52c89db29a1710</t>
  </si>
  <si>
    <t>AW00013211</t>
  </si>
  <si>
    <t>J6fX7wMr70uBsSJhKSa9Mg==</t>
  </si>
  <si>
    <t>474925f4-3872-4eb8-b482-f52c89db29a1711</t>
  </si>
  <si>
    <t>AW00013337</t>
  </si>
  <si>
    <t>xdL0nP6VqEq5nYiYbQVSEw==</t>
  </si>
  <si>
    <t>474925f4-3872-4eb8-b482-f52c89db29a1712</t>
  </si>
  <si>
    <t>AW00013655</t>
  </si>
  <si>
    <t>A+uPbZ+Tl0Od7rfGEVKkmw==</t>
  </si>
  <si>
    <t>474925f4-3872-4eb8-b482-f52c89db29a1713</t>
  </si>
  <si>
    <t>AW00013742</t>
  </si>
  <si>
    <t>yu2+nj2UckWAmJHt0giFIA==</t>
  </si>
  <si>
    <t>474925f4-3872-4eb8-b482-f52c89db29a1714</t>
  </si>
  <si>
    <t>AW00013989</t>
  </si>
  <si>
    <t>RY5PVJyrFEiLA8DYxUlayQ==</t>
  </si>
  <si>
    <t>474925f4-3872-4eb8-b482-f52c89db29a1715</t>
  </si>
  <si>
    <t>AW00014036</t>
  </si>
  <si>
    <t>lN7zy19AUU2MJ8ZARONJug==</t>
  </si>
  <si>
    <t>474925f4-3872-4eb8-b482-f52c89db29a1716</t>
  </si>
  <si>
    <t>AW00014083</t>
  </si>
  <si>
    <t>VKPv8PZ3z0KO7QH2hsgXXA==</t>
  </si>
  <si>
    <t>474925f4-3872-4eb8-b482-f52c89db29a1717</t>
  </si>
  <si>
    <t>AW00014385</t>
  </si>
  <si>
    <t>pNGADMzIL0OiiqO33HObnA==</t>
  </si>
  <si>
    <t>474925f4-3872-4eb8-b482-f52c89db29a1718</t>
  </si>
  <si>
    <t>AW00014391</t>
  </si>
  <si>
    <t>1ujtPN45tka4BRa/279YWA==</t>
  </si>
  <si>
    <t>474925f4-3872-4eb8-b482-f52c89db29a1719</t>
  </si>
  <si>
    <t>AW00014449</t>
  </si>
  <si>
    <t>h/7mJTveiE2SS7XBMev+Lg==</t>
  </si>
  <si>
    <t>474925f4-3872-4eb8-b482-f52c89db29a1720</t>
  </si>
  <si>
    <t>AW00014577</t>
  </si>
  <si>
    <t>bQ6DLM4JaUm+tA27IGWbmQ==</t>
  </si>
  <si>
    <t>474925f4-3872-4eb8-b482-f52c89db29a1721</t>
  </si>
  <si>
    <t>AW00015306</t>
  </si>
  <si>
    <t>OgybG46Q5ka3Z61bkDZWCw==</t>
  </si>
  <si>
    <t>474925f4-3872-4eb8-b482-f52c89db29a1722</t>
  </si>
  <si>
    <t>AW00015373</t>
  </si>
  <si>
    <t>IQ6sVcQzJ0iKJM93KFUfng==</t>
  </si>
  <si>
    <t>474925f4-3872-4eb8-b482-f52c89db29a1723</t>
  </si>
  <si>
    <t>AW00016776</t>
  </si>
  <si>
    <t>sAIdrYKcR0ePZyqrlD2Geg==</t>
  </si>
  <si>
    <t>474925f4-3872-4eb8-b482-f52c89db29a1724</t>
  </si>
  <si>
    <t>AW00016785</t>
  </si>
  <si>
    <t>aqyv9dl4/Uu0vgSjqS43UA==</t>
  </si>
  <si>
    <t>474925f4-3872-4eb8-b482-f52c89db29a1725</t>
  </si>
  <si>
    <t>AW00016882</t>
  </si>
  <si>
    <t>eHvkoSiB7UuMC4tYVToEYA==</t>
  </si>
  <si>
    <t>474925f4-3872-4eb8-b482-f52c89db29a1726</t>
  </si>
  <si>
    <t>AW00016915</t>
  </si>
  <si>
    <t>bMq2VVbt5UuDJtgXaAiSsQ==</t>
  </si>
  <si>
    <t>474925f4-3872-4eb8-b482-f52c89db29a1727</t>
  </si>
  <si>
    <t>AW00017268</t>
  </si>
  <si>
    <t>dPWANaluMkSmwV2cd1rwMA==</t>
  </si>
  <si>
    <t>474925f4-3872-4eb8-b482-f52c89db29a1728</t>
  </si>
  <si>
    <t>AW00017377</t>
  </si>
  <si>
    <t>i1sH6ovyiUWvHppTJaEQgA==</t>
  </si>
  <si>
    <t>474925f4-3872-4eb8-b482-f52c89db29a1729</t>
  </si>
  <si>
    <t>AW00017530</t>
  </si>
  <si>
    <t>XeCicgtyH0W4gtgCV88AQA==</t>
  </si>
  <si>
    <t>474925f4-3872-4eb8-b482-f52c89db29a1730</t>
  </si>
  <si>
    <t>AW00017534</t>
  </si>
  <si>
    <t>NrhSBOgsg0a6Xa5A4nU4pg==</t>
  </si>
  <si>
    <t>474925f4-3872-4eb8-b482-f52c89db29a1731</t>
  </si>
  <si>
    <t>AW00018049</t>
  </si>
  <si>
    <t>K6D6v17y2EiVgwQa/BIe3g==</t>
  </si>
  <si>
    <t>474925f4-3872-4eb8-b482-f52c89db29a1732</t>
  </si>
  <si>
    <t>AW00018234</t>
  </si>
  <si>
    <t>8RBBNWSw3EysLQUgiofYrA==</t>
  </si>
  <si>
    <t>474925f4-3872-4eb8-b482-f52c89db29a1733</t>
  </si>
  <si>
    <t>AW00018428</t>
  </si>
  <si>
    <t>MWhIwY0j1Uq7kb7XFYIIFQ==</t>
  </si>
  <si>
    <t>474925f4-3872-4eb8-b482-f52c89db29a1734</t>
  </si>
  <si>
    <t>AW00018827</t>
  </si>
  <si>
    <t>GwVkG7oVMEuZy5Ch8EU0RA==</t>
  </si>
  <si>
    <t>474925f4-3872-4eb8-b482-f52c89db29a1735</t>
  </si>
  <si>
    <t>AW00018886</t>
  </si>
  <si>
    <t>oR57+O/NGkCpl5dLkeUyDQ==</t>
  </si>
  <si>
    <t>474925f4-3872-4eb8-b482-f52c89db29a1736</t>
  </si>
  <si>
    <t>AW00018957</t>
  </si>
  <si>
    <t>Ua4u3PFFYUiYMT9/d6OrJA==</t>
  </si>
  <si>
    <t>474925f4-3872-4eb8-b482-f52c89db29a1737</t>
  </si>
  <si>
    <t>AW00018999</t>
  </si>
  <si>
    <t>n7Ssd+f350muf+KgTqIhRg==</t>
  </si>
  <si>
    <t>474925f4-3872-4eb8-b482-f52c89db29a1738</t>
  </si>
  <si>
    <t>AW00019861</t>
  </si>
  <si>
    <t>zolsadHp90uFWmcPhQnaDA==</t>
  </si>
  <si>
    <t>474925f4-3872-4eb8-b482-f52c89db29a1739</t>
  </si>
  <si>
    <t>AW00020389</t>
  </si>
  <si>
    <t>pxafuf4x0U6iQ1eyx1FEsQ==</t>
  </si>
  <si>
    <t>474925f4-3872-4eb8-b482-f52c89db29a1740</t>
  </si>
  <si>
    <t>AW00020467</t>
  </si>
  <si>
    <t>B++UgD+QFUuxpJhQVAwhLQ==</t>
  </si>
  <si>
    <t>474925f4-3872-4eb8-b482-f52c89db29a1741</t>
  </si>
  <si>
    <t>AW00020753</t>
  </si>
  <si>
    <t>UtiSkGxjLUO/0jyROdXZyw==</t>
  </si>
  <si>
    <t>474925f4-3872-4eb8-b482-f52c89db29a1742</t>
  </si>
  <si>
    <t>AW00021436</t>
  </si>
  <si>
    <t>tL0frsSxrkCAVbV58fTGlw==</t>
  </si>
  <si>
    <t>474925f4-3872-4eb8-b482-f52c89db29a1743</t>
  </si>
  <si>
    <t>AW00021452</t>
  </si>
  <si>
    <t>zqmIKS7Q0UyXyZMOvU6PWg==</t>
  </si>
  <si>
    <t>474925f4-3872-4eb8-b482-f52c89db29a1744</t>
  </si>
  <si>
    <t>AW00021607</t>
  </si>
  <si>
    <t>esjRSocPRUOWxExNKeXIew==</t>
  </si>
  <si>
    <t>474925f4-3872-4eb8-b482-f52c89db29a1745</t>
  </si>
  <si>
    <t>AW00021696</t>
  </si>
  <si>
    <t>8pxkCw4KBEGzjctclGmGfw==</t>
  </si>
  <si>
    <t>474925f4-3872-4eb8-b482-f52c89db29a1746</t>
  </si>
  <si>
    <t>AW00021773</t>
  </si>
  <si>
    <t>eAxn1FgmikeoeEZIKG3woA==</t>
  </si>
  <si>
    <t>474925f4-3872-4eb8-b482-f52c89db29a1747</t>
  </si>
  <si>
    <t>AW00022725</t>
  </si>
  <si>
    <t>brpTlWnidU+QbwuPvnESsw==</t>
  </si>
  <si>
    <t>474925f4-3872-4eb8-b482-f52c89db29a1748</t>
  </si>
  <si>
    <t>AW00023055</t>
  </si>
  <si>
    <t>QAF1YjyGvEG+iRbq1sEYLQ==</t>
  </si>
  <si>
    <t>474925f4-3872-4eb8-b482-f52c89db29a1749</t>
  </si>
  <si>
    <t>AW00023072</t>
  </si>
  <si>
    <t>dHZOKtQpTUWfNCwzD8NSuw==</t>
  </si>
  <si>
    <t>474925f4-3872-4eb8-b482-f52c89db29a1750</t>
  </si>
  <si>
    <t>AW00023793</t>
  </si>
  <si>
    <t>y2+Z6h8lFkOv2/a2zNaNUQ==</t>
  </si>
  <si>
    <t>474925f4-3872-4eb8-b482-f52c89db29a1751</t>
  </si>
  <si>
    <t>AW00023861</t>
  </si>
  <si>
    <t>ISFHX/yYFk2yfJsdBdjrqQ==</t>
  </si>
  <si>
    <t>474925f4-3872-4eb8-b482-f52c89db29a1752</t>
  </si>
  <si>
    <t>AW00025158</t>
  </si>
  <si>
    <t>j/9LoMNclUGSJd6ttQ/4vA==</t>
  </si>
  <si>
    <t>474925f4-3872-4eb8-b482-f52c89db29a1753</t>
  </si>
  <si>
    <t>AW00025344</t>
  </si>
  <si>
    <t>MmOAykjva0CM3kzsp0A8lg==</t>
  </si>
  <si>
    <t>474925f4-3872-4eb8-b482-f52c89db29a1754</t>
  </si>
  <si>
    <t>AW00025853</t>
  </si>
  <si>
    <t>76vq14dXekCgD2TBGLhhBQ==</t>
  </si>
  <si>
    <t>474925f4-3872-4eb8-b482-f52c89db29a1755</t>
  </si>
  <si>
    <t>AW00025874</t>
  </si>
  <si>
    <t>vY4UduDdxUOMyNbmZbvFag==</t>
  </si>
  <si>
    <t>474925f4-3872-4eb8-b482-f52c89db29a1756</t>
  </si>
  <si>
    <t>AW00025993</t>
  </si>
  <si>
    <t>wv10r+ApM0iw5XxE11E+9A==</t>
  </si>
  <si>
    <t>474925f4-3872-4eb8-b482-f52c89db29a1757</t>
  </si>
  <si>
    <t>AW00026175</t>
  </si>
  <si>
    <t>00T3xzV4mkG+uiVyz2R8UA==</t>
  </si>
  <si>
    <t>474925f4-3872-4eb8-b482-f52c89db29a1758</t>
  </si>
  <si>
    <t>AW00027440</t>
  </si>
  <si>
    <t>q11iZqJIpkaNq+G7k1PHgg==</t>
  </si>
  <si>
    <t>474925f4-3872-4eb8-b482-f52c89db29a1759</t>
  </si>
  <si>
    <t>AW00027450</t>
  </si>
  <si>
    <t>OMJ3kGIjD028ccpVpLQPmw==</t>
  </si>
  <si>
    <t>474925f4-3872-4eb8-b482-f52c89db29a1760</t>
  </si>
  <si>
    <t>AW00027648</t>
  </si>
  <si>
    <t>vxB3lpyI1U6rDEx6Ff5rdw==</t>
  </si>
  <si>
    <t>474925f4-3872-4eb8-b482-f52c89db29a1761</t>
  </si>
  <si>
    <t>AW00027649</t>
  </si>
  <si>
    <t>qaU1VGMBG0Gq+zzUol8pHA==</t>
  </si>
  <si>
    <t>474925f4-3872-4eb8-b482-f52c89db29a1762</t>
  </si>
  <si>
    <t>AW00011066</t>
  </si>
  <si>
    <t>NDWjIiyCjk2tVPzgLpRGWw==</t>
  </si>
  <si>
    <t>474925f4-3872-4eb8-b482-f52c89db29a1763</t>
  </si>
  <si>
    <t>AW00011836</t>
  </si>
  <si>
    <t>/K3mBnHISEyexk2GDG2vWA==</t>
  </si>
  <si>
    <t>474925f4-3872-4eb8-b482-f52c89db29a1764</t>
  </si>
  <si>
    <t>AW00011848</t>
  </si>
  <si>
    <t>IwSIZV6lN0+uOmfcLDRHew==</t>
  </si>
  <si>
    <t>474925f4-3872-4eb8-b482-f52c89db29a1765</t>
  </si>
  <si>
    <t>AW00012088</t>
  </si>
  <si>
    <t>uiTkv9+3LkKWLt6IaShDGQ==</t>
  </si>
  <si>
    <t>474925f4-3872-4eb8-b482-f52c89db29a1766</t>
  </si>
  <si>
    <t>AW00012180</t>
  </si>
  <si>
    <t>gbZfK7ujAUSxSW6kZQqb3A==</t>
  </si>
  <si>
    <t>474925f4-3872-4eb8-b482-f52c89db29a1767</t>
  </si>
  <si>
    <t>AW00013015</t>
  </si>
  <si>
    <t>ZFWGe3E7YU6P1toZlW74hw==</t>
  </si>
  <si>
    <t>474925f4-3872-4eb8-b482-f52c89db29a1768</t>
  </si>
  <si>
    <t>AW00013450</t>
  </si>
  <si>
    <t>F4kOUWhUvEitfGlpuatXbA==</t>
  </si>
  <si>
    <t>474925f4-3872-4eb8-b482-f52c89db29a1769</t>
  </si>
  <si>
    <t>AW00013951</t>
  </si>
  <si>
    <t>9p1gchQ2kE2WcfTV/zgXug==</t>
  </si>
  <si>
    <t>474925f4-3872-4eb8-b482-f52c89db29a1770</t>
  </si>
  <si>
    <t>AW00014283</t>
  </si>
  <si>
    <t>ErbzB7UQ902SVosGROK6Wg==</t>
  </si>
  <si>
    <t>474925f4-3872-4eb8-b482-f52c89db29a1771</t>
  </si>
  <si>
    <t>AW00015315</t>
  </si>
  <si>
    <t>fjoM40PRpkepL3vcnqDICQ==</t>
  </si>
  <si>
    <t>474925f4-3872-4eb8-b482-f52c89db29a1772</t>
  </si>
  <si>
    <t>AW00015386</t>
  </si>
  <si>
    <t>ZQW06FgzoU+JF7PTsIyBzA==</t>
  </si>
  <si>
    <t>474925f4-3872-4eb8-b482-f52c89db29a1773</t>
  </si>
  <si>
    <t>AW00016067</t>
  </si>
  <si>
    <t>Q8RlafbjJESHoaHH3/PTzg==</t>
  </si>
  <si>
    <t>474925f4-3872-4eb8-b482-f52c89db29a1774</t>
  </si>
  <si>
    <t>AW00016108</t>
  </si>
  <si>
    <t>Lus62SDGRUyLg0D7zT7+IQ==</t>
  </si>
  <si>
    <t>474925f4-3872-4eb8-b482-f52c89db29a1775</t>
  </si>
  <si>
    <t>AW00016145</t>
  </si>
  <si>
    <t>OMjOffarAEuqq0F5WoMFSQ==</t>
  </si>
  <si>
    <t>474925f4-3872-4eb8-b482-f52c89db29a1776</t>
  </si>
  <si>
    <t>AW00016498</t>
  </si>
  <si>
    <t>w/1rpWSCVU2CqX953B1Izg==</t>
  </si>
  <si>
    <t>474925f4-3872-4eb8-b482-f52c89db29a1777</t>
  </si>
  <si>
    <t>AW00017019</t>
  </si>
  <si>
    <t>IkEojkvI70qiDdgFJX2pLw==</t>
  </si>
  <si>
    <t>474925f4-3872-4eb8-b482-f52c89db29a1778</t>
  </si>
  <si>
    <t>AW00017376</t>
  </si>
  <si>
    <t>uPIu10Ay9UCBTV/qkTonHg==</t>
  </si>
  <si>
    <t>474925f4-3872-4eb8-b482-f52c89db29a1779</t>
  </si>
  <si>
    <t>AW00018402</t>
  </si>
  <si>
    <t>zN5qtd+DuUiPZOUijcrvqQ==</t>
  </si>
  <si>
    <t>474925f4-3872-4eb8-b482-f52c89db29a1780</t>
  </si>
  <si>
    <t>AW00018994</t>
  </si>
  <si>
    <t>tum40AgEyUG1fOV0zyLjWw==</t>
  </si>
  <si>
    <t>474925f4-3872-4eb8-b482-f52c89db29a1781</t>
  </si>
  <si>
    <t>AW00018998</t>
  </si>
  <si>
    <t>aPXycZEBX0iFe8cf6D7nBg==</t>
  </si>
  <si>
    <t>474925f4-3872-4eb8-b482-f52c89db29a1782</t>
  </si>
  <si>
    <t>AW00019151</t>
  </si>
  <si>
    <t>4UEPyLJ/Ek6Se0GsUDTpxw==</t>
  </si>
  <si>
    <t>474925f4-3872-4eb8-b482-f52c89db29a1783</t>
  </si>
  <si>
    <t>AW00019201</t>
  </si>
  <si>
    <t>5b92FXVhHk2ShjlQGRbAaw==</t>
  </si>
  <si>
    <t>474925f4-3872-4eb8-b482-f52c89db29a1784</t>
  </si>
  <si>
    <t>AW00019689</t>
  </si>
  <si>
    <t>usUuu7xkuUOCjaFBti6mNg==</t>
  </si>
  <si>
    <t>474925f4-3872-4eb8-b482-f52c89db29a1785</t>
  </si>
  <si>
    <t>AW00020081</t>
  </si>
  <si>
    <t>kIGaFOqon0qrpsyH///v2A==</t>
  </si>
  <si>
    <t>474925f4-3872-4eb8-b482-f52c89db29a1786</t>
  </si>
  <si>
    <t>AW00020333</t>
  </si>
  <si>
    <t>K74PoblrA0KPnOKFCfAM9g==</t>
  </si>
  <si>
    <t>474925f4-3872-4eb8-b482-f52c89db29a1787</t>
  </si>
  <si>
    <t>AW00020635</t>
  </si>
  <si>
    <t>SdhYI1KgtE+rKbXhtJlaBA==</t>
  </si>
  <si>
    <t>474925f4-3872-4eb8-b482-f52c89db29a1788</t>
  </si>
  <si>
    <t>AW00021147</t>
  </si>
  <si>
    <t>Epa8mKsWaUuBqrKm1CmSFw==</t>
  </si>
  <si>
    <t>474925f4-3872-4eb8-b482-f52c89db29a1789</t>
  </si>
  <si>
    <t>AW00021474</t>
  </si>
  <si>
    <t>InJeZm8ICkCLzfj2m0SseQ==</t>
  </si>
  <si>
    <t>474925f4-3872-4eb8-b482-f52c89db29a1790</t>
  </si>
  <si>
    <t>AW00021585</t>
  </si>
  <si>
    <t>MEWWu1dXvUaLDMcFYSaZCA==</t>
  </si>
  <si>
    <t>474925f4-3872-4eb8-b482-f52c89db29a1791</t>
  </si>
  <si>
    <t>AW00021793</t>
  </si>
  <si>
    <t>ew2eFLZy2kyJODWIKd7oZQ==</t>
  </si>
  <si>
    <t>474925f4-3872-4eb8-b482-f52c89db29a1792</t>
  </si>
  <si>
    <t>AW00022192</t>
  </si>
  <si>
    <t>s0rGamotE0OpgjyQ1K4enw==</t>
  </si>
  <si>
    <t>474925f4-3872-4eb8-b482-f52c89db29a1793</t>
  </si>
  <si>
    <t>AW00022342</t>
  </si>
  <si>
    <t>/3S0M0HArUWXXbzR+NTmuA==</t>
  </si>
  <si>
    <t>474925f4-3872-4eb8-b482-f52c89db29a1794</t>
  </si>
  <si>
    <t>AW00022726</t>
  </si>
  <si>
    <t>NmggnWVLv0eYa9uvs8QG3w==</t>
  </si>
  <si>
    <t>474925f4-3872-4eb8-b482-f52c89db29a1795</t>
  </si>
  <si>
    <t>AW00022981</t>
  </si>
  <si>
    <t>paotQUDNa0WBLw9705n9sw==</t>
  </si>
  <si>
    <t>474925f4-3872-4eb8-b482-f52c89db29a1796</t>
  </si>
  <si>
    <t>AW00022997</t>
  </si>
  <si>
    <t>GLaw7RaSeU2yg2J158+ehw==</t>
  </si>
  <si>
    <t>474925f4-3872-4eb8-b482-f52c89db29a1797</t>
  </si>
  <si>
    <t>AW00023204</t>
  </si>
  <si>
    <t>IYm+gMYqaE+4t7x9HhVj8w==</t>
  </si>
  <si>
    <t>474925f4-3872-4eb8-b482-f52c89db29a1798</t>
  </si>
  <si>
    <t>AW00023477</t>
  </si>
  <si>
    <t>usOJpESH10KLwZzzHCTy7Q==</t>
  </si>
  <si>
    <t>474925f4-3872-4eb8-b482-f52c89db29a1799</t>
  </si>
  <si>
    <t>AW00023671</t>
  </si>
  <si>
    <t>il6YgvXdzkegY1nHSmLx0Q==</t>
  </si>
  <si>
    <t>474925f4-3872-4eb8-b482-f52c89db29a1800</t>
  </si>
  <si>
    <t>AW00023691</t>
  </si>
  <si>
    <t>cR/6yJ3LSUKS1VAaNdQbMg==</t>
  </si>
  <si>
    <t>474925f4-3872-4eb8-b482-f52c89db29a1801</t>
  </si>
  <si>
    <t>AW00023715</t>
  </si>
  <si>
    <t>4h14zIfMBEC6sKqgyM2gxw==</t>
  </si>
  <si>
    <t>474925f4-3872-4eb8-b482-f52c89db29a1802</t>
  </si>
  <si>
    <t>AW00023786</t>
  </si>
  <si>
    <t>jVHLr++FBECWxRMG6GJOuQ==</t>
  </si>
  <si>
    <t>474925f4-3872-4eb8-b482-f52c89db29a1803</t>
  </si>
  <si>
    <t>AW00024448</t>
  </si>
  <si>
    <t>CkemE1erfE6+tjYPACToPQ==</t>
  </si>
  <si>
    <t>474925f4-3872-4eb8-b482-f52c89db29a1804</t>
  </si>
  <si>
    <t>AW00025069</t>
  </si>
  <si>
    <t>FlpbeWAJdk6sAPvHysBFmQ==</t>
  </si>
  <si>
    <t>474925f4-3872-4eb8-b482-f52c89db29a1805</t>
  </si>
  <si>
    <t>AW00025149</t>
  </si>
  <si>
    <t>V6oI7JZ1L0q2YQvhcfE2mw==</t>
  </si>
  <si>
    <t>474925f4-3872-4eb8-b482-f52c89db29a1806</t>
  </si>
  <si>
    <t>AW00025412</t>
  </si>
  <si>
    <t>Re1Owb2qCEWE5zO+t+UFqw==</t>
  </si>
  <si>
    <t>474925f4-3872-4eb8-b482-f52c89db29a1807</t>
  </si>
  <si>
    <t>AW00025877</t>
  </si>
  <si>
    <t>wJaWsKqlCE+2v6fNwkiZtA==</t>
  </si>
  <si>
    <t>474925f4-3872-4eb8-b482-f52c89db29a1808</t>
  </si>
  <si>
    <t>AW00026053</t>
  </si>
  <si>
    <t>KKeFnrQvVEimkBm9qFRVhg==</t>
  </si>
  <si>
    <t>474925f4-3872-4eb8-b482-f52c89db29a1809</t>
  </si>
  <si>
    <t>AW00026305</t>
  </si>
  <si>
    <t>p868PMDPHEeed4IupatDRg==</t>
  </si>
  <si>
    <t>474925f4-3872-4eb8-b482-f52c89db29a1810</t>
  </si>
  <si>
    <t>AW00026349</t>
  </si>
  <si>
    <t>FTocYIjquUm5l4DJJdhvcA==</t>
  </si>
  <si>
    <t>474925f4-3872-4eb8-b482-f52c89db29a1811</t>
  </si>
  <si>
    <t>AW00026616</t>
  </si>
  <si>
    <t>9TWri+1hak6Jr9UQ+VIxog==</t>
  </si>
  <si>
    <t>474925f4-3872-4eb8-b482-f52c89db29a1812</t>
  </si>
  <si>
    <t>AW00026703</t>
  </si>
  <si>
    <t>4y7/AI99SE2UdjoZP8xvCw==</t>
  </si>
  <si>
    <t>474925f4-3872-4eb8-b482-f52c89db29a1813</t>
  </si>
  <si>
    <t>AW00026778</t>
  </si>
  <si>
    <t>9vb6eaB7okuyt8jJMZIwqg==</t>
  </si>
  <si>
    <t>474925f4-3872-4eb8-b482-f52c89db29a1814</t>
  </si>
  <si>
    <t>AW00027016</t>
  </si>
  <si>
    <t>WOadmN6Bi0miBcmD373nKg==</t>
  </si>
  <si>
    <t>474925f4-3872-4eb8-b482-f52c89db29a1815</t>
  </si>
  <si>
    <t>AW00027064</t>
  </si>
  <si>
    <t>8nhDvKYdiUO10oK8SuXsfQ==</t>
  </si>
  <si>
    <t>474925f4-3872-4eb8-b482-f52c89db29a1816</t>
  </si>
  <si>
    <t>AW00027072</t>
  </si>
  <si>
    <t>r9wVXSK98k2ub1oklHqM4w==</t>
  </si>
  <si>
    <t>474925f4-3872-4eb8-b482-f52c89db29a1817</t>
  </si>
  <si>
    <t>AW00027211</t>
  </si>
  <si>
    <t>mdl8h8gC4UaxT1E7tOcYrQ==</t>
  </si>
  <si>
    <t>474925f4-3872-4eb8-b482-f52c89db29a1818</t>
  </si>
  <si>
    <t>AW00027563</t>
  </si>
  <si>
    <t>ERSnE3cNg0iXyxkPNlBQOg==</t>
  </si>
  <si>
    <t>474925f4-3872-4eb8-b482-f52c89db29a1819</t>
  </si>
  <si>
    <t>AW00028276</t>
  </si>
  <si>
    <t>ms1Mb6s+pEuMO30HcXF1iA==</t>
  </si>
  <si>
    <t>474925f4-3872-4eb8-b482-f52c89db29a1820</t>
  </si>
  <si>
    <t>AW00028573</t>
  </si>
  <si>
    <t>kQ9oJmxrsU+ePJ49q9ajDA==</t>
  </si>
  <si>
    <t>474925f4-3872-4eb8-b482-f52c89db29a1821</t>
  </si>
  <si>
    <t>AW00029150</t>
  </si>
  <si>
    <t>WZbvvAkJCkeJ17523JcITQ==</t>
  </si>
  <si>
    <t>474925f4-3872-4eb8-b482-f52c89db29a1822</t>
  </si>
  <si>
    <t>AW00011063</t>
  </si>
  <si>
    <t>C7faWmz04EaN78iIvMb67g==</t>
  </si>
  <si>
    <t>474925f4-3872-4eb8-b482-f52c89db29a1823</t>
  </si>
  <si>
    <t>AW00011207</t>
  </si>
  <si>
    <t>nHFcD+XlqkiVJhF6aXkUsA==</t>
  </si>
  <si>
    <t>474925f4-3872-4eb8-b482-f52c89db29a1824</t>
  </si>
  <si>
    <t>AW00011309</t>
  </si>
  <si>
    <t>xRN2FWML1EGmEGlt98Pnlg==</t>
  </si>
  <si>
    <t>474925f4-3872-4eb8-b482-f52c89db29a1825</t>
  </si>
  <si>
    <t>AW00011934</t>
  </si>
  <si>
    <t>f7xAzAZPvEe6nYxdG7yRug==</t>
  </si>
  <si>
    <t>474925f4-3872-4eb8-b482-f52c89db29a1826</t>
  </si>
  <si>
    <t>AW00012063</t>
  </si>
  <si>
    <t>564C6uC9fUGWbPu19PDpGQ==</t>
  </si>
  <si>
    <t>474925f4-3872-4eb8-b482-f52c89db29a1827</t>
  </si>
  <si>
    <t>AW00012422</t>
  </si>
  <si>
    <t>kN8YLE+EB0CXb7IxWfhZSg==</t>
  </si>
  <si>
    <t>474925f4-3872-4eb8-b482-f52c89db29a1828</t>
  </si>
  <si>
    <t>AW00012454</t>
  </si>
  <si>
    <t>7jKOGFThd06nXTjayWPz7Q==</t>
  </si>
  <si>
    <t>474925f4-3872-4eb8-b482-f52c89db29a1829</t>
  </si>
  <si>
    <t>AW00012757</t>
  </si>
  <si>
    <t>E0Kl8ec8zUaI/+nRC7NCIQ==</t>
  </si>
  <si>
    <t>474925f4-3872-4eb8-b482-f52c89db29a1830</t>
  </si>
  <si>
    <t>AW00012888</t>
  </si>
  <si>
    <t>sBdTHTFWHUOI7r0ju6aE8g==</t>
  </si>
  <si>
    <t>474925f4-3872-4eb8-b482-f52c89db29a1831</t>
  </si>
  <si>
    <t>AW00013283</t>
  </si>
  <si>
    <t>I0C8hM287kylth2QnzZ6rQ==</t>
  </si>
  <si>
    <t>474925f4-3872-4eb8-b482-f52c89db29a1832</t>
  </si>
  <si>
    <t>AW00013367</t>
  </si>
  <si>
    <t>nKhClH+9xEG+mYFrT8ib3w==</t>
  </si>
  <si>
    <t>474925f4-3872-4eb8-b482-f52c89db29a1833</t>
  </si>
  <si>
    <t>AW00013432</t>
  </si>
  <si>
    <t>028UO6KNuk6jI9rUKLfpHg==</t>
  </si>
  <si>
    <t>474925f4-3872-4eb8-b482-f52c89db29a1834</t>
  </si>
  <si>
    <t>AW00013704</t>
  </si>
  <si>
    <t>iTMMKhc/ck6W9V5Mxkn6yQ==</t>
  </si>
  <si>
    <t>474925f4-3872-4eb8-b482-f52c89db29a1835</t>
  </si>
  <si>
    <t>AW00014113</t>
  </si>
  <si>
    <t>9ldQSp5gk0ShCMVWCJwQLg==</t>
  </si>
  <si>
    <t>474925f4-3872-4eb8-b482-f52c89db29a1836</t>
  </si>
  <si>
    <t>AW00014629</t>
  </si>
  <si>
    <t>+FIFEyUi6U+bj/thFBdoKw==</t>
  </si>
  <si>
    <t>474925f4-3872-4eb8-b482-f52c89db29a1837</t>
  </si>
  <si>
    <t>AW00014744</t>
  </si>
  <si>
    <t>XG9E3UBw9UaAqC7J05/jyg==</t>
  </si>
  <si>
    <t>474925f4-3872-4eb8-b482-f52c89db29a1838</t>
  </si>
  <si>
    <t>AW00015420</t>
  </si>
  <si>
    <t>g6mk/45lik2bXMyoaRpxRQ==</t>
  </si>
  <si>
    <t>474925f4-3872-4eb8-b482-f52c89db29a1839</t>
  </si>
  <si>
    <t>AW00015820</t>
  </si>
  <si>
    <t>gPLw2fwX6U2piCxGlaxPNQ==</t>
  </si>
  <si>
    <t>474925f4-3872-4eb8-b482-f52c89db29a1840</t>
  </si>
  <si>
    <t>AW00015837</t>
  </si>
  <si>
    <t>95jnjpAb50STwXytg6QNRg==</t>
  </si>
  <si>
    <t>474925f4-3872-4eb8-b482-f52c89db29a1841</t>
  </si>
  <si>
    <t>AW00015894</t>
  </si>
  <si>
    <t>S70TzUQTpEGw499FwREP+g==</t>
  </si>
  <si>
    <t>474925f4-3872-4eb8-b482-f52c89db29a1842</t>
  </si>
  <si>
    <t>AW00015898</t>
  </si>
  <si>
    <t>0vEcy+LwPkSXM7Vc+le+8A==</t>
  </si>
  <si>
    <t>474925f4-3872-4eb8-b482-f52c89db29a1843</t>
  </si>
  <si>
    <t>AW00016144</t>
  </si>
  <si>
    <t>C/nFwMBuFEOvdAJ+jMhY8A==</t>
  </si>
  <si>
    <t>474925f4-3872-4eb8-b482-f52c89db29a1844</t>
  </si>
  <si>
    <t>AW00016716</t>
  </si>
  <si>
    <t>3edEfbTtz0S/OTNJVvN0uw==</t>
  </si>
  <si>
    <t>474925f4-3872-4eb8-b482-f52c89db29a1845</t>
  </si>
  <si>
    <t>AW00016725</t>
  </si>
  <si>
    <t>MguDWuH310CH5O5LQVTzoQ==</t>
  </si>
  <si>
    <t>474925f4-3872-4eb8-b482-f52c89db29a1846</t>
  </si>
  <si>
    <t>AW00016912</t>
  </si>
  <si>
    <t>8RxN/pCgsk69XiPiFbuoYQ==</t>
  </si>
  <si>
    <t>474925f4-3872-4eb8-b482-f52c89db29a1847</t>
  </si>
  <si>
    <t>AW00017040</t>
  </si>
  <si>
    <t>tZ+iPZj1wk2MnVd9J8dRfg==</t>
  </si>
  <si>
    <t>474925f4-3872-4eb8-b482-f52c89db29a1848</t>
  </si>
  <si>
    <t>AW00017041</t>
  </si>
  <si>
    <t>xAVcQcMByESl6j6nRB56uw==</t>
  </si>
  <si>
    <t>474925f4-3872-4eb8-b482-f52c89db29a1849</t>
  </si>
  <si>
    <t>AW00017136</t>
  </si>
  <si>
    <t>Sc0SAZ2OXkmFzFUxkNRhEg==</t>
  </si>
  <si>
    <t>474925f4-3872-4eb8-b482-f52c89db29a1850</t>
  </si>
  <si>
    <t>AW00017361</t>
  </si>
  <si>
    <t>yWwtfJ7wKk2J8koKR/UL3w==</t>
  </si>
  <si>
    <t>474925f4-3872-4eb8-b482-f52c89db29a1851</t>
  </si>
  <si>
    <t>AW00017444</t>
  </si>
  <si>
    <t>uQA6CA5a7EGDvL7s19gbIg==</t>
  </si>
  <si>
    <t>474925f4-3872-4eb8-b482-f52c89db29a1852</t>
  </si>
  <si>
    <t>AW00017864</t>
  </si>
  <si>
    <t>8Bt89IVWeUa4Un9x2u0j9A==</t>
  </si>
  <si>
    <t>474925f4-3872-4eb8-b482-f52c89db29a1853</t>
  </si>
  <si>
    <t>AW00018059</t>
  </si>
  <si>
    <t>e+l2DcSpfkSjiyllXbtPzA==</t>
  </si>
  <si>
    <t>474925f4-3872-4eb8-b482-f52c89db29a1854</t>
  </si>
  <si>
    <t>AW00018518</t>
  </si>
  <si>
    <t>BOxhu2pajUuE4mG6njqi6g==</t>
  </si>
  <si>
    <t>474925f4-3872-4eb8-b482-f52c89db29a1855</t>
  </si>
  <si>
    <t>AW00018551</t>
  </si>
  <si>
    <t>46aqUiC8TEi+e8R/JJzCzA==</t>
  </si>
  <si>
    <t>474925f4-3872-4eb8-b482-f52c89db29a1856</t>
  </si>
  <si>
    <t>AW00018640</t>
  </si>
  <si>
    <t>UmmwIevjlESoF5HTyhIp+g==</t>
  </si>
  <si>
    <t>474925f4-3872-4eb8-b482-f52c89db29a1857</t>
  </si>
  <si>
    <t>AW00018984</t>
  </si>
  <si>
    <t>d/2a3ABwBEqv0LX3fNR2Ig==</t>
  </si>
  <si>
    <t>474925f4-3872-4eb8-b482-f52c89db29a1858</t>
  </si>
  <si>
    <t>AW00019007</t>
  </si>
  <si>
    <t>Y/Op1CFBG0+NHxRg8EA+7Q==</t>
  </si>
  <si>
    <t>474925f4-3872-4eb8-b482-f52c89db29a1859</t>
  </si>
  <si>
    <t>AW00019120</t>
  </si>
  <si>
    <t>eFOKOsYgVEio4tc2Z0NI8w==</t>
  </si>
  <si>
    <t>474925f4-3872-4eb8-b482-f52c89db29a1860</t>
  </si>
  <si>
    <t>AW00019406</t>
  </si>
  <si>
    <t>3ytkwdVED0q/uHBDPmqEcA==</t>
  </si>
  <si>
    <t>474925f4-3872-4eb8-b482-f52c89db29a1861</t>
  </si>
  <si>
    <t>AW00019528</t>
  </si>
  <si>
    <t>IISOC4hnKkCvqxSBjkZSrw==</t>
  </si>
  <si>
    <t>474925f4-3872-4eb8-b482-f52c89db29a1862</t>
  </si>
  <si>
    <t>AW00019701</t>
  </si>
  <si>
    <t>XOUxj984nkCo2kfwlrbY1Q==</t>
  </si>
  <si>
    <t>474925f4-3872-4eb8-b482-f52c89db29a1863</t>
  </si>
  <si>
    <t>AW00020315</t>
  </si>
  <si>
    <t>cq5RucdikkeX2Y2vtb336g==</t>
  </si>
  <si>
    <t>474925f4-3872-4eb8-b482-f52c89db29a1864</t>
  </si>
  <si>
    <t>AW00020646</t>
  </si>
  <si>
    <t>48HnJjwy90+krJWNfNQpRg==</t>
  </si>
  <si>
    <t>474925f4-3872-4eb8-b482-f52c89db29a1865</t>
  </si>
  <si>
    <t>AW00021250</t>
  </si>
  <si>
    <t>2nQacyQ/fkiMTlP6Jr0ESg==</t>
  </si>
  <si>
    <t>474925f4-3872-4eb8-b482-f52c89db29a1866</t>
  </si>
  <si>
    <t>AW00021590</t>
  </si>
  <si>
    <t>fFmq718OrkW6lE/ku+t3Iw==</t>
  </si>
  <si>
    <t>474925f4-3872-4eb8-b482-f52c89db29a1867</t>
  </si>
  <si>
    <t>AW00021776</t>
  </si>
  <si>
    <t>tQo1d6D9vEis7tM80TsKlw==</t>
  </si>
  <si>
    <t>474925f4-3872-4eb8-b482-f52c89db29a1868</t>
  </si>
  <si>
    <t>AW00022094</t>
  </si>
  <si>
    <t>NdfSMNgisk+GsADW1gPYFQ==</t>
  </si>
  <si>
    <t>474925f4-3872-4eb8-b482-f52c89db29a1869</t>
  </si>
  <si>
    <t>AW00022773</t>
  </si>
  <si>
    <t>sPhSvt0cp0u9mNqSZbWIdg==</t>
  </si>
  <si>
    <t>474925f4-3872-4eb8-b482-f52c89db29a1870</t>
  </si>
  <si>
    <t>AW00023054</t>
  </si>
  <si>
    <t>jmVZbkF3tUm4AbGpnr5Agg==</t>
  </si>
  <si>
    <t>474925f4-3872-4eb8-b482-f52c89db29a1871</t>
  </si>
  <si>
    <t>AW00023109</t>
  </si>
  <si>
    <t>+9BaGbBQ1kC7me9dizZ9uw==</t>
  </si>
  <si>
    <t>474925f4-3872-4eb8-b482-f52c89db29a1872</t>
  </si>
  <si>
    <t>AW00023151</t>
  </si>
  <si>
    <t>wgoSlVb5mUmrW8dS/zCByQ==</t>
  </si>
  <si>
    <t>474925f4-3872-4eb8-b482-f52c89db29a1873</t>
  </si>
  <si>
    <t>AW00023200</t>
  </si>
  <si>
    <t>Ip4ExT19LU2aQzcZ6aeRGA==</t>
  </si>
  <si>
    <t>474925f4-3872-4eb8-b482-f52c89db29a1874</t>
  </si>
  <si>
    <t>AW00023243</t>
  </si>
  <si>
    <t>HfrmLsH9Tk2E5XY7sppAYA==</t>
  </si>
  <si>
    <t>474925f4-3872-4eb8-b482-f52c89db29a1875</t>
  </si>
  <si>
    <t>AW00023370</t>
  </si>
  <si>
    <t>OB9gBDkqvEOQ7C9K4xDv1g==</t>
  </si>
  <si>
    <t>474925f4-3872-4eb8-b482-f52c89db29a1876</t>
  </si>
  <si>
    <t>AW00024752</t>
  </si>
  <si>
    <t>9DaZWnZ5cUqWTo3mtUDOdQ==</t>
  </si>
  <si>
    <t>474925f4-3872-4eb8-b482-f52c89db29a1877</t>
  </si>
  <si>
    <t>AW00024945</t>
  </si>
  <si>
    <t>HBegpJtWmEigOTuKHCU4Xg==</t>
  </si>
  <si>
    <t>474925f4-3872-4eb8-b482-f52c89db29a1878</t>
  </si>
  <si>
    <t>AW00025915</t>
  </si>
  <si>
    <t>WVW3HLCMtE6EPNaJBQki+A==</t>
  </si>
  <si>
    <t>474925f4-3872-4eb8-b482-f52c89db29a1879</t>
  </si>
  <si>
    <t>AW00025970</t>
  </si>
  <si>
    <t>k3JWJ2Kf1ka3rMfUkiPmIQ==</t>
  </si>
  <si>
    <t>474925f4-3872-4eb8-b482-f52c89db29a1880</t>
  </si>
  <si>
    <t>AW00026168</t>
  </si>
  <si>
    <t>pBqZwuJUoUOOmcvQ+SIZbQ==</t>
  </si>
  <si>
    <t>474925f4-3872-4eb8-b482-f52c89db29a1881</t>
  </si>
  <si>
    <t>AW00026272</t>
  </si>
  <si>
    <t>a7QvkaeKS0qbY0EDvn3BMA==</t>
  </si>
  <si>
    <t>474925f4-3872-4eb8-b482-f52c89db29a1882</t>
  </si>
  <si>
    <t>AW00026325</t>
  </si>
  <si>
    <t>oD4jqzWCf0u58CF8JzqhwQ==</t>
  </si>
  <si>
    <t>474925f4-3872-4eb8-b482-f52c89db29a1883</t>
  </si>
  <si>
    <t>AW00026553</t>
  </si>
  <si>
    <t>WQHfhhqMP0i+OYXvZbeEvQ==</t>
  </si>
  <si>
    <t>474925f4-3872-4eb8-b482-f52c89db29a1884</t>
  </si>
  <si>
    <t>AW00026808</t>
  </si>
  <si>
    <t>aXbUWuvY3EidvFKkRG4dtQ==</t>
  </si>
  <si>
    <t>474925f4-3872-4eb8-b482-f52c89db29a1885</t>
  </si>
  <si>
    <t>AW00027045</t>
  </si>
  <si>
    <t>xmrET4oJ80WNX8g0zDM5Uw==</t>
  </si>
  <si>
    <t>474925f4-3872-4eb8-b482-f52c89db29a1886</t>
  </si>
  <si>
    <t>AW00027086</t>
  </si>
  <si>
    <t>XiAvpmWK30mAjI75X2y8PA==</t>
  </si>
  <si>
    <t>474925f4-3872-4eb8-b482-f52c89db29a1887</t>
  </si>
  <si>
    <t>AW00027088</t>
  </si>
  <si>
    <t>ZhtQXkT4ikKNjCW+T7N/Cg==</t>
  </si>
  <si>
    <t>474925f4-3872-4eb8-b482-f52c89db29a1888</t>
  </si>
  <si>
    <t>AW00027504</t>
  </si>
  <si>
    <t>1hibLxQ6FE+apyd6w4IZUA==</t>
  </si>
  <si>
    <t>474925f4-3872-4eb8-b482-f52c89db29a1889</t>
  </si>
  <si>
    <t>AW00027556</t>
  </si>
  <si>
    <t>VfYGa2w1/0y/BQtfLVfW+Q==</t>
  </si>
  <si>
    <t>474925f4-3872-4eb8-b482-f52c89db29a1890</t>
  </si>
  <si>
    <t>AW00027730</t>
  </si>
  <si>
    <t>SUZcA8kdM0C7SZfMr/Srfg==</t>
  </si>
  <si>
    <t>474925f4-3872-4eb8-b482-f52c89db29a1891</t>
  </si>
  <si>
    <t>AW00028095</t>
  </si>
  <si>
    <t>vEl0oQG460er/UGwqmIj8w==</t>
  </si>
  <si>
    <t>474925f4-3872-4eb8-b482-f52c89db29a1892</t>
  </si>
  <si>
    <t>AW00028291</t>
  </si>
  <si>
    <t>ck9SOaaLvkubQydi1TopUw==</t>
  </si>
  <si>
    <t>474925f4-3872-4eb8-b482-f52c89db29a1893</t>
  </si>
  <si>
    <t>AW00028579</t>
  </si>
  <si>
    <t>JvKzA0peTkiJoTlZCaLC9g==</t>
  </si>
  <si>
    <t>474925f4-3872-4eb8-b482-f52c89db29a1894</t>
  </si>
  <si>
    <t>AW00028604</t>
  </si>
  <si>
    <t>xjNJl7GWw0S+0/7wNnvK3w==</t>
  </si>
  <si>
    <t>474925f4-3872-4eb8-b482-f52c89db29a1895</t>
  </si>
  <si>
    <t>AW00029039</t>
  </si>
  <si>
    <t>8j0FVlOjP0uxRQZIvfc1Ug==</t>
  </si>
  <si>
    <t>474925f4-3872-4eb8-b482-f52c89db29a1896</t>
  </si>
  <si>
    <t>AW00029075</t>
  </si>
  <si>
    <t>cw6sz+CqRk2HtKGoK2DI2Q==</t>
  </si>
  <si>
    <t>474925f4-3872-4eb8-b482-f52c89db29a1897</t>
  </si>
  <si>
    <t>AW00029169</t>
  </si>
  <si>
    <t>yCUfp8XK2k6goNZDOr+vGQ==</t>
  </si>
  <si>
    <t>474925f4-3872-4eb8-b482-f52c89db29a1898</t>
  </si>
  <si>
    <t>AW00011311</t>
  </si>
  <si>
    <t>Iq3Ldqyxd0iVASbpcWoSRg==</t>
  </si>
  <si>
    <t>474925f4-3872-4eb8-b482-f52c89db29a1899</t>
  </si>
  <si>
    <t>AW00011725</t>
  </si>
  <si>
    <t>kZXFgoBC9EWTXWzN5ULW4A==</t>
  </si>
  <si>
    <t>474925f4-3872-4eb8-b482-f52c89db29a1900</t>
  </si>
  <si>
    <t>AW00012452</t>
  </si>
  <si>
    <t>ZVuQQwFdEk2auKk079vb7Q==</t>
  </si>
  <si>
    <t>474925f4-3872-4eb8-b482-f52c89db29a1901</t>
  </si>
  <si>
    <t>AW00012941</t>
  </si>
  <si>
    <t>ERZq/nXmZEKA0CcCxLrs0Q==</t>
  </si>
  <si>
    <t>474925f4-3872-4eb8-b482-f52c89db29a1902</t>
  </si>
  <si>
    <t>AW00012946</t>
  </si>
  <si>
    <t>Y7fBZe8jp0avKplXCNuTcg==</t>
  </si>
  <si>
    <t>474925f4-3872-4eb8-b482-f52c89db29a1903</t>
  </si>
  <si>
    <t>AW00013054</t>
  </si>
  <si>
    <t>jJMdtASvf0acQJJB7rAkug==</t>
  </si>
  <si>
    <t>474925f4-3872-4eb8-b482-f52c89db29a1904</t>
  </si>
  <si>
    <t>AW00013226</t>
  </si>
  <si>
    <t>MtF+nprxikSpS0KFomc6ZQ==</t>
  </si>
  <si>
    <t>474925f4-3872-4eb8-b482-f52c89db29a1905</t>
  </si>
  <si>
    <t>AW00013244</t>
  </si>
  <si>
    <t>YfKSKpIYe0Gu5OmMErqRUw==</t>
  </si>
  <si>
    <t>474925f4-3872-4eb8-b482-f52c89db29a1906</t>
  </si>
  <si>
    <t>AW00013849</t>
  </si>
  <si>
    <t>iclmmNb0b0yBaVm/YOzPqQ==</t>
  </si>
  <si>
    <t>474925f4-3872-4eb8-b482-f52c89db29a1907</t>
  </si>
  <si>
    <t>AW00013872</t>
  </si>
  <si>
    <t>xvpwpI1Ka0aa8U5w4ZoENA==</t>
  </si>
  <si>
    <t>474925f4-3872-4eb8-b482-f52c89db29a1908</t>
  </si>
  <si>
    <t>AW00014116</t>
  </si>
  <si>
    <t>p7+D+R7Vgkylnklolu/CCA==</t>
  </si>
  <si>
    <t>474925f4-3872-4eb8-b482-f52c89db29a1909</t>
  </si>
  <si>
    <t>AW00014376</t>
  </si>
  <si>
    <t>KLc7XnsdL0+/Ja8u1++nOg==</t>
  </si>
  <si>
    <t>474925f4-3872-4eb8-b482-f52c89db29a1910</t>
  </si>
  <si>
    <t>AW00014392</t>
  </si>
  <si>
    <t>oJWPuGLgD0m6hb84JWYhOQ==</t>
  </si>
  <si>
    <t>474925f4-3872-4eb8-b482-f52c89db29a1911</t>
  </si>
  <si>
    <t>AW00014916</t>
  </si>
  <si>
    <t>WObSo/n5XU+aD416TauGvw==</t>
  </si>
  <si>
    <t>474925f4-3872-4eb8-b482-f52c89db29a1912</t>
  </si>
  <si>
    <t>AW00015272</t>
  </si>
  <si>
    <t>RbEdeEiIRESv8vJcGRKNtw==</t>
  </si>
  <si>
    <t>474925f4-3872-4eb8-b482-f52c89db29a1913</t>
  </si>
  <si>
    <t>AW00015509</t>
  </si>
  <si>
    <t>CxOZx9KRi02JdL7THOfUzQ==</t>
  </si>
  <si>
    <t>474925f4-3872-4eb8-b482-f52c89db29a1914</t>
  </si>
  <si>
    <t>AW00015510</t>
  </si>
  <si>
    <t>MT01H1m1f0GUPAXK+GHopA==</t>
  </si>
  <si>
    <t>474925f4-3872-4eb8-b482-f52c89db29a1915</t>
  </si>
  <si>
    <t>AW00015871</t>
  </si>
  <si>
    <t>pasb/wqLDU2HU0z/YGI7KQ==</t>
  </si>
  <si>
    <t>474925f4-3872-4eb8-b482-f52c89db29a1916</t>
  </si>
  <si>
    <t>AW00015887</t>
  </si>
  <si>
    <t>AB6KXykXQ0enIy7cXWucjQ==</t>
  </si>
  <si>
    <t>474925f4-3872-4eb8-b482-f52c89db29a1917</t>
  </si>
  <si>
    <t>AW00015901</t>
  </si>
  <si>
    <t>Mp80t+3Jq0ax28jpyXXecw==</t>
  </si>
  <si>
    <t>474925f4-3872-4eb8-b482-f52c89db29a1918</t>
  </si>
  <si>
    <t>AW00015937</t>
  </si>
  <si>
    <t>QojCytw+70GAh5wI/DBK1g==</t>
  </si>
  <si>
    <t>474925f4-3872-4eb8-b482-f52c89db29a1919</t>
  </si>
  <si>
    <t>AW00016373</t>
  </si>
  <si>
    <t>dYEIzlpF40C+sl48Qe1aTQ==</t>
  </si>
  <si>
    <t>474925f4-3872-4eb8-b482-f52c89db29a1920</t>
  </si>
  <si>
    <t>AW00016735</t>
  </si>
  <si>
    <t>f7KpfuRY/US/Kcgqh0RrGw==</t>
  </si>
  <si>
    <t>474925f4-3872-4eb8-b482-f52c89db29a1921</t>
  </si>
  <si>
    <t>AW00016850</t>
  </si>
  <si>
    <t>RHvhASt6iEmvqp/JzX1k9g==</t>
  </si>
  <si>
    <t>474925f4-3872-4eb8-b482-f52c89db29a1922</t>
  </si>
  <si>
    <t>AW00017015</t>
  </si>
  <si>
    <t>DpAe/jc/O06qnJxGH5VWnA==</t>
  </si>
  <si>
    <t>474925f4-3872-4eb8-b482-f52c89db29a1923</t>
  </si>
  <si>
    <t>AW00017365</t>
  </si>
  <si>
    <t>zg8lPvvRrUK/D61phi5HAQ==</t>
  </si>
  <si>
    <t>474925f4-3872-4eb8-b482-f52c89db29a1924</t>
  </si>
  <si>
    <t>AW00017569</t>
  </si>
  <si>
    <t>tBvglfOrA02k+7ZxM4SGLw==</t>
  </si>
  <si>
    <t>474925f4-3872-4eb8-b482-f52c89db29a1925</t>
  </si>
  <si>
    <t>AW00018803</t>
  </si>
  <si>
    <t>xuIvA7dxuEyjWC4R8aMMnw==</t>
  </si>
  <si>
    <t>474925f4-3872-4eb8-b482-f52c89db29a1926</t>
  </si>
  <si>
    <t>AW00019139</t>
  </si>
  <si>
    <t>9JX0F35hpE+J/giA/ea82Q==</t>
  </si>
  <si>
    <t>474925f4-3872-4eb8-b482-f52c89db29a1927</t>
  </si>
  <si>
    <t>AW00019157</t>
  </si>
  <si>
    <t>CTwwp+PjkkCjw+YaJOSr+Q==</t>
  </si>
  <si>
    <t>474925f4-3872-4eb8-b482-f52c89db29a1928</t>
  </si>
  <si>
    <t>AW00020011</t>
  </si>
  <si>
    <t>JTT6RQKIW0GZyX02ABP/1Q==</t>
  </si>
  <si>
    <t>474925f4-3872-4eb8-b482-f52c89db29a1929</t>
  </si>
  <si>
    <t>AW00020072</t>
  </si>
  <si>
    <t>Zh6CT/VQPEaoRptnu4YVGw==</t>
  </si>
  <si>
    <t>474925f4-3872-4eb8-b482-f52c89db29a1930</t>
  </si>
  <si>
    <t>AW00020295</t>
  </si>
  <si>
    <t>dK5M1rC4x0uFCN7Ydoiing==</t>
  </si>
  <si>
    <t>474925f4-3872-4eb8-b482-f52c89db29a1931</t>
  </si>
  <si>
    <t>AW00020372</t>
  </si>
  <si>
    <t>c51FPI3gw0adpJgyEvtoBA==</t>
  </si>
  <si>
    <t>474925f4-3872-4eb8-b482-f52c89db29a1932</t>
  </si>
  <si>
    <t>AW00020377</t>
  </si>
  <si>
    <t>VZc//ADuK0mvgzK+jsNJIA==</t>
  </si>
  <si>
    <t>474925f4-3872-4eb8-b482-f52c89db29a1933</t>
  </si>
  <si>
    <t>AW00020639</t>
  </si>
  <si>
    <t>0VWfz8Kmj0OSu2sDnrI5YA==</t>
  </si>
  <si>
    <t>474925f4-3872-4eb8-b482-f52c89db29a1934</t>
  </si>
  <si>
    <t>AW00021302</t>
  </si>
  <si>
    <t>ZaYq9KCUpEGce0A2C/tC2g==</t>
  </si>
  <si>
    <t>474925f4-3872-4eb8-b482-f52c89db29a1935</t>
  </si>
  <si>
    <t>AW00021596</t>
  </si>
  <si>
    <t>3Ceo8Vl4m0eSc8Oz89ktHQ==</t>
  </si>
  <si>
    <t>474925f4-3872-4eb8-b482-f52c89db29a1936</t>
  </si>
  <si>
    <t>AW00021608</t>
  </si>
  <si>
    <t>acPk8cAgGUGwcnf4aAvyzw==</t>
  </si>
  <si>
    <t>474925f4-3872-4eb8-b482-f52c89db29a1937</t>
  </si>
  <si>
    <t>AW00021657</t>
  </si>
  <si>
    <t>uVliUtD5Yk+CRlEhMQMF4Q==</t>
  </si>
  <si>
    <t>474925f4-3872-4eb8-b482-f52c89db29a1938</t>
  </si>
  <si>
    <t>AW00022046</t>
  </si>
  <si>
    <t>Jhm1qaVc30u0KmCluF2vSA==</t>
  </si>
  <si>
    <t>474925f4-3872-4eb8-b482-f52c89db29a1939</t>
  </si>
  <si>
    <t>AW00022368</t>
  </si>
  <si>
    <t>hslW4RjCLESLq5quxK82ZQ==</t>
  </si>
  <si>
    <t>474925f4-3872-4eb8-b482-f52c89db29a1940</t>
  </si>
  <si>
    <t>AW00023025</t>
  </si>
  <si>
    <t>C9qDyJr+tUSDgoUat2wGJQ==</t>
  </si>
  <si>
    <t>474925f4-3872-4eb8-b482-f52c89db29a1941</t>
  </si>
  <si>
    <t>AW00023124</t>
  </si>
  <si>
    <t>s+3qa2mrc0mZnu3TASbb+Q==</t>
  </si>
  <si>
    <t>474925f4-3872-4eb8-b482-f52c89db29a1942</t>
  </si>
  <si>
    <t>AW00023448</t>
  </si>
  <si>
    <t>SWZmj0sdKEC7oAC21jAtdg==</t>
  </si>
  <si>
    <t>474925f4-3872-4eb8-b482-f52c89db29a1943</t>
  </si>
  <si>
    <t>AW00023741</t>
  </si>
  <si>
    <t>X8w0jNIb2E6O2+zayFlVxg==</t>
  </si>
  <si>
    <t>474925f4-3872-4eb8-b482-f52c89db29a1944</t>
  </si>
  <si>
    <t>AW00023851</t>
  </si>
  <si>
    <t>I+uU1Rf/Aku7DIZqkzDMfQ==</t>
  </si>
  <si>
    <t>474925f4-3872-4eb8-b482-f52c89db29a1945</t>
  </si>
  <si>
    <t>AW00024800</t>
  </si>
  <si>
    <t>FunmEKVFV0+fB0i+MFUmaA==</t>
  </si>
  <si>
    <t>474925f4-3872-4eb8-b482-f52c89db29a1946</t>
  </si>
  <si>
    <t>AW00024979</t>
  </si>
  <si>
    <t>2LvcyC1AF0a/1cc6Vk/ggg==</t>
  </si>
  <si>
    <t>474925f4-3872-4eb8-b482-f52c89db29a1947</t>
  </si>
  <si>
    <t>AW00025274</t>
  </si>
  <si>
    <t>Q5S+L00cD0+HbMluOgXlrA==</t>
  </si>
  <si>
    <t>474925f4-3872-4eb8-b482-f52c89db29a1948</t>
  </si>
  <si>
    <t>AW00025421</t>
  </si>
  <si>
    <t>by1kR0jKfkOrICE9AJaUVQ==</t>
  </si>
  <si>
    <t>474925f4-3872-4eb8-b482-f52c89db29a1949</t>
  </si>
  <si>
    <t>AW00025765</t>
  </si>
  <si>
    <t>goVXwqyDC0+3cHpqi6iloQ==</t>
  </si>
  <si>
    <t>474925f4-3872-4eb8-b482-f52c89db29a1950</t>
  </si>
  <si>
    <t>AW00025982</t>
  </si>
  <si>
    <t>U48XLR60/0KoLfCZoEs9rA==</t>
  </si>
  <si>
    <t>474925f4-3872-4eb8-b482-f52c89db29a1951</t>
  </si>
  <si>
    <t>AW00026324</t>
  </si>
  <si>
    <t>I1C0ZFQD+0WTfbmOxBUrpg==</t>
  </si>
  <si>
    <t>474925f4-3872-4eb8-b482-f52c89db29a1952</t>
  </si>
  <si>
    <t>AW00026343</t>
  </si>
  <si>
    <t>dB+/UW/WDkaQnlqIa/71QQ==</t>
  </si>
  <si>
    <t>474925f4-3872-4eb8-b482-f52c89db29a1953</t>
  </si>
  <si>
    <t>AW00026544</t>
  </si>
  <si>
    <t>gmIeAfeNe0W1nrkYnul9Dg==</t>
  </si>
  <si>
    <t>474925f4-3872-4eb8-b482-f52c89db29a1954</t>
  </si>
  <si>
    <t>AW00026702</t>
  </si>
  <si>
    <t>vmet8RJQ7EW6Z8qqHOqQ+g==</t>
  </si>
  <si>
    <t>474925f4-3872-4eb8-b482-f52c89db29a1955</t>
  </si>
  <si>
    <t>AW00026735</t>
  </si>
  <si>
    <t>Nd3yCb38Bk6Lnq/thu+GwA==</t>
  </si>
  <si>
    <t>474925f4-3872-4eb8-b482-f52c89db29a1956</t>
  </si>
  <si>
    <t>AW00026737</t>
  </si>
  <si>
    <t>Y8piFSkjU0aMcEryjelSBQ==</t>
  </si>
  <si>
    <t>474925f4-3872-4eb8-b482-f52c89db29a1957</t>
  </si>
  <si>
    <t>AW00027057</t>
  </si>
  <si>
    <t>6b2/IycgPUqTcfQO2q9Uhg==</t>
  </si>
  <si>
    <t>474925f4-3872-4eb8-b482-f52c89db29a1958</t>
  </si>
  <si>
    <t>AW00027098</t>
  </si>
  <si>
    <t>Rxrmn1SHmk+4A1SD7hB71Q==</t>
  </si>
  <si>
    <t>474925f4-3872-4eb8-b482-f52c89db29a1959</t>
  </si>
  <si>
    <t>AW00027431</t>
  </si>
  <si>
    <t>6tLnRV/6DEyA+P0EDidD7g==</t>
  </si>
  <si>
    <t>474925f4-3872-4eb8-b482-f52c89db29a1960</t>
  </si>
  <si>
    <t>AW00027523</t>
  </si>
  <si>
    <t>Xv37nBXX1k+AA4xB0G748A==</t>
  </si>
  <si>
    <t>474925f4-3872-4eb8-b482-f52c89db29a1961</t>
  </si>
  <si>
    <t>AW00028231</t>
  </si>
  <si>
    <t>Iy3rcvkqp0euZrQqDfeYwA==</t>
  </si>
  <si>
    <t>474925f4-3872-4eb8-b482-f52c89db29a1962</t>
  </si>
  <si>
    <t>AW00028330</t>
  </si>
  <si>
    <t>8bGNQy/8bka4FEu+fWW0ww==</t>
  </si>
  <si>
    <t>474925f4-3872-4eb8-b482-f52c89db29a1963</t>
  </si>
  <si>
    <t>AW00028680</t>
  </si>
  <si>
    <t>jg+GM+kyeUSGwdjF5YpWpQ==</t>
  </si>
  <si>
    <t>474925f4-3872-4eb8-b482-f52c89db29a1964</t>
  </si>
  <si>
    <t>AW00028790</t>
  </si>
  <si>
    <t>g3nZEj/deU6W+CWeAE5N8Q==</t>
  </si>
  <si>
    <t>474925f4-3872-4eb8-b482-f52c89db29a1965</t>
  </si>
  <si>
    <t>AW00028808</t>
  </si>
  <si>
    <t>03AfzAPGqEuSnNUFk+D00Q==</t>
  </si>
  <si>
    <t>474925f4-3872-4eb8-b482-f52c89db29a1966</t>
  </si>
  <si>
    <t>AW00028814</t>
  </si>
  <si>
    <t>sZQRPyQE4kSWG40zBdsUfw==</t>
  </si>
  <si>
    <t>474925f4-3872-4eb8-b482-f52c89db29a1967</t>
  </si>
  <si>
    <t>AW00029335</t>
  </si>
  <si>
    <t>8rne8KWaAEKmPR77qN8lCg==</t>
  </si>
  <si>
    <t>474925f4-3872-4eb8-b482-f52c89db29a1968</t>
  </si>
  <si>
    <t>AW00011653</t>
  </si>
  <si>
    <t>EtuAcsnIfUO+IScDtm8uxg==</t>
  </si>
  <si>
    <t>474925f4-3872-4eb8-b482-f52c89db29a1969</t>
  </si>
  <si>
    <t>AW00011882</t>
  </si>
  <si>
    <t>3+sxxXlrhEuKsak1NjRv3Q==</t>
  </si>
  <si>
    <t>474925f4-3872-4eb8-b482-f52c89db29a1970</t>
  </si>
  <si>
    <t>AW00011884</t>
  </si>
  <si>
    <t>F3x/BwPvN0SkVbUNdrhFIg==</t>
  </si>
  <si>
    <t>474925f4-3872-4eb8-b482-f52c89db29a1971</t>
  </si>
  <si>
    <t>AW00011957</t>
  </si>
  <si>
    <t>vtPswOz6G0yE5odWt7rkyg==</t>
  </si>
  <si>
    <t>474925f4-3872-4eb8-b482-f52c89db29a1972</t>
  </si>
  <si>
    <t>AW00012092</t>
  </si>
  <si>
    <t>zMOY98Mvgky48/5pfrlvoQ==</t>
  </si>
  <si>
    <t>474925f4-3872-4eb8-b482-f52c89db29a1973</t>
  </si>
  <si>
    <t>AW00012776</t>
  </si>
  <si>
    <t>OKdke9irj0G4SBGnMtE2vQ==</t>
  </si>
  <si>
    <t>474925f4-3872-4eb8-b482-f52c89db29a1974</t>
  </si>
  <si>
    <t>AW00012875</t>
  </si>
  <si>
    <t>C5z6RWTGOUakHX0AFt/3RA==</t>
  </si>
  <si>
    <t>474925f4-3872-4eb8-b482-f52c89db29a1975</t>
  </si>
  <si>
    <t>AW00013053</t>
  </si>
  <si>
    <t>NGsPs7X8eEeMk66FZEDYuA==</t>
  </si>
  <si>
    <t>474925f4-3872-4eb8-b482-f52c89db29a1976</t>
  </si>
  <si>
    <t>AW00013177</t>
  </si>
  <si>
    <t>YJQjhCgT+UifczJv5yL8NA==</t>
  </si>
  <si>
    <t>474925f4-3872-4eb8-b482-f52c89db29a1977</t>
  </si>
  <si>
    <t>AW00013379</t>
  </si>
  <si>
    <t>SNaj86Bo5ku8dnRwxh0bFA==</t>
  </si>
  <si>
    <t>474925f4-3872-4eb8-b482-f52c89db29a1978</t>
  </si>
  <si>
    <t>AW00013895</t>
  </si>
  <si>
    <t>/wP4VpSsZ0OXp6HkD1L+RA==</t>
  </si>
  <si>
    <t>474925f4-3872-4eb8-b482-f52c89db29a1979</t>
  </si>
  <si>
    <t>AW00013934</t>
  </si>
  <si>
    <t>ZfuHlLbuQ02KYrpP+VMebA==</t>
  </si>
  <si>
    <t>474925f4-3872-4eb8-b482-f52c89db29a1980</t>
  </si>
  <si>
    <t>AW00014355</t>
  </si>
  <si>
    <t>4J76x0TZ/kyqIN28o9y8BQ==</t>
  </si>
  <si>
    <t>474925f4-3872-4eb8-b482-f52c89db29a1981</t>
  </si>
  <si>
    <t>AW00014506</t>
  </si>
  <si>
    <t>3dGa74nV8Uq3GYvdBHnU0A==</t>
  </si>
  <si>
    <t>474925f4-3872-4eb8-b482-f52c89db29a1982</t>
  </si>
  <si>
    <t>AW00014509</t>
  </si>
  <si>
    <t>VtcmZheQGUiSnvRvpq4xWA==</t>
  </si>
  <si>
    <t>474925f4-3872-4eb8-b482-f52c89db29a1983</t>
  </si>
  <si>
    <t>AW00014563</t>
  </si>
  <si>
    <t>shWQI2f+w0ig2dlY42ereg==</t>
  </si>
  <si>
    <t>474925f4-3872-4eb8-b482-f52c89db29a1984</t>
  </si>
  <si>
    <t>AW00014643</t>
  </si>
  <si>
    <t>qYoC2suookOSTVtlfmN4DQ==</t>
  </si>
  <si>
    <t>474925f4-3872-4eb8-b482-f52c89db29a1985</t>
  </si>
  <si>
    <t>AW00014727</t>
  </si>
  <si>
    <t>Bntr11c6AU65rdQkpNqhhg==</t>
  </si>
  <si>
    <t>474925f4-3872-4eb8-b482-f52c89db29a1986</t>
  </si>
  <si>
    <t>AW00015512</t>
  </si>
  <si>
    <t>/JNoQV2JoUSExQbsXeoBrA==</t>
  </si>
  <si>
    <t>474925f4-3872-4eb8-b482-f52c89db29a1987</t>
  </si>
  <si>
    <t>AW00015775</t>
  </si>
  <si>
    <t>WiGnidqbLEWO9M9LAyNmbQ==</t>
  </si>
  <si>
    <t>474925f4-3872-4eb8-b482-f52c89db29a1988</t>
  </si>
  <si>
    <t>AW00015869</t>
  </si>
  <si>
    <t>0kRuzqkK/kiIwvY+LOgmFg==</t>
  </si>
  <si>
    <t>474925f4-3872-4eb8-b482-f52c89db29a1989</t>
  </si>
  <si>
    <t>AW00015914</t>
  </si>
  <si>
    <t>h3oE8suXYEuarAKvjQsC3Q==</t>
  </si>
  <si>
    <t>474925f4-3872-4eb8-b482-f52c89db29a1990</t>
  </si>
  <si>
    <t>AW00016218</t>
  </si>
  <si>
    <t>Iavp5WxtgkK9q14BTT4Xlg==</t>
  </si>
  <si>
    <t>474925f4-3872-4eb8-b482-f52c89db29a1991</t>
  </si>
  <si>
    <t>AW00016737</t>
  </si>
  <si>
    <t>OpTWvnXdsEei95o0+6cf/g==</t>
  </si>
  <si>
    <t>474925f4-3872-4eb8-b482-f52c89db29a1992</t>
  </si>
  <si>
    <t>AW00016858</t>
  </si>
  <si>
    <t>wCKx13zQ1E21JmQaEAW8Lw==</t>
  </si>
  <si>
    <t>474925f4-3872-4eb8-b482-f52c89db29a1993</t>
  </si>
  <si>
    <t>AW00016877</t>
  </si>
  <si>
    <t>QwkSjW/TxEyUwXI5pdCD7Q==</t>
  </si>
  <si>
    <t>474925f4-3872-4eb8-b482-f52c89db29a1994</t>
  </si>
  <si>
    <t>AW00016980</t>
  </si>
  <si>
    <t>o3dDY9n4QkqXjAS46dB/DA==</t>
  </si>
  <si>
    <t>474925f4-3872-4eb8-b482-f52c89db29a1995</t>
  </si>
  <si>
    <t>AW00017001</t>
  </si>
  <si>
    <t>sftq+HOzE0SpaHbXWaHTvg==</t>
  </si>
  <si>
    <t>474925f4-3872-4eb8-b482-f52c89db29a1996</t>
  </si>
  <si>
    <t>AW00017017</t>
  </si>
  <si>
    <t>13V+fJyF90GPJgAULSC85g==</t>
  </si>
  <si>
    <t>474925f4-3872-4eb8-b482-f52c89db29a1997</t>
  </si>
  <si>
    <t>AW00017140</t>
  </si>
  <si>
    <t>RE+OwCrU5Uy07nUDsFgeZQ==</t>
  </si>
  <si>
    <t>474925f4-3872-4eb8-b482-f52c89db29a1998</t>
  </si>
  <si>
    <t>AW00017341</t>
  </si>
  <si>
    <t>KHGPEQNMb0WFzNAfhv3f8A==</t>
  </si>
  <si>
    <t>474925f4-3872-4eb8-b482-f52c89db29a1999</t>
  </si>
  <si>
    <t>AW00017452</t>
  </si>
  <si>
    <t>P8T4Jzw9f0KwYcUK5W/Mqg==</t>
  </si>
  <si>
    <t>474925f4-3872-4eb8-b482-f52c89db29a2000</t>
  </si>
  <si>
    <t>AW00017675</t>
  </si>
  <si>
    <t>Svf6z1hDWkS0PKLEZ7gvLw==</t>
  </si>
  <si>
    <t>474925f4-3872-4eb8-b482-f52c89db29a2001</t>
  </si>
  <si>
    <t>AW00018383</t>
  </si>
  <si>
    <t>JBZ8duDlb0ywJhXGYYbxQA==</t>
  </si>
  <si>
    <t>474925f4-3872-4eb8-b482-f52c89db29a2002</t>
  </si>
  <si>
    <t>AW00018429</t>
  </si>
  <si>
    <t>8OgHCIqyFEy/oYtRj4fD+A==</t>
  </si>
  <si>
    <t>474925f4-3872-4eb8-b482-f52c89db29a2003</t>
  </si>
  <si>
    <t>AW00018530</t>
  </si>
  <si>
    <t>WVSARvS5UkyGS78lIQiZ9A==</t>
  </si>
  <si>
    <t>474925f4-3872-4eb8-b482-f52c89db29a2004</t>
  </si>
  <si>
    <t>AW00018599</t>
  </si>
  <si>
    <t>E1p0PIdb5kmVetFcYSGRDA==</t>
  </si>
  <si>
    <t>474925f4-3872-4eb8-b482-f52c89db29a2005</t>
  </si>
  <si>
    <t>AW00018813</t>
  </si>
  <si>
    <t>+c058v312EKfXFx0hlVMKQ==</t>
  </si>
  <si>
    <t>474925f4-3872-4eb8-b482-f52c89db29a2006</t>
  </si>
  <si>
    <t>AW00018860</t>
  </si>
  <si>
    <t>Q80czRf9T0W6M7P5+lybqw==</t>
  </si>
  <si>
    <t>474925f4-3872-4eb8-b482-f52c89db29a2007</t>
  </si>
  <si>
    <t>AW00018880</t>
  </si>
  <si>
    <t>eIvJrHPyrUeEjrqXJPAO2w==</t>
  </si>
  <si>
    <t>474925f4-3872-4eb8-b482-f52c89db29a2008</t>
  </si>
  <si>
    <t>AW00019107</t>
  </si>
  <si>
    <t>Sp16CyMSo0aA/+MrxMK9kw==</t>
  </si>
  <si>
    <t>474925f4-3872-4eb8-b482-f52c89db29a2009</t>
  </si>
  <si>
    <t>AW00019138</t>
  </si>
  <si>
    <t>pY+8jPJfZEGR3690v9WxSg==</t>
  </si>
  <si>
    <t>474925f4-3872-4eb8-b482-f52c89db29a2010</t>
  </si>
  <si>
    <t>AW00019170</t>
  </si>
  <si>
    <t>Rto/xtiQFUKziSMg2UQ6oQ==</t>
  </si>
  <si>
    <t>474925f4-3872-4eb8-b482-f52c89db29a2011</t>
  </si>
  <si>
    <t>AW00020016</t>
  </si>
  <si>
    <t>StGaYvDPr0qs3gtu8bz4IA==</t>
  </si>
  <si>
    <t>474925f4-3872-4eb8-b482-f52c89db29a2012</t>
  </si>
  <si>
    <t>AW00021285</t>
  </si>
  <si>
    <t>4MXdLdUsLky1sbfWjj15sA==</t>
  </si>
  <si>
    <t>474925f4-3872-4eb8-b482-f52c89db29a2013</t>
  </si>
  <si>
    <t>AW00021721</t>
  </si>
  <si>
    <t>Wl7LzxB7AEqKO2WlSo5XmQ==</t>
  </si>
  <si>
    <t>474925f4-3872-4eb8-b482-f52c89db29a2014</t>
  </si>
  <si>
    <t>AW00022091</t>
  </si>
  <si>
    <t>JM7ATs9Co0Kwl1UXMJYYnQ==</t>
  </si>
  <si>
    <t>474925f4-3872-4eb8-b482-f52c89db29a2015</t>
  </si>
  <si>
    <t>AW00022113</t>
  </si>
  <si>
    <t>BQxWkoNPGkSMGqTFnMI2eQ==</t>
  </si>
  <si>
    <t>474925f4-3872-4eb8-b482-f52c89db29a2016</t>
  </si>
  <si>
    <t>AW00022241</t>
  </si>
  <si>
    <t>+UDDI/aGf0iOBDbh1N/TCg==</t>
  </si>
  <si>
    <t>474925f4-3872-4eb8-b482-f52c89db29a2017</t>
  </si>
  <si>
    <t>AW00022242</t>
  </si>
  <si>
    <t>4BD8Pid6f0KLqI/WfVdoIw==</t>
  </si>
  <si>
    <t>474925f4-3872-4eb8-b482-f52c89db29a2018</t>
  </si>
  <si>
    <t>AW00022282</t>
  </si>
  <si>
    <t>SFM78zA8ZEqupRGWRg2lfw==</t>
  </si>
  <si>
    <t>474925f4-3872-4eb8-b482-f52c89db29a2019</t>
  </si>
  <si>
    <t>AW00023451</t>
  </si>
  <si>
    <t>+pPpUne050mD+wnW35+vXg==</t>
  </si>
  <si>
    <t>474925f4-3872-4eb8-b482-f52c89db29a2020</t>
  </si>
  <si>
    <t>AW00024329</t>
  </si>
  <si>
    <t>IYXKxkikVUi/Q+phlQV5dw==</t>
  </si>
  <si>
    <t>474925f4-3872-4eb8-b482-f52c89db29a2021</t>
  </si>
  <si>
    <t>AW00024623</t>
  </si>
  <si>
    <t>8Fdhlk+l2kalG2ey/7+n4w==</t>
  </si>
  <si>
    <t>474925f4-3872-4eb8-b482-f52c89db29a2022</t>
  </si>
  <si>
    <t>AW00024651</t>
  </si>
  <si>
    <t>6dMGilAaW02XJMO26a07Ug==</t>
  </si>
  <si>
    <t>474925f4-3872-4eb8-b482-f52c89db29a2023</t>
  </si>
  <si>
    <t>AW00025847</t>
  </si>
  <si>
    <t>EpeUNJA+bUyMBfmKqNhDpA==</t>
  </si>
  <si>
    <t>474925f4-3872-4eb8-b482-f52c89db29a2024</t>
  </si>
  <si>
    <t>AW00025986</t>
  </si>
  <si>
    <t>XRqVs7mlWUyFYR28Sg4jAA==</t>
  </si>
  <si>
    <t>474925f4-3872-4eb8-b482-f52c89db29a2025</t>
  </si>
  <si>
    <t>AW00026636</t>
  </si>
  <si>
    <t>/M5YuxnvD0eFtmgza74MwA==</t>
  </si>
  <si>
    <t>474925f4-3872-4eb8-b482-f52c89db29a2026</t>
  </si>
  <si>
    <t>AW00027255</t>
  </si>
  <si>
    <t>yWp7T8MWzEmDbOObZXFX/w==</t>
  </si>
  <si>
    <t>474925f4-3872-4eb8-b482-f52c89db29a2027</t>
  </si>
  <si>
    <t>AW00027636</t>
  </si>
  <si>
    <t>wO43w0fGCEW9FM5II0KlHQ==</t>
  </si>
  <si>
    <t>474925f4-3872-4eb8-b482-f52c89db29a2028</t>
  </si>
  <si>
    <t>AW00027741</t>
  </si>
  <si>
    <t>uRvHYpAFZE+ogHd70AkxWw==</t>
  </si>
  <si>
    <t>474925f4-3872-4eb8-b482-f52c89db29a2029</t>
  </si>
  <si>
    <t>AW00028094</t>
  </si>
  <si>
    <t>pS2/8D7dK0mpkn2vvWKLmg==</t>
  </si>
  <si>
    <t>474925f4-3872-4eb8-b482-f52c89db29a2030</t>
  </si>
  <si>
    <t>AW00028263</t>
  </si>
  <si>
    <t>DCdbjzLQPUm1kD4BN1jLEw==</t>
  </si>
  <si>
    <t>474925f4-3872-4eb8-b482-f52c89db29a2031</t>
  </si>
  <si>
    <t>AW00028625</t>
  </si>
  <si>
    <t>HMzWRLhZOUCslCfvkmrlLg==</t>
  </si>
  <si>
    <t>474925f4-3872-4eb8-b482-f52c89db29a2032</t>
  </si>
  <si>
    <t>AW00028791</t>
  </si>
  <si>
    <t>YmcP6FN9ykqhTXVo/+agrQ==</t>
  </si>
  <si>
    <t>474925f4-3872-4eb8-b482-f52c89db29a2033</t>
  </si>
  <si>
    <t>AW00028806</t>
  </si>
  <si>
    <t>1D8DgRf6EUe9F4CIgflLEw==</t>
  </si>
  <si>
    <t>474925f4-3872-4eb8-b482-f52c89db29a2034</t>
  </si>
  <si>
    <t>AW00028869</t>
  </si>
  <si>
    <t>2dP9vAA+r06CUSvdmv/Eog==</t>
  </si>
  <si>
    <t>474925f4-3872-4eb8-b482-f52c89db29a2035</t>
  </si>
  <si>
    <t>AW00029254</t>
  </si>
  <si>
    <t>n01U94X04kKBABWQ+ag4YQ==</t>
  </si>
  <si>
    <t>474925f4-3872-4eb8-b482-f52c89db29a2036</t>
  </si>
  <si>
    <t>AW00011173</t>
  </si>
  <si>
    <t>cYOLYQanL061kZKpQ3Tj8A==</t>
  </si>
  <si>
    <t>474925f4-3872-4eb8-b482-f52c89db29a2037</t>
  </si>
  <si>
    <t>AW00011937</t>
  </si>
  <si>
    <t>3B/XI3NeA0e0XjOJlj7zXw==</t>
  </si>
  <si>
    <t>474925f4-3872-4eb8-b482-f52c89db29a2038</t>
  </si>
  <si>
    <t>AW00012091</t>
  </si>
  <si>
    <t>BOKLOvvIZUOWr9TuTVPcBA==</t>
  </si>
  <si>
    <t>474925f4-3872-4eb8-b482-f52c89db29a2039</t>
  </si>
  <si>
    <t>AW00012437</t>
  </si>
  <si>
    <t>677X6IrtQ0yjoDj8FbHO6Q==</t>
  </si>
  <si>
    <t>474925f4-3872-4eb8-b482-f52c89db29a2040</t>
  </si>
  <si>
    <t>AW00013368</t>
  </si>
  <si>
    <t>1zboZwtEKk2UjDcIyPDCTA==</t>
  </si>
  <si>
    <t>474925f4-3872-4eb8-b482-f52c89db29a2041</t>
  </si>
  <si>
    <t>AW00013419</t>
  </si>
  <si>
    <t>+0+272A4a0i1kR2ZB7p5OQ==</t>
  </si>
  <si>
    <t>474925f4-3872-4eb8-b482-f52c89db29a2042</t>
  </si>
  <si>
    <t>AW00013467</t>
  </si>
  <si>
    <t>CCimE5AmEk+UGhg9ahZgSA==</t>
  </si>
  <si>
    <t>474925f4-3872-4eb8-b482-f52c89db29a2043</t>
  </si>
  <si>
    <t>AW00013930</t>
  </si>
  <si>
    <t>ASWcBcjGEkmQcmBLvqcVSw==</t>
  </si>
  <si>
    <t>474925f4-3872-4eb8-b482-f52c89db29a2044</t>
  </si>
  <si>
    <t>AW00014492</t>
  </si>
  <si>
    <t>bNnn9pUC9UmPq50GIFYraA==</t>
  </si>
  <si>
    <t>474925f4-3872-4eb8-b482-f52c89db29a2045</t>
  </si>
  <si>
    <t>AW00014651</t>
  </si>
  <si>
    <t>JEY3Z7xgaUeqJbNJQdicBw==</t>
  </si>
  <si>
    <t>474925f4-3872-4eb8-b482-f52c89db29a2046</t>
  </si>
  <si>
    <t>AW00014909</t>
  </si>
  <si>
    <t>I88iYH8VxEas/XpYTucBnA==</t>
  </si>
  <si>
    <t>474925f4-3872-4eb8-b482-f52c89db29a2047</t>
  </si>
  <si>
    <t>AW00015252</t>
  </si>
  <si>
    <t>r8hkPqa4mEKkLNGB6zhJrw==</t>
  </si>
  <si>
    <t>474925f4-3872-4eb8-b482-f52c89db29a2048</t>
  </si>
  <si>
    <t>AW00015419</t>
  </si>
  <si>
    <t>CfgklzlTxUu227JOUtduug==</t>
  </si>
  <si>
    <t>474925f4-3872-4eb8-b482-f52c89db29a2049</t>
  </si>
  <si>
    <t>AW00015486</t>
  </si>
  <si>
    <t>hEGZy6J8P0SoEmlTNj/jCg==</t>
  </si>
  <si>
    <t>474925f4-3872-4eb8-b482-f52c89db29a2050</t>
  </si>
  <si>
    <t>AW00015560</t>
  </si>
  <si>
    <t>wYekVnddH0i7ZqeoRzzT4w==</t>
  </si>
  <si>
    <t>474925f4-3872-4eb8-b482-f52c89db29a2051</t>
  </si>
  <si>
    <t>AW00016136</t>
  </si>
  <si>
    <t>GblHT9tpBUyMRM7eQzUpZw==</t>
  </si>
  <si>
    <t>474925f4-3872-4eb8-b482-f52c89db29a2052</t>
  </si>
  <si>
    <t>AW00016236</t>
  </si>
  <si>
    <t>ztdL9Oz88kC1L9YOf7RsoQ==</t>
  </si>
  <si>
    <t>474925f4-3872-4eb8-b482-f52c89db29a2053</t>
  </si>
  <si>
    <t>AW00016382</t>
  </si>
  <si>
    <t>tptsFyexLkud+orng/VGCQ==</t>
  </si>
  <si>
    <t>474925f4-3872-4eb8-b482-f52c89db29a2054</t>
  </si>
  <si>
    <t>AW00016762</t>
  </si>
  <si>
    <t>dqeXYsd0SE23Jxa5apl7pg==</t>
  </si>
  <si>
    <t>474925f4-3872-4eb8-b482-f52c89db29a2055</t>
  </si>
  <si>
    <t>AW00016804</t>
  </si>
  <si>
    <t>uf07shs8DU+0ZVRUNqXOXQ==</t>
  </si>
  <si>
    <t>474925f4-3872-4eb8-b482-f52c89db29a2056</t>
  </si>
  <si>
    <t>AW00016908</t>
  </si>
  <si>
    <t>eQ++2bns0kStItmFq3hERg==</t>
  </si>
  <si>
    <t>474925f4-3872-4eb8-b482-f52c89db29a2057</t>
  </si>
  <si>
    <t>AW00017149</t>
  </si>
  <si>
    <t>krYlXldrMEaM3LPNuOeiAw==</t>
  </si>
  <si>
    <t>474925f4-3872-4eb8-b482-f52c89db29a2058</t>
  </si>
  <si>
    <t>AW00017152</t>
  </si>
  <si>
    <t>Ti8yu/U1mE+GxIxPTfNbyA==</t>
  </si>
  <si>
    <t>474925f4-3872-4eb8-b482-f52c89db29a2059</t>
  </si>
  <si>
    <t>AW00017274</t>
  </si>
  <si>
    <t>C26YAPqcFUOZ3YDzUxvHRg==</t>
  </si>
  <si>
    <t>474925f4-3872-4eb8-b482-f52c89db29a2060</t>
  </si>
  <si>
    <t>AW00017431</t>
  </si>
  <si>
    <t>kGCFDQjGCEyZL+o7bCSZZw==</t>
  </si>
  <si>
    <t>474925f4-3872-4eb8-b482-f52c89db29a2061</t>
  </si>
  <si>
    <t>AW00017443</t>
  </si>
  <si>
    <t>OWZ0r4zSWUWxJ6IltSKkUg==</t>
  </si>
  <si>
    <t>474925f4-3872-4eb8-b482-f52c89db29a2062</t>
  </si>
  <si>
    <t>AW00018658</t>
  </si>
  <si>
    <t>rOw2I8liuUmZnoj68sfzjQ==</t>
  </si>
  <si>
    <t>474925f4-3872-4eb8-b482-f52c89db29a2063</t>
  </si>
  <si>
    <t>AW00019141</t>
  </si>
  <si>
    <t>zunqOQUajU2uoKloR4TRmg==</t>
  </si>
  <si>
    <t>474925f4-3872-4eb8-b482-f52c89db29a2064</t>
  </si>
  <si>
    <t>AW00019396</t>
  </si>
  <si>
    <t>vthkAVj//0u3boWMEJiUag==</t>
  </si>
  <si>
    <t>474925f4-3872-4eb8-b482-f52c89db29a2065</t>
  </si>
  <si>
    <t>AW00019733</t>
  </si>
  <si>
    <t>8PJOWCRvUkaC9Z5j744YyA==</t>
  </si>
  <si>
    <t>474925f4-3872-4eb8-b482-f52c89db29a2066</t>
  </si>
  <si>
    <t>AW00020107</t>
  </si>
  <si>
    <t>f/yeucnK3UWdHk6lTN/Pqg==</t>
  </si>
  <si>
    <t>474925f4-3872-4eb8-b482-f52c89db29a2067</t>
  </si>
  <si>
    <t>AW00020129</t>
  </si>
  <si>
    <t>2JdB/cNfsUS/l5RkJLyhMQ==</t>
  </si>
  <si>
    <t>474925f4-3872-4eb8-b482-f52c89db29a2068</t>
  </si>
  <si>
    <t>AW00020667</t>
  </si>
  <si>
    <t>3DWEu/1ODEen4D9IPIGMKg==</t>
  </si>
  <si>
    <t>474925f4-3872-4eb8-b482-f52c89db29a2069</t>
  </si>
  <si>
    <t>AW00021144</t>
  </si>
  <si>
    <t>pm1qLI54XkCWNbIaJAP96Q==</t>
  </si>
  <si>
    <t>474925f4-3872-4eb8-b482-f52c89db29a2070</t>
  </si>
  <si>
    <t>AW00021280</t>
  </si>
  <si>
    <t>K0B4Ymcg4ECal7yXyUQ9NA==</t>
  </si>
  <si>
    <t>474925f4-3872-4eb8-b482-f52c89db29a2071</t>
  </si>
  <si>
    <t>AW00021299</t>
  </si>
  <si>
    <t>qPeO5cBkCkaM437fj1gXbQ==</t>
  </si>
  <si>
    <t>474925f4-3872-4eb8-b482-f52c89db29a2072</t>
  </si>
  <si>
    <t>AW00021503</t>
  </si>
  <si>
    <t>L4+b0hPKcEyo2b95KC98QA==</t>
  </si>
  <si>
    <t>474925f4-3872-4eb8-b482-f52c89db29a2073</t>
  </si>
  <si>
    <t>AW00021623</t>
  </si>
  <si>
    <t>Wr+Thzc8B0KYPZN3lJ48Ow==</t>
  </si>
  <si>
    <t>474925f4-3872-4eb8-b482-f52c89db29a2074</t>
  </si>
  <si>
    <t>AW00021729</t>
  </si>
  <si>
    <t>GIlWtzpgEU2qO82kIceHJA==</t>
  </si>
  <si>
    <t>474925f4-3872-4eb8-b482-f52c89db29a2075</t>
  </si>
  <si>
    <t>AW00022067</t>
  </si>
  <si>
    <t>VgPnlLu3xkya+wgiaTDX0w==</t>
  </si>
  <si>
    <t>474925f4-3872-4eb8-b482-f52c89db29a2076</t>
  </si>
  <si>
    <t>AW00022274</t>
  </si>
  <si>
    <t>xQ+cbhYD3EejtqByZPTEvw==</t>
  </si>
  <si>
    <t>474925f4-3872-4eb8-b482-f52c89db29a2077</t>
  </si>
  <si>
    <t>AW00022774</t>
  </si>
  <si>
    <t>7tfaMokyfUaFZ/ORaDHxvA==</t>
  </si>
  <si>
    <t>474925f4-3872-4eb8-b482-f52c89db29a2078</t>
  </si>
  <si>
    <t>AW00023188</t>
  </si>
  <si>
    <t>ZwqgRCjISkSWP7DwN8CP3Q==</t>
  </si>
  <si>
    <t>474925f4-3872-4eb8-b482-f52c89db29a2079</t>
  </si>
  <si>
    <t>AW00023260</t>
  </si>
  <si>
    <t>+meogdICGUqTtpzJekZM9Q==</t>
  </si>
  <si>
    <t>474925f4-3872-4eb8-b482-f52c89db29a2080</t>
  </si>
  <si>
    <t>AW00023273</t>
  </si>
  <si>
    <t>FgSUzv1CI0ypIc1jZCBI8Q==</t>
  </si>
  <si>
    <t>474925f4-3872-4eb8-b482-f52c89db29a2081</t>
  </si>
  <si>
    <t>AW00023302</t>
  </si>
  <si>
    <t>S6J26no3NUe/wlUJTMehjQ==</t>
  </si>
  <si>
    <t>474925f4-3872-4eb8-b482-f52c89db29a2082</t>
  </si>
  <si>
    <t>AW00024345</t>
  </si>
  <si>
    <t>206bxCs23EuihjTfxiFoxg==</t>
  </si>
  <si>
    <t>474925f4-3872-4eb8-b482-f52c89db29a2083</t>
  </si>
  <si>
    <t>AW00024439</t>
  </si>
  <si>
    <t>+hfSZGY3T0+sFPhFKiPQzQ==</t>
  </si>
  <si>
    <t>474925f4-3872-4eb8-b482-f52c89db29a2084</t>
  </si>
  <si>
    <t>AW00024633</t>
  </si>
  <si>
    <t>wz95gJ1LgEWgy1TsOpxAqg==</t>
  </si>
  <si>
    <t>474925f4-3872-4eb8-b482-f52c89db29a2085</t>
  </si>
  <si>
    <t>AW00025353</t>
  </si>
  <si>
    <t>+R72grXGnke0lnmjJqHeWg==</t>
  </si>
  <si>
    <t>474925f4-3872-4eb8-b482-f52c89db29a2086</t>
  </si>
  <si>
    <t>AW00025435</t>
  </si>
  <si>
    <t>P4tIy3Zz60SdZk93nWvu8Q==</t>
  </si>
  <si>
    <t>474925f4-3872-4eb8-b482-f52c89db29a2087</t>
  </si>
  <si>
    <t>AW00025876</t>
  </si>
  <si>
    <t>aZT/eryXHE6+PrPFRh7zmQ==</t>
  </si>
  <si>
    <t>474925f4-3872-4eb8-b482-f52c89db29a2088</t>
  </si>
  <si>
    <t>AW00025886</t>
  </si>
  <si>
    <t>tf7tDExVpEeU2qpX7zKaWA==</t>
  </si>
  <si>
    <t>474925f4-3872-4eb8-b482-f52c89db29a2089</t>
  </si>
  <si>
    <t>AW00025900</t>
  </si>
  <si>
    <t>i3kjLagcYUawiXpy/BJNHA==</t>
  </si>
  <si>
    <t>474925f4-3872-4eb8-b482-f52c89db29a2090</t>
  </si>
  <si>
    <t>AW00027683</t>
  </si>
  <si>
    <t>MgltDl4eC0uNFZkXu5Xt/Q==</t>
  </si>
  <si>
    <t>474925f4-3872-4eb8-b482-f52c89db29a2091</t>
  </si>
  <si>
    <t>AW00028012</t>
  </si>
  <si>
    <t>U2+Cqq9EP0CgKWfFb6+tUQ==</t>
  </si>
  <si>
    <t>474925f4-3872-4eb8-b482-f52c89db29a2092</t>
  </si>
  <si>
    <t>AW00028233</t>
  </si>
  <si>
    <t>F45HUrd9vky6JgoHdq2t4Q==</t>
  </si>
  <si>
    <t>474925f4-3872-4eb8-b482-f52c89db29a2093</t>
  </si>
  <si>
    <t>AW00028264</t>
  </si>
  <si>
    <t>UToKpvqhcUKLdAmYmM/2yg==</t>
  </si>
  <si>
    <t>474925f4-3872-4eb8-b482-f52c89db29a2094</t>
  </si>
  <si>
    <t>AW00028823</t>
  </si>
  <si>
    <t>lNej6qAwoUKo1qnaAt31Fw==</t>
  </si>
  <si>
    <t>474925f4-3872-4eb8-b482-f52c89db29a2095</t>
  </si>
  <si>
    <t>AW00028871</t>
  </si>
  <si>
    <t>dd6G80PMEEmduQFEQxRTbg==</t>
  </si>
  <si>
    <t>474925f4-3872-4eb8-b482-f52c89db29a2096</t>
  </si>
  <si>
    <t>AW00029269</t>
  </si>
  <si>
    <t>rogOC7if20y9nVH9Hg6oeA==</t>
  </si>
  <si>
    <t>474925f4-3872-4eb8-b482-f52c89db29a2097</t>
  </si>
  <si>
    <t>AW00011224</t>
  </si>
  <si>
    <t>CsOLFbQEDE6fvzAiCEYicw==</t>
  </si>
  <si>
    <t>474925f4-3872-4eb8-b482-f52c89db29a2098</t>
  </si>
  <si>
    <t>AW00011266</t>
  </si>
  <si>
    <t>J7/Be798s0SB0FdrnWvBpg==</t>
  </si>
  <si>
    <t>474925f4-3872-4eb8-b482-f52c89db29a2099</t>
  </si>
  <si>
    <t>AW00012085</t>
  </si>
  <si>
    <t>uMzVOSx020Gro0mbSQgWzw==</t>
  </si>
  <si>
    <t>474925f4-3872-4eb8-b482-f52c89db29a2100</t>
  </si>
  <si>
    <t>AW00013188</t>
  </si>
  <si>
    <t>eTydqHzT5kmbiSu4hsdXBg==</t>
  </si>
  <si>
    <t>474925f4-3872-4eb8-b482-f52c89db29a2101</t>
  </si>
  <si>
    <t>AW00013386</t>
  </si>
  <si>
    <t>UFmP7i+/IU+Qmir4zl7G/w==</t>
  </si>
  <si>
    <t>474925f4-3872-4eb8-b482-f52c89db29a2102</t>
  </si>
  <si>
    <t>AW00013699</t>
  </si>
  <si>
    <t>1ihHe3RsYUOz13is5DP7Ig==</t>
  </si>
  <si>
    <t>474925f4-3872-4eb8-b482-f52c89db29a2103</t>
  </si>
  <si>
    <t>AW00013714</t>
  </si>
  <si>
    <t>+1Y1a/QT2USZtXVyR6Ia/Q==</t>
  </si>
  <si>
    <t>474925f4-3872-4eb8-b482-f52c89db29a2104</t>
  </si>
  <si>
    <t>AW00014247</t>
  </si>
  <si>
    <t>LksyCs3SlUyfXohvNytSSw==</t>
  </si>
  <si>
    <t>474925f4-3872-4eb8-b482-f52c89db29a2105</t>
  </si>
  <si>
    <t>AW00014255</t>
  </si>
  <si>
    <t>OPVakf3dQk6Nsf03wDHDDg==</t>
  </si>
  <si>
    <t>474925f4-3872-4eb8-b482-f52c89db29a2106</t>
  </si>
  <si>
    <t>AW00014402</t>
  </si>
  <si>
    <t>UvL///xbI0iEsDgP/zsM9A==</t>
  </si>
  <si>
    <t>474925f4-3872-4eb8-b482-f52c89db29a2107</t>
  </si>
  <si>
    <t>AW00014404</t>
  </si>
  <si>
    <t>fHuNcrIc7EOfz2yBAiDitA==</t>
  </si>
  <si>
    <t>474925f4-3872-4eb8-b482-f52c89db29a2108</t>
  </si>
  <si>
    <t>AW00014575</t>
  </si>
  <si>
    <t>YrgM6XbBfEqkSodRnTBtJg==</t>
  </si>
  <si>
    <t>474925f4-3872-4eb8-b482-f52c89db29a2109</t>
  </si>
  <si>
    <t>AW00015173</t>
  </si>
  <si>
    <t>KFTguLc9rE2dg+3tRilN4w==</t>
  </si>
  <si>
    <t>474925f4-3872-4eb8-b482-f52c89db29a2110</t>
  </si>
  <si>
    <t>AW00015271</t>
  </si>
  <si>
    <t>1DmZBlTBxUGRh5Lo2LTVsQ==</t>
  </si>
  <si>
    <t>474925f4-3872-4eb8-b482-f52c89db29a2111</t>
  </si>
  <si>
    <t>AW00015843</t>
  </si>
  <si>
    <t>cp5E5ubY70i7fKO741iqVQ==</t>
  </si>
  <si>
    <t>474925f4-3872-4eb8-b482-f52c89db29a2112</t>
  </si>
  <si>
    <t>AW00015907</t>
  </si>
  <si>
    <t>5MTz1YFYVkaMg/IhfpYUFA==</t>
  </si>
  <si>
    <t>474925f4-3872-4eb8-b482-f52c89db29a2113</t>
  </si>
  <si>
    <t>AW00015999</t>
  </si>
  <si>
    <t>z59pugBLaEaW8Tw94qjuyA==</t>
  </si>
  <si>
    <t>474925f4-3872-4eb8-b482-f52c89db29a2114</t>
  </si>
  <si>
    <t>AW00016008</t>
  </si>
  <si>
    <t>Cw2TcPeGk0qDSAR6yb4XTA==</t>
  </si>
  <si>
    <t>474925f4-3872-4eb8-b482-f52c89db29a2115</t>
  </si>
  <si>
    <t>AW00016088</t>
  </si>
  <si>
    <t>d8alyxRl30iDiWY1FgR54g==</t>
  </si>
  <si>
    <t>474925f4-3872-4eb8-b482-f52c89db29a2116</t>
  </si>
  <si>
    <t>AW00016134</t>
  </si>
  <si>
    <t>sIWFMSmKxky9uqCpdgOShg==</t>
  </si>
  <si>
    <t>474925f4-3872-4eb8-b482-f52c89db29a2117</t>
  </si>
  <si>
    <t>AW00016378</t>
  </si>
  <si>
    <t>vOFunEIBPUaZxFTHDLWr7A==</t>
  </si>
  <si>
    <t>474925f4-3872-4eb8-b482-f52c89db29a2118</t>
  </si>
  <si>
    <t>AW00016500</t>
  </si>
  <si>
    <t>Eet9OwNw/E6sKCy49ScwqQ==</t>
  </si>
  <si>
    <t>474925f4-3872-4eb8-b482-f52c89db29a2119</t>
  </si>
  <si>
    <t>AW00016879</t>
  </si>
  <si>
    <t>ZxImJvcDqkmtVCGsmIbOCQ==</t>
  </si>
  <si>
    <t>474925f4-3872-4eb8-b482-f52c89db29a2120</t>
  </si>
  <si>
    <t>AW00016884</t>
  </si>
  <si>
    <t>/NhYoHl07kuh8kbeABD/yA==</t>
  </si>
  <si>
    <t>474925f4-3872-4eb8-b482-f52c89db29a2121</t>
  </si>
  <si>
    <t>AW00017167</t>
  </si>
  <si>
    <t>+I8NA2yiWUaNlksUgqifxg==</t>
  </si>
  <si>
    <t>474925f4-3872-4eb8-b482-f52c89db29a2122</t>
  </si>
  <si>
    <t>AW00018224</t>
  </si>
  <si>
    <t>DlSPQOWnqEeKhr4jcbhyUg==</t>
  </si>
  <si>
    <t>474925f4-3872-4eb8-b482-f52c89db29a2123</t>
  </si>
  <si>
    <t>AW00018226</t>
  </si>
  <si>
    <t>e4qCxhiM5kCLsWFhd91IZw==</t>
  </si>
  <si>
    <t>474925f4-3872-4eb8-b482-f52c89db29a2124</t>
  </si>
  <si>
    <t>AW00019137</t>
  </si>
  <si>
    <t>EMosDWJXG0uuwh19qBSBhg==</t>
  </si>
  <si>
    <t>474925f4-3872-4eb8-b482-f52c89db29a2125</t>
  </si>
  <si>
    <t>AW00019724</t>
  </si>
  <si>
    <t>iUPoLE/JvUaibdxvIwo4wg==</t>
  </si>
  <si>
    <t>474925f4-3872-4eb8-b482-f52c89db29a2126</t>
  </si>
  <si>
    <t>AW00020120</t>
  </si>
  <si>
    <t>6B0PCS0SDUGPxLQOWb91rQ==</t>
  </si>
  <si>
    <t>474925f4-3872-4eb8-b482-f52c89db29a2127</t>
  </si>
  <si>
    <t>AW00020383</t>
  </si>
  <si>
    <t>lJ3dItkmJES/TuZFwmFFrg==</t>
  </si>
  <si>
    <t>474925f4-3872-4eb8-b482-f52c89db29a2128</t>
  </si>
  <si>
    <t>AW00021473</t>
  </si>
  <si>
    <t>+VOlQ/rOwkyoJwT6AmuQAA==</t>
  </si>
  <si>
    <t>474925f4-3872-4eb8-b482-f52c89db29a2129</t>
  </si>
  <si>
    <t>AW00021598</t>
  </si>
  <si>
    <t>ak0JH/E6MU6EWLblJDxMog==</t>
  </si>
  <si>
    <t>474925f4-3872-4eb8-b482-f52c89db29a2130</t>
  </si>
  <si>
    <t>AW00021805</t>
  </si>
  <si>
    <t>JoqdsflcXkSChetGLxlfrg==</t>
  </si>
  <si>
    <t>474925f4-3872-4eb8-b482-f52c89db29a2131</t>
  </si>
  <si>
    <t>AW00022350</t>
  </si>
  <si>
    <t>Fz92pjOqXE2Lyl8dO3/emQ==</t>
  </si>
  <si>
    <t>474925f4-3872-4eb8-b482-f52c89db29a2132</t>
  </si>
  <si>
    <t>AW00022752</t>
  </si>
  <si>
    <t>GVeIIdJTSUWaALbuK3J9Aw==</t>
  </si>
  <si>
    <t>474925f4-3872-4eb8-b482-f52c89db29a2133</t>
  </si>
  <si>
    <t>AW00023045</t>
  </si>
  <si>
    <t>g9tM8VW4VUuRhPcxj1bWJA==</t>
  </si>
  <si>
    <t>474925f4-3872-4eb8-b482-f52c89db29a2134</t>
  </si>
  <si>
    <t>AW00023059</t>
  </si>
  <si>
    <t>zZAMVZhcXkuk34IC3D/6MA==</t>
  </si>
  <si>
    <t>474925f4-3872-4eb8-b482-f52c89db29a2135</t>
  </si>
  <si>
    <t>AW00023089</t>
  </si>
  <si>
    <t>EG6cyE9xSUKyUlWWp66JsQ==</t>
  </si>
  <si>
    <t>474925f4-3872-4eb8-b482-f52c89db29a2136</t>
  </si>
  <si>
    <t>AW00023180</t>
  </si>
  <si>
    <t>c+3BANWefU6aXtJSOSYhFw==</t>
  </si>
  <si>
    <t>474925f4-3872-4eb8-b482-f52c89db29a2137</t>
  </si>
  <si>
    <t>AW00023249</t>
  </si>
  <si>
    <t>lHAaM9VfJkm/nss89C54dQ==</t>
  </si>
  <si>
    <t>474925f4-3872-4eb8-b482-f52c89db29a2138</t>
  </si>
  <si>
    <t>AW00023555</t>
  </si>
  <si>
    <t>IdqdYwi7sk2WlHSoHXPRvQ==</t>
  </si>
  <si>
    <t>474925f4-3872-4eb8-b482-f52c89db29a2139</t>
  </si>
  <si>
    <t>AW00023667</t>
  </si>
  <si>
    <t>+ZtgxNdrTkq/nBeeu6kuXw==</t>
  </si>
  <si>
    <t>474925f4-3872-4eb8-b482-f52c89db29a2140</t>
  </si>
  <si>
    <t>AW00023857</t>
  </si>
  <si>
    <t>ZaBLaI8CYkKoFwNkhgW8nA==</t>
  </si>
  <si>
    <t>474925f4-3872-4eb8-b482-f52c89db29a2141</t>
  </si>
  <si>
    <t>AW00023875</t>
  </si>
  <si>
    <t>DqfneDft2k2IMkLUbC2XiQ==</t>
  </si>
  <si>
    <t>474925f4-3872-4eb8-b482-f52c89db29a2142</t>
  </si>
  <si>
    <t>AW00024530</t>
  </si>
  <si>
    <t>/8NAualeMk6N/B0bDenVnw==</t>
  </si>
  <si>
    <t>474925f4-3872-4eb8-b482-f52c89db29a2143</t>
  </si>
  <si>
    <t>AW00024617</t>
  </si>
  <si>
    <t>0rIACjAX8E2vHrljLWOF0Q==</t>
  </si>
  <si>
    <t>474925f4-3872-4eb8-b482-f52c89db29a2144</t>
  </si>
  <si>
    <t>AW00024826</t>
  </si>
  <si>
    <t>+6AxoE+pf0iolgQ08YVCCg==</t>
  </si>
  <si>
    <t>474925f4-3872-4eb8-b482-f52c89db29a2145</t>
  </si>
  <si>
    <t>AW00024830</t>
  </si>
  <si>
    <t>UmDfRQMY4kK+migkFjXdGA==</t>
  </si>
  <si>
    <t>474925f4-3872-4eb8-b482-f52c89db29a2146</t>
  </si>
  <si>
    <t>AW00025355</t>
  </si>
  <si>
    <t>e76V6li4YEyIHC4P8+x+vw==</t>
  </si>
  <si>
    <t>474925f4-3872-4eb8-b482-f52c89db29a2147</t>
  </si>
  <si>
    <t>AW00025870</t>
  </si>
  <si>
    <t>GXa3k2sHFEmC4jBbmEpfVw==</t>
  </si>
  <si>
    <t>474925f4-3872-4eb8-b482-f52c89db29a2148</t>
  </si>
  <si>
    <t>AW00025895</t>
  </si>
  <si>
    <t>ZX8+ghcnfEWUuQGIu8jjTQ==</t>
  </si>
  <si>
    <t>474925f4-3872-4eb8-b482-f52c89db29a2149</t>
  </si>
  <si>
    <t>AW00025983</t>
  </si>
  <si>
    <t>UZ5NW/QUIk6cUpXcdV7FNw==</t>
  </si>
  <si>
    <t>474925f4-3872-4eb8-b482-f52c89db29a2150</t>
  </si>
  <si>
    <t>AW00026696</t>
  </si>
  <si>
    <t>H+34NZPZ/k6fOtzRsSZ6yg==</t>
  </si>
  <si>
    <t>474925f4-3872-4eb8-b482-f52c89db29a2151</t>
  </si>
  <si>
    <t>AW00026724</t>
  </si>
  <si>
    <t>DTWY7iulR0+x+36OaG2gig==</t>
  </si>
  <si>
    <t>474925f4-3872-4eb8-b482-f52c89db29a2152</t>
  </si>
  <si>
    <t>AW00027223</t>
  </si>
  <si>
    <t>YLCUQj8gpEGYjFj8b9oy2Q==</t>
  </si>
  <si>
    <t>474925f4-3872-4eb8-b482-f52c89db29a2153</t>
  </si>
  <si>
    <t>AW00027395</t>
  </si>
  <si>
    <t>TdvdnNW8+U2087iLRjo9Dg==</t>
  </si>
  <si>
    <t>474925f4-3872-4eb8-b482-f52c89db29a2154</t>
  </si>
  <si>
    <t>AW00027525</t>
  </si>
  <si>
    <t>VdS5lQNSdkWvsXzfHxToWw==</t>
  </si>
  <si>
    <t>474925f4-3872-4eb8-b482-f52c89db29a2155</t>
  </si>
  <si>
    <t>AW00027576</t>
  </si>
  <si>
    <t>IcqP5gi8nUufE4hMCqLSFw==</t>
  </si>
  <si>
    <t>474925f4-3872-4eb8-b482-f52c89db29a2156</t>
  </si>
  <si>
    <t>AW00028078</t>
  </si>
  <si>
    <t>O6ySoDJyxUCRjVoETgBu9A==</t>
  </si>
  <si>
    <t>474925f4-3872-4eb8-b482-f52c89db29a2157</t>
  </si>
  <si>
    <t>AW00028644</t>
  </si>
  <si>
    <t>GwmOQq4YnEe3o4qxe+0TtQ==</t>
  </si>
  <si>
    <t>474925f4-3872-4eb8-b482-f52c89db29a2158</t>
  </si>
  <si>
    <t>AW00028654</t>
  </si>
  <si>
    <t>R4wqbWWMK06i93ChV+iWLA==</t>
  </si>
  <si>
    <t>474925f4-3872-4eb8-b482-f52c89db29a2159</t>
  </si>
  <si>
    <t>AW00028660</t>
  </si>
  <si>
    <t>gmbEGKnzbEqqkKAd33uzrw==</t>
  </si>
  <si>
    <t>474925f4-3872-4eb8-b482-f52c89db29a2160</t>
  </si>
  <si>
    <t>AW00028667</t>
  </si>
  <si>
    <t>v6UDhcNpKU6Qen2nWWsj8w==</t>
  </si>
  <si>
    <t>474925f4-3872-4eb8-b482-f52c89db29a2161</t>
  </si>
  <si>
    <t>AW00029174</t>
  </si>
  <si>
    <t>ME19fXqUNU2XfWTJVBWlgQ==</t>
  </si>
  <si>
    <t>474925f4-3872-4eb8-b482-f52c89db29a2162</t>
  </si>
  <si>
    <t>AW00029223</t>
  </si>
  <si>
    <t>yZZLJNhFcUKuwYtbgtWjGQ==</t>
  </si>
  <si>
    <t>474925f4-3872-4eb8-b482-f52c89db29a2163</t>
  </si>
  <si>
    <t>AW00029327</t>
  </si>
  <si>
    <t>WLP+hMsbVkqm224Q0ynasw==</t>
  </si>
  <si>
    <t>474925f4-3872-4eb8-b482-f52c89db29a2164</t>
  </si>
  <si>
    <t>AW00011014</t>
  </si>
  <si>
    <t>zb5yQk+Pdke0XkMpZ1ZRmA==</t>
  </si>
  <si>
    <t>474925f4-3872-4eb8-b482-f52c89db29a2165</t>
  </si>
  <si>
    <t>AW00011514</t>
  </si>
  <si>
    <t>KcfqSaToeECiQApXfE1ikw==</t>
  </si>
  <si>
    <t>474925f4-3872-4eb8-b482-f52c89db29a2166</t>
  </si>
  <si>
    <t>AW00011521</t>
  </si>
  <si>
    <t>RAbNJKLIRkm9iDtINyDDlw==</t>
  </si>
  <si>
    <t>474925f4-3872-4eb8-b482-f52c89db29a2167</t>
  </si>
  <si>
    <t>AW00011681</t>
  </si>
  <si>
    <t>2PqWJCx3qUOljoSxGVmcCw==</t>
  </si>
  <si>
    <t>474925f4-3872-4eb8-b482-f52c89db29a2168</t>
  </si>
  <si>
    <t>AW00011812</t>
  </si>
  <si>
    <t>AiSNHB1sA0SSPldH5MKWxA==</t>
  </si>
  <si>
    <t>474925f4-3872-4eb8-b482-f52c89db29a2169</t>
  </si>
  <si>
    <t>AW00012120</t>
  </si>
  <si>
    <t>zC5FbbFAMEO3OEeMTlQoJw==</t>
  </si>
  <si>
    <t>474925f4-3872-4eb8-b482-f52c89db29a2170</t>
  </si>
  <si>
    <t>AW00012413</t>
  </si>
  <si>
    <t>6dL4LAWzw0WSN3LJ0HIu0Q==</t>
  </si>
  <si>
    <t>474925f4-3872-4eb8-b482-f52c89db29a2171</t>
  </si>
  <si>
    <t>AW00013294</t>
  </si>
  <si>
    <t>AeJLZjWSAEa2uj9ig/o1bA==</t>
  </si>
  <si>
    <t>474925f4-3872-4eb8-b482-f52c89db29a2172</t>
  </si>
  <si>
    <t>AW00013414</t>
  </si>
  <si>
    <t>JoMoi5fcd0+vGGQGbZ8k0g==</t>
  </si>
  <si>
    <t>474925f4-3872-4eb8-b482-f52c89db29a2173</t>
  </si>
  <si>
    <t>AW00013424</t>
  </si>
  <si>
    <t>SI3ABGUNUkGv3IzIDp4haw==</t>
  </si>
  <si>
    <t>474925f4-3872-4eb8-b482-f52c89db29a2174</t>
  </si>
  <si>
    <t>AW00013659</t>
  </si>
  <si>
    <t>XWNMFyXVS0eQtI/rNBKCRQ==</t>
  </si>
  <si>
    <t>474925f4-3872-4eb8-b482-f52c89db29a2175</t>
  </si>
  <si>
    <t>AW00013890</t>
  </si>
  <si>
    <t>e2Ht5RwpDUqhFEXvNJAr3A==</t>
  </si>
  <si>
    <t>474925f4-3872-4eb8-b482-f52c89db29a2176</t>
  </si>
  <si>
    <t>AW00013897</t>
  </si>
  <si>
    <t>kru2+Jx1uEW1OHZKuCjKuA==</t>
  </si>
  <si>
    <t>474925f4-3872-4eb8-b482-f52c89db29a2177</t>
  </si>
  <si>
    <t>AW00013922</t>
  </si>
  <si>
    <t>IhOmjxTK2UqDbY2fQNGk5g==</t>
  </si>
  <si>
    <t>474925f4-3872-4eb8-b482-f52c89db29a2178</t>
  </si>
  <si>
    <t>AW00013937</t>
  </si>
  <si>
    <t>oVYM3XMh30ybJ7VgL3NrAQ==</t>
  </si>
  <si>
    <t>474925f4-3872-4eb8-b482-f52c89db29a2179</t>
  </si>
  <si>
    <t>AW00014002</t>
  </si>
  <si>
    <t>CDTSWWzTbUa/RCl7Z/BgnQ==</t>
  </si>
  <si>
    <t>474925f4-3872-4eb8-b482-f52c89db29a2180</t>
  </si>
  <si>
    <t>AW00014080</t>
  </si>
  <si>
    <t>11aunS/HR060Q5e04Jns6A==</t>
  </si>
  <si>
    <t>474925f4-3872-4eb8-b482-f52c89db29a2181</t>
  </si>
  <si>
    <t>AW00014350</t>
  </si>
  <si>
    <t>zlZW9zQ81Umphu5kNHwP2A==</t>
  </si>
  <si>
    <t>474925f4-3872-4eb8-b482-f52c89db29a2182</t>
  </si>
  <si>
    <t>AW00014397</t>
  </si>
  <si>
    <t>LH+e5I/zwkO2PwatJbQ7oQ==</t>
  </si>
  <si>
    <t>474925f4-3872-4eb8-b482-f52c89db29a2183</t>
  </si>
  <si>
    <t>AW00014465</t>
  </si>
  <si>
    <t>g3v7eLrqKkS7YDeeaBQWsA==</t>
  </si>
  <si>
    <t>474925f4-3872-4eb8-b482-f52c89db29a2184</t>
  </si>
  <si>
    <t>AW00015421</t>
  </si>
  <si>
    <t>Rf+aM+u4jEqwdjs2M/0liw==</t>
  </si>
  <si>
    <t>474925f4-3872-4eb8-b482-f52c89db29a2185</t>
  </si>
  <si>
    <t>AW00015502</t>
  </si>
  <si>
    <t>DYgkfSw+Z06tF4xuLM64gA==</t>
  </si>
  <si>
    <t>474925f4-3872-4eb8-b482-f52c89db29a2186</t>
  </si>
  <si>
    <t>AW00015519</t>
  </si>
  <si>
    <t>dThvQkCjxES9+7rWQHISCg==</t>
  </si>
  <si>
    <t>474925f4-3872-4eb8-b482-f52c89db29a2187</t>
  </si>
  <si>
    <t>AW00015744</t>
  </si>
  <si>
    <t>PmOspT5530Odd5S1Dpp3AA==</t>
  </si>
  <si>
    <t>474925f4-3872-4eb8-b482-f52c89db29a2188</t>
  </si>
  <si>
    <t>AW00015745</t>
  </si>
  <si>
    <t>7WbukSbzOkyRW4SZZB13ew==</t>
  </si>
  <si>
    <t>474925f4-3872-4eb8-b482-f52c89db29a2189</t>
  </si>
  <si>
    <t>AW00015827</t>
  </si>
  <si>
    <t>DafGOYy0lka4YEN0Q77sAw==</t>
  </si>
  <si>
    <t>474925f4-3872-4eb8-b482-f52c89db29a2190</t>
  </si>
  <si>
    <t>AW00015842</t>
  </si>
  <si>
    <t>tT6ySYwY6UGsypajo2M/fA==</t>
  </si>
  <si>
    <t>474925f4-3872-4eb8-b482-f52c89db29a2191</t>
  </si>
  <si>
    <t>AW00015882</t>
  </si>
  <si>
    <t>SBlk0NDT/kCu7KSvUtzzvg==</t>
  </si>
  <si>
    <t>474925f4-3872-4eb8-b482-f52c89db29a2192</t>
  </si>
  <si>
    <t>AW00015959</t>
  </si>
  <si>
    <t>EHpXshzCZ0qqUaAmYKeYSg==</t>
  </si>
  <si>
    <t>474925f4-3872-4eb8-b482-f52c89db29a2193</t>
  </si>
  <si>
    <t>AW00016099</t>
  </si>
  <si>
    <t>g+ptj8VY70y/c6DPar3NCg==</t>
  </si>
  <si>
    <t>474925f4-3872-4eb8-b482-f52c89db29a2194</t>
  </si>
  <si>
    <t>AW00016368</t>
  </si>
  <si>
    <t>/G7yJBP2wEi+c0QwC7+fIQ==</t>
  </si>
  <si>
    <t>474925f4-3872-4eb8-b482-f52c89db29a2195</t>
  </si>
  <si>
    <t>AW00017349</t>
  </si>
  <si>
    <t>/FBQWsDyHUKE8Re1eCVgpw==</t>
  </si>
  <si>
    <t>474925f4-3872-4eb8-b482-f52c89db29a2196</t>
  </si>
  <si>
    <t>AW00017429</t>
  </si>
  <si>
    <t>fpux7/5DYUKS9SUZvvPLwA==</t>
  </si>
  <si>
    <t>474925f4-3872-4eb8-b482-f52c89db29a2197</t>
  </si>
  <si>
    <t>AW00017564</t>
  </si>
  <si>
    <t>nKY+0yaSyEKj5CAAGZ80hQ==</t>
  </si>
  <si>
    <t>474925f4-3872-4eb8-b482-f52c89db29a2198</t>
  </si>
  <si>
    <t>AW00017604</t>
  </si>
  <si>
    <t>TyBNPkRDg0+xr+PxY1d8lQ==</t>
  </si>
  <si>
    <t>474925f4-3872-4eb8-b482-f52c89db29a2199</t>
  </si>
  <si>
    <t>AW00017692</t>
  </si>
  <si>
    <t>JB7qc547uU+sbqYCL7yUFA==</t>
  </si>
  <si>
    <t>474925f4-3872-4eb8-b482-f52c89db29a2200</t>
  </si>
  <si>
    <t>AW00018676</t>
  </si>
  <si>
    <t>hCHZIavsdkip+06XTf+/jA==</t>
  </si>
  <si>
    <t>474925f4-3872-4eb8-b482-f52c89db29a2201</t>
  </si>
  <si>
    <t>AW00019743</t>
  </si>
  <si>
    <t>4/jaqdRW3EqFXhZtvZwqCQ==</t>
  </si>
  <si>
    <t>474925f4-3872-4eb8-b482-f52c89db29a2202</t>
  </si>
  <si>
    <t>AW00019804</t>
  </si>
  <si>
    <t>fUcFoaDWJkyTl1ojRLLYew==</t>
  </si>
  <si>
    <t>474925f4-3872-4eb8-b482-f52c89db29a2203</t>
  </si>
  <si>
    <t>AW00019811</t>
  </si>
  <si>
    <t>B1WYqF4tO0ucdvD/MUt/XQ==</t>
  </si>
  <si>
    <t>474925f4-3872-4eb8-b482-f52c89db29a2204</t>
  </si>
  <si>
    <t>AW00019838</t>
  </si>
  <si>
    <t>9Mb6m65cWUq9Mf4MMmbjIw==</t>
  </si>
  <si>
    <t>474925f4-3872-4eb8-b482-f52c89db29a2205</t>
  </si>
  <si>
    <t>AW00020078</t>
  </si>
  <si>
    <t>4E46jjVv+0yM1a3h6RYT+Q==</t>
  </si>
  <si>
    <t>474925f4-3872-4eb8-b482-f52c89db29a2206</t>
  </si>
  <si>
    <t>AW00020196</t>
  </si>
  <si>
    <t>+1ZCMs2GXkW/8EmQ/K4LYA==</t>
  </si>
  <si>
    <t>474925f4-3872-4eb8-b482-f52c89db29a2207</t>
  </si>
  <si>
    <t>AW00020358</t>
  </si>
  <si>
    <t>9rXH+JqPHUa/GI0SBIzYWQ==</t>
  </si>
  <si>
    <t>474925f4-3872-4eb8-b482-f52c89db29a2208</t>
  </si>
  <si>
    <t>AW00020538</t>
  </si>
  <si>
    <t>gPteKjRRJ02DG2cZhip3IQ==</t>
  </si>
  <si>
    <t>474925f4-3872-4eb8-b482-f52c89db29a2209</t>
  </si>
  <si>
    <t>AW00021638</t>
  </si>
  <si>
    <t>+zDYIeOBW0G9fLi5gatiaw==</t>
  </si>
  <si>
    <t>474925f4-3872-4eb8-b482-f52c89db29a2210</t>
  </si>
  <si>
    <t>AW00022327</t>
  </si>
  <si>
    <t>QmYQO2VHXUWf5K+m72k8dw==</t>
  </si>
  <si>
    <t>474925f4-3872-4eb8-b482-f52c89db29a2211</t>
  </si>
  <si>
    <t>AW00022767</t>
  </si>
  <si>
    <t>+YdFy4/oekuRRK7JqtYNwQ==</t>
  </si>
  <si>
    <t>474925f4-3872-4eb8-b482-f52c89db29a2212</t>
  </si>
  <si>
    <t>AW00022878</t>
  </si>
  <si>
    <t>OP1pgWhlPEyyijiNnLb+wA==</t>
  </si>
  <si>
    <t>474925f4-3872-4eb8-b482-f52c89db29a2213</t>
  </si>
  <si>
    <t>AW00022883</t>
  </si>
  <si>
    <t>pWkLnMuVzkKFpzHwFd8+3g==</t>
  </si>
  <si>
    <t>474925f4-3872-4eb8-b482-f52c89db29a2214</t>
  </si>
  <si>
    <t>AW00022888</t>
  </si>
  <si>
    <t>lZSW0DLLUkaPoI4FTi98pQ==</t>
  </si>
  <si>
    <t>474925f4-3872-4eb8-b482-f52c89db29a2215</t>
  </si>
  <si>
    <t>AW00022972</t>
  </si>
  <si>
    <t>Qrc35r9Uo0mSrHJUT6Lnqg==</t>
  </si>
  <si>
    <t>474925f4-3872-4eb8-b482-f52c89db29a2216</t>
  </si>
  <si>
    <t>AW00023173</t>
  </si>
  <si>
    <t>zjvhum7oE0e7odQ5E7dwOg==</t>
  </si>
  <si>
    <t>474925f4-3872-4eb8-b482-f52c89db29a2217</t>
  </si>
  <si>
    <t>AW00023179</t>
  </si>
  <si>
    <t>TIMpDSuNAECj9r9PINFygA==</t>
  </si>
  <si>
    <t>474925f4-3872-4eb8-b482-f52c89db29a2218</t>
  </si>
  <si>
    <t>AW00023259</t>
  </si>
  <si>
    <t>35HuWWWAjkimw3BBn+8wTQ==</t>
  </si>
  <si>
    <t>474925f4-3872-4eb8-b482-f52c89db29a2219</t>
  </si>
  <si>
    <t>AW00023504</t>
  </si>
  <si>
    <t>PLzkGNrUD06hVyD+gqgtCA==</t>
  </si>
  <si>
    <t>474925f4-3872-4eb8-b482-f52c89db29a2220</t>
  </si>
  <si>
    <t>AW00023675</t>
  </si>
  <si>
    <t>+ABLGZrr2kaR6a7Lb2mgQQ==</t>
  </si>
  <si>
    <t>474925f4-3872-4eb8-b482-f52c89db29a2221</t>
  </si>
  <si>
    <t>AW00023896</t>
  </si>
  <si>
    <t>igmkZG6gm0ins4hmJKzubg==</t>
  </si>
  <si>
    <t>474925f4-3872-4eb8-b482-f52c89db29a2222</t>
  </si>
  <si>
    <t>AW00024636</t>
  </si>
  <si>
    <t>z8VandszEEOAExxlqeazrw==</t>
  </si>
  <si>
    <t>474925f4-3872-4eb8-b482-f52c89db29a2223</t>
  </si>
  <si>
    <t>AW00024764</t>
  </si>
  <si>
    <t>giVI9ZhasEKL2zsuqaNgjQ==</t>
  </si>
  <si>
    <t>474925f4-3872-4eb8-b482-f52c89db29a2224</t>
  </si>
  <si>
    <t>AW00024779</t>
  </si>
  <si>
    <t>MpVVRY8cvkKUbz55UlDqCQ==</t>
  </si>
  <si>
    <t>474925f4-3872-4eb8-b482-f52c89db29a2225</t>
  </si>
  <si>
    <t>AW00025079</t>
  </si>
  <si>
    <t>tckLB1qQokWQW8DLtnvAmw==</t>
  </si>
  <si>
    <t>474925f4-3872-4eb8-b482-f52c89db29a2226</t>
  </si>
  <si>
    <t>AW00025175</t>
  </si>
  <si>
    <t>pPx9E8AajUOjl5/0ex27qg==</t>
  </si>
  <si>
    <t>474925f4-3872-4eb8-b482-f52c89db29a2227</t>
  </si>
  <si>
    <t>AW00025179</t>
  </si>
  <si>
    <t>PerMdMCs5UWuoXdIPTDfPQ==</t>
  </si>
  <si>
    <t>474925f4-3872-4eb8-b482-f52c89db29a2228</t>
  </si>
  <si>
    <t>AW00026006</t>
  </si>
  <si>
    <t>nx2pmfNjtEecIZUBq3a2Pw==</t>
  </si>
  <si>
    <t>474925f4-3872-4eb8-b482-f52c89db29a2229</t>
  </si>
  <si>
    <t>AW00026297</t>
  </si>
  <si>
    <t>RWPrntJMVEa0bD6YY1oA7Q==</t>
  </si>
  <si>
    <t>474925f4-3872-4eb8-b482-f52c89db29a2230</t>
  </si>
  <si>
    <t>AW00027244</t>
  </si>
  <si>
    <t>Q0XY1dUWZ0aHeO6xvXtE9Q==</t>
  </si>
  <si>
    <t>474925f4-3872-4eb8-b482-f52c89db29a2231</t>
  </si>
  <si>
    <t>AW00027390</t>
  </si>
  <si>
    <t>LtYUvSQPc0+e7swN5UmYpA==</t>
  </si>
  <si>
    <t>474925f4-3872-4eb8-b482-f52c89db29a2232</t>
  </si>
  <si>
    <t>AW00027411</t>
  </si>
  <si>
    <t>qjqFiAPLAEmraYXmXJ7UKw==</t>
  </si>
  <si>
    <t>474925f4-3872-4eb8-b482-f52c89db29a2233</t>
  </si>
  <si>
    <t>AW00028002</t>
  </si>
  <si>
    <t>T/ZdGuXJekSj+V+ZSa2wnA==</t>
  </si>
  <si>
    <t>474925f4-3872-4eb8-b482-f52c89db29a2234</t>
  </si>
  <si>
    <t>AW00028011</t>
  </si>
  <si>
    <t>EURSvugwA0+vm2y6Oj/tGQ==</t>
  </si>
  <si>
    <t>474925f4-3872-4eb8-b482-f52c89db29a2235</t>
  </si>
  <si>
    <t>AW00028047</t>
  </si>
  <si>
    <t>Y+HWpx0REEK3D8m6Sk/j+g==</t>
  </si>
  <si>
    <t>474925f4-3872-4eb8-b482-f52c89db29a2236</t>
  </si>
  <si>
    <t>AW00028247</t>
  </si>
  <si>
    <t>Lz8tj01WUUOVfS5layV2Zg==</t>
  </si>
  <si>
    <t>474925f4-3872-4eb8-b482-f52c89db29a2237</t>
  </si>
  <si>
    <t>AW00028594</t>
  </si>
  <si>
    <t>va74bR5IvUyZUVyQMof1aQ==</t>
  </si>
  <si>
    <t>474925f4-3872-4eb8-b482-f52c89db29a2238</t>
  </si>
  <si>
    <t>AW00028984</t>
  </si>
  <si>
    <t>op+rno1XtEqr4HfE2dGmXw==</t>
  </si>
  <si>
    <t>474925f4-3872-4eb8-b482-f52c89db29a2239</t>
  </si>
  <si>
    <t>AW00029017</t>
  </si>
  <si>
    <t>Z0eYnYxjfkm511zCmwu9ZQ==</t>
  </si>
  <si>
    <t>474925f4-3872-4eb8-b482-f52c89db29a2240</t>
  </si>
  <si>
    <t>AW00029249</t>
  </si>
  <si>
    <t>1E7xg0WHRE6GK5jnIBy64g==</t>
  </si>
  <si>
    <t>474925f4-3872-4eb8-b482-f52c89db29a2241</t>
  </si>
  <si>
    <t>AW00011279</t>
  </si>
  <si>
    <t>rc9LcunkO0SNxLqg2ce2RQ==</t>
  </si>
  <si>
    <t>474925f4-3872-4eb8-b482-f52c89db29a2242</t>
  </si>
  <si>
    <t>AW00011960</t>
  </si>
  <si>
    <t>fp2j08xAAEy8mg5biiGodw==</t>
  </si>
  <si>
    <t>474925f4-3872-4eb8-b482-f52c89db29a2243</t>
  </si>
  <si>
    <t>AW00012108</t>
  </si>
  <si>
    <t>O5y+aDL+yU2BIwoC5pwkGw==</t>
  </si>
  <si>
    <t>474925f4-3872-4eb8-b482-f52c89db29a2244</t>
  </si>
  <si>
    <t>AW00012439</t>
  </si>
  <si>
    <t>AXwgiemz2U2/o6UTnWU9Kg==</t>
  </si>
  <si>
    <t>474925f4-3872-4eb8-b482-f52c89db29a2245</t>
  </si>
  <si>
    <t>AW00012777</t>
  </si>
  <si>
    <t>9rTP4/JHZkW/rk/9z8aTcw==</t>
  </si>
  <si>
    <t>474925f4-3872-4eb8-b482-f52c89db29a2246</t>
  </si>
  <si>
    <t>AW00012784</t>
  </si>
  <si>
    <t>Z/mjTgH2YEqpUQwwvyIciQ==</t>
  </si>
  <si>
    <t>474925f4-3872-4eb8-b482-f52c89db29a2247</t>
  </si>
  <si>
    <t>AW00013153</t>
  </si>
  <si>
    <t>ZKWqvMib9E6bf6clMUSCKw==</t>
  </si>
  <si>
    <t>474925f4-3872-4eb8-b482-f52c89db29a2248</t>
  </si>
  <si>
    <t>AW00013178</t>
  </si>
  <si>
    <t>aS+dmLcp30i7dcON72QmKA==</t>
  </si>
  <si>
    <t>474925f4-3872-4eb8-b482-f52c89db29a2249</t>
  </si>
  <si>
    <t>AW00013355</t>
  </si>
  <si>
    <t>VwP6nv5l/EKdPODRN4qkJg==</t>
  </si>
  <si>
    <t>474925f4-3872-4eb8-b482-f52c89db29a2250</t>
  </si>
  <si>
    <t>AW00013750</t>
  </si>
  <si>
    <t>VuWmuzz4cU6VklTJ6r0P5g==</t>
  </si>
  <si>
    <t>474925f4-3872-4eb8-b482-f52c89db29a2251</t>
  </si>
  <si>
    <t>AW00014335</t>
  </si>
  <si>
    <t>PjBZ/pPsvEehVY8NoDgs4g==</t>
  </si>
  <si>
    <t>474925f4-3872-4eb8-b482-f52c89db29a2252</t>
  </si>
  <si>
    <t>AW00014420</t>
  </si>
  <si>
    <t>Pi5DNE+LfEOiA5ryg0lj2Q==</t>
  </si>
  <si>
    <t>474925f4-3872-4eb8-b482-f52c89db29a2253</t>
  </si>
  <si>
    <t>AW00014452</t>
  </si>
  <si>
    <t>kZsERYwda0uXFp4kheWL+Q==</t>
  </si>
  <si>
    <t>474925f4-3872-4eb8-b482-f52c89db29a2254</t>
  </si>
  <si>
    <t>AW00014656</t>
  </si>
  <si>
    <t>9/x6K+RfsEqXEPIXZqFCIw==</t>
  </si>
  <si>
    <t>474925f4-3872-4eb8-b482-f52c89db29a2255</t>
  </si>
  <si>
    <t>AW00015313</t>
  </si>
  <si>
    <t>CGll5IZ2F0mHCuCeL9+uKQ==</t>
  </si>
  <si>
    <t>474925f4-3872-4eb8-b482-f52c89db29a2256</t>
  </si>
  <si>
    <t>AW00015740</t>
  </si>
  <si>
    <t>F/0pNIQO9keRwoo7Ib0u2g==</t>
  </si>
  <si>
    <t>474925f4-3872-4eb8-b482-f52c89db29a2257</t>
  </si>
  <si>
    <t>AW00017271</t>
  </si>
  <si>
    <t>pS9kGZuyJEOoSkSQXhhuNQ==</t>
  </si>
  <si>
    <t>474925f4-3872-4eb8-b482-f52c89db29a2258</t>
  </si>
  <si>
    <t>AW00017565</t>
  </si>
  <si>
    <t>c2dwifjA+Uai2FHiC964Ag==</t>
  </si>
  <si>
    <t>474925f4-3872-4eb8-b482-f52c89db29a2259</t>
  </si>
  <si>
    <t>AW00017682</t>
  </si>
  <si>
    <t>54CW4+n4mUWZi5R5tq7nng==</t>
  </si>
  <si>
    <t>474925f4-3872-4eb8-b482-f52c89db29a2260</t>
  </si>
  <si>
    <t>AW00018679</t>
  </si>
  <si>
    <t>NWUkaeuaBkWv3Lzp6j2QLw==</t>
  </si>
  <si>
    <t>474925f4-3872-4eb8-b482-f52c89db29a2261</t>
  </si>
  <si>
    <t>AW00018849</t>
  </si>
  <si>
    <t>FM43SQKzg0uAEjnsfazf4Q==</t>
  </si>
  <si>
    <t>474925f4-3872-4eb8-b482-f52c89db29a2262</t>
  </si>
  <si>
    <t>AW00018976</t>
  </si>
  <si>
    <t>4v9AkLxnLEeDk+OGOr5uKA==</t>
  </si>
  <si>
    <t>474925f4-3872-4eb8-b482-f52c89db29a2263</t>
  </si>
  <si>
    <t>AW00018982</t>
  </si>
  <si>
    <t>lb0tr4jEv02GeQuXnIJJUA==</t>
  </si>
  <si>
    <t>474925f4-3872-4eb8-b482-f52c89db29a2264</t>
  </si>
  <si>
    <t>AW00019860</t>
  </si>
  <si>
    <t>jRp7roNPPkq15YboBu3R+w==</t>
  </si>
  <si>
    <t>474925f4-3872-4eb8-b482-f52c89db29a2265</t>
  </si>
  <si>
    <t>AW00020343</t>
  </si>
  <si>
    <t>h1MjzZNL8EqgbCqDh4omLA==</t>
  </si>
  <si>
    <t>474925f4-3872-4eb8-b482-f52c89db29a2266</t>
  </si>
  <si>
    <t>AW00020655</t>
  </si>
  <si>
    <t>itCgo4xRmUyzROncT6SrPA==</t>
  </si>
  <si>
    <t>474925f4-3872-4eb8-b482-f52c89db29a2267</t>
  </si>
  <si>
    <t>AW00022133</t>
  </si>
  <si>
    <t>zWl7qi2jRU2QPSzCd8piug==</t>
  </si>
  <si>
    <t>474925f4-3872-4eb8-b482-f52c89db29a2268</t>
  </si>
  <si>
    <t>AW00022238</t>
  </si>
  <si>
    <t>OJPQ8U0KME6/OL4aFaOSDw==</t>
  </si>
  <si>
    <t>474925f4-3872-4eb8-b482-f52c89db29a2269</t>
  </si>
  <si>
    <t>AW00022300</t>
  </si>
  <si>
    <t>WQM+GdS180Cqo3/OHKEnPQ==</t>
  </si>
  <si>
    <t>474925f4-3872-4eb8-b482-f52c89db29a2270</t>
  </si>
  <si>
    <t>AW00022341</t>
  </si>
  <si>
    <t>3IDbmB0ur0qnsQfxPqI9zw==</t>
  </si>
  <si>
    <t>474925f4-3872-4eb8-b482-f52c89db29a2271</t>
  </si>
  <si>
    <t>AW00022793</t>
  </si>
  <si>
    <t>SG9j/YiLPkibn2F24scM6A==</t>
  </si>
  <si>
    <t>474925f4-3872-4eb8-b482-f52c89db29a2272</t>
  </si>
  <si>
    <t>AW00023198</t>
  </si>
  <si>
    <t>nw4XPtVcXU+X+GCgl0QZ9Q==</t>
  </si>
  <si>
    <t>474925f4-3872-4eb8-b482-f52c89db29a2273</t>
  </si>
  <si>
    <t>AW00023707</t>
  </si>
  <si>
    <t>FntJZwJ5K0emvgNIC+tbVw==</t>
  </si>
  <si>
    <t>474925f4-3872-4eb8-b482-f52c89db29a2274</t>
  </si>
  <si>
    <t>AW00025259</t>
  </si>
  <si>
    <t>L99gt8dSy0ah4xKx2S3Wpw==</t>
  </si>
  <si>
    <t>474925f4-3872-4eb8-b482-f52c89db29a2275</t>
  </si>
  <si>
    <t>AW00025351</t>
  </si>
  <si>
    <t>esTsB15SLEKCTsgFyxeWjw==</t>
  </si>
  <si>
    <t>474925f4-3872-4eb8-b482-f52c89db29a2276</t>
  </si>
  <si>
    <t>AW00025623</t>
  </si>
  <si>
    <t>OspWkkTbk0+BR8QknKjnBg==</t>
  </si>
  <si>
    <t>474925f4-3872-4eb8-b482-f52c89db29a2277</t>
  </si>
  <si>
    <t>AW00025846</t>
  </si>
  <si>
    <t>aNW1/fXGdUegh8gAYjykkQ==</t>
  </si>
  <si>
    <t>474925f4-3872-4eb8-b482-f52c89db29a2278</t>
  </si>
  <si>
    <t>AW00026322</t>
  </si>
  <si>
    <t>TjiXsBjGrUK4kOlRQoiFtA==</t>
  </si>
  <si>
    <t>474925f4-3872-4eb8-b482-f52c89db29a2279</t>
  </si>
  <si>
    <t>AW00026632</t>
  </si>
  <si>
    <t>zhzPeb6t5U+aZCQx7QG/Ug==</t>
  </si>
  <si>
    <t>474925f4-3872-4eb8-b482-f52c89db29a2280</t>
  </si>
  <si>
    <t>AW00026687</t>
  </si>
  <si>
    <t>QJUG15YDxUuvS9rbMKnb8g==</t>
  </si>
  <si>
    <t>474925f4-3872-4eb8-b482-f52c89db29a2281</t>
  </si>
  <si>
    <t>AW00026733</t>
  </si>
  <si>
    <t>76XMjaRmT0O1ro+tEIUsmw==</t>
  </si>
  <si>
    <t>474925f4-3872-4eb8-b482-f52c89db29a2282</t>
  </si>
  <si>
    <t>AW00027015</t>
  </si>
  <si>
    <t>N5RAP16kkUeWNuPoCcF7Fg==</t>
  </si>
  <si>
    <t>474925f4-3872-4eb8-b482-f52c89db29a2283</t>
  </si>
  <si>
    <t>AW00027109</t>
  </si>
  <si>
    <t>l9cB5O19dUO6awaSHnWF1A==</t>
  </si>
  <si>
    <t>474925f4-3872-4eb8-b482-f52c89db29a2284</t>
  </si>
  <si>
    <t>AW00027558</t>
  </si>
  <si>
    <t>waB+t2vmfEeN1N8/m6+W5A==</t>
  </si>
  <si>
    <t>474925f4-3872-4eb8-b482-f52c89db29a2285</t>
  </si>
  <si>
    <t>AW00027732</t>
  </si>
  <si>
    <t>/RNqErjkLUKuAmXOyu1lUg==</t>
  </si>
  <si>
    <t>474925f4-3872-4eb8-b482-f52c89db29a2286</t>
  </si>
  <si>
    <t>AW00028191</t>
  </si>
  <si>
    <t>w7Gc8ijewU2HptZ2o0ZPHw==</t>
  </si>
  <si>
    <t>474925f4-3872-4eb8-b482-f52c89db29a2287</t>
  </si>
  <si>
    <t>AW00028825</t>
  </si>
  <si>
    <t>O3eUm5KXY06e46u4NeChig==</t>
  </si>
  <si>
    <t>474925f4-3872-4eb8-b482-f52c89db29a2288</t>
  </si>
  <si>
    <t>AW00029164</t>
  </si>
  <si>
    <t>tuzq2QnIZ0iZ64d478cBtw==</t>
  </si>
  <si>
    <t>474925f4-3872-4eb8-b482-f52c89db29a2289</t>
  </si>
  <si>
    <t>AW00029250</t>
  </si>
  <si>
    <t>MlgZ9aRH70qNZuafquS4qg==</t>
  </si>
  <si>
    <t>474925f4-3872-4eb8-b482-f52c89db29a2290</t>
  </si>
  <si>
    <t>AW00011137</t>
  </si>
  <si>
    <t>IbDq4SWtvkGeKZXbLIlOFw==</t>
  </si>
  <si>
    <t>474925f4-3872-4eb8-b482-f52c89db29a2291</t>
  </si>
  <si>
    <t>AW00011293</t>
  </si>
  <si>
    <t>2PLmw0rlakCVqKid4LMmKQ==</t>
  </si>
  <si>
    <t>474925f4-3872-4eb8-b482-f52c89db29a2292</t>
  </si>
  <si>
    <t>AW00011847</t>
  </si>
  <si>
    <t>/yUxPymhPUmlc2Aa9D1hXg==</t>
  </si>
  <si>
    <t>474925f4-3872-4eb8-b482-f52c89db29a2293</t>
  </si>
  <si>
    <t>AW00012780</t>
  </si>
  <si>
    <t>+ej3Iy8+EkmVA8+VhIVpnQ==</t>
  </si>
  <si>
    <t>474925f4-3872-4eb8-b482-f52c89db29a2294</t>
  </si>
  <si>
    <t>AW00012980</t>
  </si>
  <si>
    <t>pd6BSb9RQUecS8/EvqWpew==</t>
  </si>
  <si>
    <t>474925f4-3872-4eb8-b482-f52c89db29a2295</t>
  </si>
  <si>
    <t>AW00013064</t>
  </si>
  <si>
    <t>X6ee8XraMUek/6f+LKgPAw==</t>
  </si>
  <si>
    <t>474925f4-3872-4eb8-b482-f52c89db29a2296</t>
  </si>
  <si>
    <t>AW00013712</t>
  </si>
  <si>
    <t>PHcJxVifcEewwo3jXVFm2w==</t>
  </si>
  <si>
    <t>474925f4-3872-4eb8-b482-f52c89db29a2297</t>
  </si>
  <si>
    <t>AW00013735</t>
  </si>
  <si>
    <t>MRBnObAghU28aW3mJRYO9g==</t>
  </si>
  <si>
    <t>474925f4-3872-4eb8-b482-f52c89db29a2298</t>
  </si>
  <si>
    <t>AW00013893</t>
  </si>
  <si>
    <t>1pc3mbpHY0GvgA2WzV8zvw==</t>
  </si>
  <si>
    <t>474925f4-3872-4eb8-b482-f52c89db29a2299</t>
  </si>
  <si>
    <t>AW00014242</t>
  </si>
  <si>
    <t>kNPULxdLrk+2D3Rx3vvcwA==</t>
  </si>
  <si>
    <t>474925f4-3872-4eb8-b482-f52c89db29a2300</t>
  </si>
  <si>
    <t>AW00014358</t>
  </si>
  <si>
    <t>MxnHDCjaDUSjcqSS7ZFlRg==</t>
  </si>
  <si>
    <t>474925f4-3872-4eb8-b482-f52c89db29a2301</t>
  </si>
  <si>
    <t>AW00014367</t>
  </si>
  <si>
    <t>M8BA1mgdkES7wETo0mWMzQ==</t>
  </si>
  <si>
    <t>474925f4-3872-4eb8-b482-f52c89db29a2302</t>
  </si>
  <si>
    <t>AW00014372</t>
  </si>
  <si>
    <t>t3c8BH1DMEe5QBJI6bnSVA==</t>
  </si>
  <si>
    <t>474925f4-3872-4eb8-b482-f52c89db29a2303</t>
  </si>
  <si>
    <t>AW00014461</t>
  </si>
  <si>
    <t>yYfNpz4/HUKj0uFwdrt0GA==</t>
  </si>
  <si>
    <t>474925f4-3872-4eb8-b482-f52c89db29a2304</t>
  </si>
  <si>
    <t>AW00014568</t>
  </si>
  <si>
    <t>jMC0n3M1v0iVYFDREHDrDQ==</t>
  </si>
  <si>
    <t>474925f4-3872-4eb8-b482-f52c89db29a2305</t>
  </si>
  <si>
    <t>AW00014607</t>
  </si>
  <si>
    <t>AUsKfn+QBkiq9X4tm5NdPw==</t>
  </si>
  <si>
    <t>474925f4-3872-4eb8-b482-f52c89db29a2306</t>
  </si>
  <si>
    <t>AW00014608</t>
  </si>
  <si>
    <t>oUXIwnT6T0m6AjXuvsqlGQ==</t>
  </si>
  <si>
    <t>474925f4-3872-4eb8-b482-f52c89db29a2307</t>
  </si>
  <si>
    <t>AW00014917</t>
  </si>
  <si>
    <t>2XvRUdYLr0W33S3j61y3FQ==</t>
  </si>
  <si>
    <t>474925f4-3872-4eb8-b482-f52c89db29a2308</t>
  </si>
  <si>
    <t>AW00015369</t>
  </si>
  <si>
    <t>t3Hu6nBtMUWx9kBlq0boKQ==</t>
  </si>
  <si>
    <t>474925f4-3872-4eb8-b482-f52c89db29a2309</t>
  </si>
  <si>
    <t>AW00015415</t>
  </si>
  <si>
    <t>vSjAeiVLpUOivuW9L9Rzpw==</t>
  </si>
  <si>
    <t>474925f4-3872-4eb8-b482-f52c89db29a2310</t>
  </si>
  <si>
    <t>AW00015422</t>
  </si>
  <si>
    <t>6ZnPwN1m+kiWQvaKJX8xVw==</t>
  </si>
  <si>
    <t>474925f4-3872-4eb8-b482-f52c89db29a2311</t>
  </si>
  <si>
    <t>AW00015546</t>
  </si>
  <si>
    <t>97kB1f0WUU+WckQtwIYt3A==</t>
  </si>
  <si>
    <t>474925f4-3872-4eb8-b482-f52c89db29a2312</t>
  </si>
  <si>
    <t>AW00015977</t>
  </si>
  <si>
    <t>jkUTc6K6QESnssU4bCSAhw==</t>
  </si>
  <si>
    <t>474925f4-3872-4eb8-b482-f52c89db29a2313</t>
  </si>
  <si>
    <t>AW00015994</t>
  </si>
  <si>
    <t>wPN29n5RJEOb7vATQ1GCrA==</t>
  </si>
  <si>
    <t>474925f4-3872-4eb8-b482-f52c89db29a2314</t>
  </si>
  <si>
    <t>AW00016068</t>
  </si>
  <si>
    <t>vXC3+hszPEGUqLlmhfEWSA==</t>
  </si>
  <si>
    <t>474925f4-3872-4eb8-b482-f52c89db29a2315</t>
  </si>
  <si>
    <t>AW00016923</t>
  </si>
  <si>
    <t>FkyP31zLDEWU2ZZBXDbaYg==</t>
  </si>
  <si>
    <t>474925f4-3872-4eb8-b482-f52c89db29a2316</t>
  </si>
  <si>
    <t>AW00017432</t>
  </si>
  <si>
    <t>wn/gGiHZN0yvaeMHmrhnMw==</t>
  </si>
  <si>
    <t>474925f4-3872-4eb8-b482-f52c89db29a2317</t>
  </si>
  <si>
    <t>AW00017487</t>
  </si>
  <si>
    <t>3LEYVYUCzUWfLfrUD0rWIA==</t>
  </si>
  <si>
    <t>474925f4-3872-4eb8-b482-f52c89db29a2318</t>
  </si>
  <si>
    <t>AW00017575</t>
  </si>
  <si>
    <t>Egf6Mbsf50iwhWB89drD7g==</t>
  </si>
  <si>
    <t>474925f4-3872-4eb8-b482-f52c89db29a2319</t>
  </si>
  <si>
    <t>AW00017611</t>
  </si>
  <si>
    <t>B7Yip+3dPEuHOJEsdB0Asg==</t>
  </si>
  <si>
    <t>474925f4-3872-4eb8-b482-f52c89db29a2320</t>
  </si>
  <si>
    <t>AW00017665</t>
  </si>
  <si>
    <t>OlE+wfJMFk6Q4CPFegqCPQ==</t>
  </si>
  <si>
    <t>474925f4-3872-4eb8-b482-f52c89db29a2321</t>
  </si>
  <si>
    <t>AW00018104</t>
  </si>
  <si>
    <t>WDQjuisUZ0KIOoR7n+lb9A==</t>
  </si>
  <si>
    <t>474925f4-3872-4eb8-b482-f52c89db29a2322</t>
  </si>
  <si>
    <t>AW00018653</t>
  </si>
  <si>
    <t>xu9nB7riokyhvWEoAWwT7g==</t>
  </si>
  <si>
    <t>474925f4-3872-4eb8-b482-f52c89db29a2323</t>
  </si>
  <si>
    <t>AW00018985</t>
  </si>
  <si>
    <t>+tv73WMjo0yrGXv2Tzh/fA==</t>
  </si>
  <si>
    <t>474925f4-3872-4eb8-b482-f52c89db29a2324</t>
  </si>
  <si>
    <t>AW00019002</t>
  </si>
  <si>
    <t>aKPDsVE6+k+YiE0/Ub+c8w==</t>
  </si>
  <si>
    <t>474925f4-3872-4eb8-b482-f52c89db29a2325</t>
  </si>
  <si>
    <t>AW00019712</t>
  </si>
  <si>
    <t>ZtO+e/+rXk6uqZnZlxd2UA==</t>
  </si>
  <si>
    <t>474925f4-3872-4eb8-b482-f52c89db29a2326</t>
  </si>
  <si>
    <t>AW00020195</t>
  </si>
  <si>
    <t>zhxTEyRr/0K04+OHV95vyw==</t>
  </si>
  <si>
    <t>474925f4-3872-4eb8-b482-f52c89db29a2327</t>
  </si>
  <si>
    <t>AW00020381</t>
  </si>
  <si>
    <t>g+uYkW9DmEKC+J1B8686nw==</t>
  </si>
  <si>
    <t>474925f4-3872-4eb8-b482-f52c89db29a2328</t>
  </si>
  <si>
    <t>AW00020472</t>
  </si>
  <si>
    <t>RLxTcbhKTkqTKHzrBg5LoA==</t>
  </si>
  <si>
    <t>474925f4-3872-4eb8-b482-f52c89db29a2329</t>
  </si>
  <si>
    <t>AW00020506</t>
  </si>
  <si>
    <t>CrmUdmecTkqAvL7KGGnubQ==</t>
  </si>
  <si>
    <t>474925f4-3872-4eb8-b482-f52c89db29a2330</t>
  </si>
  <si>
    <t>AW00021333</t>
  </si>
  <si>
    <t>H+XEPB1PJkOTkKL5HJalrQ==</t>
  </si>
  <si>
    <t>474925f4-3872-4eb8-b482-f52c89db29a2331</t>
  </si>
  <si>
    <t>AW00021481</t>
  </si>
  <si>
    <t>cHR4K6cZvUuTT2zJMW77mQ==</t>
  </si>
  <si>
    <t>474925f4-3872-4eb8-b482-f52c89db29a2332</t>
  </si>
  <si>
    <t>AW00021592</t>
  </si>
  <si>
    <t>W8vbNgvC/0Kw2piLwzrBgA==</t>
  </si>
  <si>
    <t>474925f4-3872-4eb8-b482-f52c89db29a2333</t>
  </si>
  <si>
    <t>AW00022045</t>
  </si>
  <si>
    <t>1mtHNbP3n0S1SmfDgZDg4w==</t>
  </si>
  <si>
    <t>474925f4-3872-4eb8-b482-f52c89db29a2334</t>
  </si>
  <si>
    <t>AW00022051</t>
  </si>
  <si>
    <t>kPHIB/iup0GFzY5mgVSowQ==</t>
  </si>
  <si>
    <t>474925f4-3872-4eb8-b482-f52c89db29a2335</t>
  </si>
  <si>
    <t>AW00022110</t>
  </si>
  <si>
    <t>dR6fg/hNiUm3OroS+DjxxQ==</t>
  </si>
  <si>
    <t>474925f4-3872-4eb8-b482-f52c89db29a2336</t>
  </si>
  <si>
    <t>AW00022140</t>
  </si>
  <si>
    <t>ORmvWnvfnkyohF9FsPxfOg==</t>
  </si>
  <si>
    <t>474925f4-3872-4eb8-b482-f52c89db29a2337</t>
  </si>
  <si>
    <t>AW00022283</t>
  </si>
  <si>
    <t>AhVCESGHj0C0hYttvqOr6A==</t>
  </si>
  <si>
    <t>474925f4-3872-4eb8-b482-f52c89db29a2338</t>
  </si>
  <si>
    <t>AW00022760</t>
  </si>
  <si>
    <t>T15pW6bEPEeoyp8jmK/sVQ==</t>
  </si>
  <si>
    <t>474925f4-3872-4eb8-b482-f52c89db29a2339</t>
  </si>
  <si>
    <t>AW00023003</t>
  </si>
  <si>
    <t>g08c8/4cb0WZ73jwMTE4iw==</t>
  </si>
  <si>
    <t>474925f4-3872-4eb8-b482-f52c89db29a2340</t>
  </si>
  <si>
    <t>AW00023508</t>
  </si>
  <si>
    <t>+D/0dum1UE+zK2BiQSGPwg==</t>
  </si>
  <si>
    <t>474925f4-3872-4eb8-b482-f52c89db29a2341</t>
  </si>
  <si>
    <t>AW00023668</t>
  </si>
  <si>
    <t>RK/y+hNx8km/QjhZ1tlzkQ==</t>
  </si>
  <si>
    <t>474925f4-3872-4eb8-b482-f52c89db29a2342</t>
  </si>
  <si>
    <t>AW00023891</t>
  </si>
  <si>
    <t>GnQ3+T3qVkO+OrVTNNb6qg==</t>
  </si>
  <si>
    <t>474925f4-3872-4eb8-b482-f52c89db29a2343</t>
  </si>
  <si>
    <t>AW00024410</t>
  </si>
  <si>
    <t>0RLQcIz5/E6ZGEsRlVSTnQ==</t>
  </si>
  <si>
    <t>474925f4-3872-4eb8-b482-f52c89db29a2344</t>
  </si>
  <si>
    <t>AW00024727</t>
  </si>
  <si>
    <t>+q33GRzWSEWgzogqGMi6Dg==</t>
  </si>
  <si>
    <t>474925f4-3872-4eb8-b482-f52c89db29a2345</t>
  </si>
  <si>
    <t>AW00024931</t>
  </si>
  <si>
    <t>hf+ynh9KWUOJ75j4DhODEQ==</t>
  </si>
  <si>
    <t>474925f4-3872-4eb8-b482-f52c89db29a2346</t>
  </si>
  <si>
    <t>AW00025370</t>
  </si>
  <si>
    <t>e4gIYDF+gEu1tojRWhLdrA==</t>
  </si>
  <si>
    <t>474925f4-3872-4eb8-b482-f52c89db29a2347</t>
  </si>
  <si>
    <t>AW00025767</t>
  </si>
  <si>
    <t>61KX7Dcb7ECPmL3rlqNy1Q==</t>
  </si>
  <si>
    <t>474925f4-3872-4eb8-b482-f52c89db29a2348</t>
  </si>
  <si>
    <t>AW00026052</t>
  </si>
  <si>
    <t>ou2aDTyJj0OwAwqcd94hHg==</t>
  </si>
  <si>
    <t>474925f4-3872-4eb8-b482-f52c89db29a2349</t>
  </si>
  <si>
    <t>AW00026054</t>
  </si>
  <si>
    <t>meiAs1p6iUitfNHJmo4ywg==</t>
  </si>
  <si>
    <t>474925f4-3872-4eb8-b482-f52c89db29a2350</t>
  </si>
  <si>
    <t>AW00026265</t>
  </si>
  <si>
    <t>1iXjeGAep0Ot4m63nb6bGA==</t>
  </si>
  <si>
    <t>474925f4-3872-4eb8-b482-f52c89db29a2351</t>
  </si>
  <si>
    <t>AW00026332</t>
  </si>
  <si>
    <t>CoNi3+iA1kS46cYg7bQf1w==</t>
  </si>
  <si>
    <t>474925f4-3872-4eb8-b482-f52c89db29a2352</t>
  </si>
  <si>
    <t>AW00026520</t>
  </si>
  <si>
    <t>glHt6Z3RbUGBbjgqxFmJnA==</t>
  </si>
  <si>
    <t>474925f4-3872-4eb8-b482-f52c89db29a2353</t>
  </si>
  <si>
    <t>AW00027234</t>
  </si>
  <si>
    <t>e4A6reCn202Y96R2O2u8GQ==</t>
  </si>
  <si>
    <t>474925f4-3872-4eb8-b482-f52c89db29a2354</t>
  </si>
  <si>
    <t>AW00027396</t>
  </si>
  <si>
    <t>A6URDtKd2UuddCezm3Fzhg==</t>
  </si>
  <si>
    <t>474925f4-3872-4eb8-b482-f52c89db29a2355</t>
  </si>
  <si>
    <t>AW00011213</t>
  </si>
  <si>
    <t>S0slVYQ5UE+aH5OxYiYIqg==</t>
  </si>
  <si>
    <t>474925f4-3872-4eb8-b482-f52c89db29a2356</t>
  </si>
  <si>
    <t>AW00012139</t>
  </si>
  <si>
    <t>9rxIRoK0JkW5vT0pOFF4RQ==</t>
  </si>
  <si>
    <t>474925f4-3872-4eb8-b482-f52c89db29a2357</t>
  </si>
  <si>
    <t>AW00012142</t>
  </si>
  <si>
    <t>hiAdytqbcUewfhvXKdqQAg==</t>
  </si>
  <si>
    <t>474925f4-3872-4eb8-b482-f52c89db29a2358</t>
  </si>
  <si>
    <t>AW00012364</t>
  </si>
  <si>
    <t>MnBYGeKmgk6o1Cl7K2imOg==</t>
  </si>
  <si>
    <t>474925f4-3872-4eb8-b482-f52c89db29a2359</t>
  </si>
  <si>
    <t>AW00012907</t>
  </si>
  <si>
    <t>oDpL4DDCy0WoeRJXV+wxaA==</t>
  </si>
  <si>
    <t>474925f4-3872-4eb8-b482-f52c89db29a2360</t>
  </si>
  <si>
    <t>AW00013085</t>
  </si>
  <si>
    <t>7bN8w0vWG0qYs1XpA2Dx1w==</t>
  </si>
  <si>
    <t>474925f4-3872-4eb8-b482-f52c89db29a2361</t>
  </si>
  <si>
    <t>AW00013230</t>
  </si>
  <si>
    <t>J8egZZ0EfkiBkl8ZBe1ouA==</t>
  </si>
  <si>
    <t>474925f4-3872-4eb8-b482-f52c89db29a2362</t>
  </si>
  <si>
    <t>AW00013327</t>
  </si>
  <si>
    <t>W3jWJZkVp0usfOweW2DaGw==</t>
  </si>
  <si>
    <t>474925f4-3872-4eb8-b482-f52c89db29a2363</t>
  </si>
  <si>
    <t>AW00013438</t>
  </si>
  <si>
    <t>HGHHDklthEOfaeDx8NAS4A==</t>
  </si>
  <si>
    <t>474925f4-3872-4eb8-b482-f52c89db29a2364</t>
  </si>
  <si>
    <t>AW00013901</t>
  </si>
  <si>
    <t>p9UQLpGbNE2x4sdoyfuWbw==</t>
  </si>
  <si>
    <t>474925f4-3872-4eb8-b482-f52c89db29a2365</t>
  </si>
  <si>
    <t>AW00014029</t>
  </si>
  <si>
    <t>duMf0JObs0GsDwP8Y5rW1w==</t>
  </si>
  <si>
    <t>474925f4-3872-4eb8-b482-f52c89db29a2366</t>
  </si>
  <si>
    <t>AW00014097</t>
  </si>
  <si>
    <t>5brYEuvcmUe+4RPzp0py7w==</t>
  </si>
  <si>
    <t>474925f4-3872-4eb8-b482-f52c89db29a2367</t>
  </si>
  <si>
    <t>AW00014296</t>
  </si>
  <si>
    <t>peI7e16xBkySV01rTwy+Zw==</t>
  </si>
  <si>
    <t>474925f4-3872-4eb8-b482-f52c89db29a2368</t>
  </si>
  <si>
    <t>AW00014331</t>
  </si>
  <si>
    <t>Ba3iwR9C402KZoMTniZe+w==</t>
  </si>
  <si>
    <t>474925f4-3872-4eb8-b482-f52c89db29a2369</t>
  </si>
  <si>
    <t>AW00014467</t>
  </si>
  <si>
    <t>dC38Zyx2h0+wTyQVQ22rXg==</t>
  </si>
  <si>
    <t>474925f4-3872-4eb8-b482-f52c89db29a2370</t>
  </si>
  <si>
    <t>AW00014483</t>
  </si>
  <si>
    <t>l1qMcixzTUuJHOCFCarXeA==</t>
  </si>
  <si>
    <t>474925f4-3872-4eb8-b482-f52c89db29a2371</t>
  </si>
  <si>
    <t>AW00014511</t>
  </si>
  <si>
    <t>Q2nxskDd0kSx9ry1QQlS1A==</t>
  </si>
  <si>
    <t>474925f4-3872-4eb8-b482-f52c89db29a2372</t>
  </si>
  <si>
    <t>AW00014583</t>
  </si>
  <si>
    <t>5qNhEpDadUeEHRXynhdsJw==</t>
  </si>
  <si>
    <t>474925f4-3872-4eb8-b482-f52c89db29a2373</t>
  </si>
  <si>
    <t>AW00015514</t>
  </si>
  <si>
    <t>oO8iie9pmEi+A8NUhwn2yg==</t>
  </si>
  <si>
    <t>474925f4-3872-4eb8-b482-f52c89db29a2374</t>
  </si>
  <si>
    <t>AW00015534</t>
  </si>
  <si>
    <t>fajsUFzpNEu20XbXerD6zg==</t>
  </si>
  <si>
    <t>474925f4-3872-4eb8-b482-f52c89db29a2375</t>
  </si>
  <si>
    <t>AW00015779</t>
  </si>
  <si>
    <t>X323T6Xx2EWvsSKRffbbnQ==</t>
  </si>
  <si>
    <t>474925f4-3872-4eb8-b482-f52c89db29a2376</t>
  </si>
  <si>
    <t>AW00016651</t>
  </si>
  <si>
    <t>g/RzFSPAAkyEvfO49neUiA==</t>
  </si>
  <si>
    <t>474925f4-3872-4eb8-b482-f52c89db29a2377</t>
  </si>
  <si>
    <t>AW00016777</t>
  </si>
  <si>
    <t>xjG70RwGHUOpaGkbytI+Mw==</t>
  </si>
  <si>
    <t>474925f4-3872-4eb8-b482-f52c89db29a2378</t>
  </si>
  <si>
    <t>AW00016789</t>
  </si>
  <si>
    <t>Ycr4Vu0ppUWmtBOs5UOhhA==</t>
  </si>
  <si>
    <t>474925f4-3872-4eb8-b482-f52c89db29a2379</t>
  </si>
  <si>
    <t>AW00016796</t>
  </si>
  <si>
    <t>0NIFIXitgE+fbpSfsCWj+w==</t>
  </si>
  <si>
    <t>474925f4-3872-4eb8-b482-f52c89db29a2380</t>
  </si>
  <si>
    <t>AW00017035</t>
  </si>
  <si>
    <t>NwBSol0eHk6KAxrUnMw5Ng==</t>
  </si>
  <si>
    <t>474925f4-3872-4eb8-b482-f52c89db29a2381</t>
  </si>
  <si>
    <t>AW00017133</t>
  </si>
  <si>
    <t>T1H6sC8HnEy1Ffzl/slG1Q==</t>
  </si>
  <si>
    <t>474925f4-3872-4eb8-b482-f52c89db29a2382</t>
  </si>
  <si>
    <t>AW00018373</t>
  </si>
  <si>
    <t>PqTfulQ8XUqw160h3pwQhQ==</t>
  </si>
  <si>
    <t>474925f4-3872-4eb8-b482-f52c89db29a2383</t>
  </si>
  <si>
    <t>AW00018475</t>
  </si>
  <si>
    <t>TGU+0eb9f0iuQRl1Wh8Alw==</t>
  </si>
  <si>
    <t>474925f4-3872-4eb8-b482-f52c89db29a2384</t>
  </si>
  <si>
    <t>AW00018810</t>
  </si>
  <si>
    <t>WyV1JsfdE023w2ENm2s3+A==</t>
  </si>
  <si>
    <t>474925f4-3872-4eb8-b482-f52c89db29a2385</t>
  </si>
  <si>
    <t>AW00018845</t>
  </si>
  <si>
    <t>bpNMgRlh20+6T0smDXRL1A==</t>
  </si>
  <si>
    <t>474925f4-3872-4eb8-b482-f52c89db29a2386</t>
  </si>
  <si>
    <t>AW00019413</t>
  </si>
  <si>
    <t>YsozOCMSPEmr1inPTkiKHA==</t>
  </si>
  <si>
    <t>474925f4-3872-4eb8-b482-f52c89db29a2387</t>
  </si>
  <si>
    <t>AW00020113</t>
  </si>
  <si>
    <t>5QFQvq6F2kSnYkT/+ejjVA==</t>
  </si>
  <si>
    <t>474925f4-3872-4eb8-b482-f52c89db29a2388</t>
  </si>
  <si>
    <t>AW00020114</t>
  </si>
  <si>
    <t>Wa3JcX9yG0yB5tCQNB0xAQ==</t>
  </si>
  <si>
    <t>474925f4-3872-4eb8-b482-f52c89db29a2389</t>
  </si>
  <si>
    <t>AW00022334</t>
  </si>
  <si>
    <t>5rfuI6JeN0SrRt7LlvI60w==</t>
  </si>
  <si>
    <t>474925f4-3872-4eb8-b482-f52c89db29a2390</t>
  </si>
  <si>
    <t>AW00023049</t>
  </si>
  <si>
    <t>kAvsCD6YGkehmhOBK3T7lA==</t>
  </si>
  <si>
    <t>474925f4-3872-4eb8-b482-f52c89db29a2391</t>
  </si>
  <si>
    <t>AW00023377</t>
  </si>
  <si>
    <t>nAxSbiGRkE+L+Pp/juKw/w==</t>
  </si>
  <si>
    <t>474925f4-3872-4eb8-b482-f52c89db29a2392</t>
  </si>
  <si>
    <t>AW00023509</t>
  </si>
  <si>
    <t>UOmpBN+FK0qCLTm0ZtMwQg==</t>
  </si>
  <si>
    <t>474925f4-3872-4eb8-b482-f52c89db29a2393</t>
  </si>
  <si>
    <t>AW00023561</t>
  </si>
  <si>
    <t>uqtRMB78/0S04Bbivhg5SA==</t>
  </si>
  <si>
    <t>474925f4-3872-4eb8-b482-f52c89db29a2394</t>
  </si>
  <si>
    <t>AW00023844</t>
  </si>
  <si>
    <t>nzqc7bOjgE6pzxKzfFljNg==</t>
  </si>
  <si>
    <t>474925f4-3872-4eb8-b482-f52c89db29a2395</t>
  </si>
  <si>
    <t>AW00023849</t>
  </si>
  <si>
    <t>ef5OkZURdk6EUDWY26/iIA==</t>
  </si>
  <si>
    <t>474925f4-3872-4eb8-b482-f52c89db29a2396</t>
  </si>
  <si>
    <t>AW00023860</t>
  </si>
  <si>
    <t>VNSrrjLCiESl1xAIZNenkw==</t>
  </si>
  <si>
    <t>474925f4-3872-4eb8-b482-f52c89db29a2397</t>
  </si>
  <si>
    <t>AW00023894</t>
  </si>
  <si>
    <t>zifhywXABkCpL93ML0/S1A==</t>
  </si>
  <si>
    <t>474925f4-3872-4eb8-b482-f52c89db29a2398</t>
  </si>
  <si>
    <t>AW00024260</t>
  </si>
  <si>
    <t>L49PeGpNakOrkZnEIpKYDw==</t>
  </si>
  <si>
    <t>474925f4-3872-4eb8-b482-f52c89db29a2399</t>
  </si>
  <si>
    <t>AW00024632</t>
  </si>
  <si>
    <t>w7YJoNNHhkS8NCGW+By42A==</t>
  </si>
  <si>
    <t>474925f4-3872-4eb8-b482-f52c89db29a2400</t>
  </si>
  <si>
    <t>AW00024765</t>
  </si>
  <si>
    <t>SU5kRl3JhEmGbudkr+JLEA==</t>
  </si>
  <si>
    <t>474925f4-3872-4eb8-b482-f52c89db29a2401</t>
  </si>
  <si>
    <t>AW00024820</t>
  </si>
  <si>
    <t>su5weWnvqkW1I16Xd/+bDw==</t>
  </si>
  <si>
    <t>474925f4-3872-4eb8-b482-f52c89db29a2402</t>
  </si>
  <si>
    <t>AW00025159</t>
  </si>
  <si>
    <t>e6XLEKu4hEat6iXgxYxCOA==</t>
  </si>
  <si>
    <t>474925f4-3872-4eb8-b482-f52c89db29a2403</t>
  </si>
  <si>
    <t>AW00025281</t>
  </si>
  <si>
    <t>jDO1oAJtf0yvTbA4AFNTXQ==</t>
  </si>
  <si>
    <t>474925f4-3872-4eb8-b482-f52c89db29a2404</t>
  </si>
  <si>
    <t>AW00025387</t>
  </si>
  <si>
    <t>5ju93Xfc8EWSuB9taL5nlw==</t>
  </si>
  <si>
    <t>474925f4-3872-4eb8-b482-f52c89db29a2405</t>
  </si>
  <si>
    <t>AW00025843</t>
  </si>
  <si>
    <t>uUf3FR3SbUKAbghWj424nA==</t>
  </si>
  <si>
    <t>474925f4-3872-4eb8-b482-f52c89db29a2406</t>
  </si>
  <si>
    <t>AW00026299</t>
  </si>
  <si>
    <t>gQJC33oQEkS5TMjdVwkMXg==</t>
  </si>
  <si>
    <t>474925f4-3872-4eb8-b482-f52c89db29a2407</t>
  </si>
  <si>
    <t>AW00026340</t>
  </si>
  <si>
    <t>nCxOd0Y3R0qJYESkT/1Uzg==</t>
  </si>
  <si>
    <t>474925f4-3872-4eb8-b482-f52c89db29a2408</t>
  </si>
  <si>
    <t>AW00027373</t>
  </si>
  <si>
    <t>VU4PyuKeFU6xaZaUhaq4AQ==</t>
  </si>
  <si>
    <t>474925f4-3872-4eb8-b482-f52c89db29a2409</t>
  </si>
  <si>
    <t>AW00027474</t>
  </si>
  <si>
    <t>1+bgYlnwbE2xdJtzuFTqng==</t>
  </si>
  <si>
    <t>474925f4-3872-4eb8-b482-f52c89db29a2410</t>
  </si>
  <si>
    <t>AW00027549</t>
  </si>
  <si>
    <t>EcJ8N6WeB0esifw/rTximg==</t>
  </si>
  <si>
    <t>474925f4-3872-4eb8-b482-f52c89db29a2411</t>
  </si>
  <si>
    <t>AW00027658</t>
  </si>
  <si>
    <t>oYtxjY0ZwEqcw3cE9uJZoA==</t>
  </si>
  <si>
    <t>474925f4-3872-4eb8-b482-f52c89db29a2412</t>
  </si>
  <si>
    <t>AW00027748</t>
  </si>
  <si>
    <t>sdPVlBy04EqRwBUGQaHz8A==</t>
  </si>
  <si>
    <t>474925f4-3872-4eb8-b482-f52c89db29a2413</t>
  </si>
  <si>
    <t>AW00027912</t>
  </si>
  <si>
    <t>sAgf5zPYPEqpz2EP76nmyw==</t>
  </si>
  <si>
    <t>474925f4-3872-4eb8-b482-f52c89db29a2414</t>
  </si>
  <si>
    <t>AW00028081</t>
  </si>
  <si>
    <t>XEEnUrPEXEiNa/sR7x/uSA==</t>
  </si>
  <si>
    <t>474925f4-3872-4eb8-b482-f52c89db29a2415</t>
  </si>
  <si>
    <t>AW00028179</t>
  </si>
  <si>
    <t>kgnLZdwN80KsmW3Djd7fXg==</t>
  </si>
  <si>
    <t>474925f4-3872-4eb8-b482-f52c89db29a2416</t>
  </si>
  <si>
    <t>AW00028590</t>
  </si>
  <si>
    <t>LlCKkB7qVkiArhv/QmCWdA==</t>
  </si>
  <si>
    <t>474925f4-3872-4eb8-b482-f52c89db29a2417</t>
  </si>
  <si>
    <t>AW00028615</t>
  </si>
  <si>
    <t>93OmUO1QbUeR8ZZ3spsbfw==</t>
  </si>
  <si>
    <t>474925f4-3872-4eb8-b482-f52c89db29a2418</t>
  </si>
  <si>
    <t>AW00028641</t>
  </si>
  <si>
    <t>yqD+4iVtBEy/UeHLAUWsZQ==</t>
  </si>
  <si>
    <t>474925f4-3872-4eb8-b482-f52c89db29a2419</t>
  </si>
  <si>
    <t>AW00028661</t>
  </si>
  <si>
    <t>q5LnKQP+CEmAuMoGHra6Mw==</t>
  </si>
  <si>
    <t>474925f4-3872-4eb8-b482-f52c89db29a2420</t>
  </si>
  <si>
    <t>AW00028826</t>
  </si>
  <si>
    <t>4YFQQ4T6EU+YsIYK5nnFrA==</t>
  </si>
  <si>
    <t>474925f4-3872-4eb8-b482-f52c89db29a2421</t>
  </si>
  <si>
    <t>AW00029014</t>
  </si>
  <si>
    <t>tUvFf38l5UG2hqN4hZrWQA==</t>
  </si>
  <si>
    <t>474925f4-3872-4eb8-b482-f52c89db29a2422</t>
  </si>
  <si>
    <t>AW00029046</t>
  </si>
  <si>
    <t>xrsp5gmtwEKKBcvgXVZzSg==</t>
  </si>
  <si>
    <t>474925f4-3872-4eb8-b482-f52c89db29a2423</t>
  </si>
  <si>
    <t>AW00029200</t>
  </si>
  <si>
    <t>df8gFxYU1Ui7/BRK/QLJWw==</t>
  </si>
  <si>
    <t>474925f4-3872-4eb8-b482-f52c89db29a2424</t>
  </si>
  <si>
    <t>AW00029208</t>
  </si>
  <si>
    <t>1V0yHFllcUy1q2+xHBsk/Q==</t>
  </si>
  <si>
    <t>474925f4-3872-4eb8-b482-f52c89db29a2425</t>
  </si>
  <si>
    <t>AW00029212</t>
  </si>
  <si>
    <t>pRYbbEW0UE2IcciQrJaS8Q==</t>
  </si>
  <si>
    <t>474925f4-3872-4eb8-b482-f52c89db29a2426</t>
  </si>
  <si>
    <t>AW00029248</t>
  </si>
  <si>
    <t>SL8uNES0I0ypnqBq7zL/Hg==</t>
  </si>
  <si>
    <t>474925f4-3872-4eb8-b482-f52c89db29a2427</t>
  </si>
  <si>
    <t>AW00011231</t>
  </si>
  <si>
    <t>Bi+nnynKDk+FeC4VOG+x9w==</t>
  </si>
  <si>
    <t>474925f4-3872-4eb8-b482-f52c89db29a2428</t>
  </si>
  <si>
    <t>AW00011318</t>
  </si>
  <si>
    <t>7N7o8Z0vaEKFD9c+CwuzDQ==</t>
  </si>
  <si>
    <t>474925f4-3872-4eb8-b482-f52c89db29a2429</t>
  </si>
  <si>
    <t>AW00011529</t>
  </si>
  <si>
    <t>LGWT054gCkmkS4qhHdbx6Q==</t>
  </si>
  <si>
    <t>474925f4-3872-4eb8-b482-f52c89db29a2430</t>
  </si>
  <si>
    <t>AW00011541</t>
  </si>
  <si>
    <t>Q1vxWJo+hEKm2I28omOZAQ==</t>
  </si>
  <si>
    <t>474925f4-3872-4eb8-b482-f52c89db29a2431</t>
  </si>
  <si>
    <t>AW00011688</t>
  </si>
  <si>
    <t>pT5rjvCXx0a+QYsChOjrjg==</t>
  </si>
  <si>
    <t>474925f4-3872-4eb8-b482-f52c89db29a2432</t>
  </si>
  <si>
    <t>AW00011718</t>
  </si>
  <si>
    <t>49fRHRPVGUWueldYLXOb9w==</t>
  </si>
  <si>
    <t>474925f4-3872-4eb8-b482-f52c89db29a2433</t>
  </si>
  <si>
    <t>AW00014042</t>
  </si>
  <si>
    <t>uOpgWkAyuUSyULJIubd29g==</t>
  </si>
  <si>
    <t>474925f4-3872-4eb8-b482-f52c89db29a2434</t>
  </si>
  <si>
    <t>AW00014417</t>
  </si>
  <si>
    <t>+1u0RIONwUOeVtVmlmDXhw==</t>
  </si>
  <si>
    <t>474925f4-3872-4eb8-b482-f52c89db29a2435</t>
  </si>
  <si>
    <t>AW00014754</t>
  </si>
  <si>
    <t>GSjPcbey/UmGoV/5OUbZmQ==</t>
  </si>
  <si>
    <t>474925f4-3872-4eb8-b482-f52c89db29a2436</t>
  </si>
  <si>
    <t>AW00014763</t>
  </si>
  <si>
    <t>Az77nnJacUSpZyUnaaYY+Q==</t>
  </si>
  <si>
    <t>474925f4-3872-4eb8-b482-f52c89db29a2437</t>
  </si>
  <si>
    <t>AW00015407</t>
  </si>
  <si>
    <t>sWwT8SwM/k2SUiTXl3IKGQ==</t>
  </si>
  <si>
    <t>474925f4-3872-4eb8-b482-f52c89db29a2438</t>
  </si>
  <si>
    <t>AW00015565</t>
  </si>
  <si>
    <t>AsGrJiU5wUK7UqBP0uB9yA==</t>
  </si>
  <si>
    <t>474925f4-3872-4eb8-b482-f52c89db29a2439</t>
  </si>
  <si>
    <t>AW00015911</t>
  </si>
  <si>
    <t>cTq481FC30KPJLycXzKM8w==</t>
  </si>
  <si>
    <t>474925f4-3872-4eb8-b482-f52c89db29a2440</t>
  </si>
  <si>
    <t>AW00016117</t>
  </si>
  <si>
    <t>pMEDaZykFUiD1jizrnAxyg==</t>
  </si>
  <si>
    <t>474925f4-3872-4eb8-b482-f52c89db29a2441</t>
  </si>
  <si>
    <t>AW00016237</t>
  </si>
  <si>
    <t>ORSXiuzSiUyRcmTM5tz0+g==</t>
  </si>
  <si>
    <t>474925f4-3872-4eb8-b482-f52c89db29a2442</t>
  </si>
  <si>
    <t>AW00016722</t>
  </si>
  <si>
    <t>TGqzIsREJECTWB7NMM0/Ng==</t>
  </si>
  <si>
    <t>474925f4-3872-4eb8-b482-f52c89db29a2443</t>
  </si>
  <si>
    <t>AW00017596</t>
  </si>
  <si>
    <t>dP3yqo46gEa8X5ILsedvQw==</t>
  </si>
  <si>
    <t>474925f4-3872-4eb8-b482-f52c89db29a2444</t>
  </si>
  <si>
    <t>AW00017600</t>
  </si>
  <si>
    <t>4blZiKXlX0eDxwPH7kONwQ==</t>
  </si>
  <si>
    <t>474925f4-3872-4eb8-b482-f52c89db29a2445</t>
  </si>
  <si>
    <t>AW00018365</t>
  </si>
  <si>
    <t>jJqRVcWVxU+actQYLc0BUQ==</t>
  </si>
  <si>
    <t>474925f4-3872-4eb8-b482-f52c89db29a2446</t>
  </si>
  <si>
    <t>AW00018414</t>
  </si>
  <si>
    <t>XMDJL0eGhk6z/1XwJaCBtg==</t>
  </si>
  <si>
    <t>474925f4-3872-4eb8-b482-f52c89db29a2447</t>
  </si>
  <si>
    <t>AW00018515</t>
  </si>
  <si>
    <t>Sjp7hD1CwUaWFRclmYTKYQ==</t>
  </si>
  <si>
    <t>474925f4-3872-4eb8-b482-f52c89db29a2448</t>
  </si>
  <si>
    <t>AW00018665</t>
  </si>
  <si>
    <t>Kpe7Ub0m6EWpp0N7XulkCg==</t>
  </si>
  <si>
    <t>474925f4-3872-4eb8-b482-f52c89db29a2449</t>
  </si>
  <si>
    <t>AW00018872</t>
  </si>
  <si>
    <t>F7tsIBvFRUa7prnSSyk1SA==</t>
  </si>
  <si>
    <t>474925f4-3872-4eb8-b482-f52c89db29a2450</t>
  </si>
  <si>
    <t>AW00019835</t>
  </si>
  <si>
    <t>2wPmv1FocE63rWmMTEM6rA==</t>
  </si>
  <si>
    <t>474925f4-3872-4eb8-b482-f52c89db29a2451</t>
  </si>
  <si>
    <t>AW00019996</t>
  </si>
  <si>
    <t>80rTb3OeTUa++Vxngy6Ecw==</t>
  </si>
  <si>
    <t>474925f4-3872-4eb8-b482-f52c89db29a2452</t>
  </si>
  <si>
    <t>AW00020121</t>
  </si>
  <si>
    <t>O/Fxp3yZgUG0EB1iZCSypQ==</t>
  </si>
  <si>
    <t>474925f4-3872-4eb8-b482-f52c89db29a2453</t>
  </si>
  <si>
    <t>AW00020545</t>
  </si>
  <si>
    <t>hvKvoTI6MEezZkqCrLFFDA==</t>
  </si>
  <si>
    <t>474925f4-3872-4eb8-b482-f52c89db29a2454</t>
  </si>
  <si>
    <t>AW00020752</t>
  </si>
  <si>
    <t>TgJsPST04US3oAEd3JP9/Q==</t>
  </si>
  <si>
    <t>474925f4-3872-4eb8-b482-f52c89db29a2455</t>
  </si>
  <si>
    <t>AW00021159</t>
  </si>
  <si>
    <t>VCnl5yeqRUGODobeECJtMA==</t>
  </si>
  <si>
    <t>474925f4-3872-4eb8-b482-f52c89db29a2456</t>
  </si>
  <si>
    <t>AW00021291</t>
  </si>
  <si>
    <t>QGaZE/zkwUy2y3afa/AC0A==</t>
  </si>
  <si>
    <t>474925f4-3872-4eb8-b482-f52c89db29a2457</t>
  </si>
  <si>
    <t>AW00021410</t>
  </si>
  <si>
    <t>kjD6sVtK0U2Wz3U35kvdPQ==</t>
  </si>
  <si>
    <t>474925f4-3872-4eb8-b482-f52c89db29a2458</t>
  </si>
  <si>
    <t>AW00021428</t>
  </si>
  <si>
    <t>67RK62tYK0Gnia2124oMdw==</t>
  </si>
  <si>
    <t>474925f4-3872-4eb8-b482-f52c89db29a2459</t>
  </si>
  <si>
    <t>AW00021685</t>
  </si>
  <si>
    <t>IWoRina5CEGD3z/BcLzsfg==</t>
  </si>
  <si>
    <t>474925f4-3872-4eb8-b482-f52c89db29a2460</t>
  </si>
  <si>
    <t>AW00022761</t>
  </si>
  <si>
    <t>uVsSKWdWFE2Zrz7MYsP6Nw==</t>
  </si>
  <si>
    <t>474925f4-3872-4eb8-b482-f52c89db29a2461</t>
  </si>
  <si>
    <t>AW00023248</t>
  </si>
  <si>
    <t>vPMsGEi31UuUMJU79e64Aw==</t>
  </si>
  <si>
    <t>474925f4-3872-4eb8-b482-f52c89db29a2462</t>
  </si>
  <si>
    <t>AW00023265</t>
  </si>
  <si>
    <t>wB0Tx+eQM0WG2b/oWTeVVA==</t>
  </si>
  <si>
    <t>474925f4-3872-4eb8-b482-f52c89db29a2463</t>
  </si>
  <si>
    <t>AW00023371</t>
  </si>
  <si>
    <t>XbmiP80DZUub4XwUJv8DMA==</t>
  </si>
  <si>
    <t>474925f4-3872-4eb8-b482-f52c89db29a2464</t>
  </si>
  <si>
    <t>AW00023381</t>
  </si>
  <si>
    <t>Y0PPQ/w8mk+eGuV3zqxaDw==</t>
  </si>
  <si>
    <t>474925f4-3872-4eb8-b482-f52c89db29a2465</t>
  </si>
  <si>
    <t>AW00023389</t>
  </si>
  <si>
    <t>x4m1WLWAIEOfnyCu9wrrNA==</t>
  </si>
  <si>
    <t>474925f4-3872-4eb8-b482-f52c89db29a2466</t>
  </si>
  <si>
    <t>AW00023556</t>
  </si>
  <si>
    <t>pvw8AluiZ0uUO55IvtUc/Q==</t>
  </si>
  <si>
    <t>474925f4-3872-4eb8-b482-f52c89db29a2467</t>
  </si>
  <si>
    <t>AW00023696</t>
  </si>
  <si>
    <t>I4qk7zka4UCACi498x5V5Q==</t>
  </si>
  <si>
    <t>474925f4-3872-4eb8-b482-f52c89db29a2468</t>
  </si>
  <si>
    <t>AW00023736</t>
  </si>
  <si>
    <t>K15sB10wz0ifnat/Zld4VA==</t>
  </si>
  <si>
    <t>474925f4-3872-4eb8-b482-f52c89db29a2469</t>
  </si>
  <si>
    <t>AW00024320</t>
  </si>
  <si>
    <t>EGM6gS/ycUG0KM2uAZrxdA==</t>
  </si>
  <si>
    <t>474925f4-3872-4eb8-b482-f52c89db29a2470</t>
  </si>
  <si>
    <t>AW00024642</t>
  </si>
  <si>
    <t>/JJXE17KEEijXOjIRBhAtw==</t>
  </si>
  <si>
    <t>474925f4-3872-4eb8-b482-f52c89db29a2471</t>
  </si>
  <si>
    <t>AW00024676</t>
  </si>
  <si>
    <t>mEgxi/56PEW6DrQd7lG5vA==</t>
  </si>
  <si>
    <t>474925f4-3872-4eb8-b482-f52c89db29a2472</t>
  </si>
  <si>
    <t>AW00024732</t>
  </si>
  <si>
    <t>kVPwMmTeo0qG9rLk7FQ9GA==</t>
  </si>
  <si>
    <t>474925f4-3872-4eb8-b482-f52c89db29a2473</t>
  </si>
  <si>
    <t>AW00024818</t>
  </si>
  <si>
    <t>iVUwPeZvAUeBx4DjTej6sA==</t>
  </si>
  <si>
    <t>474925f4-3872-4eb8-b482-f52c89db29a2474</t>
  </si>
  <si>
    <t>AW00025040</t>
  </si>
  <si>
    <t>My5TN13cIk2De5AhqLxbJA==</t>
  </si>
  <si>
    <t>474925f4-3872-4eb8-b482-f52c89db29a2475</t>
  </si>
  <si>
    <t>AW00025190</t>
  </si>
  <si>
    <t>hOoHx+vye0eBQ29a2zfJOA==</t>
  </si>
  <si>
    <t>474925f4-3872-4eb8-b482-f52c89db29a2476</t>
  </si>
  <si>
    <t>AW00025207</t>
  </si>
  <si>
    <t>QwXCLGh4LEOQ/rNu65ftmA==</t>
  </si>
  <si>
    <t>474925f4-3872-4eb8-b482-f52c89db29a2477</t>
  </si>
  <si>
    <t>AW00025857</t>
  </si>
  <si>
    <t>5X9JHkvH6kOa6s+0qAN9pg==</t>
  </si>
  <si>
    <t>474925f4-3872-4eb8-b482-f52c89db29a2478</t>
  </si>
  <si>
    <t>AW00025866</t>
  </si>
  <si>
    <t>37KvI7Rtz06tLOIUuQmcsg==</t>
  </si>
  <si>
    <t>474925f4-3872-4eb8-b482-f52c89db29a2479</t>
  </si>
  <si>
    <t>AW00026101</t>
  </si>
  <si>
    <t>uJimk3Xb7EaULGFCbrIyDw==</t>
  </si>
  <si>
    <t>474925f4-3872-4eb8-b482-f52c89db29a2480</t>
  </si>
  <si>
    <t>AW00026277</t>
  </si>
  <si>
    <t>EPDcWDbA7EqyZkNMc0FVqA==</t>
  </si>
  <si>
    <t>474925f4-3872-4eb8-b482-f52c89db29a2481</t>
  </si>
  <si>
    <t>AW00026497</t>
  </si>
  <si>
    <t>VM7gV6J4pUucNG4chDlGBw==</t>
  </si>
  <si>
    <t>474925f4-3872-4eb8-b482-f52c89db29a2482</t>
  </si>
  <si>
    <t>AW00026535</t>
  </si>
  <si>
    <t>s4MytItPXkWVytfgWB/MhA==</t>
  </si>
  <si>
    <t>474925f4-3872-4eb8-b482-f52c89db29a2483</t>
  </si>
  <si>
    <t>AW00026679</t>
  </si>
  <si>
    <t>nghqKThYAU+bX6YJHgf7oQ==</t>
  </si>
  <si>
    <t>474925f4-3872-4eb8-b482-f52c89db29a2484</t>
  </si>
  <si>
    <t>AW00027012</t>
  </si>
  <si>
    <t>VXRSjm8U4kiQ98BrzNUs0Q==</t>
  </si>
  <si>
    <t>474925f4-3872-4eb8-b482-f52c89db29a2485</t>
  </si>
  <si>
    <t>AW00027261</t>
  </si>
  <si>
    <t>k+qDfR7JkkyWRBvhtzILAg==</t>
  </si>
  <si>
    <t>474925f4-3872-4eb8-b482-f52c89db29a2486</t>
  </si>
  <si>
    <t>AW00027264</t>
  </si>
  <si>
    <t>/Nzfmm4wI0CN81TlqCtbhg==</t>
  </si>
  <si>
    <t>474925f4-3872-4eb8-b482-f52c89db29a2487</t>
  </si>
  <si>
    <t>AW00027292</t>
  </si>
  <si>
    <t>oynIWGQ5skq6jLwJVrpikQ==</t>
  </si>
  <si>
    <t>474925f4-3872-4eb8-b482-f52c89db29a2488</t>
  </si>
  <si>
    <t>AW00028256</t>
  </si>
  <si>
    <t>3rzGEqYiH0yemONRbIoZ1g==</t>
  </si>
  <si>
    <t>474925f4-3872-4eb8-b482-f52c89db29a2489</t>
  </si>
  <si>
    <t>AW00028609</t>
  </si>
  <si>
    <t>Uusd9XJ8YEmlnTUiI63WSg==</t>
  </si>
  <si>
    <t>474925f4-3872-4eb8-b482-f52c89db29a2490</t>
  </si>
  <si>
    <t>AW00028679</t>
  </si>
  <si>
    <t>Gqmew2gtZUGyKb4wLy++Hw==</t>
  </si>
  <si>
    <t>474925f4-3872-4eb8-b482-f52c89db29a2491</t>
  </si>
  <si>
    <t>AW00028768</t>
  </si>
  <si>
    <t>9LxJ5lMzkk6dumsM9YPE9g==</t>
  </si>
  <si>
    <t>474925f4-3872-4eb8-b482-f52c89db29a2492</t>
  </si>
  <si>
    <t>AW00028816</t>
  </si>
  <si>
    <t>whbjrOZI2kC+HpWM5LRTiQ==</t>
  </si>
  <si>
    <t>474925f4-3872-4eb8-b482-f52c89db29a2493</t>
  </si>
  <si>
    <t>AW00029140</t>
  </si>
  <si>
    <t>U8LsZMaq2EeZCQqyxt9yyg==</t>
  </si>
  <si>
    <t>474925f4-3872-4eb8-b482-f52c89db29a2494</t>
  </si>
  <si>
    <t>AW00029242</t>
  </si>
  <si>
    <t>SDhmu6XojU+XDUGeIP24Yw==</t>
  </si>
  <si>
    <t>474925f4-3872-4eb8-b482-f52c89db29a2495</t>
  </si>
  <si>
    <t>AW00011193</t>
  </si>
  <si>
    <t>RIIkRlhbl0SKXOpdXZDbXQ==</t>
  </si>
  <si>
    <t>474925f4-3872-4eb8-b482-f52c89db29a2496</t>
  </si>
  <si>
    <t>AW00011728</t>
  </si>
  <si>
    <t>3OWxnr1nDUi8oojH4j5J8A==</t>
  </si>
  <si>
    <t>474925f4-3872-4eb8-b482-f52c89db29a2497</t>
  </si>
  <si>
    <t>AW00011771</t>
  </si>
  <si>
    <t>PYF+tFBM+E+NI4fBfMqpbQ==</t>
  </si>
  <si>
    <t>474925f4-3872-4eb8-b482-f52c89db29a2498</t>
  </si>
  <si>
    <t>AW00012024</t>
  </si>
  <si>
    <t>Jo0dgoSx4UyhVhr+aBGLeQ==</t>
  </si>
  <si>
    <t>474925f4-3872-4eb8-b482-f52c89db29a2499</t>
  </si>
  <si>
    <t>AW00012198</t>
  </si>
  <si>
    <t>uAJX0IirB0q14f4Np36Png==</t>
  </si>
  <si>
    <t>474925f4-3872-4eb8-b482-f52c89db29a2500</t>
  </si>
  <si>
    <t>AW00013062</t>
  </si>
  <si>
    <t>KXzyZDFQREye0HK7c61Tbw==</t>
  </si>
  <si>
    <t>474925f4-3872-4eb8-b482-f52c89db29a2501</t>
  </si>
  <si>
    <t>AW00013354</t>
  </si>
  <si>
    <t>c78jjp+FN0eH4y0sMXxmRQ==</t>
  </si>
  <si>
    <t>474925f4-3872-4eb8-b482-f52c89db29a2502</t>
  </si>
  <si>
    <t>AW00014393</t>
  </si>
  <si>
    <t>A5x2mNfaMkqd9mCai45xiA==</t>
  </si>
  <si>
    <t>474925f4-3872-4eb8-b482-f52c89db29a2503</t>
  </si>
  <si>
    <t>AW00014394</t>
  </si>
  <si>
    <t>5BqKmd9H3UCNFJaPeMdFSA==</t>
  </si>
  <si>
    <t>474925f4-3872-4eb8-b482-f52c89db29a2504</t>
  </si>
  <si>
    <t>AW00015372</t>
  </si>
  <si>
    <t>v8+yj8kstkOix8KHvhHpHA==</t>
  </si>
  <si>
    <t>474925f4-3872-4eb8-b482-f52c89db29a2505</t>
  </si>
  <si>
    <t>AW00015528</t>
  </si>
  <si>
    <t>R0ObhB28H0u5vaeWiH0K9w==</t>
  </si>
  <si>
    <t>474925f4-3872-4eb8-b482-f52c89db29a2506</t>
  </si>
  <si>
    <t>AW00016082</t>
  </si>
  <si>
    <t>JWcJz+kw70yYkmW7uDG5Sw==</t>
  </si>
  <si>
    <t>474925f4-3872-4eb8-b482-f52c89db29a2507</t>
  </si>
  <si>
    <t>AW00016998</t>
  </si>
  <si>
    <t>hvQKjy3DFEixbYCQHCJhgw==</t>
  </si>
  <si>
    <t>474925f4-3872-4eb8-b482-f52c89db29a2508</t>
  </si>
  <si>
    <t>AW00017144</t>
  </si>
  <si>
    <t>BKbqDmzelEu/uE2h8KMv9Q==</t>
  </si>
  <si>
    <t>474925f4-3872-4eb8-b482-f52c89db29a2509</t>
  </si>
  <si>
    <t>AW00017160</t>
  </si>
  <si>
    <t>dfbwWCH0ekW802wZuTR5Nw==</t>
  </si>
  <si>
    <t>474925f4-3872-4eb8-b482-f52c89db29a2510</t>
  </si>
  <si>
    <t>AW00017367</t>
  </si>
  <si>
    <t>uXmVzhnv70SbPb+wKCtS2Q==</t>
  </si>
  <si>
    <t>474925f4-3872-4eb8-b482-f52c89db29a2511</t>
  </si>
  <si>
    <t>AW00017688</t>
  </si>
  <si>
    <t>or5mP41EAkGm7/0rx23lZQ==</t>
  </si>
  <si>
    <t>474925f4-3872-4eb8-b482-f52c89db29a2512</t>
  </si>
  <si>
    <t>AW00018072</t>
  </si>
  <si>
    <t>MeDSZsrIp0ydZsC75NKVng==</t>
  </si>
  <si>
    <t>474925f4-3872-4eb8-b482-f52c89db29a2513</t>
  </si>
  <si>
    <t>AW00018394</t>
  </si>
  <si>
    <t>HqJ1gWW+hkqf2myHeQcL5w==</t>
  </si>
  <si>
    <t>474925f4-3872-4eb8-b482-f52c89db29a2514</t>
  </si>
  <si>
    <t>AW00018479</t>
  </si>
  <si>
    <t>zXVdRKCLIkKNEY8xPhoaJA==</t>
  </si>
  <si>
    <t>474925f4-3872-4eb8-b482-f52c89db29a2515</t>
  </si>
  <si>
    <t>AW00018605</t>
  </si>
  <si>
    <t>PYdM3R2IvEukpwXKbBulBQ==</t>
  </si>
  <si>
    <t>474925f4-3872-4eb8-b482-f52c89db29a2516</t>
  </si>
  <si>
    <t>AW00018664</t>
  </si>
  <si>
    <t>hMm2pXORoUi9HgJG31UhPQ==</t>
  </si>
  <si>
    <t>474925f4-3872-4eb8-b482-f52c89db29a2517</t>
  </si>
  <si>
    <t>AW00019542</t>
  </si>
  <si>
    <t>zHE/AH99aUqEbPFmtXaqRg==</t>
  </si>
  <si>
    <t>474925f4-3872-4eb8-b482-f52c89db29a2518</t>
  </si>
  <si>
    <t>AW00019552</t>
  </si>
  <si>
    <t>aan4H+oWbkmrDFF8ufjstA==</t>
  </si>
  <si>
    <t>474925f4-3872-4eb8-b482-f52c89db29a2519</t>
  </si>
  <si>
    <t>AW00019738</t>
  </si>
  <si>
    <t>6vd+z+qER0iNPSHB/NeYeQ==</t>
  </si>
  <si>
    <t>474925f4-3872-4eb8-b482-f52c89db29a2520</t>
  </si>
  <si>
    <t>AW00019893</t>
  </si>
  <si>
    <t>A//zA3wtT0uSe4PN/kNpjA==</t>
  </si>
  <si>
    <t>474925f4-3872-4eb8-b482-f52c89db29a2521</t>
  </si>
  <si>
    <t>AW00020331</t>
  </si>
  <si>
    <t>2UsNs4xSCUeEMQlZXEFvqw==</t>
  </si>
  <si>
    <t>474925f4-3872-4eb8-b482-f52c89db29a2522</t>
  </si>
  <si>
    <t>AW00021612</t>
  </si>
  <si>
    <t>UwYh/KufcEykXMPajwNNHw==</t>
  </si>
  <si>
    <t>474925f4-3872-4eb8-b482-f52c89db29a2523</t>
  </si>
  <si>
    <t>AW00022135</t>
  </si>
  <si>
    <t>xsFnW2bfKEejfYspZhHquA==</t>
  </si>
  <si>
    <t>474925f4-3872-4eb8-b482-f52c89db29a2524</t>
  </si>
  <si>
    <t>AW00022240</t>
  </si>
  <si>
    <t>cn8M1NMNIUeIJNWQicNjEA==</t>
  </si>
  <si>
    <t>474925f4-3872-4eb8-b482-f52c89db29a2525</t>
  </si>
  <si>
    <t>AW00022792</t>
  </si>
  <si>
    <t>nqWn4jlrAEOKoP1MEEek0A==</t>
  </si>
  <si>
    <t>474925f4-3872-4eb8-b482-f52c89db29a2526</t>
  </si>
  <si>
    <t>AW00023043</t>
  </si>
  <si>
    <t>0hLLZaF9qU6V2/qDPAsVFA==</t>
  </si>
  <si>
    <t>474925f4-3872-4eb8-b482-f52c89db29a2527</t>
  </si>
  <si>
    <t>AW00023266</t>
  </si>
  <si>
    <t>8bjlxOnp2kaTM9bIn3odpw==</t>
  </si>
  <si>
    <t>474925f4-3872-4eb8-b482-f52c89db29a2528</t>
  </si>
  <si>
    <t>AW00023353</t>
  </si>
  <si>
    <t>TRSA/3op8E+A8zxSgoKbCA==</t>
  </si>
  <si>
    <t>474925f4-3872-4eb8-b482-f52c89db29a2529</t>
  </si>
  <si>
    <t>AW00023402</t>
  </si>
  <si>
    <t>hPzODDRaZ0SMZAwz/Wb1Mg==</t>
  </si>
  <si>
    <t>474925f4-3872-4eb8-b482-f52c89db29a2530</t>
  </si>
  <si>
    <t>AW00024795</t>
  </si>
  <si>
    <t>CDGbWU6mfk64oMAzoMKmaw==</t>
  </si>
  <si>
    <t>474925f4-3872-4eb8-b482-f52c89db29a2531</t>
  </si>
  <si>
    <t>AW00025187</t>
  </si>
  <si>
    <t>hrlcZvv0LE6aUGUxDk+bMw==</t>
  </si>
  <si>
    <t>474925f4-3872-4eb8-b482-f52c89db29a2532</t>
  </si>
  <si>
    <t>AW00025833</t>
  </si>
  <si>
    <t>3Sc61Dm2hkKuMPCjOUyx8w==</t>
  </si>
  <si>
    <t>474925f4-3872-4eb8-b482-f52c89db29a2533</t>
  </si>
  <si>
    <t>AW00025852</t>
  </si>
  <si>
    <t>J4rvdBqpXUiryAG6ewjD1w==</t>
  </si>
  <si>
    <t>474925f4-3872-4eb8-b482-f52c89db29a2534</t>
  </si>
  <si>
    <t>AW00025871</t>
  </si>
  <si>
    <t>UcraY+CqFk2nAsCHMIQ4Xw==</t>
  </si>
  <si>
    <t>474925f4-3872-4eb8-b482-f52c89db29a2535</t>
  </si>
  <si>
    <t>AW00025888</t>
  </si>
  <si>
    <t>yVY5Tc+OfUiNCrv0ZNlVNw==</t>
  </si>
  <si>
    <t>474925f4-3872-4eb8-b482-f52c89db29a2536</t>
  </si>
  <si>
    <t>AW00026075</t>
  </si>
  <si>
    <t>MTtRV5QRnUu81uGb6Zp4xg==</t>
  </si>
  <si>
    <t>474925f4-3872-4eb8-b482-f52c89db29a2537</t>
  </si>
  <si>
    <t>AW00026296</t>
  </si>
  <si>
    <t>ZIZqcZgSJ0u2OwdAPzb0tw==</t>
  </si>
  <si>
    <t>474925f4-3872-4eb8-b482-f52c89db29a2538</t>
  </si>
  <si>
    <t>AW00026509</t>
  </si>
  <si>
    <t>mbWsVq7sk0mTJjzVjjmWAQ==</t>
  </si>
  <si>
    <t>474925f4-3872-4eb8-b482-f52c89db29a2539</t>
  </si>
  <si>
    <t>AW00027058</t>
  </si>
  <si>
    <t>qJ0kDU9hHUm/Qln907bTXA==</t>
  </si>
  <si>
    <t>474925f4-3872-4eb8-b482-f52c89db29a2540</t>
  </si>
  <si>
    <t>AW00027284</t>
  </si>
  <si>
    <t>AbXS9346cUWY6ddYnbVUMg==</t>
  </si>
  <si>
    <t>474925f4-3872-4eb8-b482-f52c89db29a2541</t>
  </si>
  <si>
    <t>AW00027407</t>
  </si>
  <si>
    <t>LTMeqXqAdUyn/rG1oubVPA==</t>
  </si>
  <si>
    <t>474925f4-3872-4eb8-b482-f52c89db29a2542</t>
  </si>
  <si>
    <t>AW00027577</t>
  </si>
  <si>
    <t>fTfUCJAzLk+q+XmkmHAsFA==</t>
  </si>
  <si>
    <t>474925f4-3872-4eb8-b482-f52c89db29a2543</t>
  </si>
  <si>
    <t>AW00027614</t>
  </si>
  <si>
    <t>b80DYB7hVU2EQ/yaip1OHA==</t>
  </si>
  <si>
    <t>474925f4-3872-4eb8-b482-f52c89db29a2544</t>
  </si>
  <si>
    <t>AW00028143</t>
  </si>
  <si>
    <t>XWpabwk3mU+KLNkOwm3cjg==</t>
  </si>
  <si>
    <t>474925f4-3872-4eb8-b482-f52c89db29a2545</t>
  </si>
  <si>
    <t>AW00028854</t>
  </si>
  <si>
    <t>ZoFTYngUwEqPhVMPsGmHVg==</t>
  </si>
  <si>
    <t>474925f4-3872-4eb8-b482-f52c89db29a2546</t>
  </si>
  <si>
    <t>AW00029016</t>
  </si>
  <si>
    <t>6Z4xRZIcsUS9W2kOJNKHbw==</t>
  </si>
  <si>
    <t>474925f4-3872-4eb8-b482-f52c89db29a2547</t>
  </si>
  <si>
    <t>AW00029226</t>
  </si>
  <si>
    <t>FbdJzAMeiEGFvfSpvjWLJQ==</t>
  </si>
  <si>
    <t>474925f4-3872-4eb8-b482-f52c89db29a2548</t>
  </si>
  <si>
    <t>AW00029233</t>
  </si>
  <si>
    <t>kduIwzqMe0CWtB2CFeC7fQ==</t>
  </si>
  <si>
    <t>474925f4-3872-4eb8-b482-f52c89db29a2549</t>
  </si>
  <si>
    <t>AW00029348</t>
  </si>
  <si>
    <t>pkvD4LjSFUekNblQumLJ3w==</t>
  </si>
  <si>
    <t>474925f4-3872-4eb8-b482-f52c89db29a2550</t>
  </si>
  <si>
    <t>AW00029353</t>
  </si>
  <si>
    <t>j+YjMuoFwk6QbqPAvbsykw==</t>
  </si>
  <si>
    <t>474925f4-3872-4eb8-b482-f52c89db29a2551</t>
  </si>
  <si>
    <t>AW00011040</t>
  </si>
  <si>
    <t>IxnC7wOdlE6hinEAzCRT9A==</t>
  </si>
  <si>
    <t>474925f4-3872-4eb8-b482-f52c89db29a2552</t>
  </si>
  <si>
    <t>AW00011508</t>
  </si>
  <si>
    <t>Zhtf3SlO1kaKmnfYF6r7xQ==</t>
  </si>
  <si>
    <t>474925f4-3872-4eb8-b482-f52c89db29a2553</t>
  </si>
  <si>
    <t>AW00011679</t>
  </si>
  <si>
    <t>bz6PpgsSO06jf1oHWOYf0Q==</t>
  </si>
  <si>
    <t>474925f4-3872-4eb8-b482-f52c89db29a2554</t>
  </si>
  <si>
    <t>AW00011804</t>
  </si>
  <si>
    <t>LadH7armlk6LiFcPmak8CQ==</t>
  </si>
  <si>
    <t>474925f4-3872-4eb8-b482-f52c89db29a2555</t>
  </si>
  <si>
    <t>AW00011813</t>
  </si>
  <si>
    <t>ncpzu5T0vk+J3tVgocJIvg==</t>
  </si>
  <si>
    <t>474925f4-3872-4eb8-b482-f52c89db29a2556</t>
  </si>
  <si>
    <t>AW00013066</t>
  </si>
  <si>
    <t>amXNL7ijXkq4HMQc7xFq0g==</t>
  </si>
  <si>
    <t>474925f4-3872-4eb8-b482-f52c89db29a2557</t>
  </si>
  <si>
    <t>AW00013243</t>
  </si>
  <si>
    <t>YfyS9NyHhUu0D5QPI09YOQ==</t>
  </si>
  <si>
    <t>474925f4-3872-4eb8-b482-f52c89db29a2558</t>
  </si>
  <si>
    <t>AW00013301</t>
  </si>
  <si>
    <t>Mnt0YbKUGUmZS5IXhu7YTA==</t>
  </si>
  <si>
    <t>474925f4-3872-4eb8-b482-f52c89db29a2559</t>
  </si>
  <si>
    <t>AW00013383</t>
  </si>
  <si>
    <t>FfVNvk6onkiZ0wU+WoXCVw==</t>
  </si>
  <si>
    <t>474925f4-3872-4eb8-b482-f52c89db29a2560</t>
  </si>
  <si>
    <t>AW00013722</t>
  </si>
  <si>
    <t>3D/6IrieVEa8PVU0L4MEdA==</t>
  </si>
  <si>
    <t>474925f4-3872-4eb8-b482-f52c89db29a2561</t>
  </si>
  <si>
    <t>AW00013868</t>
  </si>
  <si>
    <t>+WH9FdV0FEukEIRGOrbr8Q==</t>
  </si>
  <si>
    <t>474925f4-3872-4eb8-b482-f52c89db29a2562</t>
  </si>
  <si>
    <t>AW00013888</t>
  </si>
  <si>
    <t>I2Z/B4oReUaeiMfQfBMyjg==</t>
  </si>
  <si>
    <t>474925f4-3872-4eb8-b482-f52c89db29a2563</t>
  </si>
  <si>
    <t>AW00013894</t>
  </si>
  <si>
    <t>eW4FBcOVV0anBYMS9gam0A==</t>
  </si>
  <si>
    <t>474925f4-3872-4eb8-b482-f52c89db29a2564</t>
  </si>
  <si>
    <t>AW00014240</t>
  </si>
  <si>
    <t>Hw1vViKcNEmtNu9H7IFZ+w==</t>
  </si>
  <si>
    <t>474925f4-3872-4eb8-b482-f52c89db29a2565</t>
  </si>
  <si>
    <t>AW00014377</t>
  </si>
  <si>
    <t>0bux/wZa+EmFoN9wX6uiMQ==</t>
  </si>
  <si>
    <t>474925f4-3872-4eb8-b482-f52c89db29a2566</t>
  </si>
  <si>
    <t>AW00014644</t>
  </si>
  <si>
    <t>+JFa7NQ1vEC7rtVb1VxEMA==</t>
  </si>
  <si>
    <t>474925f4-3872-4eb8-b482-f52c89db29a2567</t>
  </si>
  <si>
    <t>AW00014721</t>
  </si>
  <si>
    <t>vnrUEhcztkuzayUB7tJzFA==</t>
  </si>
  <si>
    <t>474925f4-3872-4eb8-b482-f52c89db29a2568</t>
  </si>
  <si>
    <t>AW00015294</t>
  </si>
  <si>
    <t>zGPsvkV8hUu84BZvC4Dj/w==</t>
  </si>
  <si>
    <t>474925f4-3872-4eb8-b482-f52c89db29a2569</t>
  </si>
  <si>
    <t>AW00015870</t>
  </si>
  <si>
    <t>+AQAwshteUW4sS1HGNKaJw==</t>
  </si>
  <si>
    <t>474925f4-3872-4eb8-b482-f52c89db29a2570</t>
  </si>
  <si>
    <t>AW00015935</t>
  </si>
  <si>
    <t>x40XhamC/UiES5GrERk61g==</t>
  </si>
  <si>
    <t>474925f4-3872-4eb8-b482-f52c89db29a2571</t>
  </si>
  <si>
    <t>AW00016217</t>
  </si>
  <si>
    <t>dhzPm8kS0kqOpPp0NuE1Yg==</t>
  </si>
  <si>
    <t>474925f4-3872-4eb8-b482-f52c89db29a2572</t>
  </si>
  <si>
    <t>AW00016971</t>
  </si>
  <si>
    <t>xDPfpd7FYkCZwJTPt+bvNA==</t>
  </si>
  <si>
    <t>474925f4-3872-4eb8-b482-f52c89db29a2573</t>
  </si>
  <si>
    <t>AW00017159</t>
  </si>
  <si>
    <t>ihnRj5ACK0WTE+mXYv8pTQ==</t>
  </si>
  <si>
    <t>474925f4-3872-4eb8-b482-f52c89db29a2574</t>
  </si>
  <si>
    <t>AW00017273</t>
  </si>
  <si>
    <t>hPpQtFBh8kKBlSKtyi6Mew==</t>
  </si>
  <si>
    <t>474925f4-3872-4eb8-b482-f52c89db29a2575</t>
  </si>
  <si>
    <t>AW00017599</t>
  </si>
  <si>
    <t>XrRowFJ6PUudSdugSrjpCA==</t>
  </si>
  <si>
    <t>474925f4-3872-4eb8-b482-f52c89db29a2576</t>
  </si>
  <si>
    <t>AW00018371</t>
  </si>
  <si>
    <t>/9AiP4OWLEGrWSSYtKWXOw==</t>
  </si>
  <si>
    <t>474925f4-3872-4eb8-b482-f52c89db29a2577</t>
  </si>
  <si>
    <t>AW00018380</t>
  </si>
  <si>
    <t>vENYRh0zd0i2UM9z+Hf15A==</t>
  </si>
  <si>
    <t>474925f4-3872-4eb8-b482-f52c89db29a2578</t>
  </si>
  <si>
    <t>AW00018949</t>
  </si>
  <si>
    <t>a+i+GAWYokmMzH0Lp+kA0Q==</t>
  </si>
  <si>
    <t>474925f4-3872-4eb8-b482-f52c89db29a2579</t>
  </si>
  <si>
    <t>AW00019894</t>
  </si>
  <si>
    <t>KTHXxAhX50m8OpngtG5DxQ==</t>
  </si>
  <si>
    <t>474925f4-3872-4eb8-b482-f52c89db29a2580</t>
  </si>
  <si>
    <t>AW00020127</t>
  </si>
  <si>
    <t>fWRP0GVKMkK9WSxrNjNymQ==</t>
  </si>
  <si>
    <t>474925f4-3872-4eb8-b482-f52c89db29a2581</t>
  </si>
  <si>
    <t>AW00020385</t>
  </si>
  <si>
    <t>TzwHurIDekuESqrTfyOGIQ==</t>
  </si>
  <si>
    <t>474925f4-3872-4eb8-b482-f52c89db29a2582</t>
  </si>
  <si>
    <t>AW00020491</t>
  </si>
  <si>
    <t>y2uWFSTQikiqUNHryp2HRw==</t>
  </si>
  <si>
    <t>474925f4-3872-4eb8-b482-f52c89db29a2583</t>
  </si>
  <si>
    <t>AW00020749</t>
  </si>
  <si>
    <t>3knS0uEiOkGnXPvllGUGBg==</t>
  </si>
  <si>
    <t>474925f4-3872-4eb8-b482-f52c89db29a2584</t>
  </si>
  <si>
    <t>AW00021296</t>
  </si>
  <si>
    <t>ed03iW9Gu0CoYxGX0ZtpRg==</t>
  </si>
  <si>
    <t>474925f4-3872-4eb8-b482-f52c89db29a2585</t>
  </si>
  <si>
    <t>AW00021439</t>
  </si>
  <si>
    <t>UZrx8hHYME24QuqeJks1AQ==</t>
  </si>
  <si>
    <t>474925f4-3872-4eb8-b482-f52c89db29a2586</t>
  </si>
  <si>
    <t>AW00021633</t>
  </si>
  <si>
    <t>h0ybta9Z4EaLCkVBvvc27w==</t>
  </si>
  <si>
    <t>474925f4-3872-4eb8-b482-f52c89db29a2587</t>
  </si>
  <si>
    <t>AW00021923</t>
  </si>
  <si>
    <t>dKs2mQWHPk+GTFjVHzJfJw==</t>
  </si>
  <si>
    <t>474925f4-3872-4eb8-b482-f52c89db29a2588</t>
  </si>
  <si>
    <t>AW00022735</t>
  </si>
  <si>
    <t>atIcmxnKiEyPdSdAyC404g==</t>
  </si>
  <si>
    <t>474925f4-3872-4eb8-b482-f52c89db29a2589</t>
  </si>
  <si>
    <t>AW00022880</t>
  </si>
  <si>
    <t>31wv14FdKkCOZYUCKN8e7Q==</t>
  </si>
  <si>
    <t>474925f4-3872-4eb8-b482-f52c89db29a2590</t>
  </si>
  <si>
    <t>AW00022884</t>
  </si>
  <si>
    <t>Q5lTnH63sUq/laMu6nIYVA==</t>
  </si>
  <si>
    <t>474925f4-3872-4eb8-b482-f52c89db29a2591</t>
  </si>
  <si>
    <t>AW00023090</t>
  </si>
  <si>
    <t>EZ6Iyrpqx0CzKjj9L+5MaA==</t>
  </si>
  <si>
    <t>474925f4-3872-4eb8-b482-f52c89db29a2592</t>
  </si>
  <si>
    <t>AW00023177</t>
  </si>
  <si>
    <t>VrTBVQ8FhUSOAgqNgAuWHg==</t>
  </si>
  <si>
    <t>474925f4-3872-4eb8-b482-f52c89db29a2593</t>
  </si>
  <si>
    <t>AW00023240</t>
  </si>
  <si>
    <t>4mFU0cjjHE2jiWC37Ec78Q==</t>
  </si>
  <si>
    <t>474925f4-3872-4eb8-b482-f52c89db29a2594</t>
  </si>
  <si>
    <t>AW00023291</t>
  </si>
  <si>
    <t>m7M2pQfYiEygqyXiTyD6lg==</t>
  </si>
  <si>
    <t>474925f4-3872-4eb8-b482-f52c89db29a2595</t>
  </si>
  <si>
    <t>AW00023450</t>
  </si>
  <si>
    <t>c4Twq8HQh06znC36jnC/DA==</t>
  </si>
  <si>
    <t>474925f4-3872-4eb8-b482-f52c89db29a2596</t>
  </si>
  <si>
    <t>AW00023466</t>
  </si>
  <si>
    <t>PKugfHz7dECWsTGmYnXpzw==</t>
  </si>
  <si>
    <t>474925f4-3872-4eb8-b482-f52c89db29a2597</t>
  </si>
  <si>
    <t>AW00023791</t>
  </si>
  <si>
    <t>HQdtYAUDpkmyAysJ+vYWZw==</t>
  </si>
  <si>
    <t>474925f4-3872-4eb8-b482-f52c89db29a2598</t>
  </si>
  <si>
    <t>AW00023874</t>
  </si>
  <si>
    <t>RiEQtMBSx0+vj2zPnXD9pA==</t>
  </si>
  <si>
    <t>474925f4-3872-4eb8-b482-f52c89db29a2599</t>
  </si>
  <si>
    <t>AW00024452</t>
  </si>
  <si>
    <t>nZh3Q3N1WUuwCKrhO7828Q==</t>
  </si>
  <si>
    <t>474925f4-3872-4eb8-b482-f52c89db29a2600</t>
  </si>
  <si>
    <t>AW00024734</t>
  </si>
  <si>
    <t>NLLNbe6+Y0muJuu3b4WkVQ==</t>
  </si>
  <si>
    <t>474925f4-3872-4eb8-b482-f52c89db29a2601</t>
  </si>
  <si>
    <t>AW00024740</t>
  </si>
  <si>
    <t>a9pkJJ8G3ESke+R9DqiCqA==</t>
  </si>
  <si>
    <t>474925f4-3872-4eb8-b482-f52c89db29a2602</t>
  </si>
  <si>
    <t>AW00025004</t>
  </si>
  <si>
    <t>VVemqmPJnEuQX4DKNlKtVw==</t>
  </si>
  <si>
    <t>474925f4-3872-4eb8-b482-f52c89db29a2603</t>
  </si>
  <si>
    <t>AW00025358</t>
  </si>
  <si>
    <t>8CiestqzMUamSVMbESs1VA==</t>
  </si>
  <si>
    <t>474925f4-3872-4eb8-b482-f52c89db29a2604</t>
  </si>
  <si>
    <t>AW00025898</t>
  </si>
  <si>
    <t>YLkYWd2oJkmUs+6SdFqLJg==</t>
  </si>
  <si>
    <t>474925f4-3872-4eb8-b482-f52c89db29a2605</t>
  </si>
  <si>
    <t>AW00025998</t>
  </si>
  <si>
    <t>F0SWfZ+BtkCDfiSpUYEILA==</t>
  </si>
  <si>
    <t>474925f4-3872-4eb8-b482-f52c89db29a2606</t>
  </si>
  <si>
    <t>AW00026039</t>
  </si>
  <si>
    <t>8GmF9cbOzkyVqYQHelGhOg==</t>
  </si>
  <si>
    <t>474925f4-3872-4eb8-b482-f52c89db29a2607</t>
  </si>
  <si>
    <t>AW00026250</t>
  </si>
  <si>
    <t>Vx2UenWaJEy9qaLdfC7txg==</t>
  </si>
  <si>
    <t>474925f4-3872-4eb8-b482-f52c89db29a2608</t>
  </si>
  <si>
    <t>AW00026262</t>
  </si>
  <si>
    <t>+df6LVd310i9WLU/cuxmUw==</t>
  </si>
  <si>
    <t>474925f4-3872-4eb8-b482-f52c89db29a2609</t>
  </si>
  <si>
    <t>AW00026491</t>
  </si>
  <si>
    <t>on5m6gIEZEKtVKfFE8thAg==</t>
  </si>
  <si>
    <t>474925f4-3872-4eb8-b482-f52c89db29a2610</t>
  </si>
  <si>
    <t>AW00026597</t>
  </si>
  <si>
    <t>cSp+FGd0QUakCF0BX8KyFg==</t>
  </si>
  <si>
    <t>474925f4-3872-4eb8-b482-f52c89db29a2611</t>
  </si>
  <si>
    <t>AW00027290</t>
  </si>
  <si>
    <t>Zz94BSJG+UOt/TGdBy5duA==</t>
  </si>
  <si>
    <t>474925f4-3872-4eb8-b482-f52c89db29a2612</t>
  </si>
  <si>
    <t>AW00027376</t>
  </si>
  <si>
    <t>abXumjpb/U+tSu4fKAT64w==</t>
  </si>
  <si>
    <t>474925f4-3872-4eb8-b482-f52c89db29a2613</t>
  </si>
  <si>
    <t>AW00027422</t>
  </si>
  <si>
    <t>NYB63Jbne0KY1HXaACINdw==</t>
  </si>
  <si>
    <t>474925f4-3872-4eb8-b482-f52c89db29a2614</t>
  </si>
  <si>
    <t>AW00027604</t>
  </si>
  <si>
    <t>wmymZIZm3EKhFPyBUfLyNg==</t>
  </si>
  <si>
    <t>474925f4-3872-4eb8-b482-f52c89db29a2615</t>
  </si>
  <si>
    <t>AW00028274</t>
  </si>
  <si>
    <t>Ftz91rBqjEafMP1bcDiXUA==</t>
  </si>
  <si>
    <t>474925f4-3872-4eb8-b482-f52c89db29a2616</t>
  </si>
  <si>
    <t>AW00028577</t>
  </si>
  <si>
    <t>EHGGvDYRgE2s+1d3MdkDdw==</t>
  </si>
  <si>
    <t>474925f4-3872-4eb8-b482-f52c89db29a2617</t>
  </si>
  <si>
    <t>AW00029271</t>
  </si>
  <si>
    <t>axo/sauOpkGK72VjZ8UZkg==</t>
  </si>
  <si>
    <t>474925f4-3872-4eb8-b482-f52c89db29a2618</t>
  </si>
  <si>
    <t>AW00011303</t>
  </si>
  <si>
    <t>g1Qy5hRVaE68OPmEuvjUsw==</t>
  </si>
  <si>
    <t>474925f4-3872-4eb8-b482-f52c89db29a2619</t>
  </si>
  <si>
    <t>AW00011699</t>
  </si>
  <si>
    <t>mdrWUA8ZXUmOBs20vfZb6w==</t>
  </si>
  <si>
    <t>474925f4-3872-4eb8-b482-f52c89db29a2620</t>
  </si>
  <si>
    <t>AW00011745</t>
  </si>
  <si>
    <t>hv/qi732RkyLo4XmJxnHwg==</t>
  </si>
  <si>
    <t>474925f4-3872-4eb8-b482-f52c89db29a2621</t>
  </si>
  <si>
    <t>AW00011925</t>
  </si>
  <si>
    <t>Kw6zFoRZEE2oF1Yd8GZ4Uw==</t>
  </si>
  <si>
    <t>474925f4-3872-4eb8-b482-f52c89db29a2622</t>
  </si>
  <si>
    <t>AW00012033</t>
  </si>
  <si>
    <t>7PsrR8Ms1Uih9FxZVo1cdQ==</t>
  </si>
  <si>
    <t>474925f4-3872-4eb8-b482-f52c89db29a2623</t>
  </si>
  <si>
    <t>AW00012144</t>
  </si>
  <si>
    <t>an6+w3uYQ0mEghRpJ9vF8Q==</t>
  </si>
  <si>
    <t>474925f4-3872-4eb8-b482-f52c89db29a2624</t>
  </si>
  <si>
    <t>AW00012533</t>
  </si>
  <si>
    <t>yWWBvCGzMkaAFxObA5NOcQ==</t>
  </si>
  <si>
    <t>474925f4-3872-4eb8-b482-f52c89db29a2625</t>
  </si>
  <si>
    <t>AW00013275</t>
  </si>
  <si>
    <t>lo2Ejlw1SkWAKrVnZfFwJA==</t>
  </si>
  <si>
    <t>474925f4-3872-4eb8-b482-f52c89db29a2626</t>
  </si>
  <si>
    <t>AW00013292</t>
  </si>
  <si>
    <t>EHuyGgZHxUW/IOCuoiH6Sg==</t>
  </si>
  <si>
    <t>474925f4-3872-4eb8-b482-f52c89db29a2627</t>
  </si>
  <si>
    <t>AW00013295</t>
  </si>
  <si>
    <t>aZoK89ubfkyqesG/TDfMwQ==</t>
  </si>
  <si>
    <t>474925f4-3872-4eb8-b482-f52c89db29a2628</t>
  </si>
  <si>
    <t>AW00013322</t>
  </si>
  <si>
    <t>u7u5s9obwEi9e7zzQNdSkQ==</t>
  </si>
  <si>
    <t>474925f4-3872-4eb8-b482-f52c89db29a2629</t>
  </si>
  <si>
    <t>AW00013945</t>
  </si>
  <si>
    <t>BPQATnMN3kuhYeptzZmt5Q==</t>
  </si>
  <si>
    <t>474925f4-3872-4eb8-b482-f52c89db29a2630</t>
  </si>
  <si>
    <t>AW00014001</t>
  </si>
  <si>
    <t>64iMRugCp0GiKuNC0/rO4A==</t>
  </si>
  <si>
    <t>474925f4-3872-4eb8-b482-f52c89db29a2631</t>
  </si>
  <si>
    <t>AW00014448</t>
  </si>
  <si>
    <t>6upvv7FloE2z9B4IkEcevg==</t>
  </si>
  <si>
    <t>474925f4-3872-4eb8-b482-f52c89db29a2632</t>
  </si>
  <si>
    <t>AW00014638</t>
  </si>
  <si>
    <t>AfKGnNTHd0m4shk5JPIa+Q==</t>
  </si>
  <si>
    <t>474925f4-3872-4eb8-b482-f52c89db29a2633</t>
  </si>
  <si>
    <t>AW00015416</t>
  </si>
  <si>
    <t>uWdSHqR850WTFFh+uU0dTQ==</t>
  </si>
  <si>
    <t>474925f4-3872-4eb8-b482-f52c89db29a2634</t>
  </si>
  <si>
    <t>AW00015746</t>
  </si>
  <si>
    <t>2z/afiY/pUCBxR3us32CTg==</t>
  </si>
  <si>
    <t>474925f4-3872-4eb8-b482-f52c89db29a2635</t>
  </si>
  <si>
    <t>AW00015936</t>
  </si>
  <si>
    <t>p3VolU5GH0yO6Kh3D9TWPQ==</t>
  </si>
  <si>
    <t>474925f4-3872-4eb8-b482-f52c89db29a2636</t>
  </si>
  <si>
    <t>AW00016899</t>
  </si>
  <si>
    <t>mbSn5w+UZ0qVdZw+KNxRIA==</t>
  </si>
  <si>
    <t>474925f4-3872-4eb8-b482-f52c89db29a2637</t>
  </si>
  <si>
    <t>AW00017269</t>
  </si>
  <si>
    <t>LTRTOZucKUSDCaqDaTh25A==</t>
  </si>
  <si>
    <t>474925f4-3872-4eb8-b482-f52c89db29a2638</t>
  </si>
  <si>
    <t>AW00017486</t>
  </si>
  <si>
    <t>wvKCbRP8QESYjVe8JinxOw==</t>
  </si>
  <si>
    <t>474925f4-3872-4eb8-b482-f52c89db29a2639</t>
  </si>
  <si>
    <t>AW00018532</t>
  </si>
  <si>
    <t>UCr9zwaTl06cTj5zf4/C3Q==</t>
  </si>
  <si>
    <t>474925f4-3872-4eb8-b482-f52c89db29a2640</t>
  </si>
  <si>
    <t>AW00018565</t>
  </si>
  <si>
    <t>9yDqhObmMUeo71YLy7Ap4Q==</t>
  </si>
  <si>
    <t>474925f4-3872-4eb8-b482-f52c89db29a2641</t>
  </si>
  <si>
    <t>AW00018582</t>
  </si>
  <si>
    <t>jLWd06K+HkGepFm8WuLIYQ==</t>
  </si>
  <si>
    <t>474925f4-3872-4eb8-b482-f52c89db29a2642</t>
  </si>
  <si>
    <t>AW00018765</t>
  </si>
  <si>
    <t>U5/MbCH8w0Sf4hNglfuMtw==</t>
  </si>
  <si>
    <t>474925f4-3872-4eb8-b482-f52c89db29a2643</t>
  </si>
  <si>
    <t>AW00018844</t>
  </si>
  <si>
    <t>e59cHFg2nUiKEBsqHD0Edg==</t>
  </si>
  <si>
    <t>474925f4-3872-4eb8-b482-f52c89db29a2644</t>
  </si>
  <si>
    <t>AW00019132</t>
  </si>
  <si>
    <t>IKLCcaXglUqtSsrX/Hs//g==</t>
  </si>
  <si>
    <t>474925f4-3872-4eb8-b482-f52c89db29a2645</t>
  </si>
  <si>
    <t>AW00019169</t>
  </si>
  <si>
    <t>ZCQ77lICmEW2mvMa3P4PYA==</t>
  </si>
  <si>
    <t>474925f4-3872-4eb8-b482-f52c89db29a2646</t>
  </si>
  <si>
    <t>AW00019228</t>
  </si>
  <si>
    <t>5wWmKcBDv0+s/8sMkC/vmw==</t>
  </si>
  <si>
    <t>474925f4-3872-4eb8-b482-f52c89db29a2647</t>
  </si>
  <si>
    <t>AW00019858</t>
  </si>
  <si>
    <t>im0BN5N7lEeVGaogcHVgZg==</t>
  </si>
  <si>
    <t>474925f4-3872-4eb8-b482-f52c89db29a2648</t>
  </si>
  <si>
    <t>AW00020102</t>
  </si>
  <si>
    <t>KK+vMS6ZGU+KG80bosPazg==</t>
  </si>
  <si>
    <t>474925f4-3872-4eb8-b482-f52c89db29a2649</t>
  </si>
  <si>
    <t>AW00020125</t>
  </si>
  <si>
    <t>TOdAw7EJnUeH2Cno7/v41A==</t>
  </si>
  <si>
    <t>474925f4-3872-4eb8-b482-f52c89db29a2650</t>
  </si>
  <si>
    <t>AW00020274</t>
  </si>
  <si>
    <t>A6gQLCZ0CEumiCaQLQbBFA==</t>
  </si>
  <si>
    <t>474925f4-3872-4eb8-b482-f52c89db29a2651</t>
  </si>
  <si>
    <t>AW00020432</t>
  </si>
  <si>
    <t>gE58ApTcH0KyTP9LitcMiw==</t>
  </si>
  <si>
    <t>474925f4-3872-4eb8-b482-f52c89db29a2652</t>
  </si>
  <si>
    <t>AW00020780</t>
  </si>
  <si>
    <t>GSSErw1VSE6VlOLW1XMgiA==</t>
  </si>
  <si>
    <t>474925f4-3872-4eb8-b482-f52c89db29a2653</t>
  </si>
  <si>
    <t>AW00021388</t>
  </si>
  <si>
    <t>rJB6ty5KKk20JR8hGSkm4A==</t>
  </si>
  <si>
    <t>474925f4-3872-4eb8-b482-f52c89db29a2654</t>
  </si>
  <si>
    <t>AW00023303</t>
  </si>
  <si>
    <t>S2uGuGLWYkKTMypeqRpEow==</t>
  </si>
  <si>
    <t>474925f4-3872-4eb8-b482-f52c89db29a2655</t>
  </si>
  <si>
    <t>AW00023585</t>
  </si>
  <si>
    <t>X9FRB82f7EGr9EVqotXb/w==</t>
  </si>
  <si>
    <t>474925f4-3872-4eb8-b482-f52c89db29a2656</t>
  </si>
  <si>
    <t>AW00024497</t>
  </si>
  <si>
    <t>wvFXcsvvUUmw1tzlwk2/Nw==</t>
  </si>
  <si>
    <t>474925f4-3872-4eb8-b482-f52c89db29a2657</t>
  </si>
  <si>
    <t>AW00024785</t>
  </si>
  <si>
    <t>yC11WxWZtEa0SdaFCMGCqw==</t>
  </si>
  <si>
    <t>474925f4-3872-4eb8-b482-f52c89db29a2658</t>
  </si>
  <si>
    <t>AW00024803</t>
  </si>
  <si>
    <t>zlWxPlRv30STLq0SP823wA==</t>
  </si>
  <si>
    <t>474925f4-3872-4eb8-b482-f52c89db29a2659</t>
  </si>
  <si>
    <t>AW00025950</t>
  </si>
  <si>
    <t>c+JTIp/Hm0Ot9/8dNwQLBA==</t>
  </si>
  <si>
    <t>474925f4-3872-4eb8-b482-f52c89db29a2660</t>
  </si>
  <si>
    <t>AW00026088</t>
  </si>
  <si>
    <t>1kkC3hYRKkivhpQvLIm6+Q==</t>
  </si>
  <si>
    <t>474925f4-3872-4eb8-b482-f52c89db29a2661</t>
  </si>
  <si>
    <t>AW00026243</t>
  </si>
  <si>
    <t>NRLkAxEuy0i3XVuuBIQGIw==</t>
  </si>
  <si>
    <t>474925f4-3872-4eb8-b482-f52c89db29a2662</t>
  </si>
  <si>
    <t>AW00026248</t>
  </si>
  <si>
    <t>Xq2Vzs/iLUKACZ+ErA0aZA==</t>
  </si>
  <si>
    <t>474925f4-3872-4eb8-b482-f52c89db29a2663</t>
  </si>
  <si>
    <t>AW00026253</t>
  </si>
  <si>
    <t>hj6bkOLLcEOai4j83eTpXQ==</t>
  </si>
  <si>
    <t>474925f4-3872-4eb8-b482-f52c89db29a2664</t>
  </si>
  <si>
    <t>AW00026347</t>
  </si>
  <si>
    <t>i+f6zYyjNUCvSjeF80P+5A==</t>
  </si>
  <si>
    <t>474925f4-3872-4eb8-b482-f52c89db29a2665</t>
  </si>
  <si>
    <t>AW00026595</t>
  </si>
  <si>
    <t>oGv/49n2JEuY0/rVEUp/IA==</t>
  </si>
  <si>
    <t>474925f4-3872-4eb8-b482-f52c89db29a2666</t>
  </si>
  <si>
    <t>AW00027235</t>
  </si>
  <si>
    <t>fJiuRJbGyUuCYVs2pOhVTw==</t>
  </si>
  <si>
    <t>474925f4-3872-4eb8-b482-f52c89db29a2667</t>
  </si>
  <si>
    <t>AW00027568</t>
  </si>
  <si>
    <t>HuHzUZX+aEugG1ho/GTgWg==</t>
  </si>
  <si>
    <t>474925f4-3872-4eb8-b482-f52c89db29a2668</t>
  </si>
  <si>
    <t>AW00028060</t>
  </si>
  <si>
    <t>jEAMBtkkykmT0dfl4aZADA==</t>
  </si>
  <si>
    <t>474925f4-3872-4eb8-b482-f52c89db29a2669</t>
  </si>
  <si>
    <t>AW00028670</t>
  </si>
  <si>
    <t>ChDJhpukYU6tm6CfoTlJiQ==</t>
  </si>
  <si>
    <t>474925f4-3872-4eb8-b482-f52c89db29a2670</t>
  </si>
  <si>
    <t>AW00029146</t>
  </si>
  <si>
    <t>/IRC2D6lD0WGhLwT1Pd8Bg==</t>
  </si>
  <si>
    <t>474925f4-3872-4eb8-b482-f52c89db29a2671</t>
  </si>
  <si>
    <t>AW00029171</t>
  </si>
  <si>
    <t>zuEMusiDEkWpHWKkNX+5Dg==</t>
  </si>
  <si>
    <t>474925f4-3872-4eb8-b482-f52c89db29a2672</t>
  </si>
  <si>
    <t>AW00029215</t>
  </si>
  <si>
    <t>BcMD6pBdmkaE3L4A5F3S5Q==</t>
  </si>
  <si>
    <t>474925f4-3872-4eb8-b482-f52c89db29a2673</t>
  </si>
  <si>
    <t>AW00011644</t>
  </si>
  <si>
    <t>9xh5JLmoJE25uNsQFmyajQ==</t>
  </si>
  <si>
    <t>474925f4-3872-4eb8-b482-f52c89db29a2674</t>
  </si>
  <si>
    <t>AW00011863</t>
  </si>
  <si>
    <t>gWRya4+cbkaV8SqtxgNKpg==</t>
  </si>
  <si>
    <t>474925f4-3872-4eb8-b482-f52c89db29a2675</t>
  </si>
  <si>
    <t>AW00011878</t>
  </si>
  <si>
    <t>Ck/UMXk0t0GwITURqG3akA==</t>
  </si>
  <si>
    <t>474925f4-3872-4eb8-b482-f52c89db29a2676</t>
  </si>
  <si>
    <t>AW00011889</t>
  </si>
  <si>
    <t>eJZknVES4E6wBx+LWHSICA==</t>
  </si>
  <si>
    <t>474925f4-3872-4eb8-b482-f52c89db29a2677</t>
  </si>
  <si>
    <t>AW00011970</t>
  </si>
  <si>
    <t>jqBSo88RqEKEdaSxLBQDkg==</t>
  </si>
  <si>
    <t>474925f4-3872-4eb8-b482-f52c89db29a2678</t>
  </si>
  <si>
    <t>AW00011972</t>
  </si>
  <si>
    <t>Bp/Uhe43IEC46gv2xE0tQA==</t>
  </si>
  <si>
    <t>474925f4-3872-4eb8-b482-f52c89db29a2679</t>
  </si>
  <si>
    <t>AW00012176</t>
  </si>
  <si>
    <t>ijfdQrOApUeweLDtF4Ayqw==</t>
  </si>
  <si>
    <t>474925f4-3872-4eb8-b482-f52c89db29a2680</t>
  </si>
  <si>
    <t>AW00012457</t>
  </si>
  <si>
    <t>iH55ZlCpB0OzJd6TL3isHQ==</t>
  </si>
  <si>
    <t>474925f4-3872-4eb8-b482-f52c89db29a2681</t>
  </si>
  <si>
    <t>AW00012761</t>
  </si>
  <si>
    <t>OG2CFGWHSEC8QjZQaDFBqQ==</t>
  </si>
  <si>
    <t>474925f4-3872-4eb8-b482-f52c89db29a2682</t>
  </si>
  <si>
    <t>AW00012968</t>
  </si>
  <si>
    <t>HDZ/8iBN00Wp+8DUmwGghw==</t>
  </si>
  <si>
    <t>474925f4-3872-4eb8-b482-f52c89db29a2683</t>
  </si>
  <si>
    <t>AW00013229</t>
  </si>
  <si>
    <t>nkt4ZtQ4Lka4STQj7MhNtw==</t>
  </si>
  <si>
    <t>474925f4-3872-4eb8-b482-f52c89db29a2684</t>
  </si>
  <si>
    <t>AW00013403</t>
  </si>
  <si>
    <t>sO5aISDc40iE48gkPV7owQ==</t>
  </si>
  <si>
    <t>474925f4-3872-4eb8-b482-f52c89db29a2685</t>
  </si>
  <si>
    <t>AW00013489</t>
  </si>
  <si>
    <t>rzB8w8Az30eEFkL3rEaazw==</t>
  </si>
  <si>
    <t>474925f4-3872-4eb8-b482-f52c89db29a2686</t>
  </si>
  <si>
    <t>AW00014380</t>
  </si>
  <si>
    <t>e0EsqifLhU6UnSfST0qmxg==</t>
  </si>
  <si>
    <t>474925f4-3872-4eb8-b482-f52c89db29a2687</t>
  </si>
  <si>
    <t>AW00014432</t>
  </si>
  <si>
    <t>iCTIyut0vU+lhwhPQWZF/w==</t>
  </si>
  <si>
    <t>474925f4-3872-4eb8-b482-f52c89db29a2688</t>
  </si>
  <si>
    <t>AW00014512</t>
  </si>
  <si>
    <t>biMBryd5EEm3BpDnceGF/Q==</t>
  </si>
  <si>
    <t>474925f4-3872-4eb8-b482-f52c89db29a2689</t>
  </si>
  <si>
    <t>AW00014624</t>
  </si>
  <si>
    <t>IBGGq+tFCkOZkdtXw6G31w==</t>
  </si>
  <si>
    <t>474925f4-3872-4eb8-b482-f52c89db29a2690</t>
  </si>
  <si>
    <t>AW00014736</t>
  </si>
  <si>
    <t>tMjJ+QtBHketBs+Pg7ppjg==</t>
  </si>
  <si>
    <t>474925f4-3872-4eb8-b482-f52c89db29a2691</t>
  </si>
  <si>
    <t>AW00015269</t>
  </si>
  <si>
    <t>CVk6Kzu3YUuAKYb2f2TmOQ==</t>
  </si>
  <si>
    <t>474925f4-3872-4eb8-b482-f52c89db29a2692</t>
  </si>
  <si>
    <t>AW00015298</t>
  </si>
  <si>
    <t>Sh6rvEDMxkyHejSId1ZZ4w==</t>
  </si>
  <si>
    <t>474925f4-3872-4eb8-b482-f52c89db29a2693</t>
  </si>
  <si>
    <t>AW00015322</t>
  </si>
  <si>
    <t>k0vRpTzOqEit9L6nm50cKg==</t>
  </si>
  <si>
    <t>474925f4-3872-4eb8-b482-f52c89db29a2694</t>
  </si>
  <si>
    <t>AW00015367</t>
  </si>
  <si>
    <t>R/MSeA3nUUiPbT2cj5WVcg==</t>
  </si>
  <si>
    <t>474925f4-3872-4eb8-b482-f52c89db29a2695</t>
  </si>
  <si>
    <t>AW00015777</t>
  </si>
  <si>
    <t>EJwdBXosIEaJTR4gT8iAMg==</t>
  </si>
  <si>
    <t>474925f4-3872-4eb8-b482-f52c89db29a2696</t>
  </si>
  <si>
    <t>AW00015892</t>
  </si>
  <si>
    <t>HQCBKPd8OUuryGQxj9MUCA==</t>
  </si>
  <si>
    <t>474925f4-3872-4eb8-b482-f52c89db29a2697</t>
  </si>
  <si>
    <t>AW00015939</t>
  </si>
  <si>
    <t>21D22yklvkCoaP1ZWVgF4Q==</t>
  </si>
  <si>
    <t>474925f4-3872-4eb8-b482-f52c89db29a2698</t>
  </si>
  <si>
    <t>AW00017343</t>
  </si>
  <si>
    <t>7krfE5Kbek2qx8m/rit6cQ==</t>
  </si>
  <si>
    <t>474925f4-3872-4eb8-b482-f52c89db29a2699</t>
  </si>
  <si>
    <t>AW00017357</t>
  </si>
  <si>
    <t>BxY7Tq1zIUSK8T63Nh1Ztg==</t>
  </si>
  <si>
    <t>474925f4-3872-4eb8-b482-f52c89db29a2700</t>
  </si>
  <si>
    <t>AW00018083</t>
  </si>
  <si>
    <t>6kca/dNok0mqRvZIE+InoA==</t>
  </si>
  <si>
    <t>474925f4-3872-4eb8-b482-f52c89db29a2701</t>
  </si>
  <si>
    <t>AW00018384</t>
  </si>
  <si>
    <t>yCEHyOiQAUCGtn9Pc/wi9Q==</t>
  </si>
  <si>
    <t>474925f4-3872-4eb8-b482-f52c89db29a2702</t>
  </si>
  <si>
    <t>AW00018500</t>
  </si>
  <si>
    <t>BPmKl611dk2uyoGudwBxVg==</t>
  </si>
  <si>
    <t>474925f4-3872-4eb8-b482-f52c89db29a2703</t>
  </si>
  <si>
    <t>AW00018790</t>
  </si>
  <si>
    <t>HXbktlXwg0Kulqtsde2CLA==</t>
  </si>
  <si>
    <t>474925f4-3872-4eb8-b482-f52c89db29a2704</t>
  </si>
  <si>
    <t>AW00019006</t>
  </si>
  <si>
    <t>Dekl8dTb6E+gwbWAUG7m/A==</t>
  </si>
  <si>
    <t>474925f4-3872-4eb8-b482-f52c89db29a2705</t>
  </si>
  <si>
    <t>AW00019636</t>
  </si>
  <si>
    <t>+D68rkrm0Uypkxeji4tndQ==</t>
  </si>
  <si>
    <t>474925f4-3872-4eb8-b482-f52c89db29a2706</t>
  </si>
  <si>
    <t>AW00019721</t>
  </si>
  <si>
    <t>heTVjM3miUuzHbmQi7zlgw==</t>
  </si>
  <si>
    <t>474925f4-3872-4eb8-b482-f52c89db29a2707</t>
  </si>
  <si>
    <t>AW00020687</t>
  </si>
  <si>
    <t>yQUXZ9tXbEqriAJ0qb7I+Q==</t>
  </si>
  <si>
    <t>474925f4-3872-4eb8-b482-f52c89db29a2708</t>
  </si>
  <si>
    <t>AW00021292</t>
  </si>
  <si>
    <t>diACoSq7ckiOLO0YkaUAnQ==</t>
  </si>
  <si>
    <t>474925f4-3872-4eb8-b482-f52c89db29a2709</t>
  </si>
  <si>
    <t>AW00021758</t>
  </si>
  <si>
    <t>68FNtrU9sEmYE4ru79fchA==</t>
  </si>
  <si>
    <t>474925f4-3872-4eb8-b482-f52c89db29a2710</t>
  </si>
  <si>
    <t>AW00021778</t>
  </si>
  <si>
    <t>8091H8HuBE2b/TCc9na48Q==</t>
  </si>
  <si>
    <t>474925f4-3872-4eb8-b482-f52c89db29a2711</t>
  </si>
  <si>
    <t>AW00021797</t>
  </si>
  <si>
    <t>9Pi0dOKJJ0CrqWWCw0OuBQ==</t>
  </si>
  <si>
    <t>474925f4-3872-4eb8-b482-f52c89db29a2712</t>
  </si>
  <si>
    <t>AW00022188</t>
  </si>
  <si>
    <t>Gy5IpvVun0e5fwD05OoERw==</t>
  </si>
  <si>
    <t>474925f4-3872-4eb8-b482-f52c89db29a2713</t>
  </si>
  <si>
    <t>AW00023030</t>
  </si>
  <si>
    <t>VqTjDVwQhEG2mmeWPWeRVw==</t>
  </si>
  <si>
    <t>474925f4-3872-4eb8-b482-f52c89db29a2714</t>
  </si>
  <si>
    <t>AW00023064</t>
  </si>
  <si>
    <t>mmci3U4PdECvciVlMQaSUw==</t>
  </si>
  <si>
    <t>474925f4-3872-4eb8-b482-f52c89db29a2715</t>
  </si>
  <si>
    <t>AW00023666</t>
  </si>
  <si>
    <t>/FqOo1bqHE+DkdaoBDTZtA==</t>
  </si>
  <si>
    <t>474925f4-3872-4eb8-b482-f52c89db29a2716</t>
  </si>
  <si>
    <t>AW00024421</t>
  </si>
  <si>
    <t>YvHvlma8Y06CrjtBOqa/7Q==</t>
  </si>
  <si>
    <t>474925f4-3872-4eb8-b482-f52c89db29a2717</t>
  </si>
  <si>
    <t>AW00024429</t>
  </si>
  <si>
    <t>h93yDjIh/UCoY4fASjgS+w==</t>
  </si>
  <si>
    <t>474925f4-3872-4eb8-b482-f52c89db29a2718</t>
  </si>
  <si>
    <t>AW00024667</t>
  </si>
  <si>
    <t>08MrmN03ykabvYH8XYpp8Q==</t>
  </si>
  <si>
    <t>474925f4-3872-4eb8-b482-f52c89db29a2719</t>
  </si>
  <si>
    <t>AW00024760</t>
  </si>
  <si>
    <t>p1WHOKyfxUenxqr7XmiZKA==</t>
  </si>
  <si>
    <t>474925f4-3872-4eb8-b482-f52c89db29a2720</t>
  </si>
  <si>
    <t>AW00024762</t>
  </si>
  <si>
    <t>oRlqZycxkkOhbUzRfl/KTA==</t>
  </si>
  <si>
    <t>474925f4-3872-4eb8-b482-f52c89db29a2721</t>
  </si>
  <si>
    <t>AW00024962</t>
  </si>
  <si>
    <t>lCAjEdN830G0gxB5ewyhJw==</t>
  </si>
  <si>
    <t>474925f4-3872-4eb8-b482-f52c89db29a2722</t>
  </si>
  <si>
    <t>AW00025097</t>
  </si>
  <si>
    <t>zFyiQQkTdUSG1/6TJMYJRg==</t>
  </si>
  <si>
    <t>474925f4-3872-4eb8-b482-f52c89db29a2723</t>
  </si>
  <si>
    <t>AW00025160</t>
  </si>
  <si>
    <t>YmuTgf0nn0WiSMisrGPO6A==</t>
  </si>
  <si>
    <t>474925f4-3872-4eb8-b482-f52c89db29a2724</t>
  </si>
  <si>
    <t>AW00025438</t>
  </si>
  <si>
    <t>/B2kxg6BdUO1HqyZzS1V4w==</t>
  </si>
  <si>
    <t>474925f4-3872-4eb8-b482-f52c89db29a2725</t>
  </si>
  <si>
    <t>AW00025968</t>
  </si>
  <si>
    <t>IUkbkxafOUKAuEJW8SUbRA==</t>
  </si>
  <si>
    <t>474925f4-3872-4eb8-b482-f52c89db29a2726</t>
  </si>
  <si>
    <t>AW00026725</t>
  </si>
  <si>
    <t>W+dkG4GXcU2Z+fHJXd5HFQ==</t>
  </si>
  <si>
    <t>474925f4-3872-4eb8-b482-f52c89db29a2727</t>
  </si>
  <si>
    <t>AW00026781</t>
  </si>
  <si>
    <t>qAD8t9T27UWNqlPIpO+avA==</t>
  </si>
  <si>
    <t>474925f4-3872-4eb8-b482-f52c89db29a2728</t>
  </si>
  <si>
    <t>AW00027226</t>
  </si>
  <si>
    <t>oTRCILx/bUqhItZn0+jegA==</t>
  </si>
  <si>
    <t>474925f4-3872-4eb8-b482-f52c89db29a2729</t>
  </si>
  <si>
    <t>AW00027740</t>
  </si>
  <si>
    <t>PSaztDEgJkaT/Kqy7lC93w==</t>
  </si>
  <si>
    <t>474925f4-3872-4eb8-b482-f52c89db29a2730</t>
  </si>
  <si>
    <t>AW00027759</t>
  </si>
  <si>
    <t>IhWS04RgN0a2U3huoqrM7g==</t>
  </si>
  <si>
    <t>474925f4-3872-4eb8-b482-f52c89db29a2731</t>
  </si>
  <si>
    <t>AW00028226</t>
  </si>
  <si>
    <t>7kY/FSieRk6A4w+Jmga4Nw==</t>
  </si>
  <si>
    <t>474925f4-3872-4eb8-b482-f52c89db29a2732</t>
  </si>
  <si>
    <t>AW00028614</t>
  </si>
  <si>
    <t>1QqiJws8hU+DuYstV0T9JQ==</t>
  </si>
  <si>
    <t>474925f4-3872-4eb8-b482-f52c89db29a2733</t>
  </si>
  <si>
    <t>AW00028769</t>
  </si>
  <si>
    <t>MikRBk5A6UmmnL3lgZe+KQ==</t>
  </si>
  <si>
    <t>474925f4-3872-4eb8-b482-f52c89db29a2734</t>
  </si>
  <si>
    <t>AW00028809</t>
  </si>
  <si>
    <t>Z09eR7PMxUC8NJeny3RLkA==</t>
  </si>
  <si>
    <t>474925f4-3872-4eb8-b482-f52c89db29a2735</t>
  </si>
  <si>
    <t>AW00029000</t>
  </si>
  <si>
    <t>xKKGQ7dnWk+qTBNeLzR/0A==</t>
  </si>
  <si>
    <t>474925f4-3872-4eb8-b482-f52c89db29a2736</t>
  </si>
  <si>
    <t>AW00029262</t>
  </si>
  <si>
    <t>LHOf50kZEUeHmSyHBNi6dg==</t>
  </si>
  <si>
    <t>474925f4-3872-4eb8-b482-f52c89db29a2737</t>
  </si>
  <si>
    <t>AW00011021</t>
  </si>
  <si>
    <t>jkTOEo8DVEyj98nw3J7mbQ==</t>
  </si>
  <si>
    <t>474925f4-3872-4eb8-b482-f52c89db29a2738</t>
  </si>
  <si>
    <t>AW00011322</t>
  </si>
  <si>
    <t>AQfO5kYD9k2O5gq4U5+Y1g==</t>
  </si>
  <si>
    <t>474925f4-3872-4eb8-b482-f52c89db29a2739</t>
  </si>
  <si>
    <t>AW00011511</t>
  </si>
  <si>
    <t>auLHvrCqhkyFLYTQhSUHhg==</t>
  </si>
  <si>
    <t>474925f4-3872-4eb8-b482-f52c89db29a2740</t>
  </si>
  <si>
    <t>AW00011713</t>
  </si>
  <si>
    <t>ILBGhTGpBkmL5oJ/twp5mg==</t>
  </si>
  <si>
    <t>474925f4-3872-4eb8-b482-f52c89db29a2741</t>
  </si>
  <si>
    <t>AW00011791</t>
  </si>
  <si>
    <t>zV1ttvogY0eegoXWDN/SgQ==</t>
  </si>
  <si>
    <t>474925f4-3872-4eb8-b482-f52c89db29a2742</t>
  </si>
  <si>
    <t>AW00011935</t>
  </si>
  <si>
    <t>pnjyVK1xGk2GHO9GtrJmxg==</t>
  </si>
  <si>
    <t>474925f4-3872-4eb8-b482-f52c89db29a2743</t>
  </si>
  <si>
    <t>AW00012772</t>
  </si>
  <si>
    <t>z0iSmyIRO0CUMx5XZlxvpw==</t>
  </si>
  <si>
    <t>474925f4-3872-4eb8-b482-f52c89db29a2744</t>
  </si>
  <si>
    <t>AW00012954</t>
  </si>
  <si>
    <t>azMuIV8anUWH6NK1yllLSw==</t>
  </si>
  <si>
    <t>474925f4-3872-4eb8-b482-f52c89db29a2745</t>
  </si>
  <si>
    <t>AW00013431</t>
  </si>
  <si>
    <t>2LshvP+jQkiPXgWzg/P1Gg==</t>
  </si>
  <si>
    <t>474925f4-3872-4eb8-b482-f52c89db29a2746</t>
  </si>
  <si>
    <t>AW00013441</t>
  </si>
  <si>
    <t>K9W/EuewG02596d1WEmTnQ==</t>
  </si>
  <si>
    <t>474925f4-3872-4eb8-b482-f52c89db29a2747</t>
  </si>
  <si>
    <t>AW00013449</t>
  </si>
  <si>
    <t>CHYj7gTulECuv4KNwiayNg==</t>
  </si>
  <si>
    <t>474925f4-3872-4eb8-b482-f52c89db29a2748</t>
  </si>
  <si>
    <t>AW00014022</t>
  </si>
  <si>
    <t>pZFOJr/DmEaW8/ftvahy1w==</t>
  </si>
  <si>
    <t>474925f4-3872-4eb8-b482-f52c89db29a2749</t>
  </si>
  <si>
    <t>AW00014082</t>
  </si>
  <si>
    <t>ZxXC5hoN0EmET89vRVv8Tw==</t>
  </si>
  <si>
    <t>474925f4-3872-4eb8-b482-f52c89db29a2750</t>
  </si>
  <si>
    <t>AW00014619</t>
  </si>
  <si>
    <t>ANMErbRoE0ahgSlhHi2UqA==</t>
  </si>
  <si>
    <t>474925f4-3872-4eb8-b482-f52c89db29a2751</t>
  </si>
  <si>
    <t>AW00015348</t>
  </si>
  <si>
    <t>LzKIQYMlYkic4QAG5ppgAg==</t>
  </si>
  <si>
    <t>474925f4-3872-4eb8-b482-f52c89db29a2752</t>
  </si>
  <si>
    <t>AW00015381</t>
  </si>
  <si>
    <t>LlhhZNxSp0miSkbmWfMdjQ==</t>
  </si>
  <si>
    <t>474925f4-3872-4eb8-b482-f52c89db29a2753</t>
  </si>
  <si>
    <t>AW00015479</t>
  </si>
  <si>
    <t>OaxjJns3bEOegoD3COfKiQ==</t>
  </si>
  <si>
    <t>474925f4-3872-4eb8-b482-f52c89db29a2754</t>
  </si>
  <si>
    <t>AW00016231</t>
  </si>
  <si>
    <t>3FT0HVaFJUCPfdaXMq9dlw==</t>
  </si>
  <si>
    <t>474925f4-3872-4eb8-b482-f52c89db29a2755</t>
  </si>
  <si>
    <t>AW00016736</t>
  </si>
  <si>
    <t>9zfYGm/0mEmzT+KpT6Q3qQ==</t>
  </si>
  <si>
    <t>474925f4-3872-4eb8-b482-f52c89db29a2756</t>
  </si>
  <si>
    <t>AW00017020</t>
  </si>
  <si>
    <t>pVfZWBN3WUSbXKNgACFZ/A==</t>
  </si>
  <si>
    <t>474925f4-3872-4eb8-b482-f52c89db29a2757</t>
  </si>
  <si>
    <t>AW00017518</t>
  </si>
  <si>
    <t>g2EXdtBctEO7i8gTCSXNIw==</t>
  </si>
  <si>
    <t>474925f4-3872-4eb8-b482-f52c89db29a2758</t>
  </si>
  <si>
    <t>AW00017620</t>
  </si>
  <si>
    <t>8a7TQviS+kupavsjTiYtUw==</t>
  </si>
  <si>
    <t>474925f4-3872-4eb8-b482-f52c89db29a2759</t>
  </si>
  <si>
    <t>AW00017685</t>
  </si>
  <si>
    <t>a4tl8iOcQUmuJOd8R/GC0Q==</t>
  </si>
  <si>
    <t>474925f4-3872-4eb8-b482-f52c89db29a2760</t>
  </si>
  <si>
    <t>AW00018873</t>
  </si>
  <si>
    <t>xTzegwlzzUOTGw3INKGRjA==</t>
  </si>
  <si>
    <t>474925f4-3872-4eb8-b482-f52c89db29a2761</t>
  </si>
  <si>
    <t>AW00018890</t>
  </si>
  <si>
    <t>V04drQSPvEuZeOLPVd0mDA==</t>
  </si>
  <si>
    <t>474925f4-3872-4eb8-b482-f52c89db29a2762</t>
  </si>
  <si>
    <t>AW00018905</t>
  </si>
  <si>
    <t>MQK7D4Q+b0urg4uE21cXcg==</t>
  </si>
  <si>
    <t>474925f4-3872-4eb8-b482-f52c89db29a2763</t>
  </si>
  <si>
    <t>AW00018940</t>
  </si>
  <si>
    <t>Hw+kB1DOX0+DrAW0d9YBtA==</t>
  </si>
  <si>
    <t>474925f4-3872-4eb8-b482-f52c89db29a2764</t>
  </si>
  <si>
    <t>AW00019208</t>
  </si>
  <si>
    <t>7t057ixHU0a2uw/1fSR8xA==</t>
  </si>
  <si>
    <t>474925f4-3872-4eb8-b482-f52c89db29a2765</t>
  </si>
  <si>
    <t>AW00019774</t>
  </si>
  <si>
    <t>V/ugawVMNEOcUqx4Jr+2kQ==</t>
  </si>
  <si>
    <t>474925f4-3872-4eb8-b482-f52c89db29a2766</t>
  </si>
  <si>
    <t>AW00019887</t>
  </si>
  <si>
    <t>3yiL5LAf+UyWkTxxH3Tz2w==</t>
  </si>
  <si>
    <t>474925f4-3872-4eb8-b482-f52c89db29a2767</t>
  </si>
  <si>
    <t>AW00020431</t>
  </si>
  <si>
    <t>KuAO85df40SR0PJ4wFMuhg==</t>
  </si>
  <si>
    <t>474925f4-3872-4eb8-b482-f52c89db29a2768</t>
  </si>
  <si>
    <t>AW00020787</t>
  </si>
  <si>
    <t>8E5WOybj6kmyz451VWV0Qg==</t>
  </si>
  <si>
    <t>474925f4-3872-4eb8-b482-f52c89db29a2769</t>
  </si>
  <si>
    <t>AW00021270</t>
  </si>
  <si>
    <t>nWGpWhYcAkC7qFkvLRARHg==</t>
  </si>
  <si>
    <t>474925f4-3872-4eb8-b482-f52c89db29a2770</t>
  </si>
  <si>
    <t>AW00021783</t>
  </si>
  <si>
    <t>jt8xCg10EEa0KY0qSTgRIw==</t>
  </si>
  <si>
    <t>474925f4-3872-4eb8-b482-f52c89db29a2771</t>
  </si>
  <si>
    <t>AW00022021</t>
  </si>
  <si>
    <t>8Qw0DbZuS0qx2F5m5hkUxA==</t>
  </si>
  <si>
    <t>474925f4-3872-4eb8-b482-f52c89db29a2772</t>
  </si>
  <si>
    <t>AW00022741</t>
  </si>
  <si>
    <t>tLT3gzEr6kOOIszPxqrnQg==</t>
  </si>
  <si>
    <t>474925f4-3872-4eb8-b482-f52c89db29a2773</t>
  </si>
  <si>
    <t>AW00023062</t>
  </si>
  <si>
    <t>YJ6gDfPBAE+lKsZoAG6EAg==</t>
  </si>
  <si>
    <t>474925f4-3872-4eb8-b482-f52c89db29a2774</t>
  </si>
  <si>
    <t>AW00023178</t>
  </si>
  <si>
    <t>SQE3/FreREySgAlOSLwXGg==</t>
  </si>
  <si>
    <t>474925f4-3872-4eb8-b482-f52c89db29a2775</t>
  </si>
  <si>
    <t>AW00023460</t>
  </si>
  <si>
    <t>Y8cMfafWb0W2cu0OR0QUAQ==</t>
  </si>
  <si>
    <t>474925f4-3872-4eb8-b482-f52c89db29a2776</t>
  </si>
  <si>
    <t>AW00023517</t>
  </si>
  <si>
    <t>Iz7k/2ozN0CFkoL32pHXiQ==</t>
  </si>
  <si>
    <t>474925f4-3872-4eb8-b482-f52c89db29a2777</t>
  </si>
  <si>
    <t>AW00024507</t>
  </si>
  <si>
    <t>OyPScVAeMkeo4JiNHd6l8w==</t>
  </si>
  <si>
    <t>474925f4-3872-4eb8-b482-f52c89db29a2778</t>
  </si>
  <si>
    <t>AW00025858</t>
  </si>
  <si>
    <t>X/7auXMsYEW5RL2lQGkcsg==</t>
  </si>
  <si>
    <t>474925f4-3872-4eb8-b482-f52c89db29a2779</t>
  </si>
  <si>
    <t>AW00026295</t>
  </si>
  <si>
    <t>DLXtwk/5u0a6BxGR+OAOQg==</t>
  </si>
  <si>
    <t>474925f4-3872-4eb8-b482-f52c89db29a2780</t>
  </si>
  <si>
    <t>AW00026323</t>
  </si>
  <si>
    <t>mY04d1IKwEGGEeu6JwHM6Q==</t>
  </si>
  <si>
    <t>474925f4-3872-4eb8-b482-f52c89db29a2781</t>
  </si>
  <si>
    <t>AW00026513</t>
  </si>
  <si>
    <t>djGM9mDgZkK56cjpRgw00Q==</t>
  </si>
  <si>
    <t>474925f4-3872-4eb8-b482-f52c89db29a2782</t>
  </si>
  <si>
    <t>AW00026787</t>
  </si>
  <si>
    <t>XEPI1m5Rnka8Kcrd7SINBg==</t>
  </si>
  <si>
    <t>474925f4-3872-4eb8-b482-f52c89db29a2783</t>
  </si>
  <si>
    <t>AW00027017</t>
  </si>
  <si>
    <t>Di9hWwLSekSaFlyxaoPBew==</t>
  </si>
  <si>
    <t>474925f4-3872-4eb8-b482-f52c89db29a2784</t>
  </si>
  <si>
    <t>AW00027197</t>
  </si>
  <si>
    <t>J861jIF2REOgGv1C5zHM8w==</t>
  </si>
  <si>
    <t>474925f4-3872-4eb8-b482-f52c89db29a2785</t>
  </si>
  <si>
    <t>AW00027198</t>
  </si>
  <si>
    <t>YoSWVMIAHkm7fPNVM0m3Yg==</t>
  </si>
  <si>
    <t>474925f4-3872-4eb8-b482-f52c89db29a2786</t>
  </si>
  <si>
    <t>AW00027200</t>
  </si>
  <si>
    <t>9mZ5t9763U6QY7OZ6c9KbQ==</t>
  </si>
  <si>
    <t>474925f4-3872-4eb8-b482-f52c89db29a2787</t>
  </si>
  <si>
    <t>AW00027455</t>
  </si>
  <si>
    <t>WiYtJbFgg0u9vxTRFkaIdg==</t>
  </si>
  <si>
    <t>474925f4-3872-4eb8-b482-f52c89db29a2788</t>
  </si>
  <si>
    <t>AW00027551</t>
  </si>
  <si>
    <t>lG7Gb4wWJk+QmCz5UvTptQ==</t>
  </si>
  <si>
    <t>474925f4-3872-4eb8-b482-f52c89db29a2789</t>
  </si>
  <si>
    <t>AW00027617</t>
  </si>
  <si>
    <t>dZT0loJMUE6IXD/5tk30xQ==</t>
  </si>
  <si>
    <t>474925f4-3872-4eb8-b482-f52c89db29a2790</t>
  </si>
  <si>
    <t>AW00027652</t>
  </si>
  <si>
    <t>u9rhwiUV/EW0eG8xZHqzOg==</t>
  </si>
  <si>
    <t>474925f4-3872-4eb8-b482-f52c89db29a2791</t>
  </si>
  <si>
    <t>AW00027673</t>
  </si>
  <si>
    <t>+x0Z8xo010aC7wObAIf7yw==</t>
  </si>
  <si>
    <t>474925f4-3872-4eb8-b482-f52c89db29a2792</t>
  </si>
  <si>
    <t>AW00027678</t>
  </si>
  <si>
    <t>25+RwN5McUKr8/FMdgSlmQ==</t>
  </si>
  <si>
    <t>474925f4-3872-4eb8-b482-f52c89db29a2793</t>
  </si>
  <si>
    <t>AW00027999</t>
  </si>
  <si>
    <t>ryLDdTJkEUyJSyEulGz2yw==</t>
  </si>
  <si>
    <t>474925f4-3872-4eb8-b482-f52c89db29a2794</t>
  </si>
  <si>
    <t>AW00028666</t>
  </si>
  <si>
    <t>L2cvg5KCy0morwJe/agaQA==</t>
  </si>
  <si>
    <t>474925f4-3872-4eb8-b482-f52c89db29a2795</t>
  </si>
  <si>
    <t>AW00028760</t>
  </si>
  <si>
    <t>PJZegr0pXEmboyWu58cAbQ==</t>
  </si>
  <si>
    <t>474925f4-3872-4eb8-b482-f52c89db29a2796</t>
  </si>
  <si>
    <t>AW00028859</t>
  </si>
  <si>
    <t>fdKiad88R0u6yebApDtKrA==</t>
  </si>
  <si>
    <t>474925f4-3872-4eb8-b482-f52c89db29a2797</t>
  </si>
  <si>
    <t>AW00011022</t>
  </si>
  <si>
    <t>lczYJVsis0GmZkV8gCRRJg==</t>
  </si>
  <si>
    <t>474925f4-3872-4eb8-b482-f52c89db29a2798</t>
  </si>
  <si>
    <t>AW00011259</t>
  </si>
  <si>
    <t>fmbg2DdnZUSi5ZviPSoHXw==</t>
  </si>
  <si>
    <t>474925f4-3872-4eb8-b482-f52c89db29a2799</t>
  </si>
  <si>
    <t>AW00011862</t>
  </si>
  <si>
    <t>Ogma6j2BWUuMYLHuZLavKA==</t>
  </si>
  <si>
    <t>474925f4-3872-4eb8-b482-f52c89db29a2800</t>
  </si>
  <si>
    <t>AW00011973</t>
  </si>
  <si>
    <t>nPpjI54FN0idRDOBGPgPoA==</t>
  </si>
  <si>
    <t>474925f4-3872-4eb8-b482-f52c89db29a2801</t>
  </si>
  <si>
    <t>AW00012027</t>
  </si>
  <si>
    <t>usLF4Mpw7kSeMrLVVWnd/A==</t>
  </si>
  <si>
    <t>474925f4-3872-4eb8-b482-f52c89db29a2802</t>
  </si>
  <si>
    <t>AW00012121</t>
  </si>
  <si>
    <t>pCgBMyTA6Ui8M/GGKdP7uw==</t>
  </si>
  <si>
    <t>474925f4-3872-4eb8-b482-f52c89db29a2803</t>
  </si>
  <si>
    <t>AW00012184</t>
  </si>
  <si>
    <t>TzFwjKOBrUypBIQGsTSbRA==</t>
  </si>
  <si>
    <t>474925f4-3872-4eb8-b482-f52c89db29a2804</t>
  </si>
  <si>
    <t>AW00012434</t>
  </si>
  <si>
    <t>Nn1JYbBs+0G04S0M5PsI0Q==</t>
  </si>
  <si>
    <t>474925f4-3872-4eb8-b482-f52c89db29a2805</t>
  </si>
  <si>
    <t>AW00012950</t>
  </si>
  <si>
    <t>PJKK5rOBckeo9dOsZv8FPw==</t>
  </si>
  <si>
    <t>474925f4-3872-4eb8-b482-f52c89db29a2806</t>
  </si>
  <si>
    <t>AW00013014</t>
  </si>
  <si>
    <t>7Gx/xQGP+U6ASTeX6iTJ+w==</t>
  </si>
  <si>
    <t>474925f4-3872-4eb8-b482-f52c89db29a2807</t>
  </si>
  <si>
    <t>AW00013319</t>
  </si>
  <si>
    <t>lnhibT5pE0iw7Sp/haAbNA==</t>
  </si>
  <si>
    <t>474925f4-3872-4eb8-b482-f52c89db29a2808</t>
  </si>
  <si>
    <t>AW00013334</t>
  </si>
  <si>
    <t>RQ5ajhr/0EO4XwjBqnbDtQ==</t>
  </si>
  <si>
    <t>474925f4-3872-4eb8-b482-f52c89db29a2809</t>
  </si>
  <si>
    <t>AW00014003</t>
  </si>
  <si>
    <t>sw6BRWDio0KQ2GqREYMU4g==</t>
  </si>
  <si>
    <t>474925f4-3872-4eb8-b482-f52c89db29a2810</t>
  </si>
  <si>
    <t>AW00014266</t>
  </si>
  <si>
    <t>I9nRI57VZUixunMgZ5msGQ==</t>
  </si>
  <si>
    <t>474925f4-3872-4eb8-b482-f52c89db29a2811</t>
  </si>
  <si>
    <t>AW00014642</t>
  </si>
  <si>
    <t>sC/a7Qx8PEKfl9tPWaVoTg==</t>
  </si>
  <si>
    <t>474925f4-3872-4eb8-b482-f52c89db29a2812</t>
  </si>
  <si>
    <t>AW00015371</t>
  </si>
  <si>
    <t>AJiGuABQpEuVdYaXYo71qg==</t>
  </si>
  <si>
    <t>474925f4-3872-4eb8-b482-f52c89db29a2813</t>
  </si>
  <si>
    <t>AW00015380</t>
  </si>
  <si>
    <t>XS5ZmWJDw02CjQH1Afz6rA==</t>
  </si>
  <si>
    <t>474925f4-3872-4eb8-b482-f52c89db29a2814</t>
  </si>
  <si>
    <t>AW00015817</t>
  </si>
  <si>
    <t>+IWmIWTqikuRAU0bbH0VBQ==</t>
  </si>
  <si>
    <t>474925f4-3872-4eb8-b482-f52c89db29a2815</t>
  </si>
  <si>
    <t>AW00015978</t>
  </si>
  <si>
    <t>MRXrN1HyvUS5qLdL1gFmqg==</t>
  </si>
  <si>
    <t>474925f4-3872-4eb8-b482-f52c89db29a2816</t>
  </si>
  <si>
    <t>AW00016073</t>
  </si>
  <si>
    <t>69ugQDiPJkag1rmTr5ndVw==</t>
  </si>
  <si>
    <t>474925f4-3872-4eb8-b482-f52c89db29a2817</t>
  </si>
  <si>
    <t>AW00017158</t>
  </si>
  <si>
    <t>zLeyAC1owkqRV6LbYaGFGw==</t>
  </si>
  <si>
    <t>474925f4-3872-4eb8-b482-f52c89db29a2818</t>
  </si>
  <si>
    <t>AW00017473</t>
  </si>
  <si>
    <t>RzxmfWmL0EKrNPp2b3pDzA==</t>
  </si>
  <si>
    <t>474925f4-3872-4eb8-b482-f52c89db29a2819</t>
  </si>
  <si>
    <t>AW00017545</t>
  </si>
  <si>
    <t>AFwlwrgVUUKvuNn724kPbA==</t>
  </si>
  <si>
    <t>474925f4-3872-4eb8-b482-f52c89db29a2820</t>
  </si>
  <si>
    <t>AW00018589</t>
  </si>
  <si>
    <t>IUJRhOABOE60h3jA2F0w2g==</t>
  </si>
  <si>
    <t>474925f4-3872-4eb8-b482-f52c89db29a2821</t>
  </si>
  <si>
    <t>AW00018666</t>
  </si>
  <si>
    <t>kpfshwbxNUSOlKm3QaV+0g==</t>
  </si>
  <si>
    <t>474925f4-3872-4eb8-b482-f52c89db29a2822</t>
  </si>
  <si>
    <t>AW00018881</t>
  </si>
  <si>
    <t>hj/Tsz55iUyE/4RRFaAeaA==</t>
  </si>
  <si>
    <t>474925f4-3872-4eb8-b482-f52c89db29a2823</t>
  </si>
  <si>
    <t>AW00018963</t>
  </si>
  <si>
    <t>meymX8Ovb0u7ahzctpnbEA==</t>
  </si>
  <si>
    <t>474925f4-3872-4eb8-b482-f52c89db29a2824</t>
  </si>
  <si>
    <t>AW00019148</t>
  </si>
  <si>
    <t>jWhyeagY9kyeMO7gPoWbmw==</t>
  </si>
  <si>
    <t>474925f4-3872-4eb8-b482-f52c89db29a2825</t>
  </si>
  <si>
    <t>AW00019691</t>
  </si>
  <si>
    <t>rj9xCDtDWkScZ3ybNOdsEg==</t>
  </si>
  <si>
    <t>474925f4-3872-4eb8-b482-f52c89db29a2826</t>
  </si>
  <si>
    <t>AW00020524</t>
  </si>
  <si>
    <t>jxMyqTeZOE6mO7wyjWqS9g==</t>
  </si>
  <si>
    <t>474925f4-3872-4eb8-b482-f52c89db29a2827</t>
  </si>
  <si>
    <t>AW00021141</t>
  </si>
  <si>
    <t>zxLmfmzsuEuGmYxeh+Rs1w==</t>
  </si>
  <si>
    <t>474925f4-3872-4eb8-b482-f52c89db29a2828</t>
  </si>
  <si>
    <t>AW00021143</t>
  </si>
  <si>
    <t>M5T1Sb+Qv0u5gCVRxlV6+A==</t>
  </si>
  <si>
    <t>474925f4-3872-4eb8-b482-f52c89db29a2829</t>
  </si>
  <si>
    <t>AW00021645</t>
  </si>
  <si>
    <t>FQTc/84lmE+HXl9Zew2SKQ==</t>
  </si>
  <si>
    <t>474925f4-3872-4eb8-b482-f52c89db29a2830</t>
  </si>
  <si>
    <t>AW00021765</t>
  </si>
  <si>
    <t>amdoJV6x4Uu7W5XryORpZw==</t>
  </si>
  <si>
    <t>474925f4-3872-4eb8-b482-f52c89db29a2831</t>
  </si>
  <si>
    <t>AW00021908</t>
  </si>
  <si>
    <t>Zfq1YzdxuUeHlfKRhJu+bQ==</t>
  </si>
  <si>
    <t>474925f4-3872-4eb8-b482-f52c89db29a2832</t>
  </si>
  <si>
    <t>AW00022073</t>
  </si>
  <si>
    <t>lKdZve9gVUW1hPaFSth81A==</t>
  </si>
  <si>
    <t>474925f4-3872-4eb8-b482-f52c89db29a2833</t>
  </si>
  <si>
    <t>AW00022861</t>
  </si>
  <si>
    <t>hM2gDIXY6UiMz2S7O4dRLQ==</t>
  </si>
  <si>
    <t>474925f4-3872-4eb8-b482-f52c89db29a2834</t>
  </si>
  <si>
    <t>AW00023023</t>
  </si>
  <si>
    <t>0Ml2tDeJ9E+eWjk/0OyeYQ==</t>
  </si>
  <si>
    <t>474925f4-3872-4eb8-b482-f52c89db29a2835</t>
  </si>
  <si>
    <t>AW00023140</t>
  </si>
  <si>
    <t>mRkQYhBVEUObD4qyZ7ahnw==</t>
  </si>
  <si>
    <t>474925f4-3872-4eb8-b482-f52c89db29a2836</t>
  </si>
  <si>
    <t>AW00023264</t>
  </si>
  <si>
    <t>/iYxWmwHLEWpvQsnWUX4vw==</t>
  </si>
  <si>
    <t>474925f4-3872-4eb8-b482-f52c89db29a2837</t>
  </si>
  <si>
    <t>AW00023274</t>
  </si>
  <si>
    <t>usAJhML+4U6wCy+8Sb9DAg==</t>
  </si>
  <si>
    <t>474925f4-3872-4eb8-b482-f52c89db29a2838</t>
  </si>
  <si>
    <t>AW00023406</t>
  </si>
  <si>
    <t>FLkzMzlPj0aV+nZ/niQ1+g==</t>
  </si>
  <si>
    <t>474925f4-3872-4eb8-b482-f52c89db29a2839</t>
  </si>
  <si>
    <t>AW00023577</t>
  </si>
  <si>
    <t>I8yKYNVzuUeD7faRZnkpCQ==</t>
  </si>
  <si>
    <t>474925f4-3872-4eb8-b482-f52c89db29a2840</t>
  </si>
  <si>
    <t>AW00023588</t>
  </si>
  <si>
    <t>8G8pN+HdXUiLifgVi+0KWg==</t>
  </si>
  <si>
    <t>474925f4-3872-4eb8-b482-f52c89db29a2841</t>
  </si>
  <si>
    <t>AW00024223</t>
  </si>
  <si>
    <t>keQ0QYJJ/Euf5R37i2XSYw==</t>
  </si>
  <si>
    <t>474925f4-3872-4eb8-b482-f52c89db29a2842</t>
  </si>
  <si>
    <t>AW00025193</t>
  </si>
  <si>
    <t>VQvKfhOJPE6sf7NFWstdSw==</t>
  </si>
  <si>
    <t>474925f4-3872-4eb8-b482-f52c89db29a2843</t>
  </si>
  <si>
    <t>AW00025291</t>
  </si>
  <si>
    <t>OZ+VJnm8jUmKfD4451+Mow==</t>
  </si>
  <si>
    <t>474925f4-3872-4eb8-b482-f52c89db29a2844</t>
  </si>
  <si>
    <t>AW00025863</t>
  </si>
  <si>
    <t>Af676ttf4EGRASTo5/Htrg==</t>
  </si>
  <si>
    <t>474925f4-3872-4eb8-b482-f52c89db29a2845</t>
  </si>
  <si>
    <t>AW00025903</t>
  </si>
  <si>
    <t>AueAMsaC1EeMp2htaOqwTg==</t>
  </si>
  <si>
    <t>474925f4-3872-4eb8-b482-f52c89db29a2846</t>
  </si>
  <si>
    <t>AW00026079</t>
  </si>
  <si>
    <t>RGZ9rX4kuEmAfkikIHohDQ==</t>
  </si>
  <si>
    <t>474925f4-3872-4eb8-b482-f52c89db29a2847</t>
  </si>
  <si>
    <t>AW00026688</t>
  </si>
  <si>
    <t>W16Hz0RZTU+Xr37WYFKe/g==</t>
  </si>
  <si>
    <t>474925f4-3872-4eb8-b482-f52c89db29a2848</t>
  </si>
  <si>
    <t>AW00026714</t>
  </si>
  <si>
    <t>CSOUY14Z0EmWEFwrczNZvA==</t>
  </si>
  <si>
    <t>474925f4-3872-4eb8-b482-f52c89db29a2849</t>
  </si>
  <si>
    <t>AW00027041</t>
  </si>
  <si>
    <t>8He9CeLAoky0oUQGhHTaBQ==</t>
  </si>
  <si>
    <t>474925f4-3872-4eb8-b482-f52c89db29a2850</t>
  </si>
  <si>
    <t>AW00027063</t>
  </si>
  <si>
    <t>BNYxNgp0k0ulp2FGsJYatg==</t>
  </si>
  <si>
    <t>474925f4-3872-4eb8-b482-f52c89db29a2851</t>
  </si>
  <si>
    <t>AW00027256</t>
  </si>
  <si>
    <t>9mBPQVhRRE21EHnXUZB9JA==</t>
  </si>
  <si>
    <t>474925f4-3872-4eb8-b482-f52c89db29a2852</t>
  </si>
  <si>
    <t>AW00027644</t>
  </si>
  <si>
    <t>UM0MoMzVZEi/p/9sl9Z/3Q==</t>
  </si>
  <si>
    <t>474925f4-3872-4eb8-b482-f52c89db29a2853</t>
  </si>
  <si>
    <t>AW00028064</t>
  </si>
  <si>
    <t>3NSCNouJQkO0O/mo/FsEvQ==</t>
  </si>
  <si>
    <t>474925f4-3872-4eb8-b482-f52c89db29a2854</t>
  </si>
  <si>
    <t>AW00028222</t>
  </si>
  <si>
    <t>SWe/JrwtwUKuKNHr5O9XfQ==</t>
  </si>
  <si>
    <t>474925f4-3872-4eb8-b482-f52c89db29a2855</t>
  </si>
  <si>
    <t>AW00028279</t>
  </si>
  <si>
    <t>nvNl3xJAyUCxo7hZj1TnCg==</t>
  </si>
  <si>
    <t>474925f4-3872-4eb8-b482-f52c89db29a2856</t>
  </si>
  <si>
    <t>AW00029204</t>
  </si>
  <si>
    <t>KAy2jRv0HE2TZPPTcnOQRg==</t>
  </si>
  <si>
    <t>474925f4-3872-4eb8-b482-f52c89db29a2857</t>
  </si>
  <si>
    <t>AW00011153</t>
  </si>
  <si>
    <t>3FOyMzu5YUKXwxPZGnTJJQ==</t>
  </si>
  <si>
    <t>474925f4-3872-4eb8-b482-f52c89db29a2858</t>
  </si>
  <si>
    <t>AW00011646</t>
  </si>
  <si>
    <t>5DuX5S2RFECCXZXaw49c+Q==</t>
  </si>
  <si>
    <t>474925f4-3872-4eb8-b482-f52c89db29a2859</t>
  </si>
  <si>
    <t>AW00011778</t>
  </si>
  <si>
    <t>DdpbjNiXvUKPAY5pe2mBag==</t>
  </si>
  <si>
    <t>474925f4-3872-4eb8-b482-f52c89db29a2860</t>
  </si>
  <si>
    <t>AW00012938</t>
  </si>
  <si>
    <t>WENOuMp4bUazxXwJuDb9Ng==</t>
  </si>
  <si>
    <t>474925f4-3872-4eb8-b482-f52c89db29a2861</t>
  </si>
  <si>
    <t>AW00012951</t>
  </si>
  <si>
    <t>U45aZUbu4EGNGZ6SazPPgQ==</t>
  </si>
  <si>
    <t>474925f4-3872-4eb8-b482-f52c89db29a2862</t>
  </si>
  <si>
    <t>AW00013991</t>
  </si>
  <si>
    <t>YHJV6Ph3u0eC0e4w2wCG7w==</t>
  </si>
  <si>
    <t>474925f4-3872-4eb8-b482-f52c89db29a2863</t>
  </si>
  <si>
    <t>AW00014267</t>
  </si>
  <si>
    <t>7jEOT3jYAUa1EIplx2gVwQ==</t>
  </si>
  <si>
    <t>474925f4-3872-4eb8-b482-f52c89db29a2864</t>
  </si>
  <si>
    <t>AW00014333</t>
  </si>
  <si>
    <t>njmwVC7JtEmhigsOSbKmuw==</t>
  </si>
  <si>
    <t>474925f4-3872-4eb8-b482-f52c89db29a2865</t>
  </si>
  <si>
    <t>AW00014918</t>
  </si>
  <si>
    <t>pV7wv30AVUmauCNGJdeyog==</t>
  </si>
  <si>
    <t>474925f4-3872-4eb8-b482-f52c89db29a2866</t>
  </si>
  <si>
    <t>AW00015499</t>
  </si>
  <si>
    <t>eUQShRHREk6dY0Ru6ypTgg==</t>
  </si>
  <si>
    <t>474925f4-3872-4eb8-b482-f52c89db29a2867</t>
  </si>
  <si>
    <t>AW00015981</t>
  </si>
  <si>
    <t>6NC3XreeCECVB854t8tiDQ==</t>
  </si>
  <si>
    <t>474925f4-3872-4eb8-b482-f52c89db29a2868</t>
  </si>
  <si>
    <t>AW00016022</t>
  </si>
  <si>
    <t>yu+etPHWLkWbyfHy+u/0Kw==</t>
  </si>
  <si>
    <t>474925f4-3872-4eb8-b482-f52c89db29a2869</t>
  </si>
  <si>
    <t>AW00016761</t>
  </si>
  <si>
    <t>ncdr1wuuSEC0o5uQRuVXqQ==</t>
  </si>
  <si>
    <t>474925f4-3872-4eb8-b482-f52c89db29a2870</t>
  </si>
  <si>
    <t>AW00016890</t>
  </si>
  <si>
    <t>6ZswlZ+ObUm7syroBfD5rQ==</t>
  </si>
  <si>
    <t>474925f4-3872-4eb8-b482-f52c89db29a2871</t>
  </si>
  <si>
    <t>AW00017151</t>
  </si>
  <si>
    <t>zXuuXl6vOEG+WdyETRItdA==</t>
  </si>
  <si>
    <t>474925f4-3872-4eb8-b482-f52c89db29a2872</t>
  </si>
  <si>
    <t>AW00017406</t>
  </si>
  <si>
    <t>25ILiHNjnU2Ij2tNTzgv6Q==</t>
  </si>
  <si>
    <t>474925f4-3872-4eb8-b482-f52c89db29a2873</t>
  </si>
  <si>
    <t>AW00017451</t>
  </si>
  <si>
    <t>eQRscWVOTUeATalh6RnzSg==</t>
  </si>
  <si>
    <t>474925f4-3872-4eb8-b482-f52c89db29a2874</t>
  </si>
  <si>
    <t>AW00017465</t>
  </si>
  <si>
    <t>p7bNlEb4YU24RYzEhD4JEA==</t>
  </si>
  <si>
    <t>474925f4-3872-4eb8-b482-f52c89db29a2875</t>
  </si>
  <si>
    <t>AW00017466</t>
  </si>
  <si>
    <t>IJSanJOJdkasq2UaZerv4g==</t>
  </si>
  <si>
    <t>474925f4-3872-4eb8-b482-f52c89db29a2876</t>
  </si>
  <si>
    <t>AW00017477</t>
  </si>
  <si>
    <t>s9Tzi81IUUGiQvuOj8jPUQ==</t>
  </si>
  <si>
    <t>474925f4-3872-4eb8-b482-f52c89db29a2877</t>
  </si>
  <si>
    <t>AW00017616</t>
  </si>
  <si>
    <t>A2Ciyjrlr0Sbl8NpKvbDAw==</t>
  </si>
  <si>
    <t>474925f4-3872-4eb8-b482-f52c89db29a2878</t>
  </si>
  <si>
    <t>AW00018082</t>
  </si>
  <si>
    <t>upNQ54QAk0SR9GPWrBfrtw==</t>
  </si>
  <si>
    <t>474925f4-3872-4eb8-b482-f52c89db29a2879</t>
  </si>
  <si>
    <t>AW00018374</t>
  </si>
  <si>
    <t>AqF0Od2RREe0ks4JLEsVCg==</t>
  </si>
  <si>
    <t>474925f4-3872-4eb8-b482-f52c89db29a2880</t>
  </si>
  <si>
    <t>AW00018435</t>
  </si>
  <si>
    <t>Am16E4vl0ECW2bkTulqDwg==</t>
  </si>
  <si>
    <t>474925f4-3872-4eb8-b482-f52c89db29a2881</t>
  </si>
  <si>
    <t>AW00018453</t>
  </si>
  <si>
    <t>aVMlIrRGDkqP2TI77pAgpg==</t>
  </si>
  <si>
    <t>474925f4-3872-4eb8-b482-f52c89db29a2882</t>
  </si>
  <si>
    <t>AW00018499</t>
  </si>
  <si>
    <t>bsAGpvCXHk+bJ9iW3c8rgQ==</t>
  </si>
  <si>
    <t>474925f4-3872-4eb8-b482-f52c89db29a2883</t>
  </si>
  <si>
    <t>AW00018611</t>
  </si>
  <si>
    <t>7/PvH8s9okuTtluQh5hKdg==</t>
  </si>
  <si>
    <t>474925f4-3872-4eb8-b482-f52c89db29a2884</t>
  </si>
  <si>
    <t>AW00018889</t>
  </si>
  <si>
    <t>j9I/PF8LekiRx7ZHN58pDA==</t>
  </si>
  <si>
    <t>474925f4-3872-4eb8-b482-f52c89db29a2885</t>
  </si>
  <si>
    <t>AW00019125</t>
  </si>
  <si>
    <t>zd/RpCG9m0yJk4MyMUakmg==</t>
  </si>
  <si>
    <t>474925f4-3872-4eb8-b482-f52c89db29a2886</t>
  </si>
  <si>
    <t>AW00020394</t>
  </si>
  <si>
    <t>yF4HHpNq7keeR8998jAGkw==</t>
  </si>
  <si>
    <t>474925f4-3872-4eb8-b482-f52c89db29a2887</t>
  </si>
  <si>
    <t>AW00020660</t>
  </si>
  <si>
    <t>MyBlcUahYEeocCtHVVlFGg==</t>
  </si>
  <si>
    <t>474925f4-3872-4eb8-b482-f52c89db29a2888</t>
  </si>
  <si>
    <t>AW00020735</t>
  </si>
  <si>
    <t>ncEAhUK46Uaqpa738Z273w==</t>
  </si>
  <si>
    <t>474925f4-3872-4eb8-b482-f52c89db29a2889</t>
  </si>
  <si>
    <t>AW00021319</t>
  </si>
  <si>
    <t>HHFPQN1tFkGnKdcOfH8kMg==</t>
  </si>
  <si>
    <t>474925f4-3872-4eb8-b482-f52c89db29a2890</t>
  </si>
  <si>
    <t>AW00021482</t>
  </si>
  <si>
    <t>IsdujwjyMUqJitvML3t7uA==</t>
  </si>
  <si>
    <t>474925f4-3872-4eb8-b482-f52c89db29a2891</t>
  </si>
  <si>
    <t>AW00021706</t>
  </si>
  <si>
    <t>QEdtYEbF1UK5tr7NunwSDg==</t>
  </si>
  <si>
    <t>474925f4-3872-4eb8-b482-f52c89db29a2892</t>
  </si>
  <si>
    <t>AW00021715</t>
  </si>
  <si>
    <t>ZkjBz1FIMUmeQDXFt7dazQ==</t>
  </si>
  <si>
    <t>474925f4-3872-4eb8-b482-f52c89db29a2893</t>
  </si>
  <si>
    <t>AW00021763</t>
  </si>
  <si>
    <t>zzuuAXma+UW6eau0Br/Dlw==</t>
  </si>
  <si>
    <t>474925f4-3872-4eb8-b482-f52c89db29a2894</t>
  </si>
  <si>
    <t>AW00022187</t>
  </si>
  <si>
    <t>5Esiz3HQbkuFBNezpBUb4w==</t>
  </si>
  <si>
    <t>474925f4-3872-4eb8-b482-f52c89db29a2895</t>
  </si>
  <si>
    <t>AW00022288</t>
  </si>
  <si>
    <t>T7zE7KQq4EaU4LiOmPa6OA==</t>
  </si>
  <si>
    <t>474925f4-3872-4eb8-b482-f52c89db29a2896</t>
  </si>
  <si>
    <t>AW00022333</t>
  </si>
  <si>
    <t>BP6pOoBuTkW8unk47nSjNQ==</t>
  </si>
  <si>
    <t>474925f4-3872-4eb8-b482-f52c89db29a2897</t>
  </si>
  <si>
    <t>AW00023333</t>
  </si>
  <si>
    <t>4+ny2IscAE6BkkL5/861hg==</t>
  </si>
  <si>
    <t>474925f4-3872-4eb8-b482-f52c89db29a2898</t>
  </si>
  <si>
    <t>AW00023335</t>
  </si>
  <si>
    <t>Lv7v5wW7+0anitRVt6rp/w==</t>
  </si>
  <si>
    <t>474925f4-3872-4eb8-b482-f52c89db29a2899</t>
  </si>
  <si>
    <t>AW00023341</t>
  </si>
  <si>
    <t>ZFqzyWyVeEGbFbb4JVGcpA==</t>
  </si>
  <si>
    <t>474925f4-3872-4eb8-b482-f52c89db29a2900</t>
  </si>
  <si>
    <t>AW00023710</t>
  </si>
  <si>
    <t>SzWvKiyGCU6PdVlYTrELZA==</t>
  </si>
  <si>
    <t>474925f4-3872-4eb8-b482-f52c89db29a2901</t>
  </si>
  <si>
    <t>AW00023711</t>
  </si>
  <si>
    <t>YwailCOJtUSvB6EkazwRlQ==</t>
  </si>
  <si>
    <t>474925f4-3872-4eb8-b482-f52c89db29a2902</t>
  </si>
  <si>
    <t>AW00023733</t>
  </si>
  <si>
    <t>oZEVh476aUeDlMGiFNA6WA==</t>
  </si>
  <si>
    <t>474925f4-3872-4eb8-b482-f52c89db29a2903</t>
  </si>
  <si>
    <t>AW00023805</t>
  </si>
  <si>
    <t>36XzI8OSfEyUVM1V/jwvug==</t>
  </si>
  <si>
    <t>474925f4-3872-4eb8-b482-f52c89db29a2904</t>
  </si>
  <si>
    <t>AW00024333</t>
  </si>
  <si>
    <t>ophHpFSF0UefykqbFRIXkw==</t>
  </si>
  <si>
    <t>474925f4-3872-4eb8-b482-f52c89db29a2905</t>
  </si>
  <si>
    <t>AW00024390</t>
  </si>
  <si>
    <t>so1lupnIxUql4RGQI1YT0Q==</t>
  </si>
  <si>
    <t>474925f4-3872-4eb8-b482-f52c89db29a2906</t>
  </si>
  <si>
    <t>AW00024964</t>
  </si>
  <si>
    <t>n41KWXTn70GKC3A/cSuI9w==</t>
  </si>
  <si>
    <t>474925f4-3872-4eb8-b482-f52c89db29a2907</t>
  </si>
  <si>
    <t>AW00024968</t>
  </si>
  <si>
    <t>/8UKEXDK3UqaVsZhthdgbA==</t>
  </si>
  <si>
    <t>474925f4-3872-4eb8-b482-f52c89db29a2908</t>
  </si>
  <si>
    <t>AW00024989</t>
  </si>
  <si>
    <t>9J7IcCOoE0q48HnRTnfTuQ==</t>
  </si>
  <si>
    <t>474925f4-3872-4eb8-b482-f52c89db29a2909</t>
  </si>
  <si>
    <t>AW00024991</t>
  </si>
  <si>
    <t>+gDUJHDMHEGWYIodTUb4fA==</t>
  </si>
  <si>
    <t>474925f4-3872-4eb8-b482-f52c89db29a2910</t>
  </si>
  <si>
    <t>AW00025072</t>
  </si>
  <si>
    <t>m6/lH3mpekW5fEc1fRTFQw==</t>
  </si>
  <si>
    <t>474925f4-3872-4eb8-b482-f52c89db29a2911</t>
  </si>
  <si>
    <t>AW00025096</t>
  </si>
  <si>
    <t>Y8uv5y2KiEG58hrG6Z2LQQ==</t>
  </si>
  <si>
    <t>474925f4-3872-4eb8-b482-f52c89db29a2912</t>
  </si>
  <si>
    <t>AW00025153</t>
  </si>
  <si>
    <t>yu7PkUfQUEO9i5AdpnlogA==</t>
  </si>
  <si>
    <t>474925f4-3872-4eb8-b482-f52c89db29a2913</t>
  </si>
  <si>
    <t>AW00025896</t>
  </si>
  <si>
    <t>YQBxWEqhVUeVlhsyKs32hw==</t>
  </si>
  <si>
    <t>474925f4-3872-4eb8-b482-f52c89db29a2914</t>
  </si>
  <si>
    <t>AW00026078</t>
  </si>
  <si>
    <t>nMKG1YYwU0ePMgkjiYMhAA==</t>
  </si>
  <si>
    <t>474925f4-3872-4eb8-b482-f52c89db29a2915</t>
  </si>
  <si>
    <t>AW00026287</t>
  </si>
  <si>
    <t>hVHmWe0cGUKeVopWbla4Xg==</t>
  </si>
  <si>
    <t>474925f4-3872-4eb8-b482-f52c89db29a2916</t>
  </si>
  <si>
    <t>AW00026448</t>
  </si>
  <si>
    <t>xWK8aX4560mSTMHQDkj3hQ==</t>
  </si>
  <si>
    <t>474925f4-3872-4eb8-b482-f52c89db29a2917</t>
  </si>
  <si>
    <t>AW00026464</t>
  </si>
  <si>
    <t>18/gy4wVM0+nUpcaHZ/CMw==</t>
  </si>
  <si>
    <t>474925f4-3872-4eb8-b482-f52c89db29a2918</t>
  </si>
  <si>
    <t>AW00026584</t>
  </si>
  <si>
    <t>QEMcqgkTsUqs5uMHbJJIsg==</t>
  </si>
  <si>
    <t>474925f4-3872-4eb8-b482-f52c89db29a2919</t>
  </si>
  <si>
    <t>AW00026638</t>
  </si>
  <si>
    <t>2WqeqxXGvEWyt1dtxb0CKw==</t>
  </si>
  <si>
    <t>474925f4-3872-4eb8-b482-f52c89db29a2920</t>
  </si>
  <si>
    <t>AW00026680</t>
  </si>
  <si>
    <t>cevJ3dYlDkmwAJPbhrx2BQ==</t>
  </si>
  <si>
    <t>474925f4-3872-4eb8-b482-f52c89db29a2921</t>
  </si>
  <si>
    <t>AW00027213</t>
  </si>
  <si>
    <t>hsc97m4l5UCm/C2YZsfysw==</t>
  </si>
  <si>
    <t>474925f4-3872-4eb8-b482-f52c89db29a2922</t>
  </si>
  <si>
    <t>AW00027272</t>
  </si>
  <si>
    <t>CMX/2mWDWESTAxPsS5L+2A==</t>
  </si>
  <si>
    <t>474925f4-3872-4eb8-b482-f52c89db29a2923</t>
  </si>
  <si>
    <t>AW00027295</t>
  </si>
  <si>
    <t>aAZM9cUJQU+7ut6KHyfVKQ==</t>
  </si>
  <si>
    <t>474925f4-3872-4eb8-b482-f52c89db29a2924</t>
  </si>
  <si>
    <t>AW00027461</t>
  </si>
  <si>
    <t>ymJntsIaIEaXFBmG8e+hcQ==</t>
  </si>
  <si>
    <t>474925f4-3872-4eb8-b482-f52c89db29a2925</t>
  </si>
  <si>
    <t>AW00027608</t>
  </si>
  <si>
    <t>Ji6ncTMtDESfazl4WVO34Q==</t>
  </si>
  <si>
    <t>474925f4-3872-4eb8-b482-f52c89db29a2926</t>
  </si>
  <si>
    <t>AW00028617</t>
  </si>
  <si>
    <t>Y0YsLpivy066hIW6guaSdQ==</t>
  </si>
  <si>
    <t>474925f4-3872-4eb8-b482-f52c89db29a2927</t>
  </si>
  <si>
    <t>AW00028783</t>
  </si>
  <si>
    <t>iBWfgwsxZU6W2sBwV5lZPA==</t>
  </si>
  <si>
    <t>474925f4-3872-4eb8-b482-f52c89db29a2928</t>
  </si>
  <si>
    <t>AW00028995</t>
  </si>
  <si>
    <t>Y/yeOt2PI0yGMeVNcL0viA==</t>
  </si>
  <si>
    <t>474925f4-3872-4eb8-b482-f52c89db29a2929</t>
  </si>
  <si>
    <t>AW00029006</t>
  </si>
  <si>
    <t>/PYY/WAW40itr7tDyphnzw==</t>
  </si>
  <si>
    <t>474925f4-3872-4eb8-b482-f52c89db29a2930</t>
  </si>
  <si>
    <t>AW00029134</t>
  </si>
  <si>
    <t>Frwigryrv0aE1kuPzwihmg==</t>
  </si>
  <si>
    <t>474925f4-3872-4eb8-b482-f52c89db29a2931</t>
  </si>
  <si>
    <t>AW00011129</t>
  </si>
  <si>
    <t>257WTfqX5kqTxM6rNgZP0g==</t>
  </si>
  <si>
    <t>474925f4-3872-4eb8-b482-f52c89db29a2932</t>
  </si>
  <si>
    <t>AW00011154</t>
  </si>
  <si>
    <t>uMfqzLxK60a5ptVkH783tw==</t>
  </si>
  <si>
    <t>474925f4-3872-4eb8-b482-f52c89db29a2933</t>
  </si>
  <si>
    <t>AW00011282</t>
  </si>
  <si>
    <t>nD9p8vtjvEmYPD7EWftW4w==</t>
  </si>
  <si>
    <t>474925f4-3872-4eb8-b482-f52c89db29a2934</t>
  </si>
  <si>
    <t>AW00011301</t>
  </si>
  <si>
    <t>ISM1LuKBm0G+XMVC6VJWUA==</t>
  </si>
  <si>
    <t>474925f4-3872-4eb8-b482-f52c89db29a2935</t>
  </si>
  <si>
    <t>AW00011535</t>
  </si>
  <si>
    <t>6peoqmxNaUGuUXuQ5quN0Q==</t>
  </si>
  <si>
    <t>474925f4-3872-4eb8-b482-f52c89db29a2936</t>
  </si>
  <si>
    <t>AW00011798</t>
  </si>
  <si>
    <t>L6CYJ5ti7U6rxeWiudhvyg==</t>
  </si>
  <si>
    <t>474925f4-3872-4eb8-b482-f52c89db29a2937</t>
  </si>
  <si>
    <t>AW00011810</t>
  </si>
  <si>
    <t>6sAiDvy2KUecBVbDKD3vvw==</t>
  </si>
  <si>
    <t>474925f4-3872-4eb8-b482-f52c89db29a2938</t>
  </si>
  <si>
    <t>AW00011832</t>
  </si>
  <si>
    <t>myTu4OwhkkujpHfQN1STtg==</t>
  </si>
  <si>
    <t>474925f4-3872-4eb8-b482-f52c89db29a2939</t>
  </si>
  <si>
    <t>AW00012424</t>
  </si>
  <si>
    <t>TAqJEGv9/UiCSqGOdsNBUw==</t>
  </si>
  <si>
    <t>474925f4-3872-4eb8-b482-f52c89db29a2940</t>
  </si>
  <si>
    <t>AW00013146</t>
  </si>
  <si>
    <t>WnYv6cFEeUWsJAFylg3Dtg==</t>
  </si>
  <si>
    <t>474925f4-3872-4eb8-b482-f52c89db29a2941</t>
  </si>
  <si>
    <t>AW00013169</t>
  </si>
  <si>
    <t>lm4OvCio/kiNumBTmYESeQ==</t>
  </si>
  <si>
    <t>474925f4-3872-4eb8-b482-f52c89db29a2942</t>
  </si>
  <si>
    <t>AW00013398</t>
  </si>
  <si>
    <t>p0RiXv0jXUCL4cXH9dDn7Q==</t>
  </si>
  <si>
    <t>474925f4-3872-4eb8-b482-f52c89db29a2943</t>
  </si>
  <si>
    <t>AW00014272</t>
  </si>
  <si>
    <t>h8ZtIcYbykioq3q6pb9L8Q==</t>
  </si>
  <si>
    <t>474925f4-3872-4eb8-b482-f52c89db29a2944</t>
  </si>
  <si>
    <t>AW00014290</t>
  </si>
  <si>
    <t>YWszfuYf5kC/fchi5s5TRQ==</t>
  </si>
  <si>
    <t>474925f4-3872-4eb8-b482-f52c89db29a2945</t>
  </si>
  <si>
    <t>AW00014342</t>
  </si>
  <si>
    <t>f9g+kasIf0abV/tQxQ7ALw==</t>
  </si>
  <si>
    <t>474925f4-3872-4eb8-b482-f52c89db29a2946</t>
  </si>
  <si>
    <t>AW00015550</t>
  </si>
  <si>
    <t>yAhDb+XVyU+aWeliaHZr9w==</t>
  </si>
  <si>
    <t>474925f4-3872-4eb8-b482-f52c89db29a2947</t>
  </si>
  <si>
    <t>AW00016111</t>
  </si>
  <si>
    <t>CVRuJHTDvEqnUbyFHsKSlg==</t>
  </si>
  <si>
    <t>474925f4-3872-4eb8-b482-f52c89db29a2948</t>
  </si>
  <si>
    <t>AW00016119</t>
  </si>
  <si>
    <t>cpU2sg7N80eG13IsI/KmzQ==</t>
  </si>
  <si>
    <t>474925f4-3872-4eb8-b482-f52c89db29a2949</t>
  </si>
  <si>
    <t>AW00016381</t>
  </si>
  <si>
    <t>HANiDeSOVUmqjlmXFXv5gA==</t>
  </si>
  <si>
    <t>474925f4-3872-4eb8-b482-f52c89db29a2950</t>
  </si>
  <si>
    <t>AW00016765</t>
  </si>
  <si>
    <t>fPsjNfuNx0GEGlWKlD7YfA==</t>
  </si>
  <si>
    <t>474925f4-3872-4eb8-b482-f52c89db29a2951</t>
  </si>
  <si>
    <t>AW00016802</t>
  </si>
  <si>
    <t>GmFVfxbx7EeeJWVQeyzVAQ==</t>
  </si>
  <si>
    <t>474925f4-3872-4eb8-b482-f52c89db29a2952</t>
  </si>
  <si>
    <t>AW00016951</t>
  </si>
  <si>
    <t>Ht/In72aJkWKr3Z1JX0MWQ==</t>
  </si>
  <si>
    <t>474925f4-3872-4eb8-b482-f52c89db29a2953</t>
  </si>
  <si>
    <t>AW00017457</t>
  </si>
  <si>
    <t>X3VY28LYsEywNqoazg/Pdg==</t>
  </si>
  <si>
    <t>474925f4-3872-4eb8-b482-f52c89db29a2954</t>
  </si>
  <si>
    <t>AW00017544</t>
  </si>
  <si>
    <t>9Vd29bTxYEaw61ujKy6nUQ==</t>
  </si>
  <si>
    <t>474925f4-3872-4eb8-b482-f52c89db29a2955</t>
  </si>
  <si>
    <t>AW00018923</t>
  </si>
  <si>
    <t>IaSsLCCXV0+WkWV87QDwdw==</t>
  </si>
  <si>
    <t>474925f4-3872-4eb8-b482-f52c89db29a2956</t>
  </si>
  <si>
    <t>AW00020018</t>
  </si>
  <si>
    <t>ZI0SCDxoPUupE6zOovbOlA==</t>
  </si>
  <si>
    <t>474925f4-3872-4eb8-b482-f52c89db29a2957</t>
  </si>
  <si>
    <t>AW00020203</t>
  </si>
  <si>
    <t>/Ma5oXVgiUaEirlArWlA3w==</t>
  </si>
  <si>
    <t>474925f4-3872-4eb8-b482-f52c89db29a2958</t>
  </si>
  <si>
    <t>AW00020493</t>
  </si>
  <si>
    <t>9it9x8L25kmJeACIg9hcIw==</t>
  </si>
  <si>
    <t>474925f4-3872-4eb8-b482-f52c89db29a2959</t>
  </si>
  <si>
    <t>AW00020520</t>
  </si>
  <si>
    <t>RjziOJIFg0GC3wXuYYBHvw==</t>
  </si>
  <si>
    <t>474925f4-3872-4eb8-b482-f52c89db29a2960</t>
  </si>
  <si>
    <t>AW00020757</t>
  </si>
  <si>
    <t>gwAZNhwuOkWcBP6ZYZpDzQ==</t>
  </si>
  <si>
    <t>474925f4-3872-4eb8-b482-f52c89db29a2961</t>
  </si>
  <si>
    <t>AW00021290</t>
  </si>
  <si>
    <t>RZGa0LtYbECX2hpGhEUvfg==</t>
  </si>
  <si>
    <t>474925f4-3872-4eb8-b482-f52c89db29a2962</t>
  </si>
  <si>
    <t>AW00021322</t>
  </si>
  <si>
    <t>7v88wjvPrkiyVkiEJ2bahA==</t>
  </si>
  <si>
    <t>474925f4-3872-4eb8-b482-f52c89db29a2963</t>
  </si>
  <si>
    <t>AW00021414</t>
  </si>
  <si>
    <t>chVL2uEL2ku7RYr0mirPRg==</t>
  </si>
  <si>
    <t>474925f4-3872-4eb8-b482-f52c89db29a2964</t>
  </si>
  <si>
    <t>AW00021578</t>
  </si>
  <si>
    <t>XU001pIlNEym1p80NiQjAg==</t>
  </si>
  <si>
    <t>474925f4-3872-4eb8-b482-f52c89db29a2965</t>
  </si>
  <si>
    <t>AW00022013</t>
  </si>
  <si>
    <t>aMnWXKIKDkihTvaQrVNBWQ==</t>
  </si>
  <si>
    <t>474925f4-3872-4eb8-b482-f52c89db29a2966</t>
  </si>
  <si>
    <t>AW00022057</t>
  </si>
  <si>
    <t>cx3Z8J2N1kiz3aFvWl2IUQ==</t>
  </si>
  <si>
    <t>474925f4-3872-4eb8-b482-f52c89db29a2967</t>
  </si>
  <si>
    <t>AW00022093</t>
  </si>
  <si>
    <t>24cgt3zGpE6QnmuwvzQbtA==</t>
  </si>
  <si>
    <t>474925f4-3872-4eb8-b482-f52c89db29a2968</t>
  </si>
  <si>
    <t>AW00022211</t>
  </si>
  <si>
    <t>DxHmHCcZkUuLrFr3BUFtcw==</t>
  </si>
  <si>
    <t>474925f4-3872-4eb8-b482-f52c89db29a2969</t>
  </si>
  <si>
    <t>AW00022994</t>
  </si>
  <si>
    <t>uWeoBhGJrkCQ+jx0MqKDCg==</t>
  </si>
  <si>
    <t>474925f4-3872-4eb8-b482-f52c89db29a2970</t>
  </si>
  <si>
    <t>AW00023108</t>
  </si>
  <si>
    <t>Jr7y1Rd2tUCqDMJQOwBucw==</t>
  </si>
  <si>
    <t>474925f4-3872-4eb8-b482-f52c89db29a2971</t>
  </si>
  <si>
    <t>AW00023167</t>
  </si>
  <si>
    <t>1wMLsgBT9EuV8yYSyV/RJg==</t>
  </si>
  <si>
    <t>474925f4-3872-4eb8-b482-f52c89db29a2972</t>
  </si>
  <si>
    <t>AW00023203</t>
  </si>
  <si>
    <t>RRPbzW5F+EG5Y4aIJBJlYA==</t>
  </si>
  <si>
    <t>474925f4-3872-4eb8-b482-f52c89db29a2973</t>
  </si>
  <si>
    <t>AW00023403</t>
  </si>
  <si>
    <t>ub5gPDU4JU27iGc0zO5TUA==</t>
  </si>
  <si>
    <t>474925f4-3872-4eb8-b482-f52c89db29a2974</t>
  </si>
  <si>
    <t>AW00023473</t>
  </si>
  <si>
    <t>KY0wGxyE+kW0b2mwF9reVg==</t>
  </si>
  <si>
    <t>474925f4-3872-4eb8-b482-f52c89db29a2975</t>
  </si>
  <si>
    <t>AW00023714</t>
  </si>
  <si>
    <t>Yi+mel5dXEm/tIxXzVSvoQ==</t>
  </si>
  <si>
    <t>474925f4-3872-4eb8-b482-f52c89db29a2976</t>
  </si>
  <si>
    <t>AW00023735</t>
  </si>
  <si>
    <t>g/rOGR6dYkyLtmnkpPciAA==</t>
  </si>
  <si>
    <t>474925f4-3872-4eb8-b482-f52c89db29a2977</t>
  </si>
  <si>
    <t>AW00024237</t>
  </si>
  <si>
    <t>fHmZ7gpSz0+AsCQg1YZynQ==</t>
  </si>
  <si>
    <t>474925f4-3872-4eb8-b482-f52c89db29a2978</t>
  </si>
  <si>
    <t>AW00024658</t>
  </si>
  <si>
    <t>wUE9wBgNGUGtoRcQaxUy7A==</t>
  </si>
  <si>
    <t>474925f4-3872-4eb8-b482-f52c89db29a2979</t>
  </si>
  <si>
    <t>AW00024943</t>
  </si>
  <si>
    <t>4Q2j1WZHKkiOFQib6T5E4A==</t>
  </si>
  <si>
    <t>474925f4-3872-4eb8-b482-f52c89db29a2980</t>
  </si>
  <si>
    <t>AW00025893</t>
  </si>
  <si>
    <t>DdG/zo7HckW1HosxN1FkwA==</t>
  </si>
  <si>
    <t>474925f4-3872-4eb8-b482-f52c89db29a2981</t>
  </si>
  <si>
    <t>AW00025975</t>
  </si>
  <si>
    <t>k73rscbc6U+VXQbFlBXPdg==</t>
  </si>
  <si>
    <t>474925f4-3872-4eb8-b482-f52c89db29a2982</t>
  </si>
  <si>
    <t>AW00026312</t>
  </si>
  <si>
    <t>/fIMtIPQgE63+rEOcvwN/g==</t>
  </si>
  <si>
    <t>474925f4-3872-4eb8-b482-f52c89db29a2983</t>
  </si>
  <si>
    <t>AW00026317</t>
  </si>
  <si>
    <t>6JjCbmxVkEWYHUWTgH4a/w==</t>
  </si>
  <si>
    <t>474925f4-3872-4eb8-b482-f52c89db29a2984</t>
  </si>
  <si>
    <t>AW00026457</t>
  </si>
  <si>
    <t>FOoE1tPisUqS/P2Pazc7Fg==</t>
  </si>
  <si>
    <t>474925f4-3872-4eb8-b482-f52c89db29a2985</t>
  </si>
  <si>
    <t>AW00026463</t>
  </si>
  <si>
    <t>SgswrSfB7kacKF3INKAYSA==</t>
  </si>
  <si>
    <t>474925f4-3872-4eb8-b482-f52c89db29a2986</t>
  </si>
  <si>
    <t>AW00026498</t>
  </si>
  <si>
    <t>32lfw88cUUq2rVdjvcO0tw==</t>
  </si>
  <si>
    <t>474925f4-3872-4eb8-b482-f52c89db29a2987</t>
  </si>
  <si>
    <t>AW00027034</t>
  </si>
  <si>
    <t>EO9vP3femUWys6/Zu8E7SA==</t>
  </si>
  <si>
    <t>474925f4-3872-4eb8-b482-f52c89db29a2988</t>
  </si>
  <si>
    <t>AW00027538</t>
  </si>
  <si>
    <t>E8RLw+2i5kiQ5Itxt/o2jQ==</t>
  </si>
  <si>
    <t>474925f4-3872-4eb8-b482-f52c89db29a2989</t>
  </si>
  <si>
    <t>AW00027675</t>
  </si>
  <si>
    <t>E0Yd743oJkGFvZLcCrk6KA==</t>
  </si>
  <si>
    <t>474925f4-3872-4eb8-b482-f52c89db29a2990</t>
  </si>
  <si>
    <t>AW00027742</t>
  </si>
  <si>
    <t>u/H1RmKRWkCFe57wl4sO6A==</t>
  </si>
  <si>
    <t>474925f4-3872-4eb8-b482-f52c89db29a2991</t>
  </si>
  <si>
    <t>AW00027919</t>
  </si>
  <si>
    <t>Ksp0keklPEqXK4qtbStQHQ==</t>
  </si>
  <si>
    <t>474925f4-3872-4eb8-b482-f52c89db29a2992</t>
  </si>
  <si>
    <t>AW00028227</t>
  </si>
  <si>
    <t>4Wh2mS0EkUykRIEsG8CyNA==</t>
  </si>
  <si>
    <t>474925f4-3872-4eb8-b482-f52c89db29a2993</t>
  </si>
  <si>
    <t>AW00028277</t>
  </si>
  <si>
    <t>k6bZxI6240+x4jtM74LoHg==</t>
  </si>
  <si>
    <t>474925f4-3872-4eb8-b482-f52c89db29a2994</t>
  </si>
  <si>
    <t>AW00028295</t>
  </si>
  <si>
    <t>RgJ44lLS7kuQtB1yBlgfJQ==</t>
  </si>
  <si>
    <t>474925f4-3872-4eb8-b482-f52c89db29a2995</t>
  </si>
  <si>
    <t>AW00028770</t>
  </si>
  <si>
    <t>8Y02bbWsT0CU4hmCQfSMtQ==</t>
  </si>
  <si>
    <t>474925f4-3872-4eb8-b482-f52c89db29a2996</t>
  </si>
  <si>
    <t>AW00028793</t>
  </si>
  <si>
    <t>9daZK5e7LECiQbMwdTjtdg==</t>
  </si>
  <si>
    <t>474925f4-3872-4eb8-b482-f52c89db29a2997</t>
  </si>
  <si>
    <t>AW00028856</t>
  </si>
  <si>
    <t>pRuvy6k/zUKolPBkzIe8gA==</t>
  </si>
  <si>
    <t>474925f4-3872-4eb8-b482-f52c89db29a2998</t>
  </si>
  <si>
    <t>AW00029258</t>
  </si>
  <si>
    <t>m1J9hQ6I/EWJ9lROvGqEEw==</t>
  </si>
  <si>
    <t>474925f4-3872-4eb8-b482-f52c89db29a2999</t>
  </si>
  <si>
    <t>AW00011255</t>
  </si>
  <si>
    <t>xCKja43xq0+17tZ3LWAiCQ==</t>
  </si>
  <si>
    <t>474925f4-3872-4eb8-b482-f52c89db29a3000</t>
  </si>
  <si>
    <t>AW00011313</t>
  </si>
  <si>
    <t>nkYEry6/YUKncl2Ry2UHog==</t>
  </si>
  <si>
    <t>474925f4-3872-4eb8-b482-f52c89db29a3001</t>
  </si>
  <si>
    <t>AW00011620</t>
  </si>
  <si>
    <t>EB7cpSe1Vkq79NYonhDkew==</t>
  </si>
  <si>
    <t>474925f4-3872-4eb8-b482-f52c89db29a3002</t>
  </si>
  <si>
    <t>AW00011663</t>
  </si>
  <si>
    <t>RoIDENQMp0S1tYPXbvPS8w==</t>
  </si>
  <si>
    <t>474925f4-3872-4eb8-b482-f52c89db29a3003</t>
  </si>
  <si>
    <t>AW00011730</t>
  </si>
  <si>
    <t>BnjmZ4zNWkq6BaLaqtH0Ug==</t>
  </si>
  <si>
    <t>474925f4-3872-4eb8-b482-f52c89db29a3004</t>
  </si>
  <si>
    <t>AW00011780</t>
  </si>
  <si>
    <t>jDVuZJ7hOEy1bTjTzLIBng==</t>
  </si>
  <si>
    <t>474925f4-3872-4eb8-b482-f52c89db29a3005</t>
  </si>
  <si>
    <t>AW00011880</t>
  </si>
  <si>
    <t>16DTYZma/EWOroBGwFx+Mg==</t>
  </si>
  <si>
    <t>474925f4-3872-4eb8-b482-f52c89db29a3006</t>
  </si>
  <si>
    <t>AW00012041</t>
  </si>
  <si>
    <t>9bYxM9mwrU2kTYR6ZK+9XQ==</t>
  </si>
  <si>
    <t>474925f4-3872-4eb8-b482-f52c89db29a3007</t>
  </si>
  <si>
    <t>AW00012059</t>
  </si>
  <si>
    <t>3Le4nOD6bEmxF0OEHwfOKg==</t>
  </si>
  <si>
    <t>474925f4-3872-4eb8-b482-f52c89db29a3008</t>
  </si>
  <si>
    <t>AW00012436</t>
  </si>
  <si>
    <t>mnC6TitWlkKw5xSgV9ZdbA==</t>
  </si>
  <si>
    <t>474925f4-3872-4eb8-b482-f52c89db29a3009</t>
  </si>
  <si>
    <t>AW00012531</t>
  </si>
  <si>
    <t>d8Gkv9sPaUiKv6R0v80dbg==</t>
  </si>
  <si>
    <t>474925f4-3872-4eb8-b482-f52c89db29a3010</t>
  </si>
  <si>
    <t>AW00012949</t>
  </si>
  <si>
    <t>wzOdi18Hi0W0Fd77wSLtLA==</t>
  </si>
  <si>
    <t>474925f4-3872-4eb8-b482-f52c89db29a3011</t>
  </si>
  <si>
    <t>AW00013028</t>
  </si>
  <si>
    <t>PwaBPIVwrkukpR/vAFkwWA==</t>
  </si>
  <si>
    <t>474925f4-3872-4eb8-b482-f52c89db29a3012</t>
  </si>
  <si>
    <t>AW00013072</t>
  </si>
  <si>
    <t>pHjpCsmf8EKTA/uPZ1JA3g==</t>
  </si>
  <si>
    <t>474925f4-3872-4eb8-b482-f52c89db29a3013</t>
  </si>
  <si>
    <t>AW00013184</t>
  </si>
  <si>
    <t>u/15jD2CAE6FMsRZsCTYwg==</t>
  </si>
  <si>
    <t>474925f4-3872-4eb8-b482-f52c89db29a3014</t>
  </si>
  <si>
    <t>AW00013203</t>
  </si>
  <si>
    <t>OkKGEunekUmfK4MQmyWz3A==</t>
  </si>
  <si>
    <t>474925f4-3872-4eb8-b482-f52c89db29a3015</t>
  </si>
  <si>
    <t>AW00013654</t>
  </si>
  <si>
    <t>PjixSV2tKkq0Kw/rlZ9i8g==</t>
  </si>
  <si>
    <t>474925f4-3872-4eb8-b482-f52c89db29a3016</t>
  </si>
  <si>
    <t>AW00014021</t>
  </si>
  <si>
    <t>hA7MM9pzyUCgn6bDx19C0Q==</t>
  </si>
  <si>
    <t>474925f4-3872-4eb8-b482-f52c89db29a3017</t>
  </si>
  <si>
    <t>AW00014245</t>
  </si>
  <si>
    <t>F4Z8KT7moE+2Xn3PI85k5A==</t>
  </si>
  <si>
    <t>474925f4-3872-4eb8-b482-f52c89db29a3018</t>
  </si>
  <si>
    <t>AW00014438</t>
  </si>
  <si>
    <t>68bBeAKd+Eqyk2hPj3lm4g==</t>
  </si>
  <si>
    <t>474925f4-3872-4eb8-b482-f52c89db29a3019</t>
  </si>
  <si>
    <t>AW00014894</t>
  </si>
  <si>
    <t>qod4qCWM+USAuzg5+OXarw==</t>
  </si>
  <si>
    <t>474925f4-3872-4eb8-b482-f52c89db29a3020</t>
  </si>
  <si>
    <t>AW00015248</t>
  </si>
  <si>
    <t>tQAzM+/e+EiSG72NXY8Quw==</t>
  </si>
  <si>
    <t>474925f4-3872-4eb8-b482-f52c89db29a3021</t>
  </si>
  <si>
    <t>AW00015771</t>
  </si>
  <si>
    <t>ZH2EN4TECUeM0TVFg2JjDQ==</t>
  </si>
  <si>
    <t>474925f4-3872-4eb8-b482-f52c89db29a3022</t>
  </si>
  <si>
    <t>AW00015782</t>
  </si>
  <si>
    <t>u8EgfkGj4kKTE7tRZFd3ig==</t>
  </si>
  <si>
    <t>474925f4-3872-4eb8-b482-f52c89db29a3023</t>
  </si>
  <si>
    <t>AW00015979</t>
  </si>
  <si>
    <t>9doYMBw6hU6HnJwiUVifdA==</t>
  </si>
  <si>
    <t>474925f4-3872-4eb8-b482-f52c89db29a3024</t>
  </si>
  <si>
    <t>AW00016334</t>
  </si>
  <si>
    <t>sThuxFmqgEm2ld6RDPE1nQ==</t>
  </si>
  <si>
    <t>474925f4-3872-4eb8-b482-f52c89db29a3025</t>
  </si>
  <si>
    <t>AW00016642</t>
  </si>
  <si>
    <t>oCRXaQgEIEaRN9MEDqvi4Q==</t>
  </si>
  <si>
    <t>474925f4-3872-4eb8-b482-f52c89db29a3026</t>
  </si>
  <si>
    <t>AW00016819</t>
  </si>
  <si>
    <t>qXlAB9K0R0iiibfSeYI4MA==</t>
  </si>
  <si>
    <t>474925f4-3872-4eb8-b482-f52c89db29a3027</t>
  </si>
  <si>
    <t>AW00016832</t>
  </si>
  <si>
    <t>RvZ47wBc7UqNGnd2Sgd2Qw==</t>
  </si>
  <si>
    <t>474925f4-3872-4eb8-b482-f52c89db29a3028</t>
  </si>
  <si>
    <t>AW00016975</t>
  </si>
  <si>
    <t>msvL3iCPtEWf4NE8UyH4yA==</t>
  </si>
  <si>
    <t>474925f4-3872-4eb8-b482-f52c89db29a3029</t>
  </si>
  <si>
    <t>AW00017042</t>
  </si>
  <si>
    <t>dx6bD516U02Ab/o7JhNQOg==</t>
  </si>
  <si>
    <t>474925f4-3872-4eb8-b482-f52c89db29a3030</t>
  </si>
  <si>
    <t>AW00017391</t>
  </si>
  <si>
    <t>cUcwxEanE0a0Ib5fq55TTQ==</t>
  </si>
  <si>
    <t>474925f4-3872-4eb8-b482-f52c89db29a3031</t>
  </si>
  <si>
    <t>AW00017485</t>
  </si>
  <si>
    <t>1Q3Tl5hbwkGdQcZwPtPk1g==</t>
  </si>
  <si>
    <t>474925f4-3872-4eb8-b482-f52c89db29a3032</t>
  </si>
  <si>
    <t>AW00018430</t>
  </si>
  <si>
    <t>6rLpDpdYRU+Enzue50zK6Q==</t>
  </si>
  <si>
    <t>474925f4-3872-4eb8-b482-f52c89db29a3033</t>
  </si>
  <si>
    <t>AW00018538</t>
  </si>
  <si>
    <t>6BJIZhPoY0S+N7CqHjnhow==</t>
  </si>
  <si>
    <t>474925f4-3872-4eb8-b482-f52c89db29a3034</t>
  </si>
  <si>
    <t>AW00018639</t>
  </si>
  <si>
    <t>RgywpbUWXk+OJY1U6Qu0Rw==</t>
  </si>
  <si>
    <t>474925f4-3872-4eb8-b482-f52c89db29a3035</t>
  </si>
  <si>
    <t>AW00018783</t>
  </si>
  <si>
    <t>RzZXOH+b0UewLUobkTDupA==</t>
  </si>
  <si>
    <t>474925f4-3872-4eb8-b482-f52c89db29a3036</t>
  </si>
  <si>
    <t>AW00018857</t>
  </si>
  <si>
    <t>5IwABFEQaEqvXcO0JIHgdA==</t>
  </si>
  <si>
    <t>474925f4-3872-4eb8-b482-f52c89db29a3037</t>
  </si>
  <si>
    <t>AW00018870</t>
  </si>
  <si>
    <t>Ul0TJMR0vUauBRM13GfwSQ==</t>
  </si>
  <si>
    <t>474925f4-3872-4eb8-b482-f52c89db29a3038</t>
  </si>
  <si>
    <t>AW00019119</t>
  </si>
  <si>
    <t>hMzcWIY2p0egcwrorPB0Ow==</t>
  </si>
  <si>
    <t>474925f4-3872-4eb8-b482-f52c89db29a3039</t>
  </si>
  <si>
    <t>AW00019682</t>
  </si>
  <si>
    <t>6hLCo/C1U0af5zAy7lhLjA==</t>
  </si>
  <si>
    <t>474925f4-3872-4eb8-b482-f52c89db29a3040</t>
  </si>
  <si>
    <t>AW00019695</t>
  </si>
  <si>
    <t>DgXUyaXq+0iCvBMpd5ovPQ==</t>
  </si>
  <si>
    <t>474925f4-3872-4eb8-b482-f52c89db29a3041</t>
  </si>
  <si>
    <t>AW00019706</t>
  </si>
  <si>
    <t>2YWOY49lSE67+4VfMiC4pA==</t>
  </si>
  <si>
    <t>474925f4-3872-4eb8-b482-f52c89db29a3042</t>
  </si>
  <si>
    <t>AW00019864</t>
  </si>
  <si>
    <t>wmeCgEWDiEuQa8TvUBz4JA==</t>
  </si>
  <si>
    <t>474925f4-3872-4eb8-b482-f52c89db29a3043</t>
  </si>
  <si>
    <t>AW00020652</t>
  </si>
  <si>
    <t>1l/l4eU7gUuePBfE0dmSEw==</t>
  </si>
  <si>
    <t>474925f4-3872-4eb8-b482-f52c89db29a3044</t>
  </si>
  <si>
    <t>AW00021701</t>
  </si>
  <si>
    <t>1NrTLDWwnUi6K0PT2YuPkQ==</t>
  </si>
  <si>
    <t>474925f4-3872-4eb8-b482-f52c89db29a3045</t>
  </si>
  <si>
    <t>AW00021716</t>
  </si>
  <si>
    <t>Hn1puS9ANkKcfi4Ceo40XQ==</t>
  </si>
  <si>
    <t>474925f4-3872-4eb8-b482-f52c89db29a3046</t>
  </si>
  <si>
    <t>AW00021772</t>
  </si>
  <si>
    <t>enZHI6qg6UiL65Wz7cvcEg==</t>
  </si>
  <si>
    <t>474925f4-3872-4eb8-b482-f52c89db29a3047</t>
  </si>
  <si>
    <t>AW00021919</t>
  </si>
  <si>
    <t>EAYqOd7Sl0aSFsRhPi4jzA==</t>
  </si>
  <si>
    <t>474925f4-3872-4eb8-b482-f52c89db29a3048</t>
  </si>
  <si>
    <t>AW00022183</t>
  </si>
  <si>
    <t>Co5kFYQyUkakllEAg8C5CQ==</t>
  </si>
  <si>
    <t>474925f4-3872-4eb8-b482-f52c89db29a3049</t>
  </si>
  <si>
    <t>AW00022717</t>
  </si>
  <si>
    <t>odqzvFKj7ECTfs+xi0YvEw==</t>
  </si>
  <si>
    <t>474925f4-3872-4eb8-b482-f52c89db29a3050</t>
  </si>
  <si>
    <t>AW00022764</t>
  </si>
  <si>
    <t>bz279AMx8Em0TX4JftbyGg==</t>
  </si>
  <si>
    <t>474925f4-3872-4eb8-b482-f52c89db29a3051</t>
  </si>
  <si>
    <t>AW00022970</t>
  </si>
  <si>
    <t>kZQttKIkqEGb7QMNhcJL/w==</t>
  </si>
  <si>
    <t>474925f4-3872-4eb8-b482-f52c89db29a3052</t>
  </si>
  <si>
    <t>AW00023050</t>
  </si>
  <si>
    <t>CXtQAyuKeUKQGhXODoVBSQ==</t>
  </si>
  <si>
    <t>474925f4-3872-4eb8-b482-f52c89db29a3053</t>
  </si>
  <si>
    <t>AW00023202</t>
  </si>
  <si>
    <t>cy0FfTFuM0mYof4PXyO9vQ==</t>
  </si>
  <si>
    <t>474925f4-3872-4eb8-b482-f52c89db29a3054</t>
  </si>
  <si>
    <t>AW00023831</t>
  </si>
  <si>
    <t>OHL5g7XqI0arkYQAevn6jg==</t>
  </si>
  <si>
    <t>474925f4-3872-4eb8-b482-f52c89db29a3055</t>
  </si>
  <si>
    <t>AW00023833</t>
  </si>
  <si>
    <t>mzCDcvxwH0aOhHXLt8Onrg==</t>
  </si>
  <si>
    <t>474925f4-3872-4eb8-b482-f52c89db29a3056</t>
  </si>
  <si>
    <t>AW00024352</t>
  </si>
  <si>
    <t>g7BR7FSqG0mLzmjS+ZBttA==</t>
  </si>
  <si>
    <t>474925f4-3872-4eb8-b482-f52c89db29a3057</t>
  </si>
  <si>
    <t>AW00024927</t>
  </si>
  <si>
    <t>HFAuMSDNrEOfIc4odKJpJA==</t>
  </si>
  <si>
    <t>474925f4-3872-4eb8-b482-f52c89db29a3058</t>
  </si>
  <si>
    <t>AW00025378</t>
  </si>
  <si>
    <t>1aHHN3PtZEm8d3dr/7LJLg==</t>
  </si>
  <si>
    <t>474925f4-3872-4eb8-b482-f52c89db29a3059</t>
  </si>
  <si>
    <t>AW00025428</t>
  </si>
  <si>
    <t>a2TyKcSlAEqY1RY0fFy/8Q==</t>
  </si>
  <si>
    <t>474925f4-3872-4eb8-b482-f52c89db29a3060</t>
  </si>
  <si>
    <t>AW00025865</t>
  </si>
  <si>
    <t>Ssl396SuUE6465d0swuKLQ==</t>
  </si>
  <si>
    <t>474925f4-3872-4eb8-b482-f52c89db29a3061</t>
  </si>
  <si>
    <t>AW00025964</t>
  </si>
  <si>
    <t>hS1v84xziUi1z0cbgW3kzg==</t>
  </si>
  <si>
    <t>474925f4-3872-4eb8-b482-f52c89db29a3062</t>
  </si>
  <si>
    <t>AW00025972</t>
  </si>
  <si>
    <t>WGxzjBvJ5E+PTSLRQh3FEQ==</t>
  </si>
  <si>
    <t>474925f4-3872-4eb8-b482-f52c89db29a3063</t>
  </si>
  <si>
    <t>AW00026266</t>
  </si>
  <si>
    <t>jh4sBmTtOkKjISmvtHN2Jg==</t>
  </si>
  <si>
    <t>474925f4-3872-4eb8-b482-f52c89db29a3064</t>
  </si>
  <si>
    <t>AW00026337</t>
  </si>
  <si>
    <t>ELLfu5IgikqaArQ2oo8yIw==</t>
  </si>
  <si>
    <t>474925f4-3872-4eb8-b482-f52c89db29a3065</t>
  </si>
  <si>
    <t>AW00026794</t>
  </si>
  <si>
    <t>unn8XT36RkGPclOsfgPe9w==</t>
  </si>
  <si>
    <t>474925f4-3872-4eb8-b482-f52c89db29a3066</t>
  </si>
  <si>
    <t>AW00027202</t>
  </si>
  <si>
    <t>N/Akns8MLUmmoNUcelre0A==</t>
  </si>
  <si>
    <t>474925f4-3872-4eb8-b482-f52c89db29a3067</t>
  </si>
  <si>
    <t>AW00027279</t>
  </si>
  <si>
    <t>1/DzG6FvF0KKTvbxeiAZSA==</t>
  </si>
  <si>
    <t>474925f4-3872-4eb8-b482-f52c89db29a3068</t>
  </si>
  <si>
    <t>AW00027671</t>
  </si>
  <si>
    <t>sIohIjfeZEyj5GsKCcK44A==</t>
  </si>
  <si>
    <t>474925f4-3872-4eb8-b482-f52c89db29a3069</t>
  </si>
  <si>
    <t>AW00028019</t>
  </si>
  <si>
    <t>h4FZ3vm7tkSNHjW2XJbvHg==</t>
  </si>
  <si>
    <t>474925f4-3872-4eb8-b482-f52c89db29a3070</t>
  </si>
  <si>
    <t>AW00028181</t>
  </si>
  <si>
    <t>31tb0EhGoki/+f9dhbKvxw==</t>
  </si>
  <si>
    <t>474925f4-3872-4eb8-b482-f52c89db29a3071</t>
  </si>
  <si>
    <t>AW00028255</t>
  </si>
  <si>
    <t>f+vNSxI000SQqfosAYWomw==</t>
  </si>
  <si>
    <t>474925f4-3872-4eb8-b482-f52c89db29a3072</t>
  </si>
  <si>
    <t>AW00028599</t>
  </si>
  <si>
    <t>L2VKIcCdYEutzfp5hZoESA==</t>
  </si>
  <si>
    <t>474925f4-3872-4eb8-b482-f52c89db29a3073</t>
  </si>
  <si>
    <t>AW00028611</t>
  </si>
  <si>
    <t>Wg+We2mQ4EWxWCg4lnZcmg==</t>
  </si>
  <si>
    <t>474925f4-3872-4eb8-b482-f52c89db29a3074</t>
  </si>
  <si>
    <t>AW00028979</t>
  </si>
  <si>
    <t>OxX+T4gxW0eriM4u8cTb3A==</t>
  </si>
  <si>
    <t>474925f4-3872-4eb8-b482-f52c89db29a3075</t>
  </si>
  <si>
    <t>AW00029036</t>
  </si>
  <si>
    <t>coyzlWA23ESObeo/D9XNQw==</t>
  </si>
  <si>
    <t>474925f4-3872-4eb8-b482-f52c89db29a3076</t>
  </si>
  <si>
    <t>AW00029284</t>
  </si>
  <si>
    <t>boNJOfgyG0KX48yjPncxMQ==</t>
  </si>
  <si>
    <t>474925f4-3872-4eb8-b482-f52c89db29a3077</t>
  </si>
  <si>
    <t>AW00011157</t>
  </si>
  <si>
    <t>bqtgrB5qgUiA5ZNc0B6Sfw==</t>
  </si>
  <si>
    <t>474925f4-3872-4eb8-b482-f52c89db29a3078</t>
  </si>
  <si>
    <t>AW00011218</t>
  </si>
  <si>
    <t>51nDPOfEWUyFD0d4hu6wJA==</t>
  </si>
  <si>
    <t>474925f4-3872-4eb8-b482-f52c89db29a3079</t>
  </si>
  <si>
    <t>AW00011684</t>
  </si>
  <si>
    <t>e+SczEI05kKyHUnc5fyoiw==</t>
  </si>
  <si>
    <t>474925f4-3872-4eb8-b482-f52c89db29a3080</t>
  </si>
  <si>
    <t>AW00011801</t>
  </si>
  <si>
    <t>9fpECgLg8kyv8qLATIpzhg==</t>
  </si>
  <si>
    <t>474925f4-3872-4eb8-b482-f52c89db29a3081</t>
  </si>
  <si>
    <t>AW00011936</t>
  </si>
  <si>
    <t>rwaw0I3npkaET6cKAEP1+Q==</t>
  </si>
  <si>
    <t>474925f4-3872-4eb8-b482-f52c89db29a3082</t>
  </si>
  <si>
    <t>AW00012083</t>
  </si>
  <si>
    <t>sgo/m1WviUSPfGRcGaw83Q==</t>
  </si>
  <si>
    <t>474925f4-3872-4eb8-b482-f52c89db29a3083</t>
  </si>
  <si>
    <t>AW00012192</t>
  </si>
  <si>
    <t>q3Vk73n+nUyOwgd4HUjETQ==</t>
  </si>
  <si>
    <t>474925f4-3872-4eb8-b482-f52c89db29a3084</t>
  </si>
  <si>
    <t>AW00012414</t>
  </si>
  <si>
    <t>L0+4iYARO0iyO36yS+lkCw==</t>
  </si>
  <si>
    <t>474925f4-3872-4eb8-b482-f52c89db29a3085</t>
  </si>
  <si>
    <t>AW00012905</t>
  </si>
  <si>
    <t>x8uBkbJXz0yCdwi6/yeV6g==</t>
  </si>
  <si>
    <t>474925f4-3872-4eb8-b482-f52c89db29a3086</t>
  </si>
  <si>
    <t>AW00012906</t>
  </si>
  <si>
    <t>+UrykbhzRkmG5amUSJ7GtQ==</t>
  </si>
  <si>
    <t>474925f4-3872-4eb8-b482-f52c89db29a3087</t>
  </si>
  <si>
    <t>AW00012953</t>
  </si>
  <si>
    <t>wsnHpudta0iSyVv/qUIZfQ==</t>
  </si>
  <si>
    <t>474925f4-3872-4eb8-b482-f52c89db29a3088</t>
  </si>
  <si>
    <t>AW00013069</t>
  </si>
  <si>
    <t>S1amtYXMLECxraHfaLR8PA==</t>
  </si>
  <si>
    <t>474925f4-3872-4eb8-b482-f52c89db29a3089</t>
  </si>
  <si>
    <t>AW00013174</t>
  </si>
  <si>
    <t>m4jV4GwZGUmSB9rQLALEBQ==</t>
  </si>
  <si>
    <t>474925f4-3872-4eb8-b482-f52c89db29a3090</t>
  </si>
  <si>
    <t>AW00013196</t>
  </si>
  <si>
    <t>8JUfmDI2xkqfpPEIOJj/SA==</t>
  </si>
  <si>
    <t>474925f4-3872-4eb8-b482-f52c89db29a3091</t>
  </si>
  <si>
    <t>AW00013881</t>
  </si>
  <si>
    <t>JCm4+IC3DEGbppN/OkPp+g==</t>
  </si>
  <si>
    <t>474925f4-3872-4eb8-b482-f52c89db29a3092</t>
  </si>
  <si>
    <t>AW00013978</t>
  </si>
  <si>
    <t>ONmgAxy8kkWxEAkdoSZtNg==</t>
  </si>
  <si>
    <t>474925f4-3872-4eb8-b482-f52c89db29a3093</t>
  </si>
  <si>
    <t>AW00014334</t>
  </si>
  <si>
    <t>spxY+/LY2E22q5xLW588og==</t>
  </si>
  <si>
    <t>474925f4-3872-4eb8-b482-f52c89db29a3094</t>
  </si>
  <si>
    <t>AW00014396</t>
  </si>
  <si>
    <t>Dh8pT7MHtkG4f3YO2Zsh2g==</t>
  </si>
  <si>
    <t>474925f4-3872-4eb8-b482-f52c89db29a3095</t>
  </si>
  <si>
    <t>AW00014412</t>
  </si>
  <si>
    <t>VNtMlxO8gEW4tMPsjmHj7Q==</t>
  </si>
  <si>
    <t>474925f4-3872-4eb8-b482-f52c89db29a3096</t>
  </si>
  <si>
    <t>AW00014494</t>
  </si>
  <si>
    <t>0BRfXp4opkytDl74B3CgJA==</t>
  </si>
  <si>
    <t>474925f4-3872-4eb8-b482-f52c89db29a3097</t>
  </si>
  <si>
    <t>AW00014634</t>
  </si>
  <si>
    <t>RLOyWvniOUCdN9zgy3nwsA==</t>
  </si>
  <si>
    <t>474925f4-3872-4eb8-b482-f52c89db29a3098</t>
  </si>
  <si>
    <t>AW00014734</t>
  </si>
  <si>
    <t>GDwdQ+317kqo8I9+JijP6g==</t>
  </si>
  <si>
    <t>474925f4-3872-4eb8-b482-f52c89db29a3099</t>
  </si>
  <si>
    <t>AW00015167</t>
  </si>
  <si>
    <t>a1yu4aB6v0iUmMFC1FQowg==</t>
  </si>
  <si>
    <t>474925f4-3872-4eb8-b482-f52c89db29a3100</t>
  </si>
  <si>
    <t>AW00015257</t>
  </si>
  <si>
    <t>Ob9rGe1P+EaDY2ayOmh+8g==</t>
  </si>
  <si>
    <t>474925f4-3872-4eb8-b482-f52c89db29a3101</t>
  </si>
  <si>
    <t>AW00015524</t>
  </si>
  <si>
    <t>21/qZsrQYkurAgTjngv6eg==</t>
  </si>
  <si>
    <t>474925f4-3872-4eb8-b482-f52c89db29a3102</t>
  </si>
  <si>
    <t>AW00015975</t>
  </si>
  <si>
    <t>dSYKGqfEOU+zJadufFYKPw==</t>
  </si>
  <si>
    <t>474925f4-3872-4eb8-b482-f52c89db29a3103</t>
  </si>
  <si>
    <t>AW00016248</t>
  </si>
  <si>
    <t>xneLrjxWFEqpfq13WRMLow==</t>
  </si>
  <si>
    <t>474925f4-3872-4eb8-b482-f52c89db29a3104</t>
  </si>
  <si>
    <t>AW00016499</t>
  </si>
  <si>
    <t>NNXWxaR9ikqzu9Wprdhe2w==</t>
  </si>
  <si>
    <t>474925f4-3872-4eb8-b482-f52c89db29a3105</t>
  </si>
  <si>
    <t>AW00016773</t>
  </si>
  <si>
    <t>99wDTpWwVE2OWLFqB74Tig==</t>
  </si>
  <si>
    <t>474925f4-3872-4eb8-b482-f52c89db29a3106</t>
  </si>
  <si>
    <t>AW00017028</t>
  </si>
  <si>
    <t>Bmu7LSORc0OAZIbPzJmMBQ==</t>
  </si>
  <si>
    <t>474925f4-3872-4eb8-b482-f52c89db29a3107</t>
  </si>
  <si>
    <t>AW00017412</t>
  </si>
  <si>
    <t>dXQ0XC6rb06l54/KbkYt3Q==</t>
  </si>
  <si>
    <t>474925f4-3872-4eb8-b482-f52c89db29a3108</t>
  </si>
  <si>
    <t>AW00018225</t>
  </si>
  <si>
    <t>nDbTqkPNokSGYb0YJLC7Pg==</t>
  </si>
  <si>
    <t>474925f4-3872-4eb8-b482-f52c89db29a3109</t>
  </si>
  <si>
    <t>AW00018364</t>
  </si>
  <si>
    <t>5MDoqzU5hEOdwozYqradrA==</t>
  </si>
  <si>
    <t>474925f4-3872-4eb8-b482-f52c89db29a3110</t>
  </si>
  <si>
    <t>AW00018396</t>
  </si>
  <si>
    <t>lAepcvfqMUWH4dz97DALZA==</t>
  </si>
  <si>
    <t>474925f4-3872-4eb8-b482-f52c89db29a3111</t>
  </si>
  <si>
    <t>AW00018645</t>
  </si>
  <si>
    <t>FsvXWhrfp0yS22VZ6uiVWQ==</t>
  </si>
  <si>
    <t>474925f4-3872-4eb8-b482-f52c89db29a3112</t>
  </si>
  <si>
    <t>AW00019237</t>
  </si>
  <si>
    <t>AP+VMsmYVkum5yC46L3IKQ==</t>
  </si>
  <si>
    <t>474925f4-3872-4eb8-b482-f52c89db29a3113</t>
  </si>
  <si>
    <t>AW00019718</t>
  </si>
  <si>
    <t>1qCCaQ4omEW/N1EftELe2w==</t>
  </si>
  <si>
    <t>474925f4-3872-4eb8-b482-f52c89db29a3114</t>
  </si>
  <si>
    <t>AW00020272</t>
  </si>
  <si>
    <t>qPMQ+62frk+PGh8y01WsCw==</t>
  </si>
  <si>
    <t>474925f4-3872-4eb8-b482-f52c89db29a3115</t>
  </si>
  <si>
    <t>AW00021253</t>
  </si>
  <si>
    <t>q6qECd40rEuq13JHeBFdWA==</t>
  </si>
  <si>
    <t>474925f4-3872-4eb8-b482-f52c89db29a3116</t>
  </si>
  <si>
    <t>AW00021445</t>
  </si>
  <si>
    <t>ctP4ShDNi0SIeyXTO8KkfA==</t>
  </si>
  <si>
    <t>474925f4-3872-4eb8-b482-f52c89db29a3117</t>
  </si>
  <si>
    <t>AW00021900</t>
  </si>
  <si>
    <t>AZrzOIn5BkiNSzsLpdnjcw==</t>
  </si>
  <si>
    <t>474925f4-3872-4eb8-b482-f52c89db29a3118</t>
  </si>
  <si>
    <t>AW00022871</t>
  </si>
  <si>
    <t>ibmu5P3AOEGPpCgLUe+UPw==</t>
  </si>
  <si>
    <t>474925f4-3872-4eb8-b482-f52c89db29a3119</t>
  </si>
  <si>
    <t>AW00022984</t>
  </si>
  <si>
    <t>vnHyj+JfZkW3mBIq7OMU2A==</t>
  </si>
  <si>
    <t>474925f4-3872-4eb8-b482-f52c89db29a3120</t>
  </si>
  <si>
    <t>AW00023697</t>
  </si>
  <si>
    <t>tIGF+WWXhE2iOrmYEQXGPg==</t>
  </si>
  <si>
    <t>474925f4-3872-4eb8-b482-f52c89db29a3121</t>
  </si>
  <si>
    <t>AW00023853</t>
  </si>
  <si>
    <t>FrvOVQWpdkGa0tO25pK+KA==</t>
  </si>
  <si>
    <t>474925f4-3872-4eb8-b482-f52c89db29a3122</t>
  </si>
  <si>
    <t>AW00023895</t>
  </si>
  <si>
    <t>ZatHpdsVS0uwH+eiPgGZyQ==</t>
  </si>
  <si>
    <t>474925f4-3872-4eb8-b482-f52c89db29a3123</t>
  </si>
  <si>
    <t>AW00024434</t>
  </si>
  <si>
    <t>MYBScgmZpUGcdRG1Zg+S7A==</t>
  </si>
  <si>
    <t>474925f4-3872-4eb8-b482-f52c89db29a3124</t>
  </si>
  <si>
    <t>AW00024508</t>
  </si>
  <si>
    <t>EpzsbBNBu0qEG7lWkRjEqQ==</t>
  </si>
  <si>
    <t>474925f4-3872-4eb8-b482-f52c89db29a3125</t>
  </si>
  <si>
    <t>AW00024687</t>
  </si>
  <si>
    <t>eBv3aBuCu0iqttdCf3pK9A==</t>
  </si>
  <si>
    <t>474925f4-3872-4eb8-b482-f52c89db29a3126</t>
  </si>
  <si>
    <t>AW00024767</t>
  </si>
  <si>
    <t>RMmYazwuoEOBYI6c6wpVcQ==</t>
  </si>
  <si>
    <t>474925f4-3872-4eb8-b482-f52c89db29a3127</t>
  </si>
  <si>
    <t>AW00025293</t>
  </si>
  <si>
    <t>xvCwQnrUtEqjzI8MHjTD4A==</t>
  </si>
  <si>
    <t>474925f4-3872-4eb8-b482-f52c89db29a3128</t>
  </si>
  <si>
    <t>AW00026010</t>
  </si>
  <si>
    <t>27+xZyT3TEOuMPSegiB8Pg==</t>
  </si>
  <si>
    <t>474925f4-3872-4eb8-b482-f52c89db29a3129</t>
  </si>
  <si>
    <t>AW00026239</t>
  </si>
  <si>
    <t>xHN+QSkFXkKH01S7+6b3+w==</t>
  </si>
  <si>
    <t>474925f4-3872-4eb8-b482-f52c89db29a3130</t>
  </si>
  <si>
    <t>AW00026625</t>
  </si>
  <si>
    <t>jJpksEuBvkqBgZZiuiidmA==</t>
  </si>
  <si>
    <t>474925f4-3872-4eb8-b482-f52c89db29a3131</t>
  </si>
  <si>
    <t>AW00027097</t>
  </si>
  <si>
    <t>vjNuLayrIkiFdYfXOl+L0A==</t>
  </si>
  <si>
    <t>474925f4-3872-4eb8-b482-f52c89db29a3132</t>
  </si>
  <si>
    <t>AW00027729</t>
  </si>
  <si>
    <t>7SGLTNgMi0WiNPFFfTXzjg==</t>
  </si>
  <si>
    <t>474925f4-3872-4eb8-b482-f52c89db29a3133</t>
  </si>
  <si>
    <t>AW00028192</t>
  </si>
  <si>
    <t>ClnOYmC+TUGDDmXZHB5n+w==</t>
  </si>
  <si>
    <t>474925f4-3872-4eb8-b482-f52c89db29a3134</t>
  </si>
  <si>
    <t>AW00028246</t>
  </si>
  <si>
    <t>JsXeyf4SfEySmlMvdwZbpQ==</t>
  </si>
  <si>
    <t>474925f4-3872-4eb8-b482-f52c89db29a3135</t>
  </si>
  <si>
    <t>AW00028583</t>
  </si>
  <si>
    <t>IdrcWnbVk02RLn9tUSROnA==</t>
  </si>
  <si>
    <t>474925f4-3872-4eb8-b482-f52c89db29a3136</t>
  </si>
  <si>
    <t>AW00028628</t>
  </si>
  <si>
    <t>EejeXHgFWUyHD8q2bGPfWQ==</t>
  </si>
  <si>
    <t>474925f4-3872-4eb8-b482-f52c89db29a3137</t>
  </si>
  <si>
    <t>AW00028971</t>
  </si>
  <si>
    <t>/jXtxV/7GEK2K9Xb+h7Dng==</t>
  </si>
  <si>
    <t>474925f4-3872-4eb8-b482-f52c89db29a3138</t>
  </si>
  <si>
    <t>AW00029218</t>
  </si>
  <si>
    <t>4T9BiJOS40eJixRLQQp4Jg==</t>
  </si>
  <si>
    <t>474925f4-3872-4eb8-b482-f52c89db29a3139</t>
  </si>
  <si>
    <t>AW00029354</t>
  </si>
  <si>
    <t>t2UpRSczz0SV+UZVUlX77w==</t>
  </si>
  <si>
    <t>474925f4-3872-4eb8-b482-f52c89db29a3140</t>
  </si>
  <si>
    <t>AW00011067</t>
  </si>
  <si>
    <t>brFWy99w/ECo1HlpoweTPg==</t>
  </si>
  <si>
    <t>474925f4-3872-4eb8-b482-f52c89db29a3141</t>
  </si>
  <si>
    <t>AW00011216</t>
  </si>
  <si>
    <t>vxSDTF4NRUiZuz4S86siCw==</t>
  </si>
  <si>
    <t>474925f4-3872-4eb8-b482-f52c89db29a3142</t>
  </si>
  <si>
    <t>AW00011302</t>
  </si>
  <si>
    <t>zDD4ZBeia0KkEliXEQq3Tw==</t>
  </si>
  <si>
    <t>474925f4-3872-4eb8-b482-f52c89db29a3143</t>
  </si>
  <si>
    <t>AW00011685</t>
  </si>
  <si>
    <t>MlVIxqYKfUSGQe8TAg3REA==</t>
  </si>
  <si>
    <t>474925f4-3872-4eb8-b482-f52c89db29a3144</t>
  </si>
  <si>
    <t>AW00012057</t>
  </si>
  <si>
    <t>Z4xjH5Ezo0SOD1PslGs3rA==</t>
  </si>
  <si>
    <t>474925f4-3872-4eb8-b482-f52c89db29a3145</t>
  </si>
  <si>
    <t>AW00012065</t>
  </si>
  <si>
    <t>khtk2xAh90qakiWftK8PmQ==</t>
  </si>
  <si>
    <t>474925f4-3872-4eb8-b482-f52c89db29a3146</t>
  </si>
  <si>
    <t>AW00012099</t>
  </si>
  <si>
    <t>cnB/gxsF8EO7lOCpGXtc1Q==</t>
  </si>
  <si>
    <t>474925f4-3872-4eb8-b482-f52c89db29a3147</t>
  </si>
  <si>
    <t>AW00012961</t>
  </si>
  <si>
    <t>CQ9+f+YOb0WWAeXGEAHZHg==</t>
  </si>
  <si>
    <t>474925f4-3872-4eb8-b482-f52c89db29a3148</t>
  </si>
  <si>
    <t>AW00013070</t>
  </si>
  <si>
    <t>WRJuh+7RDUaLfx+UAZmfmg==</t>
  </si>
  <si>
    <t>474925f4-3872-4eb8-b482-f52c89db29a3149</t>
  </si>
  <si>
    <t>AW00013093</t>
  </si>
  <si>
    <t>2prvZDo5DkW+m1y4pVo00A==</t>
  </si>
  <si>
    <t>474925f4-3872-4eb8-b482-f52c89db29a3150</t>
  </si>
  <si>
    <t>AW00013102</t>
  </si>
  <si>
    <t>f79buWi4xEKxJKDmvuAJpg==</t>
  </si>
  <si>
    <t>474925f4-3872-4eb8-b482-f52c89db29a3151</t>
  </si>
  <si>
    <t>AW00013232</t>
  </si>
  <si>
    <t>da/v20BcZES8duFOqrn+5A==</t>
  </si>
  <si>
    <t>474925f4-3872-4eb8-b482-f52c89db29a3152</t>
  </si>
  <si>
    <t>AW00013370</t>
  </si>
  <si>
    <t>W5fiP4pnkEumKSqTkHAsLQ==</t>
  </si>
  <si>
    <t>474925f4-3872-4eb8-b482-f52c89db29a3153</t>
  </si>
  <si>
    <t>AW00013729</t>
  </si>
  <si>
    <t>6jXA1FQ3tkqfzH+SjO3Y6g==</t>
  </si>
  <si>
    <t>474925f4-3872-4eb8-b482-f52c89db29a3154</t>
  </si>
  <si>
    <t>AW00013744</t>
  </si>
  <si>
    <t>L+mfOztYIESa+kPEAvUx/Q==</t>
  </si>
  <si>
    <t>474925f4-3872-4eb8-b482-f52c89db29a3155</t>
  </si>
  <si>
    <t>AW00013745</t>
  </si>
  <si>
    <t>IIXwwdfZm0G9jJHCNa3J3g==</t>
  </si>
  <si>
    <t>474925f4-3872-4eb8-b482-f52c89db29a3156</t>
  </si>
  <si>
    <t>AW00015293</t>
  </si>
  <si>
    <t>3pazDMaRcEuedQ31f354fg==</t>
  </si>
  <si>
    <t>474925f4-3872-4eb8-b482-f52c89db29a3157</t>
  </si>
  <si>
    <t>AW00015350</t>
  </si>
  <si>
    <t>1lqspLDte0K8zPPplA8/VA==</t>
  </si>
  <si>
    <t>474925f4-3872-4eb8-b482-f52c89db29a3158</t>
  </si>
  <si>
    <t>AW00015385</t>
  </si>
  <si>
    <t>/gnXZzuZZkiOCHU3Fh86KQ==</t>
  </si>
  <si>
    <t>474925f4-3872-4eb8-b482-f52c89db29a3159</t>
  </si>
  <si>
    <t>AW00015396</t>
  </si>
  <si>
    <t>L8YcpBaj0UeRyXHd1uSZWw==</t>
  </si>
  <si>
    <t>474925f4-3872-4eb8-b482-f52c89db29a3160</t>
  </si>
  <si>
    <t>AW00015503</t>
  </si>
  <si>
    <t>0Q2OfIs7TE2qfWm7zCqb4A==</t>
  </si>
  <si>
    <t>474925f4-3872-4eb8-b482-f52c89db29a3161</t>
  </si>
  <si>
    <t>AW00015763</t>
  </si>
  <si>
    <t>Sd+Zb0yOuU2D3ovu/SEdyw==</t>
  </si>
  <si>
    <t>474925f4-3872-4eb8-b482-f52c89db29a3162</t>
  </si>
  <si>
    <t>AW00015860</t>
  </si>
  <si>
    <t>4iC0zM7g9UWsbWQ3StH3Iw==</t>
  </si>
  <si>
    <t>474925f4-3872-4eb8-b482-f52c89db29a3163</t>
  </si>
  <si>
    <t>AW00015963</t>
  </si>
  <si>
    <t>1feQYh1NnEyecQS86gbL6w==</t>
  </si>
  <si>
    <t>474925f4-3872-4eb8-b482-f52c89db29a3164</t>
  </si>
  <si>
    <t>AW00015973</t>
  </si>
  <si>
    <t>+vbdBBHF9EKtRsanuJuZfw==</t>
  </si>
  <si>
    <t>474925f4-3872-4eb8-b482-f52c89db29a3165</t>
  </si>
  <si>
    <t>AW00016501</t>
  </si>
  <si>
    <t>jDUyrCHmi0ajraaqB6miYA==</t>
  </si>
  <si>
    <t>474925f4-3872-4eb8-b482-f52c89db29a3166</t>
  </si>
  <si>
    <t>AW00016782</t>
  </si>
  <si>
    <t>F4r4DZXJRk2L6psewbutLw==</t>
  </si>
  <si>
    <t>474925f4-3872-4eb8-b482-f52c89db29a3167</t>
  </si>
  <si>
    <t>AW00016835</t>
  </si>
  <si>
    <t>jWRlTHpgHkii0AwYfH93Xg==</t>
  </si>
  <si>
    <t>474925f4-3872-4eb8-b482-f52c89db29a3168</t>
  </si>
  <si>
    <t>AW00016863</t>
  </si>
  <si>
    <t>x/FNUOBYBkGdzV9JBJMfpQ==</t>
  </si>
  <si>
    <t>474925f4-3872-4eb8-b482-f52c89db29a3169</t>
  </si>
  <si>
    <t>AW00016989</t>
  </si>
  <si>
    <t>7WmEtYzBIUK9bV7cVo23YQ==</t>
  </si>
  <si>
    <t>474925f4-3872-4eb8-b482-f52c89db29a3170</t>
  </si>
  <si>
    <t>AW00017342</t>
  </si>
  <si>
    <t>D5IpUDTmTkmqCDD+a4GAIg==</t>
  </si>
  <si>
    <t>474925f4-3872-4eb8-b482-f52c89db29a3171</t>
  </si>
  <si>
    <t>AW00017587</t>
  </si>
  <si>
    <t>AOQagDs3b0GXUwBTA7UfIw==</t>
  </si>
  <si>
    <t>474925f4-3872-4eb8-b482-f52c89db29a3172</t>
  </si>
  <si>
    <t>AW00017590</t>
  </si>
  <si>
    <t>kSTGFhCJoUOanV1PDRpB0g==</t>
  </si>
  <si>
    <t>474925f4-3872-4eb8-b482-f52c89db29a3173</t>
  </si>
  <si>
    <t>AW00017672</t>
  </si>
  <si>
    <t>JovjHzAD70yFWphV5ScG9w==</t>
  </si>
  <si>
    <t>474925f4-3872-4eb8-b482-f52c89db29a3174</t>
  </si>
  <si>
    <t>AW00018084</t>
  </si>
  <si>
    <t>70lyWbsM00eD9tDjso/Q9Q==</t>
  </si>
  <si>
    <t>474925f4-3872-4eb8-b482-f52c89db29a3175</t>
  </si>
  <si>
    <t>AW00018817</t>
  </si>
  <si>
    <t>qsmdkpApxUeEzVGcZBJIXg==</t>
  </si>
  <si>
    <t>474925f4-3872-4eb8-b482-f52c89db29a3176</t>
  </si>
  <si>
    <t>AW00018887</t>
  </si>
  <si>
    <t>SjrAB525b0KTRZCqU4SImw==</t>
  </si>
  <si>
    <t>474925f4-3872-4eb8-b482-f52c89db29a3177</t>
  </si>
  <si>
    <t>AW00019135</t>
  </si>
  <si>
    <t>Mc8sVJNZx0K/suUl3c4ZwA==</t>
  </si>
  <si>
    <t>474925f4-3872-4eb8-b482-f52c89db29a3178</t>
  </si>
  <si>
    <t>AW00019222</t>
  </si>
  <si>
    <t>1NwMVMXJ10+u8sGX5ODJlw==</t>
  </si>
  <si>
    <t>474925f4-3872-4eb8-b482-f52c89db29a3179</t>
  </si>
  <si>
    <t>AW00019846</t>
  </si>
  <si>
    <t>1pdtNsnK9EiS0IXC2ehseQ==</t>
  </si>
  <si>
    <t>474925f4-3872-4eb8-b482-f52c89db29a3180</t>
  </si>
  <si>
    <t>AW00020471</t>
  </si>
  <si>
    <t>a8k/WPwpKkK4INXQ4/xz1g==</t>
  </si>
  <si>
    <t>474925f4-3872-4eb8-b482-f52c89db29a3181</t>
  </si>
  <si>
    <t>AW00020489</t>
  </si>
  <si>
    <t>VBoZq1SV40+N2RZOT13ksw==</t>
  </si>
  <si>
    <t>474925f4-3872-4eb8-b482-f52c89db29a3182</t>
  </si>
  <si>
    <t>AW00020530</t>
  </si>
  <si>
    <t>CH/1RyrY+kCpSPNCfcq6jg==</t>
  </si>
  <si>
    <t>474925f4-3872-4eb8-b482-f52c89db29a3183</t>
  </si>
  <si>
    <t>AW00020770</t>
  </si>
  <si>
    <t>lTnZLiDd602jBxFf2f1UAA==</t>
  </si>
  <si>
    <t>474925f4-3872-4eb8-b482-f52c89db29a3184</t>
  </si>
  <si>
    <t>AW00021161</t>
  </si>
  <si>
    <t>XI5wc+lfbkSeuS2eHNnpcA==</t>
  </si>
  <si>
    <t>474925f4-3872-4eb8-b482-f52c89db29a3185</t>
  </si>
  <si>
    <t>AW00021484</t>
  </si>
  <si>
    <t>z1aTMTyzAkixCvYWujwuNw==</t>
  </si>
  <si>
    <t>474925f4-3872-4eb8-b482-f52c89db29a3186</t>
  </si>
  <si>
    <t>AW00021586</t>
  </si>
  <si>
    <t>sk+wp/AevkaNhQlZ9Np2Vg==</t>
  </si>
  <si>
    <t>474925f4-3872-4eb8-b482-f52c89db29a3187</t>
  </si>
  <si>
    <t>AW00022351</t>
  </si>
  <si>
    <t>8OxboLv0t0SYUdCPzuT3Lw==</t>
  </si>
  <si>
    <t>474925f4-3872-4eb8-b482-f52c89db29a3188</t>
  </si>
  <si>
    <t>AW00022863</t>
  </si>
  <si>
    <t>fnN0Df+VOEeF/S3Cw8Xs6g==</t>
  </si>
  <si>
    <t>474925f4-3872-4eb8-b482-f52c89db29a3189</t>
  </si>
  <si>
    <t>AW00022968</t>
  </si>
  <si>
    <t>MFptjxItsEqCA4c+OHWJ6A==</t>
  </si>
  <si>
    <t>474925f4-3872-4eb8-b482-f52c89db29a3190</t>
  </si>
  <si>
    <t>AW00023051</t>
  </si>
  <si>
    <t>Y1LhbSPA40yfiw8OGO/R0w==</t>
  </si>
  <si>
    <t>474925f4-3872-4eb8-b482-f52c89db29a3191</t>
  </si>
  <si>
    <t>AW00023856</t>
  </si>
  <si>
    <t>kWmYajlEoEq2+7MGN4urIg==</t>
  </si>
  <si>
    <t>474925f4-3872-4eb8-b482-f52c89db29a3192</t>
  </si>
  <si>
    <t>AW00024388</t>
  </si>
  <si>
    <t>kX1aR5BgV0a+lTrUlvgEHA==</t>
  </si>
  <si>
    <t>474925f4-3872-4eb8-b482-f52c89db29a3193</t>
  </si>
  <si>
    <t>AW00024794</t>
  </si>
  <si>
    <t>Tw4AK0TEFkWtDoQfwahY+g==</t>
  </si>
  <si>
    <t>474925f4-3872-4eb8-b482-f52c89db29a3194</t>
  </si>
  <si>
    <t>AW00025038</t>
  </si>
  <si>
    <t>/uA+KKLLika1zuLmdfCQdA==</t>
  </si>
  <si>
    <t>474925f4-3872-4eb8-b482-f52c89db29a3195</t>
  </si>
  <si>
    <t>AW00025170</t>
  </si>
  <si>
    <t>HdlDjn2pGEa0OKqWIFWDeQ==</t>
  </si>
  <si>
    <t>474925f4-3872-4eb8-b482-f52c89db29a3196</t>
  </si>
  <si>
    <t>AW00025338</t>
  </si>
  <si>
    <t>YkZ6c/fsPEGEei1ykDSWWA==</t>
  </si>
  <si>
    <t>474925f4-3872-4eb8-b482-f52c89db29a3197</t>
  </si>
  <si>
    <t>AW00025407</t>
  </si>
  <si>
    <t>oylT62T880OYwK27KesVNQ==</t>
  </si>
  <si>
    <t>474925f4-3872-4eb8-b482-f52c89db29a3198</t>
  </si>
  <si>
    <t>AW00025932</t>
  </si>
  <si>
    <t>Utoba+jB2EuK5gHPsFjbVA==</t>
  </si>
  <si>
    <t>474925f4-3872-4eb8-b482-f52c89db29a3199</t>
  </si>
  <si>
    <t>AW00025994</t>
  </si>
  <si>
    <t>lASzWzJj006f7H15ftnBlQ==</t>
  </si>
  <si>
    <t>474925f4-3872-4eb8-b482-f52c89db29a3200</t>
  </si>
  <si>
    <t>AW00026063</t>
  </si>
  <si>
    <t>rFw8ZnaAEEqH0/XznGVQmA==</t>
  </si>
  <si>
    <t>474925f4-3872-4eb8-b482-f52c89db29a3201</t>
  </si>
  <si>
    <t>AW00026104</t>
  </si>
  <si>
    <t>QhWaFL1t6UyPWX12Z7pxVw==</t>
  </si>
  <si>
    <t>474925f4-3872-4eb8-b482-f52c89db29a3202</t>
  </si>
  <si>
    <t>AW00026451</t>
  </si>
  <si>
    <t>3CdN29m3z0+iyqhXozC9pg==</t>
  </si>
  <si>
    <t>474925f4-3872-4eb8-b482-f52c89db29a3203</t>
  </si>
  <si>
    <t>AW00026485</t>
  </si>
  <si>
    <t>KpAmOgTanUGhno8BX/blbg==</t>
  </si>
  <si>
    <t>474925f4-3872-4eb8-b482-f52c89db29a3204</t>
  </si>
  <si>
    <t>AW00026814</t>
  </si>
  <si>
    <t>Pv0M4c40aECTNjLYLCJSaA==</t>
  </si>
  <si>
    <t>474925f4-3872-4eb8-b482-f52c89db29a3205</t>
  </si>
  <si>
    <t>AW00027388</t>
  </si>
  <si>
    <t>TOXzZ6yD50yBqicTLTD2FQ==</t>
  </si>
  <si>
    <t>474925f4-3872-4eb8-b482-f52c89db29a3206</t>
  </si>
  <si>
    <t>AW00028257</t>
  </si>
  <si>
    <t>yToxbhOiKkqkkLbB6DmFSw==</t>
  </si>
  <si>
    <t>474925f4-3872-4eb8-b482-f52c89db29a3207</t>
  </si>
  <si>
    <t>AW00028633</t>
  </si>
  <si>
    <t>x2dHT1M1DU2lUM5yF9+uVQ==</t>
  </si>
  <si>
    <t>474925f4-3872-4eb8-b482-f52c89db29a3208</t>
  </si>
  <si>
    <t>AW00028634</t>
  </si>
  <si>
    <t>ezeYPEFDvEuqEJJKisKXkw==</t>
  </si>
  <si>
    <t>474925f4-3872-4eb8-b482-f52c89db29a3209</t>
  </si>
  <si>
    <t>AW00011189</t>
  </si>
  <si>
    <t>Pv+dVwLBK0qrR3BQYGEOPw==</t>
  </si>
  <si>
    <t>474925f4-3872-4eb8-b482-f52c89db29a3210</t>
  </si>
  <si>
    <t>AW00011197</t>
  </si>
  <si>
    <t>xGsZiQyYo0+6SOW7l2R2Rw==</t>
  </si>
  <si>
    <t>474925f4-3872-4eb8-b482-f52c89db29a3211</t>
  </si>
  <si>
    <t>AW00011669</t>
  </si>
  <si>
    <t>yUfjwJ/p406LnplVhyDf3w==</t>
  </si>
  <si>
    <t>474925f4-3872-4eb8-b482-f52c89db29a3212</t>
  </si>
  <si>
    <t>AW00011722</t>
  </si>
  <si>
    <t>GOarcIQkm0aJlaC+RuZ7rA==</t>
  </si>
  <si>
    <t>474925f4-3872-4eb8-b482-f52c89db29a3213</t>
  </si>
  <si>
    <t>AW00011933</t>
  </si>
  <si>
    <t>riZH5LzwOkCP0VDGGtTdtw==</t>
  </si>
  <si>
    <t>474925f4-3872-4eb8-b482-f52c89db29a3214</t>
  </si>
  <si>
    <t>AW00011941</t>
  </si>
  <si>
    <t>FjGemt9n9Ea0sUIR4Dbpyg==</t>
  </si>
  <si>
    <t>474925f4-3872-4eb8-b482-f52c89db29a3215</t>
  </si>
  <si>
    <t>AW00012773</t>
  </si>
  <si>
    <t>Rh0gx/SWtkyF1ME66i46gw==</t>
  </si>
  <si>
    <t>474925f4-3872-4eb8-b482-f52c89db29a3216</t>
  </si>
  <si>
    <t>AW00013392</t>
  </si>
  <si>
    <t>l9oYUxTO/062+yEBuw1tbQ==</t>
  </si>
  <si>
    <t>474925f4-3872-4eb8-b482-f52c89db29a3217</t>
  </si>
  <si>
    <t>AW00013747</t>
  </si>
  <si>
    <t>zHyR+3OaxESebT1CsSmUJw==</t>
  </si>
  <si>
    <t>474925f4-3872-4eb8-b482-f52c89db29a3218</t>
  </si>
  <si>
    <t>AW00013885</t>
  </si>
  <si>
    <t>IaQv1JRg702fRQcIS9jPfg==</t>
  </si>
  <si>
    <t>474925f4-3872-4eb8-b482-f52c89db29a3219</t>
  </si>
  <si>
    <t>AW00014284</t>
  </si>
  <si>
    <t>4+LolFaY60aVJos4On/KeA==</t>
  </si>
  <si>
    <t>474925f4-3872-4eb8-b482-f52c89db29a3220</t>
  </si>
  <si>
    <t>AW00014476</t>
  </si>
  <si>
    <t>5HYlmVACokKLsB22jTV4VQ==</t>
  </si>
  <si>
    <t>474925f4-3872-4eb8-b482-f52c89db29a3221</t>
  </si>
  <si>
    <t>AW00014481</t>
  </si>
  <si>
    <t>pLrnC3KjK0GIv+CD35LLxg==</t>
  </si>
  <si>
    <t>474925f4-3872-4eb8-b482-f52c89db29a3222</t>
  </si>
  <si>
    <t>AW00014878</t>
  </si>
  <si>
    <t>YNdSFHwT8k6328uT+NfqCA==</t>
  </si>
  <si>
    <t>474925f4-3872-4eb8-b482-f52c89db29a3223</t>
  </si>
  <si>
    <t>AW00015311</t>
  </si>
  <si>
    <t>jTmLmJ69V0KiBlN5h7hqLw==</t>
  </si>
  <si>
    <t>474925f4-3872-4eb8-b482-f52c89db29a3224</t>
  </si>
  <si>
    <t>AW00015406</t>
  </si>
  <si>
    <t>dEQVe/1GzEudE2rvkUE3Qg==</t>
  </si>
  <si>
    <t>474925f4-3872-4eb8-b482-f52c89db29a3225</t>
  </si>
  <si>
    <t>AW00015561</t>
  </si>
  <si>
    <t>OsOwe30IuUKi3ltVcuDp7g==</t>
  </si>
  <si>
    <t>474925f4-3872-4eb8-b482-f52c89db29a3226</t>
  </si>
  <si>
    <t>AW00015778</t>
  </si>
  <si>
    <t>w7TscJj4kUW7ANR8LlTi4A==</t>
  </si>
  <si>
    <t>474925f4-3872-4eb8-b482-f52c89db29a3227</t>
  </si>
  <si>
    <t>AW00015834</t>
  </si>
  <si>
    <t>q9Fi3JK9VUOZiviTt2BEcg==</t>
  </si>
  <si>
    <t>474925f4-3872-4eb8-b482-f52c89db29a3228</t>
  </si>
  <si>
    <t>AW00015880</t>
  </si>
  <si>
    <t>yozzaYhmxk6Aje+XtD8oSQ==</t>
  </si>
  <si>
    <t>474925f4-3872-4eb8-b482-f52c89db29a3229</t>
  </si>
  <si>
    <t>AW00015987</t>
  </si>
  <si>
    <t>oFckmEAc0U2MqlpXYxcZwQ==</t>
  </si>
  <si>
    <t>474925f4-3872-4eb8-b482-f52c89db29a3230</t>
  </si>
  <si>
    <t>AW00016024</t>
  </si>
  <si>
    <t>knugBjNvfUesyYcSCvD4qg==</t>
  </si>
  <si>
    <t>474925f4-3872-4eb8-b482-f52c89db29a3231</t>
  </si>
  <si>
    <t>AW00016211</t>
  </si>
  <si>
    <t>B1LvsNmyxEuG3xaB+006SQ==</t>
  </si>
  <si>
    <t>474925f4-3872-4eb8-b482-f52c89db29a3232</t>
  </si>
  <si>
    <t>AW00016376</t>
  </si>
  <si>
    <t>7NGgl4hMO0K3vqjiUol6zg==</t>
  </si>
  <si>
    <t>474925f4-3872-4eb8-b482-f52c89db29a3233</t>
  </si>
  <si>
    <t>AW00016894</t>
  </si>
  <si>
    <t>9KICw6lG4UOckCFRKYyvlw==</t>
  </si>
  <si>
    <t>474925f4-3872-4eb8-b482-f52c89db29a3234</t>
  </si>
  <si>
    <t>AW00016922</t>
  </si>
  <si>
    <t>W1MIkRk/iU26i+WQ8CWF5Q==</t>
  </si>
  <si>
    <t>474925f4-3872-4eb8-b482-f52c89db29a3235</t>
  </si>
  <si>
    <t>AW00017121</t>
  </si>
  <si>
    <t>Y8gKaeP3kkyLQorxgRbS0g==</t>
  </si>
  <si>
    <t>474925f4-3872-4eb8-b482-f52c89db29a3236</t>
  </si>
  <si>
    <t>AW00017541</t>
  </si>
  <si>
    <t>wTy9P0PMz0yl2UdhlRAAtw==</t>
  </si>
  <si>
    <t>474925f4-3872-4eb8-b482-f52c89db29a3237</t>
  </si>
  <si>
    <t>AW00018321</t>
  </si>
  <si>
    <t>/5PV1IiIGUe8D58lmhhlzQ==</t>
  </si>
  <si>
    <t>474925f4-3872-4eb8-b482-f52c89db29a3238</t>
  </si>
  <si>
    <t>AW00018690</t>
  </si>
  <si>
    <t>5X48vhfsRE2WfO6dLQrDFw==</t>
  </si>
  <si>
    <t>474925f4-3872-4eb8-b482-f52c89db29a3239</t>
  </si>
  <si>
    <t>AW00019021</t>
  </si>
  <si>
    <t>tiUvplUba0qlRyn992xqMg==</t>
  </si>
  <si>
    <t>474925f4-3872-4eb8-b482-f52c89db29a3240</t>
  </si>
  <si>
    <t>AW00019407</t>
  </si>
  <si>
    <t>DQU1fLhQ40WjRNWEkNeWHw==</t>
  </si>
  <si>
    <t>474925f4-3872-4eb8-b482-f52c89db29a3241</t>
  </si>
  <si>
    <t>AW00020369</t>
  </si>
  <si>
    <t>91gTzrwOd0aiiIPsXgzPnA==</t>
  </si>
  <si>
    <t>474925f4-3872-4eb8-b482-f52c89db29a3242</t>
  </si>
  <si>
    <t>AW00020473</t>
  </si>
  <si>
    <t>6RcR0eqCtkiMwNybk8ReGg==</t>
  </si>
  <si>
    <t>474925f4-3872-4eb8-b482-f52c89db29a3243</t>
  </si>
  <si>
    <t>AW00020529</t>
  </si>
  <si>
    <t>LgzwgBys6Emn6kgy8UwYwA==</t>
  </si>
  <si>
    <t>474925f4-3872-4eb8-b482-f52c89db29a3244</t>
  </si>
  <si>
    <t>AW00020767</t>
  </si>
  <si>
    <t>ldFKT3I2QEe/Z2TIXD6ZEQ==</t>
  </si>
  <si>
    <t>474925f4-3872-4eb8-b482-f52c89db29a3245</t>
  </si>
  <si>
    <t>AW00021139</t>
  </si>
  <si>
    <t>1RlUvK4VhkC2zvZGbenzIA==</t>
  </si>
  <si>
    <t>474925f4-3872-4eb8-b482-f52c89db29a3246</t>
  </si>
  <si>
    <t>AW00021142</t>
  </si>
  <si>
    <t>f45oAlKWVkKQwFQj3F7i1g==</t>
  </si>
  <si>
    <t>474925f4-3872-4eb8-b482-f52c89db29a3247</t>
  </si>
  <si>
    <t>AW00021413</t>
  </si>
  <si>
    <t>VzaMEbgNPUaCKu+6FneCMg==</t>
  </si>
  <si>
    <t>474925f4-3872-4eb8-b482-f52c89db29a3248</t>
  </si>
  <si>
    <t>AW00021443</t>
  </si>
  <si>
    <t>7NZvZyRi/kmW7K1juQidOQ==</t>
  </si>
  <si>
    <t>474925f4-3872-4eb8-b482-f52c89db29a3249</t>
  </si>
  <si>
    <t>AW00021606</t>
  </si>
  <si>
    <t>Da8Ve/T/XUupGlED46MX5Q==</t>
  </si>
  <si>
    <t>474925f4-3872-4eb8-b482-f52c89db29a3250</t>
  </si>
  <si>
    <t>AW00021781</t>
  </si>
  <si>
    <t>0pnOC5coBUq2phOLEbFxYQ==</t>
  </si>
  <si>
    <t>474925f4-3872-4eb8-b482-f52c89db29a3251</t>
  </si>
  <si>
    <t>AW00021938</t>
  </si>
  <si>
    <t>iV0XsF7pBkejoQucQxEThQ==</t>
  </si>
  <si>
    <t>474925f4-3872-4eb8-b482-f52c89db29a3252</t>
  </si>
  <si>
    <t>AW00021942</t>
  </si>
  <si>
    <t>qoW+327IuUaA36ZKlkm/eQ==</t>
  </si>
  <si>
    <t>474925f4-3872-4eb8-b482-f52c89db29a3253</t>
  </si>
  <si>
    <t>AW00022736</t>
  </si>
  <si>
    <t>7m8QsSicp0WZK6XhCuI2ww==</t>
  </si>
  <si>
    <t>474925f4-3872-4eb8-b482-f52c89db29a3254</t>
  </si>
  <si>
    <t>AW00023131</t>
  </si>
  <si>
    <t>1Ej4zqsy40ay07P/eObYFg==</t>
  </si>
  <si>
    <t>474925f4-3872-4eb8-b482-f52c89db29a3255</t>
  </si>
  <si>
    <t>AW00023285</t>
  </si>
  <si>
    <t>XAdRVmzyE024bbtOtianRg==</t>
  </si>
  <si>
    <t>474925f4-3872-4eb8-b482-f52c89db29a3256</t>
  </si>
  <si>
    <t>AW00023726</t>
  </si>
  <si>
    <t>6/DjqVftDEiAhWRxIR+pnQ==</t>
  </si>
  <si>
    <t>474925f4-3872-4eb8-b482-f52c89db29a3257</t>
  </si>
  <si>
    <t>AW00023790</t>
  </si>
  <si>
    <t>Mvcrc7OPmE2aQBiyDf6a9g==</t>
  </si>
  <si>
    <t>474925f4-3872-4eb8-b482-f52c89db29a3258</t>
  </si>
  <si>
    <t>AW00023872</t>
  </si>
  <si>
    <t>boXTMv3K2kKEU2udsSvYkQ==</t>
  </si>
  <si>
    <t>474925f4-3872-4eb8-b482-f52c89db29a3259</t>
  </si>
  <si>
    <t>AW00024389</t>
  </si>
  <si>
    <t>IJkaQPiOFUWWZMUk2RYTsQ==</t>
  </si>
  <si>
    <t>474925f4-3872-4eb8-b482-f52c89db29a3260</t>
  </si>
  <si>
    <t>AW00024672</t>
  </si>
  <si>
    <t>+UAQ0N9edEaqeD979CF+lg==</t>
  </si>
  <si>
    <t>474925f4-3872-4eb8-b482-f52c89db29a3261</t>
  </si>
  <si>
    <t>AW00024814</t>
  </si>
  <si>
    <t>yLohrVwIE0CBUpDFPxTAaw==</t>
  </si>
  <si>
    <t>474925f4-3872-4eb8-b482-f52c89db29a3262</t>
  </si>
  <si>
    <t>AW00024941</t>
  </si>
  <si>
    <t>2b8HsMFUuEOknFLQD2uAnQ==</t>
  </si>
  <si>
    <t>474925f4-3872-4eb8-b482-f52c89db29a3263</t>
  </si>
  <si>
    <t>AW00025180</t>
  </si>
  <si>
    <t>0YK7IAxTBEmgC2BxPQs2eQ==</t>
  </si>
  <si>
    <t>474925f4-3872-4eb8-b482-f52c89db29a3264</t>
  </si>
  <si>
    <t>AW00025334</t>
  </si>
  <si>
    <t>A+BQUZM7rkyczanUpLB4wg==</t>
  </si>
  <si>
    <t>474925f4-3872-4eb8-b482-f52c89db29a3265</t>
  </si>
  <si>
    <t>AW00025872</t>
  </si>
  <si>
    <t>5jEv90XejU+rVOAyu9nDLg==</t>
  </si>
  <si>
    <t>474925f4-3872-4eb8-b482-f52c89db29a3266</t>
  </si>
  <si>
    <t>AW00025988</t>
  </si>
  <si>
    <t>UEnDHsI1QkqN2IxantDdIg==</t>
  </si>
  <si>
    <t>474925f4-3872-4eb8-b482-f52c89db29a3267</t>
  </si>
  <si>
    <t>AW00026001</t>
  </si>
  <si>
    <t>+CEdrSUR6UGihaaKzGh5rA==</t>
  </si>
  <si>
    <t>474925f4-3872-4eb8-b482-f52c89db29a3268</t>
  </si>
  <si>
    <t>AW00026062</t>
  </si>
  <si>
    <t>Bbq81vVaMkuSFtMKsKL+IA==</t>
  </si>
  <si>
    <t>474925f4-3872-4eb8-b482-f52c89db29a3269</t>
  </si>
  <si>
    <t>AW00026537</t>
  </si>
  <si>
    <t>3EEVnccYkkqq4PNwbEdXMQ==</t>
  </si>
  <si>
    <t>474925f4-3872-4eb8-b482-f52c89db29a3270</t>
  </si>
  <si>
    <t>AW00026551</t>
  </si>
  <si>
    <t>atRDBcufeUiDC6iG6p1/mA==</t>
  </si>
  <si>
    <t>474925f4-3872-4eb8-b482-f52c89db29a3271</t>
  </si>
  <si>
    <t>AW00026628</t>
  </si>
  <si>
    <t>4EpBgZsotUiIQ0AG015WwQ==</t>
  </si>
  <si>
    <t>474925f4-3872-4eb8-b482-f52c89db29a3272</t>
  </si>
  <si>
    <t>AW00026642</t>
  </si>
  <si>
    <t>hx0ww+MkzE6FLYjm73zFyg==</t>
  </si>
  <si>
    <t>474925f4-3872-4eb8-b482-f52c89db29a3273</t>
  </si>
  <si>
    <t>AW00027201</t>
  </si>
  <si>
    <t>xicfqt/O1UWSevr58b8zFg==</t>
  </si>
  <si>
    <t>474925f4-3872-4eb8-b482-f52c89db29a3274</t>
  </si>
  <si>
    <t>AW00027269</t>
  </si>
  <si>
    <t>L2xpi2w2MEik6Wke+CO3vg==</t>
  </si>
  <si>
    <t>474925f4-3872-4eb8-b482-f52c89db29a3275</t>
  </si>
  <si>
    <t>AW00027542</t>
  </si>
  <si>
    <t>3INdeujFQEO9/5lVcLfMJg==</t>
  </si>
  <si>
    <t>474925f4-3872-4eb8-b482-f52c89db29a3276</t>
  </si>
  <si>
    <t>AW00027606</t>
  </si>
  <si>
    <t>W84hXvTDrUuM3PmXMfE2lw==</t>
  </si>
  <si>
    <t>474925f4-3872-4eb8-b482-f52c89db29a3277</t>
  </si>
  <si>
    <t>AW00028075</t>
  </si>
  <si>
    <t>ZBboIVvErkWH/MVJtCwMOQ==</t>
  </si>
  <si>
    <t>474925f4-3872-4eb8-b482-f52c89db29a3278</t>
  </si>
  <si>
    <t>AW00028174</t>
  </si>
  <si>
    <t>Pu3v76MaakewL3JnAMA8sQ==</t>
  </si>
  <si>
    <t>474925f4-3872-4eb8-b482-f52c89db29a3279</t>
  </si>
  <si>
    <t>AW00028852</t>
  </si>
  <si>
    <t>CzAGayIdZEqngTw/0krTTA==</t>
  </si>
  <si>
    <t>474925f4-3872-4eb8-b482-f52c89db29a3280</t>
  </si>
  <si>
    <t>AW00028980</t>
  </si>
  <si>
    <t>skAPO0Oi20qSuW6dWH8FCQ==</t>
  </si>
  <si>
    <t>474925f4-3872-4eb8-b482-f52c89db29a3281</t>
  </si>
  <si>
    <t>AW00029049</t>
  </si>
  <si>
    <t>f/iVA1OzMEe64Z8zyX3HWQ==</t>
  </si>
  <si>
    <t>474925f4-3872-4eb8-b482-f52c89db29a3282</t>
  </si>
  <si>
    <t>AW00029147</t>
  </si>
  <si>
    <t>n5oHFDZDOUeF0Q5plUdkkQ==</t>
  </si>
  <si>
    <t>474925f4-3872-4eb8-b482-f52c89db29a3283</t>
  </si>
  <si>
    <t>AW00029329</t>
  </si>
  <si>
    <t>GhG1Xe6SAkCrCPi3mfDoMg==</t>
  </si>
  <si>
    <t>474925f4-3872-4eb8-b482-f52c89db29a3284</t>
  </si>
  <si>
    <t>AW00011084</t>
  </si>
  <si>
    <t>PamgxtWsekWC0MbUi6GRbA==</t>
  </si>
  <si>
    <t>474925f4-3872-4eb8-b482-f52c89db29a3285</t>
  </si>
  <si>
    <t>AW00011532</t>
  </si>
  <si>
    <t>StNBOsiRa0CQF1JgwgX8Xg==</t>
  </si>
  <si>
    <t>474925f4-3872-4eb8-b482-f52c89db29a3286</t>
  </si>
  <si>
    <t>AW00011829</t>
  </si>
  <si>
    <t>aoF7T5PVZUisK+Onxc1ttw==</t>
  </si>
  <si>
    <t>474925f4-3872-4eb8-b482-f52c89db29a3287</t>
  </si>
  <si>
    <t>AW00011838</t>
  </si>
  <si>
    <t>smNFaCWqekOgo5u+CU9+ng==</t>
  </si>
  <si>
    <t>474925f4-3872-4eb8-b482-f52c89db29a3288</t>
  </si>
  <si>
    <t>AW00011856</t>
  </si>
  <si>
    <t>mtsba7nQq06WiUOsjFB3PA==</t>
  </si>
  <si>
    <t>474925f4-3872-4eb8-b482-f52c89db29a3289</t>
  </si>
  <si>
    <t>AW00012048</t>
  </si>
  <si>
    <t>4xIz2BCe50mOhc5X6JbFFw==</t>
  </si>
  <si>
    <t>474925f4-3872-4eb8-b482-f52c89db29a3290</t>
  </si>
  <si>
    <t>AW00012794</t>
  </si>
  <si>
    <t>LZuyl7ZQKE2pntyKMFk2WQ==</t>
  </si>
  <si>
    <t>474925f4-3872-4eb8-b482-f52c89db29a3291</t>
  </si>
  <si>
    <t>AW00012973</t>
  </si>
  <si>
    <t>o98iPptNuUGvUthPJ4X8IA==</t>
  </si>
  <si>
    <t>474925f4-3872-4eb8-b482-f52c89db29a3292</t>
  </si>
  <si>
    <t>AW00013443</t>
  </si>
  <si>
    <t>YMdqRtMUqEKJozhFybyMeA==</t>
  </si>
  <si>
    <t>474925f4-3872-4eb8-b482-f52c89db29a3293</t>
  </si>
  <si>
    <t>AW00013896</t>
  </si>
  <si>
    <t>grZq98Uy+ky+tDM8SswAAA==</t>
  </si>
  <si>
    <t>474925f4-3872-4eb8-b482-f52c89db29a3294</t>
  </si>
  <si>
    <t>AW00014337</t>
  </si>
  <si>
    <t>DxLpfFVIx0yiVevJunhqvg==</t>
  </si>
  <si>
    <t>474925f4-3872-4eb8-b482-f52c89db29a3295</t>
  </si>
  <si>
    <t>AW00014569</t>
  </si>
  <si>
    <t>hyWvbTZJKUqIXvPe860/eA==</t>
  </si>
  <si>
    <t>474925f4-3872-4eb8-b482-f52c89db29a3296</t>
  </si>
  <si>
    <t>AW00014579</t>
  </si>
  <si>
    <t>bNEsKuAjB0u5rDB2TetGjA==</t>
  </si>
  <si>
    <t>474925f4-3872-4eb8-b482-f52c89db29a3297</t>
  </si>
  <si>
    <t>AW00014732</t>
  </si>
  <si>
    <t>sxToMW/qB0qMOTr4JfavAg==</t>
  </si>
  <si>
    <t>474925f4-3872-4eb8-b482-f52c89db29a3298</t>
  </si>
  <si>
    <t>AW00015423</t>
  </si>
  <si>
    <t>NPr1hDDRKE+tLtybzoXgqA==</t>
  </si>
  <si>
    <t>474925f4-3872-4eb8-b482-f52c89db29a3299</t>
  </si>
  <si>
    <t>AW00015472</t>
  </si>
  <si>
    <t>wDK/8IIaMkGrNixI9cZLjQ==</t>
  </si>
  <si>
    <t>474925f4-3872-4eb8-b482-f52c89db29a3300</t>
  </si>
  <si>
    <t>AW00015489</t>
  </si>
  <si>
    <t>twMvraWVPEymIc9VC0ZOkA==</t>
  </si>
  <si>
    <t>474925f4-3872-4eb8-b482-f52c89db29a3301</t>
  </si>
  <si>
    <t>AW00015849</t>
  </si>
  <si>
    <t>8U/Rgd6HnUqpbLQzrDeEyg==</t>
  </si>
  <si>
    <t>474925f4-3872-4eb8-b482-f52c89db29a3302</t>
  </si>
  <si>
    <t>AW00016142</t>
  </si>
  <si>
    <t>U76PZf/HsE6IzNuuhKIHVg==</t>
  </si>
  <si>
    <t>474925f4-3872-4eb8-b482-f52c89db29a3303</t>
  </si>
  <si>
    <t>AW00016153</t>
  </si>
  <si>
    <t>OhGLYKgoY0iHfZHd3E5ivw==</t>
  </si>
  <si>
    <t>474925f4-3872-4eb8-b482-f52c89db29a3304</t>
  </si>
  <si>
    <t>AW00016864</t>
  </si>
  <si>
    <t>A3aMglG9XEO5ZjlX5nSP1Q==</t>
  </si>
  <si>
    <t>474925f4-3872-4eb8-b482-f52c89db29a3305</t>
  </si>
  <si>
    <t>AW00017531</t>
  </si>
  <si>
    <t>EwmDnrISQkaCTuOJa9r5Hw==</t>
  </si>
  <si>
    <t>474925f4-3872-4eb8-b482-f52c89db29a3306</t>
  </si>
  <si>
    <t>AW00017615</t>
  </si>
  <si>
    <t>vsgHWAYfxUGJFs25fkajJA==</t>
  </si>
  <si>
    <t>474925f4-3872-4eb8-b482-f52c89db29a3307</t>
  </si>
  <si>
    <t>AW00018115</t>
  </si>
  <si>
    <t>Fa6lDTSVqU2YzzuuBX3NEw==</t>
  </si>
  <si>
    <t>474925f4-3872-4eb8-b482-f52c89db29a3308</t>
  </si>
  <si>
    <t>AW00018497</t>
  </si>
  <si>
    <t>+ptM4roww0etdgi3b6UVWA==</t>
  </si>
  <si>
    <t>474925f4-3872-4eb8-b482-f52c89db29a3309</t>
  </si>
  <si>
    <t>AW00018569</t>
  </si>
  <si>
    <t>eeD3iHpwvUegSTByWYsHxw==</t>
  </si>
  <si>
    <t>474925f4-3872-4eb8-b482-f52c89db29a3310</t>
  </si>
  <si>
    <t>AW00018584</t>
  </si>
  <si>
    <t>DMaOCCwM0UWoNMPKvD7AAw==</t>
  </si>
  <si>
    <t>474925f4-3872-4eb8-b482-f52c89db29a3311</t>
  </si>
  <si>
    <t>AW00018941</t>
  </si>
  <si>
    <t>88PBFPm5QUGLz9JFChqCRQ==</t>
  </si>
  <si>
    <t>474925f4-3872-4eb8-b482-f52c89db29a3312</t>
  </si>
  <si>
    <t>AW00019405</t>
  </si>
  <si>
    <t>7x9j6qtnhEGnQnJyBXrQ2w==</t>
  </si>
  <si>
    <t>474925f4-3872-4eb8-b482-f52c89db29a3313</t>
  </si>
  <si>
    <t>AW00019641</t>
  </si>
  <si>
    <t>uFwCF0upzkqew1FsQcOTrw==</t>
  </si>
  <si>
    <t>474925f4-3872-4eb8-b482-f52c89db29a3314</t>
  </si>
  <si>
    <t>AW00019755</t>
  </si>
  <si>
    <t>1N+sfdxZo0quv45k8e3gmQ==</t>
  </si>
  <si>
    <t>474925f4-3872-4eb8-b482-f52c89db29a3315</t>
  </si>
  <si>
    <t>AW00019815</t>
  </si>
  <si>
    <t>/+kqzml66E6w7laX28+UPg==</t>
  </si>
  <si>
    <t>474925f4-3872-4eb8-b482-f52c89db29a3316</t>
  </si>
  <si>
    <t>AW00019875</t>
  </si>
  <si>
    <t>UBSoH/BjLkioqJkalMJp2Q==</t>
  </si>
  <si>
    <t>474925f4-3872-4eb8-b482-f52c89db29a3317</t>
  </si>
  <si>
    <t>AW00020301</t>
  </si>
  <si>
    <t>YIjXcLkIjkqioWJwWWwq4Q==</t>
  </si>
  <si>
    <t>474925f4-3872-4eb8-b482-f52c89db29a3318</t>
  </si>
  <si>
    <t>AW00020408</t>
  </si>
  <si>
    <t>G/wJAXIWTEWhK3keCOpyQQ==</t>
  </si>
  <si>
    <t>474925f4-3872-4eb8-b482-f52c89db29a3319</t>
  </si>
  <si>
    <t>AW00020513</t>
  </si>
  <si>
    <t>lNVBYid4EEWPG2I0cFZp0w==</t>
  </si>
  <si>
    <t>474925f4-3872-4eb8-b482-f52c89db29a3320</t>
  </si>
  <si>
    <t>AW00020739</t>
  </si>
  <si>
    <t>c3kGZAZqRE2XHOrIVNIE/w==</t>
  </si>
  <si>
    <t>474925f4-3872-4eb8-b482-f52c89db29a3321</t>
  </si>
  <si>
    <t>AW00021335</t>
  </si>
  <si>
    <t>PcC9MG/cFUqldnXp8ryG4A==</t>
  </si>
  <si>
    <t>474925f4-3872-4eb8-b482-f52c89db29a3322</t>
  </si>
  <si>
    <t>AW00022096</t>
  </si>
  <si>
    <t>CtluCytDQEaJKD53BC/skA==</t>
  </si>
  <si>
    <t>474925f4-3872-4eb8-b482-f52c89db29a3323</t>
  </si>
  <si>
    <t>AW00022166</t>
  </si>
  <si>
    <t>rlAPcpilRkaq1F6u7wVsZQ==</t>
  </si>
  <si>
    <t>474925f4-3872-4eb8-b482-f52c89db29a3324</t>
  </si>
  <si>
    <t>AW00022328</t>
  </si>
  <si>
    <t>09wpufPtzUK0GE9pUKL3qw==</t>
  </si>
  <si>
    <t>474925f4-3872-4eb8-b482-f52c89db29a3325</t>
  </si>
  <si>
    <t>AW00022549</t>
  </si>
  <si>
    <t>iZvHjgCJAE6NKXj9HQGAwg==</t>
  </si>
  <si>
    <t>474925f4-3872-4eb8-b482-f52c89db29a3326</t>
  </si>
  <si>
    <t>AW00022753</t>
  </si>
  <si>
    <t>ooXgAbItP0aAB4eG1rkIog==</t>
  </si>
  <si>
    <t>474925f4-3872-4eb8-b482-f52c89db29a3327</t>
  </si>
  <si>
    <t>AW00022759</t>
  </si>
  <si>
    <t>wQkMrIJHxUyZj4jsGYo07g==</t>
  </si>
  <si>
    <t>474925f4-3872-4eb8-b482-f52c89db29a3328</t>
  </si>
  <si>
    <t>AW00022786</t>
  </si>
  <si>
    <t>bz3hVCP8H0Wxs36igq5Wyg==</t>
  </si>
  <si>
    <t>474925f4-3872-4eb8-b482-f52c89db29a3329</t>
  </si>
  <si>
    <t>AW00023005</t>
  </si>
  <si>
    <t>Qr5VPpSZ/kSgXxLNcQEAmQ==</t>
  </si>
  <si>
    <t>474925f4-3872-4eb8-b482-f52c89db29a3330</t>
  </si>
  <si>
    <t>AW00023692</t>
  </si>
  <si>
    <t>PO0zywc2bEyiNJW+QRBSXg==</t>
  </si>
  <si>
    <t>474925f4-3872-4eb8-b482-f52c89db29a3331</t>
  </si>
  <si>
    <t>AW00023832</t>
  </si>
  <si>
    <t>1cTSLm57kUaQaCY2VzpoNg==</t>
  </si>
  <si>
    <t>474925f4-3872-4eb8-b482-f52c89db29a3332</t>
  </si>
  <si>
    <t>AW00024308</t>
  </si>
  <si>
    <t>olhroPHT6kOGs1Ov2rZSTA==</t>
  </si>
  <si>
    <t>474925f4-3872-4eb8-b482-f52c89db29a3333</t>
  </si>
  <si>
    <t>AW00024645</t>
  </si>
  <si>
    <t>4rv5mhmriEimFKiYZfvh5g==</t>
  </si>
  <si>
    <t>474925f4-3872-4eb8-b482-f52c89db29a3334</t>
  </si>
  <si>
    <t>AW00025174</t>
  </si>
  <si>
    <t>aDsUoozo1UGi6NQ7GzNZbg==</t>
  </si>
  <si>
    <t>474925f4-3872-4eb8-b482-f52c89db29a3335</t>
  </si>
  <si>
    <t>AW00025622</t>
  </si>
  <si>
    <t>V7uHw6r3L0iPsdaTpvjxVA==</t>
  </si>
  <si>
    <t>474925f4-3872-4eb8-b482-f52c89db29a3336</t>
  </si>
  <si>
    <t>AW00026184</t>
  </si>
  <si>
    <t>7VpYcgKVEU+DfVxxRrZirg==</t>
  </si>
  <si>
    <t>474925f4-3872-4eb8-b482-f52c89db29a3337</t>
  </si>
  <si>
    <t>AW00026273</t>
  </si>
  <si>
    <t>p92JJtSBFE641CyycfbGQw==</t>
  </si>
  <si>
    <t>474925f4-3872-4eb8-b482-f52c89db29a3338</t>
  </si>
  <si>
    <t>AW00026609</t>
  </si>
  <si>
    <t>5yelCr3mPk29XZVjdWqh5A==</t>
  </si>
  <si>
    <t>474925f4-3872-4eb8-b482-f52c89db29a3339</t>
  </si>
  <si>
    <t>AW00027011</t>
  </si>
  <si>
    <t>ifdUq2OfiEmicXqiPJkM4Q==</t>
  </si>
  <si>
    <t>474925f4-3872-4eb8-b482-f52c89db29a3340</t>
  </si>
  <si>
    <t>AW00027048</t>
  </si>
  <si>
    <t>n4G27078b0umgxKI8FJJqg==</t>
  </si>
  <si>
    <t>474925f4-3872-4eb8-b482-f52c89db29a3341</t>
  </si>
  <si>
    <t>AW00027194</t>
  </si>
  <si>
    <t>Eqw+EoH9Pkqd4MHgvikmmA==</t>
  </si>
  <si>
    <t>474925f4-3872-4eb8-b482-f52c89db29a3342</t>
  </si>
  <si>
    <t>AW00027232</t>
  </si>
  <si>
    <t>z1WWPSBUUEqMn7q+yoMgrA==</t>
  </si>
  <si>
    <t>474925f4-3872-4eb8-b482-f52c89db29a3343</t>
  </si>
  <si>
    <t>AW00027735</t>
  </si>
  <si>
    <t>Q2LLMU5CS0Cg5YD9a8j1Yw==</t>
  </si>
  <si>
    <t>474925f4-3872-4eb8-b482-f52c89db29a3344</t>
  </si>
  <si>
    <t>AW00028249</t>
  </si>
  <si>
    <t>1QG01IlMo0uPwmRe1L5JLw==</t>
  </si>
  <si>
    <t>474925f4-3872-4eb8-b482-f52c89db29a3345</t>
  </si>
  <si>
    <t>AW00028830</t>
  </si>
  <si>
    <t>pZHQKNE+AUK24gg31vLUTA==</t>
  </si>
  <si>
    <t>474925f4-3872-4eb8-b482-f52c89db29a3346</t>
  </si>
  <si>
    <t>AW00028863</t>
  </si>
  <si>
    <t>vy0MmxYcOUqTRSzsZ7DQEQ==</t>
  </si>
  <si>
    <t>474925f4-3872-4eb8-b482-f52c89db29a3347</t>
  </si>
  <si>
    <t>AW00029022</t>
  </si>
  <si>
    <t>TcYfYdVwSkWtToptmN5PaQ==</t>
  </si>
  <si>
    <t>474925f4-3872-4eb8-b482-f52c89db29a3348</t>
  </si>
  <si>
    <t>AW00029145</t>
  </si>
  <si>
    <t>lGyOtbyxWEO048bdtwxJTg==</t>
  </si>
  <si>
    <t>474925f4-3872-4eb8-b482-f52c89db29a3349</t>
  </si>
  <si>
    <t>AW00021249</t>
  </si>
  <si>
    <t>Y/Of2r3ZrEizARNBIgXawg==</t>
  </si>
  <si>
    <t>474925f4-3872-4eb8-b482-f52c89db29a3350</t>
  </si>
  <si>
    <t>AW00017120</t>
  </si>
  <si>
    <t>sNN+x6DsK0Gmn6hMLlwaeQ==</t>
  </si>
  <si>
    <t>474925f4-3872-4eb8-b482-f52c89db29a3351</t>
  </si>
  <si>
    <t>AW00013145</t>
  </si>
  <si>
    <t>vYZ0JvWG/Euli3ZOUZaB7A==</t>
  </si>
  <si>
    <t>474925f4-3872-4eb8-b482-f52c89db29a3352</t>
  </si>
  <si>
    <t>AW00011732</t>
  </si>
  <si>
    <t>tejpxfQRXEWaG6X6Olsesw==</t>
  </si>
  <si>
    <t>474925f4-3872-4eb8-b482-f52c89db29a3353</t>
  </si>
  <si>
    <t>AW00027421</t>
  </si>
  <si>
    <t>4eRujtgo/EeEBHVY6zgU0w==</t>
  </si>
  <si>
    <t>474925f4-3872-4eb8-b482-f52c89db29a3354</t>
  </si>
  <si>
    <t>AW00015324</t>
  </si>
  <si>
    <t>mOIqW2OAPkayDqdgtUdajA==</t>
  </si>
  <si>
    <t>474925f4-3872-4eb8-b482-f52c89db29a3355</t>
  </si>
  <si>
    <t>AW00027040</t>
  </si>
  <si>
    <t>+GNN7Ue7+06TmHXbj9MMTA==</t>
  </si>
  <si>
    <t>474925f4-3872-4eb8-b482-f52c89db29a3356</t>
  </si>
  <si>
    <t>AW00012956</t>
  </si>
  <si>
    <t>eOdrzcz6T0GKKw2gQsSKbg==</t>
  </si>
  <si>
    <t>474925f4-3872-4eb8-b482-f52c89db29a3357</t>
  </si>
  <si>
    <t>AW00013291</t>
  </si>
  <si>
    <t>h8z0/nUlEEmWsCbTMcKyFQ==</t>
  </si>
  <si>
    <t>474925f4-3872-4eb8-b482-f52c89db29a3358</t>
  </si>
  <si>
    <t>AW00022124</t>
  </si>
  <si>
    <t>rUZTtLVjZ0imSBc854n1CA==</t>
  </si>
  <si>
    <t>474925f4-3872-4eb8-b482-f52c89db29a3359</t>
  </si>
  <si>
    <t>AW00027286</t>
  </si>
  <si>
    <t>5azqMEYc1EOUcMZVFewQyg==</t>
  </si>
  <si>
    <t>474925f4-3872-4eb8-b482-f52c89db29a3360</t>
  </si>
  <si>
    <t>AW00027503</t>
  </si>
  <si>
    <t>2Te2wGWmnEGDXtf48r1yeg==</t>
  </si>
  <si>
    <t>474925f4-3872-4eb8-b482-f52c89db29a3361</t>
  </si>
  <si>
    <t>AW00011676</t>
  </si>
  <si>
    <t>mU/3wQrjPU2zFfV2KLP/Bw==</t>
  </si>
  <si>
    <t>474925f4-3872-4eb8-b482-f52c89db29a3362</t>
  </si>
  <si>
    <t>AW00027657</t>
  </si>
  <si>
    <t>xwBCDXmAwUGZUPT6jnHPww==</t>
  </si>
  <si>
    <t>474925f4-3872-4eb8-b482-f52c89db29a3363</t>
  </si>
  <si>
    <t>AW00018315</t>
  </si>
  <si>
    <t>KwSnDUY6SkedoR2nhpbR9Q==</t>
  </si>
  <si>
    <t>474925f4-3872-4eb8-b482-f52c89db29a3364</t>
  </si>
  <si>
    <t>AW00016668</t>
  </si>
  <si>
    <t>IeWX5ImU+kG+0PFPlvMEhA==</t>
  </si>
  <si>
    <t>474925f4-3872-4eb8-b482-f52c89db29a3365</t>
  </si>
  <si>
    <t>AW00011016</t>
  </si>
  <si>
    <t>ykM4Avslv0KsN/r29BINrA==</t>
  </si>
  <si>
    <t>474925f4-3872-4eb8-b482-f52c89db29a3366</t>
  </si>
  <si>
    <t>AW00011623</t>
  </si>
  <si>
    <t>DFaoj25ycEyly1MdvelUbg==</t>
  </si>
  <si>
    <t>474925f4-3872-4eb8-b482-f52c89db29a3367</t>
  </si>
  <si>
    <t>AW00011671</t>
  </si>
  <si>
    <t>Sf/XOBSQtE6LUDZwFn/YKg==</t>
  </si>
  <si>
    <t>474925f4-3872-4eb8-b482-f52c89db29a3368</t>
  </si>
  <si>
    <t>AW00011701</t>
  </si>
  <si>
    <t>X6Q8i7HPUk+ob2IwTgrp3g==</t>
  </si>
  <si>
    <t>474925f4-3872-4eb8-b482-f52c89db29a3369</t>
  </si>
  <si>
    <t>AW00011874</t>
  </si>
  <si>
    <t>16VleVHZp0qYrahEiXHTLQ==</t>
  </si>
  <si>
    <t>474925f4-3872-4eb8-b482-f52c89db29a3370</t>
  </si>
  <si>
    <t>AW00012028</t>
  </si>
  <si>
    <t>pvdU2JtaJkqIMmQlOcytug==</t>
  </si>
  <si>
    <t>474925f4-3872-4eb8-b482-f52c89db29a3371</t>
  </si>
  <si>
    <t>AW00012885</t>
  </si>
  <si>
    <t>8HZnV+FRnU2BOokhokToMA==</t>
  </si>
  <si>
    <t>474925f4-3872-4eb8-b482-f52c89db29a3372</t>
  </si>
  <si>
    <t>AW00012982</t>
  </si>
  <si>
    <t>/ArklpVIukKUfQfK1gg85Q==</t>
  </si>
  <si>
    <t>474925f4-3872-4eb8-b482-f52c89db29a3373</t>
  </si>
  <si>
    <t>AW00013039</t>
  </si>
  <si>
    <t>XVwTn3SrJ0+Wt9ieU7PXbA==</t>
  </si>
  <si>
    <t>474925f4-3872-4eb8-b482-f52c89db29a3374</t>
  </si>
  <si>
    <t>AW00013296</t>
  </si>
  <si>
    <t>4zwp6D+PDUm3l9qe2e/cAQ==</t>
  </si>
  <si>
    <t>474925f4-3872-4eb8-b482-f52c89db29a3375</t>
  </si>
  <si>
    <t>AW00013401</t>
  </si>
  <si>
    <t>i6mTOqKnC0yEBIUI8V3m1w==</t>
  </si>
  <si>
    <t>474925f4-3872-4eb8-b482-f52c89db29a3376</t>
  </si>
  <si>
    <t>AW00013484</t>
  </si>
  <si>
    <t>WvcbKvl4eESnpxmai30Kyg==</t>
  </si>
  <si>
    <t>474925f4-3872-4eb8-b482-f52c89db29a3377</t>
  </si>
  <si>
    <t>AW00013869</t>
  </si>
  <si>
    <t>IF1LxqS3OkOAxAwxD3D0/A==</t>
  </si>
  <si>
    <t>474925f4-3872-4eb8-b482-f52c89db29a3378</t>
  </si>
  <si>
    <t>AW00013985</t>
  </si>
  <si>
    <t>KGOPkS0eLkC5tyTMMI48Ng==</t>
  </si>
  <si>
    <t>474925f4-3872-4eb8-b482-f52c89db29a3379</t>
  </si>
  <si>
    <t>AW00014295</t>
  </si>
  <si>
    <t>ypW5WJ+XHEiSdYrBWnXjBQ==</t>
  </si>
  <si>
    <t>474925f4-3872-4eb8-b482-f52c89db29a3380</t>
  </si>
  <si>
    <t>AW00014565</t>
  </si>
  <si>
    <t>QBtXm5TAbUexVj3ORyiIyA==</t>
  </si>
  <si>
    <t>474925f4-3872-4eb8-b482-f52c89db29a3381</t>
  </si>
  <si>
    <t>AW00014730</t>
  </si>
  <si>
    <t>1cVMssd1V02FuBcBzMy40Q==</t>
  </si>
  <si>
    <t>474925f4-3872-4eb8-b482-f52c89db29a3382</t>
  </si>
  <si>
    <t>AW00015161</t>
  </si>
  <si>
    <t>HSTV+nRRAUuHG+qhbXrBYQ==</t>
  </si>
  <si>
    <t>474925f4-3872-4eb8-b482-f52c89db29a3383</t>
  </si>
  <si>
    <t>AW00015316</t>
  </si>
  <si>
    <t>r2JVzaF9CUaVasruDIqfXw==</t>
  </si>
  <si>
    <t>474925f4-3872-4eb8-b482-f52c89db29a3384</t>
  </si>
  <si>
    <t>AW00015485</t>
  </si>
  <si>
    <t>pmpvVTGPVk+9KW2B3seFWg==</t>
  </si>
  <si>
    <t>474925f4-3872-4eb8-b482-f52c89db29a3385</t>
  </si>
  <si>
    <t>AW00015516</t>
  </si>
  <si>
    <t>F343sPuK+0KWiT0tAe8j9w==</t>
  </si>
  <si>
    <t>474925f4-3872-4eb8-b482-f52c89db29a3386</t>
  </si>
  <si>
    <t>AW00015989</t>
  </si>
  <si>
    <t>T1eoEF/tmEG0EWyJe8PcLg==</t>
  </si>
  <si>
    <t>474925f4-3872-4eb8-b482-f52c89db29a3387</t>
  </si>
  <si>
    <t>AW00016015</t>
  </si>
  <si>
    <t>lMl/w/dEeEi4J4PzOpdtIg==</t>
  </si>
  <si>
    <t>474925f4-3872-4eb8-b482-f52c89db29a3388</t>
  </si>
  <si>
    <t>AW00016212</t>
  </si>
  <si>
    <t>RIKN2k0EU0+R1uYg6roX6Q==</t>
  </si>
  <si>
    <t>474925f4-3872-4eb8-b482-f52c89db29a3389</t>
  </si>
  <si>
    <t>AW00016748</t>
  </si>
  <si>
    <t>H7iRVZrZgkqQSp/+laggtw==</t>
  </si>
  <si>
    <t>474925f4-3872-4eb8-b482-f52c89db29a3390</t>
  </si>
  <si>
    <t>AW00016768</t>
  </si>
  <si>
    <t>Eu8VdyczwkO1vodxcygHPw==</t>
  </si>
  <si>
    <t>474925f4-3872-4eb8-b482-f52c89db29a3391</t>
  </si>
  <si>
    <t>AW00017344</t>
  </si>
  <si>
    <t>LK4h5I9+Y02YxCGPcZtkgg==</t>
  </si>
  <si>
    <t>474925f4-3872-4eb8-b482-f52c89db29a3392</t>
  </si>
  <si>
    <t>AW00017523</t>
  </si>
  <si>
    <t>VUH7ZY8zREKTWnu1SzUrFQ==</t>
  </si>
  <si>
    <t>474925f4-3872-4eb8-b482-f52c89db29a3393</t>
  </si>
  <si>
    <t>AW00017546</t>
  </si>
  <si>
    <t>QBfzB1QHn0qh4KwH1Z5a6g==</t>
  </si>
  <si>
    <t>474925f4-3872-4eb8-b482-f52c89db29a3394</t>
  </si>
  <si>
    <t>AW00017567</t>
  </si>
  <si>
    <t>cFRbhRpBHUOftmZZKm0K0w==</t>
  </si>
  <si>
    <t>474925f4-3872-4eb8-b482-f52c89db29a3395</t>
  </si>
  <si>
    <t>AW00018351</t>
  </si>
  <si>
    <t>iXuSpB128ESXY/2bn9yyKw==</t>
  </si>
  <si>
    <t>474925f4-3872-4eb8-b482-f52c89db29a3396</t>
  </si>
  <si>
    <t>AW00018833</t>
  </si>
  <si>
    <t>FrQGT2rdEkaq4bXBYNY2Bw==</t>
  </si>
  <si>
    <t>474925f4-3872-4eb8-b482-f52c89db29a3397</t>
  </si>
  <si>
    <t>AW00018975</t>
  </si>
  <si>
    <t>1J+Im0/KJESdiz2AQVapRw==</t>
  </si>
  <si>
    <t>474925f4-3872-4eb8-b482-f52c89db29a3398</t>
  </si>
  <si>
    <t>AW00019155</t>
  </si>
  <si>
    <t>pWfgYjQeeUCxkCFprtzYAg==</t>
  </si>
  <si>
    <t>474925f4-3872-4eb8-b482-f52c89db29a3399</t>
  </si>
  <si>
    <t>AW00019404</t>
  </si>
  <si>
    <t>ZlbgHEVel0iLTvpBauhflw==</t>
  </si>
  <si>
    <t>474925f4-3872-4eb8-b482-f52c89db29a3400</t>
  </si>
  <si>
    <t>AW00019805</t>
  </si>
  <si>
    <t>a8O0wVXMbEWYldmtbhHZKQ==</t>
  </si>
  <si>
    <t>474925f4-3872-4eb8-b482-f52c89db29a3401</t>
  </si>
  <si>
    <t>AW00020024</t>
  </si>
  <si>
    <t>golEEkcn202wmg41xKC+ug==</t>
  </si>
  <si>
    <t>474925f4-3872-4eb8-b482-f52c89db29a3402</t>
  </si>
  <si>
    <t>AW00020347</t>
  </si>
  <si>
    <t>x9OUIP5M9UWmH5mNp+hi5w==</t>
  </si>
  <si>
    <t>474925f4-3872-4eb8-b482-f52c89db29a3403</t>
  </si>
  <si>
    <t>AW00020401</t>
  </si>
  <si>
    <t>RGXpSCk2V0monzoDH5LdbA==</t>
  </si>
  <si>
    <t>474925f4-3872-4eb8-b482-f52c89db29a3404</t>
  </si>
  <si>
    <t>AW00020436</t>
  </si>
  <si>
    <t>cX3+GlMgoEu4TWOzBm65Vw==</t>
  </si>
  <si>
    <t>474925f4-3872-4eb8-b482-f52c89db29a3405</t>
  </si>
  <si>
    <t>AW00021233</t>
  </si>
  <si>
    <t>Wvi0h/mbTE+JhmaU4buaWg==</t>
  </si>
  <si>
    <t>474925f4-3872-4eb8-b482-f52c89db29a3406</t>
  </si>
  <si>
    <t>AW00021465</t>
  </si>
  <si>
    <t>pPCf2xRbL0Kdq9TCZYQEOg==</t>
  </si>
  <si>
    <t>474925f4-3872-4eb8-b482-f52c89db29a3407</t>
  </si>
  <si>
    <t>AW00021593</t>
  </si>
  <si>
    <t>LJ5Dg+8tSkG2PskUiTyDlg==</t>
  </si>
  <si>
    <t>474925f4-3872-4eb8-b482-f52c89db29a3408</t>
  </si>
  <si>
    <t>AW00021594</t>
  </si>
  <si>
    <t>22c5RoKQVEanIXrTrjQtug==</t>
  </si>
  <si>
    <t>474925f4-3872-4eb8-b482-f52c89db29a3409</t>
  </si>
  <si>
    <t>AW00021800</t>
  </si>
  <si>
    <t>pxn+OwaYpUCPNozo9tqz2A==</t>
  </si>
  <si>
    <t>474925f4-3872-4eb8-b482-f52c89db29a3410</t>
  </si>
  <si>
    <t>AW00022070</t>
  </si>
  <si>
    <t>dFPvyjA/PEy48u4QIeX1Yg==</t>
  </si>
  <si>
    <t>474925f4-3872-4eb8-b482-f52c89db29a3411</t>
  </si>
  <si>
    <t>AW00022103</t>
  </si>
  <si>
    <t>Z0t0GwE7pUKAB8EW7jTagQ==</t>
  </si>
  <si>
    <t>474925f4-3872-4eb8-b482-f52c89db29a3412</t>
  </si>
  <si>
    <t>AW00022163</t>
  </si>
  <si>
    <t>W7K+Fsek10KhKpil3AP9mg==</t>
  </si>
  <si>
    <t>474925f4-3872-4eb8-b482-f52c89db29a3413</t>
  </si>
  <si>
    <t>AW00023019</t>
  </si>
  <si>
    <t>H42l6YFyiUCSXTG5W7BG6A==</t>
  </si>
  <si>
    <t>474925f4-3872-4eb8-b482-f52c89db29a3414</t>
  </si>
  <si>
    <t>AW00023034</t>
  </si>
  <si>
    <t>oM5n0muTs0ShQZgy4fCumw==</t>
  </si>
  <si>
    <t>474925f4-3872-4eb8-b482-f52c89db29a3415</t>
  </si>
  <si>
    <t>AW00023405</t>
  </si>
  <si>
    <t>GDBdAm7YW0an4H6+DFW8lw==</t>
  </si>
  <si>
    <t>474925f4-3872-4eb8-b482-f52c89db29a3416</t>
  </si>
  <si>
    <t>AW00023500</t>
  </si>
  <si>
    <t>FJ921lN7CkK9WVt8MPJ8JA==</t>
  </si>
  <si>
    <t>474925f4-3872-4eb8-b482-f52c89db29a3417</t>
  </si>
  <si>
    <t>AW00023594</t>
  </si>
  <si>
    <t>zbTMxBQnYkqIEQfBoXPIjg==</t>
  </si>
  <si>
    <t>474925f4-3872-4eb8-b482-f52c89db29a3418</t>
  </si>
  <si>
    <t>AW00023724</t>
  </si>
  <si>
    <t>aFUAo4AhFU6MhZaF4MtPTw==</t>
  </si>
  <si>
    <t>474925f4-3872-4eb8-b482-f52c89db29a3419</t>
  </si>
  <si>
    <t>AW00024296</t>
  </si>
  <si>
    <t>GNTFan+aOEiqRbsVno8z2Q==</t>
  </si>
  <si>
    <t>474925f4-3872-4eb8-b482-f52c89db29a3420</t>
  </si>
  <si>
    <t>AW00024412</t>
  </si>
  <si>
    <t>levV5DfMd0euylgml6psVg==</t>
  </si>
  <si>
    <t>474925f4-3872-4eb8-b482-f52c89db29a3421</t>
  </si>
  <si>
    <t>AW00024680</t>
  </si>
  <si>
    <t>uStHgY/2IUicIvgWuqrsRw==</t>
  </si>
  <si>
    <t>474925f4-3872-4eb8-b482-f52c89db29a3422</t>
  </si>
  <si>
    <t>AW00024761</t>
  </si>
  <si>
    <t>mj5MyaKJSUm65lYGgp8qrQ==</t>
  </si>
  <si>
    <t>474925f4-3872-4eb8-b482-f52c89db29a3423</t>
  </si>
  <si>
    <t>AW00024944</t>
  </si>
  <si>
    <t>9aUGXR6YbEyRzwM0DwNSsA==</t>
  </si>
  <si>
    <t>474925f4-3872-4eb8-b482-f52c89db29a3424</t>
  </si>
  <si>
    <t>AW00024982</t>
  </si>
  <si>
    <t>Wcgb141l3UC6YKevLqgANg==</t>
  </si>
  <si>
    <t>474925f4-3872-4eb8-b482-f52c89db29a3425</t>
  </si>
  <si>
    <t>AW00024996</t>
  </si>
  <si>
    <t>TPkaQ2QJIUmFAosOVlO1JQ==</t>
  </si>
  <si>
    <t>474925f4-3872-4eb8-b482-f52c89db29a3426</t>
  </si>
  <si>
    <t>AW00025083</t>
  </si>
  <si>
    <t>JZLUSlO6EECctRdYe85Mpg==</t>
  </si>
  <si>
    <t>474925f4-3872-4eb8-b482-f52c89db29a3427</t>
  </si>
  <si>
    <t>AW00025191</t>
  </si>
  <si>
    <t>EN77e4gveEu9xzt2fCcfQg==</t>
  </si>
  <si>
    <t>474925f4-3872-4eb8-b482-f52c89db29a3428</t>
  </si>
  <si>
    <t>AW00025417</t>
  </si>
  <si>
    <t>orXzdUAMsEC+djRKKNPdtg==</t>
  </si>
  <si>
    <t>474925f4-3872-4eb8-b482-f52c89db29a3429</t>
  </si>
  <si>
    <t>AW00025882</t>
  </si>
  <si>
    <t>b4hBDm613EuWWUsykTvV5A==</t>
  </si>
  <si>
    <t>474925f4-3872-4eb8-b482-f52c89db29a3430</t>
  </si>
  <si>
    <t>AW00025965</t>
  </si>
  <si>
    <t>j8OqviYj6kepSpryvyW/hg==</t>
  </si>
  <si>
    <t>474925f4-3872-4eb8-b482-f52c89db29a3431</t>
  </si>
  <si>
    <t>AW00026515</t>
  </si>
  <si>
    <t>Szy7ECbvyUqnb0ttyjGTtA==</t>
  </si>
  <si>
    <t>474925f4-3872-4eb8-b482-f52c89db29a3432</t>
  </si>
  <si>
    <t>AW00026708</t>
  </si>
  <si>
    <t>up7UTv20A0qlG6wShMGBPg==</t>
  </si>
  <si>
    <t>474925f4-3872-4eb8-b482-f52c89db29a3433</t>
  </si>
  <si>
    <t>AW00026805</t>
  </si>
  <si>
    <t>B505w8DjSUur1tDDbMHTyg==</t>
  </si>
  <si>
    <t>474925f4-3872-4eb8-b482-f52c89db29a3434</t>
  </si>
  <si>
    <t>AW00027095</t>
  </si>
  <si>
    <t>zOywvLI5AEO5LtNhZ2Berg==</t>
  </si>
  <si>
    <t>474925f4-3872-4eb8-b482-f52c89db29a3435</t>
  </si>
  <si>
    <t>AW00027442</t>
  </si>
  <si>
    <t>PGB5/Ukt8kClQuCDla8iPg==</t>
  </si>
  <si>
    <t>474925f4-3872-4eb8-b482-f52c89db29a3436</t>
  </si>
  <si>
    <t>AW00027462</t>
  </si>
  <si>
    <t>Z1jIJiReIE6prTUlIDB89w==</t>
  </si>
  <si>
    <t>474925f4-3872-4eb8-b482-f52c89db29a3437</t>
  </si>
  <si>
    <t>AW00027565</t>
  </si>
  <si>
    <t>W6NdcxKYwkavIOGvMfrQcQ==</t>
  </si>
  <si>
    <t>474925f4-3872-4eb8-b482-f52c89db29a3438</t>
  </si>
  <si>
    <t>AW00027916</t>
  </si>
  <si>
    <t>GA00+MRb/02fuGGUmpv/Uw==</t>
  </si>
  <si>
    <t>474925f4-3872-4eb8-b482-f52c89db29a3439</t>
  </si>
  <si>
    <t>AW00028104</t>
  </si>
  <si>
    <t>rSq1rA0ru0SWqRo3h782FQ==</t>
  </si>
  <si>
    <t>474925f4-3872-4eb8-b482-f52c89db29a3440</t>
  </si>
  <si>
    <t>AW00028223</t>
  </si>
  <si>
    <t>BtBkgDhE+EixSEOGORJ+WQ==</t>
  </si>
  <si>
    <t>474925f4-3872-4eb8-b482-f52c89db29a3441</t>
  </si>
  <si>
    <t>AW00028234</t>
  </si>
  <si>
    <t>bCxuXB2McU6uE6tnNbAMkg==</t>
  </si>
  <si>
    <t>474925f4-3872-4eb8-b482-f52c89db29a3442</t>
  </si>
  <si>
    <t>AW00028662</t>
  </si>
  <si>
    <t>JnTAjPcMjE+BWBGvILPiKQ==</t>
  </si>
  <si>
    <t>474925f4-3872-4eb8-b482-f52c89db29a3443</t>
  </si>
  <si>
    <t>AW00029038</t>
  </si>
  <si>
    <t>g+PQZYHoAku/bVb1DWgwvw==</t>
  </si>
  <si>
    <t>474925f4-3872-4eb8-b482-f52c89db29a3444</t>
  </si>
  <si>
    <t>AW00029058</t>
  </si>
  <si>
    <t>ChgFT7kbKEi6UxsZ+3QdWw==</t>
  </si>
  <si>
    <t>474925f4-3872-4eb8-b482-f52c89db29a3445</t>
  </si>
  <si>
    <t>AW00029109</t>
  </si>
  <si>
    <t>zqeM2SCZaUmsnr9HLzFeFA==</t>
  </si>
  <si>
    <t>474925f4-3872-4eb8-b482-f52c89db29a3446</t>
  </si>
  <si>
    <t>AW00029139</t>
  </si>
  <si>
    <t>mzFCc33F2Uyy51DVUB7Pqg==</t>
  </si>
  <si>
    <t>474925f4-3872-4eb8-b482-f52c89db29a3447</t>
  </si>
  <si>
    <t>AW00029199</t>
  </si>
  <si>
    <t>/YjnkKNCKkOLg3Hlh8VhFw==</t>
  </si>
  <si>
    <t>474925f4-3872-4eb8-b482-f52c89db29a3448</t>
  </si>
  <si>
    <t>AW00011198</t>
  </si>
  <si>
    <t>8wdePgZoAUunxPmLNK+GNA==</t>
  </si>
  <si>
    <t>474925f4-3872-4eb8-b482-f52c89db29a3449</t>
  </si>
  <si>
    <t>AW00011538</t>
  </si>
  <si>
    <t>U3m8JK7luU+T1Q/KgLtsLQ==</t>
  </si>
  <si>
    <t>474925f4-3872-4eb8-b482-f52c89db29a3450</t>
  </si>
  <si>
    <t>AW00011818</t>
  </si>
  <si>
    <t>f0Z3pLJBS0e8dhq8xNRnDg==</t>
  </si>
  <si>
    <t>474925f4-3872-4eb8-b482-f52c89db29a3451</t>
  </si>
  <si>
    <t>AW00012094</t>
  </si>
  <si>
    <t>8NbPT3rDikO+JevPFB5C+g==</t>
  </si>
  <si>
    <t>474925f4-3872-4eb8-b482-f52c89db29a3452</t>
  </si>
  <si>
    <t>AW00012095</t>
  </si>
  <si>
    <t>0ay7M2nEsU63UojFXSTekg==</t>
  </si>
  <si>
    <t>474925f4-3872-4eb8-b482-f52c89db29a3453</t>
  </si>
  <si>
    <t>AW00012416</t>
  </si>
  <si>
    <t>+mSrAgo1bkmxEC329WcjJg==</t>
  </si>
  <si>
    <t>474925f4-3872-4eb8-b482-f52c89db29a3454</t>
  </si>
  <si>
    <t>AW00012775</t>
  </si>
  <si>
    <t>vldW2l7S406duOTCQ3VKpw==</t>
  </si>
  <si>
    <t>474925f4-3872-4eb8-b482-f52c89db29a3455</t>
  </si>
  <si>
    <t>AW00013227</t>
  </si>
  <si>
    <t>kH8tb1NQXU2YyjL1R3EtNw==</t>
  </si>
  <si>
    <t>474925f4-3872-4eb8-b482-f52c89db29a3456</t>
  </si>
  <si>
    <t>AW00013390</t>
  </si>
  <si>
    <t>H+DLfNAzlEyKegIdaWZrsg==</t>
  </si>
  <si>
    <t>474925f4-3872-4eb8-b482-f52c89db29a3457</t>
  </si>
  <si>
    <t>AW00013738</t>
  </si>
  <si>
    <t>icCUZhyGlE2LF9uoQi20XA==</t>
  </si>
  <si>
    <t>474925f4-3872-4eb8-b482-f52c89db29a3458</t>
  </si>
  <si>
    <t>AW00013746</t>
  </si>
  <si>
    <t>jK65jrzHLkyWp/sRzBLR8A==</t>
  </si>
  <si>
    <t>474925f4-3872-4eb8-b482-f52c89db29a3459</t>
  </si>
  <si>
    <t>AW00013919</t>
  </si>
  <si>
    <t>AhVS8FdHeUa3/wfbCfmXMg==</t>
  </si>
  <si>
    <t>474925f4-3872-4eb8-b482-f52c89db29a3460</t>
  </si>
  <si>
    <t>AW00013924</t>
  </si>
  <si>
    <t>Ak6q4ZblWkGTPhhTKzw1tg==</t>
  </si>
  <si>
    <t>474925f4-3872-4eb8-b482-f52c89db29a3461</t>
  </si>
  <si>
    <t>AW00014585</t>
  </si>
  <si>
    <t>ky0DC0H/r06/ICDCj7TArg==</t>
  </si>
  <si>
    <t>474925f4-3872-4eb8-b482-f52c89db29a3462</t>
  </si>
  <si>
    <t>AW00014749</t>
  </si>
  <si>
    <t>lYvJJdgFiEKojFqXgGYF4A==</t>
  </si>
  <si>
    <t>474925f4-3872-4eb8-b482-f52c89db29a3463</t>
  </si>
  <si>
    <t>AW00015282</t>
  </si>
  <si>
    <t>7NLxWsOcqk61PEGJCuHkyg==</t>
  </si>
  <si>
    <t>474925f4-3872-4eb8-b482-f52c89db29a3464</t>
  </si>
  <si>
    <t>AW00015295</t>
  </si>
  <si>
    <t>Cpo6wLRQdkO0w2IH2kvOjA==</t>
  </si>
  <si>
    <t>474925f4-3872-4eb8-b482-f52c89db29a3465</t>
  </si>
  <si>
    <t>AW00015432</t>
  </si>
  <si>
    <t>RnIDcfakv0yg5bB3GcW/pA==</t>
  </si>
  <si>
    <t>474925f4-3872-4eb8-b482-f52c89db29a3466</t>
  </si>
  <si>
    <t>AW00015853</t>
  </si>
  <si>
    <t>niSQkKKQ5E25zsUZhO7ItQ==</t>
  </si>
  <si>
    <t>474925f4-3872-4eb8-b482-f52c89db29a3467</t>
  </si>
  <si>
    <t>AW00015886</t>
  </si>
  <si>
    <t>WPQwjdeVUk20s4jpvq1xaw==</t>
  </si>
  <si>
    <t>474925f4-3872-4eb8-b482-f52c89db29a3468</t>
  </si>
  <si>
    <t>AW00015949</t>
  </si>
  <si>
    <t>C9pU7jWPWEaMHftQctSTKA==</t>
  </si>
  <si>
    <t>474925f4-3872-4eb8-b482-f52c89db29a3469</t>
  </si>
  <si>
    <t>AW00015961</t>
  </si>
  <si>
    <t>p7SgKo7EAkyKZqkMefIZJA==</t>
  </si>
  <si>
    <t>474925f4-3872-4eb8-b482-f52c89db29a3470</t>
  </si>
  <si>
    <t>AW00016340</t>
  </si>
  <si>
    <t>FmQIOnrVV0W5Bce1zmu6qA==</t>
  </si>
  <si>
    <t>474925f4-3872-4eb8-b482-f52c89db29a3471</t>
  </si>
  <si>
    <t>AW00016647</t>
  </si>
  <si>
    <t>vHGq5shZLkGN/msqnRQVRQ==</t>
  </si>
  <si>
    <t>474925f4-3872-4eb8-b482-f52c89db29a3472</t>
  </si>
  <si>
    <t>AW00016648</t>
  </si>
  <si>
    <t>Vm2VjNCCbUaroPwW8sGUJw==</t>
  </si>
  <si>
    <t>474925f4-3872-4eb8-b482-f52c89db29a3473</t>
  </si>
  <si>
    <t>AW00016781</t>
  </si>
  <si>
    <t>jBpLaWxPmUS/dgB38YMRIQ==</t>
  </si>
  <si>
    <t>474925f4-3872-4eb8-b482-f52c89db29a3474</t>
  </si>
  <si>
    <t>AW00016909</t>
  </si>
  <si>
    <t>aVjoHZMObkqdQhjRwpBIwQ==</t>
  </si>
  <si>
    <t>474925f4-3872-4eb8-b482-f52c89db29a3475</t>
  </si>
  <si>
    <t>AW00016992</t>
  </si>
  <si>
    <t>ZJe1Prt8FEa38fVYT764wQ==</t>
  </si>
  <si>
    <t>474925f4-3872-4eb8-b482-f52c89db29a3476</t>
  </si>
  <si>
    <t>AW00017011</t>
  </si>
  <si>
    <t>7qNMGPCE7kuIKwxWxmEjow==</t>
  </si>
  <si>
    <t>474925f4-3872-4eb8-b482-f52c89db29a3477</t>
  </si>
  <si>
    <t>AW00017157</t>
  </si>
  <si>
    <t>JIFpw/ZxNUuV6zuYsOL5eQ==</t>
  </si>
  <si>
    <t>474925f4-3872-4eb8-b482-f52c89db29a3478</t>
  </si>
  <si>
    <t>AW00017474</t>
  </si>
  <si>
    <t>XkXbpm/AiEedZ37bsNdmAQ==</t>
  </si>
  <si>
    <t>474925f4-3872-4eb8-b482-f52c89db29a3479</t>
  </si>
  <si>
    <t>AW00017549</t>
  </si>
  <si>
    <t>PDkHv1n5GU28AFEBuI22Tg==</t>
  </si>
  <si>
    <t>474925f4-3872-4eb8-b482-f52c89db29a3480</t>
  </si>
  <si>
    <t>AW00017592</t>
  </si>
  <si>
    <t>RjS389TlD0aN8m/FrQejGQ==</t>
  </si>
  <si>
    <t>474925f4-3872-4eb8-b482-f52c89db29a3481</t>
  </si>
  <si>
    <t>AW00017697</t>
  </si>
  <si>
    <t>6HkA8739oE2dfcfvJTIArQ==</t>
  </si>
  <si>
    <t>474925f4-3872-4eb8-b482-f52c89db29a3482</t>
  </si>
  <si>
    <t>AW00018064</t>
  </si>
  <si>
    <t>rdiBZmAJ6EC5JvjmOiyYkQ==</t>
  </si>
  <si>
    <t>474925f4-3872-4eb8-b482-f52c89db29a3483</t>
  </si>
  <si>
    <t>AW00018087</t>
  </si>
  <si>
    <t>mbZyMxFn1kufKPpj8/1wiA==</t>
  </si>
  <si>
    <t>474925f4-3872-4eb8-b482-f52c89db29a3484</t>
  </si>
  <si>
    <t>AW00018438</t>
  </si>
  <si>
    <t>IAAuH5DT40iUDYwUNseJmw==</t>
  </si>
  <si>
    <t>474925f4-3872-4eb8-b482-f52c89db29a3485</t>
  </si>
  <si>
    <t>AW00018481</t>
  </si>
  <si>
    <t>mE8WsWbW5Eu53zR7ykPysQ==</t>
  </si>
  <si>
    <t>474925f4-3872-4eb8-b482-f52c89db29a3486</t>
  </si>
  <si>
    <t>AW00018561</t>
  </si>
  <si>
    <t>JwmDz+n0uUCHn7B2VPs5Lw==</t>
  </si>
  <si>
    <t>474925f4-3872-4eb8-b482-f52c89db29a3487</t>
  </si>
  <si>
    <t>AW00018594</t>
  </si>
  <si>
    <t>t76CttfYIk2cC1ZsPt452A==</t>
  </si>
  <si>
    <t>474925f4-3872-4eb8-b482-f52c89db29a3488</t>
  </si>
  <si>
    <t>AW00018868</t>
  </si>
  <si>
    <t>AAqc+DX2e0yeBQrP+ACGaw==</t>
  </si>
  <si>
    <t>474925f4-3872-4eb8-b482-f52c89db29a3489</t>
  </si>
  <si>
    <t>AW00019144</t>
  </si>
  <si>
    <t>/aPcwh9tjEO8EnMEM30wlA==</t>
  </si>
  <si>
    <t>474925f4-3872-4eb8-b482-f52c89db29a3490</t>
  </si>
  <si>
    <t>AW00019198</t>
  </si>
  <si>
    <t>8cg0SN5sq0ShRraPbsg6VQ==</t>
  </si>
  <si>
    <t>474925f4-3872-4eb8-b482-f52c89db29a3491</t>
  </si>
  <si>
    <t>AW00019747</t>
  </si>
  <si>
    <t>/ei39BeSYUSbnq5xwC507g==</t>
  </si>
  <si>
    <t>474925f4-3872-4eb8-b482-f52c89db29a3492</t>
  </si>
  <si>
    <t>AW00019760</t>
  </si>
  <si>
    <t>36DDjiGL8UWujkYsdgYV1g==</t>
  </si>
  <si>
    <t>474925f4-3872-4eb8-b482-f52c89db29a3493</t>
  </si>
  <si>
    <t>AW00020022</t>
  </si>
  <si>
    <t>Y6A1Z9qtBk+QbRayD3JgZA==</t>
  </si>
  <si>
    <t>474925f4-3872-4eb8-b482-f52c89db29a3494</t>
  </si>
  <si>
    <t>AW00020094</t>
  </si>
  <si>
    <t>4RfvUU2ET0i1vr2tHrUNxg==</t>
  </si>
  <si>
    <t>474925f4-3872-4eb8-b482-f52c89db29a3495</t>
  </si>
  <si>
    <t>AW00020110</t>
  </si>
  <si>
    <t>WTCOG7gZK0qrEQer4pwrTw==</t>
  </si>
  <si>
    <t>474925f4-3872-4eb8-b482-f52c89db29a3496</t>
  </si>
  <si>
    <t>AW00020198</t>
  </si>
  <si>
    <t>McVPphflr0qRYovcXRNOJw==</t>
  </si>
  <si>
    <t>474925f4-3872-4eb8-b482-f52c89db29a3497</t>
  </si>
  <si>
    <t>AW00020346</t>
  </si>
  <si>
    <t>YZoX4wMkhU+uQoHPYcpc4g==</t>
  </si>
  <si>
    <t>474925f4-3872-4eb8-b482-f52c89db29a3498</t>
  </si>
  <si>
    <t>AW00020707</t>
  </si>
  <si>
    <t>I0/QrGpZ30ONsniqqb3sgg==</t>
  </si>
  <si>
    <t>474925f4-3872-4eb8-b482-f52c89db29a3499</t>
  </si>
  <si>
    <t>AW00021281</t>
  </si>
  <si>
    <t>eBG5obA55UWBcN+cZfpvlQ==</t>
  </si>
  <si>
    <t>474925f4-3872-4eb8-b482-f52c89db29a3500</t>
  </si>
  <si>
    <t>AW00021334</t>
  </si>
  <si>
    <t>0VSwKxNIlUe8dyKTMQMaKw==</t>
  </si>
  <si>
    <t>474925f4-3872-4eb8-b482-f52c89db29a3501</t>
  </si>
  <si>
    <t>AW00021430</t>
  </si>
  <si>
    <t>jSeF7qgzoUqoduPSsGqQEg==</t>
  </si>
  <si>
    <t>474925f4-3872-4eb8-b482-f52c89db29a3502</t>
  </si>
  <si>
    <t>AW00021435</t>
  </si>
  <si>
    <t>oYmw++tD60Cq9Mf1UFo3oA==</t>
  </si>
  <si>
    <t>474925f4-3872-4eb8-b482-f52c89db29a3503</t>
  </si>
  <si>
    <t>AW00021717</t>
  </si>
  <si>
    <t>tfSakGxqeEiTeU9V8of9BA==</t>
  </si>
  <si>
    <t>474925f4-3872-4eb8-b482-f52c89db29a3504</t>
  </si>
  <si>
    <t>AW00022105</t>
  </si>
  <si>
    <t>8mkKKlXrjUGewXrCJom84Q==</t>
  </si>
  <si>
    <t>474925f4-3872-4eb8-b482-f52c89db29a3505</t>
  </si>
  <si>
    <t>AW00022125</t>
  </si>
  <si>
    <t>jeByAcjeZUS1yjgY/WAsWg==</t>
  </si>
  <si>
    <t>474925f4-3872-4eb8-b482-f52c89db29a3506</t>
  </si>
  <si>
    <t>AW00022261</t>
  </si>
  <si>
    <t>99ORAqfRU0uFcs5cSbpx1A==</t>
  </si>
  <si>
    <t>474925f4-3872-4eb8-b482-f52c89db29a3507</t>
  </si>
  <si>
    <t>AW00022301</t>
  </si>
  <si>
    <t>VyTT1b40o0+bkN0OKtMbyA==</t>
  </si>
  <si>
    <t>474925f4-3872-4eb8-b482-f52c89db29a3508</t>
  </si>
  <si>
    <t>AW00022776</t>
  </si>
  <si>
    <t>WVC/Vw4Kx0u9zbhDm2jHOg==</t>
  </si>
  <si>
    <t>474925f4-3872-4eb8-b482-f52c89db29a3509</t>
  </si>
  <si>
    <t>AW00023190</t>
  </si>
  <si>
    <t>9kB9uc1/oEaWmBCGZxof5A==</t>
  </si>
  <si>
    <t>474925f4-3872-4eb8-b482-f52c89db29a3510</t>
  </si>
  <si>
    <t>AW00023257</t>
  </si>
  <si>
    <t>shu3czHYsUCJs769hq9VNA==</t>
  </si>
  <si>
    <t>474925f4-3872-4eb8-b482-f52c89db29a3511</t>
  </si>
  <si>
    <t>AW00023301</t>
  </si>
  <si>
    <t>QgDKVoE1lU6Eu14I+EmXWQ==</t>
  </si>
  <si>
    <t>474925f4-3872-4eb8-b482-f52c89db29a3512</t>
  </si>
  <si>
    <t>AW00023361</t>
  </si>
  <si>
    <t>m4NV3Lq7/ECjz0wxJBI9nA==</t>
  </si>
  <si>
    <t>474925f4-3872-4eb8-b482-f52c89db29a3513</t>
  </si>
  <si>
    <t>AW00023723</t>
  </si>
  <si>
    <t>CyXRJhZAYUK7T7MjlBv/XQ==</t>
  </si>
  <si>
    <t>474925f4-3872-4eb8-b482-f52c89db29a3514</t>
  </si>
  <si>
    <t>AW00023800</t>
  </si>
  <si>
    <t>tBVkBbNzzUGb1y2aWcaE1g==</t>
  </si>
  <si>
    <t>474925f4-3872-4eb8-b482-f52c89db29a3515</t>
  </si>
  <si>
    <t>AW00023835</t>
  </si>
  <si>
    <t>S3eLl5e5DE2avdBatRHNjQ==</t>
  </si>
  <si>
    <t>474925f4-3872-4eb8-b482-f52c89db29a3516</t>
  </si>
  <si>
    <t>AW00023876</t>
  </si>
  <si>
    <t>KU4+phfMTEeL1h4Jw5q32g==</t>
  </si>
  <si>
    <t>474925f4-3872-4eb8-b482-f52c89db29a3517</t>
  </si>
  <si>
    <t>AW00024350</t>
  </si>
  <si>
    <t>8dzwhpBniEizKv8+QOxlbg==</t>
  </si>
  <si>
    <t>474925f4-3872-4eb8-b482-f52c89db29a3518</t>
  </si>
  <si>
    <t>AW00024398</t>
  </si>
  <si>
    <t>s0/E8aj5BEaf/XJsSc/y5Q==</t>
  </si>
  <si>
    <t>474925f4-3872-4eb8-b482-f52c89db29a3519</t>
  </si>
  <si>
    <t>AW00024432</t>
  </si>
  <si>
    <t>0FNkMS3fq0eTVnPiQPTc8A==</t>
  </si>
  <si>
    <t>474925f4-3872-4eb8-b482-f52c89db29a3520</t>
  </si>
  <si>
    <t>AW00024742</t>
  </si>
  <si>
    <t>Du+dOegRN0Ss/KgMA7rrug==</t>
  </si>
  <si>
    <t>474925f4-3872-4eb8-b482-f52c89db29a3521</t>
  </si>
  <si>
    <t>AW00025166</t>
  </si>
  <si>
    <t>IzX4W5GwJU+C+p9QqJHGzw==</t>
  </si>
  <si>
    <t>474925f4-3872-4eb8-b482-f52c89db29a3522</t>
  </si>
  <si>
    <t>AW00025258</t>
  </si>
  <si>
    <t>WiUV80ETqUqIIfxHftMmcg==</t>
  </si>
  <si>
    <t>474925f4-3872-4eb8-b482-f52c89db29a3523</t>
  </si>
  <si>
    <t>AW00025330</t>
  </si>
  <si>
    <t>25szaDp1R0Cy2IPwh/7pfw==</t>
  </si>
  <si>
    <t>474925f4-3872-4eb8-b482-f52c89db29a3524</t>
  </si>
  <si>
    <t>AW00025359</t>
  </si>
  <si>
    <t>i18anQKOp0ODiUIPhmFD0w==</t>
  </si>
  <si>
    <t>474925f4-3872-4eb8-b482-f52c89db29a3525</t>
  </si>
  <si>
    <t>AW00025854</t>
  </si>
  <si>
    <t>QBw3azotg0KNnLhmNXF90w==</t>
  </si>
  <si>
    <t>474925f4-3872-4eb8-b482-f52c89db29a3526</t>
  </si>
  <si>
    <t>AW00025897</t>
  </si>
  <si>
    <t>G3XhBPc3dESmgGUmqws19w==</t>
  </si>
  <si>
    <t>474925f4-3872-4eb8-b482-f52c89db29a3527</t>
  </si>
  <si>
    <t>AW00026072</t>
  </si>
  <si>
    <t>ODQjBV0vE0OHy5xflatn3w==</t>
  </si>
  <si>
    <t>474925f4-3872-4eb8-b482-f52c89db29a3528</t>
  </si>
  <si>
    <t>AW00026193</t>
  </si>
  <si>
    <t>BHKGZSJ+8EGDQ6qc3LTiMA==</t>
  </si>
  <si>
    <t>474925f4-3872-4eb8-b482-f52c89db29a3529</t>
  </si>
  <si>
    <t>AW00026531</t>
  </si>
  <si>
    <t>xXl2miBMrU+sFHMe/p79zQ==</t>
  </si>
  <si>
    <t>474925f4-3872-4eb8-b482-f52c89db29a3530</t>
  </si>
  <si>
    <t>AW00027210</t>
  </si>
  <si>
    <t>MMo2GhaTXkaDaLJufT/8Ng==</t>
  </si>
  <si>
    <t>474925f4-3872-4eb8-b482-f52c89db29a3531</t>
  </si>
  <si>
    <t>AW00027227</t>
  </si>
  <si>
    <t>N6NGW1IaQUmx7elgkEXRZA==</t>
  </si>
  <si>
    <t>474925f4-3872-4eb8-b482-f52c89db29a3532</t>
  </si>
  <si>
    <t>AW00027481</t>
  </si>
  <si>
    <t>IZsr2a3NcUyMujwtVbclYg==</t>
  </si>
  <si>
    <t>474925f4-3872-4eb8-b482-f52c89db29a3533</t>
  </si>
  <si>
    <t>AW00027541</t>
  </si>
  <si>
    <t>wL0bOPCPLU+3GrsXWIT/Qg==</t>
  </si>
  <si>
    <t>474925f4-3872-4eb8-b482-f52c89db29a3534</t>
  </si>
  <si>
    <t>AW00028287</t>
  </si>
  <si>
    <t>Qyh8DS7ffECn87jXw6yf6Q==</t>
  </si>
  <si>
    <t>474925f4-3872-4eb8-b482-f52c89db29a3535</t>
  </si>
  <si>
    <t>AW00028651</t>
  </si>
  <si>
    <t>N7ijuIFcTESsPz4NNMAb+Q==</t>
  </si>
  <si>
    <t>474925f4-3872-4eb8-b482-f52c89db29a3536</t>
  </si>
  <si>
    <t>AW00028966</t>
  </si>
  <si>
    <t>iLfDpS+s40i9rgjx2wGh6w==</t>
  </si>
  <si>
    <t>474925f4-3872-4eb8-b482-f52c89db29a3537</t>
  </si>
  <si>
    <t>AW00011087</t>
  </si>
  <si>
    <t>jyIlnw085E+Y5jHIe/CEQw==</t>
  </si>
  <si>
    <t>474925f4-3872-4eb8-b482-f52c89db29a3538</t>
  </si>
  <si>
    <t>AW00011164</t>
  </si>
  <si>
    <t>sGV3txPquECSPeO3eGxRWQ==</t>
  </si>
  <si>
    <t>474925f4-3872-4eb8-b482-f52c89db29a3539</t>
  </si>
  <si>
    <t>AW00011257</t>
  </si>
  <si>
    <t>owSA5v2mKU6SxIxQKopJwA==</t>
  </si>
  <si>
    <t>474925f4-3872-4eb8-b482-f52c89db29a3540</t>
  </si>
  <si>
    <t>AW00011708</t>
  </si>
  <si>
    <t>AQasZCd0SUWn9sCM/MMItA==</t>
  </si>
  <si>
    <t>474925f4-3872-4eb8-b482-f52c89db29a3541</t>
  </si>
  <si>
    <t>AW00011876</t>
  </si>
  <si>
    <t>w2ZvnFUwIkWIUot2H4ChhQ==</t>
  </si>
  <si>
    <t>474925f4-3872-4eb8-b482-f52c89db29a3542</t>
  </si>
  <si>
    <t>AW00012162</t>
  </si>
  <si>
    <t>KAw2zk+w1k2i/QUk8AaDqA==</t>
  </si>
  <si>
    <t>474925f4-3872-4eb8-b482-f52c89db29a3543</t>
  </si>
  <si>
    <t>AW00012188</t>
  </si>
  <si>
    <t>Vi46+aEcf0iWtTQQ4XiZUQ==</t>
  </si>
  <si>
    <t>474925f4-3872-4eb8-b482-f52c89db29a3544</t>
  </si>
  <si>
    <t>AW00012362</t>
  </si>
  <si>
    <t>/ct48QffxE6toAw5L7T6og==</t>
  </si>
  <si>
    <t>474925f4-3872-4eb8-b482-f52c89db29a3545</t>
  </si>
  <si>
    <t>AW00012417</t>
  </si>
  <si>
    <t>l73Wn0k4LEanRvFvzPeAaw==</t>
  </si>
  <si>
    <t>474925f4-3872-4eb8-b482-f52c89db29a3546</t>
  </si>
  <si>
    <t>AW00012435</t>
  </si>
  <si>
    <t>Fbdql72TiEyYlRAygQ38mA==</t>
  </si>
  <si>
    <t>474925f4-3872-4eb8-b482-f52c89db29a3547</t>
  </si>
  <si>
    <t>AW00012790</t>
  </si>
  <si>
    <t>7f8JOgJx9ECmkE3VgZ8v3Q==</t>
  </si>
  <si>
    <t>474925f4-3872-4eb8-b482-f52c89db29a3548</t>
  </si>
  <si>
    <t>AW00012934</t>
  </si>
  <si>
    <t>DrbFMR4PDEeQdNc6PzXFPQ==</t>
  </si>
  <si>
    <t>474925f4-3872-4eb8-b482-f52c89db29a3549</t>
  </si>
  <si>
    <t>AW00013189</t>
  </si>
  <si>
    <t>d2xoTwzOwU6q7Yyw5iACzw==</t>
  </si>
  <si>
    <t>474925f4-3872-4eb8-b482-f52c89db29a3550</t>
  </si>
  <si>
    <t>AW00013220</t>
  </si>
  <si>
    <t>bM0+Kswz90OqFP+KhvQ3Tw==</t>
  </si>
  <si>
    <t>474925f4-3872-4eb8-b482-f52c89db29a3551</t>
  </si>
  <si>
    <t>AW00013317</t>
  </si>
  <si>
    <t>QUloLB+VwU6H0Eb181CxwQ==</t>
  </si>
  <si>
    <t>474925f4-3872-4eb8-b482-f52c89db29a3552</t>
  </si>
  <si>
    <t>AW00013416</t>
  </si>
  <si>
    <t>Cay7M1iyQky4D65D1L8y6A==</t>
  </si>
  <si>
    <t>474925f4-3872-4eb8-b482-f52c89db29a3553</t>
  </si>
  <si>
    <t>AW00013451</t>
  </si>
  <si>
    <t>VHIemcUVY0O3MWSYC2ib6w==</t>
  </si>
  <si>
    <t>474925f4-3872-4eb8-b482-f52c89db29a3554</t>
  </si>
  <si>
    <t>AW00013886</t>
  </si>
  <si>
    <t>jVN+nlNmmkSdvM5AbsffwA==</t>
  </si>
  <si>
    <t>474925f4-3872-4eb8-b482-f52c89db29a3555</t>
  </si>
  <si>
    <t>AW00013935</t>
  </si>
  <si>
    <t>zBD720a4gEGF1zJuO8Ec2g==</t>
  </si>
  <si>
    <t>474925f4-3872-4eb8-b482-f52c89db29a3556</t>
  </si>
  <si>
    <t>AW00014360</t>
  </si>
  <si>
    <t>H2lGvo9n+EejZaO5+hDyDQ==</t>
  </si>
  <si>
    <t>474925f4-3872-4eb8-b482-f52c89db29a3557</t>
  </si>
  <si>
    <t>AW00014382</t>
  </si>
  <si>
    <t>LT4cBlFkME6ym6ApZabaiQ==</t>
  </si>
  <si>
    <t>474925f4-3872-4eb8-b482-f52c89db29a3558</t>
  </si>
  <si>
    <t>AW00014501</t>
  </si>
  <si>
    <t>4iKDB9kNYEqXdo1KkOfJrQ==</t>
  </si>
  <si>
    <t>474925f4-3872-4eb8-b482-f52c89db29a3559</t>
  </si>
  <si>
    <t>AW00014584</t>
  </si>
  <si>
    <t>MWc0HSuJAES30FKCLvcVGQ==</t>
  </si>
  <si>
    <t>474925f4-3872-4eb8-b482-f52c89db29a3560</t>
  </si>
  <si>
    <t>AW00015346</t>
  </si>
  <si>
    <t>tw+URLI01k2IMF+h5o5Awg==</t>
  </si>
  <si>
    <t>474925f4-3872-4eb8-b482-f52c89db29a3561</t>
  </si>
  <si>
    <t>AW00015768</t>
  </si>
  <si>
    <t>fpubfvZ0TE6XjP4KxeS12Q==</t>
  </si>
  <si>
    <t>474925f4-3872-4eb8-b482-f52c89db29a3562</t>
  </si>
  <si>
    <t>AW00015852</t>
  </si>
  <si>
    <t>gBpGzEfFNkm/qs/KzZwe2w==</t>
  </si>
  <si>
    <t>474925f4-3872-4eb8-b482-f52c89db29a3563</t>
  </si>
  <si>
    <t>AW00015992</t>
  </si>
  <si>
    <t>gBoys8PgcEWGe23saex+iw==</t>
  </si>
  <si>
    <t>474925f4-3872-4eb8-b482-f52c89db29a3564</t>
  </si>
  <si>
    <t>AW00016808</t>
  </si>
  <si>
    <t>Vpai0Nm+TEO95/57+GCcJA==</t>
  </si>
  <si>
    <t>474925f4-3872-4eb8-b482-f52c89db29a3565</t>
  </si>
  <si>
    <t>AW00016979</t>
  </si>
  <si>
    <t>WwSN30EVCkWzw/3ZN2J0PQ==</t>
  </si>
  <si>
    <t>474925f4-3872-4eb8-b482-f52c89db29a3566</t>
  </si>
  <si>
    <t>AW00017129</t>
  </si>
  <si>
    <t>zX5ewsg2Wky7GJUB6E15hg==</t>
  </si>
  <si>
    <t>474925f4-3872-4eb8-b482-f52c89db29a3567</t>
  </si>
  <si>
    <t>AW00017467</t>
  </si>
  <si>
    <t>4Q6zIiqkHE2F1eVf4BZDPA==</t>
  </si>
  <si>
    <t>474925f4-3872-4eb8-b482-f52c89db29a3568</t>
  </si>
  <si>
    <t>AW00017863</t>
  </si>
  <si>
    <t>235V+nlmf02lOnV9Fje1/Q==</t>
  </si>
  <si>
    <t>474925f4-3872-4eb8-b482-f52c89db29a3569</t>
  </si>
  <si>
    <t>AW00017866</t>
  </si>
  <si>
    <t>xmxevqBkG0ugsauPRp2GEw==</t>
  </si>
  <si>
    <t>474925f4-3872-4eb8-b482-f52c89db29a3570</t>
  </si>
  <si>
    <t>AW00018066</t>
  </si>
  <si>
    <t>IQfLLsymhUG/1CjsLQz/ow==</t>
  </si>
  <si>
    <t>474925f4-3872-4eb8-b482-f52c89db29a3571</t>
  </si>
  <si>
    <t>AW00018114</t>
  </si>
  <si>
    <t>KGQfU6sEVUit+92WYVxMTA==</t>
  </si>
  <si>
    <t>474925f4-3872-4eb8-b482-f52c89db29a3572</t>
  </si>
  <si>
    <t>AW00018387</t>
  </si>
  <si>
    <t>EEDqsRKDmE2QjWLNgb743g==</t>
  </si>
  <si>
    <t>474925f4-3872-4eb8-b482-f52c89db29a3573</t>
  </si>
  <si>
    <t>AW00018400</t>
  </si>
  <si>
    <t>CtJCF5QeqEWUMG4Yx+nm6A==</t>
  </si>
  <si>
    <t>474925f4-3872-4eb8-b482-f52c89db29a3574</t>
  </si>
  <si>
    <t>AW00018568</t>
  </si>
  <si>
    <t>uYElNr7j6kGL5Eg2s+/Odw==</t>
  </si>
  <si>
    <t>474925f4-3872-4eb8-b482-f52c89db29a3575</t>
  </si>
  <si>
    <t>AW00018650</t>
  </si>
  <si>
    <t>wDf0VIx4dE2nqEv0hYfGPQ==</t>
  </si>
  <si>
    <t>474925f4-3872-4eb8-b482-f52c89db29a3576</t>
  </si>
  <si>
    <t>AW00018660</t>
  </si>
  <si>
    <t>p7JRGWK0GUiXu6gxKsl3QA==</t>
  </si>
  <si>
    <t>474925f4-3872-4eb8-b482-f52c89db29a3577</t>
  </si>
  <si>
    <t>AW00018682</t>
  </si>
  <si>
    <t>ChAcqDvfcUa9lwu3d27EUQ==</t>
  </si>
  <si>
    <t>474925f4-3872-4eb8-b482-f52c89db29a3578</t>
  </si>
  <si>
    <t>AW00018683</t>
  </si>
  <si>
    <t>+IU+/oawlkuJXhhjySQ2vQ==</t>
  </si>
  <si>
    <t>474925f4-3872-4eb8-b482-f52c89db29a3579</t>
  </si>
  <si>
    <t>AW00018892</t>
  </si>
  <si>
    <t>r+EO9RE1QUCrbdLOEr42+w==</t>
  </si>
  <si>
    <t>474925f4-3872-4eb8-b482-f52c89db29a3580</t>
  </si>
  <si>
    <t>AW00018942</t>
  </si>
  <si>
    <t>xmr8ky35lkuBGvNXrF2S0A==</t>
  </si>
  <si>
    <t>474925f4-3872-4eb8-b482-f52c89db29a3581</t>
  </si>
  <si>
    <t>AW00018967</t>
  </si>
  <si>
    <t>mO0c1GBJiUug8t/GOEe2YA==</t>
  </si>
  <si>
    <t>474925f4-3872-4eb8-b482-f52c89db29a3582</t>
  </si>
  <si>
    <t>AW00019153</t>
  </si>
  <si>
    <t>UfkQLgJqR026GsJQDVjMag==</t>
  </si>
  <si>
    <t>474925f4-3872-4eb8-b482-f52c89db29a3583</t>
  </si>
  <si>
    <t>AW00019398</t>
  </si>
  <si>
    <t>aonPfhFfhECW54zZFoqppw==</t>
  </si>
  <si>
    <t>474925f4-3872-4eb8-b482-f52c89db29a3584</t>
  </si>
  <si>
    <t>AW00019723</t>
  </si>
  <si>
    <t>x9LjlWOO3kyoQ/fcn8gcew==</t>
  </si>
  <si>
    <t>474925f4-3872-4eb8-b482-f52c89db29a3585</t>
  </si>
  <si>
    <t>AW00019843</t>
  </si>
  <si>
    <t>0cvgTHao0k2KvTDonxKBHg==</t>
  </si>
  <si>
    <t>474925f4-3872-4eb8-b482-f52c89db29a3586</t>
  </si>
  <si>
    <t>AW00020036</t>
  </si>
  <si>
    <t>3FNpi8hPoEeLY3MmdRGE1Q==</t>
  </si>
  <si>
    <t>474925f4-3872-4eb8-b482-f52c89db29a3587</t>
  </si>
  <si>
    <t>AW00020288</t>
  </si>
  <si>
    <t>JmVqnMgXSUa8uZCSndS0VA==</t>
  </si>
  <si>
    <t>474925f4-3872-4eb8-b482-f52c89db29a3588</t>
  </si>
  <si>
    <t>AW00020340</t>
  </si>
  <si>
    <t>8XsyFaI5d06XxriImi5IvA==</t>
  </si>
  <si>
    <t>474925f4-3872-4eb8-b482-f52c89db29a3589</t>
  </si>
  <si>
    <t>AW00020526</t>
  </si>
  <si>
    <t>LoLMiOFzJ0WB/rWjU8SS0g==</t>
  </si>
  <si>
    <t>474925f4-3872-4eb8-b482-f52c89db29a3590</t>
  </si>
  <si>
    <t>AW00020681</t>
  </si>
  <si>
    <t>UmuMeAAlWEuTs6gLwTcOyw==</t>
  </si>
  <si>
    <t>474925f4-3872-4eb8-b482-f52c89db29a3591</t>
  </si>
  <si>
    <t>AW00021245</t>
  </si>
  <si>
    <t>Y0gwo2hP0UeugTAkYFpXUQ==</t>
  </si>
  <si>
    <t>474925f4-3872-4eb8-b482-f52c89db29a3592</t>
  </si>
  <si>
    <t>AW00021479</t>
  </si>
  <si>
    <t>3fHCXcTza0a1tAtO31Sm2Q==</t>
  </si>
  <si>
    <t>474925f4-3872-4eb8-b482-f52c89db29a3593</t>
  </si>
  <si>
    <t>AW00021637</t>
  </si>
  <si>
    <t>962vzKdB1UuXLI1/i1at6Q==</t>
  </si>
  <si>
    <t>474925f4-3872-4eb8-b482-f52c89db29a3594</t>
  </si>
  <si>
    <t>AW00021713</t>
  </si>
  <si>
    <t>cWAD7lPcjUOSDFd387v0Vg==</t>
  </si>
  <si>
    <t>474925f4-3872-4eb8-b482-f52c89db29a3595</t>
  </si>
  <si>
    <t>AW00021769</t>
  </si>
  <si>
    <t>Wz1SRe9Qu0us3OL2BzPU2g==</t>
  </si>
  <si>
    <t>474925f4-3872-4eb8-b482-f52c89db29a3596</t>
  </si>
  <si>
    <t>AW00022269</t>
  </si>
  <si>
    <t>c1k2wfr6ckuuOSbqs7ylKA==</t>
  </si>
  <si>
    <t>474925f4-3872-4eb8-b482-f52c89db29a3597</t>
  </si>
  <si>
    <t>AW00022276</t>
  </si>
  <si>
    <t>VpRq87iBQUqlxovehCTPsg==</t>
  </si>
  <si>
    <t>474925f4-3872-4eb8-b482-f52c89db29a3598</t>
  </si>
  <si>
    <t>AW00022790</t>
  </si>
  <si>
    <t>PnDKe5YyxkaQbamRzhniqw==</t>
  </si>
  <si>
    <t>474925f4-3872-4eb8-b482-f52c89db29a3599</t>
  </si>
  <si>
    <t>AW00023011</t>
  </si>
  <si>
    <t>WsyDC8rJZUOMWtd4CTnFAA==</t>
  </si>
  <si>
    <t>474925f4-3872-4eb8-b482-f52c89db29a3600</t>
  </si>
  <si>
    <t>AW00023153</t>
  </si>
  <si>
    <t>V3XfnmNFzEGQ3e+ZdfS1qg==</t>
  </si>
  <si>
    <t>474925f4-3872-4eb8-b482-f52c89db29a3601</t>
  </si>
  <si>
    <t>AW00023165</t>
  </si>
  <si>
    <t>tj8NJCvOuEaK7cdN5bhceg==</t>
  </si>
  <si>
    <t>474925f4-3872-4eb8-b482-f52c89db29a3602</t>
  </si>
  <si>
    <t>AW00023170</t>
  </si>
  <si>
    <t>TpQ1Lhm+WE2P82Tb/ZYP9g==</t>
  </si>
  <si>
    <t>474925f4-3872-4eb8-b482-f52c89db29a3603</t>
  </si>
  <si>
    <t>AW00023319</t>
  </si>
  <si>
    <t>OWEzYEJI/06XEpafq8Xbfw==</t>
  </si>
  <si>
    <t>474925f4-3872-4eb8-b482-f52c89db29a3604</t>
  </si>
  <si>
    <t>AW00023713</t>
  </si>
  <si>
    <t>1XD92EuqqECI023aLwX9VA==</t>
  </si>
  <si>
    <t>474925f4-3872-4eb8-b482-f52c89db29a3605</t>
  </si>
  <si>
    <t>AW00023873</t>
  </si>
  <si>
    <t>7e1/mbRdv02KjxeQCvb92w==</t>
  </si>
  <si>
    <t>474925f4-3872-4eb8-b482-f52c89db29a3606</t>
  </si>
  <si>
    <t>AW00024232</t>
  </si>
  <si>
    <t>n5w7QsbsOUiGV+NINCwVQQ==</t>
  </si>
  <si>
    <t>474925f4-3872-4eb8-b482-f52c89db29a3607</t>
  </si>
  <si>
    <t>AW00024356</t>
  </si>
  <si>
    <t>DTsXyz5afEKrjZjuob8n1A==</t>
  </si>
  <si>
    <t>474925f4-3872-4eb8-b482-f52c89db29a3608</t>
  </si>
  <si>
    <t>AW00024523</t>
  </si>
  <si>
    <t>PkslO1LcO0+VOwy8QB/Ieg==</t>
  </si>
  <si>
    <t>474925f4-3872-4eb8-b482-f52c89db29a3609</t>
  </si>
  <si>
    <t>AW00024678</t>
  </si>
  <si>
    <t>5s6HxvUC2Uqt/0Fki9cKiA==</t>
  </si>
  <si>
    <t>474925f4-3872-4eb8-b482-f52c89db29a3610</t>
  </si>
  <si>
    <t>AW00025264</t>
  </si>
  <si>
    <t>4OBTdAEgykKz1oiaJx7ikg==</t>
  </si>
  <si>
    <t>474925f4-3872-4eb8-b482-f52c89db29a3611</t>
  </si>
  <si>
    <t>AW00025372</t>
  </si>
  <si>
    <t>uQcEGg2Myk+wRJT2nbm8gw==</t>
  </si>
  <si>
    <t>474925f4-3872-4eb8-b482-f52c89db29a3612</t>
  </si>
  <si>
    <t>AW00025389</t>
  </si>
  <si>
    <t>6aHRSIB4PEu3UaA7mioPJw==</t>
  </si>
  <si>
    <t>474925f4-3872-4eb8-b482-f52c89db29a3613</t>
  </si>
  <si>
    <t>AW00025403</t>
  </si>
  <si>
    <t>uYhnItQ9lEKLQztpNkZcEQ==</t>
  </si>
  <si>
    <t>474925f4-3872-4eb8-b482-f52c89db29a3614</t>
  </si>
  <si>
    <t>AW00026117</t>
  </si>
  <si>
    <t>UVjVbUGGdUmof/ZpzYkFrg==</t>
  </si>
  <si>
    <t>474925f4-3872-4eb8-b482-f52c89db29a3615</t>
  </si>
  <si>
    <t>AW00026257</t>
  </si>
  <si>
    <t>ikGq6tjAG0WJdYfoMF9z5g==</t>
  </si>
  <si>
    <t>474925f4-3872-4eb8-b482-f52c89db29a3616</t>
  </si>
  <si>
    <t>AW00026319</t>
  </si>
  <si>
    <t>8vAzfHKvQkWpm0UqETHWhw==</t>
  </si>
  <si>
    <t>474925f4-3872-4eb8-b482-f52c89db29a3617</t>
  </si>
  <si>
    <t>AW00027010</t>
  </si>
  <si>
    <t>QILk1NDkREGW+3TdPWyLbw==</t>
  </si>
  <si>
    <t>474925f4-3872-4eb8-b482-f52c89db29a3618</t>
  </si>
  <si>
    <t>AW00027190</t>
  </si>
  <si>
    <t>z/mmj+EhaEqseQE7RethGA==</t>
  </si>
  <si>
    <t>474925f4-3872-4eb8-b482-f52c89db29a3619</t>
  </si>
  <si>
    <t>AW00027540</t>
  </si>
  <si>
    <t>0K6bOnZdqkmS0PN45TbDNg==</t>
  </si>
  <si>
    <t>474925f4-3872-4eb8-b482-f52c89db29a3620</t>
  </si>
  <si>
    <t>AW00027620</t>
  </si>
  <si>
    <t>ygQwu0VH7kyryFPLme4Iew==</t>
  </si>
  <si>
    <t>474925f4-3872-4eb8-b482-f52c89db29a3621</t>
  </si>
  <si>
    <t>AW00027621</t>
  </si>
  <si>
    <t>zGRCRAIjbEmcCQTqh0YG5A==</t>
  </si>
  <si>
    <t>474925f4-3872-4eb8-b482-f52c89db29a3622</t>
  </si>
  <si>
    <t>AW00027624</t>
  </si>
  <si>
    <t>aQ6Ncpc8N0GBPNZyGxcm6g==</t>
  </si>
  <si>
    <t>474925f4-3872-4eb8-b482-f52c89db29a3623</t>
  </si>
  <si>
    <t>AW00027726</t>
  </si>
  <si>
    <t>zJsfj7/2lEqwyYprfwA5pw==</t>
  </si>
  <si>
    <t>474925f4-3872-4eb8-b482-f52c89db29a3624</t>
  </si>
  <si>
    <t>AW00028049</t>
  </si>
  <si>
    <t>v4vLo2ydeECU0IPM0QNiDw==</t>
  </si>
  <si>
    <t>474925f4-3872-4eb8-b482-f52c89db29a3625</t>
  </si>
  <si>
    <t>AW00028076</t>
  </si>
  <si>
    <t>jMwbNi7hz0Smr65bxr+lxQ==</t>
  </si>
  <si>
    <t>474925f4-3872-4eb8-b482-f52c89db29a3626</t>
  </si>
  <si>
    <t>AW00028087</t>
  </si>
  <si>
    <t>qRjMiXJNc0SazEQU1VUixQ==</t>
  </si>
  <si>
    <t>474925f4-3872-4eb8-b482-f52c89db29a3627</t>
  </si>
  <si>
    <t>AW00028151</t>
  </si>
  <si>
    <t>SlZP1HUZ9USXAIJQWyv94Q==</t>
  </si>
  <si>
    <t>474925f4-3872-4eb8-b482-f52c89db29a3628</t>
  </si>
  <si>
    <t>AW00028154</t>
  </si>
  <si>
    <t>21TM1zxnd0ygY8MD0whxfg==</t>
  </si>
  <si>
    <t>474925f4-3872-4eb8-b482-f52c89db29a3629</t>
  </si>
  <si>
    <t>AW00028252</t>
  </si>
  <si>
    <t>LAr+xOraTUKd3pDhWrVYog==</t>
  </si>
  <si>
    <t>474925f4-3872-4eb8-b482-f52c89db29a3630</t>
  </si>
  <si>
    <t>AW00028294</t>
  </si>
  <si>
    <t>59nHy98wwEOudoxrH4FLfg==</t>
  </si>
  <si>
    <t>474925f4-3872-4eb8-b482-f52c89db29a3631</t>
  </si>
  <si>
    <t>AW00028639</t>
  </si>
  <si>
    <t>wwfn/Hyq1USTDyWLu55kRA==</t>
  </si>
  <si>
    <t>474925f4-3872-4eb8-b482-f52c89db29a3632</t>
  </si>
  <si>
    <t>AW00028764</t>
  </si>
  <si>
    <t>Sxi+6f6bPE6uxM/0ox4UEw==</t>
  </si>
  <si>
    <t>474925f4-3872-4eb8-b482-f52c89db29a3633</t>
  </si>
  <si>
    <t>AW00029156</t>
  </si>
  <si>
    <t>GHzt0s9NKE+u+die3HM23g==</t>
  </si>
  <si>
    <t>474925f4-3872-4eb8-b482-f52c89db29a3634</t>
  </si>
  <si>
    <t>AW00029205</t>
  </si>
  <si>
    <t>nZMpTvFBfUKxuds4bFpaQg==</t>
  </si>
  <si>
    <t>474925f4-3872-4eb8-b482-f52c89db29a3635</t>
  </si>
  <si>
    <t>AW00029236</t>
  </si>
  <si>
    <t>fh/OnBDb6UaejsOrXhsSjw==</t>
  </si>
  <si>
    <t>474925f4-3872-4eb8-b482-f52c89db29a3636</t>
  </si>
  <si>
    <t>AW00011504</t>
  </si>
  <si>
    <t>iwfnG0NjyESs72OdgkyyHQ==</t>
  </si>
  <si>
    <t>474925f4-3872-4eb8-b482-f52c89db29a3637</t>
  </si>
  <si>
    <t>AW00011617</t>
  </si>
  <si>
    <t>8c2oHAxZQUOHO8rBv1BINg==</t>
  </si>
  <si>
    <t>474925f4-3872-4eb8-b482-f52c89db29a3638</t>
  </si>
  <si>
    <t>AW00011657</t>
  </si>
  <si>
    <t>VC/pb7VxVEqBW21ljyZWVQ==</t>
  </si>
  <si>
    <t>474925f4-3872-4eb8-b482-f52c89db29a3639</t>
  </si>
  <si>
    <t>AW00011887</t>
  </si>
  <si>
    <t>htB0kF3PKE2GDLl05IrrQQ==</t>
  </si>
  <si>
    <t>474925f4-3872-4eb8-b482-f52c89db29a3640</t>
  </si>
  <si>
    <t>AW00011955</t>
  </si>
  <si>
    <t>tb6w4bKl40ubiqgBz9EsMw==</t>
  </si>
  <si>
    <t>474925f4-3872-4eb8-b482-f52c89db29a3641</t>
  </si>
  <si>
    <t>AW00012927</t>
  </si>
  <si>
    <t>LThCgIu0EE2vFZmPVq0IMQ==</t>
  </si>
  <si>
    <t>474925f4-3872-4eb8-b482-f52c89db29a3642</t>
  </si>
  <si>
    <t>AW00013057</t>
  </si>
  <si>
    <t>6up52VIcJ0a7K+3xfBN9lA==</t>
  </si>
  <si>
    <t>474925f4-3872-4eb8-b482-f52c89db29a3643</t>
  </si>
  <si>
    <t>AW00013190</t>
  </si>
  <si>
    <t>tVYF+mbRMUKWEKRX3PV+PQ==</t>
  </si>
  <si>
    <t>474925f4-3872-4eb8-b482-f52c89db29a3644</t>
  </si>
  <si>
    <t>AW00013281</t>
  </si>
  <si>
    <t>s5CHjIUkL0mIzUyzG8CEmg==</t>
  </si>
  <si>
    <t>474925f4-3872-4eb8-b482-f52c89db29a3645</t>
  </si>
  <si>
    <t>AW00013282</t>
  </si>
  <si>
    <t>u1ahR+4FoUi/30lLHSOzWw==</t>
  </si>
  <si>
    <t>474925f4-3872-4eb8-b482-f52c89db29a3646</t>
  </si>
  <si>
    <t>AW00013329</t>
  </si>
  <si>
    <t>uH/6temnvUqdIIG8oiL3uA==</t>
  </si>
  <si>
    <t>474925f4-3872-4eb8-b482-f52c89db29a3647</t>
  </si>
  <si>
    <t>AW00013471</t>
  </si>
  <si>
    <t>1rSwvjg6FUuSyb0rS5AlAA==</t>
  </si>
  <si>
    <t>474925f4-3872-4eb8-b482-f52c89db29a3648</t>
  </si>
  <si>
    <t>AW00013866</t>
  </si>
  <si>
    <t>DOlKguSC8kGtDr5V4Kzwag==</t>
  </si>
  <si>
    <t>474925f4-3872-4eb8-b482-f52c89db29a3649</t>
  </si>
  <si>
    <t>AW00014289</t>
  </si>
  <si>
    <t>RvyC/zGyJE6jAeborVQ5VA==</t>
  </si>
  <si>
    <t>474925f4-3872-4eb8-b482-f52c89db29a3650</t>
  </si>
  <si>
    <t>AW00014298</t>
  </si>
  <si>
    <t>6k/aOYhxNk+oR/84qfPybw==</t>
  </si>
  <si>
    <t>474925f4-3872-4eb8-b482-f52c89db29a3651</t>
  </si>
  <si>
    <t>AW00014379</t>
  </si>
  <si>
    <t>veFGRmT3f02/2Szm62PJzw==</t>
  </si>
  <si>
    <t>474925f4-3872-4eb8-b482-f52c89db29a3652</t>
  </si>
  <si>
    <t>AW00014399</t>
  </si>
  <si>
    <t>wap2wBAdNk+5fxeTmxwPRA==</t>
  </si>
  <si>
    <t>474925f4-3872-4eb8-b482-f52c89db29a3653</t>
  </si>
  <si>
    <t>AW00014410</t>
  </si>
  <si>
    <t>1WBDy5yEEk+4phMOmmjRwA==</t>
  </si>
  <si>
    <t>474925f4-3872-4eb8-b482-f52c89db29a3654</t>
  </si>
  <si>
    <t>AW00014442</t>
  </si>
  <si>
    <t>RX+EEFskkkGNUkKF9OTAwQ==</t>
  </si>
  <si>
    <t>474925f4-3872-4eb8-b482-f52c89db29a3655</t>
  </si>
  <si>
    <t>AW00014477</t>
  </si>
  <si>
    <t>JZohO7TUXEqZp6KZQ28dYQ==</t>
  </si>
  <si>
    <t>474925f4-3872-4eb8-b482-f52c89db29a3656</t>
  </si>
  <si>
    <t>AW00014484</t>
  </si>
  <si>
    <t>v+ME6aj700mNoq29LVbYVA==</t>
  </si>
  <si>
    <t>474925f4-3872-4eb8-b482-f52c89db29a3657</t>
  </si>
  <si>
    <t>AW00014491</t>
  </si>
  <si>
    <t>IPBAi/IEd0a7RyXebgzTfw==</t>
  </si>
  <si>
    <t>474925f4-3872-4eb8-b482-f52c89db29a3658</t>
  </si>
  <si>
    <t>AW00014623</t>
  </si>
  <si>
    <t>rW7Rnext9U++6HgbDj2PXA==</t>
  </si>
  <si>
    <t>474925f4-3872-4eb8-b482-f52c89db29a3659</t>
  </si>
  <si>
    <t>AW00014764</t>
  </si>
  <si>
    <t>VNH6HF+cmUmZWmxMV3k9wg==</t>
  </si>
  <si>
    <t>474925f4-3872-4eb8-b482-f52c89db29a3660</t>
  </si>
  <si>
    <t>AW00015246</t>
  </si>
  <si>
    <t>hHnFvbFTnUGuRDwjVDxAgg==</t>
  </si>
  <si>
    <t>474925f4-3872-4eb8-b482-f52c89db29a3661</t>
  </si>
  <si>
    <t>AW00015389</t>
  </si>
  <si>
    <t>u/1GQddXUU281AZsFwjWig==</t>
  </si>
  <si>
    <t>474925f4-3872-4eb8-b482-f52c89db29a3662</t>
  </si>
  <si>
    <t>AW00015477</t>
  </si>
  <si>
    <t>BwnYfW3bOk27/DgmP3BfpQ==</t>
  </si>
  <si>
    <t>474925f4-3872-4eb8-b482-f52c89db29a3663</t>
  </si>
  <si>
    <t>AW00015903</t>
  </si>
  <si>
    <t>+rLgOjLSXkeAM1MJ42MEmA==</t>
  </si>
  <si>
    <t>474925f4-3872-4eb8-b482-f52c89db29a3664</t>
  </si>
  <si>
    <t>AW00016087</t>
  </si>
  <si>
    <t>csG1azk5XUWeDIbS9D2/kw==</t>
  </si>
  <si>
    <t>474925f4-3872-4eb8-b482-f52c89db29a3665</t>
  </si>
  <si>
    <t>AW00016120</t>
  </si>
  <si>
    <t>m3xSJFnCcUiSII3MCDOX3g==</t>
  </si>
  <si>
    <t>474925f4-3872-4eb8-b482-f52c89db29a3666</t>
  </si>
  <si>
    <t>AW00016818</t>
  </si>
  <si>
    <t>7a3FSO2aekqTmNjNvdKScg==</t>
  </si>
  <si>
    <t>474925f4-3872-4eb8-b482-f52c89db29a3667</t>
  </si>
  <si>
    <t>AW00016838</t>
  </si>
  <si>
    <t>Nea30t5sbkaq7ixuBOb78Q==</t>
  </si>
  <si>
    <t>474925f4-3872-4eb8-b482-f52c89db29a3668</t>
  </si>
  <si>
    <t>AW00017507</t>
  </si>
  <si>
    <t>xn7iuh6FaECi5S6+2bF/Fg==</t>
  </si>
  <si>
    <t>474925f4-3872-4eb8-b482-f52c89db29a3669</t>
  </si>
  <si>
    <t>AW00017548</t>
  </si>
  <si>
    <t>q0DtQ0dVN0K+4p/IDeRR8Q==</t>
  </si>
  <si>
    <t>474925f4-3872-4eb8-b482-f52c89db29a3670</t>
  </si>
  <si>
    <t>AW00017577</t>
  </si>
  <si>
    <t>+bbHN39eDkqoq6tcYtc79Q==</t>
  </si>
  <si>
    <t>474925f4-3872-4eb8-b482-f52c89db29a3671</t>
  </si>
  <si>
    <t>AW00017606</t>
  </si>
  <si>
    <t>pxp1Zop9e02SI3JsYRLLKQ==</t>
  </si>
  <si>
    <t>474925f4-3872-4eb8-b482-f52c89db29a3672</t>
  </si>
  <si>
    <t>AW00018341</t>
  </si>
  <si>
    <t>Cp/ARKAZl0+guFy9tHOkXA==</t>
  </si>
  <si>
    <t>474925f4-3872-4eb8-b482-f52c89db29a3673</t>
  </si>
  <si>
    <t>AW00018361</t>
  </si>
  <si>
    <t>F0zqIo/B1kSH4S0kEz5Rzw==</t>
  </si>
  <si>
    <t>474925f4-3872-4eb8-b482-f52c89db29a3674</t>
  </si>
  <si>
    <t>AW00018375</t>
  </si>
  <si>
    <t>ELUeVajq/UWsUGHLCTxMSA==</t>
  </si>
  <si>
    <t>474925f4-3872-4eb8-b482-f52c89db29a3675</t>
  </si>
  <si>
    <t>AW00018508</t>
  </si>
  <si>
    <t>UBHDsgvNd0SVtTup+N13Sg==</t>
  </si>
  <si>
    <t>474925f4-3872-4eb8-b482-f52c89db29a3676</t>
  </si>
  <si>
    <t>AW00018536</t>
  </si>
  <si>
    <t>c5RoFGhBQESDvs82yMCrGA==</t>
  </si>
  <si>
    <t>474925f4-3872-4eb8-b482-f52c89db29a3677</t>
  </si>
  <si>
    <t>AW00018566</t>
  </si>
  <si>
    <t>wMLcl8196E285HNeL7KokQ==</t>
  </si>
  <si>
    <t>474925f4-3872-4eb8-b482-f52c89db29a3678</t>
  </si>
  <si>
    <t>AW00019023</t>
  </si>
  <si>
    <t>zfN6XDmghU6urhlkX+1LPA==</t>
  </si>
  <si>
    <t>474925f4-3872-4eb8-b482-f52c89db29a3679</t>
  </si>
  <si>
    <t>AW00019164</t>
  </si>
  <si>
    <t>pdIPYxRg9EaQhg+UXHlILw==</t>
  </si>
  <si>
    <t>474925f4-3872-4eb8-b482-f52c89db29a3680</t>
  </si>
  <si>
    <t>AW00019225</t>
  </si>
  <si>
    <t>tGUfdFeClkGkKTfJcFWEjw==</t>
  </si>
  <si>
    <t>474925f4-3872-4eb8-b482-f52c89db29a3681</t>
  </si>
  <si>
    <t>AW00019229</t>
  </si>
  <si>
    <t>EQLoOB+cz0Wy1S8VlWtTdw==</t>
  </si>
  <si>
    <t>474925f4-3872-4eb8-b482-f52c89db29a3682</t>
  </si>
  <si>
    <t>AW00019395</t>
  </si>
  <si>
    <t>pL8ThzFclUKRWKZiOlqPsQ==</t>
  </si>
  <si>
    <t>474925f4-3872-4eb8-b482-f52c89db29a3683</t>
  </si>
  <si>
    <t>AW00019533</t>
  </si>
  <si>
    <t>VcSTxmPDAkWm0iqmgX6yLA==</t>
  </si>
  <si>
    <t>474925f4-3872-4eb8-b482-f52c89db29a3684</t>
  </si>
  <si>
    <t>AW00020076</t>
  </si>
  <si>
    <t>H5R0BqslI0yUqP6JJNPNoA==</t>
  </si>
  <si>
    <t>474925f4-3872-4eb8-b482-f52c89db29a3685</t>
  </si>
  <si>
    <t>AW00020122</t>
  </si>
  <si>
    <t>7a2kA5m5wE2INJpQJ/AZsA==</t>
  </si>
  <si>
    <t>474925f4-3872-4eb8-b482-f52c89db29a3686</t>
  </si>
  <si>
    <t>AW00020657</t>
  </si>
  <si>
    <t>8nEupdcd40WBh45RwPgz6Q==</t>
  </si>
  <si>
    <t>474925f4-3872-4eb8-b482-f52c89db29a3687</t>
  </si>
  <si>
    <t>AW00021470</t>
  </si>
  <si>
    <t>RLxswoERz0qYGvNC/FKHew==</t>
  </si>
  <si>
    <t>474925f4-3872-4eb8-b482-f52c89db29a3688</t>
  </si>
  <si>
    <t>AW00021933</t>
  </si>
  <si>
    <t>c1FNe1hCyUCISANO8c1WpQ==</t>
  </si>
  <si>
    <t>474925f4-3872-4eb8-b482-f52c89db29a3689</t>
  </si>
  <si>
    <t>AW00021940</t>
  </si>
  <si>
    <t>1/ZVgPpSD0SEZ/m61bOjsg==</t>
  </si>
  <si>
    <t>474925f4-3872-4eb8-b482-f52c89db29a3690</t>
  </si>
  <si>
    <t>AW00022344</t>
  </si>
  <si>
    <t>6rx13ZffL0aS9zirKBneiQ==</t>
  </si>
  <si>
    <t>474925f4-3872-4eb8-b482-f52c89db29a3691</t>
  </si>
  <si>
    <t>AW00022873</t>
  </si>
  <si>
    <t>zkLUtpXLAke/PG1AsECwxQ==</t>
  </si>
  <si>
    <t>474925f4-3872-4eb8-b482-f52c89db29a3692</t>
  </si>
  <si>
    <t>AW00022892</t>
  </si>
  <si>
    <t>Rez8FEHF9UaI/QE+SMhXUw==</t>
  </si>
  <si>
    <t>474925f4-3872-4eb8-b482-f52c89db29a3693</t>
  </si>
  <si>
    <t>AW00023092</t>
  </si>
  <si>
    <t>QGPkvs/MTUK0Hvm+oVbVUg==</t>
  </si>
  <si>
    <t>474925f4-3872-4eb8-b482-f52c89db29a3694</t>
  </si>
  <si>
    <t>AW00023093</t>
  </si>
  <si>
    <t>oozkLNw+lkCcBrJ5DJwoxw==</t>
  </si>
  <si>
    <t>474925f4-3872-4eb8-b482-f52c89db29a3695</t>
  </si>
  <si>
    <t>AW00023186</t>
  </si>
  <si>
    <t>uk2sJqHwDEyp6ar+EbDmmg==</t>
  </si>
  <si>
    <t>474925f4-3872-4eb8-b482-f52c89db29a3696</t>
  </si>
  <si>
    <t>AW00023375</t>
  </si>
  <si>
    <t>JhhZMssFzkit7Kc2stKGLg==</t>
  </si>
  <si>
    <t>474925f4-3872-4eb8-b482-f52c89db29a3697</t>
  </si>
  <si>
    <t>AW00023383</t>
  </si>
  <si>
    <t>u9c2O3VIiEGjNITNKXmXuw==</t>
  </si>
  <si>
    <t>474925f4-3872-4eb8-b482-f52c89db29a3698</t>
  </si>
  <si>
    <t>AW00023686</t>
  </si>
  <si>
    <t>sENgsrxQhU68fTfbf676tQ==</t>
  </si>
  <si>
    <t>474925f4-3872-4eb8-b482-f52c89db29a3699</t>
  </si>
  <si>
    <t>AW00023737</t>
  </si>
  <si>
    <t>qdtJo6WmwUSh7CkQ9h/h5A==</t>
  </si>
  <si>
    <t>474925f4-3872-4eb8-b482-f52c89db29a3700</t>
  </si>
  <si>
    <t>AW00023795</t>
  </si>
  <si>
    <t>PlXkhiHiQEmIe6dGQ27RDg==</t>
  </si>
  <si>
    <t>474925f4-3872-4eb8-b482-f52c89db29a3701</t>
  </si>
  <si>
    <t>AW00023813</t>
  </si>
  <si>
    <t>6ppj4G3tyk6xgzyFykSWYA==</t>
  </si>
  <si>
    <t>474925f4-3872-4eb8-b482-f52c89db29a3702</t>
  </si>
  <si>
    <t>AW00023840</t>
  </si>
  <si>
    <t>Qm6DLlQHQkO5LrSgXeYLUw==</t>
  </si>
  <si>
    <t>474925f4-3872-4eb8-b482-f52c89db29a3703</t>
  </si>
  <si>
    <t>AW00024299</t>
  </si>
  <si>
    <t>eBlrmvRXI0yz5Zr0xWnxyQ==</t>
  </si>
  <si>
    <t>474925f4-3872-4eb8-b482-f52c89db29a3704</t>
  </si>
  <si>
    <t>AW00024325</t>
  </si>
  <si>
    <t>1T/OxjIpSkakHALrnR6pKA==</t>
  </si>
  <si>
    <t>474925f4-3872-4eb8-b482-f52c89db29a3705</t>
  </si>
  <si>
    <t>AW00024447</t>
  </si>
  <si>
    <t>o/6s0tM+3E6EH/u2FFgdIQ==</t>
  </si>
  <si>
    <t>474925f4-3872-4eb8-b482-f52c89db29a3706</t>
  </si>
  <si>
    <t>AW00024655</t>
  </si>
  <si>
    <t>Royu7DrXwEmvy6lC5EpakQ==</t>
  </si>
  <si>
    <t>474925f4-3872-4eb8-b482-f52c89db29a3707</t>
  </si>
  <si>
    <t>AW00024983</t>
  </si>
  <si>
    <t>Mea8LBABS0e3iAJuTfD1qQ==</t>
  </si>
  <si>
    <t>474925f4-3872-4eb8-b482-f52c89db29a3708</t>
  </si>
  <si>
    <t>AW00025150</t>
  </si>
  <si>
    <t>BydkCu6YOEOSl3LpSIWQ8A==</t>
  </si>
  <si>
    <t>474925f4-3872-4eb8-b482-f52c89db29a3709</t>
  </si>
  <si>
    <t>AW00025952</t>
  </si>
  <si>
    <t>d2QKL0PQLEe8LVLd5mpSog==</t>
  </si>
  <si>
    <t>474925f4-3872-4eb8-b482-f52c89db29a3710</t>
  </si>
  <si>
    <t>AW00026468</t>
  </si>
  <si>
    <t>xAocL/EPSEmK0H78QLiBKQ==</t>
  </si>
  <si>
    <t>474925f4-3872-4eb8-b482-f52c89db29a3711</t>
  </si>
  <si>
    <t>AW00026470</t>
  </si>
  <si>
    <t>QS0KhrhJU0S6pibr8Bf4FQ==</t>
  </si>
  <si>
    <t>474925f4-3872-4eb8-b482-f52c89db29a3712</t>
  </si>
  <si>
    <t>AW00026631</t>
  </si>
  <si>
    <t>5VafV3XgDUKnocI5rB+62w==</t>
  </si>
  <si>
    <t>474925f4-3872-4eb8-b482-f52c89db29a3713</t>
  </si>
  <si>
    <t>AW00026635</t>
  </si>
  <si>
    <t>JSZ2IgwGMUuSCuF0Pkvvbg==</t>
  </si>
  <si>
    <t>474925f4-3872-4eb8-b482-f52c89db29a3714</t>
  </si>
  <si>
    <t>AW00027056</t>
  </si>
  <si>
    <t>oAm2yAj200mlU8/FeNRrNw==</t>
  </si>
  <si>
    <t>474925f4-3872-4eb8-b482-f52c89db29a3715</t>
  </si>
  <si>
    <t>AW00027245</t>
  </si>
  <si>
    <t>IMJFekdnMkSC019B4wrsvg==</t>
  </si>
  <si>
    <t>474925f4-3872-4eb8-b482-f52c89db29a3716</t>
  </si>
  <si>
    <t>AW00027258</t>
  </si>
  <si>
    <t>u2/LjX78IESPGx8FKv7IoQ==</t>
  </si>
  <si>
    <t>474925f4-3872-4eb8-b482-f52c89db29a3717</t>
  </si>
  <si>
    <t>AW00027294</t>
  </si>
  <si>
    <t>+ZYZYRdSdkGU+JAGmtza9Q==</t>
  </si>
  <si>
    <t>474925f4-3872-4eb8-b482-f52c89db29a3718</t>
  </si>
  <si>
    <t>AW00027381</t>
  </si>
  <si>
    <t>SM1nxnEc/0mMU6fg7Bp4fQ==</t>
  </si>
  <si>
    <t>474925f4-3872-4eb8-b482-f52c89db29a3719</t>
  </si>
  <si>
    <t>AW00027425</t>
  </si>
  <si>
    <t>jfRtoUvnu0+lNML4eHk4OQ==</t>
  </si>
  <si>
    <t>474925f4-3872-4eb8-b482-f52c89db29a3720</t>
  </si>
  <si>
    <t>AW00027479</t>
  </si>
  <si>
    <t>qmyK33tU6Eij8DlvRjpW+g==</t>
  </si>
  <si>
    <t>474925f4-3872-4eb8-b482-f52c89db29a3721</t>
  </si>
  <si>
    <t>AW00027600</t>
  </si>
  <si>
    <t>XDTb2dUbX06WEaLPENUZ7Q==</t>
  </si>
  <si>
    <t>474925f4-3872-4eb8-b482-f52c89db29a3722</t>
  </si>
  <si>
    <t>AW00027647</t>
  </si>
  <si>
    <t>cxNZj9Nu+0Su5a+k+lJrmQ==</t>
  </si>
  <si>
    <t>474925f4-3872-4eb8-b482-f52c89db29a3723</t>
  </si>
  <si>
    <t>AW00027727</t>
  </si>
  <si>
    <t>qN97WefVfkGjmMZ+hfrZog==</t>
  </si>
  <si>
    <t>474925f4-3872-4eb8-b482-f52c89db29a3724</t>
  </si>
  <si>
    <t>AW00028083</t>
  </si>
  <si>
    <t>TzOPixZkZUKpiGAlFHfToQ==</t>
  </si>
  <si>
    <t>474925f4-3872-4eb8-b482-f52c89db29a3725</t>
  </si>
  <si>
    <t>AW00028084</t>
  </si>
  <si>
    <t>spr5h8L2OkmQ379j9yTaWA==</t>
  </si>
  <si>
    <t>474925f4-3872-4eb8-b482-f52c89db29a3726</t>
  </si>
  <si>
    <t>AW00028146</t>
  </si>
  <si>
    <t>lwr2GmTPl0K6xA91dK176A==</t>
  </si>
  <si>
    <t>474925f4-3872-4eb8-b482-f52c89db29a3727</t>
  </si>
  <si>
    <t>AW00029040</t>
  </si>
  <si>
    <t>fDP6gxSGEkebMsMKB8cNSg==</t>
  </si>
  <si>
    <t>474925f4-3872-4eb8-b482-f52c89db29a3728</t>
  </si>
  <si>
    <t>AW00029127</t>
  </si>
  <si>
    <t>p0osmuycS0i8slOUjasSoQ==</t>
  </si>
  <si>
    <t>474925f4-3872-4eb8-b482-f52c89db29a3729</t>
  </si>
  <si>
    <t>AW00029141</t>
  </si>
  <si>
    <t>TAWfdEQtbUi7GUOt2+mT+Q==</t>
  </si>
  <si>
    <t>474925f4-3872-4eb8-b482-f52c89db29a3730</t>
  </si>
  <si>
    <t>AW00029142</t>
  </si>
  <si>
    <t>FvY2q+axD06RYpNRVP3ILA==</t>
  </si>
  <si>
    <t>474925f4-3872-4eb8-b482-f52c89db29a3731</t>
  </si>
  <si>
    <t>AW00011283</t>
  </si>
  <si>
    <t>KHuGIxPwUEOUTDjXEaMbHA==</t>
  </si>
  <si>
    <t>474925f4-3872-4eb8-b482-f52c89db29a3732</t>
  </si>
  <si>
    <t>AW00011534</t>
  </si>
  <si>
    <t>XvStedMjHEyFmd7rl3QnFA==</t>
  </si>
  <si>
    <t>474925f4-3872-4eb8-b482-f52c89db29a3733</t>
  </si>
  <si>
    <t>AW00011840</t>
  </si>
  <si>
    <t>itcoKVrPq0iIeD6o64jGPA==</t>
  </si>
  <si>
    <t>474925f4-3872-4eb8-b482-f52c89db29a3734</t>
  </si>
  <si>
    <t>AW00012429</t>
  </si>
  <si>
    <t>Zz91V7zeckSeuZTcKRyKUA==</t>
  </si>
  <si>
    <t>474925f4-3872-4eb8-b482-f52c89db29a3735</t>
  </si>
  <si>
    <t>AW00012793</t>
  </si>
  <si>
    <t>VUIChaaz6ECea8Lb6Cr0Ow==</t>
  </si>
  <si>
    <t>474925f4-3872-4eb8-b482-f52c89db29a3736</t>
  </si>
  <si>
    <t>AW00012960</t>
  </si>
  <si>
    <t>pBPSjFeff022YxhXowtCSw==</t>
  </si>
  <si>
    <t>474925f4-3872-4eb8-b482-f52c89db29a3737</t>
  </si>
  <si>
    <t>AW00012967</t>
  </si>
  <si>
    <t>FyFQVUWH6EupMpoqgimg5Q==</t>
  </si>
  <si>
    <t>474925f4-3872-4eb8-b482-f52c89db29a3738</t>
  </si>
  <si>
    <t>AW00012974</t>
  </si>
  <si>
    <t>0yh45RxP+kKj41xjDDPvQw==</t>
  </si>
  <si>
    <t>474925f4-3872-4eb8-b482-f52c89db29a3739</t>
  </si>
  <si>
    <t>AW00013387</t>
  </si>
  <si>
    <t>dHdX9fQA80Okf9lHsrvvsA==</t>
  </si>
  <si>
    <t>474925f4-3872-4eb8-b482-f52c89db29a3740</t>
  </si>
  <si>
    <t>AW00013492</t>
  </si>
  <si>
    <t>7gWjvO6L3UCo6aSn+W50Sg==</t>
  </si>
  <si>
    <t>474925f4-3872-4eb8-b482-f52c89db29a3741</t>
  </si>
  <si>
    <t>AW00013700</t>
  </si>
  <si>
    <t>28uPw965yUuJA2rAJyEjkA==</t>
  </si>
  <si>
    <t>474925f4-3872-4eb8-b482-f52c89db29a3742</t>
  </si>
  <si>
    <t>AW00013731</t>
  </si>
  <si>
    <t>7tglxlWOvkmvoZRIE9dC+A==</t>
  </si>
  <si>
    <t>474925f4-3872-4eb8-b482-f52c89db29a3743</t>
  </si>
  <si>
    <t>AW00013734</t>
  </si>
  <si>
    <t>C+38skv4lUespi7cSU++iQ==</t>
  </si>
  <si>
    <t>474925f4-3872-4eb8-b482-f52c89db29a3744</t>
  </si>
  <si>
    <t>AW00013858</t>
  </si>
  <si>
    <t>7uYAnaCaeUW93E88lZFW2Q==</t>
  </si>
  <si>
    <t>474925f4-3872-4eb8-b482-f52c89db29a3745</t>
  </si>
  <si>
    <t>AW00013877</t>
  </si>
  <si>
    <t>ZZLoPkvJn0CY026VGCSPXQ==</t>
  </si>
  <si>
    <t>474925f4-3872-4eb8-b482-f52c89db29a3746</t>
  </si>
  <si>
    <t>AW00014407</t>
  </si>
  <si>
    <t>4sqdXh4oXkmwJr7ncTqk4A==</t>
  </si>
  <si>
    <t>474925f4-3872-4eb8-b482-f52c89db29a3747</t>
  </si>
  <si>
    <t>AW00014498</t>
  </si>
  <si>
    <t>Iuvqy74QMk+EpStr5VZ2hQ==</t>
  </si>
  <si>
    <t>474925f4-3872-4eb8-b482-f52c89db29a3748</t>
  </si>
  <si>
    <t>AW00014596</t>
  </si>
  <si>
    <t>faFSWBzrs0mXS/bDI1VGyA==</t>
  </si>
  <si>
    <t>474925f4-3872-4eb8-b482-f52c89db29a3749</t>
  </si>
  <si>
    <t>AW00014612</t>
  </si>
  <si>
    <t>dcP+G3ynOkmP+IcWv9KfeA==</t>
  </si>
  <si>
    <t>474925f4-3872-4eb8-b482-f52c89db29a3750</t>
  </si>
  <si>
    <t>AW00014659</t>
  </si>
  <si>
    <t>DTjxbscmLEWD/2NlLW8pew==</t>
  </si>
  <si>
    <t>474925f4-3872-4eb8-b482-f52c89db29a3751</t>
  </si>
  <si>
    <t>AW00014912</t>
  </si>
  <si>
    <t>zpgJ0dnWzUm984snRtPvnQ==</t>
  </si>
  <si>
    <t>474925f4-3872-4eb8-b482-f52c89db29a3752</t>
  </si>
  <si>
    <t>AW00015365</t>
  </si>
  <si>
    <t>z6scWT5zjk2fHnOx7R1SOA==</t>
  </si>
  <si>
    <t>474925f4-3872-4eb8-b482-f52c89db29a3753</t>
  </si>
  <si>
    <t>AW00015410</t>
  </si>
  <si>
    <t>TzYef53FLEKERBhimC6/HA==</t>
  </si>
  <si>
    <t>474925f4-3872-4eb8-b482-f52c89db29a3754</t>
  </si>
  <si>
    <t>AW00015891</t>
  </si>
  <si>
    <t>+9O3QEcexk6oZNmIIUjQRA==</t>
  </si>
  <si>
    <t>474925f4-3872-4eb8-b482-f52c89db29a3755</t>
  </si>
  <si>
    <t>AW00015965</t>
  </si>
  <si>
    <t>MzigLdKEDUeE5EYfUxA9Gw==</t>
  </si>
  <si>
    <t>474925f4-3872-4eb8-b482-f52c89db29a3756</t>
  </si>
  <si>
    <t>AW00016003</t>
  </si>
  <si>
    <t>qz8HC4HbjEu5UPc7EQSKcA==</t>
  </si>
  <si>
    <t>474925f4-3872-4eb8-b482-f52c89db29a3757</t>
  </si>
  <si>
    <t>AW00016116</t>
  </si>
  <si>
    <t>5Rtk9Q76OEGYRqeMxvCpkA==</t>
  </si>
  <si>
    <t>474925f4-3872-4eb8-b482-f52c89db29a3758</t>
  </si>
  <si>
    <t>AW00016118</t>
  </si>
  <si>
    <t>MgvN0k/HOUmrH9eLv0dTkA==</t>
  </si>
  <si>
    <t>474925f4-3872-4eb8-b482-f52c89db29a3759</t>
  </si>
  <si>
    <t>AW00016356</t>
  </si>
  <si>
    <t>dXbIRixSjkWyb+xFTeKHWw==</t>
  </si>
  <si>
    <t>474925f4-3872-4eb8-b482-f52c89db29a3760</t>
  </si>
  <si>
    <t>AW00016490</t>
  </si>
  <si>
    <t>9BDNNeTGNEujOsRsWHjCfw==</t>
  </si>
  <si>
    <t>474925f4-3872-4eb8-b482-f52c89db29a3761</t>
  </si>
  <si>
    <t>AW00016749</t>
  </si>
  <si>
    <t>7QDkQ34AKUeTSANNFX1MmQ==</t>
  </si>
  <si>
    <t>474925f4-3872-4eb8-b482-f52c89db29a3762</t>
  </si>
  <si>
    <t>AW00016907</t>
  </si>
  <si>
    <t>NkvqR5mE00muPRGK7RffHw==</t>
  </si>
  <si>
    <t>474925f4-3872-4eb8-b482-f52c89db29a3763</t>
  </si>
  <si>
    <t>AW00016965</t>
  </si>
  <si>
    <t>svW6/C27FEWdgSoGJ+CFpA==</t>
  </si>
  <si>
    <t>474925f4-3872-4eb8-b482-f52c89db29a3764</t>
  </si>
  <si>
    <t>AW00017039</t>
  </si>
  <si>
    <t>XxmiXEaHL0Gy2wLCxglwqQ==</t>
  </si>
  <si>
    <t>474925f4-3872-4eb8-b482-f52c89db29a3765</t>
  </si>
  <si>
    <t>AW00017169</t>
  </si>
  <si>
    <t>d2YhNtsECkekA/3bFKiMZw==</t>
  </si>
  <si>
    <t>474925f4-3872-4eb8-b482-f52c89db29a3766</t>
  </si>
  <si>
    <t>AW00017275</t>
  </si>
  <si>
    <t>jFsrbFP1B0C+GlwfySsoBA==</t>
  </si>
  <si>
    <t>474925f4-3872-4eb8-b482-f52c89db29a3767</t>
  </si>
  <si>
    <t>AW00017394</t>
  </si>
  <si>
    <t>6zCxUZRg+kShk9I0iOwOCA==</t>
  </si>
  <si>
    <t>474925f4-3872-4eb8-b482-f52c89db29a3768</t>
  </si>
  <si>
    <t>AW00017499</t>
  </si>
  <si>
    <t>75xf6tCEFk2hYxVpTU3OMg==</t>
  </si>
  <si>
    <t>474925f4-3872-4eb8-b482-f52c89db29a3769</t>
  </si>
  <si>
    <t>AW00018229</t>
  </si>
  <si>
    <t>4R2zRFQ0Q0alzDP1Mfbl0Q==</t>
  </si>
  <si>
    <t>474925f4-3872-4eb8-b482-f52c89db29a3770</t>
  </si>
  <si>
    <t>AW00018232</t>
  </si>
  <si>
    <t>kq5TfqF8E0K/Mytqi8Vxjw==</t>
  </si>
  <si>
    <t>474925f4-3872-4eb8-b482-f52c89db29a3771</t>
  </si>
  <si>
    <t>AW00018347</t>
  </si>
  <si>
    <t>44PoGND3m0KrbduT22gmpA==</t>
  </si>
  <si>
    <t>474925f4-3872-4eb8-b482-f52c89db29a3772</t>
  </si>
  <si>
    <t>AW00018405</t>
  </si>
  <si>
    <t>NeAGeSZARESlpdEAUnQP2Q==</t>
  </si>
  <si>
    <t>474925f4-3872-4eb8-b482-f52c89db29a3773</t>
  </si>
  <si>
    <t>AW00018537</t>
  </si>
  <si>
    <t>h9SJ0dyyJk2NrDaRHFOa/g==</t>
  </si>
  <si>
    <t>474925f4-3872-4eb8-b482-f52c89db29a3774</t>
  </si>
  <si>
    <t>AW00018848</t>
  </si>
  <si>
    <t>xIDzK/z9lU+zMaG8p3uKgg==</t>
  </si>
  <si>
    <t>474925f4-3872-4eb8-b482-f52c89db29a3775</t>
  </si>
  <si>
    <t>AW00019545</t>
  </si>
  <si>
    <t>SPvfZqlEPEW5snE8MoE7zA==</t>
  </si>
  <si>
    <t>474925f4-3872-4eb8-b482-f52c89db29a3776</t>
  </si>
  <si>
    <t>AW00019658</t>
  </si>
  <si>
    <t>93KO3GTtZE6s9z6L95huRQ==</t>
  </si>
  <si>
    <t>474925f4-3872-4eb8-b482-f52c89db29a3777</t>
  </si>
  <si>
    <t>AW00019998</t>
  </si>
  <si>
    <t>ZzUcw7TazUG/fbHsc/iUMg==</t>
  </si>
  <si>
    <t>474925f4-3872-4eb8-b482-f52c89db29a3778</t>
  </si>
  <si>
    <t>AW00020292</t>
  </si>
  <si>
    <t>ElGCjuKgw0W2kgIDc5HEdg==</t>
  </si>
  <si>
    <t>474925f4-3872-4eb8-b482-f52c89db29a3779</t>
  </si>
  <si>
    <t>AW00020306</t>
  </si>
  <si>
    <t>8UKLhf0VxUi6XOUXekg2Vg==</t>
  </si>
  <si>
    <t>474925f4-3872-4eb8-b482-f52c89db29a3780</t>
  </si>
  <si>
    <t>AW00020462</t>
  </si>
  <si>
    <t>RXnJ7pyqwUe2hxULfxFYTg==</t>
  </si>
  <si>
    <t>474925f4-3872-4eb8-b482-f52c89db29a3781</t>
  </si>
  <si>
    <t>AW00020637</t>
  </si>
  <si>
    <t>WR1QdO2qOkWWv3epAPeHOg==</t>
  </si>
  <si>
    <t>474925f4-3872-4eb8-b482-f52c89db29a3782</t>
  </si>
  <si>
    <t>AW00020686</t>
  </si>
  <si>
    <t>0snMJ03z70CypX7E0Lnk+Q==</t>
  </si>
  <si>
    <t>474925f4-3872-4eb8-b482-f52c89db29a3783</t>
  </si>
  <si>
    <t>AW00020744</t>
  </si>
  <si>
    <t>uS0x7lNGREu9paaJsTA63w==</t>
  </si>
  <si>
    <t>474925f4-3872-4eb8-b482-f52c89db29a3784</t>
  </si>
  <si>
    <t>AW00020789</t>
  </si>
  <si>
    <t>CDhlzkyQr0qAcKMk3g8bQw==</t>
  </si>
  <si>
    <t>474925f4-3872-4eb8-b482-f52c89db29a3785</t>
  </si>
  <si>
    <t>AW00020790</t>
  </si>
  <si>
    <t>TD3u1ZCrTk+PdMf5/n3smg==</t>
  </si>
  <si>
    <t>474925f4-3872-4eb8-b482-f52c89db29a3786</t>
  </si>
  <si>
    <t>AW00021694</t>
  </si>
  <si>
    <t>BWS26WoYLkKynZ1PZGos0Q==</t>
  </si>
  <si>
    <t>474925f4-3872-4eb8-b482-f52c89db29a3787</t>
  </si>
  <si>
    <t>AW00021756</t>
  </si>
  <si>
    <t>3A/0wqlWh0ChWFqdzOBVxQ==</t>
  </si>
  <si>
    <t>474925f4-3872-4eb8-b482-f52c89db29a3788</t>
  </si>
  <si>
    <t>AW00021788</t>
  </si>
  <si>
    <t>dmPEQoSzw0C6x6DItqmysQ==</t>
  </si>
  <si>
    <t>474925f4-3872-4eb8-b482-f52c89db29a3789</t>
  </si>
  <si>
    <t>AW00022089</t>
  </si>
  <si>
    <t>iE7JwRxQyEypfKNJfZQVVw==</t>
  </si>
  <si>
    <t>474925f4-3872-4eb8-b482-f52c89db29a3790</t>
  </si>
  <si>
    <t>AW00022134</t>
  </si>
  <si>
    <t>WpFw+kTb1EOkiOwrngjj2g==</t>
  </si>
  <si>
    <t>474925f4-3872-4eb8-b482-f52c89db29a3791</t>
  </si>
  <si>
    <t>AW00022720</t>
  </si>
  <si>
    <t>RS3nRya7OUiEsS9gUc9FOg==</t>
  </si>
  <si>
    <t>474925f4-3872-4eb8-b482-f52c89db29a3792</t>
  </si>
  <si>
    <t>AW00022784</t>
  </si>
  <si>
    <t>5IMAiSi7J0O+Q6sCoShwdQ==</t>
  </si>
  <si>
    <t>474925f4-3872-4eb8-b482-f52c89db29a3793</t>
  </si>
  <si>
    <t>AW00023027</t>
  </si>
  <si>
    <t>5D6nONPaN026KRZdztcA9w==</t>
  </si>
  <si>
    <t>474925f4-3872-4eb8-b482-f52c89db29a3794</t>
  </si>
  <si>
    <t>AW00023068</t>
  </si>
  <si>
    <t>76d0MARujkKvgsvaOTYt4A==</t>
  </si>
  <si>
    <t>474925f4-3872-4eb8-b482-f52c89db29a3795</t>
  </si>
  <si>
    <t>AW00023212</t>
  </si>
  <si>
    <t>8VLrn0PMVUm0/Aj4OvRaEw==</t>
  </si>
  <si>
    <t>474925f4-3872-4eb8-b482-f52c89db29a3796</t>
  </si>
  <si>
    <t>AW00023269</t>
  </si>
  <si>
    <t>uZFb+2PbFEy7bZ4JLyGL2A==</t>
  </si>
  <si>
    <t>474925f4-3872-4eb8-b482-f52c89db29a3797</t>
  </si>
  <si>
    <t>AW00023560</t>
  </si>
  <si>
    <t>5j0Hp7hg306aHVnK0mdB7w==</t>
  </si>
  <si>
    <t>474925f4-3872-4eb8-b482-f52c89db29a3798</t>
  </si>
  <si>
    <t>AW00023809</t>
  </si>
  <si>
    <t>gh/uV5LVKk6kpDg90vPXRQ==</t>
  </si>
  <si>
    <t>474925f4-3872-4eb8-b482-f52c89db29a3799</t>
  </si>
  <si>
    <t>AW00023838</t>
  </si>
  <si>
    <t>69YNikBVA0OJ2bskEjZ+aQ==</t>
  </si>
  <si>
    <t>474925f4-3872-4eb8-b482-f52c89db29a3800</t>
  </si>
  <si>
    <t>AW00024644</t>
  </si>
  <si>
    <t>t/3ZJiDmnUqCzsCY84dsDQ==</t>
  </si>
  <si>
    <t>474925f4-3872-4eb8-b482-f52c89db29a3801</t>
  </si>
  <si>
    <t>AW00024681</t>
  </si>
  <si>
    <t>C33z/fhxN06V4s8O2+R5YQ==</t>
  </si>
  <si>
    <t>474925f4-3872-4eb8-b482-f52c89db29a3802</t>
  </si>
  <si>
    <t>AW00024811</t>
  </si>
  <si>
    <t>EGPbIxTDC0aIlK6Mq61kCw==</t>
  </si>
  <si>
    <t>474925f4-3872-4eb8-b482-f52c89db29a3803</t>
  </si>
  <si>
    <t>AW00024823</t>
  </si>
  <si>
    <t>+vWbEFgfm0q3EJy7x754Kw==</t>
  </si>
  <si>
    <t>474925f4-3872-4eb8-b482-f52c89db29a3804</t>
  </si>
  <si>
    <t>AW00024972</t>
  </si>
  <si>
    <t>XcY7GRZm8EqpLk6lJx+g1w==</t>
  </si>
  <si>
    <t>474925f4-3872-4eb8-b482-f52c89db29a3805</t>
  </si>
  <si>
    <t>AW00025881</t>
  </si>
  <si>
    <t>pjsCI47l3UG8e65oGrNnVg==</t>
  </si>
  <si>
    <t>474925f4-3872-4eb8-b482-f52c89db29a3806</t>
  </si>
  <si>
    <t>AW00025943</t>
  </si>
  <si>
    <t>SnxGyJRlT0ikGtTEmv18yA==</t>
  </si>
  <si>
    <t>474925f4-3872-4eb8-b482-f52c89db29a3807</t>
  </si>
  <si>
    <t>AW00026011</t>
  </si>
  <si>
    <t>YkGvJzi6DUqK5cHlZSn6+Q==</t>
  </si>
  <si>
    <t>474925f4-3872-4eb8-b482-f52c89db29a3808</t>
  </si>
  <si>
    <t>AW00026066</t>
  </si>
  <si>
    <t>+QXHJVVNBUKjYY5UaxoO3Q==</t>
  </si>
  <si>
    <t>474925f4-3872-4eb8-b482-f52c89db29a3809</t>
  </si>
  <si>
    <t>AW00026093</t>
  </si>
  <si>
    <t>FCEio+4b00itNhyeoUJe8Q==</t>
  </si>
  <si>
    <t>474925f4-3872-4eb8-b482-f52c89db29a3810</t>
  </si>
  <si>
    <t>AW00026300</t>
  </si>
  <si>
    <t>yfx2fdejbkunF8aChY+LJA==</t>
  </si>
  <si>
    <t>474925f4-3872-4eb8-b482-f52c89db29a3811</t>
  </si>
  <si>
    <t>AW00026478</t>
  </si>
  <si>
    <t>Zc/nzMBhZUCKkh0J9FOq3g==</t>
  </si>
  <si>
    <t>474925f4-3872-4eb8-b482-f52c89db29a3812</t>
  </si>
  <si>
    <t>AW00026511</t>
  </si>
  <si>
    <t>FuXzoPmuUkuftKHz64tffA==</t>
  </si>
  <si>
    <t>474925f4-3872-4eb8-b482-f52c89db29a3813</t>
  </si>
  <si>
    <t>AW00027035</t>
  </si>
  <si>
    <t>xVpDlGyGf02u06hrFfS/Zw==</t>
  </si>
  <si>
    <t>474925f4-3872-4eb8-b482-f52c89db29a3814</t>
  </si>
  <si>
    <t>AW00027038</t>
  </si>
  <si>
    <t>1ha7XKgW7Ei8aSqbQ9c7fg==</t>
  </si>
  <si>
    <t>474925f4-3872-4eb8-b482-f52c89db29a3815</t>
  </si>
  <si>
    <t>AW00027205</t>
  </si>
  <si>
    <t>pAromY4i+k2k48GcdFIeag==</t>
  </si>
  <si>
    <t>474925f4-3872-4eb8-b482-f52c89db29a3816</t>
  </si>
  <si>
    <t>AW00027453</t>
  </si>
  <si>
    <t>b3YJBvUsPEqbmlPsKtJhZg==</t>
  </si>
  <si>
    <t>474925f4-3872-4eb8-b482-f52c89db29a3817</t>
  </si>
  <si>
    <t>AW00027476</t>
  </si>
  <si>
    <t>k02F3yNP90iBPUXnUMW3dQ==</t>
  </si>
  <si>
    <t>474925f4-3872-4eb8-b482-f52c89db29a3818</t>
  </si>
  <si>
    <t>AW00027552</t>
  </si>
  <si>
    <t>54Dvh8XtB0WcssQwA9bZaA==</t>
  </si>
  <si>
    <t>474925f4-3872-4eb8-b482-f52c89db29a3819</t>
  </si>
  <si>
    <t>AW00027615</t>
  </si>
  <si>
    <t>EceLeBCrKEKBmFqANO0khA==</t>
  </si>
  <si>
    <t>474925f4-3872-4eb8-b482-f52c89db29a3820</t>
  </si>
  <si>
    <t>AW00027988</t>
  </si>
  <si>
    <t>Mzdzhwljo06cLxTSevLhsA==</t>
  </si>
  <si>
    <t>474925f4-3872-4eb8-b482-f52c89db29a3821</t>
  </si>
  <si>
    <t>AW00028009</t>
  </si>
  <si>
    <t>8WzbNC/N/0WCUuQvW553fQ==</t>
  </si>
  <si>
    <t>474925f4-3872-4eb8-b482-f52c89db29a3822</t>
  </si>
  <si>
    <t>AW00028014</t>
  </si>
  <si>
    <t>QASalqW9H0GaQPZl3YAkhQ==</t>
  </si>
  <si>
    <t>474925f4-3872-4eb8-b482-f52c89db29a3823</t>
  </si>
  <si>
    <t>AW00028167</t>
  </si>
  <si>
    <t>JC+f8RFC6kG834z+1xDM5Q==</t>
  </si>
  <si>
    <t>474925f4-3872-4eb8-b482-f52c89db29a3824</t>
  </si>
  <si>
    <t>AW00028168</t>
  </si>
  <si>
    <t>hKYnSSCAMUa3Z+sDmE+nkw==</t>
  </si>
  <si>
    <t>474925f4-3872-4eb8-b482-f52c89db29a3825</t>
  </si>
  <si>
    <t>AW00028298</t>
  </si>
  <si>
    <t>41JbYl8HYUmo4BsLfwefEg==</t>
  </si>
  <si>
    <t>474925f4-3872-4eb8-b482-f52c89db29a3826</t>
  </si>
  <si>
    <t>AW00028596</t>
  </si>
  <si>
    <t>0wxotFv2wEK5U9px19tHlw==</t>
  </si>
  <si>
    <t>474925f4-3872-4eb8-b482-f52c89db29a3827</t>
  </si>
  <si>
    <t>AW00028612</t>
  </si>
  <si>
    <t>dciGCQxu6UiX+ZtPN6hezw==</t>
  </si>
  <si>
    <t>474925f4-3872-4eb8-b482-f52c89db29a3828</t>
  </si>
  <si>
    <t>AW00028638</t>
  </si>
  <si>
    <t>os8k/WglNUWtKDwiseQTeA==</t>
  </si>
  <si>
    <t>474925f4-3872-4eb8-b482-f52c89db29a3829</t>
  </si>
  <si>
    <t>AW00028795</t>
  </si>
  <si>
    <t>3X8SVT/TPkeOnkJthBg4CQ==</t>
  </si>
  <si>
    <t>474925f4-3872-4eb8-b482-f52c89db29a3830</t>
  </si>
  <si>
    <t>AW00028860</t>
  </si>
  <si>
    <t>v+0Cj3wJE028vyp5it6Rug==</t>
  </si>
  <si>
    <t>474925f4-3872-4eb8-b482-f52c89db29a3831</t>
  </si>
  <si>
    <t>AW00029105</t>
  </si>
  <si>
    <t>2TqK6LN6xE6MCP4LXb74mQ==</t>
  </si>
  <si>
    <t>474925f4-3872-4eb8-b482-f52c89db29a3832</t>
  </si>
  <si>
    <t>AW00029161</t>
  </si>
  <si>
    <t>WzEg0c+emUC7hzXJe84sfw==</t>
  </si>
  <si>
    <t>474925f4-3872-4eb8-b482-f52c89db29a3833</t>
  </si>
  <si>
    <t>AW00029326</t>
  </si>
  <si>
    <t>6bLiKXb6v0OSMrJB8tZ5GQ==</t>
  </si>
  <si>
    <t>474925f4-3872-4eb8-b482-f52c89db29a3834</t>
  </si>
  <si>
    <t>AW00011194</t>
  </si>
  <si>
    <t>AVSDA9DJbEygicmTDLxkRQ==</t>
  </si>
  <si>
    <t>474925f4-3872-4eb8-b482-f52c89db29a3835</t>
  </si>
  <si>
    <t>AW00013031</t>
  </si>
  <si>
    <t>TgDJw6O/VUydI4W++1nIfA==</t>
  </si>
  <si>
    <t>474925f4-3872-4eb8-b482-f52c89db29a3836</t>
  </si>
  <si>
    <t>AW00013152</t>
  </si>
  <si>
    <t>5+ZFyNv7M0OGgBW6IoWTSQ==</t>
  </si>
  <si>
    <t>474925f4-3872-4eb8-b482-f52c89db29a3837</t>
  </si>
  <si>
    <t>AW00013238</t>
  </si>
  <si>
    <t>bDguy6QaBk6gje+emC7rJA==</t>
  </si>
  <si>
    <t>474925f4-3872-4eb8-b482-f52c89db29a3838</t>
  </si>
  <si>
    <t>AW00013480</t>
  </si>
  <si>
    <t>sw8SUhDqhEuXjdzTlAjMRA==</t>
  </si>
  <si>
    <t>474925f4-3872-4eb8-b482-f52c89db29a3839</t>
  </si>
  <si>
    <t>AW00013723</t>
  </si>
  <si>
    <t>2BdFXw5/e02KSkKXZ4tiYQ==</t>
  </si>
  <si>
    <t>474925f4-3872-4eb8-b482-f52c89db29a3840</t>
  </si>
  <si>
    <t>AW00013914</t>
  </si>
  <si>
    <t>nED/b3A/2EKTo1/dV/t41Q==</t>
  </si>
  <si>
    <t>474925f4-3872-4eb8-b482-f52c89db29a3841</t>
  </si>
  <si>
    <t>AW00015279</t>
  </si>
  <si>
    <t>mZcLzU3GIU6PTaPIUMiZBg==</t>
  </si>
  <si>
    <t>474925f4-3872-4eb8-b482-f52c89db29a3842</t>
  </si>
  <si>
    <t>AW00015948</t>
  </si>
  <si>
    <t>n+nbQFQskUywU2UfEufeKw==</t>
  </si>
  <si>
    <t>474925f4-3872-4eb8-b482-f52c89db29a3843</t>
  </si>
  <si>
    <t>AW00015998</t>
  </si>
  <si>
    <t>GZ6QlUJPME2I1k8p+n0uvg==</t>
  </si>
  <si>
    <t>474925f4-3872-4eb8-b482-f52c89db29a3844</t>
  </si>
  <si>
    <t>AW00016017</t>
  </si>
  <si>
    <t>UleYGTBtZ0OTnTS7EqOhZA==</t>
  </si>
  <si>
    <t>474925f4-3872-4eb8-b482-f52c89db29a3845</t>
  </si>
  <si>
    <t>AW00016210</t>
  </si>
  <si>
    <t>TEHyQdtSQkixCvA6DiuWSg==</t>
  </si>
  <si>
    <t>474925f4-3872-4eb8-b482-f52c89db29a3846</t>
  </si>
  <si>
    <t>AW00016655</t>
  </si>
  <si>
    <t>9dXafavXXESxMRY9G5HJNw==</t>
  </si>
  <si>
    <t>474925f4-3872-4eb8-b482-f52c89db29a3847</t>
  </si>
  <si>
    <t>AW00017009</t>
  </si>
  <si>
    <t>8shCQhMajku6bIrtihLGUw==</t>
  </si>
  <si>
    <t>474925f4-3872-4eb8-b482-f52c89db29a3848</t>
  </si>
  <si>
    <t>AW00017014</t>
  </si>
  <si>
    <t>st1AYzp2DEyNmnNgYCCTBw==</t>
  </si>
  <si>
    <t>474925f4-3872-4eb8-b482-f52c89db29a3849</t>
  </si>
  <si>
    <t>AW00017163</t>
  </si>
  <si>
    <t>LT7k8RTjtUSorR5wQe0SFQ==</t>
  </si>
  <si>
    <t>474925f4-3872-4eb8-b482-f52c89db29a3850</t>
  </si>
  <si>
    <t>AW00017497</t>
  </si>
  <si>
    <t>skBz0kInrUy1IsmXnSF33A==</t>
  </si>
  <si>
    <t>474925f4-3872-4eb8-b482-f52c89db29a3851</t>
  </si>
  <si>
    <t>AW00018052</t>
  </si>
  <si>
    <t>1cOcmCrmeUOsnkclRTjT5A==</t>
  </si>
  <si>
    <t>474925f4-3872-4eb8-b482-f52c89db29a3852</t>
  </si>
  <si>
    <t>AW00018099</t>
  </si>
  <si>
    <t>dT3dlLRnD0G2FS+qPjYlGg==</t>
  </si>
  <si>
    <t>474925f4-3872-4eb8-b482-f52c89db29a3853</t>
  </si>
  <si>
    <t>AW00018100</t>
  </si>
  <si>
    <t>vP1XZaegokeCbdMAD3Kseg==</t>
  </si>
  <si>
    <t>474925f4-3872-4eb8-b482-f52c89db29a3854</t>
  </si>
  <si>
    <t>AW00018312</t>
  </si>
  <si>
    <t>2envksxKyUW+D1kIBvkDGw==</t>
  </si>
  <si>
    <t>474925f4-3872-4eb8-b482-f52c89db29a3855</t>
  </si>
  <si>
    <t>AW00018360</t>
  </si>
  <si>
    <t>xEg5i1UFVEqu4WDJgBeQeA==</t>
  </si>
  <si>
    <t>474925f4-3872-4eb8-b482-f52c89db29a3856</t>
  </si>
  <si>
    <t>AW00018366</t>
  </si>
  <si>
    <t>easDqxN9MUeZW2nZLsNUJQ==</t>
  </si>
  <si>
    <t>474925f4-3872-4eb8-b482-f52c89db29a3857</t>
  </si>
  <si>
    <t>AW00018413</t>
  </si>
  <si>
    <t>I408D4YO70SRYv0SCrCmgA==</t>
  </si>
  <si>
    <t>474925f4-3872-4eb8-b482-f52c89db29a3858</t>
  </si>
  <si>
    <t>AW00018415</t>
  </si>
  <si>
    <t>y7WA6n7alESr2gI7VSZHRw==</t>
  </si>
  <si>
    <t>474925f4-3872-4eb8-b482-f52c89db29a3859</t>
  </si>
  <si>
    <t>AW00018510</t>
  </si>
  <si>
    <t>Re6RnBtr10uQPMZWYyBE4w==</t>
  </si>
  <si>
    <t>474925f4-3872-4eb8-b482-f52c89db29a3860</t>
  </si>
  <si>
    <t>AW00018560</t>
  </si>
  <si>
    <t>A57dg0ihCkuJFtkA+2yfDQ==</t>
  </si>
  <si>
    <t>474925f4-3872-4eb8-b482-f52c89db29a3861</t>
  </si>
  <si>
    <t>AW00018572</t>
  </si>
  <si>
    <t>2w5s3onopEqXC5hEws5W/g==</t>
  </si>
  <si>
    <t>474925f4-3872-4eb8-b482-f52c89db29a3862</t>
  </si>
  <si>
    <t>AW00018597</t>
  </si>
  <si>
    <t>KeEVLdv+vUKUIRuBeWhI4w==</t>
  </si>
  <si>
    <t>474925f4-3872-4eb8-b482-f52c89db29a3863</t>
  </si>
  <si>
    <t>AW00018598</t>
  </si>
  <si>
    <t>jy2NQLJL6kmUOjw4o9T9Vg==</t>
  </si>
  <si>
    <t>474925f4-3872-4eb8-b482-f52c89db29a3864</t>
  </si>
  <si>
    <t>AW00018662</t>
  </si>
  <si>
    <t>JlzuEbEXAEOsZ5q5Yi6xIg==</t>
  </si>
  <si>
    <t>474925f4-3872-4eb8-b482-f52c89db29a3865</t>
  </si>
  <si>
    <t>AW00018770</t>
  </si>
  <si>
    <t>7rPPqJepJk6411p/eatPmw==</t>
  </si>
  <si>
    <t>474925f4-3872-4eb8-b482-f52c89db29a3866</t>
  </si>
  <si>
    <t>AW00018904</t>
  </si>
  <si>
    <t>9iCRWa3WP0iBlYbEeXJipw==</t>
  </si>
  <si>
    <t>474925f4-3872-4eb8-b482-f52c89db29a3867</t>
  </si>
  <si>
    <t>AW00018920</t>
  </si>
  <si>
    <t>IIu1d7xbAEOKqTqiZdwewA==</t>
  </si>
  <si>
    <t>474925f4-3872-4eb8-b482-f52c89db29a3868</t>
  </si>
  <si>
    <t>AW00018939</t>
  </si>
  <si>
    <t>3TUt++yXlka4Qm4mxQYLIw==</t>
  </si>
  <si>
    <t>474925f4-3872-4eb8-b482-f52c89db29a3869</t>
  </si>
  <si>
    <t>AW00019146</t>
  </si>
  <si>
    <t>FVTjC+ttV0WRP6EpoC4WtQ==</t>
  </si>
  <si>
    <t>474925f4-3872-4eb8-b482-f52c89db29a3870</t>
  </si>
  <si>
    <t>AW00019408</t>
  </si>
  <si>
    <t>JgLIPo1OHUKjdZNVb7nMug==</t>
  </si>
  <si>
    <t>474925f4-3872-4eb8-b482-f52c89db29a3871</t>
  </si>
  <si>
    <t>AW00019532</t>
  </si>
  <si>
    <t>A2tx5ezVvky4BV5rKeKVag==</t>
  </si>
  <si>
    <t>474925f4-3872-4eb8-b482-f52c89db29a3872</t>
  </si>
  <si>
    <t>AW00019734</t>
  </si>
  <si>
    <t>hlUVvhgB70aDery4TNOS2g==</t>
  </si>
  <si>
    <t>474925f4-3872-4eb8-b482-f52c89db29a3873</t>
  </si>
  <si>
    <t>AW00019818</t>
  </si>
  <si>
    <t>UR3wGW94FkGTY4lCmmhm3w==</t>
  </si>
  <si>
    <t>474925f4-3872-4eb8-b482-f52c89db29a3874</t>
  </si>
  <si>
    <t>AW00020097</t>
  </si>
  <si>
    <t>ePBj+hQjXEu1AB1VfD5dCg==</t>
  </si>
  <si>
    <t>474925f4-3872-4eb8-b482-f52c89db29a3875</t>
  </si>
  <si>
    <t>AW00020116</t>
  </si>
  <si>
    <t>z+9i7b09DEWoPmNuoI7X7g==</t>
  </si>
  <si>
    <t>474925f4-3872-4eb8-b482-f52c89db29a3876</t>
  </si>
  <si>
    <t>AW00020180</t>
  </si>
  <si>
    <t>4SHdivOgS0mRGPE7FzQR6g==</t>
  </si>
  <si>
    <t>474925f4-3872-4eb8-b482-f52c89db29a3877</t>
  </si>
  <si>
    <t>AW00020278</t>
  </si>
  <si>
    <t>8g7nUvORrUeezdFsYqj3pQ==</t>
  </si>
  <si>
    <t>474925f4-3872-4eb8-b482-f52c89db29a3878</t>
  </si>
  <si>
    <t>AW00020329</t>
  </si>
  <si>
    <t>RHGcBvNhmkqJ7vCdyc/T7A==</t>
  </si>
  <si>
    <t>474925f4-3872-4eb8-b482-f52c89db29a3879</t>
  </si>
  <si>
    <t>AW00020344</t>
  </si>
  <si>
    <t>VFQaEa2iUUW7DTY7JGeLKQ==</t>
  </si>
  <si>
    <t>474925f4-3872-4eb8-b482-f52c89db29a3880</t>
  </si>
  <si>
    <t>AW00020367</t>
  </si>
  <si>
    <t>zi8amgJAqUWzC8yKUJGbIg==</t>
  </si>
  <si>
    <t>474925f4-3872-4eb8-b482-f52c89db29a3881</t>
  </si>
  <si>
    <t>AW00020481</t>
  </si>
  <si>
    <t>yns9WupuEkGc6myI2FZHSg==</t>
  </si>
  <si>
    <t>474925f4-3872-4eb8-b482-f52c89db29a3882</t>
  </si>
  <si>
    <t>AW00020484</t>
  </si>
  <si>
    <t>Sum/2uuVhUmnByZjNpAitQ==</t>
  </si>
  <si>
    <t>474925f4-3872-4eb8-b482-f52c89db29a3883</t>
  </si>
  <si>
    <t>AW00020509</t>
  </si>
  <si>
    <t>Xg/2AY1dZUKjUaimYeyJ1A==</t>
  </si>
  <si>
    <t>474925f4-3872-4eb8-b482-f52c89db29a3884</t>
  </si>
  <si>
    <t>AW00020701</t>
  </si>
  <si>
    <t>t8aMBUS7XU6m0uHfZoNDTA==</t>
  </si>
  <si>
    <t>474925f4-3872-4eb8-b482-f52c89db29a3885</t>
  </si>
  <si>
    <t>AW00020762</t>
  </si>
  <si>
    <t>fr0kPEokAEy1BtoA3NpfmQ==</t>
  </si>
  <si>
    <t>474925f4-3872-4eb8-b482-f52c89db29a3886</t>
  </si>
  <si>
    <t>AW00020768</t>
  </si>
  <si>
    <t>vkxp5AmckUGqgB2aUMsgMw==</t>
  </si>
  <si>
    <t>474925f4-3872-4eb8-b482-f52c89db29a3887</t>
  </si>
  <si>
    <t>AW00021416</t>
  </si>
  <si>
    <t>NiR/t4cVuEWn6D5OJjz9rQ==</t>
  </si>
  <si>
    <t>474925f4-3872-4eb8-b482-f52c89db29a3888</t>
  </si>
  <si>
    <t>AW00021600</t>
  </si>
  <si>
    <t>SfNwPFPAlkK4SqtHP105rw==</t>
  </si>
  <si>
    <t>474925f4-3872-4eb8-b482-f52c89db29a3889</t>
  </si>
  <si>
    <t>AW00021654</t>
  </si>
  <si>
    <t>7CLCH7U6ekW2DhHB4PETkA==</t>
  </si>
  <si>
    <t>474925f4-3872-4eb8-b482-f52c89db29a3890</t>
  </si>
  <si>
    <t>AW00021930</t>
  </si>
  <si>
    <t>eqnG6GwWakm9NJlBjfwE2A==</t>
  </si>
  <si>
    <t>474925f4-3872-4eb8-b482-f52c89db29a3891</t>
  </si>
  <si>
    <t>AW00022038</t>
  </si>
  <si>
    <t>uUGJx0Uo/EWBObO04cLsQg==</t>
  </si>
  <si>
    <t>474925f4-3872-4eb8-b482-f52c89db29a3892</t>
  </si>
  <si>
    <t>AW00022161</t>
  </si>
  <si>
    <t>pmtfkzF0GEevoRwEvP1QfQ==</t>
  </si>
  <si>
    <t>474925f4-3872-4eb8-b482-f52c89db29a3893</t>
  </si>
  <si>
    <t>AW00022289</t>
  </si>
  <si>
    <t>s7Sz1EQ0P0Onh5LigQd4XQ==</t>
  </si>
  <si>
    <t>474925f4-3872-4eb8-b482-f52c89db29a3894</t>
  </si>
  <si>
    <t>AW00022886</t>
  </si>
  <si>
    <t>14mId0wenU+Fr34PW97C5w==</t>
  </si>
  <si>
    <t>474925f4-3872-4eb8-b482-f52c89db29a3895</t>
  </si>
  <si>
    <t>AW00022979</t>
  </si>
  <si>
    <t>LdosuNiDaUaMiLt9zYQ5mA==</t>
  </si>
  <si>
    <t>474925f4-3872-4eb8-b482-f52c89db29a3896</t>
  </si>
  <si>
    <t>AW00023015</t>
  </si>
  <si>
    <t>5ifJcu/H0USrd7RDrq1yUQ==</t>
  </si>
  <si>
    <t>474925f4-3872-4eb8-b482-f52c89db29a3897</t>
  </si>
  <si>
    <t>AW00023032</t>
  </si>
  <si>
    <t>QYsRPYqdEU2QW04DF1nIBg==</t>
  </si>
  <si>
    <t>474925f4-3872-4eb8-b482-f52c89db29a3898</t>
  </si>
  <si>
    <t>AW00023213</t>
  </si>
  <si>
    <t>cBDpAlc/lkyC6h0CLY6xag==</t>
  </si>
  <si>
    <t>474925f4-3872-4eb8-b482-f52c89db29a3899</t>
  </si>
  <si>
    <t>AW00023470</t>
  </si>
  <si>
    <t>uynITDxlOUWKVIKUJKYA6w==</t>
  </si>
  <si>
    <t>474925f4-3872-4eb8-b482-f52c89db29a3900</t>
  </si>
  <si>
    <t>AW00024343</t>
  </si>
  <si>
    <t>fzadHn/0CUiU3cCDf2/quQ==</t>
  </si>
  <si>
    <t>474925f4-3872-4eb8-b482-f52c89db29a3901</t>
  </si>
  <si>
    <t>AW00024346</t>
  </si>
  <si>
    <t>TmhFSVnC1EiEmsTEBZcEVw==</t>
  </si>
  <si>
    <t>474925f4-3872-4eb8-b482-f52c89db29a3902</t>
  </si>
  <si>
    <t>AW00024994</t>
  </si>
  <si>
    <t>zbll8lC4AEKyh/p4W+/5kQ==</t>
  </si>
  <si>
    <t>474925f4-3872-4eb8-b482-f52c89db29a3903</t>
  </si>
  <si>
    <t>AW00024998</t>
  </si>
  <si>
    <t>wObcxLyokEeTrR4nib0izA==</t>
  </si>
  <si>
    <t>474925f4-3872-4eb8-b482-f52c89db29a3904</t>
  </si>
  <si>
    <t>AW00025092</t>
  </si>
  <si>
    <t>0Au67NPWukmpQ70xgg8CgQ==</t>
  </si>
  <si>
    <t>474925f4-3872-4eb8-b482-f52c89db29a3905</t>
  </si>
  <si>
    <t>AW00025366</t>
  </si>
  <si>
    <t>NJ6UocLeMEi55lCYiqlFBg==</t>
  </si>
  <si>
    <t>474925f4-3872-4eb8-b482-f52c89db29a3906</t>
  </si>
  <si>
    <t>AW00025439</t>
  </si>
  <si>
    <t>fDwXG+hAkEyjckQjmFUCWw==</t>
  </si>
  <si>
    <t>474925f4-3872-4eb8-b482-f52c89db29a3907</t>
  </si>
  <si>
    <t>AW00025844</t>
  </si>
  <si>
    <t>MHnzH2bFJUO0PerN5057bg==</t>
  </si>
  <si>
    <t>474925f4-3872-4eb8-b482-f52c89db29a3908</t>
  </si>
  <si>
    <t>AW00025889</t>
  </si>
  <si>
    <t>w9H53SRbbk6oglnOZtFVtA==</t>
  </si>
  <si>
    <t>474925f4-3872-4eb8-b482-f52c89db29a3909</t>
  </si>
  <si>
    <t>AW00025891</t>
  </si>
  <si>
    <t>2zGgDqbvJ0mMuVR7bOrAug==</t>
  </si>
  <si>
    <t>474925f4-3872-4eb8-b482-f52c89db29a3910</t>
  </si>
  <si>
    <t>AW00025934</t>
  </si>
  <si>
    <t>clODOUd5fE64qjAs7ijheg==</t>
  </si>
  <si>
    <t>474925f4-3872-4eb8-b482-f52c89db29a3911</t>
  </si>
  <si>
    <t>AW00025987</t>
  </si>
  <si>
    <t>UCtUpjRy5UquwBqxIxr09A==</t>
  </si>
  <si>
    <t>474925f4-3872-4eb8-b482-f52c89db29a3912</t>
  </si>
  <si>
    <t>AW00026477</t>
  </si>
  <si>
    <t>xR/HDt2kjkCNY9kdtg2AiA==</t>
  </si>
  <si>
    <t>474925f4-3872-4eb8-b482-f52c89db29a3913</t>
  </si>
  <si>
    <t>AW00026613</t>
  </si>
  <si>
    <t>iyCAutMpUk298y5pokH1Xw==</t>
  </si>
  <si>
    <t>474925f4-3872-4eb8-b482-f52c89db29a3914</t>
  </si>
  <si>
    <t>AW00026685</t>
  </si>
  <si>
    <t>RqGcirX3ckmTiz30ajnlfQ==</t>
  </si>
  <si>
    <t>474925f4-3872-4eb8-b482-f52c89db29a3915</t>
  </si>
  <si>
    <t>AW00027066</t>
  </si>
  <si>
    <t>N9GUwWn48kyFV4bU5g8d6g==</t>
  </si>
  <si>
    <t>474925f4-3872-4eb8-b482-f52c89db29a3916</t>
  </si>
  <si>
    <t>AW00027114</t>
  </si>
  <si>
    <t>pEpCArKS2Eal4TbvJzqhow==</t>
  </si>
  <si>
    <t>474925f4-3872-4eb8-b482-f52c89db29a3917</t>
  </si>
  <si>
    <t>AW00027296</t>
  </si>
  <si>
    <t>Jvr7YUKgMEy/zTpG4dR+Iw==</t>
  </si>
  <si>
    <t>474925f4-3872-4eb8-b482-f52c89db29a3918</t>
  </si>
  <si>
    <t>AW00027433</t>
  </si>
  <si>
    <t>+42V2t61NEOK1V80pn5d3w==</t>
  </si>
  <si>
    <t>474925f4-3872-4eb8-b482-f52c89db29a3919</t>
  </si>
  <si>
    <t>AW00027547</t>
  </si>
  <si>
    <t>hyJpYZzji0edOnqTGSz+fQ==</t>
  </si>
  <si>
    <t>474925f4-3872-4eb8-b482-f52c89db29a3920</t>
  </si>
  <si>
    <t>AW00027573</t>
  </si>
  <si>
    <t>C93C3BIIEkmhOraJQOutIg==</t>
  </si>
  <si>
    <t>474925f4-3872-4eb8-b482-f52c89db29a3921</t>
  </si>
  <si>
    <t>AW00027663</t>
  </si>
  <si>
    <t>jsXr7ZZMQEa945k6ee2A+g==</t>
  </si>
  <si>
    <t>474925f4-3872-4eb8-b482-f52c89db29a3922</t>
  </si>
  <si>
    <t>AW00028782</t>
  </si>
  <si>
    <t>gTCFHNtRb0OBl3knzOOsRA==</t>
  </si>
  <si>
    <t>474925f4-3872-4eb8-b482-f52c89db29a3923</t>
  </si>
  <si>
    <t>AW00028810</t>
  </si>
  <si>
    <t>irp0ehCpS0+H70jg7V2v+Q==</t>
  </si>
  <si>
    <t>474925f4-3872-4eb8-b482-f52c89db29a3924</t>
  </si>
  <si>
    <t>AW00029201</t>
  </si>
  <si>
    <t>4Wykqs4Tqkqb1x5+1w2trg==</t>
  </si>
  <si>
    <t>474925f4-3872-4eb8-b482-f52c89db29a3925</t>
  </si>
  <si>
    <t>AW00029220</t>
  </si>
  <si>
    <t>MdokcaLZXUuxvXkiWH7gSg==</t>
  </si>
  <si>
    <t>474925f4-3872-4eb8-b482-f52c89db29a3926</t>
  </si>
  <si>
    <t>AW00029350</t>
  </si>
  <si>
    <t>GZKadJV5RkaG+HfsPuHZTw==</t>
  </si>
  <si>
    <t>474925f4-3872-4eb8-b482-f52c89db29a3927</t>
  </si>
  <si>
    <t>AW00011163</t>
  </si>
  <si>
    <t>83yZhu0asEa75exypRZ2PA==</t>
  </si>
  <si>
    <t>474925f4-3872-4eb8-b482-f52c89db29a3928</t>
  </si>
  <si>
    <t>AW00011202</t>
  </si>
  <si>
    <t>48MWuPw/006/GGmKWfRMMQ==</t>
  </si>
  <si>
    <t>474925f4-3872-4eb8-b482-f52c89db29a3929</t>
  </si>
  <si>
    <t>AW00011503</t>
  </si>
  <si>
    <t>gFaIb5WCGkqP4Djr8FFuKA==</t>
  </si>
  <si>
    <t>474925f4-3872-4eb8-b482-f52c89db29a3930</t>
  </si>
  <si>
    <t>AW00011668</t>
  </si>
  <si>
    <t>qPbfKkms8kKEPBSOPqJYDQ==</t>
  </si>
  <si>
    <t>474925f4-3872-4eb8-b482-f52c89db29a3931</t>
  </si>
  <si>
    <t>AW00011686</t>
  </si>
  <si>
    <t>gqcallRpok6/88wZhRMl8A==</t>
  </si>
  <si>
    <t>474925f4-3872-4eb8-b482-f52c89db29a3932</t>
  </si>
  <si>
    <t>AW00011938</t>
  </si>
  <si>
    <t>NdxGk6RytEe58IJX8yQ11Q==</t>
  </si>
  <si>
    <t>474925f4-3872-4eb8-b482-f52c89db29a3933</t>
  </si>
  <si>
    <t>AW00012072</t>
  </si>
  <si>
    <t>5WjLPf76FUeCTrnPO6Lg4A==</t>
  </si>
  <si>
    <t>474925f4-3872-4eb8-b482-f52c89db29a3934</t>
  </si>
  <si>
    <t>AW00012925</t>
  </si>
  <si>
    <t>OfZ35ErrOU6ut5hpxI2Hkw==</t>
  </si>
  <si>
    <t>474925f4-3872-4eb8-b482-f52c89db29a3935</t>
  </si>
  <si>
    <t>AW00013342</t>
  </si>
  <si>
    <t>de059Ydna0a/Ai5Pgdj2Aw==</t>
  </si>
  <si>
    <t>474925f4-3872-4eb8-b482-f52c89db29a3936</t>
  </si>
  <si>
    <t>AW00013453</t>
  </si>
  <si>
    <t>DP9pZxOi2USygvEaRUW95w==</t>
  </si>
  <si>
    <t>474925f4-3872-4eb8-b482-f52c89db29a3937</t>
  </si>
  <si>
    <t>AW00013479</t>
  </si>
  <si>
    <t>HW8Rn/UqxU6kYwjNzj9GOg==</t>
  </si>
  <si>
    <t>474925f4-3872-4eb8-b482-f52c89db29a3938</t>
  </si>
  <si>
    <t>AW00013482</t>
  </si>
  <si>
    <t>1QZdLWcUbUihJqcKyObuOg==</t>
  </si>
  <si>
    <t>474925f4-3872-4eb8-b482-f52c89db29a3939</t>
  </si>
  <si>
    <t>AW00013741</t>
  </si>
  <si>
    <t>MCywFCMjlk6kLYe8Z5DTTg==</t>
  </si>
  <si>
    <t>474925f4-3872-4eb8-b482-f52c89db29a3940</t>
  </si>
  <si>
    <t>AW00014106</t>
  </si>
  <si>
    <t>GkQDYXtfz0mLeuy/7hKvmw==</t>
  </si>
  <si>
    <t>474925f4-3872-4eb8-b482-f52c89db29a3941</t>
  </si>
  <si>
    <t>AW00014414</t>
  </si>
  <si>
    <t>dDBJSKVyBE6Oyrfr2EwLBA==</t>
  </si>
  <si>
    <t>474925f4-3872-4eb8-b482-f52c89db29a3942</t>
  </si>
  <si>
    <t>AW00014488</t>
  </si>
  <si>
    <t>hcnrJ//LcEC4Jvx/FT155Q==</t>
  </si>
  <si>
    <t>474925f4-3872-4eb8-b482-f52c89db29a3943</t>
  </si>
  <si>
    <t>AW00014652</t>
  </si>
  <si>
    <t>TJABDbCjo0+CnIdoehIMCg==</t>
  </si>
  <si>
    <t>474925f4-3872-4eb8-b482-f52c89db29a3944</t>
  </si>
  <si>
    <t>AW00015164</t>
  </si>
  <si>
    <t>Fa3K0pFvpkaHIoi0/WSS0w==</t>
  </si>
  <si>
    <t>474925f4-3872-4eb8-b482-f52c89db29a3945</t>
  </si>
  <si>
    <t>AW00015487</t>
  </si>
  <si>
    <t>2FdZBjDjgkCiGGRmWWEn2g==</t>
  </si>
  <si>
    <t>474925f4-3872-4eb8-b482-f52c89db29a3946</t>
  </si>
  <si>
    <t>AW00015554</t>
  </si>
  <si>
    <t>J0i3GMPnTUyUlwZ5j+1mMw==</t>
  </si>
  <si>
    <t>474925f4-3872-4eb8-b482-f52c89db29a3947</t>
  </si>
  <si>
    <t>AW00015770</t>
  </si>
  <si>
    <t>geeI0j18r0y8sjRktkyBww==</t>
  </si>
  <si>
    <t>474925f4-3872-4eb8-b482-f52c89db29a3948</t>
  </si>
  <si>
    <t>AW00015841</t>
  </si>
  <si>
    <t>39Uv1pdo9E2M8pS8us6Fbw==</t>
  </si>
  <si>
    <t>474925f4-3872-4eb8-b482-f52c89db29a3949</t>
  </si>
  <si>
    <t>AW00015984</t>
  </si>
  <si>
    <t>j+tc5PwoXEap2YCPFqNBYQ==</t>
  </si>
  <si>
    <t>474925f4-3872-4eb8-b482-f52c89db29a3950</t>
  </si>
  <si>
    <t>AW00016077</t>
  </si>
  <si>
    <t>vQYGZ0tiWUyVjQASnc4Tlg==</t>
  </si>
  <si>
    <t>474925f4-3872-4eb8-b482-f52c89db29a3951</t>
  </si>
  <si>
    <t>AW00016249</t>
  </si>
  <si>
    <t>hIzyAxu/y0G9cBrcivZMCg==</t>
  </si>
  <si>
    <t>474925f4-3872-4eb8-b482-f52c89db29a3952</t>
  </si>
  <si>
    <t>AW00016344</t>
  </si>
  <si>
    <t>gqyynjJLOUmvQJac46RUYQ==</t>
  </si>
  <si>
    <t>474925f4-3872-4eb8-b482-f52c89db29a3953</t>
  </si>
  <si>
    <t>AW00017364</t>
  </si>
  <si>
    <t>8npljxGVsEeQvSUwjDnMCQ==</t>
  </si>
  <si>
    <t>474925f4-3872-4eb8-b482-f52c89db29a3954</t>
  </si>
  <si>
    <t>AW00018432</t>
  </si>
  <si>
    <t>ytJsxAcs9UCphHtTvXxdMg==</t>
  </si>
  <si>
    <t>474925f4-3872-4eb8-b482-f52c89db29a3955</t>
  </si>
  <si>
    <t>AW00018675</t>
  </si>
  <si>
    <t>iSmSX3IzGUOaNQDiebCj8w==</t>
  </si>
  <si>
    <t>474925f4-3872-4eb8-b482-f52c89db29a3956</t>
  </si>
  <si>
    <t>AW00018863</t>
  </si>
  <si>
    <t>6Czcub2x/Uy9Yu9vxE1hIA==</t>
  </si>
  <si>
    <t>474925f4-3872-4eb8-b482-f52c89db29a3957</t>
  </si>
  <si>
    <t>AW00018960</t>
  </si>
  <si>
    <t>Qo+1cKR690OLx0CulMVY3A==</t>
  </si>
  <si>
    <t>474925f4-3872-4eb8-b482-f52c89db29a3958</t>
  </si>
  <si>
    <t>AW00019739</t>
  </si>
  <si>
    <t>kT7H76H50EqTSuZmcpBSww==</t>
  </si>
  <si>
    <t>474925f4-3872-4eb8-b482-f52c89db29a3959</t>
  </si>
  <si>
    <t>AW00019749</t>
  </si>
  <si>
    <t>00Oogl2vgEy0u0r0ZyXpgw==</t>
  </si>
  <si>
    <t>474925f4-3872-4eb8-b482-f52c89db29a3960</t>
  </si>
  <si>
    <t>AW00019810</t>
  </si>
  <si>
    <t>mBWSDLnWlku34Uu/CjSCpA==</t>
  </si>
  <si>
    <t>474925f4-3872-4eb8-b482-f52c89db29a3961</t>
  </si>
  <si>
    <t>AW00019821</t>
  </si>
  <si>
    <t>AOGz56AUckeyp0+LI4Br8w==</t>
  </si>
  <si>
    <t>474925f4-3872-4eb8-b482-f52c89db29a3962</t>
  </si>
  <si>
    <t>AW00019854</t>
  </si>
  <si>
    <t>JT9ZW4JUlkWUgexHg35amA==</t>
  </si>
  <si>
    <t>474925f4-3872-4eb8-b482-f52c89db29a3963</t>
  </si>
  <si>
    <t>AW00019890</t>
  </si>
  <si>
    <t>fjNbDNwLP0WF0lcJzyoSLQ==</t>
  </si>
  <si>
    <t>474925f4-3872-4eb8-b482-f52c89db29a3964</t>
  </si>
  <si>
    <t>AW00020204</t>
  </si>
  <si>
    <t>BRtRa7WT5kKUxuNsfT2jjQ==</t>
  </si>
  <si>
    <t>474925f4-3872-4eb8-b482-f52c89db29a3965</t>
  </si>
  <si>
    <t>AW00020286</t>
  </si>
  <si>
    <t>MaZ1lK8zCEC9YK+o4W14CQ==</t>
  </si>
  <si>
    <t>474925f4-3872-4eb8-b482-f52c89db29a3966</t>
  </si>
  <si>
    <t>AW00020638</t>
  </si>
  <si>
    <t>ElxjHJtSEEC57K4r8rsI3Q==</t>
  </si>
  <si>
    <t>474925f4-3872-4eb8-b482-f52c89db29a3967</t>
  </si>
  <si>
    <t>AW00021151</t>
  </si>
  <si>
    <t>50iO35pLDk+Hv83ABOnAew==</t>
  </si>
  <si>
    <t>474925f4-3872-4eb8-b482-f52c89db29a3968</t>
  </si>
  <si>
    <t>AW00021307</t>
  </si>
  <si>
    <t>/nmgu819vUm5eCsv4AgHdQ==</t>
  </si>
  <si>
    <t>474925f4-3872-4eb8-b482-f52c89db29a3969</t>
  </si>
  <si>
    <t>AW00021449</t>
  </si>
  <si>
    <t>NvZJIjPS5keWLBCbzHSbww==</t>
  </si>
  <si>
    <t>474925f4-3872-4eb8-b482-f52c89db29a3970</t>
  </si>
  <si>
    <t>AW00021771</t>
  </si>
  <si>
    <t>9aTaxyB7FEek9FF5y8AhZg==</t>
  </si>
  <si>
    <t>474925f4-3872-4eb8-b482-f52c89db29a3971</t>
  </si>
  <si>
    <t>AW00021915</t>
  </si>
  <si>
    <t>Gwtf5XVFmk+aGGTo5Gn1ug==</t>
  </si>
  <si>
    <t>474925f4-3872-4eb8-b482-f52c89db29a3972</t>
  </si>
  <si>
    <t>AW00021941</t>
  </si>
  <si>
    <t>vzV5tiemLEmktuCbS7aqAw==</t>
  </si>
  <si>
    <t>474925f4-3872-4eb8-b482-f52c89db29a3973</t>
  </si>
  <si>
    <t>AW00022090</t>
  </si>
  <si>
    <t>jrs/3iEm60KILLU6CxVHmA==</t>
  </si>
  <si>
    <t>474925f4-3872-4eb8-b482-f52c89db29a3974</t>
  </si>
  <si>
    <t>AW00022136</t>
  </si>
  <si>
    <t>IxLlOMNEdUG56taLROLnfQ==</t>
  </si>
  <si>
    <t>474925f4-3872-4eb8-b482-f52c89db29a3975</t>
  </si>
  <si>
    <t>AW00022357</t>
  </si>
  <si>
    <t>clbhvg8DW02g7Sx7LDGXmg==</t>
  </si>
  <si>
    <t>474925f4-3872-4eb8-b482-f52c89db29a3976</t>
  </si>
  <si>
    <t>AW00023040</t>
  </si>
  <si>
    <t>xqkK2VGT2kOmVqbzKgcEbg==</t>
  </si>
  <si>
    <t>474925f4-3872-4eb8-b482-f52c89db29a3977</t>
  </si>
  <si>
    <t>AW00023115</t>
  </si>
  <si>
    <t>w2tj1SdXKEeoTwSwacevIw==</t>
  </si>
  <si>
    <t>474925f4-3872-4eb8-b482-f52c89db29a3978</t>
  </si>
  <si>
    <t>AW00023276</t>
  </si>
  <si>
    <t>vu05hbdnCUOXlKqLXnu47Q==</t>
  </si>
  <si>
    <t>474925f4-3872-4eb8-b482-f52c89db29a3979</t>
  </si>
  <si>
    <t>AW00023360</t>
  </si>
  <si>
    <t>jm7ntCLBIEaM796X45uxzA==</t>
  </si>
  <si>
    <t>474925f4-3872-4eb8-b482-f52c89db29a3980</t>
  </si>
  <si>
    <t>AW00023384</t>
  </si>
  <si>
    <t>udVWjc/oWUiv+3Hd1FZPhg==</t>
  </si>
  <si>
    <t>474925f4-3872-4eb8-b482-f52c89db29a3981</t>
  </si>
  <si>
    <t>AW00023581</t>
  </si>
  <si>
    <t>3CmwhfYY1ECEgiFblBID0A==</t>
  </si>
  <si>
    <t>474925f4-3872-4eb8-b482-f52c89db29a3982</t>
  </si>
  <si>
    <t>AW00024449</t>
  </si>
  <si>
    <t>KCwHyuvvBUCMIGjNxDwZtw==</t>
  </si>
  <si>
    <t>474925f4-3872-4eb8-b482-f52c89db29a3983</t>
  </si>
  <si>
    <t>AW00024654</t>
  </si>
  <si>
    <t>e6AJOJ9GIkyGD8/BxMrhWQ==</t>
  </si>
  <si>
    <t>474925f4-3872-4eb8-b482-f52c89db29a3984</t>
  </si>
  <si>
    <t>AW00024669</t>
  </si>
  <si>
    <t>QXmDLcieBUe+xgTrRp2wkA==</t>
  </si>
  <si>
    <t>474925f4-3872-4eb8-b482-f52c89db29a3985</t>
  </si>
  <si>
    <t>AW00024782</t>
  </si>
  <si>
    <t>BY2yBVRVuEy6zlE2ltNk8g==</t>
  </si>
  <si>
    <t>474925f4-3872-4eb8-b482-f52c89db29a3986</t>
  </si>
  <si>
    <t>AW00024789</t>
  </si>
  <si>
    <t>3lcD/Q8qUEWPIr0rpZW4iQ==</t>
  </si>
  <si>
    <t>474925f4-3872-4eb8-b482-f52c89db29a3987</t>
  </si>
  <si>
    <t>AW00024951</t>
  </si>
  <si>
    <t>UWTggKqlBEeQKGmmz9BwSw==</t>
  </si>
  <si>
    <t>474925f4-3872-4eb8-b482-f52c89db29a3988</t>
  </si>
  <si>
    <t>AW00025162</t>
  </si>
  <si>
    <t>SHi9tDIb5UqC6O5TYAF6wg==</t>
  </si>
  <si>
    <t>474925f4-3872-4eb8-b482-f52c89db29a3989</t>
  </si>
  <si>
    <t>AW00025329</t>
  </si>
  <si>
    <t>GqbY3olYQU6sWwpDmGk56w==</t>
  </si>
  <si>
    <t>474925f4-3872-4eb8-b482-f52c89db29a3990</t>
  </si>
  <si>
    <t>AW00026017</t>
  </si>
  <si>
    <t>IEDRUemyN0emj0/KkptibA==</t>
  </si>
  <si>
    <t>474925f4-3872-4eb8-b482-f52c89db29a3991</t>
  </si>
  <si>
    <t>AW00026058</t>
  </si>
  <si>
    <t>8SmAKX5uT0aGr1KkZdY74A==</t>
  </si>
  <si>
    <t>474925f4-3872-4eb8-b482-f52c89db29a3992</t>
  </si>
  <si>
    <t>AW00026238</t>
  </si>
  <si>
    <t>hDF2Qnu5PUqksv9cto/FUw==</t>
  </si>
  <si>
    <t>474925f4-3872-4eb8-b482-f52c89db29a3993</t>
  </si>
  <si>
    <t>AW00026494</t>
  </si>
  <si>
    <t>/VqgBRcnhk2cM2XudwEy/w==</t>
  </si>
  <si>
    <t>474925f4-3872-4eb8-b482-f52c89db29a3994</t>
  </si>
  <si>
    <t>AW00026713</t>
  </si>
  <si>
    <t>HTn1y5agcEe5jpNcsCgg2Q==</t>
  </si>
  <si>
    <t>474925f4-3872-4eb8-b482-f52c89db29a3995</t>
  </si>
  <si>
    <t>AW00027463</t>
  </si>
  <si>
    <t>l7zUrZwLCky5U9YpTo1JFw==</t>
  </si>
  <si>
    <t>474925f4-3872-4eb8-b482-f52c89db29a3996</t>
  </si>
  <si>
    <t>AW00027554</t>
  </si>
  <si>
    <t>r5h1q+AEm0q+rDZlPWLdGg==</t>
  </si>
  <si>
    <t>474925f4-3872-4eb8-b482-f52c89db29a3997</t>
  </si>
  <si>
    <t>AW00027611</t>
  </si>
  <si>
    <t>kBjTj926gEOpAIhyES4gXg==</t>
  </si>
  <si>
    <t>474925f4-3872-4eb8-b482-f52c89db29a3998</t>
  </si>
  <si>
    <t>AW00027993</t>
  </si>
  <si>
    <t>X1/UxbiQxk2mJt5adrEzAg==</t>
  </si>
  <si>
    <t>474925f4-3872-4eb8-b482-f52c89db29a3999</t>
  </si>
  <si>
    <t>AW00028235</t>
  </si>
  <si>
    <t>L2KQA0GWpUqyotyipxeang==</t>
  </si>
  <si>
    <t>474925f4-3872-4eb8-b482-f52c89db29a4000</t>
  </si>
  <si>
    <t>AW00028623</t>
  </si>
  <si>
    <t>ywPR9QDmq0O7YLR2T2hO/Q==</t>
  </si>
  <si>
    <t>474925f4-3872-4eb8-b482-f52c89db29a4001</t>
  </si>
  <si>
    <t>AW00028813</t>
  </si>
  <si>
    <t>GdlIPgY3BE+iXozchTHMqQ==</t>
  </si>
  <si>
    <t>474925f4-3872-4eb8-b482-f52c89db29a4002</t>
  </si>
  <si>
    <t>AW00029003</t>
  </si>
  <si>
    <t>9htYYqiWKUyuBz9Fk0RhEw==</t>
  </si>
  <si>
    <t>474925f4-3872-4eb8-b482-f52c89db29a4003</t>
  </si>
  <si>
    <t>AW00029060</t>
  </si>
  <si>
    <t>v0AuFx01uk6BDhaA51wQJQ==</t>
  </si>
  <si>
    <t>474925f4-3872-4eb8-b482-f52c89db29a4004</t>
  </si>
  <si>
    <t>AW00029228</t>
  </si>
  <si>
    <t>Xtlkk4C0uUGW3olmm1QCAg==</t>
  </si>
  <si>
    <t>474925f4-3872-4eb8-b482-f52c89db29a4005</t>
  </si>
  <si>
    <t>AW00011160</t>
  </si>
  <si>
    <t>wWdDMW9CLkmk9iPwFIeJyw==</t>
  </si>
  <si>
    <t>474925f4-3872-4eb8-b482-f52c89db29a4006</t>
  </si>
  <si>
    <t>AW00011161</t>
  </si>
  <si>
    <t>l2tyhj2m5EaDFKbLIgo5nA==</t>
  </si>
  <si>
    <t>474925f4-3872-4eb8-b482-f52c89db29a4007</t>
  </si>
  <si>
    <t>AW00011230</t>
  </si>
  <si>
    <t>ni9M8HtVVEir2m9BiRLxSg==</t>
  </si>
  <si>
    <t>474925f4-3872-4eb8-b482-f52c89db29a4008</t>
  </si>
  <si>
    <t>AW00011706</t>
  </si>
  <si>
    <t>CjKuzZfMekOPUsHK7k4hFw==</t>
  </si>
  <si>
    <t>474925f4-3872-4eb8-b482-f52c89db29a4009</t>
  </si>
  <si>
    <t>AW00011821</t>
  </si>
  <si>
    <t>D+ICKxTN60KtcKwBY8RlaQ==</t>
  </si>
  <si>
    <t>474925f4-3872-4eb8-b482-f52c89db29a4010</t>
  </si>
  <si>
    <t>AW00011825</t>
  </si>
  <si>
    <t>RuOD/fvBhESLm8EQxxOS9w==</t>
  </si>
  <si>
    <t>474925f4-3872-4eb8-b482-f52c89db29a4011</t>
  </si>
  <si>
    <t>AW00011839</t>
  </si>
  <si>
    <t>CS2YUu9DUESlEJBNoRvT9A==</t>
  </si>
  <si>
    <t>474925f4-3872-4eb8-b482-f52c89db29a4012</t>
  </si>
  <si>
    <t>AW00013856</t>
  </si>
  <si>
    <t>KXCP/qH+Sku5cUsHXVdaVA==</t>
  </si>
  <si>
    <t>474925f4-3872-4eb8-b482-f52c89db29a4013</t>
  </si>
  <si>
    <t>AW00014120</t>
  </si>
  <si>
    <t>dGErMeihDE2xfrFEhVHMtQ==</t>
  </si>
  <si>
    <t>474925f4-3872-4eb8-b482-f52c89db29a4014</t>
  </si>
  <si>
    <t>AW00014122</t>
  </si>
  <si>
    <t>byKFova/wEiadiKXwkvysw==</t>
  </si>
  <si>
    <t>474925f4-3872-4eb8-b482-f52c89db29a4015</t>
  </si>
  <si>
    <t>AW00014413</t>
  </si>
  <si>
    <t>LcAZugPmd0OGrGUAEPoqMg==</t>
  </si>
  <si>
    <t>474925f4-3872-4eb8-b482-f52c89db29a4016</t>
  </si>
  <si>
    <t>AW00014486</t>
  </si>
  <si>
    <t>5ygK6+I3xEihBkgrggXxeA==</t>
  </si>
  <si>
    <t>474925f4-3872-4eb8-b482-f52c89db29a4017</t>
  </si>
  <si>
    <t>AW00014564</t>
  </si>
  <si>
    <t>t2bpDD4YaUquqMop9rWfJA==</t>
  </si>
  <si>
    <t>474925f4-3872-4eb8-b482-f52c89db29a4018</t>
  </si>
  <si>
    <t>AW00014614</t>
  </si>
  <si>
    <t>KD+YFdTBn0SwoNDqQTIv/w==</t>
  </si>
  <si>
    <t>474925f4-3872-4eb8-b482-f52c89db29a4019</t>
  </si>
  <si>
    <t>AW00014890</t>
  </si>
  <si>
    <t>ehg2azN/80aEUNlEOEmE3Q==</t>
  </si>
  <si>
    <t>474925f4-3872-4eb8-b482-f52c89db29a4020</t>
  </si>
  <si>
    <t>AW00014902</t>
  </si>
  <si>
    <t>jDjm3Ee/b0mdSal2eGL58g==</t>
  </si>
  <si>
    <t>474925f4-3872-4eb8-b482-f52c89db29a4021</t>
  </si>
  <si>
    <t>AW00015481</t>
  </si>
  <si>
    <t>0VaPIISn2kuRJ0A/0S6O5w==</t>
  </si>
  <si>
    <t>474925f4-3872-4eb8-b482-f52c89db29a4022</t>
  </si>
  <si>
    <t>AW00015750</t>
  </si>
  <si>
    <t>mw4ay9VLk0u+1CQsvaj88g==</t>
  </si>
  <si>
    <t>474925f4-3872-4eb8-b482-f52c89db29a4023</t>
  </si>
  <si>
    <t>AW00015835</t>
  </si>
  <si>
    <t>2xybvJuzwkiL4iotv5YzMQ==</t>
  </si>
  <si>
    <t>474925f4-3872-4eb8-b482-f52c89db29a4024</t>
  </si>
  <si>
    <t>AW00015910</t>
  </si>
  <si>
    <t>rZwM6fRmuE6eiVTFYG9HYA==</t>
  </si>
  <si>
    <t>474925f4-3872-4eb8-b482-f52c89db29a4025</t>
  </si>
  <si>
    <t>AW00016154</t>
  </si>
  <si>
    <t>i1Phicr0bkaS6Z6Zesnj1g==</t>
  </si>
  <si>
    <t>474925f4-3872-4eb8-b482-f52c89db29a4026</t>
  </si>
  <si>
    <t>AW00016892</t>
  </si>
  <si>
    <t>zn1wCSTCMkCEWy+ML3e7aA==</t>
  </si>
  <si>
    <t>474925f4-3872-4eb8-b482-f52c89db29a4027</t>
  </si>
  <si>
    <t>AW00016901</t>
  </si>
  <si>
    <t>ivPLgodbLEqh45lSOp9wwA==</t>
  </si>
  <si>
    <t>474925f4-3872-4eb8-b482-f52c89db29a4028</t>
  </si>
  <si>
    <t>AW00017029</t>
  </si>
  <si>
    <t>SFMVA0FsPk+2mf/fVmlteA==</t>
  </si>
  <si>
    <t>474925f4-3872-4eb8-b482-f52c89db29a4029</t>
  </si>
  <si>
    <t>AW00017472</t>
  </si>
  <si>
    <t>8hbEKZUgzkO19OhXIYeltQ==</t>
  </si>
  <si>
    <t>474925f4-3872-4eb8-b482-f52c89db29a4030</t>
  </si>
  <si>
    <t>AW00017521</t>
  </si>
  <si>
    <t>nH5lAUACdUG+ovXR2rzdJw==</t>
  </si>
  <si>
    <t>474925f4-3872-4eb8-b482-f52c89db29a4031</t>
  </si>
  <si>
    <t>AW00017573</t>
  </si>
  <si>
    <t>lddV3Z3bIk6wA/onephmMw==</t>
  </si>
  <si>
    <t>474925f4-3872-4eb8-b482-f52c89db29a4032</t>
  </si>
  <si>
    <t>AW00017683</t>
  </si>
  <si>
    <t>pdC2AaMet0efnU9CZuFX1g==</t>
  </si>
  <si>
    <t>474925f4-3872-4eb8-b482-f52c89db29a4033</t>
  </si>
  <si>
    <t>AW00018107</t>
  </si>
  <si>
    <t>KQ76T3mgfEW32VkIYTfsEg==</t>
  </si>
  <si>
    <t>474925f4-3872-4eb8-b482-f52c89db29a4034</t>
  </si>
  <si>
    <t>AW00018358</t>
  </si>
  <si>
    <t>TTTlLAtYmkmAZYQNOXWgQg==</t>
  </si>
  <si>
    <t>474925f4-3872-4eb8-b482-f52c89db29a4035</t>
  </si>
  <si>
    <t>AW00018528</t>
  </si>
  <si>
    <t>l2f/XjsxM0KqYYxElQr4MQ==</t>
  </si>
  <si>
    <t>474925f4-3872-4eb8-b482-f52c89db29a4036</t>
  </si>
  <si>
    <t>AW00018547</t>
  </si>
  <si>
    <t>++WSuVpq9Eml1X+dcec0FQ==</t>
  </si>
  <si>
    <t>474925f4-3872-4eb8-b482-f52c89db29a4037</t>
  </si>
  <si>
    <t>AW00018646</t>
  </si>
  <si>
    <t>dq/gDHvA4UmjeYUdQBSlkQ==</t>
  </si>
  <si>
    <t>474925f4-3872-4eb8-b482-f52c89db29a4038</t>
  </si>
  <si>
    <t>AW00018851</t>
  </si>
  <si>
    <t>dI8LK9RDSkKWK657fdhLmQ==</t>
  </si>
  <si>
    <t>474925f4-3872-4eb8-b482-f52c89db29a4039</t>
  </si>
  <si>
    <t>AW00018937</t>
  </si>
  <si>
    <t>erBh32eDTEmGNOVMyglElw==</t>
  </si>
  <si>
    <t>474925f4-3872-4eb8-b482-f52c89db29a4040</t>
  </si>
  <si>
    <t>AW00019016</t>
  </si>
  <si>
    <t>mFfcV1+pqkKvxXsc30oueA==</t>
  </si>
  <si>
    <t>474925f4-3872-4eb8-b482-f52c89db29a4041</t>
  </si>
  <si>
    <t>AW00019539</t>
  </si>
  <si>
    <t>IOjRYKWfNU+i63nAk2nZRA==</t>
  </si>
  <si>
    <t>474925f4-3872-4eb8-b482-f52c89db29a4042</t>
  </si>
  <si>
    <t>AW00019732</t>
  </si>
  <si>
    <t>FJcmPpBmMkOO1BRB6VIgvQ==</t>
  </si>
  <si>
    <t>474925f4-3872-4eb8-b482-f52c89db29a4043</t>
  </si>
  <si>
    <t>AW00019832</t>
  </si>
  <si>
    <t>YOw9yblStUmYqdMrKQv0CQ==</t>
  </si>
  <si>
    <t>474925f4-3872-4eb8-b482-f52c89db29a4044</t>
  </si>
  <si>
    <t>AW00019859</t>
  </si>
  <si>
    <t>X3XfY1l18Eiu7bS0vzKhpw==</t>
  </si>
  <si>
    <t>474925f4-3872-4eb8-b482-f52c89db29a4045</t>
  </si>
  <si>
    <t>AW00019986</t>
  </si>
  <si>
    <t>XIQHO/ORgUu0NtObsmOD/A==</t>
  </si>
  <si>
    <t>474925f4-3872-4eb8-b482-f52c89db29a4046</t>
  </si>
  <si>
    <t>AW00020109</t>
  </si>
  <si>
    <t>OJryf3LW4k+VSxOkBUqy5A==</t>
  </si>
  <si>
    <t>474925f4-3872-4eb8-b482-f52c89db29a4047</t>
  </si>
  <si>
    <t>AW00020536</t>
  </si>
  <si>
    <t>f/S+ZAL2mkShPYtIGq8KwQ==</t>
  </si>
  <si>
    <t>474925f4-3872-4eb8-b482-f52c89db29a4048</t>
  </si>
  <si>
    <t>AW00020644</t>
  </si>
  <si>
    <t>pd6hzoPky0KcpoFU9FtoKA==</t>
  </si>
  <si>
    <t>474925f4-3872-4eb8-b482-f52c89db29a4049</t>
  </si>
  <si>
    <t>AW00020683</t>
  </si>
  <si>
    <t>+0AK9T7IZEyzGAVoyDoZXw==</t>
  </si>
  <si>
    <t>474925f4-3872-4eb8-b482-f52c89db29a4050</t>
  </si>
  <si>
    <t>AW00020698</t>
  </si>
  <si>
    <t>wqhmheHuq0uYP2l9xYC58A==</t>
  </si>
  <si>
    <t>474925f4-3872-4eb8-b482-f52c89db29a4051</t>
  </si>
  <si>
    <t>AW00020706</t>
  </si>
  <si>
    <t>IXve3G/Vwky4uan4XcyA8A==</t>
  </si>
  <si>
    <t>474925f4-3872-4eb8-b482-f52c89db29a4052</t>
  </si>
  <si>
    <t>AW00021152</t>
  </si>
  <si>
    <t>+YtQWrFaiEmy+JzKBdofQA==</t>
  </si>
  <si>
    <t>474925f4-3872-4eb8-b482-f52c89db29a4053</t>
  </si>
  <si>
    <t>AW00021444</t>
  </si>
  <si>
    <t>UyAmaN3m0EObINt2fdTWRg==</t>
  </si>
  <si>
    <t>474925f4-3872-4eb8-b482-f52c89db29a4054</t>
  </si>
  <si>
    <t>AW00021587</t>
  </si>
  <si>
    <t>M2tC1Ip6RUioB+PEqaeupA==</t>
  </si>
  <si>
    <t>474925f4-3872-4eb8-b482-f52c89db29a4055</t>
  </si>
  <si>
    <t>AW00022047</t>
  </si>
  <si>
    <t>FmICYgMKhEK1EcuYs9x2Tg==</t>
  </si>
  <si>
    <t>474925f4-3872-4eb8-b482-f52c89db29a4056</t>
  </si>
  <si>
    <t>AW00022048</t>
  </si>
  <si>
    <t>Ch0GfdbFaUaOFzJRq3+otA==</t>
  </si>
  <si>
    <t>474925f4-3872-4eb8-b482-f52c89db29a4057</t>
  </si>
  <si>
    <t>AW00022131</t>
  </si>
  <si>
    <t>sgt2j1SGkUa5T2l0FL7IMg==</t>
  </si>
  <si>
    <t>474925f4-3872-4eb8-b482-f52c89db29a4058</t>
  </si>
  <si>
    <t>AW00022239</t>
  </si>
  <si>
    <t>8LoleHDQ2EinIQnyheK5ZA==</t>
  </si>
  <si>
    <t>474925f4-3872-4eb8-b482-f52c89db29a4059</t>
  </si>
  <si>
    <t>AW00022262</t>
  </si>
  <si>
    <t>Z+ZmUdITZ0GHTj0HmIMXgw==</t>
  </si>
  <si>
    <t>474925f4-3872-4eb8-b482-f52c89db29a4060</t>
  </si>
  <si>
    <t>AW00023254</t>
  </si>
  <si>
    <t>mR+Lk5u4+ESMLzCCfr/67A==</t>
  </si>
  <si>
    <t>474925f4-3872-4eb8-b482-f52c89db29a4061</t>
  </si>
  <si>
    <t>AW00023328</t>
  </si>
  <si>
    <t>afN3ZUVeJkmf79yh75BYkg==</t>
  </si>
  <si>
    <t>474925f4-3872-4eb8-b482-f52c89db29a4062</t>
  </si>
  <si>
    <t>AW00023386</t>
  </si>
  <si>
    <t>skbL+BogtUCMIEHtqW/Ycg==</t>
  </si>
  <si>
    <t>474925f4-3872-4eb8-b482-f52c89db29a4063</t>
  </si>
  <si>
    <t>AW00023811</t>
  </si>
  <si>
    <t>SDpRNXfvikK7zRMC3s5k1g==</t>
  </si>
  <si>
    <t>474925f4-3872-4eb8-b482-f52c89db29a4064</t>
  </si>
  <si>
    <t>AW00024318</t>
  </si>
  <si>
    <t>tQ7fCFxGTkuzKc9bt48wzg==</t>
  </si>
  <si>
    <t>474925f4-3872-4eb8-b482-f52c89db29a4065</t>
  </si>
  <si>
    <t>AW00024331</t>
  </si>
  <si>
    <t>ChndJ6yTLEm7ZAT1KofNMA==</t>
  </si>
  <si>
    <t>474925f4-3872-4eb8-b482-f52c89db29a4066</t>
  </si>
  <si>
    <t>AW00024783</t>
  </si>
  <si>
    <t>IW+SbwDwWU+UuGgdESNauw==</t>
  </si>
  <si>
    <t>474925f4-3872-4eb8-b482-f52c89db29a4067</t>
  </si>
  <si>
    <t>AW00025025</t>
  </si>
  <si>
    <t>t05q2quuHUaVASrXgVqThA==</t>
  </si>
  <si>
    <t>474925f4-3872-4eb8-b482-f52c89db29a4068</t>
  </si>
  <si>
    <t>AW00025042</t>
  </si>
  <si>
    <t>YkGNwnm9wkeKTVCvuFaoTg==</t>
  </si>
  <si>
    <t>474925f4-3872-4eb8-b482-f52c89db29a4069</t>
  </si>
  <si>
    <t>AW00025164</t>
  </si>
  <si>
    <t>uJB9ZBagikO6jEfZvWQ1GQ==</t>
  </si>
  <si>
    <t>474925f4-3872-4eb8-b482-f52c89db29a4070</t>
  </si>
  <si>
    <t>AW00025365</t>
  </si>
  <si>
    <t>Gw4rR9LF60yePOH7gwbqAQ==</t>
  </si>
  <si>
    <t>474925f4-3872-4eb8-b482-f52c89db29a4071</t>
  </si>
  <si>
    <t>AW00025374</t>
  </si>
  <si>
    <t>QBNzfK3YC023hcA+C9Yv6A==</t>
  </si>
  <si>
    <t>474925f4-3872-4eb8-b482-f52c89db29a4072</t>
  </si>
  <si>
    <t>AW00025996</t>
  </si>
  <si>
    <t>MJAN0evkjEOUcIMQaRBQUg==</t>
  </si>
  <si>
    <t>474925f4-3872-4eb8-b482-f52c89db29a4073</t>
  </si>
  <si>
    <t>AW00026098</t>
  </si>
  <si>
    <t>4+h31gDNjE6iL41Lj+4QUA==</t>
  </si>
  <si>
    <t>474925f4-3872-4eb8-b482-f52c89db29a4074</t>
  </si>
  <si>
    <t>AW00026114</t>
  </si>
  <si>
    <t>IMMNSIGjnUa3U3KsFhcgZg==</t>
  </si>
  <si>
    <t>474925f4-3872-4eb8-b482-f52c89db29a4075</t>
  </si>
  <si>
    <t>AW00026517</t>
  </si>
  <si>
    <t>I67EQd7mqEe7t2H8h3XWuA==</t>
  </si>
  <si>
    <t>474925f4-3872-4eb8-b482-f52c89db29a4076</t>
  </si>
  <si>
    <t>AW00026532</t>
  </si>
  <si>
    <t>NRiGMhtspkmclxWAxarBJA==</t>
  </si>
  <si>
    <t>474925f4-3872-4eb8-b482-f52c89db29a4077</t>
  </si>
  <si>
    <t>AW00026779</t>
  </si>
  <si>
    <t>nIFkqS6xakakbYtHObBazQ==</t>
  </si>
  <si>
    <t>474925f4-3872-4eb8-b482-f52c89db29a4078</t>
  </si>
  <si>
    <t>AW00026792</t>
  </si>
  <si>
    <t>wRKhNoh430Gb2GsRIYl+Lg==</t>
  </si>
  <si>
    <t>474925f4-3872-4eb8-b482-f52c89db29a4079</t>
  </si>
  <si>
    <t>AW00026812</t>
  </si>
  <si>
    <t>3ouO+iKUiE6dslW6MJbFKQ==</t>
  </si>
  <si>
    <t>474925f4-3872-4eb8-b482-f52c89db29a4080</t>
  </si>
  <si>
    <t>AW00027452</t>
  </si>
  <si>
    <t>e7AqAggsp0GIfrY7Lot/gQ==</t>
  </si>
  <si>
    <t>474925f4-3872-4eb8-b482-f52c89db29a4081</t>
  </si>
  <si>
    <t>AW00027626</t>
  </si>
  <si>
    <t>dusvrgcJHEa304Dhn4pLaQ==</t>
  </si>
  <si>
    <t>474925f4-3872-4eb8-b482-f52c89db29a4082</t>
  </si>
  <si>
    <t>AW00027654</t>
  </si>
  <si>
    <t>isTd35N8QkCNKrq5MeyVwQ==</t>
  </si>
  <si>
    <t>474925f4-3872-4eb8-b482-f52c89db29a4083</t>
  </si>
  <si>
    <t>AW00027750</t>
  </si>
  <si>
    <t>db4mbhJlmUq2NzIz4+XLOA==</t>
  </si>
  <si>
    <t>474925f4-3872-4eb8-b482-f52c89db29a4084</t>
  </si>
  <si>
    <t>AW00027754</t>
  </si>
  <si>
    <t>30ap+941jk27sl+TL+9w+g==</t>
  </si>
  <si>
    <t>474925f4-3872-4eb8-b482-f52c89db29a4085</t>
  </si>
  <si>
    <t>AW00028259</t>
  </si>
  <si>
    <t>9TAyecctVUupsr3sz4uc+w==</t>
  </si>
  <si>
    <t>474925f4-3872-4eb8-b482-f52c89db29a4086</t>
  </si>
  <si>
    <t>AW00028586</t>
  </si>
  <si>
    <t>ncalqtz5YUag8PSaM8lkvw==</t>
  </si>
  <si>
    <t>474925f4-3872-4eb8-b482-f52c89db29a4087</t>
  </si>
  <si>
    <t>AW00028868</t>
  </si>
  <si>
    <t>KVdx+Ty0K067IF7xr7yO7A==</t>
  </si>
  <si>
    <t>474925f4-3872-4eb8-b482-f52c89db29a4088</t>
  </si>
  <si>
    <t>AW00029172</t>
  </si>
  <si>
    <t>QwEjpnlh2U2SiaUSNFqHrw==</t>
  </si>
  <si>
    <t>474925f4-3872-4eb8-b482-f52c89db29a4089</t>
  </si>
  <si>
    <t>AW00029177</t>
  </si>
  <si>
    <t>4U1lNwy47kmyEJokQtUy4Q==</t>
  </si>
  <si>
    <t>474925f4-3872-4eb8-b482-f52c89db29a4090</t>
  </si>
  <si>
    <t>AW00029255</t>
  </si>
  <si>
    <t>T/dQerJAnU+xMgK8/hT1/w==</t>
  </si>
  <si>
    <t>474925f4-3872-4eb8-b482-f52c89db29a4091</t>
  </si>
  <si>
    <t>AW00029274</t>
  </si>
  <si>
    <t>xCQhql3SxkaGisJBrg7DwA==</t>
  </si>
  <si>
    <t>474925f4-3872-4eb8-b482-f52c89db29a4092</t>
  </si>
  <si>
    <t>AW00011527</t>
  </si>
  <si>
    <t>i2BXjLSqHUeS+HHPxvIaBw==</t>
  </si>
  <si>
    <t>474925f4-3872-4eb8-b482-f52c89db29a4093</t>
  </si>
  <si>
    <t>AW00011628</t>
  </si>
  <si>
    <t>9+BHsyKmgUWT1Y6b4dCrEg==</t>
  </si>
  <si>
    <t>474925f4-3872-4eb8-b482-f52c89db29a4094</t>
  </si>
  <si>
    <t>AW00011881</t>
  </si>
  <si>
    <t>MVO/DNA1WU6FV9dX3IqsLA==</t>
  </si>
  <si>
    <t>474925f4-3872-4eb8-b482-f52c89db29a4095</t>
  </si>
  <si>
    <t>AW00011974</t>
  </si>
  <si>
    <t>yOSrl78InU603+p3gxRJtw==</t>
  </si>
  <si>
    <t>474925f4-3872-4eb8-b482-f52c89db29a4096</t>
  </si>
  <si>
    <t>AW00012411</t>
  </si>
  <si>
    <t>TY5zPSHyY0C73Huh+cdvwg==</t>
  </si>
  <si>
    <t>474925f4-3872-4eb8-b482-f52c89db29a4097</t>
  </si>
  <si>
    <t>AW00012911</t>
  </si>
  <si>
    <t>EU24S98mJUezmb2szMLOaA==</t>
  </si>
  <si>
    <t>474925f4-3872-4eb8-b482-f52c89db29a4098</t>
  </si>
  <si>
    <t>AW00012923</t>
  </si>
  <si>
    <t>ACxAcox78k69KT/BkmW2aw==</t>
  </si>
  <si>
    <t>474925f4-3872-4eb8-b482-f52c89db29a4099</t>
  </si>
  <si>
    <t>AW00012985</t>
  </si>
  <si>
    <t>dEMd7tWLXEiHeU3J1rVTIA==</t>
  </si>
  <si>
    <t>474925f4-3872-4eb8-b482-f52c89db29a4100</t>
  </si>
  <si>
    <t>AW00013240</t>
  </si>
  <si>
    <t>hc87p5lBYUeQr+MLKTID1w==</t>
  </si>
  <si>
    <t>474925f4-3872-4eb8-b482-f52c89db29a4101</t>
  </si>
  <si>
    <t>AW00013912</t>
  </si>
  <si>
    <t>OKSHvqgW7k+JQUNIgacuIw==</t>
  </si>
  <si>
    <t>474925f4-3872-4eb8-b482-f52c89db29a4102</t>
  </si>
  <si>
    <t>AW00013999</t>
  </si>
  <si>
    <t>1pqGmxQ+FEa+K4ETbPxWLQ==</t>
  </si>
  <si>
    <t>474925f4-3872-4eb8-b482-f52c89db29a4103</t>
  </si>
  <si>
    <t>AW00014075</t>
  </si>
  <si>
    <t>mZUb+wvcAUmKyRwOGYGZTA==</t>
  </si>
  <si>
    <t>474925f4-3872-4eb8-b482-f52c89db29a4104</t>
  </si>
  <si>
    <t>AW00014356</t>
  </si>
  <si>
    <t>dhambSLA7UaFjzIOGfUWfQ==</t>
  </si>
  <si>
    <t>474925f4-3872-4eb8-b482-f52c89db29a4105</t>
  </si>
  <si>
    <t>AW00014364</t>
  </si>
  <si>
    <t>uTz7AyW1x0SObgyVsDHe+g==</t>
  </si>
  <si>
    <t>474925f4-3872-4eb8-b482-f52c89db29a4106</t>
  </si>
  <si>
    <t>AW00014373</t>
  </si>
  <si>
    <t>Y27R/fewUEae0aK78wnEGg==</t>
  </si>
  <si>
    <t>474925f4-3872-4eb8-b482-f52c89db29a4107</t>
  </si>
  <si>
    <t>AW00014755</t>
  </si>
  <si>
    <t>10PfW/gEekemLM3T+pm9Vg==</t>
  </si>
  <si>
    <t>474925f4-3872-4eb8-b482-f52c89db29a4108</t>
  </si>
  <si>
    <t>AW00015260</t>
  </si>
  <si>
    <t>f78IEeV9L02hWs7GYjd2lg==</t>
  </si>
  <si>
    <t>474925f4-3872-4eb8-b482-f52c89db29a4109</t>
  </si>
  <si>
    <t>AW00015467</t>
  </si>
  <si>
    <t>rMRV99inq0SYxVfuMT7jYg==</t>
  </si>
  <si>
    <t>474925f4-3872-4eb8-b482-f52c89db29a4110</t>
  </si>
  <si>
    <t>AW00015904</t>
  </si>
  <si>
    <t>HpTmcHxuAUO9dgDfsJGBMQ==</t>
  </si>
  <si>
    <t>474925f4-3872-4eb8-b482-f52c89db29a4111</t>
  </si>
  <si>
    <t>AW00015970</t>
  </si>
  <si>
    <t>fZ0w/OnCT0CvwlR3paCUJQ==</t>
  </si>
  <si>
    <t>474925f4-3872-4eb8-b482-f52c89db29a4112</t>
  </si>
  <si>
    <t>AW00016122</t>
  </si>
  <si>
    <t>h3Ek1XagfUqmk5hKEXW/Gw==</t>
  </si>
  <si>
    <t>474925f4-3872-4eb8-b482-f52c89db29a4113</t>
  </si>
  <si>
    <t>AW00016752</t>
  </si>
  <si>
    <t>8FMAZn5yFEGh1S5q/gEVrA==</t>
  </si>
  <si>
    <t>474925f4-3872-4eb8-b482-f52c89db29a4114</t>
  </si>
  <si>
    <t>AW00016852</t>
  </si>
  <si>
    <t>ij2WIOuxVUulwKepCjYBcg==</t>
  </si>
  <si>
    <t>474925f4-3872-4eb8-b482-f52c89db29a4115</t>
  </si>
  <si>
    <t>AW00016905</t>
  </si>
  <si>
    <t>GHuN70Fo/UWAbOezYYXPnA==</t>
  </si>
  <si>
    <t>474925f4-3872-4eb8-b482-f52c89db29a4116</t>
  </si>
  <si>
    <t>AW00017021</t>
  </si>
  <si>
    <t>NAeqLT/DyESBrPCmPRSTBw==</t>
  </si>
  <si>
    <t>474925f4-3872-4eb8-b482-f52c89db29a4117</t>
  </si>
  <si>
    <t>AW00017033</t>
  </si>
  <si>
    <t>zTDtAlqKN0C3OiS6KzxuqA==</t>
  </si>
  <si>
    <t>474925f4-3872-4eb8-b482-f52c89db29a4118</t>
  </si>
  <si>
    <t>AW00017393</t>
  </si>
  <si>
    <t>t743pUiwdUKh5WiDjjcdyA==</t>
  </si>
  <si>
    <t>474925f4-3872-4eb8-b482-f52c89db29a4119</t>
  </si>
  <si>
    <t>AW00017678</t>
  </si>
  <si>
    <t>41VndozJi02AKB0tixwDYw==</t>
  </si>
  <si>
    <t>474925f4-3872-4eb8-b482-f52c89db29a4120</t>
  </si>
  <si>
    <t>AW00018344</t>
  </si>
  <si>
    <t>grymN48am0iya9mNrapyYg==</t>
  </si>
  <si>
    <t>474925f4-3872-4eb8-b482-f52c89db29a4121</t>
  </si>
  <si>
    <t>AW00018878</t>
  </si>
  <si>
    <t>GjU5FZvol06XNnQXOm3aug==</t>
  </si>
  <si>
    <t>474925f4-3872-4eb8-b482-f52c89db29a4122</t>
  </si>
  <si>
    <t>AW00019241</t>
  </si>
  <si>
    <t>FyxRza/DXkejCareG05fsg==</t>
  </si>
  <si>
    <t>474925f4-3872-4eb8-b482-f52c89db29a4123</t>
  </si>
  <si>
    <t>AW00019660</t>
  </si>
  <si>
    <t>O+W9XRpNokqgR/GpV2b8gw==</t>
  </si>
  <si>
    <t>474925f4-3872-4eb8-b482-f52c89db29a4124</t>
  </si>
  <si>
    <t>AW00019703</t>
  </si>
  <si>
    <t>v3BXDHxA2ky1fTp608OSkg==</t>
  </si>
  <si>
    <t>474925f4-3872-4eb8-b482-f52c89db29a4125</t>
  </si>
  <si>
    <t>AW00020004</t>
  </si>
  <si>
    <t>wEAvAdXIg0uFqhEr3JOXcg==</t>
  </si>
  <si>
    <t>474925f4-3872-4eb8-b482-f52c89db29a4126</t>
  </si>
  <si>
    <t>AW00020287</t>
  </si>
  <si>
    <t>Pvro39bTe0SrkiQHgW/2sA==</t>
  </si>
  <si>
    <t>474925f4-3872-4eb8-b482-f52c89db29a4127</t>
  </si>
  <si>
    <t>AW00020289</t>
  </si>
  <si>
    <t>b1DNL1cGiUiTzWXfp9blzg==</t>
  </si>
  <si>
    <t>474925f4-3872-4eb8-b482-f52c89db29a4128</t>
  </si>
  <si>
    <t>AW00020421</t>
  </si>
  <si>
    <t>4wT0b2LtWE6OGCoTdxZM8A==</t>
  </si>
  <si>
    <t>474925f4-3872-4eb8-b482-f52c89db29a4129</t>
  </si>
  <si>
    <t>AW00020440</t>
  </si>
  <si>
    <t>/xxGTQgvSUmmBk8rLOZ/Gg==</t>
  </si>
  <si>
    <t>474925f4-3872-4eb8-b482-f52c89db29a4130</t>
  </si>
  <si>
    <t>AW00020463</t>
  </si>
  <si>
    <t>CBunwT9BkUCYfA1Q4A2Ssg==</t>
  </si>
  <si>
    <t>474925f4-3872-4eb8-b482-f52c89db29a4131</t>
  </si>
  <si>
    <t>AW00020668</t>
  </si>
  <si>
    <t>zjcc0zVWIEepbRhEYSz5Fg==</t>
  </si>
  <si>
    <t>474925f4-3872-4eb8-b482-f52c89db29a4132</t>
  </si>
  <si>
    <t>AW00021329</t>
  </si>
  <si>
    <t>Vasy4ruWIEeZW5RPNvfMHA==</t>
  </si>
  <si>
    <t>474925f4-3872-4eb8-b482-f52c89db29a4133</t>
  </si>
  <si>
    <t>AW00021398</t>
  </si>
  <si>
    <t>KjBEJEPViEiobtrr0bOYPg==</t>
  </si>
  <si>
    <t>474925f4-3872-4eb8-b482-f52c89db29a4134</t>
  </si>
  <si>
    <t>AW00021937</t>
  </si>
  <si>
    <t>gRqwR9dhvEa404zOZz3UgQ==</t>
  </si>
  <si>
    <t>474925f4-3872-4eb8-b482-f52c89db29a4135</t>
  </si>
  <si>
    <t>AW00022132</t>
  </si>
  <si>
    <t>5UpPwkW/d0y1duOFts3evw==</t>
  </si>
  <si>
    <t>474925f4-3872-4eb8-b482-f52c89db29a4136</t>
  </si>
  <si>
    <t>AW00022215</t>
  </si>
  <si>
    <t>BenXNTgVIEqkmuDGMYTnAQ==</t>
  </si>
  <si>
    <t>474925f4-3872-4eb8-b482-f52c89db29a4137</t>
  </si>
  <si>
    <t>AW00022237</t>
  </si>
  <si>
    <t>iPcgjLkQ7EOY7WfgPoppKg==</t>
  </si>
  <si>
    <t>474925f4-3872-4eb8-b482-f52c89db29a4138</t>
  </si>
  <si>
    <t>AW00022266</t>
  </si>
  <si>
    <t>E7UrlyHDeUm/epjfLHsZJw==</t>
  </si>
  <si>
    <t>474925f4-3872-4eb8-b482-f52c89db29a4139</t>
  </si>
  <si>
    <t>AW00022724</t>
  </si>
  <si>
    <t>yTkPW6O4pUOFspleKVNoYA==</t>
  </si>
  <si>
    <t>474925f4-3872-4eb8-b482-f52c89db29a4140</t>
  </si>
  <si>
    <t>AW00022875</t>
  </si>
  <si>
    <t>qa1ZZYVTiUGV5JjHb1SupA==</t>
  </si>
  <si>
    <t>474925f4-3872-4eb8-b482-f52c89db29a4141</t>
  </si>
  <si>
    <t>AW00023063</t>
  </si>
  <si>
    <t>G03t7nthYUO55BTfj+KHJg==</t>
  </si>
  <si>
    <t>474925f4-3872-4eb8-b482-f52c89db29a4142</t>
  </si>
  <si>
    <t>AW00023112</t>
  </si>
  <si>
    <t>mcDR6iEC1ESwCt2eVsZ9lw==</t>
  </si>
  <si>
    <t>474925f4-3872-4eb8-b482-f52c89db29a4143</t>
  </si>
  <si>
    <t>AW00023205</t>
  </si>
  <si>
    <t>d1PzzQTIZUiQvKTnmJz8kg==</t>
  </si>
  <si>
    <t>474925f4-3872-4eb8-b482-f52c89db29a4144</t>
  </si>
  <si>
    <t>AW00023271</t>
  </si>
  <si>
    <t>abqADHNVI0+czZoJTT/amw==</t>
  </si>
  <si>
    <t>474925f4-3872-4eb8-b482-f52c89db29a4145</t>
  </si>
  <si>
    <t>AW00023502</t>
  </si>
  <si>
    <t>FD4JnTrIZEer7nY6Y0X8Ng==</t>
  </si>
  <si>
    <t>474925f4-3872-4eb8-b482-f52c89db29a4146</t>
  </si>
  <si>
    <t>AW00023689</t>
  </si>
  <si>
    <t>DEC5WEb5wkaC/lwyfRi63A==</t>
  </si>
  <si>
    <t>474925f4-3872-4eb8-b482-f52c89db29a4147</t>
  </si>
  <si>
    <t>AW00024404</t>
  </si>
  <si>
    <t>y0PPKdcKgU6JCPssMRqAgw==</t>
  </si>
  <si>
    <t>474925f4-3872-4eb8-b482-f52c89db29a4148</t>
  </si>
  <si>
    <t>AW00024407</t>
  </si>
  <si>
    <t>iQkGtrRqZUGi62cZEozuNA==</t>
  </si>
  <si>
    <t>474925f4-3872-4eb8-b482-f52c89db29a4149</t>
  </si>
  <si>
    <t>AW00024499</t>
  </si>
  <si>
    <t>B/1sWjaiB0SqYfg6qpt1TA==</t>
  </si>
  <si>
    <t>474925f4-3872-4eb8-b482-f52c89db29a4150</t>
  </si>
  <si>
    <t>AW00024650</t>
  </si>
  <si>
    <t>bNSJ/b8ndUGuUQi1N8kZPQ==</t>
  </si>
  <si>
    <t>474925f4-3872-4eb8-b482-f52c89db29a4151</t>
  </si>
  <si>
    <t>AW00024673</t>
  </si>
  <si>
    <t>A0/dqut+HEqZr1KByrOZIQ==</t>
  </si>
  <si>
    <t>474925f4-3872-4eb8-b482-f52c89db29a4152</t>
  </si>
  <si>
    <t>AW00025086</t>
  </si>
  <si>
    <t>Mi/uW0GH3ESlUkIzCLQTug==</t>
  </si>
  <si>
    <t>474925f4-3872-4eb8-b482-f52c89db29a4153</t>
  </si>
  <si>
    <t>AW00025418</t>
  </si>
  <si>
    <t>qcUHe7pitUmMrAh34s/irg==</t>
  </si>
  <si>
    <t>474925f4-3872-4eb8-b482-f52c89db29a4154</t>
  </si>
  <si>
    <t>AW00025933</t>
  </si>
  <si>
    <t>QrSl/sTgRUeW8MHRbemRuQ==</t>
  </si>
  <si>
    <t>474925f4-3872-4eb8-b482-f52c89db29a4155</t>
  </si>
  <si>
    <t>AW00026183</t>
  </si>
  <si>
    <t>mcR6NwwOzke+NP6o47CBAQ==</t>
  </si>
  <si>
    <t>474925f4-3872-4eb8-b482-f52c89db29a4156</t>
  </si>
  <si>
    <t>AW00026344</t>
  </si>
  <si>
    <t>48885uzc/EGubCuIfHPpCA==</t>
  </si>
  <si>
    <t>474925f4-3872-4eb8-b482-f52c89db29a4157</t>
  </si>
  <si>
    <t>AW00026452</t>
  </si>
  <si>
    <t>AnAc36mst0y0tOURO4/zyA==</t>
  </si>
  <si>
    <t>474925f4-3872-4eb8-b482-f52c89db29a4158</t>
  </si>
  <si>
    <t>AW00026475</t>
  </si>
  <si>
    <t>RvsnJOGbPkmx6RxMB3Pp3A==</t>
  </si>
  <si>
    <t>474925f4-3872-4eb8-b482-f52c89db29a4159</t>
  </si>
  <si>
    <t>AW00026484</t>
  </si>
  <si>
    <t>Bo/2RHGzRU+6w2pOzIVLoA==</t>
  </si>
  <si>
    <t>474925f4-3872-4eb8-b482-f52c89db29a4160</t>
  </si>
  <si>
    <t>AW00026776</t>
  </si>
  <si>
    <t>5nkO3YBYX0+l1POJIoyD7Q==</t>
  </si>
  <si>
    <t>474925f4-3872-4eb8-b482-f52c89db29a4161</t>
  </si>
  <si>
    <t>AW00026786</t>
  </si>
  <si>
    <t>+j07VqIyl0OY9oBtWXEqbQ==</t>
  </si>
  <si>
    <t>474925f4-3872-4eb8-b482-f52c89db29a4162</t>
  </si>
  <si>
    <t>AW00027013</t>
  </si>
  <si>
    <t>ZuFI3UodLEaRlN/wfQlw+Q==</t>
  </si>
  <si>
    <t>474925f4-3872-4eb8-b482-f52c89db29a4163</t>
  </si>
  <si>
    <t>AW00027680</t>
  </si>
  <si>
    <t>z6NNidGqdUOnEUi0EGYfHQ==</t>
  </si>
  <si>
    <t>474925f4-3872-4eb8-b482-f52c89db29a4164</t>
  </si>
  <si>
    <t>AW00027997</t>
  </si>
  <si>
    <t>jhgOubdFI0qOXPEgbzKX1A==</t>
  </si>
  <si>
    <t>474925f4-3872-4eb8-b482-f52c89db29a4165</t>
  </si>
  <si>
    <t>AW00028048</t>
  </si>
  <si>
    <t>E3Kz8HXEQk2SpLiKTNsm/w==</t>
  </si>
  <si>
    <t>474925f4-3872-4eb8-b482-f52c89db29a4166</t>
  </si>
  <si>
    <t>AW00028061</t>
  </si>
  <si>
    <t>AXI2oot/E0CfMjeXrqQkQA==</t>
  </si>
  <si>
    <t>474925f4-3872-4eb8-b482-f52c89db29a4167</t>
  </si>
  <si>
    <t>AW00028236</t>
  </si>
  <si>
    <t>tI4dW70IpUeo1sDsJxQCLQ==</t>
  </si>
  <si>
    <t>474925f4-3872-4eb8-b482-f52c89db29a4168</t>
  </si>
  <si>
    <t>AW00028355</t>
  </si>
  <si>
    <t>AXyTHeeK/U6wXSxcbMLv4g==</t>
  </si>
  <si>
    <t>474925f4-3872-4eb8-b482-f52c89db29a4169</t>
  </si>
  <si>
    <t>AW00028595</t>
  </si>
  <si>
    <t>aTyKLclzfkO37RKmG3zRWQ==</t>
  </si>
  <si>
    <t>474925f4-3872-4eb8-b482-f52c89db29a4170</t>
  </si>
  <si>
    <t>AW00011089</t>
  </si>
  <si>
    <t>qUDM0K9i40yHmBFaqVnUBg==</t>
  </si>
  <si>
    <t>474925f4-3872-4eb8-b482-f52c89db29a4171</t>
  </si>
  <si>
    <t>AW00011169</t>
  </si>
  <si>
    <t>bqj+RXO8r0yp3taxx0x2TQ==</t>
  </si>
  <si>
    <t>474925f4-3872-4eb8-b482-f52c89db29a4172</t>
  </si>
  <si>
    <t>AW00011817</t>
  </si>
  <si>
    <t>p+3qdG7qu0Gq2X/18yoFmw==</t>
  </si>
  <si>
    <t>474925f4-3872-4eb8-b482-f52c89db29a4173</t>
  </si>
  <si>
    <t>AW00011826</t>
  </si>
  <si>
    <t>19rCB/VQzUar8DsjZndFUQ==</t>
  </si>
  <si>
    <t>474925f4-3872-4eb8-b482-f52c89db29a4174</t>
  </si>
  <si>
    <t>AW00012076</t>
  </si>
  <si>
    <t>oqUuEPPtXkmO0bU4AYsczA==</t>
  </si>
  <si>
    <t>474925f4-3872-4eb8-b482-f52c89db29a4175</t>
  </si>
  <si>
    <t>AW00012797</t>
  </si>
  <si>
    <t>Bm03OcyE/0y28fOG1UJULw==</t>
  </si>
  <si>
    <t>474925f4-3872-4eb8-b482-f52c89db29a4176</t>
  </si>
  <si>
    <t>AW00013164</t>
  </si>
  <si>
    <t>01FkzjjhjU+k14756cVYxg==</t>
  </si>
  <si>
    <t>474925f4-3872-4eb8-b482-f52c89db29a4177</t>
  </si>
  <si>
    <t>AW00013192</t>
  </si>
  <si>
    <t>FveEU3GNZ0GGqn6gQmkGMw==</t>
  </si>
  <si>
    <t>474925f4-3872-4eb8-b482-f52c89db29a4178</t>
  </si>
  <si>
    <t>AW00013200</t>
  </si>
  <si>
    <t>rukCTYPBpkqROxhQzujbhQ==</t>
  </si>
  <si>
    <t>474925f4-3872-4eb8-b482-f52c89db29a4179</t>
  </si>
  <si>
    <t>AW00013273</t>
  </si>
  <si>
    <t>Qd+e/58CCUSHg39F9Z7VsQ==</t>
  </si>
  <si>
    <t>474925f4-3872-4eb8-b482-f52c89db29a4180</t>
  </si>
  <si>
    <t>AW00013288</t>
  </si>
  <si>
    <t>DSBOV9tK1EiBAnJmNjTttw==</t>
  </si>
  <si>
    <t>474925f4-3872-4eb8-b482-f52c89db29a4181</t>
  </si>
  <si>
    <t>AW00013373</t>
  </si>
  <si>
    <t>rfgRWq3fAkayb/cBYC11zw==</t>
  </si>
  <si>
    <t>474925f4-3872-4eb8-b482-f52c89db29a4182</t>
  </si>
  <si>
    <t>AW00015480</t>
  </si>
  <si>
    <t>05yVLLozfU+49i8uFxFSHQ==</t>
  </si>
  <si>
    <t>474925f4-3872-4eb8-b482-f52c89db29a4183</t>
  </si>
  <si>
    <t>AW00015985</t>
  </si>
  <si>
    <t>AmmiCmL5UkuCg3mE+PUsrw==</t>
  </si>
  <si>
    <t>474925f4-3872-4eb8-b482-f52c89db29a4184</t>
  </si>
  <si>
    <t>AW00016061</t>
  </si>
  <si>
    <t>FV/kxux/ik+5oP5RHncLbQ==</t>
  </si>
  <si>
    <t>474925f4-3872-4eb8-b482-f52c89db29a4185</t>
  </si>
  <si>
    <t>AW00016641</t>
  </si>
  <si>
    <t>P3/uy5h2GEuiACRrg4ZWGw==</t>
  </si>
  <si>
    <t>474925f4-3872-4eb8-b482-f52c89db29a4186</t>
  </si>
  <si>
    <t>AW00016809</t>
  </si>
  <si>
    <t>ksMUd2vhLkqUG9Np8qG0jw==</t>
  </si>
  <si>
    <t>474925f4-3872-4eb8-b482-f52c89db29a4187</t>
  </si>
  <si>
    <t>AW00016883</t>
  </si>
  <si>
    <t>PUV5fSgqHk2M/ppUEyOguA==</t>
  </si>
  <si>
    <t>474925f4-3872-4eb8-b482-f52c89db29a4188</t>
  </si>
  <si>
    <t>AW00016900</t>
  </si>
  <si>
    <t>ahzD9qOOd0y8hwsx9Ln1mw==</t>
  </si>
  <si>
    <t>474925f4-3872-4eb8-b482-f52c89db29a4189</t>
  </si>
  <si>
    <t>AW00016968</t>
  </si>
  <si>
    <t>AiPKFZN7ckaZuVWl/Cu8kQ==</t>
  </si>
  <si>
    <t>474925f4-3872-4eb8-b482-f52c89db29a4190</t>
  </si>
  <si>
    <t>AW00017145</t>
  </si>
  <si>
    <t>CVbJnn9tPEW6jCFn378B0g==</t>
  </si>
  <si>
    <t>474925f4-3872-4eb8-b482-f52c89db29a4191</t>
  </si>
  <si>
    <t>AW00017358</t>
  </si>
  <si>
    <t>W8J95swx20SC29qyak1i5g==</t>
  </si>
  <si>
    <t>474925f4-3872-4eb8-b482-f52c89db29a4192</t>
  </si>
  <si>
    <t>AW00017363</t>
  </si>
  <si>
    <t>uEjU225HrkOPhkP2eBiCBQ==</t>
  </si>
  <si>
    <t>474925f4-3872-4eb8-b482-f52c89db29a4193</t>
  </si>
  <si>
    <t>AW00017420</t>
  </si>
  <si>
    <t>wgUXNwyQDUOUmhRrWc8s9A==</t>
  </si>
  <si>
    <t>474925f4-3872-4eb8-b482-f52c89db29a4194</t>
  </si>
  <si>
    <t>AW00017508</t>
  </si>
  <si>
    <t>2yByct1cck6D6ypCGKcBsg==</t>
  </si>
  <si>
    <t>474925f4-3872-4eb8-b482-f52c89db29a4195</t>
  </si>
  <si>
    <t>AW00017582</t>
  </si>
  <si>
    <t>yjsUf34QIEGCTzjOzneifw==</t>
  </si>
  <si>
    <t>474925f4-3872-4eb8-b482-f52c89db29a4196</t>
  </si>
  <si>
    <t>AW00017607</t>
  </si>
  <si>
    <t>tKVCDANgakKu3tWNEA68oQ==</t>
  </si>
  <si>
    <t>474925f4-3872-4eb8-b482-f52c89db29a4197</t>
  </si>
  <si>
    <t>AW00017660</t>
  </si>
  <si>
    <t>Yn5iDltG206PEVnztDyKXw==</t>
  </si>
  <si>
    <t>474925f4-3872-4eb8-b482-f52c89db29a4198</t>
  </si>
  <si>
    <t>AW00018109</t>
  </si>
  <si>
    <t>LzWAI6s/bEyCNo4VfzvxWQ==</t>
  </si>
  <si>
    <t>474925f4-3872-4eb8-b482-f52c89db29a4199</t>
  </si>
  <si>
    <t>AW00018422</t>
  </si>
  <si>
    <t>6xRdGgmMC0C/sgXN17mMwg==</t>
  </si>
  <si>
    <t>474925f4-3872-4eb8-b482-f52c89db29a4200</t>
  </si>
  <si>
    <t>AW00018567</t>
  </si>
  <si>
    <t>+h99qwkXekuMQhGQuwDpow==</t>
  </si>
  <si>
    <t>474925f4-3872-4eb8-b482-f52c89db29a4201</t>
  </si>
  <si>
    <t>AW00018591</t>
  </si>
  <si>
    <t>dzJXYR+dP0GKlmyjhliK4A==</t>
  </si>
  <si>
    <t>474925f4-3872-4eb8-b482-f52c89db29a4202</t>
  </si>
  <si>
    <t>AW00018761</t>
  </si>
  <si>
    <t>eE1zM50/7kG5CxgOy3zkcg==</t>
  </si>
  <si>
    <t>474925f4-3872-4eb8-b482-f52c89db29a4203</t>
  </si>
  <si>
    <t>AW00018804</t>
  </si>
  <si>
    <t>DisVY5BcVEu5ijzL9VNTOA==</t>
  </si>
  <si>
    <t>474925f4-3872-4eb8-b482-f52c89db29a4204</t>
  </si>
  <si>
    <t>AW00019012</t>
  </si>
  <si>
    <t>ICHk0u6wm0u8xqVefbvfNg==</t>
  </si>
  <si>
    <t>474925f4-3872-4eb8-b482-f52c89db29a4205</t>
  </si>
  <si>
    <t>AW00019171</t>
  </si>
  <si>
    <t>M7nF0ioa+0yAPG96A9XjYg==</t>
  </si>
  <si>
    <t>474925f4-3872-4eb8-b482-f52c89db29a4206</t>
  </si>
  <si>
    <t>AW00019216</t>
  </si>
  <si>
    <t>mq0ARJpoUE6g0Lf5Zn3AnQ==</t>
  </si>
  <si>
    <t>474925f4-3872-4eb8-b482-f52c89db29a4207</t>
  </si>
  <si>
    <t>AW00019242</t>
  </si>
  <si>
    <t>WYOShgj7AEGwQHOZ+bsn9A==</t>
  </si>
  <si>
    <t>474925f4-3872-4eb8-b482-f52c89db29a4208</t>
  </si>
  <si>
    <t>AW00019548</t>
  </si>
  <si>
    <t>IXxyS3mNJ0KGZQPMV9FsjQ==</t>
  </si>
  <si>
    <t>474925f4-3872-4eb8-b482-f52c89db29a4209</t>
  </si>
  <si>
    <t>AW00019775</t>
  </si>
  <si>
    <t>aylPmSWhKE+VjADPm0Rpfg==</t>
  </si>
  <si>
    <t>474925f4-3872-4eb8-b482-f52c89db29a4210</t>
  </si>
  <si>
    <t>AW00019867</t>
  </si>
  <si>
    <t>O4KzWEyUG06p2PAVDcstKg==</t>
  </si>
  <si>
    <t>474925f4-3872-4eb8-b482-f52c89db29a4211</t>
  </si>
  <si>
    <t>AW00019999</t>
  </si>
  <si>
    <t>TXHFj/LEvEyFbGUYcdfJ+w==</t>
  </si>
  <si>
    <t>474925f4-3872-4eb8-b482-f52c89db29a4212</t>
  </si>
  <si>
    <t>AW00020005</t>
  </si>
  <si>
    <t>fy8la+Opn0eZOzfYcR8YUg==</t>
  </si>
  <si>
    <t>474925f4-3872-4eb8-b482-f52c89db29a4213</t>
  </si>
  <si>
    <t>AW00020185</t>
  </si>
  <si>
    <t>d1QAAsBd9Eq5fOOL+AuD6Q==</t>
  </si>
  <si>
    <t>474925f4-3872-4eb8-b482-f52c89db29a4214</t>
  </si>
  <si>
    <t>AW00020310</t>
  </si>
  <si>
    <t>hJcN2Q3unkOzUhUdt6k9wA==</t>
  </si>
  <si>
    <t>474925f4-3872-4eb8-b482-f52c89db29a4215</t>
  </si>
  <si>
    <t>AW00020435</t>
  </si>
  <si>
    <t>0P3Tk6EhdUKol1ANW5IPDQ==</t>
  </si>
  <si>
    <t>474925f4-3872-4eb8-b482-f52c89db29a4216</t>
  </si>
  <si>
    <t>AW00020502</t>
  </si>
  <si>
    <t>QHGgOKavKUO6jiv+ME2Fag==</t>
  </si>
  <si>
    <t>474925f4-3872-4eb8-b482-f52c89db29a4217</t>
  </si>
  <si>
    <t>AW00020659</t>
  </si>
  <si>
    <t>C/y9REzOYkOAesRnHMGPYw==</t>
  </si>
  <si>
    <t>474925f4-3872-4eb8-b482-f52c89db29a4218</t>
  </si>
  <si>
    <t>AW00021309</t>
  </si>
  <si>
    <t>WBV+Sx1enEeliUA5+UDGIg==</t>
  </si>
  <si>
    <t>474925f4-3872-4eb8-b482-f52c89db29a4219</t>
  </si>
  <si>
    <t>AW00021342</t>
  </si>
  <si>
    <t>dR4N4k5yV0ydeRCwkUWuHQ==</t>
  </si>
  <si>
    <t>474925f4-3872-4eb8-b482-f52c89db29a4220</t>
  </si>
  <si>
    <t>AW00021693</t>
  </si>
  <si>
    <t>b7KUd3oxVEeVdwBuqLIRfQ==</t>
  </si>
  <si>
    <t>474925f4-3872-4eb8-b482-f52c89db29a4221</t>
  </si>
  <si>
    <t>AW00022989</t>
  </si>
  <si>
    <t>4nyVxt7sg0aUVmRBhR4Njw==</t>
  </si>
  <si>
    <t>474925f4-3872-4eb8-b482-f52c89db29a4222</t>
  </si>
  <si>
    <t>AW00023058</t>
  </si>
  <si>
    <t>FXGr+RQNxE6YOnWIzYkcRw==</t>
  </si>
  <si>
    <t>474925f4-3872-4eb8-b482-f52c89db29a4223</t>
  </si>
  <si>
    <t>AW00023133</t>
  </si>
  <si>
    <t>Tgdy1zoU9EeF6HObEh/1zg==</t>
  </si>
  <si>
    <t>474925f4-3872-4eb8-b482-f52c89db29a4224</t>
  </si>
  <si>
    <t>AW00023215</t>
  </si>
  <si>
    <t>EVedsGvU4UWCN4MH9V2ZOQ==</t>
  </si>
  <si>
    <t>474925f4-3872-4eb8-b482-f52c89db29a4225</t>
  </si>
  <si>
    <t>AW00023712</t>
  </si>
  <si>
    <t>o6uaUuMOMUe1HPgHcMTJuA==</t>
  </si>
  <si>
    <t>474925f4-3872-4eb8-b482-f52c89db29a4226</t>
  </si>
  <si>
    <t>AW00023729</t>
  </si>
  <si>
    <t>CyUZFQ0xHk6FaCAwW7kqAQ==</t>
  </si>
  <si>
    <t>474925f4-3872-4eb8-b482-f52c89db29a4227</t>
  </si>
  <si>
    <t>AW00023845</t>
  </si>
  <si>
    <t>MxcLi/W/5kGnpPdYXlL5xw==</t>
  </si>
  <si>
    <t>474925f4-3872-4eb8-b482-f52c89db29a4228</t>
  </si>
  <si>
    <t>AW00023848</t>
  </si>
  <si>
    <t>tMcSVIj7l0aaYBOwBZKzJA==</t>
  </si>
  <si>
    <t>474925f4-3872-4eb8-b482-f52c89db29a4229</t>
  </si>
  <si>
    <t>AW00024436</t>
  </si>
  <si>
    <t>VWq8/kh0I0GnKD6InpcCuQ==</t>
  </si>
  <si>
    <t>474925f4-3872-4eb8-b482-f52c89db29a4230</t>
  </si>
  <si>
    <t>AW00024522</t>
  </si>
  <si>
    <t>UodeN5aC70isVTePB+iW0w==</t>
  </si>
  <si>
    <t>474925f4-3872-4eb8-b482-f52c89db29a4231</t>
  </si>
  <si>
    <t>AW00024753</t>
  </si>
  <si>
    <t>sytYuaXT40S2MC9hIjnbTA==</t>
  </si>
  <si>
    <t>474925f4-3872-4eb8-b482-f52c89db29a4232</t>
  </si>
  <si>
    <t>AW00025161</t>
  </si>
  <si>
    <t>/t1/ZVbdiUGF0LjKUFvVDA==</t>
  </si>
  <si>
    <t>474925f4-3872-4eb8-b482-f52c89db29a4233</t>
  </si>
  <si>
    <t>AW00025280</t>
  </si>
  <si>
    <t>epI3FCTjqkKp3kwpltH9ug==</t>
  </si>
  <si>
    <t>474925f4-3872-4eb8-b482-f52c89db29a4234</t>
  </si>
  <si>
    <t>AW00025419</t>
  </si>
  <si>
    <t>iDK4CIpK4E+xQwj0e4xfLQ==</t>
  </si>
  <si>
    <t>474925f4-3872-4eb8-b482-f52c89db29a4235</t>
  </si>
  <si>
    <t>AW00025422</t>
  </si>
  <si>
    <t>JJ3OHmsejUS7+D9eYBfm9w==</t>
  </si>
  <si>
    <t>474925f4-3872-4eb8-b482-f52c89db29a4236</t>
  </si>
  <si>
    <t>AW00025841</t>
  </si>
  <si>
    <t>PGJkSK9f+0KOyJ39CcbYLA==</t>
  </si>
  <si>
    <t>474925f4-3872-4eb8-b482-f52c89db29a4237</t>
  </si>
  <si>
    <t>AW00026289</t>
  </si>
  <si>
    <t>Gm+f8pl2jUGDRilqQ2w3DA==</t>
  </si>
  <si>
    <t>474925f4-3872-4eb8-b482-f52c89db29a4238</t>
  </si>
  <si>
    <t>AW00026469</t>
  </si>
  <si>
    <t>oF1/dvIDI0SKEPTJd8EQ5w==</t>
  </si>
  <si>
    <t>474925f4-3872-4eb8-b482-f52c89db29a4239</t>
  </si>
  <si>
    <t>AW00027229</t>
  </si>
  <si>
    <t>G00NFRFH6kinRjub6sIjVA==</t>
  </si>
  <si>
    <t>474925f4-3872-4eb8-b482-f52c89db29a4240</t>
  </si>
  <si>
    <t>AW00027385</t>
  </si>
  <si>
    <t>i52zXPl3TUGdoHeW79XIow==</t>
  </si>
  <si>
    <t>474925f4-3872-4eb8-b482-f52c89db29a4241</t>
  </si>
  <si>
    <t>AW00027578</t>
  </si>
  <si>
    <t>yWnb2oRnRUK98DiuPucXDQ==</t>
  </si>
  <si>
    <t>474925f4-3872-4eb8-b482-f52c89db29a4242</t>
  </si>
  <si>
    <t>AW00027640</t>
  </si>
  <si>
    <t>PQ2Rylqhrk6APVGahmB36A==</t>
  </si>
  <si>
    <t>474925f4-3872-4eb8-b482-f52c89db29a4243</t>
  </si>
  <si>
    <t>AW00028054</t>
  </si>
  <si>
    <t>BoJ4VTal2kGaK/z6mEX7KQ==</t>
  </si>
  <si>
    <t>474925f4-3872-4eb8-b482-f52c89db29a4244</t>
  </si>
  <si>
    <t>AW00029008</t>
  </si>
  <si>
    <t>EVA4NjoU/Ee/ZFjTpEJJTg==</t>
  </si>
  <si>
    <t>474925f4-3872-4eb8-b482-f52c89db29a4245</t>
  </si>
  <si>
    <t>AW00011188</t>
  </si>
  <si>
    <t>yMn3igK4n0Gwcxcb21N03A==</t>
  </si>
  <si>
    <t>474925f4-3872-4eb8-b482-f52c89db29a4246</t>
  </si>
  <si>
    <t>AW00011694</t>
  </si>
  <si>
    <t>ugonYhDCWkWlRKeekK3/Xg==</t>
  </si>
  <si>
    <t>474925f4-3872-4eb8-b482-f52c89db29a4247</t>
  </si>
  <si>
    <t>AW00011715</t>
  </si>
  <si>
    <t>1sinjTGmZk6opvM7gNJubA==</t>
  </si>
  <si>
    <t>474925f4-3872-4eb8-b482-f52c89db29a4248</t>
  </si>
  <si>
    <t>AW00011793</t>
  </si>
  <si>
    <t>PlrihzaUQkGyZ1lSQO18Tg==</t>
  </si>
  <si>
    <t>474925f4-3872-4eb8-b482-f52c89db29a4249</t>
  </si>
  <si>
    <t>AW00011830</t>
  </si>
  <si>
    <t>QioVUS51jkerGFwK01hZDg==</t>
  </si>
  <si>
    <t>474925f4-3872-4eb8-b482-f52c89db29a4250</t>
  </si>
  <si>
    <t>AW00011866</t>
  </si>
  <si>
    <t>Bl6KeBkUvEC1gWvGH2yB4Q==</t>
  </si>
  <si>
    <t>474925f4-3872-4eb8-b482-f52c89db29a4251</t>
  </si>
  <si>
    <t>AW00011950</t>
  </si>
  <si>
    <t>/26oIP4BPUulbPVaZC6h/g==</t>
  </si>
  <si>
    <t>474925f4-3872-4eb8-b482-f52c89db29a4252</t>
  </si>
  <si>
    <t>AW00012018</t>
  </si>
  <si>
    <t>tg39OBgwZ0Gq0CkgkZRa7g==</t>
  </si>
  <si>
    <t>474925f4-3872-4eb8-b482-f52c89db29a4253</t>
  </si>
  <si>
    <t>AW00012049</t>
  </si>
  <si>
    <t>58LiiONkbk2xfX4mfxoxyw==</t>
  </si>
  <si>
    <t>474925f4-3872-4eb8-b482-f52c89db29a4254</t>
  </si>
  <si>
    <t>AW00012890</t>
  </si>
  <si>
    <t>AMolzRfT4UmuEQtcGlmLxA==</t>
  </si>
  <si>
    <t>474925f4-3872-4eb8-b482-f52c89db29a4255</t>
  </si>
  <si>
    <t>AW00013030</t>
  </si>
  <si>
    <t>Vp1ZaQEMoEezXK8CAVptiA==</t>
  </si>
  <si>
    <t>474925f4-3872-4eb8-b482-f52c89db29a4256</t>
  </si>
  <si>
    <t>AW00013297</t>
  </si>
  <si>
    <t>+A5RG8awQUCu+dyjKmd0+Q==</t>
  </si>
  <si>
    <t>474925f4-3872-4eb8-b482-f52c89db29a4257</t>
  </si>
  <si>
    <t>AW00013452</t>
  </si>
  <si>
    <t>y0u1PYS6TE+EdAKgVBG0Fw==</t>
  </si>
  <si>
    <t>474925f4-3872-4eb8-b482-f52c89db29a4258</t>
  </si>
  <si>
    <t>AW00013477</t>
  </si>
  <si>
    <t>8Kc8/ajjakKey+W92rhFfQ==</t>
  </si>
  <si>
    <t>474925f4-3872-4eb8-b482-f52c89db29a4259</t>
  </si>
  <si>
    <t>AW00014006</t>
  </si>
  <si>
    <t>FX48y0esSE+8nLA6YiBq2Q==</t>
  </si>
  <si>
    <t>474925f4-3872-4eb8-b482-f52c89db29a4260</t>
  </si>
  <si>
    <t>AW00014294</t>
  </si>
  <si>
    <t>aMGLIi2ciEGiNcwHMxYivg==</t>
  </si>
  <si>
    <t>474925f4-3872-4eb8-b482-f52c89db29a4261</t>
  </si>
  <si>
    <t>AW00014406</t>
  </si>
  <si>
    <t>LBngqGGUHkCgiKhKJL6RSg==</t>
  </si>
  <si>
    <t>474925f4-3872-4eb8-b482-f52c89db29a4262</t>
  </si>
  <si>
    <t>AW00014441</t>
  </si>
  <si>
    <t>1nVA+izXcUyQbUqdGs1TJA==</t>
  </si>
  <si>
    <t>474925f4-3872-4eb8-b482-f52c89db29a4263</t>
  </si>
  <si>
    <t>AW00014474</t>
  </si>
  <si>
    <t>1VpowLa0l0+oODcj3dkTSg==</t>
  </si>
  <si>
    <t>474925f4-3872-4eb8-b482-f52c89db29a4264</t>
  </si>
  <si>
    <t>AW00014895</t>
  </si>
  <si>
    <t>rOQmWhKF8EmeeVkhk+5uZA==</t>
  </si>
  <si>
    <t>474925f4-3872-4eb8-b482-f52c89db29a4265</t>
  </si>
  <si>
    <t>AW00015156</t>
  </si>
  <si>
    <t>2do1PFTjOEO9z2sfwrd5LQ==</t>
  </si>
  <si>
    <t>474925f4-3872-4eb8-b482-f52c89db29a4266</t>
  </si>
  <si>
    <t>AW00015194</t>
  </si>
  <si>
    <t>MHZcLkOZlUGT9haVHOEahA==</t>
  </si>
  <si>
    <t>474925f4-3872-4eb8-b482-f52c89db29a4267</t>
  </si>
  <si>
    <t>AW00015200</t>
  </si>
  <si>
    <t>EgpOb1b2V0SqYBU8Brb93Q==</t>
  </si>
  <si>
    <t>474925f4-3872-4eb8-b482-f52c89db29a4268</t>
  </si>
  <si>
    <t>AW00015337</t>
  </si>
  <si>
    <t>xExRIuNkoku3IaD8+ApERQ==</t>
  </si>
  <si>
    <t>474925f4-3872-4eb8-b482-f52c89db29a4269</t>
  </si>
  <si>
    <t>AW00015473</t>
  </si>
  <si>
    <t>mw83kr9zdUi3Q92lbzDwsQ==</t>
  </si>
  <si>
    <t>474925f4-3872-4eb8-b482-f52c89db29a4270</t>
  </si>
  <si>
    <t>AW00015982</t>
  </si>
  <si>
    <t>3rI+vSeYgEy4Ta40vFALaQ==</t>
  </si>
  <si>
    <t>474925f4-3872-4eb8-b482-f52c89db29a4271</t>
  </si>
  <si>
    <t>AW00016147</t>
  </si>
  <si>
    <t>V4wLo7pHb02HAykMEF2iVQ==</t>
  </si>
  <si>
    <t>474925f4-3872-4eb8-b482-f52c89db29a4272</t>
  </si>
  <si>
    <t>AW00016505</t>
  </si>
  <si>
    <t>GKXJTqcTn0iNCN5fT5DuMQ==</t>
  </si>
  <si>
    <t>474925f4-3872-4eb8-b482-f52c89db29a4273</t>
  </si>
  <si>
    <t>AW00016723</t>
  </si>
  <si>
    <t>GPhw+JLIe0W/eKTWQjgD9A==</t>
  </si>
  <si>
    <t>474925f4-3872-4eb8-b482-f52c89db29a4274</t>
  </si>
  <si>
    <t>AW00016895</t>
  </si>
  <si>
    <t>c2GDMacxxEmUv92WY/qYjQ==</t>
  </si>
  <si>
    <t>474925f4-3872-4eb8-b482-f52c89db29a4275</t>
  </si>
  <si>
    <t>AW00016925</t>
  </si>
  <si>
    <t>UV/pdthBA0iOpedzyvKY6Q==</t>
  </si>
  <si>
    <t>474925f4-3872-4eb8-b482-f52c89db29a4276</t>
  </si>
  <si>
    <t>AW00016990</t>
  </si>
  <si>
    <t>2G2eL7uZ2EugStw8CkJ4/Q==</t>
  </si>
  <si>
    <t>474925f4-3872-4eb8-b482-f52c89db29a4277</t>
  </si>
  <si>
    <t>AW00016999</t>
  </si>
  <si>
    <t>uDxq/Qhp9U2qbB+72u5DuA==</t>
  </si>
  <si>
    <t>474925f4-3872-4eb8-b482-f52c89db29a4278</t>
  </si>
  <si>
    <t>AW00017003</t>
  </si>
  <si>
    <t>G9Sg3VxXk06iPRJA+xs+VA==</t>
  </si>
  <si>
    <t>474925f4-3872-4eb8-b482-f52c89db29a4279</t>
  </si>
  <si>
    <t>AW00017165</t>
  </si>
  <si>
    <t>VghkE5esK0e4ugHUjT9Ieg==</t>
  </si>
  <si>
    <t>474925f4-3872-4eb8-b482-f52c89db29a4280</t>
  </si>
  <si>
    <t>AW00017447</t>
  </si>
  <si>
    <t>eGvo1ojY+kWVvD/vZIfCbw==</t>
  </si>
  <si>
    <t>474925f4-3872-4eb8-b482-f52c89db29a4281</t>
  </si>
  <si>
    <t>AW00018311</t>
  </si>
  <si>
    <t>57pmzzQ8u0iLwrGE9pmieQ==</t>
  </si>
  <si>
    <t>474925f4-3872-4eb8-b482-f52c89db29a4282</t>
  </si>
  <si>
    <t>AW00018423</t>
  </si>
  <si>
    <t>6Y74P9IPO0OGY/mVDwa+Lg==</t>
  </si>
  <si>
    <t>474925f4-3872-4eb8-b482-f52c89db29a4283</t>
  </si>
  <si>
    <t>AW00018503</t>
  </si>
  <si>
    <t>RCx0es01FUWVcmf6uHJf9Q==</t>
  </si>
  <si>
    <t>474925f4-3872-4eb8-b482-f52c89db29a4284</t>
  </si>
  <si>
    <t>AW00018680</t>
  </si>
  <si>
    <t>uHHk30WkpkCvNKTQzo3I/g==</t>
  </si>
  <si>
    <t>474925f4-3872-4eb8-b482-f52c89db29a4285</t>
  </si>
  <si>
    <t>AW00018820</t>
  </si>
  <si>
    <t>+zGyQDEr0kKqaDeAM9oEjg==</t>
  </si>
  <si>
    <t>474925f4-3872-4eb8-b482-f52c89db29a4286</t>
  </si>
  <si>
    <t>AW00018915</t>
  </si>
  <si>
    <t>uKCvNzZAHUe0N1JYOxJPwg==</t>
  </si>
  <si>
    <t>474925f4-3872-4eb8-b482-f52c89db29a4287</t>
  </si>
  <si>
    <t>AW00018935</t>
  </si>
  <si>
    <t>Q4Bu04HU+UGkHOEHQT43Dg==</t>
  </si>
  <si>
    <t>474925f4-3872-4eb8-b482-f52c89db29a4288</t>
  </si>
  <si>
    <t>AW00018964</t>
  </si>
  <si>
    <t>VWeZRopwMkG6Fkpv0k+r+g==</t>
  </si>
  <si>
    <t>474925f4-3872-4eb8-b482-f52c89db29a4289</t>
  </si>
  <si>
    <t>AW00019670</t>
  </si>
  <si>
    <t>JONui9pELk61SdTTF475jQ==</t>
  </si>
  <si>
    <t>474925f4-3872-4eb8-b482-f52c89db29a4290</t>
  </si>
  <si>
    <t>AW00019685</t>
  </si>
  <si>
    <t>DvujGCL3I0m1DwNfV7yQyQ==</t>
  </si>
  <si>
    <t>474925f4-3872-4eb8-b482-f52c89db29a4291</t>
  </si>
  <si>
    <t>AW00020090</t>
  </si>
  <si>
    <t>WyacZU9V5EuxlJxPqjm0pw==</t>
  </si>
  <si>
    <t>474925f4-3872-4eb8-b482-f52c89db29a4292</t>
  </si>
  <si>
    <t>AW00020181</t>
  </si>
  <si>
    <t>Xo7wfcdppEa6hf9Zyecb2g==</t>
  </si>
  <si>
    <t>474925f4-3872-4eb8-b482-f52c89db29a4293</t>
  </si>
  <si>
    <t>AW00020271</t>
  </si>
  <si>
    <t>h4yBSuZYYkONtCf738yZvg==</t>
  </si>
  <si>
    <t>474925f4-3872-4eb8-b482-f52c89db29a4294</t>
  </si>
  <si>
    <t>AW00020374</t>
  </si>
  <si>
    <t>SKhur3C030y3FIWrx+sjIA==</t>
  </si>
  <si>
    <t>474925f4-3872-4eb8-b482-f52c89db29a4295</t>
  </si>
  <si>
    <t>AW00020791</t>
  </si>
  <si>
    <t>l///ImCpTUuIfDHHJ1no8g==</t>
  </si>
  <si>
    <t>474925f4-3872-4eb8-b482-f52c89db29a4296</t>
  </si>
  <si>
    <t>AW00021246</t>
  </si>
  <si>
    <t>JzVPJ5Q/lE+NFm7w74BuMA==</t>
  </si>
  <si>
    <t>474925f4-3872-4eb8-b482-f52c89db29a4297</t>
  </si>
  <si>
    <t>AW00021424</t>
  </si>
  <si>
    <t>Uo9DEKXIDUeCvxYkfjusfQ==</t>
  </si>
  <si>
    <t>474925f4-3872-4eb8-b482-f52c89db29a4298</t>
  </si>
  <si>
    <t>AW00021493</t>
  </si>
  <si>
    <t>BAOhLnvYmES8b/Fh6C9E5w==</t>
  </si>
  <si>
    <t>474925f4-3872-4eb8-b482-f52c89db29a4299</t>
  </si>
  <si>
    <t>AW00021718</t>
  </si>
  <si>
    <t>tb7a1GtuSECceI8o8RreYg==</t>
  </si>
  <si>
    <t>474925f4-3872-4eb8-b482-f52c89db29a4300</t>
  </si>
  <si>
    <t>AW00021751</t>
  </si>
  <si>
    <t>4gBkv31nKE267XWWRPgjbQ==</t>
  </si>
  <si>
    <t>474925f4-3872-4eb8-b482-f52c89db29a4301</t>
  </si>
  <si>
    <t>AW00021794</t>
  </si>
  <si>
    <t>OeExXoHj5k+RUSwvT1tNdw==</t>
  </si>
  <si>
    <t>474925f4-3872-4eb8-b482-f52c89db29a4302</t>
  </si>
  <si>
    <t>AW00022024</t>
  </si>
  <si>
    <t>vFPRAiMm50CNQmo8tx9Cbg==</t>
  </si>
  <si>
    <t>474925f4-3872-4eb8-b482-f52c89db29a4303</t>
  </si>
  <si>
    <t>AW00022034</t>
  </si>
  <si>
    <t>u+QYm6wrOE+WlYB1UdB02A==</t>
  </si>
  <si>
    <t>474925f4-3872-4eb8-b482-f52c89db29a4304</t>
  </si>
  <si>
    <t>AW00022106</t>
  </si>
  <si>
    <t>xtBehqiUS0+wWF+u7byyLg==</t>
  </si>
  <si>
    <t>474925f4-3872-4eb8-b482-f52c89db29a4305</t>
  </si>
  <si>
    <t>AW00022130</t>
  </si>
  <si>
    <t>jpT70iUR2U6nSnVjfRbkpQ==</t>
  </si>
  <si>
    <t>474925f4-3872-4eb8-b482-f52c89db29a4306</t>
  </si>
  <si>
    <t>AW00022257</t>
  </si>
  <si>
    <t>YTcqZoMue0OkOqwCN3KJog==</t>
  </si>
  <si>
    <t>474925f4-3872-4eb8-b482-f52c89db29a4307</t>
  </si>
  <si>
    <t>AW00023026</t>
  </si>
  <si>
    <t>XBT5RSK82UG8w3EtdbL2ag==</t>
  </si>
  <si>
    <t>474925f4-3872-4eb8-b482-f52c89db29a4308</t>
  </si>
  <si>
    <t>AW00023256</t>
  </si>
  <si>
    <t>Ri+FVmDNBk2nQWhwcGRtSw==</t>
  </si>
  <si>
    <t>474925f4-3872-4eb8-b482-f52c89db29a4309</t>
  </si>
  <si>
    <t>AW00023499</t>
  </si>
  <si>
    <t>UkuBc+giw0m7n7OZExTdtA==</t>
  </si>
  <si>
    <t>474925f4-3872-4eb8-b482-f52c89db29a4310</t>
  </si>
  <si>
    <t>AW00023781</t>
  </si>
  <si>
    <t>nUlUWTsIbUW2oui++lYYhQ==</t>
  </si>
  <si>
    <t>474925f4-3872-4eb8-b482-f52c89db29a4311</t>
  </si>
  <si>
    <t>AW00024289</t>
  </si>
  <si>
    <t>tGL+FPERxk+l+7wBWBZYAQ==</t>
  </si>
  <si>
    <t>474925f4-3872-4eb8-b482-f52c89db29a4312</t>
  </si>
  <si>
    <t>AW00024297</t>
  </si>
  <si>
    <t>HEFhJz5ojECN3tPb2HyQqw==</t>
  </si>
  <si>
    <t>474925f4-3872-4eb8-b482-f52c89db29a4313</t>
  </si>
  <si>
    <t>AW00024402</t>
  </si>
  <si>
    <t>SAlgNFifHEOMtIhrwe4Xng==</t>
  </si>
  <si>
    <t>474925f4-3872-4eb8-b482-f52c89db29a4314</t>
  </si>
  <si>
    <t>AW00024408</t>
  </si>
  <si>
    <t>Q9slCCOK20qnWhwEdFJxwg==</t>
  </si>
  <si>
    <t>474925f4-3872-4eb8-b482-f52c89db29a4315</t>
  </si>
  <si>
    <t>AW00024486</t>
  </si>
  <si>
    <t>db4nI6DaXE2JhLjQ2Jslrw==</t>
  </si>
  <si>
    <t>474925f4-3872-4eb8-b482-f52c89db29a4316</t>
  </si>
  <si>
    <t>AW00024519</t>
  </si>
  <si>
    <t>Bzrbt2EUZEe5IJVu1G1Omw==</t>
  </si>
  <si>
    <t>474925f4-3872-4eb8-b482-f52c89db29a4317</t>
  </si>
  <si>
    <t>AW00024629</t>
  </si>
  <si>
    <t>oBWDRXYlyES3mjXABI4jnQ==</t>
  </si>
  <si>
    <t>474925f4-3872-4eb8-b482-f52c89db29a4318</t>
  </si>
  <si>
    <t>AW00024631</t>
  </si>
  <si>
    <t>hUbcvGJz90qVw5zizJ1Whg==</t>
  </si>
  <si>
    <t>474925f4-3872-4eb8-b482-f52c89db29a4319</t>
  </si>
  <si>
    <t>AW00024675</t>
  </si>
  <si>
    <t>CaKkyZqznkagZmJ7BRelig==</t>
  </si>
  <si>
    <t>474925f4-3872-4eb8-b482-f52c89db29a4320</t>
  </si>
  <si>
    <t>AW00025203</t>
  </si>
  <si>
    <t>QVbn1i820k6Rldw+DBpliw==</t>
  </si>
  <si>
    <t>474925f4-3872-4eb8-b482-f52c89db29a4321</t>
  </si>
  <si>
    <t>AW00025261</t>
  </si>
  <si>
    <t>KfdFOTiQIE26WlQml6P+qQ==</t>
  </si>
  <si>
    <t>474925f4-3872-4eb8-b482-f52c89db29a4322</t>
  </si>
  <si>
    <t>AW00025942</t>
  </si>
  <si>
    <t>MwQV0abAIUa7zLaihzKfdg==</t>
  </si>
  <si>
    <t>474925f4-3872-4eb8-b482-f52c89db29a4323</t>
  </si>
  <si>
    <t>AW00026070</t>
  </si>
  <si>
    <t>MB5zlRuRnEK9kyaTcr2eUw==</t>
  </si>
  <si>
    <t>474925f4-3872-4eb8-b482-f52c89db29a4324</t>
  </si>
  <si>
    <t>AW00026118</t>
  </si>
  <si>
    <t>ynTcXawU30aoOAQhhEV7kA==</t>
  </si>
  <si>
    <t>474925f4-3872-4eb8-b482-f52c89db29a4325</t>
  </si>
  <si>
    <t>AW00026196</t>
  </si>
  <si>
    <t>DgTBd/DyYkWyFPzuqgLEpw==</t>
  </si>
  <si>
    <t>474925f4-3872-4eb8-b482-f52c89db29a4326</t>
  </si>
  <si>
    <t>AW00026307</t>
  </si>
  <si>
    <t>6bIpgIPna0iZJMhJLZq7ng==</t>
  </si>
  <si>
    <t>474925f4-3872-4eb8-b482-f52c89db29a4327</t>
  </si>
  <si>
    <t>AW00026575</t>
  </si>
  <si>
    <t>OPF6frBe/EKR4BJlBta/Sg==</t>
  </si>
  <si>
    <t>474925f4-3872-4eb8-b482-f52c89db29a4328</t>
  </si>
  <si>
    <t>AW00026647</t>
  </si>
  <si>
    <t>csvAqJfXv0GB4b5f3owgFA==</t>
  </si>
  <si>
    <t>474925f4-3872-4eb8-b482-f52c89db29a4329</t>
  </si>
  <si>
    <t>AW00027289</t>
  </si>
  <si>
    <t>8IvV5EZntkK+nDb1jEKD/g==</t>
  </si>
  <si>
    <t>474925f4-3872-4eb8-b482-f52c89db29a4330</t>
  </si>
  <si>
    <t>AW00027616</t>
  </si>
  <si>
    <t>C0EqNMCorUahSUwevM5ahw==</t>
  </si>
  <si>
    <t>474925f4-3872-4eb8-b482-f52c89db29a4331</t>
  </si>
  <si>
    <t>AW00027660</t>
  </si>
  <si>
    <t>7/kbdQMleE6EvXky7SSw5w==</t>
  </si>
  <si>
    <t>474925f4-3872-4eb8-b482-f52c89db29a4332</t>
  </si>
  <si>
    <t>AW00028158</t>
  </si>
  <si>
    <t>KQAUe+MCXUqGj1xUVCGT7A==</t>
  </si>
  <si>
    <t>474925f4-3872-4eb8-b482-f52c89db29a4333</t>
  </si>
  <si>
    <t>AW00028281</t>
  </si>
  <si>
    <t>UpiU1dztV0ek0inVkNcXyg==</t>
  </si>
  <si>
    <t>474925f4-3872-4eb8-b482-f52c89db29a4334</t>
  </si>
  <si>
    <t>AW00028333</t>
  </si>
  <si>
    <t>pNRpcti7A0mnHgM0TUTgGg==</t>
  </si>
  <si>
    <t>474925f4-3872-4eb8-b482-f52c89db29a4335</t>
  </si>
  <si>
    <t>AW00028642</t>
  </si>
  <si>
    <t>uWBpMIGe3kOBh7mXx7EWDw==</t>
  </si>
  <si>
    <t>474925f4-3872-4eb8-b482-f52c89db29a4336</t>
  </si>
  <si>
    <t>AW00028785</t>
  </si>
  <si>
    <t>vQ6q7pqluUOzmkfAHxs5kA==</t>
  </si>
  <si>
    <t>474925f4-3872-4eb8-b482-f52c89db29a4337</t>
  </si>
  <si>
    <t>AW00028873</t>
  </si>
  <si>
    <t>/2uGH4AHRU6b65ffPb1LMA==</t>
  </si>
  <si>
    <t>474925f4-3872-4eb8-b482-f52c89db29a4338</t>
  </si>
  <si>
    <t>AW00029148</t>
  </si>
  <si>
    <t>gpbLIDLcF0axDdsft2qNPw==</t>
  </si>
  <si>
    <t>474925f4-3872-4eb8-b482-f52c89db29a4339</t>
  </si>
  <si>
    <t>AW00029239</t>
  </si>
  <si>
    <t>BAhXjUYoLUylG5a5PSEXTg==</t>
  </si>
  <si>
    <t>474925f4-3872-4eb8-b482-f52c89db29a4340</t>
  </si>
  <si>
    <t>AW00029272</t>
  </si>
  <si>
    <t>Nui7u3MZ8UiALoE+TcnVSA==</t>
  </si>
  <si>
    <t>474925f4-3872-4eb8-b482-f52c89db29a4341</t>
  </si>
  <si>
    <t>AW00011143</t>
  </si>
  <si>
    <t>9rw3c8H8nUCbN4q29VM8HA==</t>
  </si>
  <si>
    <t>474925f4-3872-4eb8-b482-f52c89db29a4342</t>
  </si>
  <si>
    <t>AW00011704</t>
  </si>
  <si>
    <t>zoy80mCNDk6LO2b44A+W/g==</t>
  </si>
  <si>
    <t>474925f4-3872-4eb8-b482-f52c89db29a4343</t>
  </si>
  <si>
    <t>AW00011834</t>
  </si>
  <si>
    <t>y5yS+BorT0uVLo4D03bB5A==</t>
  </si>
  <si>
    <t>474925f4-3872-4eb8-b482-f52c89db29a4344</t>
  </si>
  <si>
    <t>AW00011860</t>
  </si>
  <si>
    <t>wWstdwtWXUerjziDGzMkEA==</t>
  </si>
  <si>
    <t>474925f4-3872-4eb8-b482-f52c89db29a4345</t>
  </si>
  <si>
    <t>AW00011928</t>
  </si>
  <si>
    <t>sFHeTSapUUu1eFwqRxIo5g==</t>
  </si>
  <si>
    <t>474925f4-3872-4eb8-b482-f52c89db29a4346</t>
  </si>
  <si>
    <t>AW00012173</t>
  </si>
  <si>
    <t>iHozPOJVs0WBcr5k3sFO7w==</t>
  </si>
  <si>
    <t>474925f4-3872-4eb8-b482-f52c89db29a4347</t>
  </si>
  <si>
    <t>AW00012878</t>
  </si>
  <si>
    <t>pzzMA1+rAE617ZunwhZHRg==</t>
  </si>
  <si>
    <t>474925f4-3872-4eb8-b482-f52c89db29a4348</t>
  </si>
  <si>
    <t>AW00013060</t>
  </si>
  <si>
    <t>KVfVBndhF0WCmHZ/xs/acQ==</t>
  </si>
  <si>
    <t>474925f4-3872-4eb8-b482-f52c89db29a4349</t>
  </si>
  <si>
    <t>AW00013340</t>
  </si>
  <si>
    <t>DiilYeEoPkm6lmtXU5wz0A==</t>
  </si>
  <si>
    <t>474925f4-3872-4eb8-b482-f52c89db29a4350</t>
  </si>
  <si>
    <t>AW00013400</t>
  </si>
  <si>
    <t>bH2vOXYMOk+xZn0jwTd9Vw==</t>
  </si>
  <si>
    <t>474925f4-3872-4eb8-b482-f52c89db29a4351</t>
  </si>
  <si>
    <t>AW00013656</t>
  </si>
  <si>
    <t>9W6BWflRIUeSlhP0YpQNxw==</t>
  </si>
  <si>
    <t>474925f4-3872-4eb8-b482-f52c89db29a4352</t>
  </si>
  <si>
    <t>AW00013727</t>
  </si>
  <si>
    <t>IWajInwJsUWqDNZ7xJTnFQ==</t>
  </si>
  <si>
    <t>474925f4-3872-4eb8-b482-f52c89db29a4353</t>
  </si>
  <si>
    <t>AW00013887</t>
  </si>
  <si>
    <t>jG6uUVIYq0m+BmE5od3rXA==</t>
  </si>
  <si>
    <t>474925f4-3872-4eb8-b482-f52c89db29a4354</t>
  </si>
  <si>
    <t>AW00013942</t>
  </si>
  <si>
    <t>3xXs/txFQkq4p7fX3IIMlg==</t>
  </si>
  <si>
    <t>474925f4-3872-4eb8-b482-f52c89db29a4355</t>
  </si>
  <si>
    <t>AW00014495</t>
  </si>
  <si>
    <t>vlLZY1HBaUiaA4mpAuUm7Q==</t>
  </si>
  <si>
    <t>474925f4-3872-4eb8-b482-f52c89db29a4356</t>
  </si>
  <si>
    <t>AW00014571</t>
  </si>
  <si>
    <t>nACR5k9py0664V53oJ50yg==</t>
  </si>
  <si>
    <t>474925f4-3872-4eb8-b482-f52c89db29a4357</t>
  </si>
  <si>
    <t>AW00014615</t>
  </si>
  <si>
    <t>K0e2x1SlmUyKR9hv5ipQDQ==</t>
  </si>
  <si>
    <t>474925f4-3872-4eb8-b482-f52c89db29a4358</t>
  </si>
  <si>
    <t>AW00014746</t>
  </si>
  <si>
    <t>5VXEtRplz0+IfjjVlV1YSg==</t>
  </si>
  <si>
    <t>474925f4-3872-4eb8-b482-f52c89db29a4359</t>
  </si>
  <si>
    <t>AW00014883</t>
  </si>
  <si>
    <t>INVYyeR8a0adYwSSKp2Twg==</t>
  </si>
  <si>
    <t>474925f4-3872-4eb8-b482-f52c89db29a4360</t>
  </si>
  <si>
    <t>AW00015155</t>
  </si>
  <si>
    <t>qXlJDU29hky0GI2qrYKiow==</t>
  </si>
  <si>
    <t>474925f4-3872-4eb8-b482-f52c89db29a4361</t>
  </si>
  <si>
    <t>AW00015532</t>
  </si>
  <si>
    <t>7SRMa8fKOESHwCnYJ7ZCLQ==</t>
  </si>
  <si>
    <t>474925f4-3872-4eb8-b482-f52c89db29a4362</t>
  </si>
  <si>
    <t>AW00015972</t>
  </si>
  <si>
    <t>gLVXHdi6RUibLbQ5rM7aSQ==</t>
  </si>
  <si>
    <t>474925f4-3872-4eb8-b482-f52c89db29a4363</t>
  </si>
  <si>
    <t>AW00016844</t>
  </si>
  <si>
    <t>8+NKdAqqw0iKEjl+DZLD2Q==</t>
  </si>
  <si>
    <t>474925f4-3872-4eb8-b482-f52c89db29a4364</t>
  </si>
  <si>
    <t>AW00016982</t>
  </si>
  <si>
    <t>9RS3xNVUq0K49s0bUkf2Cw==</t>
  </si>
  <si>
    <t>474925f4-3872-4eb8-b482-f52c89db29a4365</t>
  </si>
  <si>
    <t>AW00017417</t>
  </si>
  <si>
    <t>xzQAuBFwNEaUIq62AFGbLQ==</t>
  </si>
  <si>
    <t>474925f4-3872-4eb8-b482-f52c89db29a4366</t>
  </si>
  <si>
    <t>AW00017576</t>
  </si>
  <si>
    <t>XnWWdZyFskyHuHjT571ItQ==</t>
  </si>
  <si>
    <t>474925f4-3872-4eb8-b482-f52c89db29a4367</t>
  </si>
  <si>
    <t>AW00018101</t>
  </si>
  <si>
    <t>uOQxxbEmaUq1Uwf6DWNkKg==</t>
  </si>
  <si>
    <t>474925f4-3872-4eb8-b482-f52c89db29a4368</t>
  </si>
  <si>
    <t>AW00018381</t>
  </si>
  <si>
    <t>Y+Lz1tzoFEOnrxyQto28Qg==</t>
  </si>
  <si>
    <t>474925f4-3872-4eb8-b482-f52c89db29a4369</t>
  </si>
  <si>
    <t>AW00018801</t>
  </si>
  <si>
    <t>B1aPMVQ3G0OZ58bysoiKhg==</t>
  </si>
  <si>
    <t>474925f4-3872-4eb8-b482-f52c89db29a4370</t>
  </si>
  <si>
    <t>AW00018830</t>
  </si>
  <si>
    <t>BGiDi/rECkWOufJ5OfBEHA==</t>
  </si>
  <si>
    <t>474925f4-3872-4eb8-b482-f52c89db29a4371</t>
  </si>
  <si>
    <t>AW00018958</t>
  </si>
  <si>
    <t>BtcWiDGjL02YnFMsQsPGDw==</t>
  </si>
  <si>
    <t>474925f4-3872-4eb8-b482-f52c89db29a4372</t>
  </si>
  <si>
    <t>AW00018996</t>
  </si>
  <si>
    <t>l/MdjKmzG0CQqIPHJuuqdQ==</t>
  </si>
  <si>
    <t>474925f4-3872-4eb8-b482-f52c89db29a4373</t>
  </si>
  <si>
    <t>AW00019128</t>
  </si>
  <si>
    <t>grzFXRQ3CEiEbUGvy/IjCg==</t>
  </si>
  <si>
    <t>474925f4-3872-4eb8-b482-f52c89db29a4374</t>
  </si>
  <si>
    <t>AW00019656</t>
  </si>
  <si>
    <t>FfuBT/d5WkyOXJzCLrHpqA==</t>
  </si>
  <si>
    <t>474925f4-3872-4eb8-b482-f52c89db29a4375</t>
  </si>
  <si>
    <t>AW00019725</t>
  </si>
  <si>
    <t>MdEqPjq/TEKs1mrvsLEILQ==</t>
  </si>
  <si>
    <t>474925f4-3872-4eb8-b482-f52c89db29a4376</t>
  </si>
  <si>
    <t>AW00019806</t>
  </si>
  <si>
    <t>abWEWT/rqESMfNgxyt/1gw==</t>
  </si>
  <si>
    <t>474925f4-3872-4eb8-b482-f52c89db29a4377</t>
  </si>
  <si>
    <t>AW00020015</t>
  </si>
  <si>
    <t>0SeA0RBJzE2BYr+NuMBFsw==</t>
  </si>
  <si>
    <t>474925f4-3872-4eb8-b482-f52c89db29a4378</t>
  </si>
  <si>
    <t>AW00020291</t>
  </si>
  <si>
    <t>lxdu/ELkVE+umfe3g1c/Ew==</t>
  </si>
  <si>
    <t>474925f4-3872-4eb8-b482-f52c89db29a4379</t>
  </si>
  <si>
    <t>AW00020349</t>
  </si>
  <si>
    <t>CB/MlT683E2wbmsJ6cU8EQ==</t>
  </si>
  <si>
    <t>474925f4-3872-4eb8-b482-f52c89db29a4380</t>
  </si>
  <si>
    <t>AW00020392</t>
  </si>
  <si>
    <t>CS2CqHObcU6GIpLapOiCFw==</t>
  </si>
  <si>
    <t>474925f4-3872-4eb8-b482-f52c89db29a4381</t>
  </si>
  <si>
    <t>AW00020437</t>
  </si>
  <si>
    <t>LgMuY77Hkkm1diawd5UlEQ==</t>
  </si>
  <si>
    <t>474925f4-3872-4eb8-b482-f52c89db29a4382</t>
  </si>
  <si>
    <t>AW00020476</t>
  </si>
  <si>
    <t>lrK9pDKSxkC6GbwUT44rPA==</t>
  </si>
  <si>
    <t>474925f4-3872-4eb8-b482-f52c89db29a4383</t>
  </si>
  <si>
    <t>AW00020702</t>
  </si>
  <si>
    <t>JJaAQ9QwXU29cvFQi/SaZg==</t>
  </si>
  <si>
    <t>474925f4-3872-4eb8-b482-f52c89db29a4384</t>
  </si>
  <si>
    <t>AW00021265</t>
  </si>
  <si>
    <t>vKTv6KSm6EmlBHyaJvvUhg==</t>
  </si>
  <si>
    <t>474925f4-3872-4eb8-b482-f52c89db29a4385</t>
  </si>
  <si>
    <t>AW00021448</t>
  </si>
  <si>
    <t>W1AemjmxNkuzKlPWTIecTQ==</t>
  </si>
  <si>
    <t>474925f4-3872-4eb8-b482-f52c89db29a4386</t>
  </si>
  <si>
    <t>AW00021454</t>
  </si>
  <si>
    <t>Gf84mpCIZ0iV1LA27FguWA==</t>
  </si>
  <si>
    <t>474925f4-3872-4eb8-b482-f52c89db29a4387</t>
  </si>
  <si>
    <t>AW00021475</t>
  </si>
  <si>
    <t>ztEeRJXgrkKv5ReNrlC6jw==</t>
  </si>
  <si>
    <t>474925f4-3872-4eb8-b482-f52c89db29a4388</t>
  </si>
  <si>
    <t>AW00021711</t>
  </si>
  <si>
    <t>W0nrkzoZdUGVXAcFOLzeZw==</t>
  </si>
  <si>
    <t>474925f4-3872-4eb8-b482-f52c89db29a4389</t>
  </si>
  <si>
    <t>AW00021936</t>
  </si>
  <si>
    <t>ZzXJZmQFPUqpERlFqnUyeQ==</t>
  </si>
  <si>
    <t>474925f4-3872-4eb8-b482-f52c89db29a4390</t>
  </si>
  <si>
    <t>AW00022071</t>
  </si>
  <si>
    <t>dqekT6T9l0WnLjMP4fyH1g==</t>
  </si>
  <si>
    <t>474925f4-3872-4eb8-b482-f52c89db29a4391</t>
  </si>
  <si>
    <t>AW00022227</t>
  </si>
  <si>
    <t>ZzlRAS7TW0mSSBUeoiZakw==</t>
  </si>
  <si>
    <t>474925f4-3872-4eb8-b482-f52c89db29a4392</t>
  </si>
  <si>
    <t>AW00022352</t>
  </si>
  <si>
    <t>3OPFW8nxGUSIumZsCyEBHg==</t>
  </si>
  <si>
    <t>474925f4-3872-4eb8-b482-f52c89db29a4393</t>
  </si>
  <si>
    <t>AW00023147</t>
  </si>
  <si>
    <t>hBuW9UCih0urBG1hByWFAQ==</t>
  </si>
  <si>
    <t>474925f4-3872-4eb8-b482-f52c89db29a4394</t>
  </si>
  <si>
    <t>AW00023277</t>
  </si>
  <si>
    <t>LDCbigmdQE+IcHNEvP7AqQ==</t>
  </si>
  <si>
    <t>474925f4-3872-4eb8-b482-f52c89db29a4395</t>
  </si>
  <si>
    <t>AW00023295</t>
  </si>
  <si>
    <t>Cd2ZbdoS6E6F4FO/bBQwMA==</t>
  </si>
  <si>
    <t>474925f4-3872-4eb8-b482-f52c89db29a4396</t>
  </si>
  <si>
    <t>AW00023369</t>
  </si>
  <si>
    <t>lS+B3K7Wz0GIwKb4bVaN7w==</t>
  </si>
  <si>
    <t>474925f4-3872-4eb8-b482-f52c89db29a4397</t>
  </si>
  <si>
    <t>AW00023739</t>
  </si>
  <si>
    <t>2uwJNX/mzEaMGg92pPDEZQ==</t>
  </si>
  <si>
    <t>474925f4-3872-4eb8-b482-f52c89db29a4398</t>
  </si>
  <si>
    <t>AW00023885</t>
  </si>
  <si>
    <t>2aO5xyzfRkefqx5JhWgRow==</t>
  </si>
  <si>
    <t>474925f4-3872-4eb8-b482-f52c89db29a4399</t>
  </si>
  <si>
    <t>AW00024265</t>
  </si>
  <si>
    <t>yecrYJcbaEeD+j7VYyU0Bg==</t>
  </si>
  <si>
    <t>474925f4-3872-4eb8-b482-f52c89db29a4400</t>
  </si>
  <si>
    <t>AW00024739</t>
  </si>
  <si>
    <t>/bz/0UvKbUKoJwAc9mWMfw==</t>
  </si>
  <si>
    <t>474925f4-3872-4eb8-b482-f52c89db29a4401</t>
  </si>
  <si>
    <t>AW00024775</t>
  </si>
  <si>
    <t>7vov0WAH+0+/gWwMyt7HSA==</t>
  </si>
  <si>
    <t>474925f4-3872-4eb8-b482-f52c89db29a4402</t>
  </si>
  <si>
    <t>AW00024932</t>
  </si>
  <si>
    <t>7QU4QLLhaU+V+mPA8dn+7w==</t>
  </si>
  <si>
    <t>474925f4-3872-4eb8-b482-f52c89db29a4403</t>
  </si>
  <si>
    <t>AW00024935</t>
  </si>
  <si>
    <t>G3Mt0bR3HUei0JpPhKVi1g==</t>
  </si>
  <si>
    <t>474925f4-3872-4eb8-b482-f52c89db29a4404</t>
  </si>
  <si>
    <t>AW00024971</t>
  </si>
  <si>
    <t>p61DiL1tvECnhD+fd2VYlA==</t>
  </si>
  <si>
    <t>474925f4-3872-4eb8-b482-f52c89db29a4405</t>
  </si>
  <si>
    <t>AW00025840</t>
  </si>
  <si>
    <t>ADYyXbVlakam6dlHtqEVsw==</t>
  </si>
  <si>
    <t>474925f4-3872-4eb8-b482-f52c89db29a4406</t>
  </si>
  <si>
    <t>AW00025849</t>
  </si>
  <si>
    <t>hwm650zYNUexZHQVLN9XsQ==</t>
  </si>
  <si>
    <t>474925f4-3872-4eb8-b482-f52c89db29a4407</t>
  </si>
  <si>
    <t>AW00025916</t>
  </si>
  <si>
    <t>3+bJr7SQD0CxhiEaqS587Q==</t>
  </si>
  <si>
    <t>474925f4-3872-4eb8-b482-f52c89db29a4408</t>
  </si>
  <si>
    <t>AW00025959</t>
  </si>
  <si>
    <t>66FGkIKKcUa0Fpl8vzNjjQ==</t>
  </si>
  <si>
    <t>474925f4-3872-4eb8-b482-f52c89db29a4409</t>
  </si>
  <si>
    <t>AW00026283</t>
  </si>
  <si>
    <t>gk/v8aNdq0O9N4r18aMlwg==</t>
  </si>
  <si>
    <t>474925f4-3872-4eb8-b482-f52c89db29a4410</t>
  </si>
  <si>
    <t>AW00026288</t>
  </si>
  <si>
    <t>6Y9PrxyG6UyTemFMnZhUYw==</t>
  </si>
  <si>
    <t>474925f4-3872-4eb8-b482-f52c89db29a4411</t>
  </si>
  <si>
    <t>AW00026721</t>
  </si>
  <si>
    <t>B4PLl6k4ikuBleBK21WoJQ==</t>
  </si>
  <si>
    <t>474925f4-3872-4eb8-b482-f52c89db29a4412</t>
  </si>
  <si>
    <t>AW00027104</t>
  </si>
  <si>
    <t>/RzC472FhkSzosZMBP0NIg==</t>
  </si>
  <si>
    <t>474925f4-3872-4eb8-b482-f52c89db29a4413</t>
  </si>
  <si>
    <t>AW00027293</t>
  </si>
  <si>
    <t>0h9EP+i6XEODinRor40r+A==</t>
  </si>
  <si>
    <t>474925f4-3872-4eb8-b482-f52c89db29a4414</t>
  </si>
  <si>
    <t>AW00027435</t>
  </si>
  <si>
    <t>2Vv0MYnD90+ZhZMetqNXHA==</t>
  </si>
  <si>
    <t>474925f4-3872-4eb8-b482-f52c89db29a4415</t>
  </si>
  <si>
    <t>AW00027443</t>
  </si>
  <si>
    <t>SOtCJnTZ4EuDmG2obCoSPQ==</t>
  </si>
  <si>
    <t>474925f4-3872-4eb8-b482-f52c89db29a4416</t>
  </si>
  <si>
    <t>AW00027623</t>
  </si>
  <si>
    <t>OdnrD/yIjUK8Ovc0tDhfGA==</t>
  </si>
  <si>
    <t>474925f4-3872-4eb8-b482-f52c89db29a4417</t>
  </si>
  <si>
    <t>AW00027631</t>
  </si>
  <si>
    <t>4um9v/ikdEmdXLkwwkP83w==</t>
  </si>
  <si>
    <t>474925f4-3872-4eb8-b482-f52c89db29a4418</t>
  </si>
  <si>
    <t>AW00028344</t>
  </si>
  <si>
    <t>TijQgtPX/ki+U6ATqvqhtg==</t>
  </si>
  <si>
    <t>474925f4-3872-4eb8-b482-f52c89db29a4419</t>
  </si>
  <si>
    <t>AW00028587</t>
  </si>
  <si>
    <t>FfDpl6HajU6REujpmVt5wA==</t>
  </si>
  <si>
    <t>474925f4-3872-4eb8-b482-f52c89db29a4420</t>
  </si>
  <si>
    <t>AW00028636</t>
  </si>
  <si>
    <t>40VeWsLyZkquSfhAiXfVrA==</t>
  </si>
  <si>
    <t>474925f4-3872-4eb8-b482-f52c89db29a4421</t>
  </si>
  <si>
    <t>AW00028846</t>
  </si>
  <si>
    <t>n+7BzJ2k8k2/EzTcnTGPlg==</t>
  </si>
  <si>
    <t>474925f4-3872-4eb8-b482-f52c89db29a4422</t>
  </si>
  <si>
    <t>AW00028968</t>
  </si>
  <si>
    <t>ZZfxndX280q1OZq09WSc9A==</t>
  </si>
  <si>
    <t>474925f4-3872-4eb8-b482-f52c89db29a4423</t>
  </si>
  <si>
    <t>AW00011228</t>
  </si>
  <si>
    <t>SLJrEDzkiUSI7flofYagrw==</t>
  </si>
  <si>
    <t>474925f4-3872-4eb8-b482-f52c89db29a4424</t>
  </si>
  <si>
    <t>AW00011258</t>
  </si>
  <si>
    <t>awirwG4LMUGa1GnDVugWjQ==</t>
  </si>
  <si>
    <t>474925f4-3872-4eb8-b482-f52c89db29a4425</t>
  </si>
  <si>
    <t>AW00011267</t>
  </si>
  <si>
    <t>m+biLROddkypdSaDSNKe1g==</t>
  </si>
  <si>
    <t>474925f4-3872-4eb8-b482-f52c89db29a4426</t>
  </si>
  <si>
    <t>AW00011299</t>
  </si>
  <si>
    <t>lhJ+hzI7z0Cay8RrY3SPLA==</t>
  </si>
  <si>
    <t>474925f4-3872-4eb8-b482-f52c89db29a4427</t>
  </si>
  <si>
    <t>AW00011806</t>
  </si>
  <si>
    <t>yYGQ57NbpEy3WMJPeGOt0Q==</t>
  </si>
  <si>
    <t>474925f4-3872-4eb8-b482-f52c89db29a4428</t>
  </si>
  <si>
    <t>AW00011849</t>
  </si>
  <si>
    <t>uO/iil9KCU6YV0D53PHDQQ==</t>
  </si>
  <si>
    <t>474925f4-3872-4eb8-b482-f52c89db29a4429</t>
  </si>
  <si>
    <t>AW00012205</t>
  </si>
  <si>
    <t>Mw2UQGFlfEu1M9fguFwQ4Q==</t>
  </si>
  <si>
    <t>474925f4-3872-4eb8-b482-f52c89db29a4430</t>
  </si>
  <si>
    <t>AW00012887</t>
  </si>
  <si>
    <t>f+fjTMQUiEaAtmR92z0U2A==</t>
  </si>
  <si>
    <t>474925f4-3872-4eb8-b482-f52c89db29a4431</t>
  </si>
  <si>
    <t>AW00012932</t>
  </si>
  <si>
    <t>Qxc2fnst40ifeZ0TjFv/yA==</t>
  </si>
  <si>
    <t>474925f4-3872-4eb8-b482-f52c89db29a4432</t>
  </si>
  <si>
    <t>AW00013073</t>
  </si>
  <si>
    <t>cxBEHvdZ0k6jRFSKmVxUDg==</t>
  </si>
  <si>
    <t>474925f4-3872-4eb8-b482-f52c89db29a4433</t>
  </si>
  <si>
    <t>AW00013204</t>
  </si>
  <si>
    <t>2TZ1Q7QBak6/AG+UX4i1LA==</t>
  </si>
  <si>
    <t>474925f4-3872-4eb8-b482-f52c89db29a4434</t>
  </si>
  <si>
    <t>AW00013207</t>
  </si>
  <si>
    <t>AgJE2eC9s02MSgksKVlG7A==</t>
  </si>
  <si>
    <t>474925f4-3872-4eb8-b482-f52c89db29a4435</t>
  </si>
  <si>
    <t>AW00013360</t>
  </si>
  <si>
    <t>A/IlZyId4ESRxezVknK7lA==</t>
  </si>
  <si>
    <t>474925f4-3872-4eb8-b482-f52c89db29a4436</t>
  </si>
  <si>
    <t>AW00013448</t>
  </si>
  <si>
    <t>B4y3WKjdMUi6532PKjToQw==</t>
  </si>
  <si>
    <t>474925f4-3872-4eb8-b482-f52c89db29a4437</t>
  </si>
  <si>
    <t>AW00013728</t>
  </si>
  <si>
    <t>yVkwdI+Np0K1SBaLh4glVw==</t>
  </si>
  <si>
    <t>474925f4-3872-4eb8-b482-f52c89db29a4438</t>
  </si>
  <si>
    <t>AW00014409</t>
  </si>
  <si>
    <t>tc7rIzRYYUCGPZRnoxwZbQ==</t>
  </si>
  <si>
    <t>474925f4-3872-4eb8-b482-f52c89db29a4439</t>
  </si>
  <si>
    <t>AW00014457</t>
  </si>
  <si>
    <t>yRQOA9+QYEiSIwHYqnsmBw==</t>
  </si>
  <si>
    <t>474925f4-3872-4eb8-b482-f52c89db29a4440</t>
  </si>
  <si>
    <t>AW00014591</t>
  </si>
  <si>
    <t>aot1N+HQnkCesdU40X1RIw==</t>
  </si>
  <si>
    <t>474925f4-3872-4eb8-b482-f52c89db29a4441</t>
  </si>
  <si>
    <t>AW00015277</t>
  </si>
  <si>
    <t>AvxFFJrra0qPfAE8KaC7wA==</t>
  </si>
  <si>
    <t>474925f4-3872-4eb8-b482-f52c89db29a4442</t>
  </si>
  <si>
    <t>AW00015411</t>
  </si>
  <si>
    <t>CAZ/6LD+wEyXgSOddjEMsw==</t>
  </si>
  <si>
    <t>474925f4-3872-4eb8-b482-f52c89db29a4443</t>
  </si>
  <si>
    <t>AW00015912</t>
  </si>
  <si>
    <t>W9+Lw+Yqr0W2KXmCSMBA+g==</t>
  </si>
  <si>
    <t>474925f4-3872-4eb8-b482-f52c89db29a4444</t>
  </si>
  <si>
    <t>AW00016010</t>
  </si>
  <si>
    <t>4uFSYOVkUEeBf8LfA+OHWQ==</t>
  </si>
  <si>
    <t>474925f4-3872-4eb8-b482-f52c89db29a4445</t>
  </si>
  <si>
    <t>AW00016079</t>
  </si>
  <si>
    <t>N38MaYYvZUCfJBiT+cRSTQ==</t>
  </si>
  <si>
    <t>474925f4-3872-4eb8-b482-f52c89db29a4446</t>
  </si>
  <si>
    <t>AW00016139</t>
  </si>
  <si>
    <t>yyDpR9nOz0y+g8Qu+jm2ug==</t>
  </si>
  <si>
    <t>474925f4-3872-4eb8-b482-f52c89db29a4447</t>
  </si>
  <si>
    <t>AW00016223</t>
  </si>
  <si>
    <t>7dE4G8nM1068cj0gWKbH5Q==</t>
  </si>
  <si>
    <t>474925f4-3872-4eb8-b482-f52c89db29a4448</t>
  </si>
  <si>
    <t>AW00016225</t>
  </si>
  <si>
    <t>4JfL8JdZjEmhdRqeqqehaA==</t>
  </si>
  <si>
    <t>474925f4-3872-4eb8-b482-f52c89db29a4449</t>
  </si>
  <si>
    <t>AW00016478</t>
  </si>
  <si>
    <t>WPUTNUxb6EqKi9dsiKJf8w==</t>
  </si>
  <si>
    <t>474925f4-3872-4eb8-b482-f52c89db29a4450</t>
  </si>
  <si>
    <t>AW00016766</t>
  </si>
  <si>
    <t>kRYYK/PtjUmIkbzqR6qqKg==</t>
  </si>
  <si>
    <t>474925f4-3872-4eb8-b482-f52c89db29a4451</t>
  </si>
  <si>
    <t>AW00016793</t>
  </si>
  <si>
    <t>p4T2enGZW0WWsM11bumeOA==</t>
  </si>
  <si>
    <t>474925f4-3872-4eb8-b482-f52c89db29a4452</t>
  </si>
  <si>
    <t>AW00016843</t>
  </si>
  <si>
    <t>JH6C49EniEWJZTIpD4+83g==</t>
  </si>
  <si>
    <t>474925f4-3872-4eb8-b482-f52c89db29a4453</t>
  </si>
  <si>
    <t>AW00017005</t>
  </si>
  <si>
    <t>xZHWHtAscE6PzuWPofWc/Q==</t>
  </si>
  <si>
    <t>474925f4-3872-4eb8-b482-f52c89db29a4454</t>
  </si>
  <si>
    <t>AW00017174</t>
  </si>
  <si>
    <t>2Z62jZUOREGA3VvGRkD1hw==</t>
  </si>
  <si>
    <t>474925f4-3872-4eb8-b482-f52c89db29a4455</t>
  </si>
  <si>
    <t>AW00017380</t>
  </si>
  <si>
    <t>SNIhwnL+jE2IWpjFs0sT/Q==</t>
  </si>
  <si>
    <t>474925f4-3872-4eb8-b482-f52c89db29a4456</t>
  </si>
  <si>
    <t>AW00017462</t>
  </si>
  <si>
    <t>6q97HCPhtkm3j61tcLb01w==</t>
  </si>
  <si>
    <t>474925f4-3872-4eb8-b482-f52c89db29a4457</t>
  </si>
  <si>
    <t>AW00017490</t>
  </si>
  <si>
    <t>38jjVkg6bU+aCkb3Tuk9iQ==</t>
  </si>
  <si>
    <t>474925f4-3872-4eb8-b482-f52c89db29a4458</t>
  </si>
  <si>
    <t>AW00017671</t>
  </si>
  <si>
    <t>LRRMkLvELUK0+K1+ZcNcrQ==</t>
  </si>
  <si>
    <t>474925f4-3872-4eb8-b482-f52c89db29a4459</t>
  </si>
  <si>
    <t>AW00018062</t>
  </si>
  <si>
    <t>QGJp+E/ut0SCSw1ZIo0MhQ==</t>
  </si>
  <si>
    <t>474925f4-3872-4eb8-b482-f52c89db29a4460</t>
  </si>
  <si>
    <t>AW00018073</t>
  </si>
  <si>
    <t>hV6wPSreXEu0Xh6DzVYw+g==</t>
  </si>
  <si>
    <t>474925f4-3872-4eb8-b482-f52c89db29a4461</t>
  </si>
  <si>
    <t>AW00018079</t>
  </si>
  <si>
    <t>TM1+JFxB8UeuUZ8PzLccJA==</t>
  </si>
  <si>
    <t>474925f4-3872-4eb8-b482-f52c89db29a4462</t>
  </si>
  <si>
    <t>AW00018106</t>
  </si>
  <si>
    <t>smbcV7tkm0yBWLiBtDgrig==</t>
  </si>
  <si>
    <t>474925f4-3872-4eb8-b482-f52c89db29a4463</t>
  </si>
  <si>
    <t>AW00018340</t>
  </si>
  <si>
    <t>fmGXYXQBHEivF9EzpihboQ==</t>
  </si>
  <si>
    <t>474925f4-3872-4eb8-b482-f52c89db29a4464</t>
  </si>
  <si>
    <t>AW00018656</t>
  </si>
  <si>
    <t>mjijN7WxUUibluli+lnMJg==</t>
  </si>
  <si>
    <t>474925f4-3872-4eb8-b482-f52c89db29a4465</t>
  </si>
  <si>
    <t>AW00018667</t>
  </si>
  <si>
    <t>R3J5YcvNR0qBQMEWtKHAag==</t>
  </si>
  <si>
    <t>474925f4-3872-4eb8-b482-f52c89db29a4466</t>
  </si>
  <si>
    <t>AW00018777</t>
  </si>
  <si>
    <t>NOVvLa1htUe6IXGVCkUcMA==</t>
  </si>
  <si>
    <t>474925f4-3872-4eb8-b482-f52c89db29a4467</t>
  </si>
  <si>
    <t>AW00018823</t>
  </si>
  <si>
    <t>d/uWCOOfX0KXBmuuDJrJNA==</t>
  </si>
  <si>
    <t>474925f4-3872-4eb8-b482-f52c89db29a4468</t>
  </si>
  <si>
    <t>AW00018891</t>
  </si>
  <si>
    <t>el1cAFEzekC8vx8FDMsbjw==</t>
  </si>
  <si>
    <t>474925f4-3872-4eb8-b482-f52c89db29a4469</t>
  </si>
  <si>
    <t>AW00019145</t>
  </si>
  <si>
    <t>vIh1Yd/wsEyyia9cp7mZWA==</t>
  </si>
  <si>
    <t>474925f4-3872-4eb8-b482-f52c89db29a4470</t>
  </si>
  <si>
    <t>AW00019240</t>
  </si>
  <si>
    <t>EEvQDSQelEaxUMR/syo9bA==</t>
  </si>
  <si>
    <t>474925f4-3872-4eb8-b482-f52c89db29a4471</t>
  </si>
  <si>
    <t>AW00019243</t>
  </si>
  <si>
    <t>l3z07cPDvkW8isR96yAKbg==</t>
  </si>
  <si>
    <t>474925f4-3872-4eb8-b482-f52c89db29a4472</t>
  </si>
  <si>
    <t>AW00019758</t>
  </si>
  <si>
    <t>LY3vq6uhmEWAEoGnRMYIIA==</t>
  </si>
  <si>
    <t>474925f4-3872-4eb8-b482-f52c89db29a4473</t>
  </si>
  <si>
    <t>AW00019876</t>
  </si>
  <si>
    <t>2eF+87jwTEO4SJoNcIBzQw==</t>
  </si>
  <si>
    <t>474925f4-3872-4eb8-b482-f52c89db29a4474</t>
  </si>
  <si>
    <t>AW00020303</t>
  </si>
  <si>
    <t>uSBNN9xb4U+l5Kx25+4+ug==</t>
  </si>
  <si>
    <t>474925f4-3872-4eb8-b482-f52c89db29a4475</t>
  </si>
  <si>
    <t>AW00021442</t>
  </si>
  <si>
    <t>DeOP/dzzM029YJZy6lllkA==</t>
  </si>
  <si>
    <t>474925f4-3872-4eb8-b482-f52c89db29a4476</t>
  </si>
  <si>
    <t>AW00021644</t>
  </si>
  <si>
    <t>E1Gy7Babc0GUxiJ82Rd6fg==</t>
  </si>
  <si>
    <t>474925f4-3872-4eb8-b482-f52c89db29a4477</t>
  </si>
  <si>
    <t>AW00021743</t>
  </si>
  <si>
    <t>kKdFR9+7KUm7P1s/XF7zbw==</t>
  </si>
  <si>
    <t>474925f4-3872-4eb8-b482-f52c89db29a4478</t>
  </si>
  <si>
    <t>AW00021748</t>
  </si>
  <si>
    <t>yvP5yLf8AU6VKAlmfydyKg==</t>
  </si>
  <si>
    <t>474925f4-3872-4eb8-b482-f52c89db29a4479</t>
  </si>
  <si>
    <t>AW00021927</t>
  </si>
  <si>
    <t>uFMWVM5280GHTWuukrh18Q==</t>
  </si>
  <si>
    <t>474925f4-3872-4eb8-b482-f52c89db29a4480</t>
  </si>
  <si>
    <t>AW00022256</t>
  </si>
  <si>
    <t>qTjX+rUkd06uSr7o2psDOg==</t>
  </si>
  <si>
    <t>474925f4-3872-4eb8-b482-f52c89db29a4481</t>
  </si>
  <si>
    <t>AW00022272</t>
  </si>
  <si>
    <t>WmIN7bLiDkCQmv9LhnhRTw==</t>
  </si>
  <si>
    <t>474925f4-3872-4eb8-b482-f52c89db29a4482</t>
  </si>
  <si>
    <t>AW00022330</t>
  </si>
  <si>
    <t>JM4UvhDOZ0mci6LmvLhwXA==</t>
  </si>
  <si>
    <t>474925f4-3872-4eb8-b482-f52c89db29a4483</t>
  </si>
  <si>
    <t>AW00022879</t>
  </si>
  <si>
    <t>IFEDGGRTiEmP042Y2Ali9g==</t>
  </si>
  <si>
    <t>474925f4-3872-4eb8-b482-f52c89db29a4484</t>
  </si>
  <si>
    <t>AW00022890</t>
  </si>
  <si>
    <t>0KkR8D7E70iumPa2psPUvw==</t>
  </si>
  <si>
    <t>474925f4-3872-4eb8-b482-f52c89db29a4485</t>
  </si>
  <si>
    <t>AW00023075</t>
  </si>
  <si>
    <t>1K+5uiMT+0mt2rmv9pfLWQ==</t>
  </si>
  <si>
    <t>474925f4-3872-4eb8-b482-f52c89db29a4486</t>
  </si>
  <si>
    <t>AW00023162</t>
  </si>
  <si>
    <t>Ro7XSNAnAUadAI1pMPXbiw==</t>
  </si>
  <si>
    <t>474925f4-3872-4eb8-b482-f52c89db29a4487</t>
  </si>
  <si>
    <t>AW00023214</t>
  </si>
  <si>
    <t>OtqQeTkSIE2/LUI/jrReyA==</t>
  </si>
  <si>
    <t>474925f4-3872-4eb8-b482-f52c89db29a4488</t>
  </si>
  <si>
    <t>AW00023380</t>
  </si>
  <si>
    <t>6qEEeh0Mo0SRmULssT57Sw==</t>
  </si>
  <si>
    <t>474925f4-3872-4eb8-b482-f52c89db29a4489</t>
  </si>
  <si>
    <t>AW00023452</t>
  </si>
  <si>
    <t>bpZfPTRUz0Grt7yyLKr1IQ==</t>
  </si>
  <si>
    <t>474925f4-3872-4eb8-b482-f52c89db29a4490</t>
  </si>
  <si>
    <t>AW00024328</t>
  </si>
  <si>
    <t>rfCMsKSpS0aZp+aoOOoBWQ==</t>
  </si>
  <si>
    <t>474925f4-3872-4eb8-b482-f52c89db29a4491</t>
  </si>
  <si>
    <t>AW00024411</t>
  </si>
  <si>
    <t>9az6pL1H7USUyYX06RJ/iA==</t>
  </si>
  <si>
    <t>474925f4-3872-4eb8-b482-f52c89db29a4492</t>
  </si>
  <si>
    <t>AW00024520</t>
  </si>
  <si>
    <t>jyxnbg21kUm+DpKs1HuV6Q==</t>
  </si>
  <si>
    <t>474925f4-3872-4eb8-b482-f52c89db29a4493</t>
  </si>
  <si>
    <t>AW00024728</t>
  </si>
  <si>
    <t>BpABnP7L1UiVTWzoa03Qxg==</t>
  </si>
  <si>
    <t>474925f4-3872-4eb8-b482-f52c89db29a4494</t>
  </si>
  <si>
    <t>AW00024738</t>
  </si>
  <si>
    <t>IRCBwKeoyUiHhTHVP7bGUg==</t>
  </si>
  <si>
    <t>474925f4-3872-4eb8-b482-f52c89db29a4495</t>
  </si>
  <si>
    <t>AW00024756</t>
  </si>
  <si>
    <t>wuS1lbLf0U6o8rpDd0s+qQ==</t>
  </si>
  <si>
    <t>474925f4-3872-4eb8-b482-f52c89db29a4496</t>
  </si>
  <si>
    <t>AW00024954</t>
  </si>
  <si>
    <t>eY98rIfMz0G7tB6uO8QhwQ==</t>
  </si>
  <si>
    <t>474925f4-3872-4eb8-b482-f52c89db29a4497</t>
  </si>
  <si>
    <t>AW00024985</t>
  </si>
  <si>
    <t>pRLo8j9uSkSE3NtLTDq5LA==</t>
  </si>
  <si>
    <t>474925f4-3872-4eb8-b482-f52c89db29a4498</t>
  </si>
  <si>
    <t>AW00024988</t>
  </si>
  <si>
    <t>ALIDJYqhPE2rbmNY/aY/Gg==</t>
  </si>
  <si>
    <t>474925f4-3872-4eb8-b482-f52c89db29a4499</t>
  </si>
  <si>
    <t>AW00025071</t>
  </si>
  <si>
    <t>WV+ziuJe2kuFLc5SHQ8xhg==</t>
  </si>
  <si>
    <t>474925f4-3872-4eb8-b482-f52c89db29a4500</t>
  </si>
  <si>
    <t>AW00025085</t>
  </si>
  <si>
    <t>LBORgi6HIEmkG2D2MDXlCg==</t>
  </si>
  <si>
    <t>474925f4-3872-4eb8-b482-f52c89db29a4501</t>
  </si>
  <si>
    <t>AW00025388</t>
  </si>
  <si>
    <t>wY9WMuJ0dUu8t4pxOjNnWA==</t>
  </si>
  <si>
    <t>474925f4-3872-4eb8-b482-f52c89db29a4502</t>
  </si>
  <si>
    <t>AW00025429</t>
  </si>
  <si>
    <t>BarHwflmZ06tph+98+xqUw==</t>
  </si>
  <si>
    <t>474925f4-3872-4eb8-b482-f52c89db29a4503</t>
  </si>
  <si>
    <t>AW00026327</t>
  </si>
  <si>
    <t>mm1VzvIoN0m8U4R2K5bnUg==</t>
  </si>
  <si>
    <t>474925f4-3872-4eb8-b482-f52c89db29a4504</t>
  </si>
  <si>
    <t>AW00026328</t>
  </si>
  <si>
    <t>t2e/xY+/9EG05UA4IG7dXA==</t>
  </si>
  <si>
    <t>474925f4-3872-4eb8-b482-f52c89db29a4505</t>
  </si>
  <si>
    <t>AW00026480</t>
  </si>
  <si>
    <t>c4fmqxqFtkaerrJLu4aP0w==</t>
  </si>
  <si>
    <t>474925f4-3872-4eb8-b482-f52c89db29a4506</t>
  </si>
  <si>
    <t>AW00026540</t>
  </si>
  <si>
    <t>VObXzj1M3E+eAWT3298QAA==</t>
  </si>
  <si>
    <t>474925f4-3872-4eb8-b482-f52c89db29a4507</t>
  </si>
  <si>
    <t>AW00026574</t>
  </si>
  <si>
    <t>dpDRLMUrNkOuN99G1Y8nPA==</t>
  </si>
  <si>
    <t>474925f4-3872-4eb8-b482-f52c89db29a4508</t>
  </si>
  <si>
    <t>AW00026577</t>
  </si>
  <si>
    <t>dX4q0tcj60WIcmJmSpOZSQ==</t>
  </si>
  <si>
    <t>474925f4-3872-4eb8-b482-f52c89db29a4509</t>
  </si>
  <si>
    <t>AW00026698</t>
  </si>
  <si>
    <t>zfdsjdwjPUS52KJZW31WhQ==</t>
  </si>
  <si>
    <t>474925f4-3872-4eb8-b482-f52c89db29a4510</t>
  </si>
  <si>
    <t>AW00026803</t>
  </si>
  <si>
    <t>ZKAWil/r6kGnFuTWoEX9XQ==</t>
  </si>
  <si>
    <t>474925f4-3872-4eb8-b482-f52c89db29a4511</t>
  </si>
  <si>
    <t>AW00027192</t>
  </si>
  <si>
    <t>92FqULhokUy5XSIVNlZWhQ==</t>
  </si>
  <si>
    <t>474925f4-3872-4eb8-b482-f52c89db29a4512</t>
  </si>
  <si>
    <t>AW00027273</t>
  </si>
  <si>
    <t>05hKijFCOECim4Dh1/3jbQ==</t>
  </si>
  <si>
    <t>474925f4-3872-4eb8-b482-f52c89db29a4513</t>
  </si>
  <si>
    <t>AW00027389</t>
  </si>
  <si>
    <t>Q9KfUj/4VkSDEiu6DqCLYw==</t>
  </si>
  <si>
    <t>474925f4-3872-4eb8-b482-f52c89db29a4514</t>
  </si>
  <si>
    <t>AW00027544</t>
  </si>
  <si>
    <t>Jhp890ljDU2Z8Ulipg/Ckw==</t>
  </si>
  <si>
    <t>474925f4-3872-4eb8-b482-f52c89db29a4515</t>
  </si>
  <si>
    <t>AW00027575</t>
  </si>
  <si>
    <t>8btf1N96qUu6mqy2nrfMNQ==</t>
  </si>
  <si>
    <t>474925f4-3872-4eb8-b482-f52c89db29a4516</t>
  </si>
  <si>
    <t>AW00028149</t>
  </si>
  <si>
    <t>v9OI/3N5OEm1uEw4bABJhw==</t>
  </si>
  <si>
    <t>474925f4-3872-4eb8-b482-f52c89db29a4517</t>
  </si>
  <si>
    <t>AW00028159</t>
  </si>
  <si>
    <t>6cLoSBtho0ucBbXgdq79bQ==</t>
  </si>
  <si>
    <t>474925f4-3872-4eb8-b482-f52c89db29a4518</t>
  </si>
  <si>
    <t>AW00028676</t>
  </si>
  <si>
    <t>oS3/0IzXdEmiAytUEnFlzA==</t>
  </si>
  <si>
    <t>474925f4-3872-4eb8-b482-f52c89db29a4519</t>
  </si>
  <si>
    <t>AW00028990</t>
  </si>
  <si>
    <t>Pj1FAe2LHUOWoTqivMegkw==</t>
  </si>
  <si>
    <t>474925f4-3872-4eb8-b482-f52c89db29a4520</t>
  </si>
  <si>
    <t>AW00029019</t>
  </si>
  <si>
    <t>QH4S81OKzkOUD+KyknmGqA==</t>
  </si>
  <si>
    <t>474925f4-3872-4eb8-b482-f52c89db29a4521</t>
  </si>
  <si>
    <t>AW00029028</t>
  </si>
  <si>
    <t>1M4/Y61rTUmeDahmT5rMow==</t>
  </si>
  <si>
    <t>474925f4-3872-4eb8-b482-f52c89db29a4522</t>
  </si>
  <si>
    <t>AW00029328</t>
  </si>
  <si>
    <t>ijnRVBPglkq13nGCRAoevQ==</t>
  </si>
  <si>
    <t>474925f4-3872-4eb8-b482-f52c89db29a4523</t>
  </si>
  <si>
    <t>AW00011155</t>
  </si>
  <si>
    <t>2CoXKvgYiES/sdLB21xbKw==</t>
  </si>
  <si>
    <t>474925f4-3872-4eb8-b482-f52c89db29a4524</t>
  </si>
  <si>
    <t>AW00011286</t>
  </si>
  <si>
    <t>Wqpwxta8wEScpqG+FIEfBA==</t>
  </si>
  <si>
    <t>474925f4-3872-4eb8-b482-f52c89db29a4525</t>
  </si>
  <si>
    <t>AW00011774</t>
  </si>
  <si>
    <t>cMwKya+TQE+edOeMQ2giLQ==</t>
  </si>
  <si>
    <t>474925f4-3872-4eb8-b482-f52c89db29a4526</t>
  </si>
  <si>
    <t>AW00011775</t>
  </si>
  <si>
    <t>i+bjRratVkepeQMpXwf5Zw==</t>
  </si>
  <si>
    <t>474925f4-3872-4eb8-b482-f52c89db29a4527</t>
  </si>
  <si>
    <t>AW00011877</t>
  </si>
  <si>
    <t>vIOemyitp0qNorRJc9BPZA==</t>
  </si>
  <si>
    <t>474925f4-3872-4eb8-b482-f52c89db29a4528</t>
  </si>
  <si>
    <t>AW00012150</t>
  </si>
  <si>
    <t>XAG/OmIbREWEF1q8C0RtBA==</t>
  </si>
  <si>
    <t>474925f4-3872-4eb8-b482-f52c89db29a4529</t>
  </si>
  <si>
    <t>AW00012186</t>
  </si>
  <si>
    <t>paL0SXOuCUWPeImOacqG0w==</t>
  </si>
  <si>
    <t>474925f4-3872-4eb8-b482-f52c89db29a4530</t>
  </si>
  <si>
    <t>AW00012206</t>
  </si>
  <si>
    <t>VltK6xzgl0+HhnLnC2RmyQ==</t>
  </si>
  <si>
    <t>474925f4-3872-4eb8-b482-f52c89db29a4531</t>
  </si>
  <si>
    <t>AW00012882</t>
  </si>
  <si>
    <t>FK5Xjdo9LkyxABGrrw17fQ==</t>
  </si>
  <si>
    <t>474925f4-3872-4eb8-b482-f52c89db29a4532</t>
  </si>
  <si>
    <t>AW00012921</t>
  </si>
  <si>
    <t>3nXFpe8bskqQSuKEVI/Zvg==</t>
  </si>
  <si>
    <t>474925f4-3872-4eb8-b482-f52c89db29a4533</t>
  </si>
  <si>
    <t>AW00013212</t>
  </si>
  <si>
    <t>ZUMwW8ap2EKxWPHObTAb5g==</t>
  </si>
  <si>
    <t>474925f4-3872-4eb8-b482-f52c89db29a4534</t>
  </si>
  <si>
    <t>AW00013307</t>
  </si>
  <si>
    <t>apuIcsqLykuChvVLCmf3QA==</t>
  </si>
  <si>
    <t>474925f4-3872-4eb8-b482-f52c89db29a4535</t>
  </si>
  <si>
    <t>AW00013333</t>
  </si>
  <si>
    <t>BtdIQgFvm0qJLPP0J1hQHw==</t>
  </si>
  <si>
    <t>474925f4-3872-4eb8-b482-f52c89db29a4536</t>
  </si>
  <si>
    <t>AW00013336</t>
  </si>
  <si>
    <t>ITwsuQ+hQ0yQmjps4o49JA==</t>
  </si>
  <si>
    <t>474925f4-3872-4eb8-b482-f52c89db29a4537</t>
  </si>
  <si>
    <t>AW00013417</t>
  </si>
  <si>
    <t>dZnKdSHis0e8vyaXkkkgOA==</t>
  </si>
  <si>
    <t>474925f4-3872-4eb8-b482-f52c89db29a4538</t>
  </si>
  <si>
    <t>AW00013984</t>
  </si>
  <si>
    <t>OzkjEnk4NEytkw0V90JB+Q==</t>
  </si>
  <si>
    <t>474925f4-3872-4eb8-b482-f52c89db29a4539</t>
  </si>
  <si>
    <t>AW00014472</t>
  </si>
  <si>
    <t>QPoPDL8SrEqMjIjZ5YGjuQ==</t>
  </si>
  <si>
    <t>474925f4-3872-4eb8-b482-f52c89db29a4540</t>
  </si>
  <si>
    <t>AW00014620</t>
  </si>
  <si>
    <t>b86dRtRWjECmcZ0pw71MxA==</t>
  </si>
  <si>
    <t>474925f4-3872-4eb8-b482-f52c89db29a4541</t>
  </si>
  <si>
    <t>AW00014662</t>
  </si>
  <si>
    <t>PuEQ2vTZJ0+Ro+JK7J4qgQ==</t>
  </si>
  <si>
    <t>474925f4-3872-4eb8-b482-f52c89db29a4542</t>
  </si>
  <si>
    <t>AW00015275</t>
  </si>
  <si>
    <t>trkk27xzAEWkstkaKa/dcg==</t>
  </si>
  <si>
    <t>474925f4-3872-4eb8-b482-f52c89db29a4543</t>
  </si>
  <si>
    <t>AW00015466</t>
  </si>
  <si>
    <t>H+0Cey9PCUyUZ5T7eSca7w==</t>
  </si>
  <si>
    <t>474925f4-3872-4eb8-b482-f52c89db29a4544</t>
  </si>
  <si>
    <t>AW00015884</t>
  </si>
  <si>
    <t>4gfmWTAqcEKnc7t46Virhg==</t>
  </si>
  <si>
    <t>474925f4-3872-4eb8-b482-f52c89db29a4545</t>
  </si>
  <si>
    <t>AW00016362</t>
  </si>
  <si>
    <t>wcqEyCizZk+4Im9U/LLrtQ==</t>
  </si>
  <si>
    <t>474925f4-3872-4eb8-b482-f52c89db29a4546</t>
  </si>
  <si>
    <t>AW00016868</t>
  </si>
  <si>
    <t>wKZLzGFUrESDWWaGOdXXIA==</t>
  </si>
  <si>
    <t>474925f4-3872-4eb8-b482-f52c89db29a4547</t>
  </si>
  <si>
    <t>AW00017010</t>
  </si>
  <si>
    <t>UrvJQFopPEGelDzissBPhA==</t>
  </si>
  <si>
    <t>474925f4-3872-4eb8-b482-f52c89db29a4548</t>
  </si>
  <si>
    <t>AW00017172</t>
  </si>
  <si>
    <t>36Hx3ELpDEKHi5l/Whn+EA==</t>
  </si>
  <si>
    <t>474925f4-3872-4eb8-b482-f52c89db29a4549</t>
  </si>
  <si>
    <t>AW00017460</t>
  </si>
  <si>
    <t>JkP1QaKkjk6RbO5e3hV3TA==</t>
  </si>
  <si>
    <t>474925f4-3872-4eb8-b482-f52c89db29a4550</t>
  </si>
  <si>
    <t>AW00018061</t>
  </si>
  <si>
    <t>rFPGQAOqoE22qMpFbRxvOw==</t>
  </si>
  <si>
    <t>474925f4-3872-4eb8-b482-f52c89db29a4551</t>
  </si>
  <si>
    <t>AW00018120</t>
  </si>
  <si>
    <t>Y/ZXalQfZUmPiK56KMZujw==</t>
  </si>
  <si>
    <t>474925f4-3872-4eb8-b482-f52c89db29a4552</t>
  </si>
  <si>
    <t>AW00018327</t>
  </si>
  <si>
    <t>P1ChHIwQv0SM9ZXkZuWo6Q==</t>
  </si>
  <si>
    <t>474925f4-3872-4eb8-b482-f52c89db29a4553</t>
  </si>
  <si>
    <t>AW00018434</t>
  </si>
  <si>
    <t>tlnr6bIgaEe+nptJClfMnA==</t>
  </si>
  <si>
    <t>474925f4-3872-4eb8-b482-f52c89db29a4554</t>
  </si>
  <si>
    <t>AW00018456</t>
  </si>
  <si>
    <t>yisYeeqm3kO1Rd2O1izcXQ==</t>
  </si>
  <si>
    <t>474925f4-3872-4eb8-b482-f52c89db29a4555</t>
  </si>
  <si>
    <t>AW00018574</t>
  </si>
  <si>
    <t>IUr3+HxkoUGMc+4xini6SA==</t>
  </si>
  <si>
    <t>474925f4-3872-4eb8-b482-f52c89db29a4556</t>
  </si>
  <si>
    <t>AW00018575</t>
  </si>
  <si>
    <t>nV8YwZxvxUSm7Pl7L4wTPw==</t>
  </si>
  <si>
    <t>474925f4-3872-4eb8-b482-f52c89db29a4557</t>
  </si>
  <si>
    <t>AW00018750</t>
  </si>
  <si>
    <t>p5vdmhBv2kWUhzWrZCsBiw==</t>
  </si>
  <si>
    <t>474925f4-3872-4eb8-b482-f52c89db29a4558</t>
  </si>
  <si>
    <t>AW00018862</t>
  </si>
  <si>
    <t>8Pvg56dxREKIwiHPkliwCg==</t>
  </si>
  <si>
    <t>474925f4-3872-4eb8-b482-f52c89db29a4559</t>
  </si>
  <si>
    <t>AW00019129</t>
  </si>
  <si>
    <t>q5DLaun4q0OhqjagP5fI6g==</t>
  </si>
  <si>
    <t>474925f4-3872-4eb8-b482-f52c89db29a4560</t>
  </si>
  <si>
    <t>AW00019134</t>
  </si>
  <si>
    <t>62TqAEppgkOjDXDjluVqlA==</t>
  </si>
  <si>
    <t>474925f4-3872-4eb8-b482-f52c89db29a4561</t>
  </si>
  <si>
    <t>AW00019165</t>
  </si>
  <si>
    <t>PcWQrE7qf0qaBRM1EUPqaA==</t>
  </si>
  <si>
    <t>474925f4-3872-4eb8-b482-f52c89db29a4562</t>
  </si>
  <si>
    <t>AW00019401</t>
  </si>
  <si>
    <t>Wz5fuDnkbUu637Pm4oRvbA==</t>
  </si>
  <si>
    <t>474925f4-3872-4eb8-b482-f52c89db29a4563</t>
  </si>
  <si>
    <t>AW00019688</t>
  </si>
  <si>
    <t>SscRAlfLRkmnMiYiSpNnSQ==</t>
  </si>
  <si>
    <t>474925f4-3872-4eb8-b482-f52c89db29a4564</t>
  </si>
  <si>
    <t>AW00019702</t>
  </si>
  <si>
    <t>1o2IF83whUi8B6U6YDyRMA==</t>
  </si>
  <si>
    <t>474925f4-3872-4eb8-b482-f52c89db29a4565</t>
  </si>
  <si>
    <t>AW00019716</t>
  </si>
  <si>
    <t>1nIiU9aavEq8AjX+Y4fQeg==</t>
  </si>
  <si>
    <t>474925f4-3872-4eb8-b482-f52c89db29a4566</t>
  </si>
  <si>
    <t>AW00019731</t>
  </si>
  <si>
    <t>rH6cTKtR802Eedus+PVpVw==</t>
  </si>
  <si>
    <t>474925f4-3872-4eb8-b482-f52c89db29a4567</t>
  </si>
  <si>
    <t>AW00020523</t>
  </si>
  <si>
    <t>hjxe8jyZdU+u/+N9CzP39g==</t>
  </si>
  <si>
    <t>474925f4-3872-4eb8-b482-f52c89db29a4568</t>
  </si>
  <si>
    <t>AW00020542</t>
  </si>
  <si>
    <t>RiE+3iG7tUSXEYhRZjTwbg==</t>
  </si>
  <si>
    <t>474925f4-3872-4eb8-b482-f52c89db29a4569</t>
  </si>
  <si>
    <t>AW00020755</t>
  </si>
  <si>
    <t>DLLs6tdGTUqg4Zio9Vf6EA==</t>
  </si>
  <si>
    <t>474925f4-3872-4eb8-b482-f52c89db29a4570</t>
  </si>
  <si>
    <t>AW00021425</t>
  </si>
  <si>
    <t>aktFbm+rUUylCsDneM4u4Q==</t>
  </si>
  <si>
    <t>474925f4-3872-4eb8-b482-f52c89db29a4571</t>
  </si>
  <si>
    <t>AW00021648</t>
  </si>
  <si>
    <t>iJxyYk1LGU2tQNOuhDM4Zg==</t>
  </si>
  <si>
    <t>474925f4-3872-4eb8-b482-f52c89db29a4572</t>
  </si>
  <si>
    <t>AW00021688</t>
  </si>
  <si>
    <t>9t2kRscK3EOiUysNlLeMAg==</t>
  </si>
  <si>
    <t>474925f4-3872-4eb8-b482-f52c89db29a4573</t>
  </si>
  <si>
    <t>AW00021705</t>
  </si>
  <si>
    <t>J2pBticKcUOFh6n1Y2/ikw==</t>
  </si>
  <si>
    <t>474925f4-3872-4eb8-b482-f52c89db29a4574</t>
  </si>
  <si>
    <t>AW00021749</t>
  </si>
  <si>
    <t>vAsvPQ/iFE2WKtfBxzM14Q==</t>
  </si>
  <si>
    <t>474925f4-3872-4eb8-b482-f52c89db29a4575</t>
  </si>
  <si>
    <t>AW00021929</t>
  </si>
  <si>
    <t>jwUPADJ7fkKGa6DU0zhayA==</t>
  </si>
  <si>
    <t>474925f4-3872-4eb8-b482-f52c89db29a4576</t>
  </si>
  <si>
    <t>AW00022053</t>
  </si>
  <si>
    <t>JnTTo+yUokOhSkE2HGwc9g==</t>
  </si>
  <si>
    <t>474925f4-3872-4eb8-b482-f52c89db29a4577</t>
  </si>
  <si>
    <t>AW00022055</t>
  </si>
  <si>
    <t>ShhJfO2qx0yAxdN+TOkzbQ==</t>
  </si>
  <si>
    <t>474925f4-3872-4eb8-b482-f52c89db29a4578</t>
  </si>
  <si>
    <t>AW00022356</t>
  </si>
  <si>
    <t>LS+TsiCUn0eajQ5SK6rH/Q==</t>
  </si>
  <si>
    <t>474925f4-3872-4eb8-b482-f52c89db29a4579</t>
  </si>
  <si>
    <t>AW00023066</t>
  </si>
  <si>
    <t>jILy5fW8SkKE5Q76ZysKxA==</t>
  </si>
  <si>
    <t>474925f4-3872-4eb8-b482-f52c89db29a4580</t>
  </si>
  <si>
    <t>AW00023069</t>
  </si>
  <si>
    <t>osL5pt+Qp02f4xkBHyRNSg==</t>
  </si>
  <si>
    <t>474925f4-3872-4eb8-b482-f52c89db29a4581</t>
  </si>
  <si>
    <t>AW00023080</t>
  </si>
  <si>
    <t>PtA6RjQ8mk2vgookHd3NLQ==</t>
  </si>
  <si>
    <t>474925f4-3872-4eb8-b482-f52c89db29a4582</t>
  </si>
  <si>
    <t>AW00023126</t>
  </si>
  <si>
    <t>EkUeTozUKUGp11/96NPD9Q==</t>
  </si>
  <si>
    <t>474925f4-3872-4eb8-b482-f52c89db29a4583</t>
  </si>
  <si>
    <t>AW00023206</t>
  </si>
  <si>
    <t>n3wvrdcz8kWfrqV8FpId1A==</t>
  </si>
  <si>
    <t>474925f4-3872-4eb8-b482-f52c89db29a4584</t>
  </si>
  <si>
    <t>AW00023217</t>
  </si>
  <si>
    <t>Z70uTMxY1ka41J61nvF9Xw==</t>
  </si>
  <si>
    <t>474925f4-3872-4eb8-b482-f52c89db29a4585</t>
  </si>
  <si>
    <t>AW00023365</t>
  </si>
  <si>
    <t>T7m2VTlqMkaMpOVTugWloA==</t>
  </si>
  <si>
    <t>474925f4-3872-4eb8-b482-f52c89db29a4586</t>
  </si>
  <si>
    <t>AW00023394</t>
  </si>
  <si>
    <t>TgAIIjB/uU2lkk4zc4Z+/g==</t>
  </si>
  <si>
    <t>474925f4-3872-4eb8-b482-f52c89db29a4587</t>
  </si>
  <si>
    <t>AW00023407</t>
  </si>
  <si>
    <t>21pb8/I7KE+LYJcrQlK91w==</t>
  </si>
  <si>
    <t>474925f4-3872-4eb8-b482-f52c89db29a4588</t>
  </si>
  <si>
    <t>AW00023722</t>
  </si>
  <si>
    <t>4KlXxZzqCUqKFfOfjn72bg==</t>
  </si>
  <si>
    <t>474925f4-3872-4eb8-b482-f52c89db29a4589</t>
  </si>
  <si>
    <t>AW00024323</t>
  </si>
  <si>
    <t>kck+IuwSGEmpBwBG999pkw==</t>
  </si>
  <si>
    <t>474925f4-3872-4eb8-b482-f52c89db29a4590</t>
  </si>
  <si>
    <t>AW00024648</t>
  </si>
  <si>
    <t>BgqvX9ZNuUyoPqDdv4sRHA==</t>
  </si>
  <si>
    <t>474925f4-3872-4eb8-b482-f52c89db29a4591</t>
  </si>
  <si>
    <t>AW00024958</t>
  </si>
  <si>
    <t>mMsd8AlOhkqLyiQMUvN1Dg==</t>
  </si>
  <si>
    <t>474925f4-3872-4eb8-b482-f52c89db29a4592</t>
  </si>
  <si>
    <t>AW00024987</t>
  </si>
  <si>
    <t>6bNdKXNV2EWmyAFNLoVgZw==</t>
  </si>
  <si>
    <t>474925f4-3872-4eb8-b482-f52c89db29a4593</t>
  </si>
  <si>
    <t>AW00024992</t>
  </si>
  <si>
    <t>6qPBLSHV+EKX3ESHQdyIzA==</t>
  </si>
  <si>
    <t>474925f4-3872-4eb8-b482-f52c89db29a4594</t>
  </si>
  <si>
    <t>AW00024993</t>
  </si>
  <si>
    <t>uWQS1YLowk67YqYZfBPtPw==</t>
  </si>
  <si>
    <t>474925f4-3872-4eb8-b482-f52c89db29a4595</t>
  </si>
  <si>
    <t>AW00025060</t>
  </si>
  <si>
    <t>98BF8xr2UUeLxlOFGg+0qQ==</t>
  </si>
  <si>
    <t>474925f4-3872-4eb8-b482-f52c89db29a4596</t>
  </si>
  <si>
    <t>AW00025152</t>
  </si>
  <si>
    <t>EaF5c9VOU0eSSSE5V7XYNQ==</t>
  </si>
  <si>
    <t>474925f4-3872-4eb8-b482-f52c89db29a4597</t>
  </si>
  <si>
    <t>AW00025377</t>
  </si>
  <si>
    <t>HYf6udFLj0yCQCZ7m4vANA==</t>
  </si>
  <si>
    <t>474925f4-3872-4eb8-b482-f52c89db29a4598</t>
  </si>
  <si>
    <t>AW00025894</t>
  </si>
  <si>
    <t>vbnSmg2QgUuGE15Z4ijaCA==</t>
  </si>
  <si>
    <t>474925f4-3872-4eb8-b482-f52c89db29a4599</t>
  </si>
  <si>
    <t>AW00025908</t>
  </si>
  <si>
    <t>CefTg7Cq4EqriKIgjJ3Gog==</t>
  </si>
  <si>
    <t>474925f4-3872-4eb8-b482-f52c89db29a4600</t>
  </si>
  <si>
    <t>AW00025976</t>
  </si>
  <si>
    <t>NYgyNS66BUK/Zj3sBRmW/w==</t>
  </si>
  <si>
    <t>474925f4-3872-4eb8-b482-f52c89db29a4601</t>
  </si>
  <si>
    <t>AW00026111</t>
  </si>
  <si>
    <t>jkE+XKpOd02LqBJaB0ADJg==</t>
  </si>
  <si>
    <t>474925f4-3872-4eb8-b482-f52c89db29a4602</t>
  </si>
  <si>
    <t>AW00026203</t>
  </si>
  <si>
    <t>cEuNLqb40E2dK+WaB9q/1w==</t>
  </si>
  <si>
    <t>474925f4-3872-4eb8-b482-f52c89db29a4603</t>
  </si>
  <si>
    <t>AW00026247</t>
  </si>
  <si>
    <t>idEMWRBM+0u5F1bmt/ptUw==</t>
  </si>
  <si>
    <t>474925f4-3872-4eb8-b482-f52c89db29a4604</t>
  </si>
  <si>
    <t>AW00026557</t>
  </si>
  <si>
    <t>Z4xsJs+zR0G/dB62NSN1PA==</t>
  </si>
  <si>
    <t>474925f4-3872-4eb8-b482-f52c89db29a4605</t>
  </si>
  <si>
    <t>AW00026604</t>
  </si>
  <si>
    <t>GJ1rxAgeWk+OxUHNlPU6qQ==</t>
  </si>
  <si>
    <t>474925f4-3872-4eb8-b482-f52c89db29a4606</t>
  </si>
  <si>
    <t>AW00026650</t>
  </si>
  <si>
    <t>mcNK1UXW40ieWUhURASAxA==</t>
  </si>
  <si>
    <t>474925f4-3872-4eb8-b482-f52c89db29a4607</t>
  </si>
  <si>
    <t>AW00027539</t>
  </si>
  <si>
    <t>sF7bL5LgW0q/lMB7FypJjw==</t>
  </si>
  <si>
    <t>474925f4-3872-4eb8-b482-f52c89db29a4608</t>
  </si>
  <si>
    <t>AW00027603</t>
  </si>
  <si>
    <t>E7hPtjJ6uUiaoaosFHi3pw==</t>
  </si>
  <si>
    <t>474925f4-3872-4eb8-b482-f52c89db29a4609</t>
  </si>
  <si>
    <t>AW00028099</t>
  </si>
  <si>
    <t>/j06C6Kl90uS79WRV6RRGw==</t>
  </si>
  <si>
    <t>474925f4-3872-4eb8-b482-f52c89db29a4610</t>
  </si>
  <si>
    <t>AW00028145</t>
  </si>
  <si>
    <t>boT/4riI+EOPdbEuWsn3iA==</t>
  </si>
  <si>
    <t>474925f4-3872-4eb8-b482-f52c89db29a4611</t>
  </si>
  <si>
    <t>AW00028649</t>
  </si>
  <si>
    <t>lwoj+D6Trka/O6wHeum4rg==</t>
  </si>
  <si>
    <t>474925f4-3872-4eb8-b482-f52c89db29a4612</t>
  </si>
  <si>
    <t>AW00028975</t>
  </si>
  <si>
    <t>fSj7DAHgOkes4VwCs7YYqQ==</t>
  </si>
  <si>
    <t>474925f4-3872-4eb8-b482-f52c89db29a4613</t>
  </si>
  <si>
    <t>AW00029025</t>
  </si>
  <si>
    <t>RDraHzdeOkOY2zzaXGClPQ==</t>
  </si>
  <si>
    <t>474925f4-3872-4eb8-b482-f52c89db29a4614</t>
  </si>
  <si>
    <t>AW00029033</t>
  </si>
  <si>
    <t>aNu/T6wJwE+OkoAbzV3mvQ==</t>
  </si>
  <si>
    <t>474925f4-3872-4eb8-b482-f52c89db29a4615</t>
  </si>
  <si>
    <t>AW00029157</t>
  </si>
  <si>
    <t>Dh/IXMn0sk2UOinjjcvoIg==</t>
  </si>
  <si>
    <t>474925f4-3872-4eb8-b482-f52c89db29a4616</t>
  </si>
  <si>
    <t>AW00011515</t>
  </si>
  <si>
    <t>+kkxIKlZrU++Ke8IBeTZww==</t>
  </si>
  <si>
    <t>474925f4-3872-4eb8-b482-f52c89db29a4617</t>
  </si>
  <si>
    <t>AW00011629</t>
  </si>
  <si>
    <t>bG4411juk0Kv1oBCs7NILQ==</t>
  </si>
  <si>
    <t>474925f4-3872-4eb8-b482-f52c89db29a4618</t>
  </si>
  <si>
    <t>AW00011665</t>
  </si>
  <si>
    <t>CuW8cjbmREO1qWCLp/1EgQ==</t>
  </si>
  <si>
    <t>474925f4-3872-4eb8-b482-f52c89db29a4619</t>
  </si>
  <si>
    <t>AW00011672</t>
  </si>
  <si>
    <t>ANtFep2+nE2MTJP7PVZjXQ==</t>
  </si>
  <si>
    <t>474925f4-3872-4eb8-b482-f52c89db29a4620</t>
  </si>
  <si>
    <t>AW00011891</t>
  </si>
  <si>
    <t>ZDCtqatzq0WK9fDq0mc4nA==</t>
  </si>
  <si>
    <t>474925f4-3872-4eb8-b482-f52c89db29a4621</t>
  </si>
  <si>
    <t>AW00012043</t>
  </si>
  <si>
    <t>daUuJ4oyxUm419/HIdCJaw==</t>
  </si>
  <si>
    <t>474925f4-3872-4eb8-b482-f52c89db29a4622</t>
  </si>
  <si>
    <t>AW00012045</t>
  </si>
  <si>
    <t>qH+a8CVUp0u8ai9CCgoZyA==</t>
  </si>
  <si>
    <t>474925f4-3872-4eb8-b482-f52c89db29a4623</t>
  </si>
  <si>
    <t>AW00012079</t>
  </si>
  <si>
    <t>hWBB8RTnoUy66NChmLCKqQ==</t>
  </si>
  <si>
    <t>474925f4-3872-4eb8-b482-f52c89db29a4624</t>
  </si>
  <si>
    <t>AW00012093</t>
  </si>
  <si>
    <t>d7aHMEoDdkOrQTRM+6U4qw==</t>
  </si>
  <si>
    <t>474925f4-3872-4eb8-b482-f52c89db29a4625</t>
  </si>
  <si>
    <t>AW00012881</t>
  </si>
  <si>
    <t>TaW90SNNVkine75BGZZiLw==</t>
  </si>
  <si>
    <t>474925f4-3872-4eb8-b482-f52c89db29a4626</t>
  </si>
  <si>
    <t>AW00012966</t>
  </si>
  <si>
    <t>6ht37xyFKUCyqmWftsCbbg==</t>
  </si>
  <si>
    <t>474925f4-3872-4eb8-b482-f52c89db29a4627</t>
  </si>
  <si>
    <t>AW00013147</t>
  </si>
  <si>
    <t>O68FbgEwUUqAf2eLZ0+/bQ==</t>
  </si>
  <si>
    <t>474925f4-3872-4eb8-b482-f52c89db29a4628</t>
  </si>
  <si>
    <t>AW00013228</t>
  </si>
  <si>
    <t>yFoSRgEgx0uRgsWM7JqL2g==</t>
  </si>
  <si>
    <t>474925f4-3872-4eb8-b482-f52c89db29a4629</t>
  </si>
  <si>
    <t>AW00013302</t>
  </si>
  <si>
    <t>NFNBPRGzIkOP1H2DKqDczg==</t>
  </si>
  <si>
    <t>474925f4-3872-4eb8-b482-f52c89db29a4630</t>
  </si>
  <si>
    <t>AW00013364</t>
  </si>
  <si>
    <t>WI6nLUUGt0uCwkKSOdiUzw==</t>
  </si>
  <si>
    <t>474925f4-3872-4eb8-b482-f52c89db29a4631</t>
  </si>
  <si>
    <t>AW00014253</t>
  </si>
  <si>
    <t>lHG9b9E4VEqdbCD4kmxiKg==</t>
  </si>
  <si>
    <t>474925f4-3872-4eb8-b482-f52c89db29a4632</t>
  </si>
  <si>
    <t>AW00014431</t>
  </si>
  <si>
    <t>YZrUWBHpeEivJWj2K3TE0Q==</t>
  </si>
  <si>
    <t>474925f4-3872-4eb8-b482-f52c89db29a4633</t>
  </si>
  <si>
    <t>AW00014493</t>
  </si>
  <si>
    <t>cBc+sGng90aZUkNRaEMT5g==</t>
  </si>
  <si>
    <t>474925f4-3872-4eb8-b482-f52c89db29a4634</t>
  </si>
  <si>
    <t>AW00014580</t>
  </si>
  <si>
    <t>mf5+8U2FR0Ovp5X3ii61Cw==</t>
  </si>
  <si>
    <t>474925f4-3872-4eb8-b482-f52c89db29a4635</t>
  </si>
  <si>
    <t>AW00014646</t>
  </si>
  <si>
    <t>5KNgL0aW7kSyh671hR98ug==</t>
  </si>
  <si>
    <t>474925f4-3872-4eb8-b482-f52c89db29a4636</t>
  </si>
  <si>
    <t>AW00014759</t>
  </si>
  <si>
    <t>mA1c75TeQEeOx5KmVDvVoA==</t>
  </si>
  <si>
    <t>474925f4-3872-4eb8-b482-f52c89db29a4637</t>
  </si>
  <si>
    <t>AW00014852</t>
  </si>
  <si>
    <t>oDoojqqKJ0WfKJ9uv8vvDw==</t>
  </si>
  <si>
    <t>474925f4-3872-4eb8-b482-f52c89db29a4638</t>
  </si>
  <si>
    <t>AW00014884</t>
  </si>
  <si>
    <t>RrESm90XnkmO85sN2rXQBA==</t>
  </si>
  <si>
    <t>474925f4-3872-4eb8-b482-f52c89db29a4639</t>
  </si>
  <si>
    <t>AW00015347</t>
  </si>
  <si>
    <t>LQ87+UppYkKSKoCnacY5WQ==</t>
  </si>
  <si>
    <t>474925f4-3872-4eb8-b482-f52c89db29a4640</t>
  </si>
  <si>
    <t>AW00015361</t>
  </si>
  <si>
    <t>GfMrH5xyykmR2koDPClYog==</t>
  </si>
  <si>
    <t>474925f4-3872-4eb8-b482-f52c89db29a4641</t>
  </si>
  <si>
    <t>AW00015399</t>
  </si>
  <si>
    <t>pff2zQRM6kqFX71lY3LECg==</t>
  </si>
  <si>
    <t>474925f4-3872-4eb8-b482-f52c89db29a4642</t>
  </si>
  <si>
    <t>AW00015404</t>
  </si>
  <si>
    <t>BmukUkYMik++r2trn6gSGw==</t>
  </si>
  <si>
    <t>474925f4-3872-4eb8-b482-f52c89db29a4643</t>
  </si>
  <si>
    <t>AW00015541</t>
  </si>
  <si>
    <t>+6VrvqxVP065jUMr0h4+/w==</t>
  </si>
  <si>
    <t>474925f4-3872-4eb8-b482-f52c89db29a4644</t>
  </si>
  <si>
    <t>AW00015960</t>
  </si>
  <si>
    <t>3TRimOB8fUGoO1i0TXwIAg==</t>
  </si>
  <si>
    <t>474925f4-3872-4eb8-b482-f52c89db29a4645</t>
  </si>
  <si>
    <t>AW00016778</t>
  </si>
  <si>
    <t>H1ukUWsW8EaHdcI7pGZy5Q==</t>
  </si>
  <si>
    <t>474925f4-3872-4eb8-b482-f52c89db29a4646</t>
  </si>
  <si>
    <t>AW00017004</t>
  </si>
  <si>
    <t>V8NIcZKC2ESuO8v2l/8tkg==</t>
  </si>
  <si>
    <t>474925f4-3872-4eb8-b482-f52c89db29a4647</t>
  </si>
  <si>
    <t>AW00017008</t>
  </si>
  <si>
    <t>pqKvWtQYrkqcwRWvsP38Bw==</t>
  </si>
  <si>
    <t>474925f4-3872-4eb8-b482-f52c89db29a4648</t>
  </si>
  <si>
    <t>AW00017156</t>
  </si>
  <si>
    <t>w+dMytpNLkq3UeW9gLibhw==</t>
  </si>
  <si>
    <t>474925f4-3872-4eb8-b482-f52c89db29a4649</t>
  </si>
  <si>
    <t>AW00017475</t>
  </si>
  <si>
    <t>Uc8ruwMb9EGyoQPj4TSvpg==</t>
  </si>
  <si>
    <t>474925f4-3872-4eb8-b482-f52c89db29a4650</t>
  </si>
  <si>
    <t>AW00017542</t>
  </si>
  <si>
    <t>6Ix3Sy9prkOoJPdGPcFaRg==</t>
  </si>
  <si>
    <t>474925f4-3872-4eb8-b482-f52c89db29a4651</t>
  </si>
  <si>
    <t>AW00017690</t>
  </si>
  <si>
    <t>v+RM+6npF0+bs1zoor8JIA==</t>
  </si>
  <si>
    <t>474925f4-3872-4eb8-b482-f52c89db29a4652</t>
  </si>
  <si>
    <t>AW00017870</t>
  </si>
  <si>
    <t>GqC5uvNfk0CL/lvuI7rXiQ==</t>
  </si>
  <si>
    <t>474925f4-3872-4eb8-b482-f52c89db29a4653</t>
  </si>
  <si>
    <t>AW00018578</t>
  </si>
  <si>
    <t>My0ECPuXJEaTHq2rOG6luQ==</t>
  </si>
  <si>
    <t>474925f4-3872-4eb8-b482-f52c89db29a4654</t>
  </si>
  <si>
    <t>AW00018654</t>
  </si>
  <si>
    <t>FFvHSioh/ESITAOKnpHVIw==</t>
  </si>
  <si>
    <t>474925f4-3872-4eb8-b482-f52c89db29a4655</t>
  </si>
  <si>
    <t>AW00018879</t>
  </si>
  <si>
    <t>XHfrgCmpuEacs984mFIkDg==</t>
  </si>
  <si>
    <t>474925f4-3872-4eb8-b482-f52c89db29a4656</t>
  </si>
  <si>
    <t>AW00018955</t>
  </si>
  <si>
    <t>R+GZpvHXKUGvmdv6SCNf+g==</t>
  </si>
  <si>
    <t>474925f4-3872-4eb8-b482-f52c89db29a4657</t>
  </si>
  <si>
    <t>AW00018970</t>
  </si>
  <si>
    <t>r42ie/QkcUuxB+u0YbTLsQ==</t>
  </si>
  <si>
    <t>474925f4-3872-4eb8-b482-f52c89db29a4658</t>
  </si>
  <si>
    <t>AW00019019</t>
  </si>
  <si>
    <t>NOUY1grEZUmu+GJonqsoVA==</t>
  </si>
  <si>
    <t>474925f4-3872-4eb8-b482-f52c89db29a4659</t>
  </si>
  <si>
    <t>AW00019233</t>
  </si>
  <si>
    <t>ODC3IdxJm0q1JSlDnpZ9gg==</t>
  </si>
  <si>
    <t>474925f4-3872-4eb8-b482-f52c89db29a4660</t>
  </si>
  <si>
    <t>AW00019686</t>
  </si>
  <si>
    <t>yktYXZSNvEaf19fcpZ1d5A==</t>
  </si>
  <si>
    <t>474925f4-3872-4eb8-b482-f52c89db29a4661</t>
  </si>
  <si>
    <t>AW00019799</t>
  </si>
  <si>
    <t>7zdykVmTtkulfzDT9DmJWQ==</t>
  </si>
  <si>
    <t>474925f4-3872-4eb8-b482-f52c89db29a4662</t>
  </si>
  <si>
    <t>AW00019853</t>
  </si>
  <si>
    <t>1m+RAGL8GUC/F0S2Nj8jag==</t>
  </si>
  <si>
    <t>474925f4-3872-4eb8-b482-f52c89db29a4663</t>
  </si>
  <si>
    <t>AW00019878</t>
  </si>
  <si>
    <t>GHR/Z+RDIESWP3qU9uDe4g==</t>
  </si>
  <si>
    <t>474925f4-3872-4eb8-b482-f52c89db29a4664</t>
  </si>
  <si>
    <t>AW00020308</t>
  </si>
  <si>
    <t>ODlSP1xGnkCRkZ1zY3DmKg==</t>
  </si>
  <si>
    <t>474925f4-3872-4eb8-b482-f52c89db29a4665</t>
  </si>
  <si>
    <t>AW00020360</t>
  </si>
  <si>
    <t>akOFgyS8CE+Ri/liRzqaqQ==</t>
  </si>
  <si>
    <t>474925f4-3872-4eb8-b482-f52c89db29a4666</t>
  </si>
  <si>
    <t>AW00020486</t>
  </si>
  <si>
    <t>7liLdY1X4UW2hm5/P5ye/g==</t>
  </si>
  <si>
    <t>474925f4-3872-4eb8-b482-f52c89db29a4667</t>
  </si>
  <si>
    <t>AW00020497</t>
  </si>
  <si>
    <t>Kt+iSWxsW0aMgNDakVatyw==</t>
  </si>
  <si>
    <t>474925f4-3872-4eb8-b482-f52c89db29a4668</t>
  </si>
  <si>
    <t>AW00021317</t>
  </si>
  <si>
    <t>QgEIIJFw5EeZsFqavMU8gw==</t>
  </si>
  <si>
    <t>474925f4-3872-4eb8-b482-f52c89db29a4669</t>
  </si>
  <si>
    <t>AW00021344</t>
  </si>
  <si>
    <t>aAKMoNj/lEaTyVEOp0Q++w==</t>
  </si>
  <si>
    <t>474925f4-3872-4eb8-b482-f52c89db29a4670</t>
  </si>
  <si>
    <t>AW00022127</t>
  </si>
  <si>
    <t>KlbvwUjjDk2qnwFDNQabag==</t>
  </si>
  <si>
    <t>474925f4-3872-4eb8-b482-f52c89db29a4671</t>
  </si>
  <si>
    <t>AW00022293</t>
  </si>
  <si>
    <t>wG36crN7y026O2cWFhh22w==</t>
  </si>
  <si>
    <t>474925f4-3872-4eb8-b482-f52c89db29a4672</t>
  </si>
  <si>
    <t>AW00022331</t>
  </si>
  <si>
    <t>54Hh+EckrUe1qQBfXL1SWw==</t>
  </si>
  <si>
    <t>474925f4-3872-4eb8-b482-f52c89db29a4673</t>
  </si>
  <si>
    <t>AW00022977</t>
  </si>
  <si>
    <t>AZtz7OMpL0S8mTYd0cHWzQ==</t>
  </si>
  <si>
    <t>474925f4-3872-4eb8-b482-f52c89db29a4674</t>
  </si>
  <si>
    <t>AW00023006</t>
  </si>
  <si>
    <t>8P+h99WAwkCxHO78Ogon4Q==</t>
  </si>
  <si>
    <t>474925f4-3872-4eb8-b482-f52c89db29a4675</t>
  </si>
  <si>
    <t>AW00023033</t>
  </si>
  <si>
    <t>uzw/T/dnC0aZfFQJ6CL3Ag==</t>
  </si>
  <si>
    <t>474925f4-3872-4eb8-b482-f52c89db29a4676</t>
  </si>
  <si>
    <t>AW00023183</t>
  </si>
  <si>
    <t>nepbsPf+fkS5dX6AvPUcaA==</t>
  </si>
  <si>
    <t>474925f4-3872-4eb8-b482-f52c89db29a4677</t>
  </si>
  <si>
    <t>AW00023272</t>
  </si>
  <si>
    <t>W9P+pkfmWkKcwufoxZxRdQ==</t>
  </si>
  <si>
    <t>474925f4-3872-4eb8-b482-f52c89db29a4678</t>
  </si>
  <si>
    <t>AW00023356</t>
  </si>
  <si>
    <t>pNgB7UpuFUSvGWMGNCXaRQ==</t>
  </si>
  <si>
    <t>474925f4-3872-4eb8-b482-f52c89db29a4679</t>
  </si>
  <si>
    <t>AW00023578</t>
  </si>
  <si>
    <t>dp1L5G1AVU2sVAIS/AYSQg==</t>
  </si>
  <si>
    <t>474925f4-3872-4eb8-b482-f52c89db29a4680</t>
  </si>
  <si>
    <t>AW00023799</t>
  </si>
  <si>
    <t>LIhHNxYjRU+AfG0cOCdqFw==</t>
  </si>
  <si>
    <t>474925f4-3872-4eb8-b482-f52c89db29a4681</t>
  </si>
  <si>
    <t>AW00024324</t>
  </si>
  <si>
    <t>87lHYq+0vEK175OmGZHQaA==</t>
  </si>
  <si>
    <t>474925f4-3872-4eb8-b482-f52c89db29a4682</t>
  </si>
  <si>
    <t>AW00024670</t>
  </si>
  <si>
    <t>i4mdk+eiUEiRrchZlJYS5A==</t>
  </si>
  <si>
    <t>474925f4-3872-4eb8-b482-f52c89db29a4683</t>
  </si>
  <si>
    <t>AW00024933</t>
  </si>
  <si>
    <t>sYyx//b96ECtN7RTAirpfw==</t>
  </si>
  <si>
    <t>474925f4-3872-4eb8-b482-f52c89db29a4684</t>
  </si>
  <si>
    <t>AW00024984</t>
  </si>
  <si>
    <t>JRfutEwtvUKp5NcBbs8d5Q==</t>
  </si>
  <si>
    <t>474925f4-3872-4eb8-b482-f52c89db29a4685</t>
  </si>
  <si>
    <t>AW00025047</t>
  </si>
  <si>
    <t>0eSBtEMXnE2eLQ2UC9yUKA==</t>
  </si>
  <si>
    <t>474925f4-3872-4eb8-b482-f52c89db29a4686</t>
  </si>
  <si>
    <t>AW00025105</t>
  </si>
  <si>
    <t>B1JXPZtO1k6SJ7kCq098xA==</t>
  </si>
  <si>
    <t>474925f4-3872-4eb8-b482-f52c89db29a4687</t>
  </si>
  <si>
    <t>AW00025155</t>
  </si>
  <si>
    <t>f7DMSPDNrESUfn2tAmfqjA==</t>
  </si>
  <si>
    <t>474925f4-3872-4eb8-b482-f52c89db29a4688</t>
  </si>
  <si>
    <t>AW00025277</t>
  </si>
  <si>
    <t>DMJTxgLCQ0ucnnN5tATR9g==</t>
  </si>
  <si>
    <t>474925f4-3872-4eb8-b482-f52c89db29a4689</t>
  </si>
  <si>
    <t>AW00025286</t>
  </si>
  <si>
    <t>9iMpRygVpkyksUjFLlD9pA==</t>
  </si>
  <si>
    <t>474925f4-3872-4eb8-b482-f52c89db29a4690</t>
  </si>
  <si>
    <t>AW00026094</t>
  </si>
  <si>
    <t>o2LNwa5rMkK9EKKLR8gV6A==</t>
  </si>
  <si>
    <t>474925f4-3872-4eb8-b482-f52c89db29a4691</t>
  </si>
  <si>
    <t>AW00026245</t>
  </si>
  <si>
    <t>CzpGO77Mskayvkzp8W6RNw==</t>
  </si>
  <si>
    <t>474925f4-3872-4eb8-b482-f52c89db29a4692</t>
  </si>
  <si>
    <t>AW00026314</t>
  </si>
  <si>
    <t>bfAvtINczEuNQG2z2p0MNA==</t>
  </si>
  <si>
    <t>474925f4-3872-4eb8-b482-f52c89db29a4693</t>
  </si>
  <si>
    <t>AW00026490</t>
  </si>
  <si>
    <t>lT+DmLj+xk+GoOekYdlBaw==</t>
  </si>
  <si>
    <t>474925f4-3872-4eb8-b482-f52c89db29a4694</t>
  </si>
  <si>
    <t>AW00026500</t>
  </si>
  <si>
    <t>VbgKtPzH2EypxBja7UApDQ==</t>
  </si>
  <si>
    <t>474925f4-3872-4eb8-b482-f52c89db29a4695</t>
  </si>
  <si>
    <t>AW00026519</t>
  </si>
  <si>
    <t>XTX9/uIO50qH71oF7+X1CQ==</t>
  </si>
  <si>
    <t>474925f4-3872-4eb8-b482-f52c89db29a4696</t>
  </si>
  <si>
    <t>AW00026799</t>
  </si>
  <si>
    <t>knJT7i44TkOFsOLTXDZkHA==</t>
  </si>
  <si>
    <t>474925f4-3872-4eb8-b482-f52c89db29a4697</t>
  </si>
  <si>
    <t>AW00027105</t>
  </si>
  <si>
    <t>UIbh922cJUa8XD5OOsClfg==</t>
  </si>
  <si>
    <t>474925f4-3872-4eb8-b482-f52c89db29a4698</t>
  </si>
  <si>
    <t>AW00027239</t>
  </si>
  <si>
    <t>UM5MTAK4FkWRWw9p63pxlA==</t>
  </si>
  <si>
    <t>474925f4-3872-4eb8-b482-f52c89db29a4699</t>
  </si>
  <si>
    <t>AW00027247</t>
  </si>
  <si>
    <t>lpejUMSU6k2+EuN1Kx5xgg==</t>
  </si>
  <si>
    <t>474925f4-3872-4eb8-b482-f52c89db29a4700</t>
  </si>
  <si>
    <t>AW00027301</t>
  </si>
  <si>
    <t>Jji2j0yR6EyMgwWCH28+gQ==</t>
  </si>
  <si>
    <t>474925f4-3872-4eb8-b482-f52c89db29a4701</t>
  </si>
  <si>
    <t>AW00027459</t>
  </si>
  <si>
    <t>QLU/FTuuCES7nQcZYbtyJQ==</t>
  </si>
  <si>
    <t>474925f4-3872-4eb8-b482-f52c89db29a4702</t>
  </si>
  <si>
    <t>AW00028043</t>
  </si>
  <si>
    <t>taIemiHNPEGlICwz4JmtjA==</t>
  </si>
  <si>
    <t>474925f4-3872-4eb8-b482-f52c89db29a4703</t>
  </si>
  <si>
    <t>AW00028273</t>
  </si>
  <si>
    <t>v6bxjQHF+EiWm+O/3Q3d/A==</t>
  </si>
  <si>
    <t>474925f4-3872-4eb8-b482-f52c89db29a4704</t>
  </si>
  <si>
    <t>AW00028275</t>
  </si>
  <si>
    <t>8cAaCMhPlEqm7rDmZmEQhA==</t>
  </si>
  <si>
    <t>474925f4-3872-4eb8-b482-f52c89db29a4705</t>
  </si>
  <si>
    <t>AW00028603</t>
  </si>
  <si>
    <t>peIp0Iy/mEyB9saYfG2lNA==</t>
  </si>
  <si>
    <t>474925f4-3872-4eb8-b482-f52c89db29a4706</t>
  </si>
  <si>
    <t>AW00028605</t>
  </si>
  <si>
    <t>sXcXLhXEOEmCDLc6a946fQ==</t>
  </si>
  <si>
    <t>474925f4-3872-4eb8-b482-f52c89db29a4707</t>
  </si>
  <si>
    <t>AW00028616</t>
  </si>
  <si>
    <t>UQGX7OoS4EC/gHqACxcuEw==</t>
  </si>
  <si>
    <t>474925f4-3872-4eb8-b482-f52c89db29a4708</t>
  </si>
  <si>
    <t>AW00028788</t>
  </si>
  <si>
    <t>J2t346QVNUycBdmEQvH22Q==</t>
  </si>
  <si>
    <t>474925f4-3872-4eb8-b482-f52c89db29a4709</t>
  </si>
  <si>
    <t>AW00028796</t>
  </si>
  <si>
    <t>nyDNd0XxikW5VzVwsTciew==</t>
  </si>
  <si>
    <t>474925f4-3872-4eb8-b482-f52c89db29a4710</t>
  </si>
  <si>
    <t>AW00028982</t>
  </si>
  <si>
    <t>lxrVi8OJbEyjkK84jJq/Rw==</t>
  </si>
  <si>
    <t>474925f4-3872-4eb8-b482-f52c89db29a4711</t>
  </si>
  <si>
    <t>AW00011158</t>
  </si>
  <si>
    <t>btQrF4t9YEWX9ZO0xdfTHQ==</t>
  </si>
  <si>
    <t>474925f4-3872-4eb8-b482-f52c89db29a4712</t>
  </si>
  <si>
    <t>AW00011181</t>
  </si>
  <si>
    <t>J9qMMWHfIU6kwsK32g2YfA==</t>
  </si>
  <si>
    <t>474925f4-3872-4eb8-b482-f52c89db29a4713</t>
  </si>
  <si>
    <t>AW00011272</t>
  </si>
  <si>
    <t>tkyLa74Mnkm7Mmc0C4yrsA==</t>
  </si>
  <si>
    <t>474925f4-3872-4eb8-b482-f52c89db29a4714</t>
  </si>
  <si>
    <t>AW00011655</t>
  </si>
  <si>
    <t>fCT1ccn4t0qqZiLOuUHj8w==</t>
  </si>
  <si>
    <t>474925f4-3872-4eb8-b482-f52c89db29a4715</t>
  </si>
  <si>
    <t>AW00011851</t>
  </si>
  <si>
    <t>Xa9FX9tFXECepScqIsxH0Q==</t>
  </si>
  <si>
    <t>474925f4-3872-4eb8-b482-f52c89db29a4716</t>
  </si>
  <si>
    <t>AW00012016</t>
  </si>
  <si>
    <t>4oEQW9Fd/UW8ZwGeZZUDOA==</t>
  </si>
  <si>
    <t>474925f4-3872-4eb8-b482-f52c89db29a4717</t>
  </si>
  <si>
    <t>AW00012455</t>
  </si>
  <si>
    <t>/v4+vFcYNUCdfrPyps39Lw==</t>
  </si>
  <si>
    <t>474925f4-3872-4eb8-b482-f52c89db29a4718</t>
  </si>
  <si>
    <t>AW00012971</t>
  </si>
  <si>
    <t>/AsjwGTglkOY+1J5wFuXww==</t>
  </si>
  <si>
    <t>474925f4-3872-4eb8-b482-f52c89db29a4719</t>
  </si>
  <si>
    <t>AW00013194</t>
  </si>
  <si>
    <t>Z1+DPqKtVUqbzKtyIBP0+g==</t>
  </si>
  <si>
    <t>474925f4-3872-4eb8-b482-f52c89db29a4720</t>
  </si>
  <si>
    <t>AW00013216</t>
  </si>
  <si>
    <t>t0ZbKYZEP0+MxIYraKEmpQ==</t>
  </si>
  <si>
    <t>474925f4-3872-4eb8-b482-f52c89db29a4721</t>
  </si>
  <si>
    <t>AW00013315</t>
  </si>
  <si>
    <t>lUVeFSM7k0eR4DjolU7bmg==</t>
  </si>
  <si>
    <t>474925f4-3872-4eb8-b482-f52c89db29a4722</t>
  </si>
  <si>
    <t>AW00013752</t>
  </si>
  <si>
    <t>Rtwt0Sbo9kmq2Apmq78Z3A==</t>
  </si>
  <si>
    <t>474925f4-3872-4eb8-b482-f52c89db29a4723</t>
  </si>
  <si>
    <t>AW00013882</t>
  </si>
  <si>
    <t>xIY1UDzE80m11TTtzx8qnQ==</t>
  </si>
  <si>
    <t>474925f4-3872-4eb8-b482-f52c89db29a4724</t>
  </si>
  <si>
    <t>AW00013883</t>
  </si>
  <si>
    <t>Lqt4DaTMq0u1ayJZfqYaNw==</t>
  </si>
  <si>
    <t>474925f4-3872-4eb8-b482-f52c89db29a4725</t>
  </si>
  <si>
    <t>AW00013927</t>
  </si>
  <si>
    <t>P9rqkcSobk+OAXagXMlG4A==</t>
  </si>
  <si>
    <t>474925f4-3872-4eb8-b482-f52c89db29a4726</t>
  </si>
  <si>
    <t>AW00013993</t>
  </si>
  <si>
    <t>wDjaE4i4I0akFh+aUnOhzg==</t>
  </si>
  <si>
    <t>474925f4-3872-4eb8-b482-f52c89db29a4727</t>
  </si>
  <si>
    <t>AW00014044</t>
  </si>
  <si>
    <t>zI/F0QnPN0OgN1O6/RzdCw==</t>
  </si>
  <si>
    <t>474925f4-3872-4eb8-b482-f52c89db29a4728</t>
  </si>
  <si>
    <t>AW00014239</t>
  </si>
  <si>
    <t>dr4dTSBokEW1dQHCnbIj6w==</t>
  </si>
  <si>
    <t>474925f4-3872-4eb8-b482-f52c89db29a4729</t>
  </si>
  <si>
    <t>AW00014268</t>
  </si>
  <si>
    <t>Gscpe7DPc0ShlmVBCPYpHQ==</t>
  </si>
  <si>
    <t>474925f4-3872-4eb8-b482-f52c89db29a4730</t>
  </si>
  <si>
    <t>AW00014756</t>
  </si>
  <si>
    <t>RqJuShnyG0KFybHMJFJuvg==</t>
  </si>
  <si>
    <t>474925f4-3872-4eb8-b482-f52c89db29a4731</t>
  </si>
  <si>
    <t>AW00015533</t>
  </si>
  <si>
    <t>7e3U/Qk0x0O2VLMu6YrYQQ==</t>
  </si>
  <si>
    <t>474925f4-3872-4eb8-b482-f52c89db29a4732</t>
  </si>
  <si>
    <t>AW00015736</t>
  </si>
  <si>
    <t>B4CUU9cASEiF34K5pYwLhQ==</t>
  </si>
  <si>
    <t>474925f4-3872-4eb8-b482-f52c89db29a4733</t>
  </si>
  <si>
    <t>AW00015968</t>
  </si>
  <si>
    <t>uO7CfOoJS0SK5Xjw1UV7vg==</t>
  </si>
  <si>
    <t>474925f4-3872-4eb8-b482-f52c89db29a4734</t>
  </si>
  <si>
    <t>AW00016224</t>
  </si>
  <si>
    <t>6uPu9/EUKUu+dfp644s1/A==</t>
  </si>
  <si>
    <t>474925f4-3872-4eb8-b482-f52c89db29a4735</t>
  </si>
  <si>
    <t>AW00016770</t>
  </si>
  <si>
    <t>Vsm9RgCM/kO0rNoJ/8BEtg==</t>
  </si>
  <si>
    <t>474925f4-3872-4eb8-b482-f52c89db29a4736</t>
  </si>
  <si>
    <t>AW00016853</t>
  </si>
  <si>
    <t>QxHshFQtR0aMRjn4vi2IMw==</t>
  </si>
  <si>
    <t>474925f4-3872-4eb8-b482-f52c89db29a4737</t>
  </si>
  <si>
    <t>AW00016966</t>
  </si>
  <si>
    <t>QjDo/V3P50WRO3OUzcpdlQ==</t>
  </si>
  <si>
    <t>474925f4-3872-4eb8-b482-f52c89db29a4738</t>
  </si>
  <si>
    <t>AW00017262</t>
  </si>
  <si>
    <t>SsKYlOq85U6H50q2egZSsA==</t>
  </si>
  <si>
    <t>474925f4-3872-4eb8-b482-f52c89db29a4739</t>
  </si>
  <si>
    <t>AW00017662</t>
  </si>
  <si>
    <t>tRdxttcmqEiXpxsLwd442g==</t>
  </si>
  <si>
    <t>474925f4-3872-4eb8-b482-f52c89db29a4740</t>
  </si>
  <si>
    <t>AW00017666</t>
  </si>
  <si>
    <t>lK9A1WNcgUeDmZSCtB1HOQ==</t>
  </si>
  <si>
    <t>474925f4-3872-4eb8-b482-f52c89db29a4741</t>
  </si>
  <si>
    <t>AW00017696</t>
  </si>
  <si>
    <t>cprYibjsl02114uhZYenmw==</t>
  </si>
  <si>
    <t>474925f4-3872-4eb8-b482-f52c89db29a4742</t>
  </si>
  <si>
    <t>AW00018562</t>
  </si>
  <si>
    <t>mjfZTNiHykqzNjuL7qXWHg==</t>
  </si>
  <si>
    <t>474925f4-3872-4eb8-b482-f52c89db29a4743</t>
  </si>
  <si>
    <t>AW00018670</t>
  </si>
  <si>
    <t>Mc4AGlw/o0Wl0KRnxmqU7Q==</t>
  </si>
  <si>
    <t>474925f4-3872-4eb8-b482-f52c89db29a4744</t>
  </si>
  <si>
    <t>AW00018778</t>
  </si>
  <si>
    <t>0j2GFlMB5UqThY1LJxsTwA==</t>
  </si>
  <si>
    <t>474925f4-3872-4eb8-b482-f52c89db29a4745</t>
  </si>
  <si>
    <t>AW00018794</t>
  </si>
  <si>
    <t>FaRt/b3WE06vxJVfu+9vxw==</t>
  </si>
  <si>
    <t>474925f4-3872-4eb8-b482-f52c89db29a4746</t>
  </si>
  <si>
    <t>AW00018799</t>
  </si>
  <si>
    <t>y6cK/J0SHkm1E34+4WP5LQ==</t>
  </si>
  <si>
    <t>474925f4-3872-4eb8-b482-f52c89db29a4747</t>
  </si>
  <si>
    <t>AW00018966</t>
  </si>
  <si>
    <t>gOklGyX0GEGwoDcAHiRCwQ==</t>
  </si>
  <si>
    <t>474925f4-3872-4eb8-b482-f52c89db29a4748</t>
  </si>
  <si>
    <t>AW00019644</t>
  </si>
  <si>
    <t>BDgxYg0Vh0epqc6ZOX1KIA==</t>
  </si>
  <si>
    <t>474925f4-3872-4eb8-b482-f52c89db29a4749</t>
  </si>
  <si>
    <t>AW00019745</t>
  </si>
  <si>
    <t>6lj2ZSqork6JBt8f0AM8Rw==</t>
  </si>
  <si>
    <t>474925f4-3872-4eb8-b482-f52c89db29a4750</t>
  </si>
  <si>
    <t>AW00019984</t>
  </si>
  <si>
    <t>gyo6rCkPtEe9dwHhiOIKDQ==</t>
  </si>
  <si>
    <t>474925f4-3872-4eb8-b482-f52c89db29a4751</t>
  </si>
  <si>
    <t>AW00019995</t>
  </si>
  <si>
    <t>hQISU2rbvEO39TcCPDNPtw==</t>
  </si>
  <si>
    <t>474925f4-3872-4eb8-b482-f52c89db29a4752</t>
  </si>
  <si>
    <t>AW00020393</t>
  </si>
  <si>
    <t>lIn2zYbKyk2WazEWicA+Qg==</t>
  </si>
  <si>
    <t>474925f4-3872-4eb8-b482-f52c89db29a4753</t>
  </si>
  <si>
    <t>AW00020535</t>
  </si>
  <si>
    <t>JD98KIsix0aC9g09bwSeIg==</t>
  </si>
  <si>
    <t>474925f4-3872-4eb8-b482-f52c89db29a4754</t>
  </si>
  <si>
    <t>AW00021472</t>
  </si>
  <si>
    <t>1aKBg+Z9w0G9Cke79sHC9A==</t>
  </si>
  <si>
    <t>474925f4-3872-4eb8-b482-f52c89db29a4755</t>
  </si>
  <si>
    <t>AW00021807</t>
  </si>
  <si>
    <t>01qkxhYQjkSCUTlqRC0bWw==</t>
  </si>
  <si>
    <t>474925f4-3872-4eb8-b482-f52c89db29a4756</t>
  </si>
  <si>
    <t>AW00022216</t>
  </si>
  <si>
    <t>iKKspO04w0uvljyhcsPh6w==</t>
  </si>
  <si>
    <t>474925f4-3872-4eb8-b482-f52c89db29a4757</t>
  </si>
  <si>
    <t>AW00022547</t>
  </si>
  <si>
    <t>Puzl+L4pYUGi0u7epdCT4Q==</t>
  </si>
  <si>
    <t>474925f4-3872-4eb8-b482-f52c89db29a4758</t>
  </si>
  <si>
    <t>AW00023091</t>
  </si>
  <si>
    <t>PVYnoWfqPkSdYkPEDN9nvw==</t>
  </si>
  <si>
    <t>474925f4-3872-4eb8-b482-f52c89db29a4759</t>
  </si>
  <si>
    <t>AW00023127</t>
  </si>
  <si>
    <t>CbLEQRGtek6zJ0TJ8+qS/A==</t>
  </si>
  <si>
    <t>474925f4-3872-4eb8-b482-f52c89db29a4760</t>
  </si>
  <si>
    <t>AW00023184</t>
  </si>
  <si>
    <t>iwciP1cMgUeLvhUaV4uzKA==</t>
  </si>
  <si>
    <t>474925f4-3872-4eb8-b482-f52c89db29a4761</t>
  </si>
  <si>
    <t>AW00023495</t>
  </si>
  <si>
    <t>CPivMjIZ40aNh60Ubopylg==</t>
  </si>
  <si>
    <t>474925f4-3872-4eb8-b482-f52c89db29a4762</t>
  </si>
  <si>
    <t>AW00023684</t>
  </si>
  <si>
    <t>iXNRvKjmc0GdMLz2M/InWQ==</t>
  </si>
  <si>
    <t>474925f4-3872-4eb8-b482-f52c89db29a4763</t>
  </si>
  <si>
    <t>AW00024330</t>
  </si>
  <si>
    <t>3AFZyrGC20elwCPMrnR4Pg==</t>
  </si>
  <si>
    <t>474925f4-3872-4eb8-b482-f52c89db29a4764</t>
  </si>
  <si>
    <t>AW00024624</t>
  </si>
  <si>
    <t>Dc8wfTuXsUyzVT0bJDfdSw==</t>
  </si>
  <si>
    <t>474925f4-3872-4eb8-b482-f52c89db29a4765</t>
  </si>
  <si>
    <t>AW00025043</t>
  </si>
  <si>
    <t>o6r9y3BmU0KncPk2r1rpOw==</t>
  </si>
  <si>
    <t>474925f4-3872-4eb8-b482-f52c89db29a4766</t>
  </si>
  <si>
    <t>AW00025154</t>
  </si>
  <si>
    <t>FxTY+1b+CUmhtSzcB1RZTw==</t>
  </si>
  <si>
    <t>474925f4-3872-4eb8-b482-f52c89db29a4767</t>
  </si>
  <si>
    <t>AW00025185</t>
  </si>
  <si>
    <t>CVhgZXhTfEuX+bxVQ73qrQ==</t>
  </si>
  <si>
    <t>474925f4-3872-4eb8-b482-f52c89db29a4768</t>
  </si>
  <si>
    <t>AW00025360</t>
  </si>
  <si>
    <t>h3ZCB/9FcUGJ/Ff5QmRTfg==</t>
  </si>
  <si>
    <t>474925f4-3872-4eb8-b482-f52c89db29a4769</t>
  </si>
  <si>
    <t>AW00025369</t>
  </si>
  <si>
    <t>upOv+E5NTUSnexMsI4v7qA==</t>
  </si>
  <si>
    <t>474925f4-3872-4eb8-b482-f52c89db29a4770</t>
  </si>
  <si>
    <t>AW00025856</t>
  </si>
  <si>
    <t>O+ctiO5wMEyFiAngFqmt3Q==</t>
  </si>
  <si>
    <t>474925f4-3872-4eb8-b482-f52c89db29a4771</t>
  </si>
  <si>
    <t>AW00025868</t>
  </si>
  <si>
    <t>Zo7B4kGL+USaro+/urECsg==</t>
  </si>
  <si>
    <t>474925f4-3872-4eb8-b482-f52c89db29a4772</t>
  </si>
  <si>
    <t>AW00026003</t>
  </si>
  <si>
    <t>6bFDh0pdok2LIduKrF8/nA==</t>
  </si>
  <si>
    <t>474925f4-3872-4eb8-b482-f52c89db29a4773</t>
  </si>
  <si>
    <t>AW00026042</t>
  </si>
  <si>
    <t>9HcO9xljTUKX1QowySJRfw==</t>
  </si>
  <si>
    <t>474925f4-3872-4eb8-b482-f52c89db29a4774</t>
  </si>
  <si>
    <t>AW00026502</t>
  </si>
  <si>
    <t>dp1DLnkNGkCFocKY9BbXow==</t>
  </si>
  <si>
    <t>474925f4-3872-4eb8-b482-f52c89db29a4775</t>
  </si>
  <si>
    <t>AW00026736</t>
  </si>
  <si>
    <t>o5pQBkYFrEKW5MsL1i8Z7Q==</t>
  </si>
  <si>
    <t>474925f4-3872-4eb8-b482-f52c89db29a4776</t>
  </si>
  <si>
    <t>AW00027219</t>
  </si>
  <si>
    <t>Oc8IpLcE60ePSIG5aVmicw==</t>
  </si>
  <si>
    <t>474925f4-3872-4eb8-b482-f52c89db29a4777</t>
  </si>
  <si>
    <t>AW00027251</t>
  </si>
  <si>
    <t>WNuOGEm9ik6on9VbGbzcNQ==</t>
  </si>
  <si>
    <t>474925f4-3872-4eb8-b482-f52c89db29a4778</t>
  </si>
  <si>
    <t>AW00027561</t>
  </si>
  <si>
    <t>G3yNtVDb8UKGV+nHgPtDVQ==</t>
  </si>
  <si>
    <t>474925f4-3872-4eb8-b482-f52c89db29a4779</t>
  </si>
  <si>
    <t>AW00027610</t>
  </si>
  <si>
    <t>RqwLSmrRvUSDp7tPaDtOhg==</t>
  </si>
  <si>
    <t>474925f4-3872-4eb8-b482-f52c89db29a4780</t>
  </si>
  <si>
    <t>AW00027674</t>
  </si>
  <si>
    <t>A0031IZMfEiXrFQsWsQn0A==</t>
  </si>
  <si>
    <t>474925f4-3872-4eb8-b482-f52c89db29a4781</t>
  </si>
  <si>
    <t>AW00028053</t>
  </si>
  <si>
    <t>KHuxhH8cQEaLlUuqcumLFg==</t>
  </si>
  <si>
    <t>474925f4-3872-4eb8-b482-f52c89db29a4782</t>
  </si>
  <si>
    <t>AW00028296</t>
  </si>
  <si>
    <t>XqmO/pVIh06tcBl2eHzkjw==</t>
  </si>
  <si>
    <t>474925f4-3872-4eb8-b482-f52c89db29a4783</t>
  </si>
  <si>
    <t>AW00028967</t>
  </si>
  <si>
    <t>1dEfZNa3iECZEp4pCM9bMA==</t>
  </si>
  <si>
    <t>474925f4-3872-4eb8-b482-f52c89db29a4784</t>
  </si>
  <si>
    <t>AW00028997</t>
  </si>
  <si>
    <t>BDGfZFItbEqEsJL9JAx6Ig==</t>
  </si>
  <si>
    <t>474925f4-3872-4eb8-b482-f52c89db29a4785</t>
  </si>
  <si>
    <t>AW00029030</t>
  </si>
  <si>
    <t>VCF6aHlR+kWREIgfDyG2Ew==</t>
  </si>
  <si>
    <t>474925f4-3872-4eb8-b482-f52c89db29a4786</t>
  </si>
  <si>
    <t>AW00029032</t>
  </si>
  <si>
    <t>SshX1CkQ7UG4UtH5pqVouA==</t>
  </si>
  <si>
    <t>474925f4-3872-4eb8-b482-f52c89db29a4787</t>
  </si>
  <si>
    <t>AW00029056</t>
  </si>
  <si>
    <t>ytXccXbSjEq2rqs+HrqYOQ==</t>
  </si>
  <si>
    <t>474925f4-3872-4eb8-b482-f52c89db29a4788</t>
  </si>
  <si>
    <t>AW00029206</t>
  </si>
  <si>
    <t>2VKHntjcikiPwQWVcsqE1A==</t>
  </si>
  <si>
    <t>474925f4-3872-4eb8-b482-f52c89db29a4789</t>
  </si>
  <si>
    <t>AW00029347</t>
  </si>
  <si>
    <t>accUXa5UgUKyqNrPKB7aug==</t>
  </si>
  <si>
    <t>474925f4-3872-4eb8-b482-f52c89db29a4790</t>
  </si>
  <si>
    <t>AW00011162</t>
  </si>
  <si>
    <t>M3mJjV4jl0eO12lT7J4G7g==</t>
  </si>
  <si>
    <t>474925f4-3872-4eb8-b482-f52c89db29a4791</t>
  </si>
  <si>
    <t>AW00011741</t>
  </si>
  <si>
    <t>kKhJRz5GZU6ApBd8Azcx0Q==</t>
  </si>
  <si>
    <t>474925f4-3872-4eb8-b482-f52c89db29a4792</t>
  </si>
  <si>
    <t>AW00011855</t>
  </si>
  <si>
    <t>6Y4C9U7ygUWpUEB/JHE/+A==</t>
  </si>
  <si>
    <t>474925f4-3872-4eb8-b482-f52c89db29a4793</t>
  </si>
  <si>
    <t>AW00011872</t>
  </si>
  <si>
    <t>OTZmTe8C9kq0hllzPaWGBw==</t>
  </si>
  <si>
    <t>474925f4-3872-4eb8-b482-f52c89db29a4794</t>
  </si>
  <si>
    <t>AW00012053</t>
  </si>
  <si>
    <t>zZRPOMjISEiDRKa79+XP1g==</t>
  </si>
  <si>
    <t>474925f4-3872-4eb8-b482-f52c89db29a4795</t>
  </si>
  <si>
    <t>AW00012102</t>
  </si>
  <si>
    <t>M7bWJbVJWUGkiaQMop7UWA==</t>
  </si>
  <si>
    <t>474925f4-3872-4eb8-b482-f52c89db29a4796</t>
  </si>
  <si>
    <t>AW00013094</t>
  </si>
  <si>
    <t>nUnX9WtJakq/LWs9f0vGwQ==</t>
  </si>
  <si>
    <t>474925f4-3872-4eb8-b482-f52c89db29a4797</t>
  </si>
  <si>
    <t>AW00013210</t>
  </si>
  <si>
    <t>eq3pRc+4X0KGoin23TDQAg==</t>
  </si>
  <si>
    <t>474925f4-3872-4eb8-b482-f52c89db29a4798</t>
  </si>
  <si>
    <t>AW00013320</t>
  </si>
  <si>
    <t>6Lj6GGaElUGSKWKwqtT/Bg==</t>
  </si>
  <si>
    <t>474925f4-3872-4eb8-b482-f52c89db29a4799</t>
  </si>
  <si>
    <t>AW00013326</t>
  </si>
  <si>
    <t>7+u0IvYkJEChuCSx/XLR0Q==</t>
  </si>
  <si>
    <t>474925f4-3872-4eb8-b482-f52c89db29a4800</t>
  </si>
  <si>
    <t>AW00013335</t>
  </si>
  <si>
    <t>HfDr8yeAQUKNDL7EAYi+Hw==</t>
  </si>
  <si>
    <t>474925f4-3872-4eb8-b482-f52c89db29a4801</t>
  </si>
  <si>
    <t>AW00013382</t>
  </si>
  <si>
    <t>3ZpISMsDo0+70zrgKjZIxg==</t>
  </si>
  <si>
    <t>474925f4-3872-4eb8-b482-f52c89db29a4802</t>
  </si>
  <si>
    <t>AW00013388</t>
  </si>
  <si>
    <t>hx4gnuApUEKCgS70ZxZN4A==</t>
  </si>
  <si>
    <t>474925f4-3872-4eb8-b482-f52c89db29a4803</t>
  </si>
  <si>
    <t>AW00014094</t>
  </si>
  <si>
    <t>HRsBSv07vEWz7APZDGStsA==</t>
  </si>
  <si>
    <t>474925f4-3872-4eb8-b482-f52c89db29a4804</t>
  </si>
  <si>
    <t>AW00014112</t>
  </si>
  <si>
    <t>6Lsv6Whp6UanbA1TSkIENA==</t>
  </si>
  <si>
    <t>474925f4-3872-4eb8-b482-f52c89db29a4805</t>
  </si>
  <si>
    <t>AW00014270</t>
  </si>
  <si>
    <t>8lYhvm7Pm0KfeneaLcR1xg==</t>
  </si>
  <si>
    <t>474925f4-3872-4eb8-b482-f52c89db29a4806</t>
  </si>
  <si>
    <t>AW00014285</t>
  </si>
  <si>
    <t>V+0BL2bSyUeeJDfZM8TJaw==</t>
  </si>
  <si>
    <t>474925f4-3872-4eb8-b482-f52c89db29a4807</t>
  </si>
  <si>
    <t>AW00014327</t>
  </si>
  <si>
    <t>wB9fjl1Yw0Cg8qMPFTk5+Q==</t>
  </si>
  <si>
    <t>474925f4-3872-4eb8-b482-f52c89db29a4808</t>
  </si>
  <si>
    <t>AW00014329</t>
  </si>
  <si>
    <t>3Fzj+6CNLkmTbcoUf0QF4g==</t>
  </si>
  <si>
    <t>474925f4-3872-4eb8-b482-f52c89db29a4809</t>
  </si>
  <si>
    <t>AW00014648</t>
  </si>
  <si>
    <t>5MxrIpD0FkGsO25OkPnKjQ==</t>
  </si>
  <si>
    <t>474925f4-3872-4eb8-b482-f52c89db29a4810</t>
  </si>
  <si>
    <t>AW00014901</t>
  </si>
  <si>
    <t>8Fq2nwphlESu0eToJC1tyA==</t>
  </si>
  <si>
    <t>474925f4-3872-4eb8-b482-f52c89db29a4811</t>
  </si>
  <si>
    <t>AW00015174</t>
  </si>
  <si>
    <t>/FvJrEZp/06LunhAt/JDyw==</t>
  </si>
  <si>
    <t>474925f4-3872-4eb8-b482-f52c89db29a4812</t>
  </si>
  <si>
    <t>AW00015278</t>
  </si>
  <si>
    <t>V2sGaDP4bEaGf0f07aRkZA==</t>
  </si>
  <si>
    <t>474925f4-3872-4eb8-b482-f52c89db29a4813</t>
  </si>
  <si>
    <t>AW00015317</t>
  </si>
  <si>
    <t>mn1Z2/0lwk6eKGZgqnMknA==</t>
  </si>
  <si>
    <t>474925f4-3872-4eb8-b482-f52c89db29a4814</t>
  </si>
  <si>
    <t>AW00015401</t>
  </si>
  <si>
    <t>e8Q716mOX0ufeVbObyDn8A==</t>
  </si>
  <si>
    <t>474925f4-3872-4eb8-b482-f52c89db29a4815</t>
  </si>
  <si>
    <t>AW00015424</t>
  </si>
  <si>
    <t>TPUiqZIy0U6t4X7HUjr48A==</t>
  </si>
  <si>
    <t>474925f4-3872-4eb8-b482-f52c89db29a4816</t>
  </si>
  <si>
    <t>AW00015428</t>
  </si>
  <si>
    <t>mcejR8Bg4k2GhSr6t4pNWg==</t>
  </si>
  <si>
    <t>474925f4-3872-4eb8-b482-f52c89db29a4817</t>
  </si>
  <si>
    <t>AW00015877</t>
  </si>
  <si>
    <t>O7Qn1jdCekmD4crvsrqN6g==</t>
  </si>
  <si>
    <t>474925f4-3872-4eb8-b482-f52c89db29a4818</t>
  </si>
  <si>
    <t>AW00015941</t>
  </si>
  <si>
    <t>ihNBLKbYV0GPVZP4Vnq6DQ==</t>
  </si>
  <si>
    <t>474925f4-3872-4eb8-b482-f52c89db29a4819</t>
  </si>
  <si>
    <t>AW00015983</t>
  </si>
  <si>
    <t>z9CwlEhlhU6zoTcQxdz9mg==</t>
  </si>
  <si>
    <t>474925f4-3872-4eb8-b482-f52c89db29a4820</t>
  </si>
  <si>
    <t>AW00016069</t>
  </si>
  <si>
    <t>VWdI8zTvbUKFAUCFtnrWlg==</t>
  </si>
  <si>
    <t>474925f4-3872-4eb8-b482-f52c89db29a4821</t>
  </si>
  <si>
    <t>AW00016138</t>
  </si>
  <si>
    <t>wIdUfQcTgkKl9fPwMK1VNw==</t>
  </si>
  <si>
    <t>474925f4-3872-4eb8-b482-f52c89db29a4822</t>
  </si>
  <si>
    <t>AW00016239</t>
  </si>
  <si>
    <t>5jq1DYWwCUuq8T0gUPFbFQ==</t>
  </si>
  <si>
    <t>474925f4-3872-4eb8-b482-f52c89db29a4823</t>
  </si>
  <si>
    <t>AW00016385</t>
  </si>
  <si>
    <t>vCw+/u53hEmXnX6o7X6K3A==</t>
  </si>
  <si>
    <t>474925f4-3872-4eb8-b482-f52c89db29a4824</t>
  </si>
  <si>
    <t>AW00016645</t>
  </si>
  <si>
    <t>A9kzUhf98EGAN69jP/Z2rg==</t>
  </si>
  <si>
    <t>474925f4-3872-4eb8-b482-f52c89db29a4825</t>
  </si>
  <si>
    <t>AW00016889</t>
  </si>
  <si>
    <t>K0ZjWBrlikinDN6tss1C7g==</t>
  </si>
  <si>
    <t>474925f4-3872-4eb8-b482-f52c89db29a4826</t>
  </si>
  <si>
    <t>AW00017265</t>
  </si>
  <si>
    <t>uBptS57h0kiIqJ30xxapYA==</t>
  </si>
  <si>
    <t>474925f4-3872-4eb8-b482-f52c89db29a4827</t>
  </si>
  <si>
    <t>AW00017395</t>
  </si>
  <si>
    <t>CSjdF58dbUW90igAw+sP4Q==</t>
  </si>
  <si>
    <t>474925f4-3872-4eb8-b482-f52c89db29a4828</t>
  </si>
  <si>
    <t>AW00017469</t>
  </si>
  <si>
    <t>JSYbpku8CEaO/UCHMyNw3w==</t>
  </si>
  <si>
    <t>474925f4-3872-4eb8-b482-f52c89db29a4829</t>
  </si>
  <si>
    <t>AW00017594</t>
  </si>
  <si>
    <t>oep8iOjAHk2yuiP82lszEw==</t>
  </si>
  <si>
    <t>474925f4-3872-4eb8-b482-f52c89db29a4830</t>
  </si>
  <si>
    <t>AW00018102</t>
  </si>
  <si>
    <t>Pu2jJI+K60iVtyLoNZCKFw==</t>
  </si>
  <si>
    <t>474925f4-3872-4eb8-b482-f52c89db29a4831</t>
  </si>
  <si>
    <t>AW00018511</t>
  </si>
  <si>
    <t>4lFxoMKIPECErhGkib6jHQ==</t>
  </si>
  <si>
    <t>474925f4-3872-4eb8-b482-f52c89db29a4832</t>
  </si>
  <si>
    <t>AW00018773</t>
  </si>
  <si>
    <t>eMTuYHQEBkmvac3okHIuaQ==</t>
  </si>
  <si>
    <t>474925f4-3872-4eb8-b482-f52c89db29a4833</t>
  </si>
  <si>
    <t>AW00018947</t>
  </si>
  <si>
    <t>Mp6ujDqHSECMB9nkjFXk5g==</t>
  </si>
  <si>
    <t>474925f4-3872-4eb8-b482-f52c89db29a4834</t>
  </si>
  <si>
    <t>AW00018979</t>
  </si>
  <si>
    <t>QLSf6goQF0mqSRaMsS0h7g==</t>
  </si>
  <si>
    <t>474925f4-3872-4eb8-b482-f52c89db29a4835</t>
  </si>
  <si>
    <t>AW00019759</t>
  </si>
  <si>
    <t>EMLGwdg+nkOODlZ8DFbdcg==</t>
  </si>
  <si>
    <t>474925f4-3872-4eb8-b482-f52c89db29a4836</t>
  </si>
  <si>
    <t>AW00019777</t>
  </si>
  <si>
    <t>haV0Zk7wdkiaO4QilH9Hpw==</t>
  </si>
  <si>
    <t>474925f4-3872-4eb8-b482-f52c89db29a4837</t>
  </si>
  <si>
    <t>AW00019800</t>
  </si>
  <si>
    <t>jeU+tcXXP0eI8USfVI/rYg==</t>
  </si>
  <si>
    <t>474925f4-3872-4eb8-b482-f52c89db29a4838</t>
  </si>
  <si>
    <t>AW00020194</t>
  </si>
  <si>
    <t>pq3y9mJaAUOI9Ku8xQZ3KA==</t>
  </si>
  <si>
    <t>474925f4-3872-4eb8-b482-f52c89db29a4839</t>
  </si>
  <si>
    <t>AW00020338</t>
  </si>
  <si>
    <t>1IFlCXyeDEWEJy+mnsOlKQ==</t>
  </si>
  <si>
    <t>474925f4-3872-4eb8-b482-f52c89db29a4840</t>
  </si>
  <si>
    <t>AW00020511</t>
  </si>
  <si>
    <t>kAJ29bhTn0+sQ9/fuXovLw==</t>
  </si>
  <si>
    <t>474925f4-3872-4eb8-b482-f52c89db29a4841</t>
  </si>
  <si>
    <t>AW00020648</t>
  </si>
  <si>
    <t>KYeDnu+AFk63+Rhwlz1Yeg==</t>
  </si>
  <si>
    <t>474925f4-3872-4eb8-b482-f52c89db29a4842</t>
  </si>
  <si>
    <t>AW00021262</t>
  </si>
  <si>
    <t>mMXTarX+HkmCapXccUE+xA==</t>
  </si>
  <si>
    <t>474925f4-3872-4eb8-b482-f52c89db29a4843</t>
  </si>
  <si>
    <t>AW00021433</t>
  </si>
  <si>
    <t>7fsSiPU2g0qoaHUL+MuClA==</t>
  </si>
  <si>
    <t>474925f4-3872-4eb8-b482-f52c89db29a4844</t>
  </si>
  <si>
    <t>AW00021451</t>
  </si>
  <si>
    <t>1AHZ7U/QM0CEPv04IeEefg==</t>
  </si>
  <si>
    <t>474925f4-3872-4eb8-b482-f52c89db29a4845</t>
  </si>
  <si>
    <t>AW00021498</t>
  </si>
  <si>
    <t>UUuFLzifPUeyWd77sv+6lQ==</t>
  </si>
  <si>
    <t>474925f4-3872-4eb8-b482-f52c89db29a4846</t>
  </si>
  <si>
    <t>AW00021735</t>
  </si>
  <si>
    <t>xbpTcm71Ik6XUamWJISvTA==</t>
  </si>
  <si>
    <t>474925f4-3872-4eb8-b482-f52c89db29a4847</t>
  </si>
  <si>
    <t>AW00021917</t>
  </si>
  <si>
    <t>9t2eIH8Zc0KfupGCLHRpsQ==</t>
  </si>
  <si>
    <t>474925f4-3872-4eb8-b482-f52c89db29a4848</t>
  </si>
  <si>
    <t>AW00021918</t>
  </si>
  <si>
    <t>VGh+7Ty4Dk+5L5Ei1S5ZYQ==</t>
  </si>
  <si>
    <t>474925f4-3872-4eb8-b482-f52c89db29a4849</t>
  </si>
  <si>
    <t>AW00022146</t>
  </si>
  <si>
    <t>4k0fDecqTkGdYMqDPa4eyw==</t>
  </si>
  <si>
    <t>474925f4-3872-4eb8-b482-f52c89db29a4850</t>
  </si>
  <si>
    <t>AW00022718</t>
  </si>
  <si>
    <t>gAGRPNTJFEKUZuUqGnz3fA==</t>
  </si>
  <si>
    <t>474925f4-3872-4eb8-b482-f52c89db29a4851</t>
  </si>
  <si>
    <t>AW00023862</t>
  </si>
  <si>
    <t>9KICmpeg00uVt3bVdpvrPQ==</t>
  </si>
  <si>
    <t>474925f4-3872-4eb8-b482-f52c89db29a4852</t>
  </si>
  <si>
    <t>AW00024770</t>
  </si>
  <si>
    <t>XBoeTRs2h0Sznc2nD0JzyA==</t>
  </si>
  <si>
    <t>474925f4-3872-4eb8-b482-f52c89db29a4853</t>
  </si>
  <si>
    <t>AW00024809</t>
  </si>
  <si>
    <t>HbE4BGvJEUKMnn1Yc4qbJQ==</t>
  </si>
  <si>
    <t>474925f4-3872-4eb8-b482-f52c89db29a4854</t>
  </si>
  <si>
    <t>AW00025015</t>
  </si>
  <si>
    <t>+s3KPzEs+Umh7Io0tYqf/g==</t>
  </si>
  <si>
    <t>474925f4-3872-4eb8-b482-f52c89db29a4855</t>
  </si>
  <si>
    <t>AW00025024</t>
  </si>
  <si>
    <t>SaF4AKj6A0y158675pCpTw==</t>
  </si>
  <si>
    <t>474925f4-3872-4eb8-b482-f52c89db29a4856</t>
  </si>
  <si>
    <t>AW00025075</t>
  </si>
  <si>
    <t>ur74wgGgRE2ydJXoyWAkPg==</t>
  </si>
  <si>
    <t>474925f4-3872-4eb8-b482-f52c89db29a4857</t>
  </si>
  <si>
    <t>AW00025343</t>
  </si>
  <si>
    <t>5MuaTP8ViEqtzm6MfU5oxw==</t>
  </si>
  <si>
    <t>474925f4-3872-4eb8-b482-f52c89db29a4858</t>
  </si>
  <si>
    <t>AW00025838</t>
  </si>
  <si>
    <t>XvPbrsEbIkup8cwmTMPRDA==</t>
  </si>
  <si>
    <t>474925f4-3872-4eb8-b482-f52c89db29a4859</t>
  </si>
  <si>
    <t>AW00025839</t>
  </si>
  <si>
    <t>O/VXSIHFMU+dVPA5pxTxqg==</t>
  </si>
  <si>
    <t>474925f4-3872-4eb8-b482-f52c89db29a4860</t>
  </si>
  <si>
    <t>AW00026012</t>
  </si>
  <si>
    <t>NB7PKnX1OUWPscpKp2VxNQ==</t>
  </si>
  <si>
    <t>474925f4-3872-4eb8-b482-f52c89db29a4861</t>
  </si>
  <si>
    <t>AW00026171</t>
  </si>
  <si>
    <t>a4FVu7PJvUadPEcE0uM9sg==</t>
  </si>
  <si>
    <t>474925f4-3872-4eb8-b482-f52c89db29a4862</t>
  </si>
  <si>
    <t>AW00026290</t>
  </si>
  <si>
    <t>TuJU56Gb70OQodvTS6nTuA==</t>
  </si>
  <si>
    <t>474925f4-3872-4eb8-b482-f52c89db29a4863</t>
  </si>
  <si>
    <t>AW00026594</t>
  </si>
  <si>
    <t>057VejGc70e0mVSijBwXbQ==</t>
  </si>
  <si>
    <t>474925f4-3872-4eb8-b482-f52c89db29a4864</t>
  </si>
  <si>
    <t>AW00027031</t>
  </si>
  <si>
    <t>DgBoynZ+wEe03gXh6b0IGg==</t>
  </si>
  <si>
    <t>474925f4-3872-4eb8-b482-f52c89db29a4865</t>
  </si>
  <si>
    <t>AW00027039</t>
  </si>
  <si>
    <t>d/UrEFI/0U+y8izNLJnlyA==</t>
  </si>
  <si>
    <t>474925f4-3872-4eb8-b482-f52c89db29a4866</t>
  </si>
  <si>
    <t>AW00027204</t>
  </si>
  <si>
    <t>EZcEt/iPB0Gdlb1adyKviQ==</t>
  </si>
  <si>
    <t>474925f4-3872-4eb8-b482-f52c89db29a4867</t>
  </si>
  <si>
    <t>AW00027426</t>
  </si>
  <si>
    <t>bOrExxdf40eydkqiduqKBA==</t>
  </si>
  <si>
    <t>474925f4-3872-4eb8-b482-f52c89db29a4868</t>
  </si>
  <si>
    <t>AW00027438</t>
  </si>
  <si>
    <t>OKmby8jSz0OCmfTn3qov9w==</t>
  </si>
  <si>
    <t>474925f4-3872-4eb8-b482-f52c89db29a4869</t>
  </si>
  <si>
    <t>AW00027449</t>
  </si>
  <si>
    <t>qTPcf0viIkKqXDUcZWWExQ==</t>
  </si>
  <si>
    <t>474925f4-3872-4eb8-b482-f52c89db29a4870</t>
  </si>
  <si>
    <t>AW00027546</t>
  </si>
  <si>
    <t>lWzmoxOwt0SF/EJuoFGCMQ==</t>
  </si>
  <si>
    <t>474925f4-3872-4eb8-b482-f52c89db29a4871</t>
  </si>
  <si>
    <t>AW00027579</t>
  </si>
  <si>
    <t>Vn3/eYL8MEOYlr4fNcy2hw==</t>
  </si>
  <si>
    <t>474925f4-3872-4eb8-b482-f52c89db29a4872</t>
  </si>
  <si>
    <t>AW00027737</t>
  </si>
  <si>
    <t>TQnO6y1+K0+nX1Y97Yd5Gg==</t>
  </si>
  <si>
    <t>474925f4-3872-4eb8-b482-f52c89db29a4873</t>
  </si>
  <si>
    <t>AW00028062</t>
  </si>
  <si>
    <t>eiSbcVH5Pk2Oxb1CS7Oeew==</t>
  </si>
  <si>
    <t>474925f4-3872-4eb8-b482-f52c89db29a4874</t>
  </si>
  <si>
    <t>AW00028086</t>
  </si>
  <si>
    <t>5WeiJZOYIkqcWw9MIbb35A==</t>
  </si>
  <si>
    <t>474925f4-3872-4eb8-b482-f52c89db29a4875</t>
  </si>
  <si>
    <t>AW00028106</t>
  </si>
  <si>
    <t>mjwtMSCuFE6yAfjhH5cwZw==</t>
  </si>
  <si>
    <t>474925f4-3872-4eb8-b482-f52c89db29a4876</t>
  </si>
  <si>
    <t>AW00028156</t>
  </si>
  <si>
    <t>hhbK2+9zNUSwy0Hzfjawcg==</t>
  </si>
  <si>
    <t>474925f4-3872-4eb8-b482-f52c89db29a4877</t>
  </si>
  <si>
    <t>AW00028193</t>
  </si>
  <si>
    <t>rbkN8SwGqUiCFERQn+oJfw==</t>
  </si>
  <si>
    <t>474925f4-3872-4eb8-b482-f52c89db29a4878</t>
  </si>
  <si>
    <t>AW00028199</t>
  </si>
  <si>
    <t>bsyrtsAIIkG/5Y9iv4zY+w==</t>
  </si>
  <si>
    <t>474925f4-3872-4eb8-b482-f52c89db29a4879</t>
  </si>
  <si>
    <t>AW00028598</t>
  </si>
  <si>
    <t>lv7iFu1lqkyxbbXwnumpbg==</t>
  </si>
  <si>
    <t>474925f4-3872-4eb8-b482-f52c89db29a4880</t>
  </si>
  <si>
    <t>AW00028601</t>
  </si>
  <si>
    <t>Y7PHUnQU2kaxXDqd2LElfA==</t>
  </si>
  <si>
    <t>474925f4-3872-4eb8-b482-f52c89db29a4881</t>
  </si>
  <si>
    <t>AW00028674</t>
  </si>
  <si>
    <t>zg+cbTUPAEe0MHwg/MilsQ==</t>
  </si>
  <si>
    <t>474925f4-3872-4eb8-b482-f52c89db29a4882</t>
  </si>
  <si>
    <t>AW00028675</t>
  </si>
  <si>
    <t>JDoMOGD9u0iU+hc637vkzQ==</t>
  </si>
  <si>
    <t>474925f4-3872-4eb8-b482-f52c89db29a4883</t>
  </si>
  <si>
    <t>AW00028977</t>
  </si>
  <si>
    <t>BEGbrsArm0uavLkS+GDV2w==</t>
  </si>
  <si>
    <t>474925f4-3872-4eb8-b482-f52c89db29a4884</t>
  </si>
  <si>
    <t>AW00028998</t>
  </si>
  <si>
    <t>bcb3ikgmjESmF0q54NZVTQ==</t>
  </si>
  <si>
    <t>474925f4-3872-4eb8-b482-f52c89db29a4885</t>
  </si>
  <si>
    <t>AW00011509</t>
  </si>
  <si>
    <t>ah/taIO0lkmaKY1HEwVtjw==</t>
  </si>
  <si>
    <t>474925f4-3872-4eb8-b482-f52c89db29a4886</t>
  </si>
  <si>
    <t>AW00011636</t>
  </si>
  <si>
    <t>L8Pp7SVcCk+T9vPo27q97Q==</t>
  </si>
  <si>
    <t>474925f4-3872-4eb8-b482-f52c89db29a4887</t>
  </si>
  <si>
    <t>AW00011695</t>
  </si>
  <si>
    <t>6+gtDNIJJUW/WMBBARnn5w==</t>
  </si>
  <si>
    <t>474925f4-3872-4eb8-b482-f52c89db29a4888</t>
  </si>
  <si>
    <t>AW00011720</t>
  </si>
  <si>
    <t>XNSo2OfFbkCBtlQvOtkHpA==</t>
  </si>
  <si>
    <t>474925f4-3872-4eb8-b482-f52c89db29a4889</t>
  </si>
  <si>
    <t>AW00012103</t>
  </si>
  <si>
    <t>o/BPuZxlUUavRwrKa55fdg==</t>
  </si>
  <si>
    <t>474925f4-3872-4eb8-b482-f52c89db29a4890</t>
  </si>
  <si>
    <t>AW00012112</t>
  </si>
  <si>
    <t>Nr7pLip81Uaj5okqyrIGwA==</t>
  </si>
  <si>
    <t>474925f4-3872-4eb8-b482-f52c89db29a4891</t>
  </si>
  <si>
    <t>AW00012195</t>
  </si>
  <si>
    <t>2zyqvKWOaUe6rCf6rak0FA==</t>
  </si>
  <si>
    <t>474925f4-3872-4eb8-b482-f52c89db29a4892</t>
  </si>
  <si>
    <t>AW00012770</t>
  </si>
  <si>
    <t>XAWd4K/owUaWpomODJsGTQ==</t>
  </si>
  <si>
    <t>474925f4-3872-4eb8-b482-f52c89db29a4893</t>
  </si>
  <si>
    <t>AW00012948</t>
  </si>
  <si>
    <t>cGQ1EW/JZUWm7PId4+2dVQ==</t>
  </si>
  <si>
    <t>474925f4-3872-4eb8-b482-f52c89db29a4894</t>
  </si>
  <si>
    <t>AW00013176</t>
  </si>
  <si>
    <t>ocq0Z0RDh06V7J5lNMhSGA==</t>
  </si>
  <si>
    <t>474925f4-3872-4eb8-b482-f52c89db29a4895</t>
  </si>
  <si>
    <t>AW00013266</t>
  </si>
  <si>
    <t>zFOKIYnFU0STK6/KYsbXyQ==</t>
  </si>
  <si>
    <t>474925f4-3872-4eb8-b482-f52c89db29a4896</t>
  </si>
  <si>
    <t>AW00013298</t>
  </si>
  <si>
    <t>JwBfkojNGEeebGVxccmyNw==</t>
  </si>
  <si>
    <t>474925f4-3872-4eb8-b482-f52c89db29a4897</t>
  </si>
  <si>
    <t>AW00013463</t>
  </si>
  <si>
    <t>v+SoWdSEakOeIjz2W9oalw==</t>
  </si>
  <si>
    <t>474925f4-3872-4eb8-b482-f52c89db29a4898</t>
  </si>
  <si>
    <t>AW00013464</t>
  </si>
  <si>
    <t>p0uiHjPxzUeeWYMOTuLDyQ==</t>
  </si>
  <si>
    <t>474925f4-3872-4eb8-b482-f52c89db29a4899</t>
  </si>
  <si>
    <t>AW00013736</t>
  </si>
  <si>
    <t>fDn7manS5U+ityVpiAoF0A==</t>
  </si>
  <si>
    <t>474925f4-3872-4eb8-b482-f52c89db29a4900</t>
  </si>
  <si>
    <t>AW00013737</t>
  </si>
  <si>
    <t>dzLBFRvi1UGYYGsa4mEbtA==</t>
  </si>
  <si>
    <t>474925f4-3872-4eb8-b482-f52c89db29a4901</t>
  </si>
  <si>
    <t>AW00014005</t>
  </si>
  <si>
    <t>FFl/XQi3HUWUAvxELJbTsw==</t>
  </si>
  <si>
    <t>474925f4-3872-4eb8-b482-f52c89db29a4902</t>
  </si>
  <si>
    <t>AW00014090</t>
  </si>
  <si>
    <t>OLSXwR8bFk+3QhkYGoB4wg==</t>
  </si>
  <si>
    <t>474925f4-3872-4eb8-b482-f52c89db29a4903</t>
  </si>
  <si>
    <t>AW00014653</t>
  </si>
  <si>
    <t>/MBWz2QgCEWTM+Hkt5t7ig==</t>
  </si>
  <si>
    <t>474925f4-3872-4eb8-b482-f52c89db29a4904</t>
  </si>
  <si>
    <t>AW00014739</t>
  </si>
  <si>
    <t>MXBtmKBlzE+tjZgUQOV1Tg==</t>
  </si>
  <si>
    <t>474925f4-3872-4eb8-b482-f52c89db29a4905</t>
  </si>
  <si>
    <t>AW00014757</t>
  </si>
  <si>
    <t>rVduVxhfck6xKi/lTzwKAw==</t>
  </si>
  <si>
    <t>474925f4-3872-4eb8-b482-f52c89db29a4906</t>
  </si>
  <si>
    <t>AW00014903</t>
  </si>
  <si>
    <t>PYWzd36aW0SJ1XF+FpfcVA==</t>
  </si>
  <si>
    <t>474925f4-3872-4eb8-b482-f52c89db29a4907</t>
  </si>
  <si>
    <t>AW00015326</t>
  </si>
  <si>
    <t>5KzYyRmoXEOQ2M452d6viA==</t>
  </si>
  <si>
    <t>474925f4-3872-4eb8-b482-f52c89db29a4908</t>
  </si>
  <si>
    <t>AW00015780</t>
  </si>
  <si>
    <t>tMJzRN9My0ePU6Eo7W/Xig==</t>
  </si>
  <si>
    <t>474925f4-3872-4eb8-b482-f52c89db29a4909</t>
  </si>
  <si>
    <t>AW00015990</t>
  </si>
  <si>
    <t>AnmfD/Qn5EGDZRSntGCKtQ==</t>
  </si>
  <si>
    <t>474925f4-3872-4eb8-b482-f52c89db29a4910</t>
  </si>
  <si>
    <t>AW00016799</t>
  </si>
  <si>
    <t>xmNHnrK9d0ur2YWQILatCA==</t>
  </si>
  <si>
    <t>474925f4-3872-4eb8-b482-f52c89db29a4911</t>
  </si>
  <si>
    <t>AW00016888</t>
  </si>
  <si>
    <t>LjOl+Yy3b0GuKcFyE6A0Bg==</t>
  </si>
  <si>
    <t>474925f4-3872-4eb8-b482-f52c89db29a4912</t>
  </si>
  <si>
    <t>AW00016984</t>
  </si>
  <si>
    <t>zv9gpe+Wjky/PXH1wUgydw==</t>
  </si>
  <si>
    <t>474925f4-3872-4eb8-b482-f52c89db29a4913</t>
  </si>
  <si>
    <t>AW00017123</t>
  </si>
  <si>
    <t>lkEyLlJy3kagXhsedy/Sgg==</t>
  </si>
  <si>
    <t>474925f4-3872-4eb8-b482-f52c89db29a4914</t>
  </si>
  <si>
    <t>AW00017399</t>
  </si>
  <si>
    <t>SEgShygVLkuo3b3ETcODQg==</t>
  </si>
  <si>
    <t>474925f4-3872-4eb8-b482-f52c89db29a4915</t>
  </si>
  <si>
    <t>AW00018080</t>
  </si>
  <si>
    <t>gKfCqeNRI0ecOWQj5Yv01Q==</t>
  </si>
  <si>
    <t>474925f4-3872-4eb8-b482-f52c89db29a4916</t>
  </si>
  <si>
    <t>AW00018376</t>
  </si>
  <si>
    <t>i4yAZ4TXdUqLBEaZj8Q+Ng==</t>
  </si>
  <si>
    <t>474925f4-3872-4eb8-b482-f52c89db29a4917</t>
  </si>
  <si>
    <t>AW00018477</t>
  </si>
  <si>
    <t>9HiuSvcUKEmL8rYQGASesw==</t>
  </si>
  <si>
    <t>474925f4-3872-4eb8-b482-f52c89db29a4918</t>
  </si>
  <si>
    <t>AW00018576</t>
  </si>
  <si>
    <t>U7X71/u2pk+t+Q7CCzIfwg==</t>
  </si>
  <si>
    <t>474925f4-3872-4eb8-b482-f52c89db29a4919</t>
  </si>
  <si>
    <t>AW00019117</t>
  </si>
  <si>
    <t>c0lYY/rAeUa5JbH3wnf7ZA==</t>
  </si>
  <si>
    <t>474925f4-3872-4eb8-b482-f52c89db29a4920</t>
  </si>
  <si>
    <t>AW00019160</t>
  </si>
  <si>
    <t>eD09KHJ7X0aEsD0kbpI1Dg==</t>
  </si>
  <si>
    <t>474925f4-3872-4eb8-b482-f52c89db29a4921</t>
  </si>
  <si>
    <t>AW00019550</t>
  </si>
  <si>
    <t>1vb8yyQngEme4k56zNTDWA==</t>
  </si>
  <si>
    <t>474925f4-3872-4eb8-b482-f52c89db29a4922</t>
  </si>
  <si>
    <t>AW00019992</t>
  </si>
  <si>
    <t>eKcFHcQqKkWqlc6rTyKUzA==</t>
  </si>
  <si>
    <t>474925f4-3872-4eb8-b482-f52c89db29a4923</t>
  </si>
  <si>
    <t>AW00020067</t>
  </si>
  <si>
    <t>61Zm38LWBEifN8OhbpObAA==</t>
  </si>
  <si>
    <t>474925f4-3872-4eb8-b482-f52c89db29a4924</t>
  </si>
  <si>
    <t>AW00020074</t>
  </si>
  <si>
    <t>CaD+CAsabkuFIM2vw5YSmw==</t>
  </si>
  <si>
    <t>474925f4-3872-4eb8-b482-f52c89db29a4925</t>
  </si>
  <si>
    <t>AW00020199</t>
  </si>
  <si>
    <t>3Knh8HUyNkGgMgFquNRRcQ==</t>
  </si>
  <si>
    <t>474925f4-3872-4eb8-b482-f52c89db29a4926</t>
  </si>
  <si>
    <t>AW00020296</t>
  </si>
  <si>
    <t>zlzv5KYI0kGP51bbj8CP9Q==</t>
  </si>
  <si>
    <t>474925f4-3872-4eb8-b482-f52c89db29a4927</t>
  </si>
  <si>
    <t>AW00020379</t>
  </si>
  <si>
    <t>Fr1zD+6uPEGadmd5sT0nVg==</t>
  </si>
  <si>
    <t>474925f4-3872-4eb8-b482-f52c89db29a4928</t>
  </si>
  <si>
    <t>AW00020391</t>
  </si>
  <si>
    <t>8hhGchsVB0mV4C8AVeuJzg==</t>
  </si>
  <si>
    <t>474925f4-3872-4eb8-b482-f52c89db29a4929</t>
  </si>
  <si>
    <t>AW00020512</t>
  </si>
  <si>
    <t>ny68SF6eUE22gd0TJGyZdg==</t>
  </si>
  <si>
    <t>474925f4-3872-4eb8-b482-f52c89db29a4930</t>
  </si>
  <si>
    <t>AW00020676</t>
  </si>
  <si>
    <t>G6v/BuaQvkuCDZWCtn+8sw==</t>
  </si>
  <si>
    <t>474925f4-3872-4eb8-b482-f52c89db29a4931</t>
  </si>
  <si>
    <t>AW00021316</t>
  </si>
  <si>
    <t>hVB84Y9fPkWs5XYTCyrOEA==</t>
  </si>
  <si>
    <t>474925f4-3872-4eb8-b482-f52c89db29a4932</t>
  </si>
  <si>
    <t>AW00021343</t>
  </si>
  <si>
    <t>b1HgeBKkKUek3RovyQLIWw==</t>
  </si>
  <si>
    <t>474925f4-3872-4eb8-b482-f52c89db29a4933</t>
  </si>
  <si>
    <t>AW00021369</t>
  </si>
  <si>
    <t>d+RgJGg9H029T+ZDpUQB1Q==</t>
  </si>
  <si>
    <t>474925f4-3872-4eb8-b482-f52c89db29a4934</t>
  </si>
  <si>
    <t>AW00021641</t>
  </si>
  <si>
    <t>io6Vdu+B9kaNkE1QdTUAcQ==</t>
  </si>
  <si>
    <t>474925f4-3872-4eb8-b482-f52c89db29a4935</t>
  </si>
  <si>
    <t>AW00021779</t>
  </si>
  <si>
    <t>m9jVeLylcEmwFSMZf50Ekw==</t>
  </si>
  <si>
    <t>474925f4-3872-4eb8-b482-f52c89db29a4936</t>
  </si>
  <si>
    <t>AW00022294</t>
  </si>
  <si>
    <t>QO7i2sFAEUWAAm/BcGrrmA==</t>
  </si>
  <si>
    <t>474925f4-3872-4eb8-b482-f52c89db29a4937</t>
  </si>
  <si>
    <t>AW00022364</t>
  </si>
  <si>
    <t>tW33GtVhhUeAJCFrju9m+Q==</t>
  </si>
  <si>
    <t>474925f4-3872-4eb8-b482-f52c89db29a4938</t>
  </si>
  <si>
    <t>AW00022891</t>
  </si>
  <si>
    <t>ZuemFjvwbkWjCauYWCgcCA==</t>
  </si>
  <si>
    <t>474925f4-3872-4eb8-b482-f52c89db29a4939</t>
  </si>
  <si>
    <t>AW00022982</t>
  </si>
  <si>
    <t>EriKkgf4cky2D8xgfTuQXw==</t>
  </si>
  <si>
    <t>474925f4-3872-4eb8-b482-f52c89db29a4940</t>
  </si>
  <si>
    <t>AW00023028</t>
  </si>
  <si>
    <t>SuY81Z1/LUiCmqAkVSvM/g==</t>
  </si>
  <si>
    <t>474925f4-3872-4eb8-b482-f52c89db29a4941</t>
  </si>
  <si>
    <t>AW00023336</t>
  </si>
  <si>
    <t>zoGUVogf60K/mEukz49cxQ==</t>
  </si>
  <si>
    <t>474925f4-3872-4eb8-b482-f52c89db29a4942</t>
  </si>
  <si>
    <t>AW00023590</t>
  </si>
  <si>
    <t>Z0N6/91PwUqEb2tpfvd/MQ==</t>
  </si>
  <si>
    <t>474925f4-3872-4eb8-b482-f52c89db29a4943</t>
  </si>
  <si>
    <t>AW00023718</t>
  </si>
  <si>
    <t>Fr4+VUOLqUiHSklZZ+Yiag==</t>
  </si>
  <si>
    <t>474925f4-3872-4eb8-b482-f52c89db29a4944</t>
  </si>
  <si>
    <t>AW00024406</t>
  </si>
  <si>
    <t>CqBToQldSEm60nc4cJ6/pg==</t>
  </si>
  <si>
    <t>474925f4-3872-4eb8-b482-f52c89db29a4945</t>
  </si>
  <si>
    <t>AW00024422</t>
  </si>
  <si>
    <t>9WOivrOFy0SiM/s0NAK45g==</t>
  </si>
  <si>
    <t>474925f4-3872-4eb8-b482-f52c89db29a4946</t>
  </si>
  <si>
    <t>AW00024641</t>
  </si>
  <si>
    <t>VGfjG+yAiUe+04Lw2sM/pw==</t>
  </si>
  <si>
    <t>474925f4-3872-4eb8-b482-f52c89db29a4947</t>
  </si>
  <si>
    <t>AW00024686</t>
  </si>
  <si>
    <t>VrUT62IYLEeI+eTO8iS/bQ==</t>
  </si>
  <si>
    <t>474925f4-3872-4eb8-b482-f52c89db29a4948</t>
  </si>
  <si>
    <t>AW00025195</t>
  </si>
  <si>
    <t>H1NPyvJ92k2FoJWyZD48PA==</t>
  </si>
  <si>
    <t>474925f4-3872-4eb8-b482-f52c89db29a4949</t>
  </si>
  <si>
    <t>AW00025842</t>
  </si>
  <si>
    <t>/ZVBVC2h6kSwFMjLRBzo+g==</t>
  </si>
  <si>
    <t>474925f4-3872-4eb8-b482-f52c89db29a4950</t>
  </si>
  <si>
    <t>AW00026320</t>
  </si>
  <si>
    <t>hjDuTvKZVkCFPGpEYFfzIw==</t>
  </si>
  <si>
    <t>474925f4-3872-4eb8-b482-f52c89db29a4951</t>
  </si>
  <si>
    <t>AW00026499</t>
  </si>
  <si>
    <t>cKeRaUPRokCmxg8brf8xXQ==</t>
  </si>
  <si>
    <t>474925f4-3872-4eb8-b482-f52c89db29a4952</t>
  </si>
  <si>
    <t>AW00026731</t>
  </si>
  <si>
    <t>PmGJMxIhdkWy6TrZ9+d+XA==</t>
  </si>
  <si>
    <t>474925f4-3872-4eb8-b482-f52c89db29a4953</t>
  </si>
  <si>
    <t>AW00027046</t>
  </si>
  <si>
    <t>tatYF9/Q3USaku2QTpavMA==</t>
  </si>
  <si>
    <t>474925f4-3872-4eb8-b482-f52c89db29a4954</t>
  </si>
  <si>
    <t>AW00027068</t>
  </si>
  <si>
    <t>Cn9qwsKAFEGg0B/kBwXCyQ==</t>
  </si>
  <si>
    <t>474925f4-3872-4eb8-b482-f52c89db29a4955</t>
  </si>
  <si>
    <t>AW00027080</t>
  </si>
  <si>
    <t>g6sgcK3T8ECeeXeqsac30w==</t>
  </si>
  <si>
    <t>474925f4-3872-4eb8-b482-f52c89db29a4956</t>
  </si>
  <si>
    <t>AW00027108</t>
  </si>
  <si>
    <t>kvdu5fivQkiWC770BPwWTg==</t>
  </si>
  <si>
    <t>474925f4-3872-4eb8-b482-f52c89db29a4957</t>
  </si>
  <si>
    <t>AW00027521</t>
  </si>
  <si>
    <t>5D/q1FL/BUm1omjr38jnyg==</t>
  </si>
  <si>
    <t>474925f4-3872-4eb8-b482-f52c89db29a4958</t>
  </si>
  <si>
    <t>AW00027553</t>
  </si>
  <si>
    <t>0SGOw8c7BU2envl9ddam1Q==</t>
  </si>
  <si>
    <t>474925f4-3872-4eb8-b482-f52c89db29a4959</t>
  </si>
  <si>
    <t>AW00027655</t>
  </si>
  <si>
    <t>kek8m4OL0065upc1Feu5xw==</t>
  </si>
  <si>
    <t>474925f4-3872-4eb8-b482-f52c89db29a4960</t>
  </si>
  <si>
    <t>AW00027920</t>
  </si>
  <si>
    <t>1fE4nmPgEkuBP+vK5hXn2A==</t>
  </si>
  <si>
    <t>474925f4-3872-4eb8-b482-f52c89db29a4961</t>
  </si>
  <si>
    <t>AW00028026</t>
  </si>
  <si>
    <t>CyV7HDkKDkSSYPzrGUVlRQ==</t>
  </si>
  <si>
    <t>474925f4-3872-4eb8-b482-f52c89db29a4962</t>
  </si>
  <si>
    <t>AW00028288</t>
  </si>
  <si>
    <t>fMuxuDB130OO3HqQ5eoUVQ==</t>
  </si>
  <si>
    <t>474925f4-3872-4eb8-b482-f52c89db29a4963</t>
  </si>
  <si>
    <t>AW00029089</t>
  </si>
  <si>
    <t>95JKaaOHL06Y3nWXvJYo/Q==</t>
  </si>
  <si>
    <t>474925f4-3872-4eb8-b482-f52c89db29a4964</t>
  </si>
  <si>
    <t>AW00011042</t>
  </si>
  <si>
    <t>60TVPZu4bkeye7KVyovUlg==</t>
  </si>
  <si>
    <t>474925f4-3872-4eb8-b482-f52c89db29a4965</t>
  </si>
  <si>
    <t>AW00011295</t>
  </si>
  <si>
    <t>pvuVbZ2fmkezkzOHnakY9g==</t>
  </si>
  <si>
    <t>474925f4-3872-4eb8-b482-f52c89db29a4966</t>
  </si>
  <si>
    <t>AW00011305</t>
  </si>
  <si>
    <t>er/hLrnp/0SqIX4jBl7Ksg==</t>
  </si>
  <si>
    <t>474925f4-3872-4eb8-b482-f52c89db29a4967</t>
  </si>
  <si>
    <t>AW00011310</t>
  </si>
  <si>
    <t>PRfaAwGXfkWqBMCVYG/0YA==</t>
  </si>
  <si>
    <t>474925f4-3872-4eb8-b482-f52c89db29a4968</t>
  </si>
  <si>
    <t>AW00012163</t>
  </si>
  <si>
    <t>A0LgMvW2fEyIT5f94JqXBg==</t>
  </si>
  <si>
    <t>474925f4-3872-4eb8-b482-f52c89db29a4969</t>
  </si>
  <si>
    <t>AW00012440</t>
  </si>
  <si>
    <t>bOmJAAp9QkGrd+FFqxSU1Q==</t>
  </si>
  <si>
    <t>474925f4-3872-4eb8-b482-f52c89db29a4970</t>
  </si>
  <si>
    <t>AW00013059</t>
  </si>
  <si>
    <t>BlqscQ+F/UqdNCnJv++vhA==</t>
  </si>
  <si>
    <t>474925f4-3872-4eb8-b482-f52c89db29a4971</t>
  </si>
  <si>
    <t>AW00013162</t>
  </si>
  <si>
    <t>BFrbZ/6A90WD1SgAlOA7DA==</t>
  </si>
  <si>
    <t>474925f4-3872-4eb8-b482-f52c89db29a4972</t>
  </si>
  <si>
    <t>AW00013202</t>
  </si>
  <si>
    <t>iI+hOGSI40SABRjRkdQ2iQ==</t>
  </si>
  <si>
    <t>474925f4-3872-4eb8-b482-f52c89db29a4973</t>
  </si>
  <si>
    <t>AW00013446</t>
  </si>
  <si>
    <t>LxX0qp9xvkyBaXx8YtDcUg==</t>
  </si>
  <si>
    <t>474925f4-3872-4eb8-b482-f52c89db29a4974</t>
  </si>
  <si>
    <t>AW00013873</t>
  </si>
  <si>
    <t>MrX7AJPNbUaYk4luT4TqBQ==</t>
  </si>
  <si>
    <t>474925f4-3872-4eb8-b482-f52c89db29a4975</t>
  </si>
  <si>
    <t>AW00014408</t>
  </si>
  <si>
    <t>V0gxL8c11UKEibymOoI1/w==</t>
  </si>
  <si>
    <t>474925f4-3872-4eb8-b482-f52c89db29a4976</t>
  </si>
  <si>
    <t>AW00014729</t>
  </si>
  <si>
    <t>4NzpZHcpXkeFPzGsM7U56A==</t>
  </si>
  <si>
    <t>474925f4-3872-4eb8-b482-f52c89db29a4977</t>
  </si>
  <si>
    <t>AW00014758</t>
  </si>
  <si>
    <t>0yvIPiIaskqPjpbf4mG4uw==</t>
  </si>
  <si>
    <t>474925f4-3872-4eb8-b482-f52c89db29a4978</t>
  </si>
  <si>
    <t>AW00015284</t>
  </si>
  <si>
    <t>N7JuJ36wYkqohnsgIUQ7tA==</t>
  </si>
  <si>
    <t>474925f4-3872-4eb8-b482-f52c89db29a4979</t>
  </si>
  <si>
    <t>AW00015403</t>
  </si>
  <si>
    <t>9uKTpVkmz0mqFlCpW0hRTA==</t>
  </si>
  <si>
    <t>474925f4-3872-4eb8-b482-f52c89db29a4980</t>
  </si>
  <si>
    <t>AW00015557</t>
  </si>
  <si>
    <t>yfrr7MvbSUO+4HFa1DbUtQ==</t>
  </si>
  <si>
    <t>474925f4-3872-4eb8-b482-f52c89db29a4981</t>
  </si>
  <si>
    <t>AW00015773</t>
  </si>
  <si>
    <t>Eh2IFWtlRkKyJz0lsMcAxA==</t>
  </si>
  <si>
    <t>474925f4-3872-4eb8-b482-f52c89db29a4982</t>
  </si>
  <si>
    <t>AW00016018</t>
  </si>
  <si>
    <t>++1tXfI440aNh3vHLNwy5Q==</t>
  </si>
  <si>
    <t>474925f4-3872-4eb8-b482-f52c89db29a4983</t>
  </si>
  <si>
    <t>AW00016091</t>
  </si>
  <si>
    <t>dYUf00IVlUOkuJM98wNLJQ==</t>
  </si>
  <si>
    <t>474925f4-3872-4eb8-b482-f52c89db29a4984</t>
  </si>
  <si>
    <t>AW00016115</t>
  </si>
  <si>
    <t>vGj9d2TQKEGhG09ZP6dx+g==</t>
  </si>
  <si>
    <t>474925f4-3872-4eb8-b482-f52c89db29a4985</t>
  </si>
  <si>
    <t>AW00016503</t>
  </si>
  <si>
    <t>g+AEY+uudEWkpUPt7CIQ7Q==</t>
  </si>
  <si>
    <t>474925f4-3872-4eb8-b482-f52c89db29a4986</t>
  </si>
  <si>
    <t>AW00016845</t>
  </si>
  <si>
    <t>+La+95zWqkuW63L7ej+42Q==</t>
  </si>
  <si>
    <t>474925f4-3872-4eb8-b482-f52c89db29a4987</t>
  </si>
  <si>
    <t>AW00017426</t>
  </si>
  <si>
    <t>Vy2k/KStIUmwNxt5tRHmwg==</t>
  </si>
  <si>
    <t>474925f4-3872-4eb8-b482-f52c89db29a4988</t>
  </si>
  <si>
    <t>AW00017459</t>
  </si>
  <si>
    <t>BMHH3zp94Ua4RC2hH/5ccg==</t>
  </si>
  <si>
    <t>474925f4-3872-4eb8-b482-f52c89db29a4989</t>
  </si>
  <si>
    <t>AW00017524</t>
  </si>
  <si>
    <t>Ed+/XUvkd0Wl27Dojb3xDA==</t>
  </si>
  <si>
    <t>474925f4-3872-4eb8-b482-f52c89db29a4990</t>
  </si>
  <si>
    <t>AW00017663</t>
  </si>
  <si>
    <t>Bcxp89cLvUCUN2vP8yPbXA==</t>
  </si>
  <si>
    <t>474925f4-3872-4eb8-b482-f52c89db29a4991</t>
  </si>
  <si>
    <t>AW00017674</t>
  </si>
  <si>
    <t>WtQo7l9to0SiuJ/qFWbVlg==</t>
  </si>
  <si>
    <t>474925f4-3872-4eb8-b482-f52c89db29a4992</t>
  </si>
  <si>
    <t>AW00017676</t>
  </si>
  <si>
    <t>Dzm5rqPM/kOsY7vxBK3W7Q==</t>
  </si>
  <si>
    <t>474925f4-3872-4eb8-b482-f52c89db29a4993</t>
  </si>
  <si>
    <t>AW00017684</t>
  </si>
  <si>
    <t>tEeUvG0RRE+0Rlh0FFQ7vA==</t>
  </si>
  <si>
    <t>474925f4-3872-4eb8-b482-f52c89db29a4994</t>
  </si>
  <si>
    <t>AW00018056</t>
  </si>
  <si>
    <t>4Ej2ZYnl6EGu1BivgEoVww==</t>
  </si>
  <si>
    <t>474925f4-3872-4eb8-b482-f52c89db29a4995</t>
  </si>
  <si>
    <t>AW00018343</t>
  </si>
  <si>
    <t>fdVRQB13RkCndz+9o2hfhA==</t>
  </si>
  <si>
    <t>474925f4-3872-4eb8-b482-f52c89db29a4996</t>
  </si>
  <si>
    <t>AW00018441</t>
  </si>
  <si>
    <t>QKlsO2nhiEG8kYyRT7s3Zw==</t>
  </si>
  <si>
    <t>474925f4-3872-4eb8-b482-f52c89db29a4997</t>
  </si>
  <si>
    <t>AW00018460</t>
  </si>
  <si>
    <t>eycszaF8L0uXzADJlB8ziA==</t>
  </si>
  <si>
    <t>474925f4-3872-4eb8-b482-f52c89db29a4998</t>
  </si>
  <si>
    <t>AW00018473</t>
  </si>
  <si>
    <t>NTvxfzI+yk2uO0qrGlDVJA==</t>
  </si>
  <si>
    <t>474925f4-3872-4eb8-b482-f52c89db29a4999</t>
  </si>
  <si>
    <t>AW00018478</t>
  </si>
  <si>
    <t>pNj0pbrFx0euRI6vnAcUVg==</t>
  </si>
  <si>
    <t>474925f4-3872-4eb8-b482-f52c89db29a5000</t>
  </si>
  <si>
    <t>AW00018512</t>
  </si>
  <si>
    <t>SwM5yZFty025B/R7LZAgdQ==</t>
  </si>
  <si>
    <t>474925f4-3872-4eb8-b482-f52c89db29a5001</t>
  </si>
  <si>
    <t>AW00018590</t>
  </si>
  <si>
    <t>PhTCHJlZ2EyblrpZ70WcvQ==</t>
  </si>
  <si>
    <t>474925f4-3872-4eb8-b482-f52c89db29a5002</t>
  </si>
  <si>
    <t>AW00018659</t>
  </si>
  <si>
    <t>RoddHORH9ka5BET1+h9j+Q==</t>
  </si>
  <si>
    <t>474925f4-3872-4eb8-b482-f52c89db29a5003</t>
  </si>
  <si>
    <t>AW00018894</t>
  </si>
  <si>
    <t>eHREKnZCX0Ok1jbCUTQu1g==</t>
  </si>
  <si>
    <t>474925f4-3872-4eb8-b482-f52c89db29a5004</t>
  </si>
  <si>
    <t>AW00018917</t>
  </si>
  <si>
    <t>kUVmVQLRZE2syNloI2/t4g==</t>
  </si>
  <si>
    <t>474925f4-3872-4eb8-b482-f52c89db29a5005</t>
  </si>
  <si>
    <t>AW00018936</t>
  </si>
  <si>
    <t>V3u2XTBN7EK0oNv5M1lvXA==</t>
  </si>
  <si>
    <t>474925f4-3872-4eb8-b482-f52c89db29a5006</t>
  </si>
  <si>
    <t>AW00019690</t>
  </si>
  <si>
    <t>wS275UFwM0aUWqIG0ibNzA==</t>
  </si>
  <si>
    <t>474925f4-3872-4eb8-b482-f52c89db29a5007</t>
  </si>
  <si>
    <t>AW00019857</t>
  </si>
  <si>
    <t>uyIq3UoEUEmwGbheufmmJw==</t>
  </si>
  <si>
    <t>474925f4-3872-4eb8-b482-f52c89db29a5008</t>
  </si>
  <si>
    <t>AW00019868</t>
  </si>
  <si>
    <t>rRSg2B/LkE6IdwnSMKfN6g==</t>
  </si>
  <si>
    <t>474925f4-3872-4eb8-b482-f52c89db29a5009</t>
  </si>
  <si>
    <t>AW00019888</t>
  </si>
  <si>
    <t>aSImHarHs0+oL9GaOXwF4Q==</t>
  </si>
  <si>
    <t>474925f4-3872-4eb8-b482-f52c89db29a5010</t>
  </si>
  <si>
    <t>AW00020008</t>
  </si>
  <si>
    <t>NqB/iY1saUWhy5Dw/G9zLA==</t>
  </si>
  <si>
    <t>474925f4-3872-4eb8-b482-f52c89db29a5011</t>
  </si>
  <si>
    <t>AW00020095</t>
  </si>
  <si>
    <t>e/i+pIabt0qchGyhZ2VfOg==</t>
  </si>
  <si>
    <t>474925f4-3872-4eb8-b482-f52c89db29a5012</t>
  </si>
  <si>
    <t>AW00020494</t>
  </si>
  <si>
    <t>MoXkGh60NUyRUCd+rhsNnw==</t>
  </si>
  <si>
    <t>474925f4-3872-4eb8-b482-f52c89db29a5013</t>
  </si>
  <si>
    <t>AW00020495</t>
  </si>
  <si>
    <t>RChdsChw1EOCEz0yPgFX1g==</t>
  </si>
  <si>
    <t>474925f4-3872-4eb8-b482-f52c89db29a5014</t>
  </si>
  <si>
    <t>AW00020505</t>
  </si>
  <si>
    <t>S477WxfDZUa92gkvbiymZg==</t>
  </si>
  <si>
    <t>474925f4-3872-4eb8-b482-f52c89db29a5015</t>
  </si>
  <si>
    <t>AW00020737</t>
  </si>
  <si>
    <t>9QYEmzAN7UuZpgAEDEntzQ==</t>
  </si>
  <si>
    <t>474925f4-3872-4eb8-b482-f52c89db29a5016</t>
  </si>
  <si>
    <t>AW00021237</t>
  </si>
  <si>
    <t>rFn3wq51uE675OCe6bU1vQ==</t>
  </si>
  <si>
    <t>474925f4-3872-4eb8-b482-f52c89db29a5017</t>
  </si>
  <si>
    <t>AW00021244</t>
  </si>
  <si>
    <t>yz+wP9gMm02CFvMcqv+w8Q==</t>
  </si>
  <si>
    <t>474925f4-3872-4eb8-b482-f52c89db29a5018</t>
  </si>
  <si>
    <t>AW00021619</t>
  </si>
  <si>
    <t>HhvPlr9ssEi1CvHJxXu+lQ==</t>
  </si>
  <si>
    <t>474925f4-3872-4eb8-b482-f52c89db29a5019</t>
  </si>
  <si>
    <t>AW00021720</t>
  </si>
  <si>
    <t>x581bcdKl06a+tO4ZIRuEA==</t>
  </si>
  <si>
    <t>474925f4-3872-4eb8-b482-f52c89db29a5020</t>
  </si>
  <si>
    <t>AW00021808</t>
  </si>
  <si>
    <t>yJftDCkYBk+SL31NP7F0UQ==</t>
  </si>
  <si>
    <t>474925f4-3872-4eb8-b482-f52c89db29a5021</t>
  </si>
  <si>
    <t>AW00022296</t>
  </si>
  <si>
    <t>JfGDiRwFR0y0vw9AGwuyHg==</t>
  </si>
  <si>
    <t>474925f4-3872-4eb8-b482-f52c89db29a5022</t>
  </si>
  <si>
    <t>AW00022747</t>
  </si>
  <si>
    <t>eqTp1xo2NEaQsc4buucF0g==</t>
  </si>
  <si>
    <t>474925f4-3872-4eb8-b482-f52c89db29a5023</t>
  </si>
  <si>
    <t>AW00022791</t>
  </si>
  <si>
    <t>lS//GLGOp0qlcurrmt46Cw==</t>
  </si>
  <si>
    <t>474925f4-3872-4eb8-b482-f52c89db29a5024</t>
  </si>
  <si>
    <t>AW00022999</t>
  </si>
  <si>
    <t>1+mfvoAIcUWjfpVup8CRDg==</t>
  </si>
  <si>
    <t>474925f4-3872-4eb8-b482-f52c89db29a5025</t>
  </si>
  <si>
    <t>AW00023510</t>
  </si>
  <si>
    <t>56IfcNLbtUuu71k0VF/sYw==</t>
  </si>
  <si>
    <t>474925f4-3872-4eb8-b482-f52c89db29a5026</t>
  </si>
  <si>
    <t>AW00023674</t>
  </si>
  <si>
    <t>VX+0RWb1g0aIchpJ9vrYNA==</t>
  </si>
  <si>
    <t>474925f4-3872-4eb8-b482-f52c89db29a5027</t>
  </si>
  <si>
    <t>AW00023740</t>
  </si>
  <si>
    <t>qvXN14ft502m4+4G53eyOg==</t>
  </si>
  <si>
    <t>474925f4-3872-4eb8-b482-f52c89db29a5028</t>
  </si>
  <si>
    <t>AW00024225</t>
  </si>
  <si>
    <t>apG6UGtqGkyswwb6/4zs9g==</t>
  </si>
  <si>
    <t>474925f4-3872-4eb8-b482-f52c89db29a5029</t>
  </si>
  <si>
    <t>AW00024287</t>
  </si>
  <si>
    <t>GTxEl2sgTU+Jc5OWApV4/g==</t>
  </si>
  <si>
    <t>474925f4-3872-4eb8-b482-f52c89db29a5030</t>
  </si>
  <si>
    <t>AW00024403</t>
  </si>
  <si>
    <t>qtzWDmYM5Eu4TzYChFDcbQ==</t>
  </si>
  <si>
    <t>474925f4-3872-4eb8-b482-f52c89db29a5031</t>
  </si>
  <si>
    <t>AW00024677</t>
  </si>
  <si>
    <t>n65gqQk2i0CrtY2ACGv48g==</t>
  </si>
  <si>
    <t>474925f4-3872-4eb8-b482-f52c89db29a5032</t>
  </si>
  <si>
    <t>AW00024777</t>
  </si>
  <si>
    <t>seT8Wsr4ZkO8jNBqUfxn/g==</t>
  </si>
  <si>
    <t>474925f4-3872-4eb8-b482-f52c89db29a5033</t>
  </si>
  <si>
    <t>AW00024793</t>
  </si>
  <si>
    <t>TIIxDom7Akao/QE1wgJ3RQ==</t>
  </si>
  <si>
    <t>474925f4-3872-4eb8-b482-f52c89db29a5034</t>
  </si>
  <si>
    <t>AW00024831</t>
  </si>
  <si>
    <t>xBn8sOoqKU6OZlBURNLgbg==</t>
  </si>
  <si>
    <t>474925f4-3872-4eb8-b482-f52c89db29a5035</t>
  </si>
  <si>
    <t>AW00024942</t>
  </si>
  <si>
    <t>FHPqXSxT2UugXKiRDx4uVQ==</t>
  </si>
  <si>
    <t>474925f4-3872-4eb8-b482-f52c89db29a5036</t>
  </si>
  <si>
    <t>AW00025172</t>
  </si>
  <si>
    <t>9jS+Ds9LSE6d4YWntn05CA==</t>
  </si>
  <si>
    <t>474925f4-3872-4eb8-b482-f52c89db29a5037</t>
  </si>
  <si>
    <t>AW00025406</t>
  </si>
  <si>
    <t>CMpCZ1Hmp0qSKj0yrDVksQ==</t>
  </si>
  <si>
    <t>474925f4-3872-4eb8-b482-f52c89db29a5038</t>
  </si>
  <si>
    <t>AW00025441</t>
  </si>
  <si>
    <t>gC7aj5r9m0S4awm3RPtx2Q==</t>
  </si>
  <si>
    <t>474925f4-3872-4eb8-b482-f52c89db29a5039</t>
  </si>
  <si>
    <t>AW00025910</t>
  </si>
  <si>
    <t>9VulwP24fUWrTi19J9pa5w==</t>
  </si>
  <si>
    <t>474925f4-3872-4eb8-b482-f52c89db29a5040</t>
  </si>
  <si>
    <t>AW00026280</t>
  </si>
  <si>
    <t>eb1MxFgiA0qVQm3D2KGVow==</t>
  </si>
  <si>
    <t>474925f4-3872-4eb8-b482-f52c89db29a5041</t>
  </si>
  <si>
    <t>AW00026334</t>
  </si>
  <si>
    <t>hWugSLO8kES5nb2Lr1qL4Q==</t>
  </si>
  <si>
    <t>474925f4-3872-4eb8-b482-f52c89db29a5042</t>
  </si>
  <si>
    <t>AW00026689</t>
  </si>
  <si>
    <t>U+RBT3q6BUGeyWfOyvjRUw==</t>
  </si>
  <si>
    <t>474925f4-3872-4eb8-b482-f52c89db29a5043</t>
  </si>
  <si>
    <t>AW00026690</t>
  </si>
  <si>
    <t>lOYbSKDJFEah4h8niqm91Q==</t>
  </si>
  <si>
    <t>474925f4-3872-4eb8-b482-f52c89db29a5044</t>
  </si>
  <si>
    <t>AW00026704</t>
  </si>
  <si>
    <t>wKt57IfZUU6f2KzodfbKiw==</t>
  </si>
  <si>
    <t>474925f4-3872-4eb8-b482-f52c89db29a5045</t>
  </si>
  <si>
    <t>AW00027249</t>
  </si>
  <si>
    <t>TPq56wnd+UOl7t8eMV9ewQ==</t>
  </si>
  <si>
    <t>474925f4-3872-4eb8-b482-f52c89db29a5046</t>
  </si>
  <si>
    <t>AW00027257</t>
  </si>
  <si>
    <t>Z+KI56Ht2kiXnPRUMWhkBg==</t>
  </si>
  <si>
    <t>474925f4-3872-4eb8-b482-f52c89db29a5047</t>
  </si>
  <si>
    <t>AW00027274</t>
  </si>
  <si>
    <t>ygebpEpC/EWGatJJWBCZVA==</t>
  </si>
  <si>
    <t>474925f4-3872-4eb8-b482-f52c89db29a5048</t>
  </si>
  <si>
    <t>AW00027382</t>
  </si>
  <si>
    <t>6jEX3bNJgE+wnicw+aiMZA==</t>
  </si>
  <si>
    <t>474925f4-3872-4eb8-b482-f52c89db29a5049</t>
  </si>
  <si>
    <t>AW00027405</t>
  </si>
  <si>
    <t>jYbUJjtq3kGgdsq/zskbCg==</t>
  </si>
  <si>
    <t>474925f4-3872-4eb8-b482-f52c89db29a5050</t>
  </si>
  <si>
    <t>AW00027468</t>
  </si>
  <si>
    <t>UrLQVC+JVUekqfsgjsbHAA==</t>
  </si>
  <si>
    <t>474925f4-3872-4eb8-b482-f52c89db29a5051</t>
  </si>
  <si>
    <t>AW00027682</t>
  </si>
  <si>
    <t>2mZl3gs/LECu+1yZlqXq2g==</t>
  </si>
  <si>
    <t>474925f4-3872-4eb8-b482-f52c89db29a5052</t>
  </si>
  <si>
    <t>AW00028006</t>
  </si>
  <si>
    <t>IEk+NY27wU2r6zMEOTWVbA==</t>
  </si>
  <si>
    <t>474925f4-3872-4eb8-b482-f52c89db29a5053</t>
  </si>
  <si>
    <t>AW00028039</t>
  </si>
  <si>
    <t>1v9z5IehpkKP6Dyx9yhlYg==</t>
  </si>
  <si>
    <t>474925f4-3872-4eb8-b482-f52c89db29a5054</t>
  </si>
  <si>
    <t>AW00028253</t>
  </si>
  <si>
    <t>CXp+1YQZ7kmdoYbGkb7Teg==</t>
  </si>
  <si>
    <t>474925f4-3872-4eb8-b482-f52c89db29a5055</t>
  </si>
  <si>
    <t>AW00028799</t>
  </si>
  <si>
    <t>DjFF5Jzo20iLTjlGNxtgKw==</t>
  </si>
  <si>
    <t>474925f4-3872-4eb8-b482-f52c89db29a5056</t>
  </si>
  <si>
    <t>AW00028828</t>
  </si>
  <si>
    <t>FJYVioVvK0qNF6DCwVi8Gg==</t>
  </si>
  <si>
    <t>474925f4-3872-4eb8-b482-f52c89db29a5057</t>
  </si>
  <si>
    <t>AW00028985</t>
  </si>
  <si>
    <t>G5amd8h1/kiKIhSk8f33rg==</t>
  </si>
  <si>
    <t>474925f4-3872-4eb8-b482-f52c89db29a5058</t>
  </si>
  <si>
    <t>AW00029018</t>
  </si>
  <si>
    <t>vw5w/ea0wU+/i6NQcVwGkQ==</t>
  </si>
  <si>
    <t>474925f4-3872-4eb8-b482-f52c89db29a5059</t>
  </si>
  <si>
    <t>AW00029129</t>
  </si>
  <si>
    <t>zBSqSFm62Ee4mKGBDmFdxA==</t>
  </si>
  <si>
    <t>474925f4-3872-4eb8-b482-f52c89db29a5060</t>
  </si>
  <si>
    <t>AW00029257</t>
  </si>
  <si>
    <t>kRbuDchJBEqskO+fRPF5XA==</t>
  </si>
  <si>
    <t>474925f4-3872-4eb8-b482-f52c89db29a5061</t>
  </si>
  <si>
    <t>AW00029278</t>
  </si>
  <si>
    <t>r+POpnb7U0+2aaBuAPh5Cw==</t>
  </si>
  <si>
    <t>474925f4-3872-4eb8-b482-f52c89db29a5062</t>
  </si>
  <si>
    <t>AW00011191</t>
  </si>
  <si>
    <t>JZSNcpItE0OVXbx3ZiWqJA==</t>
  </si>
  <si>
    <t>474925f4-3872-4eb8-b482-f52c89db29a5063</t>
  </si>
  <si>
    <t>AW00011329</t>
  </si>
  <si>
    <t>V6vLQx9hckqlATAc7mTVow==</t>
  </si>
  <si>
    <t>474925f4-3872-4eb8-b482-f52c89db29a5064</t>
  </si>
  <si>
    <t>AW00011516</t>
  </si>
  <si>
    <t>jHV7TzLwHUu5GaWUfBhofg==</t>
  </si>
  <si>
    <t>474925f4-3872-4eb8-b482-f52c89db29a5065</t>
  </si>
  <si>
    <t>AW00011736</t>
  </si>
  <si>
    <t>QbhVM7bvyEeCcDENK06agg==</t>
  </si>
  <si>
    <t>474925f4-3872-4eb8-b482-f52c89db29a5066</t>
  </si>
  <si>
    <t>AW00011782</t>
  </si>
  <si>
    <t>uJFxfyJas023VX2v9dtsxw==</t>
  </si>
  <si>
    <t>474925f4-3872-4eb8-b482-f52c89db29a5067</t>
  </si>
  <si>
    <t>AW00012118</t>
  </si>
  <si>
    <t>lSK9BLUolUmKeEik1EhNwg==</t>
  </si>
  <si>
    <t>474925f4-3872-4eb8-b482-f52c89db29a5068</t>
  </si>
  <si>
    <t>AW00012190</t>
  </si>
  <si>
    <t>ZRZGHbRCI0iIkyG8pl8KCw==</t>
  </si>
  <si>
    <t>474925f4-3872-4eb8-b482-f52c89db29a5069</t>
  </si>
  <si>
    <t>AW00012788</t>
  </si>
  <si>
    <t>Cm/hvIKZPE+Wvej8N4i6aA==</t>
  </si>
  <si>
    <t>474925f4-3872-4eb8-b482-f52c89db29a5070</t>
  </si>
  <si>
    <t>AW00012942</t>
  </si>
  <si>
    <t>Ry+u74R31Uyj7Bbs3na3yw==</t>
  </si>
  <si>
    <t>474925f4-3872-4eb8-b482-f52c89db29a5071</t>
  </si>
  <si>
    <t>AW00013032</t>
  </si>
  <si>
    <t>5/Bdqr34XU6IJuL6GMaerA==</t>
  </si>
  <si>
    <t>474925f4-3872-4eb8-b482-f52c89db29a5072</t>
  </si>
  <si>
    <t>AW00013221</t>
  </si>
  <si>
    <t>SA7C7MQSxk6vCprh8scKxg==</t>
  </si>
  <si>
    <t>474925f4-3872-4eb8-b482-f52c89db29a5073</t>
  </si>
  <si>
    <t>AW00014241</t>
  </si>
  <si>
    <t>u++Ul0Ezi0GuIvCsd5NMHA==</t>
  </si>
  <si>
    <t>474925f4-3872-4eb8-b482-f52c89db29a5074</t>
  </si>
  <si>
    <t>AW00014288</t>
  </si>
  <si>
    <t>SlVou33YmEG5EDUaFMsfOQ==</t>
  </si>
  <si>
    <t>474925f4-3872-4eb8-b482-f52c89db29a5075</t>
  </si>
  <si>
    <t>AW00014365</t>
  </si>
  <si>
    <t>ngOUsZzHREG7lpDTL3C7cQ==</t>
  </si>
  <si>
    <t>474925f4-3872-4eb8-b482-f52c89db29a5076</t>
  </si>
  <si>
    <t>AW00014374</t>
  </si>
  <si>
    <t>Xt5QpBzqhkyU5mxvWPT0hg==</t>
  </si>
  <si>
    <t>474925f4-3872-4eb8-b482-f52c89db29a5077</t>
  </si>
  <si>
    <t>AW00014741</t>
  </si>
  <si>
    <t>IvhXcD27602FKFpLwHFIiQ==</t>
  </si>
  <si>
    <t>474925f4-3872-4eb8-b482-f52c89db29a5078</t>
  </si>
  <si>
    <t>AW00015190</t>
  </si>
  <si>
    <t>XtzZknNZkECTusJztEdkwA==</t>
  </si>
  <si>
    <t>474925f4-3872-4eb8-b482-f52c89db29a5079</t>
  </si>
  <si>
    <t>AW00015344</t>
  </si>
  <si>
    <t>GD4ocyPYJkOWbHbXq4y6TQ==</t>
  </si>
  <si>
    <t>474925f4-3872-4eb8-b482-f52c89db29a5080</t>
  </si>
  <si>
    <t>AW00015469</t>
  </si>
  <si>
    <t>0uqyIpRXm0myf7DEJZVDMw==</t>
  </si>
  <si>
    <t>474925f4-3872-4eb8-b482-f52c89db29a5081</t>
  </si>
  <si>
    <t>AW00016063</t>
  </si>
  <si>
    <t>SrUlGxT4L0KuhCN5rS/J1g==</t>
  </si>
  <si>
    <t>474925f4-3872-4eb8-b482-f52c89db29a5082</t>
  </si>
  <si>
    <t>AW00016065</t>
  </si>
  <si>
    <t>p/56zjtTBkCJG8rFLQUojw==</t>
  </si>
  <si>
    <t>474925f4-3872-4eb8-b482-f52c89db29a5083</t>
  </si>
  <si>
    <t>AW00016100</t>
  </si>
  <si>
    <t>fG6ffWgl4k+JqxjpbPxuQg==</t>
  </si>
  <si>
    <t>474925f4-3872-4eb8-b482-f52c89db29a5084</t>
  </si>
  <si>
    <t>AW00016714</t>
  </si>
  <si>
    <t>4BlXAjg3tEG/CIjWk9YxEw==</t>
  </si>
  <si>
    <t>474925f4-3872-4eb8-b482-f52c89db29a5085</t>
  </si>
  <si>
    <t>AW00016767</t>
  </si>
  <si>
    <t>JRbd1/4GEECD3Nl4BrPVpg==</t>
  </si>
  <si>
    <t>474925f4-3872-4eb8-b482-f52c89db29a5086</t>
  </si>
  <si>
    <t>AW00016924</t>
  </si>
  <si>
    <t>IxDhNpaBskKgxNAOv/uEmQ==</t>
  </si>
  <si>
    <t>474925f4-3872-4eb8-b482-f52c89db29a5087</t>
  </si>
  <si>
    <t>AW00017267</t>
  </si>
  <si>
    <t>ipFqodzeB0C+AFS9SJ7aNw==</t>
  </si>
  <si>
    <t>474925f4-3872-4eb8-b482-f52c89db29a5088</t>
  </si>
  <si>
    <t>AW00018057</t>
  </si>
  <si>
    <t>arqiSKV2ekKSRT6sB1Tw6g==</t>
  </si>
  <si>
    <t>474925f4-3872-4eb8-b482-f52c89db29a5089</t>
  </si>
  <si>
    <t>AW00018086</t>
  </si>
  <si>
    <t>WbC8TIOBNUaI/vcbgBflcQ==</t>
  </si>
  <si>
    <t>474925f4-3872-4eb8-b482-f52c89db29a5090</t>
  </si>
  <si>
    <t>AW00018519</t>
  </si>
  <si>
    <t>BmmXmzUJxUSJiVRg5v5l5w==</t>
  </si>
  <si>
    <t>474925f4-3872-4eb8-b482-f52c89db29a5091</t>
  </si>
  <si>
    <t>AW00018526</t>
  </si>
  <si>
    <t>lkYwj9vC10SXkdHBUrwESw==</t>
  </si>
  <si>
    <t>474925f4-3872-4eb8-b482-f52c89db29a5092</t>
  </si>
  <si>
    <t>AW00018877</t>
  </si>
  <si>
    <t>9rcF/8xjfEqtxWdZXD4lXg==</t>
  </si>
  <si>
    <t>474925f4-3872-4eb8-b482-f52c89db29a5093</t>
  </si>
  <si>
    <t>AW00018962</t>
  </si>
  <si>
    <t>z2sk4holNkexLvtEsnzSbA==</t>
  </si>
  <si>
    <t>474925f4-3872-4eb8-b482-f52c89db29a5094</t>
  </si>
  <si>
    <t>AW00019109</t>
  </si>
  <si>
    <t>4FEX9gy1r0uznXraDzHOCQ==</t>
  </si>
  <si>
    <t>474925f4-3872-4eb8-b482-f52c89db29a5095</t>
  </si>
  <si>
    <t>AW00019142</t>
  </si>
  <si>
    <t>A3y8uUAS30yz0GQYKiGYXQ==</t>
  </si>
  <si>
    <t>474925f4-3872-4eb8-b482-f52c89db29a5096</t>
  </si>
  <si>
    <t>AW00019767</t>
  </si>
  <si>
    <t>B0l8w89ZMkujwSdiLdlHHQ==</t>
  </si>
  <si>
    <t>474925f4-3872-4eb8-b482-f52c89db29a5097</t>
  </si>
  <si>
    <t>AW00019831</t>
  </si>
  <si>
    <t>NFNKeLY0CU684JLcL8wAzg==</t>
  </si>
  <si>
    <t>474925f4-3872-4eb8-b482-f52c89db29a5098</t>
  </si>
  <si>
    <t>AW00019837</t>
  </si>
  <si>
    <t>60zIfU/ac0SGNutx0xfX8Q==</t>
  </si>
  <si>
    <t>474925f4-3872-4eb8-b482-f52c89db29a5099</t>
  </si>
  <si>
    <t>AW00019897</t>
  </si>
  <si>
    <t>PR+u1rqpokufbEd2xVz6Zw==</t>
  </si>
  <si>
    <t>474925f4-3872-4eb8-b482-f52c89db29a5100</t>
  </si>
  <si>
    <t>AW00020335</t>
  </si>
  <si>
    <t>3+qKjQm/HUm9QidKq1AW5Q==</t>
  </si>
  <si>
    <t>474925f4-3872-4eb8-b482-f52c89db29a5101</t>
  </si>
  <si>
    <t>AW00020636</t>
  </si>
  <si>
    <t>ZnVJbxlGxUKBnvwbpnvTPw==</t>
  </si>
  <si>
    <t>474925f4-3872-4eb8-b482-f52c89db29a5102</t>
  </si>
  <si>
    <t>AW00020697</t>
  </si>
  <si>
    <t>WaeWP8bzQEaFBROE0sr0dA==</t>
  </si>
  <si>
    <t>474925f4-3872-4eb8-b482-f52c89db29a5103</t>
  </si>
  <si>
    <t>AW00020785</t>
  </si>
  <si>
    <t>CN4ySSbDS0y6xI5To/E/uw==</t>
  </si>
  <si>
    <t>474925f4-3872-4eb8-b482-f52c89db29a5104</t>
  </si>
  <si>
    <t>AW00021164</t>
  </si>
  <si>
    <t>RmBJDbnRyUmoRIlqLQkMrg==</t>
  </si>
  <si>
    <t>474925f4-3872-4eb8-b482-f52c89db29a5105</t>
  </si>
  <si>
    <t>AW00021243</t>
  </si>
  <si>
    <t>GGsXyiueE0KtXeVyh5UtOQ==</t>
  </si>
  <si>
    <t>474925f4-3872-4eb8-b482-f52c89db29a5106</t>
  </si>
  <si>
    <t>AW00021275</t>
  </si>
  <si>
    <t>z6CwVycBv02mm7Q7GUrGtQ==</t>
  </si>
  <si>
    <t>474925f4-3872-4eb8-b482-f52c89db29a5107</t>
  </si>
  <si>
    <t>AW00021346</t>
  </si>
  <si>
    <t>/DOzmUK+Rk+iH/UnWjZ3cQ==</t>
  </si>
  <si>
    <t>474925f4-3872-4eb8-b482-f52c89db29a5108</t>
  </si>
  <si>
    <t>AW00021368</t>
  </si>
  <si>
    <t>RfvVhjp0TUyUvskNeB901w==</t>
  </si>
  <si>
    <t>474925f4-3872-4eb8-b482-f52c89db29a5109</t>
  </si>
  <si>
    <t>AW00021440</t>
  </si>
  <si>
    <t>tY9zlBBphk2/zm5/3dGI6Q==</t>
  </si>
  <si>
    <t>474925f4-3872-4eb8-b482-f52c89db29a5110</t>
  </si>
  <si>
    <t>AW00021462</t>
  </si>
  <si>
    <t>U1o7BjqWYEuRXOxfo4aMGw==</t>
  </si>
  <si>
    <t>474925f4-3872-4eb8-b482-f52c89db29a5111</t>
  </si>
  <si>
    <t>AW00021643</t>
  </si>
  <si>
    <t>1hQGeMcwDkuOlraTsD1ftw==</t>
  </si>
  <si>
    <t>474925f4-3872-4eb8-b482-f52c89db29a5112</t>
  </si>
  <si>
    <t>AW00021760</t>
  </si>
  <si>
    <t>NI7TmB7vl0mrJkqZkugXWQ==</t>
  </si>
  <si>
    <t>474925f4-3872-4eb8-b482-f52c89db29a5113</t>
  </si>
  <si>
    <t>AW00022248</t>
  </si>
  <si>
    <t>vnq2+4WGXEO6v+Pf2fB0oQ==</t>
  </si>
  <si>
    <t>474925f4-3872-4eb8-b482-f52c89db29a5114</t>
  </si>
  <si>
    <t>AW00022287</t>
  </si>
  <si>
    <t>xf64cpBa7ECVjvdES7hEEQ==</t>
  </si>
  <si>
    <t>474925f4-3872-4eb8-b482-f52c89db29a5115</t>
  </si>
  <si>
    <t>AW00022722</t>
  </si>
  <si>
    <t>nKSTIDhjtUyuCMXfRU2Jqg==</t>
  </si>
  <si>
    <t>474925f4-3872-4eb8-b482-f52c89db29a5116</t>
  </si>
  <si>
    <t>AW00022756</t>
  </si>
  <si>
    <t>IzFRrK+JQU+XN5L14Yuamw==</t>
  </si>
  <si>
    <t>474925f4-3872-4eb8-b482-f52c89db29a5117</t>
  </si>
  <si>
    <t>AW00023082</t>
  </si>
  <si>
    <t>m9teqe41c0CFUnlZcr+egQ==</t>
  </si>
  <si>
    <t>474925f4-3872-4eb8-b482-f52c89db29a5118</t>
  </si>
  <si>
    <t>AW00023359</t>
  </si>
  <si>
    <t>SAnZCTFnekmDbOcZHQM0ng==</t>
  </si>
  <si>
    <t>474925f4-3872-4eb8-b482-f52c89db29a5119</t>
  </si>
  <si>
    <t>AW00023582</t>
  </si>
  <si>
    <t>owbBIrj81ky6QyV8OoH8eA==</t>
  </si>
  <si>
    <t>474925f4-3872-4eb8-b482-f52c89db29a5120</t>
  </si>
  <si>
    <t>AW00023881</t>
  </si>
  <si>
    <t>FB0EMRCWJE2KIPgI0suOZA==</t>
  </si>
  <si>
    <t>474925f4-3872-4eb8-b482-f52c89db29a5121</t>
  </si>
  <si>
    <t>AW00024387</t>
  </si>
  <si>
    <t>iKDEqDEQq0CP/XE7Qe3stQ==</t>
  </si>
  <si>
    <t>474925f4-3872-4eb8-b482-f52c89db29a5122</t>
  </si>
  <si>
    <t>AW00024443</t>
  </si>
  <si>
    <t>n8XJP+tQI0ieUCm/LVsJsw==</t>
  </si>
  <si>
    <t>474925f4-3872-4eb8-b482-f52c89db29a5123</t>
  </si>
  <si>
    <t>AW00024926</t>
  </si>
  <si>
    <t>7BP5lQt6/0WF1J7Vze2j2w==</t>
  </si>
  <si>
    <t>474925f4-3872-4eb8-b482-f52c89db29a5124</t>
  </si>
  <si>
    <t>AW00024934</t>
  </si>
  <si>
    <t>EN5upNYC90eR4UI73YQVaw==</t>
  </si>
  <si>
    <t>474925f4-3872-4eb8-b482-f52c89db29a5125</t>
  </si>
  <si>
    <t>AW00025165</t>
  </si>
  <si>
    <t>oIfcKs7z/0K0mMCzkzg6VQ==</t>
  </si>
  <si>
    <t>474925f4-3872-4eb8-b482-f52c89db29a5126</t>
  </si>
  <si>
    <t>AW00025206</t>
  </si>
  <si>
    <t>y6Ee+Ds/zE+QwaRQWLnb1Q==</t>
  </si>
  <si>
    <t>474925f4-3872-4eb8-b482-f52c89db29a5127</t>
  </si>
  <si>
    <t>AW00025879</t>
  </si>
  <si>
    <t>IVDbg5jdOk2ZZUK+dJYIEQ==</t>
  </si>
  <si>
    <t>474925f4-3872-4eb8-b482-f52c89db29a5128</t>
  </si>
  <si>
    <t>AW00026195</t>
  </si>
  <si>
    <t>GTb0pWnkKUihaxOy/1/ANw==</t>
  </si>
  <si>
    <t>474925f4-3872-4eb8-b482-f52c89db29a5129</t>
  </si>
  <si>
    <t>AW00026465</t>
  </si>
  <si>
    <t>Zo3znUxf80ybQk3QSZXB/A==</t>
  </si>
  <si>
    <t>474925f4-3872-4eb8-b482-f52c89db29a5130</t>
  </si>
  <si>
    <t>AW00026526</t>
  </si>
  <si>
    <t>wfPu3SUdi02S8CUj0Unqog==</t>
  </si>
  <si>
    <t>474925f4-3872-4eb8-b482-f52c89db29a5131</t>
  </si>
  <si>
    <t>AW00026645</t>
  </si>
  <si>
    <t>QX3wvbfHaU2LrfBkYN4iBQ==</t>
  </si>
  <si>
    <t>474925f4-3872-4eb8-b482-f52c89db29a5132</t>
  </si>
  <si>
    <t>AW00026791</t>
  </si>
  <si>
    <t>1IEuJ0OA+karEDPZQ5VxUA==</t>
  </si>
  <si>
    <t>474925f4-3872-4eb8-b482-f52c89db29a5133</t>
  </si>
  <si>
    <t>AW00026801</t>
  </si>
  <si>
    <t>DVRlMwBj+069InW+ZYGHgQ==</t>
  </si>
  <si>
    <t>474925f4-3872-4eb8-b482-f52c89db29a5134</t>
  </si>
  <si>
    <t>AW00026804</t>
  </si>
  <si>
    <t>wu7K0kJtcUSN1fsyJXSBhQ==</t>
  </si>
  <si>
    <t>474925f4-3872-4eb8-b482-f52c89db29a5135</t>
  </si>
  <si>
    <t>AW00027018</t>
  </si>
  <si>
    <t>RsnkaCNyt0SmuNcJAZ0yvg==</t>
  </si>
  <si>
    <t>474925f4-3872-4eb8-b482-f52c89db29a5136</t>
  </si>
  <si>
    <t>AW00027077</t>
  </si>
  <si>
    <t>rQ4hGXGsXU+gd4Xk5r8BBw==</t>
  </si>
  <si>
    <t>474925f4-3872-4eb8-b482-f52c89db29a5137</t>
  </si>
  <si>
    <t>AW00027216</t>
  </si>
  <si>
    <t>i/Z15X6BXkmr6ale/wOvzQ==</t>
  </si>
  <si>
    <t>474925f4-3872-4eb8-b482-f52c89db29a5138</t>
  </si>
  <si>
    <t>AW00027276</t>
  </si>
  <si>
    <t>tYtH2/A310i3ObP0TP4zNQ==</t>
  </si>
  <si>
    <t>474925f4-3872-4eb8-b482-f52c89db29a5139</t>
  </si>
  <si>
    <t>AW00027287</t>
  </si>
  <si>
    <t>pkjaXD9DUk+ms5m3CNGunA==</t>
  </si>
  <si>
    <t>474925f4-3872-4eb8-b482-f52c89db29a5140</t>
  </si>
  <si>
    <t>AW00027533</t>
  </si>
  <si>
    <t>tkS5K4G3TUWJTqH3xzVO3g==</t>
  </si>
  <si>
    <t>474925f4-3872-4eb8-b482-f52c89db29a5141</t>
  </si>
  <si>
    <t>AW00028031</t>
  </si>
  <si>
    <t>ehRmCJL2PU6RoLbp7Zr3/A==</t>
  </si>
  <si>
    <t>474925f4-3872-4eb8-b482-f52c89db29a5142</t>
  </si>
  <si>
    <t>AW00028645</t>
  </si>
  <si>
    <t>g34JiAWwGk6xOil7dW61zA==</t>
  </si>
  <si>
    <t>474925f4-3872-4eb8-b482-f52c89db29a5143</t>
  </si>
  <si>
    <t>AW00028658</t>
  </si>
  <si>
    <t>IAefj9PZ0U+UKf4XDR9Z9A==</t>
  </si>
  <si>
    <t>474925f4-3872-4eb8-b482-f52c89db29a5144</t>
  </si>
  <si>
    <t>AW00028774</t>
  </si>
  <si>
    <t>Li1Dx/Odi0at0IfU1nWJLg==</t>
  </si>
  <si>
    <t>474925f4-3872-4eb8-b482-f52c89db29a5145</t>
  </si>
  <si>
    <t>AW00029263</t>
  </si>
  <si>
    <t>TqyM5fQTnkC+A+0Ujho0mA==</t>
  </si>
  <si>
    <t>474925f4-3872-4eb8-b482-f52c89db29a5146</t>
  </si>
  <si>
    <t>AW00011174</t>
  </si>
  <si>
    <t>fCDlYc4gzEqillG5UvDLGA==</t>
  </si>
  <si>
    <t>474925f4-3872-4eb8-b482-f52c89db29a5147</t>
  </si>
  <si>
    <t>AW00011285</t>
  </si>
  <si>
    <t>lzxA3cB5+kOfWQpWlrAbWg==</t>
  </si>
  <si>
    <t>474925f4-3872-4eb8-b482-f52c89db29a5148</t>
  </si>
  <si>
    <t>AW00011291</t>
  </si>
  <si>
    <t>uzd49jDaOUO+QKZWeJ+UTg==</t>
  </si>
  <si>
    <t>474925f4-3872-4eb8-b482-f52c89db29a5149</t>
  </si>
  <si>
    <t>AW00011298</t>
  </si>
  <si>
    <t>KacNuaf8B0qLyWlhT3POFA==</t>
  </si>
  <si>
    <t>474925f4-3872-4eb8-b482-f52c89db29a5150</t>
  </si>
  <si>
    <t>AW00011702</t>
  </si>
  <si>
    <t>6SexTWgIC0e4HWRUxh63zA==</t>
  </si>
  <si>
    <t>474925f4-3872-4eb8-b482-f52c89db29a5151</t>
  </si>
  <si>
    <t>AW00011846</t>
  </si>
  <si>
    <t>RtRfI8MaxUSftTHh5NWw8w==</t>
  </si>
  <si>
    <t>474925f4-3872-4eb8-b482-f52c89db29a5152</t>
  </si>
  <si>
    <t>AW00011924</t>
  </si>
  <si>
    <t>AlY0xWC57Um64ifJfE9mnQ==</t>
  </si>
  <si>
    <t>474925f4-3872-4eb8-b482-f52c89db29a5153</t>
  </si>
  <si>
    <t>AW00011931</t>
  </si>
  <si>
    <t>chVSRStSQkmyg7DA/1ooRg==</t>
  </si>
  <si>
    <t>474925f4-3872-4eb8-b482-f52c89db29a5154</t>
  </si>
  <si>
    <t>AW00011982</t>
  </si>
  <si>
    <t>+GorB9SD20yYC3a+EPH1Hw==</t>
  </si>
  <si>
    <t>474925f4-3872-4eb8-b482-f52c89db29a5155</t>
  </si>
  <si>
    <t>AW00012101</t>
  </si>
  <si>
    <t>s3zU2ig+j0a4ZorkOsdOtw==</t>
  </si>
  <si>
    <t>474925f4-3872-4eb8-b482-f52c89db29a5156</t>
  </si>
  <si>
    <t>AW00012762</t>
  </si>
  <si>
    <t>lEer88JIHUKahMH/KB7tsA==</t>
  </si>
  <si>
    <t>474925f4-3872-4eb8-b482-f52c89db29a5157</t>
  </si>
  <si>
    <t>AW00013375</t>
  </si>
  <si>
    <t>V/t8ejzf/kaiqZDe8+mSfw==</t>
  </si>
  <si>
    <t>474925f4-3872-4eb8-b482-f52c89db29a5158</t>
  </si>
  <si>
    <t>AW00013377</t>
  </si>
  <si>
    <t>qP8Rd0pC70SebEDp8aok9Q==</t>
  </si>
  <si>
    <t>474925f4-3872-4eb8-b482-f52c89db29a5159</t>
  </si>
  <si>
    <t>AW00013949</t>
  </si>
  <si>
    <t>HB6auYBdSUq0dYGK3877BQ==</t>
  </si>
  <si>
    <t>474925f4-3872-4eb8-b482-f52c89db29a5160</t>
  </si>
  <si>
    <t>AW00014023</t>
  </si>
  <si>
    <t>wliQpYwp0UCSxvcsr8M1qg==</t>
  </si>
  <si>
    <t>474925f4-3872-4eb8-b482-f52c89db29a5161</t>
  </si>
  <si>
    <t>AW00014354</t>
  </si>
  <si>
    <t>D48oB94i6UOiyf6ilp1Okg==</t>
  </si>
  <si>
    <t>474925f4-3872-4eb8-b482-f52c89db29a5162</t>
  </si>
  <si>
    <t>AW00014388</t>
  </si>
  <si>
    <t>n1yHZZhoKUqRT4xcochRCA==</t>
  </si>
  <si>
    <t>474925f4-3872-4eb8-b482-f52c89db29a5163</t>
  </si>
  <si>
    <t>AW00014622</t>
  </si>
  <si>
    <t>pJ9FrHeSt023WxcASi3dgQ==</t>
  </si>
  <si>
    <t>474925f4-3872-4eb8-b482-f52c89db29a5164</t>
  </si>
  <si>
    <t>AW00014920</t>
  </si>
  <si>
    <t>k6houPR/Zkm4n42is321dw==</t>
  </si>
  <si>
    <t>474925f4-3872-4eb8-b482-f52c89db29a5165</t>
  </si>
  <si>
    <t>AW00015010</t>
  </si>
  <si>
    <t>fjGbSWI+/EKeh0GE1xv4Tw==</t>
  </si>
  <si>
    <t>474925f4-3872-4eb8-b482-f52c89db29a5166</t>
  </si>
  <si>
    <t>AW00015158</t>
  </si>
  <si>
    <t>GFn1C3YpVkWphPzPrg5Q7g==</t>
  </si>
  <si>
    <t>474925f4-3872-4eb8-b482-f52c89db29a5167</t>
  </si>
  <si>
    <t>AW00015196</t>
  </si>
  <si>
    <t>Pwz5kliWGESa0CJGT1GHbQ==</t>
  </si>
  <si>
    <t>474925f4-3872-4eb8-b482-f52c89db29a5168</t>
  </si>
  <si>
    <t>AW00015408</t>
  </si>
  <si>
    <t>6bTAnonD1kKlx1nSKzNDzw==</t>
  </si>
  <si>
    <t>474925f4-3872-4eb8-b482-f52c89db29a5169</t>
  </si>
  <si>
    <t>AW00015427</t>
  </si>
  <si>
    <t>+fu6YqDaJU6+bciBXSCdsQ==</t>
  </si>
  <si>
    <t>474925f4-3872-4eb8-b482-f52c89db29a5170</t>
  </si>
  <si>
    <t>AW00015470</t>
  </si>
  <si>
    <t>R0kY+7oKOEuYdHlkHQ6FQg==</t>
  </si>
  <si>
    <t>474925f4-3872-4eb8-b482-f52c89db29a5171</t>
  </si>
  <si>
    <t>AW00015539</t>
  </si>
  <si>
    <t>rBYd1c1F/EOKTLq/1bB+8A==</t>
  </si>
  <si>
    <t>474925f4-3872-4eb8-b482-f52c89db29a5172</t>
  </si>
  <si>
    <t>AW00015741</t>
  </si>
  <si>
    <t>8RzziK+HzUeKQ6tpgEhhjQ==</t>
  </si>
  <si>
    <t>474925f4-3872-4eb8-b482-f52c89db29a5173</t>
  </si>
  <si>
    <t>AW00016130</t>
  </si>
  <si>
    <t>VLtL0jPsC0mGc2Sydb1yew==</t>
  </si>
  <si>
    <t>474925f4-3872-4eb8-b482-f52c89db29a5174</t>
  </si>
  <si>
    <t>AW00016245</t>
  </si>
  <si>
    <t>QBtQyBWTwkSTSEYcv8k1Eg==</t>
  </si>
  <si>
    <t>474925f4-3872-4eb8-b482-f52c89db29a5175</t>
  </si>
  <si>
    <t>AW00016383</t>
  </si>
  <si>
    <t>Fwtm1NudMUyb9+JCLembpg==</t>
  </si>
  <si>
    <t>474925f4-3872-4eb8-b482-f52c89db29a5176</t>
  </si>
  <si>
    <t>AW00016719</t>
  </si>
  <si>
    <t>GRSn1HFvhEeFVboF19jr1A==</t>
  </si>
  <si>
    <t>474925f4-3872-4eb8-b482-f52c89db29a5177</t>
  </si>
  <si>
    <t>AW00016779</t>
  </si>
  <si>
    <t>VKnNHAXPd0WvYQxpiJMgDg==</t>
  </si>
  <si>
    <t>474925f4-3872-4eb8-b482-f52c89db29a5178</t>
  </si>
  <si>
    <t>AW00016839</t>
  </si>
  <si>
    <t>KdqFAvaXkkKjiiQb1Y5EvA==</t>
  </si>
  <si>
    <t>474925f4-3872-4eb8-b482-f52c89db29a5179</t>
  </si>
  <si>
    <t>AW00016869</t>
  </si>
  <si>
    <t>PkMrBOXZI0iYiTGoDPuHJw==</t>
  </si>
  <si>
    <t>474925f4-3872-4eb8-b482-f52c89db29a5180</t>
  </si>
  <si>
    <t>AW00016920</t>
  </si>
  <si>
    <t>eYvdpiM8GEeH+QC9b6WWpQ==</t>
  </si>
  <si>
    <t>474925f4-3872-4eb8-b482-f52c89db29a5181</t>
  </si>
  <si>
    <t>AW00017578</t>
  </si>
  <si>
    <t>SpsscFvC/kOR7YZmNtrJ7A==</t>
  </si>
  <si>
    <t>474925f4-3872-4eb8-b482-f52c89db29a5182</t>
  </si>
  <si>
    <t>AW00017610</t>
  </si>
  <si>
    <t>NdYWPLBUREyUGmTlmqUPSw==</t>
  </si>
  <si>
    <t>474925f4-3872-4eb8-b482-f52c89db29a5183</t>
  </si>
  <si>
    <t>AW00018398</t>
  </si>
  <si>
    <t>IZby+0YE7kGgsIMgyrzg7Q==</t>
  </si>
  <si>
    <t>474925f4-3872-4eb8-b482-f52c89db29a5184</t>
  </si>
  <si>
    <t>AW00018406</t>
  </si>
  <si>
    <t>Sqls5pcmDkOda23QqfrPng==</t>
  </si>
  <si>
    <t>474925f4-3872-4eb8-b482-f52c89db29a5185</t>
  </si>
  <si>
    <t>AW00018417</t>
  </si>
  <si>
    <t>+hfSIw6XA0mMYjy2E+IV2w==</t>
  </si>
  <si>
    <t>474925f4-3872-4eb8-b482-f52c89db29a5186</t>
  </si>
  <si>
    <t>AW00018437</t>
  </si>
  <si>
    <t>oEVN5edgiU6n7oBeqC6bBw==</t>
  </si>
  <si>
    <t>474925f4-3872-4eb8-b482-f52c89db29a5187</t>
  </si>
  <si>
    <t>AW00018601</t>
  </si>
  <si>
    <t>YpVMQMAD9UqbmP9qhBsj6g==</t>
  </si>
  <si>
    <t>474925f4-3872-4eb8-b482-f52c89db29a5188</t>
  </si>
  <si>
    <t>AW00018602</t>
  </si>
  <si>
    <t>7INns/cOKUmzocxDPKIzgg==</t>
  </si>
  <si>
    <t>474925f4-3872-4eb8-b482-f52c89db29a5189</t>
  </si>
  <si>
    <t>AW00018772</t>
  </si>
  <si>
    <t>Rf72SzPcZ0yoE39y9FxKaQ==</t>
  </si>
  <si>
    <t>474925f4-3872-4eb8-b482-f52c89db29a5190</t>
  </si>
  <si>
    <t>AW00019203</t>
  </si>
  <si>
    <t>aTKiul2aH0mdjHbq75+MxA==</t>
  </si>
  <si>
    <t>474925f4-3872-4eb8-b482-f52c89db29a5191</t>
  </si>
  <si>
    <t>AW00019722</t>
  </si>
  <si>
    <t>FF/7+DSCN0GOA2pmFIWPSQ==</t>
  </si>
  <si>
    <t>474925f4-3872-4eb8-b482-f52c89db29a5192</t>
  </si>
  <si>
    <t>AW00019850</t>
  </si>
  <si>
    <t>CMhdTCsmvkSnckTUGWaXBw==</t>
  </si>
  <si>
    <t>474925f4-3872-4eb8-b482-f52c89db29a5193</t>
  </si>
  <si>
    <t>AW00020003</t>
  </si>
  <si>
    <t>bquAU2yaeUejeS2c6/UB7Q==</t>
  </si>
  <si>
    <t>474925f4-3872-4eb8-b482-f52c89db29a5194</t>
  </si>
  <si>
    <t>AW00020038</t>
  </si>
  <si>
    <t>zoxPK7Yd70ykhksBruiZ0g==</t>
  </si>
  <si>
    <t>474925f4-3872-4eb8-b482-f52c89db29a5195</t>
  </si>
  <si>
    <t>AW00020334</t>
  </si>
  <si>
    <t>qjtYJRS66UONvNalFrQ8LA==</t>
  </si>
  <si>
    <t>474925f4-3872-4eb8-b482-f52c89db29a5196</t>
  </si>
  <si>
    <t>AW00020461</t>
  </si>
  <si>
    <t>BwR20iL7FEqviPowgXTnWQ==</t>
  </si>
  <si>
    <t>474925f4-3872-4eb8-b482-f52c89db29a5197</t>
  </si>
  <si>
    <t>AW00020532</t>
  </si>
  <si>
    <t>45Mhh2NF5kS0cccsmuHYgg==</t>
  </si>
  <si>
    <t>474925f4-3872-4eb8-b482-f52c89db29a5198</t>
  </si>
  <si>
    <t>AW00020788</t>
  </si>
  <si>
    <t>nk6ZssKg4kS3V9BPH+xqdw==</t>
  </si>
  <si>
    <t>474925f4-3872-4eb8-b482-f52c89db29a5199</t>
  </si>
  <si>
    <t>AW00021604</t>
  </si>
  <si>
    <t>oh5LkoSk30SiLaZUDCub8g==</t>
  </si>
  <si>
    <t>474925f4-3872-4eb8-b482-f52c89db29a5200</t>
  </si>
  <si>
    <t>AW00021791</t>
  </si>
  <si>
    <t>RVahVfqpDkmxY4K9bxFVDg==</t>
  </si>
  <si>
    <t>474925f4-3872-4eb8-b482-f52c89db29a5201</t>
  </si>
  <si>
    <t>AW00022164</t>
  </si>
  <si>
    <t>eYRZ6LAQIkGKXE6j0VjpNA==</t>
  </si>
  <si>
    <t>474925f4-3872-4eb8-b482-f52c89db29a5202</t>
  </si>
  <si>
    <t>AW00022231</t>
  </si>
  <si>
    <t>PGi2Xfhc/EC1VgtVmLhYbQ==</t>
  </si>
  <si>
    <t>474925f4-3872-4eb8-b482-f52c89db29a5203</t>
  </si>
  <si>
    <t>AW00022249</t>
  </si>
  <si>
    <t>HsI9yRM0qE2Nbc4D/Xhh5A==</t>
  </si>
  <si>
    <t>474925f4-3872-4eb8-b482-f52c89db29a5204</t>
  </si>
  <si>
    <t>AW00022865</t>
  </si>
  <si>
    <t>cPkpKk5f50WXQZ+Nqe4wCQ==</t>
  </si>
  <si>
    <t>474925f4-3872-4eb8-b482-f52c89db29a5205</t>
  </si>
  <si>
    <t>AW00023150</t>
  </si>
  <si>
    <t>3/aCIZyjRk2P2F/9dZ3JEg==</t>
  </si>
  <si>
    <t>474925f4-3872-4eb8-b482-f52c89db29a5206</t>
  </si>
  <si>
    <t>AW00023175</t>
  </si>
  <si>
    <t>VXHv+OC2Dkyv/eixoRCFLw==</t>
  </si>
  <si>
    <t>474925f4-3872-4eb8-b482-f52c89db29a5207</t>
  </si>
  <si>
    <t>AW00023463</t>
  </si>
  <si>
    <t>5sBWQPb06UCVOqkw2xMJAA==</t>
  </si>
  <si>
    <t>474925f4-3872-4eb8-b482-f52c89db29a5208</t>
  </si>
  <si>
    <t>AW00023501</t>
  </si>
  <si>
    <t>y7+RVBL3RUqCNanbuTBcXQ==</t>
  </si>
  <si>
    <t>474925f4-3872-4eb8-b482-f52c89db29a5209</t>
  </si>
  <si>
    <t>AW00023589</t>
  </si>
  <si>
    <t>eFe3DLaAEkuoY8/sFj/M+w==</t>
  </si>
  <si>
    <t>474925f4-3872-4eb8-b482-f52c89db29a5210</t>
  </si>
  <si>
    <t>AW00023693</t>
  </si>
  <si>
    <t>ykukiYWS8EOdTt7+LfADsQ==</t>
  </si>
  <si>
    <t>474925f4-3872-4eb8-b482-f52c89db29a5211</t>
  </si>
  <si>
    <t>AW00023807</t>
  </si>
  <si>
    <t>EbJr9/wfpkei5fq5efBRvg==</t>
  </si>
  <si>
    <t>474925f4-3872-4eb8-b482-f52c89db29a5212</t>
  </si>
  <si>
    <t>AW00024263</t>
  </si>
  <si>
    <t>uc3wpgB9hk2VjdkG2eibMQ==</t>
  </si>
  <si>
    <t>474925f4-3872-4eb8-b482-f52c89db29a5213</t>
  </si>
  <si>
    <t>AW00024351</t>
  </si>
  <si>
    <t>QFcN55nP5kir8PPB65UvUg==</t>
  </si>
  <si>
    <t>474925f4-3872-4eb8-b482-f52c89db29a5214</t>
  </si>
  <si>
    <t>AW00024353</t>
  </si>
  <si>
    <t>gpPOkeJbSU+5+6wHLly3/Q==</t>
  </si>
  <si>
    <t>474925f4-3872-4eb8-b482-f52c89db29a5215</t>
  </si>
  <si>
    <t>AW00024405</t>
  </si>
  <si>
    <t>y4oi0XQdt0qs9BOr6O+tBQ==</t>
  </si>
  <si>
    <t>474925f4-3872-4eb8-b482-f52c89db29a5216</t>
  </si>
  <si>
    <t>AW00024626</t>
  </si>
  <si>
    <t>sJhxzdrH3kWCqTp4MEft8Q==</t>
  </si>
  <si>
    <t>474925f4-3872-4eb8-b482-f52c89db29a5217</t>
  </si>
  <si>
    <t>AW00024640</t>
  </si>
  <si>
    <t>Frs0Z26+R021zpQWI9aCaw==</t>
  </si>
  <si>
    <t>474925f4-3872-4eb8-b482-f52c89db29a5218</t>
  </si>
  <si>
    <t>AW00024792</t>
  </si>
  <si>
    <t>x+cUNNiYDEOJO/WsxpJBcA==</t>
  </si>
  <si>
    <t>474925f4-3872-4eb8-b482-f52c89db29a5219</t>
  </si>
  <si>
    <t>AW00024997</t>
  </si>
  <si>
    <t>lLgSDjbG9UCVoDNjZW0C8g==</t>
  </si>
  <si>
    <t>474925f4-3872-4eb8-b482-f52c89db29a5220</t>
  </si>
  <si>
    <t>AW00025064</t>
  </si>
  <si>
    <t>S2W+qd3IjE2NxVLfEqtKDg==</t>
  </si>
  <si>
    <t>474925f4-3872-4eb8-b482-f52c89db29a5221</t>
  </si>
  <si>
    <t>AW00025397</t>
  </si>
  <si>
    <t>5otO02HzWkKIxG8GtFbnYg==</t>
  </si>
  <si>
    <t>474925f4-3872-4eb8-b482-f52c89db29a5222</t>
  </si>
  <si>
    <t>AW00025426</t>
  </si>
  <si>
    <t>LQvZGrZCQUyDSVPg/cS0VQ==</t>
  </si>
  <si>
    <t>474925f4-3872-4eb8-b482-f52c89db29a5223</t>
  </si>
  <si>
    <t>AW00025430</t>
  </si>
  <si>
    <t>QCZ/yLeWM0WW5bLb/hiKww==</t>
  </si>
  <si>
    <t>474925f4-3872-4eb8-b482-f52c89db29a5224</t>
  </si>
  <si>
    <t>AW00025860</t>
  </si>
  <si>
    <t>GG6rAJ+fJUW35cxpqT9I3w==</t>
  </si>
  <si>
    <t>474925f4-3872-4eb8-b482-f52c89db29a5225</t>
  </si>
  <si>
    <t>AW00025901</t>
  </si>
  <si>
    <t>EaaPAXB2OkONrMS3r/SJGg==</t>
  </si>
  <si>
    <t>474925f4-3872-4eb8-b482-f52c89db29a5226</t>
  </si>
  <si>
    <t>AW00026483</t>
  </si>
  <si>
    <t>N5XD8/9IfkyxlxomfIL1+Q==</t>
  </si>
  <si>
    <t>474925f4-3872-4eb8-b482-f52c89db29a5227</t>
  </si>
  <si>
    <t>AW00026536</t>
  </si>
  <si>
    <t>C/7JnudGJE6vL0RXDyUSlg==</t>
  </si>
  <si>
    <t>474925f4-3872-4eb8-b482-f52c89db29a5228</t>
  </si>
  <si>
    <t>AW00026539</t>
  </si>
  <si>
    <t>fYWzDP/GV067rDq5pCCZBQ==</t>
  </si>
  <si>
    <t>474925f4-3872-4eb8-b482-f52c89db29a5229</t>
  </si>
  <si>
    <t>AW00026603</t>
  </si>
  <si>
    <t>wLX7TrWvk0yJqJTBUXLKLw==</t>
  </si>
  <si>
    <t>474925f4-3872-4eb8-b482-f52c89db29a5230</t>
  </si>
  <si>
    <t>AW00026684</t>
  </si>
  <si>
    <t>Foqx+21lO0e/u0kvjCv7KA==</t>
  </si>
  <si>
    <t>474925f4-3872-4eb8-b482-f52c89db29a5231</t>
  </si>
  <si>
    <t>AW00026800</t>
  </si>
  <si>
    <t>rkectSCsx0aZHrzY62lNbA==</t>
  </si>
  <si>
    <t>474925f4-3872-4eb8-b482-f52c89db29a5232</t>
  </si>
  <si>
    <t>AW00026811</t>
  </si>
  <si>
    <t>bd7J8qLmlE6jTLvrDsCeuw==</t>
  </si>
  <si>
    <t>474925f4-3872-4eb8-b482-f52c89db29a5233</t>
  </si>
  <si>
    <t>AW00027386</t>
  </si>
  <si>
    <t>zyvWYY3P/0OcOlN3nbS2zw==</t>
  </si>
  <si>
    <t>474925f4-3872-4eb8-b482-f52c89db29a5234</t>
  </si>
  <si>
    <t>AW00027412</t>
  </si>
  <si>
    <t>6Aoock5vfUazIbQO6Qs0Kw==</t>
  </si>
  <si>
    <t>474925f4-3872-4eb8-b482-f52c89db29a5235</t>
  </si>
  <si>
    <t>AW00027630</t>
  </si>
  <si>
    <t>e5f0jPhmCUS3fUImPTny6A==</t>
  </si>
  <si>
    <t>474925f4-3872-4eb8-b482-f52c89db29a5236</t>
  </si>
  <si>
    <t>AW00028097</t>
  </si>
  <si>
    <t>MdhnzGpyskeeS1+TwJlNWQ==</t>
  </si>
  <si>
    <t>474925f4-3872-4eb8-b482-f52c89db29a5237</t>
  </si>
  <si>
    <t>AW00028268</t>
  </si>
  <si>
    <t>nd7wq3wMLkyR2U3DP9C0Tg==</t>
  </si>
  <si>
    <t>474925f4-3872-4eb8-b482-f52c89db29a5238</t>
  </si>
  <si>
    <t>AW00028867</t>
  </si>
  <si>
    <t>e2aw7ApvHEapBaxlseOn9g==</t>
  </si>
  <si>
    <t>474925f4-3872-4eb8-b482-f52c89db29a5239</t>
  </si>
  <si>
    <t>AW00029111</t>
  </si>
  <si>
    <t>nrfBNF8ziUSMVoyzAvyU4g==</t>
  </si>
  <si>
    <t>474925f4-3872-4eb8-b482-f52c89db29a5240</t>
  </si>
  <si>
    <t>AW00029352</t>
  </si>
  <si>
    <t>GS8EuIHjbkuu8EkfDfeJcQ==</t>
  </si>
  <si>
    <t>474925f4-3872-4eb8-b482-f52c89db29a5241</t>
  </si>
  <si>
    <t>AW00011290</t>
  </si>
  <si>
    <t>FVJN2eCQoU6PI7C8HJ5LsA==</t>
  </si>
  <si>
    <t>474925f4-3872-4eb8-b482-f52c89db29a5242</t>
  </si>
  <si>
    <t>AW00011703</t>
  </si>
  <si>
    <t>Fx5JFURX7U+5ChzgPZuNjQ==</t>
  </si>
  <si>
    <t>474925f4-3872-4eb8-b482-f52c89db29a5243</t>
  </si>
  <si>
    <t>AW00011788</t>
  </si>
  <si>
    <t>rqBrn/rj0ke+xuCIGvh+GQ==</t>
  </si>
  <si>
    <t>474925f4-3872-4eb8-b482-f52c89db29a5244</t>
  </si>
  <si>
    <t>AW00012067</t>
  </si>
  <si>
    <t>exlvyCZWoESqEFHMPfqaXw==</t>
  </si>
  <si>
    <t>474925f4-3872-4eb8-b482-f52c89db29a5245</t>
  </si>
  <si>
    <t>AW00012200</t>
  </si>
  <si>
    <t>BhJ1p2eUpkyZPVCxNPmScw==</t>
  </si>
  <si>
    <t>474925f4-3872-4eb8-b482-f52c89db29a5246</t>
  </si>
  <si>
    <t>AW00012201</t>
  </si>
  <si>
    <t>yhNXigww4kW+F3eACa8ymQ==</t>
  </si>
  <si>
    <t>474925f4-3872-4eb8-b482-f52c89db29a5247</t>
  </si>
  <si>
    <t>AW00012924</t>
  </si>
  <si>
    <t>gLudECiCvkqdFdxq1J8pAw==</t>
  </si>
  <si>
    <t>474925f4-3872-4eb8-b482-f52c89db29a5248</t>
  </si>
  <si>
    <t>AW00012977</t>
  </si>
  <si>
    <t>lnZqn39Trk24NKZedd1QEA==</t>
  </si>
  <si>
    <t>474925f4-3872-4eb8-b482-f52c89db29a5249</t>
  </si>
  <si>
    <t>AW00012978</t>
  </si>
  <si>
    <t>IWiIbwdKDUW9H34PfgJbow==</t>
  </si>
  <si>
    <t>474925f4-3872-4eb8-b482-f52c89db29a5250</t>
  </si>
  <si>
    <t>AW00013309</t>
  </si>
  <si>
    <t>BbOaDsaHZ0mXvgHM06Rw1Q==</t>
  </si>
  <si>
    <t>474925f4-3872-4eb8-b482-f52c89db29a5251</t>
  </si>
  <si>
    <t>AW00013347</t>
  </si>
  <si>
    <t>uwtgyX56eU273CZl+2q5kA==</t>
  </si>
  <si>
    <t>474925f4-3872-4eb8-b482-f52c89db29a5252</t>
  </si>
  <si>
    <t>AW00013415</t>
  </si>
  <si>
    <t>lhMpTBvV+UmmQtqsVQRf5g==</t>
  </si>
  <si>
    <t>474925f4-3872-4eb8-b482-f52c89db29a5253</t>
  </si>
  <si>
    <t>AW00013455</t>
  </si>
  <si>
    <t>V0byI201tk+tvGhEXQ1KvA==</t>
  </si>
  <si>
    <t>474925f4-3872-4eb8-b482-f52c89db29a5254</t>
  </si>
  <si>
    <t>AW00013862</t>
  </si>
  <si>
    <t>fMVXFJACvUyem/6XonmdAw==</t>
  </si>
  <si>
    <t>474925f4-3872-4eb8-b482-f52c89db29a5255</t>
  </si>
  <si>
    <t>AW00013905</t>
  </si>
  <si>
    <t>37PmjkwTlUeKfA5LcELKgA==</t>
  </si>
  <si>
    <t>474925f4-3872-4eb8-b482-f52c89db29a5256</t>
  </si>
  <si>
    <t>AW00014269</t>
  </si>
  <si>
    <t>RJTyXmD+ekmcVTRVsF3kMQ==</t>
  </si>
  <si>
    <t>474925f4-3872-4eb8-b482-f52c89db29a5257</t>
  </si>
  <si>
    <t>AW00014463</t>
  </si>
  <si>
    <t>TPP/gFiawEmkr7o4oGFeXg==</t>
  </si>
  <si>
    <t>474925f4-3872-4eb8-b482-f52c89db29a5258</t>
  </si>
  <si>
    <t>AW00014505</t>
  </si>
  <si>
    <t>ceAGAE7QbUKBytUS4inz4g==</t>
  </si>
  <si>
    <t>474925f4-3872-4eb8-b482-f52c89db29a5259</t>
  </si>
  <si>
    <t>AW00014738</t>
  </si>
  <si>
    <t>URi83O+J80OnJuzu/v8olw==</t>
  </si>
  <si>
    <t>474925f4-3872-4eb8-b482-f52c89db29a5260</t>
  </si>
  <si>
    <t>AW00014882</t>
  </si>
  <si>
    <t>rkNtNeigN0uduH4nDqkxow==</t>
  </si>
  <si>
    <t>474925f4-3872-4eb8-b482-f52c89db29a5261</t>
  </si>
  <si>
    <t>AW00015255</t>
  </si>
  <si>
    <t>gE7P1apy50WFOUHhFA39hA==</t>
  </si>
  <si>
    <t>474925f4-3872-4eb8-b482-f52c89db29a5262</t>
  </si>
  <si>
    <t>AW00015305</t>
  </si>
  <si>
    <t>bktQzSw/H0CHY3R9X2hdeA==</t>
  </si>
  <si>
    <t>474925f4-3872-4eb8-b482-f52c89db29a5263</t>
  </si>
  <si>
    <t>AW00015374</t>
  </si>
  <si>
    <t>q3pZBNb21UipqLHy9/QyzA==</t>
  </si>
  <si>
    <t>474925f4-3872-4eb8-b482-f52c89db29a5264</t>
  </si>
  <si>
    <t>AW00015496</t>
  </si>
  <si>
    <t>/13yegAl2UyP2ScOjBo3ig==</t>
  </si>
  <si>
    <t>474925f4-3872-4eb8-b482-f52c89db29a5265</t>
  </si>
  <si>
    <t>AW00015535</t>
  </si>
  <si>
    <t>9JkCwLXUZkiO4IOhYYiyRw==</t>
  </si>
  <si>
    <t>474925f4-3872-4eb8-b482-f52c89db29a5266</t>
  </si>
  <si>
    <t>AW00015908</t>
  </si>
  <si>
    <t>pNi0dVOpVUqSFcQ6V+iI8g==</t>
  </si>
  <si>
    <t>474925f4-3872-4eb8-b482-f52c89db29a5267</t>
  </si>
  <si>
    <t>AW00016070</t>
  </si>
  <si>
    <t>kgxmniCFaEGMzqXf9M98Hw==</t>
  </si>
  <si>
    <t>474925f4-3872-4eb8-b482-f52c89db29a5268</t>
  </si>
  <si>
    <t>AW00016874</t>
  </si>
  <si>
    <t>ymxhdi0rPk6yXmgO0sgkmA==</t>
  </si>
  <si>
    <t>474925f4-3872-4eb8-b482-f52c89db29a5269</t>
  </si>
  <si>
    <t>AW00017396</t>
  </si>
  <si>
    <t>mSasa2d81E+FXcDc+x4bnw==</t>
  </si>
  <si>
    <t>474925f4-3872-4eb8-b482-f52c89db29a5270</t>
  </si>
  <si>
    <t>AW00018050</t>
  </si>
  <si>
    <t>YkqG2E8F2kSqvllGQuHZXw==</t>
  </si>
  <si>
    <t>474925f4-3872-4eb8-b482-f52c89db29a5271</t>
  </si>
  <si>
    <t>AW00018352</t>
  </si>
  <si>
    <t>hW2lzu3wWkujoXniKr7Bjg==</t>
  </si>
  <si>
    <t>474925f4-3872-4eb8-b482-f52c89db29a5272</t>
  </si>
  <si>
    <t>AW00018388</t>
  </si>
  <si>
    <t>YZvUvHhWZUOIjnP4qSG8AQ==</t>
  </si>
  <si>
    <t>474925f4-3872-4eb8-b482-f52c89db29a5273</t>
  </si>
  <si>
    <t>AW00018425</t>
  </si>
  <si>
    <t>pkflPJ4sKEizII2SAMp7UQ==</t>
  </si>
  <si>
    <t>474925f4-3872-4eb8-b482-f52c89db29a5274</t>
  </si>
  <si>
    <t>AW00018608</t>
  </si>
  <si>
    <t>21NcFCMx/kO/QabXI7FGGQ==</t>
  </si>
  <si>
    <t>474925f4-3872-4eb8-b482-f52c89db29a5275</t>
  </si>
  <si>
    <t>AW00018954</t>
  </si>
  <si>
    <t>XgvGhN1brk2f+Lax+i3VUg==</t>
  </si>
  <si>
    <t>474925f4-3872-4eb8-b482-f52c89db29a5276</t>
  </si>
  <si>
    <t>AW00019018</t>
  </si>
  <si>
    <t>HifyTnjVnkmKnVtNyu0x/Q==</t>
  </si>
  <si>
    <t>474925f4-3872-4eb8-b482-f52c89db29a5277</t>
  </si>
  <si>
    <t>AW00019735</t>
  </si>
  <si>
    <t>B8/Ti7GRrEqXDMagFBDQBw==</t>
  </si>
  <si>
    <t>474925f4-3872-4eb8-b482-f52c89db29a5278</t>
  </si>
  <si>
    <t>AW00019768</t>
  </si>
  <si>
    <t>uByWFw/Y8kuliCxNZxaVUw==</t>
  </si>
  <si>
    <t>474925f4-3872-4eb8-b482-f52c89db29a5279</t>
  </si>
  <si>
    <t>AW00019778</t>
  </si>
  <si>
    <t>v/Cv+oTFwU2rXFfRH4xjDw==</t>
  </si>
  <si>
    <t>474925f4-3872-4eb8-b482-f52c89db29a5280</t>
  </si>
  <si>
    <t>AW00019780</t>
  </si>
  <si>
    <t>CbQZ1poOFEy6rsTJs2MCnQ==</t>
  </si>
  <si>
    <t>474925f4-3872-4eb8-b482-f52c89db29a5281</t>
  </si>
  <si>
    <t>AW00020112</t>
  </si>
  <si>
    <t>R/wb+SgOBkeGjbXgOk7dTA==</t>
  </si>
  <si>
    <t>474925f4-3872-4eb8-b482-f52c89db29a5282</t>
  </si>
  <si>
    <t>AW00020302</t>
  </si>
  <si>
    <t>kYk1Paz1Skaqk1sTKBGQNA==</t>
  </si>
  <si>
    <t>474925f4-3872-4eb8-b482-f52c89db29a5283</t>
  </si>
  <si>
    <t>AW00020320</t>
  </si>
  <si>
    <t>huHO8p5G+EeHVktNARAIHg==</t>
  </si>
  <si>
    <t>474925f4-3872-4eb8-b482-f52c89db29a5284</t>
  </si>
  <si>
    <t>AW00020751</t>
  </si>
  <si>
    <t>jC94YuNNQUmtNOEkiWN8vA==</t>
  </si>
  <si>
    <t>474925f4-3872-4eb8-b482-f52c89db29a5285</t>
  </si>
  <si>
    <t>AW00021153</t>
  </si>
  <si>
    <t>2i5t1Vcbl0qd9D4MciKFew==</t>
  </si>
  <si>
    <t>474925f4-3872-4eb8-b482-f52c89db29a5286</t>
  </si>
  <si>
    <t>AW00021240</t>
  </si>
  <si>
    <t>ZJKbAmDqP0qnaR5SRE8mxA==</t>
  </si>
  <si>
    <t>474925f4-3872-4eb8-b482-f52c89db29a5287</t>
  </si>
  <si>
    <t>AW00021325</t>
  </si>
  <si>
    <t>1FoAsqnn2kq1EK8O+iYUHg==</t>
  </si>
  <si>
    <t>474925f4-3872-4eb8-b482-f52c89db29a5288</t>
  </si>
  <si>
    <t>AW00021478</t>
  </si>
  <si>
    <t>EBR57ISDP0+XwK9xRXJYvA==</t>
  </si>
  <si>
    <t>474925f4-3872-4eb8-b482-f52c89db29a5289</t>
  </si>
  <si>
    <t>AW00021774</t>
  </si>
  <si>
    <t>/aD3tMVeqUeAbToDlMeAqw==</t>
  </si>
  <si>
    <t>474925f4-3872-4eb8-b482-f52c89db29a5290</t>
  </si>
  <si>
    <t>AW00021922</t>
  </si>
  <si>
    <t>t8cB9Zy5LUmB1J1Eeb+w8g==</t>
  </si>
  <si>
    <t>474925f4-3872-4eb8-b482-f52c89db29a5291</t>
  </si>
  <si>
    <t>AW00022039</t>
  </si>
  <si>
    <t>AsiniUzrZkW3l8glkcMWAQ==</t>
  </si>
  <si>
    <t>474925f4-3872-4eb8-b482-f52c89db29a5292</t>
  </si>
  <si>
    <t>AW00022162</t>
  </si>
  <si>
    <t>+NaFfGjg6EOBon8+guEHiw==</t>
  </si>
  <si>
    <t>474925f4-3872-4eb8-b482-f52c89db29a5293</t>
  </si>
  <si>
    <t>AW00022222</t>
  </si>
  <si>
    <t>JIwnIcRPF0O0sX82MQtzLw==</t>
  </si>
  <si>
    <t>474925f4-3872-4eb8-b482-f52c89db29a5294</t>
  </si>
  <si>
    <t>AW00023161</t>
  </si>
  <si>
    <t>Cp+gJDKdo0WQMjphxru0Bw==</t>
  </si>
  <si>
    <t>474925f4-3872-4eb8-b482-f52c89db29a5295</t>
  </si>
  <si>
    <t>AW00023327</t>
  </si>
  <si>
    <t>ln5FcfAQ7kuWe0xXB3Ggug==</t>
  </si>
  <si>
    <t>474925f4-3872-4eb8-b482-f52c89db29a5296</t>
  </si>
  <si>
    <t>AW00023349</t>
  </si>
  <si>
    <t>kFw25Q0c50ekj/hm3L1wHg==</t>
  </si>
  <si>
    <t>474925f4-3872-4eb8-b482-f52c89db29a5297</t>
  </si>
  <si>
    <t>AW00024347</t>
  </si>
  <si>
    <t>vHImDB27I0WsOet24jmPLA==</t>
  </si>
  <si>
    <t>474925f4-3872-4eb8-b482-f52c89db29a5298</t>
  </si>
  <si>
    <t>AW00024440</t>
  </si>
  <si>
    <t>wvB0uUgyG0uz056hxr2JXw==</t>
  </si>
  <si>
    <t>474925f4-3872-4eb8-b482-f52c89db29a5299</t>
  </si>
  <si>
    <t>AW00024527</t>
  </si>
  <si>
    <t>SIBj7+yJHU6zqm2pKybnPg==</t>
  </si>
  <si>
    <t>474925f4-3872-4eb8-b482-f52c89db29a5300</t>
  </si>
  <si>
    <t>AW00024620</t>
  </si>
  <si>
    <t>Nrf2lhkqkUS5uLgiGXTTFg==</t>
  </si>
  <si>
    <t>474925f4-3872-4eb8-b482-f52c89db29a5301</t>
  </si>
  <si>
    <t>AW00024808</t>
  </si>
  <si>
    <t>5hULqD3ZBkSrqNMR0Rxicw==</t>
  </si>
  <si>
    <t>474925f4-3872-4eb8-b482-f52c89db29a5302</t>
  </si>
  <si>
    <t>AW00025102</t>
  </si>
  <si>
    <t>uNBAWNg/z0a8TqWEQlyBCA==</t>
  </si>
  <si>
    <t>474925f4-3872-4eb8-b482-f52c89db29a5303</t>
  </si>
  <si>
    <t>AW00026083</t>
  </si>
  <si>
    <t>vBbbtYj7GkGkZd0jO/IIDQ==</t>
  </si>
  <si>
    <t>474925f4-3872-4eb8-b482-f52c89db29a5304</t>
  </si>
  <si>
    <t>AW00026122</t>
  </si>
  <si>
    <t>xM5MP1xDWEKzE0LK6w+YEQ==</t>
  </si>
  <si>
    <t>474925f4-3872-4eb8-b482-f52c89db29a5305</t>
  </si>
  <si>
    <t>AW00026599</t>
  </si>
  <si>
    <t>Q23qfp7PQ02+01bmXlIpBw==</t>
  </si>
  <si>
    <t>474925f4-3872-4eb8-b482-f52c89db29a5306</t>
  </si>
  <si>
    <t>AW00027054</t>
  </si>
  <si>
    <t>szaBXdN3b0iuF7JIqd5lYA==</t>
  </si>
  <si>
    <t>474925f4-3872-4eb8-b482-f52c89db29a5307</t>
  </si>
  <si>
    <t>AW00027076</t>
  </si>
  <si>
    <t>CHvwLWfbxEyODhtdjcCqkQ==</t>
  </si>
  <si>
    <t>474925f4-3872-4eb8-b482-f52c89db29a5308</t>
  </si>
  <si>
    <t>AW00027379</t>
  </si>
  <si>
    <t>dELR+W+xDEOb8S/tg/i/lw==</t>
  </si>
  <si>
    <t>474925f4-3872-4eb8-b482-f52c89db29a5309</t>
  </si>
  <si>
    <t>AW00027527</t>
  </si>
  <si>
    <t>qPO8E9rJnkSB7ivjR11ECA==</t>
  </si>
  <si>
    <t>474925f4-3872-4eb8-b482-f52c89db29a5310</t>
  </si>
  <si>
    <t>AW00028088</t>
  </si>
  <si>
    <t>XrkKQny8oUeYuAWE0prlbA==</t>
  </si>
  <si>
    <t>474925f4-3872-4eb8-b482-f52c89db29a5311</t>
  </si>
  <si>
    <t>AW00028147</t>
  </si>
  <si>
    <t>v6UO+6gmx0CvojhKhczFJg==</t>
  </si>
  <si>
    <t>474925f4-3872-4eb8-b482-f52c89db29a5312</t>
  </si>
  <si>
    <t>AW00028224</t>
  </si>
  <si>
    <t>9YcHV3Vcq0Scdai/UzFYmA==</t>
  </si>
  <si>
    <t>474925f4-3872-4eb8-b482-f52c89db29a5313</t>
  </si>
  <si>
    <t>AW00028242</t>
  </si>
  <si>
    <t>2lK7TKZO0k2JBRSzBipYtA==</t>
  </si>
  <si>
    <t>474925f4-3872-4eb8-b482-f52c89db29a5314</t>
  </si>
  <si>
    <t>AW00028258</t>
  </si>
  <si>
    <t>Ok/6tpZ44UK6/McvVgKTyw==</t>
  </si>
  <si>
    <t>474925f4-3872-4eb8-b482-f52c89db29a5315</t>
  </si>
  <si>
    <t>AW00028621</t>
  </si>
  <si>
    <t>vo0YUZA85kiF667VEO2PMQ==</t>
  </si>
  <si>
    <t>474925f4-3872-4eb8-b482-f52c89db29a5316</t>
  </si>
  <si>
    <t>AW00028855</t>
  </si>
  <si>
    <t>HdyJ5tHRLEC2z7cd9aTGXw==</t>
  </si>
  <si>
    <t>474925f4-3872-4eb8-b482-f52c89db29a5317</t>
  </si>
  <si>
    <t>AW00029110</t>
  </si>
  <si>
    <t>qFzc3YJnV0KiSY3OlMN3Ag==</t>
  </si>
  <si>
    <t>474925f4-3872-4eb8-b482-f52c89db29a5318</t>
  </si>
  <si>
    <t>AW00029243</t>
  </si>
  <si>
    <t>o4slPgrcQEC7jEo7dxZfyg==</t>
  </si>
  <si>
    <t>474925f4-3872-4eb8-b482-f52c89db29a5319</t>
  </si>
  <si>
    <t>AW00029244</t>
  </si>
  <si>
    <t>rAAuPqKFl0uWIWuA/QPOsQ==</t>
  </si>
  <si>
    <t>474925f4-3872-4eb8-b482-f52c89db29a5320</t>
  </si>
  <si>
    <t>AW00011041</t>
  </si>
  <si>
    <t>j0fVKQ3Yuk6yit3islvipg==</t>
  </si>
  <si>
    <t>474925f4-3872-4eb8-b482-f52c89db29a5321</t>
  </si>
  <si>
    <t>AW00011190</t>
  </si>
  <si>
    <t>C1ek+EORHUOz8autUIn9MA==</t>
  </si>
  <si>
    <t>474925f4-3872-4eb8-b482-f52c89db29a5322</t>
  </si>
  <si>
    <t>AW00011208</t>
  </si>
  <si>
    <t>Neovw51XE0+4xJvdmKSWUg==</t>
  </si>
  <si>
    <t>474925f4-3872-4eb8-b482-f52c89db29a5323</t>
  </si>
  <si>
    <t>AW00011743</t>
  </si>
  <si>
    <t>eAmttZMCV0u0bMShPj9kAA==</t>
  </si>
  <si>
    <t>474925f4-3872-4eb8-b482-f52c89db29a5324</t>
  </si>
  <si>
    <t>AW00011790</t>
  </si>
  <si>
    <t>N2SzkaD25Ue5sGaNJlnFFw==</t>
  </si>
  <si>
    <t>474925f4-3872-4eb8-b482-f52c89db29a5325</t>
  </si>
  <si>
    <t>AW00011809</t>
  </si>
  <si>
    <t>0cxjDMXqIEOJFc86h+PblA==</t>
  </si>
  <si>
    <t>474925f4-3872-4eb8-b482-f52c89db29a5326</t>
  </si>
  <si>
    <t>AW00011962</t>
  </si>
  <si>
    <t>3amtD4x0OUmX7fOq65kx8w==</t>
  </si>
  <si>
    <t>474925f4-3872-4eb8-b482-f52c89db29a5327</t>
  </si>
  <si>
    <t>AW00012040</t>
  </si>
  <si>
    <t>mnqFIv7aDkmtBXNE4NcPBw==</t>
  </si>
  <si>
    <t>474925f4-3872-4eb8-b482-f52c89db29a5328</t>
  </si>
  <si>
    <t>AW00013058</t>
  </si>
  <si>
    <t>CkK+H0YR6UmH2GL9eGZ5hA==</t>
  </si>
  <si>
    <t>474925f4-3872-4eb8-b482-f52c89db29a5329</t>
  </si>
  <si>
    <t>AW00013167</t>
  </si>
  <si>
    <t>xTynmnr42k6BL7JwzjF7sA==</t>
  </si>
  <si>
    <t>474925f4-3872-4eb8-b482-f52c89db29a5330</t>
  </si>
  <si>
    <t>AW00013237</t>
  </si>
  <si>
    <t>uBYZA5b670WC/5altcffJA==</t>
  </si>
  <si>
    <t>474925f4-3872-4eb8-b482-f52c89db29a5331</t>
  </si>
  <si>
    <t>AW00013472</t>
  </si>
  <si>
    <t>Fh2qfnuErUKC47xr9ReaqA==</t>
  </si>
  <si>
    <t>474925f4-3872-4eb8-b482-f52c89db29a5332</t>
  </si>
  <si>
    <t>AW00013948</t>
  </si>
  <si>
    <t>hgLtahKfrkCohL5eVJZ2SA==</t>
  </si>
  <si>
    <t>474925f4-3872-4eb8-b482-f52c89db29a5333</t>
  </si>
  <si>
    <t>AW00014109</t>
  </si>
  <si>
    <t>srz1QKsK3UmaIapOdDP0Ew==</t>
  </si>
  <si>
    <t>474925f4-3872-4eb8-b482-f52c89db29a5334</t>
  </si>
  <si>
    <t>AW00014250</t>
  </si>
  <si>
    <t>Je09bHEsSkusQ0ocFH3WUQ==</t>
  </si>
  <si>
    <t>474925f4-3872-4eb8-b482-f52c89db29a5335</t>
  </si>
  <si>
    <t>AW00014257</t>
  </si>
  <si>
    <t>hHkjQ+5yU025UeuJAzg9tg==</t>
  </si>
  <si>
    <t>474925f4-3872-4eb8-b482-f52c89db29a5336</t>
  </si>
  <si>
    <t>AW00014868</t>
  </si>
  <si>
    <t>ELA0LRDhqUukUOcvBJUrLw==</t>
  </si>
  <si>
    <t>474925f4-3872-4eb8-b482-f52c89db29a5337</t>
  </si>
  <si>
    <t>AW00014889</t>
  </si>
  <si>
    <t>6fVJaRZR/E6RDBWfw7ZZ6A==</t>
  </si>
  <si>
    <t>474925f4-3872-4eb8-b482-f52c89db29a5338</t>
  </si>
  <si>
    <t>AW00015307</t>
  </si>
  <si>
    <t>2PblVj5GN0enjA7Xw1Ag6Q==</t>
  </si>
  <si>
    <t>474925f4-3872-4eb8-b482-f52c89db29a5339</t>
  </si>
  <si>
    <t>AW00015312</t>
  </si>
  <si>
    <t>qFFpUrzTtkGh6+q8EZgyHA==</t>
  </si>
  <si>
    <t>474925f4-3872-4eb8-b482-f52c89db29a5340</t>
  </si>
  <si>
    <t>AW00015360</t>
  </si>
  <si>
    <t>JI/qLzj5LE6pTFj1A+lhXg==</t>
  </si>
  <si>
    <t>474925f4-3872-4eb8-b482-f52c89db29a5341</t>
  </si>
  <si>
    <t>AW00015474</t>
  </si>
  <si>
    <t>/cshChkLeEmxUYZSgo48rQ==</t>
  </si>
  <si>
    <t>474925f4-3872-4eb8-b482-f52c89db29a5342</t>
  </si>
  <si>
    <t>AW00015542</t>
  </si>
  <si>
    <t>wv0mAJYz7EiuW/TXDFu2Ng==</t>
  </si>
  <si>
    <t>474925f4-3872-4eb8-b482-f52c89db29a5343</t>
  </si>
  <si>
    <t>AW00015739</t>
  </si>
  <si>
    <t>4bAoUJXE8kOkHC/0M4NqPw==</t>
  </si>
  <si>
    <t>474925f4-3872-4eb8-b482-f52c89db29a5344</t>
  </si>
  <si>
    <t>AW00016364</t>
  </si>
  <si>
    <t>nyrHo72pFEqEfUXxCBIOlQ==</t>
  </si>
  <si>
    <t>474925f4-3872-4eb8-b482-f52c89db29a5345</t>
  </si>
  <si>
    <t>AW00016715</t>
  </si>
  <si>
    <t>0WwPhauseEe/pUUeKkAsQw==</t>
  </si>
  <si>
    <t>474925f4-3872-4eb8-b482-f52c89db29a5346</t>
  </si>
  <si>
    <t>AW00016775</t>
  </si>
  <si>
    <t>MybpghPLBEaG654us9L01w==</t>
  </si>
  <si>
    <t>474925f4-3872-4eb8-b482-f52c89db29a5347</t>
  </si>
  <si>
    <t>AW00017016</t>
  </si>
  <si>
    <t>JZJnFR75dkGuWwV8BCIYMg==</t>
  </si>
  <si>
    <t>474925f4-3872-4eb8-b482-f52c89db29a5348</t>
  </si>
  <si>
    <t>AW00017427</t>
  </si>
  <si>
    <t>ek1dCunn3kaBXARdvlQc5g==</t>
  </si>
  <si>
    <t>474925f4-3872-4eb8-b482-f52c89db29a5349</t>
  </si>
  <si>
    <t>AW00017559</t>
  </si>
  <si>
    <t>VkpNUjLwlESLQ90v6D+V6Q==</t>
  </si>
  <si>
    <t>474925f4-3872-4eb8-b482-f52c89db29a5350</t>
  </si>
  <si>
    <t>AW00017624</t>
  </si>
  <si>
    <t>kBPvHxYxN0aV6zdl53c6Ow==</t>
  </si>
  <si>
    <t>474925f4-3872-4eb8-b482-f52c89db29a5351</t>
  </si>
  <si>
    <t>AW00018108</t>
  </si>
  <si>
    <t>fYAwuNpf20CabYS1w793vw==</t>
  </si>
  <si>
    <t>474925f4-3872-4eb8-b482-f52c89db29a5352</t>
  </si>
  <si>
    <t>AW00018346</t>
  </si>
  <si>
    <t>Reg6JrMjG0yjPqBQBUY6sw==</t>
  </si>
  <si>
    <t>474925f4-3872-4eb8-b482-f52c89db29a5353</t>
  </si>
  <si>
    <t>AW00018454</t>
  </si>
  <si>
    <t>kkxrtlAlx0+JQEAgSFl3uA==</t>
  </si>
  <si>
    <t>474925f4-3872-4eb8-b482-f52c89db29a5354</t>
  </si>
  <si>
    <t>AW00018459</t>
  </si>
  <si>
    <t>UVgMv6bNEkK1bggK6LztBg==</t>
  </si>
  <si>
    <t>474925f4-3872-4eb8-b482-f52c89db29a5355</t>
  </si>
  <si>
    <t>AW00018521</t>
  </si>
  <si>
    <t>ADFNAO8GXkCL6mSYmr6zOg==</t>
  </si>
  <si>
    <t>474925f4-3872-4eb8-b482-f52c89db29a5356</t>
  </si>
  <si>
    <t>AW00018543</t>
  </si>
  <si>
    <t>IQKaeviQ0kOTvtgrIceeIg==</t>
  </si>
  <si>
    <t>474925f4-3872-4eb8-b482-f52c89db29a5357</t>
  </si>
  <si>
    <t>AW00018550</t>
  </si>
  <si>
    <t>nmFifWcEp062U9A2JLroTA==</t>
  </si>
  <si>
    <t>474925f4-3872-4eb8-b482-f52c89db29a5358</t>
  </si>
  <si>
    <t>AW00018610</t>
  </si>
  <si>
    <t>WTRKc0gXOUGLFq82O8HueQ==</t>
  </si>
  <si>
    <t>474925f4-3872-4eb8-b482-f52c89db29a5359</t>
  </si>
  <si>
    <t>AW00018615</t>
  </si>
  <si>
    <t>QqcG8gmRdk+JsMkGNb7UIA==</t>
  </si>
  <si>
    <t>474925f4-3872-4eb8-b482-f52c89db29a5360</t>
  </si>
  <si>
    <t>AW00018818</t>
  </si>
  <si>
    <t>2hUUgpstC0ynfwWYJLAw7Q==</t>
  </si>
  <si>
    <t>474925f4-3872-4eb8-b482-f52c89db29a5361</t>
  </si>
  <si>
    <t>AW00018831</t>
  </si>
  <si>
    <t>3MAy6KJrw0WUvmTRKncQqg==</t>
  </si>
  <si>
    <t>474925f4-3872-4eb8-b482-f52c89db29a5362</t>
  </si>
  <si>
    <t>AW00018924</t>
  </si>
  <si>
    <t>nTrMABGRGkmrirstPMabhQ==</t>
  </si>
  <si>
    <t>474925f4-3872-4eb8-b482-f52c89db29a5363</t>
  </si>
  <si>
    <t>AW00019022</t>
  </si>
  <si>
    <t>9XDDMocackGmV45husOGGw==</t>
  </si>
  <si>
    <t>474925f4-3872-4eb8-b482-f52c89db29a5364</t>
  </si>
  <si>
    <t>AW00019110</t>
  </si>
  <si>
    <t>ZVmT2dgUb0Whe5tHVBcPCg==</t>
  </si>
  <si>
    <t>474925f4-3872-4eb8-b482-f52c89db29a5365</t>
  </si>
  <si>
    <t>AW00019158</t>
  </si>
  <si>
    <t>StbzKJgMvkW1xN2UgVs4VQ==</t>
  </si>
  <si>
    <t>474925f4-3872-4eb8-b482-f52c89db29a5366</t>
  </si>
  <si>
    <t>AW00019235</t>
  </si>
  <si>
    <t>C1xeVaonq0q2kKpDeoRwyQ==</t>
  </si>
  <si>
    <t>474925f4-3872-4eb8-b482-f52c89db29a5367</t>
  </si>
  <si>
    <t>AW00019634</t>
  </si>
  <si>
    <t>3utiJ79EsU+jkfVjmpqD5Q==</t>
  </si>
  <si>
    <t>474925f4-3872-4eb8-b482-f52c89db29a5368</t>
  </si>
  <si>
    <t>AW00019692</t>
  </si>
  <si>
    <t>pSrRmMHINUiZmodWL3FidQ==</t>
  </si>
  <si>
    <t>474925f4-3872-4eb8-b482-f52c89db29a5369</t>
  </si>
  <si>
    <t>AW00019883</t>
  </si>
  <si>
    <t>dnRY9oLYkk6IYfPuNaZViA==</t>
  </si>
  <si>
    <t>474925f4-3872-4eb8-b482-f52c89db29a5370</t>
  </si>
  <si>
    <t>AW00020192</t>
  </si>
  <si>
    <t>kkYzZx5640qm3GIwNB+xmg==</t>
  </si>
  <si>
    <t>474925f4-3872-4eb8-b482-f52c89db29a5371</t>
  </si>
  <si>
    <t>AW00020395</t>
  </si>
  <si>
    <t>hFDVKMe+bEisL9bSS1nPUg==</t>
  </si>
  <si>
    <t>474925f4-3872-4eb8-b482-f52c89db29a5372</t>
  </si>
  <si>
    <t>AW00020422</t>
  </si>
  <si>
    <t>E4kav+eq2k2GiZ3i297x2g==</t>
  </si>
  <si>
    <t>474925f4-3872-4eb8-b482-f52c89db29a5373</t>
  </si>
  <si>
    <t>AW00020690</t>
  </si>
  <si>
    <t>IxIUtjB8ykG2fPv4RGTEDw==</t>
  </si>
  <si>
    <t>474925f4-3872-4eb8-b482-f52c89db29a5374</t>
  </si>
  <si>
    <t>AW00020765</t>
  </si>
  <si>
    <t>6bA92tm1lkqpHd9f/zkSug==</t>
  </si>
  <si>
    <t>474925f4-3872-4eb8-b482-f52c89db29a5375</t>
  </si>
  <si>
    <t>AW00021310</t>
  </si>
  <si>
    <t>7xfiYxBNH0+3iMAcwJE+Ug==</t>
  </si>
  <si>
    <t>474925f4-3872-4eb8-b482-f52c89db29a5376</t>
  </si>
  <si>
    <t>AW00021399</t>
  </si>
  <si>
    <t>3d63RoTWjUe4XOVsU7FDew==</t>
  </si>
  <si>
    <t>474925f4-3872-4eb8-b482-f52c89db29a5377</t>
  </si>
  <si>
    <t>AW00021434</t>
  </si>
  <si>
    <t>6CiKo6CjzUiBqtpd+bZm+Q==</t>
  </si>
  <si>
    <t>474925f4-3872-4eb8-b482-f52c89db29a5378</t>
  </si>
  <si>
    <t>AW00021588</t>
  </si>
  <si>
    <t>+Nx19+gCSUudgOzv/vYirQ==</t>
  </si>
  <si>
    <t>474925f4-3872-4eb8-b482-f52c89db29a5379</t>
  </si>
  <si>
    <t>AW00022123</t>
  </si>
  <si>
    <t>F/6W2CmYokesGqEZZazfYA==</t>
  </si>
  <si>
    <t>474925f4-3872-4eb8-b482-f52c89db29a5380</t>
  </si>
  <si>
    <t>AW00022185</t>
  </si>
  <si>
    <t>u3iGRmf21ki953d1vP9xJg==</t>
  </si>
  <si>
    <t>474925f4-3872-4eb8-b482-f52c89db29a5381</t>
  </si>
  <si>
    <t>AW00022338</t>
  </si>
  <si>
    <t>bz4D36xn2UeY3tDJnn4/HA==</t>
  </si>
  <si>
    <t>474925f4-3872-4eb8-b482-f52c89db29a5382</t>
  </si>
  <si>
    <t>AW00022355</t>
  </si>
  <si>
    <t>iThKZBmqbE61uT9wfNHq4w==</t>
  </si>
  <si>
    <t>474925f4-3872-4eb8-b482-f52c89db29a5383</t>
  </si>
  <si>
    <t>AW00022751</t>
  </si>
  <si>
    <t>xY/3U05U7EWZ6dxU5dhfpA==</t>
  </si>
  <si>
    <t>474925f4-3872-4eb8-b482-f52c89db29a5384</t>
  </si>
  <si>
    <t>AW00023067</t>
  </si>
  <si>
    <t>M7hEfjathkC/YZWTp7JfDA==</t>
  </si>
  <si>
    <t>474925f4-3872-4eb8-b482-f52c89db29a5385</t>
  </si>
  <si>
    <t>AW00023210</t>
  </si>
  <si>
    <t>J7tLFNgqGEiZuIXQIaA2qQ==</t>
  </si>
  <si>
    <t>474925f4-3872-4eb8-b482-f52c89db29a5386</t>
  </si>
  <si>
    <t>AW00023690</t>
  </si>
  <si>
    <t>ftJ/gyBQoUKvc2Df3+5cgw==</t>
  </si>
  <si>
    <t>474925f4-3872-4eb8-b482-f52c89db29a5387</t>
  </si>
  <si>
    <t>AW00023702</t>
  </si>
  <si>
    <t>BSkqi2t0b0mYta3Z67o7Gw==</t>
  </si>
  <si>
    <t>474925f4-3872-4eb8-b482-f52c89db29a5388</t>
  </si>
  <si>
    <t>AW00024341</t>
  </si>
  <si>
    <t>3sYosutWDU2aQJ59J6QLEg==</t>
  </si>
  <si>
    <t>474925f4-3872-4eb8-b482-f52c89db29a5389</t>
  </si>
  <si>
    <t>AW00024444</t>
  </si>
  <si>
    <t>YZ3xITzrV0SWUivQugNDwA==</t>
  </si>
  <si>
    <t>474925f4-3872-4eb8-b482-f52c89db29a5390</t>
  </si>
  <si>
    <t>AW00025168</t>
  </si>
  <si>
    <t>dEOe7Y1XdUKQeV61IaUv7Q==</t>
  </si>
  <si>
    <t>474925f4-3872-4eb8-b482-f52c89db29a5391</t>
  </si>
  <si>
    <t>AW00025186</t>
  </si>
  <si>
    <t>BhPYfiO6y0GxZdeWJ83oKg==</t>
  </si>
  <si>
    <t>474925f4-3872-4eb8-b482-f52c89db29a5392</t>
  </si>
  <si>
    <t>AW00025861</t>
  </si>
  <si>
    <t>Srx24EgqL0ed08XxfUxHOQ==</t>
  </si>
  <si>
    <t>474925f4-3872-4eb8-b482-f52c89db29a5393</t>
  </si>
  <si>
    <t>AW00026120</t>
  </si>
  <si>
    <t>txXSUHW+XEyb9f8CT2zSvw==</t>
  </si>
  <si>
    <t>474925f4-3872-4eb8-b482-f52c89db29a5394</t>
  </si>
  <si>
    <t>AW00026169</t>
  </si>
  <si>
    <t>THTsygWjYUSU+asNRgkk6g==</t>
  </si>
  <si>
    <t>474925f4-3872-4eb8-b482-f52c89db29a5395</t>
  </si>
  <si>
    <t>AW00026281</t>
  </si>
  <si>
    <t>XiDqIWkdNE6LGE1g2hab2A==</t>
  </si>
  <si>
    <t>474925f4-3872-4eb8-b482-f52c89db29a5396</t>
  </si>
  <si>
    <t>AW00026489</t>
  </si>
  <si>
    <t>28Jh5hPdZ0e8XPRxFN7oCQ==</t>
  </si>
  <si>
    <t>474925f4-3872-4eb8-b482-f52c89db29a5397</t>
  </si>
  <si>
    <t>AW00026514</t>
  </si>
  <si>
    <t>gfHX0vZax06yoN7zVpuf4g==</t>
  </si>
  <si>
    <t>474925f4-3872-4eb8-b482-f52c89db29a5398</t>
  </si>
  <si>
    <t>AW00026607</t>
  </si>
  <si>
    <t>9BqOY+OORU64IHKhr8+CFQ==</t>
  </si>
  <si>
    <t>474925f4-3872-4eb8-b482-f52c89db29a5399</t>
  </si>
  <si>
    <t>AW00026813</t>
  </si>
  <si>
    <t>0/9Qy87e3U6mUcOSE3eaNg==</t>
  </si>
  <si>
    <t>474925f4-3872-4eb8-b482-f52c89db29a5400</t>
  </si>
  <si>
    <t>AW00027222</t>
  </si>
  <si>
    <t>fCmbwQKY+EW/Jk7/W7Kevw==</t>
  </si>
  <si>
    <t>474925f4-3872-4eb8-b482-f52c89db29a5401</t>
  </si>
  <si>
    <t>AW00027418</t>
  </si>
  <si>
    <t>B6RsEhL2wU2dlEunPuURZA==</t>
  </si>
  <si>
    <t>474925f4-3872-4eb8-b482-f52c89db29a5402</t>
  </si>
  <si>
    <t>AW00027507</t>
  </si>
  <si>
    <t>Y5Uw6Sh2Gk6tlWPOOoR18w==</t>
  </si>
  <si>
    <t>474925f4-3872-4eb8-b482-f52c89db29a5403</t>
  </si>
  <si>
    <t>AW00027566</t>
  </si>
  <si>
    <t>Jn4Jz9LrskmEuC64eqim1Q==</t>
  </si>
  <si>
    <t>474925f4-3872-4eb8-b482-f52c89db29a5404</t>
  </si>
  <si>
    <t>AW00027619</t>
  </si>
  <si>
    <t>aVc507475kW4nEevRvGYFw==</t>
  </si>
  <si>
    <t>474925f4-3872-4eb8-b482-f52c89db29a5405</t>
  </si>
  <si>
    <t>AW00027627</t>
  </si>
  <si>
    <t>U4TZQfpUQ0yaalb8hBANNA==</t>
  </si>
  <si>
    <t>474925f4-3872-4eb8-b482-f52c89db29a5406</t>
  </si>
  <si>
    <t>AW00027642</t>
  </si>
  <si>
    <t>3CKalG32iUW9ga351sLHiw==</t>
  </si>
  <si>
    <t>474925f4-3872-4eb8-b482-f52c89db29a5407</t>
  </si>
  <si>
    <t>AW00027651</t>
  </si>
  <si>
    <t>1vC3Xw/cc0uobKDcJy3Hqw==</t>
  </si>
  <si>
    <t>474925f4-3872-4eb8-b482-f52c89db29a5408</t>
  </si>
  <si>
    <t>AW00028588</t>
  </si>
  <si>
    <t>mUpiS/r3hUi9PhSZ7lhKig==</t>
  </si>
  <si>
    <t>474925f4-3872-4eb8-b482-f52c89db29a5409</t>
  </si>
  <si>
    <t>AW00028804</t>
  </si>
  <si>
    <t>xLkwWKrLPkOP6blmTWSM+w==</t>
  </si>
  <si>
    <t>474925f4-3872-4eb8-b482-f52c89db29a5410</t>
  </si>
  <si>
    <t>AW00028831</t>
  </si>
  <si>
    <t>oVdJ9/Cvrkqrpezb+U++Tg==</t>
  </si>
  <si>
    <t>474925f4-3872-4eb8-b482-f52c89db29a5411</t>
  </si>
  <si>
    <t>AW00028864</t>
  </si>
  <si>
    <t>n/5KzXDX9EiXsDZOcIp+Yg==</t>
  </si>
  <si>
    <t>474925f4-3872-4eb8-b482-f52c89db29a5412</t>
  </si>
  <si>
    <t>AW00028994</t>
  </si>
  <si>
    <t>1Obmpbc2AE6exd+jkwocVQ==</t>
  </si>
  <si>
    <t>474925f4-3872-4eb8-b482-f52c89db29a5413</t>
  </si>
  <si>
    <t>AW00029052</t>
  </si>
  <si>
    <t>3b9vdzirNEuhnE4JGznmWw==</t>
  </si>
  <si>
    <t>474925f4-3872-4eb8-b482-f52c89db29a5414</t>
  </si>
  <si>
    <t>AW00029245</t>
  </si>
  <si>
    <t>FhnmbCiQfU+MhUWS/uLS8Q==</t>
  </si>
  <si>
    <t>474925f4-3872-4eb8-b482-f52c89db29a5415</t>
  </si>
  <si>
    <t>AW00029253</t>
  </si>
  <si>
    <t>jV1KX4SlcEOMEtwZkgrgkg==</t>
  </si>
  <si>
    <t>474925f4-3872-4eb8-b482-f52c89db29a5416</t>
  </si>
  <si>
    <t>AW00011023</t>
  </si>
  <si>
    <t>2DuDoqhEZUaAjjPhns1/VA==</t>
  </si>
  <si>
    <t>474925f4-3872-4eb8-b482-f52c89db29a5417</t>
  </si>
  <si>
    <t>AW00011083</t>
  </si>
  <si>
    <t>MtyUHy+Nqk2IReTyVRpPZw==</t>
  </si>
  <si>
    <t>474925f4-3872-4eb8-b482-f52c89db29a5418</t>
  </si>
  <si>
    <t>AW00011184</t>
  </si>
  <si>
    <t>g1L1D0vOZkamTgce+EdE7A==</t>
  </si>
  <si>
    <t>474925f4-3872-4eb8-b482-f52c89db29a5419</t>
  </si>
  <si>
    <t>AW00011209</t>
  </si>
  <si>
    <t>sck6K4YL+k60M79txo4T0A==</t>
  </si>
  <si>
    <t>474925f4-3872-4eb8-b482-f52c89db29a5420</t>
  </si>
  <si>
    <t>AW00011306</t>
  </si>
  <si>
    <t>7TMJEH5tiE2nrNEperZqbA==</t>
  </si>
  <si>
    <t>474925f4-3872-4eb8-b482-f52c89db29a5421</t>
  </si>
  <si>
    <t>AW00011978</t>
  </si>
  <si>
    <t>Ds9zclUAgU+kSps4S1bkiA==</t>
  </si>
  <si>
    <t>474925f4-3872-4eb8-b482-f52c89db29a5422</t>
  </si>
  <si>
    <t>AW00012066</t>
  </si>
  <si>
    <t>h0dUFU+etEKFYgxI25AR2Q==</t>
  </si>
  <si>
    <t>474925f4-3872-4eb8-b482-f52c89db29a5423</t>
  </si>
  <si>
    <t>AW00012438</t>
  </si>
  <si>
    <t>RJDLeUNHlEOdwMd0JSP1DQ==</t>
  </si>
  <si>
    <t>474925f4-3872-4eb8-b482-f52c89db29a5424</t>
  </si>
  <si>
    <t>AW00012755</t>
  </si>
  <si>
    <t>MqlbnU/o8kOP3eHlApA88w==</t>
  </si>
  <si>
    <t>474925f4-3872-4eb8-b482-f52c89db29a5425</t>
  </si>
  <si>
    <t>AW00012957</t>
  </si>
  <si>
    <t>tikCRs1IZEO/Rvgsqk/eyA==</t>
  </si>
  <si>
    <t>474925f4-3872-4eb8-b482-f52c89db29a5426</t>
  </si>
  <si>
    <t>AW00012975</t>
  </si>
  <si>
    <t>LWmOINv63UeIoj2TMvStOQ==</t>
  </si>
  <si>
    <t>474925f4-3872-4eb8-b482-f52c89db29a5427</t>
  </si>
  <si>
    <t>AW00013033</t>
  </si>
  <si>
    <t>9ofvBPI1OUauSSQ1lGsRWA==</t>
  </si>
  <si>
    <t>474925f4-3872-4eb8-b482-f52c89db29a5428</t>
  </si>
  <si>
    <t>AW00013219</t>
  </si>
  <si>
    <t>iGucZhKFOkOJ6wcC+UDTXA==</t>
  </si>
  <si>
    <t>474925f4-3872-4eb8-b482-f52c89db29a5429</t>
  </si>
  <si>
    <t>AW00013421</t>
  </si>
  <si>
    <t>TucDaCV5s0e3fQQe2Kqrnw==</t>
  </si>
  <si>
    <t>474925f4-3872-4eb8-b482-f52c89db29a5430</t>
  </si>
  <si>
    <t>AW00013429</t>
  </si>
  <si>
    <t>m838FjHr/UOTBZzpty+ZrQ==</t>
  </si>
  <si>
    <t>474925f4-3872-4eb8-b482-f52c89db29a5431</t>
  </si>
  <si>
    <t>AW00013864</t>
  </si>
  <si>
    <t>w8cvXT7t6UyVtWpWQxGeJA==</t>
  </si>
  <si>
    <t>474925f4-3872-4eb8-b482-f52c89db29a5432</t>
  </si>
  <si>
    <t>AW00013917</t>
  </si>
  <si>
    <t>PdFOcBnTdk2bTWEeOjG2pw==</t>
  </si>
  <si>
    <t>474925f4-3872-4eb8-b482-f52c89db29a5433</t>
  </si>
  <si>
    <t>AW00013923</t>
  </si>
  <si>
    <t>W+9UpMhnN0+2xupkaECLGw==</t>
  </si>
  <si>
    <t>474925f4-3872-4eb8-b482-f52c89db29a5434</t>
  </si>
  <si>
    <t>AW00014004</t>
  </si>
  <si>
    <t>Aiq4v7or2k2qF3SpKFSypA==</t>
  </si>
  <si>
    <t>474925f4-3872-4eb8-b482-f52c89db29a5435</t>
  </si>
  <si>
    <t>AW00014114</t>
  </si>
  <si>
    <t>U3YAiRrmikalcz8HNzwyMA==</t>
  </si>
  <si>
    <t>474925f4-3872-4eb8-b482-f52c89db29a5436</t>
  </si>
  <si>
    <t>AW00014450</t>
  </si>
  <si>
    <t>lP38y9oaRUWyMvJSutf9eQ==</t>
  </si>
  <si>
    <t>474925f4-3872-4eb8-b482-f52c89db29a5437</t>
  </si>
  <si>
    <t>AW00014891</t>
  </si>
  <si>
    <t>KI05Fn1VekaiUn2eYdfLdQ==</t>
  </si>
  <si>
    <t>474925f4-3872-4eb8-b482-f52c89db29a5438</t>
  </si>
  <si>
    <t>AW00015193</t>
  </si>
  <si>
    <t>/4aNES06DUmugT7187F+xQ==</t>
  </si>
  <si>
    <t>474925f4-3872-4eb8-b482-f52c89db29a5439</t>
  </si>
  <si>
    <t>AW00015392</t>
  </si>
  <si>
    <t>0oOiHOyfI0aqtsHwKBLhoQ==</t>
  </si>
  <si>
    <t>474925f4-3872-4eb8-b482-f52c89db29a5440</t>
  </si>
  <si>
    <t>AW00015501</t>
  </si>
  <si>
    <t>ZItL10tWqEuE9upXP/eLpQ==</t>
  </si>
  <si>
    <t>474925f4-3872-4eb8-b482-f52c89db29a5441</t>
  </si>
  <si>
    <t>AW00015838</t>
  </si>
  <si>
    <t>/gijL/+1t0WRFfDQsco5cA==</t>
  </si>
  <si>
    <t>474925f4-3872-4eb8-b482-f52c89db29a5442</t>
  </si>
  <si>
    <t>AW00016240</t>
  </si>
  <si>
    <t>aXaq8GMEM0Oiv5FNgfdpNg==</t>
  </si>
  <si>
    <t>474925f4-3872-4eb8-b482-f52c89db29a5443</t>
  </si>
  <si>
    <t>AW00016372</t>
  </si>
  <si>
    <t>+0M4Ezcavkud+1PGyqDJKg==</t>
  </si>
  <si>
    <t>474925f4-3872-4eb8-b482-f52c89db29a5444</t>
  </si>
  <si>
    <t>AW00016812</t>
  </si>
  <si>
    <t>4K3r937gqU2zw1vuqUtHRw==</t>
  </si>
  <si>
    <t>474925f4-3872-4eb8-b482-f52c89db29a5445</t>
  </si>
  <si>
    <t>AW00016814</t>
  </si>
  <si>
    <t>AZci5HtLfUi3Q45cF7+4UQ==</t>
  </si>
  <si>
    <t>474925f4-3872-4eb8-b482-f52c89db29a5446</t>
  </si>
  <si>
    <t>AW00016854</t>
  </si>
  <si>
    <t>iKHnB6rKfEqMjJJUspLCtQ==</t>
  </si>
  <si>
    <t>474925f4-3872-4eb8-b482-f52c89db29a5447</t>
  </si>
  <si>
    <t>AW00016881</t>
  </si>
  <si>
    <t>DVKqrqErGUmuNpUdYDmQ8g==</t>
  </si>
  <si>
    <t>474925f4-3872-4eb8-b482-f52c89db29a5448</t>
  </si>
  <si>
    <t>AW00017038</t>
  </si>
  <si>
    <t>hQdQ34DYbESAE9CbNJ7ojg==</t>
  </si>
  <si>
    <t>474925f4-3872-4eb8-b482-f52c89db29a5449</t>
  </si>
  <si>
    <t>AW00017698</t>
  </si>
  <si>
    <t>50Q4vlMF30SqTnMiIe+GpA==</t>
  </si>
  <si>
    <t>474925f4-3872-4eb8-b482-f52c89db29a5450</t>
  </si>
  <si>
    <t>AW00018370</t>
  </si>
  <si>
    <t>vxCcnEGty0aw6kUGntANlw==</t>
  </si>
  <si>
    <t>474925f4-3872-4eb8-b482-f52c89db29a5451</t>
  </si>
  <si>
    <t>AW00018410</t>
  </si>
  <si>
    <t>B3/rxBRrO0iPfYLQ9PpEnQ==</t>
  </si>
  <si>
    <t>474925f4-3872-4eb8-b482-f52c89db29a5452</t>
  </si>
  <si>
    <t>AW00018455</t>
  </si>
  <si>
    <t>M8gwnMwPJ0S+PGXMda3h8g==</t>
  </si>
  <si>
    <t>474925f4-3872-4eb8-b482-f52c89db29a5453</t>
  </si>
  <si>
    <t>AW00018616</t>
  </si>
  <si>
    <t>c5a3hKLLJUqh1x2ruhl9TA==</t>
  </si>
  <si>
    <t>474925f4-3872-4eb8-b482-f52c89db29a5454</t>
  </si>
  <si>
    <t>AW00018687</t>
  </si>
  <si>
    <t>oNQTAqPiiUeQv+aHCvlidA==</t>
  </si>
  <si>
    <t>474925f4-3872-4eb8-b482-f52c89db29a5455</t>
  </si>
  <si>
    <t>AW00018780</t>
  </si>
  <si>
    <t>uBOQtgx2yUOHeR53orrVUw==</t>
  </si>
  <si>
    <t>474925f4-3872-4eb8-b482-f52c89db29a5456</t>
  </si>
  <si>
    <t>AW00018946</t>
  </si>
  <si>
    <t>0HSj2tjOw0mKc5D/jaYGiA==</t>
  </si>
  <si>
    <t>474925f4-3872-4eb8-b482-f52c89db29a5457</t>
  </si>
  <si>
    <t>AW00019010</t>
  </si>
  <si>
    <t>nhzl+wv0S0ORmfWyLLkqpA==</t>
  </si>
  <si>
    <t>474925f4-3872-4eb8-b482-f52c89db29a5458</t>
  </si>
  <si>
    <t>AW00019535</t>
  </si>
  <si>
    <t>fkch1SSiXUOH7Dx+R+Q2OQ==</t>
  </si>
  <si>
    <t>474925f4-3872-4eb8-b482-f52c89db29a5459</t>
  </si>
  <si>
    <t>AW00019776</t>
  </si>
  <si>
    <t>sgXNbRhYIUCVILURzHoQAA==</t>
  </si>
  <si>
    <t>474925f4-3872-4eb8-b482-f52c89db29a5460</t>
  </si>
  <si>
    <t>AW00020353</t>
  </si>
  <si>
    <t>vfaTuEef+E+nUrJDY1lnXQ==</t>
  </si>
  <si>
    <t>474925f4-3872-4eb8-b482-f52c89db29a5461</t>
  </si>
  <si>
    <t>AW00020543</t>
  </si>
  <si>
    <t>KvqIWoyVZEiFPaoBM1NMng==</t>
  </si>
  <si>
    <t>474925f4-3872-4eb8-b482-f52c89db29a5462</t>
  </si>
  <si>
    <t>AW00020705</t>
  </si>
  <si>
    <t>HFA1BlVadkO1D63zYDojpQ==</t>
  </si>
  <si>
    <t>474925f4-3872-4eb8-b482-f52c89db29a5463</t>
  </si>
  <si>
    <t>AW00021324</t>
  </si>
  <si>
    <t>TWw7jC+JM063yE6oQ4tiAQ==</t>
  </si>
  <si>
    <t>474925f4-3872-4eb8-b482-f52c89db29a5464</t>
  </si>
  <si>
    <t>AW00022036</t>
  </si>
  <si>
    <t>Lac4mSTGKk+qvEKGTU+S8Q==</t>
  </si>
  <si>
    <t>474925f4-3872-4eb8-b482-f52c89db29a5465</t>
  </si>
  <si>
    <t>AW00022221</t>
  </si>
  <si>
    <t>1OIykjmXX0uBaNG0I1U2ow==</t>
  </si>
  <si>
    <t>474925f4-3872-4eb8-b482-f52c89db29a5466</t>
  </si>
  <si>
    <t>AW00022298</t>
  </si>
  <si>
    <t>TYKUGCW6sU+48+6z6nQ7iw==</t>
  </si>
  <si>
    <t>474925f4-3872-4eb8-b482-f52c89db29a5467</t>
  </si>
  <si>
    <t>AW00022990</t>
  </si>
  <si>
    <t>aVp9iFcQl0O9HNkp+jhwCw==</t>
  </si>
  <si>
    <t>474925f4-3872-4eb8-b482-f52c89db29a5468</t>
  </si>
  <si>
    <t>AW00023081</t>
  </si>
  <si>
    <t>0x1V3yFjEkSB6Rpx1vvxLg==</t>
  </si>
  <si>
    <t>474925f4-3872-4eb8-b482-f52c89db29a5469</t>
  </si>
  <si>
    <t>AW00023238</t>
  </si>
  <si>
    <t>X+MQMeq9Kk+6rr1Yd+ReSg==</t>
  </si>
  <si>
    <t>474925f4-3872-4eb8-b482-f52c89db29a5470</t>
  </si>
  <si>
    <t>AW00023296</t>
  </si>
  <si>
    <t>SXqGpfLRUkS2rqnZ5xtOSw==</t>
  </si>
  <si>
    <t>474925f4-3872-4eb8-b482-f52c89db29a5471</t>
  </si>
  <si>
    <t>AW00023357</t>
  </si>
  <si>
    <t>G6CT8tWcEUmMCk7uTQwoyA==</t>
  </si>
  <si>
    <t>474925f4-3872-4eb8-b482-f52c89db29a5472</t>
  </si>
  <si>
    <t>AW00023468</t>
  </si>
  <si>
    <t>u6vKi+V9cUKLJhLktP4Kyw==</t>
  </si>
  <si>
    <t>474925f4-3872-4eb8-b482-f52c89db29a5473</t>
  </si>
  <si>
    <t>AW00023839</t>
  </si>
  <si>
    <t>vHLRZZQgqkOlCvSySRv0kg==</t>
  </si>
  <si>
    <t>474925f4-3872-4eb8-b482-f52c89db29a5474</t>
  </si>
  <si>
    <t>AW00024226</t>
  </si>
  <si>
    <t>tWONh7JgJEyMOCB7YJIp1w==</t>
  </si>
  <si>
    <t>474925f4-3872-4eb8-b482-f52c89db29a5475</t>
  </si>
  <si>
    <t>AW00024234</t>
  </si>
  <si>
    <t>vxoBKQJRRESYbIbZ4Mv4zg==</t>
  </si>
  <si>
    <t>474925f4-3872-4eb8-b482-f52c89db29a5476</t>
  </si>
  <si>
    <t>AW00024254</t>
  </si>
  <si>
    <t>QM+knmKE/UiK457LMyuCmg==</t>
  </si>
  <si>
    <t>474925f4-3872-4eb8-b482-f52c89db29a5477</t>
  </si>
  <si>
    <t>AW00024348</t>
  </si>
  <si>
    <t>0nxRncbmGESzBMS4jRCI6Q==</t>
  </si>
  <si>
    <t>474925f4-3872-4eb8-b482-f52c89db29a5478</t>
  </si>
  <si>
    <t>AW00024802</t>
  </si>
  <si>
    <t>qsRvJc6jA0iwqRABWGhYeA==</t>
  </si>
  <si>
    <t>474925f4-3872-4eb8-b482-f52c89db29a5479</t>
  </si>
  <si>
    <t>AW00024980</t>
  </si>
  <si>
    <t>CRNbRWwhoUqFicrEE66TJA==</t>
  </si>
  <si>
    <t>474925f4-3872-4eb8-b482-f52c89db29a5480</t>
  </si>
  <si>
    <t>AW00025068</t>
  </si>
  <si>
    <t>mV8dfIVSKkmYUR1jr1w0bg==</t>
  </si>
  <si>
    <t>474925f4-3872-4eb8-b482-f52c89db29a5481</t>
  </si>
  <si>
    <t>AW00025151</t>
  </si>
  <si>
    <t>QzlWAninEEy26VAWR3qdgw==</t>
  </si>
  <si>
    <t>474925f4-3872-4eb8-b482-f52c89db29a5482</t>
  </si>
  <si>
    <t>AW00025917</t>
  </si>
  <si>
    <t>E3RyVKYjFUSlO0I77GP4YA==</t>
  </si>
  <si>
    <t>474925f4-3872-4eb8-b482-f52c89db29a5483</t>
  </si>
  <si>
    <t>AW00025955</t>
  </si>
  <si>
    <t>XOBKlBHoYk6Bw94jU3FkMQ==</t>
  </si>
  <si>
    <t>474925f4-3872-4eb8-b482-f52c89db29a5484</t>
  </si>
  <si>
    <t>AW00025969</t>
  </si>
  <si>
    <t>Wyc2wwvsbEmBDzyHxZni9g==</t>
  </si>
  <si>
    <t>474925f4-3872-4eb8-b482-f52c89db29a5485</t>
  </si>
  <si>
    <t>AW00026016</t>
  </si>
  <si>
    <t>jfj3FmXENUuqVi05x20RLg==</t>
  </si>
  <si>
    <t>474925f4-3872-4eb8-b482-f52c89db29a5486</t>
  </si>
  <si>
    <t>AW00026057</t>
  </si>
  <si>
    <t>Cn6788UGikqssl5ufI/qcw==</t>
  </si>
  <si>
    <t>474925f4-3872-4eb8-b482-f52c89db29a5487</t>
  </si>
  <si>
    <t>AW00026246</t>
  </si>
  <si>
    <t>JFlTsa8z60OpMp+fdqglUQ==</t>
  </si>
  <si>
    <t>474925f4-3872-4eb8-b482-f52c89db29a5488</t>
  </si>
  <si>
    <t>AW00026611</t>
  </si>
  <si>
    <t>cO/1UyLX3EuJ3gkVBNSQyw==</t>
  </si>
  <si>
    <t>474925f4-3872-4eb8-b482-f52c89db29a5489</t>
  </si>
  <si>
    <t>AW00026691</t>
  </si>
  <si>
    <t>ARWsK6LsD0qjOBvGA6n4KA==</t>
  </si>
  <si>
    <t>474925f4-3872-4eb8-b482-f52c89db29a5490</t>
  </si>
  <si>
    <t>AW00027079</t>
  </si>
  <si>
    <t>s42kPHeQeU+rj8Ej3Q3K4w==</t>
  </si>
  <si>
    <t>474925f4-3872-4eb8-b482-f52c89db29a5491</t>
  </si>
  <si>
    <t>AW00027090</t>
  </si>
  <si>
    <t>m2OrwzXPmUSgiMZ66mbgKA==</t>
  </si>
  <si>
    <t>474925f4-3872-4eb8-b482-f52c89db29a5492</t>
  </si>
  <si>
    <t>AW00027260</t>
  </si>
  <si>
    <t>ISy0SgN6p0CpdNGYM3wJ7g==</t>
  </si>
  <si>
    <t>474925f4-3872-4eb8-b482-f52c89db29a5493</t>
  </si>
  <si>
    <t>AW00027424</t>
  </si>
  <si>
    <t>H7BoyNLo/ECQp2/6/6qBTg==</t>
  </si>
  <si>
    <t>474925f4-3872-4eb8-b482-f52c89db29a5494</t>
  </si>
  <si>
    <t>AW00027918</t>
  </si>
  <si>
    <t>geNXEBFVA0KBZzJOvjg6HA==</t>
  </si>
  <si>
    <t>474925f4-3872-4eb8-b482-f52c89db29a5495</t>
  </si>
  <si>
    <t>AW00028024</t>
  </si>
  <si>
    <t>mVnSXufLokaKzRAGm0OQoQ==</t>
  </si>
  <si>
    <t>474925f4-3872-4eb8-b482-f52c89db29a5496</t>
  </si>
  <si>
    <t>AW00028183</t>
  </si>
  <si>
    <t>LQ/FYzUlNUKSmEtihkeH/g==</t>
  </si>
  <si>
    <t>474925f4-3872-4eb8-b482-f52c89db29a5497</t>
  </si>
  <si>
    <t>AW00028243</t>
  </si>
  <si>
    <t>Z4WLkcp3UUypJS/lY1JA6g==</t>
  </si>
  <si>
    <t>474925f4-3872-4eb8-b482-f52c89db29a5498</t>
  </si>
  <si>
    <t>AW00028293</t>
  </si>
  <si>
    <t>Z3ZOjC0ExE6rTBSIdJonxQ==</t>
  </si>
  <si>
    <t>474925f4-3872-4eb8-b482-f52c89db29a5499</t>
  </si>
  <si>
    <t>AW00028299</t>
  </si>
  <si>
    <t>GSmJOHGTtECUO63ihYAlWw==</t>
  </si>
  <si>
    <t>474925f4-3872-4eb8-b482-f52c89db29a5500</t>
  </si>
  <si>
    <t>AW00028356</t>
  </si>
  <si>
    <t>ZrNvUPdoCkeHo0QDdGjJ8A==</t>
  </si>
  <si>
    <t>474925f4-3872-4eb8-b482-f52c89db29a5501</t>
  </si>
  <si>
    <t>AW00028585</t>
  </si>
  <si>
    <t>kqAUjUxLB06tihp5az3fbg==</t>
  </si>
  <si>
    <t>474925f4-3872-4eb8-b482-f52c89db29a5502</t>
  </si>
  <si>
    <t>AW00028606</t>
  </si>
  <si>
    <t>K2f4VXAZKk2uQNVsShhTJw==</t>
  </si>
  <si>
    <t>474925f4-3872-4eb8-b482-f52c89db29a5503</t>
  </si>
  <si>
    <t>AW00028673</t>
  </si>
  <si>
    <t>NW2KdcezqkywOF13lM/pLw==</t>
  </si>
  <si>
    <t>474925f4-3872-4eb8-b482-f52c89db29a5504</t>
  </si>
  <si>
    <t>AW00028805</t>
  </si>
  <si>
    <t>UPBYCIDYV0GGQuYQCrZNmg==</t>
  </si>
  <si>
    <t>474925f4-3872-4eb8-b482-f52c89db29a5505</t>
  </si>
  <si>
    <t>AW00029026</t>
  </si>
  <si>
    <t>NUNiWWQr30Sr1sSvi2BOaw==</t>
  </si>
  <si>
    <t>474925f4-3872-4eb8-b482-f52c89db29a5506</t>
  </si>
  <si>
    <t>AW00011159</t>
  </si>
  <si>
    <t>yMWI/Q2jAkafhL8vVMHRzw==</t>
  </si>
  <si>
    <t>474925f4-3872-4eb8-b482-f52c89db29a5507</t>
  </si>
  <si>
    <t>AW00011499</t>
  </si>
  <si>
    <t>LF3e/yZ0UUyiMzj0mFj0pw==</t>
  </si>
  <si>
    <t>474925f4-3872-4eb8-b482-f52c89db29a5508</t>
  </si>
  <si>
    <t>AW00011540</t>
  </si>
  <si>
    <t>Efc42hWhHEinyer5oUn+9w==</t>
  </si>
  <si>
    <t>474925f4-3872-4eb8-b482-f52c89db29a5509</t>
  </si>
  <si>
    <t>AW00011637</t>
  </si>
  <si>
    <t>gQowskaHQ0adsA1J+p/QAQ==</t>
  </si>
  <si>
    <t>474925f4-3872-4eb8-b482-f52c89db29a5510</t>
  </si>
  <si>
    <t>AW00011731</t>
  </si>
  <si>
    <t>qtsFRxSuY0ewzl0/O5UI0A==</t>
  </si>
  <si>
    <t>474925f4-3872-4eb8-b482-f52c89db29a5511</t>
  </si>
  <si>
    <t>AW00011734</t>
  </si>
  <si>
    <t>mKxC2XKKx0mVpQppslOfVA==</t>
  </si>
  <si>
    <t>474925f4-3872-4eb8-b482-f52c89db29a5512</t>
  </si>
  <si>
    <t>AW00011816</t>
  </si>
  <si>
    <t>TZjDMNcw3kinaF46BKQ10A==</t>
  </si>
  <si>
    <t>474925f4-3872-4eb8-b482-f52c89db29a5513</t>
  </si>
  <si>
    <t>AW00011858</t>
  </si>
  <si>
    <t>fqTtR59P1ECUMqj05G/w4g==</t>
  </si>
  <si>
    <t>474925f4-3872-4eb8-b482-f52c89db29a5514</t>
  </si>
  <si>
    <t>AW00012015</t>
  </si>
  <si>
    <t>Er4DYikEWECjBRMm0Yj+NA==</t>
  </si>
  <si>
    <t>474925f4-3872-4eb8-b482-f52c89db29a5515</t>
  </si>
  <si>
    <t>AW00012070</t>
  </si>
  <si>
    <t>MuJEBueUeU6M9aqZLIXIqQ==</t>
  </si>
  <si>
    <t>474925f4-3872-4eb8-b482-f52c89db29a5516</t>
  </si>
  <si>
    <t>AW00012082</t>
  </si>
  <si>
    <t>qYjDT2mAREKhn9ZEnTTXcQ==</t>
  </si>
  <si>
    <t>474925f4-3872-4eb8-b482-f52c89db29a5517</t>
  </si>
  <si>
    <t>AW00012105</t>
  </si>
  <si>
    <t>XyqWkT4cYEC3Fq4mMqoDmg==</t>
  </si>
  <si>
    <t>474925f4-3872-4eb8-b482-f52c89db29a5518</t>
  </si>
  <si>
    <t>AW00012164</t>
  </si>
  <si>
    <t>HOMvz5vIZki06qcSp+3j5w==</t>
  </si>
  <si>
    <t>474925f4-3872-4eb8-b482-f52c89db29a5519</t>
  </si>
  <si>
    <t>AW00012191</t>
  </si>
  <si>
    <t>TPG5bU3i1kq9rUhT9YpoEA==</t>
  </si>
  <si>
    <t>474925f4-3872-4eb8-b482-f52c89db29a5520</t>
  </si>
  <si>
    <t>AW00012197</t>
  </si>
  <si>
    <t>CG8QZev9q0WhZzPMSIbfXw==</t>
  </si>
  <si>
    <t>474925f4-3872-4eb8-b482-f52c89db29a5521</t>
  </si>
  <si>
    <t>AW00013186</t>
  </si>
  <si>
    <t>xaJ3hFCMo0OnAEGuk9La/Q==</t>
  </si>
  <si>
    <t>474925f4-3872-4eb8-b482-f52c89db29a5522</t>
  </si>
  <si>
    <t>AW00013312</t>
  </si>
  <si>
    <t>duqLowfaxUuOoXJc8QhLvA==</t>
  </si>
  <si>
    <t>474925f4-3872-4eb8-b482-f52c89db29a5523</t>
  </si>
  <si>
    <t>AW00013323</t>
  </si>
  <si>
    <t>20o2xT6r7U6DX8TpCcWefw==</t>
  </si>
  <si>
    <t>474925f4-3872-4eb8-b482-f52c89db29a5524</t>
  </si>
  <si>
    <t>AW00013430</t>
  </si>
  <si>
    <t>lTUl2vwkPECLy7aq3DdTvg==</t>
  </si>
  <si>
    <t>474925f4-3872-4eb8-b482-f52c89db29a5525</t>
  </si>
  <si>
    <t>AW00013753</t>
  </si>
  <si>
    <t>C1sbCnWwMEaQVumSte20lQ==</t>
  </si>
  <si>
    <t>474925f4-3872-4eb8-b482-f52c89db29a5526</t>
  </si>
  <si>
    <t>AW00013854</t>
  </si>
  <si>
    <t>Vuw6ore/8UCmQWPDFQRvKQ==</t>
  </si>
  <si>
    <t>474925f4-3872-4eb8-b482-f52c89db29a5527</t>
  </si>
  <si>
    <t>AW00014395</t>
  </si>
  <si>
    <t>qVZIecVCmUSOYDGSFO5aEg==</t>
  </si>
  <si>
    <t>474925f4-3872-4eb8-b482-f52c89db29a5528</t>
  </si>
  <si>
    <t>AW00014499</t>
  </si>
  <si>
    <t>/GsQjpZY0kK8loHjf/i98w==</t>
  </si>
  <si>
    <t>474925f4-3872-4eb8-b482-f52c89db29a5529</t>
  </si>
  <si>
    <t>AW00014514</t>
  </si>
  <si>
    <t>zp/Fm9ooIEiIJ7xKebR4mw==</t>
  </si>
  <si>
    <t>474925f4-3872-4eb8-b482-f52c89db29a5530</t>
  </si>
  <si>
    <t>AW00014594</t>
  </si>
  <si>
    <t>H2//sNHAt0ahG6YJeK2G7A==</t>
  </si>
  <si>
    <t>474925f4-3872-4eb8-b482-f52c89db29a5531</t>
  </si>
  <si>
    <t>AW00014873</t>
  </si>
  <si>
    <t>ejF0sNA1w0qTub1nyAwcBA==</t>
  </si>
  <si>
    <t>474925f4-3872-4eb8-b482-f52c89db29a5532</t>
  </si>
  <si>
    <t>AW00015343</t>
  </si>
  <si>
    <t>S0C2SHiO8kKal5n6Hmt12g==</t>
  </si>
  <si>
    <t>474925f4-3872-4eb8-b482-f52c89db29a5533</t>
  </si>
  <si>
    <t>AW00015482</t>
  </si>
  <si>
    <t>INFBty2cjUaOMOqhBjRpQA==</t>
  </si>
  <si>
    <t>474925f4-3872-4eb8-b482-f52c89db29a5534</t>
  </si>
  <si>
    <t>AW00015555</t>
  </si>
  <si>
    <t>qjXoIrZVr0yGkDYTYmXcYw==</t>
  </si>
  <si>
    <t>474925f4-3872-4eb8-b482-f52c89db29a5535</t>
  </si>
  <si>
    <t>AW00015844</t>
  </si>
  <si>
    <t>girDeXHTcEyp6+MjKIw06w==</t>
  </si>
  <si>
    <t>474925f4-3872-4eb8-b482-f52c89db29a5536</t>
  </si>
  <si>
    <t>AW00015858</t>
  </si>
  <si>
    <t>jNkpqUkrkUy6mUiQBEMGoA==</t>
  </si>
  <si>
    <t>474925f4-3872-4eb8-b482-f52c89db29a5537</t>
  </si>
  <si>
    <t>AW00016337</t>
  </si>
  <si>
    <t>8XfQzAXeyEGOl2SzLzo9+g==</t>
  </si>
  <si>
    <t>474925f4-3872-4eb8-b482-f52c89db29a5538</t>
  </si>
  <si>
    <t>AW00016504</t>
  </si>
  <si>
    <t>DaQmIPaNQ0aJ+zMNZMpYrQ==</t>
  </si>
  <si>
    <t>474925f4-3872-4eb8-b482-f52c89db29a5539</t>
  </si>
  <si>
    <t>AW00016724</t>
  </si>
  <si>
    <t>pBEN891DLUqOfP1p8yjo/w==</t>
  </si>
  <si>
    <t>474925f4-3872-4eb8-b482-f52c89db29a5540</t>
  </si>
  <si>
    <t>AW00016726</t>
  </si>
  <si>
    <t>q+12cQUGa0eKEtICUNu3qg==</t>
  </si>
  <si>
    <t>474925f4-3872-4eb8-b482-f52c89db29a5541</t>
  </si>
  <si>
    <t>AW00016788</t>
  </si>
  <si>
    <t>zRo7xU8lCUquv1pkrXcDbw==</t>
  </si>
  <si>
    <t>474925f4-3872-4eb8-b482-f52c89db29a5542</t>
  </si>
  <si>
    <t>AW00017007</t>
  </si>
  <si>
    <t>NfS9xGldNkGQr9A3AENDnA==</t>
  </si>
  <si>
    <t>474925f4-3872-4eb8-b482-f52c89db29a5543</t>
  </si>
  <si>
    <t>AW00017012</t>
  </si>
  <si>
    <t>QKa08oyooUCOIWytUhZJLQ==</t>
  </si>
  <si>
    <t>474925f4-3872-4eb8-b482-f52c89db29a5544</t>
  </si>
  <si>
    <t>AW00017154</t>
  </si>
  <si>
    <t>uuqP0M7VsU6UKs6eWLKxsw==</t>
  </si>
  <si>
    <t>474925f4-3872-4eb8-b482-f52c89db29a5545</t>
  </si>
  <si>
    <t>AW00017566</t>
  </si>
  <si>
    <t>xGhzAcOT+Ua5DtD66y14kw==</t>
  </si>
  <si>
    <t>474925f4-3872-4eb8-b482-f52c89db29a5546</t>
  </si>
  <si>
    <t>AW00018112</t>
  </si>
  <si>
    <t>/qEE0CHTykO+rDZEGCOP2Q==</t>
  </si>
  <si>
    <t>474925f4-3872-4eb8-b482-f52c89db29a5547</t>
  </si>
  <si>
    <t>AW00018342</t>
  </si>
  <si>
    <t>SmyWkxlWtE2odV/OxaKC9Q==</t>
  </si>
  <si>
    <t>474925f4-3872-4eb8-b482-f52c89db29a5548</t>
  </si>
  <si>
    <t>AW00018505</t>
  </si>
  <si>
    <t>X9w/QwOFG0Gpe7u0dkUjXg==</t>
  </si>
  <si>
    <t>474925f4-3872-4eb8-b482-f52c89db29a5549</t>
  </si>
  <si>
    <t>AW00018825</t>
  </si>
  <si>
    <t>f5IgFT6Co0Kkvq/Nf5hvMQ==</t>
  </si>
  <si>
    <t>474925f4-3872-4eb8-b482-f52c89db29a5550</t>
  </si>
  <si>
    <t>AW00018973</t>
  </si>
  <si>
    <t>d1LuD2gYYkeYWcpJGLJhaw==</t>
  </si>
  <si>
    <t>474925f4-3872-4eb8-b482-f52c89db29a5551</t>
  </si>
  <si>
    <t>AW00019403</t>
  </si>
  <si>
    <t>lObY0XNr+0WQvNiI9sY3mg==</t>
  </si>
  <si>
    <t>474925f4-3872-4eb8-b482-f52c89db29a5552</t>
  </si>
  <si>
    <t>AW00019730</t>
  </si>
  <si>
    <t>ipe3+oQmbU+xUOR9NoG/ww==</t>
  </si>
  <si>
    <t>474925f4-3872-4eb8-b482-f52c89db29a5553</t>
  </si>
  <si>
    <t>AW00019869</t>
  </si>
  <si>
    <t>9kbWxYFZcEmYBAkKeq456w==</t>
  </si>
  <si>
    <t>474925f4-3872-4eb8-b482-f52c89db29a5554</t>
  </si>
  <si>
    <t>AW00020040</t>
  </si>
  <si>
    <t>5aNU2B4u0kKGX4YF94xZhQ==</t>
  </si>
  <si>
    <t>474925f4-3872-4eb8-b482-f52c89db29a5555</t>
  </si>
  <si>
    <t>AW00020515</t>
  </si>
  <si>
    <t>wkC5a/HIvkO8gsHyI0Matw==</t>
  </si>
  <si>
    <t>474925f4-3872-4eb8-b482-f52c89db29a5556</t>
  </si>
  <si>
    <t>AW00021140</t>
  </si>
  <si>
    <t>h+qU8RBxAEO751LuDxAmDg==</t>
  </si>
  <si>
    <t>474925f4-3872-4eb8-b482-f52c89db29a5557</t>
  </si>
  <si>
    <t>AW00021155</t>
  </si>
  <si>
    <t>Q4rirNk6ukeVDczJdW1TIw==</t>
  </si>
  <si>
    <t>474925f4-3872-4eb8-b482-f52c89db29a5558</t>
  </si>
  <si>
    <t>AW00021327</t>
  </si>
  <si>
    <t>Q8+dzgTCEEyu85NI9whdhQ==</t>
  </si>
  <si>
    <t>474925f4-3872-4eb8-b482-f52c89db29a5559</t>
  </si>
  <si>
    <t>AW00021351</t>
  </si>
  <si>
    <t>lNDyykQIsUK6EkjRWQk++g==</t>
  </si>
  <si>
    <t>474925f4-3872-4eb8-b482-f52c89db29a5560</t>
  </si>
  <si>
    <t>AW00021755</t>
  </si>
  <si>
    <t>3kEFqAc09UGJJ3I9/EQGFg==</t>
  </si>
  <si>
    <t>474925f4-3872-4eb8-b482-f52c89db29a5561</t>
  </si>
  <si>
    <t>AW00022035</t>
  </si>
  <si>
    <t>3tfcHsArbUeDOLwaaGyX8Q==</t>
  </si>
  <si>
    <t>474925f4-3872-4eb8-b482-f52c89db29a5562</t>
  </si>
  <si>
    <t>AW00022042</t>
  </si>
  <si>
    <t>0UsSoESPFUqeULZag6Bncw==</t>
  </si>
  <si>
    <t>474925f4-3872-4eb8-b482-f52c89db29a5563</t>
  </si>
  <si>
    <t>AW00022066</t>
  </si>
  <si>
    <t>wQ0Vg5Dnf0eLWflVfIdbKg==</t>
  </si>
  <si>
    <t>474925f4-3872-4eb8-b482-f52c89db29a5564</t>
  </si>
  <si>
    <t>AW00022250</t>
  </si>
  <si>
    <t>R/Q2MSHecUSS7yY1C7a8dw==</t>
  </si>
  <si>
    <t>474925f4-3872-4eb8-b482-f52c89db29a5565</t>
  </si>
  <si>
    <t>AW00022258</t>
  </si>
  <si>
    <t>VKuwWtTKJEOqoK4sutq/OA==</t>
  </si>
  <si>
    <t>474925f4-3872-4eb8-b482-f52c89db29a5566</t>
  </si>
  <si>
    <t>AW00022279</t>
  </si>
  <si>
    <t>X3DXfERzlkW/P6Ru3gNLkg==</t>
  </si>
  <si>
    <t>474925f4-3872-4eb8-b482-f52c89db29a5567</t>
  </si>
  <si>
    <t>AW00022280</t>
  </si>
  <si>
    <t>hZZAKSHbbEqFdK32h/IPDw==</t>
  </si>
  <si>
    <t>474925f4-3872-4eb8-b482-f52c89db29a5568</t>
  </si>
  <si>
    <t>AW00022731</t>
  </si>
  <si>
    <t>zeqtjqQKwUSKTDpCrD0+ww==</t>
  </si>
  <si>
    <t>474925f4-3872-4eb8-b482-f52c89db29a5569</t>
  </si>
  <si>
    <t>AW00022770</t>
  </si>
  <si>
    <t>L9YnGlBW6EiiIYkwytjlFA==</t>
  </si>
  <si>
    <t>474925f4-3872-4eb8-b482-f52c89db29a5570</t>
  </si>
  <si>
    <t>AW00022778</t>
  </si>
  <si>
    <t>xTzpe48Ko06zacN7VPR5Qw==</t>
  </si>
  <si>
    <t>474925f4-3872-4eb8-b482-f52c89db29a5571</t>
  </si>
  <si>
    <t>AW00022894</t>
  </si>
  <si>
    <t>Y1QUmgEKs0O9DCCeJdei3g==</t>
  </si>
  <si>
    <t>474925f4-3872-4eb8-b482-f52c89db29a5572</t>
  </si>
  <si>
    <t>AW00023039</t>
  </si>
  <si>
    <t>ckElyhIjPkGGkJ3fTAkdcQ==</t>
  </si>
  <si>
    <t>474925f4-3872-4eb8-b482-f52c89db29a5573</t>
  </si>
  <si>
    <t>AW00023457</t>
  </si>
  <si>
    <t>3OiQdmEYKUqhOlR1AFL6Cw==</t>
  </si>
  <si>
    <t>474925f4-3872-4eb8-b482-f52c89db29a5574</t>
  </si>
  <si>
    <t>AW00023699</t>
  </si>
  <si>
    <t>OhRuoB6jPUyjKpaIUv0Iwg==</t>
  </si>
  <si>
    <t>474925f4-3872-4eb8-b482-f52c89db29a5575</t>
  </si>
  <si>
    <t>AW00024397</t>
  </si>
  <si>
    <t>Nsc7cR6zjkqzKeZB52hmgg==</t>
  </si>
  <si>
    <t>474925f4-3872-4eb8-b482-f52c89db29a5576</t>
  </si>
  <si>
    <t>AW00025390</t>
  </si>
  <si>
    <t>K/ERsQAJY0evRLYej/sUXw==</t>
  </si>
  <si>
    <t>474925f4-3872-4eb8-b482-f52c89db29a5577</t>
  </si>
  <si>
    <t>AW00025957</t>
  </si>
  <si>
    <t>O9hCbaT+AU2EiaBOGcnesA==</t>
  </si>
  <si>
    <t>474925f4-3872-4eb8-b482-f52c89db29a5578</t>
  </si>
  <si>
    <t>AW00026241</t>
  </si>
  <si>
    <t>c7NNZbUhUUi5T3EII6/CHQ==</t>
  </si>
  <si>
    <t>474925f4-3872-4eb8-b482-f52c89db29a5579</t>
  </si>
  <si>
    <t>AW00026306</t>
  </si>
  <si>
    <t>t/JQGCTMDEmT0Z3gVN70EA==</t>
  </si>
  <si>
    <t>474925f4-3872-4eb8-b482-f52c89db29a5580</t>
  </si>
  <si>
    <t>AW00026336</t>
  </si>
  <si>
    <t>AI47NQxP+Emz0LfawxNcPg==</t>
  </si>
  <si>
    <t>474925f4-3872-4eb8-b482-f52c89db29a5581</t>
  </si>
  <si>
    <t>AW00026534</t>
  </si>
  <si>
    <t>RS2gUZynUEWb8sJUQWWirw==</t>
  </si>
  <si>
    <t>474925f4-3872-4eb8-b482-f52c89db29a5582</t>
  </si>
  <si>
    <t>AW00026715</t>
  </si>
  <si>
    <t>oCyUlAI56ki0PYAAOyBL/w==</t>
  </si>
  <si>
    <t>474925f4-3872-4eb8-b482-f52c89db29a5583</t>
  </si>
  <si>
    <t>AW00026722</t>
  </si>
  <si>
    <t>tf2i45PIQ0aSdPeiNh/bWA==</t>
  </si>
  <si>
    <t>474925f4-3872-4eb8-b482-f52c89db29a5584</t>
  </si>
  <si>
    <t>AW00027081</t>
  </si>
  <si>
    <t>R9FqFXECmUSxxy3+85c02Q==</t>
  </si>
  <si>
    <t>474925f4-3872-4eb8-b482-f52c89db29a5585</t>
  </si>
  <si>
    <t>AW00027209</t>
  </si>
  <si>
    <t>mhaUxePFJEeZZGaGn/34xw==</t>
  </si>
  <si>
    <t>474925f4-3872-4eb8-b482-f52c89db29a5586</t>
  </si>
  <si>
    <t>AW00027392</t>
  </si>
  <si>
    <t>+ifp8jxyt0+0WrKwumOlZg==</t>
  </si>
  <si>
    <t>474925f4-3872-4eb8-b482-f52c89db29a5587</t>
  </si>
  <si>
    <t>AW00027427</t>
  </si>
  <si>
    <t>rPzCVXZHJEuAIEPV3glu0Q==</t>
  </si>
  <si>
    <t>474925f4-3872-4eb8-b482-f52c89db29a5588</t>
  </si>
  <si>
    <t>AW00027564</t>
  </si>
  <si>
    <t>xwEnfP63NE2vfa0wo2jWZg==</t>
  </si>
  <si>
    <t>474925f4-3872-4eb8-b482-f52c89db29a5589</t>
  </si>
  <si>
    <t>AW00027572</t>
  </si>
  <si>
    <t>D+PGXoVuLUKUgYYjKQGUjA==</t>
  </si>
  <si>
    <t>474925f4-3872-4eb8-b482-f52c89db29a5590</t>
  </si>
  <si>
    <t>AW00027612</t>
  </si>
  <si>
    <t>b2/Eoc5dhkS2LktVvrI0eg==</t>
  </si>
  <si>
    <t>474925f4-3872-4eb8-b482-f52c89db29a5591</t>
  </si>
  <si>
    <t>AW00028018</t>
  </si>
  <si>
    <t>t+K+TYvUhEK9w6s5lu2dZA==</t>
  </si>
  <si>
    <t>474925f4-3872-4eb8-b482-f52c89db29a5592</t>
  </si>
  <si>
    <t>AW00028070</t>
  </si>
  <si>
    <t>hPD4DgJBhEei+QpdjQ0afQ==</t>
  </si>
  <si>
    <t>474925f4-3872-4eb8-b482-f52c89db29a5593</t>
  </si>
  <si>
    <t>AW00028123</t>
  </si>
  <si>
    <t>Cg8LSajXjUuZpm26Q9QwsQ==</t>
  </si>
  <si>
    <t>474925f4-3872-4eb8-b482-f52c89db29a5594</t>
  </si>
  <si>
    <t>AW00028358</t>
  </si>
  <si>
    <t>SlV/VVMPVESvoQ2TuCU2Ow==</t>
  </si>
  <si>
    <t>474925f4-3872-4eb8-b482-f52c89db29a5595</t>
  </si>
  <si>
    <t>AW00028360</t>
  </si>
  <si>
    <t>tcboTguT/Eqy+MkNEhr7XA==</t>
  </si>
  <si>
    <t>474925f4-3872-4eb8-b482-f52c89db29a5596</t>
  </si>
  <si>
    <t>AW00028857</t>
  </si>
  <si>
    <t>CUyG5i6nl0OsZlOwKWyEeg==</t>
  </si>
  <si>
    <t>474925f4-3872-4eb8-b482-f52c89db29a5597</t>
  </si>
  <si>
    <t>AW00029168</t>
  </si>
  <si>
    <t>NgTPjtJ2R0e8U2QYK2jnNA==</t>
  </si>
  <si>
    <t>474925f4-3872-4eb8-b482-f52c89db29a5598</t>
  </si>
  <si>
    <t>AW00029283</t>
  </si>
  <si>
    <t>wpWujla/ukmitB6LU1MAYg==</t>
  </si>
  <si>
    <t>474925f4-3872-4eb8-b482-f52c89db29a5599</t>
  </si>
  <si>
    <t>AW00011024</t>
  </si>
  <si>
    <t>+OuO7nwRJ0CHPWETsOl0iQ==</t>
  </si>
  <si>
    <t>474925f4-3872-4eb8-b482-f52c89db29a5600</t>
  </si>
  <si>
    <t>AW00011064</t>
  </si>
  <si>
    <t>f4C1dYKyAEWFzPlola3rQA==</t>
  </si>
  <si>
    <t>474925f4-3872-4eb8-b482-f52c89db29a5601</t>
  </si>
  <si>
    <t>AW00011789</t>
  </si>
  <si>
    <t>+H0rmx/XOEWGSaZZ8BYamg==</t>
  </si>
  <si>
    <t>474925f4-3872-4eb8-b482-f52c89db29a5602</t>
  </si>
  <si>
    <t>AW00011797</t>
  </si>
  <si>
    <t>yrRf6pAZyUqHlgk8SlKCXQ==</t>
  </si>
  <si>
    <t>474925f4-3872-4eb8-b482-f52c89db29a5603</t>
  </si>
  <si>
    <t>AW00011983</t>
  </si>
  <si>
    <t>fxoXUA/XwEmEB4DX13/cUg==</t>
  </si>
  <si>
    <t>474925f4-3872-4eb8-b482-f52c89db29a5604</t>
  </si>
  <si>
    <t>AW00012062</t>
  </si>
  <si>
    <t>VgTWIEwf7kqHti99pkitRg==</t>
  </si>
  <si>
    <t>474925f4-3872-4eb8-b482-f52c89db29a5605</t>
  </si>
  <si>
    <t>AW00012087</t>
  </si>
  <si>
    <t>2umD1+MHoka+3GbgsDvD+g==</t>
  </si>
  <si>
    <t>474925f4-3872-4eb8-b482-f52c89db29a5606</t>
  </si>
  <si>
    <t>AW00012110</t>
  </si>
  <si>
    <t>MN9d3h36B0e6fICUxjAeog==</t>
  </si>
  <si>
    <t>474925f4-3872-4eb8-b482-f52c89db29a5607</t>
  </si>
  <si>
    <t>AW00012886</t>
  </si>
  <si>
    <t>BKzUkJM+NUqF0kf2iqX04Q==</t>
  </si>
  <si>
    <t>474925f4-3872-4eb8-b482-f52c89db29a5608</t>
  </si>
  <si>
    <t>AW00012962</t>
  </si>
  <si>
    <t>La4NoYg9qEy/vDekHHg1dQ==</t>
  </si>
  <si>
    <t>474925f4-3872-4eb8-b482-f52c89db29a5609</t>
  </si>
  <si>
    <t>AW00013168</t>
  </si>
  <si>
    <t>QC4sRTyiGUOVbaouWRjdjw==</t>
  </si>
  <si>
    <t>474925f4-3872-4eb8-b482-f52c89db29a5610</t>
  </si>
  <si>
    <t>AW00013247</t>
  </si>
  <si>
    <t>Sv/wkBLDQUqzWZz3TC6bpA==</t>
  </si>
  <si>
    <t>474925f4-3872-4eb8-b482-f52c89db29a5611</t>
  </si>
  <si>
    <t>AW00013279</t>
  </si>
  <si>
    <t>/uz7Xclpj0ioPQlRV3ZH7w==</t>
  </si>
  <si>
    <t>474925f4-3872-4eb8-b482-f52c89db29a5612</t>
  </si>
  <si>
    <t>AW00013293</t>
  </si>
  <si>
    <t>sBLiU5/OVkm1ngN+U36t5A==</t>
  </si>
  <si>
    <t>474925f4-3872-4eb8-b482-f52c89db29a5613</t>
  </si>
  <si>
    <t>AW00013381</t>
  </si>
  <si>
    <t>aQ1C5D9YNkC3Mh7l/LIr4Q==</t>
  </si>
  <si>
    <t>474925f4-3872-4eb8-b482-f52c89db29a5614</t>
  </si>
  <si>
    <t>AW00014508</t>
  </si>
  <si>
    <t>RSJky628tEGH88mcjNhIdg==</t>
  </si>
  <si>
    <t>474925f4-3872-4eb8-b482-f52c89db29a5615</t>
  </si>
  <si>
    <t>AW00014899</t>
  </si>
  <si>
    <t>yAy7HCQKOUiwkzbpXNTn0Q==</t>
  </si>
  <si>
    <t>474925f4-3872-4eb8-b482-f52c89db29a5616</t>
  </si>
  <si>
    <t>AW00015166</t>
  </si>
  <si>
    <t>Q1PIe6/2GEGAoAXigYqqyA==</t>
  </si>
  <si>
    <t>474925f4-3872-4eb8-b482-f52c89db29a5617</t>
  </si>
  <si>
    <t>AW00015321</t>
  </si>
  <si>
    <t>lgtU+sHegUOqJfk3zok2+g==</t>
  </si>
  <si>
    <t>474925f4-3872-4eb8-b482-f52c89db29a5618</t>
  </si>
  <si>
    <t>AW00015358</t>
  </si>
  <si>
    <t>Fb4kXczYmEKaO2E1Xsy8Ow==</t>
  </si>
  <si>
    <t>474925f4-3872-4eb8-b482-f52c89db29a5619</t>
  </si>
  <si>
    <t>AW00015394</t>
  </si>
  <si>
    <t>C8OpNhaoZEem5zI72uhZIQ==</t>
  </si>
  <si>
    <t>474925f4-3872-4eb8-b482-f52c89db29a5620</t>
  </si>
  <si>
    <t>AW00015964</t>
  </si>
  <si>
    <t>pvS5LWIn7UKnKJnKtOGcgQ==</t>
  </si>
  <si>
    <t>474925f4-3872-4eb8-b482-f52c89db29a5621</t>
  </si>
  <si>
    <t>AW00016064</t>
  </si>
  <si>
    <t>97ZC6ECFJUSsURUVJYq9Yw==</t>
  </si>
  <si>
    <t>474925f4-3872-4eb8-b482-f52c89db29a5622</t>
  </si>
  <si>
    <t>AW00016101</t>
  </si>
  <si>
    <t>sh08PJosSkmoriHp4EtCvg==</t>
  </si>
  <si>
    <t>474925f4-3872-4eb8-b482-f52c89db29a5623</t>
  </si>
  <si>
    <t>AW00016148</t>
  </si>
  <si>
    <t>nNZtjCVwq0+XMSQT4yMp4w==</t>
  </si>
  <si>
    <t>474925f4-3872-4eb8-b482-f52c89db29a5624</t>
  </si>
  <si>
    <t>AW00016222</t>
  </si>
  <si>
    <t>9Bz+PnlrvEKpOImM/IesbQ==</t>
  </si>
  <si>
    <t>474925f4-3872-4eb8-b482-f52c89db29a5625</t>
  </si>
  <si>
    <t>AW00016816</t>
  </si>
  <si>
    <t>HCR6xr31eUGIada1Y1HZwQ==</t>
  </si>
  <si>
    <t>474925f4-3872-4eb8-b482-f52c89db29a5626</t>
  </si>
  <si>
    <t>AW00016903</t>
  </si>
  <si>
    <t>n07R0XPQFEiivdNS4DZ9yA==</t>
  </si>
  <si>
    <t>474925f4-3872-4eb8-b482-f52c89db29a5627</t>
  </si>
  <si>
    <t>AW00016961</t>
  </si>
  <si>
    <t>onZXm2BJikWlchDFZCKfnw==</t>
  </si>
  <si>
    <t>474925f4-3872-4eb8-b482-f52c89db29a5628</t>
  </si>
  <si>
    <t>AW00016997</t>
  </si>
  <si>
    <t>lbVwz9o84kaKxn0uEa3BbQ==</t>
  </si>
  <si>
    <t>474925f4-3872-4eb8-b482-f52c89db29a5629</t>
  </si>
  <si>
    <t>AW00018076</t>
  </si>
  <si>
    <t>ImXZGShLH061nUqUKkmScg==</t>
  </si>
  <si>
    <t>474925f4-3872-4eb8-b482-f52c89db29a5630</t>
  </si>
  <si>
    <t>AW00018369</t>
  </si>
  <si>
    <t>gKMum/j4MUm6Fyk2gBMNZQ==</t>
  </si>
  <si>
    <t>474925f4-3872-4eb8-b482-f52c89db29a5631</t>
  </si>
  <si>
    <t>AW00018513</t>
  </si>
  <si>
    <t>P9xeWvKWtU2RjDLMquQkAQ==</t>
  </si>
  <si>
    <t>474925f4-3872-4eb8-b482-f52c89db29a5632</t>
  </si>
  <si>
    <t>AW00018533</t>
  </si>
  <si>
    <t>HZ/skzMf9Uq+KCmxzNfEPQ==</t>
  </si>
  <si>
    <t>474925f4-3872-4eb8-b482-f52c89db29a5633</t>
  </si>
  <si>
    <t>AW00018643</t>
  </si>
  <si>
    <t>hR2FK9t6C0iIDGqOvLDpGg==</t>
  </si>
  <si>
    <t>474925f4-3872-4eb8-b482-f52c89db29a5634</t>
  </si>
  <si>
    <t>AW00019020</t>
  </si>
  <si>
    <t>+i5yQGtBtkS8IlLcuNIk8g==</t>
  </si>
  <si>
    <t>474925f4-3872-4eb8-b482-f52c89db29a5635</t>
  </si>
  <si>
    <t>AW00019161</t>
  </si>
  <si>
    <t>AG2PPjh280e8YA7vfoqGQw==</t>
  </si>
  <si>
    <t>474925f4-3872-4eb8-b482-f52c89db29a5636</t>
  </si>
  <si>
    <t>AW00019244</t>
  </si>
  <si>
    <t>ORnBrzWkC0ODWQhuG1X1iw==</t>
  </si>
  <si>
    <t>474925f4-3872-4eb8-b482-f52c89db29a5637</t>
  </si>
  <si>
    <t>AW00019809</t>
  </si>
  <si>
    <t>JEidw6fFq0GGWpzaK7T/fw==</t>
  </si>
  <si>
    <t>474925f4-3872-4eb8-b482-f52c89db29a5638</t>
  </si>
  <si>
    <t>AW00019819</t>
  </si>
  <si>
    <t>nGLOxjZxjkq6XjCiBrxLbw==</t>
  </si>
  <si>
    <t>474925f4-3872-4eb8-b482-f52c89db29a5639</t>
  </si>
  <si>
    <t>AW00019820</t>
  </si>
  <si>
    <t>PJJprWgd0UWTvJGSA9yCYw==</t>
  </si>
  <si>
    <t>474925f4-3872-4eb8-b482-f52c89db29a5640</t>
  </si>
  <si>
    <t>AW00020123</t>
  </si>
  <si>
    <t>vNMOLvQCn0+a3jH8exwxuw==</t>
  </si>
  <si>
    <t>474925f4-3872-4eb8-b482-f52c89db29a5641</t>
  </si>
  <si>
    <t>AW00020297</t>
  </si>
  <si>
    <t>MjpB17Ahj0aiYfSC1g79bQ==</t>
  </si>
  <si>
    <t>474925f4-3872-4eb8-b482-f52c89db29a5642</t>
  </si>
  <si>
    <t>AW00020298</t>
  </si>
  <si>
    <t>8CIIN+mhXUyfZgmbWxf2HA==</t>
  </si>
  <si>
    <t>474925f4-3872-4eb8-b482-f52c89db29a5643</t>
  </si>
  <si>
    <t>AW00020384</t>
  </si>
  <si>
    <t>iT1KKg5qgEOgOldkjPgXUg==</t>
  </si>
  <si>
    <t>474925f4-3872-4eb8-b482-f52c89db29a5644</t>
  </si>
  <si>
    <t>AW00021328</t>
  </si>
  <si>
    <t>5HGRnCn3Vka1Crp+eVTybw==</t>
  </si>
  <si>
    <t>474925f4-3872-4eb8-b482-f52c89db29a5645</t>
  </si>
  <si>
    <t>AW00021330</t>
  </si>
  <si>
    <t>u/JBuIgi1UysAdACn9oSbg==</t>
  </si>
  <si>
    <t>474925f4-3872-4eb8-b482-f52c89db29a5646</t>
  </si>
  <si>
    <t>AW00021350</t>
  </si>
  <si>
    <t>jcFZYFG8cEuTe8sjTU43Vg==</t>
  </si>
  <si>
    <t>474925f4-3872-4eb8-b482-f52c89db29a5647</t>
  </si>
  <si>
    <t>AW00021411</t>
  </si>
  <si>
    <t>0zitwi+MxEWW2bgyiMwc0w==</t>
  </si>
  <si>
    <t>474925f4-3872-4eb8-b482-f52c89db29a5648</t>
  </si>
  <si>
    <t>AW00021463</t>
  </si>
  <si>
    <t>eT9rw8EufESdZfT8TgqOmg==</t>
  </si>
  <si>
    <t>474925f4-3872-4eb8-b482-f52c89db29a5649</t>
  </si>
  <si>
    <t>AW00021492</t>
  </si>
  <si>
    <t>SvxXeuUQdUGD4W8LdThi9A==</t>
  </si>
  <si>
    <t>474925f4-3872-4eb8-b482-f52c89db29a5650</t>
  </si>
  <si>
    <t>AW00021695</t>
  </si>
  <si>
    <t>x/cc5kuf+0yezE4yd/PuJw==</t>
  </si>
  <si>
    <t>474925f4-3872-4eb8-b482-f52c89db29a5651</t>
  </si>
  <si>
    <t>AW00022049</t>
  </si>
  <si>
    <t>BB8TpU/AUE6UfkMdqYEM9g==</t>
  </si>
  <si>
    <t>474925f4-3872-4eb8-b482-f52c89db29a5652</t>
  </si>
  <si>
    <t>AW00022069</t>
  </si>
  <si>
    <t>ypkvTz0GEE+SzNOICBKSRg==</t>
  </si>
  <si>
    <t>474925f4-3872-4eb8-b482-f52c89db29a5653</t>
  </si>
  <si>
    <t>AW00022083</t>
  </si>
  <si>
    <t>ZCjWbxYEnUy1I6h9Di3gHg==</t>
  </si>
  <si>
    <t>474925f4-3872-4eb8-b482-f52c89db29a5654</t>
  </si>
  <si>
    <t>AW00022372</t>
  </si>
  <si>
    <t>jstQYoG5BUWDhE7gEA/ByQ==</t>
  </si>
  <si>
    <t>474925f4-3872-4eb8-b482-f52c89db29a5655</t>
  </si>
  <si>
    <t>AW00022723</t>
  </si>
  <si>
    <t>dWS+ztoiaki40HVU9gwxPQ==</t>
  </si>
  <si>
    <t>474925f4-3872-4eb8-b482-f52c89db29a5656</t>
  </si>
  <si>
    <t>AW00022787</t>
  </si>
  <si>
    <t>HIU+2K7vhk2lG+BBPBdpNQ==</t>
  </si>
  <si>
    <t>474925f4-3872-4eb8-b482-f52c89db29a5657</t>
  </si>
  <si>
    <t>AW00023275</t>
  </si>
  <si>
    <t>MiPOVaOrB0WmBwLFmedCnw==</t>
  </si>
  <si>
    <t>474925f4-3872-4eb8-b482-f52c89db29a5658</t>
  </si>
  <si>
    <t>AW00023293</t>
  </si>
  <si>
    <t>e1DKz8fs50eVgSQ4vLAXog==</t>
  </si>
  <si>
    <t>474925f4-3872-4eb8-b482-f52c89db29a5659</t>
  </si>
  <si>
    <t>AW00023388</t>
  </si>
  <si>
    <t>HYbWSiz85Ey8Xc2jQhxK8A==</t>
  </si>
  <si>
    <t>474925f4-3872-4eb8-b482-f52c89db29a5660</t>
  </si>
  <si>
    <t>AW00023678</t>
  </si>
  <si>
    <t>RxiHj9/qwUaQn5ZDblq0Dg==</t>
  </si>
  <si>
    <t>474925f4-3872-4eb8-b482-f52c89db29a5661</t>
  </si>
  <si>
    <t>AW00023704</t>
  </si>
  <si>
    <t>FxUt1fgxV02kddLU9Y5WSg==</t>
  </si>
  <si>
    <t>474925f4-3872-4eb8-b482-f52c89db29a5662</t>
  </si>
  <si>
    <t>AW00023789</t>
  </si>
  <si>
    <t>UsbR6ZI4XE6hUStxGwkVAg==</t>
  </si>
  <si>
    <t>474925f4-3872-4eb8-b482-f52c89db29a5663</t>
  </si>
  <si>
    <t>AW00023797</t>
  </si>
  <si>
    <t>I4DSEB2L5Ua6VvsZgBqysw==</t>
  </si>
  <si>
    <t>474925f4-3872-4eb8-b482-f52c89db29a5664</t>
  </si>
  <si>
    <t>AW00023810</t>
  </si>
  <si>
    <t>R+KwlJblMkeARE0mVWU59g==</t>
  </si>
  <si>
    <t>474925f4-3872-4eb8-b482-f52c89db29a5665</t>
  </si>
  <si>
    <t>AW00023843</t>
  </si>
  <si>
    <t>8XXciL49ikyLZWhd/vVkbA==</t>
  </si>
  <si>
    <t>474925f4-3872-4eb8-b482-f52c89db29a5666</t>
  </si>
  <si>
    <t>AW00023877</t>
  </si>
  <si>
    <t>sHXwZ6eKekCeFo95YHAbyQ==</t>
  </si>
  <si>
    <t>474925f4-3872-4eb8-b482-f52c89db29a5667</t>
  </si>
  <si>
    <t>AW00024635</t>
  </si>
  <si>
    <t>djiYoSOQwUm+yjNqIubu/A==</t>
  </si>
  <si>
    <t>474925f4-3872-4eb8-b482-f52c89db29a5668</t>
  </si>
  <si>
    <t>AW00024747</t>
  </si>
  <si>
    <t>7JQZQxtw4UudxLED6nBwYQ==</t>
  </si>
  <si>
    <t>474925f4-3872-4eb8-b482-f52c89db29a5669</t>
  </si>
  <si>
    <t>AW00024973</t>
  </si>
  <si>
    <t>llYl/esp3UOBCnlkRutEBQ==</t>
  </si>
  <si>
    <t>474925f4-3872-4eb8-b482-f52c89db29a5670</t>
  </si>
  <si>
    <t>AW00025890</t>
  </si>
  <si>
    <t>S+OFc7rbHUaWqKAdgPb+KA==</t>
  </si>
  <si>
    <t>474925f4-3872-4eb8-b482-f52c89db29a5671</t>
  </si>
  <si>
    <t>AW00026351</t>
  </si>
  <si>
    <t>tVorM7uK+E6UnFAFF4aI1w==</t>
  </si>
  <si>
    <t>474925f4-3872-4eb8-b482-f52c89db29a5672</t>
  </si>
  <si>
    <t>AW00026578</t>
  </si>
  <si>
    <t>bcHyMQhf0kmYYln4Vy5N7A==</t>
  </si>
  <si>
    <t>474925f4-3872-4eb8-b482-f52c89db29a5673</t>
  </si>
  <si>
    <t>AW00026612</t>
  </si>
  <si>
    <t>yM0ZyAMSU0qbTRR4Xdebiw==</t>
  </si>
  <si>
    <t>474925f4-3872-4eb8-b482-f52c89db29a5674</t>
  </si>
  <si>
    <t>AW00027397</t>
  </si>
  <si>
    <t>QonxoP+f7U60SZiI3db3iw==</t>
  </si>
  <si>
    <t>474925f4-3872-4eb8-b482-f52c89db29a5675</t>
  </si>
  <si>
    <t>AW00027423</t>
  </si>
  <si>
    <t>a2vzKhzCtk+X2nKBkZHMhg==</t>
  </si>
  <si>
    <t>474925f4-3872-4eb8-b482-f52c89db29a5676</t>
  </si>
  <si>
    <t>AW00027528</t>
  </si>
  <si>
    <t>70keHkMJe0aeRL+6hu4+mA==</t>
  </si>
  <si>
    <t>474925f4-3872-4eb8-b482-f52c89db29a5677</t>
  </si>
  <si>
    <t>AW00027530</t>
  </si>
  <si>
    <t>Sj2B2AhTWUm5bmKVkFdBdQ==</t>
  </si>
  <si>
    <t>474925f4-3872-4eb8-b482-f52c89db29a5678</t>
  </si>
  <si>
    <t>AW00027666</t>
  </si>
  <si>
    <t>Yomun4Qsfki6EWP750QqcA==</t>
  </si>
  <si>
    <t>474925f4-3872-4eb8-b482-f52c89db29a5679</t>
  </si>
  <si>
    <t>AW00028016</t>
  </si>
  <si>
    <t>OWs6ccwZD0Sj2a1zb/VAJg==</t>
  </si>
  <si>
    <t>474925f4-3872-4eb8-b482-f52c89db29a5680</t>
  </si>
  <si>
    <t>AW00028682</t>
  </si>
  <si>
    <t>j5wzMSfZAkGcpgGyx8I+5Q==</t>
  </si>
  <si>
    <t>474925f4-3872-4eb8-b482-f52c89db29a5681</t>
  </si>
  <si>
    <t>AW00028815</t>
  </si>
  <si>
    <t>8NabXaK+oUu03O7o+GZZgg==</t>
  </si>
  <si>
    <t>474925f4-3872-4eb8-b482-f52c89db29a5682</t>
  </si>
  <si>
    <t>AW00028843</t>
  </si>
  <si>
    <t>MO/EEm6sW0KVz5VuvWQFTQ==</t>
  </si>
  <si>
    <t>474925f4-3872-4eb8-b482-f52c89db29a5683</t>
  </si>
  <si>
    <t>AW00029076</t>
  </si>
  <si>
    <t>61oZZcBc7kOFld9yb+BIwQ==</t>
  </si>
  <si>
    <t>474925f4-3872-4eb8-b482-f52c89db29a5684</t>
  </si>
  <si>
    <t>AW00029221</t>
  </si>
  <si>
    <t>Wg4JA7oKa0ugS93dEltBWA==</t>
  </si>
  <si>
    <t>474925f4-3872-4eb8-b482-f52c89db29a5685</t>
  </si>
  <si>
    <t>AW00029237</t>
  </si>
  <si>
    <t>0C3yUAtu4Um5wEDHHzXEaA==</t>
  </si>
  <si>
    <t>474925f4-3872-4eb8-b482-f52c89db29a5686</t>
  </si>
  <si>
    <t>AW00011323</t>
  </si>
  <si>
    <t>aX0Yok3toEqAkMW/y+sIVw==</t>
  </si>
  <si>
    <t>474925f4-3872-4eb8-b482-f52c89db29a5687</t>
  </si>
  <si>
    <t>AW00011635</t>
  </si>
  <si>
    <t>bq5ThEhXpEeW4CaF8nzJXQ==</t>
  </si>
  <si>
    <t>474925f4-3872-4eb8-b482-f52c89db29a5688</t>
  </si>
  <si>
    <t>AW00011664</t>
  </si>
  <si>
    <t>/+QI5bIaykSrDt15uCo+PQ==</t>
  </si>
  <si>
    <t>474925f4-3872-4eb8-b482-f52c89db29a5689</t>
  </si>
  <si>
    <t>AW00011853</t>
  </si>
  <si>
    <t>L7k5To58b0aKTiKDAY1t5Q==</t>
  </si>
  <si>
    <t>474925f4-3872-4eb8-b482-f52c89db29a5690</t>
  </si>
  <si>
    <t>AW00011885</t>
  </si>
  <si>
    <t>VgHIDwr8PkWzdBvvr+pqkw==</t>
  </si>
  <si>
    <t>474925f4-3872-4eb8-b482-f52c89db29a5691</t>
  </si>
  <si>
    <t>AW00012137</t>
  </si>
  <si>
    <t>EjbnEXh26k+ZMtdJYtgiAw==</t>
  </si>
  <si>
    <t>474925f4-3872-4eb8-b482-f52c89db29a5692</t>
  </si>
  <si>
    <t>AW00012175</t>
  </si>
  <si>
    <t>lmAyEtLRnEyDPlrdnCu+jg==</t>
  </si>
  <si>
    <t>474925f4-3872-4eb8-b482-f52c89db29a5693</t>
  </si>
  <si>
    <t>AW00012709</t>
  </si>
  <si>
    <t>+X2KNDOQDUCW7xIDZzKbCQ==</t>
  </si>
  <si>
    <t>474925f4-3872-4eb8-b482-f52c89db29a5694</t>
  </si>
  <si>
    <t>AW00012883</t>
  </si>
  <si>
    <t>UjO+co9460+X0/5eR+VAzQ==</t>
  </si>
  <si>
    <t>474925f4-3872-4eb8-b482-f52c89db29a5695</t>
  </si>
  <si>
    <t>AW00012981</t>
  </si>
  <si>
    <t>/7pOySoiL06d2s9UfHMMmA==</t>
  </si>
  <si>
    <t>474925f4-3872-4eb8-b482-f52c89db29a5696</t>
  </si>
  <si>
    <t>AW00013061</t>
  </si>
  <si>
    <t>puyjswrPak6i9HKGKWYsjg==</t>
  </si>
  <si>
    <t>474925f4-3872-4eb8-b482-f52c89db29a5697</t>
  </si>
  <si>
    <t>AW00013314</t>
  </si>
  <si>
    <t>wgeuUc3th0i5kW1YLj0JgA==</t>
  </si>
  <si>
    <t>474925f4-3872-4eb8-b482-f52c89db29a5698</t>
  </si>
  <si>
    <t>AW00013331</t>
  </si>
  <si>
    <t>eqw7XIaqN0OcKhGXcQjRlA==</t>
  </si>
  <si>
    <t>474925f4-3872-4eb8-b482-f52c89db29a5699</t>
  </si>
  <si>
    <t>AW00013470</t>
  </si>
  <si>
    <t>hKVT1xnod0yNaHJKOtB20A==</t>
  </si>
  <si>
    <t>474925f4-3872-4eb8-b482-f52c89db29a5700</t>
  </si>
  <si>
    <t>AW00013481</t>
  </si>
  <si>
    <t>DgpSIHH4mE2+4NXHndGbew==</t>
  </si>
  <si>
    <t>474925f4-3872-4eb8-b482-f52c89db29a5701</t>
  </si>
  <si>
    <t>AW00013485</t>
  </si>
  <si>
    <t>D0D0l61T4UGm64+b02SwAg==</t>
  </si>
  <si>
    <t>474925f4-3872-4eb8-b482-f52c89db29a5702</t>
  </si>
  <si>
    <t>AW00013859</t>
  </si>
  <si>
    <t>KrhK8UjTzEWKm7BEsbcvdA==</t>
  </si>
  <si>
    <t>474925f4-3872-4eb8-b482-f52c89db29a5703</t>
  </si>
  <si>
    <t>AW00013932</t>
  </si>
  <si>
    <t>DISfZqagkUSSJonmrPftdQ==</t>
  </si>
  <si>
    <t>474925f4-3872-4eb8-b482-f52c89db29a5704</t>
  </si>
  <si>
    <t>AW00014024</t>
  </si>
  <si>
    <t>HQuEgWAglE6Fm0KkYsqlTw==</t>
  </si>
  <si>
    <t>474925f4-3872-4eb8-b482-f52c89db29a5705</t>
  </si>
  <si>
    <t>AW00014433</t>
  </si>
  <si>
    <t>swSPBb7W5ECOg7rkndgHzw==</t>
  </si>
  <si>
    <t>474925f4-3872-4eb8-b482-f52c89db29a5706</t>
  </si>
  <si>
    <t>AW00014733</t>
  </si>
  <si>
    <t>ZnzAXo/KV02J1y/Y6e2y/A==</t>
  </si>
  <si>
    <t>474925f4-3872-4eb8-b482-f52c89db29a5707</t>
  </si>
  <si>
    <t>AW00015256</t>
  </si>
  <si>
    <t>AxfVGqR1A0+A6BXfgMvDgg==</t>
  </si>
  <si>
    <t>474925f4-3872-4eb8-b482-f52c89db29a5708</t>
  </si>
  <si>
    <t>AW00015281</t>
  </si>
  <si>
    <t>hBGVU1b2+USi9qsxc8V6qg==</t>
  </si>
  <si>
    <t>474925f4-3872-4eb8-b482-f52c89db29a5709</t>
  </si>
  <si>
    <t>AW00015314</t>
  </si>
  <si>
    <t>/sxwaTonYkmYvNGhuvBb3w==</t>
  </si>
  <si>
    <t>474925f4-3872-4eb8-b482-f52c89db29a5710</t>
  </si>
  <si>
    <t>AW00015339</t>
  </si>
  <si>
    <t>gpJIcw4NQkimDorsBEcRcg==</t>
  </si>
  <si>
    <t>474925f4-3872-4eb8-b482-f52c89db29a5711</t>
  </si>
  <si>
    <t>AW00015776</t>
  </si>
  <si>
    <t>4I9h9DPjBEG+aNjZ7FVqsw==</t>
  </si>
  <si>
    <t>474925f4-3872-4eb8-b482-f52c89db29a5712</t>
  </si>
  <si>
    <t>AW00016861</t>
  </si>
  <si>
    <t>rkDnmWIETEWAtqZ7P55ptA==</t>
  </si>
  <si>
    <t>474925f4-3872-4eb8-b482-f52c89db29a5713</t>
  </si>
  <si>
    <t>AW00016862</t>
  </si>
  <si>
    <t>GTJsOasJy0iAkCPzidGMsw==</t>
  </si>
  <si>
    <t>474925f4-3872-4eb8-b482-f52c89db29a5714</t>
  </si>
  <si>
    <t>AW00016865</t>
  </si>
  <si>
    <t>bAzumqAGhUqpuqb1Zti42A==</t>
  </si>
  <si>
    <t>474925f4-3872-4eb8-b482-f52c89db29a5715</t>
  </si>
  <si>
    <t>AW00017146</t>
  </si>
  <si>
    <t>jNrPIxQiekie8SQSChY7SQ==</t>
  </si>
  <si>
    <t>474925f4-3872-4eb8-b482-f52c89db29a5716</t>
  </si>
  <si>
    <t>AW00017164</t>
  </si>
  <si>
    <t>SwCZPAGAFE28yICqmoLTRg==</t>
  </si>
  <si>
    <t>474925f4-3872-4eb8-b482-f52c89db29a5717</t>
  </si>
  <si>
    <t>AW00017179</t>
  </si>
  <si>
    <t>GaNmnvEkJ06I3yWgnHZqdA==</t>
  </si>
  <si>
    <t>474925f4-3872-4eb8-b482-f52c89db29a5718</t>
  </si>
  <si>
    <t>AW00017440</t>
  </si>
  <si>
    <t>a0x8zbCFmUuMY4GA6Dzj0w==</t>
  </si>
  <si>
    <t>474925f4-3872-4eb8-b482-f52c89db29a5719</t>
  </si>
  <si>
    <t>AW00017455</t>
  </si>
  <si>
    <t>IAziXCcC2UaPyOgjLwgCYw==</t>
  </si>
  <si>
    <t>474925f4-3872-4eb8-b482-f52c89db29a5720</t>
  </si>
  <si>
    <t>AW00017536</t>
  </si>
  <si>
    <t>rLxfVp85h0OFgsrFEZ1kRg==</t>
  </si>
  <si>
    <t>474925f4-3872-4eb8-b482-f52c89db29a5721</t>
  </si>
  <si>
    <t>AW00017555</t>
  </si>
  <si>
    <t>03W7hfqmoEO6fU8sYcmBJg==</t>
  </si>
  <si>
    <t>474925f4-3872-4eb8-b482-f52c89db29a5722</t>
  </si>
  <si>
    <t>AW00017859</t>
  </si>
  <si>
    <t>a8g9MQ7/R0OQZDZT8WVg8w==</t>
  </si>
  <si>
    <t>474925f4-3872-4eb8-b482-f52c89db29a5723</t>
  </si>
  <si>
    <t>AW00018110</t>
  </si>
  <si>
    <t>y5nZQaFNNEa0CZMLFRMGJA==</t>
  </si>
  <si>
    <t>474925f4-3872-4eb8-b482-f52c89db29a5724</t>
  </si>
  <si>
    <t>AW00018113</t>
  </si>
  <si>
    <t>u/X2Yz7nV0mFXCKWDYuoOA==</t>
  </si>
  <si>
    <t>474925f4-3872-4eb8-b482-f52c89db29a5725</t>
  </si>
  <si>
    <t>AW00018436</t>
  </si>
  <si>
    <t>57bDfMQhR0elVvqNiQWkDQ==</t>
  </si>
  <si>
    <t>474925f4-3872-4eb8-b482-f52c89db29a5726</t>
  </si>
  <si>
    <t>AW00018776</t>
  </si>
  <si>
    <t>fi4wayX8SU6UwcJb2o6KRA==</t>
  </si>
  <si>
    <t>474925f4-3872-4eb8-b482-f52c89db29a5727</t>
  </si>
  <si>
    <t>AW00018824</t>
  </si>
  <si>
    <t>BDTLaOw4LkWv9iY0DtiWoA==</t>
  </si>
  <si>
    <t>474925f4-3872-4eb8-b482-f52c89db29a5728</t>
  </si>
  <si>
    <t>AW00018856</t>
  </si>
  <si>
    <t>8bL5CtqcSEqB8wtPFBTb2w==</t>
  </si>
  <si>
    <t>474925f4-3872-4eb8-b482-f52c89db29a5729</t>
  </si>
  <si>
    <t>AW00018945</t>
  </si>
  <si>
    <t>vAwbRY1y+UqMXTOmeXIy1w==</t>
  </si>
  <si>
    <t>474925f4-3872-4eb8-b482-f52c89db29a5730</t>
  </si>
  <si>
    <t>AW00019003</t>
  </si>
  <si>
    <t>inJRwCY3CUGFn/z1mC+Ogw==</t>
  </si>
  <si>
    <t>474925f4-3872-4eb8-b482-f52c89db29a5731</t>
  </si>
  <si>
    <t>AW00019226</t>
  </si>
  <si>
    <t>KaIsgzPkv0ugUpBbWpHTuA==</t>
  </si>
  <si>
    <t>474925f4-3872-4eb8-b482-f52c89db29a5732</t>
  </si>
  <si>
    <t>AW00019655</t>
  </si>
  <si>
    <t>Q8Dxa1hdVku+nlydGlhmKg==</t>
  </si>
  <si>
    <t>474925f4-3872-4eb8-b482-f52c89db29a5733</t>
  </si>
  <si>
    <t>AW00019679</t>
  </si>
  <si>
    <t>qJMMYBEqzkaRtJqBEc0z4A==</t>
  </si>
  <si>
    <t>474925f4-3872-4eb8-b482-f52c89db29a5734</t>
  </si>
  <si>
    <t>AW00019687</t>
  </si>
  <si>
    <t>18qs1l5/ZkeHse6G+K6/VA==</t>
  </si>
  <si>
    <t>474925f4-3872-4eb8-b482-f52c89db29a5735</t>
  </si>
  <si>
    <t>AW00020305</t>
  </si>
  <si>
    <t>TPb7RP7eB0eOPfCWsWT91Q==</t>
  </si>
  <si>
    <t>474925f4-3872-4eb8-b482-f52c89db29a5736</t>
  </si>
  <si>
    <t>AW00020321</t>
  </si>
  <si>
    <t>0GCNJ9a040muLNeFMzHoAg==</t>
  </si>
  <si>
    <t>474925f4-3872-4eb8-b482-f52c89db29a5737</t>
  </si>
  <si>
    <t>AW00020443</t>
  </si>
  <si>
    <t>Q64PW6HoCE+mvfteOY3qwg==</t>
  </si>
  <si>
    <t>474925f4-3872-4eb8-b482-f52c89db29a5738</t>
  </si>
  <si>
    <t>AW00020754</t>
  </si>
  <si>
    <t>eEULqMVvH0y3f1ZXTf8szA==</t>
  </si>
  <si>
    <t>474925f4-3872-4eb8-b482-f52c89db29a5739</t>
  </si>
  <si>
    <t>AW00021282</t>
  </si>
  <si>
    <t>tFzmwJhcvkW7kaDmZgzlmA==</t>
  </si>
  <si>
    <t>474925f4-3872-4eb8-b482-f52c89db29a5740</t>
  </si>
  <si>
    <t>AW00021341</t>
  </si>
  <si>
    <t>yvc9Tg8EckWpW+kN+venYg==</t>
  </si>
  <si>
    <t>474925f4-3872-4eb8-b482-f52c89db29a5741</t>
  </si>
  <si>
    <t>AW00021635</t>
  </si>
  <si>
    <t>8oCqLKkk6UKAd9JiV0Rprg==</t>
  </si>
  <si>
    <t>474925f4-3872-4eb8-b482-f52c89db29a5742</t>
  </si>
  <si>
    <t>AW00021650</t>
  </si>
  <si>
    <t>dbuJcSWKs0uDq2ICAu0/nw==</t>
  </si>
  <si>
    <t>474925f4-3872-4eb8-b482-f52c89db29a5743</t>
  </si>
  <si>
    <t>AW00021723</t>
  </si>
  <si>
    <t>p/vA5Po99Uq/5mPH+4iR3Q==</t>
  </si>
  <si>
    <t>474925f4-3872-4eb8-b482-f52c89db29a5744</t>
  </si>
  <si>
    <t>AW00021736</t>
  </si>
  <si>
    <t>vBgm9zb2s029NjPhwuxxEQ==</t>
  </si>
  <si>
    <t>474925f4-3872-4eb8-b482-f52c89db29a5745</t>
  </si>
  <si>
    <t>AW00021744</t>
  </si>
  <si>
    <t>G3LqkY2tsEOptk2Z1pJowQ==</t>
  </si>
  <si>
    <t>474925f4-3872-4eb8-b482-f52c89db29a5746</t>
  </si>
  <si>
    <t>AW00021761</t>
  </si>
  <si>
    <t>6snJAtN13E6i0jQiJh1YRw==</t>
  </si>
  <si>
    <t>474925f4-3872-4eb8-b482-f52c89db29a5747</t>
  </si>
  <si>
    <t>AW00021795</t>
  </si>
  <si>
    <t>vGnOVTUuNEOqV+LDkbkw8g==</t>
  </si>
  <si>
    <t>474925f4-3872-4eb8-b482-f52c89db29a5748</t>
  </si>
  <si>
    <t>AW00021903</t>
  </si>
  <si>
    <t>E25BBUWcl0WBeD6NcE1R0A==</t>
  </si>
  <si>
    <t>474925f4-3872-4eb8-b482-f52c89db29a5749</t>
  </si>
  <si>
    <t>AW00022084</t>
  </si>
  <si>
    <t>r0run8V2dUicMY09lwoRkQ==</t>
  </si>
  <si>
    <t>474925f4-3872-4eb8-b482-f52c89db29a5750</t>
  </si>
  <si>
    <t>AW00022137</t>
  </si>
  <si>
    <t>BTpbhLHUU0OObWtI1sMRSA==</t>
  </si>
  <si>
    <t>474925f4-3872-4eb8-b482-f52c89db29a5751</t>
  </si>
  <si>
    <t>AW00023060</t>
  </si>
  <si>
    <t>JuFZiq9JGEyNsuuf7ecasA==</t>
  </si>
  <si>
    <t>474925f4-3872-4eb8-b482-f52c89db29a5752</t>
  </si>
  <si>
    <t>AW00023252</t>
  </si>
  <si>
    <t>iCRp723dOU+jB27UVOQ7VA==</t>
  </si>
  <si>
    <t>474925f4-3872-4eb8-b482-f52c89db29a5753</t>
  </si>
  <si>
    <t>AW00023505</t>
  </si>
  <si>
    <t>P8lRPHxto0eTPMmzWv2+Ww==</t>
  </si>
  <si>
    <t>474925f4-3872-4eb8-b482-f52c89db29a5754</t>
  </si>
  <si>
    <t>AW00023880</t>
  </si>
  <si>
    <t>Llp/KLT6N0uGINQfMy1S+w==</t>
  </si>
  <si>
    <t>474925f4-3872-4eb8-b482-f52c89db29a5755</t>
  </si>
  <si>
    <t>AW00024233</t>
  </si>
  <si>
    <t>6SysdSKw6k6+rAQ3UqUbMg==</t>
  </si>
  <si>
    <t>474925f4-3872-4eb8-b482-f52c89db29a5756</t>
  </si>
  <si>
    <t>AW00024401</t>
  </si>
  <si>
    <t>2JALpAi8wkixiq9dr2P1zQ==</t>
  </si>
  <si>
    <t>474925f4-3872-4eb8-b482-f52c89db29a5757</t>
  </si>
  <si>
    <t>AW00025184</t>
  </si>
  <si>
    <t>7icDyFyBSkGM3CAYtZ2w9g==</t>
  </si>
  <si>
    <t>474925f4-3872-4eb8-b482-f52c89db29a5758</t>
  </si>
  <si>
    <t>AW00025257</t>
  </si>
  <si>
    <t>Fg1rTNqrekS6xk4nPh0x7Q==</t>
  </si>
  <si>
    <t>474925f4-3872-4eb8-b482-f52c89db29a5759</t>
  </si>
  <si>
    <t>AW00025354</t>
  </si>
  <si>
    <t>NGHpb7K3aU6yf1ED0g0qKA==</t>
  </si>
  <si>
    <t>474925f4-3872-4eb8-b482-f52c89db29a5760</t>
  </si>
  <si>
    <t>AW00025357</t>
  </si>
  <si>
    <t>wdkN6X6WmEWEHXpuBvX3tA==</t>
  </si>
  <si>
    <t>474925f4-3872-4eb8-b482-f52c89db29a5761</t>
  </si>
  <si>
    <t>AW00026060</t>
  </si>
  <si>
    <t>Tr+3d/as+kiwTw3Ep310Jg==</t>
  </si>
  <si>
    <t>474925f4-3872-4eb8-b482-f52c89db29a5762</t>
  </si>
  <si>
    <t>AW00026264</t>
  </si>
  <si>
    <t>809w932npkypTh0U21En6g==</t>
  </si>
  <si>
    <t>474925f4-3872-4eb8-b482-f52c89db29a5763</t>
  </si>
  <si>
    <t>AW00026267</t>
  </si>
  <si>
    <t>Q91vVZ8nqkihALwYGlF4Yg==</t>
  </si>
  <si>
    <t>474925f4-3872-4eb8-b482-f52c89db29a5764</t>
  </si>
  <si>
    <t>AW00026518</t>
  </si>
  <si>
    <t>vU4ayMz85UqJuUwUivSMwA==</t>
  </si>
  <si>
    <t>474925f4-3872-4eb8-b482-f52c89db29a5765</t>
  </si>
  <si>
    <t>AW00026788</t>
  </si>
  <si>
    <t>Vd6LoHy2dU2xPfAz/ATwgw==</t>
  </si>
  <si>
    <t>474925f4-3872-4eb8-b482-f52c89db29a5766</t>
  </si>
  <si>
    <t>AW00027480</t>
  </si>
  <si>
    <t>XEsVd+oB40OODVTZRJJwuA==</t>
  </si>
  <si>
    <t>474925f4-3872-4eb8-b482-f52c89db29a5767</t>
  </si>
  <si>
    <t>AW00027669</t>
  </si>
  <si>
    <t>389LYgR8t0uVSTh5EB+oiw==</t>
  </si>
  <si>
    <t>474925f4-3872-4eb8-b482-f52c89db29a5768</t>
  </si>
  <si>
    <t>AW00028058</t>
  </si>
  <si>
    <t>3uogYvS9vEq5vplhaAg/ig==</t>
  </si>
  <si>
    <t>474925f4-3872-4eb8-b482-f52c89db29a5769</t>
  </si>
  <si>
    <t>AW00028237</t>
  </si>
  <si>
    <t>1x9eFPEMTUuvy026/nqsvw==</t>
  </si>
  <si>
    <t>474925f4-3872-4eb8-b482-f52c89db29a5770</t>
  </si>
  <si>
    <t>AW00028335</t>
  </si>
  <si>
    <t>ssjw6ISU1kunQ0CbrdtxCQ==</t>
  </si>
  <si>
    <t>474925f4-3872-4eb8-b482-f52c89db29a5771</t>
  </si>
  <si>
    <t>AW00028842</t>
  </si>
  <si>
    <t>BEDCNyAC5U23vBdsgEwwrg==</t>
  </si>
  <si>
    <t>474925f4-3872-4eb8-b482-f52c89db29a5772</t>
  </si>
  <si>
    <t>AW00029170</t>
  </si>
  <si>
    <t>1RN6f41qnESUlzY5bJW6+w==</t>
  </si>
  <si>
    <t>474925f4-3872-4eb8-b482-f52c89db29a5773</t>
  </si>
  <si>
    <t>AW00011270</t>
  </si>
  <si>
    <t>RLV0PW8BGEGCDl7d8JtEgQ==</t>
  </si>
  <si>
    <t>474925f4-3872-4eb8-b482-f52c89db29a5774</t>
  </si>
  <si>
    <t>AW00011297</t>
  </si>
  <si>
    <t>yBPeXibfrkyqwrxC2CdAbw==</t>
  </si>
  <si>
    <t>474925f4-3872-4eb8-b482-f52c89db29a5775</t>
  </si>
  <si>
    <t>AW00011744</t>
  </si>
  <si>
    <t>vMz893y7TkaZ2kF9yk/SyQ==</t>
  </si>
  <si>
    <t>474925f4-3872-4eb8-b482-f52c89db29a5776</t>
  </si>
  <si>
    <t>AW00011932</t>
  </si>
  <si>
    <t>s3AEjJmOoEyiAT15gTKdZQ==</t>
  </si>
  <si>
    <t>474925f4-3872-4eb8-b482-f52c89db29a5777</t>
  </si>
  <si>
    <t>AW00012069</t>
  </si>
  <si>
    <t>/JSDJZ1dLE2ZZ/GzAggAMw==</t>
  </si>
  <si>
    <t>474925f4-3872-4eb8-b482-f52c89db29a5778</t>
  </si>
  <si>
    <t>AW00012152</t>
  </si>
  <si>
    <t>OCpXB0d8BEqBY+pCxTKhtQ==</t>
  </si>
  <si>
    <t>474925f4-3872-4eb8-b482-f52c89db29a5779</t>
  </si>
  <si>
    <t>AW00012172</t>
  </si>
  <si>
    <t>ZI0zFhE/HU+HHlP2DMemiA==</t>
  </si>
  <si>
    <t>474925f4-3872-4eb8-b482-f52c89db29a5780</t>
  </si>
  <si>
    <t>AW00012209</t>
  </si>
  <si>
    <t>k32xtHAdJEatXFuO7JhLCw==</t>
  </si>
  <si>
    <t>474925f4-3872-4eb8-b482-f52c89db29a5781</t>
  </si>
  <si>
    <t>AW00012450</t>
  </si>
  <si>
    <t>lx+W5+STX02DkvLuvhz9fA==</t>
  </si>
  <si>
    <t>474925f4-3872-4eb8-b482-f52c89db29a5782</t>
  </si>
  <si>
    <t>AW00012756</t>
  </si>
  <si>
    <t>wbQ2N4EQOUexYC1wBIJW7g==</t>
  </si>
  <si>
    <t>474925f4-3872-4eb8-b482-f52c89db29a5783</t>
  </si>
  <si>
    <t>AW00012899</t>
  </si>
  <si>
    <t>BlhCtpcezEW9ScS7XrUXKg==</t>
  </si>
  <si>
    <t>474925f4-3872-4eb8-b482-f52c89db29a5784</t>
  </si>
  <si>
    <t>AW00012904</t>
  </si>
  <si>
    <t>d4H0gmKOqUKJYpIybOXz9g==</t>
  </si>
  <si>
    <t>474925f4-3872-4eb8-b482-f52c89db29a5785</t>
  </si>
  <si>
    <t>AW00013338</t>
  </si>
  <si>
    <t>iywx8kkn8Ee0UYP/0AjC1Q==</t>
  </si>
  <si>
    <t>474925f4-3872-4eb8-b482-f52c89db29a5786</t>
  </si>
  <si>
    <t>AW00013349</t>
  </si>
  <si>
    <t>MDPRYaLPBUmLPx4uTw33QA==</t>
  </si>
  <si>
    <t>474925f4-3872-4eb8-b482-f52c89db29a5787</t>
  </si>
  <si>
    <t>AW00013863</t>
  </si>
  <si>
    <t>8BWusHXTDkGLO/v4poYRSw==</t>
  </si>
  <si>
    <t>474925f4-3872-4eb8-b482-f52c89db29a5788</t>
  </si>
  <si>
    <t>AW00013903</t>
  </si>
  <si>
    <t>EmrfRnQySEqkRQAWONoFGA==</t>
  </si>
  <si>
    <t>474925f4-3872-4eb8-b482-f52c89db29a5789</t>
  </si>
  <si>
    <t>AW00014040</t>
  </si>
  <si>
    <t>bC0py2pNnUiBdu1Sb/X/0w==</t>
  </si>
  <si>
    <t>474925f4-3872-4eb8-b482-f52c89db29a5790</t>
  </si>
  <si>
    <t>AW00014630</t>
  </si>
  <si>
    <t>GBKJx6VaeEeh1e05UtYYbQ==</t>
  </si>
  <si>
    <t>474925f4-3872-4eb8-b482-f52c89db29a5791</t>
  </si>
  <si>
    <t>AW00015005</t>
  </si>
  <si>
    <t>AC4V9nfVMUK67o3qd1HSYw==</t>
  </si>
  <si>
    <t>474925f4-3872-4eb8-b482-f52c89db29a5792</t>
  </si>
  <si>
    <t>AW00015160</t>
  </si>
  <si>
    <t>iHTkn2waSUizUq1FrokGbQ==</t>
  </si>
  <si>
    <t>474925f4-3872-4eb8-b482-f52c89db29a5793</t>
  </si>
  <si>
    <t>AW00015289</t>
  </si>
  <si>
    <t>L4NX59W04EG5ldDv0j5fVQ==</t>
  </si>
  <si>
    <t>474925f4-3872-4eb8-b482-f52c89db29a5794</t>
  </si>
  <si>
    <t>AW00015387</t>
  </si>
  <si>
    <t>KWekKcb4J0ip4n7FLxBjRg==</t>
  </si>
  <si>
    <t>474925f4-3872-4eb8-b482-f52c89db29a5795</t>
  </si>
  <si>
    <t>AW00015520</t>
  </si>
  <si>
    <t>AXopfin8q0SNPmE0s94F2w==</t>
  </si>
  <si>
    <t>474925f4-3872-4eb8-b482-f52c89db29a5796</t>
  </si>
  <si>
    <t>AW00016152</t>
  </si>
  <si>
    <t>V5PmtTfpGU+YlrQJoq8CbQ==</t>
  </si>
  <si>
    <t>474925f4-3872-4eb8-b482-f52c89db29a5797</t>
  </si>
  <si>
    <t>AW00016230</t>
  </si>
  <si>
    <t>pj5SsRZkU0OwSev2OwNztQ==</t>
  </si>
  <si>
    <t>474925f4-3872-4eb8-b482-f52c89db29a5798</t>
  </si>
  <si>
    <t>AW00016806</t>
  </si>
  <si>
    <t>K+Dmy1TwkUqL7bhT6Lf8lA==</t>
  </si>
  <si>
    <t>474925f4-3872-4eb8-b482-f52c89db29a5799</t>
  </si>
  <si>
    <t>AW00017139</t>
  </si>
  <si>
    <t>CkgFNrHV2EmyLdDjcM8Oxw==</t>
  </si>
  <si>
    <t>474925f4-3872-4eb8-b482-f52c89db29a5800</t>
  </si>
  <si>
    <t>AW00017178</t>
  </si>
  <si>
    <t>VN37m4gr9kuYoBxZxVKUlw==</t>
  </si>
  <si>
    <t>474925f4-3872-4eb8-b482-f52c89db29a5801</t>
  </si>
  <si>
    <t>AW00018119</t>
  </si>
  <si>
    <t>inoH9owqfU2qP1sKx8296w==</t>
  </si>
  <si>
    <t>474925f4-3872-4eb8-b482-f52c89db29a5802</t>
  </si>
  <si>
    <t>AW00018552</t>
  </si>
  <si>
    <t>2SZYhCo9+kuM4jYx5J/JzQ==</t>
  </si>
  <si>
    <t>474925f4-3872-4eb8-b482-f52c89db29a5803</t>
  </si>
  <si>
    <t>AW00018585</t>
  </si>
  <si>
    <t>EgcqlCcF80GQBTn5dWYJNA==</t>
  </si>
  <si>
    <t>474925f4-3872-4eb8-b482-f52c89db29a5804</t>
  </si>
  <si>
    <t>AW00018858</t>
  </si>
  <si>
    <t>7gMGIM8ySEqhzQzSOuj8wg==</t>
  </si>
  <si>
    <t>474925f4-3872-4eb8-b482-f52c89db29a5805</t>
  </si>
  <si>
    <t>AW00018956</t>
  </si>
  <si>
    <t>pDH2pdndckKqm60GL9gJoQ==</t>
  </si>
  <si>
    <t>474925f4-3872-4eb8-b482-f52c89db29a5806</t>
  </si>
  <si>
    <t>AW00019231</t>
  </si>
  <si>
    <t>4ogI/pf4Dku8uf/H/I7YSA==</t>
  </si>
  <si>
    <t>474925f4-3872-4eb8-b482-f52c89db29a5807</t>
  </si>
  <si>
    <t>AW00019234</t>
  </si>
  <si>
    <t>mz71CEg6PUyrEURiUL6NBg==</t>
  </si>
  <si>
    <t>474925f4-3872-4eb8-b482-f52c89db29a5808</t>
  </si>
  <si>
    <t>AW00019534</t>
  </si>
  <si>
    <t>heO/JQy/Bkao2vQRTFE36w==</t>
  </si>
  <si>
    <t>474925f4-3872-4eb8-b482-f52c89db29a5809</t>
  </si>
  <si>
    <t>AW00020010</t>
  </si>
  <si>
    <t>8lktTUR1NEapLLOwzF7QhQ==</t>
  </si>
  <si>
    <t>474925f4-3872-4eb8-b482-f52c89db29a5810</t>
  </si>
  <si>
    <t>AW00020017</t>
  </si>
  <si>
    <t>4zmzp+/Z7Ua4LzazizA95w==</t>
  </si>
  <si>
    <t>474925f4-3872-4eb8-b482-f52c89db29a5811</t>
  </si>
  <si>
    <t>AW00020031</t>
  </si>
  <si>
    <t>H1MVeAsT50KInsNd5IpJPw==</t>
  </si>
  <si>
    <t>474925f4-3872-4eb8-b482-f52c89db29a5812</t>
  </si>
  <si>
    <t>AW00020387</t>
  </si>
  <si>
    <t>HFbo/nSj40m+zysORSuMWA==</t>
  </si>
  <si>
    <t>474925f4-3872-4eb8-b482-f52c89db29a5813</t>
  </si>
  <si>
    <t>AW00021157</t>
  </si>
  <si>
    <t>65NzTmpDeUmiH7rX7xGnJg==</t>
  </si>
  <si>
    <t>474925f4-3872-4eb8-b482-f52c89db29a5814</t>
  </si>
  <si>
    <t>AW00021163</t>
  </si>
  <si>
    <t>cJcgxAbHU0qYycvSUTqN+w==</t>
  </si>
  <si>
    <t>474925f4-3872-4eb8-b482-f52c89db29a5815</t>
  </si>
  <si>
    <t>AW00021235</t>
  </si>
  <si>
    <t>dIwsTo20k0ONLATAGz/Wsw==</t>
  </si>
  <si>
    <t>474925f4-3872-4eb8-b482-f52c89db29a5816</t>
  </si>
  <si>
    <t>AW00021294</t>
  </si>
  <si>
    <t>CEci8irEXkGphUzcOPcCoA==</t>
  </si>
  <si>
    <t>474925f4-3872-4eb8-b482-f52c89db29a5817</t>
  </si>
  <si>
    <t>AW00021300</t>
  </si>
  <si>
    <t>IvuxQY30MUS5wJ6FyHOU3g==</t>
  </si>
  <si>
    <t>474925f4-3872-4eb8-b482-f52c89db29a5818</t>
  </si>
  <si>
    <t>AW00021326</t>
  </si>
  <si>
    <t>wVufzsptrEiOawThif82wA==</t>
  </si>
  <si>
    <t>474925f4-3872-4eb8-b482-f52c89db29a5819</t>
  </si>
  <si>
    <t>AW00021438</t>
  </si>
  <si>
    <t>gpVQGIonmEatLdXdh/C9Ow==</t>
  </si>
  <si>
    <t>474925f4-3872-4eb8-b482-f52c89db29a5820</t>
  </si>
  <si>
    <t>AW00021477</t>
  </si>
  <si>
    <t>HBCwmR5yTkGweVx/8awVXA==</t>
  </si>
  <si>
    <t>474925f4-3872-4eb8-b482-f52c89db29a5821</t>
  </si>
  <si>
    <t>AW00021746</t>
  </si>
  <si>
    <t>0Q3r/rPyokexkqE7JrDl2w==</t>
  </si>
  <si>
    <t>474925f4-3872-4eb8-b482-f52c89db29a5822</t>
  </si>
  <si>
    <t>AW00021806</t>
  </si>
  <si>
    <t>wZoeZIt760WMtwXZDYpHag==</t>
  </si>
  <si>
    <t>474925f4-3872-4eb8-b482-f52c89db29a5823</t>
  </si>
  <si>
    <t>AW00022052</t>
  </si>
  <si>
    <t>bjX/uQoYt0OVd5p54lJpPQ==</t>
  </si>
  <si>
    <t>474925f4-3872-4eb8-b482-f52c89db29a5824</t>
  </si>
  <si>
    <t>AW00022054</t>
  </si>
  <si>
    <t>KNo5nEjSEEKN2SCwFFpnlA==</t>
  </si>
  <si>
    <t>474925f4-3872-4eb8-b482-f52c89db29a5825</t>
  </si>
  <si>
    <t>AW00022236</t>
  </si>
  <si>
    <t>YDhTOgqK6kOIsonjpF0Tbw==</t>
  </si>
  <si>
    <t>474925f4-3872-4eb8-b482-f52c89db29a5826</t>
  </si>
  <si>
    <t>AW00022862</t>
  </si>
  <si>
    <t>0SgYvdUAhEGC8VAAOcc9nQ==</t>
  </si>
  <si>
    <t>474925f4-3872-4eb8-b482-f52c89db29a5827</t>
  </si>
  <si>
    <t>AW00023135</t>
  </si>
  <si>
    <t>KQcs6QWRV0+YXKRJIkhYoA==</t>
  </si>
  <si>
    <t>474925f4-3872-4eb8-b482-f52c89db29a5828</t>
  </si>
  <si>
    <t>AW00023139</t>
  </si>
  <si>
    <t>8N6yWJ3os0CFcR7KfYtZ2Q==</t>
  </si>
  <si>
    <t>474925f4-3872-4eb8-b482-f52c89db29a5829</t>
  </si>
  <si>
    <t>AW00023185</t>
  </si>
  <si>
    <t>kgkdhHkyPEGwGmnc/BasDA==</t>
  </si>
  <si>
    <t>474925f4-3872-4eb8-b482-f52c89db29a5830</t>
  </si>
  <si>
    <t>AW00023326</t>
  </si>
  <si>
    <t>sMoNpcco/0G1T76wDnze2w==</t>
  </si>
  <si>
    <t>474925f4-3872-4eb8-b482-f52c89db29a5831</t>
  </si>
  <si>
    <t>AW00023382</t>
  </si>
  <si>
    <t>AbT1lO2FyEG9OBUihQ/hBw==</t>
  </si>
  <si>
    <t>474925f4-3872-4eb8-b482-f52c89db29a5832</t>
  </si>
  <si>
    <t>AW00023669</t>
  </si>
  <si>
    <t>GniYd/QbBkuooMU/LCe1Gg==</t>
  </si>
  <si>
    <t>474925f4-3872-4eb8-b482-f52c89db29a5833</t>
  </si>
  <si>
    <t>AW00023721</t>
  </si>
  <si>
    <t>CbsbrsZU2E+zD4HzpNl7WA==</t>
  </si>
  <si>
    <t>474925f4-3872-4eb8-b482-f52c89db29a5834</t>
  </si>
  <si>
    <t>AW00023728</t>
  </si>
  <si>
    <t>8rwnajVWvkKQbsBOXIr27g==</t>
  </si>
  <si>
    <t>474925f4-3872-4eb8-b482-f52c89db29a5835</t>
  </si>
  <si>
    <t>AW00024221</t>
  </si>
  <si>
    <t>8WIN+SFuvEGb8hnRT7wV2A==</t>
  </si>
  <si>
    <t>474925f4-3872-4eb8-b482-f52c89db29a5836</t>
  </si>
  <si>
    <t>AW00024316</t>
  </si>
  <si>
    <t>DaB6fXEZk0yRt+3c9A5gZA==</t>
  </si>
  <si>
    <t>474925f4-3872-4eb8-b482-f52c89db29a5837</t>
  </si>
  <si>
    <t>AW00024358</t>
  </si>
  <si>
    <t>KIW28FGMOUelNy9QIUzsKQ==</t>
  </si>
  <si>
    <t>474925f4-3872-4eb8-b482-f52c89db29a5838</t>
  </si>
  <si>
    <t>AW00025014</t>
  </si>
  <si>
    <t>3kvLccbbrEWojL2VP/plvA==</t>
  </si>
  <si>
    <t>474925f4-3872-4eb8-b482-f52c89db29a5839</t>
  </si>
  <si>
    <t>AW00025081</t>
  </si>
  <si>
    <t>g6gdszgcO0i0gd7sm4gKsw==</t>
  </si>
  <si>
    <t>474925f4-3872-4eb8-b482-f52c89db29a5840</t>
  </si>
  <si>
    <t>AW00025339</t>
  </si>
  <si>
    <t>dhifc10QREKFSPOWutHtCQ==</t>
  </si>
  <si>
    <t>474925f4-3872-4eb8-b482-f52c89db29a5841</t>
  </si>
  <si>
    <t>AW00025409</t>
  </si>
  <si>
    <t>ndMR2eMGCEahsrw9KWaESA==</t>
  </si>
  <si>
    <t>474925f4-3872-4eb8-b482-f52c89db29a5842</t>
  </si>
  <si>
    <t>AW00025434</t>
  </si>
  <si>
    <t>E5fSp2pKQEu1zeh0t2vbKw==</t>
  </si>
  <si>
    <t>474925f4-3872-4eb8-b482-f52c89db29a5843</t>
  </si>
  <si>
    <t>AW00026046</t>
  </si>
  <si>
    <t>6wmjvoMWFEKtFbdGlpiIAA==</t>
  </si>
  <si>
    <t>474925f4-3872-4eb8-b482-f52c89db29a5844</t>
  </si>
  <si>
    <t>AW00026123</t>
  </si>
  <si>
    <t>Lc92IdbTnUyc5Zirsr9nMQ==</t>
  </si>
  <si>
    <t>474925f4-3872-4eb8-b482-f52c89db29a5845</t>
  </si>
  <si>
    <t>AW00026524</t>
  </si>
  <si>
    <t>oV4AqesqRkOqWwbCVJOenA==</t>
  </si>
  <si>
    <t>474925f4-3872-4eb8-b482-f52c89db29a5846</t>
  </si>
  <si>
    <t>AW00026600</t>
  </si>
  <si>
    <t>qUqIXVtS4EuKKKWnM8ZXDA==</t>
  </si>
  <si>
    <t>474925f4-3872-4eb8-b482-f52c89db29a5847</t>
  </si>
  <si>
    <t>AW00026648</t>
  </si>
  <si>
    <t>OyXwDRQ0uUuYOWXgYs1AsA==</t>
  </si>
  <si>
    <t>474925f4-3872-4eb8-b482-f52c89db29a5848</t>
  </si>
  <si>
    <t>AW00027087</t>
  </si>
  <si>
    <t>IzPpF2x+XEOYufPL6jLv4A==</t>
  </si>
  <si>
    <t>474925f4-3872-4eb8-b482-f52c89db29a5849</t>
  </si>
  <si>
    <t>AW00027246</t>
  </si>
  <si>
    <t>qQyQ/kDWIESbcdvrPFlP7Q==</t>
  </si>
  <si>
    <t>474925f4-3872-4eb8-b482-f52c89db29a5850</t>
  </si>
  <si>
    <t>AW00027529</t>
  </si>
  <si>
    <t>vGTr/qD1n0a2QxXxzg6ltw==</t>
  </si>
  <si>
    <t>474925f4-3872-4eb8-b482-f52c89db29a5851</t>
  </si>
  <si>
    <t>AW00027555</t>
  </si>
  <si>
    <t>cC26cUjEOEORkkl7vhsYCA==</t>
  </si>
  <si>
    <t>474925f4-3872-4eb8-b482-f52c89db29a5852</t>
  </si>
  <si>
    <t>AW00028166</t>
  </si>
  <si>
    <t>TAry8hfKNkuzodi6OjecOA==</t>
  </si>
  <si>
    <t>474925f4-3872-4eb8-b482-f52c89db29a5853</t>
  </si>
  <si>
    <t>AW00028221</t>
  </si>
  <si>
    <t>gch7icHWRESWYkxsXsBJhQ==</t>
  </si>
  <si>
    <t>474925f4-3872-4eb8-b482-f52c89db29a5854</t>
  </si>
  <si>
    <t>AW00028289</t>
  </si>
  <si>
    <t>B4o7tbxJNEOGxdvyhhjQKw==</t>
  </si>
  <si>
    <t>474925f4-3872-4eb8-b482-f52c89db29a5855</t>
  </si>
  <si>
    <t>AW00028340</t>
  </si>
  <si>
    <t>QhLNwFKLP0W0iKWKbEuHxQ==</t>
  </si>
  <si>
    <t>474925f4-3872-4eb8-b482-f52c89db29a5856</t>
  </si>
  <si>
    <t>AW00028597</t>
  </si>
  <si>
    <t>v8A//IZqRE60M8NoBnCZ0w==</t>
  </si>
  <si>
    <t>474925f4-3872-4eb8-b482-f52c89db29a5857</t>
  </si>
  <si>
    <t>AW00028773</t>
  </si>
  <si>
    <t>SEM8cq7Nx0iNJobYMRVaWw==</t>
  </si>
  <si>
    <t>474925f4-3872-4eb8-b482-f52c89db29a5858</t>
  </si>
  <si>
    <t>AW00028840</t>
  </si>
  <si>
    <t>pLU1wjL4dkC8lvFkLAYCJw==</t>
  </si>
  <si>
    <t>474925f4-3872-4eb8-b482-f52c89db29a5859</t>
  </si>
  <si>
    <t>AW00028988</t>
  </si>
  <si>
    <t>KA47SWNp5Eu646pWJWyqlw==</t>
  </si>
  <si>
    <t>474925f4-3872-4eb8-b482-f52c89db29a5860</t>
  </si>
  <si>
    <t>AW00029051</t>
  </si>
  <si>
    <t>6IfMmeCplU6rC5svwfnTCQ==</t>
  </si>
  <si>
    <t>474925f4-3872-4eb8-b482-f52c89db29a5861</t>
  </si>
  <si>
    <t>AW00011015</t>
  </si>
  <si>
    <t>dL2R94LrMUa5/Pn+5iH9Ew==</t>
  </si>
  <si>
    <t>474925f4-3872-4eb8-b482-f52c89db29a5862</t>
  </si>
  <si>
    <t>AW00011141</t>
  </si>
  <si>
    <t>HZZDXpi+CUGpkhQJWjuFLQ==</t>
  </si>
  <si>
    <t>474925f4-3872-4eb8-b482-f52c89db29a5863</t>
  </si>
  <si>
    <t>AW00011183</t>
  </si>
  <si>
    <t>1+EA0SlYCkyCirBPzTmSGQ==</t>
  </si>
  <si>
    <t>474925f4-3872-4eb8-b482-f52c89db29a5864</t>
  </si>
  <si>
    <t>AW00011268</t>
  </si>
  <si>
    <t>CpP20rQx8kKTbrn+pcRFPw==</t>
  </si>
  <si>
    <t>474925f4-3872-4eb8-b482-f52c89db29a5865</t>
  </si>
  <si>
    <t>AW00011292</t>
  </si>
  <si>
    <t>EzLBKeTmPE+JUdzam6V4Lg==</t>
  </si>
  <si>
    <t>474925f4-3872-4eb8-b482-f52c89db29a5866</t>
  </si>
  <si>
    <t>AW00011626</t>
  </si>
  <si>
    <t>d7EsmMFjs0mHRNwPFExvxg==</t>
  </si>
  <si>
    <t>474925f4-3872-4eb8-b482-f52c89db29a5867</t>
  </si>
  <si>
    <t>AW00011639</t>
  </si>
  <si>
    <t>9vzTM/ozDEqLv8A7uYm/Uw==</t>
  </si>
  <si>
    <t>474925f4-3872-4eb8-b482-f52c89db29a5868</t>
  </si>
  <si>
    <t>AW00012047</t>
  </si>
  <si>
    <t>DJK0sG8iekOHlCYMW3Ez/Q==</t>
  </si>
  <si>
    <t>474925f4-3872-4eb8-b482-f52c89db29a5869</t>
  </si>
  <si>
    <t>AW00012181</t>
  </si>
  <si>
    <t>+8TXRqWtTU2Ugd73rSnw6g==</t>
  </si>
  <si>
    <t>474925f4-3872-4eb8-b482-f52c89db29a5870</t>
  </si>
  <si>
    <t>AW00012409</t>
  </si>
  <si>
    <t>0dxQulIo/UKQr/DAppgvrg==</t>
  </si>
  <si>
    <t>474925f4-3872-4eb8-b482-f52c89db29a5871</t>
  </si>
  <si>
    <t>AW00012922</t>
  </si>
  <si>
    <t>FtEniQFDNkW99K6javn/hQ==</t>
  </si>
  <si>
    <t>474925f4-3872-4eb8-b482-f52c89db29a5872</t>
  </si>
  <si>
    <t>AW00012947</t>
  </si>
  <si>
    <t>3gSQcCb/1kylvxYoLe5LWQ==</t>
  </si>
  <si>
    <t>474925f4-3872-4eb8-b482-f52c89db29a5873</t>
  </si>
  <si>
    <t>AW00013074</t>
  </si>
  <si>
    <t>sbPgzk4ufUSUrSb8SNMHhw==</t>
  </si>
  <si>
    <t>474925f4-3872-4eb8-b482-f52c89db29a5874</t>
  </si>
  <si>
    <t>AW00013225</t>
  </si>
  <si>
    <t>hRrmM+okcUSkDssufo5BWw==</t>
  </si>
  <si>
    <t>474925f4-3872-4eb8-b482-f52c89db29a5875</t>
  </si>
  <si>
    <t>AW00013359</t>
  </si>
  <si>
    <t>p4AET2K46UG0ZW9Xdw1jUg==</t>
  </si>
  <si>
    <t>474925f4-3872-4eb8-b482-f52c89db29a5876</t>
  </si>
  <si>
    <t>AW00013475</t>
  </si>
  <si>
    <t>mG89gH0CmUmv6AqCLgmRXw==</t>
  </si>
  <si>
    <t>474925f4-3872-4eb8-b482-f52c89db29a5877</t>
  </si>
  <si>
    <t>AW00013879</t>
  </si>
  <si>
    <t>LtaDKrKK6kitEUdB6jJj5A==</t>
  </si>
  <si>
    <t>474925f4-3872-4eb8-b482-f52c89db29a5878</t>
  </si>
  <si>
    <t>AW00013940</t>
  </si>
  <si>
    <t>vjGy1LlRM0ywYbfcbnPazQ==</t>
  </si>
  <si>
    <t>474925f4-3872-4eb8-b482-f52c89db29a5879</t>
  </si>
  <si>
    <t>AW00014454</t>
  </si>
  <si>
    <t>+nYTWsnw6USM3O2xxPcAhQ==</t>
  </si>
  <si>
    <t>474925f4-3872-4eb8-b482-f52c89db29a5880</t>
  </si>
  <si>
    <t>AW00014609</t>
  </si>
  <si>
    <t>1AXfSt/KUES9I448tO1oOA==</t>
  </si>
  <si>
    <t>474925f4-3872-4eb8-b482-f52c89db29a5881</t>
  </si>
  <si>
    <t>AW00014742</t>
  </si>
  <si>
    <t>6RyfTFWQ00+qaatadqMg4g==</t>
  </si>
  <si>
    <t>474925f4-3872-4eb8-b482-f52c89db29a5882</t>
  </si>
  <si>
    <t>AW00015202</t>
  </si>
  <si>
    <t>inU2fzIjHES1N8yr/lgjfA==</t>
  </si>
  <si>
    <t>474925f4-3872-4eb8-b482-f52c89db29a5883</t>
  </si>
  <si>
    <t>AW00015398</t>
  </si>
  <si>
    <t>4Mbb20Wpjk62Oug8ZrTsWA==</t>
  </si>
  <si>
    <t>474925f4-3872-4eb8-b482-f52c89db29a5884</t>
  </si>
  <si>
    <t>AW00015476</t>
  </si>
  <si>
    <t>AR7gMcO9kkuzoM0fti9Dlw==</t>
  </si>
  <si>
    <t>474925f4-3872-4eb8-b482-f52c89db29a5885</t>
  </si>
  <si>
    <t>AW00015548</t>
  </si>
  <si>
    <t>OpAcaZJp6Ear9VOWXvbIEg==</t>
  </si>
  <si>
    <t>474925f4-3872-4eb8-b482-f52c89db29a5886</t>
  </si>
  <si>
    <t>AW00015781</t>
  </si>
  <si>
    <t>h9aFFVRQn0yq4TDQXnJ/WA==</t>
  </si>
  <si>
    <t>474925f4-3872-4eb8-b482-f52c89db29a5887</t>
  </si>
  <si>
    <t>AW00015873</t>
  </si>
  <si>
    <t>N3A5CzMDK0CGkohAKBHxKg==</t>
  </si>
  <si>
    <t>474925f4-3872-4eb8-b482-f52c89db29a5888</t>
  </si>
  <si>
    <t>AW00015954</t>
  </si>
  <si>
    <t>O931zY/ovk2JTDkIVt7v2A==</t>
  </si>
  <si>
    <t>474925f4-3872-4eb8-b482-f52c89db29a5889</t>
  </si>
  <si>
    <t>AW00016244</t>
  </si>
  <si>
    <t>/uyl8TXfN0O7+58mjSjCfg==</t>
  </si>
  <si>
    <t>474925f4-3872-4eb8-b482-f52c89db29a5890</t>
  </si>
  <si>
    <t>AW00016720</t>
  </si>
  <si>
    <t>4ymEULUkeUKfPY5InQyKxg==</t>
  </si>
  <si>
    <t>474925f4-3872-4eb8-b482-f52c89db29a5891</t>
  </si>
  <si>
    <t>AW00016817</t>
  </si>
  <si>
    <t>lmf7b8AzZECIdoYu/AEPDw==</t>
  </si>
  <si>
    <t>474925f4-3872-4eb8-b482-f52c89db29a5892</t>
  </si>
  <si>
    <t>AW00016851</t>
  </si>
  <si>
    <t>XVVtms1DhUyM+0RPr0fKYQ==</t>
  </si>
  <si>
    <t>474925f4-3872-4eb8-b482-f52c89db29a5893</t>
  </si>
  <si>
    <t>AW00016917</t>
  </si>
  <si>
    <t>v47TV8kvFkGjjYCCmxdS8A==</t>
  </si>
  <si>
    <t>474925f4-3872-4eb8-b482-f52c89db29a5894</t>
  </si>
  <si>
    <t>AW00016963</t>
  </si>
  <si>
    <t>DrGDkisIM0C3ondatXO3mw==</t>
  </si>
  <si>
    <t>474925f4-3872-4eb8-b482-f52c89db29a5895</t>
  </si>
  <si>
    <t>AW00017030</t>
  </si>
  <si>
    <t>HP84StpJRUWwLlrUdcuRRQ==</t>
  </si>
  <si>
    <t>474925f4-3872-4eb8-b482-f52c89db29a5896</t>
  </si>
  <si>
    <t>AW00017421</t>
  </si>
  <si>
    <t>1CaduaUJxkK0xN/JWFjguQ==</t>
  </si>
  <si>
    <t>474925f4-3872-4eb8-b482-f52c89db29a5897</t>
  </si>
  <si>
    <t>AW00017621</t>
  </si>
  <si>
    <t>LnCKdaZ3skmkjfAjqdt0NQ==</t>
  </si>
  <si>
    <t>474925f4-3872-4eb8-b482-f52c89db29a5898</t>
  </si>
  <si>
    <t>AW00017623</t>
  </si>
  <si>
    <t>/Abisy52GEyIp7GXauF2MA==</t>
  </si>
  <si>
    <t>474925f4-3872-4eb8-b482-f52c89db29a5899</t>
  </si>
  <si>
    <t>AW00018507</t>
  </si>
  <si>
    <t>CW0vE1Qe4EmCiAXn/91CHg==</t>
  </si>
  <si>
    <t>474925f4-3872-4eb8-b482-f52c89db29a5900</t>
  </si>
  <si>
    <t>AW00018612</t>
  </si>
  <si>
    <t>GhjnaskMOEybseAu9JAEoA==</t>
  </si>
  <si>
    <t>474925f4-3872-4eb8-b482-f52c89db29a5901</t>
  </si>
  <si>
    <t>AW00018649</t>
  </si>
  <si>
    <t>n+dOF2XjtkGVuJzzSDMtqg==</t>
  </si>
  <si>
    <t>474925f4-3872-4eb8-b482-f52c89db29a5902</t>
  </si>
  <si>
    <t>AW00018782</t>
  </si>
  <si>
    <t>PkyKas7Mr0Kup49ArPxyuQ==</t>
  </si>
  <si>
    <t>474925f4-3872-4eb8-b482-f52c89db29a5903</t>
  </si>
  <si>
    <t>AW00018819</t>
  </si>
  <si>
    <t>4LPgT3gsdUGXgWiZCVOWCw==</t>
  </si>
  <si>
    <t>474925f4-3872-4eb8-b482-f52c89db29a5904</t>
  </si>
  <si>
    <t>AW00019163</t>
  </si>
  <si>
    <t>/PakgwCBlE2ni5N+kh5I+A==</t>
  </si>
  <si>
    <t>474925f4-3872-4eb8-b482-f52c89db29a5905</t>
  </si>
  <si>
    <t>AW00019245</t>
  </si>
  <si>
    <t>vdWozs9Vbk6hUOL2d81cbQ==</t>
  </si>
  <si>
    <t>474925f4-3872-4eb8-b482-f52c89db29a5906</t>
  </si>
  <si>
    <t>AW00019840</t>
  </si>
  <si>
    <t>NjgNc+v11kaL+04mIypkEA==</t>
  </si>
  <si>
    <t>474925f4-3872-4eb8-b482-f52c89db29a5907</t>
  </si>
  <si>
    <t>AW00019981</t>
  </si>
  <si>
    <t>jQMqwFYsgEWv7LnyTa8WBQ==</t>
  </si>
  <si>
    <t>474925f4-3872-4eb8-b482-f52c89db29a5908</t>
  </si>
  <si>
    <t>AW00020678</t>
  </si>
  <si>
    <t>gpTqc7hrHE6xezsC0jPjXQ==</t>
  </si>
  <si>
    <t>474925f4-3872-4eb8-b482-f52c89db29a5909</t>
  </si>
  <si>
    <t>AW00020692</t>
  </si>
  <si>
    <t>gEtjM5owOkOB43sjV4mBDw==</t>
  </si>
  <si>
    <t>474925f4-3872-4eb8-b482-f52c89db29a5910</t>
  </si>
  <si>
    <t>AW00021162</t>
  </si>
  <si>
    <t>1w1F5Iv+HE6AUFMuOLoLlA==</t>
  </si>
  <si>
    <t>474925f4-3872-4eb8-b482-f52c89db29a5911</t>
  </si>
  <si>
    <t>AW00021338</t>
  </si>
  <si>
    <t>8K6TjhyPY06bJvStRpqJtw==</t>
  </si>
  <si>
    <t>474925f4-3872-4eb8-b482-f52c89db29a5912</t>
  </si>
  <si>
    <t>AW00021597</t>
  </si>
  <si>
    <t>ld4FQYD0MUGbAn7x/pQFHg==</t>
  </si>
  <si>
    <t>474925f4-3872-4eb8-b482-f52c89db29a5913</t>
  </si>
  <si>
    <t>AW00021724</t>
  </si>
  <si>
    <t>FnR8anI+aUChBWiApdu8aw==</t>
  </si>
  <si>
    <t>474925f4-3872-4eb8-b482-f52c89db29a5914</t>
  </si>
  <si>
    <t>AW00021801</t>
  </si>
  <si>
    <t>1UQOH7Pe3U+WCG1cKkmUBA==</t>
  </si>
  <si>
    <t>474925f4-3872-4eb8-b482-f52c89db29a5915</t>
  </si>
  <si>
    <t>AW00023145</t>
  </si>
  <si>
    <t>591BAddQwkOcqlL1G9M7iA==</t>
  </si>
  <si>
    <t>474925f4-3872-4eb8-b482-f52c89db29a5916</t>
  </si>
  <si>
    <t>AW00023189</t>
  </si>
  <si>
    <t>BWExOCFlyU+uDsTOzrMdoA==</t>
  </si>
  <si>
    <t>474925f4-3872-4eb8-b482-f52c89db29a5917</t>
  </si>
  <si>
    <t>AW00023398</t>
  </si>
  <si>
    <t>hgamEDv9wkqAAjY6ZHlWDw==</t>
  </si>
  <si>
    <t>474925f4-3872-4eb8-b482-f52c89db29a5918</t>
  </si>
  <si>
    <t>AW00023456</t>
  </si>
  <si>
    <t>DIc44TLzDU6jkIo5zoiPyQ==</t>
  </si>
  <si>
    <t>474925f4-3872-4eb8-b482-f52c89db29a5919</t>
  </si>
  <si>
    <t>AW00023695</t>
  </si>
  <si>
    <t>/9dON8ZWvUGKd2SauoLKDg==</t>
  </si>
  <si>
    <t>474925f4-3872-4eb8-b482-f52c89db29a5920</t>
  </si>
  <si>
    <t>AW00023709</t>
  </si>
  <si>
    <t>XfxdL3KJS0yNM26cYtddng==</t>
  </si>
  <si>
    <t>474925f4-3872-4eb8-b482-f52c89db29a5921</t>
  </si>
  <si>
    <t>AW00023854</t>
  </si>
  <si>
    <t>QT43iEatUUKhbWb9XkaLeA==</t>
  </si>
  <si>
    <t>474925f4-3872-4eb8-b482-f52c89db29a5922</t>
  </si>
  <si>
    <t>AW00024295</t>
  </si>
  <si>
    <t>lghJgNfQOUuuMiPAaepXcg==</t>
  </si>
  <si>
    <t>474925f4-3872-4eb8-b482-f52c89db29a5923</t>
  </si>
  <si>
    <t>AW00024357</t>
  </si>
  <si>
    <t>n+90xsriEUujpFWdjBJzbQ==</t>
  </si>
  <si>
    <t>474925f4-3872-4eb8-b482-f52c89db29a5924</t>
  </si>
  <si>
    <t>AW00024391</t>
  </si>
  <si>
    <t>f0RLlHUR4kOfsCnRgY0gTg==</t>
  </si>
  <si>
    <t>474925f4-3872-4eb8-b482-f52c89db29a5925</t>
  </si>
  <si>
    <t>AW00024437</t>
  </si>
  <si>
    <t>V5RZI1SL+U67wMVk1PCKkg==</t>
  </si>
  <si>
    <t>474925f4-3872-4eb8-b482-f52c89db29a5926</t>
  </si>
  <si>
    <t>AW00024517</t>
  </si>
  <si>
    <t>vasXRolmRUqmbx5kM8hhAw==</t>
  </si>
  <si>
    <t>474925f4-3872-4eb8-b482-f52c89db29a5927</t>
  </si>
  <si>
    <t>AW00024628</t>
  </si>
  <si>
    <t>K0M61TMGpkaGqpfedkwMkw==</t>
  </si>
  <si>
    <t>474925f4-3872-4eb8-b482-f52c89db29a5928</t>
  </si>
  <si>
    <t>AW00024745</t>
  </si>
  <si>
    <t>P+yZ+Ool/kmo2n3ShpwbRw==</t>
  </si>
  <si>
    <t>474925f4-3872-4eb8-b482-f52c89db29a5929</t>
  </si>
  <si>
    <t>AW00024806</t>
  </si>
  <si>
    <t>rhXAotQFDUKO0GX0MjDoGw==</t>
  </si>
  <si>
    <t>474925f4-3872-4eb8-b482-f52c89db29a5930</t>
  </si>
  <si>
    <t>AW00025199</t>
  </si>
  <si>
    <t>ymoZ3/OswUquP1pVE1mcJQ==</t>
  </si>
  <si>
    <t>474925f4-3872-4eb8-b482-f52c89db29a5931</t>
  </si>
  <si>
    <t>AW00025208</t>
  </si>
  <si>
    <t>X4ce5TMTH0Gq2BnfzM6HGw==</t>
  </si>
  <si>
    <t>474925f4-3872-4eb8-b482-f52c89db29a5932</t>
  </si>
  <si>
    <t>AW00025282</t>
  </si>
  <si>
    <t>RtHn++/IUEiXETRUh37bCQ==</t>
  </si>
  <si>
    <t>474925f4-3872-4eb8-b482-f52c89db29a5933</t>
  </si>
  <si>
    <t>AW00025905</t>
  </si>
  <si>
    <t>uZBMTnOT0UClsc0iz6ANZA==</t>
  </si>
  <si>
    <t>474925f4-3872-4eb8-b482-f52c89db29a5934</t>
  </si>
  <si>
    <t>AW00025984</t>
  </si>
  <si>
    <t>6bMUpNe1tU6rh2IPoDgvRw==</t>
  </si>
  <si>
    <t>474925f4-3872-4eb8-b482-f52c89db29a5935</t>
  </si>
  <si>
    <t>AW00026009</t>
  </si>
  <si>
    <t>7QeLJDsqi0COt1HGeoqi3w==</t>
  </si>
  <si>
    <t>474925f4-3872-4eb8-b482-f52c89db29a5936</t>
  </si>
  <si>
    <t>AW00026091</t>
  </si>
  <si>
    <t>sG2rufqETkWWwj/7ou03sw==</t>
  </si>
  <si>
    <t>474925f4-3872-4eb8-b482-f52c89db29a5937</t>
  </si>
  <si>
    <t>AW00026121</t>
  </si>
  <si>
    <t>HMnK3WsoS0+GNfmoczDpfw==</t>
  </si>
  <si>
    <t>474925f4-3872-4eb8-b482-f52c89db29a5938</t>
  </si>
  <si>
    <t>AW00026124</t>
  </si>
  <si>
    <t>1pNmxzD7DE2udIbbeKUScg==</t>
  </si>
  <si>
    <t>474925f4-3872-4eb8-b482-f52c89db29a5939</t>
  </si>
  <si>
    <t>AW00026252</t>
  </si>
  <si>
    <t>Hk21gtOTNU2eOeSlMT4R5w==</t>
  </si>
  <si>
    <t>474925f4-3872-4eb8-b482-f52c89db29a5940</t>
  </si>
  <si>
    <t>AW00026338</t>
  </si>
  <si>
    <t>5/AsqnaHh06qpBwoUDbU4g==</t>
  </si>
  <si>
    <t>474925f4-3872-4eb8-b482-f52c89db29a5941</t>
  </si>
  <si>
    <t>AW00026471</t>
  </si>
  <si>
    <t>dUvVO37x0USzTftix7Pokg==</t>
  </si>
  <si>
    <t>474925f4-3872-4eb8-b482-f52c89db29a5942</t>
  </si>
  <si>
    <t>AW00026481</t>
  </si>
  <si>
    <t>rvaYU0G9mUeDJtryrWCvBA==</t>
  </si>
  <si>
    <t>474925f4-3872-4eb8-b482-f52c89db29a5943</t>
  </si>
  <si>
    <t>AW00026610</t>
  </si>
  <si>
    <t>j6QcLufo7EyLAazXDZEULw==</t>
  </si>
  <si>
    <t>474925f4-3872-4eb8-b482-f52c89db29a5944</t>
  </si>
  <si>
    <t>AW00026793</t>
  </si>
  <si>
    <t>AIgTGT3zHUS0Ck3Ftup48w==</t>
  </si>
  <si>
    <t>474925f4-3872-4eb8-b482-f52c89db29a5945</t>
  </si>
  <si>
    <t>AW00027094</t>
  </si>
  <si>
    <t>FU5ZXRPdA0mulW6G08zGHw==</t>
  </si>
  <si>
    <t>474925f4-3872-4eb8-b482-f52c89db29a5946</t>
  </si>
  <si>
    <t>AW00027266</t>
  </si>
  <si>
    <t>/7Z33s4SeEOU2dlW4cV/+A==</t>
  </si>
  <si>
    <t>474925f4-3872-4eb8-b482-f52c89db29a5947</t>
  </si>
  <si>
    <t>AW00027478</t>
  </si>
  <si>
    <t>SUN8O4lIGE+QpHDyGYph1Q==</t>
  </si>
  <si>
    <t>474925f4-3872-4eb8-b482-f52c89db29a5948</t>
  </si>
  <si>
    <t>AW00027601</t>
  </si>
  <si>
    <t>q48uRBpjVkG3gAG90VEBxg==</t>
  </si>
  <si>
    <t>474925f4-3872-4eb8-b482-f52c89db29a5949</t>
  </si>
  <si>
    <t>AW00027676</t>
  </si>
  <si>
    <t>bHIzB8BQa0GgmM8wpjoVYQ==</t>
  </si>
  <si>
    <t>474925f4-3872-4eb8-b482-f52c89db29a5950</t>
  </si>
  <si>
    <t>AW00028059</t>
  </si>
  <si>
    <t>CPf9++d50UKK9gvU0vL6Lg==</t>
  </si>
  <si>
    <t>474925f4-3872-4eb8-b482-f52c89db29a5951</t>
  </si>
  <si>
    <t>AW00028067</t>
  </si>
  <si>
    <t>VnLihmDVVU2uVChDmBlbAg==</t>
  </si>
  <si>
    <t>474925f4-3872-4eb8-b482-f52c89db29a5952</t>
  </si>
  <si>
    <t>AW00028105</t>
  </si>
  <si>
    <t>oV4LQH13cUiujxRSBvD5GQ==</t>
  </si>
  <si>
    <t>474925f4-3872-4eb8-b482-f52c89db29a5953</t>
  </si>
  <si>
    <t>AW00028126</t>
  </si>
  <si>
    <t>Y/K0ZAjKlky4R6sWani4Sw==</t>
  </si>
  <si>
    <t>474925f4-3872-4eb8-b482-f52c89db29a5954</t>
  </si>
  <si>
    <t>AW00028127</t>
  </si>
  <si>
    <t>+sWUiKTm9kiizZlNF+zK+Q==</t>
  </si>
  <si>
    <t>474925f4-3872-4eb8-b482-f52c89db29a5955</t>
  </si>
  <si>
    <t>AW00028155</t>
  </si>
  <si>
    <t>cYIE2br9mkSWVuv6+nHupg==</t>
  </si>
  <si>
    <t>474925f4-3872-4eb8-b482-f52c89db29a5956</t>
  </si>
  <si>
    <t>AW00028627</t>
  </si>
  <si>
    <t>pOeLigZMn0+Sf86oyfsWhA==</t>
  </si>
  <si>
    <t>474925f4-3872-4eb8-b482-f52c89db29a5957</t>
  </si>
  <si>
    <t>AW00028761</t>
  </si>
  <si>
    <t>qwiUfkzKukymLuSIkGXYKA==</t>
  </si>
  <si>
    <t>474925f4-3872-4eb8-b482-f52c89db29a5958</t>
  </si>
  <si>
    <t>AW00028763</t>
  </si>
  <si>
    <t>CWuVSgIqzEWUz33QaAO3EA==</t>
  </si>
  <si>
    <t>474925f4-3872-4eb8-b482-f52c89db29a5959</t>
  </si>
  <si>
    <t>AW00028789</t>
  </si>
  <si>
    <t>PX7pJK7sFUmkasvXRHIVzg==</t>
  </si>
  <si>
    <t>474925f4-3872-4eb8-b482-f52c89db29a5960</t>
  </si>
  <si>
    <t>AW00028829</t>
  </si>
  <si>
    <t>BVOvCFTzqUmx9WZplOSuQg==</t>
  </si>
  <si>
    <t>474925f4-3872-4eb8-b482-f52c89db29a5961</t>
  </si>
  <si>
    <t>AW00029227</t>
  </si>
  <si>
    <t>x8WpK7aaKUm4cCcmOMqPwQ==</t>
  </si>
  <si>
    <t>474925f4-3872-4eb8-b482-f52c89db29a5962</t>
  </si>
  <si>
    <t>AW00011178</t>
  </si>
  <si>
    <t>1prOC9Vr1U6D8lALDHieMw==</t>
  </si>
  <si>
    <t>474925f4-3872-4eb8-b482-f52c89db29a5963</t>
  </si>
  <si>
    <t>AW00011234</t>
  </si>
  <si>
    <t>VRNFxOHFr0q2HPAt/CSBVA==</t>
  </si>
  <si>
    <t>474925f4-3872-4eb8-b482-f52c89db29a5964</t>
  </si>
  <si>
    <t>AW00011707</t>
  </si>
  <si>
    <t>Zm001C2de0mWUtnEk4whxw==</t>
  </si>
  <si>
    <t>474925f4-3872-4eb8-b482-f52c89db29a5965</t>
  </si>
  <si>
    <t>AW00011733</t>
  </si>
  <si>
    <t>B7uDcoNDX0+34epUAdxBlQ==</t>
  </si>
  <si>
    <t>474925f4-3872-4eb8-b482-f52c89db29a5966</t>
  </si>
  <si>
    <t>AW00011822</t>
  </si>
  <si>
    <t>Qp685cRjRE6VoxCqkNa+Yg==</t>
  </si>
  <si>
    <t>474925f4-3872-4eb8-b482-f52c89db29a5967</t>
  </si>
  <si>
    <t>AW00011831</t>
  </si>
  <si>
    <t>KojrZNMvYEij30lBzQdQfg==</t>
  </si>
  <si>
    <t>474925f4-3872-4eb8-b482-f52c89db29a5968</t>
  </si>
  <si>
    <t>AW00011939</t>
  </si>
  <si>
    <t>UDOBgi7nPkOuDHvy2gwZ7Q==</t>
  </si>
  <si>
    <t>474925f4-3872-4eb8-b482-f52c89db29a5969</t>
  </si>
  <si>
    <t>AW00011980</t>
  </si>
  <si>
    <t>iF9toRXonECwt8hkC3y7Nw==</t>
  </si>
  <si>
    <t>474925f4-3872-4eb8-b482-f52c89db29a5970</t>
  </si>
  <si>
    <t>AW00012096</t>
  </si>
  <si>
    <t>qXr4A1OMsUmJuVdyPnQuZw==</t>
  </si>
  <si>
    <t>474925f4-3872-4eb8-b482-f52c89db29a5971</t>
  </si>
  <si>
    <t>AW00012708</t>
  </si>
  <si>
    <t>L5ET50VB4kW470j5uahhdg==</t>
  </si>
  <si>
    <t>474925f4-3872-4eb8-b482-f52c89db29a5972</t>
  </si>
  <si>
    <t>AW00012898</t>
  </si>
  <si>
    <t>sgY0WTQcekyZHQbB6BqhYw==</t>
  </si>
  <si>
    <t>474925f4-3872-4eb8-b482-f52c89db29a5973</t>
  </si>
  <si>
    <t>AW00012935</t>
  </si>
  <si>
    <t>V2OqFPdqJU2ZTa+tIkta9A==</t>
  </si>
  <si>
    <t>474925f4-3872-4eb8-b482-f52c89db29a5974</t>
  </si>
  <si>
    <t>AW00013151</t>
  </si>
  <si>
    <t>NiXkSQDkO0mfyIBJXp4iPA==</t>
  </si>
  <si>
    <t>474925f4-3872-4eb8-b482-f52c89db29a5975</t>
  </si>
  <si>
    <t>AW00013324</t>
  </si>
  <si>
    <t>KNIYNZQE6Ua1U6302+pZHg==</t>
  </si>
  <si>
    <t>474925f4-3872-4eb8-b482-f52c89db29a5976</t>
  </si>
  <si>
    <t>AW00013461</t>
  </si>
  <si>
    <t>Yt8L/qXZy024rtLkmJ5MBA==</t>
  </si>
  <si>
    <t>474925f4-3872-4eb8-b482-f52c89db29a5977</t>
  </si>
  <si>
    <t>AW00013476</t>
  </si>
  <si>
    <t>gHYWYgvsPUW8M9pkjNtNVQ==</t>
  </si>
  <si>
    <t>474925f4-3872-4eb8-b482-f52c89db29a5978</t>
  </si>
  <si>
    <t>AW00013759</t>
  </si>
  <si>
    <t>LPbYlVERvUq+QvEWGTMBhA==</t>
  </si>
  <si>
    <t>474925f4-3872-4eb8-b482-f52c89db29a5979</t>
  </si>
  <si>
    <t>AW00013913</t>
  </si>
  <si>
    <t>z1PWhVUOmkWlkoYovah8bg==</t>
  </si>
  <si>
    <t>474925f4-3872-4eb8-b482-f52c89db29a5980</t>
  </si>
  <si>
    <t>AW00014037</t>
  </si>
  <si>
    <t>8YWX+GBkYkSl8DIjbx1f8w==</t>
  </si>
  <si>
    <t>474925f4-3872-4eb8-b482-f52c89db29a5981</t>
  </si>
  <si>
    <t>AW00014249</t>
  </si>
  <si>
    <t>z5dy6MyNOkGK+aI+1ydlXg==</t>
  </si>
  <si>
    <t>474925f4-3872-4eb8-b482-f52c89db29a5982</t>
  </si>
  <si>
    <t>AW00014378</t>
  </si>
  <si>
    <t>5Z5mFTSOo0WlLKiLv6f4rQ==</t>
  </si>
  <si>
    <t>474925f4-3872-4eb8-b482-f52c89db29a5983</t>
  </si>
  <si>
    <t>AW00014389</t>
  </si>
  <si>
    <t>IWYmbx5BSkewQkfGZV22og==</t>
  </si>
  <si>
    <t>474925f4-3872-4eb8-b482-f52c89db29a5984</t>
  </si>
  <si>
    <t>AW00015296</t>
  </si>
  <si>
    <t>ezYubclSMkizdCNsl5Qt1Q==</t>
  </si>
  <si>
    <t>474925f4-3872-4eb8-b482-f52c89db29a5985</t>
  </si>
  <si>
    <t>AW00015341</t>
  </si>
  <si>
    <t>XEDpuKx/TEKWRfL+5M6ISg==</t>
  </si>
  <si>
    <t>474925f4-3872-4eb8-b482-f52c89db29a5986</t>
  </si>
  <si>
    <t>AW00015383</t>
  </si>
  <si>
    <t>VkCV6Ot0+EC9L07TZmd0ug==</t>
  </si>
  <si>
    <t>474925f4-3872-4eb8-b482-f52c89db29a5987</t>
  </si>
  <si>
    <t>AW00015545</t>
  </si>
  <si>
    <t>zzEqKCD+XUaAj3ToT2u10Q==</t>
  </si>
  <si>
    <t>474925f4-3872-4eb8-b482-f52c89db29a5988</t>
  </si>
  <si>
    <t>AW00016086</t>
  </si>
  <si>
    <t>4xWMWvTFWEiZkLYrfeDGUg==</t>
  </si>
  <si>
    <t>474925f4-3872-4eb8-b482-f52c89db29a5989</t>
  </si>
  <si>
    <t>AW00017128</t>
  </si>
  <si>
    <t>yq9DAGUvcEqvFbCpWTFciA==</t>
  </si>
  <si>
    <t>474925f4-3872-4eb8-b482-f52c89db29a5990</t>
  </si>
  <si>
    <t>AW00017415</t>
  </si>
  <si>
    <t>2/QEk9R/S02tv7ujl35JYA==</t>
  </si>
  <si>
    <t>474925f4-3872-4eb8-b482-f52c89db29a5991</t>
  </si>
  <si>
    <t>AW00017480</t>
  </si>
  <si>
    <t>7fdKBo5bjUmJ8qiPCZW1hg==</t>
  </si>
  <si>
    <t>474925f4-3872-4eb8-b482-f52c89db29a5992</t>
  </si>
  <si>
    <t>AW00017602</t>
  </si>
  <si>
    <t>zGbYd45H8UufywIaIn8x1A==</t>
  </si>
  <si>
    <t>474925f4-3872-4eb8-b482-f52c89db29a5993</t>
  </si>
  <si>
    <t>AW00017694</t>
  </si>
  <si>
    <t>lgIrCTEz4kKHrEsEqu+u+A==</t>
  </si>
  <si>
    <t>474925f4-3872-4eb8-b482-f52c89db29a5994</t>
  </si>
  <si>
    <t>AW00018354</t>
  </si>
  <si>
    <t>Qz+3bsNxCUmTmj4NQ5sN5w==</t>
  </si>
  <si>
    <t>474925f4-3872-4eb8-b482-f52c89db29a5995</t>
  </si>
  <si>
    <t>AW00018586</t>
  </si>
  <si>
    <t>q8Yq/9Y2fU+SF7lutVIrUQ==</t>
  </si>
  <si>
    <t>474925f4-3872-4eb8-b482-f52c89db29a5996</t>
  </si>
  <si>
    <t>AW00018751</t>
  </si>
  <si>
    <t>BIPrCaWneEavxpjxCLHHRQ==</t>
  </si>
  <si>
    <t>474925f4-3872-4eb8-b482-f52c89db29a5997</t>
  </si>
  <si>
    <t>AW00018786</t>
  </si>
  <si>
    <t>1/Jqr8WIEEWIr33LROD+rg==</t>
  </si>
  <si>
    <t>474925f4-3872-4eb8-b482-f52c89db29a5998</t>
  </si>
  <si>
    <t>AW00019639</t>
  </si>
  <si>
    <t>S0MRx/zm3EqjC3ngIvYRbA==</t>
  </si>
  <si>
    <t>474925f4-3872-4eb8-b482-f52c89db29a5999</t>
  </si>
  <si>
    <t>AW00020028</t>
  </si>
  <si>
    <t>CSY53Qj1WE2VRzik7OT+pQ==</t>
  </si>
  <si>
    <t>474925f4-3872-4eb8-b482-f52c89db29a6000</t>
  </si>
  <si>
    <t>AW00020398</t>
  </si>
  <si>
    <t>qMijFld73Eue6KgoGlrwAQ==</t>
  </si>
  <si>
    <t>474925f4-3872-4eb8-b482-f52c89db29a6001</t>
  </si>
  <si>
    <t>AW00020485</t>
  </si>
  <si>
    <t>sdvCGTfwoEWVnBfyP1xFBw==</t>
  </si>
  <si>
    <t>474925f4-3872-4eb8-b482-f52c89db29a6002</t>
  </si>
  <si>
    <t>AW00021274</t>
  </si>
  <si>
    <t>m9OwbQpLwkiLsVXvyTxb1A==</t>
  </si>
  <si>
    <t>474925f4-3872-4eb8-b482-f52c89db29a6003</t>
  </si>
  <si>
    <t>AW00021460</t>
  </si>
  <si>
    <t>bA8HUzaLF0mjtFYdPEQZ0Q==</t>
  </si>
  <si>
    <t>474925f4-3872-4eb8-b482-f52c89db29a6004</t>
  </si>
  <si>
    <t>AW00021920</t>
  </si>
  <si>
    <t>zi2i5HPn6k2cBmYRo9Q3CQ==</t>
  </si>
  <si>
    <t>474925f4-3872-4eb8-b482-f52c89db29a6005</t>
  </si>
  <si>
    <t>AW00022062</t>
  </si>
  <si>
    <t>t0aaTO4cCEaZxbOnO04nkw==</t>
  </si>
  <si>
    <t>474925f4-3872-4eb8-b482-f52c89db29a6006</t>
  </si>
  <si>
    <t>AW00022068</t>
  </si>
  <si>
    <t>v6S9BhI6qU6sMi5xL0NFxA==</t>
  </si>
  <si>
    <t>474925f4-3872-4eb8-b482-f52c89db29a6007</t>
  </si>
  <si>
    <t>AW00022086</t>
  </si>
  <si>
    <t>EWBRdozVlkO2jzrze/vIyg==</t>
  </si>
  <si>
    <t>474925f4-3872-4eb8-b482-f52c89db29a6008</t>
  </si>
  <si>
    <t>AW00023016</t>
  </si>
  <si>
    <t>fLBTDvAMOkKDz9yIjltcuA==</t>
  </si>
  <si>
    <t>474925f4-3872-4eb8-b482-f52c89db29a6009</t>
  </si>
  <si>
    <t>AW00023036</t>
  </si>
  <si>
    <t>SCHQYK2aJEeRyt1p6hWP4A==</t>
  </si>
  <si>
    <t>474925f4-3872-4eb8-b482-f52c89db29a6010</t>
  </si>
  <si>
    <t>AW00023071</t>
  </si>
  <si>
    <t>H0308XsnXkuyasJPKBcXRg==</t>
  </si>
  <si>
    <t>474925f4-3872-4eb8-b482-f52c89db29a6011</t>
  </si>
  <si>
    <t>AW00023550</t>
  </si>
  <si>
    <t>e6w4uvajwE6OgfAMpe67DQ==</t>
  </si>
  <si>
    <t>474925f4-3872-4eb8-b482-f52c89db29a6012</t>
  </si>
  <si>
    <t>AW00023742</t>
  </si>
  <si>
    <t>RZG5lohcckWmXLks8mziRw==</t>
  </si>
  <si>
    <t>474925f4-3872-4eb8-b482-f52c89db29a6013</t>
  </si>
  <si>
    <t>AW00024261</t>
  </si>
  <si>
    <t>OiE5C85v30CbiMz/A6+MjA==</t>
  </si>
  <si>
    <t>474925f4-3872-4eb8-b482-f52c89db29a6014</t>
  </si>
  <si>
    <t>AW00024339</t>
  </si>
  <si>
    <t>C95pcEGJUkSinohM3J1HhA==</t>
  </si>
  <si>
    <t>474925f4-3872-4eb8-b482-f52c89db29a6015</t>
  </si>
  <si>
    <t>AW00024513</t>
  </si>
  <si>
    <t>vMuJvfLtKUSXfDWi9y/yrQ==</t>
  </si>
  <si>
    <t>474925f4-3872-4eb8-b482-f52c89db29a6016</t>
  </si>
  <si>
    <t>AW00024735</t>
  </si>
  <si>
    <t>oFYrXOCg0Eat717EK8XKag==</t>
  </si>
  <si>
    <t>474925f4-3872-4eb8-b482-f52c89db29a6017</t>
  </si>
  <si>
    <t>AW00024796</t>
  </si>
  <si>
    <t>Iua0DaiRfkWBP3vYJ+qMaQ==</t>
  </si>
  <si>
    <t>474925f4-3872-4eb8-b482-f52c89db29a6018</t>
  </si>
  <si>
    <t>AW00025283</t>
  </si>
  <si>
    <t>UsKr0gswVkuIUF06dzGMDg==</t>
  </si>
  <si>
    <t>474925f4-3872-4eb8-b482-f52c89db29a6019</t>
  </si>
  <si>
    <t>AW00025401</t>
  </si>
  <si>
    <t>1A0d/AnPJUymgyOWeNCOmw==</t>
  </si>
  <si>
    <t>474925f4-3872-4eb8-b482-f52c89db29a6020</t>
  </si>
  <si>
    <t>AW00025427</t>
  </si>
  <si>
    <t>OQhUiK1JIEunxci2BfQc1A==</t>
  </si>
  <si>
    <t>474925f4-3872-4eb8-b482-f52c89db29a6021</t>
  </si>
  <si>
    <t>AW00025834</t>
  </si>
  <si>
    <t>R45Gso8vPEmRbuz6HThYJQ==</t>
  </si>
  <si>
    <t>474925f4-3872-4eb8-b482-f52c89db29a6022</t>
  </si>
  <si>
    <t>AW00025899</t>
  </si>
  <si>
    <t>jVokN4geI0yBsKbcvd3Xug==</t>
  </si>
  <si>
    <t>474925f4-3872-4eb8-b482-f52c89db29a6023</t>
  </si>
  <si>
    <t>AW00025953</t>
  </si>
  <si>
    <t>PQym2YehrU2mbEvbDxA/cQ==</t>
  </si>
  <si>
    <t>474925f4-3872-4eb8-b482-f52c89db29a6024</t>
  </si>
  <si>
    <t>AW00025954</t>
  </si>
  <si>
    <t>xQp6kiKTqkinnpVi2AUDBQ==</t>
  </si>
  <si>
    <t>474925f4-3872-4eb8-b482-f52c89db29a6025</t>
  </si>
  <si>
    <t>AW00025977</t>
  </si>
  <si>
    <t>3DqwC/r0EkWWHpzU9+Diww==</t>
  </si>
  <si>
    <t>474925f4-3872-4eb8-b482-f52c89db29a6026</t>
  </si>
  <si>
    <t>AW00025985</t>
  </si>
  <si>
    <t>MzLqiObxz0+kO6TjvFtMqw==</t>
  </si>
  <si>
    <t>474925f4-3872-4eb8-b482-f52c89db29a6027</t>
  </si>
  <si>
    <t>AW00026061</t>
  </si>
  <si>
    <t>u6FNjOXFqkW+8IKUbooWtA==</t>
  </si>
  <si>
    <t>474925f4-3872-4eb8-b482-f52c89db29a6028</t>
  </si>
  <si>
    <t>AW00026554</t>
  </si>
  <si>
    <t>QhKvSfhE+UO0EEdd8FyyuQ==</t>
  </si>
  <si>
    <t>474925f4-3872-4eb8-b482-f52c89db29a6029</t>
  </si>
  <si>
    <t>AW00027021</t>
  </si>
  <si>
    <t>srBRIn0nHEKLhQTEQUVuRg==</t>
  </si>
  <si>
    <t>474925f4-3872-4eb8-b482-f52c89db29a6030</t>
  </si>
  <si>
    <t>AW00027067</t>
  </si>
  <si>
    <t>cenAoSjBUkORrjAH61BiTg==</t>
  </si>
  <si>
    <t>474925f4-3872-4eb8-b482-f52c89db29a6031</t>
  </si>
  <si>
    <t>AW00027206</t>
  </si>
  <si>
    <t>1psUDTD3U0eYbIMHXOFjgw==</t>
  </si>
  <si>
    <t>474925f4-3872-4eb8-b482-f52c89db29a6032</t>
  </si>
  <si>
    <t>AW00027238</t>
  </si>
  <si>
    <t>LHqZNayGmkySeo2/yY1b+g==</t>
  </si>
  <si>
    <t>474925f4-3872-4eb8-b482-f52c89db29a6033</t>
  </si>
  <si>
    <t>AW00027508</t>
  </si>
  <si>
    <t>q3fRTZY3tUWBj7UxUHtP0A==</t>
  </si>
  <si>
    <t>474925f4-3872-4eb8-b482-f52c89db29a6034</t>
  </si>
  <si>
    <t>AW00027641</t>
  </si>
  <si>
    <t>vxUb9nbCrUi7XeLt0xmJ6g==</t>
  </si>
  <si>
    <t>474925f4-3872-4eb8-b482-f52c89db29a6035</t>
  </si>
  <si>
    <t>AW00027661</t>
  </si>
  <si>
    <t>jQDrfY9cUU+dqOBPFtfC/g==</t>
  </si>
  <si>
    <t>474925f4-3872-4eb8-b482-f52c89db29a6036</t>
  </si>
  <si>
    <t>AW00027662</t>
  </si>
  <si>
    <t>7yy6AY1y1kuUOVCBjHcBIg==</t>
  </si>
  <si>
    <t>474925f4-3872-4eb8-b482-f52c89db29a6037</t>
  </si>
  <si>
    <t>AW00027751</t>
  </si>
  <si>
    <t>ADEraWG0Y0adGlgWl5KtBQ==</t>
  </si>
  <si>
    <t>474925f4-3872-4eb8-b482-f52c89db29a6038</t>
  </si>
  <si>
    <t>AW00028007</t>
  </si>
  <si>
    <t>iUUojMXeS0aO7m3lQGOp+g==</t>
  </si>
  <si>
    <t>474925f4-3872-4eb8-b482-f52c89db29a6039</t>
  </si>
  <si>
    <t>AW00028089</t>
  </si>
  <si>
    <t>oQ00e4R1fk2vteoBF02aYQ==</t>
  </si>
  <si>
    <t>474925f4-3872-4eb8-b482-f52c89db29a6040</t>
  </si>
  <si>
    <t>AW00028593</t>
  </si>
  <si>
    <t>dK5UbKkIJkSL+fcMNH1WQA==</t>
  </si>
  <si>
    <t>474925f4-3872-4eb8-b482-f52c89db29a6041</t>
  </si>
  <si>
    <t>AW00028635</t>
  </si>
  <si>
    <t>1z/ErJjDbUOh2AG4qMlV2A==</t>
  </si>
  <si>
    <t>474925f4-3872-4eb8-b482-f52c89db29a6042</t>
  </si>
  <si>
    <t>AW00028784</t>
  </si>
  <si>
    <t>DHRasGj/CEKQN3UVI84Ogg==</t>
  </si>
  <si>
    <t>474925f4-3872-4eb8-b482-f52c89db29a6043</t>
  </si>
  <si>
    <t>AW00028866</t>
  </si>
  <si>
    <t>QQRTITU1o0y2jA0DmLhU+w==</t>
  </si>
  <si>
    <t>474925f4-3872-4eb8-b482-f52c89db29a6044</t>
  </si>
  <si>
    <t>AW00029166</t>
  </si>
  <si>
    <t>Couz7Ugmn0i7d2r2lwUKgA==</t>
  </si>
  <si>
    <t>474925f4-3872-4eb8-b482-f52c89db29a6045</t>
  </si>
  <si>
    <t>AW00029285</t>
  </si>
  <si>
    <t>jvhfA9WqjEenO1LoQBFkdw==</t>
  </si>
  <si>
    <t>474925f4-3872-4eb8-b482-f52c89db29a6046</t>
  </si>
  <si>
    <t>AW00011537</t>
  </si>
  <si>
    <t>8SeIqry2tUGycoxlN0CEFg==</t>
  </si>
  <si>
    <t>474925f4-3872-4eb8-b482-f52c89db29a6047</t>
  </si>
  <si>
    <t>AW00011539</t>
  </si>
  <si>
    <t>bb9KxSSoK06QT0aY9pqWgQ==</t>
  </si>
  <si>
    <t>474925f4-3872-4eb8-b482-f52c89db29a6048</t>
  </si>
  <si>
    <t>AW00011837</t>
  </si>
  <si>
    <t>R04xGugvaEmuT2Xa6XHWpg==</t>
  </si>
  <si>
    <t>474925f4-3872-4eb8-b482-f52c89db29a6049</t>
  </si>
  <si>
    <t>AW00011873</t>
  </si>
  <si>
    <t>ZP4qyY2mPEqGTOtEe0Pl6w==</t>
  </si>
  <si>
    <t>474925f4-3872-4eb8-b482-f52c89db29a6050</t>
  </si>
  <si>
    <t>AW00011945</t>
  </si>
  <si>
    <t>S9vrPjKeBUeLlyRS5W+M9g==</t>
  </si>
  <si>
    <t>474925f4-3872-4eb8-b482-f52c89db29a6051</t>
  </si>
  <si>
    <t>AW00012171</t>
  </si>
  <si>
    <t>ynB6ZRm+iECt7DLOgJy6TA==</t>
  </si>
  <si>
    <t>474925f4-3872-4eb8-b482-f52c89db29a6052</t>
  </si>
  <si>
    <t>AW00012421</t>
  </si>
  <si>
    <t>8OXlCXUIz06tnMmjU0Cl5Q==</t>
  </si>
  <si>
    <t>474925f4-3872-4eb8-b482-f52c89db29a6053</t>
  </si>
  <si>
    <t>AW00012426</t>
  </si>
  <si>
    <t>5x/OCRFoI0+xKUg9A3/seA==</t>
  </si>
  <si>
    <t>474925f4-3872-4eb8-b482-f52c89db29a6054</t>
  </si>
  <si>
    <t>AW00012789</t>
  </si>
  <si>
    <t>ctaSfbEodkGOEb/JCXwNQQ==</t>
  </si>
  <si>
    <t>474925f4-3872-4eb8-b482-f52c89db29a6055</t>
  </si>
  <si>
    <t>AW00013100</t>
  </si>
  <si>
    <t>ufOERkdNlUKqRbIaZYSSuQ==</t>
  </si>
  <si>
    <t>474925f4-3872-4eb8-b482-f52c89db29a6056</t>
  </si>
  <si>
    <t>AW00013181</t>
  </si>
  <si>
    <t>GZB6gZhcAkiHiljmQrHTJQ==</t>
  </si>
  <si>
    <t>474925f4-3872-4eb8-b482-f52c89db29a6057</t>
  </si>
  <si>
    <t>AW00013242</t>
  </si>
  <si>
    <t>EtCv/mQsGkuvzD15MryDWw==</t>
  </si>
  <si>
    <t>474925f4-3872-4eb8-b482-f52c89db29a6058</t>
  </si>
  <si>
    <t>AW00013325</t>
  </si>
  <si>
    <t>cBiq6gZDB0m0HQK/YgjUlw==</t>
  </si>
  <si>
    <t>474925f4-3872-4eb8-b482-f52c89db29a6059</t>
  </si>
  <si>
    <t>AW00013357</t>
  </si>
  <si>
    <t>TqeisfuWGEimS7z1JQoSPQ==</t>
  </si>
  <si>
    <t>474925f4-3872-4eb8-b482-f52c89db29a6060</t>
  </si>
  <si>
    <t>AW00013422</t>
  </si>
  <si>
    <t>b5Jp9zBFEUWQ5f7oFDeESw==</t>
  </si>
  <si>
    <t>474925f4-3872-4eb8-b482-f52c89db29a6061</t>
  </si>
  <si>
    <t>AW00013992</t>
  </si>
  <si>
    <t>lfvHzCnDX0y2dxCFVLZPIQ==</t>
  </si>
  <si>
    <t>474925f4-3872-4eb8-b482-f52c89db29a6062</t>
  </si>
  <si>
    <t>AW00014105</t>
  </si>
  <si>
    <t>zBFRY0byRU+oqQ0Xxvs3Qg==</t>
  </si>
  <si>
    <t>474925f4-3872-4eb8-b482-f52c89db29a6063</t>
  </si>
  <si>
    <t>AW00014515</t>
  </si>
  <si>
    <t>vu559AFtikOvhKw6juJtEQ==</t>
  </si>
  <si>
    <t>474925f4-3872-4eb8-b482-f52c89db29a6064</t>
  </si>
  <si>
    <t>AW00014870</t>
  </si>
  <si>
    <t>uqPGn8W2MESjEo5iqr56Ug==</t>
  </si>
  <si>
    <t>474925f4-3872-4eb8-b482-f52c89db29a6065</t>
  </si>
  <si>
    <t>AW00014892</t>
  </si>
  <si>
    <t>BD9JWhQRWkORYC35tzOj9w==</t>
  </si>
  <si>
    <t>474925f4-3872-4eb8-b482-f52c89db29a6066</t>
  </si>
  <si>
    <t>AW00015250</t>
  </si>
  <si>
    <t>RKxrCYyBMECrxaOtJ8EzyA==</t>
  </si>
  <si>
    <t>474925f4-3872-4eb8-b482-f52c89db29a6067</t>
  </si>
  <si>
    <t>AW00015431</t>
  </si>
  <si>
    <t>IT/t/Gej0U6foRORImI9kg==</t>
  </si>
  <si>
    <t>474925f4-3872-4eb8-b482-f52c89db29a6068</t>
  </si>
  <si>
    <t>AW00015433</t>
  </si>
  <si>
    <t>iJGcsPj8AUyjbUWlDiuqvQ==</t>
  </si>
  <si>
    <t>474925f4-3872-4eb8-b482-f52c89db29a6069</t>
  </si>
  <si>
    <t>AW00015517</t>
  </si>
  <si>
    <t>I3aUAqbcx0OG/wLr7awwiw==</t>
  </si>
  <si>
    <t>474925f4-3872-4eb8-b482-f52c89db29a6070</t>
  </si>
  <si>
    <t>AW00015518</t>
  </si>
  <si>
    <t>4uGbr8qilkKUXlwbtM+AZA==</t>
  </si>
  <si>
    <t>474925f4-3872-4eb8-b482-f52c89db29a6071</t>
  </si>
  <si>
    <t>AW00015769</t>
  </si>
  <si>
    <t>F5fwzlIUW0mha9g0wkDhkQ==</t>
  </si>
  <si>
    <t>474925f4-3872-4eb8-b482-f52c89db29a6072</t>
  </si>
  <si>
    <t>AW00016001</t>
  </si>
  <si>
    <t>47PLFDbnPUul30ZvPNnyvg==</t>
  </si>
  <si>
    <t>474925f4-3872-4eb8-b482-f52c89db29a6073</t>
  </si>
  <si>
    <t>AW00016150</t>
  </si>
  <si>
    <t>uY4WrpV4vUWHktx8DXst5w==</t>
  </si>
  <si>
    <t>474925f4-3872-4eb8-b482-f52c89db29a6074</t>
  </si>
  <si>
    <t>AW00016361</t>
  </si>
  <si>
    <t>BWmhzkMA7kKq9W2265Ic1A==</t>
  </si>
  <si>
    <t>474925f4-3872-4eb8-b482-f52c89db29a6075</t>
  </si>
  <si>
    <t>AW00016379</t>
  </si>
  <si>
    <t>F7ujiCuroE2Q1slFsFRbig==</t>
  </si>
  <si>
    <t>474925f4-3872-4eb8-b482-f52c89db29a6076</t>
  </si>
  <si>
    <t>AW00016871</t>
  </si>
  <si>
    <t>S2pEl6H1G0K9egi9lAByYA==</t>
  </si>
  <si>
    <t>474925f4-3872-4eb8-b482-f52c89db29a6077</t>
  </si>
  <si>
    <t>AW00016962</t>
  </si>
  <si>
    <t>FSi6I5NtL0GZX5Nl7rmGgA==</t>
  </si>
  <si>
    <t>474925f4-3872-4eb8-b482-f52c89db29a6078</t>
  </si>
  <si>
    <t>AW00017024</t>
  </si>
  <si>
    <t>6R36RHw/fkSMR184snmnJA==</t>
  </si>
  <si>
    <t>474925f4-3872-4eb8-b482-f52c89db29a6079</t>
  </si>
  <si>
    <t>AW00017335</t>
  </si>
  <si>
    <t>1T0TO/HAgEy9Hh1+aqJE0A==</t>
  </si>
  <si>
    <t>474925f4-3872-4eb8-b482-f52c89db29a6080</t>
  </si>
  <si>
    <t>AW00017419</t>
  </si>
  <si>
    <t>oV/QmKe8J0ulfJ10MrfV8A==</t>
  </si>
  <si>
    <t>474925f4-3872-4eb8-b482-f52c89db29a6081</t>
  </si>
  <si>
    <t>AW00017498</t>
  </si>
  <si>
    <t>ephBMFAC6ki4BWZsCcFsFg==</t>
  </si>
  <si>
    <t>474925f4-3872-4eb8-b482-f52c89db29a6082</t>
  </si>
  <si>
    <t>AW00017506</t>
  </si>
  <si>
    <t>edbojuOzZ0iY1MHhhWwDSA==</t>
  </si>
  <si>
    <t>474925f4-3872-4eb8-b482-f52c89db29a6083</t>
  </si>
  <si>
    <t>AW00017614</t>
  </si>
  <si>
    <t>XIaMaf17pkK5l+OYnrVJow==</t>
  </si>
  <si>
    <t>474925f4-3872-4eb8-b482-f52c89db29a6084</t>
  </si>
  <si>
    <t>AW00017617</t>
  </si>
  <si>
    <t>OEo+v3uaRk2T8qzSoYbb5A==</t>
  </si>
  <si>
    <t>474925f4-3872-4eb8-b482-f52c89db29a6085</t>
  </si>
  <si>
    <t>AW00018328</t>
  </si>
  <si>
    <t>hxGV1UTznEWDjHlgpGmFpA==</t>
  </si>
  <si>
    <t>474925f4-3872-4eb8-b482-f52c89db29a6086</t>
  </si>
  <si>
    <t>AW00018399</t>
  </si>
  <si>
    <t>aczRw/Hud0OZLz6lMjt6Iw==</t>
  </si>
  <si>
    <t>474925f4-3872-4eb8-b482-f52c89db29a6087</t>
  </si>
  <si>
    <t>AW00018613</t>
  </si>
  <si>
    <t>zrCpzMJtoUW0v4x3R2iotg==</t>
  </si>
  <si>
    <t>474925f4-3872-4eb8-b482-f52c89db29a6088</t>
  </si>
  <si>
    <t>AW00018684</t>
  </si>
  <si>
    <t>8Rm4VJlKLEiKV6Qn9vStYA==</t>
  </si>
  <si>
    <t>474925f4-3872-4eb8-b482-f52c89db29a6089</t>
  </si>
  <si>
    <t>AW00018807</t>
  </si>
  <si>
    <t>JOS+7bRZ0066aRQltINCnQ==</t>
  </si>
  <si>
    <t>474925f4-3872-4eb8-b482-f52c89db29a6090</t>
  </si>
  <si>
    <t>AW00018876</t>
  </si>
  <si>
    <t>hNUnfogPXk6G7qQ8ZAaoUA==</t>
  </si>
  <si>
    <t>474925f4-3872-4eb8-b482-f52c89db29a6091</t>
  </si>
  <si>
    <t>AW00019700</t>
  </si>
  <si>
    <t>BBmcdum1WESNYKyypur/Vw==</t>
  </si>
  <si>
    <t>474925f4-3872-4eb8-b482-f52c89db29a6092</t>
  </si>
  <si>
    <t>AW00019812</t>
  </si>
  <si>
    <t>oN87PvTt4Em0FaxELlWbDQ==</t>
  </si>
  <si>
    <t>474925f4-3872-4eb8-b482-f52c89db29a6093</t>
  </si>
  <si>
    <t>AW00019889</t>
  </si>
  <si>
    <t>GrYoBV0ic0+2aYvui6f7VQ==</t>
  </si>
  <si>
    <t>474925f4-3872-4eb8-b482-f52c89db29a6094</t>
  </si>
  <si>
    <t>AW00020030</t>
  </si>
  <si>
    <t>L0fIKMBAMESpw5gzVqfC+Q==</t>
  </si>
  <si>
    <t>474925f4-3872-4eb8-b482-f52c89db29a6095</t>
  </si>
  <si>
    <t>AW00020091</t>
  </si>
  <si>
    <t>7gfp1i292U+cCCeXhCTb8A==</t>
  </si>
  <si>
    <t>474925f4-3872-4eb8-b482-f52c89db29a6096</t>
  </si>
  <si>
    <t>AW00020290</t>
  </si>
  <si>
    <t>78ZjhDKwHUKqi2tbgv2RpA==</t>
  </si>
  <si>
    <t>474925f4-3872-4eb8-b482-f52c89db29a6097</t>
  </si>
  <si>
    <t>AW00020397</t>
  </si>
  <si>
    <t>tc9Lzho00U2Ygk8/fDshUg==</t>
  </si>
  <si>
    <t>474925f4-3872-4eb8-b482-f52c89db29a6098</t>
  </si>
  <si>
    <t>AW00020537</t>
  </si>
  <si>
    <t>SXMH0GRIGU6AmZnrZeJK0g==</t>
  </si>
  <si>
    <t>474925f4-3872-4eb8-b482-f52c89db29a6099</t>
  </si>
  <si>
    <t>AW00021154</t>
  </si>
  <si>
    <t>s+L7RE09mkWXZYvwBMKjDg==</t>
  </si>
  <si>
    <t>474925f4-3872-4eb8-b482-f52c89db29a6100</t>
  </si>
  <si>
    <t>AW00021261</t>
  </si>
  <si>
    <t>85yanBWChEGjrv9UgHUCgQ==</t>
  </si>
  <si>
    <t>474925f4-3872-4eb8-b482-f52c89db29a6101</t>
  </si>
  <si>
    <t>AW00021269</t>
  </si>
  <si>
    <t>fGEmqcceQEWJI2dC5DPYUQ==</t>
  </si>
  <si>
    <t>474925f4-3872-4eb8-b482-f52c89db29a6102</t>
  </si>
  <si>
    <t>AW00021476</t>
  </si>
  <si>
    <t>iXf7p/qAT0iHEibW550ibg==</t>
  </si>
  <si>
    <t>474925f4-3872-4eb8-b482-f52c89db29a6103</t>
  </si>
  <si>
    <t>AW00021610</t>
  </si>
  <si>
    <t>2SslWVH3hkWVQPMygIupaQ==</t>
  </si>
  <si>
    <t>474925f4-3872-4eb8-b482-f52c89db29a6104</t>
  </si>
  <si>
    <t>AW00021627</t>
  </si>
  <si>
    <t>OGM56KtSOU2B+0hCt1qhkQ==</t>
  </si>
  <si>
    <t>474925f4-3872-4eb8-b482-f52c89db29a6105</t>
  </si>
  <si>
    <t>AW00021640</t>
  </si>
  <si>
    <t>YRimUGS4GEC33zEmKme5ng==</t>
  </si>
  <si>
    <t>474925f4-3872-4eb8-b482-f52c89db29a6106</t>
  </si>
  <si>
    <t>AW00021932</t>
  </si>
  <si>
    <t>vPuWSeLF5U+UZdewvvSI5Q==</t>
  </si>
  <si>
    <t>474925f4-3872-4eb8-b482-f52c89db29a6107</t>
  </si>
  <si>
    <t>AW00022043</t>
  </si>
  <si>
    <t>NDoR/Z/o1EmCQ9xifmbbtg==</t>
  </si>
  <si>
    <t>474925f4-3872-4eb8-b482-f52c89db29a6108</t>
  </si>
  <si>
    <t>AW00022077</t>
  </si>
  <si>
    <t>dWW1E9D8zkOpujcPZo0+bQ==</t>
  </si>
  <si>
    <t>474925f4-3872-4eb8-b482-f52c89db29a6109</t>
  </si>
  <si>
    <t>AW00023041</t>
  </si>
  <si>
    <t>qGvBSRYkLUWOlwzhTsKEpA==</t>
  </si>
  <si>
    <t>474925f4-3872-4eb8-b482-f52c89db29a6110</t>
  </si>
  <si>
    <t>AW00023166</t>
  </si>
  <si>
    <t>Mc3DXJnBOki9p/bnKNcnOg==</t>
  </si>
  <si>
    <t>474925f4-3872-4eb8-b482-f52c89db29a6111</t>
  </si>
  <si>
    <t>AW00023338</t>
  </si>
  <si>
    <t>+izNDN0xr06U8NJBw90zZA==</t>
  </si>
  <si>
    <t>474925f4-3872-4eb8-b482-f52c89db29a6112</t>
  </si>
  <si>
    <t>AW00023393</t>
  </si>
  <si>
    <t>wjZWyMflm0qjfL14Ff0HMg==</t>
  </si>
  <si>
    <t>474925f4-3872-4eb8-b482-f52c89db29a6113</t>
  </si>
  <si>
    <t>AW00023400</t>
  </si>
  <si>
    <t>icRIIvqMCEmmjMkSdXzCgg==</t>
  </si>
  <si>
    <t>474925f4-3872-4eb8-b482-f52c89db29a6114</t>
  </si>
  <si>
    <t>AW00023493</t>
  </si>
  <si>
    <t>oWn5oTUMD0+fWr3qeQbQKw==</t>
  </si>
  <si>
    <t>474925f4-3872-4eb8-b482-f52c89db29a6115</t>
  </si>
  <si>
    <t>AW00023890</t>
  </si>
  <si>
    <t>zX3gHm/MFkmHNPMT0rZVtA==</t>
  </si>
  <si>
    <t>474925f4-3872-4eb8-b482-f52c89db29a6116</t>
  </si>
  <si>
    <t>AW00024409</t>
  </si>
  <si>
    <t>WIkeRSsdn06yFPqApWOtaw==</t>
  </si>
  <si>
    <t>474925f4-3872-4eb8-b482-f52c89db29a6117</t>
  </si>
  <si>
    <t>AW00024427</t>
  </si>
  <si>
    <t>FJvWp0+VM0WZWqSLqwp43g==</t>
  </si>
  <si>
    <t>474925f4-3872-4eb8-b482-f52c89db29a6118</t>
  </si>
  <si>
    <t>AW00024660</t>
  </si>
  <si>
    <t>GmFkLxfuzkG3Qzv+N11f/A==</t>
  </si>
  <si>
    <t>474925f4-3872-4eb8-b482-f52c89db29a6119</t>
  </si>
  <si>
    <t>AW00024812</t>
  </si>
  <si>
    <t>rGpPdqQoeEybU1bhoc4Jiw==</t>
  </si>
  <si>
    <t>474925f4-3872-4eb8-b482-f52c89db29a6120</t>
  </si>
  <si>
    <t>AW00025044</t>
  </si>
  <si>
    <t>tykdl6wiek2gOo/yr0jrIA==</t>
  </si>
  <si>
    <t>474925f4-3872-4eb8-b482-f52c89db29a6121</t>
  </si>
  <si>
    <t>AW00025099</t>
  </si>
  <si>
    <t>Zqpgivi7BE+Jhl9VnENlog==</t>
  </si>
  <si>
    <t>474925f4-3872-4eb8-b482-f52c89db29a6122</t>
  </si>
  <si>
    <t>AW00025909</t>
  </si>
  <si>
    <t>cYNodCeFeEuF8PvDkWIILA==</t>
  </si>
  <si>
    <t>474925f4-3872-4eb8-b482-f52c89db29a6123</t>
  </si>
  <si>
    <t>AW00025966</t>
  </si>
  <si>
    <t>3K0u0fWUcE+Sbmi6y023ag==</t>
  </si>
  <si>
    <t>474925f4-3872-4eb8-b482-f52c89db29a6124</t>
  </si>
  <si>
    <t>AW00025978</t>
  </si>
  <si>
    <t>t/ptQPjRkUyr6o7JFo/9uA==</t>
  </si>
  <si>
    <t>474925f4-3872-4eb8-b482-f52c89db29a6125</t>
  </si>
  <si>
    <t>AW00026128</t>
  </si>
  <si>
    <t>tumKIN6c60OjAJ9cW9TbrA==</t>
  </si>
  <si>
    <t>474925f4-3872-4eb8-b482-f52c89db29a6126</t>
  </si>
  <si>
    <t>AW00026523</t>
  </si>
  <si>
    <t>YWhZ1zeAZ0iKH9BMjnycWg==</t>
  </si>
  <si>
    <t>474925f4-3872-4eb8-b482-f52c89db29a6127</t>
  </si>
  <si>
    <t>AW00026649</t>
  </si>
  <si>
    <t>s/BTwsFhZUGW5H6J8NoqxQ==</t>
  </si>
  <si>
    <t>474925f4-3872-4eb8-b482-f52c89db29a6128</t>
  </si>
  <si>
    <t>AW00026728</t>
  </si>
  <si>
    <t>rIeQB5lR/E+C+X3AtZHZnA==</t>
  </si>
  <si>
    <t>474925f4-3872-4eb8-b482-f52c89db29a6129</t>
  </si>
  <si>
    <t>AW00026777</t>
  </si>
  <si>
    <t>pRwzLmR+FEiASTISbZiIFA==</t>
  </si>
  <si>
    <t>474925f4-3872-4eb8-b482-f52c89db29a6130</t>
  </si>
  <si>
    <t>AW00028331</t>
  </si>
  <si>
    <t>SAlq1IF8l0WLHv9NfjIY3Q==</t>
  </si>
  <si>
    <t>474925f4-3872-4eb8-b482-f52c89db29a6131</t>
  </si>
  <si>
    <t>AW00028653</t>
  </si>
  <si>
    <t>tZj/Mjvm/kCxcUwTAt7AcQ==</t>
  </si>
  <si>
    <t>474925f4-3872-4eb8-b482-f52c89db29a6132</t>
  </si>
  <si>
    <t>AW00028978</t>
  </si>
  <si>
    <t>TmK8G7b4Z0m+iREUZjLPuA==</t>
  </si>
  <si>
    <t>474925f4-3872-4eb8-b482-f52c89db29a6133</t>
  </si>
  <si>
    <t>AW00011043</t>
  </si>
  <si>
    <t>nHfHitrHSk6PViQoLqosag==</t>
  </si>
  <si>
    <t>474925f4-3872-4eb8-b482-f52c89db29a6134</t>
  </si>
  <si>
    <t>AW00011168</t>
  </si>
  <si>
    <t>R+qWXpU49Em73RFw3D2TEQ==</t>
  </si>
  <si>
    <t>474925f4-3872-4eb8-b482-f52c89db29a6135</t>
  </si>
  <si>
    <t>AW00011210</t>
  </si>
  <si>
    <t>GzS3Ubi5ok+HTwApTK9Geg==</t>
  </si>
  <si>
    <t>474925f4-3872-4eb8-b482-f52c89db29a6136</t>
  </si>
  <si>
    <t>AW00011307</t>
  </si>
  <si>
    <t>C0zs+S/Ju0aQBFWEFWoRjg==</t>
  </si>
  <si>
    <t>474925f4-3872-4eb8-b482-f52c89db29a6137</t>
  </si>
  <si>
    <t>AW00011319</t>
  </si>
  <si>
    <t>L7z70zzttkudxhqLpYL1zg==</t>
  </si>
  <si>
    <t>474925f4-3872-4eb8-b482-f52c89db29a6138</t>
  </si>
  <si>
    <t>AW00011327</t>
  </si>
  <si>
    <t>duLJA421bk6088z5VwUwlA==</t>
  </si>
  <si>
    <t>474925f4-3872-4eb8-b482-f52c89db29a6139</t>
  </si>
  <si>
    <t>AW00011666</t>
  </si>
  <si>
    <t>8bY53dYMwESqPZw4vCsz4Q==</t>
  </si>
  <si>
    <t>474925f4-3872-4eb8-b482-f52c89db29a6140</t>
  </si>
  <si>
    <t>AW00011683</t>
  </si>
  <si>
    <t>3Jn+Irgvy0utxnkzNfFjDQ==</t>
  </si>
  <si>
    <t>474925f4-3872-4eb8-b482-f52c89db29a6141</t>
  </si>
  <si>
    <t>AW00011705</t>
  </si>
  <si>
    <t>OZTkj5O8CEyZ1osK8lrTYg==</t>
  </si>
  <si>
    <t>474925f4-3872-4eb8-b482-f52c89db29a6142</t>
  </si>
  <si>
    <t>AW00011961</t>
  </si>
  <si>
    <t>+afyn6BMAkqpjBhqehLcMw==</t>
  </si>
  <si>
    <t>474925f4-3872-4eb8-b482-f52c89db29a6143</t>
  </si>
  <si>
    <t>AW00012052</t>
  </si>
  <si>
    <t>5Z7QomrkqUWmhTF4HYtDNQ==</t>
  </si>
  <si>
    <t>474925f4-3872-4eb8-b482-f52c89db29a6144</t>
  </si>
  <si>
    <t>AW00012073</t>
  </si>
  <si>
    <t>2sQRop5zg0WgYNeFQV43AA==</t>
  </si>
  <si>
    <t>474925f4-3872-4eb8-b482-f52c89db29a6145</t>
  </si>
  <si>
    <t>AW00012170</t>
  </si>
  <si>
    <t>SzM3TH9IlE+erc7jTWG/ug==</t>
  </si>
  <si>
    <t>474925f4-3872-4eb8-b482-f52c89db29a6146</t>
  </si>
  <si>
    <t>AW00012427</t>
  </si>
  <si>
    <t>N5o8X79NUEeXDU8jPiXtPw==</t>
  </si>
  <si>
    <t>474925f4-3872-4eb8-b482-f52c89db29a6147</t>
  </si>
  <si>
    <t>AW00012910</t>
  </si>
  <si>
    <t>6ZmHpIuoGUmthyJlFpXh3w==</t>
  </si>
  <si>
    <t>474925f4-3872-4eb8-b482-f52c89db29a6148</t>
  </si>
  <si>
    <t>AW00012943</t>
  </si>
  <si>
    <t>8UB94Ws9iUeguxVCC4fpqw==</t>
  </si>
  <si>
    <t>474925f4-3872-4eb8-b482-f52c89db29a6149</t>
  </si>
  <si>
    <t>AW00013170</t>
  </si>
  <si>
    <t>tGeqyRQXkkGFqwzvHmy8qA==</t>
  </si>
  <si>
    <t>474925f4-3872-4eb8-b482-f52c89db29a6150</t>
  </si>
  <si>
    <t>AW00013339</t>
  </si>
  <si>
    <t>AYlJqBYhg0SE0UEOoSi1Tw==</t>
  </si>
  <si>
    <t>474925f4-3872-4eb8-b482-f52c89db29a6151</t>
  </si>
  <si>
    <t>AW00013435</t>
  </si>
  <si>
    <t>Hy9NESl3A06hUzwekvOCGQ==</t>
  </si>
  <si>
    <t>474925f4-3872-4eb8-b482-f52c89db29a6152</t>
  </si>
  <si>
    <t>AW00013490</t>
  </si>
  <si>
    <t>vMGRL00CukmF+dor0te3fA==</t>
  </si>
  <si>
    <t>474925f4-3872-4eb8-b482-f52c89db29a6153</t>
  </si>
  <si>
    <t>AW00014443</t>
  </si>
  <si>
    <t>nqpgObu0dUCpSaKptKCOwQ==</t>
  </si>
  <si>
    <t>474925f4-3872-4eb8-b482-f52c89db29a6154</t>
  </si>
  <si>
    <t>AW00014464</t>
  </si>
  <si>
    <t>I2U8UJJML0O1VctyveSJIA==</t>
  </si>
  <si>
    <t>474925f4-3872-4eb8-b482-f52c89db29a6155</t>
  </si>
  <si>
    <t>AW00014593</t>
  </si>
  <si>
    <t>XS+RS0BsxUeHcVe4eRgEfg==</t>
  </si>
  <si>
    <t>474925f4-3872-4eb8-b482-f52c89db29a6156</t>
  </si>
  <si>
    <t>AW00014602</t>
  </si>
  <si>
    <t>zca2i3hRDUyt1RJt1XtTdQ==</t>
  </si>
  <si>
    <t>474925f4-3872-4eb8-b482-f52c89db29a6157</t>
  </si>
  <si>
    <t>AW00014603</t>
  </si>
  <si>
    <t>EhZ3KitjoUelF+dWFhWyqQ==</t>
  </si>
  <si>
    <t>474925f4-3872-4eb8-b482-f52c89db29a6158</t>
  </si>
  <si>
    <t>AW00014740</t>
  </si>
  <si>
    <t>/x0R857dY0C8D0i8FtzHDA==</t>
  </si>
  <si>
    <t>474925f4-3872-4eb8-b482-f52c89db29a6159</t>
  </si>
  <si>
    <t>AW00015245</t>
  </si>
  <si>
    <t>Q1B7VuO0eUKtXkmlyU5zSw==</t>
  </si>
  <si>
    <t>474925f4-3872-4eb8-b482-f52c89db29a6160</t>
  </si>
  <si>
    <t>AW00015544</t>
  </si>
  <si>
    <t>iyKlVF8lC0SNlDU6OUUnCg==</t>
  </si>
  <si>
    <t>474925f4-3872-4eb8-b482-f52c89db29a6161</t>
  </si>
  <si>
    <t>AW00015821</t>
  </si>
  <si>
    <t>vRHaKg3Z10+juzs0ISwddg==</t>
  </si>
  <si>
    <t>474925f4-3872-4eb8-b482-f52c89db29a6162</t>
  </si>
  <si>
    <t>AW00015839</t>
  </si>
  <si>
    <t>0/rMkxZ+e0qY4HXcLHNdsw==</t>
  </si>
  <si>
    <t>474925f4-3872-4eb8-b482-f52c89db29a6163</t>
  </si>
  <si>
    <t>AW00015875</t>
  </si>
  <si>
    <t>+dDjWQBCO0OLNNVO3Z3Nqw==</t>
  </si>
  <si>
    <t>474925f4-3872-4eb8-b482-f52c89db29a6164</t>
  </si>
  <si>
    <t>AW00016093</t>
  </si>
  <si>
    <t>d7TSBXEjYk23yROXkA4azg==</t>
  </si>
  <si>
    <t>474925f4-3872-4eb8-b482-f52c89db29a6165</t>
  </si>
  <si>
    <t>AW00016127</t>
  </si>
  <si>
    <t>gQw1u/PS1EOYZZEB4XwpsA==</t>
  </si>
  <si>
    <t>474925f4-3872-4eb8-b482-f52c89db29a6166</t>
  </si>
  <si>
    <t>AW00016787</t>
  </si>
  <si>
    <t>2a58n9XojkmXZsA4Z3rLqQ==</t>
  </si>
  <si>
    <t>474925f4-3872-4eb8-b482-f52c89db29a6167</t>
  </si>
  <si>
    <t>AW00017520</t>
  </si>
  <si>
    <t>ykktHhi+j06imnzCPDYARw==</t>
  </si>
  <si>
    <t>474925f4-3872-4eb8-b482-f52c89db29a6168</t>
  </si>
  <si>
    <t>AW00017538</t>
  </si>
  <si>
    <t>MWGudzmnskCVcU1fxYeItw==</t>
  </si>
  <si>
    <t>474925f4-3872-4eb8-b482-f52c89db29a6169</t>
  </si>
  <si>
    <t>AW00017581</t>
  </si>
  <si>
    <t>gFDfNF1GGkKJ97F2YpqVIQ==</t>
  </si>
  <si>
    <t>474925f4-3872-4eb8-b482-f52c89db29a6170</t>
  </si>
  <si>
    <t>AW00017664</t>
  </si>
  <si>
    <t>mufqBC3iR0akcb7Pwg7x+Q==</t>
  </si>
  <si>
    <t>474925f4-3872-4eb8-b482-f52c89db29a6171</t>
  </si>
  <si>
    <t>AW00017681</t>
  </si>
  <si>
    <t>2pmezgbQz0qRN7mbTI2Ugg==</t>
  </si>
  <si>
    <t>474925f4-3872-4eb8-b482-f52c89db29a6172</t>
  </si>
  <si>
    <t>AW00017860</t>
  </si>
  <si>
    <t>032pOmw1jU6I5zr2z2YWcQ==</t>
  </si>
  <si>
    <t>474925f4-3872-4eb8-b482-f52c89db29a6173</t>
  </si>
  <si>
    <t>AW00018070</t>
  </si>
  <si>
    <t>AnytP6jikEij349gSe0fpw==</t>
  </si>
  <si>
    <t>474925f4-3872-4eb8-b482-f52c89db29a6174</t>
  </si>
  <si>
    <t>AW00018111</t>
  </si>
  <si>
    <t>dvVJZdqtDESpTGcu6ECbXg==</t>
  </si>
  <si>
    <t>474925f4-3872-4eb8-b482-f52c89db29a6175</t>
  </si>
  <si>
    <t>AW00018385</t>
  </si>
  <si>
    <t>cjvDosmTmUaqcTYHvwW9mg==</t>
  </si>
  <si>
    <t>474925f4-3872-4eb8-b482-f52c89db29a6176</t>
  </si>
  <si>
    <t>AW00018648</t>
  </si>
  <si>
    <t>ZD3SwThiyEm8pfqLH6zYrg==</t>
  </si>
  <si>
    <t>474925f4-3872-4eb8-b482-f52c89db29a6177</t>
  </si>
  <si>
    <t>AW00018981</t>
  </si>
  <si>
    <t>XDWpxtsdckuwlqceO/k2vg==</t>
  </si>
  <si>
    <t>474925f4-3872-4eb8-b482-f52c89db29a6178</t>
  </si>
  <si>
    <t>AW00019112</t>
  </si>
  <si>
    <t>0WcBGe2j60iO4IA0mP2bmg==</t>
  </si>
  <si>
    <t>474925f4-3872-4eb8-b482-f52c89db29a6179</t>
  </si>
  <si>
    <t>AW00019159</t>
  </si>
  <si>
    <t>QaT7py76x0+mS053UM7GgA==</t>
  </si>
  <si>
    <t>474925f4-3872-4eb8-b482-f52c89db29a6180</t>
  </si>
  <si>
    <t>AW00019162</t>
  </si>
  <si>
    <t>K3qCu+19RkStvTo7sLh3sw==</t>
  </si>
  <si>
    <t>474925f4-3872-4eb8-b482-f52c89db29a6181</t>
  </si>
  <si>
    <t>AW00019218</t>
  </si>
  <si>
    <t>ecnBShUfTkSjIPikzdrlZg==</t>
  </si>
  <si>
    <t>474925f4-3872-4eb8-b482-f52c89db29a6182</t>
  </si>
  <si>
    <t>AW00019715</t>
  </si>
  <si>
    <t>olD0oi+uuUqn+GcCvXuyNQ==</t>
  </si>
  <si>
    <t>474925f4-3872-4eb8-b482-f52c89db29a6183</t>
  </si>
  <si>
    <t>AW00020337</t>
  </si>
  <si>
    <t>fFwfGOBSQkya5XKuLjSQ4A==</t>
  </si>
  <si>
    <t>474925f4-3872-4eb8-b482-f52c89db29a6184</t>
  </si>
  <si>
    <t>AW00020351</t>
  </si>
  <si>
    <t>0kMYfLxnCEa5KGUrUCO0iw==</t>
  </si>
  <si>
    <t>474925f4-3872-4eb8-b482-f52c89db29a6185</t>
  </si>
  <si>
    <t>AW00020382</t>
  </si>
  <si>
    <t>+ezFkFglEECXmaU7snLt2Q==</t>
  </si>
  <si>
    <t>474925f4-3872-4eb8-b482-f52c89db29a6186</t>
  </si>
  <si>
    <t>AW00020671</t>
  </si>
  <si>
    <t>nddoCtqhf0+TSycL65SVhg==</t>
  </si>
  <si>
    <t>474925f4-3872-4eb8-b482-f52c89db29a6187</t>
  </si>
  <si>
    <t>AW00020766</t>
  </si>
  <si>
    <t>w9MXV2ratkKISWfgtjDF+w==</t>
  </si>
  <si>
    <t>474925f4-3872-4eb8-b482-f52c89db29a6188</t>
  </si>
  <si>
    <t>AW00021287</t>
  </si>
  <si>
    <t>4+xublgaNkeSXf3XvIdkUg==</t>
  </si>
  <si>
    <t>474925f4-3872-4eb8-b482-f52c89db29a6189</t>
  </si>
  <si>
    <t>AW00021426</t>
  </si>
  <si>
    <t>TFENhoXxe0KvUfR/82vCtQ==</t>
  </si>
  <si>
    <t>474925f4-3872-4eb8-b482-f52c89db29a6190</t>
  </si>
  <si>
    <t>AW00022072</t>
  </si>
  <si>
    <t>J40UYe8zt0G8oxUFv/mgaw==</t>
  </si>
  <si>
    <t>474925f4-3872-4eb8-b482-f52c89db29a6191</t>
  </si>
  <si>
    <t>AW00022337</t>
  </si>
  <si>
    <t>SrVHsvPauEigXzhTw/vtrQ==</t>
  </si>
  <si>
    <t>474925f4-3872-4eb8-b482-f52c89db29a6192</t>
  </si>
  <si>
    <t>AW00022362</t>
  </si>
  <si>
    <t>7JnkQTm9PUiXMlY4zIXvTA==</t>
  </si>
  <si>
    <t>474925f4-3872-4eb8-b482-f52c89db29a6193</t>
  </si>
  <si>
    <t>AW00022375</t>
  </si>
  <si>
    <t>qIp+ibRQe0aRc6jvP0xWQA==</t>
  </si>
  <si>
    <t>474925f4-3872-4eb8-b482-f52c89db29a6194</t>
  </si>
  <si>
    <t>AW00022991</t>
  </si>
  <si>
    <t>g2HiuKTp0U6bcAqigVfGdg==</t>
  </si>
  <si>
    <t>474925f4-3872-4eb8-b482-f52c89db29a6195</t>
  </si>
  <si>
    <t>AW00023171</t>
  </si>
  <si>
    <t>BliwBh5KLUyg1HD5COp/Hw==</t>
  </si>
  <si>
    <t>474925f4-3872-4eb8-b482-f52c89db29a6196</t>
  </si>
  <si>
    <t>AW00023355</t>
  </si>
  <si>
    <t>OFrHqEpZ7UKqWEopNIXCnA==</t>
  </si>
  <si>
    <t>474925f4-3872-4eb8-b482-f52c89db29a6197</t>
  </si>
  <si>
    <t>AW00023515</t>
  </si>
  <si>
    <t>NMcRQQMe206B39KpYDtJOw==</t>
  </si>
  <si>
    <t>474925f4-3872-4eb8-b482-f52c89db29a6198</t>
  </si>
  <si>
    <t>AW00023549</t>
  </si>
  <si>
    <t>3PIYwwerJkKDrC/fpUGegg==</t>
  </si>
  <si>
    <t>474925f4-3872-4eb8-b482-f52c89db29a6199</t>
  </si>
  <si>
    <t>AW00023688</t>
  </si>
  <si>
    <t>TNvMOaW5DUSeliyPSKG2BQ==</t>
  </si>
  <si>
    <t>474925f4-3872-4eb8-b482-f52c89db29a6200</t>
  </si>
  <si>
    <t>AW00024288</t>
  </si>
  <si>
    <t>bxqNNvn1kE+BACW5/jMMzg==</t>
  </si>
  <si>
    <t>474925f4-3872-4eb8-b482-f52c89db29a6201</t>
  </si>
  <si>
    <t>AW00024340</t>
  </si>
  <si>
    <t>iRdtggQYJkqyeH0TuO+KIA==</t>
  </si>
  <si>
    <t>474925f4-3872-4eb8-b482-f52c89db29a6202</t>
  </si>
  <si>
    <t>AW00024515</t>
  </si>
  <si>
    <t>/OCRMwcGY0mXtPiQ1NJQhg==</t>
  </si>
  <si>
    <t>474925f4-3872-4eb8-b482-f52c89db29a6203</t>
  </si>
  <si>
    <t>AW00024524</t>
  </si>
  <si>
    <t>QcLAVnNRO0ShLHkxsTqLEA==</t>
  </si>
  <si>
    <t>474925f4-3872-4eb8-b482-f52c89db29a6204</t>
  </si>
  <si>
    <t>AW00024810</t>
  </si>
  <si>
    <t>wjJGekJJBUKjxhpQLBYBvA==</t>
  </si>
  <si>
    <t>474925f4-3872-4eb8-b482-f52c89db29a6205</t>
  </si>
  <si>
    <t>AW00024956</t>
  </si>
  <si>
    <t>oVE/szkEWUmQyEpDPlq4sg==</t>
  </si>
  <si>
    <t>474925f4-3872-4eb8-b482-f52c89db29a6206</t>
  </si>
  <si>
    <t>AW00025376</t>
  </si>
  <si>
    <t>p1wTj7OYKUWFZZFmh2WWpg==</t>
  </si>
  <si>
    <t>474925f4-3872-4eb8-b482-f52c89db29a6207</t>
  </si>
  <si>
    <t>AW00025382</t>
  </si>
  <si>
    <t>izvEGZw/+ku3rKyk03PYgg==</t>
  </si>
  <si>
    <t>474925f4-3872-4eb8-b482-f52c89db29a6208</t>
  </si>
  <si>
    <t>AW00025410</t>
  </si>
  <si>
    <t>a9RyXt8F3E6q8KEugXmhAg==</t>
  </si>
  <si>
    <t>474925f4-3872-4eb8-b482-f52c89db29a6209</t>
  </si>
  <si>
    <t>AW00026059</t>
  </si>
  <si>
    <t>EV5ONlbvZE+bfM+qHlub1g==</t>
  </si>
  <si>
    <t>474925f4-3872-4eb8-b482-f52c89db29a6210</t>
  </si>
  <si>
    <t>AW00026172</t>
  </si>
  <si>
    <t>FnljO5uj00K9Ggqi4xwCeA==</t>
  </si>
  <si>
    <t>474925f4-3872-4eb8-b482-f52c89db29a6211</t>
  </si>
  <si>
    <t>AW00026309</t>
  </si>
  <si>
    <t>vSInt7M2Z0WznIXey9XR9g==</t>
  </si>
  <si>
    <t>474925f4-3872-4eb8-b482-f52c89db29a6212</t>
  </si>
  <si>
    <t>AW00026738</t>
  </si>
  <si>
    <t>xtrD6Dwpe0Gh8HWdytwXtw==</t>
  </si>
  <si>
    <t>474925f4-3872-4eb8-b482-f52c89db29a6213</t>
  </si>
  <si>
    <t>AW00027092</t>
  </si>
  <si>
    <t>JzE1eisOf0+4A6IAtHqOyw==</t>
  </si>
  <si>
    <t>474925f4-3872-4eb8-b482-f52c89db29a6214</t>
  </si>
  <si>
    <t>AW00027277</t>
  </si>
  <si>
    <t>0Ep3N9wEe0evKjcVtrMQuA==</t>
  </si>
  <si>
    <t>474925f4-3872-4eb8-b482-f52c89db29a6215</t>
  </si>
  <si>
    <t>AW00027410</t>
  </si>
  <si>
    <t>7agO2/P9ZU6H6GxCo2ZYNg==</t>
  </si>
  <si>
    <t>474925f4-3872-4eb8-b482-f52c89db29a6216</t>
  </si>
  <si>
    <t>AW00027417</t>
  </si>
  <si>
    <t>9hgcZ0Ijq0q3ScEqjTjIqA==</t>
  </si>
  <si>
    <t>474925f4-3872-4eb8-b482-f52c89db29a6217</t>
  </si>
  <si>
    <t>AW00027505</t>
  </si>
  <si>
    <t>Yb0eQC9mI0yBIpMdPPB7Qg==</t>
  </si>
  <si>
    <t>474925f4-3872-4eb8-b482-f52c89db29a6218</t>
  </si>
  <si>
    <t>AW00027543</t>
  </si>
  <si>
    <t>vvf5gE3J3k6RmHW9aDERYA==</t>
  </si>
  <si>
    <t>474925f4-3872-4eb8-b482-f52c89db29a6219</t>
  </si>
  <si>
    <t>AW00028172</t>
  </si>
  <si>
    <t>GrKR/I+ZaEG690OkU8wTMg==</t>
  </si>
  <si>
    <t>474925f4-3872-4eb8-b482-f52c89db29a6220</t>
  </si>
  <si>
    <t>AW00028200</t>
  </si>
  <si>
    <t>8QM4V9SEjEuX80mw6/fn9A==</t>
  </si>
  <si>
    <t>474925f4-3872-4eb8-b482-f52c89db29a6221</t>
  </si>
  <si>
    <t>AW00028811</t>
  </si>
  <si>
    <t>i7hvzRaMzECDFfd/35efgg==</t>
  </si>
  <si>
    <t>474925f4-3872-4eb8-b482-f52c89db29a6222</t>
  </si>
  <si>
    <t>AW00029235</t>
  </si>
  <si>
    <t>hFLF6SpIpk6Gip/m7BNPPA==</t>
  </si>
  <si>
    <t>474925f4-3872-4eb8-b482-f52c89db29a6223</t>
  </si>
  <si>
    <t>AW00029279</t>
  </si>
  <si>
    <t>U7NNOCdWx0irz7g+jzVSiA==</t>
  </si>
  <si>
    <t>474925f4-3872-4eb8-b482-f52c89db29a6224</t>
  </si>
  <si>
    <t>AW00011053</t>
  </si>
  <si>
    <t>vcNkEi46S0OS4IGtp3VWcw==</t>
  </si>
  <si>
    <t>474925f4-3872-4eb8-b482-f52c89db29a6225</t>
  </si>
  <si>
    <t>AW00011288</t>
  </si>
  <si>
    <t>JdOmIviXqkW3o12I1M8fwA==</t>
  </si>
  <si>
    <t>474925f4-3872-4eb8-b482-f52c89db29a6226</t>
  </si>
  <si>
    <t>AW00011658</t>
  </si>
  <si>
    <t>5gO4wYuQVE+shYn9RBwSQg==</t>
  </si>
  <si>
    <t>474925f4-3872-4eb8-b482-f52c89db29a6227</t>
  </si>
  <si>
    <t>AW00011714</t>
  </si>
  <si>
    <t>/K1ZSmOG1ECq/smw1uSWnQ==</t>
  </si>
  <si>
    <t>474925f4-3872-4eb8-b482-f52c89db29a6228</t>
  </si>
  <si>
    <t>AW00011923</t>
  </si>
  <si>
    <t>/fQdNtzJtU6zBuzHh36aoA==</t>
  </si>
  <si>
    <t>474925f4-3872-4eb8-b482-f52c89db29a6229</t>
  </si>
  <si>
    <t>AW00012157</t>
  </si>
  <si>
    <t>r5L7wWSvZ0iAQZed045/2A==</t>
  </si>
  <si>
    <t>474925f4-3872-4eb8-b482-f52c89db29a6230</t>
  </si>
  <si>
    <t>AW00012169</t>
  </si>
  <si>
    <t>URNtTYPQC0OmLrtB10wf6w==</t>
  </si>
  <si>
    <t>474925f4-3872-4eb8-b482-f52c89db29a6231</t>
  </si>
  <si>
    <t>AW00012410</t>
  </si>
  <si>
    <t>S6yrsiBIDkOlOGZbZ4gU3Q==</t>
  </si>
  <si>
    <t>474925f4-3872-4eb8-b482-f52c89db29a6232</t>
  </si>
  <si>
    <t>AW00012768</t>
  </si>
  <si>
    <t>rYFz4XPut0+C/+fG12Cijw==</t>
  </si>
  <si>
    <t>474925f4-3872-4eb8-b482-f52c89db29a6233</t>
  </si>
  <si>
    <t>AW00013142</t>
  </si>
  <si>
    <t>3EGMpv0Fr0u09IXOdgypBA==</t>
  </si>
  <si>
    <t>474925f4-3872-4eb8-b482-f52c89db29a6234</t>
  </si>
  <si>
    <t>AW00013299</t>
  </si>
  <si>
    <t>ExOEfA6uTEWkxHQkFZTb9g==</t>
  </si>
  <si>
    <t>474925f4-3872-4eb8-b482-f52c89db29a6235</t>
  </si>
  <si>
    <t>AW00013715</t>
  </si>
  <si>
    <t>oMgnC1hGHkC6HHpLWqNk9Q==</t>
  </si>
  <si>
    <t>474925f4-3872-4eb8-b482-f52c89db29a6236</t>
  </si>
  <si>
    <t>AW00013876</t>
  </si>
  <si>
    <t>SSjdXycP4E+3HoKmOvwT4g==</t>
  </si>
  <si>
    <t>474925f4-3872-4eb8-b482-f52c89db29a6237</t>
  </si>
  <si>
    <t>AW00014435</t>
  </si>
  <si>
    <t>Q1tkZ0yOqEuCs+yu1xpoxw==</t>
  </si>
  <si>
    <t>474925f4-3872-4eb8-b482-f52c89db29a6238</t>
  </si>
  <si>
    <t>AW00014513</t>
  </si>
  <si>
    <t>/wOvxn4QFUanNYpKE3baAg==</t>
  </si>
  <si>
    <t>474925f4-3872-4eb8-b482-f52c89db29a6239</t>
  </si>
  <si>
    <t>AW00015017</t>
  </si>
  <si>
    <t>BcvRDH1pD0ec6L7Wra9hEA==</t>
  </si>
  <si>
    <t>474925f4-3872-4eb8-b482-f52c89db29a6240</t>
  </si>
  <si>
    <t>AW00015274</t>
  </si>
  <si>
    <t>EV0Av4TtiUWW3NmJ+KL3RQ==</t>
  </si>
  <si>
    <t>474925f4-3872-4eb8-b482-f52c89db29a6241</t>
  </si>
  <si>
    <t>AW00015302</t>
  </si>
  <si>
    <t>ZsLNauWyjUmtiDaqlG24cw==</t>
  </si>
  <si>
    <t>474925f4-3872-4eb8-b482-f52c89db29a6242</t>
  </si>
  <si>
    <t>AW00015412</t>
  </si>
  <si>
    <t>ImOGRvRYRUeaq4Ep5qAE0g==</t>
  </si>
  <si>
    <t>474925f4-3872-4eb8-b482-f52c89db29a6243</t>
  </si>
  <si>
    <t>AW00015883</t>
  </si>
  <si>
    <t>+6+hhZlI1UOvjGR8+gJr0g==</t>
  </si>
  <si>
    <t>474925f4-3872-4eb8-b482-f52c89db29a6244</t>
  </si>
  <si>
    <t>AW00015890</t>
  </si>
  <si>
    <t>u4vPDDa23Uqu0H/ctCrAFQ==</t>
  </si>
  <si>
    <t>474925f4-3872-4eb8-b482-f52c89db29a6245</t>
  </si>
  <si>
    <t>AW00015956</t>
  </si>
  <si>
    <t>tzv66PA0+kG5rQ0JGWnZZQ==</t>
  </si>
  <si>
    <t>474925f4-3872-4eb8-b482-f52c89db29a6246</t>
  </si>
  <si>
    <t>AW00015995</t>
  </si>
  <si>
    <t>ExscfU4JIUONBbL2e3HktQ==</t>
  </si>
  <si>
    <t>474925f4-3872-4eb8-b482-f52c89db29a6247</t>
  </si>
  <si>
    <t>AW00016080</t>
  </si>
  <si>
    <t>pLPh8OKvMkWhAh1nflvW/Q==</t>
  </si>
  <si>
    <t>474925f4-3872-4eb8-b482-f52c89db29a6248</t>
  </si>
  <si>
    <t>AW00016860</t>
  </si>
  <si>
    <t>FVSakmp5z028YVXkY9a6zQ==</t>
  </si>
  <si>
    <t>474925f4-3872-4eb8-b482-f52c89db29a6249</t>
  </si>
  <si>
    <t>AW00016988</t>
  </si>
  <si>
    <t>Dx5cGci8iE66GnJ0riCV6g==</t>
  </si>
  <si>
    <t>474925f4-3872-4eb8-b482-f52c89db29a6250</t>
  </si>
  <si>
    <t>AW00017525</t>
  </si>
  <si>
    <t>NU/ybwmLHEa3gIBOUfvuQw==</t>
  </si>
  <si>
    <t>474925f4-3872-4eb8-b482-f52c89db29a6251</t>
  </si>
  <si>
    <t>AW00017563</t>
  </si>
  <si>
    <t>tcifHuSav0WPEnbjVU168A==</t>
  </si>
  <si>
    <t>474925f4-3872-4eb8-b482-f52c89db29a6252</t>
  </si>
  <si>
    <t>AW00018123</t>
  </si>
  <si>
    <t>V+IIRs1WSkeXAKNntZk9dw==</t>
  </si>
  <si>
    <t>474925f4-3872-4eb8-b482-f52c89db29a6253</t>
  </si>
  <si>
    <t>AW00018350</t>
  </si>
  <si>
    <t>r5L/gXTd2UeuEN5KY7mxjw==</t>
  </si>
  <si>
    <t>474925f4-3872-4eb8-b482-f52c89db29a6254</t>
  </si>
  <si>
    <t>AW00018563</t>
  </si>
  <si>
    <t>wmfHxx34e0u4VDoVfVRQNA==</t>
  </si>
  <si>
    <t>474925f4-3872-4eb8-b482-f52c89db29a6255</t>
  </si>
  <si>
    <t>AW00018596</t>
  </si>
  <si>
    <t>9TyprJUkOUWkOApFxcQSgA==</t>
  </si>
  <si>
    <t>474925f4-3872-4eb8-b482-f52c89db29a6256</t>
  </si>
  <si>
    <t>AW00018672</t>
  </si>
  <si>
    <t>KFFJxZvUBEK4PbXzAsS6iA==</t>
  </si>
  <si>
    <t>474925f4-3872-4eb8-b482-f52c89db29a6257</t>
  </si>
  <si>
    <t>AW00018774</t>
  </si>
  <si>
    <t>zfeJA8bD10uUqiJfNxRX0g==</t>
  </si>
  <si>
    <t>474925f4-3872-4eb8-b482-f52c89db29a6258</t>
  </si>
  <si>
    <t>AW00018913</t>
  </si>
  <si>
    <t>xr9qESk/qEe1xA2NVmOdWA==</t>
  </si>
  <si>
    <t>474925f4-3872-4eb8-b482-f52c89db29a6259</t>
  </si>
  <si>
    <t>AW00019397</t>
  </si>
  <si>
    <t>E7RweeaZYkm8mH+mUZgc7Q==</t>
  </si>
  <si>
    <t>474925f4-3872-4eb8-b482-f52c89db29a6260</t>
  </si>
  <si>
    <t>AW00019409</t>
  </si>
  <si>
    <t>c/TaYS/GZ0eGt7I3B14CeA==</t>
  </si>
  <si>
    <t>474925f4-3872-4eb8-b482-f52c89db29a6261</t>
  </si>
  <si>
    <t>AW00019530</t>
  </si>
  <si>
    <t>4aniI1PzK0yEUL60Bqq66A==</t>
  </si>
  <si>
    <t>474925f4-3872-4eb8-b482-f52c89db29a6262</t>
  </si>
  <si>
    <t>AW00019698</t>
  </si>
  <si>
    <t>3BBPaIKdPkiU4Di2BZTcKA==</t>
  </si>
  <si>
    <t>474925f4-3872-4eb8-b482-f52c89db29a6263</t>
  </si>
  <si>
    <t>AW00019744</t>
  </si>
  <si>
    <t>0+Km4mtCNkibQEanEFQDPw==</t>
  </si>
  <si>
    <t>474925f4-3872-4eb8-b482-f52c89db29a6264</t>
  </si>
  <si>
    <t>AW00019808</t>
  </si>
  <si>
    <t>KQauL9hRc0qdSY05KRuBAw==</t>
  </si>
  <si>
    <t>474925f4-3872-4eb8-b482-f52c89db29a6265</t>
  </si>
  <si>
    <t>AW00020014</t>
  </si>
  <si>
    <t>/jI1yczzJUeXuPpWFBQIuQ==</t>
  </si>
  <si>
    <t>474925f4-3872-4eb8-b482-f52c89db29a6266</t>
  </si>
  <si>
    <t>AW00020020</t>
  </si>
  <si>
    <t>KOh/Wq2apEu/wDpeuKUZIA==</t>
  </si>
  <si>
    <t>474925f4-3872-4eb8-b482-f52c89db29a6267</t>
  </si>
  <si>
    <t>AW00020098</t>
  </si>
  <si>
    <t>e6kM8U2iR0OZeQjP7MZWsQ==</t>
  </si>
  <si>
    <t>474925f4-3872-4eb8-b482-f52c89db29a6268</t>
  </si>
  <si>
    <t>AW00020100</t>
  </si>
  <si>
    <t>uMo/t1mrRES/21dAT9K+Mw==</t>
  </si>
  <si>
    <t>474925f4-3872-4eb8-b482-f52c89db29a6269</t>
  </si>
  <si>
    <t>AW00020307</t>
  </si>
  <si>
    <t>KNj3pln7aUqnohPdDEAZlQ==</t>
  </si>
  <si>
    <t>474925f4-3872-4eb8-b482-f52c89db29a6270</t>
  </si>
  <si>
    <t>AW00020503</t>
  </si>
  <si>
    <t>3YSDGWyJZ0aBKUL+i2oXBQ==</t>
  </si>
  <si>
    <t>474925f4-3872-4eb8-b482-f52c89db29a6271</t>
  </si>
  <si>
    <t>AW00020640</t>
  </si>
  <si>
    <t>HBI0+QFlKU61x5nIhZA33w==</t>
  </si>
  <si>
    <t>474925f4-3872-4eb8-b482-f52c89db29a6272</t>
  </si>
  <si>
    <t>AW00020653</t>
  </si>
  <si>
    <t>WPXYUK/19E6h8Rz3YGfO+w==</t>
  </si>
  <si>
    <t>474925f4-3872-4eb8-b482-f52c89db29a6273</t>
  </si>
  <si>
    <t>AW00020700</t>
  </si>
  <si>
    <t>97Y3ys7eVUC7bTCWuOk8iA==</t>
  </si>
  <si>
    <t>474925f4-3872-4eb8-b482-f52c89db29a6274</t>
  </si>
  <si>
    <t>AW00021242</t>
  </si>
  <si>
    <t>tTQgWciQPEuovy3JYCtjpA==</t>
  </si>
  <si>
    <t>474925f4-3872-4eb8-b482-f52c89db29a6275</t>
  </si>
  <si>
    <t>AW00021315</t>
  </si>
  <si>
    <t>11ti8/9+zkyVsISdG3iXXA==</t>
  </si>
  <si>
    <t>474925f4-3872-4eb8-b482-f52c89db29a6276</t>
  </si>
  <si>
    <t>AW00021487</t>
  </si>
  <si>
    <t>HW/wiyRszk6HR2FX9MTI8Q==</t>
  </si>
  <si>
    <t>474925f4-3872-4eb8-b482-f52c89db29a6277</t>
  </si>
  <si>
    <t>AW00021497</t>
  </si>
  <si>
    <t>VWck5xStmEKsCXbMEhVpnA==</t>
  </si>
  <si>
    <t>474925f4-3872-4eb8-b482-f52c89db29a6278</t>
  </si>
  <si>
    <t>AW00022270</t>
  </si>
  <si>
    <t>YZKk0GBCKkyr09kLB4fipQ==</t>
  </si>
  <si>
    <t>474925f4-3872-4eb8-b482-f52c89db29a6279</t>
  </si>
  <si>
    <t>AW00022361</t>
  </si>
  <si>
    <t>cllqbNcjRU+iRf2+xjY9Fg==</t>
  </si>
  <si>
    <t>474925f4-3872-4eb8-b482-f52c89db29a6280</t>
  </si>
  <si>
    <t>AW00022789</t>
  </si>
  <si>
    <t>+RTo5uWIE0S279InJeah8A==</t>
  </si>
  <si>
    <t>474925f4-3872-4eb8-b482-f52c89db29a6281</t>
  </si>
  <si>
    <t>AW00023155</t>
  </si>
  <si>
    <t>mwD2ZG2DbkOR3gHpEM2Yjg==</t>
  </si>
  <si>
    <t>474925f4-3872-4eb8-b482-f52c89db29a6282</t>
  </si>
  <si>
    <t>AW00023297</t>
  </si>
  <si>
    <t>FrQ8go2vnUutfr3Sz3Pzqw==</t>
  </si>
  <si>
    <t>474925f4-3872-4eb8-b482-f52c89db29a6283</t>
  </si>
  <si>
    <t>AW00023685</t>
  </si>
  <si>
    <t>KnHP82GxjEOiBl9w59DSqQ==</t>
  </si>
  <si>
    <t>474925f4-3872-4eb8-b482-f52c89db29a6284</t>
  </si>
  <si>
    <t>AW00023703</t>
  </si>
  <si>
    <t>FaHFvgBaekWm0R4Dv1f1uQ==</t>
  </si>
  <si>
    <t>474925f4-3872-4eb8-b482-f52c89db29a6285</t>
  </si>
  <si>
    <t>AW00023826</t>
  </si>
  <si>
    <t>p39XPZ0bdE6yrvCd6NMYNw==</t>
  </si>
  <si>
    <t>474925f4-3872-4eb8-b482-f52c89db29a6286</t>
  </si>
  <si>
    <t>AW00024227</t>
  </si>
  <si>
    <t>+hqg93wiSEakrmGWg66nnw==</t>
  </si>
  <si>
    <t>474925f4-3872-4eb8-b482-f52c89db29a6287</t>
  </si>
  <si>
    <t>AW00024419</t>
  </si>
  <si>
    <t>R+fJ8Zqo10iotfc0pvrcKA==</t>
  </si>
  <si>
    <t>474925f4-3872-4eb8-b482-f52c89db29a6288</t>
  </si>
  <si>
    <t>AW00024619</t>
  </si>
  <si>
    <t>QEB/Tq4kYkiGoDMwaPfh/A==</t>
  </si>
  <si>
    <t>474925f4-3872-4eb8-b482-f52c89db29a6289</t>
  </si>
  <si>
    <t>AW00024662</t>
  </si>
  <si>
    <t>aicMbuPMZkCLHLTcA2NwkQ==</t>
  </si>
  <si>
    <t>474925f4-3872-4eb8-b482-f52c89db29a6290</t>
  </si>
  <si>
    <t>AW00024668</t>
  </si>
  <si>
    <t>kJERnsnvokudycG2zX1AqA==</t>
  </si>
  <si>
    <t>474925f4-3872-4eb8-b482-f52c89db29a6291</t>
  </si>
  <si>
    <t>AW00024990</t>
  </si>
  <si>
    <t>2sY3CqDmEUW8tFbLzIGFAw==</t>
  </si>
  <si>
    <t>474925f4-3872-4eb8-b482-f52c89db29a6292</t>
  </si>
  <si>
    <t>AW00025007</t>
  </si>
  <si>
    <t>LsNM1j5z00qEusjJ7bb5rQ==</t>
  </si>
  <si>
    <t>474925f4-3872-4eb8-b482-f52c89db29a6293</t>
  </si>
  <si>
    <t>AW00025078</t>
  </si>
  <si>
    <t>Q5Sh/nXBrkqWBUCm8bc1Bg==</t>
  </si>
  <si>
    <t>474925f4-3872-4eb8-b482-f52c89db29a6294</t>
  </si>
  <si>
    <t>AW00025080</t>
  </si>
  <si>
    <t>ZPgWrJBdrEqV/RmhpypC+w==</t>
  </si>
  <si>
    <t>474925f4-3872-4eb8-b482-f52c89db29a6295</t>
  </si>
  <si>
    <t>AW00025292</t>
  </si>
  <si>
    <t>q+aqvWCkp02sDziBs6Ca/g==</t>
  </si>
  <si>
    <t>474925f4-3872-4eb8-b482-f52c89db29a6296</t>
  </si>
  <si>
    <t>AW00025381</t>
  </si>
  <si>
    <t>ghDriZfLdE2OGKsSKikBYg==</t>
  </si>
  <si>
    <t>474925f4-3872-4eb8-b482-f52c89db29a6297</t>
  </si>
  <si>
    <t>AW00025414</t>
  </si>
  <si>
    <t>aUHwtk5SSUG2QvUhxpg6KA==</t>
  </si>
  <si>
    <t>474925f4-3872-4eb8-b482-f52c89db29a6298</t>
  </si>
  <si>
    <t>AW00025880</t>
  </si>
  <si>
    <t>Vs8vAYHGOkCXfCAI6C+VUQ==</t>
  </si>
  <si>
    <t>474925f4-3872-4eb8-b482-f52c89db29a6299</t>
  </si>
  <si>
    <t>AW00026105</t>
  </si>
  <si>
    <t>NIf6n4aen0mXCfPad71fkg==</t>
  </si>
  <si>
    <t>474925f4-3872-4eb8-b482-f52c89db29a6300</t>
  </si>
  <si>
    <t>AW00026302</t>
  </si>
  <si>
    <t>mEumQp5bOk6nK4S/TBpx2Q==</t>
  </si>
  <si>
    <t>474925f4-3872-4eb8-b482-f52c89db29a6301</t>
  </si>
  <si>
    <t>AW00026315</t>
  </si>
  <si>
    <t>zZiMDjFxtkifzQR/+e6peg==</t>
  </si>
  <si>
    <t>474925f4-3872-4eb8-b482-f52c89db29a6302</t>
  </si>
  <si>
    <t>AW00026646</t>
  </si>
  <si>
    <t>AcElAZB4L0uwqq7oPHApCA==</t>
  </si>
  <si>
    <t>474925f4-3872-4eb8-b482-f52c89db29a6303</t>
  </si>
  <si>
    <t>AW00026732</t>
  </si>
  <si>
    <t>5JRTmP09TESoNT8mi3T+Iw==</t>
  </si>
  <si>
    <t>474925f4-3872-4eb8-b482-f52c89db29a6304</t>
  </si>
  <si>
    <t>AW00026780</t>
  </si>
  <si>
    <t>N4OTuW4OU0GN53a5mvZ1Ag==</t>
  </si>
  <si>
    <t>474925f4-3872-4eb8-b482-f52c89db29a6305</t>
  </si>
  <si>
    <t>AW00027055</t>
  </si>
  <si>
    <t>364TixMlJU2oSmwb9aFzTA==</t>
  </si>
  <si>
    <t>474925f4-3872-4eb8-b482-f52c89db29a6306</t>
  </si>
  <si>
    <t>AW00027078</t>
  </si>
  <si>
    <t>MG7o24b9g0+L8JFzUVynSw==</t>
  </si>
  <si>
    <t>474925f4-3872-4eb8-b482-f52c89db29a6307</t>
  </si>
  <si>
    <t>AW00027218</t>
  </si>
  <si>
    <t>Pb3yLUAQpUyHOPg0dw9Ehw==</t>
  </si>
  <si>
    <t>474925f4-3872-4eb8-b482-f52c89db29a6308</t>
  </si>
  <si>
    <t>AW00027233</t>
  </si>
  <si>
    <t>l92OJYVSDU+foI+mmkR8dQ==</t>
  </si>
  <si>
    <t>474925f4-3872-4eb8-b482-f52c89db29a6309</t>
  </si>
  <si>
    <t>AW00027280</t>
  </si>
  <si>
    <t>aVuxIfSGjEix4SfU67rZFg==</t>
  </si>
  <si>
    <t>474925f4-3872-4eb8-b482-f52c89db29a6310</t>
  </si>
  <si>
    <t>AW00027569</t>
  </si>
  <si>
    <t>Ba8OC6CtGkmOYnU4KNjqEw==</t>
  </si>
  <si>
    <t>474925f4-3872-4eb8-b482-f52c89db29a6311</t>
  </si>
  <si>
    <t>AW00027990</t>
  </si>
  <si>
    <t>EDuQrTnCcESI8aTEOrvP5A==</t>
  </si>
  <si>
    <t>474925f4-3872-4eb8-b482-f52c89db29a6312</t>
  </si>
  <si>
    <t>AW00028068</t>
  </si>
  <si>
    <t>ymgj9/06RE2PFelMKfaQsw==</t>
  </si>
  <si>
    <t>474925f4-3872-4eb8-b482-f52c89db29a6313</t>
  </si>
  <si>
    <t>AW00028164</t>
  </si>
  <si>
    <t>qeDSMV4sWk2p6DXf//bU8w==</t>
  </si>
  <si>
    <t>474925f4-3872-4eb8-b482-f52c89db29a6314</t>
  </si>
  <si>
    <t>AW00028229</t>
  </si>
  <si>
    <t>1giFy7oi/kqWPo0UnwghOQ==</t>
  </si>
  <si>
    <t>474925f4-3872-4eb8-b482-f52c89db29a6315</t>
  </si>
  <si>
    <t>AW00028775</t>
  </si>
  <si>
    <t>e7535VduJkaVKSmjyoTNUA==</t>
  </si>
  <si>
    <t>474925f4-3872-4eb8-b482-f52c89db29a6316</t>
  </si>
  <si>
    <t>AW00028776</t>
  </si>
  <si>
    <t>BExsc3WvlEOryiKGpMllTw==</t>
  </si>
  <si>
    <t>474925f4-3872-4eb8-b482-f52c89db29a6317</t>
  </si>
  <si>
    <t>AW00028812</t>
  </si>
  <si>
    <t>t1ZAWMB0FUGLd31fGEvOQg==</t>
  </si>
  <si>
    <t>474925f4-3872-4eb8-b482-f52c89db29a6318</t>
  </si>
  <si>
    <t>AW00029010</t>
  </si>
  <si>
    <t>qM2ji89jWUOGIdgSy4JoYw==</t>
  </si>
  <si>
    <t>474925f4-3872-4eb8-b482-f52c89db29a6319</t>
  </si>
  <si>
    <t>AW00029048</t>
  </si>
  <si>
    <t>vzqlWMjcyU+hZ3lq8PhtRw==</t>
  </si>
  <si>
    <t>474925f4-3872-4eb8-b482-f52c89db29a6320</t>
  </si>
  <si>
    <t>AW00029261</t>
  </si>
  <si>
    <t>EZY3785HaUWGydxRU1cKeA==</t>
  </si>
  <si>
    <t>474925f4-3872-4eb8-b482-f52c89db29a6321</t>
  </si>
  <si>
    <t>AW00029273</t>
  </si>
  <si>
    <t>OIDL776GhkWHUpOYbYxVCQ==</t>
  </si>
  <si>
    <t>474925f4-3872-4eb8-b482-f52c89db29a6322</t>
  </si>
  <si>
    <t>AW00011140</t>
  </si>
  <si>
    <t>fMyd9EP1hUa/kjvveQxGvw==</t>
  </si>
  <si>
    <t>474925f4-3872-4eb8-b482-f52c89db29a6323</t>
  </si>
  <si>
    <t>AW00011222</t>
  </si>
  <si>
    <t>6FQWdJrtfkuEEPjxQfc+5A==</t>
  </si>
  <si>
    <t>474925f4-3872-4eb8-b482-f52c89db29a6324</t>
  </si>
  <si>
    <t>AW00011692</t>
  </si>
  <si>
    <t>Ypyz+mVGR0SCXtjUPCyG7w==</t>
  </si>
  <si>
    <t>474925f4-3872-4eb8-b482-f52c89db29a6325</t>
  </si>
  <si>
    <t>AW00011787</t>
  </si>
  <si>
    <t>8y1pZYnwiU63dMQExUGqqQ==</t>
  </si>
  <si>
    <t>474925f4-3872-4eb8-b482-f52c89db29a6326</t>
  </si>
  <si>
    <t>AW00011795</t>
  </si>
  <si>
    <t>c98KrGSVBEifdyu3DI4evg==</t>
  </si>
  <si>
    <t>474925f4-3872-4eb8-b482-f52c89db29a6327</t>
  </si>
  <si>
    <t>AW00011940</t>
  </si>
  <si>
    <t>QSMF0Eb6EUOR+jBn9cZIFw==</t>
  </si>
  <si>
    <t>474925f4-3872-4eb8-b482-f52c89db29a6328</t>
  </si>
  <si>
    <t>AW00011949</t>
  </si>
  <si>
    <t>fKtD/k3qqk25ntlOg3SPXg==</t>
  </si>
  <si>
    <t>474925f4-3872-4eb8-b482-f52c89db29a6329</t>
  </si>
  <si>
    <t>AW00012050</t>
  </si>
  <si>
    <t>ijDSHrLNyka3YsNErTmoyA==</t>
  </si>
  <si>
    <t>474925f4-3872-4eb8-b482-f52c89db29a6330</t>
  </si>
  <si>
    <t>AW00012786</t>
  </si>
  <si>
    <t>7T6qh9qcUk2tZGm5JY7V2w==</t>
  </si>
  <si>
    <t>474925f4-3872-4eb8-b482-f52c89db29a6331</t>
  </si>
  <si>
    <t>AW00012931</t>
  </si>
  <si>
    <t>yjx1ewQYGEutxKVErqAu6Q==</t>
  </si>
  <si>
    <t>474925f4-3872-4eb8-b482-f52c89db29a6332</t>
  </si>
  <si>
    <t>AW00012983</t>
  </si>
  <si>
    <t>cmsyLxsV7E65y7MOyzKxMg==</t>
  </si>
  <si>
    <t>474925f4-3872-4eb8-b482-f52c89db29a6333</t>
  </si>
  <si>
    <t>AW00013187</t>
  </si>
  <si>
    <t>RKatRAwhjkSvqFXGCOWA4w==</t>
  </si>
  <si>
    <t>474925f4-3872-4eb8-b482-f52c89db29a6334</t>
  </si>
  <si>
    <t>AW00013208</t>
  </si>
  <si>
    <t>iQI2aoniJkSyo57OdPhheA==</t>
  </si>
  <si>
    <t>474925f4-3872-4eb8-b482-f52c89db29a6335</t>
  </si>
  <si>
    <t>AW00013402</t>
  </si>
  <si>
    <t>z5lV0rkRJUOBwyW0VtDarA==</t>
  </si>
  <si>
    <t>474925f4-3872-4eb8-b482-f52c89db29a6336</t>
  </si>
  <si>
    <t>AW00013487</t>
  </si>
  <si>
    <t>mJBgiErjVEm7uP9YgEyUSw==</t>
  </si>
  <si>
    <t>474925f4-3872-4eb8-b482-f52c89db29a6337</t>
  </si>
  <si>
    <t>AW00013871</t>
  </si>
  <si>
    <t>b/GRL6OnHU6yEpKdOePcBA==</t>
  </si>
  <si>
    <t>474925f4-3872-4eb8-b482-f52c89db29a6338</t>
  </si>
  <si>
    <t>AW00013939</t>
  </si>
  <si>
    <t>3H2sGdWyVkGWjy1PbklwqQ==</t>
  </si>
  <si>
    <t>474925f4-3872-4eb8-b482-f52c89db29a6339</t>
  </si>
  <si>
    <t>AW00014093</t>
  </si>
  <si>
    <t>MowIAUnMhEGFog9i6Uy98w==</t>
  </si>
  <si>
    <t>474925f4-3872-4eb8-b482-f52c89db29a6340</t>
  </si>
  <si>
    <t>AW00014273</t>
  </si>
  <si>
    <t>VCMyuLUGskeEgbaqt/DJbg==</t>
  </si>
  <si>
    <t>474925f4-3872-4eb8-b482-f52c89db29a6341</t>
  </si>
  <si>
    <t>AW00014297</t>
  </si>
  <si>
    <t>Fi1xWy8dfUC07pYazrA9Tw==</t>
  </si>
  <si>
    <t>474925f4-3872-4eb8-b482-f52c89db29a6342</t>
  </si>
  <si>
    <t>AW00014489</t>
  </si>
  <si>
    <t>Qj7mkqymXEujagksWf8aHA==</t>
  </si>
  <si>
    <t>474925f4-3872-4eb8-b482-f52c89db29a6343</t>
  </si>
  <si>
    <t>AW00014647</t>
  </si>
  <si>
    <t>RRla+gKxBU6MIEhJe3R/IQ==</t>
  </si>
  <si>
    <t>474925f4-3872-4eb8-b482-f52c89db29a6344</t>
  </si>
  <si>
    <t>AW00014664</t>
  </si>
  <si>
    <t>cV2RJrNiU02p7fjlsK9PjQ==</t>
  </si>
  <si>
    <t>474925f4-3872-4eb8-b482-f52c89db29a6345</t>
  </si>
  <si>
    <t>AW00014914</t>
  </si>
  <si>
    <t>owwY1dga3kiBcDdPInbd3w==</t>
  </si>
  <si>
    <t>474925f4-3872-4eb8-b482-f52c89db29a6346</t>
  </si>
  <si>
    <t>AW00015259</t>
  </si>
  <si>
    <t>xKvQHvhBQkyJKA8iY++pQQ==</t>
  </si>
  <si>
    <t>474925f4-3872-4eb8-b482-f52c89db29a6347</t>
  </si>
  <si>
    <t>AW00015288</t>
  </si>
  <si>
    <t>MkPRwQwdB0eaOnMSlfbS3w==</t>
  </si>
  <si>
    <t>474925f4-3872-4eb8-b482-f52c89db29a6348</t>
  </si>
  <si>
    <t>AW00015301</t>
  </si>
  <si>
    <t>HOO8AXT05UejJlnHqFoS2g==</t>
  </si>
  <si>
    <t>474925f4-3872-4eb8-b482-f52c89db29a6349</t>
  </si>
  <si>
    <t>AW00015309</t>
  </si>
  <si>
    <t>bDq6tSoFMk26jgvvZ0puSg==</t>
  </si>
  <si>
    <t>474925f4-3872-4eb8-b482-f52c89db29a6350</t>
  </si>
  <si>
    <t>AW00015329</t>
  </si>
  <si>
    <t>hbZQAaTgk0qkEYuFe/4LQg==</t>
  </si>
  <si>
    <t>474925f4-3872-4eb8-b482-f52c89db29a6351</t>
  </si>
  <si>
    <t>AW00015375</t>
  </si>
  <si>
    <t>QJs7kCtSdE+ew3Sk93FcMQ==</t>
  </si>
  <si>
    <t>474925f4-3872-4eb8-b482-f52c89db29a6352</t>
  </si>
  <si>
    <t>AW00015379</t>
  </si>
  <si>
    <t>/7RUqw93FE6QsiuAtx9uEg==</t>
  </si>
  <si>
    <t>474925f4-3872-4eb8-b482-f52c89db29a6353</t>
  </si>
  <si>
    <t>AW00015393</t>
  </si>
  <si>
    <t>FLifkjY1+Ee3SHc1i+wypw==</t>
  </si>
  <si>
    <t>474925f4-3872-4eb8-b482-f52c89db29a6354</t>
  </si>
  <si>
    <t>AW00015397</t>
  </si>
  <si>
    <t>fnJSNW8AIUmsbXDp9KyBcQ==</t>
  </si>
  <si>
    <t>474925f4-3872-4eb8-b482-f52c89db29a6355</t>
  </si>
  <si>
    <t>AW00015909</t>
  </si>
  <si>
    <t>3cFDDB8v5ES8gnV5b4MZhQ==</t>
  </si>
  <si>
    <t>474925f4-3872-4eb8-b482-f52c89db29a6356</t>
  </si>
  <si>
    <t>AW00016355</t>
  </si>
  <si>
    <t>ByMxrjytikGLOKQUwmPutA==</t>
  </si>
  <si>
    <t>474925f4-3872-4eb8-b482-f52c89db29a6357</t>
  </si>
  <si>
    <t>AW00017138</t>
  </si>
  <si>
    <t>iOdRknBQikWfOCXs5yJNhg==</t>
  </si>
  <si>
    <t>474925f4-3872-4eb8-b482-f52c89db29a6358</t>
  </si>
  <si>
    <t>AW00017446</t>
  </si>
  <si>
    <t>fX2jem7TUUux137N3rCa8g==</t>
  </si>
  <si>
    <t>474925f4-3872-4eb8-b482-f52c89db29a6359</t>
  </si>
  <si>
    <t>AW00017448</t>
  </si>
  <si>
    <t>Jx9JdXehT0S6XlYWpnL3Ww==</t>
  </si>
  <si>
    <t>474925f4-3872-4eb8-b482-f52c89db29a6360</t>
  </si>
  <si>
    <t>AW00017574</t>
  </si>
  <si>
    <t>6LBaaqQN4E2OhN4r1EFMDQ==</t>
  </si>
  <si>
    <t>474925f4-3872-4eb8-b482-f52c89db29a6361</t>
  </si>
  <si>
    <t>AW00017593</t>
  </si>
  <si>
    <t>gaL52c1miEeddxCEJu5O3A==</t>
  </si>
  <si>
    <t>474925f4-3872-4eb8-b482-f52c89db29a6362</t>
  </si>
  <si>
    <t>AW00017598</t>
  </si>
  <si>
    <t>hOkgjKA990Kek0MHZ17Vdg==</t>
  </si>
  <si>
    <t>474925f4-3872-4eb8-b482-f52c89db29a6363</t>
  </si>
  <si>
    <t>AW00017605</t>
  </si>
  <si>
    <t>yp60ZNV3/kWrGODfi26cYQ==</t>
  </si>
  <si>
    <t>474925f4-3872-4eb8-b482-f52c89db29a6364</t>
  </si>
  <si>
    <t>AW00018058</t>
  </si>
  <si>
    <t>7mGg2dsU6UWPyhzG4Pk8yA==</t>
  </si>
  <si>
    <t>474925f4-3872-4eb8-b482-f52c89db29a6365</t>
  </si>
  <si>
    <t>AW00018069</t>
  </si>
  <si>
    <t>8IAn2txcok6pfsHbGOVLHw==</t>
  </si>
  <si>
    <t>474925f4-3872-4eb8-b482-f52c89db29a6366</t>
  </si>
  <si>
    <t>AW00018085</t>
  </si>
  <si>
    <t>+bs4Xqk5pUWElITNIeyukw==</t>
  </si>
  <si>
    <t>474925f4-3872-4eb8-b482-f52c89db29a6367</t>
  </si>
  <si>
    <t>AW00018378</t>
  </si>
  <si>
    <t>3Ef5mt+bBkqyrI2dIr81rQ==</t>
  </si>
  <si>
    <t>474925f4-3872-4eb8-b482-f52c89db29a6368</t>
  </si>
  <si>
    <t>AW00018663</t>
  </si>
  <si>
    <t>x4m0kx8IRkCN0kQEfTuusA==</t>
  </si>
  <si>
    <t>474925f4-3872-4eb8-b482-f52c89db29a6369</t>
  </si>
  <si>
    <t>AW00018678</t>
  </si>
  <si>
    <t>a0VqHnAaFUWcLeAi+yk1Hg==</t>
  </si>
  <si>
    <t>474925f4-3872-4eb8-b482-f52c89db29a6370</t>
  </si>
  <si>
    <t>AW00019166</t>
  </si>
  <si>
    <t>ykq3rZQiZ0q43ygT9BnK7w==</t>
  </si>
  <si>
    <t>474925f4-3872-4eb8-b482-f52c89db29a6371</t>
  </si>
  <si>
    <t>AW00019199</t>
  </si>
  <si>
    <t>tyxxrTWvqkGyt8TM9HNVfg==</t>
  </si>
  <si>
    <t>474925f4-3872-4eb8-b482-f52c89db29a6372</t>
  </si>
  <si>
    <t>AW00019659</t>
  </si>
  <si>
    <t>255+AB+08k2MXha9lbhLgw==</t>
  </si>
  <si>
    <t>474925f4-3872-4eb8-b482-f52c89db29a6373</t>
  </si>
  <si>
    <t>AW00019671</t>
  </si>
  <si>
    <t>fjDP9SCDAE21BvBxUmazIg==</t>
  </si>
  <si>
    <t>474925f4-3872-4eb8-b482-f52c89db29a6374</t>
  </si>
  <si>
    <t>AW00020115</t>
  </si>
  <si>
    <t>UWfA1+vbqESHuCwF2eLTNQ==</t>
  </si>
  <si>
    <t>474925f4-3872-4eb8-b482-f52c89db29a6375</t>
  </si>
  <si>
    <t>AW00020348</t>
  </si>
  <si>
    <t>gnERA1kHOECPXruur1wC7w==</t>
  </si>
  <si>
    <t>474925f4-3872-4eb8-b482-f52c89db29a6376</t>
  </si>
  <si>
    <t>AW00020359</t>
  </si>
  <si>
    <t>XuJL+j09DUOlsWRH63edXA==</t>
  </si>
  <si>
    <t>474925f4-3872-4eb8-b482-f52c89db29a6377</t>
  </si>
  <si>
    <t>AW00020649</t>
  </si>
  <si>
    <t>Vtw+gbud3k+1Z7FyZdvZgA==</t>
  </si>
  <si>
    <t>474925f4-3872-4eb8-b482-f52c89db29a6378</t>
  </si>
  <si>
    <t>AW00020663</t>
  </si>
  <si>
    <t>DVz4q8yCUEC/SNqFinSeeA==</t>
  </si>
  <si>
    <t>474925f4-3872-4eb8-b482-f52c89db29a6379</t>
  </si>
  <si>
    <t>AW00021160</t>
  </si>
  <si>
    <t>/O8/Hazm6EmN+KygdGHyeA==</t>
  </si>
  <si>
    <t>474925f4-3872-4eb8-b482-f52c89db29a6380</t>
  </si>
  <si>
    <t>AW00021286</t>
  </si>
  <si>
    <t>+W3t0oyQaEy1nnHQL4aNTg==</t>
  </si>
  <si>
    <t>474925f4-3872-4eb8-b482-f52c89db29a6381</t>
  </si>
  <si>
    <t>AW00021358</t>
  </si>
  <si>
    <t>V0LbZSgXMUevLTU++W0Ggw==</t>
  </si>
  <si>
    <t>474925f4-3872-4eb8-b482-f52c89db29a6382</t>
  </si>
  <si>
    <t>AW00021419</t>
  </si>
  <si>
    <t>vzpC1DxHBEuaBh48hA3NWA==</t>
  </si>
  <si>
    <t>474925f4-3872-4eb8-b482-f52c89db29a6383</t>
  </si>
  <si>
    <t>AW00021636</t>
  </si>
  <si>
    <t>ZWJV4u4SF0iFH73qTf6E6A==</t>
  </si>
  <si>
    <t>474925f4-3872-4eb8-b482-f52c89db29a6384</t>
  </si>
  <si>
    <t>AW00021750</t>
  </si>
  <si>
    <t>BQjj0hYYyUekifRuPN+X7A==</t>
  </si>
  <si>
    <t>474925f4-3872-4eb8-b482-f52c89db29a6385</t>
  </si>
  <si>
    <t>AW00021780</t>
  </si>
  <si>
    <t>F+wwXm0GokiJLiuHV0IZkQ==</t>
  </si>
  <si>
    <t>474925f4-3872-4eb8-b482-f52c89db29a6386</t>
  </si>
  <si>
    <t>AW00022281</t>
  </si>
  <si>
    <t>4Z4HIwsyJUapCnsA8ZNqqA==</t>
  </si>
  <si>
    <t>474925f4-3872-4eb8-b482-f52c89db29a6387</t>
  </si>
  <si>
    <t>AW00022291</t>
  </si>
  <si>
    <t>AhIFstOASkuI2d+5hYdPiA==</t>
  </si>
  <si>
    <t>474925f4-3872-4eb8-b482-f52c89db29a6388</t>
  </si>
  <si>
    <t>AW00022348</t>
  </si>
  <si>
    <t>+9fiGih9uUCwS6OToYEdMA==</t>
  </si>
  <si>
    <t>474925f4-3872-4eb8-b482-f52c89db29a6389</t>
  </si>
  <si>
    <t>AW00022899</t>
  </si>
  <si>
    <t>oUSq8kqd2kWH94jm0d1NWQ==</t>
  </si>
  <si>
    <t>474925f4-3872-4eb8-b482-f52c89db29a6390</t>
  </si>
  <si>
    <t>AW00023239</t>
  </si>
  <si>
    <t>uNB1gTz72EqUaCUcnE1LoA==</t>
  </si>
  <si>
    <t>474925f4-3872-4eb8-b482-f52c89db29a6391</t>
  </si>
  <si>
    <t>AW00023358</t>
  </si>
  <si>
    <t>tiTxr7+8GUaGhSg1Lojfzw==</t>
  </si>
  <si>
    <t>474925f4-3872-4eb8-b482-f52c89db29a6392</t>
  </si>
  <si>
    <t>AW00023374</t>
  </si>
  <si>
    <t>Cu7T9i2eTkefeAD/mm2EWQ==</t>
  </si>
  <si>
    <t>474925f4-3872-4eb8-b482-f52c89db29a6393</t>
  </si>
  <si>
    <t>AW00023395</t>
  </si>
  <si>
    <t>4E/VXdLDLEuqObRLuYi3jA==</t>
  </si>
  <si>
    <t>474925f4-3872-4eb8-b482-f52c89db29a6394</t>
  </si>
  <si>
    <t>AW00023808</t>
  </si>
  <si>
    <t>QuMtMT+BOEyIdRzpM0HcgA==</t>
  </si>
  <si>
    <t>474925f4-3872-4eb8-b482-f52c89db29a6395</t>
  </si>
  <si>
    <t>AW00024424</t>
  </si>
  <si>
    <t>z8jMJGixDUGJIvoVG7KNgg==</t>
  </si>
  <si>
    <t>474925f4-3872-4eb8-b482-f52c89db29a6396</t>
  </si>
  <si>
    <t>AW00024492</t>
  </si>
  <si>
    <t>NK0e+KZwn0SIeN6TWzf+8A==</t>
  </si>
  <si>
    <t>474925f4-3872-4eb8-b482-f52c89db29a6397</t>
  </si>
  <si>
    <t>AW00024815</t>
  </si>
  <si>
    <t>hmaDEcGa4US4IkN4fGLWvw==</t>
  </si>
  <si>
    <t>474925f4-3872-4eb8-b482-f52c89db29a6398</t>
  </si>
  <si>
    <t>AW00024829</t>
  </si>
  <si>
    <t>ksbRGQ2QrU+UeuhpaE7XyQ==</t>
  </si>
  <si>
    <t>474925f4-3872-4eb8-b482-f52c89db29a6399</t>
  </si>
  <si>
    <t>AW00025198</t>
  </si>
  <si>
    <t>BXkDb4qAvkuBuT65ybNVog==</t>
  </si>
  <si>
    <t>474925f4-3872-4eb8-b482-f52c89db29a6400</t>
  </si>
  <si>
    <t>AW00025362</t>
  </si>
  <si>
    <t>uhoN6TY8JEeE7mzvn77ELw==</t>
  </si>
  <si>
    <t>474925f4-3872-4eb8-b482-f52c89db29a6401</t>
  </si>
  <si>
    <t>AW00025385</t>
  </si>
  <si>
    <t>FVH9cVxcP02fmHqLu9PScg==</t>
  </si>
  <si>
    <t>474925f4-3872-4eb8-b482-f52c89db29a6402</t>
  </si>
  <si>
    <t>AW00025974</t>
  </si>
  <si>
    <t>/82cgXmalkSNtlO+QwuGOQ==</t>
  </si>
  <si>
    <t>474925f4-3872-4eb8-b482-f52c89db29a6403</t>
  </si>
  <si>
    <t>AW00026071</t>
  </si>
  <si>
    <t>Yx68kczed0C+oiwfEEY/bA==</t>
  </si>
  <si>
    <t>474925f4-3872-4eb8-b482-f52c89db29a6404</t>
  </si>
  <si>
    <t>AW00026271</t>
  </si>
  <si>
    <t>v4C72G/AKUWr2HgjRm0ZWA==</t>
  </si>
  <si>
    <t>474925f4-3872-4eb8-b482-f52c89db29a6405</t>
  </si>
  <si>
    <t>AW00026326</t>
  </si>
  <si>
    <t>xw8I0pNmV0ypvAdRRlNqQg==</t>
  </si>
  <si>
    <t>474925f4-3872-4eb8-b482-f52c89db29a6406</t>
  </si>
  <si>
    <t>AW00026479</t>
  </si>
  <si>
    <t>QF6wPvzFJEWF+UB9L3d9mg==</t>
  </si>
  <si>
    <t>474925f4-3872-4eb8-b482-f52c89db29a6407</t>
  </si>
  <si>
    <t>AW00026618</t>
  </si>
  <si>
    <t>6V30SU+HM0iF1V24pK+6Xg==</t>
  </si>
  <si>
    <t>474925f4-3872-4eb8-b482-f52c89db29a6408</t>
  </si>
  <si>
    <t>AW00026674</t>
  </si>
  <si>
    <t>95O90LAFpU+OMZ9d9jrUKg==</t>
  </si>
  <si>
    <t>474925f4-3872-4eb8-b482-f52c89db29a6409</t>
  </si>
  <si>
    <t>AW00026705</t>
  </si>
  <si>
    <t>+LNwY8kcs0uziUEd9nDdRA==</t>
  </si>
  <si>
    <t>474925f4-3872-4eb8-b482-f52c89db29a6410</t>
  </si>
  <si>
    <t>AW00026711</t>
  </si>
  <si>
    <t>riVhZWsSZEWZpwfxZfu5Pw==</t>
  </si>
  <si>
    <t>474925f4-3872-4eb8-b482-f52c89db29a6411</t>
  </si>
  <si>
    <t>AW00026790</t>
  </si>
  <si>
    <t>hCmFm9EX0U2SWGqzbHC68w==</t>
  </si>
  <si>
    <t>474925f4-3872-4eb8-b482-f52c89db29a6412</t>
  </si>
  <si>
    <t>AW00027446</t>
  </si>
  <si>
    <t>zH5dAIhb7UyFEG0Gslb8MA==</t>
  </si>
  <si>
    <t>474925f4-3872-4eb8-b482-f52c89db29a6413</t>
  </si>
  <si>
    <t>AW00027535</t>
  </si>
  <si>
    <t>etsng5/0l06SM4XJekVXfg==</t>
  </si>
  <si>
    <t>474925f4-3872-4eb8-b482-f52c89db29a6414</t>
  </si>
  <si>
    <t>AW00028032</t>
  </si>
  <si>
    <t>OeDdk2sLC0mWLoe9DO46ow==</t>
  </si>
  <si>
    <t>474925f4-3872-4eb8-b482-f52c89db29a6415</t>
  </si>
  <si>
    <t>AW00028033</t>
  </si>
  <si>
    <t>XqRwqbEB1UOPShj8aED2DQ==</t>
  </si>
  <si>
    <t>474925f4-3872-4eb8-b482-f52c89db29a6416</t>
  </si>
  <si>
    <t>AW00028077</t>
  </si>
  <si>
    <t>gfpSwwF23UqLK0bHaiQcpg==</t>
  </si>
  <si>
    <t>474925f4-3872-4eb8-b482-f52c89db29a6417</t>
  </si>
  <si>
    <t>AW00028643</t>
  </si>
  <si>
    <t>lHZQhEp3Gk6TosxAMq2DAQ==</t>
  </si>
  <si>
    <t>474925f4-3872-4eb8-b482-f52c89db29a6418</t>
  </si>
  <si>
    <t>AW00028981</t>
  </si>
  <si>
    <t>ZYPVsI2ayUiJQll9ZvuVUw==</t>
  </si>
  <si>
    <t>474925f4-3872-4eb8-b482-f52c89db29a6419</t>
  </si>
  <si>
    <t>AW00029011</t>
  </si>
  <si>
    <t>Phuoh+Ja80uyJiXmeBf/Tg==</t>
  </si>
  <si>
    <t>474925f4-3872-4eb8-b482-f52c89db29a6420</t>
  </si>
  <si>
    <t>AW00029024</t>
  </si>
  <si>
    <t>j75AetfNUEqUISpRqohjUQ==</t>
  </si>
  <si>
    <t>474925f4-3872-4eb8-b482-f52c89db29a6421</t>
  </si>
  <si>
    <t>AW00029143</t>
  </si>
  <si>
    <t>zJ42YanU10iO4i8Q/+Nk2g==</t>
  </si>
  <si>
    <t>474925f4-3872-4eb8-b482-f52c89db29a6422</t>
  </si>
  <si>
    <t>AW00011085</t>
  </si>
  <si>
    <t>6jXFp0iZ/kqutJIajPj0Jw==</t>
  </si>
  <si>
    <t>474925f4-3872-4eb8-b482-f52c89db29a6423</t>
  </si>
  <si>
    <t>AW00011260</t>
  </si>
  <si>
    <t>Vpx3v4xWk0SqnI+GMKe8lQ==</t>
  </si>
  <si>
    <t>474925f4-3872-4eb8-b482-f52c89db29a6424</t>
  </si>
  <si>
    <t>AW00011281</t>
  </si>
  <si>
    <t>Iwr+b7DRtEi7L6zV+n1RMg==</t>
  </si>
  <si>
    <t>474925f4-3872-4eb8-b482-f52c89db29a6425</t>
  </si>
  <si>
    <t>AW00011670</t>
  </si>
  <si>
    <t>Lf2tb0tO9EKEWlUWqThwPg==</t>
  </si>
  <si>
    <t>474925f4-3872-4eb8-b482-f52c89db29a6426</t>
  </si>
  <si>
    <t>AW00011811</t>
  </si>
  <si>
    <t>d3WPco1fCUmfeLTAx3JrXA==</t>
  </si>
  <si>
    <t>474925f4-3872-4eb8-b482-f52c89db29a6427</t>
  </si>
  <si>
    <t>AW00012029</t>
  </si>
  <si>
    <t>aAidfArVXUayEqZVtAn4Bg==</t>
  </si>
  <si>
    <t>474925f4-3872-4eb8-b482-f52c89db29a6428</t>
  </si>
  <si>
    <t>AW00012044</t>
  </si>
  <si>
    <t>ouFC1MpYFkuuosNfP9mE2w==</t>
  </si>
  <si>
    <t>474925f4-3872-4eb8-b482-f52c89db29a6429</t>
  </si>
  <si>
    <t>AW00012068</t>
  </si>
  <si>
    <t>JDAWG4O5a0Gm/F1av2ppRQ==</t>
  </si>
  <si>
    <t>474925f4-3872-4eb8-b482-f52c89db29a6430</t>
  </si>
  <si>
    <t>AW00012412</t>
  </si>
  <si>
    <t>jQKuSwCSTkyG0oTTVikn3w==</t>
  </si>
  <si>
    <t>474925f4-3872-4eb8-b482-f52c89db29a6431</t>
  </si>
  <si>
    <t>AW00012442</t>
  </si>
  <si>
    <t>qfW/Ip0VD06t/DGPtQkinQ==</t>
  </si>
  <si>
    <t>474925f4-3872-4eb8-b482-f52c89db29a6432</t>
  </si>
  <si>
    <t>AW00012443</t>
  </si>
  <si>
    <t>os5INXhR4UW9HofZgybCXQ==</t>
  </si>
  <si>
    <t>474925f4-3872-4eb8-b482-f52c89db29a6433</t>
  </si>
  <si>
    <t>AW00012879</t>
  </si>
  <si>
    <t>1906pJa0AE6+CB1N1V9frA==</t>
  </si>
  <si>
    <t>474925f4-3872-4eb8-b482-f52c89db29a6434</t>
  </si>
  <si>
    <t>AW00012933</t>
  </si>
  <si>
    <t>Qw+8RQatlUWC7qXh4/CXTQ==</t>
  </si>
  <si>
    <t>474925f4-3872-4eb8-b482-f52c89db29a6435</t>
  </si>
  <si>
    <t>AW00013193</t>
  </si>
  <si>
    <t>QtICMHnRDUWzOiEXsrbtuA==</t>
  </si>
  <si>
    <t>474925f4-3872-4eb8-b482-f52c89db29a6436</t>
  </si>
  <si>
    <t>AW00014351</t>
  </si>
  <si>
    <t>A+xkpeLHukO18aoZWmH9HQ==</t>
  </si>
  <si>
    <t>474925f4-3872-4eb8-b482-f52c89db29a6437</t>
  </si>
  <si>
    <t>AW00014357</t>
  </si>
  <si>
    <t>i0vl91NFMU2f/C9qL1sqTQ==</t>
  </si>
  <si>
    <t>474925f4-3872-4eb8-b482-f52c89db29a6438</t>
  </si>
  <si>
    <t>AW00014368</t>
  </si>
  <si>
    <t>UTiFaU2wEkuJM7a7402gXA==</t>
  </si>
  <si>
    <t>474925f4-3872-4eb8-b482-f52c89db29a6439</t>
  </si>
  <si>
    <t>AW00014415</t>
  </si>
  <si>
    <t>5GTkYHhNp0+ptDidoCBveg==</t>
  </si>
  <si>
    <t>474925f4-3872-4eb8-b482-f52c89db29a6440</t>
  </si>
  <si>
    <t>AW00014485</t>
  </si>
  <si>
    <t>wnvjqpjngUe83CCaRSqUOQ==</t>
  </si>
  <si>
    <t>474925f4-3872-4eb8-b482-f52c89db29a6441</t>
  </si>
  <si>
    <t>AW00014562</t>
  </si>
  <si>
    <t>HNbT1DKCAkaM2udyX6GS9w==</t>
  </si>
  <si>
    <t>474925f4-3872-4eb8-b482-f52c89db29a6442</t>
  </si>
  <si>
    <t>AW00014761</t>
  </si>
  <si>
    <t>5vo0KlcH8UCSkLlONAI7/w==</t>
  </si>
  <si>
    <t>474925f4-3872-4eb8-b482-f52c89db29a6443</t>
  </si>
  <si>
    <t>AW00015198</t>
  </si>
  <si>
    <t>SrOj57oEYECxGUQA5yTPjQ==</t>
  </si>
  <si>
    <t>474925f4-3872-4eb8-b482-f52c89db29a6444</t>
  </si>
  <si>
    <t>AW00015417</t>
  </si>
  <si>
    <t>rWS4cIRgR0ycHlc5WxTbgA==</t>
  </si>
  <si>
    <t>474925f4-3872-4eb8-b482-f52c89db29a6445</t>
  </si>
  <si>
    <t>AW00015742</t>
  </si>
  <si>
    <t>PM5/DK4OfkiQN3+w8nvxSA==</t>
  </si>
  <si>
    <t>474925f4-3872-4eb8-b482-f52c89db29a6446</t>
  </si>
  <si>
    <t>AW00015855</t>
  </si>
  <si>
    <t>tUmTRfYmM06K1m98ChJtvw==</t>
  </si>
  <si>
    <t>474925f4-3872-4eb8-b482-f52c89db29a6447</t>
  </si>
  <si>
    <t>AW00015895</t>
  </si>
  <si>
    <t>aNk1oQxBp0WO5+CzBVlJKQ==</t>
  </si>
  <si>
    <t>474925f4-3872-4eb8-b482-f52c89db29a6448</t>
  </si>
  <si>
    <t>AW00016126</t>
  </si>
  <si>
    <t>gm+28MWwp0erYrOQ8cBewA==</t>
  </si>
  <si>
    <t>474925f4-3872-4eb8-b482-f52c89db29a6449</t>
  </si>
  <si>
    <t>AW00016795</t>
  </si>
  <si>
    <t>ooZx0t9ugEKaGWVe5TXk8Q==</t>
  </si>
  <si>
    <t>474925f4-3872-4eb8-b482-f52c89db29a6450</t>
  </si>
  <si>
    <t>AW00016867</t>
  </si>
  <si>
    <t>dLTVWGjF0k+hs9/jlasziQ==</t>
  </si>
  <si>
    <t>474925f4-3872-4eb8-b482-f52c89db29a6451</t>
  </si>
  <si>
    <t>AW00016891</t>
  </si>
  <si>
    <t>unRkc9PMAUGiO4KjhmZthg==</t>
  </si>
  <si>
    <t>474925f4-3872-4eb8-b482-f52c89db29a6452</t>
  </si>
  <si>
    <t>AW00017561</t>
  </si>
  <si>
    <t>X7VfOWascEiFD8R7NHQdjw==</t>
  </si>
  <si>
    <t>474925f4-3872-4eb8-b482-f52c89db29a6453</t>
  </si>
  <si>
    <t>AW00017571</t>
  </si>
  <si>
    <t>RnSli23Y/UiZuawwKi/y4A==</t>
  </si>
  <si>
    <t>474925f4-3872-4eb8-b482-f52c89db29a6454</t>
  </si>
  <si>
    <t>AW00018420</t>
  </si>
  <si>
    <t>v1ZiqLGDrky14SS6VUerMQ==</t>
  </si>
  <si>
    <t>474925f4-3872-4eb8-b482-f52c89db29a6455</t>
  </si>
  <si>
    <t>AW00018564</t>
  </si>
  <si>
    <t>adEczt7tdEy2p+mVrAviJQ==</t>
  </si>
  <si>
    <t>474925f4-3872-4eb8-b482-f52c89db29a6456</t>
  </si>
  <si>
    <t>AW00018657</t>
  </si>
  <si>
    <t>bAodXs0ky0WmneetQWnFoA==</t>
  </si>
  <si>
    <t>474925f4-3872-4eb8-b482-f52c89db29a6457</t>
  </si>
  <si>
    <t>AW00018762</t>
  </si>
  <si>
    <t>FBcPbyxBQkSuIKIgFBMjTA==</t>
  </si>
  <si>
    <t>474925f4-3872-4eb8-b482-f52c89db29a6458</t>
  </si>
  <si>
    <t>AW00018781</t>
  </si>
  <si>
    <t>M9pw2lwUPUq1C0jFkoKBMg==</t>
  </si>
  <si>
    <t>474925f4-3872-4eb8-b482-f52c89db29a6459</t>
  </si>
  <si>
    <t>AW00018916</t>
  </si>
  <si>
    <t>ZKEeRAo5x0S28fZDa3iKkg==</t>
  </si>
  <si>
    <t>474925f4-3872-4eb8-b482-f52c89db29a6460</t>
  </si>
  <si>
    <t>AW00018988</t>
  </si>
  <si>
    <t>qm8jOj3J8UOli7dfmonZOQ==</t>
  </si>
  <si>
    <t>474925f4-3872-4eb8-b482-f52c89db29a6461</t>
  </si>
  <si>
    <t>AW00019009</t>
  </si>
  <si>
    <t>kosuu1bJ1UKPrGSMnjf5cA==</t>
  </si>
  <si>
    <t>474925f4-3872-4eb8-b482-f52c89db29a6462</t>
  </si>
  <si>
    <t>AW00019769</t>
  </si>
  <si>
    <t>GkzKkyCzO0WRn3vSoFYy+g==</t>
  </si>
  <si>
    <t>474925f4-3872-4eb8-b482-f52c89db29a6463</t>
  </si>
  <si>
    <t>AW00019856</t>
  </si>
  <si>
    <t>P/S7Bs6pukqo5wAqwaLyOg==</t>
  </si>
  <si>
    <t>474925f4-3872-4eb8-b482-f52c89db29a6464</t>
  </si>
  <si>
    <t>AW00019990</t>
  </si>
  <si>
    <t>fQvteCIhS0uZcoGZVVmIag==</t>
  </si>
  <si>
    <t>474925f4-3872-4eb8-b482-f52c89db29a6465</t>
  </si>
  <si>
    <t>AW00019994</t>
  </si>
  <si>
    <t>g0T7A1mH8EaiJhtnP5ariA==</t>
  </si>
  <si>
    <t>474925f4-3872-4eb8-b482-f52c89db29a6466</t>
  </si>
  <si>
    <t>AW00020191</t>
  </si>
  <si>
    <t>7KeA5XCpjECASsQOthbfKg==</t>
  </si>
  <si>
    <t>474925f4-3872-4eb8-b482-f52c89db29a6467</t>
  </si>
  <si>
    <t>AW00020466</t>
  </si>
  <si>
    <t>548snTjrw0CGAQzS1JhFpw==</t>
  </si>
  <si>
    <t>474925f4-3872-4eb8-b482-f52c89db29a6468</t>
  </si>
  <si>
    <t>AW00020541</t>
  </si>
  <si>
    <t>96NGIwM2rkekcoKXriCeHQ==</t>
  </si>
  <si>
    <t>474925f4-3872-4eb8-b482-f52c89db29a6469</t>
  </si>
  <si>
    <t>AW00020759</t>
  </si>
  <si>
    <t>xT2aGmuFVkGan6bvRTJ45w==</t>
  </si>
  <si>
    <t>474925f4-3872-4eb8-b482-f52c89db29a6470</t>
  </si>
  <si>
    <t>AW00021303</t>
  </si>
  <si>
    <t>xPTsRBDxXEGdCpL7yQRESQ==</t>
  </si>
  <si>
    <t>474925f4-3872-4eb8-b482-f52c89db29a6471</t>
  </si>
  <si>
    <t>AW00021356</t>
  </si>
  <si>
    <t>wNFfOLGnx0Sp2fuNXKXhAg==</t>
  </si>
  <si>
    <t>474925f4-3872-4eb8-b482-f52c89db29a6472</t>
  </si>
  <si>
    <t>AW00021386</t>
  </si>
  <si>
    <t>N3sFkQx6Ek+gj7EjEJJdbQ==</t>
  </si>
  <si>
    <t>474925f4-3872-4eb8-b482-f52c89db29a6473</t>
  </si>
  <si>
    <t>AW00021458</t>
  </si>
  <si>
    <t>TwJcgd0fykmVGeWTmUpGBQ==</t>
  </si>
  <si>
    <t>474925f4-3872-4eb8-b482-f52c89db29a6474</t>
  </si>
  <si>
    <t>AW00021469</t>
  </si>
  <si>
    <t>ISku8ed+KUmgvJRS60AtpQ==</t>
  </si>
  <si>
    <t>474925f4-3872-4eb8-b482-f52c89db29a6475</t>
  </si>
  <si>
    <t>AW00021609</t>
  </si>
  <si>
    <t>yBeEXsy74E6nRdlkfRp0/Q==</t>
  </si>
  <si>
    <t>474925f4-3872-4eb8-b482-f52c89db29a6476</t>
  </si>
  <si>
    <t>AW00021646</t>
  </si>
  <si>
    <t>Jk6YgeMx/Ey7/JoWh8M9Hw==</t>
  </si>
  <si>
    <t>474925f4-3872-4eb8-b482-f52c89db29a6477</t>
  </si>
  <si>
    <t>AW00021653</t>
  </si>
  <si>
    <t>8jgGCGDQkku19LN3bj9vFA==</t>
  </si>
  <si>
    <t>474925f4-3872-4eb8-b482-f52c89db29a6478</t>
  </si>
  <si>
    <t>AW00021786</t>
  </si>
  <si>
    <t>Gw3IvCKoQUOKvq2+n/F5Ew==</t>
  </si>
  <si>
    <t>474925f4-3872-4eb8-b482-f52c89db29a6479</t>
  </si>
  <si>
    <t>AW00021789</t>
  </si>
  <si>
    <t>HxGEBbJftEWDXllKACwEgQ==</t>
  </si>
  <si>
    <t>474925f4-3872-4eb8-b482-f52c89db29a6480</t>
  </si>
  <si>
    <t>AW00021809</t>
  </si>
  <si>
    <t>VgMcaZtAIU+NrQnAPAxs2Q==</t>
  </si>
  <si>
    <t>474925f4-3872-4eb8-b482-f52c89db29a6481</t>
  </si>
  <si>
    <t>AW00021811</t>
  </si>
  <si>
    <t>k3wci23MEUWAd4f20AgsfA==</t>
  </si>
  <si>
    <t>474925f4-3872-4eb8-b482-f52c89db29a6482</t>
  </si>
  <si>
    <t>AW00022153</t>
  </si>
  <si>
    <t>e4F6hyB44EaNNl8YNtIZ+Q==</t>
  </si>
  <si>
    <t>474925f4-3872-4eb8-b482-f52c89db29a6483</t>
  </si>
  <si>
    <t>AW00022224</t>
  </si>
  <si>
    <t>a8RE18UZF0+xp20Gqs9+Rw==</t>
  </si>
  <si>
    <t>474925f4-3872-4eb8-b482-f52c89db29a6484</t>
  </si>
  <si>
    <t>AW00022295</t>
  </si>
  <si>
    <t>zjiWaJ1qPkOvvOmagEmyEw==</t>
  </si>
  <si>
    <t>474925f4-3872-4eb8-b482-f52c89db29a6485</t>
  </si>
  <si>
    <t>AW00022345</t>
  </si>
  <si>
    <t>qSYZDxdMh0KNZ547oRYgcg==</t>
  </si>
  <si>
    <t>474925f4-3872-4eb8-b482-f52c89db29a6486</t>
  </si>
  <si>
    <t>AW00022898</t>
  </si>
  <si>
    <t>J2lLWEbt0kaQaCT+hwbe7Q==</t>
  </si>
  <si>
    <t>474925f4-3872-4eb8-b482-f52c89db29a6487</t>
  </si>
  <si>
    <t>AW00022993</t>
  </si>
  <si>
    <t>dBjvpZW7+0e0/UkkpGt3vw==</t>
  </si>
  <si>
    <t>474925f4-3872-4eb8-b482-f52c89db29a6488</t>
  </si>
  <si>
    <t>AW00023258</t>
  </si>
  <si>
    <t>YOUSZefV30SVEiBLZCN0iA==</t>
  </si>
  <si>
    <t>474925f4-3872-4eb8-b482-f52c89db29a6489</t>
  </si>
  <si>
    <t>AW00023366</t>
  </si>
  <si>
    <t>DQ8U7Omo1UyE/ImVfli2hg==</t>
  </si>
  <si>
    <t>474925f4-3872-4eb8-b482-f52c89db29a6490</t>
  </si>
  <si>
    <t>AW00023683</t>
  </si>
  <si>
    <t>2ShTE2Fv1Ue+6zaJsfoBBw==</t>
  </si>
  <si>
    <t>474925f4-3872-4eb8-b482-f52c89db29a6491</t>
  </si>
  <si>
    <t>AW00024354</t>
  </si>
  <si>
    <t>AAEtB4y+g0WLd1hA2iBNQQ==</t>
  </si>
  <si>
    <t>474925f4-3872-4eb8-b482-f52c89db29a6492</t>
  </si>
  <si>
    <t>AW00024423</t>
  </si>
  <si>
    <t>82NlLeLsYUukZcOorSTWAQ==</t>
  </si>
  <si>
    <t>474925f4-3872-4eb8-b482-f52c89db29a6493</t>
  </si>
  <si>
    <t>AW00024749</t>
  </si>
  <si>
    <t>H7wS3cE/xUiFzrzwqzze/A==</t>
  </si>
  <si>
    <t>474925f4-3872-4eb8-b482-f52c89db29a6494</t>
  </si>
  <si>
    <t>AW00024769</t>
  </si>
  <si>
    <t>ljfesBdEaEO9x2TMteytWA==</t>
  </si>
  <si>
    <t>474925f4-3872-4eb8-b482-f52c89db29a6495</t>
  </si>
  <si>
    <t>AW00024828</t>
  </si>
  <si>
    <t>LadW8vwFqEWyacwvBvW39A==</t>
  </si>
  <si>
    <t>474925f4-3872-4eb8-b482-f52c89db29a6496</t>
  </si>
  <si>
    <t>AW00024940</t>
  </si>
  <si>
    <t>+r831PfoMU2cx68tFhwIlg==</t>
  </si>
  <si>
    <t>474925f4-3872-4eb8-b482-f52c89db29a6497</t>
  </si>
  <si>
    <t>AW00024959</t>
  </si>
  <si>
    <t>p/mBL3susUuOXpJoG9ZbJQ==</t>
  </si>
  <si>
    <t>474925f4-3872-4eb8-b482-f52c89db29a6498</t>
  </si>
  <si>
    <t>AW00025008</t>
  </si>
  <si>
    <t>KkJnzEq1NkyiKThzCUantQ==</t>
  </si>
  <si>
    <t>474925f4-3872-4eb8-b482-f52c89db29a6499</t>
  </si>
  <si>
    <t>AW00025082</t>
  </si>
  <si>
    <t>8TVj5KGXGESvVo1PKVyAbg==</t>
  </si>
  <si>
    <t>474925f4-3872-4eb8-b482-f52c89db29a6500</t>
  </si>
  <si>
    <t>AW00025440</t>
  </si>
  <si>
    <t>iRXvQ6YKp0CYPkFu36Ztsg==</t>
  </si>
  <si>
    <t>474925f4-3872-4eb8-b482-f52c89db29a6501</t>
  </si>
  <si>
    <t>AW00025967</t>
  </si>
  <si>
    <t>LRZNhWXswU21oVW2mrB7+g==</t>
  </si>
  <si>
    <t>474925f4-3872-4eb8-b482-f52c89db29a6502</t>
  </si>
  <si>
    <t>AW00026008</t>
  </si>
  <si>
    <t>XfuyTRI3E0ykJTW6mJ0qEA==</t>
  </si>
  <si>
    <t>474925f4-3872-4eb8-b482-f52c89db29a6503</t>
  </si>
  <si>
    <t>AW00026096</t>
  </si>
  <si>
    <t>a/cQyG2TaEaV2ImSum3NYA==</t>
  </si>
  <si>
    <t>474925f4-3872-4eb8-b482-f52c89db29a6504</t>
  </si>
  <si>
    <t>AW00026198</t>
  </si>
  <si>
    <t>hPpxGV+dUUeO8ehJGo2/ig==</t>
  </si>
  <si>
    <t>474925f4-3872-4eb8-b482-f52c89db29a6505</t>
  </si>
  <si>
    <t>AW00026201</t>
  </si>
  <si>
    <t>Cus9RhWu+E6jm0jlwBKgsw==</t>
  </si>
  <si>
    <t>474925f4-3872-4eb8-b482-f52c89db29a6506</t>
  </si>
  <si>
    <t>AW00026634</t>
  </si>
  <si>
    <t>/GABIAXOHU6qXs+Xn5hJKg==</t>
  </si>
  <si>
    <t>474925f4-3872-4eb8-b482-f52c89db29a6507</t>
  </si>
  <si>
    <t>AW00027214</t>
  </si>
  <si>
    <t>9vWF15+/v0W/KKKvaRIkIw==</t>
  </si>
  <si>
    <t>474925f4-3872-4eb8-b482-f52c89db29a6508</t>
  </si>
  <si>
    <t>AW00027241</t>
  </si>
  <si>
    <t>fIVJ4l74Zk6h+7f2k3O+WA==</t>
  </si>
  <si>
    <t>474925f4-3872-4eb8-b482-f52c89db29a6509</t>
  </si>
  <si>
    <t>AW00027268</t>
  </si>
  <si>
    <t>nxH1EF0XCkOWKCXDOt4Uxw==</t>
  </si>
  <si>
    <t>474925f4-3872-4eb8-b482-f52c89db29a6510</t>
  </si>
  <si>
    <t>AW00027477</t>
  </si>
  <si>
    <t>Me/IAg5nRUmU+yqJJK0uWA==</t>
  </si>
  <si>
    <t>474925f4-3872-4eb8-b482-f52c89db29a6511</t>
  </si>
  <si>
    <t>AW00027526</t>
  </si>
  <si>
    <t>F2TW/EIXu0O3oeBqz88CcQ==</t>
  </si>
  <si>
    <t>474925f4-3872-4eb8-b482-f52c89db29a6512</t>
  </si>
  <si>
    <t>AW00027645</t>
  </si>
  <si>
    <t>wUMhUCq0DUiGBbaubsAbgg==</t>
  </si>
  <si>
    <t>474925f4-3872-4eb8-b482-f52c89db29a6513</t>
  </si>
  <si>
    <t>AW00027667</t>
  </si>
  <si>
    <t>3JJT5j7UHkmhtaruN/wdSQ==</t>
  </si>
  <si>
    <t>474925f4-3872-4eb8-b482-f52c89db29a6514</t>
  </si>
  <si>
    <t>AW00027996</t>
  </si>
  <si>
    <t>V0E9QckBpECWjUV6nLAOHQ==</t>
  </si>
  <si>
    <t>474925f4-3872-4eb8-b482-f52c89db29a6515</t>
  </si>
  <si>
    <t>AW00028042</t>
  </si>
  <si>
    <t>a1LyTInErES97lYDIf+0bA==</t>
  </si>
  <si>
    <t>474925f4-3872-4eb8-b482-f52c89db29a6516</t>
  </si>
  <si>
    <t>AW00028987</t>
  </si>
  <si>
    <t>YFdwm9H+80yLrURBzl8QBA==</t>
  </si>
  <si>
    <t>474925f4-3872-4eb8-b482-f52c89db29a6517</t>
  </si>
  <si>
    <t>AW00029136</t>
  </si>
  <si>
    <t>YtRGqVQNh0KopAF/57gawg==</t>
  </si>
  <si>
    <t>474925f4-3872-4eb8-b482-f52c89db29a6518</t>
  </si>
  <si>
    <t>AW00029264</t>
  </si>
  <si>
    <t>FAe4UfPjCkOexmgSR3Ujfw==</t>
  </si>
  <si>
    <t>474925f4-3872-4eb8-b482-f52c89db29a6519</t>
  </si>
  <si>
    <t>AW00011065</t>
  </si>
  <si>
    <t>Xug+JeulpUmkkEXKIvAmQw==</t>
  </si>
  <si>
    <t>474925f4-3872-4eb8-b482-f52c89db29a6520</t>
  </si>
  <si>
    <t>AW00011156</t>
  </si>
  <si>
    <t>WQuY71QAyUi2V21mC/Ni/A==</t>
  </si>
  <si>
    <t>474925f4-3872-4eb8-b482-f52c89db29a6521</t>
  </si>
  <si>
    <t>AW00011165</t>
  </si>
  <si>
    <t>tuNXITafmUqcR7X87e1OFg==</t>
  </si>
  <si>
    <t>474925f4-3872-4eb8-b482-f52c89db29a6522</t>
  </si>
  <si>
    <t>AW00011649</t>
  </si>
  <si>
    <t>S46003F/OUqZwl90DYqGuQ==</t>
  </si>
  <si>
    <t>474925f4-3872-4eb8-b482-f52c89db29a6523</t>
  </si>
  <si>
    <t>AW00011959</t>
  </si>
  <si>
    <t>9NIZpiZIHkajTSTauMlgwA==</t>
  </si>
  <si>
    <t>474925f4-3872-4eb8-b482-f52c89db29a6524</t>
  </si>
  <si>
    <t>AW00012019</t>
  </si>
  <si>
    <t>PzofxdFyC0+Bl5k4ZvWi3g==</t>
  </si>
  <si>
    <t>474925f4-3872-4eb8-b482-f52c89db29a6525</t>
  </si>
  <si>
    <t>AW00013278</t>
  </si>
  <si>
    <t>V6bClzxI9Eile+hb95CjFQ==</t>
  </si>
  <si>
    <t>474925f4-3872-4eb8-b482-f52c89db29a6526</t>
  </si>
  <si>
    <t>AW00013702</t>
  </si>
  <si>
    <t>h1FQn85drUiXdVKaGVuGIQ==</t>
  </si>
  <si>
    <t>474925f4-3872-4eb8-b482-f52c89db29a6527</t>
  </si>
  <si>
    <t>AW00014035</t>
  </si>
  <si>
    <t>2Gu0YNv150+pVfWhpNW4RQ==</t>
  </si>
  <si>
    <t>474925f4-3872-4eb8-b482-f52c89db29a6528</t>
  </si>
  <si>
    <t>AW00014462</t>
  </si>
  <si>
    <t>hhsima0JG0mggikVuj/nYw==</t>
  </si>
  <si>
    <t>474925f4-3872-4eb8-b482-f52c89db29a6529</t>
  </si>
  <si>
    <t>AW00014470</t>
  </si>
  <si>
    <t>rb3jF82yzEyP/mbCWFDGCg==</t>
  </si>
  <si>
    <t>474925f4-3872-4eb8-b482-f52c89db29a6530</t>
  </si>
  <si>
    <t>AW00014590</t>
  </si>
  <si>
    <t>YvapjdoC7UOsIcI+CGwx+g==</t>
  </si>
  <si>
    <t>474925f4-3872-4eb8-b482-f52c89db29a6531</t>
  </si>
  <si>
    <t>AW00014627</t>
  </si>
  <si>
    <t>nFbHTfa+pkm62cjk7jqeTw==</t>
  </si>
  <si>
    <t>474925f4-3872-4eb8-b482-f52c89db29a6532</t>
  </si>
  <si>
    <t>AW00014645</t>
  </si>
  <si>
    <t>J29xOWrhW0O+ChuRk4oX7A==</t>
  </si>
  <si>
    <t>474925f4-3872-4eb8-b482-f52c89db29a6533</t>
  </si>
  <si>
    <t>AW00014879</t>
  </si>
  <si>
    <t>gbz3ZYyLLUytM4xFh/Hm/Q==</t>
  </si>
  <si>
    <t>474925f4-3872-4eb8-b482-f52c89db29a6534</t>
  </si>
  <si>
    <t>AW00015273</t>
  </si>
  <si>
    <t>tS53Qh9JCkWCTewP9Sqs3w==</t>
  </si>
  <si>
    <t>474925f4-3872-4eb8-b482-f52c89db29a6535</t>
  </si>
  <si>
    <t>AW00015336</t>
  </si>
  <si>
    <t>/BwXMD8Kz0G8+IeZnPW94g==</t>
  </si>
  <si>
    <t>474925f4-3872-4eb8-b482-f52c89db29a6536</t>
  </si>
  <si>
    <t>AW00016014</t>
  </si>
  <si>
    <t>j4KoLFYrFk6nhqT6LYtAJw==</t>
  </si>
  <si>
    <t>474925f4-3872-4eb8-b482-f52c89db29a6537</t>
  </si>
  <si>
    <t>AW00016336</t>
  </si>
  <si>
    <t>vVvEDA4t/0+YwGVenHvP1g==</t>
  </si>
  <si>
    <t>474925f4-3872-4eb8-b482-f52c89db29a6538</t>
  </si>
  <si>
    <t>AW00016786</t>
  </si>
  <si>
    <t>2WNpef8YfUOrexYnzbGNNA==</t>
  </si>
  <si>
    <t>474925f4-3872-4eb8-b482-f52c89db29a6539</t>
  </si>
  <si>
    <t>AW00016953</t>
  </si>
  <si>
    <t>pZagLZ7l30qXziJeLM3fxg==</t>
  </si>
  <si>
    <t>474925f4-3872-4eb8-b482-f52c89db29a6540</t>
  </si>
  <si>
    <t>AW00017031</t>
  </si>
  <si>
    <t>T7zsFtspWkSMCYJTSI4aMg==</t>
  </si>
  <si>
    <t>474925f4-3872-4eb8-b482-f52c89db29a6541</t>
  </si>
  <si>
    <t>AW00017117</t>
  </si>
  <si>
    <t>gEAlHaKq3kuTXWeZtWiGLA==</t>
  </si>
  <si>
    <t>474925f4-3872-4eb8-b482-f52c89db29a6542</t>
  </si>
  <si>
    <t>AW00017142</t>
  </si>
  <si>
    <t>77/+Ev2Uu0GEaIgkb73JnQ==</t>
  </si>
  <si>
    <t>474925f4-3872-4eb8-b482-f52c89db29a6543</t>
  </si>
  <si>
    <t>AW00017366</t>
  </si>
  <si>
    <t>d8Bk1BVPGU60+PeME9rczw==</t>
  </si>
  <si>
    <t>474925f4-3872-4eb8-b482-f52c89db29a6544</t>
  </si>
  <si>
    <t>AW00017384</t>
  </si>
  <si>
    <t>YinspIXEX0ehylXJtT5G9Q==</t>
  </si>
  <si>
    <t>474925f4-3872-4eb8-b482-f52c89db29a6545</t>
  </si>
  <si>
    <t>AW00017418</t>
  </si>
  <si>
    <t>zAYJ7/53DEaGxO7RLKAdbg==</t>
  </si>
  <si>
    <t>474925f4-3872-4eb8-b482-f52c89db29a6546</t>
  </si>
  <si>
    <t>AW00017445</t>
  </si>
  <si>
    <t>josWm2UTAkWScSzAchRstQ==</t>
  </si>
  <si>
    <t>474925f4-3872-4eb8-b482-f52c89db29a6547</t>
  </si>
  <si>
    <t>AW00017470</t>
  </si>
  <si>
    <t>f+0aMYhchE2SbyTsqdTZ8A==</t>
  </si>
  <si>
    <t>474925f4-3872-4eb8-b482-f52c89db29a6548</t>
  </si>
  <si>
    <t>AW00018514</t>
  </si>
  <si>
    <t>r2FwsoRSoEGSDVYEXvTW1A==</t>
  </si>
  <si>
    <t>474925f4-3872-4eb8-b482-f52c89db29a6549</t>
  </si>
  <si>
    <t>AW00018540</t>
  </si>
  <si>
    <t>xJ0CJRIvaUa6g1YYqTGIiQ==</t>
  </si>
  <si>
    <t>474925f4-3872-4eb8-b482-f52c89db29a6550</t>
  </si>
  <si>
    <t>AW00018614</t>
  </si>
  <si>
    <t>LhRSp2mKLUW9nc6JLXSitA==</t>
  </si>
  <si>
    <t>474925f4-3872-4eb8-b482-f52c89db29a6551</t>
  </si>
  <si>
    <t>AW00018681</t>
  </si>
  <si>
    <t>YPVMpYZk3Ee2PeE1q+sdgg==</t>
  </si>
  <si>
    <t>474925f4-3872-4eb8-b482-f52c89db29a6552</t>
  </si>
  <si>
    <t>AW00018838</t>
  </si>
  <si>
    <t>aRLUuqS8vEuRX5Mgf/iniA==</t>
  </si>
  <si>
    <t>474925f4-3872-4eb8-b482-f52c89db29a6553</t>
  </si>
  <si>
    <t>AW00018948</t>
  </si>
  <si>
    <t>mIsg5Qipsk67gQ8bTB2P2g==</t>
  </si>
  <si>
    <t>474925f4-3872-4eb8-b482-f52c89db29a6554</t>
  </si>
  <si>
    <t>AW00018993</t>
  </si>
  <si>
    <t>xcXorVsCbkKuSPVqhjGsOw==</t>
  </si>
  <si>
    <t>474925f4-3872-4eb8-b482-f52c89db29a6555</t>
  </si>
  <si>
    <t>AW00019230</t>
  </si>
  <si>
    <t>HB3AnQAcnEmZd2K+aqj5oQ==</t>
  </si>
  <si>
    <t>474925f4-3872-4eb8-b482-f52c89db29a6556</t>
  </si>
  <si>
    <t>AW00019402</t>
  </si>
  <si>
    <t>ycL2t/sZY0WcoWRcz42Xmw==</t>
  </si>
  <si>
    <t>474925f4-3872-4eb8-b482-f52c89db29a6557</t>
  </si>
  <si>
    <t>AW00019708</t>
  </si>
  <si>
    <t>Ui2hSgvDbk+GivUliAXcNw==</t>
  </si>
  <si>
    <t>474925f4-3872-4eb8-b482-f52c89db29a6558</t>
  </si>
  <si>
    <t>AW00019814</t>
  </si>
  <si>
    <t>76JVk/xM/U6j/Kb+SML28A==</t>
  </si>
  <si>
    <t>474925f4-3872-4eb8-b482-f52c89db29a6559</t>
  </si>
  <si>
    <t>AW00019877</t>
  </si>
  <si>
    <t>K501DSgte0q0SwfuzB/qgA==</t>
  </si>
  <si>
    <t>474925f4-3872-4eb8-b482-f52c89db29a6560</t>
  </si>
  <si>
    <t>AW00020093</t>
  </si>
  <si>
    <t>vDdo9VozuUqsH2drNwmSPg==</t>
  </si>
  <si>
    <t>474925f4-3872-4eb8-b482-f52c89db29a6561</t>
  </si>
  <si>
    <t>AW00020139</t>
  </si>
  <si>
    <t>V7pYENv2CEe6+5U73QNgfQ==</t>
  </si>
  <si>
    <t>474925f4-3872-4eb8-b482-f52c89db29a6562</t>
  </si>
  <si>
    <t>AW00020368</t>
  </si>
  <si>
    <t>EviWlPwcdE2Lsq/K6Rv7UQ==</t>
  </si>
  <si>
    <t>474925f4-3872-4eb8-b482-f52c89db29a6563</t>
  </si>
  <si>
    <t>AW00020475</t>
  </si>
  <si>
    <t>X0lws2lbJEGKtu9hBHDf9Q==</t>
  </si>
  <si>
    <t>474925f4-3872-4eb8-b482-f52c89db29a6564</t>
  </si>
  <si>
    <t>AW00021288</t>
  </si>
  <si>
    <t>5wWiLYK4ZEyFfX42lMLEvw==</t>
  </si>
  <si>
    <t>474925f4-3872-4eb8-b482-f52c89db29a6565</t>
  </si>
  <si>
    <t>AW00022012</t>
  </si>
  <si>
    <t>SeswddV9YEWAmeohL4lsxw==</t>
  </si>
  <si>
    <t>474925f4-3872-4eb8-b482-f52c89db29a6566</t>
  </si>
  <si>
    <t>AW00022044</t>
  </si>
  <si>
    <t>PuxqX23Ja0qtV2U7BJvwEw==</t>
  </si>
  <si>
    <t>474925f4-3872-4eb8-b482-f52c89db29a6567</t>
  </si>
  <si>
    <t>AW00022075</t>
  </si>
  <si>
    <t>qdHw+VwJo0uikF5Ky0//2w==</t>
  </si>
  <si>
    <t>474925f4-3872-4eb8-b482-f52c89db29a6568</t>
  </si>
  <si>
    <t>AW00022271</t>
  </si>
  <si>
    <t>KyGr0bHye0msGnp0hn34Zw==</t>
  </si>
  <si>
    <t>474925f4-3872-4eb8-b482-f52c89db29a6569</t>
  </si>
  <si>
    <t>AW00022292</t>
  </si>
  <si>
    <t>R0baIiZ94EeLZCLt8InOdQ==</t>
  </si>
  <si>
    <t>474925f4-3872-4eb8-b482-f52c89db29a6570</t>
  </si>
  <si>
    <t>AW00022719</t>
  </si>
  <si>
    <t>W4eqQ4TIF0W5z+KdSd/ggA==</t>
  </si>
  <si>
    <t>474925f4-3872-4eb8-b482-f52c89db29a6571</t>
  </si>
  <si>
    <t>AW00022775</t>
  </si>
  <si>
    <t>05uh8AzXREy5O+/hepDZmA==</t>
  </si>
  <si>
    <t>474925f4-3872-4eb8-b482-f52c89db29a6572</t>
  </si>
  <si>
    <t>AW00022980</t>
  </si>
  <si>
    <t>DUO03bA7z0iSeb5NfNeXiw==</t>
  </si>
  <si>
    <t>474925f4-3872-4eb8-b482-f52c89db29a6573</t>
  </si>
  <si>
    <t>AW00023192</t>
  </si>
  <si>
    <t>iFHbw9ii8UWLvC9/Ah08Jg==</t>
  </si>
  <si>
    <t>474925f4-3872-4eb8-b482-f52c89db29a6574</t>
  </si>
  <si>
    <t>AW00023201</t>
  </si>
  <si>
    <t>0xm3XyUm3kiUt0bc9paePA==</t>
  </si>
  <si>
    <t>474925f4-3872-4eb8-b482-f52c89db29a6575</t>
  </si>
  <si>
    <t>AW00023392</t>
  </si>
  <si>
    <t>Wr84Db2djkSSwA8yPr3icA==</t>
  </si>
  <si>
    <t>474925f4-3872-4eb8-b482-f52c89db29a6576</t>
  </si>
  <si>
    <t>AW00023399</t>
  </si>
  <si>
    <t>UuV/LW6uvEOfFpKmhkl+zw==</t>
  </si>
  <si>
    <t>474925f4-3872-4eb8-b482-f52c89db29a6577</t>
  </si>
  <si>
    <t>AW00023453</t>
  </si>
  <si>
    <t>RKXH/Brm/UOgjHtn5iOWKA==</t>
  </si>
  <si>
    <t>474925f4-3872-4eb8-b482-f52c89db29a6578</t>
  </si>
  <si>
    <t>AW00023701</t>
  </si>
  <si>
    <t>TPswuIWxCEGyGyOsui2CkQ==</t>
  </si>
  <si>
    <t>474925f4-3872-4eb8-b482-f52c89db29a6579</t>
  </si>
  <si>
    <t>AW00023727</t>
  </si>
  <si>
    <t>7K2Gj9murUa6Iw+hc+8oAQ==</t>
  </si>
  <si>
    <t>474925f4-3872-4eb8-b482-f52c89db29a6580</t>
  </si>
  <si>
    <t>AW00023841</t>
  </si>
  <si>
    <t>g2r57xTreEOnllft/Is9Og==</t>
  </si>
  <si>
    <t>474925f4-3872-4eb8-b482-f52c89db29a6581</t>
  </si>
  <si>
    <t>AW00024445</t>
  </si>
  <si>
    <t>opZrGwbZf0eWk0FvdTs3eQ==</t>
  </si>
  <si>
    <t>474925f4-3872-4eb8-b482-f52c89db29a6582</t>
  </si>
  <si>
    <t>AW00024688</t>
  </si>
  <si>
    <t>7Wky8OSp9UOBQL5l/NWKwQ==</t>
  </si>
  <si>
    <t>474925f4-3872-4eb8-b482-f52c89db29a6583</t>
  </si>
  <si>
    <t>AW00024822</t>
  </si>
  <si>
    <t>x9OES7UEfkOhYnij4bSGzw==</t>
  </si>
  <si>
    <t>474925f4-3872-4eb8-b482-f52c89db29a6584</t>
  </si>
  <si>
    <t>AW00024957</t>
  </si>
  <si>
    <t>7pEvjcUun0+5oDeeDe41pw==</t>
  </si>
  <si>
    <t>474925f4-3872-4eb8-b482-f52c89db29a6585</t>
  </si>
  <si>
    <t>AW00025088</t>
  </si>
  <si>
    <t>bL5g/4N7b0y04Rvik1PRfw==</t>
  </si>
  <si>
    <t>474925f4-3872-4eb8-b482-f52c89db29a6586</t>
  </si>
  <si>
    <t>AW00025167</t>
  </si>
  <si>
    <t>WGWLgg0pb0yhtbv3zM4GMg==</t>
  </si>
  <si>
    <t>474925f4-3872-4eb8-b482-f52c89db29a6587</t>
  </si>
  <si>
    <t>AW00025197</t>
  </si>
  <si>
    <t>yTrLlVwBZk6myk8BV2dmyw==</t>
  </si>
  <si>
    <t>474925f4-3872-4eb8-b482-f52c89db29a6588</t>
  </si>
  <si>
    <t>AW00025345</t>
  </si>
  <si>
    <t>3gIx49SPDEqtiT/pl2JYWg==</t>
  </si>
  <si>
    <t>474925f4-3872-4eb8-b482-f52c89db29a6589</t>
  </si>
  <si>
    <t>AW00025423</t>
  </si>
  <si>
    <t>19Re1ksa6Em1j787dwQ/vw==</t>
  </si>
  <si>
    <t>474925f4-3872-4eb8-b482-f52c89db29a6590</t>
  </si>
  <si>
    <t>AW00025835</t>
  </si>
  <si>
    <t>m1tgXk5IxUmUfgkxGQuVpg==</t>
  </si>
  <si>
    <t>474925f4-3872-4eb8-b482-f52c89db29a6591</t>
  </si>
  <si>
    <t>AW00025862</t>
  </si>
  <si>
    <t>7I5/ET7Mo0K6vUXB/mNNzA==</t>
  </si>
  <si>
    <t>474925f4-3872-4eb8-b482-f52c89db29a6592</t>
  </si>
  <si>
    <t>AW00026082</t>
  </si>
  <si>
    <t>TCapOpjj/UOZA5exMDvG/A==</t>
  </si>
  <si>
    <t>474925f4-3872-4eb8-b482-f52c89db29a6593</t>
  </si>
  <si>
    <t>AW00026376</t>
  </si>
  <si>
    <t>SF01vRbglUyNuWRWZb7SNA==</t>
  </si>
  <si>
    <t>474925f4-3872-4eb8-b482-f52c89db29a6594</t>
  </si>
  <si>
    <t>AW00026637</t>
  </si>
  <si>
    <t>9SjSBQ211EOdHqL7d0dP1A==</t>
  </si>
  <si>
    <t>474925f4-3872-4eb8-b482-f52c89db29a6595</t>
  </si>
  <si>
    <t>AW00027915</t>
  </si>
  <si>
    <t>1vxYQifwp02LEfWWjXKjOw==</t>
  </si>
  <si>
    <t>474925f4-3872-4eb8-b482-f52c89db29a6596</t>
  </si>
  <si>
    <t>AW00028184</t>
  </si>
  <si>
    <t>cBSV9wPetUCV7bGVQ3E5Hw==</t>
  </si>
  <si>
    <t>474925f4-3872-4eb8-b482-f52c89db29a6597</t>
  </si>
  <si>
    <t>AW00028185</t>
  </si>
  <si>
    <t>xz9Pbww9jEueQeabCgJPHA==</t>
  </si>
  <si>
    <t>474925f4-3872-4eb8-b482-f52c89db29a6598</t>
  </si>
  <si>
    <t>AW00028974</t>
  </si>
  <si>
    <t>NTPRsgPHB0CDdrT99nc/xA==</t>
  </si>
  <si>
    <t>474925f4-3872-4eb8-b482-f52c89db29a6599</t>
  </si>
  <si>
    <t>AW00029004</t>
  </si>
  <si>
    <t>lqgDmhYkkk29jaUzcYo8MA==</t>
  </si>
  <si>
    <t>474925f4-3872-4eb8-b482-f52c89db29a6600</t>
  </si>
  <si>
    <t>AW00029107</t>
  </si>
  <si>
    <t>EZzsVIs+sUyIr5N1sx4s2A==</t>
  </si>
  <si>
    <t>474925f4-3872-4eb8-b482-f52c89db29a6601</t>
  </si>
  <si>
    <t>AW00029224</t>
  </si>
  <si>
    <t>4ToWkgS3wk2y2Ql3cUMBlw==</t>
  </si>
  <si>
    <t>474925f4-3872-4eb8-b482-f52c89db29a6602</t>
  </si>
  <si>
    <t>AW00011275</t>
  </si>
  <si>
    <t>gmzTICJdbUONUbidTLX90A==</t>
  </si>
  <si>
    <t>474925f4-3872-4eb8-b482-f52c89db29a6603</t>
  </si>
  <si>
    <t>AW00011854</t>
  </si>
  <si>
    <t>KoSjnJ1/6Eq72i2r20uKyw==</t>
  </si>
  <si>
    <t>474925f4-3872-4eb8-b482-f52c89db29a6604</t>
  </si>
  <si>
    <t>AW00011867</t>
  </si>
  <si>
    <t>Y9IaALI5mUmD3Pd2hl9y3w==</t>
  </si>
  <si>
    <t>474925f4-3872-4eb8-b482-f52c89db29a6605</t>
  </si>
  <si>
    <t>AW00012100</t>
  </si>
  <si>
    <t>N05dAXLb40qrG7R3vRjVMA==</t>
  </si>
  <si>
    <t>474925f4-3872-4eb8-b482-f52c89db29a6606</t>
  </si>
  <si>
    <t>AW00012153</t>
  </si>
  <si>
    <t>yahV/CJy+EKL9lfgGCq2cw==</t>
  </si>
  <si>
    <t>474925f4-3872-4eb8-b482-f52c89db29a6607</t>
  </si>
  <si>
    <t>AW00012441</t>
  </si>
  <si>
    <t>ND6Dk0asUkuSWOgF30T+ow==</t>
  </si>
  <si>
    <t>474925f4-3872-4eb8-b482-f52c89db29a6608</t>
  </si>
  <si>
    <t>AW00013218</t>
  </si>
  <si>
    <t>SHG6RLPSW0K09u4R2/1zBA==</t>
  </si>
  <si>
    <t>474925f4-3872-4eb8-b482-f52c89db29a6609</t>
  </si>
  <si>
    <t>AW00013246</t>
  </si>
  <si>
    <t>Pdb1r/XNFk6oWiuKyWHm6w==</t>
  </si>
  <si>
    <t>474925f4-3872-4eb8-b482-f52c89db29a6610</t>
  </si>
  <si>
    <t>AW00013306</t>
  </si>
  <si>
    <t>nSCKJt8fSUeRLF4QBno6qg==</t>
  </si>
  <si>
    <t>474925f4-3872-4eb8-b482-f52c89db29a6611</t>
  </si>
  <si>
    <t>AW00013444</t>
  </si>
  <si>
    <t>jhTY7N17yEe3OY9uUfilvg==</t>
  </si>
  <si>
    <t>474925f4-3872-4eb8-b482-f52c89db29a6612</t>
  </si>
  <si>
    <t>AW00013445</t>
  </si>
  <si>
    <t>dXGv7bjaCk+QBazu3D+pGA==</t>
  </si>
  <si>
    <t>474925f4-3872-4eb8-b482-f52c89db29a6613</t>
  </si>
  <si>
    <t>AW00013473</t>
  </si>
  <si>
    <t>ORtlbsdo7EWaFyhK0mIGyQ==</t>
  </si>
  <si>
    <t>474925f4-3872-4eb8-b482-f52c89db29a6614</t>
  </si>
  <si>
    <t>AW00013938</t>
  </si>
  <si>
    <t>G1aEh7TxM0aZpVakZgFKZA==</t>
  </si>
  <si>
    <t>474925f4-3872-4eb8-b482-f52c89db29a6615</t>
  </si>
  <si>
    <t>AW00014089</t>
  </si>
  <si>
    <t>5BfOXLe2sUSAqPRm0eRd3g==</t>
  </si>
  <si>
    <t>474925f4-3872-4eb8-b482-f52c89db29a6616</t>
  </si>
  <si>
    <t>AW00014251</t>
  </si>
  <si>
    <t>Ep4CR8V1mEGUwJ9xNh8GuA==</t>
  </si>
  <si>
    <t>474925f4-3872-4eb8-b482-f52c89db29a6617</t>
  </si>
  <si>
    <t>AW00014386</t>
  </si>
  <si>
    <t>0iN111pl9EaJjh3L2Rk0hA==</t>
  </si>
  <si>
    <t>474925f4-3872-4eb8-b482-f52c89db29a6618</t>
  </si>
  <si>
    <t>AW00014601</t>
  </si>
  <si>
    <t>2LVnoi4bUEualgkQV7DfoA==</t>
  </si>
  <si>
    <t>474925f4-3872-4eb8-b482-f52c89db29a6619</t>
  </si>
  <si>
    <t>AW00014639</t>
  </si>
  <si>
    <t>jTTsElN6KEGQ70uARPKV9g==</t>
  </si>
  <si>
    <t>474925f4-3872-4eb8-b482-f52c89db29a6620</t>
  </si>
  <si>
    <t>AW00015333</t>
  </si>
  <si>
    <t>ZNMmyMzvuU2wS5QkRT9W/A==</t>
  </si>
  <si>
    <t>474925f4-3872-4eb8-b482-f52c89db29a6621</t>
  </si>
  <si>
    <t>AW00015366</t>
  </si>
  <si>
    <t>L41iLkBcA0Ku0enh28EQfQ==</t>
  </si>
  <si>
    <t>474925f4-3872-4eb8-b482-f52c89db29a6622</t>
  </si>
  <si>
    <t>AW00015538</t>
  </si>
  <si>
    <t>X69TGkzM30WwAx2KDDQHXQ==</t>
  </si>
  <si>
    <t>474925f4-3872-4eb8-b482-f52c89db29a6623</t>
  </si>
  <si>
    <t>AW00015772</t>
  </si>
  <si>
    <t>EbSZ5MRfvECcH7ejMM5BuQ==</t>
  </si>
  <si>
    <t>474925f4-3872-4eb8-b482-f52c89db29a6624</t>
  </si>
  <si>
    <t>AW00016114</t>
  </si>
  <si>
    <t>nxI62nvwR0ifdnofAL7ynQ==</t>
  </si>
  <si>
    <t>474925f4-3872-4eb8-b482-f52c89db29a6625</t>
  </si>
  <si>
    <t>AW00016233</t>
  </si>
  <si>
    <t>4m/hNuNjqkybwB68KuPhTA==</t>
  </si>
  <si>
    <t>474925f4-3872-4eb8-b482-f52c89db29a6626</t>
  </si>
  <si>
    <t>AW00016371</t>
  </si>
  <si>
    <t>qlvmaG6hTk2ROXWHAYAi5g==</t>
  </si>
  <si>
    <t>474925f4-3872-4eb8-b482-f52c89db29a6627</t>
  </si>
  <si>
    <t>AW00016384</t>
  </si>
  <si>
    <t>HncXrZNxuEiOmB9Hbeoppg==</t>
  </si>
  <si>
    <t>474925f4-3872-4eb8-b482-f52c89db29a6628</t>
  </si>
  <si>
    <t>AW00016792</t>
  </si>
  <si>
    <t>77+Kh3xtD0q+LSV6P2v9YQ==</t>
  </si>
  <si>
    <t>474925f4-3872-4eb8-b482-f52c89db29a6629</t>
  </si>
  <si>
    <t>AW00016833</t>
  </si>
  <si>
    <t>5quw04qSWEmYdp1UJolxrg==</t>
  </si>
  <si>
    <t>474925f4-3872-4eb8-b482-f52c89db29a6630</t>
  </si>
  <si>
    <t>AW00016904</t>
  </si>
  <si>
    <t>XXshDKvoQUi2+k0Iz/FhIw==</t>
  </si>
  <si>
    <t>474925f4-3872-4eb8-b482-f52c89db29a6631</t>
  </si>
  <si>
    <t>AW00016983</t>
  </si>
  <si>
    <t>QV2DQYYWc0+UCc/3CJiZ4A==</t>
  </si>
  <si>
    <t>474925f4-3872-4eb8-b482-f52c89db29a6632</t>
  </si>
  <si>
    <t>AW00017434</t>
  </si>
  <si>
    <t>XZdDMhN2WUyjFleXbGofrw==</t>
  </si>
  <si>
    <t>474925f4-3872-4eb8-b482-f52c89db29a6633</t>
  </si>
  <si>
    <t>AW00017532</t>
  </si>
  <si>
    <t>TrPRkZb370W73sU48/aGaA==</t>
  </si>
  <si>
    <t>474925f4-3872-4eb8-b482-f52c89db29a6634</t>
  </si>
  <si>
    <t>AW00017670</t>
  </si>
  <si>
    <t>3IpOvzMEAkySxnzcvlIuPA==</t>
  </si>
  <si>
    <t>474925f4-3872-4eb8-b482-f52c89db29a6635</t>
  </si>
  <si>
    <t>AW00018424</t>
  </si>
  <si>
    <t>ToSNN7xwIUC+5Mtxt7vz+w==</t>
  </si>
  <si>
    <t>474925f4-3872-4eb8-b482-f52c89db29a6636</t>
  </si>
  <si>
    <t>AW00018426</t>
  </si>
  <si>
    <t>2Hs7hI/Hv02nwFkS/uClSA==</t>
  </si>
  <si>
    <t>474925f4-3872-4eb8-b482-f52c89db29a6637</t>
  </si>
  <si>
    <t>AW00018914</t>
  </si>
  <si>
    <t>Sv3zUs77uUGHF0hrBf6pDA==</t>
  </si>
  <si>
    <t>474925f4-3872-4eb8-b482-f52c89db29a6638</t>
  </si>
  <si>
    <t>AW00019736</t>
  </si>
  <si>
    <t>AN5jQ5HQKEO/9VOydG7g6Q==</t>
  </si>
  <si>
    <t>474925f4-3872-4eb8-b482-f52c89db29a6639</t>
  </si>
  <si>
    <t>AW00020187</t>
  </si>
  <si>
    <t>8VRL/D06GEKScsVWxDMJqA==</t>
  </si>
  <si>
    <t>474925f4-3872-4eb8-b482-f52c89db29a6640</t>
  </si>
  <si>
    <t>AW00020376</t>
  </si>
  <si>
    <t>3ikOISuARkaipZTLT5qGNQ==</t>
  </si>
  <si>
    <t>474925f4-3872-4eb8-b482-f52c89db29a6641</t>
  </si>
  <si>
    <t>AW00020413</t>
  </si>
  <si>
    <t>MJk4L6NILEC929LYGgyl3Q==</t>
  </si>
  <si>
    <t>474925f4-3872-4eb8-b482-f52c89db29a6642</t>
  </si>
  <si>
    <t>AW00020650</t>
  </si>
  <si>
    <t>/Ha2JMs+KEmmrKRvAa2QCg==</t>
  </si>
  <si>
    <t>474925f4-3872-4eb8-b482-f52c89db29a6643</t>
  </si>
  <si>
    <t>AW00020685</t>
  </si>
  <si>
    <t>pNPAlgCtKEO+6iucL2qX6w==</t>
  </si>
  <si>
    <t>474925f4-3872-4eb8-b482-f52c89db29a6644</t>
  </si>
  <si>
    <t>AW00021313</t>
  </si>
  <si>
    <t>PD41E0bZl0OrZxYeS4VOrg==</t>
  </si>
  <si>
    <t>474925f4-3872-4eb8-b482-f52c89db29a6645</t>
  </si>
  <si>
    <t>AW00021502</t>
  </si>
  <si>
    <t>3XylpV5N40iuvuSZoaMRog==</t>
  </si>
  <si>
    <t>474925f4-3872-4eb8-b482-f52c89db29a6646</t>
  </si>
  <si>
    <t>AW00021909</t>
  </si>
  <si>
    <t>2YP3jU3Y2EeK3dnmqsJpmg==</t>
  </si>
  <si>
    <t>474925f4-3872-4eb8-b482-f52c89db29a6647</t>
  </si>
  <si>
    <t>AW00022076</t>
  </si>
  <si>
    <t>NzwssGbb9kyKEEHk66qMcQ==</t>
  </si>
  <si>
    <t>474925f4-3872-4eb8-b482-f52c89db29a6648</t>
  </si>
  <si>
    <t>AW00022078</t>
  </si>
  <si>
    <t>yRc/K9wMe02MgUE5gHS2Qw==</t>
  </si>
  <si>
    <t>474925f4-3872-4eb8-b482-f52c89db29a6649</t>
  </si>
  <si>
    <t>AW00022108</t>
  </si>
  <si>
    <t>Gdnz+jVCaU2cd/EznuVwGA==</t>
  </si>
  <si>
    <t>474925f4-3872-4eb8-b482-f52c89db29a6650</t>
  </si>
  <si>
    <t>AW00022116</t>
  </si>
  <si>
    <t>jbNspDYcyk60dE9Rwf9JGQ==</t>
  </si>
  <si>
    <t>474925f4-3872-4eb8-b482-f52c89db29a6651</t>
  </si>
  <si>
    <t>AW00022119</t>
  </si>
  <si>
    <t>5ONAQ22SbEupzHwz2FbHOw==</t>
  </si>
  <si>
    <t>474925f4-3872-4eb8-b482-f52c89db29a6652</t>
  </si>
  <si>
    <t>AW00022142</t>
  </si>
  <si>
    <t>MpiwPEapy0CB4LoPje2w1g==</t>
  </si>
  <si>
    <t>474925f4-3872-4eb8-b482-f52c89db29a6653</t>
  </si>
  <si>
    <t>AW00022729</t>
  </si>
  <si>
    <t>k4ibH9UlwkK7UqGGEOy9AA==</t>
  </si>
  <si>
    <t>474925f4-3872-4eb8-b482-f52c89db29a6654</t>
  </si>
  <si>
    <t>AW00022734</t>
  </si>
  <si>
    <t>Eh0XcANJaEKXSJW1wgsF2g==</t>
  </si>
  <si>
    <t>474925f4-3872-4eb8-b482-f52c89db29a6655</t>
  </si>
  <si>
    <t>AW00022757</t>
  </si>
  <si>
    <t>QeYsIWjUwE6hHz3XCOPFpg==</t>
  </si>
  <si>
    <t>474925f4-3872-4eb8-b482-f52c89db29a6656</t>
  </si>
  <si>
    <t>AW00022781</t>
  </si>
  <si>
    <t>tE+P5xEvxk2SQ8WwvpGJNA==</t>
  </si>
  <si>
    <t>474925f4-3872-4eb8-b482-f52c89db29a6657</t>
  </si>
  <si>
    <t>AW00023484</t>
  </si>
  <si>
    <t>4VFdFfQuCEGWs7+PvkkemA==</t>
  </si>
  <si>
    <t>474925f4-3872-4eb8-b482-f52c89db29a6658</t>
  </si>
  <si>
    <t>AW00023580</t>
  </si>
  <si>
    <t>MOvnOLjeuUOK5rDlW8P+bQ==</t>
  </si>
  <si>
    <t>474925f4-3872-4eb8-b482-f52c89db29a6659</t>
  </si>
  <si>
    <t>AW00023884</t>
  </si>
  <si>
    <t>+O3uT4uZUESGYS/nKndcHw==</t>
  </si>
  <si>
    <t>474925f4-3872-4eb8-b482-f52c89db29a6660</t>
  </si>
  <si>
    <t>AW00024396</t>
  </si>
  <si>
    <t>fcaX+OxRRkCL43XmwDq4tQ==</t>
  </si>
  <si>
    <t>474925f4-3872-4eb8-b482-f52c89db29a6661</t>
  </si>
  <si>
    <t>AW00024674</t>
  </si>
  <si>
    <t>GmlmlumSf0ac/xgxRXJ1og==</t>
  </si>
  <si>
    <t>474925f4-3872-4eb8-b482-f52c89db29a6662</t>
  </si>
  <si>
    <t>AW00024683</t>
  </si>
  <si>
    <t>NskK00Cxp0SpoS3xDOu80w==</t>
  </si>
  <si>
    <t>474925f4-3872-4eb8-b482-f52c89db29a6663</t>
  </si>
  <si>
    <t>AW00024804</t>
  </si>
  <si>
    <t>iYzaLW86GE+qYHpu8qJA5w==</t>
  </si>
  <si>
    <t>474925f4-3872-4eb8-b482-f52c89db29a6664</t>
  </si>
  <si>
    <t>AW00025050</t>
  </si>
  <si>
    <t>J9ay5inacUOZoDxYushWxQ==</t>
  </si>
  <si>
    <t>474925f4-3872-4eb8-b482-f52c89db29a6665</t>
  </si>
  <si>
    <t>AW00026090</t>
  </si>
  <si>
    <t>POGdoUajvkqN/u8XMWK0MA==</t>
  </si>
  <si>
    <t>474925f4-3872-4eb8-b482-f52c89db29a6666</t>
  </si>
  <si>
    <t>AW00026126</t>
  </si>
  <si>
    <t>diJUTHGgKEGBkmMSFAgXYA==</t>
  </si>
  <si>
    <t>474925f4-3872-4eb8-b482-f52c89db29a6667</t>
  </si>
  <si>
    <t>AW00026476</t>
  </si>
  <si>
    <t>VXzS4cVfsUy+0mm3FIouSQ==</t>
  </si>
  <si>
    <t>474925f4-3872-4eb8-b482-f52c89db29a6668</t>
  </si>
  <si>
    <t>AW00026516</t>
  </si>
  <si>
    <t>1aVoXNXjakmtPPVF1T5G+Q==</t>
  </si>
  <si>
    <t>474925f4-3872-4eb8-b482-f52c89db29a6669</t>
  </si>
  <si>
    <t>AW00026555</t>
  </si>
  <si>
    <t>P1Mj0PscwE22tHPpoQhNLw==</t>
  </si>
  <si>
    <t>474925f4-3872-4eb8-b482-f52c89db29a6670</t>
  </si>
  <si>
    <t>AW00026602</t>
  </si>
  <si>
    <t>WLXODWYmMEWWe/oEdYKYiQ==</t>
  </si>
  <si>
    <t>474925f4-3872-4eb8-b482-f52c89db29a6671</t>
  </si>
  <si>
    <t>AW00026709</t>
  </si>
  <si>
    <t>U3K/NAXciUWq6368y21+/g==</t>
  </si>
  <si>
    <t>474925f4-3872-4eb8-b482-f52c89db29a6672</t>
  </si>
  <si>
    <t>AW00026807</t>
  </si>
  <si>
    <t>xHkYQwF1d02QBITTfJtgBA==</t>
  </si>
  <si>
    <t>474925f4-3872-4eb8-b482-f52c89db29a6673</t>
  </si>
  <si>
    <t>AW00027029</t>
  </si>
  <si>
    <t>8rwkKjCFiEiKq05ql9IPRA==</t>
  </si>
  <si>
    <t>474925f4-3872-4eb8-b482-f52c89db29a6674</t>
  </si>
  <si>
    <t>AW00027225</t>
  </si>
  <si>
    <t>irLo7S5ruEmq7n6PeTIHcw==</t>
  </si>
  <si>
    <t>474925f4-3872-4eb8-b482-f52c89db29a6675</t>
  </si>
  <si>
    <t>AW00027537</t>
  </si>
  <si>
    <t>F7QENiPP8EqmEnqCkDkxZg==</t>
  </si>
  <si>
    <t>474925f4-3872-4eb8-b482-f52c89db29a6676</t>
  </si>
  <si>
    <t>AW00028022</t>
  </si>
  <si>
    <t>jwas9F/eNEuxRJ6xVH4nAA==</t>
  </si>
  <si>
    <t>474925f4-3872-4eb8-b482-f52c89db29a6677</t>
  </si>
  <si>
    <t>AW00028029</t>
  </si>
  <si>
    <t>n1+mNFxMHUCVB2DTcfz+aA==</t>
  </si>
  <si>
    <t>474925f4-3872-4eb8-b482-f52c89db29a6678</t>
  </si>
  <si>
    <t>AW00028044</t>
  </si>
  <si>
    <t>V4P4tzat9kKBgCjKrAdBbg==</t>
  </si>
  <si>
    <t>474925f4-3872-4eb8-b482-f52c89db29a6679</t>
  </si>
  <si>
    <t>AW00028090</t>
  </si>
  <si>
    <t>aZoR0e9FLEKAgarjRXUyMg==</t>
  </si>
  <si>
    <t>474925f4-3872-4eb8-b482-f52c89db29a6680</t>
  </si>
  <si>
    <t>AW00028187</t>
  </si>
  <si>
    <t>UY9+cIOS+UGBVXFPnuFO8g==</t>
  </si>
  <si>
    <t>474925f4-3872-4eb8-b482-f52c89db29a6681</t>
  </si>
  <si>
    <t>AW00028238</t>
  </si>
  <si>
    <t>1UdO0wnztka89FCV6OKB1g==</t>
  </si>
  <si>
    <t>474925f4-3872-4eb8-b482-f52c89db29a6682</t>
  </si>
  <si>
    <t>AW00028622</t>
  </si>
  <si>
    <t>X8jSN1Xx0kq4uJr8AabY0A==</t>
  </si>
  <si>
    <t>474925f4-3872-4eb8-b482-f52c89db29a6683</t>
  </si>
  <si>
    <t>AW00028637</t>
  </si>
  <si>
    <t>a9H/8w3PIE2terRrVIxY9A==</t>
  </si>
  <si>
    <t>474925f4-3872-4eb8-b482-f52c89db29a6684</t>
  </si>
  <si>
    <t>AW00028973</t>
  </si>
  <si>
    <t>ftn1R5mcL0yvP8uZD7ofxw==</t>
  </si>
  <si>
    <t>474925f4-3872-4eb8-b482-f52c89db29a6685</t>
  </si>
  <si>
    <t>AW00029050</t>
  </si>
  <si>
    <t>DyJ1yIXgRE6D/Mebdgm3bg==</t>
  </si>
  <si>
    <t>474925f4-3872-4eb8-b482-f52c89db29a6686</t>
  </si>
  <si>
    <t>AW00029079</t>
  </si>
  <si>
    <t>nBtrsRAgDUmq6gaKcl4IYg==</t>
  </si>
  <si>
    <t>474925f4-3872-4eb8-b482-f52c89db29a6687</t>
  </si>
  <si>
    <t>AW00029126</t>
  </si>
  <si>
    <t>Boua2AucOk+lB/UUFrGi7w==</t>
  </si>
  <si>
    <t>474925f4-3872-4eb8-b482-f52c89db29a6688</t>
  </si>
  <si>
    <t>AW00029132</t>
  </si>
  <si>
    <t>k+7RZRiDAE+hTrxsuKAY8g==</t>
  </si>
  <si>
    <t>474925f4-3872-4eb8-b482-f52c89db29a6689</t>
  </si>
  <si>
    <t>AW00011175</t>
  </si>
  <si>
    <t>B/pugwdMikGpnBj3jc9tBg==</t>
  </si>
  <si>
    <t>474925f4-3872-4eb8-b482-f52c89db29a6690</t>
  </si>
  <si>
    <t>AW00011710</t>
  </si>
  <si>
    <t>cf0lBw9uVEmmJ3XEnl+7zw==</t>
  </si>
  <si>
    <t>474925f4-3872-4eb8-b482-f52c89db29a6691</t>
  </si>
  <si>
    <t>AW00012446</t>
  </si>
  <si>
    <t>J1rhSzwO/E+37UbP7iC60g==</t>
  </si>
  <si>
    <t>474925f4-3872-4eb8-b482-f52c89db29a6692</t>
  </si>
  <si>
    <t>AW00012918</t>
  </si>
  <si>
    <t>7y5uSxbOjEK5hz3ZjqeJwQ==</t>
  </si>
  <si>
    <t>474925f4-3872-4eb8-b482-f52c89db29a6693</t>
  </si>
  <si>
    <t>AW00012926</t>
  </si>
  <si>
    <t>q8A59yXljkOZV9u2BZ8ZCA==</t>
  </si>
  <si>
    <t>474925f4-3872-4eb8-b482-f52c89db29a6694</t>
  </si>
  <si>
    <t>AW00012952</t>
  </si>
  <si>
    <t>y76lnyA6hE+v5Wnh6YiM5A==</t>
  </si>
  <si>
    <t>474925f4-3872-4eb8-b482-f52c89db29a6695</t>
  </si>
  <si>
    <t>AW00013348</t>
  </si>
  <si>
    <t>+DGNY/EFbU2uwEtxUix0vQ==</t>
  </si>
  <si>
    <t>474925f4-3872-4eb8-b482-f52c89db29a6696</t>
  </si>
  <si>
    <t>AW00013389</t>
  </si>
  <si>
    <t>J2NXTbyeuEG0cuwq/G1DdQ==</t>
  </si>
  <si>
    <t>474925f4-3872-4eb8-b482-f52c89db29a6697</t>
  </si>
  <si>
    <t>AW00013915</t>
  </si>
  <si>
    <t>l0gqS+pUvU2ig+APaHhivA==</t>
  </si>
  <si>
    <t>474925f4-3872-4eb8-b482-f52c89db29a6698</t>
  </si>
  <si>
    <t>AW00014400</t>
  </si>
  <si>
    <t>+m5bce9tjk2LI+GR/PGecw==</t>
  </si>
  <si>
    <t>474925f4-3872-4eb8-b482-f52c89db29a6699</t>
  </si>
  <si>
    <t>AW00014572</t>
  </si>
  <si>
    <t>CeBKXVageUu9Mo2SS/QI0g==</t>
  </si>
  <si>
    <t>474925f4-3872-4eb8-b482-f52c89db29a6700</t>
  </si>
  <si>
    <t>AW00014880</t>
  </si>
  <si>
    <t>8RJuG8gVXUy+XoL67Q0OpQ==</t>
  </si>
  <si>
    <t>474925f4-3872-4eb8-b482-f52c89db29a6701</t>
  </si>
  <si>
    <t>AW00015016</t>
  </si>
  <si>
    <t>5jqRB5zZ6km0FMoArGD4ig==</t>
  </si>
  <si>
    <t>474925f4-3872-4eb8-b482-f52c89db29a6702</t>
  </si>
  <si>
    <t>AW00015483</t>
  </si>
  <si>
    <t>PqvcIb/DLE64rrJHaPMZpA==</t>
  </si>
  <si>
    <t>474925f4-3872-4eb8-b482-f52c89db29a6703</t>
  </si>
  <si>
    <t>AW00015540</t>
  </si>
  <si>
    <t>3KabNwZIJkmdPtxrtBjV9A==</t>
  </si>
  <si>
    <t>474925f4-3872-4eb8-b482-f52c89db29a6704</t>
  </si>
  <si>
    <t>AW00015747</t>
  </si>
  <si>
    <t>sstZQR8fz0aTZeQZh6laGA==</t>
  </si>
  <si>
    <t>474925f4-3872-4eb8-b482-f52c89db29a6705</t>
  </si>
  <si>
    <t>AW00015824</t>
  </si>
  <si>
    <t>MAOpLnR58kiXr2WsnCVnXQ==</t>
  </si>
  <si>
    <t>474925f4-3872-4eb8-b482-f52c89db29a6706</t>
  </si>
  <si>
    <t>AW00015947</t>
  </si>
  <si>
    <t>8RRwPDMuqkmdKjdEaNFIsQ==</t>
  </si>
  <si>
    <t>474925f4-3872-4eb8-b482-f52c89db29a6707</t>
  </si>
  <si>
    <t>AW00015957</t>
  </si>
  <si>
    <t>lOZnJDkY8kGxD9pYgjs6Bw==</t>
  </si>
  <si>
    <t>474925f4-3872-4eb8-b482-f52c89db29a6708</t>
  </si>
  <si>
    <t>AW00016141</t>
  </si>
  <si>
    <t>iT9ZeSwnWEeFhIMHPN1o+Q==</t>
  </si>
  <si>
    <t>474925f4-3872-4eb8-b482-f52c89db29a6709</t>
  </si>
  <si>
    <t>AW00016238</t>
  </si>
  <si>
    <t>jaG8o7GqjEqmDfT6C10GUg==</t>
  </si>
  <si>
    <t>474925f4-3872-4eb8-b482-f52c89db29a6710</t>
  </si>
  <si>
    <t>AW00016807</t>
  </si>
  <si>
    <t>0R7f5mJL5kuvQbuCJYunEQ==</t>
  </si>
  <si>
    <t>474925f4-3872-4eb8-b482-f52c89db29a6711</t>
  </si>
  <si>
    <t>AW00016815</t>
  </si>
  <si>
    <t>+ueFk64Gu0miegbz6+9Kiw==</t>
  </si>
  <si>
    <t>474925f4-3872-4eb8-b482-f52c89db29a6712</t>
  </si>
  <si>
    <t>AW00017408</t>
  </si>
  <si>
    <t>zHllbOwxO0aDjdQVQs/pnA==</t>
  </si>
  <si>
    <t>474925f4-3872-4eb8-b482-f52c89db29a6713</t>
  </si>
  <si>
    <t>AW00017458</t>
  </si>
  <si>
    <t>SaU8rYp5eUqMMV12tzny/Q==</t>
  </si>
  <si>
    <t>474925f4-3872-4eb8-b482-f52c89db29a6714</t>
  </si>
  <si>
    <t>AW00017591</t>
  </si>
  <si>
    <t>z25a1wrs1kCHLnKfeyA8rA==</t>
  </si>
  <si>
    <t>474925f4-3872-4eb8-b482-f52c89db29a6715</t>
  </si>
  <si>
    <t>AW00017695</t>
  </si>
  <si>
    <t>Mk7unnFXgEKNZfRdvGNvGg==</t>
  </si>
  <si>
    <t>474925f4-3872-4eb8-b482-f52c89db29a6716</t>
  </si>
  <si>
    <t>AW00018088</t>
  </si>
  <si>
    <t>r05nV64on0mouBwEGHt5dw==</t>
  </si>
  <si>
    <t>474925f4-3872-4eb8-b482-f52c89db29a6717</t>
  </si>
  <si>
    <t>AW00018502</t>
  </si>
  <si>
    <t>f2nY2PsgxkC/CaEHqOGsvA==</t>
  </si>
  <si>
    <t>474925f4-3872-4eb8-b482-f52c89db29a6718</t>
  </si>
  <si>
    <t>AW00018671</t>
  </si>
  <si>
    <t>e5AL+b7TgEOad91kPy5F2Q==</t>
  </si>
  <si>
    <t>474925f4-3872-4eb8-b482-f52c89db29a6719</t>
  </si>
  <si>
    <t>AW00018779</t>
  </si>
  <si>
    <t>uhR3uD7Kr0iS5lO15TtxWw==</t>
  </si>
  <si>
    <t>474925f4-3872-4eb8-b482-f52c89db29a6720</t>
  </si>
  <si>
    <t>AW00018850</t>
  </si>
  <si>
    <t>jFMz0W2oL0yRJc9M676/nA==</t>
  </si>
  <si>
    <t>474925f4-3872-4eb8-b482-f52c89db29a6721</t>
  </si>
  <si>
    <t>AW00018989</t>
  </si>
  <si>
    <t>D/89ywxwVk+lLwGxTewaVg==</t>
  </si>
  <si>
    <t>474925f4-3872-4eb8-b482-f52c89db29a6722</t>
  </si>
  <si>
    <t>AW00020207</t>
  </si>
  <si>
    <t>Dn45dYuKMUOz6muO11QAIg==</t>
  </si>
  <si>
    <t>474925f4-3872-4eb8-b482-f52c89db29a6723</t>
  </si>
  <si>
    <t>AW00020270</t>
  </si>
  <si>
    <t>GOWHbZhBIUSYkWh8FNChHw==</t>
  </si>
  <si>
    <t>474925f4-3872-4eb8-b482-f52c89db29a6724</t>
  </si>
  <si>
    <t>AW00020328</t>
  </si>
  <si>
    <t>scfrw5ayGUuWhRgzICMNwQ==</t>
  </si>
  <si>
    <t>474925f4-3872-4eb8-b482-f52c89db29a6725</t>
  </si>
  <si>
    <t>AW00020458</t>
  </si>
  <si>
    <t>vRDr5lgOF0uFqpC4xIfq5Q==</t>
  </si>
  <si>
    <t>474925f4-3872-4eb8-b482-f52c89db29a6726</t>
  </si>
  <si>
    <t>AW00020531</t>
  </si>
  <si>
    <t>Z0v17bbim0OZjOsuKpZwKg==</t>
  </si>
  <si>
    <t>474925f4-3872-4eb8-b482-f52c89db29a6727</t>
  </si>
  <si>
    <t>AW00020673</t>
  </si>
  <si>
    <t>aTgFqmUm2UyyyKYGYuSvEQ==</t>
  </si>
  <si>
    <t>474925f4-3872-4eb8-b482-f52c89db29a6728</t>
  </si>
  <si>
    <t>AW00020684</t>
  </si>
  <si>
    <t>K4Q0hYAwREOnRAJ0hKELEw==</t>
  </si>
  <si>
    <t>474925f4-3872-4eb8-b482-f52c89db29a6729</t>
  </si>
  <si>
    <t>AW00020779</t>
  </si>
  <si>
    <t>1w6mtUwZKUaPwCkIyN+daQ==</t>
  </si>
  <si>
    <t>474925f4-3872-4eb8-b482-f52c89db29a6730</t>
  </si>
  <si>
    <t>AW00020786</t>
  </si>
  <si>
    <t>GrnsXKDcIUuouN4pf8Fzeg==</t>
  </si>
  <si>
    <t>474925f4-3872-4eb8-b482-f52c89db29a6731</t>
  </si>
  <si>
    <t>AW00021417</t>
  </si>
  <si>
    <t>lDQWrwrdeE25JlwOWUv4Ew==</t>
  </si>
  <si>
    <t>474925f4-3872-4eb8-b482-f52c89db29a6732</t>
  </si>
  <si>
    <t>AW00021632</t>
  </si>
  <si>
    <t>P1Aq2OIFOEG/XPxyBz2Gfg==</t>
  </si>
  <si>
    <t>474925f4-3872-4eb8-b482-f52c89db29a6733</t>
  </si>
  <si>
    <t>AW00021712</t>
  </si>
  <si>
    <t>cdzDBRQX3ESLaqu8yrYqQw==</t>
  </si>
  <si>
    <t>474925f4-3872-4eb8-b482-f52c89db29a6734</t>
  </si>
  <si>
    <t>AW00021734</t>
  </si>
  <si>
    <t>B54zQmqo30e0sRXME4WW+A==</t>
  </si>
  <si>
    <t>474925f4-3872-4eb8-b482-f52c89db29a6735</t>
  </si>
  <si>
    <t>AW00021766</t>
  </si>
  <si>
    <t>msIKJ7m3dU2RBYnH7VDyfw==</t>
  </si>
  <si>
    <t>474925f4-3872-4eb8-b482-f52c89db29a6736</t>
  </si>
  <si>
    <t>AW00021790</t>
  </si>
  <si>
    <t>IKLXyeqdsUyOw0G9lPIPeA==</t>
  </si>
  <si>
    <t>474925f4-3872-4eb8-b482-f52c89db29a6737</t>
  </si>
  <si>
    <t>AW00022145</t>
  </si>
  <si>
    <t>j+SySysLWUSsFqGl9P13LA==</t>
  </si>
  <si>
    <t>474925f4-3872-4eb8-b482-f52c89db29a6738</t>
  </si>
  <si>
    <t>AW00022746</t>
  </si>
  <si>
    <t>LlH2tojmL0OlLlwltiVp8w==</t>
  </si>
  <si>
    <t>474925f4-3872-4eb8-b482-f52c89db29a6739</t>
  </si>
  <si>
    <t>AW00022768</t>
  </si>
  <si>
    <t>PEJ0+ritvkmuhtok7CtHbA==</t>
  </si>
  <si>
    <t>474925f4-3872-4eb8-b482-f52c89db29a6740</t>
  </si>
  <si>
    <t>AW00023146</t>
  </si>
  <si>
    <t>038KdtXvaEGWAZRee8UWYw==</t>
  </si>
  <si>
    <t>474925f4-3872-4eb8-b482-f52c89db29a6741</t>
  </si>
  <si>
    <t>AW00023176</t>
  </si>
  <si>
    <t>oBg4IfMq20WbTyM/KfNLXA==</t>
  </si>
  <si>
    <t>474925f4-3872-4eb8-b482-f52c89db29a6742</t>
  </si>
  <si>
    <t>AW00023340</t>
  </si>
  <si>
    <t>C1xcWdgvwEa3JBbaJAAl8Q==</t>
  </si>
  <si>
    <t>474925f4-3872-4eb8-b482-f52c89db29a6743</t>
  </si>
  <si>
    <t>AW00023855</t>
  </si>
  <si>
    <t>Xq2IDaXSQUyHJwk9AQ5V+Q==</t>
  </si>
  <si>
    <t>474925f4-3872-4eb8-b482-f52c89db29a6744</t>
  </si>
  <si>
    <t>AW00023882</t>
  </si>
  <si>
    <t>VVc/EKPNVUGnoU8DIGcodA==</t>
  </si>
  <si>
    <t>474925f4-3872-4eb8-b482-f52c89db29a6745</t>
  </si>
  <si>
    <t>AW00024262</t>
  </si>
  <si>
    <t>jmLTFOOmd0aNxedgn0uk1A==</t>
  </si>
  <si>
    <t>474925f4-3872-4eb8-b482-f52c89db29a6746</t>
  </si>
  <si>
    <t>AW00024298</t>
  </si>
  <si>
    <t>h0zizEvx4USehMz+GYdq7g==</t>
  </si>
  <si>
    <t>474925f4-3872-4eb8-b482-f52c89db29a6747</t>
  </si>
  <si>
    <t>AW00024355</t>
  </si>
  <si>
    <t>d6IC6jf/nUmWCaMDkz94NQ==</t>
  </si>
  <si>
    <t>474925f4-3872-4eb8-b482-f52c89db29a6748</t>
  </si>
  <si>
    <t>AW00024656</t>
  </si>
  <si>
    <t>jD/C2jB26kKYzlwRHJZmtA==</t>
  </si>
  <si>
    <t>474925f4-3872-4eb8-b482-f52c89db29a6749</t>
  </si>
  <si>
    <t>AW00024685</t>
  </si>
  <si>
    <t>NtnRMR0Tb0WwiIfX04KRAA==</t>
  </si>
  <si>
    <t>474925f4-3872-4eb8-b482-f52c89db29a6750</t>
  </si>
  <si>
    <t>AW00024948</t>
  </si>
  <si>
    <t>g7UIQL5x0kiKIMiH9kHcIQ==</t>
  </si>
  <si>
    <t>474925f4-3872-4eb8-b482-f52c89db29a6751</t>
  </si>
  <si>
    <t>AW00025204</t>
  </si>
  <si>
    <t>gO2yf0WHO0yIABvDvAZ7+Q==</t>
  </si>
  <si>
    <t>474925f4-3872-4eb8-b482-f52c89db29a6752</t>
  </si>
  <si>
    <t>AW00026251</t>
  </si>
  <si>
    <t>+vV1sCvskEmlEGU0BzY1YA==</t>
  </si>
  <si>
    <t>474925f4-3872-4eb8-b482-f52c89db29a6753</t>
  </si>
  <si>
    <t>AW00026303</t>
  </si>
  <si>
    <t>/uxzKhzDU0mYaxvSUbWkvA==</t>
  </si>
  <si>
    <t>474925f4-3872-4eb8-b482-f52c89db29a6754</t>
  </si>
  <si>
    <t>AW00026313</t>
  </si>
  <si>
    <t>6IoI576bS0qkLLnacyWjqA==</t>
  </si>
  <si>
    <t>474925f4-3872-4eb8-b482-f52c89db29a6755</t>
  </si>
  <si>
    <t>AW00026546</t>
  </si>
  <si>
    <t>J7bqbg78uUiWYnvSVDMuyA==</t>
  </si>
  <si>
    <t>474925f4-3872-4eb8-b482-f52c89db29a6756</t>
  </si>
  <si>
    <t>AW00026583</t>
  </si>
  <si>
    <t>NAk8JVZ52UWcvTknubSJTw==</t>
  </si>
  <si>
    <t>474925f4-3872-4eb8-b482-f52c89db29a6757</t>
  </si>
  <si>
    <t>AW00026601</t>
  </si>
  <si>
    <t>OMf9tB2PtkmX1hgEeG0qfQ==</t>
  </si>
  <si>
    <t>474925f4-3872-4eb8-b482-f52c89db29a6758</t>
  </si>
  <si>
    <t>AW00026633</t>
  </si>
  <si>
    <t>GcZixddRV0Wri3om1ykI5g==</t>
  </si>
  <si>
    <t>474925f4-3872-4eb8-b482-f52c89db29a6759</t>
  </si>
  <si>
    <t>AW00026718</t>
  </si>
  <si>
    <t>HPNVPBJ+pEKjLDoDs5583A==</t>
  </si>
  <si>
    <t>474925f4-3872-4eb8-b482-f52c89db29a6760</t>
  </si>
  <si>
    <t>AW00026775</t>
  </si>
  <si>
    <t>40rKFhwxHkCddMIrdjLyGw==</t>
  </si>
  <si>
    <t>474925f4-3872-4eb8-b482-f52c89db29a6761</t>
  </si>
  <si>
    <t>AW00027231</t>
  </si>
  <si>
    <t>/infIuo4Zk6HmFy8TGRkmA==</t>
  </si>
  <si>
    <t>474925f4-3872-4eb8-b482-f52c89db29a6762</t>
  </si>
  <si>
    <t>AW00027408</t>
  </si>
  <si>
    <t>Ks6aOYrQW0mSZl/dnZYeCw==</t>
  </si>
  <si>
    <t>474925f4-3872-4eb8-b482-f52c89db29a6763</t>
  </si>
  <si>
    <t>AW00027432</t>
  </si>
  <si>
    <t>vc4v21Yfa0Wdy48ZGwjsFw==</t>
  </si>
  <si>
    <t>474925f4-3872-4eb8-b482-f52c89db29a6764</t>
  </si>
  <si>
    <t>AW00027458</t>
  </si>
  <si>
    <t>j8ySOjUoSk2KWYl5Qx3Kbw==</t>
  </si>
  <si>
    <t>474925f4-3872-4eb8-b482-f52c89db29a6765</t>
  </si>
  <si>
    <t>AW00027467</t>
  </si>
  <si>
    <t>oHMfCSI4XkKttxYv8qxFPg==</t>
  </si>
  <si>
    <t>474925f4-3872-4eb8-b482-f52c89db29a6766</t>
  </si>
  <si>
    <t>AW00027681</t>
  </si>
  <si>
    <t>uyOSmRv8dkaEWFT0+x2pxA==</t>
  </si>
  <si>
    <t>474925f4-3872-4eb8-b482-f52c89db29a6767</t>
  </si>
  <si>
    <t>AW00028001</t>
  </si>
  <si>
    <t>+7JrV6Ww5Eq1vpfjq3E+fg==</t>
  </si>
  <si>
    <t>474925f4-3872-4eb8-b482-f52c89db29a6768</t>
  </si>
  <si>
    <t>AW00028244</t>
  </si>
  <si>
    <t>mop2BdXVbUONN7hkAgQHiA==</t>
  </si>
  <si>
    <t>474925f4-3872-4eb8-b482-f52c89db29a6769</t>
  </si>
  <si>
    <t>AW00028251</t>
  </si>
  <si>
    <t>F10HG+fu7kmsS/fBm58/uA==</t>
  </si>
  <si>
    <t>474925f4-3872-4eb8-b482-f52c89db29a6770</t>
  </si>
  <si>
    <t>AW00028271</t>
  </si>
  <si>
    <t>Fe2A10YTe06HNjKnTzYk8A==</t>
  </si>
  <si>
    <t>474925f4-3872-4eb8-b482-f52c89db29a6771</t>
  </si>
  <si>
    <t>AW00028584</t>
  </si>
  <si>
    <t>BtT34/5I202PoRSpDvB6UQ==</t>
  </si>
  <si>
    <t>474925f4-3872-4eb8-b482-f52c89db29a6772</t>
  </si>
  <si>
    <t>AW00029035</t>
  </si>
  <si>
    <t>IZlBONwb40qfNvUMba+EFA==</t>
  </si>
  <si>
    <t>474925f4-3872-4eb8-b482-f52c89db29a6773</t>
  </si>
  <si>
    <t>AW00011086</t>
  </si>
  <si>
    <t>1wobKAaOBUSDRmXqrv9UiQ==</t>
  </si>
  <si>
    <t>474925f4-3872-4eb8-b482-f52c89db29a6774</t>
  </si>
  <si>
    <t>AW00011135</t>
  </si>
  <si>
    <t>EvggMchiEUC0yEv6bjrARw==</t>
  </si>
  <si>
    <t>474925f4-3872-4eb8-b482-f52c89db29a6775</t>
  </si>
  <si>
    <t>AW00011180</t>
  </si>
  <si>
    <t>6TCjUmF1hUSnm8v/ogl8Sg==</t>
  </si>
  <si>
    <t>474925f4-3872-4eb8-b482-f52c89db29a6776</t>
  </si>
  <si>
    <t>AW00011199</t>
  </si>
  <si>
    <t>Z1xzHa3nKkmmOp/AQpO/Bw==</t>
  </si>
  <si>
    <t>474925f4-3872-4eb8-b482-f52c89db29a6777</t>
  </si>
  <si>
    <t>AW00011221</t>
  </si>
  <si>
    <t>g8VJseCzkE25BbJuTA88lg==</t>
  </si>
  <si>
    <t>474925f4-3872-4eb8-b482-f52c89db29a6778</t>
  </si>
  <si>
    <t>AW00011271</t>
  </si>
  <si>
    <t>+NKphudAJ0W3RSboFI/9wA==</t>
  </si>
  <si>
    <t>474925f4-3872-4eb8-b482-f52c89db29a6779</t>
  </si>
  <si>
    <t>AW00011324</t>
  </si>
  <si>
    <t>lhmI5437mke2pqnH9+pSeA==</t>
  </si>
  <si>
    <t>474925f4-3872-4eb8-b482-f52c89db29a6780</t>
  </si>
  <si>
    <t>AW00011517</t>
  </si>
  <si>
    <t>NstNOcMgr06Xb660siFkWQ==</t>
  </si>
  <si>
    <t>474925f4-3872-4eb8-b482-f52c89db29a6781</t>
  </si>
  <si>
    <t>AW00011727</t>
  </si>
  <si>
    <t>YE/Bqlh7rEuT/HhTxDnFng==</t>
  </si>
  <si>
    <t>474925f4-3872-4eb8-b482-f52c89db29a6782</t>
  </si>
  <si>
    <t>AW00011777</t>
  </si>
  <si>
    <t>XvVUIGBOZ0ag3u4Bx80yOg==</t>
  </si>
  <si>
    <t>474925f4-3872-4eb8-b482-f52c89db29a6783</t>
  </si>
  <si>
    <t>AW00011890</t>
  </si>
  <si>
    <t>a+6Ru9PcUkS6i1mcI73hbQ==</t>
  </si>
  <si>
    <t>474925f4-3872-4eb8-b482-f52c89db29a6784</t>
  </si>
  <si>
    <t>AW00012771</t>
  </si>
  <si>
    <t>4LJghoirSU2MJVbkHK/Z2g==</t>
  </si>
  <si>
    <t>474925f4-3872-4eb8-b482-f52c89db29a6785</t>
  </si>
  <si>
    <t>AW00012900</t>
  </si>
  <si>
    <t>mNGab89rSUuV+cZRR2LihQ==</t>
  </si>
  <si>
    <t>474925f4-3872-4eb8-b482-f52c89db29a6786</t>
  </si>
  <si>
    <t>AW00013316</t>
  </si>
  <si>
    <t>Tzrxy5eoxkSeJaGiSM8L7g==</t>
  </si>
  <si>
    <t>474925f4-3872-4eb8-b482-f52c89db29a6787</t>
  </si>
  <si>
    <t>AW00013332</t>
  </si>
  <si>
    <t>NFhdamGgA0W6NGJ5S0Zt1A==</t>
  </si>
  <si>
    <t>474925f4-3872-4eb8-b482-f52c89db29a6788</t>
  </si>
  <si>
    <t>AW00013376</t>
  </si>
  <si>
    <t>5hsJH4vstUirOFrkiLKcpw==</t>
  </si>
  <si>
    <t>474925f4-3872-4eb8-b482-f52c89db29a6789</t>
  </si>
  <si>
    <t>AW00013439</t>
  </si>
  <si>
    <t>IQJ7150IN0ihNplTEpZa9g==</t>
  </si>
  <si>
    <t>474925f4-3872-4eb8-b482-f52c89db29a6790</t>
  </si>
  <si>
    <t>AW00013904</t>
  </si>
  <si>
    <t>WEdKF2L3xkqikZWPzQ/KUA==</t>
  </si>
  <si>
    <t>474925f4-3872-4eb8-b482-f52c89db29a6791</t>
  </si>
  <si>
    <t>AW00014487</t>
  </si>
  <si>
    <t>Kf3KmCOGHkSPDmTV+M540A==</t>
  </si>
  <si>
    <t>474925f4-3872-4eb8-b482-f52c89db29a6792</t>
  </si>
  <si>
    <t>AW00014507</t>
  </si>
  <si>
    <t>IY2HqvcapE6Mfz+bvzuFcw==</t>
  </si>
  <si>
    <t>474925f4-3872-4eb8-b482-f52c89db29a6793</t>
  </si>
  <si>
    <t>AW00014589</t>
  </si>
  <si>
    <t>hSZ9DiCPZ02nBZSSAuFMEA==</t>
  </si>
  <si>
    <t>474925f4-3872-4eb8-b482-f52c89db29a6794</t>
  </si>
  <si>
    <t>AW00014748</t>
  </si>
  <si>
    <t>yGa9+6+xr0K9UdP/szYdDA==</t>
  </si>
  <si>
    <t>474925f4-3872-4eb8-b482-f52c89db29a6795</t>
  </si>
  <si>
    <t>AW00015199</t>
  </si>
  <si>
    <t>bcvUPKlDGESEln1N4u3QQQ==</t>
  </si>
  <si>
    <t>474925f4-3872-4eb8-b482-f52c89db29a6796</t>
  </si>
  <si>
    <t>AW00015400</t>
  </si>
  <si>
    <t>gWvkB3fsv0yvQPEhA1pe6w==</t>
  </si>
  <si>
    <t>474925f4-3872-4eb8-b482-f52c89db29a6797</t>
  </si>
  <si>
    <t>AW00015414</t>
  </si>
  <si>
    <t>To/Oh2FzlkCXEVFo95aXbw==</t>
  </si>
  <si>
    <t>474925f4-3872-4eb8-b482-f52c89db29a6798</t>
  </si>
  <si>
    <t>AW00015527</t>
  </si>
  <si>
    <t>lxfrPXzoCkur9jWcLlY09g==</t>
  </si>
  <si>
    <t>474925f4-3872-4eb8-b482-f52c89db29a6799</t>
  </si>
  <si>
    <t>AW00015854</t>
  </si>
  <si>
    <t>fIJAzEr+4kaudSAdm9Va0Q==</t>
  </si>
  <si>
    <t>474925f4-3872-4eb8-b482-f52c89db29a6800</t>
  </si>
  <si>
    <t>AW00015953</t>
  </si>
  <si>
    <t>ZLRnv77Ms0OTn96RXCAMoQ==</t>
  </si>
  <si>
    <t>474925f4-3872-4eb8-b482-f52c89db29a6801</t>
  </si>
  <si>
    <t>AW00016143</t>
  </si>
  <si>
    <t>8k/aSQf/8EahmuL5I8vLZA==</t>
  </si>
  <si>
    <t>474925f4-3872-4eb8-b482-f52c89db29a6802</t>
  </si>
  <si>
    <t>AW00016357</t>
  </si>
  <si>
    <t>/QmaisgYQk6qotajQBiOHg==</t>
  </si>
  <si>
    <t>474925f4-3872-4eb8-b482-f52c89db29a6803</t>
  </si>
  <si>
    <t>AW00016375</t>
  </si>
  <si>
    <t>kPFhp/EJXki1dynJSi/6pQ==</t>
  </si>
  <si>
    <t>474925f4-3872-4eb8-b482-f52c89db29a6804</t>
  </si>
  <si>
    <t>AW00016644</t>
  </si>
  <si>
    <t>AawEjAL+jkG0l1/MeE4dhg==</t>
  </si>
  <si>
    <t>474925f4-3872-4eb8-b482-f52c89db29a6805</t>
  </si>
  <si>
    <t>AW00016652</t>
  </si>
  <si>
    <t>WQmKw8MJoEyaO/p0tHFYOw==</t>
  </si>
  <si>
    <t>474925f4-3872-4eb8-b482-f52c89db29a6806</t>
  </si>
  <si>
    <t>AW00017000</t>
  </si>
  <si>
    <t>ek2gt/rFfkyR3x1Qj9aLsg==</t>
  </si>
  <si>
    <t>474925f4-3872-4eb8-b482-f52c89db29a6807</t>
  </si>
  <si>
    <t>AW00017130</t>
  </si>
  <si>
    <t>SK40P8fRrEeI5mOtlUI0Fg==</t>
  </si>
  <si>
    <t>474925f4-3872-4eb8-b482-f52c89db29a6808</t>
  </si>
  <si>
    <t>AW00017489</t>
  </si>
  <si>
    <t>UulhOBcZ20GEmpzoUpNmHQ==</t>
  </si>
  <si>
    <t>474925f4-3872-4eb8-b482-f52c89db29a6809</t>
  </si>
  <si>
    <t>AW00017609</t>
  </si>
  <si>
    <t>hFphz21jUUOm4UtjdypERw==</t>
  </si>
  <si>
    <t>474925f4-3872-4eb8-b482-f52c89db29a6810</t>
  </si>
  <si>
    <t>AW00017658</t>
  </si>
  <si>
    <t>gqqGj496H0SipOxI8xncMg==</t>
  </si>
  <si>
    <t>474925f4-3872-4eb8-b482-f52c89db29a6811</t>
  </si>
  <si>
    <t>AW00018230</t>
  </si>
  <si>
    <t>2F5bwIpkqECgtrqfByh6cw==</t>
  </si>
  <si>
    <t>474925f4-3872-4eb8-b482-f52c89db29a6812</t>
  </si>
  <si>
    <t>AW00018386</t>
  </si>
  <si>
    <t>0cp25TowW0Gb/ytILQNiEA==</t>
  </si>
  <si>
    <t>474925f4-3872-4eb8-b482-f52c89db29a6813</t>
  </si>
  <si>
    <t>AW00018431</t>
  </si>
  <si>
    <t>K22OFr8iIUWJ4oS3HxHfxg==</t>
  </si>
  <si>
    <t>474925f4-3872-4eb8-b482-f52c89db29a6814</t>
  </si>
  <si>
    <t>AW00018647</t>
  </si>
  <si>
    <t>PFxL5gG5L0eP5YekZQiXjQ==</t>
  </si>
  <si>
    <t>474925f4-3872-4eb8-b482-f52c89db29a6815</t>
  </si>
  <si>
    <t>AW00018835</t>
  </si>
  <si>
    <t>vTku48PyZEioYQkEMF4IKA==</t>
  </si>
  <si>
    <t>474925f4-3872-4eb8-b482-f52c89db29a6816</t>
  </si>
  <si>
    <t>AW00019221</t>
  </si>
  <si>
    <t>lAnBKKj53k6Ryopie1kmAw==</t>
  </si>
  <si>
    <t>474925f4-3872-4eb8-b482-f52c89db29a6817</t>
  </si>
  <si>
    <t>AW00019697</t>
  </si>
  <si>
    <t>Ll6EAT15AU6ELjMDmvvppg==</t>
  </si>
  <si>
    <t>474925f4-3872-4eb8-b482-f52c89db29a6818</t>
  </si>
  <si>
    <t>AW00019983</t>
  </si>
  <si>
    <t>EUVmIw0l+keqJqxsVUK86A==</t>
  </si>
  <si>
    <t>474925f4-3872-4eb8-b482-f52c89db29a6819</t>
  </si>
  <si>
    <t>AW00020105</t>
  </si>
  <si>
    <t>MSDoai77QUCnnpsXFAoWtA==</t>
  </si>
  <si>
    <t>474925f4-3872-4eb8-b482-f52c89db29a6820</t>
  </si>
  <si>
    <t>AW00020327</t>
  </si>
  <si>
    <t>ueeLCmGws0+ExpDH+XhSEg==</t>
  </si>
  <si>
    <t>474925f4-3872-4eb8-b482-f52c89db29a6821</t>
  </si>
  <si>
    <t>AW00020366</t>
  </si>
  <si>
    <t>cBaHESInjEiJR37hqOVHwA==</t>
  </si>
  <si>
    <t>474925f4-3872-4eb8-b482-f52c89db29a6822</t>
  </si>
  <si>
    <t>AW00020412</t>
  </si>
  <si>
    <t>TrHbCCVEJEWc/yx4cTFZLg==</t>
  </si>
  <si>
    <t>474925f4-3872-4eb8-b482-f52c89db29a6823</t>
  </si>
  <si>
    <t>AW00020540</t>
  </si>
  <si>
    <t>v/BNL0g8jkWgi30cM35b7A==</t>
  </si>
  <si>
    <t>474925f4-3872-4eb8-b482-f52c89db29a6824</t>
  </si>
  <si>
    <t>AW00020658</t>
  </si>
  <si>
    <t>ypaUPA26/k28lMU8TqK0iw==</t>
  </si>
  <si>
    <t>474925f4-3872-4eb8-b482-f52c89db29a6825</t>
  </si>
  <si>
    <t>AW00020682</t>
  </si>
  <si>
    <t>9iXYEznT00+zs415Lb26pA==</t>
  </si>
  <si>
    <t>474925f4-3872-4eb8-b482-f52c89db29a6826</t>
  </si>
  <si>
    <t>AW00021615</t>
  </si>
  <si>
    <t>D6IBOQmoykKLFHamxiiCyA==</t>
  </si>
  <si>
    <t>474925f4-3872-4eb8-b482-f52c89db29a6827</t>
  </si>
  <si>
    <t>AW00021802</t>
  </si>
  <si>
    <t>3sV2/026k0qn246UfEfqjQ==</t>
  </si>
  <si>
    <t>474925f4-3872-4eb8-b482-f52c89db29a6828</t>
  </si>
  <si>
    <t>AW00022111</t>
  </si>
  <si>
    <t>G+wOqgBMBkOfHnMrqlcqqw==</t>
  </si>
  <si>
    <t>474925f4-3872-4eb8-b482-f52c89db29a6829</t>
  </si>
  <si>
    <t>AW00022223</t>
  </si>
  <si>
    <t>/HGjbg6USEmRPMA7a6gRiQ==</t>
  </si>
  <si>
    <t>474925f4-3872-4eb8-b482-f52c89db29a6830</t>
  </si>
  <si>
    <t>AW00022745</t>
  </si>
  <si>
    <t>7aBBGliUqU2O/MGaf7Yp3w==</t>
  </si>
  <si>
    <t>474925f4-3872-4eb8-b482-f52c89db29a6831</t>
  </si>
  <si>
    <t>AW00022750</t>
  </si>
  <si>
    <t>1yi53mMa3E2fj9MxFvA0WQ==</t>
  </si>
  <si>
    <t>474925f4-3872-4eb8-b482-f52c89db29a6832</t>
  </si>
  <si>
    <t>AW00023130</t>
  </si>
  <si>
    <t>lnQ48T54hkCy7rKx5d1xmg==</t>
  </si>
  <si>
    <t>474925f4-3872-4eb8-b482-f52c89db29a6833</t>
  </si>
  <si>
    <t>AW00023197</t>
  </si>
  <si>
    <t>XKPI5skLoUKf30XA+Td7Yg==</t>
  </si>
  <si>
    <t>474925f4-3872-4eb8-b482-f52c89db29a6834</t>
  </si>
  <si>
    <t>AW00023364</t>
  </si>
  <si>
    <t>MlR3+RlPw0uKfm28Ptt2fQ==</t>
  </si>
  <si>
    <t>474925f4-3872-4eb8-b482-f52c89db29a6835</t>
  </si>
  <si>
    <t>AW00023454</t>
  </si>
  <si>
    <t>z84teyjYF0u0diMfFDBZhw==</t>
  </si>
  <si>
    <t>474925f4-3872-4eb8-b482-f52c89db29a6836</t>
  </si>
  <si>
    <t>AW00023698</t>
  </si>
  <si>
    <t>ANIeHBQ5uEi1E67PiDu04g==</t>
  </si>
  <si>
    <t>474925f4-3872-4eb8-b482-f52c89db29a6837</t>
  </si>
  <si>
    <t>AW00023738</t>
  </si>
  <si>
    <t>ywwI5Xsg5EeeAUgfnchH1Q==</t>
  </si>
  <si>
    <t>474925f4-3872-4eb8-b482-f52c89db29a6838</t>
  </si>
  <si>
    <t>AW00024264</t>
  </si>
  <si>
    <t>h7qRqG0KDkuJY6x0n19Reg==</t>
  </si>
  <si>
    <t>474925f4-3872-4eb8-b482-f52c89db29a6839</t>
  </si>
  <si>
    <t>AW00024314</t>
  </si>
  <si>
    <t>1tCB3WHYx0OLpz6WvFitXA==</t>
  </si>
  <si>
    <t>474925f4-3872-4eb8-b482-f52c89db29a6840</t>
  </si>
  <si>
    <t>AW00024754</t>
  </si>
  <si>
    <t>QYyPusrjmk+XhtuSVwtgWA==</t>
  </si>
  <si>
    <t>474925f4-3872-4eb8-b482-f52c89db29a6841</t>
  </si>
  <si>
    <t>AW00024768</t>
  </si>
  <si>
    <t>JBtOJ7fAuUmY3ZuDB0PkcA==</t>
  </si>
  <si>
    <t>474925f4-3872-4eb8-b482-f52c89db29a6842</t>
  </si>
  <si>
    <t>AW00024807</t>
  </si>
  <si>
    <t>x7aheRAIf0yhrX/v50av3w==</t>
  </si>
  <si>
    <t>474925f4-3872-4eb8-b482-f52c89db29a6843</t>
  </si>
  <si>
    <t>AW00024950</t>
  </si>
  <si>
    <t>+qdcHL9ur0GE+PdbJeg7qQ==</t>
  </si>
  <si>
    <t>474925f4-3872-4eb8-b482-f52c89db29a6844</t>
  </si>
  <si>
    <t>AW00025018</t>
  </si>
  <si>
    <t>/fCDeb4+qU2yeQk0BSEpKQ==</t>
  </si>
  <si>
    <t>474925f4-3872-4eb8-b482-f52c89db29a6845</t>
  </si>
  <si>
    <t>AW00025169</t>
  </si>
  <si>
    <t>YNxp0JBEWkCVnZYp4Jxt5g==</t>
  </si>
  <si>
    <t>474925f4-3872-4eb8-b482-f52c89db29a6846</t>
  </si>
  <si>
    <t>AW00025348</t>
  </si>
  <si>
    <t>RMi05IsSS0O4WNXIeEuf8g==</t>
  </si>
  <si>
    <t>474925f4-3872-4eb8-b482-f52c89db29a6847</t>
  </si>
  <si>
    <t>AW00025350</t>
  </si>
  <si>
    <t>JYfciwUAx0+b2N6Bp6gKbA==</t>
  </si>
  <si>
    <t>474925f4-3872-4eb8-b482-f52c89db29a6848</t>
  </si>
  <si>
    <t>AW00025425</t>
  </si>
  <si>
    <t>uklkONDhzEOyXNL1H8WAIQ==</t>
  </si>
  <si>
    <t>474925f4-3872-4eb8-b482-f52c89db29a6849</t>
  </si>
  <si>
    <t>AW00025432</t>
  </si>
  <si>
    <t>Zm8veFFwwUy7KwO0eAHIOg==</t>
  </si>
  <si>
    <t>474925f4-3872-4eb8-b482-f52c89db29a6850</t>
  </si>
  <si>
    <t>AW00026015</t>
  </si>
  <si>
    <t>mf3ryg+E/E6UKBqEsMFyvQ==</t>
  </si>
  <si>
    <t>474925f4-3872-4eb8-b482-f52c89db29a6851</t>
  </si>
  <si>
    <t>AW00026056</t>
  </si>
  <si>
    <t>ohcyCdA++Emka4+K4LfoFQ==</t>
  </si>
  <si>
    <t>474925f4-3872-4eb8-b482-f52c89db29a6852</t>
  </si>
  <si>
    <t>AW00026089</t>
  </si>
  <si>
    <t>3J/PH/GAJ06ns30/NCVNjA==</t>
  </si>
  <si>
    <t>474925f4-3872-4eb8-b482-f52c89db29a6853</t>
  </si>
  <si>
    <t>AW00026291</t>
  </si>
  <si>
    <t>naI6I8oXZkij/yLViL75zQ==</t>
  </si>
  <si>
    <t>474925f4-3872-4eb8-b482-f52c89db29a6854</t>
  </si>
  <si>
    <t>AW00026627</t>
  </si>
  <si>
    <t>/t+1x1GSb0+WkoU2cKmd6Q==</t>
  </si>
  <si>
    <t>474925f4-3872-4eb8-b482-f52c89db29a6855</t>
  </si>
  <si>
    <t>AW00026641</t>
  </si>
  <si>
    <t>IcuuVLEexUuW94OybxgXog==</t>
  </si>
  <si>
    <t>474925f4-3872-4eb8-b482-f52c89db29a6856</t>
  </si>
  <si>
    <t>AW00026681</t>
  </si>
  <si>
    <t>On5CtUku3ky7gT08fQV1Ug==</t>
  </si>
  <si>
    <t>474925f4-3872-4eb8-b482-f52c89db29a6857</t>
  </si>
  <si>
    <t>AW00027093</t>
  </si>
  <si>
    <t>Z4aFFP4HVkeXaBVR6XrwJg==</t>
  </si>
  <si>
    <t>474925f4-3872-4eb8-b482-f52c89db29a6858</t>
  </si>
  <si>
    <t>AW00027574</t>
  </si>
  <si>
    <t>lUtUhYC+gU21pfZZuNDPdQ==</t>
  </si>
  <si>
    <t>474925f4-3872-4eb8-b482-f52c89db29a6859</t>
  </si>
  <si>
    <t>AW00027664</t>
  </si>
  <si>
    <t>bP0LXyP0JkOjkTIN1P+tjQ==</t>
  </si>
  <si>
    <t>474925f4-3872-4eb8-b482-f52c89db29a6860</t>
  </si>
  <si>
    <t>AW00028038</t>
  </si>
  <si>
    <t>d4b9bZKe20u0+/xQeTGNuA==</t>
  </si>
  <si>
    <t>474925f4-3872-4eb8-b482-f52c89db29a6861</t>
  </si>
  <si>
    <t>AW00028050</t>
  </si>
  <si>
    <t>QFhzL1Iry0SkyohUqXLPwQ==</t>
  </si>
  <si>
    <t>474925f4-3872-4eb8-b482-f52c89db29a6862</t>
  </si>
  <si>
    <t>AW00028128</t>
  </si>
  <si>
    <t>2eYtIDlk50yPfVfBA+FP7g==</t>
  </si>
  <si>
    <t>474925f4-3872-4eb8-b482-f52c89db29a6863</t>
  </si>
  <si>
    <t>AW00028150</t>
  </si>
  <si>
    <t>rCloKB3uBkWKVLXMI6Q6fw==</t>
  </si>
  <si>
    <t>474925f4-3872-4eb8-b482-f52c89db29a6864</t>
  </si>
  <si>
    <t>AW00029128</t>
  </si>
  <si>
    <t>lLOwQRoXN0OG9mijMMRS2A==</t>
  </si>
  <si>
    <t>474925f4-3872-4eb8-b482-f52c89db29a6865</t>
  </si>
  <si>
    <t>AW00029153</t>
  </si>
  <si>
    <t>TudBrkTRB0Wq7iNqZruzsg==</t>
  </si>
  <si>
    <t>474925f4-3872-4eb8-b482-f52c89db29a6866</t>
  </si>
  <si>
    <t>AW00029222</t>
  </si>
  <si>
    <t>3z427Hxj2kWXhk/P8v9h4g==</t>
  </si>
  <si>
    <t>474925f4-3872-4eb8-b482-f52c89db29a6867</t>
  </si>
  <si>
    <t>AW00011261</t>
  </si>
  <si>
    <t>nmgLPlzTN0ej5CZ5nxqaQA==</t>
  </si>
  <si>
    <t>474925f4-3872-4eb8-b482-f52c89db29a6868</t>
  </si>
  <si>
    <t>AW00011269</t>
  </si>
  <si>
    <t>K+jl9v3MNkqDqjYLg1SBmA==</t>
  </si>
  <si>
    <t>474925f4-3872-4eb8-b482-f52c89db29a6869</t>
  </si>
  <si>
    <t>AW00011536</t>
  </si>
  <si>
    <t>0XnbP27zsE2FlD32ZJ3wdQ==</t>
  </si>
  <si>
    <t>474925f4-3872-4eb8-b482-f52c89db29a6870</t>
  </si>
  <si>
    <t>AW00011650</t>
  </si>
  <si>
    <t>V06dfLdllkOggQPhR79Ung==</t>
  </si>
  <si>
    <t>474925f4-3872-4eb8-b482-f52c89db29a6871</t>
  </si>
  <si>
    <t>AW00011742</t>
  </si>
  <si>
    <t>WC5B4cQSr0Wv6LVl7AGcnA==</t>
  </si>
  <si>
    <t>474925f4-3872-4eb8-b482-f52c89db29a6872</t>
  </si>
  <si>
    <t>AW00011792</t>
  </si>
  <si>
    <t>vxpl67IhkUSQRPqmSp5pBw==</t>
  </si>
  <si>
    <t>474925f4-3872-4eb8-b482-f52c89db29a6873</t>
  </si>
  <si>
    <t>AW00011796</t>
  </si>
  <si>
    <t>H2oy1tev6UmjgG1jABpO2Q==</t>
  </si>
  <si>
    <t>474925f4-3872-4eb8-b482-f52c89db29a6874</t>
  </si>
  <si>
    <t>AW00011954</t>
  </si>
  <si>
    <t>GGVtpzbogk6Gueas7Fq1sQ==</t>
  </si>
  <si>
    <t>474925f4-3872-4eb8-b482-f52c89db29a6875</t>
  </si>
  <si>
    <t>AW00012529</t>
  </si>
  <si>
    <t>bnu77Fgnq0qSHAKawd8qCQ==</t>
  </si>
  <si>
    <t>474925f4-3872-4eb8-b482-f52c89db29a6876</t>
  </si>
  <si>
    <t>AW00012893</t>
  </si>
  <si>
    <t>LMtClVJZzUiy2qOBoi+ojQ==</t>
  </si>
  <si>
    <t>474925f4-3872-4eb8-b482-f52c89db29a6877</t>
  </si>
  <si>
    <t>AW00012909</t>
  </si>
  <si>
    <t>krE+/xrs20a6i/DWEDoaFg==</t>
  </si>
  <si>
    <t>474925f4-3872-4eb8-b482-f52c89db29a6878</t>
  </si>
  <si>
    <t>AW00013068</t>
  </si>
  <si>
    <t>Io8TgtfsI0maARRI93X9lg==</t>
  </si>
  <si>
    <t>474925f4-3872-4eb8-b482-f52c89db29a6879</t>
  </si>
  <si>
    <t>AW00013097</t>
  </si>
  <si>
    <t>oBEQdB0sI0aO3BeBO9AUyg==</t>
  </si>
  <si>
    <t>474925f4-3872-4eb8-b482-f52c89db29a6880</t>
  </si>
  <si>
    <t>AW00013223</t>
  </si>
  <si>
    <t>i1yfyqfCIk65L8bV7h5eZQ==</t>
  </si>
  <si>
    <t>474925f4-3872-4eb8-b482-f52c89db29a6881</t>
  </si>
  <si>
    <t>AW00013362</t>
  </si>
  <si>
    <t>u/YaeXxsqEC8rXYjVnYvYw==</t>
  </si>
  <si>
    <t>474925f4-3872-4eb8-b482-f52c89db29a6882</t>
  </si>
  <si>
    <t>AW00013749</t>
  </si>
  <si>
    <t>2JqXgTPzGkSSyNgouuVPLQ==</t>
  </si>
  <si>
    <t>474925f4-3872-4eb8-b482-f52c89db29a6883</t>
  </si>
  <si>
    <t>AW00013855</t>
  </si>
  <si>
    <t>Vsjbm4poxUmqMn6x1lgQ7A==</t>
  </si>
  <si>
    <t>474925f4-3872-4eb8-b482-f52c89db29a6884</t>
  </si>
  <si>
    <t>AW00013891</t>
  </si>
  <si>
    <t>Y7cHTStkjUq9E5jFN8zBvw==</t>
  </si>
  <si>
    <t>474925f4-3872-4eb8-b482-f52c89db29a6885</t>
  </si>
  <si>
    <t>AW00014254</t>
  </si>
  <si>
    <t>lN0e4PoM7EmTkiiTDWervQ==</t>
  </si>
  <si>
    <t>474925f4-3872-4eb8-b482-f52c89db29a6886</t>
  </si>
  <si>
    <t>AW00014440</t>
  </si>
  <si>
    <t>QEAt9j1UFUiZraIGbZiUYA==</t>
  </si>
  <si>
    <t>474925f4-3872-4eb8-b482-f52c89db29a6887</t>
  </si>
  <si>
    <t>AW00014479</t>
  </si>
  <si>
    <t>wPzKzxQCkEK5MaPcJ0iXsA==</t>
  </si>
  <si>
    <t>474925f4-3872-4eb8-b482-f52c89db29a6888</t>
  </si>
  <si>
    <t>AW00014649</t>
  </si>
  <si>
    <t>SBAbRPqxRkerL4O28gWMPQ==</t>
  </si>
  <si>
    <t>474925f4-3872-4eb8-b482-f52c89db29a6889</t>
  </si>
  <si>
    <t>AW00014747</t>
  </si>
  <si>
    <t>q5IR2Tehi0qMakZTPDgecQ==</t>
  </si>
  <si>
    <t>474925f4-3872-4eb8-b482-f52c89db29a6890</t>
  </si>
  <si>
    <t>AW00015319</t>
  </si>
  <si>
    <t>riWP/zDTh0GkcUdoFRfNcg==</t>
  </si>
  <si>
    <t>474925f4-3872-4eb8-b482-f52c89db29a6891</t>
  </si>
  <si>
    <t>AW00015495</t>
  </si>
  <si>
    <t>9SurIxPsI0aq2Xw9zxVFbQ==</t>
  </si>
  <si>
    <t>474925f4-3872-4eb8-b482-f52c89db29a6892</t>
  </si>
  <si>
    <t>AW00015525</t>
  </si>
  <si>
    <t>wEdtog+Op0u6TBvIzeJ/PA==</t>
  </si>
  <si>
    <t>474925f4-3872-4eb8-b482-f52c89db29a6893</t>
  </si>
  <si>
    <t>AW00015570</t>
  </si>
  <si>
    <t>iEiFiRXuc0GrASg0TJZtEQ==</t>
  </si>
  <si>
    <t>474925f4-3872-4eb8-b482-f52c89db29a6894</t>
  </si>
  <si>
    <t>AW00015915</t>
  </si>
  <si>
    <t>rA7AtDAiz0uW4B30BN7TbA==</t>
  </si>
  <si>
    <t>474925f4-3872-4eb8-b482-f52c89db29a6895</t>
  </si>
  <si>
    <t>AW00016006</t>
  </si>
  <si>
    <t>qSkST7Cp8UmtHyeKRYg0Og==</t>
  </si>
  <si>
    <t>474925f4-3872-4eb8-b482-f52c89db29a6896</t>
  </si>
  <si>
    <t>AW00016060</t>
  </si>
  <si>
    <t>0+EN6iWsGEKC1bSvw3gBHA==</t>
  </si>
  <si>
    <t>474925f4-3872-4eb8-b482-f52c89db29a6897</t>
  </si>
  <si>
    <t>AW00016676</t>
  </si>
  <si>
    <t>UudctXz1MEqX6UwzSjSgBA==</t>
  </si>
  <si>
    <t>474925f4-3872-4eb8-b482-f52c89db29a6898</t>
  </si>
  <si>
    <t>AW00016759</t>
  </si>
  <si>
    <t>PMNlYUz1vUyiO0nmuJOxCQ==</t>
  </si>
  <si>
    <t>474925f4-3872-4eb8-b482-f52c89db29a6899</t>
  </si>
  <si>
    <t>AW00016875</t>
  </si>
  <si>
    <t>MwFvwUVsT0mbpCyKvDTK+w==</t>
  </si>
  <si>
    <t>474925f4-3872-4eb8-b482-f52c89db29a6900</t>
  </si>
  <si>
    <t>AW00016880</t>
  </si>
  <si>
    <t>9fkd2ZeAD0eT2choANAt/A==</t>
  </si>
  <si>
    <t>474925f4-3872-4eb8-b482-f52c89db29a6901</t>
  </si>
  <si>
    <t>AW00016896</t>
  </si>
  <si>
    <t>oeLZPMBiXUyOVHTAu8M4EA==</t>
  </si>
  <si>
    <t>474925f4-3872-4eb8-b482-f52c89db29a6902</t>
  </si>
  <si>
    <t>AW00016949</t>
  </si>
  <si>
    <t>OeLTPtHyfkW4vsVS1IUbIA==</t>
  </si>
  <si>
    <t>474925f4-3872-4eb8-b482-f52c89db29a6903</t>
  </si>
  <si>
    <t>AW00017562</t>
  </si>
  <si>
    <t>W9byXZf5PUmPWrUY79vPVQ==</t>
  </si>
  <si>
    <t>474925f4-3872-4eb8-b482-f52c89db29a6904</t>
  </si>
  <si>
    <t>AW00018063</t>
  </si>
  <si>
    <t>UO4O5WyLs0euwkiep2hFvA==</t>
  </si>
  <si>
    <t>474925f4-3872-4eb8-b482-f52c89db29a6905</t>
  </si>
  <si>
    <t>AW00018359</t>
  </si>
  <si>
    <t>eo2il16DTE2sErjLi4Aupw==</t>
  </si>
  <si>
    <t>474925f4-3872-4eb8-b482-f52c89db29a6906</t>
  </si>
  <si>
    <t>AW00018480</t>
  </si>
  <si>
    <t>rgrgnJUsRESgutPOzZ9EJQ==</t>
  </si>
  <si>
    <t>474925f4-3872-4eb8-b482-f52c89db29a6907</t>
  </si>
  <si>
    <t>AW00018965</t>
  </si>
  <si>
    <t>mqkLQjNJn0qo9CCJf0y5Gg==</t>
  </si>
  <si>
    <t>474925f4-3872-4eb8-b482-f52c89db29a6908</t>
  </si>
  <si>
    <t>AW00019111</t>
  </si>
  <si>
    <t>6GzjzIrnlUeD+bWpAj2BQg==</t>
  </si>
  <si>
    <t>474925f4-3872-4eb8-b482-f52c89db29a6909</t>
  </si>
  <si>
    <t>AW00019213</t>
  </si>
  <si>
    <t>/aw0TvvbOUKGOVY19HP5EA==</t>
  </si>
  <si>
    <t>474925f4-3872-4eb8-b482-f52c89db29a6910</t>
  </si>
  <si>
    <t>AW00019825</t>
  </si>
  <si>
    <t>fGTRwWYlY0ieCR1/h6gZDg==</t>
  </si>
  <si>
    <t>474925f4-3872-4eb8-b482-f52c89db29a6911</t>
  </si>
  <si>
    <t>AW00019841</t>
  </si>
  <si>
    <t>ZZ8yJgqhC02TNL5Hehvznw==</t>
  </si>
  <si>
    <t>474925f4-3872-4eb8-b482-f52c89db29a6912</t>
  </si>
  <si>
    <t>AW00019882</t>
  </si>
  <si>
    <t>acd5qTcqt0eNouuIKZYRKQ==</t>
  </si>
  <si>
    <t>474925f4-3872-4eb8-b482-f52c89db29a6913</t>
  </si>
  <si>
    <t>AW00020012</t>
  </si>
  <si>
    <t>UA/RpmOes0qNT2CMFJjNXw==</t>
  </si>
  <si>
    <t>474925f4-3872-4eb8-b482-f52c89db29a6914</t>
  </si>
  <si>
    <t>AW00020027</t>
  </si>
  <si>
    <t>MRKZEdbuekibFZG1n8Hj0w==</t>
  </si>
  <si>
    <t>474925f4-3872-4eb8-b482-f52c89db29a6915</t>
  </si>
  <si>
    <t>AW00020029</t>
  </si>
  <si>
    <t>Z9LAuVp3XESSXy+8e5vXeA==</t>
  </si>
  <si>
    <t>474925f4-3872-4eb8-b482-f52c89db29a6916</t>
  </si>
  <si>
    <t>AW00020124</t>
  </si>
  <si>
    <t>hLuG3fhdjE+wyGmHCKJEJQ==</t>
  </si>
  <si>
    <t>474925f4-3872-4eb8-b482-f52c89db29a6917</t>
  </si>
  <si>
    <t>AW00020325</t>
  </si>
  <si>
    <t>2e0oVxHUjU6z3mIreFk4jg==</t>
  </si>
  <si>
    <t>474925f4-3872-4eb8-b482-f52c89db29a6918</t>
  </si>
  <si>
    <t>AW00020439</t>
  </si>
  <si>
    <t>KUl6fGOyh0aKV6jq+OgNdQ==</t>
  </si>
  <si>
    <t>474925f4-3872-4eb8-b482-f52c89db29a6919</t>
  </si>
  <si>
    <t>AW00020643</t>
  </si>
  <si>
    <t>hCpPuGuCPkm/AB6KIQwDKQ==</t>
  </si>
  <si>
    <t>474925f4-3872-4eb8-b482-f52c89db29a6920</t>
  </si>
  <si>
    <t>AW00020741</t>
  </si>
  <si>
    <t>4Hmdy2t8N0yT3zd15oj4IA==</t>
  </si>
  <si>
    <t>474925f4-3872-4eb8-b482-f52c89db29a6921</t>
  </si>
  <si>
    <t>AW00021293</t>
  </si>
  <si>
    <t>cddPcmKBs0yu7q0y6E2dJA==</t>
  </si>
  <si>
    <t>474925f4-3872-4eb8-b482-f52c89db29a6922</t>
  </si>
  <si>
    <t>AW00021437</t>
  </si>
  <si>
    <t>8JZ/Jdw1MEeNsXzMa40kJQ==</t>
  </si>
  <si>
    <t>474925f4-3872-4eb8-b482-f52c89db29a6923</t>
  </si>
  <si>
    <t>AW00021496</t>
  </si>
  <si>
    <t>eMx8dN0AaEa4FucboVDW/Q==</t>
  </si>
  <si>
    <t>474925f4-3872-4eb8-b482-f52c89db29a6924</t>
  </si>
  <si>
    <t>AW00021722</t>
  </si>
  <si>
    <t>Tm4gakU4lUehlegEtWkF/Q==</t>
  </si>
  <si>
    <t>474925f4-3872-4eb8-b482-f52c89db29a6925</t>
  </si>
  <si>
    <t>AW00021747</t>
  </si>
  <si>
    <t>QgoHKFsxhkGNyVhdtxI6UA==</t>
  </si>
  <si>
    <t>474925f4-3872-4eb8-b482-f52c89db29a6926</t>
  </si>
  <si>
    <t>AW00021787</t>
  </si>
  <si>
    <t>lzhDKiGv40iENu2pkB2RQw==</t>
  </si>
  <si>
    <t>474925f4-3872-4eb8-b482-f52c89db29a6927</t>
  </si>
  <si>
    <t>AW00022088</t>
  </si>
  <si>
    <t>+kp/tABoQkSKc8QjvDsy4A==</t>
  </si>
  <si>
    <t>474925f4-3872-4eb8-b482-f52c89db29a6928</t>
  </si>
  <si>
    <t>AW00022099</t>
  </si>
  <si>
    <t>+tkpKaPgRE+cH0Vh7lzHnQ==</t>
  </si>
  <si>
    <t>474925f4-3872-4eb8-b482-f52c89db29a6929</t>
  </si>
  <si>
    <t>AW00023318</t>
  </si>
  <si>
    <t>xGQBvI9Fy0mj5C6lKx6l/A==</t>
  </si>
  <si>
    <t>474925f4-3872-4eb8-b482-f52c89db29a6930</t>
  </si>
  <si>
    <t>AW00023483</t>
  </si>
  <si>
    <t>FfX0865W60ST622cS6fYcA==</t>
  </si>
  <si>
    <t>474925f4-3872-4eb8-b482-f52c89db29a6931</t>
  </si>
  <si>
    <t>AW00023828</t>
  </si>
  <si>
    <t>rdWaJ3xBm0yDDi/XYwu83Q==</t>
  </si>
  <si>
    <t>474925f4-3872-4eb8-b482-f52c89db29a6932</t>
  </si>
  <si>
    <t>AW00023852</t>
  </si>
  <si>
    <t>qA8jzxNhD0aD1B8w3uVQ4g==</t>
  </si>
  <si>
    <t>474925f4-3872-4eb8-b482-f52c89db29a6933</t>
  </si>
  <si>
    <t>AW00023888</t>
  </si>
  <si>
    <t>VKITA3tywEik21j1tuoafg==</t>
  </si>
  <si>
    <t>474925f4-3872-4eb8-b482-f52c89db29a6934</t>
  </si>
  <si>
    <t>AW00024430</t>
  </si>
  <si>
    <t>emJXd4Vh8UK8WFT5JHAVDw==</t>
  </si>
  <si>
    <t>474925f4-3872-4eb8-b482-f52c89db29a6935</t>
  </si>
  <si>
    <t>AW00024529</t>
  </si>
  <si>
    <t>nX6SQTFockKPZHymb8nmtw==</t>
  </si>
  <si>
    <t>474925f4-3872-4eb8-b482-f52c89db29a6936</t>
  </si>
  <si>
    <t>AW00024679</t>
  </si>
  <si>
    <t>u6UXm4lgyE21EXi55UmYfQ==</t>
  </si>
  <si>
    <t>474925f4-3872-4eb8-b482-f52c89db29a6937</t>
  </si>
  <si>
    <t>AW00024799</t>
  </si>
  <si>
    <t>WCE91G+bBEKjK/V7hzHGlw==</t>
  </si>
  <si>
    <t>474925f4-3872-4eb8-b482-f52c89db29a6938</t>
  </si>
  <si>
    <t>AW00024999</t>
  </si>
  <si>
    <t>OzCWa/x8pUaKnriPPz2gGg==</t>
  </si>
  <si>
    <t>474925f4-3872-4eb8-b482-f52c89db29a6939</t>
  </si>
  <si>
    <t>AW00025278</t>
  </si>
  <si>
    <t>V0mJEaLJr0SMq7jbfMK71w==</t>
  </si>
  <si>
    <t>474925f4-3872-4eb8-b482-f52c89db29a6940</t>
  </si>
  <si>
    <t>AW00025375</t>
  </si>
  <si>
    <t>RLJlWWOxJkODsA5IIgDYBg==</t>
  </si>
  <si>
    <t>474925f4-3872-4eb8-b482-f52c89db29a6941</t>
  </si>
  <si>
    <t>AW00025400</t>
  </si>
  <si>
    <t>pY+/DkTqxEKiJkGHt29grg==</t>
  </si>
  <si>
    <t>474925f4-3872-4eb8-b482-f52c89db29a6942</t>
  </si>
  <si>
    <t>AW00025416</t>
  </si>
  <si>
    <t>3VuLNFmWgUq6NsBOED/Nag==</t>
  </si>
  <si>
    <t>474925f4-3872-4eb8-b482-f52c89db29a6943</t>
  </si>
  <si>
    <t>AW00025837</t>
  </si>
  <si>
    <t>YhlRzP/X00+7pm+5Jmz4Rw==</t>
  </si>
  <si>
    <t>474925f4-3872-4eb8-b482-f52c89db29a6944</t>
  </si>
  <si>
    <t>AW00026004</t>
  </si>
  <si>
    <t>zIgIv5j9sk29AJfkSH0qvQ==</t>
  </si>
  <si>
    <t>474925f4-3872-4eb8-b482-f52c89db29a6945</t>
  </si>
  <si>
    <t>AW00026170</t>
  </si>
  <si>
    <t>HYvRbsPhD0+OU1VRn4o7Yw==</t>
  </si>
  <si>
    <t>474925f4-3872-4eb8-b482-f52c89db29a6946</t>
  </si>
  <si>
    <t>AW00026345</t>
  </si>
  <si>
    <t>gjNRHpge8E+AcGA5mzLVcA==</t>
  </si>
  <si>
    <t>474925f4-3872-4eb8-b482-f52c89db29a6947</t>
  </si>
  <si>
    <t>AW00026492</t>
  </si>
  <si>
    <t>vGGWjcbN00ua5vll02SmRw==</t>
  </si>
  <si>
    <t>474925f4-3872-4eb8-b482-f52c89db29a6948</t>
  </si>
  <si>
    <t>AW00027051</t>
  </si>
  <si>
    <t>ODHfWETiAUC9Zk11q07nUw==</t>
  </si>
  <si>
    <t>474925f4-3872-4eb8-b482-f52c89db29a6949</t>
  </si>
  <si>
    <t>AW00027189</t>
  </si>
  <si>
    <t>sWKWy21ds0i+F91bSsI+5w==</t>
  </si>
  <si>
    <t>474925f4-3872-4eb8-b482-f52c89db29a6950</t>
  </si>
  <si>
    <t>AW00027445</t>
  </si>
  <si>
    <t>kThOqt2UdEKG9NTTyIqG5g==</t>
  </si>
  <si>
    <t>474925f4-3872-4eb8-b482-f52c89db29a6951</t>
  </si>
  <si>
    <t>AW00027665</t>
  </si>
  <si>
    <t>ihq929S9ekik2NKEvXaomA==</t>
  </si>
  <si>
    <t>474925f4-3872-4eb8-b482-f52c89db29a6952</t>
  </si>
  <si>
    <t>AW00028125</t>
  </si>
  <si>
    <t>BhTezbEcVUaujAijbi8gEw==</t>
  </si>
  <si>
    <t>474925f4-3872-4eb8-b482-f52c89db29a6953</t>
  </si>
  <si>
    <t>AW00028672</t>
  </si>
  <si>
    <t>3xeIxsFbx0GxHXT4RE0C9A==</t>
  </si>
  <si>
    <t>474925f4-3872-4eb8-b482-f52c89db29a6954</t>
  </si>
  <si>
    <t>AW00028781</t>
  </si>
  <si>
    <t>tXJP9NfvDEOEJCEqjDZHog==</t>
  </si>
  <si>
    <t>474925f4-3872-4eb8-b482-f52c89db29a6955</t>
  </si>
  <si>
    <t>AW00028800</t>
  </si>
  <si>
    <t>y/bHIZjSH0aG+Xy4p6bCbA==</t>
  </si>
  <si>
    <t>474925f4-3872-4eb8-b482-f52c89db29a6956</t>
  </si>
  <si>
    <t>AW00029108</t>
  </si>
  <si>
    <t>bF4r3hvoMEOkSj4bIMAuzg==</t>
  </si>
  <si>
    <t>474925f4-3872-4eb8-b482-f52c89db29a6957</t>
  </si>
  <si>
    <t>AW00011088</t>
  </si>
  <si>
    <t>dr+RFbfRPEuFzFTkkqKu2Q==</t>
  </si>
  <si>
    <t>474925f4-3872-4eb8-b482-f52c89db29a6958</t>
  </si>
  <si>
    <t>AW00011179</t>
  </si>
  <si>
    <t>jVrzWk4vSU+DlczTGnuyKQ==</t>
  </si>
  <si>
    <t>474925f4-3872-4eb8-b482-f52c89db29a6959</t>
  </si>
  <si>
    <t>AW00011227</t>
  </si>
  <si>
    <t>l/DQmPG0z0OEexrNZ0ynAA==</t>
  </si>
  <si>
    <t>474925f4-3872-4eb8-b482-f52c89db29a6960</t>
  </si>
  <si>
    <t>AW00011737</t>
  </si>
  <si>
    <t>CKLMWJ4yCkSZQ2Nx1U+opA==</t>
  </si>
  <si>
    <t>474925f4-3872-4eb8-b482-f52c89db29a6961</t>
  </si>
  <si>
    <t>AW00011807</t>
  </si>
  <si>
    <t>kp4+rWWfL0CULhYsYXnZ7A==</t>
  </si>
  <si>
    <t>474925f4-3872-4eb8-b482-f52c89db29a6962</t>
  </si>
  <si>
    <t>AW00011865</t>
  </si>
  <si>
    <t>6FHPzuJgIEuZaOGnOqL4Kw==</t>
  </si>
  <si>
    <t>474925f4-3872-4eb8-b482-f52c89db29a6963</t>
  </si>
  <si>
    <t>AW00011886</t>
  </si>
  <si>
    <t>CceQqnEf1ESPqZ5+NF22JQ==</t>
  </si>
  <si>
    <t>474925f4-3872-4eb8-b482-f52c89db29a6964</t>
  </si>
  <si>
    <t>AW00012111</t>
  </si>
  <si>
    <t>6R1zxk6x3kiay/XkLq3Bfw==</t>
  </si>
  <si>
    <t>474925f4-3872-4eb8-b482-f52c89db29a6965</t>
  </si>
  <si>
    <t>AW00012187</t>
  </si>
  <si>
    <t>WOCkJPIdK0K2jHiBlg1sjA==</t>
  </si>
  <si>
    <t>474925f4-3872-4eb8-b482-f52c89db29a6966</t>
  </si>
  <si>
    <t>AW00012194</t>
  </si>
  <si>
    <t>Dd1NfPGhbUS+In4m3WAzrA==</t>
  </si>
  <si>
    <t>474925f4-3872-4eb8-b482-f52c89db29a6967</t>
  </si>
  <si>
    <t>AW00012955</t>
  </si>
  <si>
    <t>C8hRXBSkFE+YlGu1mhWFJA==</t>
  </si>
  <si>
    <t>474925f4-3872-4eb8-b482-f52c89db29a6968</t>
  </si>
  <si>
    <t>AW00013092</t>
  </si>
  <si>
    <t>3yZ2ocH57EK6HbQbTUySsw==</t>
  </si>
  <si>
    <t>474925f4-3872-4eb8-b482-f52c89db29a6969</t>
  </si>
  <si>
    <t>AW00013313</t>
  </si>
  <si>
    <t>1u1OmN1+tk65iuEa6NRyug==</t>
  </si>
  <si>
    <t>474925f4-3872-4eb8-b482-f52c89db29a6970</t>
  </si>
  <si>
    <t>AW00013459</t>
  </si>
  <si>
    <t>d5kbCUdyuEuwvfcWg80LAA==</t>
  </si>
  <si>
    <t>474925f4-3872-4eb8-b482-f52c89db29a6971</t>
  </si>
  <si>
    <t>AW00013465</t>
  </si>
  <si>
    <t>wg/ecP2V7km4rfhJLt+e4Q==</t>
  </si>
  <si>
    <t>474925f4-3872-4eb8-b482-f52c89db29a6972</t>
  </si>
  <si>
    <t>AW00013902</t>
  </si>
  <si>
    <t>xeRerVi1WE6zQlgpSPYjgg==</t>
  </si>
  <si>
    <t>474925f4-3872-4eb8-b482-f52c89db29a6973</t>
  </si>
  <si>
    <t>AW00013921</t>
  </si>
  <si>
    <t>GActa5KTBUeBEnk7Z3bU1g==</t>
  </si>
  <si>
    <t>474925f4-3872-4eb8-b482-f52c89db29a6974</t>
  </si>
  <si>
    <t>AW00014383</t>
  </si>
  <si>
    <t>/bOCToctq0CllSQHCDO/Rg==</t>
  </si>
  <si>
    <t>474925f4-3872-4eb8-b482-f52c89db29a6975</t>
  </si>
  <si>
    <t>AW00014445</t>
  </si>
  <si>
    <t>D5/0piPmYk+hQPxJrdUYTA==</t>
  </si>
  <si>
    <t>474925f4-3872-4eb8-b482-f52c89db29a6976</t>
  </si>
  <si>
    <t>AW00014490</t>
  </si>
  <si>
    <t>o/PDxFjB9kqp/uMIty3qKQ==</t>
  </si>
  <si>
    <t>474925f4-3872-4eb8-b482-f52c89db29a6977</t>
  </si>
  <si>
    <t>AW00015011</t>
  </si>
  <si>
    <t>wvq9Ff1GVEe4TKxkx8drpQ==</t>
  </si>
  <si>
    <t>474925f4-3872-4eb8-b482-f52c89db29a6978</t>
  </si>
  <si>
    <t>AW00015303</t>
  </si>
  <si>
    <t>YVsB2I/sDEWq+5fu5XddeQ==</t>
  </si>
  <si>
    <t>474925f4-3872-4eb8-b482-f52c89db29a6979</t>
  </si>
  <si>
    <t>AW00015308</t>
  </si>
  <si>
    <t>qvfc29kIjEuxKj64Mmu5KQ==</t>
  </si>
  <si>
    <t>474925f4-3872-4eb8-b482-f52c89db29a6980</t>
  </si>
  <si>
    <t>AW00015338</t>
  </si>
  <si>
    <t>YwDsNHTulE2E6FUI8n6BzQ==</t>
  </si>
  <si>
    <t>474925f4-3872-4eb8-b482-f52c89db29a6981</t>
  </si>
  <si>
    <t>AW00015349</t>
  </si>
  <si>
    <t>P8qhLo0ZEUuu5VnQtebyQA==</t>
  </si>
  <si>
    <t>474925f4-3872-4eb8-b482-f52c89db29a6982</t>
  </si>
  <si>
    <t>AW00015547</t>
  </si>
  <si>
    <t>uhuzH50HbUCRkNaZXzgNUw==</t>
  </si>
  <si>
    <t>474925f4-3872-4eb8-b482-f52c89db29a6983</t>
  </si>
  <si>
    <t>AW00015574</t>
  </si>
  <si>
    <t>m8+hLTcf90CcCA/NdEa8Mg==</t>
  </si>
  <si>
    <t>474925f4-3872-4eb8-b482-f52c89db29a6984</t>
  </si>
  <si>
    <t>AW00015896</t>
  </si>
  <si>
    <t>M//NS30J10eZhskMHEOeLw==</t>
  </si>
  <si>
    <t>474925f4-3872-4eb8-b482-f52c89db29a6985</t>
  </si>
  <si>
    <t>AW00015946</t>
  </si>
  <si>
    <t>czV+/iucTUSnod84ydgd0A==</t>
  </si>
  <si>
    <t>474925f4-3872-4eb8-b482-f52c89db29a6986</t>
  </si>
  <si>
    <t>AW00017552</t>
  </si>
  <si>
    <t>Du+riKXbd0+KhBg6OmVsng==</t>
  </si>
  <si>
    <t>474925f4-3872-4eb8-b482-f52c89db29a6987</t>
  </si>
  <si>
    <t>AW00018071</t>
  </si>
  <si>
    <t>yqFvCcliMEeByGo1Axbq/w==</t>
  </si>
  <si>
    <t>474925f4-3872-4eb8-b482-f52c89db29a6988</t>
  </si>
  <si>
    <t>AW00018548</t>
  </si>
  <si>
    <t>aftPApNnX0a/1qK7/QOf1g==</t>
  </si>
  <si>
    <t>474925f4-3872-4eb8-b482-f52c89db29a6989</t>
  </si>
  <si>
    <t>AW00018555</t>
  </si>
  <si>
    <t>cjzsXUUuh0C5fGhwZ2PPCg==</t>
  </si>
  <si>
    <t>474925f4-3872-4eb8-b482-f52c89db29a6990</t>
  </si>
  <si>
    <t>AW00018577</t>
  </si>
  <si>
    <t>kHBpikJyEUOtc6fKE+FMyg==</t>
  </si>
  <si>
    <t>474925f4-3872-4eb8-b482-f52c89db29a6991</t>
  </si>
  <si>
    <t>AW00019011</t>
  </si>
  <si>
    <t>zj33A3HzTE6wpC9SQ4e17w==</t>
  </si>
  <si>
    <t>474925f4-3872-4eb8-b482-f52c89db29a6992</t>
  </si>
  <si>
    <t>AW00019017</t>
  </si>
  <si>
    <t>9/nh1j7/9kmgxh8NCyHTxg==</t>
  </si>
  <si>
    <t>474925f4-3872-4eb8-b482-f52c89db29a6993</t>
  </si>
  <si>
    <t>AW00019210</t>
  </si>
  <si>
    <t>ZNjE+gss2Uugd3FQ6ydBmA==</t>
  </si>
  <si>
    <t>474925f4-3872-4eb8-b482-f52c89db29a6994</t>
  </si>
  <si>
    <t>AW00019531</t>
  </si>
  <si>
    <t>PnxWk0p/8U6TWGVluxWysA==</t>
  </si>
  <si>
    <t>474925f4-3872-4eb8-b482-f52c89db29a6995</t>
  </si>
  <si>
    <t>AW00019719</t>
  </si>
  <si>
    <t>8++HwtSqXUaxlh/SP2/Dig==</t>
  </si>
  <si>
    <t>474925f4-3872-4eb8-b482-f52c89db29a6996</t>
  </si>
  <si>
    <t>AW00020033</t>
  </si>
  <si>
    <t>oqfXyy7wxEKuiAsXkMuBtg==</t>
  </si>
  <si>
    <t>474925f4-3872-4eb8-b482-f52c89db29a6997</t>
  </si>
  <si>
    <t>AW00020099</t>
  </si>
  <si>
    <t>9TvSvqTdkkSq4wkQLGfprA==</t>
  </si>
  <si>
    <t>474925f4-3872-4eb8-b482-f52c89db29a6998</t>
  </si>
  <si>
    <t>AW00020201</t>
  </si>
  <si>
    <t>FszvoLygSEaOSHf+MATHJw==</t>
  </si>
  <si>
    <t>474925f4-3872-4eb8-b482-f52c89db29a6999</t>
  </si>
  <si>
    <t>AW00020784</t>
  </si>
  <si>
    <t>HLoU2utIUkyu1ZPGfxDjdg==</t>
  </si>
  <si>
    <t>474925f4-3872-4eb8-b482-f52c89db29a7000</t>
  </si>
  <si>
    <t>AW00021234</t>
  </si>
  <si>
    <t>kqi/SQslGkiTeU995adjjQ==</t>
  </si>
  <si>
    <t>474925f4-3872-4eb8-b482-f52c89db29a7001</t>
  </si>
  <si>
    <t>AW00021699</t>
  </si>
  <si>
    <t>X686ARBF+k6wrwvu8SQuTQ==</t>
  </si>
  <si>
    <t>474925f4-3872-4eb8-b482-f52c89db29a7002</t>
  </si>
  <si>
    <t>AW00021902</t>
  </si>
  <si>
    <t>9GEj1nXmDkCfQDnEjENYUg==</t>
  </si>
  <si>
    <t>474925f4-3872-4eb8-b482-f52c89db29a7003</t>
  </si>
  <si>
    <t>AW00022087</t>
  </si>
  <si>
    <t>0rkdX3PMFkqwUQzipptwmQ==</t>
  </si>
  <si>
    <t>474925f4-3872-4eb8-b482-f52c89db29a7004</t>
  </si>
  <si>
    <t>AW00022126</t>
  </si>
  <si>
    <t>yi99HjQVYEO0SuVU3D+gyQ==</t>
  </si>
  <si>
    <t>474925f4-3872-4eb8-b482-f52c89db29a7005</t>
  </si>
  <si>
    <t>AW00022273</t>
  </si>
  <si>
    <t>bY+Tb/WB/kKg+1RGifYPiw==</t>
  </si>
  <si>
    <t>474925f4-3872-4eb8-b482-f52c89db29a7006</t>
  </si>
  <si>
    <t>AW00022336</t>
  </si>
  <si>
    <t>ysuf7ThboUmDx86mmiOoNA==</t>
  </si>
  <si>
    <t>474925f4-3872-4eb8-b482-f52c89db29a7007</t>
  </si>
  <si>
    <t>AW00023076</t>
  </si>
  <si>
    <t>7pdfp3NL3kKal+tiHE79rg==</t>
  </si>
  <si>
    <t>474925f4-3872-4eb8-b482-f52c89db29a7008</t>
  </si>
  <si>
    <t>AW00023160</t>
  </si>
  <si>
    <t>0/SzUxH1VEGmMZvoEO9yjw==</t>
  </si>
  <si>
    <t>474925f4-3872-4eb8-b482-f52c89db29a7009</t>
  </si>
  <si>
    <t>AW00023506</t>
  </si>
  <si>
    <t>we/xboSzfkOdIynafdOPqQ==</t>
  </si>
  <si>
    <t>474925f4-3872-4eb8-b482-f52c89db29a7010</t>
  </si>
  <si>
    <t>AW00023507</t>
  </si>
  <si>
    <t>26thjXcra0CbaPzr6w/ffw==</t>
  </si>
  <si>
    <t>474925f4-3872-4eb8-b482-f52c89db29a7011</t>
  </si>
  <si>
    <t>AW00023677</t>
  </si>
  <si>
    <t>dj7XUHJZuUGmUjh2GNw3vg==</t>
  </si>
  <si>
    <t>474925f4-3872-4eb8-b482-f52c89db29a7012</t>
  </si>
  <si>
    <t>AW00023825</t>
  </si>
  <si>
    <t>oAX/xutON0aA5flYknWhhw==</t>
  </si>
  <si>
    <t>474925f4-3872-4eb8-b482-f52c89db29a7013</t>
  </si>
  <si>
    <t>AW00024394</t>
  </si>
  <si>
    <t>nD3NG3ShN0+31uWBlUsfAA==</t>
  </si>
  <si>
    <t>474925f4-3872-4eb8-b482-f52c89db29a7014</t>
  </si>
  <si>
    <t>AW00024955</t>
  </si>
  <si>
    <t>FK/9KIF0G06NxrDW6EMw9Q==</t>
  </si>
  <si>
    <t>474925f4-3872-4eb8-b482-f52c89db29a7015</t>
  </si>
  <si>
    <t>AW00024974</t>
  </si>
  <si>
    <t>bp3egQ8awECt21bpUl1lgw==</t>
  </si>
  <si>
    <t>474925f4-3872-4eb8-b482-f52c89db29a7016</t>
  </si>
  <si>
    <t>AW00025255</t>
  </si>
  <si>
    <t>Rr9fzC9wkkiQ8Z/nMPqVcw==</t>
  </si>
  <si>
    <t>474925f4-3872-4eb8-b482-f52c89db29a7017</t>
  </si>
  <si>
    <t>AW00025284</t>
  </si>
  <si>
    <t>WQnlbEiZd0eNlMMBNc+Rpw==</t>
  </si>
  <si>
    <t>474925f4-3872-4eb8-b482-f52c89db29a7018</t>
  </si>
  <si>
    <t>AW00025341</t>
  </si>
  <si>
    <t>O8oL/1sI+kuYMZJDm25KmA==</t>
  </si>
  <si>
    <t>474925f4-3872-4eb8-b482-f52c89db29a7019</t>
  </si>
  <si>
    <t>AW00025878</t>
  </si>
  <si>
    <t>YeSSiW0k+0WYMz3XoRP0ww==</t>
  </si>
  <si>
    <t>474925f4-3872-4eb8-b482-f52c89db29a7020</t>
  </si>
  <si>
    <t>AW00026000</t>
  </si>
  <si>
    <t>FFl4fo26Yk67XnxD3J1z5A==</t>
  </si>
  <si>
    <t>474925f4-3872-4eb8-b482-f52c89db29a7021</t>
  </si>
  <si>
    <t>AW00026014</t>
  </si>
  <si>
    <t>e4RbOoARYk67smYMQL8cDQ==</t>
  </si>
  <si>
    <t>474925f4-3872-4eb8-b482-f52c89db29a7022</t>
  </si>
  <si>
    <t>AW00026065</t>
  </si>
  <si>
    <t>lsCpvkDMKUisZQgaQhQxNA==</t>
  </si>
  <si>
    <t>474925f4-3872-4eb8-b482-f52c89db29a7023</t>
  </si>
  <si>
    <t>AW00026809</t>
  </si>
  <si>
    <t>gH4LDfudPkqYFIJBhaX2FA==</t>
  </si>
  <si>
    <t>474925f4-3872-4eb8-b482-f52c89db29a7024</t>
  </si>
  <si>
    <t>AW00027195</t>
  </si>
  <si>
    <t>aGzsCwYZ9U68M7MddZpaoQ==</t>
  </si>
  <si>
    <t>474925f4-3872-4eb8-b482-f52c89db29a7025</t>
  </si>
  <si>
    <t>AW00027212</t>
  </si>
  <si>
    <t>UtapEy1ZaECn3KBHqj/iew==</t>
  </si>
  <si>
    <t>474925f4-3872-4eb8-b482-f52c89db29a7026</t>
  </si>
  <si>
    <t>AW00027409</t>
  </si>
  <si>
    <t>tMDhKcQe8UWduZO/0ttR3Q==</t>
  </si>
  <si>
    <t>474925f4-3872-4eb8-b482-f52c89db29a7027</t>
  </si>
  <si>
    <t>AW00028112</t>
  </si>
  <si>
    <t>qu1rizYoVUeYkUBM5NQ2sg==</t>
  </si>
  <si>
    <t>474925f4-3872-4eb8-b482-f52c89db29a7028</t>
  </si>
  <si>
    <t>AW00028190</t>
  </si>
  <si>
    <t>dNK46h2Bq0m8husQYYcBBg==</t>
  </si>
  <si>
    <t>474925f4-3872-4eb8-b482-f52c89db29a7029</t>
  </si>
  <si>
    <t>AW00028267</t>
  </si>
  <si>
    <t>lqhfeKJDrUipiRD9vksSQg==</t>
  </si>
  <si>
    <t>474925f4-3872-4eb8-b482-f52c89db29a7030</t>
  </si>
  <si>
    <t>AW00028301</t>
  </si>
  <si>
    <t>B6RvLlpHAUSW7tedir6p1Q==</t>
  </si>
  <si>
    <t>474925f4-3872-4eb8-b482-f52c89db29a7031</t>
  </si>
  <si>
    <t>AW00028797</t>
  </si>
  <si>
    <t>DwnDdy63pkKn1DwSaQSiLg==</t>
  </si>
  <si>
    <t>474925f4-3872-4eb8-b482-f52c89db29a7032</t>
  </si>
  <si>
    <t>AW00028844</t>
  </si>
  <si>
    <t>ooLiROYyM028b2CpWlq14A==</t>
  </si>
  <si>
    <t>474925f4-3872-4eb8-b482-f52c89db29a7033</t>
  </si>
  <si>
    <t>AW00028847</t>
  </si>
  <si>
    <t>bo5qnY59EEWfMJNV0B0KTQ==</t>
  </si>
  <si>
    <t>474925f4-3872-4eb8-b482-f52c89db29a7034</t>
  </si>
  <si>
    <t>AW00029020</t>
  </si>
  <si>
    <t>OUsrFui4PkK1oTHR55U0wg==</t>
  </si>
  <si>
    <t>474925f4-3872-4eb8-b482-f52c89db29a7035</t>
  </si>
  <si>
    <t>AW00029131</t>
  </si>
  <si>
    <t>W6UdjaQWPEaFQVSSUqNXSQ==</t>
  </si>
  <si>
    <t>474925f4-3872-4eb8-b482-f52c89db29a7036</t>
  </si>
  <si>
    <t>AW00029203</t>
  </si>
  <si>
    <t>sMLPXaiRP0WtXjauJ9cDlw==</t>
  </si>
  <si>
    <t>474925f4-3872-4eb8-b482-f52c89db29a7037</t>
  </si>
  <si>
    <t>AW00029219</t>
  </si>
  <si>
    <t>+5dMz17+cEOFSC+nYE0mJw==</t>
  </si>
  <si>
    <t>474925f4-3872-4eb8-b482-f52c89db29a7038</t>
  </si>
  <si>
    <t>AW00011081</t>
  </si>
  <si>
    <t>vrN27IrA9kGKJmYDYlzi7g==</t>
  </si>
  <si>
    <t>474925f4-3872-4eb8-b482-f52c89db29a7039</t>
  </si>
  <si>
    <t>AW00011289</t>
  </si>
  <si>
    <t>qaU3nK96m02BiubTchKeUA==</t>
  </si>
  <si>
    <t>474925f4-3872-4eb8-b482-f52c89db29a7040</t>
  </si>
  <si>
    <t>AW00011320</t>
  </si>
  <si>
    <t>xn0T3joEZEKWqN9sdgZ2Sw==</t>
  </si>
  <si>
    <t>474925f4-3872-4eb8-b482-f52c89db29a7041</t>
  </si>
  <si>
    <t>AW00011531</t>
  </si>
  <si>
    <t>xdlB/qKUQkeu5LWnCBDYCQ==</t>
  </si>
  <si>
    <t>474925f4-3872-4eb8-b482-f52c89db29a7042</t>
  </si>
  <si>
    <t>AW00011648</t>
  </si>
  <si>
    <t>arDFNA1SdkOjIRRx4mS12Q==</t>
  </si>
  <si>
    <t>474925f4-3872-4eb8-b482-f52c89db29a7043</t>
  </si>
  <si>
    <t>AW00011783</t>
  </si>
  <si>
    <t>nhObjWc18k+nycQEUjQ7Qw==</t>
  </si>
  <si>
    <t>474925f4-3872-4eb8-b482-f52c89db29a7044</t>
  </si>
  <si>
    <t>AW00012894</t>
  </si>
  <si>
    <t>3DgVjSsS4kS5akgRVlk8MQ==</t>
  </si>
  <si>
    <t>474925f4-3872-4eb8-b482-f52c89db29a7045</t>
  </si>
  <si>
    <t>AW00012897</t>
  </si>
  <si>
    <t>WsaObwlyxE+fdH6EJeHF6Q==</t>
  </si>
  <si>
    <t>474925f4-3872-4eb8-b482-f52c89db29a7046</t>
  </si>
  <si>
    <t>AW00012976</t>
  </si>
  <si>
    <t>lkoFop9RN0ifUZ4e6uHmTg==</t>
  </si>
  <si>
    <t>474925f4-3872-4eb8-b482-f52c89db29a7047</t>
  </si>
  <si>
    <t>AW00013191</t>
  </si>
  <si>
    <t>328/7nN19kOA/+BBG2HLtA==</t>
  </si>
  <si>
    <t>474925f4-3872-4eb8-b482-f52c89db29a7048</t>
  </si>
  <si>
    <t>AW00013399</t>
  </si>
  <si>
    <t>MrQTUXMleUueU26Hk6oOOQ==</t>
  </si>
  <si>
    <t>474925f4-3872-4eb8-b482-f52c89db29a7049</t>
  </si>
  <si>
    <t>AW00013850</t>
  </si>
  <si>
    <t>Og2Z/jNe6EKA0EZY63yGnA==</t>
  </si>
  <si>
    <t>474925f4-3872-4eb8-b482-f52c89db29a7050</t>
  </si>
  <si>
    <t>AW00015506</t>
  </si>
  <si>
    <t>WanNZV6SzEC49PhWYMJFIA==</t>
  </si>
  <si>
    <t>474925f4-3872-4eb8-b482-f52c89db29a7051</t>
  </si>
  <si>
    <t>AW00015814</t>
  </si>
  <si>
    <t>BEHMVnAowk6MIP5NIUdk3g==</t>
  </si>
  <si>
    <t>474925f4-3872-4eb8-b482-f52c89db29a7052</t>
  </si>
  <si>
    <t>AW00016969</t>
  </si>
  <si>
    <t>IvBMAznW00eNOcfBinvKGw==</t>
  </si>
  <si>
    <t>474925f4-3872-4eb8-b482-f52c89db29a7053</t>
  </si>
  <si>
    <t>AW00017022</t>
  </si>
  <si>
    <t>qB4rr1n+2ku/etZUmbBYiw==</t>
  </si>
  <si>
    <t>474925f4-3872-4eb8-b482-f52c89db29a7054</t>
  </si>
  <si>
    <t>AW00017428</t>
  </si>
  <si>
    <t>HufgB1MtZkyBY07XhwRXgg==</t>
  </si>
  <si>
    <t>474925f4-3872-4eb8-b482-f52c89db29a7055</t>
  </si>
  <si>
    <t>AW00017454</t>
  </si>
  <si>
    <t>o26xeQCqtUiqhQHp9vs4Iw==</t>
  </si>
  <si>
    <t>474925f4-3872-4eb8-b482-f52c89db29a7056</t>
  </si>
  <si>
    <t>AW00017547</t>
  </si>
  <si>
    <t>1AfAmqgGXUmJjvg2CwRoPw==</t>
  </si>
  <si>
    <t>474925f4-3872-4eb8-b482-f52c89db29a7057</t>
  </si>
  <si>
    <t>AW00017580</t>
  </si>
  <si>
    <t>b2qnDqfrkEGivoMIeIk68g==</t>
  </si>
  <si>
    <t>474925f4-3872-4eb8-b482-f52c89db29a7058</t>
  </si>
  <si>
    <t>AW00017661</t>
  </si>
  <si>
    <t>fVHJZGbLukCU9hpPmBDhJA==</t>
  </si>
  <si>
    <t>474925f4-3872-4eb8-b482-f52c89db29a7059</t>
  </si>
  <si>
    <t>AW00018095</t>
  </si>
  <si>
    <t>bZqQx/yZ90KuLim4PQuToQ==</t>
  </si>
  <si>
    <t>474925f4-3872-4eb8-b482-f52c89db29a7060</t>
  </si>
  <si>
    <t>AW00018409</t>
  </si>
  <si>
    <t>Zfpgbducok65A703LIJREg==</t>
  </si>
  <si>
    <t>474925f4-3872-4eb8-b482-f52c89db29a7061</t>
  </si>
  <si>
    <t>AW00018412</t>
  </si>
  <si>
    <t>5vmXDTP2G0eDb6rV28HQSw==</t>
  </si>
  <si>
    <t>474925f4-3872-4eb8-b482-f52c89db29a7062</t>
  </si>
  <si>
    <t>AW00018504</t>
  </si>
  <si>
    <t>YhzKyRwu1EWHFFSsZjuKwQ==</t>
  </si>
  <si>
    <t>474925f4-3872-4eb8-b482-f52c89db29a7063</t>
  </si>
  <si>
    <t>AW00018539</t>
  </si>
  <si>
    <t>Y9mm0vTEnkOrrocTNloC0Q==</t>
  </si>
  <si>
    <t>474925f4-3872-4eb8-b482-f52c89db29a7064</t>
  </si>
  <si>
    <t>AW00018754</t>
  </si>
  <si>
    <t>1+utbc09Y0qBlzRMvpvpQQ==</t>
  </si>
  <si>
    <t>474925f4-3872-4eb8-b482-f52c89db29a7065</t>
  </si>
  <si>
    <t>AW00019121</t>
  </si>
  <si>
    <t>QJ1IdGAyLkqb0Mm1WL63pQ==</t>
  </si>
  <si>
    <t>474925f4-3872-4eb8-b482-f52c89db29a7066</t>
  </si>
  <si>
    <t>AW00019130</t>
  </si>
  <si>
    <t>24J68+AsIkGRfsLXpL5+nQ==</t>
  </si>
  <si>
    <t>474925f4-3872-4eb8-b482-f52c89db29a7067</t>
  </si>
  <si>
    <t>AW00019544</t>
  </si>
  <si>
    <t>DhMJHzRyp0yV2MjpwNiigg==</t>
  </si>
  <si>
    <t>474925f4-3872-4eb8-b482-f52c89db29a7068</t>
  </si>
  <si>
    <t>AW00019633</t>
  </si>
  <si>
    <t>ZcH7Juv0AkiF0c38QWly7g==</t>
  </si>
  <si>
    <t>474925f4-3872-4eb8-b482-f52c89db29a7069</t>
  </si>
  <si>
    <t>AW00020002</t>
  </si>
  <si>
    <t>W+Q2r/a5yUeh0koi4vCYCw==</t>
  </si>
  <si>
    <t>474925f4-3872-4eb8-b482-f52c89db29a7070</t>
  </si>
  <si>
    <t>AW00020311</t>
  </si>
  <si>
    <t>TFK/MJFeAkeziaL2rnHejA==</t>
  </si>
  <si>
    <t>474925f4-3872-4eb8-b482-f52c89db29a7071</t>
  </si>
  <si>
    <t>AW00020326</t>
  </si>
  <si>
    <t>LMSzm5DhJ0Cmno9woMLXcQ==</t>
  </si>
  <si>
    <t>474925f4-3872-4eb8-b482-f52c89db29a7072</t>
  </si>
  <si>
    <t>AW00020400</t>
  </si>
  <si>
    <t>eF2yV3Li00651t6YfP+5ow==</t>
  </si>
  <si>
    <t>474925f4-3872-4eb8-b482-f52c89db29a7073</t>
  </si>
  <si>
    <t>AW00020465</t>
  </si>
  <si>
    <t>Mgep7M9u9UeZ69N/zg34TA==</t>
  </si>
  <si>
    <t>474925f4-3872-4eb8-b482-f52c89db29a7074</t>
  </si>
  <si>
    <t>AW00020518</t>
  </si>
  <si>
    <t>1FYR8wrz4UeO2NRW15yOnA==</t>
  </si>
  <si>
    <t>474925f4-3872-4eb8-b482-f52c89db29a7075</t>
  </si>
  <si>
    <t>AW00020533</t>
  </si>
  <si>
    <t>66UavNkHKUas8aQUFwdedQ==</t>
  </si>
  <si>
    <t>474925f4-3872-4eb8-b482-f52c89db29a7076</t>
  </si>
  <si>
    <t>AW00021268</t>
  </si>
  <si>
    <t>Gp0C7vY7MU+tVvTs7QFHSw==</t>
  </si>
  <si>
    <t>474925f4-3872-4eb8-b482-f52c89db29a7077</t>
  </si>
  <si>
    <t>AW00021459</t>
  </si>
  <si>
    <t>IqSV8oKhskeCJA7FuQLI1Q==</t>
  </si>
  <si>
    <t>474925f4-3872-4eb8-b482-f52c89db29a7078</t>
  </si>
  <si>
    <t>AW00021499</t>
  </si>
  <si>
    <t>l9cuQj8EAkmJ3AQ4ILtJ7A==</t>
  </si>
  <si>
    <t>474925f4-3872-4eb8-b482-f52c89db29a7079</t>
  </si>
  <si>
    <t>AW00021649</t>
  </si>
  <si>
    <t>nYdoBdZsQk62qoMVudYjaQ==</t>
  </si>
  <si>
    <t>474925f4-3872-4eb8-b482-f52c89db29a7080</t>
  </si>
  <si>
    <t>AW00022226</t>
  </si>
  <si>
    <t>k1mo9VQkV0KYZ+Rl7zRLQQ==</t>
  </si>
  <si>
    <t>474925f4-3872-4eb8-b482-f52c89db29a7081</t>
  </si>
  <si>
    <t>AW00022246</t>
  </si>
  <si>
    <t>IZ7DzMyz8Um0WctT9duFtQ==</t>
  </si>
  <si>
    <t>474925f4-3872-4eb8-b482-f52c89db29a7082</t>
  </si>
  <si>
    <t>AW00022369</t>
  </si>
  <si>
    <t>m6/VSIZrekSYlMiQU/w68Q==</t>
  </si>
  <si>
    <t>474925f4-3872-4eb8-b482-f52c89db29a7083</t>
  </si>
  <si>
    <t>AW00022370</t>
  </si>
  <si>
    <t>M5UgePq/V0GnAK+yEhmtlQ==</t>
  </si>
  <si>
    <t>474925f4-3872-4eb8-b482-f52c89db29a7084</t>
  </si>
  <si>
    <t>AW00022738</t>
  </si>
  <si>
    <t>C6NQEQxTTUWXom2KoVWVLA==</t>
  </si>
  <si>
    <t>474925f4-3872-4eb8-b482-f52c89db29a7085</t>
  </si>
  <si>
    <t>AW00022740</t>
  </si>
  <si>
    <t>Lzi4OrmKi0+lEp5cJAp4QA==</t>
  </si>
  <si>
    <t>474925f4-3872-4eb8-b482-f52c89db29a7086</t>
  </si>
  <si>
    <t>AW00022780</t>
  </si>
  <si>
    <t>JRnsyn9k8EOjee6AtnhLVg==</t>
  </si>
  <si>
    <t>474925f4-3872-4eb8-b482-f52c89db29a7087</t>
  </si>
  <si>
    <t>AW00023132</t>
  </si>
  <si>
    <t>lIn7HyUkqEqughrrCMu2Eg==</t>
  </si>
  <si>
    <t>474925f4-3872-4eb8-b482-f52c89db29a7088</t>
  </si>
  <si>
    <t>AW00023565</t>
  </si>
  <si>
    <t>wj86fFBquk2t+UVijLOCsg==</t>
  </si>
  <si>
    <t>474925f4-3872-4eb8-b482-f52c89db29a7089</t>
  </si>
  <si>
    <t>AW00023708</t>
  </si>
  <si>
    <t>z5i2vFkb00eBjNhUp/77nA==</t>
  </si>
  <si>
    <t>474925f4-3872-4eb8-b482-f52c89db29a7090</t>
  </si>
  <si>
    <t>AW00023812</t>
  </si>
  <si>
    <t>Ev80ihXxzkCAXffgJpIBGA==</t>
  </si>
  <si>
    <t>474925f4-3872-4eb8-b482-f52c89db29a7091</t>
  </si>
  <si>
    <t>AW00023837</t>
  </si>
  <si>
    <t>9XHNzCy08kaEufXuJr/cGA==</t>
  </si>
  <si>
    <t>474925f4-3872-4eb8-b482-f52c89db29a7092</t>
  </si>
  <si>
    <t>AW00023883</t>
  </si>
  <si>
    <t>xXiNnZFZ4EGCQilLM6zn2g==</t>
  </si>
  <si>
    <t>474925f4-3872-4eb8-b482-f52c89db29a7093</t>
  </si>
  <si>
    <t>AW00024293</t>
  </si>
  <si>
    <t>3W4aTQqqXky8Qfi7D+QCVg==</t>
  </si>
  <si>
    <t>474925f4-3872-4eb8-b482-f52c89db29a7094</t>
  </si>
  <si>
    <t>AW00024317</t>
  </si>
  <si>
    <t>zE+dluEUREijCvD9bwSqXg==</t>
  </si>
  <si>
    <t>474925f4-3872-4eb8-b482-f52c89db29a7095</t>
  </si>
  <si>
    <t>AW00024446</t>
  </si>
  <si>
    <t>0MRpi1kTjU2fWdTQ+7nHPg==</t>
  </si>
  <si>
    <t>474925f4-3872-4eb8-b482-f52c89db29a7096</t>
  </si>
  <si>
    <t>AW00024514</t>
  </si>
  <si>
    <t>jAq35y/XAUO2lDWA6vOF3w==</t>
  </si>
  <si>
    <t>474925f4-3872-4eb8-b482-f52c89db29a7097</t>
  </si>
  <si>
    <t>AW00024813</t>
  </si>
  <si>
    <t>2FTln6YKVk2B9giL/MrQpA==</t>
  </si>
  <si>
    <t>474925f4-3872-4eb8-b482-f52c89db29a7098</t>
  </si>
  <si>
    <t>AW00024827</t>
  </si>
  <si>
    <t>IQ1U90in70Koc2D4ctXPvA==</t>
  </si>
  <si>
    <t>474925f4-3872-4eb8-b482-f52c89db29a7099</t>
  </si>
  <si>
    <t>AW00024963</t>
  </si>
  <si>
    <t>91iVCiH5iEyytsWA/Opc7g==</t>
  </si>
  <si>
    <t>474925f4-3872-4eb8-b482-f52c89db29a7100</t>
  </si>
  <si>
    <t>AW00025023</t>
  </si>
  <si>
    <t>T+tydQUsrkOUbTMFGOG7iQ==</t>
  </si>
  <si>
    <t>474925f4-3872-4eb8-b482-f52c89db29a7101</t>
  </si>
  <si>
    <t>AW00025386</t>
  </si>
  <si>
    <t>LBlIRMrd+UGlwa7E4cj2MQ==</t>
  </si>
  <si>
    <t>474925f4-3872-4eb8-b482-f52c89db29a7102</t>
  </si>
  <si>
    <t>AW00025398</t>
  </si>
  <si>
    <t>nAOtXgAQ4kKv1llObsCldA==</t>
  </si>
  <si>
    <t>474925f4-3872-4eb8-b482-f52c89db29a7103</t>
  </si>
  <si>
    <t>AW00026044</t>
  </si>
  <si>
    <t>XRpbCrimh0Od8T72u6vAlg==</t>
  </si>
  <si>
    <t>474925f4-3872-4eb8-b482-f52c89db29a7104</t>
  </si>
  <si>
    <t>AW00026109</t>
  </si>
  <si>
    <t>eBilHwg2wUy+GhEWP7XHCQ==</t>
  </si>
  <si>
    <t>474925f4-3872-4eb8-b482-f52c89db29a7105</t>
  </si>
  <si>
    <t>AW00026576</t>
  </si>
  <si>
    <t>s4QahZ/4zkeH/0Xuusp/PA==</t>
  </si>
  <si>
    <t>474925f4-3872-4eb8-b482-f52c89db29a7106</t>
  </si>
  <si>
    <t>AW00026605</t>
  </si>
  <si>
    <t>oquuwLqG/0y1lF5IcEoaIg==</t>
  </si>
  <si>
    <t>474925f4-3872-4eb8-b482-f52c89db29a7107</t>
  </si>
  <si>
    <t>AW00026608</t>
  </si>
  <si>
    <t>6pW+XN6Rd0223N/u8k2qFA==</t>
  </si>
  <si>
    <t>474925f4-3872-4eb8-b482-f52c89db29a7108</t>
  </si>
  <si>
    <t>AW00026695</t>
  </si>
  <si>
    <t>+xRCON9F7UuTM+N1mi7qdA==</t>
  </si>
  <si>
    <t>474925f4-3872-4eb8-b482-f52c89db29a7109</t>
  </si>
  <si>
    <t>AW00027020</t>
  </si>
  <si>
    <t>k1WzUnQfgkSbbj49oAb1bQ==</t>
  </si>
  <si>
    <t>474925f4-3872-4eb8-b482-f52c89db29a7110</t>
  </si>
  <si>
    <t>AW00027237</t>
  </si>
  <si>
    <t>U+pcRFO/nE+hL/AMIo+SaA==</t>
  </si>
  <si>
    <t>474925f4-3872-4eb8-b482-f52c89db29a7111</t>
  </si>
  <si>
    <t>AW00027439</t>
  </si>
  <si>
    <t>wdvFbf/w4E2Yxj0CY/JSvw==</t>
  </si>
  <si>
    <t>474925f4-3872-4eb8-b482-f52c89db29a7112</t>
  </si>
  <si>
    <t>AW00027913</t>
  </si>
  <si>
    <t>oTythuL9O0iX99tVgdVGFQ==</t>
  </si>
  <si>
    <t>474925f4-3872-4eb8-b482-f52c89db29a7113</t>
  </si>
  <si>
    <t>AW00028100</t>
  </si>
  <si>
    <t>zUU0olRdX0KeYBxUripFog==</t>
  </si>
  <si>
    <t>474925f4-3872-4eb8-b482-f52c89db29a7114</t>
  </si>
  <si>
    <t>AW00028162</t>
  </si>
  <si>
    <t>dI3AO/7nkUem9FX4noj0pQ==</t>
  </si>
  <si>
    <t>474925f4-3872-4eb8-b482-f52c89db29a7115</t>
  </si>
  <si>
    <t>AW00028571</t>
  </si>
  <si>
    <t>zYB3b5Z2PkSMLkfzDzzbbQ==</t>
  </si>
  <si>
    <t>474925f4-3872-4eb8-b482-f52c89db29a7116</t>
  </si>
  <si>
    <t>AW00028592</t>
  </si>
  <si>
    <t>Zar9v239bka5K1wyCHKwwg==</t>
  </si>
  <si>
    <t>474925f4-3872-4eb8-b482-f52c89db29a7117</t>
  </si>
  <si>
    <t>AW00029106</t>
  </si>
  <si>
    <t>kB8hu0meA0mo4OPzPa6IWw==</t>
  </si>
  <si>
    <t>474925f4-3872-4eb8-b482-f52c89db29a7118</t>
  </si>
  <si>
    <t>AW00029275</t>
  </si>
  <si>
    <t>eIaksSlk+kuHFsvwSpY8ag==</t>
  </si>
  <si>
    <t>474925f4-3872-4eb8-b482-f52c89db29a7119</t>
  </si>
  <si>
    <t>AW00011049</t>
  </si>
  <si>
    <t>2YEC8D6/dke05svjFm02EA==</t>
  </si>
  <si>
    <t>474925f4-3872-4eb8-b482-f52c89db29a7120</t>
  </si>
  <si>
    <t>AW00011082</t>
  </si>
  <si>
    <t>O8FLEa4J5k6FUTo9q3jMvA==</t>
  </si>
  <si>
    <t>474925f4-3872-4eb8-b482-f52c89db29a7121</t>
  </si>
  <si>
    <t>AW00011138</t>
  </si>
  <si>
    <t>x/1VJDBNoUuSYy6WPLoLFg==</t>
  </si>
  <si>
    <t>474925f4-3872-4eb8-b482-f52c89db29a7122</t>
  </si>
  <si>
    <t>AW00011201</t>
  </si>
  <si>
    <t>5mjZqkrj5E2orcN9FuKyUA==</t>
  </si>
  <si>
    <t>474925f4-3872-4eb8-b482-f52c89db29a7123</t>
  </si>
  <si>
    <t>AW00011524</t>
  </si>
  <si>
    <t>WF1NgbCDG0qwxKcV+r5cKw==</t>
  </si>
  <si>
    <t>474925f4-3872-4eb8-b482-f52c89db29a7124</t>
  </si>
  <si>
    <t>AW00011627</t>
  </si>
  <si>
    <t>xWzwFzil1EmtKXEa6qbAog==</t>
  </si>
  <si>
    <t>474925f4-3872-4eb8-b482-f52c89db29a7125</t>
  </si>
  <si>
    <t>AW00011638</t>
  </si>
  <si>
    <t>/Tf6c7moOUSohEUWD23MMA==</t>
  </si>
  <si>
    <t>474925f4-3872-4eb8-b482-f52c89db29a7126</t>
  </si>
  <si>
    <t>AW00011776</t>
  </si>
  <si>
    <t>TgwRK59yoUSZphoZcWazQQ==</t>
  </si>
  <si>
    <t>474925f4-3872-4eb8-b482-f52c89db29a7127</t>
  </si>
  <si>
    <t>AW00011781</t>
  </si>
  <si>
    <t>ncTEmjkoVEKkayX/DjCE+A==</t>
  </si>
  <si>
    <t>474925f4-3872-4eb8-b482-f52c89db29a7128</t>
  </si>
  <si>
    <t>AW00011956</t>
  </si>
  <si>
    <t>sfVujGtTWUySXr5aAAzHVw==</t>
  </si>
  <si>
    <t>474925f4-3872-4eb8-b482-f52c89db29a7129</t>
  </si>
  <si>
    <t>AW00012046</t>
  </si>
  <si>
    <t>HoZQ3dg3rk6+UeckW4icFw==</t>
  </si>
  <si>
    <t>474925f4-3872-4eb8-b482-f52c89db29a7130</t>
  </si>
  <si>
    <t>AW00012156</t>
  </si>
  <si>
    <t>PlkL3/TSrkeFO3H8BG76GA==</t>
  </si>
  <si>
    <t>474925f4-3872-4eb8-b482-f52c89db29a7131</t>
  </si>
  <si>
    <t>AW00012174</t>
  </si>
  <si>
    <t>e37UtJWjKEuZFKvKh6wtUw==</t>
  </si>
  <si>
    <t>474925f4-3872-4eb8-b482-f52c89db29a7132</t>
  </si>
  <si>
    <t>AW00012189</t>
  </si>
  <si>
    <t>E5e+qixGy0qP84r88VNfMQ==</t>
  </si>
  <si>
    <t>474925f4-3872-4eb8-b482-f52c89db29a7133</t>
  </si>
  <si>
    <t>AW00012791</t>
  </si>
  <si>
    <t>toqklbzGHk63xUu96BiSnQ==</t>
  </si>
  <si>
    <t>474925f4-3872-4eb8-b482-f52c89db29a7134</t>
  </si>
  <si>
    <t>AW00013163</t>
  </si>
  <si>
    <t>dhxW00p4I0uA96+CHucvWw==</t>
  </si>
  <si>
    <t>474925f4-3872-4eb8-b482-f52c89db29a7135</t>
  </si>
  <si>
    <t>AW00013165</t>
  </si>
  <si>
    <t>XSl0EyhE/UaC5y76T8zudA==</t>
  </si>
  <si>
    <t>474925f4-3872-4eb8-b482-f52c89db29a7136</t>
  </si>
  <si>
    <t>AW00013215</t>
  </si>
  <si>
    <t>XY9KhgtNY0aQlL+P4QBOJg==</t>
  </si>
  <si>
    <t>474925f4-3872-4eb8-b482-f52c89db29a7137</t>
  </si>
  <si>
    <t>AW00013341</t>
  </si>
  <si>
    <t>j/23h6XvzUu9NhTN+8+qVg==</t>
  </si>
  <si>
    <t>474925f4-3872-4eb8-b482-f52c89db29a7138</t>
  </si>
  <si>
    <t>AW00013426</t>
  </si>
  <si>
    <t>kWqb38NJ7kOjCG1y3eb6QQ==</t>
  </si>
  <si>
    <t>474925f4-3872-4eb8-b482-f52c89db29a7139</t>
  </si>
  <si>
    <t>AW00013427</t>
  </si>
  <si>
    <t>/5o3LkNXAka9YjFY2IsLpQ==</t>
  </si>
  <si>
    <t>474925f4-3872-4eb8-b482-f52c89db29a7140</t>
  </si>
  <si>
    <t>AW00013428</t>
  </si>
  <si>
    <t>fgbMZ8MyKkOmG4zggaVSOA==</t>
  </si>
  <si>
    <t>474925f4-3872-4eb8-b482-f52c89db29a7141</t>
  </si>
  <si>
    <t>AW00014403</t>
  </si>
  <si>
    <t>cqbIuxO0yUyU7JwCZNsPhg==</t>
  </si>
  <si>
    <t>474925f4-3872-4eb8-b482-f52c89db29a7142</t>
  </si>
  <si>
    <t>AW00014444</t>
  </si>
  <si>
    <t>5gp3idkWmEWgnuTYZVnzyQ==</t>
  </si>
  <si>
    <t>474925f4-3872-4eb8-b482-f52c89db29a7143</t>
  </si>
  <si>
    <t>AW00014616</t>
  </si>
  <si>
    <t>Rf58mYBBeEChEsuc44c38w==</t>
  </si>
  <si>
    <t>474925f4-3872-4eb8-b482-f52c89db29a7144</t>
  </si>
  <si>
    <t>AW00014663</t>
  </si>
  <si>
    <t>eGKEbaZX0EuGcmuF1L2tuw==</t>
  </si>
  <si>
    <t>474925f4-3872-4eb8-b482-f52c89db29a7145</t>
  </si>
  <si>
    <t>AW00015280</t>
  </si>
  <si>
    <t>3HNl/zL4+kuRPdgJooR1TQ==</t>
  </si>
  <si>
    <t>474925f4-3872-4eb8-b482-f52c89db29a7146</t>
  </si>
  <si>
    <t>AW00015471</t>
  </si>
  <si>
    <t>0ArHgcdii0eBmrv8YO0ATA==</t>
  </si>
  <si>
    <t>474925f4-3872-4eb8-b482-f52c89db29a7147</t>
  </si>
  <si>
    <t>AW00015738</t>
  </si>
  <si>
    <t>R2qpOo2pR0Sjupd1kc+AIw==</t>
  </si>
  <si>
    <t>474925f4-3872-4eb8-b482-f52c89db29a7148</t>
  </si>
  <si>
    <t>AW00015862</t>
  </si>
  <si>
    <t>yhEBlbmJFkONUY0tXm3WaA==</t>
  </si>
  <si>
    <t>474925f4-3872-4eb8-b482-f52c89db29a7149</t>
  </si>
  <si>
    <t>AW00016078</t>
  </si>
  <si>
    <t>Ng3mSeVRXE+XgC+RkU3CPg==</t>
  </si>
  <si>
    <t>474925f4-3872-4eb8-b482-f52c89db29a7150</t>
  </si>
  <si>
    <t>AW00016131</t>
  </si>
  <si>
    <t>5FXu7xGKKkW6YRe+3nqO3w==</t>
  </si>
  <si>
    <t>474925f4-3872-4eb8-b482-f52c89db29a7151</t>
  </si>
  <si>
    <t>AW00016234</t>
  </si>
  <si>
    <t>LmDztSBVTUykK0RiN7ig7A==</t>
  </si>
  <si>
    <t>474925f4-3872-4eb8-b482-f52c89db29a7152</t>
  </si>
  <si>
    <t>AW00016242</t>
  </si>
  <si>
    <t>bXY6EhSv+0eK+jOPbsPAHQ==</t>
  </si>
  <si>
    <t>474925f4-3872-4eb8-b482-f52c89db29a7153</t>
  </si>
  <si>
    <t>AW00016485</t>
  </si>
  <si>
    <t>bJXbFvDQQ0Kcl+RuWQMw7g==</t>
  </si>
  <si>
    <t>474925f4-3872-4eb8-b482-f52c89db29a7154</t>
  </si>
  <si>
    <t>AW00016760</t>
  </si>
  <si>
    <t>d7djL6toSEmqMjsZSBrQ5g==</t>
  </si>
  <si>
    <t>474925f4-3872-4eb8-b482-f52c89db29a7155</t>
  </si>
  <si>
    <t>AW00016769</t>
  </si>
  <si>
    <t>s1qZKOWMjkGUL/RD2l0qCg==</t>
  </si>
  <si>
    <t>474925f4-3872-4eb8-b482-f52c89db29a7156</t>
  </si>
  <si>
    <t>AW00016842</t>
  </si>
  <si>
    <t>s8Uy4dFPM02qJYg2zAENiQ==</t>
  </si>
  <si>
    <t>474925f4-3872-4eb8-b482-f52c89db29a7157</t>
  </si>
  <si>
    <t>AW00017177</t>
  </si>
  <si>
    <t>yeBGdYnSmk2N2kVpXIkwbQ==</t>
  </si>
  <si>
    <t>474925f4-3872-4eb8-b482-f52c89db29a7158</t>
  </si>
  <si>
    <t>AW00017336</t>
  </si>
  <si>
    <t>LSQ9eV3rfECDBAgF6Vlu5g==</t>
  </si>
  <si>
    <t>474925f4-3872-4eb8-b482-f52c89db29a7159</t>
  </si>
  <si>
    <t>AW00017543</t>
  </si>
  <si>
    <t>acSiU6eyMUSLB31JWx/+DA==</t>
  </si>
  <si>
    <t>474925f4-3872-4eb8-b482-f52c89db29a7160</t>
  </si>
  <si>
    <t>AW00017673</t>
  </si>
  <si>
    <t>5wD7sI46z0SJBoZuisbJpQ==</t>
  </si>
  <si>
    <t>474925f4-3872-4eb8-b482-f52c89db29a7161</t>
  </si>
  <si>
    <t>AW00018096</t>
  </si>
  <si>
    <t>2ccx8VcSXkC/uXS2DwsJfg==</t>
  </si>
  <si>
    <t>474925f4-3872-4eb8-b482-f52c89db29a7162</t>
  </si>
  <si>
    <t>AW00018313</t>
  </si>
  <si>
    <t>GSZsiNcOZEW8OidNOQlTOw==</t>
  </si>
  <si>
    <t>474925f4-3872-4eb8-b482-f52c89db29a7163</t>
  </si>
  <si>
    <t>AW00018419</t>
  </si>
  <si>
    <t>8cab2CLy4kmJzpLWEVNcfA==</t>
  </si>
  <si>
    <t>474925f4-3872-4eb8-b482-f52c89db29a7164</t>
  </si>
  <si>
    <t>AW00018509</t>
  </si>
  <si>
    <t>C+9+ib78vUiKNQRyLlkNcA==</t>
  </si>
  <si>
    <t>474925f4-3872-4eb8-b482-f52c89db29a7165</t>
  </si>
  <si>
    <t>AW00018522</t>
  </si>
  <si>
    <t>ieEoN9YLokuWBn06e9Qfrw==</t>
  </si>
  <si>
    <t>474925f4-3872-4eb8-b482-f52c89db29a7166</t>
  </si>
  <si>
    <t>AW00018531</t>
  </si>
  <si>
    <t>dQbdX5gDBkmYfwWmzLim7g==</t>
  </si>
  <si>
    <t>474925f4-3872-4eb8-b482-f52c89db29a7167</t>
  </si>
  <si>
    <t>AW00018764</t>
  </si>
  <si>
    <t>IWQowWTcK0ezXOQjw4nKsQ==</t>
  </si>
  <si>
    <t>474925f4-3872-4eb8-b482-f52c89db29a7168</t>
  </si>
  <si>
    <t>AW00018808</t>
  </si>
  <si>
    <t>zyPj7qPBM0GyPxlDsDuDqg==</t>
  </si>
  <si>
    <t>474925f4-3872-4eb8-b482-f52c89db29a7169</t>
  </si>
  <si>
    <t>AW00018995</t>
  </si>
  <si>
    <t>79IPDLEzfky/tn5bppZUSQ==</t>
  </si>
  <si>
    <t>474925f4-3872-4eb8-b482-f52c89db29a7170</t>
  </si>
  <si>
    <t>AW00019880</t>
  </si>
  <si>
    <t>WKRarEMgt0SDTyq3rGG+Kg==</t>
  </si>
  <si>
    <t>474925f4-3872-4eb8-b482-f52c89db29a7171</t>
  </si>
  <si>
    <t>AW00019881</t>
  </si>
  <si>
    <t>OD/WJ+sCwkqF958PHL9Owg==</t>
  </si>
  <si>
    <t>474925f4-3872-4eb8-b482-f52c89db29a7172</t>
  </si>
  <si>
    <t>AW00019982</t>
  </si>
  <si>
    <t>UzaXi5w0VECh+8gL9u9A7A==</t>
  </si>
  <si>
    <t>474925f4-3872-4eb8-b482-f52c89db29a7173</t>
  </si>
  <si>
    <t>AW00020037</t>
  </si>
  <si>
    <t>0sPkYlKkdEC9+d0lYJSA8Q==</t>
  </si>
  <si>
    <t>474925f4-3872-4eb8-b482-f52c89db29a7174</t>
  </si>
  <si>
    <t>AW00020324</t>
  </si>
  <si>
    <t>eg0fQLA1+02s9wgPQsgJwg==</t>
  </si>
  <si>
    <t>474925f4-3872-4eb8-b482-f52c89db29a7175</t>
  </si>
  <si>
    <t>AW00020434</t>
  </si>
  <si>
    <t>PNAHrovg+EeqGbwJetJ3oA==</t>
  </si>
  <si>
    <t>474925f4-3872-4eb8-b482-f52c89db29a7176</t>
  </si>
  <si>
    <t>AW00020477</t>
  </si>
  <si>
    <t>kS1DiGd6j0OEsGRzijHhkQ==</t>
  </si>
  <si>
    <t>474925f4-3872-4eb8-b482-f52c89db29a7177</t>
  </si>
  <si>
    <t>AW00020661</t>
  </si>
  <si>
    <t>F5duOTBSKEacIdtf3f4XqQ==</t>
  </si>
  <si>
    <t>474925f4-3872-4eb8-b482-f52c89db29a7178</t>
  </si>
  <si>
    <t>AW00021385</t>
  </si>
  <si>
    <t>ZViTLEpSNUmJGhpwXerKPg==</t>
  </si>
  <si>
    <t>474925f4-3872-4eb8-b482-f52c89db29a7179</t>
  </si>
  <si>
    <t>AW00021468</t>
  </si>
  <si>
    <t>gnjXKrbTnEin4bMeEAUIQQ==</t>
  </si>
  <si>
    <t>474925f4-3872-4eb8-b482-f52c89db29a7180</t>
  </si>
  <si>
    <t>AW00021601</t>
  </si>
  <si>
    <t>8Lspyk1EKUCsAT5W8CrAfQ==</t>
  </si>
  <si>
    <t>474925f4-3872-4eb8-b482-f52c89db29a7181</t>
  </si>
  <si>
    <t>AW00021700</t>
  </si>
  <si>
    <t>iQcb4PiI7kOk7kujs0NfZw==</t>
  </si>
  <si>
    <t>474925f4-3872-4eb8-b482-f52c89db29a7182</t>
  </si>
  <si>
    <t>AW00021810</t>
  </si>
  <si>
    <t>G1uqx82cPkCyG7OqNyIl3Q==</t>
  </si>
  <si>
    <t>474925f4-3872-4eb8-b482-f52c89db29a7183</t>
  </si>
  <si>
    <t>AW00022009</t>
  </si>
  <si>
    <t>0afm6ROyD0OpmDe/bSMGww==</t>
  </si>
  <si>
    <t>474925f4-3872-4eb8-b482-f52c89db29a7184</t>
  </si>
  <si>
    <t>AW00022779</t>
  </si>
  <si>
    <t>xh1Id/7AIUSXcIB/VO9NCg==</t>
  </si>
  <si>
    <t>474925f4-3872-4eb8-b482-f52c89db29a7185</t>
  </si>
  <si>
    <t>AW00023159</t>
  </si>
  <si>
    <t>xeYJChW3h0yrL+6JSjosvg==</t>
  </si>
  <si>
    <t>474925f4-3872-4eb8-b482-f52c89db29a7186</t>
  </si>
  <si>
    <t>AW00023287</t>
  </si>
  <si>
    <t>5HqdiBlVSUOmex+9IWGWqQ==</t>
  </si>
  <si>
    <t>474925f4-3872-4eb8-b482-f52c89db29a7187</t>
  </si>
  <si>
    <t>AW00023481</t>
  </si>
  <si>
    <t>y8B4MTrDQk+U8y/7jhA3bQ==</t>
  </si>
  <si>
    <t>474925f4-3872-4eb8-b482-f52c89db29a7188</t>
  </si>
  <si>
    <t>AW00023492</t>
  </si>
  <si>
    <t>+DoCUf5/TEqmdvMaHDaLdQ==</t>
  </si>
  <si>
    <t>474925f4-3872-4eb8-b482-f52c89db29a7189</t>
  </si>
  <si>
    <t>AW00023516</t>
  </si>
  <si>
    <t>IgScoVlWNEyoFenL01h1WA==</t>
  </si>
  <si>
    <t>474925f4-3872-4eb8-b482-f52c89db29a7190</t>
  </si>
  <si>
    <t>AW00023564</t>
  </si>
  <si>
    <t>jTLUaMVH00G2N7/IUrEvJQ==</t>
  </si>
  <si>
    <t>474925f4-3872-4eb8-b482-f52c89db29a7191</t>
  </si>
  <si>
    <t>AW00023815</t>
  </si>
  <si>
    <t>DeADuMbGyEuvVjZK9uriXw==</t>
  </si>
  <si>
    <t>474925f4-3872-4eb8-b482-f52c89db29a7192</t>
  </si>
  <si>
    <t>AW00024231</t>
  </si>
  <si>
    <t>xQt1Ls4nPku8P464kMJOew==</t>
  </si>
  <si>
    <t>474925f4-3872-4eb8-b482-f52c89db29a7193</t>
  </si>
  <si>
    <t>AW00024349</t>
  </si>
  <si>
    <t>OElUf6yVR0yoYOnr23lw2Q==</t>
  </si>
  <si>
    <t>474925f4-3872-4eb8-b482-f52c89db29a7194</t>
  </si>
  <si>
    <t>AW00024518</t>
  </si>
  <si>
    <t>QsUM0es3PUm4uesFAPd0HQ==</t>
  </si>
  <si>
    <t>474925f4-3872-4eb8-b482-f52c89db29a7195</t>
  </si>
  <si>
    <t>AW00024616</t>
  </si>
  <si>
    <t>ghZGkrLS5kCkR6AyY+HV+w==</t>
  </si>
  <si>
    <t>474925f4-3872-4eb8-b482-f52c89db29a7196</t>
  </si>
  <si>
    <t>AW00025091</t>
  </si>
  <si>
    <t>BmzIY0Lj7UeOEv9iRDgKWA==</t>
  </si>
  <si>
    <t>474925f4-3872-4eb8-b482-f52c89db29a7197</t>
  </si>
  <si>
    <t>AW00025391</t>
  </si>
  <si>
    <t>HlxXzsrpJ02eH4tZfO8c5g==</t>
  </si>
  <si>
    <t>474925f4-3872-4eb8-b482-f52c89db29a7198</t>
  </si>
  <si>
    <t>AW00025431</t>
  </si>
  <si>
    <t>rQ20kfRJBki6DAByLc5a/Q==</t>
  </si>
  <si>
    <t>474925f4-3872-4eb8-b482-f52c89db29a7199</t>
  </si>
  <si>
    <t>AW00025836</t>
  </si>
  <si>
    <t>E9HEFRM+nU6oeTQn2K8VcA==</t>
  </si>
  <si>
    <t>474925f4-3872-4eb8-b482-f52c89db29a7200</t>
  </si>
  <si>
    <t>AW00025924</t>
  </si>
  <si>
    <t>gV1FHZlGvEqEMqN4s+UNCw==</t>
  </si>
  <si>
    <t>474925f4-3872-4eb8-b482-f52c89db29a7201</t>
  </si>
  <si>
    <t>AW00026458</t>
  </si>
  <si>
    <t>AZa/QcE4SEmGAA9Hm1afJw==</t>
  </si>
  <si>
    <t>474925f4-3872-4eb8-b482-f52c89db29a7202</t>
  </si>
  <si>
    <t>AW00027447</t>
  </si>
  <si>
    <t>0FVA7rJ5V0uay3+NS+1SIQ==</t>
  </si>
  <si>
    <t>474925f4-3872-4eb8-b482-f52c89db29a7203</t>
  </si>
  <si>
    <t>AW00028071</t>
  </si>
  <si>
    <t>UpVa2FjkikenEoRWHMB9gg==</t>
  </si>
  <si>
    <t>474925f4-3872-4eb8-b482-f52c89db29a7204</t>
  </si>
  <si>
    <t>AW00028619</t>
  </si>
  <si>
    <t>lHAcTbXl60OQwalpnEdOhA==</t>
  </si>
  <si>
    <t>474925f4-3872-4eb8-b482-f52c89db29a7205</t>
  </si>
  <si>
    <t>AW00029112</t>
  </si>
  <si>
    <t>KmtlUqBDaUy695gu+H+C4w==</t>
  </si>
  <si>
    <t>474925f4-3872-4eb8-b482-f52c89db29a7206</t>
  </si>
  <si>
    <t>AW00029246</t>
  </si>
  <si>
    <t>03zL98D2Aku1dKNWNL29iA==</t>
  </si>
  <si>
    <t>474925f4-3872-4eb8-b482-f52c89db29a7207</t>
  </si>
  <si>
    <t>AW00029251</t>
  </si>
  <si>
    <t>myHhpOEwV0GVfIRO94wYSA==</t>
  </si>
  <si>
    <t>474925f4-3872-4eb8-b482-f52c89db29a7208</t>
  </si>
  <si>
    <t>AW00011036</t>
  </si>
  <si>
    <t>r75ALlVKTU6ofQCcwn1DeA==</t>
  </si>
  <si>
    <t>474925f4-3872-4eb8-b482-f52c89db29a7209</t>
  </si>
  <si>
    <t>AW00011229</t>
  </si>
  <si>
    <t>/4tSvjb9J0CRPc9TL5crGw==</t>
  </si>
  <si>
    <t>474925f4-3872-4eb8-b482-f52c89db29a7210</t>
  </si>
  <si>
    <t>AW00011691</t>
  </si>
  <si>
    <t>fSpgKtnMrEC2Cf8TZtIi2A==</t>
  </si>
  <si>
    <t>474925f4-3872-4eb8-b482-f52c89db29a7211</t>
  </si>
  <si>
    <t>AW00011794</t>
  </si>
  <si>
    <t>lcbM/dvkUky0PkIcGGOl8A==</t>
  </si>
  <si>
    <t>474925f4-3872-4eb8-b482-f52c89db29a7212</t>
  </si>
  <si>
    <t>AW00011971</t>
  </si>
  <si>
    <t>hcmZ3htyv0e5ZlsyRvOfig==</t>
  </si>
  <si>
    <t>474925f4-3872-4eb8-b482-f52c89db29a7213</t>
  </si>
  <si>
    <t>AW00012778</t>
  </si>
  <si>
    <t>uZ0O5mJ/40ybOSx8VuhtCw==</t>
  </si>
  <si>
    <t>474925f4-3872-4eb8-b482-f52c89db29a7214</t>
  </si>
  <si>
    <t>AW00012940</t>
  </si>
  <si>
    <t>wmA4axAxOkm+EWf2HGdmig==</t>
  </si>
  <si>
    <t>474925f4-3872-4eb8-b482-f52c89db29a7215</t>
  </si>
  <si>
    <t>AW00013236</t>
  </si>
  <si>
    <t>172cN2nY3UytwF5+fM770w==</t>
  </si>
  <si>
    <t>474925f4-3872-4eb8-b482-f52c89db29a7216</t>
  </si>
  <si>
    <t>AW00013365</t>
  </si>
  <si>
    <t>kwyB9Or4W0eInOJGjWxhtg==</t>
  </si>
  <si>
    <t>474925f4-3872-4eb8-b482-f52c89db29a7217</t>
  </si>
  <si>
    <t>AW00013374</t>
  </si>
  <si>
    <t>B0ys+cb3q0eUUFfQGKzd/Q==</t>
  </si>
  <si>
    <t>474925f4-3872-4eb8-b482-f52c89db29a7218</t>
  </si>
  <si>
    <t>AW00013380</t>
  </si>
  <si>
    <t>C6Hlqj6cL0G2aTqvCFq+zQ==</t>
  </si>
  <si>
    <t>474925f4-3872-4eb8-b482-f52c89db29a7219</t>
  </si>
  <si>
    <t>AW00013716</t>
  </si>
  <si>
    <t>Zf62WdkUc0mQUWAyB42zLA==</t>
  </si>
  <si>
    <t>474925f4-3872-4eb8-b482-f52c89db29a7220</t>
  </si>
  <si>
    <t>AW00013933</t>
  </si>
  <si>
    <t>wWJqegyZ/k+x45sABI6KpA==</t>
  </si>
  <si>
    <t>474925f4-3872-4eb8-b482-f52c89db29a7221</t>
  </si>
  <si>
    <t>AW00014095</t>
  </si>
  <si>
    <t>CRoY7YQmF0mRlCE5X9PFTQ==</t>
  </si>
  <si>
    <t>474925f4-3872-4eb8-b482-f52c89db29a7222</t>
  </si>
  <si>
    <t>AW00014907</t>
  </si>
  <si>
    <t>DQXOmo05r0C1ctBQ1p0fOw==</t>
  </si>
  <si>
    <t>474925f4-3872-4eb8-b482-f52c89db29a7223</t>
  </si>
  <si>
    <t>AW00015195</t>
  </si>
  <si>
    <t>ANoMqtopM0aV99JggoOaDA==</t>
  </si>
  <si>
    <t>474925f4-3872-4eb8-b482-f52c89db29a7224</t>
  </si>
  <si>
    <t>AW00015285</t>
  </si>
  <si>
    <t>FFaUEKRGGUOBLEuPddHPmw==</t>
  </si>
  <si>
    <t>474925f4-3872-4eb8-b482-f52c89db29a7225</t>
  </si>
  <si>
    <t>AW00015388</t>
  </si>
  <si>
    <t>Sl0yEFj3RkW8soEl9hmN9A==</t>
  </si>
  <si>
    <t>474925f4-3872-4eb8-b482-f52c89db29a7226</t>
  </si>
  <si>
    <t>AW00015521</t>
  </si>
  <si>
    <t>NLeSiHkGAk26tgM4w895WQ==</t>
  </si>
  <si>
    <t>474925f4-3872-4eb8-b482-f52c89db29a7227</t>
  </si>
  <si>
    <t>AW00015537</t>
  </si>
  <si>
    <t>9KwEvt4eV0C61pekq4muXw==</t>
  </si>
  <si>
    <t>474925f4-3872-4eb8-b482-f52c89db29a7228</t>
  </si>
  <si>
    <t>AW00015865</t>
  </si>
  <si>
    <t>4MZQnQhwVkuLwf12jnVErg==</t>
  </si>
  <si>
    <t>474925f4-3872-4eb8-b482-f52c89db29a7229</t>
  </si>
  <si>
    <t>AW00016102</t>
  </si>
  <si>
    <t>liQ7w3pG0E2ndAO+MZXQKQ==</t>
  </si>
  <si>
    <t>474925f4-3872-4eb8-b482-f52c89db29a7230</t>
  </si>
  <si>
    <t>AW00016235</t>
  </si>
  <si>
    <t>dfanOJ6wv0W9q7ZuxIaIcw==</t>
  </si>
  <si>
    <t>474925f4-3872-4eb8-b482-f52c89db29a7231</t>
  </si>
  <si>
    <t>AW00016798</t>
  </si>
  <si>
    <t>TQwck40puEWdzhyMzUHBcg==</t>
  </si>
  <si>
    <t>474925f4-3872-4eb8-b482-f52c89db29a7232</t>
  </si>
  <si>
    <t>AW00016994</t>
  </si>
  <si>
    <t>xMsYJeznRk2YJLAjpvf8MA==</t>
  </si>
  <si>
    <t>474925f4-3872-4eb8-b482-f52c89db29a7233</t>
  </si>
  <si>
    <t>AW00017018</t>
  </si>
  <si>
    <t>8MGI5C6Yx0yMbxRb+ntVoA==</t>
  </si>
  <si>
    <t>474925f4-3872-4eb8-b482-f52c89db29a7234</t>
  </si>
  <si>
    <t>AW00017270</t>
  </si>
  <si>
    <t>DE4ZNWnRc0KsvLAIXplHLg==</t>
  </si>
  <si>
    <t>474925f4-3872-4eb8-b482-f52c89db29a7235</t>
  </si>
  <si>
    <t>AW00017435</t>
  </si>
  <si>
    <t>CEWapRpkB02EpnkzrlcpRw==</t>
  </si>
  <si>
    <t>474925f4-3872-4eb8-b482-f52c89db29a7236</t>
  </si>
  <si>
    <t>AW00017572</t>
  </si>
  <si>
    <t>wd7KAgep+k+ZjiQFqnOGpg==</t>
  </si>
  <si>
    <t>474925f4-3872-4eb8-b482-f52c89db29a7237</t>
  </si>
  <si>
    <t>AW00017667</t>
  </si>
  <si>
    <t>lN/cWBbSL0ySp7fORxnhDg==</t>
  </si>
  <si>
    <t>474925f4-3872-4eb8-b482-f52c89db29a7238</t>
  </si>
  <si>
    <t>AW00017869</t>
  </si>
  <si>
    <t>DEgWZ01HfkS/rlhfEVeYpQ==</t>
  </si>
  <si>
    <t>474925f4-3872-4eb8-b482-f52c89db29a7239</t>
  </si>
  <si>
    <t>AW00018075</t>
  </si>
  <si>
    <t>BW0nFQIuXkKX8HSlEToZDg==</t>
  </si>
  <si>
    <t>474925f4-3872-4eb8-b482-f52c89db29a7240</t>
  </si>
  <si>
    <t>AW00018448</t>
  </si>
  <si>
    <t>3qrE5FFDQ0C6IKvgaddv9w==</t>
  </si>
  <si>
    <t>474925f4-3872-4eb8-b482-f52c89db29a7241</t>
  </si>
  <si>
    <t>AW00018474</t>
  </si>
  <si>
    <t>ZBaYjLaoAE6O3lERxiDjAw==</t>
  </si>
  <si>
    <t>474925f4-3872-4eb8-b482-f52c89db29a7242</t>
  </si>
  <si>
    <t>AW00018771</t>
  </si>
  <si>
    <t>lgClPjYGc0GbOlXrsdqL8g==</t>
  </si>
  <si>
    <t>474925f4-3872-4eb8-b482-f52c89db29a7243</t>
  </si>
  <si>
    <t>AW00018992</t>
  </si>
  <si>
    <t>+ol8Ukjfx0WUTRhqWbXN1g==</t>
  </si>
  <si>
    <t>474925f4-3872-4eb8-b482-f52c89db29a7244</t>
  </si>
  <si>
    <t>AW00019140</t>
  </si>
  <si>
    <t>eNGnHwwcYkKGAWVhUqCLOw==</t>
  </si>
  <si>
    <t>474925f4-3872-4eb8-b482-f52c89db29a7245</t>
  </si>
  <si>
    <t>AW00019707</t>
  </si>
  <si>
    <t>bp1vFbXYJkCBwkELxExH7Q==</t>
  </si>
  <si>
    <t>474925f4-3872-4eb8-b482-f52c89db29a7246</t>
  </si>
  <si>
    <t>AW00019756</t>
  </si>
  <si>
    <t>oMbYrTTq4ki77QAg6+55rQ==</t>
  </si>
  <si>
    <t>474925f4-3872-4eb8-b482-f52c89db29a7247</t>
  </si>
  <si>
    <t>AW00020083</t>
  </si>
  <si>
    <t>BG8+upHLgUKiz3571YAD/w==</t>
  </si>
  <si>
    <t>474925f4-3872-4eb8-b482-f52c89db29a7248</t>
  </si>
  <si>
    <t>AW00020092</t>
  </si>
  <si>
    <t>4sS/cK5z2UCm6OMYdbJG3g==</t>
  </si>
  <si>
    <t>474925f4-3872-4eb8-b482-f52c89db29a7249</t>
  </si>
  <si>
    <t>AW00020126</t>
  </si>
  <si>
    <t>SuBRwwIp002+1AlMUkIN+A==</t>
  </si>
  <si>
    <t>474925f4-3872-4eb8-b482-f52c89db29a7250</t>
  </si>
  <si>
    <t>AW00020293</t>
  </si>
  <si>
    <t>nyuiqGmJHk6DERH94DjOwQ==</t>
  </si>
  <si>
    <t>474925f4-3872-4eb8-b482-f52c89db29a7251</t>
  </si>
  <si>
    <t>AW00020339</t>
  </si>
  <si>
    <t>1Zzw26Pj9EeGRIgMHUQdWg==</t>
  </si>
  <si>
    <t>474925f4-3872-4eb8-b482-f52c89db29a7252</t>
  </si>
  <si>
    <t>AW00020363</t>
  </si>
  <si>
    <t>MfTDK0hlpkeheGudWozK1g==</t>
  </si>
  <si>
    <t>474925f4-3872-4eb8-b482-f52c89db29a7253</t>
  </si>
  <si>
    <t>AW00020386</t>
  </si>
  <si>
    <t>qJp+/L4PPUSGhX/BtOSonA==</t>
  </si>
  <si>
    <t>474925f4-3872-4eb8-b482-f52c89db29a7254</t>
  </si>
  <si>
    <t>AW00020490</t>
  </si>
  <si>
    <t>RTcL6zVn+U2MPGEQxwjRpg==</t>
  </si>
  <si>
    <t>474925f4-3872-4eb8-b482-f52c89db29a7255</t>
  </si>
  <si>
    <t>AW00020504</t>
  </si>
  <si>
    <t>udcZOXR5/0SHsGh8pdUAXw==</t>
  </si>
  <si>
    <t>474925f4-3872-4eb8-b482-f52c89db29a7256</t>
  </si>
  <si>
    <t>AW00020772</t>
  </si>
  <si>
    <t>kTqT3A5Nl0as+0Xh27ZOPA==</t>
  </si>
  <si>
    <t>474925f4-3872-4eb8-b482-f52c89db29a7257</t>
  </si>
  <si>
    <t>AW00021145</t>
  </si>
  <si>
    <t>+Q3vuLyOgEO+LAYVrmttpg==</t>
  </si>
  <si>
    <t>474925f4-3872-4eb8-b482-f52c89db29a7258</t>
  </si>
  <si>
    <t>AW00021271</t>
  </si>
  <si>
    <t>MwZ6kdvb5EmbPUH/FUXuSg==</t>
  </si>
  <si>
    <t>474925f4-3872-4eb8-b482-f52c89db29a7259</t>
  </si>
  <si>
    <t>AW00021457</t>
  </si>
  <si>
    <t>KFHa4gLSPkqKJsy7MxTo6g==</t>
  </si>
  <si>
    <t>474925f4-3872-4eb8-b482-f52c89db29a7260</t>
  </si>
  <si>
    <t>AW00021698</t>
  </si>
  <si>
    <t>d4wVgueGtUOj/GgfrNSvIA==</t>
  </si>
  <si>
    <t>474925f4-3872-4eb8-b482-f52c89db29a7261</t>
  </si>
  <si>
    <t>AW00022025</t>
  </si>
  <si>
    <t>q4DJWVt8Q0CqRrIJHM6yYA==</t>
  </si>
  <si>
    <t>474925f4-3872-4eb8-b482-f52c89db29a7262</t>
  </si>
  <si>
    <t>AW00022061</t>
  </si>
  <si>
    <t>BHffbANgg0GqkvAXlYFiyA==</t>
  </si>
  <si>
    <t>474925f4-3872-4eb8-b482-f52c89db29a7263</t>
  </si>
  <si>
    <t>AW00022085</t>
  </si>
  <si>
    <t>MnPQHmysik2RQP/akTNwIQ==</t>
  </si>
  <si>
    <t>474925f4-3872-4eb8-b482-f52c89db29a7264</t>
  </si>
  <si>
    <t>AW00022104</t>
  </si>
  <si>
    <t>fyLVQ4Kl7EOVQgYZP5V+tg==</t>
  </si>
  <si>
    <t>474925f4-3872-4eb8-b482-f52c89db29a7265</t>
  </si>
  <si>
    <t>AW00022129</t>
  </si>
  <si>
    <t>IekJtoxI20Kyi9JQymZ0vg==</t>
  </si>
  <si>
    <t>474925f4-3872-4eb8-b482-f52c89db29a7266</t>
  </si>
  <si>
    <t>AW00022138</t>
  </si>
  <si>
    <t>lunfw8i25kGeQe3W3CWmXQ==</t>
  </si>
  <si>
    <t>474925f4-3872-4eb8-b482-f52c89db29a7267</t>
  </si>
  <si>
    <t>AW00022186</t>
  </si>
  <si>
    <t>x1ENQtiao02HPEsRyHNKpA==</t>
  </si>
  <si>
    <t>474925f4-3872-4eb8-b482-f52c89db29a7268</t>
  </si>
  <si>
    <t>AW00022286</t>
  </si>
  <si>
    <t>JzH1V9/PmkyagRNXEvdiRw==</t>
  </si>
  <si>
    <t>474925f4-3872-4eb8-b482-f52c89db29a7269</t>
  </si>
  <si>
    <t>AW00022737</t>
  </si>
  <si>
    <t>WAo7MPkRIkaJDQKf6hk/dA==</t>
  </si>
  <si>
    <t>474925f4-3872-4eb8-b482-f52c89db29a7270</t>
  </si>
  <si>
    <t>AW00022788</t>
  </si>
  <si>
    <t>uZJzhZNRl02mzKlxeChaCw==</t>
  </si>
  <si>
    <t>474925f4-3872-4eb8-b482-f52c89db29a7271</t>
  </si>
  <si>
    <t>AW00023247</t>
  </si>
  <si>
    <t>4WIlyjPJMkOLKt0w3o+TgQ==</t>
  </si>
  <si>
    <t>474925f4-3872-4eb8-b482-f52c89db29a7272</t>
  </si>
  <si>
    <t>AW00023268</t>
  </si>
  <si>
    <t>GlVcBTSpUU6rAdCTyqGNig==</t>
  </si>
  <si>
    <t>474925f4-3872-4eb8-b482-f52c89db29a7273</t>
  </si>
  <si>
    <t>AW00023288</t>
  </si>
  <si>
    <t>NVD6Kgy0H0CGS5b9sYr1Kg==</t>
  </si>
  <si>
    <t>474925f4-3872-4eb8-b482-f52c89db29a7274</t>
  </si>
  <si>
    <t>AW00023482</t>
  </si>
  <si>
    <t>N747L0Dr9ECNa1rJUNxmhg==</t>
  </si>
  <si>
    <t>474925f4-3872-4eb8-b482-f52c89db29a7275</t>
  </si>
  <si>
    <t>AW00023814</t>
  </si>
  <si>
    <t>a3X8FeS9f0y1obcgglDKSQ==</t>
  </si>
  <si>
    <t>474925f4-3872-4eb8-b482-f52c89db29a7276</t>
  </si>
  <si>
    <t>AW00024638</t>
  </si>
  <si>
    <t>eAYvHF6SFEGxTAn5a1+wUA==</t>
  </si>
  <si>
    <t>474925f4-3872-4eb8-b482-f52c89db29a7277</t>
  </si>
  <si>
    <t>AW00024790</t>
  </si>
  <si>
    <t>KmhcycwMSU+uU2QZx/AZlg==</t>
  </si>
  <si>
    <t>474925f4-3872-4eb8-b482-f52c89db29a7278</t>
  </si>
  <si>
    <t>AW00025103</t>
  </si>
  <si>
    <t>SzpIbl+WjUWhDhglYX0O9Q==</t>
  </si>
  <si>
    <t>474925f4-3872-4eb8-b482-f52c89db29a7279</t>
  </si>
  <si>
    <t>AW00025176</t>
  </si>
  <si>
    <t>Rbt01kNGI0qSw3dCqylXGg==</t>
  </si>
  <si>
    <t>474925f4-3872-4eb8-b482-f52c89db29a7280</t>
  </si>
  <si>
    <t>AW00025399</t>
  </si>
  <si>
    <t>AV6XuHwLV0qnIqZK97P7AA==</t>
  </si>
  <si>
    <t>474925f4-3872-4eb8-b482-f52c89db29a7281</t>
  </si>
  <si>
    <t>AW00025436</t>
  </si>
  <si>
    <t>v/FZKZ1Ma0S/MBz27MBldQ==</t>
  </si>
  <si>
    <t>474925f4-3872-4eb8-b482-f52c89db29a7282</t>
  </si>
  <si>
    <t>AW00025848</t>
  </si>
  <si>
    <t>bVCRnLelv02obqdtX5ewhg==</t>
  </si>
  <si>
    <t>474925f4-3872-4eb8-b482-f52c89db29a7283</t>
  </si>
  <si>
    <t>AW00025951</t>
  </si>
  <si>
    <t>romGIMMbQEK+1xaT/OgMbg==</t>
  </si>
  <si>
    <t>474925f4-3872-4eb8-b482-f52c89db29a7284</t>
  </si>
  <si>
    <t>AW00026301</t>
  </si>
  <si>
    <t>PDgIx7psHkqzfnS150gBQw==</t>
  </si>
  <si>
    <t>474925f4-3872-4eb8-b482-f52c89db29a7285</t>
  </si>
  <si>
    <t>AW00026710</t>
  </si>
  <si>
    <t>sHnTq+oEQkyTydN3lD5PKQ==</t>
  </si>
  <si>
    <t>474925f4-3872-4eb8-b482-f52c89db29a7286</t>
  </si>
  <si>
    <t>AW00027059</t>
  </si>
  <si>
    <t>MqUYTRPJRUC4hd3+0eLNeQ==</t>
  </si>
  <si>
    <t>474925f4-3872-4eb8-b482-f52c89db29a7287</t>
  </si>
  <si>
    <t>AW00027263</t>
  </si>
  <si>
    <t>ZPA/bG1icEGJYFGm3Oourg==</t>
  </si>
  <si>
    <t>474925f4-3872-4eb8-b482-f52c89db29a7288</t>
  </si>
  <si>
    <t>AW00027383</t>
  </si>
  <si>
    <t>r25El84FRUeYtaQEPlNn6Q==</t>
  </si>
  <si>
    <t>474925f4-3872-4eb8-b482-f52c89db29a7289</t>
  </si>
  <si>
    <t>AW00027434</t>
  </si>
  <si>
    <t>OwDThkVipkqWa8v2VFsEDQ==</t>
  </si>
  <si>
    <t>474925f4-3872-4eb8-b482-f52c89db29a7290</t>
  </si>
  <si>
    <t>AW00028345</t>
  </si>
  <si>
    <t>cmRZGCej306RLB0gYJfnFQ==</t>
  </si>
  <si>
    <t>474925f4-3872-4eb8-b482-f52c89db29a7291</t>
  </si>
  <si>
    <t>AW00029045</t>
  </si>
  <si>
    <t>SJtWe454kkeCErKyajtOhA==</t>
  </si>
  <si>
    <t>474925f4-3872-4eb8-b482-f52c89db29a7292</t>
  </si>
  <si>
    <t>AW00029198</t>
  </si>
  <si>
    <t>Gg+4FPBvZUmd3x7cMd4K9g==</t>
  </si>
  <si>
    <t>474925f4-3872-4eb8-b482-f52c89db29a7293</t>
  </si>
  <si>
    <t>AW00011233</t>
  </si>
  <si>
    <t>GtzzssRnqUOsW33N8HlJmg==</t>
  </si>
  <si>
    <t>474925f4-3872-4eb8-b482-f52c89db29a7294</t>
  </si>
  <si>
    <t>AW00011625</t>
  </si>
  <si>
    <t>+3eys2+xo0WTs6EFeqaFfA==</t>
  </si>
  <si>
    <t>474925f4-3872-4eb8-b482-f52c89db29a7295</t>
  </si>
  <si>
    <t>AW00011805</t>
  </si>
  <si>
    <t>jvVCk3J26k6ZABsOpiCzOg==</t>
  </si>
  <si>
    <t>474925f4-3872-4eb8-b482-f52c89db29a7296</t>
  </si>
  <si>
    <t>AW00011844</t>
  </si>
  <si>
    <t>mIQz8f/HD0O7RNKKfvy7nw==</t>
  </si>
  <si>
    <t>474925f4-3872-4eb8-b482-f52c89db29a7297</t>
  </si>
  <si>
    <t>AW00012146</t>
  </si>
  <si>
    <t>351jc77NCESiDeiCPPThsQ==</t>
  </si>
  <si>
    <t>474925f4-3872-4eb8-b482-f52c89db29a7298</t>
  </si>
  <si>
    <t>AW00012884</t>
  </si>
  <si>
    <t>UM37Q2xpV0CO0fRW5ktRKQ==</t>
  </si>
  <si>
    <t>474925f4-3872-4eb8-b482-f52c89db29a7299</t>
  </si>
  <si>
    <t>AW00013378</t>
  </si>
  <si>
    <t>jX8IYauEAECq9rC3K+lCDw==</t>
  </si>
  <si>
    <t>474925f4-3872-4eb8-b482-f52c89db29a7300</t>
  </si>
  <si>
    <t>AW00013447</t>
  </si>
  <si>
    <t>8F2xEa8ZcEyvG/MI6xoqgQ==</t>
  </si>
  <si>
    <t>474925f4-3872-4eb8-b482-f52c89db29a7301</t>
  </si>
  <si>
    <t>AW00013724</t>
  </si>
  <si>
    <t>dtotM00jJ0i+uIIuPk3S0w==</t>
  </si>
  <si>
    <t>474925f4-3872-4eb8-b482-f52c89db29a7302</t>
  </si>
  <si>
    <t>AW00013725</t>
  </si>
  <si>
    <t>K7CCNj0ejkKKU7IRmBFkeA==</t>
  </si>
  <si>
    <t>474925f4-3872-4eb8-b482-f52c89db29a7303</t>
  </si>
  <si>
    <t>AW00013865</t>
  </si>
  <si>
    <t>0/9E4DgyAU6prthfHZCBqw==</t>
  </si>
  <si>
    <t>474925f4-3872-4eb8-b482-f52c89db29a7304</t>
  </si>
  <si>
    <t>AW00013925</t>
  </si>
  <si>
    <t>ZMWPYHH8SU2ETJqISgphkA==</t>
  </si>
  <si>
    <t>474925f4-3872-4eb8-b482-f52c89db29a7305</t>
  </si>
  <si>
    <t>AW00014246</t>
  </si>
  <si>
    <t>7V2BxeGSp0OqWoiZUCKwAQ==</t>
  </si>
  <si>
    <t>474925f4-3872-4eb8-b482-f52c89db29a7306</t>
  </si>
  <si>
    <t>AW00014293</t>
  </si>
  <si>
    <t>VtXzd3/C8UWqU+2OICfLrQ==</t>
  </si>
  <si>
    <t>474925f4-3872-4eb8-b482-f52c89db29a7307</t>
  </si>
  <si>
    <t>AW00014500</t>
  </si>
  <si>
    <t>VkdcqJVEAEC42Dut7BgMrw==</t>
  </si>
  <si>
    <t>474925f4-3872-4eb8-b482-f52c89db29a7308</t>
  </si>
  <si>
    <t>AW00014559</t>
  </si>
  <si>
    <t>iIYMYuF2a0e97FSAI4KsCA==</t>
  </si>
  <si>
    <t>474925f4-3872-4eb8-b482-f52c89db29a7309</t>
  </si>
  <si>
    <t>AW00014876</t>
  </si>
  <si>
    <t>bMNP3NHVRUGMVmH1fmo8sg==</t>
  </si>
  <si>
    <t>474925f4-3872-4eb8-b482-f52c89db29a7310</t>
  </si>
  <si>
    <t>AW00014913</t>
  </si>
  <si>
    <t>XtjY4exq60SszvfGvcccXw==</t>
  </si>
  <si>
    <t>474925f4-3872-4eb8-b482-f52c89db29a7311</t>
  </si>
  <si>
    <t>AW00014919</t>
  </si>
  <si>
    <t>LnM+AQptI0Gk3v4mrbEuQw==</t>
  </si>
  <si>
    <t>474925f4-3872-4eb8-b482-f52c89db29a7312</t>
  </si>
  <si>
    <t>AW00014921</t>
  </si>
  <si>
    <t>Zxq2Ub0EIEmopKLSddr/rQ==</t>
  </si>
  <si>
    <t>474925f4-3872-4eb8-b482-f52c89db29a7313</t>
  </si>
  <si>
    <t>AW00015345</t>
  </si>
  <si>
    <t>x4teaL5di0iDpPG0jUIVwQ==</t>
  </si>
  <si>
    <t>474925f4-3872-4eb8-b482-f52c89db29a7314</t>
  </si>
  <si>
    <t>AW00015405</t>
  </si>
  <si>
    <t>dXn1lHVIxEiWa9Q4pY4Lfg==</t>
  </si>
  <si>
    <t>474925f4-3872-4eb8-b482-f52c89db29a7315</t>
  </si>
  <si>
    <t>AW00015497</t>
  </si>
  <si>
    <t>tYRXrULec0+IMmYn+mjIHg==</t>
  </si>
  <si>
    <t>474925f4-3872-4eb8-b482-f52c89db29a7316</t>
  </si>
  <si>
    <t>AW00015857</t>
  </si>
  <si>
    <t>rg6O9tOVB0ihJpus6MehHA==</t>
  </si>
  <si>
    <t>474925f4-3872-4eb8-b482-f52c89db29a7317</t>
  </si>
  <si>
    <t>AW00015899</t>
  </si>
  <si>
    <t>akLxzhAKMEK+9qgTNZCcqw==</t>
  </si>
  <si>
    <t>474925f4-3872-4eb8-b482-f52c89db29a7318</t>
  </si>
  <si>
    <t>AW00016095</t>
  </si>
  <si>
    <t>3KstHkrvwEC8v6qQoGVEZg==</t>
  </si>
  <si>
    <t>474925f4-3872-4eb8-b482-f52c89db29a7319</t>
  </si>
  <si>
    <t>AW00016113</t>
  </si>
  <si>
    <t>QAGCI6+exEuTwbUHfgHEJw==</t>
  </si>
  <si>
    <t>474925f4-3872-4eb8-b482-f52c89db29a7320</t>
  </si>
  <si>
    <t>AW00016227</t>
  </si>
  <si>
    <t>uVIaiZOnGk+SK02NopTL7Q==</t>
  </si>
  <si>
    <t>474925f4-3872-4eb8-b482-f52c89db29a7321</t>
  </si>
  <si>
    <t>AW00016335</t>
  </si>
  <si>
    <t>GnjKUl7UmUal8eUsJnJmaQ==</t>
  </si>
  <si>
    <t>474925f4-3872-4eb8-b482-f52c89db29a7322</t>
  </si>
  <si>
    <t>AW00017397</t>
  </si>
  <si>
    <t>24bZkWmrlk+ng6KaPox3dQ==</t>
  </si>
  <si>
    <t>474925f4-3872-4eb8-b482-f52c89db29a7323</t>
  </si>
  <si>
    <t>AW00017407</t>
  </si>
  <si>
    <t>FzcYbVMp1kGfcM/IZhG1NQ==</t>
  </si>
  <si>
    <t>474925f4-3872-4eb8-b482-f52c89db29a7324</t>
  </si>
  <si>
    <t>AW00017436</t>
  </si>
  <si>
    <t>n3fvvEc/EUKdJdpmUFRQQA==</t>
  </si>
  <si>
    <t>474925f4-3872-4eb8-b482-f52c89db29a7325</t>
  </si>
  <si>
    <t>AW00017437</t>
  </si>
  <si>
    <t>uj4OTMLQl0uMFfdc82JmFg==</t>
  </si>
  <si>
    <t>474925f4-3872-4eb8-b482-f52c89db29a7326</t>
  </si>
  <si>
    <t>AW00018068</t>
  </si>
  <si>
    <t>35RYHnUgFk6BHSUrFQp3yA==</t>
  </si>
  <si>
    <t>474925f4-3872-4eb8-b482-f52c89db29a7327</t>
  </si>
  <si>
    <t>AW00018228</t>
  </si>
  <si>
    <t>1Etrubn9R025z2u5+5tFLw==</t>
  </si>
  <si>
    <t>474925f4-3872-4eb8-b482-f52c89db29a7328</t>
  </si>
  <si>
    <t>AW00018231</t>
  </si>
  <si>
    <t>pP6Nx3n9JU6WxTHUXz6bmw==</t>
  </si>
  <si>
    <t>474925f4-3872-4eb8-b482-f52c89db29a7329</t>
  </si>
  <si>
    <t>AW00018348</t>
  </si>
  <si>
    <t>xUwFwkVpTkmlovbUkXU/0Q==</t>
  </si>
  <si>
    <t>474925f4-3872-4eb8-b482-f52c89db29a7330</t>
  </si>
  <si>
    <t>AW00018440</t>
  </si>
  <si>
    <t>S2Zxs5XffUeZPnWcqw2AMQ==</t>
  </si>
  <si>
    <t>474925f4-3872-4eb8-b482-f52c89db29a7331</t>
  </si>
  <si>
    <t>AW00018476</t>
  </si>
  <si>
    <t>28AT/9Wj1EyWVajZERXocg==</t>
  </si>
  <si>
    <t>474925f4-3872-4eb8-b482-f52c89db29a7332</t>
  </si>
  <si>
    <t>AW00018752</t>
  </si>
  <si>
    <t>7OslRQntBkizuwCpdh6qUQ==</t>
  </si>
  <si>
    <t>474925f4-3872-4eb8-b482-f52c89db29a7333</t>
  </si>
  <si>
    <t>AW00018760</t>
  </si>
  <si>
    <t>7be5BQuAXk6L/loF6p1UNQ==</t>
  </si>
  <si>
    <t>474925f4-3872-4eb8-b482-f52c89db29a7334</t>
  </si>
  <si>
    <t>AW00019013</t>
  </si>
  <si>
    <t>lIxQVXt0kUC4xFJ+GUCAPw==</t>
  </si>
  <si>
    <t>474925f4-3872-4eb8-b482-f52c89db29a7335</t>
  </si>
  <si>
    <t>AW00019114</t>
  </si>
  <si>
    <t>QO0N4Moyqkye4HSwwRpPVg==</t>
  </si>
  <si>
    <t>474925f4-3872-4eb8-b482-f52c89db29a7336</t>
  </si>
  <si>
    <t>AW00019211</t>
  </si>
  <si>
    <t>KzejxEmNX0aTeHvdBtn0hw==</t>
  </si>
  <si>
    <t>474925f4-3872-4eb8-b482-f52c89db29a7337</t>
  </si>
  <si>
    <t>AW00019214</t>
  </si>
  <si>
    <t>XTz/rF+dJEmhx7/c/bsKQA==</t>
  </si>
  <si>
    <t>474925f4-3872-4eb8-b482-f52c89db29a7338</t>
  </si>
  <si>
    <t>AW00019665</t>
  </si>
  <si>
    <t>QKcmtW6wvkiYg5d9yJ5QPA==</t>
  </si>
  <si>
    <t>474925f4-3872-4eb8-b482-f52c89db29a7339</t>
  </si>
  <si>
    <t>AW00019851</t>
  </si>
  <si>
    <t>zI1G2DFZTkCQaYBmNdXsvw==</t>
  </si>
  <si>
    <t>474925f4-3872-4eb8-b482-f52c89db29a7340</t>
  </si>
  <si>
    <t>AW00019866</t>
  </si>
  <si>
    <t>G9UytIJ7qEq8pc3/duHDAQ==</t>
  </si>
  <si>
    <t>474925f4-3872-4eb8-b482-f52c89db29a7341</t>
  </si>
  <si>
    <t>AW00020442</t>
  </si>
  <si>
    <t>ngPv4+P4DEqn5xLW8u2Rpg==</t>
  </si>
  <si>
    <t>474925f4-3872-4eb8-b482-f52c89db29a7342</t>
  </si>
  <si>
    <t>AW00020750</t>
  </si>
  <si>
    <t>Ml+pWvx6YkGVFbEgqDdvUw==</t>
  </si>
  <si>
    <t>474925f4-3872-4eb8-b482-f52c89db29a7343</t>
  </si>
  <si>
    <t>AW00021486</t>
  </si>
  <si>
    <t>mrHRXy7x6EiwQeyKcPBk7Q==</t>
  </si>
  <si>
    <t>474925f4-3872-4eb8-b482-f52c89db29a7344</t>
  </si>
  <si>
    <t>AW00021686</t>
  </si>
  <si>
    <t>i1jy4lxTtkSq8OhZ3iM2cw==</t>
  </si>
  <si>
    <t>474925f4-3872-4eb8-b482-f52c89db29a7345</t>
  </si>
  <si>
    <t>AW00021697</t>
  </si>
  <si>
    <t>glZmoF/hWEOORk8lemHclA==</t>
  </si>
  <si>
    <t>474925f4-3872-4eb8-b482-f52c89db29a7346</t>
  </si>
  <si>
    <t>AW00022040</t>
  </si>
  <si>
    <t>4FwcoixDZ0SEQJZK+vA5mA==</t>
  </si>
  <si>
    <t>474925f4-3872-4eb8-b482-f52c89db29a7347</t>
  </si>
  <si>
    <t>AW00022152</t>
  </si>
  <si>
    <t>i/DZ1VFDhkKnFXyEQ6yMFQ==</t>
  </si>
  <si>
    <t>474925f4-3872-4eb8-b482-f52c89db29a7348</t>
  </si>
  <si>
    <t>AW00022284</t>
  </si>
  <si>
    <t>m+yQIOafHESqLEuBEQubzA==</t>
  </si>
  <si>
    <t>474925f4-3872-4eb8-b482-f52c89db29a7349</t>
  </si>
  <si>
    <t>AW00022340</t>
  </si>
  <si>
    <t>p7uUxJ+ewUOtVxSmNkj/VQ==</t>
  </si>
  <si>
    <t>474925f4-3872-4eb8-b482-f52c89db29a7350</t>
  </si>
  <si>
    <t>AW00022548</t>
  </si>
  <si>
    <t>AvvSvKXgdkuYs3laBrJ7eA==</t>
  </si>
  <si>
    <t>474925f4-3872-4eb8-b482-f52c89db29a7351</t>
  </si>
  <si>
    <t>AW00022769</t>
  </si>
  <si>
    <t>VGp4ZhI+aUKXOWEl4SCIrg==</t>
  </si>
  <si>
    <t>474925f4-3872-4eb8-b482-f52c89db29a7352</t>
  </si>
  <si>
    <t>AW00022782</t>
  </si>
  <si>
    <t>wuakDKu8hEWG0hwdDFn87A==</t>
  </si>
  <si>
    <t>474925f4-3872-4eb8-b482-f52c89db29a7353</t>
  </si>
  <si>
    <t>AW00023007</t>
  </si>
  <si>
    <t>AiLKpA+FGk+aQ5zYFQHInA==</t>
  </si>
  <si>
    <t>474925f4-3872-4eb8-b482-f52c89db29a7354</t>
  </si>
  <si>
    <t>AW00023056</t>
  </si>
  <si>
    <t>bkVKKuIp4EK6S7rsAyHi3w==</t>
  </si>
  <si>
    <t>474925f4-3872-4eb8-b482-f52c89db29a7355</t>
  </si>
  <si>
    <t>AW00023207</t>
  </si>
  <si>
    <t>2St1W3MZLEOX047AcnXTSg==</t>
  </si>
  <si>
    <t>474925f4-3872-4eb8-b482-f52c89db29a7356</t>
  </si>
  <si>
    <t>AW00023270</t>
  </si>
  <si>
    <t>C/j+CgIygUOPdNsHFHgrHg==</t>
  </si>
  <si>
    <t>474925f4-3872-4eb8-b482-f52c89db29a7357</t>
  </si>
  <si>
    <t>AW00023354</t>
  </si>
  <si>
    <t>wyIxGdHGa06i1nvqJJdIug==</t>
  </si>
  <si>
    <t>474925f4-3872-4eb8-b482-f52c89db29a7358</t>
  </si>
  <si>
    <t>AW00023469</t>
  </si>
  <si>
    <t>NdY4NydGNE2xKXeKb9grbQ==</t>
  </si>
  <si>
    <t>474925f4-3872-4eb8-b482-f52c89db29a7359</t>
  </si>
  <si>
    <t>AW00023788</t>
  </si>
  <si>
    <t>WjH05ReuEEOZtCEVroS1Sg==</t>
  </si>
  <si>
    <t>474925f4-3872-4eb8-b482-f52c89db29a7360</t>
  </si>
  <si>
    <t>AW00024426</t>
  </si>
  <si>
    <t>A6Qv+CK9KkufTpzLZX13cw==</t>
  </si>
  <si>
    <t>474925f4-3872-4eb8-b482-f52c89db29a7361</t>
  </si>
  <si>
    <t>AW00024512</t>
  </si>
  <si>
    <t>1MMC3roDvkK9uPr+FRjqxA==</t>
  </si>
  <si>
    <t>474925f4-3872-4eb8-b482-f52c89db29a7362</t>
  </si>
  <si>
    <t>AW00024618</t>
  </si>
  <si>
    <t>rd5IhRZTI0KmXdCoh5o6kg==</t>
  </si>
  <si>
    <t>474925f4-3872-4eb8-b482-f52c89db29a7363</t>
  </si>
  <si>
    <t>AW00024684</t>
  </si>
  <si>
    <t>y7UJ4S3O9E+wM3IYI6iiwg==</t>
  </si>
  <si>
    <t>474925f4-3872-4eb8-b482-f52c89db29a7364</t>
  </si>
  <si>
    <t>AW00024772</t>
  </si>
  <si>
    <t>75VJuty3L0aA7lXgzyIOrQ==</t>
  </si>
  <si>
    <t>474925f4-3872-4eb8-b482-f52c89db29a7365</t>
  </si>
  <si>
    <t>AW00024784</t>
  </si>
  <si>
    <t>ObAyz/QbfEmh1qtnyWrXDQ==</t>
  </si>
  <si>
    <t>474925f4-3872-4eb8-b482-f52c89db29a7366</t>
  </si>
  <si>
    <t>AW00025415</t>
  </si>
  <si>
    <t>sdshKxKvxUi7toR7dOejeg==</t>
  </si>
  <si>
    <t>474925f4-3872-4eb8-b482-f52c89db29a7367</t>
  </si>
  <si>
    <t>AW00026007</t>
  </si>
  <si>
    <t>jeTd/yrYWku2C99rpNL+GQ==</t>
  </si>
  <si>
    <t>474925f4-3872-4eb8-b482-f52c89db29a7368</t>
  </si>
  <si>
    <t>AW00026106</t>
  </si>
  <si>
    <t>vEuGnfpYv0mczxb/WXnuHg==</t>
  </si>
  <si>
    <t>474925f4-3872-4eb8-b482-f52c89db29a7369</t>
  </si>
  <si>
    <t>AW00026199</t>
  </si>
  <si>
    <t>34qIyvZWRUOdv6V5Qwv8dA==</t>
  </si>
  <si>
    <t>474925f4-3872-4eb8-b482-f52c89db29a7370</t>
  </si>
  <si>
    <t>AW00026286</t>
  </si>
  <si>
    <t>h143hOEAKk+WStZcuAJMIw==</t>
  </si>
  <si>
    <t>474925f4-3872-4eb8-b482-f52c89db29a7371</t>
  </si>
  <si>
    <t>AW00026335</t>
  </si>
  <si>
    <t>aYM/eeb1pkqzKGLgmcNUsw==</t>
  </si>
  <si>
    <t>474925f4-3872-4eb8-b482-f52c89db29a7372</t>
  </si>
  <si>
    <t>AW00026472</t>
  </si>
  <si>
    <t>qIQCIcasW0GH/jkL85xsYw==</t>
  </si>
  <si>
    <t>474925f4-3872-4eb8-b482-f52c89db29a7373</t>
  </si>
  <si>
    <t>AW00026677</t>
  </si>
  <si>
    <t>hMSjerdr6U6uHGVl0mRvGg==</t>
  </si>
  <si>
    <t>474925f4-3872-4eb8-b482-f52c89db29a7374</t>
  </si>
  <si>
    <t>AW00027398</t>
  </si>
  <si>
    <t>KMKmYEeyC0GnIDjBKPIOWQ==</t>
  </si>
  <si>
    <t>474925f4-3872-4eb8-b482-f52c89db29a7375</t>
  </si>
  <si>
    <t>AW00027399</t>
  </si>
  <si>
    <t>Csyt9lVYm0e/pkewRAEuJg==</t>
  </si>
  <si>
    <t>474925f4-3872-4eb8-b482-f52c89db29a7376</t>
  </si>
  <si>
    <t>AW00027506</t>
  </si>
  <si>
    <t>2R15idAENkmenCe9Ha5JLw==</t>
  </si>
  <si>
    <t>474925f4-3872-4eb8-b482-f52c89db29a7377</t>
  </si>
  <si>
    <t>AW00027609</t>
  </si>
  <si>
    <t>o5A//+AyqU6wQo6ceEL3qA==</t>
  </si>
  <si>
    <t>474925f4-3872-4eb8-b482-f52c89db29a7378</t>
  </si>
  <si>
    <t>AW00027749</t>
  </si>
  <si>
    <t>DfGSk6jRLU2YG2BI5L4AVw==</t>
  </si>
  <si>
    <t>474925f4-3872-4eb8-b482-f52c89db29a7379</t>
  </si>
  <si>
    <t>AW00027755</t>
  </si>
  <si>
    <t>cSD8CE76ukOKDLMqyUrlzA==</t>
  </si>
  <si>
    <t>474925f4-3872-4eb8-b482-f52c89db29a7380</t>
  </si>
  <si>
    <t>AW00027989</t>
  </si>
  <si>
    <t>PZZXra6MqEuEBvrtPqrpqQ==</t>
  </si>
  <si>
    <t>474925f4-3872-4eb8-b482-f52c89db29a7381</t>
  </si>
  <si>
    <t>AW00028066</t>
  </si>
  <si>
    <t>43JfEA+QiUK8wf5oPnEEYA==</t>
  </si>
  <si>
    <t>474925f4-3872-4eb8-b482-f52c89db29a7382</t>
  </si>
  <si>
    <t>AW00028182</t>
  </si>
  <si>
    <t>9zJksuYnwEWa+1uX2QYcsg==</t>
  </si>
  <si>
    <t>474925f4-3872-4eb8-b482-f52c89db29a7383</t>
  </si>
  <si>
    <t>AW00028230</t>
  </si>
  <si>
    <t>vqGB3gJHjU+WHl/0/Z6//g==</t>
  </si>
  <si>
    <t>474925f4-3872-4eb8-b482-f52c89db29a7384</t>
  </si>
  <si>
    <t>AW00028629</t>
  </si>
  <si>
    <t>KCXOooRwU02rdmVSXQVAZg==</t>
  </si>
  <si>
    <t>474925f4-3872-4eb8-b482-f52c89db29a7385</t>
  </si>
  <si>
    <t>AW00028999</t>
  </si>
  <si>
    <t>ivglUPZQsk6cl3aog8a/Pw==</t>
  </si>
  <si>
    <t>474925f4-3872-4eb8-b482-f52c89db29a7386</t>
  </si>
  <si>
    <t>AW00029059</t>
  </si>
  <si>
    <t>OwejWi4b5kCXC7gzR3NJWQ==</t>
  </si>
  <si>
    <t>474925f4-3872-4eb8-b482-f52c89db29a7387</t>
  </si>
  <si>
    <t>AW00029078</t>
  </si>
  <si>
    <t>TF3k3E24dkm/lQyRrmiCtg==</t>
  </si>
  <si>
    <t>474925f4-3872-4eb8-b482-f52c89db29a7388</t>
  </si>
  <si>
    <t>AW00029238</t>
  </si>
  <si>
    <t>8/ijqqRnykGmQFWsygV5gQ==</t>
  </si>
  <si>
    <t>474925f4-3872-4eb8-b482-f52c89db29a7389</t>
  </si>
  <si>
    <t>AW00029265</t>
  </si>
  <si>
    <t>Ta+Ja2QHfkaMNc2GI7KKnA==</t>
  </si>
  <si>
    <t>474925f4-3872-4eb8-b482-f52c89db29a7390</t>
  </si>
  <si>
    <t>AW00011177</t>
  </si>
  <si>
    <t>ha3ZBJRxX06JwxvYAXYWAw==</t>
  </si>
  <si>
    <t>474925f4-3872-4eb8-b482-f52c89db29a7391</t>
  </si>
  <si>
    <t>AW00011186</t>
  </si>
  <si>
    <t>4zIQtSMm3U+PgVqGgKLZsA==</t>
  </si>
  <si>
    <t>474925f4-3872-4eb8-b482-f52c89db29a7392</t>
  </si>
  <si>
    <t>AW00011697</t>
  </si>
  <si>
    <t>XjWrOCRGTkqtecu6p1OfFA==</t>
  </si>
  <si>
    <t>474925f4-3872-4eb8-b482-f52c89db29a7393</t>
  </si>
  <si>
    <t>AW00012026</t>
  </si>
  <si>
    <t>qHGtWLp/dka5vjxwa71Quw==</t>
  </si>
  <si>
    <t>474925f4-3872-4eb8-b482-f52c89db29a7394</t>
  </si>
  <si>
    <t>AW00012428</t>
  </si>
  <si>
    <t>+HmCmmdSNU+3DENpaLCzTg==</t>
  </si>
  <si>
    <t>474925f4-3872-4eb8-b482-f52c89db29a7395</t>
  </si>
  <si>
    <t>AW00012527</t>
  </si>
  <si>
    <t>pXeAtf/1tkuGX0UYCwY0PQ==</t>
  </si>
  <si>
    <t>474925f4-3872-4eb8-b482-f52c89db29a7396</t>
  </si>
  <si>
    <t>AW00013017</t>
  </si>
  <si>
    <t>EZxmvKCqb0Kt1OTB3E67BQ==</t>
  </si>
  <si>
    <t>474925f4-3872-4eb8-b482-f52c89db29a7397</t>
  </si>
  <si>
    <t>AW00013250</t>
  </si>
  <si>
    <t>v8zm4mOfXEGk/XRP2ydi7w==</t>
  </si>
  <si>
    <t>474925f4-3872-4eb8-b482-f52c89db29a7398</t>
  </si>
  <si>
    <t>AW00013980</t>
  </si>
  <si>
    <t>MBhsy/QcZ0qr1T/TOkZIdA==</t>
  </si>
  <si>
    <t>474925f4-3872-4eb8-b482-f52c89db29a7399</t>
  </si>
  <si>
    <t>AW00013986</t>
  </si>
  <si>
    <t>D8eVEOezmEKrRCyO7UxcYA==</t>
  </si>
  <si>
    <t>474925f4-3872-4eb8-b482-f52c89db29a7400</t>
  </si>
  <si>
    <t>AW00014017</t>
  </si>
  <si>
    <t>VLhE/rt6Ek2nkX76OME90g==</t>
  </si>
  <si>
    <t>474925f4-3872-4eb8-b482-f52c89db29a7401</t>
  </si>
  <si>
    <t>AW00014434</t>
  </si>
  <si>
    <t>ScZbWvAZqU+LNZZw2RCk6Q==</t>
  </si>
  <si>
    <t>474925f4-3872-4eb8-b482-f52c89db29a7402</t>
  </si>
  <si>
    <t>AW00014560</t>
  </si>
  <si>
    <t>IntO7bUuAkCxGWQxiR1CWA==</t>
  </si>
  <si>
    <t>474925f4-3872-4eb8-b482-f52c89db29a7403</t>
  </si>
  <si>
    <t>AW00014752</t>
  </si>
  <si>
    <t>SXWOxLVQwEmgZCkCRYihwg==</t>
  </si>
  <si>
    <t>474925f4-3872-4eb8-b482-f52c89db29a7404</t>
  </si>
  <si>
    <t>AW00015177</t>
  </si>
  <si>
    <t>dZ3IczpWRESboB2Z6xUdAA==</t>
  </si>
  <si>
    <t>474925f4-3872-4eb8-b482-f52c89db29a7405</t>
  </si>
  <si>
    <t>AW00015203</t>
  </si>
  <si>
    <t>4v8LLWcKPUWgOuz07AUS4g==</t>
  </si>
  <si>
    <t>474925f4-3872-4eb8-b482-f52c89db29a7406</t>
  </si>
  <si>
    <t>AW00015328</t>
  </si>
  <si>
    <t>LZqPoZ5PDECTUtJJG9MO9A==</t>
  </si>
  <si>
    <t>474925f4-3872-4eb8-b482-f52c89db29a7407</t>
  </si>
  <si>
    <t>AW00015382</t>
  </si>
  <si>
    <t>7FcskuGX0UKLG0TOyQFpeg==</t>
  </si>
  <si>
    <t>474925f4-3872-4eb8-b482-f52c89db29a7408</t>
  </si>
  <si>
    <t>AW00015500</t>
  </si>
  <si>
    <t>6EmNy5mUeEuV0HS7Y4UtbA==</t>
  </si>
  <si>
    <t>474925f4-3872-4eb8-b482-f52c89db29a7409</t>
  </si>
  <si>
    <t>AW00016112</t>
  </si>
  <si>
    <t>R3VWNKiYdU+C8X3UBgOvzQ==</t>
  </si>
  <si>
    <t>474925f4-3872-4eb8-b482-f52c89db29a7410</t>
  </si>
  <si>
    <t>AW00016228</t>
  </si>
  <si>
    <t>J+QIV8FPvkez4ft0A+MArQ==</t>
  </si>
  <si>
    <t>474925f4-3872-4eb8-b482-f52c89db29a7411</t>
  </si>
  <si>
    <t>AW00016866</t>
  </si>
  <si>
    <t>oF3qNZQtSUSIKcwSARJA7A==</t>
  </si>
  <si>
    <t>474925f4-3872-4eb8-b482-f52c89db29a7412</t>
  </si>
  <si>
    <t>AW00016872</t>
  </si>
  <si>
    <t>7HtLeJrjwkyvuy5TrW/qRQ==</t>
  </si>
  <si>
    <t>474925f4-3872-4eb8-b482-f52c89db29a7413</t>
  </si>
  <si>
    <t>AW00016898</t>
  </si>
  <si>
    <t>c360jxbzWkGO9ExKBNLiZg==</t>
  </si>
  <si>
    <t>474925f4-3872-4eb8-b482-f52c89db29a7414</t>
  </si>
  <si>
    <t>AW00016973</t>
  </si>
  <si>
    <t>oE6c1FrmOk2FqyI3328HRA==</t>
  </si>
  <si>
    <t>474925f4-3872-4eb8-b482-f52c89db29a7415</t>
  </si>
  <si>
    <t>AW00016976</t>
  </si>
  <si>
    <t>Fxfz7ZJzqUK9YSS6wNTl1A==</t>
  </si>
  <si>
    <t>474925f4-3872-4eb8-b482-f52c89db29a7416</t>
  </si>
  <si>
    <t>AW00016977</t>
  </si>
  <si>
    <t>R9b6PIXPiUqEad/sto0vNw==</t>
  </si>
  <si>
    <t>474925f4-3872-4eb8-b482-f52c89db29a7417</t>
  </si>
  <si>
    <t>AW00017173</t>
  </si>
  <si>
    <t>vHioQ8G3jU+ImrZYr+4aYA==</t>
  </si>
  <si>
    <t>474925f4-3872-4eb8-b482-f52c89db29a7418</t>
  </si>
  <si>
    <t>AW00017369</t>
  </si>
  <si>
    <t>BJuYmVyOKkmE7VgrWh2l0A==</t>
  </si>
  <si>
    <t>474925f4-3872-4eb8-b482-f52c89db29a7419</t>
  </si>
  <si>
    <t>AW00017382</t>
  </si>
  <si>
    <t>WGNlx9SgHUCyZMpNX9/8bQ==</t>
  </si>
  <si>
    <t>474925f4-3872-4eb8-b482-f52c89db29a7420</t>
  </si>
  <si>
    <t>AW00018339</t>
  </si>
  <si>
    <t>1ZcIPz9RB0mDs/+hhvXlHA==</t>
  </si>
  <si>
    <t>474925f4-3872-4eb8-b482-f52c89db29a7421</t>
  </si>
  <si>
    <t>AW00018673</t>
  </si>
  <si>
    <t>xx11gtPoJEmgLNbT9B3i2A==</t>
  </si>
  <si>
    <t>474925f4-3872-4eb8-b482-f52c89db29a7422</t>
  </si>
  <si>
    <t>AW00019004</t>
  </si>
  <si>
    <t>7Tqa6Kc24UGw5iDFXN4PgQ==</t>
  </si>
  <si>
    <t>474925f4-3872-4eb8-b482-f52c89db29a7423</t>
  </si>
  <si>
    <t>AW00019714</t>
  </si>
  <si>
    <t>oVRdrjbZ+USgfnMeJta95Q==</t>
  </si>
  <si>
    <t>474925f4-3872-4eb8-b482-f52c89db29a7424</t>
  </si>
  <si>
    <t>AW00019879</t>
  </si>
  <si>
    <t>ynbgS45yEUy1DRLsrpy++A==</t>
  </si>
  <si>
    <t>474925f4-3872-4eb8-b482-f52c89db29a7425</t>
  </si>
  <si>
    <t>AW00019892</t>
  </si>
  <si>
    <t>mgUwxKOKLkS3eqvMpT7zPw==</t>
  </si>
  <si>
    <t>474925f4-3872-4eb8-b482-f52c89db29a7426</t>
  </si>
  <si>
    <t>AW00019895</t>
  </si>
  <si>
    <t>cluZJUWe2ku+Dcuv2KqU1A==</t>
  </si>
  <si>
    <t>474925f4-3872-4eb8-b482-f52c89db29a7427</t>
  </si>
  <si>
    <t>AW00020009</t>
  </si>
  <si>
    <t>ARm6eB+r6EOoi0+awfVbsA==</t>
  </si>
  <si>
    <t>474925f4-3872-4eb8-b482-f52c89db29a7428</t>
  </si>
  <si>
    <t>AW00020068</t>
  </si>
  <si>
    <t>MJ4s/gfmf0uqxJuza5tjlQ==</t>
  </si>
  <si>
    <t>474925f4-3872-4eb8-b482-f52c89db29a7429</t>
  </si>
  <si>
    <t>AW00020279</t>
  </si>
  <si>
    <t>RU0LWANh40emU4/YeSzggA==</t>
  </si>
  <si>
    <t>474925f4-3872-4eb8-b482-f52c89db29a7430</t>
  </si>
  <si>
    <t>AW00020371</t>
  </si>
  <si>
    <t>Q/hCrjlKm0Ok5e+xWCcpSA==</t>
  </si>
  <si>
    <t>474925f4-3872-4eb8-b482-f52c89db29a7431</t>
  </si>
  <si>
    <t>AW00020522</t>
  </si>
  <si>
    <t>19O31R5Uc0atHY6QIEjufw==</t>
  </si>
  <si>
    <t>474925f4-3872-4eb8-b482-f52c89db29a7432</t>
  </si>
  <si>
    <t>AW00020641</t>
  </si>
  <si>
    <t>zhn3EWES50u9Cnm/76uE8w==</t>
  </si>
  <si>
    <t>474925f4-3872-4eb8-b482-f52c89db29a7433</t>
  </si>
  <si>
    <t>AW00022023</t>
  </si>
  <si>
    <t>h85C+N516kqcXxUSMYDadg==</t>
  </si>
  <si>
    <t>474925f4-3872-4eb8-b482-f52c89db29a7434</t>
  </si>
  <si>
    <t>AW00022190</t>
  </si>
  <si>
    <t>CKgY7imoTkeu8LUYPHgG4A==</t>
  </si>
  <si>
    <t>474925f4-3872-4eb8-b482-f52c89db29a7435</t>
  </si>
  <si>
    <t>AW00022235</t>
  </si>
  <si>
    <t>5TL14qhuI0KRXCFB7Y24kA==</t>
  </si>
  <si>
    <t>474925f4-3872-4eb8-b482-f52c89db29a7436</t>
  </si>
  <si>
    <t>AW00022275</t>
  </si>
  <si>
    <t>uxISWiNFqEOCcJJp+zuVqQ==</t>
  </si>
  <si>
    <t>474925f4-3872-4eb8-b482-f52c89db29a7437</t>
  </si>
  <si>
    <t>AW00023035</t>
  </si>
  <si>
    <t>svqKjeYzJE2AWGLhhlLuHA==</t>
  </si>
  <si>
    <t>474925f4-3872-4eb8-b482-f52c89db29a7438</t>
  </si>
  <si>
    <t>AW00023042</t>
  </si>
  <si>
    <t>qH2kAAuDv0qGfnQUOaipwA==</t>
  </si>
  <si>
    <t>474925f4-3872-4eb8-b482-f52c89db29a7439</t>
  </si>
  <si>
    <t>AW00023111</t>
  </si>
  <si>
    <t>SYQxev2Nr02KxNSGfOms8w==</t>
  </si>
  <si>
    <t>474925f4-3872-4eb8-b482-f52c89db29a7440</t>
  </si>
  <si>
    <t>AW00023342</t>
  </si>
  <si>
    <t>MyNcl1SQBUecJASrJ7CRuA==</t>
  </si>
  <si>
    <t>474925f4-3872-4eb8-b482-f52c89db29a7441</t>
  </si>
  <si>
    <t>AW00023391</t>
  </si>
  <si>
    <t>KVpHV6VQJES6wDdPftp+4A==</t>
  </si>
  <si>
    <t>474925f4-3872-4eb8-b482-f52c89db29a7442</t>
  </si>
  <si>
    <t>AW00023519</t>
  </si>
  <si>
    <t>+sW6CbQciUiz7OvCCyDhhg==</t>
  </si>
  <si>
    <t>474925f4-3872-4eb8-b482-f52c89db29a7443</t>
  </si>
  <si>
    <t>AW00023824</t>
  </si>
  <si>
    <t>Qft632Yx0EObRlXK5G3yyw==</t>
  </si>
  <si>
    <t>474925f4-3872-4eb8-b482-f52c89db29a7444</t>
  </si>
  <si>
    <t>AW00023878</t>
  </si>
  <si>
    <t>IKato0rCnkOW4VepIowrdQ==</t>
  </si>
  <si>
    <t>474925f4-3872-4eb8-b482-f52c89db29a7445</t>
  </si>
  <si>
    <t>AW00024413</t>
  </si>
  <si>
    <t>AdnfyrI+B0GRAHcQYuzcbA==</t>
  </si>
  <si>
    <t>474925f4-3872-4eb8-b482-f52c89db29a7446</t>
  </si>
  <si>
    <t>AW00024428</t>
  </si>
  <si>
    <t>Y6qAl2P/lk6JzKh2GI66vw==</t>
  </si>
  <si>
    <t>474925f4-3872-4eb8-b482-f52c89db29a7447</t>
  </si>
  <si>
    <t>AW00024643</t>
  </si>
  <si>
    <t>ryOmsk8OEEivciMdDxC4Wg==</t>
  </si>
  <si>
    <t>474925f4-3872-4eb8-b482-f52c89db29a7448</t>
  </si>
  <si>
    <t>AW00024776</t>
  </si>
  <si>
    <t>SMFOp81EtEu9kdg2Sm83Kg==</t>
  </si>
  <si>
    <t>474925f4-3872-4eb8-b482-f52c89db29a7449</t>
  </si>
  <si>
    <t>AW00025049</t>
  </si>
  <si>
    <t>hrv8i+9ZtUmVhLc1yDtQPQ==</t>
  </si>
  <si>
    <t>474925f4-3872-4eb8-b482-f52c89db29a7450</t>
  </si>
  <si>
    <t>AW00025373</t>
  </si>
  <si>
    <t>w8alJoV3HkCegxBjh/RlpQ==</t>
  </si>
  <si>
    <t>474925f4-3872-4eb8-b482-f52c89db29a7451</t>
  </si>
  <si>
    <t>AW00026067</t>
  </si>
  <si>
    <t>BoCW1/ZCs0y6CL7OjRSv4g==</t>
  </si>
  <si>
    <t>474925f4-3872-4eb8-b482-f52c89db29a7452</t>
  </si>
  <si>
    <t>AW00026194</t>
  </si>
  <si>
    <t>U++YbqN0mUuTqHVTYno0cw==</t>
  </si>
  <si>
    <t>474925f4-3872-4eb8-b482-f52c89db29a7453</t>
  </si>
  <si>
    <t>AW00026541</t>
  </si>
  <si>
    <t>1UeLTd9h5UGwauWAhdzfpQ==</t>
  </si>
  <si>
    <t>474925f4-3872-4eb8-b482-f52c89db29a7454</t>
  </si>
  <si>
    <t>AW00026697</t>
  </si>
  <si>
    <t>+2HPoILw+EO+L3IHdczGnA==</t>
  </si>
  <si>
    <t>474925f4-3872-4eb8-b482-f52c89db29a7455</t>
  </si>
  <si>
    <t>AW00027107</t>
  </si>
  <si>
    <t>v9MU/7XTwkGZCefLjen3tg==</t>
  </si>
  <si>
    <t>474925f4-3872-4eb8-b482-f52c89db29a7456</t>
  </si>
  <si>
    <t>AW00027995</t>
  </si>
  <si>
    <t>f0EuRkmY2UWteEV+wvMfvw==</t>
  </si>
  <si>
    <t>474925f4-3872-4eb8-b482-f52c89db29a7457</t>
  </si>
  <si>
    <t>AW00028225</t>
  </si>
  <si>
    <t>aEG4O35jDUuoupa+nfZzLw==</t>
  </si>
  <si>
    <t>474925f4-3872-4eb8-b482-f52c89db29a7458</t>
  </si>
  <si>
    <t>AW00028250</t>
  </si>
  <si>
    <t>TMZ+HG+cX0GLyiAw74WxIA==</t>
  </si>
  <si>
    <t>474925f4-3872-4eb8-b482-f52c89db29a7459</t>
  </si>
  <si>
    <t>AW00028591</t>
  </si>
  <si>
    <t>M0JdsahZsUmyo4Qr7y0Utw==</t>
  </si>
  <si>
    <t>474925f4-3872-4eb8-b482-f52c89db29a7460</t>
  </si>
  <si>
    <t>AW00028858</t>
  </si>
  <si>
    <t>Z+uBoLucbESsIxxjm3XGqw==</t>
  </si>
  <si>
    <t>474925f4-3872-4eb8-b482-f52c89db29a7461</t>
  </si>
  <si>
    <t>AW00028983</t>
  </si>
  <si>
    <t>L9iTp0DvQkyvoA5PMHigOQ==</t>
  </si>
  <si>
    <t>474925f4-3872-4eb8-b482-f52c89db29a7462</t>
  </si>
  <si>
    <t>AW00029138</t>
  </si>
  <si>
    <t>3KaS8DhVsEWOBcFRTxp+cQ==</t>
  </si>
  <si>
    <t>474925f4-3872-4eb8-b482-f52c89db29a7463</t>
  </si>
  <si>
    <t>AW00029151</t>
  </si>
  <si>
    <t>tFPNfs4790e1MWcYiUPRcQ==</t>
  </si>
  <si>
    <t>474925f4-3872-4eb8-b482-f52c89db29a7464</t>
  </si>
  <si>
    <t>AW00011171</t>
  </si>
  <si>
    <t>i1s+y10qPk+0OKUoYzlEcQ==</t>
  </si>
  <si>
    <t>474925f4-3872-4eb8-b482-f52c89db29a7465</t>
  </si>
  <si>
    <t>AW00011284</t>
  </si>
  <si>
    <t>D4FKRrBLAEKI21YI91QOug==</t>
  </si>
  <si>
    <t>474925f4-3872-4eb8-b482-f52c89db29a7466</t>
  </si>
  <si>
    <t>AW00011326</t>
  </si>
  <si>
    <t>6gMI/oXBiEC2wHIDzgEvpQ==</t>
  </si>
  <si>
    <t>474925f4-3872-4eb8-b482-f52c89db29a7467</t>
  </si>
  <si>
    <t>AW00011654</t>
  </si>
  <si>
    <t>EYmZJcf4xUuew1pyKplAEA==</t>
  </si>
  <si>
    <t>474925f4-3872-4eb8-b482-f52c89db29a7468</t>
  </si>
  <si>
    <t>AW00012051</t>
  </si>
  <si>
    <t>TYI8XzPgnEGAz+3dFoEe/A==</t>
  </si>
  <si>
    <t>474925f4-3872-4eb8-b482-f52c89db29a7469</t>
  </si>
  <si>
    <t>AW00012058</t>
  </si>
  <si>
    <t>Pz1pSjWV+Ee7bEsUvrxURw==</t>
  </si>
  <si>
    <t>474925f4-3872-4eb8-b482-f52c89db29a7470</t>
  </si>
  <si>
    <t>AW00012119</t>
  </si>
  <si>
    <t>V8fBe6PFw0uqAR/r6K6TFw==</t>
  </si>
  <si>
    <t>474925f4-3872-4eb8-b482-f52c89db29a7471</t>
  </si>
  <si>
    <t>AW00012433</t>
  </si>
  <si>
    <t>k8uVLr85BU+JbydNYCaoyw==</t>
  </si>
  <si>
    <t>474925f4-3872-4eb8-b482-f52c89db29a7472</t>
  </si>
  <si>
    <t>AW00013171</t>
  </si>
  <si>
    <t>Q3Or2XU4R0yBzKAlLemnFw==</t>
  </si>
  <si>
    <t>474925f4-3872-4eb8-b482-f52c89db29a7473</t>
  </si>
  <si>
    <t>AW00013205</t>
  </si>
  <si>
    <t>X3ZO2d8A3EG/st3dvEiIow==</t>
  </si>
  <si>
    <t>474925f4-3872-4eb8-b482-f52c89db29a7474</t>
  </si>
  <si>
    <t>AW00013420</t>
  </si>
  <si>
    <t>RjauKtCCXEm9IHUV5q5gdQ==</t>
  </si>
  <si>
    <t>474925f4-3872-4eb8-b482-f52c89db29a7475</t>
  </si>
  <si>
    <t>AW00013726</t>
  </si>
  <si>
    <t>2C4/w/Lkg0eA6fJheq/8yQ==</t>
  </si>
  <si>
    <t>474925f4-3872-4eb8-b482-f52c89db29a7476</t>
  </si>
  <si>
    <t>AW00013875</t>
  </si>
  <si>
    <t>0LCFCqTGSkWeKIpJDsuWyQ==</t>
  </si>
  <si>
    <t>474925f4-3872-4eb8-b482-f52c89db29a7477</t>
  </si>
  <si>
    <t>AW00013943</t>
  </si>
  <si>
    <t>fe/VGo+La02yAg/gqg5+6Q==</t>
  </si>
  <si>
    <t>474925f4-3872-4eb8-b482-f52c89db29a7478</t>
  </si>
  <si>
    <t>AW00014471</t>
  </si>
  <si>
    <t>KKEuw6IgSECUea5kh/e+fw==</t>
  </si>
  <si>
    <t>474925f4-3872-4eb8-b482-f52c89db29a7479</t>
  </si>
  <si>
    <t>AW00014896</t>
  </si>
  <si>
    <t>50tFloZ8xk+1jPHeF9x4xQ==</t>
  </si>
  <si>
    <t>474925f4-3872-4eb8-b482-f52c89db29a7480</t>
  </si>
  <si>
    <t>AW00015165</t>
  </si>
  <si>
    <t>GWx0TvaE3EyN6JS60+y+5Q==</t>
  </si>
  <si>
    <t>474925f4-3872-4eb8-b482-f52c89db29a7481</t>
  </si>
  <si>
    <t>AW00015191</t>
  </si>
  <si>
    <t>/OjNNiTaa0+qoEoTkxjmlw==</t>
  </si>
  <si>
    <t>474925f4-3872-4eb8-b482-f52c89db29a7482</t>
  </si>
  <si>
    <t>AW00015249</t>
  </si>
  <si>
    <t>g2yipgsoG0mS0gxFjxm3iw==</t>
  </si>
  <si>
    <t>474925f4-3872-4eb8-b482-f52c89db29a7483</t>
  </si>
  <si>
    <t>AW00015342</t>
  </si>
  <si>
    <t>e74z75loUk+c0wZfijeF2g==</t>
  </si>
  <si>
    <t>474925f4-3872-4eb8-b482-f52c89db29a7484</t>
  </si>
  <si>
    <t>AW00015861</t>
  </si>
  <si>
    <t>mRfF6iZzwESuyyPiiR+eig==</t>
  </si>
  <si>
    <t>474925f4-3872-4eb8-b482-f52c89db29a7485</t>
  </si>
  <si>
    <t>AW00016019</t>
  </si>
  <si>
    <t>kyyUrkp1i0ODERVJkut7Ww==</t>
  </si>
  <si>
    <t>474925f4-3872-4eb8-b482-f52c89db29a7486</t>
  </si>
  <si>
    <t>AW00016947</t>
  </si>
  <si>
    <t>NyT1Op+ABkCkQ4mOFBC7WQ==</t>
  </si>
  <si>
    <t>474925f4-3872-4eb8-b482-f52c89db29a7487</t>
  </si>
  <si>
    <t>AW00017170</t>
  </si>
  <si>
    <t>gtN3DATsN0Weduscec2tKQ==</t>
  </si>
  <si>
    <t>474925f4-3872-4eb8-b482-f52c89db29a7488</t>
  </si>
  <si>
    <t>AW00017171</t>
  </si>
  <si>
    <t>G9HmuQJdGUCB0+Pux7FxDA==</t>
  </si>
  <si>
    <t>474925f4-3872-4eb8-b482-f52c89db29a7489</t>
  </si>
  <si>
    <t>AW00017416</t>
  </si>
  <si>
    <t>DTGGLgzsk02Tzeqy7zleCA==</t>
  </si>
  <si>
    <t>474925f4-3872-4eb8-b482-f52c89db29a7490</t>
  </si>
  <si>
    <t>AW00017517</t>
  </si>
  <si>
    <t>VAX8GeI76EuehVeGJBd6ZA==</t>
  </si>
  <si>
    <t>474925f4-3872-4eb8-b482-f52c89db29a7491</t>
  </si>
  <si>
    <t>AW00017868</t>
  </si>
  <si>
    <t>x3Yc7dKJLEeU4uYX+bNPiw==</t>
  </si>
  <si>
    <t>474925f4-3872-4eb8-b482-f52c89db29a7492</t>
  </si>
  <si>
    <t>AW00018235</t>
  </si>
  <si>
    <t>wx3qOhjwb06RMWcPYUMj9w==</t>
  </si>
  <si>
    <t>474925f4-3872-4eb8-b482-f52c89db29a7493</t>
  </si>
  <si>
    <t>AW00018349</t>
  </si>
  <si>
    <t>ednmaIV7+0GjqWDiJvwHXQ==</t>
  </si>
  <si>
    <t>474925f4-3872-4eb8-b482-f52c89db29a7494</t>
  </si>
  <si>
    <t>AW00018421</t>
  </si>
  <si>
    <t>de4vBkTYnU2b+L9Pb+ZKag==</t>
  </si>
  <si>
    <t>474925f4-3872-4eb8-b482-f52c89db29a7495</t>
  </si>
  <si>
    <t>AW00018556</t>
  </si>
  <si>
    <t>Tk8AXBEf6UqHzq5nLCq+gw==</t>
  </si>
  <si>
    <t>474925f4-3872-4eb8-b482-f52c89db29a7496</t>
  </si>
  <si>
    <t>AW00019115</t>
  </si>
  <si>
    <t>viz9pAlkkkyu5ReViAA3Yw==</t>
  </si>
  <si>
    <t>474925f4-3872-4eb8-b482-f52c89db29a7497</t>
  </si>
  <si>
    <t>AW00019124</t>
  </si>
  <si>
    <t>3f0Fd4SPxkaaTCp36L21ow==</t>
  </si>
  <si>
    <t>474925f4-3872-4eb8-b482-f52c89db29a7498</t>
  </si>
  <si>
    <t>AW00019167</t>
  </si>
  <si>
    <t>/KysaFXJm0ePoM2Gr9Z79Q==</t>
  </si>
  <si>
    <t>474925f4-3872-4eb8-b482-f52c89db29a7499</t>
  </si>
  <si>
    <t>AW00019991</t>
  </si>
  <si>
    <t>UHS65JESsUijBLqDhXIReQ==</t>
  </si>
  <si>
    <t>474925f4-3872-4eb8-b482-f52c89db29a7500</t>
  </si>
  <si>
    <t>AW00020077</t>
  </si>
  <si>
    <t>sq9CYNmT40i+m0s2f/u7vg==</t>
  </si>
  <si>
    <t>474925f4-3872-4eb8-b482-f52c89db29a7501</t>
  </si>
  <si>
    <t>AW00020118</t>
  </si>
  <si>
    <t>BJZfeKXLBUK00drrOKNplA==</t>
  </si>
  <si>
    <t>474925f4-3872-4eb8-b482-f52c89db29a7502</t>
  </si>
  <si>
    <t>AW00020193</t>
  </si>
  <si>
    <t>ckj9qsIO/E2Eo+u9rmsw0g==</t>
  </si>
  <si>
    <t>474925f4-3872-4eb8-b482-f52c89db29a7503</t>
  </si>
  <si>
    <t>AW00020345</t>
  </si>
  <si>
    <t>jSXkK66d0EG9bq6bb/m/4A==</t>
  </si>
  <si>
    <t>474925f4-3872-4eb8-b482-f52c89db29a7504</t>
  </si>
  <si>
    <t>AW00020405</t>
  </si>
  <si>
    <t>jv3hF1/sOU6aW27fFmf+ew==</t>
  </si>
  <si>
    <t>474925f4-3872-4eb8-b482-f52c89db29a7505</t>
  </si>
  <si>
    <t>AW00020414</t>
  </si>
  <si>
    <t>v8GCuI/R5UOukKOn+PoWog==</t>
  </si>
  <si>
    <t>474925f4-3872-4eb8-b482-f52c89db29a7506</t>
  </si>
  <si>
    <t>AW00020534</t>
  </si>
  <si>
    <t>LBK7H/YtLkuwSEvUDZlI9A==</t>
  </si>
  <si>
    <t>474925f4-3872-4eb8-b482-f52c89db29a7507</t>
  </si>
  <si>
    <t>AW00020699</t>
  </si>
  <si>
    <t>4Zvkwx4DD0qSaQom2ZCV2A==</t>
  </si>
  <si>
    <t>474925f4-3872-4eb8-b482-f52c89db29a7508</t>
  </si>
  <si>
    <t>AW00020709</t>
  </si>
  <si>
    <t>MqsB1gsyLUiSILIz6yMtKQ==</t>
  </si>
  <si>
    <t>474925f4-3872-4eb8-b482-f52c89db29a7509</t>
  </si>
  <si>
    <t>AW00020761</t>
  </si>
  <si>
    <t>lJT7UnKzrU6MWfZgxbIgQQ==</t>
  </si>
  <si>
    <t>474925f4-3872-4eb8-b482-f52c89db29a7510</t>
  </si>
  <si>
    <t>AW00021420</t>
  </si>
  <si>
    <t>aAuScNazREOC5u+mp9sczA==</t>
  </si>
  <si>
    <t>474925f4-3872-4eb8-b482-f52c89db29a7511</t>
  </si>
  <si>
    <t>AW00021422</t>
  </si>
  <si>
    <t>Amm6QuPW70GnFP/89wHM7w==</t>
  </si>
  <si>
    <t>474925f4-3872-4eb8-b482-f52c89db29a7512</t>
  </si>
  <si>
    <t>AW00021611</t>
  </si>
  <si>
    <t>trvfBtN6FUmBnfNHvBztZw==</t>
  </si>
  <si>
    <t>474925f4-3872-4eb8-b482-f52c89db29a7513</t>
  </si>
  <si>
    <t>AW00021767</t>
  </si>
  <si>
    <t>4ewHLiw4NU6Um3OHGEH4OQ==</t>
  </si>
  <si>
    <t>474925f4-3872-4eb8-b482-f52c89db29a7514</t>
  </si>
  <si>
    <t>AW00022022</t>
  </si>
  <si>
    <t>uGNIrCrUiUaS3I5uH9F/uQ==</t>
  </si>
  <si>
    <t>474925f4-3872-4eb8-b482-f52c89db29a7515</t>
  </si>
  <si>
    <t>AW00022358</t>
  </si>
  <si>
    <t>7iUl3Vk0H0mYEwLWt4peaQ==</t>
  </si>
  <si>
    <t>474925f4-3872-4eb8-b482-f52c89db29a7516</t>
  </si>
  <si>
    <t>AW00022744</t>
  </si>
  <si>
    <t>h++mVuf9YUeZLHa+SkcSmA==</t>
  </si>
  <si>
    <t>474925f4-3872-4eb8-b482-f52c89db29a7517</t>
  </si>
  <si>
    <t>AW00023110</t>
  </si>
  <si>
    <t>yEs1b3WCe0u7bd8Fu5bpHA==</t>
  </si>
  <si>
    <t>474925f4-3872-4eb8-b482-f52c89db29a7518</t>
  </si>
  <si>
    <t>AW00023136</t>
  </si>
  <si>
    <t>gcw78mqJCkmatYa9WsVlTw==</t>
  </si>
  <si>
    <t>474925f4-3872-4eb8-b482-f52c89db29a7519</t>
  </si>
  <si>
    <t>AW00023174</t>
  </si>
  <si>
    <t>33iv6pxe8ki0AeDey7b/eQ==</t>
  </si>
  <si>
    <t>474925f4-3872-4eb8-b482-f52c89db29a7520</t>
  </si>
  <si>
    <t>AW00023182</t>
  </si>
  <si>
    <t>oDb7gmm+GE2Jw49GUFFdLQ==</t>
  </si>
  <si>
    <t>474925f4-3872-4eb8-b482-f52c89db29a7521</t>
  </si>
  <si>
    <t>AW00023472</t>
  </si>
  <si>
    <t>bvN18lHocUqZ9Q28K0YCLg==</t>
  </si>
  <si>
    <t>474925f4-3872-4eb8-b482-f52c89db29a7522</t>
  </si>
  <si>
    <t>AW00023587</t>
  </si>
  <si>
    <t>gJCovKgHRUuVfHJVcNWFWA==</t>
  </si>
  <si>
    <t>474925f4-3872-4eb8-b482-f52c89db29a7523</t>
  </si>
  <si>
    <t>AW00023705</t>
  </si>
  <si>
    <t>AfhLQ328VUm7MW8LK9pcnQ==</t>
  </si>
  <si>
    <t>474925f4-3872-4eb8-b482-f52c89db29a7524</t>
  </si>
  <si>
    <t>AW00023794</t>
  </si>
  <si>
    <t>Biio8tQ6r0iRvLTtGFVQaQ==</t>
  </si>
  <si>
    <t>474925f4-3872-4eb8-b482-f52c89db29a7525</t>
  </si>
  <si>
    <t>AW00023796</t>
  </si>
  <si>
    <t>vgnCZqc2/0+Bh5XLNIPxFg==</t>
  </si>
  <si>
    <t>474925f4-3872-4eb8-b482-f52c89db29a7526</t>
  </si>
  <si>
    <t>AW00023823</t>
  </si>
  <si>
    <t>80Alht9+BEi6Hk9ziepk2w==</t>
  </si>
  <si>
    <t>474925f4-3872-4eb8-b482-f52c89db29a7527</t>
  </si>
  <si>
    <t>AW00023836</t>
  </si>
  <si>
    <t>0Pi+jelVb02JrDyRPGTOUQ==</t>
  </si>
  <si>
    <t>474925f4-3872-4eb8-b482-f52c89db29a7528</t>
  </si>
  <si>
    <t>AW00024292</t>
  </si>
  <si>
    <t>7IPPFCoab0iDuo0gyZg6Yw==</t>
  </si>
  <si>
    <t>474925f4-3872-4eb8-b482-f52c89db29a7529</t>
  </si>
  <si>
    <t>AW00024338</t>
  </si>
  <si>
    <t>ORdYFKBfC0eDvL8Xk7sa2Q==</t>
  </si>
  <si>
    <t>474925f4-3872-4eb8-b482-f52c89db29a7530</t>
  </si>
  <si>
    <t>AW00024385</t>
  </si>
  <si>
    <t>FFsl+x/s8UWhVxLs3YkA8Q==</t>
  </si>
  <si>
    <t>474925f4-3872-4eb8-b482-f52c89db29a7531</t>
  </si>
  <si>
    <t>AW00024433</t>
  </si>
  <si>
    <t>XTVOhQGJw0eBE5LLANhNtQ==</t>
  </si>
  <si>
    <t>474925f4-3872-4eb8-b482-f52c89db29a7532</t>
  </si>
  <si>
    <t>AW00025156</t>
  </si>
  <si>
    <t>pOVnNWVR7UO/U3fBCFG15w==</t>
  </si>
  <si>
    <t>474925f4-3872-4eb8-b482-f52c89db29a7533</t>
  </si>
  <si>
    <t>AW00025384</t>
  </si>
  <si>
    <t>eYCpa16nLECorTEyu1qkcw==</t>
  </si>
  <si>
    <t>474925f4-3872-4eb8-b482-f52c89db29a7534</t>
  </si>
  <si>
    <t>AW00026119</t>
  </si>
  <si>
    <t>Jbp4ur1ZHUewp8eF+gHQTw==</t>
  </si>
  <si>
    <t>474925f4-3872-4eb8-b482-f52c89db29a7535</t>
  </si>
  <si>
    <t>AW00026237</t>
  </si>
  <si>
    <t>ikb5aX4y9UWqZ70UnxSCsg==</t>
  </si>
  <si>
    <t>474925f4-3872-4eb8-b482-f52c89db29a7536</t>
  </si>
  <si>
    <t>AW00026268</t>
  </si>
  <si>
    <t>pdXsV8DBgEioTmttkHw8Cg==</t>
  </si>
  <si>
    <t>474925f4-3872-4eb8-b482-f52c89db29a7537</t>
  </si>
  <si>
    <t>AW00026342</t>
  </si>
  <si>
    <t>a4PIZggHgkiJNwiaUTgpRg==</t>
  </si>
  <si>
    <t>474925f4-3872-4eb8-b482-f52c89db29a7538</t>
  </si>
  <si>
    <t>AW00026501</t>
  </si>
  <si>
    <t>XVDQcbO/i0KuwFDHrvsyHw==</t>
  </si>
  <si>
    <t>474925f4-3872-4eb8-b482-f52c89db29a7539</t>
  </si>
  <si>
    <t>AW00026538</t>
  </si>
  <si>
    <t>FFW3F7o8J0iJlcviL83GaA==</t>
  </si>
  <si>
    <t>474925f4-3872-4eb8-b482-f52c89db29a7540</t>
  </si>
  <si>
    <t>AW00026545</t>
  </si>
  <si>
    <t>PmyhlPYZ2UyZ4x5VTACTRg==</t>
  </si>
  <si>
    <t>474925f4-3872-4eb8-b482-f52c89db29a7541</t>
  </si>
  <si>
    <t>AW00026593</t>
  </si>
  <si>
    <t>b/QX8KOQlUK0gBlidEQwKg==</t>
  </si>
  <si>
    <t>474925f4-3872-4eb8-b482-f52c89db29a7542</t>
  </si>
  <si>
    <t>AW00026723</t>
  </si>
  <si>
    <t>2ziSzamuuUqSjibZcCCWUA==</t>
  </si>
  <si>
    <t>474925f4-3872-4eb8-b482-f52c89db29a7543</t>
  </si>
  <si>
    <t>AW00027106</t>
  </si>
  <si>
    <t>rJRsbwQUXUGtYrT5Ttm+NA==</t>
  </si>
  <si>
    <t>474925f4-3872-4eb8-b482-f52c89db29a7544</t>
  </si>
  <si>
    <t>AW00027193</t>
  </si>
  <si>
    <t>fO9yZKSu50SJdA4oAjuQCw==</t>
  </si>
  <si>
    <t>474925f4-3872-4eb8-b482-f52c89db29a7545</t>
  </si>
  <si>
    <t>AW00027275</t>
  </si>
  <si>
    <t>XTwn+UptzEOVcjXbr0Jz6w==</t>
  </si>
  <si>
    <t>474925f4-3872-4eb8-b482-f52c89db29a7546</t>
  </si>
  <si>
    <t>AW00027460</t>
  </si>
  <si>
    <t>9ZBgV4YfvU6bHh7q9O4jGQ==</t>
  </si>
  <si>
    <t>474925f4-3872-4eb8-b482-f52c89db29a7547</t>
  </si>
  <si>
    <t>AW00028065</t>
  </si>
  <si>
    <t>nTJUbXOl/0KUEJJmoxea6w==</t>
  </si>
  <si>
    <t>474925f4-3872-4eb8-b482-f52c89db29a7548</t>
  </si>
  <si>
    <t>AW00028124</t>
  </si>
  <si>
    <t>ZBsN4JGyB0iO6ijIh5rtRw==</t>
  </si>
  <si>
    <t>474925f4-3872-4eb8-b482-f52c89db29a7549</t>
  </si>
  <si>
    <t>AW00028580</t>
  </si>
  <si>
    <t>LQnkCMGuEUCL87aicM2cPg==</t>
  </si>
  <si>
    <t>474925f4-3872-4eb8-b482-f52c89db29a7550</t>
  </si>
  <si>
    <t>AW00028765</t>
  </si>
  <si>
    <t>NvhILZR15kWQBs+sc/iBdw==</t>
  </si>
  <si>
    <t>474925f4-3872-4eb8-b482-f52c89db29a7551</t>
  </si>
  <si>
    <t>AW00028827</t>
  </si>
  <si>
    <t>B5A5t3QIwk2VW65nQrJjfw==</t>
  </si>
  <si>
    <t>474925f4-3872-4eb8-b482-f52c89db29a7552</t>
  </si>
  <si>
    <t>AW00028841</t>
  </si>
  <si>
    <t>EEj5qA1O/0OHdTO4LwtoQg==</t>
  </si>
  <si>
    <t>474925f4-3872-4eb8-b482-f52c89db29a7553</t>
  </si>
  <si>
    <t>AW00029077</t>
  </si>
  <si>
    <t>oYvLy8u27EK6cNkKULZ9Qg==</t>
  </si>
  <si>
    <t>474925f4-3872-4eb8-b482-f52c89db29a7554</t>
  </si>
  <si>
    <t>AW00011090</t>
  </si>
  <si>
    <t>fXd7JmJ+7kK/MiT9HfIYdg==</t>
  </si>
  <si>
    <t>474925f4-3872-4eb8-b482-f52c89db29a7555</t>
  </si>
  <si>
    <t>AW00011528</t>
  </si>
  <si>
    <t>Yfe89pA2WU6HGoof2rYSJQ==</t>
  </si>
  <si>
    <t>474925f4-3872-4eb8-b482-f52c89db29a7556</t>
  </si>
  <si>
    <t>AW00011700</t>
  </si>
  <si>
    <t>NZRpMDHe20uqs+zy+82LCw==</t>
  </si>
  <si>
    <t>474925f4-3872-4eb8-b482-f52c89db29a7557</t>
  </si>
  <si>
    <t>AW00011975</t>
  </si>
  <si>
    <t>Yn0/z/VuKkmnEpa9nbtLUw==</t>
  </si>
  <si>
    <t>474925f4-3872-4eb8-b482-f52c89db29a7558</t>
  </si>
  <si>
    <t>AW00012023</t>
  </si>
  <si>
    <t>SK59o+qdKEG2FF5rRAomog==</t>
  </si>
  <si>
    <t>474925f4-3872-4eb8-b482-f52c89db29a7559</t>
  </si>
  <si>
    <t>AW00012774</t>
  </si>
  <si>
    <t>XRzdbfnPzkqFy+4p80olSQ==</t>
  </si>
  <si>
    <t>474925f4-3872-4eb8-b482-f52c89db29a7560</t>
  </si>
  <si>
    <t>AW00012965</t>
  </si>
  <si>
    <t>eLyS6xpS8U25GqNbUb6I0A==</t>
  </si>
  <si>
    <t>474925f4-3872-4eb8-b482-f52c89db29a7561</t>
  </si>
  <si>
    <t>AW00013433</t>
  </si>
  <si>
    <t>dIpBZEM48kynx/DDSm5RTw==</t>
  </si>
  <si>
    <t>474925f4-3872-4eb8-b482-f52c89db29a7562</t>
  </si>
  <si>
    <t>AW00014390</t>
  </si>
  <si>
    <t>zsAgCueHd0KZjE7xnZYUow==</t>
  </si>
  <si>
    <t>474925f4-3872-4eb8-b482-f52c89db29a7563</t>
  </si>
  <si>
    <t>AW00014451</t>
  </si>
  <si>
    <t>3DYN6zA0xk2ijU3QHu+OVA==</t>
  </si>
  <si>
    <t>474925f4-3872-4eb8-b482-f52c89db29a7564</t>
  </si>
  <si>
    <t>AW00014473</t>
  </si>
  <si>
    <t>+L4gHaEf5EWuGAUZ5TNU8A==</t>
  </si>
  <si>
    <t>474925f4-3872-4eb8-b482-f52c89db29a7565</t>
  </si>
  <si>
    <t>AW00014762</t>
  </si>
  <si>
    <t>SfyQPrpBaEunIdnik0ojIw==</t>
  </si>
  <si>
    <t>474925f4-3872-4eb8-b482-f52c89db29a7566</t>
  </si>
  <si>
    <t>AW00015006</t>
  </si>
  <si>
    <t>IEUncDyB7UuHRjvWbsYK4Q==</t>
  </si>
  <si>
    <t>474925f4-3872-4eb8-b482-f52c89db29a7567</t>
  </si>
  <si>
    <t>AW00015327</t>
  </si>
  <si>
    <t>bOjYp6EAw0CGKTMQZoUIAg==</t>
  </si>
  <si>
    <t>474925f4-3872-4eb8-b482-f52c89db29a7568</t>
  </si>
  <si>
    <t>AW00015475</t>
  </si>
  <si>
    <t>OqHimr+8mEK0SY5IdLsUEw==</t>
  </si>
  <si>
    <t>474925f4-3872-4eb8-b482-f52c89db29a7569</t>
  </si>
  <si>
    <t>AW00015553</t>
  </si>
  <si>
    <t>puIIWMVgLkuNapUcGz83/Q==</t>
  </si>
  <si>
    <t>474925f4-3872-4eb8-b482-f52c89db29a7570</t>
  </si>
  <si>
    <t>AW00015568</t>
  </si>
  <si>
    <t>RdyYcpMErE6nCRIRnPuUDA==</t>
  </si>
  <si>
    <t>474925f4-3872-4eb8-b482-f52c89db29a7571</t>
  </si>
  <si>
    <t>AW00015836</t>
  </si>
  <si>
    <t>V4A9HJkyw0W40q2Gcy6XTg==</t>
  </si>
  <si>
    <t>474925f4-3872-4eb8-b482-f52c89db29a7572</t>
  </si>
  <si>
    <t>AW00016677</t>
  </si>
  <si>
    <t>/9t68YjXMUCHQXdiTtvLig==</t>
  </si>
  <si>
    <t>474925f4-3872-4eb8-b482-f52c89db29a7573</t>
  </si>
  <si>
    <t>AW00016718</t>
  </si>
  <si>
    <t>b8taIXrQlk274MGH+fQz9A==</t>
  </si>
  <si>
    <t>474925f4-3872-4eb8-b482-f52c89db29a7574</t>
  </si>
  <si>
    <t>AW00017032</t>
  </si>
  <si>
    <t>q8BtjRPMjkyoNprBmhXu+Q==</t>
  </si>
  <si>
    <t>474925f4-3872-4eb8-b482-f52c89db29a7575</t>
  </si>
  <si>
    <t>AW00017537</t>
  </si>
  <si>
    <t>yq3r6h1abEK0jBnzbq2meg==</t>
  </si>
  <si>
    <t>474925f4-3872-4eb8-b482-f52c89db29a7576</t>
  </si>
  <si>
    <t>AW00018094</t>
  </si>
  <si>
    <t>4HSSrWXuMkm9D5HZLCMA6w==</t>
  </si>
  <si>
    <t>474925f4-3872-4eb8-b482-f52c89db29a7577</t>
  </si>
  <si>
    <t>AW00018798</t>
  </si>
  <si>
    <t>+JAHDkWjvkOh8QBGQOIatg==</t>
  </si>
  <si>
    <t>474925f4-3872-4eb8-b482-f52c89db29a7578</t>
  </si>
  <si>
    <t>AW00018837</t>
  </si>
  <si>
    <t>A4pIPbpk4UGAA1vlX+vVBg==</t>
  </si>
  <si>
    <t>474925f4-3872-4eb8-b482-f52c89db29a7579</t>
  </si>
  <si>
    <t>AW00018938</t>
  </si>
  <si>
    <t>jtIZNO2WJkWOsc3oOqe4Ag==</t>
  </si>
  <si>
    <t>474925f4-3872-4eb8-b482-f52c89db29a7580</t>
  </si>
  <si>
    <t>AW00019122</t>
  </si>
  <si>
    <t>fmAlBc3AWE24fma41/7UvA==</t>
  </si>
  <si>
    <t>474925f4-3872-4eb8-b482-f52c89db29a7581</t>
  </si>
  <si>
    <t>AW00019849</t>
  </si>
  <si>
    <t>mYAMOZnfEEONS18GG3aq+g==</t>
  </si>
  <si>
    <t>474925f4-3872-4eb8-b482-f52c89db29a7582</t>
  </si>
  <si>
    <t>AW00020364</t>
  </si>
  <si>
    <t>iobNFp9100OEHjbLj00C5g==</t>
  </si>
  <si>
    <t>474925f4-3872-4eb8-b482-f52c89db29a7583</t>
  </si>
  <si>
    <t>AW00020449</t>
  </si>
  <si>
    <t>GjfufQrx7kq48zVAJdb1Eg==</t>
  </si>
  <si>
    <t>474925f4-3872-4eb8-b482-f52c89db29a7584</t>
  </si>
  <si>
    <t>AW00020496</t>
  </si>
  <si>
    <t>cQBaC8x8jEy6Z8qpLjsndg==</t>
  </si>
  <si>
    <t>474925f4-3872-4eb8-b482-f52c89db29a7585</t>
  </si>
  <si>
    <t>AW00020516</t>
  </si>
  <si>
    <t>iDwbrwQHpUGukojK7FuWXg==</t>
  </si>
  <si>
    <t>474925f4-3872-4eb8-b482-f52c89db29a7586</t>
  </si>
  <si>
    <t>AW00020527</t>
  </si>
  <si>
    <t>LbzwkYofW0ewrpKHGU1y6A==</t>
  </si>
  <si>
    <t>474925f4-3872-4eb8-b482-f52c89db29a7587</t>
  </si>
  <si>
    <t>AW00020695</t>
  </si>
  <si>
    <t>gwM/tJqJhkaQzq0HP9Gs/g==</t>
  </si>
  <si>
    <t>474925f4-3872-4eb8-b482-f52c89db29a7588</t>
  </si>
  <si>
    <t>AW00021934</t>
  </si>
  <si>
    <t>5IP9p3PPR02naAZqcreLgg==</t>
  </si>
  <si>
    <t>474925f4-3872-4eb8-b482-f52c89db29a7589</t>
  </si>
  <si>
    <t>AW00022010</t>
  </si>
  <si>
    <t>iDOS51ykyEimDW+meUJSqg==</t>
  </si>
  <si>
    <t>474925f4-3872-4eb8-b482-f52c89db29a7590</t>
  </si>
  <si>
    <t>AW00022347</t>
  </si>
  <si>
    <t>bhaTYuQOeUiZIFMyv1oBJw==</t>
  </si>
  <si>
    <t>474925f4-3872-4eb8-b482-f52c89db29a7591</t>
  </si>
  <si>
    <t>AW00022367</t>
  </si>
  <si>
    <t>X4DZRRQz8kyu2R8UBqpFuw==</t>
  </si>
  <si>
    <t>474925f4-3872-4eb8-b482-f52c89db29a7592</t>
  </si>
  <si>
    <t>AW00022876</t>
  </si>
  <si>
    <t>bfNEx50UNkKccm/9q0AwyA==</t>
  </si>
  <si>
    <t>474925f4-3872-4eb8-b482-f52c89db29a7593</t>
  </si>
  <si>
    <t>AW00023004</t>
  </si>
  <si>
    <t>NsiPFpQoHkSNVNtmrBoCbg==</t>
  </si>
  <si>
    <t>474925f4-3872-4eb8-b482-f52c89db29a7594</t>
  </si>
  <si>
    <t>AW00023047</t>
  </si>
  <si>
    <t>COU+jULZ/U6KWk+lYLa07g==</t>
  </si>
  <si>
    <t>474925f4-3872-4eb8-b482-f52c89db29a7595</t>
  </si>
  <si>
    <t>AW00023194</t>
  </si>
  <si>
    <t>wnWJ4VTZc0eXzeY708RzHg==</t>
  </si>
  <si>
    <t>474925f4-3872-4eb8-b482-f52c89db29a7596</t>
  </si>
  <si>
    <t>AW00023286</t>
  </si>
  <si>
    <t>+EDRD6Sh0ka8wOUDYKw50g==</t>
  </si>
  <si>
    <t>474925f4-3872-4eb8-b482-f52c89db29a7597</t>
  </si>
  <si>
    <t>AW00023337</t>
  </si>
  <si>
    <t>nMWRx3Dr9EyRUqnZMED0tA==</t>
  </si>
  <si>
    <t>474925f4-3872-4eb8-b482-f52c89db29a7598</t>
  </si>
  <si>
    <t>AW00023464</t>
  </si>
  <si>
    <t>uI4iGl4c2k2be3nTFsVJ+w==</t>
  </si>
  <si>
    <t>474925f4-3872-4eb8-b482-f52c89db29a7599</t>
  </si>
  <si>
    <t>AW00023558</t>
  </si>
  <si>
    <t>xLD6rtYT7E22yODrXLDmow==</t>
  </si>
  <si>
    <t>474925f4-3872-4eb8-b482-f52c89db29a7600</t>
  </si>
  <si>
    <t>AW00023586</t>
  </si>
  <si>
    <t>tJHN1Hmiak69xwCaeWs6dg==</t>
  </si>
  <si>
    <t>474925f4-3872-4eb8-b482-f52c89db29a7601</t>
  </si>
  <si>
    <t>AW00023816</t>
  </si>
  <si>
    <t>RmZJEtZI0kG6EvLc9jfDSg==</t>
  </si>
  <si>
    <t>474925f4-3872-4eb8-b482-f52c89db29a7602</t>
  </si>
  <si>
    <t>AW00023818</t>
  </si>
  <si>
    <t>OHDlaY4NjUWw7DDJOX+EsA==</t>
  </si>
  <si>
    <t>474925f4-3872-4eb8-b482-f52c89db29a7603</t>
  </si>
  <si>
    <t>AW00023864</t>
  </si>
  <si>
    <t>t3OOfFJ310KkjW7bBuwjMg==</t>
  </si>
  <si>
    <t>474925f4-3872-4eb8-b482-f52c89db29a7604</t>
  </si>
  <si>
    <t>AW00024275</t>
  </si>
  <si>
    <t>xiZzBotX+UigH3N/vsyvxg==</t>
  </si>
  <si>
    <t>474925f4-3872-4eb8-b482-f52c89db29a7605</t>
  </si>
  <si>
    <t>AW00024928</t>
  </si>
  <si>
    <t>vY8M8IfzCk2NAHfWAejtxQ==</t>
  </si>
  <si>
    <t>474925f4-3872-4eb8-b482-f52c89db29a7606</t>
  </si>
  <si>
    <t>AW00024930</t>
  </si>
  <si>
    <t>JJqTLN9b4EaFUo59K9o23Q==</t>
  </si>
  <si>
    <t>474925f4-3872-4eb8-b482-f52c89db29a7607</t>
  </si>
  <si>
    <t>AW00025076</t>
  </si>
  <si>
    <t>CN2xrBBFPUK9pop2YBJKuA==</t>
  </si>
  <si>
    <t>474925f4-3872-4eb8-b482-f52c89db29a7608</t>
  </si>
  <si>
    <t>AW00025279</t>
  </si>
  <si>
    <t>OkS5Zop1jkKK6dKUwP4rMw==</t>
  </si>
  <si>
    <t>474925f4-3872-4eb8-b482-f52c89db29a7609</t>
  </si>
  <si>
    <t>AW00026467</t>
  </si>
  <si>
    <t>xYEaUUWe7U6vZxB7QPE/6g==</t>
  </si>
  <si>
    <t>474925f4-3872-4eb8-b482-f52c89db29a7610</t>
  </si>
  <si>
    <t>AW00026525</t>
  </si>
  <si>
    <t>vOgjX6ok8UiSyJEnIWINgw==</t>
  </si>
  <si>
    <t>474925f4-3872-4eb8-b482-f52c89db29a7611</t>
  </si>
  <si>
    <t>AW00026617</t>
  </si>
  <si>
    <t>8Zkf0AjwfUqlJecfNVI0+Q==</t>
  </si>
  <si>
    <t>474925f4-3872-4eb8-b482-f52c89db29a7612</t>
  </si>
  <si>
    <t>AW00026626</t>
  </si>
  <si>
    <t>RyHv/HP5d0qFampUb7Mmtg==</t>
  </si>
  <si>
    <t>474925f4-3872-4eb8-b482-f52c89db29a7613</t>
  </si>
  <si>
    <t>AW00026639</t>
  </si>
  <si>
    <t>xE82eEcgcUer3DTRIZIPqA==</t>
  </si>
  <si>
    <t>474925f4-3872-4eb8-b482-f52c89db29a7614</t>
  </si>
  <si>
    <t>AW00026676</t>
  </si>
  <si>
    <t>4++KHtCSdE+EwfI9cOeGTQ==</t>
  </si>
  <si>
    <t>474925f4-3872-4eb8-b482-f52c89db29a7615</t>
  </si>
  <si>
    <t>AW00026707</t>
  </si>
  <si>
    <t>veIjcQjdaUe2mC+JV3rtCQ==</t>
  </si>
  <si>
    <t>474925f4-3872-4eb8-b482-f52c89db29a7616</t>
  </si>
  <si>
    <t>AW00026712</t>
  </si>
  <si>
    <t>7L2YqiP6rkGYuoQe25XyQQ==</t>
  </si>
  <si>
    <t>474925f4-3872-4eb8-b482-f52c89db29a7617</t>
  </si>
  <si>
    <t>AW00027044</t>
  </si>
  <si>
    <t>T4CC39QhnUmJGlUzphjK7w==</t>
  </si>
  <si>
    <t>474925f4-3872-4eb8-b482-f52c89db29a7618</t>
  </si>
  <si>
    <t>AW00027069</t>
  </si>
  <si>
    <t>dJuEGX/gZU6YpvcMSDNa+g==</t>
  </si>
  <si>
    <t>474925f4-3872-4eb8-b482-f52c89db29a7619</t>
  </si>
  <si>
    <t>AW00027278</t>
  </si>
  <si>
    <t>y/sDm3000kuN+WjmVXA11Q==</t>
  </si>
  <si>
    <t>474925f4-3872-4eb8-b482-f52c89db29a7620</t>
  </si>
  <si>
    <t>AW00027288</t>
  </si>
  <si>
    <t>HzuU4NfBNEma+al5Doz1+Q==</t>
  </si>
  <si>
    <t>474925f4-3872-4eb8-b482-f52c89db29a7621</t>
  </si>
  <si>
    <t>AW00027646</t>
  </si>
  <si>
    <t>NDB3C9Y7hUWu/uDiyAqqnQ==</t>
  </si>
  <si>
    <t>474925f4-3872-4eb8-b482-f52c89db29a7622</t>
  </si>
  <si>
    <t>AW00027670</t>
  </si>
  <si>
    <t>tAMKJqrDkEGsw1eMKT8nRQ==</t>
  </si>
  <si>
    <t>474925f4-3872-4eb8-b482-f52c89db29a7623</t>
  </si>
  <si>
    <t>AW00028096</t>
  </si>
  <si>
    <t>372D02M1vkO7Uaw2HmEdFg==</t>
  </si>
  <si>
    <t>474925f4-3872-4eb8-b482-f52c89db29a7624</t>
  </si>
  <si>
    <t>AW00028269</t>
  </si>
  <si>
    <t>oT+E0pyslUq0zspZlIeRmA==</t>
  </si>
  <si>
    <t>474925f4-3872-4eb8-b482-f52c89db29a7625</t>
  </si>
  <si>
    <t>AW00028835</t>
  </si>
  <si>
    <t>4Z4sBLVU7ECfhSB7DgDfGA==</t>
  </si>
  <si>
    <t>474925f4-3872-4eb8-b482-f52c89db29a7626</t>
  </si>
  <si>
    <t>AW00029234</t>
  </si>
  <si>
    <t>a/ExAlKg8kO4w/bf+JrWKQ==</t>
  </si>
  <si>
    <t>474925f4-3872-4eb8-b482-f52c89db29a7627</t>
  </si>
  <si>
    <t>AW00011656</t>
  </si>
  <si>
    <t>9WjLE/LjD0i8V6meNSxN1g==</t>
  </si>
  <si>
    <t>474925f4-3872-4eb8-b482-f52c89db29a7628</t>
  </si>
  <si>
    <t>AW00011674</t>
  </si>
  <si>
    <t>lZBcq3TRDEylbs19lXHIKw==</t>
  </si>
  <si>
    <t>474925f4-3872-4eb8-b482-f52c89db29a7629</t>
  </si>
  <si>
    <t>AW00011687</t>
  </si>
  <si>
    <t>ucFFFdamzE66POYoOg1QdA==</t>
  </si>
  <si>
    <t>474925f4-3872-4eb8-b482-f52c89db29a7630</t>
  </si>
  <si>
    <t>AW00011716</t>
  </si>
  <si>
    <t>ZtxUH7Iy20iqXUsaaiL63w==</t>
  </si>
  <si>
    <t>474925f4-3872-4eb8-b482-f52c89db29a7631</t>
  </si>
  <si>
    <t>AW00011773</t>
  </si>
  <si>
    <t>LPTXQa3UZ0SXD65IvcnqCQ==</t>
  </si>
  <si>
    <t>474925f4-3872-4eb8-b482-f52c89db29a7632</t>
  </si>
  <si>
    <t>AW00011852</t>
  </si>
  <si>
    <t>RmaZ/+yoa0GxS1tVXfR+Uw==</t>
  </si>
  <si>
    <t>474925f4-3872-4eb8-b482-f52c89db29a7633</t>
  </si>
  <si>
    <t>AW00012071</t>
  </si>
  <si>
    <t>qWrqxzHxWkqogeEQcVummA==</t>
  </si>
  <si>
    <t>474925f4-3872-4eb8-b482-f52c89db29a7634</t>
  </si>
  <si>
    <t>AW00013019</t>
  </si>
  <si>
    <t>4EtXZVKlskO6nx1I6+F3Vw==</t>
  </si>
  <si>
    <t>474925f4-3872-4eb8-b482-f52c89db29a7635</t>
  </si>
  <si>
    <t>AW00013166</t>
  </si>
  <si>
    <t>6gAkcgUZAEeUl6DJXlwlWw==</t>
  </si>
  <si>
    <t>474925f4-3872-4eb8-b482-f52c89db29a7636</t>
  </si>
  <si>
    <t>AW00013287</t>
  </si>
  <si>
    <t>bD1x0Wu0JkCJWHnGQde/lg==</t>
  </si>
  <si>
    <t>474925f4-3872-4eb8-b482-f52c89db29a7637</t>
  </si>
  <si>
    <t>AW00013454</t>
  </si>
  <si>
    <t>NO8OT9KCp0SVP/0YvvjRzA==</t>
  </si>
  <si>
    <t>474925f4-3872-4eb8-b482-f52c89db29a7638</t>
  </si>
  <si>
    <t>AW00014248</t>
  </si>
  <si>
    <t>Cdu6TOfrA0SrYxoNz04XJA==</t>
  </si>
  <si>
    <t>474925f4-3872-4eb8-b482-f52c89db29a7639</t>
  </si>
  <si>
    <t>AW00014258</t>
  </si>
  <si>
    <t>isnYyu5H/0+ipcUoDfP3AQ==</t>
  </si>
  <si>
    <t>474925f4-3872-4eb8-b482-f52c89db29a7640</t>
  </si>
  <si>
    <t>AW00014292</t>
  </si>
  <si>
    <t>CaTiiNSPZky0v3tigcvtZQ==</t>
  </si>
  <si>
    <t>474925f4-3872-4eb8-b482-f52c89db29a7641</t>
  </si>
  <si>
    <t>AW00014731</t>
  </si>
  <si>
    <t>+CsAvV/r4UqhT2pQe8YDNw==</t>
  </si>
  <si>
    <t>474925f4-3872-4eb8-b482-f52c89db29a7642</t>
  </si>
  <si>
    <t>AW00014750</t>
  </si>
  <si>
    <t>D/2IKtVwgEeKjZOtCqwd4w==</t>
  </si>
  <si>
    <t>474925f4-3872-4eb8-b482-f52c89db29a7643</t>
  </si>
  <si>
    <t>AW00015276</t>
  </si>
  <si>
    <t>l2/TiSoM7keb7+T/jhE0Bg==</t>
  </si>
  <si>
    <t>474925f4-3872-4eb8-b482-f52c89db29a7644</t>
  </si>
  <si>
    <t>AW00015484</t>
  </si>
  <si>
    <t>AGTJOP9hkEOlCZajwAd+Sw==</t>
  </si>
  <si>
    <t>474925f4-3872-4eb8-b482-f52c89db29a7645</t>
  </si>
  <si>
    <t>AW00015813</t>
  </si>
  <si>
    <t>Sz8YQThIg0isgU0bXeRi8g==</t>
  </si>
  <si>
    <t>474925f4-3872-4eb8-b482-f52c89db29a7646</t>
  </si>
  <si>
    <t>AW00016066</t>
  </si>
  <si>
    <t>oYQi5GwGX0KIBCURQ4gEcA==</t>
  </si>
  <si>
    <t>474925f4-3872-4eb8-b482-f52c89db29a7647</t>
  </si>
  <si>
    <t>AW00016673</t>
  </si>
  <si>
    <t>OHU0xA3zNkahNwgfVbQiPg==</t>
  </si>
  <si>
    <t>474925f4-3872-4eb8-b482-f52c89db29a7648</t>
  </si>
  <si>
    <t>AW00016813</t>
  </si>
  <si>
    <t>e6Sg7FpHokm8dbZJHMYGLQ==</t>
  </si>
  <si>
    <t>474925f4-3872-4eb8-b482-f52c89db29a7649</t>
  </si>
  <si>
    <t>AW00016887</t>
  </si>
  <si>
    <t>4X5p0blOUUSm8lcJtJAzSA==</t>
  </si>
  <si>
    <t>474925f4-3872-4eb8-b482-f52c89db29a7650</t>
  </si>
  <si>
    <t>AW00016897</t>
  </si>
  <si>
    <t>X8RQO5eFiUOpkTDNvX3ZEg==</t>
  </si>
  <si>
    <t>474925f4-3872-4eb8-b482-f52c89db29a7651</t>
  </si>
  <si>
    <t>AW00017122</t>
  </si>
  <si>
    <t>aBIczlYUgEi66aezi6D2hw==</t>
  </si>
  <si>
    <t>474925f4-3872-4eb8-b482-f52c89db29a7652</t>
  </si>
  <si>
    <t>AW00017153</t>
  </si>
  <si>
    <t>mI7awiuNx0aBmHUpYsS//Q==</t>
  </si>
  <si>
    <t>474925f4-3872-4eb8-b482-f52c89db29a7653</t>
  </si>
  <si>
    <t>AW00017155</t>
  </si>
  <si>
    <t>UuX33C6JFkmfmGTgjSU8ng==</t>
  </si>
  <si>
    <t>474925f4-3872-4eb8-b482-f52c89db29a7654</t>
  </si>
  <si>
    <t>AW00017176</t>
  </si>
  <si>
    <t>DPnzu3k7HkOrD32AUhJ2yw==</t>
  </si>
  <si>
    <t>474925f4-3872-4eb8-b482-f52c89db29a7655</t>
  </si>
  <si>
    <t>AW00017441</t>
  </si>
  <si>
    <t>mUOlfX4FeUqzI6vamom9AA==</t>
  </si>
  <si>
    <t>474925f4-3872-4eb8-b482-f52c89db29a7656</t>
  </si>
  <si>
    <t>AW00017668</t>
  </si>
  <si>
    <t>sozMdam1pk2+Mw/PO6c3bg==</t>
  </si>
  <si>
    <t>474925f4-3872-4eb8-b482-f52c89db29a7657</t>
  </si>
  <si>
    <t>AW00018418</t>
  </si>
  <si>
    <t>UljMUa/lAk2LbxwxhsBr5A==</t>
  </si>
  <si>
    <t>474925f4-3872-4eb8-b482-f52c89db29a7658</t>
  </si>
  <si>
    <t>AW00018498</t>
  </si>
  <si>
    <t>vHY4dpTdxUCgLqLsbvAVFA==</t>
  </si>
  <si>
    <t>474925f4-3872-4eb8-b482-f52c89db29a7659</t>
  </si>
  <si>
    <t>AW00018669</t>
  </si>
  <si>
    <t>I+uKr/DlDEyz5qT1PtXKVw==</t>
  </si>
  <si>
    <t>474925f4-3872-4eb8-b482-f52c89db29a7660</t>
  </si>
  <si>
    <t>AW00018784</t>
  </si>
  <si>
    <t>m7hr8IMGMUWzAp3Wu5IjJA==</t>
  </si>
  <si>
    <t>474925f4-3872-4eb8-b482-f52c89db29a7661</t>
  </si>
  <si>
    <t>AW00018864</t>
  </si>
  <si>
    <t>0xDzsgQnOkGq5uHfkLiQ8w==</t>
  </si>
  <si>
    <t>474925f4-3872-4eb8-b482-f52c89db29a7662</t>
  </si>
  <si>
    <t>AW00018866</t>
  </si>
  <si>
    <t>PJfcVBxloEmUmG/VLzZ27A==</t>
  </si>
  <si>
    <t>474925f4-3872-4eb8-b482-f52c89db29a7663</t>
  </si>
  <si>
    <t>AW00018869</t>
  </si>
  <si>
    <t>+LpbpIIxkEKtSIe5jYlQTQ==</t>
  </si>
  <si>
    <t>474925f4-3872-4eb8-b482-f52c89db29a7664</t>
  </si>
  <si>
    <t>AW00018893</t>
  </si>
  <si>
    <t>b8H0/n91UUqs4i3s5GOMZQ==</t>
  </si>
  <si>
    <t>474925f4-3872-4eb8-b482-f52c89db29a7665</t>
  </si>
  <si>
    <t>AW00019393</t>
  </si>
  <si>
    <t>j+UjmfaC0kCFXzNsKgUfwQ==</t>
  </si>
  <si>
    <t>474925f4-3872-4eb8-b482-f52c89db29a7666</t>
  </si>
  <si>
    <t>AW00019547</t>
  </si>
  <si>
    <t>nSbPrl1tF0KbTdguzcPh+w==</t>
  </si>
  <si>
    <t>474925f4-3872-4eb8-b482-f52c89db29a7667</t>
  </si>
  <si>
    <t>AW00020111</t>
  </si>
  <si>
    <t>qRb8aIafakCx0izRb43NuQ==</t>
  </si>
  <si>
    <t>474925f4-3872-4eb8-b482-f52c89db29a7668</t>
  </si>
  <si>
    <t>AW00020294</t>
  </si>
  <si>
    <t>tC6Wni/zYUG77ewRLtnrKw==</t>
  </si>
  <si>
    <t>474925f4-3872-4eb8-b482-f52c89db29a7669</t>
  </si>
  <si>
    <t>AW00020411</t>
  </si>
  <si>
    <t>jtyriYkMi02ptrHDCpFIvQ==</t>
  </si>
  <si>
    <t>474925f4-3872-4eb8-b482-f52c89db29a7670</t>
  </si>
  <si>
    <t>AW00020459</t>
  </si>
  <si>
    <t>mTcMLwEDGE6xUz3mXxlfDg==</t>
  </si>
  <si>
    <t>474925f4-3872-4eb8-b482-f52c89db29a7671</t>
  </si>
  <si>
    <t>AW00020647</t>
  </si>
  <si>
    <t>qPLJZN9e80GKW/5uv8PxnQ==</t>
  </si>
  <si>
    <t>474925f4-3872-4eb8-b482-f52c89db29a7672</t>
  </si>
  <si>
    <t>AW00020654</t>
  </si>
  <si>
    <t>XEfY4NSOUUaXK0p1zuRs1w==</t>
  </si>
  <si>
    <t>474925f4-3872-4eb8-b482-f52c89db29a7673</t>
  </si>
  <si>
    <t>AW00020666</t>
  </si>
  <si>
    <t>1xcK9zuq40SE1hnScBtYxg==</t>
  </si>
  <si>
    <t>474925f4-3872-4eb8-b482-f52c89db29a7674</t>
  </si>
  <si>
    <t>AW00020677</t>
  </si>
  <si>
    <t>D91CphCLEUueJ9wtL/DupQ==</t>
  </si>
  <si>
    <t>474925f4-3872-4eb8-b482-f52c89db29a7675</t>
  </si>
  <si>
    <t>AW00021488</t>
  </si>
  <si>
    <t>w1ztqJ5MoEiDPatIsAfSzQ==</t>
  </si>
  <si>
    <t>474925f4-3872-4eb8-b482-f52c89db29a7676</t>
  </si>
  <si>
    <t>AW00021575</t>
  </si>
  <si>
    <t>3cT/IQF+m0SICj+mxBn2Ug==</t>
  </si>
  <si>
    <t>474925f4-3872-4eb8-b482-f52c89db29a7677</t>
  </si>
  <si>
    <t>AW00021660</t>
  </si>
  <si>
    <t>hcp3yZ0psU2SZRec7TpiJQ==</t>
  </si>
  <si>
    <t>474925f4-3872-4eb8-b482-f52c89db29a7678</t>
  </si>
  <si>
    <t>AW00021687</t>
  </si>
  <si>
    <t>+BqV2Be1ukWE4ojcGxm3+Q==</t>
  </si>
  <si>
    <t>474925f4-3872-4eb8-b482-f52c89db29a7679</t>
  </si>
  <si>
    <t>AW00021731</t>
  </si>
  <si>
    <t>4Q25reeKlEmyDwjIg5dofA==</t>
  </si>
  <si>
    <t>474925f4-3872-4eb8-b482-f52c89db29a7680</t>
  </si>
  <si>
    <t>AW00021785</t>
  </si>
  <si>
    <t>h/hxGe1Qq0qwo2gMjI4KSw==</t>
  </si>
  <si>
    <t>474925f4-3872-4eb8-b482-f52c89db29a7681</t>
  </si>
  <si>
    <t>AW00021928</t>
  </si>
  <si>
    <t>ory9H/nLJ0Ob+ZcUV7Mo9A==</t>
  </si>
  <si>
    <t>474925f4-3872-4eb8-b482-f52c89db29a7682</t>
  </si>
  <si>
    <t>AW00022082</t>
  </si>
  <si>
    <t>BBKtFA21gUG60OIPXV6XdQ==</t>
  </si>
  <si>
    <t>474925f4-3872-4eb8-b482-f52c89db29a7683</t>
  </si>
  <si>
    <t>AW00022139</t>
  </si>
  <si>
    <t>/CB6rs1zdkqqyHf3rqDZWA==</t>
  </si>
  <si>
    <t>474925f4-3872-4eb8-b482-f52c89db29a7684</t>
  </si>
  <si>
    <t>AW00022165</t>
  </si>
  <si>
    <t>O0wzvOLuXEGR2XouXCG+Nw==</t>
  </si>
  <si>
    <t>474925f4-3872-4eb8-b482-f52c89db29a7685</t>
  </si>
  <si>
    <t>AW00022365</t>
  </si>
  <si>
    <t>F8S7LDLxeEKUjaoIGoHZ0g==</t>
  </si>
  <si>
    <t>474925f4-3872-4eb8-b482-f52c89db29a7686</t>
  </si>
  <si>
    <t>AW00022887</t>
  </si>
  <si>
    <t>Tb4i0+DjwkisQ+RVw5T/Lg==</t>
  </si>
  <si>
    <t>474925f4-3872-4eb8-b482-f52c89db29a7687</t>
  </si>
  <si>
    <t>AW00023061</t>
  </si>
  <si>
    <t>jScZK2tni06TLPizgbgLiw==</t>
  </si>
  <si>
    <t>474925f4-3872-4eb8-b482-f52c89db29a7688</t>
  </si>
  <si>
    <t>AW00023149</t>
  </si>
  <si>
    <t>nO0RE/cZ7UebPU/WHUBsMQ==</t>
  </si>
  <si>
    <t>474925f4-3872-4eb8-b482-f52c89db29a7689</t>
  </si>
  <si>
    <t>AW00023216</t>
  </si>
  <si>
    <t>n31cqY7mn0+9NOOBX1J6uw==</t>
  </si>
  <si>
    <t>474925f4-3872-4eb8-b482-f52c89db29a7690</t>
  </si>
  <si>
    <t>AW00023471</t>
  </si>
  <si>
    <t>hkZ3Y3UDdkaNgIRFewPtIQ==</t>
  </si>
  <si>
    <t>474925f4-3872-4eb8-b482-f52c89db29a7691</t>
  </si>
  <si>
    <t>AW00023680</t>
  </si>
  <si>
    <t>LDmKpJGuJkqTXqU2iprHuA==</t>
  </si>
  <si>
    <t>474925f4-3872-4eb8-b482-f52c89db29a7692</t>
  </si>
  <si>
    <t>AW00023863</t>
  </si>
  <si>
    <t>Ag6FZJgCz0ykfVWtOMc5xQ==</t>
  </si>
  <si>
    <t>474925f4-3872-4eb8-b482-f52c89db29a7693</t>
  </si>
  <si>
    <t>AW00023886</t>
  </si>
  <si>
    <t>aFUC7VNoAUSLoydv9dq1QQ==</t>
  </si>
  <si>
    <t>474925f4-3872-4eb8-b482-f52c89db29a7694</t>
  </si>
  <si>
    <t>AW00024239</t>
  </si>
  <si>
    <t>I9HEwh1cskelozpeQL5ILA==</t>
  </si>
  <si>
    <t>474925f4-3872-4eb8-b482-f52c89db29a7695</t>
  </si>
  <si>
    <t>AW00024315</t>
  </si>
  <si>
    <t>mUHsbGljz0GrbgHcy5nGGw==</t>
  </si>
  <si>
    <t>474925f4-3872-4eb8-b482-f52c89db29a7696</t>
  </si>
  <si>
    <t>AW00024359</t>
  </si>
  <si>
    <t>mPwug2iFIEa+kZF66lejGw==</t>
  </si>
  <si>
    <t>474925f4-3872-4eb8-b482-f52c89db29a7697</t>
  </si>
  <si>
    <t>AW00024395</t>
  </si>
  <si>
    <t>dud/jE0J9Eyv0egnkqzPzw==</t>
  </si>
  <si>
    <t>474925f4-3872-4eb8-b482-f52c89db29a7698</t>
  </si>
  <si>
    <t>AW00024414</t>
  </si>
  <si>
    <t>YrzNtuja8E6THE8YyAFTjw==</t>
  </si>
  <si>
    <t>474925f4-3872-4eb8-b482-f52c89db29a7699</t>
  </si>
  <si>
    <t>AW00024516</t>
  </si>
  <si>
    <t>btRQQLjCV0mhL+8bYJ2RhQ==</t>
  </si>
  <si>
    <t>474925f4-3872-4eb8-b482-f52c89db29a7700</t>
  </si>
  <si>
    <t>AW00024750</t>
  </si>
  <si>
    <t>6s4TXDH//Em5W9IoOOdP7A==</t>
  </si>
  <si>
    <t>474925f4-3872-4eb8-b482-f52c89db29a7701</t>
  </si>
  <si>
    <t>AW00025148</t>
  </si>
  <si>
    <t>rsRpkBKNEEeotrnaaXZtFQ==</t>
  </si>
  <si>
    <t>474925f4-3872-4eb8-b482-f52c89db29a7702</t>
  </si>
  <si>
    <t>AW00025163</t>
  </si>
  <si>
    <t>DYudapII+Uec+9fGrPUOfg==</t>
  </si>
  <si>
    <t>474925f4-3872-4eb8-b482-f52c89db29a7703</t>
  </si>
  <si>
    <t>AW00025867</t>
  </si>
  <si>
    <t>TbYW+bHbo0Si2dWy9rQagQ==</t>
  </si>
  <si>
    <t>474925f4-3872-4eb8-b482-f52c89db29a7704</t>
  </si>
  <si>
    <t>AW00026048</t>
  </si>
  <si>
    <t>7ZtD4zikNUSmeBIBsibLfQ==</t>
  </si>
  <si>
    <t>474925f4-3872-4eb8-b482-f52c89db29a7705</t>
  </si>
  <si>
    <t>AW00026107</t>
  </si>
  <si>
    <t>b5s17FmQhEi4mRWJ9ZiEng==</t>
  </si>
  <si>
    <t>474925f4-3872-4eb8-b482-f52c89db29a7706</t>
  </si>
  <si>
    <t>AW00026108</t>
  </si>
  <si>
    <t>Q6SP89YaC0iXwuBaCGwf5w==</t>
  </si>
  <si>
    <t>474925f4-3872-4eb8-b482-f52c89db29a7707</t>
  </si>
  <si>
    <t>AW00026234</t>
  </si>
  <si>
    <t>JmNnxq5DGkqcHL0ulUrT+w==</t>
  </si>
  <si>
    <t>474925f4-3872-4eb8-b482-f52c89db29a7708</t>
  </si>
  <si>
    <t>AW00026329</t>
  </si>
  <si>
    <t>gCbG4jmeGkmk4Broncp+Dw==</t>
  </si>
  <si>
    <t>474925f4-3872-4eb8-b482-f52c89db29a7709</t>
  </si>
  <si>
    <t>AW00026346</t>
  </si>
  <si>
    <t>+JjfGdUqDUijJJRvxv+fhQ==</t>
  </si>
  <si>
    <t>474925f4-3872-4eb8-b482-f52c89db29a7710</t>
  </si>
  <si>
    <t>AW00026486</t>
  </si>
  <si>
    <t>+B+wILCMgUyP4HWkBnTm5Q==</t>
  </si>
  <si>
    <t>474925f4-3872-4eb8-b482-f52c89db29a7711</t>
  </si>
  <si>
    <t>AW00026510</t>
  </si>
  <si>
    <t>FsHQLtWWHkioPO5ofi0TBA==</t>
  </si>
  <si>
    <t>474925f4-3872-4eb8-b482-f52c89db29a7712</t>
  </si>
  <si>
    <t>AW00026596</t>
  </si>
  <si>
    <t>GzYQIFlu0EmkAmHxkprQcQ==</t>
  </si>
  <si>
    <t>474925f4-3872-4eb8-b482-f52c89db29a7713</t>
  </si>
  <si>
    <t>AW00027032</t>
  </si>
  <si>
    <t>dmamzrGHCkqGwjFQ/z87gA==</t>
  </si>
  <si>
    <t>474925f4-3872-4eb8-b482-f52c89db29a7714</t>
  </si>
  <si>
    <t>AW00027448</t>
  </si>
  <si>
    <t>vJfo6al0k0CDbN0U5QKSAQ==</t>
  </si>
  <si>
    <t>474925f4-3872-4eb8-b482-f52c89db29a7715</t>
  </si>
  <si>
    <t>AW00027534</t>
  </si>
  <si>
    <t>JTW752Jg2ECeUvQNakg/vg==</t>
  </si>
  <si>
    <t>474925f4-3872-4eb8-b482-f52c89db29a7716</t>
  </si>
  <si>
    <t>AW00027914</t>
  </si>
  <si>
    <t>7VGO4hMAUUSFwDPUAKdn7w==</t>
  </si>
  <si>
    <t>474925f4-3872-4eb8-b482-f52c89db29a7717</t>
  </si>
  <si>
    <t>AW00027917</t>
  </si>
  <si>
    <t>XZVu5V94sEuXBbv8LXj7rg==</t>
  </si>
  <si>
    <t>474925f4-3872-4eb8-b482-f52c89db29a7718</t>
  </si>
  <si>
    <t>AW00028005</t>
  </si>
  <si>
    <t>r5bh9pf4vE6+WQAFljnWBQ==</t>
  </si>
  <si>
    <t>474925f4-3872-4eb8-b482-f52c89db29a7719</t>
  </si>
  <si>
    <t>AW00028063</t>
  </si>
  <si>
    <t>lkw/ZEHpkEOpoSi6yapTaQ==</t>
  </si>
  <si>
    <t>474925f4-3872-4eb8-b482-f52c89db29a7720</t>
  </si>
  <si>
    <t>AW00028170</t>
  </si>
  <si>
    <t>3C7zYt2bakOC19oThcq2mQ==</t>
  </si>
  <si>
    <t>474925f4-3872-4eb8-b482-f52c89db29a7721</t>
  </si>
  <si>
    <t>AW00029009</t>
  </si>
  <si>
    <t>63LBftyAmE6oxAUgBk7CVA==</t>
  </si>
  <si>
    <t>474925f4-3872-4eb8-b482-f52c89db29a7722</t>
  </si>
  <si>
    <t>AW00029260</t>
  </si>
  <si>
    <t>n+9dz3GID0KD3MXXQx3E/w==</t>
  </si>
  <si>
    <t>474925f4-3872-4eb8-b482-f52c89db29a7723</t>
  </si>
  <si>
    <t>AW00011127</t>
  </si>
  <si>
    <t>hIbPtOiX1EmiQ3Fw0YHw4g==</t>
  </si>
  <si>
    <t>474925f4-3872-4eb8-b482-f52c89db29a7724</t>
  </si>
  <si>
    <t>AW00011220</t>
  </si>
  <si>
    <t>ja8ehKwAj0CZ7R5m775mvQ==</t>
  </si>
  <si>
    <t>474925f4-3872-4eb8-b482-f52c89db29a7725</t>
  </si>
  <si>
    <t>AW00011252</t>
  </si>
  <si>
    <t>smq+DsGVh0WQIz18Uri1sw==</t>
  </si>
  <si>
    <t>474925f4-3872-4eb8-b482-f52c89db29a7726</t>
  </si>
  <si>
    <t>AW00011273</t>
  </si>
  <si>
    <t>Ul7FCC/VHEOU/m59ME/b8g==</t>
  </si>
  <si>
    <t>474925f4-3872-4eb8-b482-f52c89db29a7727</t>
  </si>
  <si>
    <t>AW00011624</t>
  </si>
  <si>
    <t>U9G2vEygtU+2NM1VsX+dqw==</t>
  </si>
  <si>
    <t>474925f4-3872-4eb8-b482-f52c89db29a7728</t>
  </si>
  <si>
    <t>AW00011721</t>
  </si>
  <si>
    <t>L3lFUpw4j0KPccU0hvZHaA==</t>
  </si>
  <si>
    <t>474925f4-3872-4eb8-b482-f52c89db29a7729</t>
  </si>
  <si>
    <t>AW00011850</t>
  </si>
  <si>
    <t>LlR6/S+frUap7P0xFwVbAQ==</t>
  </si>
  <si>
    <t>474925f4-3872-4eb8-b482-f52c89db29a7730</t>
  </si>
  <si>
    <t>AW00012104</t>
  </si>
  <si>
    <t>6QzChaJpf0aaknpMX2BNaA==</t>
  </si>
  <si>
    <t>474925f4-3872-4eb8-b482-f52c89db29a7731</t>
  </si>
  <si>
    <t>AW00012135</t>
  </si>
  <si>
    <t>HiICNrumIEGkUepDWtbFQg==</t>
  </si>
  <si>
    <t>474925f4-3872-4eb8-b482-f52c89db29a7732</t>
  </si>
  <si>
    <t>AW00012151</t>
  </si>
  <si>
    <t>+6oGaWOZfEinz3ok7xl5Iw==</t>
  </si>
  <si>
    <t>474925f4-3872-4eb8-b482-f52c89db29a7733</t>
  </si>
  <si>
    <t>AW00012432</t>
  </si>
  <si>
    <t>Fp3k9gz0f0ukxMHmeY8W3A==</t>
  </si>
  <si>
    <t>474925f4-3872-4eb8-b482-f52c89db29a7734</t>
  </si>
  <si>
    <t>AW00012876</t>
  </si>
  <si>
    <t>ybEwpWBfM0mL6ZiH2og0QQ==</t>
  </si>
  <si>
    <t>474925f4-3872-4eb8-b482-f52c89db29a7735</t>
  </si>
  <si>
    <t>AW00013195</t>
  </si>
  <si>
    <t>vsAnnVfxZU+LnlmmImxz/w==</t>
  </si>
  <si>
    <t>474925f4-3872-4eb8-b482-f52c89db29a7736</t>
  </si>
  <si>
    <t>AW00013352</t>
  </si>
  <si>
    <t>JwG5gg7hmEWbUf7nhxesDg==</t>
  </si>
  <si>
    <t>474925f4-3872-4eb8-b482-f52c89db29a7737</t>
  </si>
  <si>
    <t>AW00013874</t>
  </si>
  <si>
    <t>zn8LoElmZU6Ee369J0k8UQ==</t>
  </si>
  <si>
    <t>474925f4-3872-4eb8-b482-f52c89db29a7738</t>
  </si>
  <si>
    <t>AW00014081</t>
  </si>
  <si>
    <t>Bqx/N/9a+ECzZ4fmmKUOjw==</t>
  </si>
  <si>
    <t>474925f4-3872-4eb8-b482-f52c89db29a7739</t>
  </si>
  <si>
    <t>AW00014104</t>
  </si>
  <si>
    <t>4QYTp7hL/0uX49It3kGAuA==</t>
  </si>
  <si>
    <t>474925f4-3872-4eb8-b482-f52c89db29a7740</t>
  </si>
  <si>
    <t>AW00014339</t>
  </si>
  <si>
    <t>IH8fxs4ICkKRsgs42P7m3g==</t>
  </si>
  <si>
    <t>474925f4-3872-4eb8-b482-f52c89db29a7741</t>
  </si>
  <si>
    <t>AW00014595</t>
  </si>
  <si>
    <t>y14FQ0qfYUO5NF2IbBUl0w==</t>
  </si>
  <si>
    <t>474925f4-3872-4eb8-b482-f52c89db29a7742</t>
  </si>
  <si>
    <t>AW00015013</t>
  </si>
  <si>
    <t>VjPMlFAQPUqWp1WBXY3RiA==</t>
  </si>
  <si>
    <t>474925f4-3872-4eb8-b482-f52c89db29a7743</t>
  </si>
  <si>
    <t>AW00015368</t>
  </si>
  <si>
    <t>1fhbonRHsEelbW1ngM3SpA==</t>
  </si>
  <si>
    <t>474925f4-3872-4eb8-b482-f52c89db29a7744</t>
  </si>
  <si>
    <t>AW00015429</t>
  </si>
  <si>
    <t>K893WMIWxkmaARZ5ppJ7wQ==</t>
  </si>
  <si>
    <t>474925f4-3872-4eb8-b482-f52c89db29a7745</t>
  </si>
  <si>
    <t>AW00015897</t>
  </si>
  <si>
    <t>Ei9tBy/Ei0GI03E/HDUq5Q==</t>
  </si>
  <si>
    <t>474925f4-3872-4eb8-b482-f52c89db29a7746</t>
  </si>
  <si>
    <t>AW00015955</t>
  </si>
  <si>
    <t>3K4BI0LTAk2mOlHMrXj8lQ==</t>
  </si>
  <si>
    <t>474925f4-3872-4eb8-b482-f52c89db29a7747</t>
  </si>
  <si>
    <t>AW00015986</t>
  </si>
  <si>
    <t>00LiRu9sHE+ir8n6/uHTOQ==</t>
  </si>
  <si>
    <t>474925f4-3872-4eb8-b482-f52c89db29a7748</t>
  </si>
  <si>
    <t>AW00016081</t>
  </si>
  <si>
    <t>h9kSavjuiUaTQQQhGRHkQw==</t>
  </si>
  <si>
    <t>474925f4-3872-4eb8-b482-f52c89db29a7749</t>
  </si>
  <si>
    <t>AW00016094</t>
  </si>
  <si>
    <t>BdMi89Cn9kKIqvL1MlTeTQ==</t>
  </si>
  <si>
    <t>474925f4-3872-4eb8-b482-f52c89db29a7750</t>
  </si>
  <si>
    <t>AW00016377</t>
  </si>
  <si>
    <t>pQSaU5bdMku8J/B8N+4XSA==</t>
  </si>
  <si>
    <t>474925f4-3872-4eb8-b482-f52c89db29a7751</t>
  </si>
  <si>
    <t>AW00016750</t>
  </si>
  <si>
    <t>4WZomIYrRk6Wd8a0ibo6aw==</t>
  </si>
  <si>
    <t>474925f4-3872-4eb8-b482-f52c89db29a7752</t>
  </si>
  <si>
    <t>AW00017398</t>
  </si>
  <si>
    <t>9J/MGg7O1U6NRzu8uHm9Mw==</t>
  </si>
  <si>
    <t>474925f4-3872-4eb8-b482-f52c89db29a7753</t>
  </si>
  <si>
    <t>AW00017568</t>
  </si>
  <si>
    <t>24zfn7f8Hk2zqRk7c79qOg==</t>
  </si>
  <si>
    <t>474925f4-3872-4eb8-b482-f52c89db29a7754</t>
  </si>
  <si>
    <t>AW00017584</t>
  </si>
  <si>
    <t>akRwo2545EiGBr4wasxxTw==</t>
  </si>
  <si>
    <t>474925f4-3872-4eb8-b482-f52c89db29a7755</t>
  </si>
  <si>
    <t>AW00018520</t>
  </si>
  <si>
    <t>kH66ICr0U0Gc/8UvFcC/nA==</t>
  </si>
  <si>
    <t>474925f4-3872-4eb8-b482-f52c89db29a7756</t>
  </si>
  <si>
    <t>AW00018832</t>
  </si>
  <si>
    <t>GWBuHFyUc0ahfLrDisZXtA==</t>
  </si>
  <si>
    <t>474925f4-3872-4eb8-b482-f52c89db29a7757</t>
  </si>
  <si>
    <t>AW00018953</t>
  </si>
  <si>
    <t>FZSGOwOu/kGx32oOEeqItQ==</t>
  </si>
  <si>
    <t>474925f4-3872-4eb8-b482-f52c89db29a7758</t>
  </si>
  <si>
    <t>AW00018974</t>
  </si>
  <si>
    <t>ymaRdwdl+0esLJqWFoiuAw==</t>
  </si>
  <si>
    <t>474925f4-3872-4eb8-b482-f52c89db29a7759</t>
  </si>
  <si>
    <t>AW00018983</t>
  </si>
  <si>
    <t>2+bjqntGg0Cmko3kZg8eEg==</t>
  </si>
  <si>
    <t>474925f4-3872-4eb8-b482-f52c89db29a7760</t>
  </si>
  <si>
    <t>AW00019206</t>
  </si>
  <si>
    <t>0v+kHfnzSkmnIauLsbsGaA==</t>
  </si>
  <si>
    <t>474925f4-3872-4eb8-b482-f52c89db29a7761</t>
  </si>
  <si>
    <t>AW00019696</t>
  </si>
  <si>
    <t>ZmezEQ+iH0mcLomrYgQwJQ==</t>
  </si>
  <si>
    <t>474925f4-3872-4eb8-b482-f52c89db29a7762</t>
  </si>
  <si>
    <t>AW00020069</t>
  </si>
  <si>
    <t>J8dWe9NyhUewAM4Qpx/j1Q==</t>
  </si>
  <si>
    <t>474925f4-3872-4eb8-b482-f52c89db29a7763</t>
  </si>
  <si>
    <t>AW00020336</t>
  </si>
  <si>
    <t>lxfxO3s04k+JNcoMavPjGw==</t>
  </si>
  <si>
    <t>474925f4-3872-4eb8-b482-f52c89db29a7764</t>
  </si>
  <si>
    <t>AW00020396</t>
  </si>
  <si>
    <t>aalqydgW8keg2k7/SHWV6g==</t>
  </si>
  <si>
    <t>474925f4-3872-4eb8-b482-f52c89db29a7765</t>
  </si>
  <si>
    <t>AW00020438</t>
  </si>
  <si>
    <t>K9GFFLE1lUm8ei46I1KcXg==</t>
  </si>
  <si>
    <t>474925f4-3872-4eb8-b482-f52c89db29a7766</t>
  </si>
  <si>
    <t>AW00020525</t>
  </si>
  <si>
    <t>h5pMlktwL0+SaVDl6VKWBQ==</t>
  </si>
  <si>
    <t>474925f4-3872-4eb8-b482-f52c89db29a7767</t>
  </si>
  <si>
    <t>AW00020672</t>
  </si>
  <si>
    <t>dCiQWu+QcUSD7f0F8nyi2Q==</t>
  </si>
  <si>
    <t>474925f4-3872-4eb8-b482-f52c89db29a7768</t>
  </si>
  <si>
    <t>AW00020774</t>
  </si>
  <si>
    <t>EZLpqCczv0GUjojeqF/wdw==</t>
  </si>
  <si>
    <t>474925f4-3872-4eb8-b482-f52c89db29a7769</t>
  </si>
  <si>
    <t>AW00021591</t>
  </si>
  <si>
    <t>zOlHCxlWIUGSQVmfHxkhNA==</t>
  </si>
  <si>
    <t>474925f4-3872-4eb8-b482-f52c89db29a7770</t>
  </si>
  <si>
    <t>AW00021730</t>
  </si>
  <si>
    <t>8wnJF39UvUGBtkS5Xi1Vgw==</t>
  </si>
  <si>
    <t>474925f4-3872-4eb8-b482-f52c89db29a7771</t>
  </si>
  <si>
    <t>AW00021775</t>
  </si>
  <si>
    <t>uxDlf0VoD0G4gzlTdsevqw==</t>
  </si>
  <si>
    <t>474925f4-3872-4eb8-b482-f52c89db29a7772</t>
  </si>
  <si>
    <t>AW00021931</t>
  </si>
  <si>
    <t>ygzgoP45zUid3ZQ+vHOlMQ==</t>
  </si>
  <si>
    <t>474925f4-3872-4eb8-b482-f52c89db29a7773</t>
  </si>
  <si>
    <t>AW00022184</t>
  </si>
  <si>
    <t>BKhaLU1+IEK4w1idThjouw==</t>
  </si>
  <si>
    <t>474925f4-3872-4eb8-b482-f52c89db29a7774</t>
  </si>
  <si>
    <t>AW00022229</t>
  </si>
  <si>
    <t>m166sTwZOEWvTwHQq+W81A==</t>
  </si>
  <si>
    <t>474925f4-3872-4eb8-b482-f52c89db29a7775</t>
  </si>
  <si>
    <t>AW00022297</t>
  </si>
  <si>
    <t>sAwpBXo7f0W/2TB/oP955A==</t>
  </si>
  <si>
    <t>474925f4-3872-4eb8-b482-f52c89db29a7776</t>
  </si>
  <si>
    <t>AW00022346</t>
  </si>
  <si>
    <t>QyJO+dXUX0G5Kck53V3buQ==</t>
  </si>
  <si>
    <t>474925f4-3872-4eb8-b482-f52c89db29a7777</t>
  </si>
  <si>
    <t>AW00023021</t>
  </si>
  <si>
    <t>pbIQi1F3mEuipe5Rd8Osjg==</t>
  </si>
  <si>
    <t>474925f4-3872-4eb8-b482-f52c89db29a7778</t>
  </si>
  <si>
    <t>AW00023052</t>
  </si>
  <si>
    <t>6SKTVgBwlkSsvglWJTlNBg==</t>
  </si>
  <si>
    <t>474925f4-3872-4eb8-b482-f52c89db29a7779</t>
  </si>
  <si>
    <t>AW00023138</t>
  </si>
  <si>
    <t>FGNsBo/+KUy+KS4FiN4ZgA==</t>
  </si>
  <si>
    <t>474925f4-3872-4eb8-b482-f52c89db29a7780</t>
  </si>
  <si>
    <t>AW00023163</t>
  </si>
  <si>
    <t>ywkFCTF+a0miVoNs5hDmbw==</t>
  </si>
  <si>
    <t>474925f4-3872-4eb8-b482-f52c89db29a7781</t>
  </si>
  <si>
    <t>AW00023278</t>
  </si>
  <si>
    <t>qROkkyNY1EO4e2wDJj5EOQ==</t>
  </si>
  <si>
    <t>474925f4-3872-4eb8-b482-f52c89db29a7782</t>
  </si>
  <si>
    <t>AW00023304</t>
  </si>
  <si>
    <t>LpoJR+UKP0OqiBDCzwAfrg==</t>
  </si>
  <si>
    <t>474925f4-3872-4eb8-b482-f52c89db29a7783</t>
  </si>
  <si>
    <t>AW00023787</t>
  </si>
  <si>
    <t>iisIMlFJhkC70H1Lk6viGQ==</t>
  </si>
  <si>
    <t>474925f4-3872-4eb8-b482-f52c89db29a7784</t>
  </si>
  <si>
    <t>AW00024238</t>
  </si>
  <si>
    <t>F1G+9ulKQkCFW86x3MB3Gg==</t>
  </si>
  <si>
    <t>474925f4-3872-4eb8-b482-f52c89db29a7785</t>
  </si>
  <si>
    <t>AW00024286</t>
  </si>
  <si>
    <t>ivTHGjY1CEiaNV6bnhNTbA==</t>
  </si>
  <si>
    <t>474925f4-3872-4eb8-b482-f52c89db29a7786</t>
  </si>
  <si>
    <t>AW00024334</t>
  </si>
  <si>
    <t>QPtA59VUIkaWE/OE4tgW0A==</t>
  </si>
  <si>
    <t>474925f4-3872-4eb8-b482-f52c89db29a7787</t>
  </si>
  <si>
    <t>AW00024417</t>
  </si>
  <si>
    <t>zi2u6EldKUGMcvbuRbRyMA==</t>
  </si>
  <si>
    <t>474925f4-3872-4eb8-b482-f52c89db29a7788</t>
  </si>
  <si>
    <t>AW00024526</t>
  </si>
  <si>
    <t>1UhQU8VBvU+S4CYdxMPioQ==</t>
  </si>
  <si>
    <t>474925f4-3872-4eb8-b482-f52c89db29a7789</t>
  </si>
  <si>
    <t>AW00024528</t>
  </si>
  <si>
    <t>WZI5Yia9jEadp2Vo0PsVdw==</t>
  </si>
  <si>
    <t>474925f4-3872-4eb8-b482-f52c89db29a7790</t>
  </si>
  <si>
    <t>AW00024925</t>
  </si>
  <si>
    <t>Pk576hmRiEOVEOVLCcuRpQ==</t>
  </si>
  <si>
    <t>474925f4-3872-4eb8-b482-f52c89db29a7791</t>
  </si>
  <si>
    <t>AW00024946</t>
  </si>
  <si>
    <t>soGUI3YnqE+PjK49lTv9TQ==</t>
  </si>
  <si>
    <t>474925f4-3872-4eb8-b482-f52c89db29a7792</t>
  </si>
  <si>
    <t>AW00025201</t>
  </si>
  <si>
    <t>Y6+62s2wtkWsfQyprNQnAw==</t>
  </si>
  <si>
    <t>474925f4-3872-4eb8-b482-f52c89db29a7793</t>
  </si>
  <si>
    <t>AW00025205</t>
  </si>
  <si>
    <t>ILcIwOp0I06CLjVcGQepVg==</t>
  </si>
  <si>
    <t>474925f4-3872-4eb8-b482-f52c89db29a7794</t>
  </si>
  <si>
    <t>AW00025396</t>
  </si>
  <si>
    <t>ZXbiAyA1Jk+HvOhlg9n4FQ==</t>
  </si>
  <si>
    <t>474925f4-3872-4eb8-b482-f52c89db29a7795</t>
  </si>
  <si>
    <t>AW00025404</t>
  </si>
  <si>
    <t>znvK9671bE++/V41bgQStg==</t>
  </si>
  <si>
    <t>474925f4-3872-4eb8-b482-f52c89db29a7796</t>
  </si>
  <si>
    <t>AW00025411</t>
  </si>
  <si>
    <t>JkvcjEJTYkqMVwVM3FPbgg==</t>
  </si>
  <si>
    <t>474925f4-3872-4eb8-b482-f52c89db29a7797</t>
  </si>
  <si>
    <t>AW00025997</t>
  </si>
  <si>
    <t>YH/6e/rANEyn2yR2bAB5ng==</t>
  </si>
  <si>
    <t>474925f4-3872-4eb8-b482-f52c89db29a7798</t>
  </si>
  <si>
    <t>AW00026084</t>
  </si>
  <si>
    <t>9pLtpGY0x0yn2YvNAnmZLA==</t>
  </si>
  <si>
    <t>474925f4-3872-4eb8-b482-f52c89db29a7799</t>
  </si>
  <si>
    <t>AW00026097</t>
  </si>
  <si>
    <t>8Dr+6s4LS0KUmtfSTm5wsQ==</t>
  </si>
  <si>
    <t>474925f4-3872-4eb8-b482-f52c89db29a7800</t>
  </si>
  <si>
    <t>AW00026579</t>
  </si>
  <si>
    <t>UMjfKW0oA0uLrBabVPGhyA==</t>
  </si>
  <si>
    <t>474925f4-3872-4eb8-b482-f52c89db29a7801</t>
  </si>
  <si>
    <t>AW00026675</t>
  </si>
  <si>
    <t>ZeTseRagFUW0BoEvISn8XA==</t>
  </si>
  <si>
    <t>474925f4-3872-4eb8-b482-f52c89db29a7802</t>
  </si>
  <si>
    <t>AW00027037</t>
  </si>
  <si>
    <t>r9TBC/6Ul0y8h965nneb5g==</t>
  </si>
  <si>
    <t>474925f4-3872-4eb8-b482-f52c89db29a7803</t>
  </si>
  <si>
    <t>AW00027065</t>
  </si>
  <si>
    <t>dzygguurtkOHAifBLVXTXA==</t>
  </si>
  <si>
    <t>474925f4-3872-4eb8-b482-f52c89db29a7804</t>
  </si>
  <si>
    <t>AW00027220</t>
  </si>
  <si>
    <t>Hqfw1Ot8wUiw+P3zDrzMAw==</t>
  </si>
  <si>
    <t>474925f4-3872-4eb8-b482-f52c89db29a7805</t>
  </si>
  <si>
    <t>AW00027510</t>
  </si>
  <si>
    <t>ZdfN83AdWESB3zR3MUCycA==</t>
  </si>
  <si>
    <t>474925f4-3872-4eb8-b482-f52c89db29a7806</t>
  </si>
  <si>
    <t>AW00027571</t>
  </si>
  <si>
    <t>XjAPk+vWq0qnIslkekQkUw==</t>
  </si>
  <si>
    <t>474925f4-3872-4eb8-b482-f52c89db29a7807</t>
  </si>
  <si>
    <t>AW00028131</t>
  </si>
  <si>
    <t>DjA/PxQ7jUmECPeRN2TJoQ==</t>
  </si>
  <si>
    <t>474925f4-3872-4eb8-b482-f52c89db29a7808</t>
  </si>
  <si>
    <t>AW00028152</t>
  </si>
  <si>
    <t>TDjGRveBUEutf20PpEf1qg==</t>
  </si>
  <si>
    <t>474925f4-3872-4eb8-b482-f52c89db29a7809</t>
  </si>
  <si>
    <t>AW00028362</t>
  </si>
  <si>
    <t>JjfSSXsdOEaiTU37s2r1Iw==</t>
  </si>
  <si>
    <t>474925f4-3872-4eb8-b482-f52c89db29a7810</t>
  </si>
  <si>
    <t>AW00028650</t>
  </si>
  <si>
    <t>YrKSN/BVfEq+RYOX/0f26A==</t>
  </si>
  <si>
    <t>474925f4-3872-4eb8-b482-f52c89db29a7811</t>
  </si>
  <si>
    <t>AW00028865</t>
  </si>
  <si>
    <t>O9co6rrQKkaKYHiDr2avig==</t>
  </si>
  <si>
    <t>474925f4-3872-4eb8-b482-f52c89db29a7812</t>
  </si>
  <si>
    <t>AW00029057</t>
  </si>
  <si>
    <t>iktCIsZEcUafE9bAWvgBrA==</t>
  </si>
  <si>
    <t>474925f4-3872-4eb8-b482-f52c89db29a7813</t>
  </si>
  <si>
    <t>AW00029070</t>
  </si>
  <si>
    <t>IdvQXuGBGEWaBDwkTRNi1Q==</t>
  </si>
  <si>
    <t>474925f4-3872-4eb8-b482-f52c89db29a7814</t>
  </si>
  <si>
    <t>AW00029252</t>
  </si>
  <si>
    <t>mbfpFSQEFkqFBDOyslbWeQ==</t>
  </si>
  <si>
    <t>474925f4-3872-4eb8-b482-f52c89db29a7815</t>
  </si>
  <si>
    <t>AW00016916</t>
  </si>
  <si>
    <t>MMcBnTPFfEibHjya1fSaRg==</t>
  </si>
  <si>
    <t>474925f4-3872-4eb8-b482-f52c89db29a7816</t>
  </si>
  <si>
    <t>AW00015254</t>
  </si>
  <si>
    <t>m+YpYtd3WUKyupubLVk+DQ==</t>
  </si>
  <si>
    <t>474925f4-3872-4eb8-b482-f52c89db29a7817</t>
  </si>
  <si>
    <t>AW00027372</t>
  </si>
  <si>
    <t>W2HPVdjG40y6zZPHhjTl7Q==</t>
  </si>
  <si>
    <t>474925f4-3872-4eb8-b482-f52c89db29a7818</t>
  </si>
  <si>
    <t>AW00018053</t>
  </si>
  <si>
    <t>SsN2BkoWyEahesF/65+mOA==</t>
  </si>
  <si>
    <t>474925f4-3872-4eb8-b482-f52c89db29a7819</t>
  </si>
  <si>
    <t>AW00018529</t>
  </si>
  <si>
    <t>hmtpVr4IbkWnmnRVA3hXTw==</t>
  </si>
  <si>
    <t>474925f4-3872-4eb8-b482-f52c89db29a7820</t>
  </si>
  <si>
    <t>AW00015491</t>
  </si>
  <si>
    <t>Kpm7PEbMyES0d6tFtjGEsg==</t>
  </si>
  <si>
    <t>474925f4-3872-4eb8-b482-f52c89db29a7821</t>
  </si>
  <si>
    <t>AW00013099</t>
  </si>
  <si>
    <t>gkP3pKHiZUerBMLlNBCX2w==</t>
  </si>
  <si>
    <t>474925f4-3872-4eb8-b482-f52c89db29a7822</t>
  </si>
  <si>
    <t>AW00011533</t>
  </si>
  <si>
    <t>TPYaHZ8u3k6DVtXWlshaug==</t>
  </si>
  <si>
    <t>474925f4-3872-4eb8-b482-f52c89db29a7823</t>
  </si>
  <si>
    <t>AW00024442</t>
  </si>
  <si>
    <t>dImfdR/rVEaXFqcAT37/4g==</t>
  </si>
  <si>
    <t>474925f4-3872-4eb8-b482-f52c89db29a7824</t>
  </si>
  <si>
    <t>AW00018546</t>
  </si>
  <si>
    <t>aMTIvjm9L06Nf5+cP8GS1w==</t>
  </si>
  <si>
    <t>474925f4-3872-4eb8-b482-f52c89db29a7825</t>
  </si>
  <si>
    <t>AW00018397</t>
  </si>
  <si>
    <t>u7sD8hVh+Uy6YjnjZ91MNw==</t>
  </si>
  <si>
    <t>474925f4-3872-4eb8-b482-f52c89db29a7826</t>
  </si>
  <si>
    <t>AW00027281</t>
  </si>
  <si>
    <t>8PnAhFT+T0imldZOHF49Eg==</t>
  </si>
  <si>
    <t>474925f4-3872-4eb8-b482-f52c89db29a7827</t>
  </si>
  <si>
    <t>AW00011185</t>
  </si>
  <si>
    <t>EcMil5uC9U2P09J0LAl7bQ==</t>
  </si>
  <si>
    <t>474925f4-3872-4eb8-b482-f52c89db29a7828</t>
  </si>
  <si>
    <t>AW00011647</t>
  </si>
  <si>
    <t>Jz8lNo89QEOTg39Srk826A==</t>
  </si>
  <si>
    <t>474925f4-3872-4eb8-b482-f52c89db29a7829</t>
  </si>
  <si>
    <t>AW00011709</t>
  </si>
  <si>
    <t>yk59xUYZ10KfBqiOUnv38Q==</t>
  </si>
  <si>
    <t>474925f4-3872-4eb8-b482-f52c89db29a7830</t>
  </si>
  <si>
    <t>AW00013084</t>
  </si>
  <si>
    <t>9LYIuk+gB0e+4id+XopuDw==</t>
  </si>
  <si>
    <t>474925f4-3872-4eb8-b482-f52c89db29a7831</t>
  </si>
  <si>
    <t>AW00013290</t>
  </si>
  <si>
    <t>RDll+Wi0vU6cSNe4NV44Sw==</t>
  </si>
  <si>
    <t>474925f4-3872-4eb8-b482-f52c89db29a7832</t>
  </si>
  <si>
    <t>AW00013758</t>
  </si>
  <si>
    <t>crlGGMBmJkCMRzYDDpa2Pw==</t>
  </si>
  <si>
    <t>474925f4-3872-4eb8-b482-f52c89db29a7833</t>
  </si>
  <si>
    <t>AW00013941</t>
  </si>
  <si>
    <t>v0O7TO+DnUOBpqZNDcjHRw==</t>
  </si>
  <si>
    <t>474925f4-3872-4eb8-b482-f52c89db29a7834</t>
  </si>
  <si>
    <t>AW00014274</t>
  </si>
  <si>
    <t>w3UvIUyQ5ESBItiwT5rgAQ==</t>
  </si>
  <si>
    <t>474925f4-3872-4eb8-b482-f52c89db29a7835</t>
  </si>
  <si>
    <t>AW00014725</t>
  </si>
  <si>
    <t>5vZqvhXDzk+/AlUlGLGWCw==</t>
  </si>
  <si>
    <t>474925f4-3872-4eb8-b482-f52c89db29a7836</t>
  </si>
  <si>
    <t>AW00015876</t>
  </si>
  <si>
    <t>NR+ryrwkMkWSNaUeaw2iPg==</t>
  </si>
  <si>
    <t>474925f4-3872-4eb8-b482-f52c89db29a7837</t>
  </si>
  <si>
    <t>AW00016098</t>
  </si>
  <si>
    <t>NGZoESqLBU2OEoaU5yksMA==</t>
  </si>
  <si>
    <t>474925f4-3872-4eb8-b482-f52c89db29a7838</t>
  </si>
  <si>
    <t>AW00016124</t>
  </si>
  <si>
    <t>OuMv4hHumU2fHtaGudqCNQ==</t>
  </si>
  <si>
    <t>474925f4-3872-4eb8-b482-f52c89db29a7839</t>
  </si>
  <si>
    <t>AW00018090</t>
  </si>
  <si>
    <t>ZJOOJa2+YkGUOXmGDholQA==</t>
  </si>
  <si>
    <t>474925f4-3872-4eb8-b482-f52c89db29a7840</t>
  </si>
  <si>
    <t>AW00018092</t>
  </si>
  <si>
    <t>7Eh2LAmveUedHYUNJBUmvw==</t>
  </si>
  <si>
    <t>474925f4-3872-4eb8-b482-f52c89db29a7841</t>
  </si>
  <si>
    <t>AW00018449</t>
  </si>
  <si>
    <t>qG8yW3hQPUmMEa/weAu7Nw==</t>
  </si>
  <si>
    <t>474925f4-3872-4eb8-b482-f52c89db29a7842</t>
  </si>
  <si>
    <t>AW00019988</t>
  </si>
  <si>
    <t>0dKL48l7bEWtAQwW8t7jUA==</t>
  </si>
  <si>
    <t>474925f4-3872-4eb8-b482-f52c89db29a7843</t>
  </si>
  <si>
    <t>AW00019989</t>
  </si>
  <si>
    <t>R9jR1C/ve0i2m0WV3rTaYQ==</t>
  </si>
  <si>
    <t>474925f4-3872-4eb8-b482-f52c89db29a7844</t>
  </si>
  <si>
    <t>AW00019997</t>
  </si>
  <si>
    <t>Cwau6GyIBUevOxR9WKgEzQ==</t>
  </si>
  <si>
    <t>474925f4-3872-4eb8-b482-f52c89db29a7845</t>
  </si>
  <si>
    <t>AW00020669</t>
  </si>
  <si>
    <t>z1gkFLDXJUSz7dDTqQ/Ziw==</t>
  </si>
  <si>
    <t>474925f4-3872-4eb8-b482-f52c89db29a7846</t>
  </si>
  <si>
    <t>AW00021441</t>
  </si>
  <si>
    <t>VF0A4CbBqk2sqGglF/v1Ow==</t>
  </si>
  <si>
    <t>474925f4-3872-4eb8-b482-f52c89db29a7847</t>
  </si>
  <si>
    <t>AW00021621</t>
  </si>
  <si>
    <t>KoCLwDRbXUOwCHyD2S3H5A==</t>
  </si>
  <si>
    <t>474925f4-3872-4eb8-b482-f52c89db29a7848</t>
  </si>
  <si>
    <t>AW00021622</t>
  </si>
  <si>
    <t>gmO3tLV6CUeaagk1xoGg1g==</t>
  </si>
  <si>
    <t>474925f4-3872-4eb8-b482-f52c89db29a7849</t>
  </si>
  <si>
    <t>AW00022041</t>
  </si>
  <si>
    <t>gnhl4RXhOEan7bkgYd+kjA==</t>
  </si>
  <si>
    <t>474925f4-3872-4eb8-b482-f52c89db29a7850</t>
  </si>
  <si>
    <t>AW00022050</t>
  </si>
  <si>
    <t>oz7MkLT42keylDW6SAmY8A==</t>
  </si>
  <si>
    <t>474925f4-3872-4eb8-b482-f52c89db29a7851</t>
  </si>
  <si>
    <t>AW00022107</t>
  </si>
  <si>
    <t>0jadNTEXKkiXbmUmM+kEYA==</t>
  </si>
  <si>
    <t>474925f4-3872-4eb8-b482-f52c89db29a7852</t>
  </si>
  <si>
    <t>AW00022895</t>
  </si>
  <si>
    <t>VQU7VjoE9UKnbRTQrn9j4A==</t>
  </si>
  <si>
    <t>474925f4-3872-4eb8-b482-f52c89db29a7853</t>
  </si>
  <si>
    <t>AW00023279</t>
  </si>
  <si>
    <t>W6JSU1dHak6WJ5khBNDAKw==</t>
  </si>
  <si>
    <t>474925f4-3872-4eb8-b482-f52c89db29a7854</t>
  </si>
  <si>
    <t>AW00023283</t>
  </si>
  <si>
    <t>/xOEbRdWyECUnm1XzeGWiA==</t>
  </si>
  <si>
    <t>474925f4-3872-4eb8-b482-f52c89db29a7855</t>
  </si>
  <si>
    <t>AW00023806</t>
  </si>
  <si>
    <t>xN16NtLThkCZtVekfdybWQ==</t>
  </si>
  <si>
    <t>474925f4-3872-4eb8-b482-f52c89db29a7856</t>
  </si>
  <si>
    <t>AW00025070</t>
  </si>
  <si>
    <t>c0bwUw2TxkqIXZiWrJ65eQ==</t>
  </si>
  <si>
    <t>474925f4-3872-4eb8-b482-f52c89db29a7857</t>
  </si>
  <si>
    <t>AW00025196</t>
  </si>
  <si>
    <t>jWgGdcDUske2BggVDPNKvA==</t>
  </si>
  <si>
    <t>474925f4-3872-4eb8-b482-f52c89db29a7858</t>
  </si>
  <si>
    <t>AW00025925</t>
  </si>
  <si>
    <t>FcKmO3h5AEyE+OgjioSo3g==</t>
  </si>
  <si>
    <t>474925f4-3872-4eb8-b482-f52c89db29a7859</t>
  </si>
  <si>
    <t>AW00026527</t>
  </si>
  <si>
    <t>v1Lm7cvNT0q53YF3QJyC2A==</t>
  </si>
  <si>
    <t>474925f4-3872-4eb8-b482-f52c89db29a7860</t>
  </si>
  <si>
    <t>AW00027028</t>
  </si>
  <si>
    <t>U4EaKrgrq0uG4YzjtJuteQ==</t>
  </si>
  <si>
    <t>474925f4-3872-4eb8-b482-f52c89db29a7861</t>
  </si>
  <si>
    <t>AW00027243</t>
  </si>
  <si>
    <t>y9Ol0d3UBUe1guef8YtIdg==</t>
  </si>
  <si>
    <t>474925f4-3872-4eb8-b482-f52c89db29a7862</t>
  </si>
  <si>
    <t>AW00027393</t>
  </si>
  <si>
    <t>SLh7taJGK0iWcdvCmvDjGA==</t>
  </si>
  <si>
    <t>474925f4-3872-4eb8-b482-f52c89db29a7863</t>
  </si>
  <si>
    <t>AW00027560</t>
  </si>
  <si>
    <t>exBAobRXc0qGZTYUZQJT+g==</t>
  </si>
  <si>
    <t>474925f4-3872-4eb8-b482-f52c89db29a7864</t>
  </si>
  <si>
    <t>AW00028073</t>
  </si>
  <si>
    <t>kYlXX8U1JkW9jjD+VReRjQ==</t>
  </si>
  <si>
    <t>474925f4-3872-4eb8-b482-f52c89db29a7865</t>
  </si>
  <si>
    <t>AW00028626</t>
  </si>
  <si>
    <t>G40Ta/qBkEKn0mtR5bFKMg==</t>
  </si>
  <si>
    <t>474925f4-3872-4eb8-b482-f52c89db29a7866</t>
  </si>
  <si>
    <t>AW00028798</t>
  </si>
  <si>
    <t>kYX0ovRrf0uaKKp1h0ivVg==</t>
  </si>
  <si>
    <t>474925f4-3872-4eb8-b482-f52c89db29a7867</t>
  </si>
  <si>
    <t>AW00011330</t>
  </si>
  <si>
    <t>392+ACcYnkqvhb0OPe9Glg==</t>
  </si>
  <si>
    <t>474925f4-3872-4eb8-b482-f52c89db29a7868</t>
  </si>
  <si>
    <t>AW00011723</t>
  </si>
  <si>
    <t>LcCf3ICJhkOUfbq+5xnwjg==</t>
  </si>
  <si>
    <t>474925f4-3872-4eb8-b482-f52c89db29a7869</t>
  </si>
  <si>
    <t>AW00012090</t>
  </si>
  <si>
    <t>NSpGWIZOd0OiawPvWfzsbg==</t>
  </si>
  <si>
    <t>474925f4-3872-4eb8-b482-f52c89db29a7870</t>
  </si>
  <si>
    <t>AW00012785</t>
  </si>
  <si>
    <t>Q458ox5cKU6i1Uqa6k6Z/Q==</t>
  </si>
  <si>
    <t>474925f4-3872-4eb8-b482-f52c89db29a7871</t>
  </si>
  <si>
    <t>AW00012795</t>
  </si>
  <si>
    <t>9C/zGMlII0yOI6HOhPNlpw==</t>
  </si>
  <si>
    <t>474925f4-3872-4eb8-b482-f52c89db29a7872</t>
  </si>
  <si>
    <t>AW00012880</t>
  </si>
  <si>
    <t>GN5XISo3U0ib7whyJHnLBw==</t>
  </si>
  <si>
    <t>474925f4-3872-4eb8-b482-f52c89db29a7873</t>
  </si>
  <si>
    <t>AW00013660</t>
  </si>
  <si>
    <t>2CN58k2Mc0acRlLuCGjTcA==</t>
  </si>
  <si>
    <t>474925f4-3872-4eb8-b482-f52c89db29a7874</t>
  </si>
  <si>
    <t>AW00013860</t>
  </si>
  <si>
    <t>t2Q8uzsbnEeukuj7J1s/jQ==</t>
  </si>
  <si>
    <t>474925f4-3872-4eb8-b482-f52c89db29a7875</t>
  </si>
  <si>
    <t>AW00013909</t>
  </si>
  <si>
    <t>jecUOrFr+0a82GFAuvItWg==</t>
  </si>
  <si>
    <t>474925f4-3872-4eb8-b482-f52c89db29a7876</t>
  </si>
  <si>
    <t>AW00014110</t>
  </si>
  <si>
    <t>5P6f11hrnka0EHxuteCeOw==</t>
  </si>
  <si>
    <t>474925f4-3872-4eb8-b482-f52c89db29a7877</t>
  </si>
  <si>
    <t>AW00014478</t>
  </si>
  <si>
    <t>vVTJZnvxfEmiLnWy8TIh3Q==</t>
  </si>
  <si>
    <t>474925f4-3872-4eb8-b482-f52c89db29a7878</t>
  </si>
  <si>
    <t>AW00014900</t>
  </si>
  <si>
    <t>ftZ7yr32mkmWdEA9YY5U2A==</t>
  </si>
  <si>
    <t>474925f4-3872-4eb8-b482-f52c89db29a7879</t>
  </si>
  <si>
    <t>AW00015157</t>
  </si>
  <si>
    <t>+Lmql/ZjFkqyaiKcrWpIcQ==</t>
  </si>
  <si>
    <t>474925f4-3872-4eb8-b482-f52c89db29a7880</t>
  </si>
  <si>
    <t>AW00015310</t>
  </si>
  <si>
    <t>1Jx7ZQH74k++mx02beFdcA==</t>
  </si>
  <si>
    <t>474925f4-3872-4eb8-b482-f52c89db29a7881</t>
  </si>
  <si>
    <t>AW00015868</t>
  </si>
  <si>
    <t>K6qUEPk2ZEiAg/8ykeRXcw==</t>
  </si>
  <si>
    <t>474925f4-3872-4eb8-b482-f52c89db29a7882</t>
  </si>
  <si>
    <t>AW00016840</t>
  </si>
  <si>
    <t>SKkHMHqYR0OpvmHKJ1SbhA==</t>
  </si>
  <si>
    <t>474925f4-3872-4eb8-b482-f52c89db29a7883</t>
  </si>
  <si>
    <t>AW00016996</t>
  </si>
  <si>
    <t>79Y7lojQ30G72bRHNqlf7w==</t>
  </si>
  <si>
    <t>474925f4-3872-4eb8-b482-f52c89db29a7884</t>
  </si>
  <si>
    <t>AW00017625</t>
  </si>
  <si>
    <t>0hefLPNeIkCPjh0IqsDFPg==</t>
  </si>
  <si>
    <t>474925f4-3872-4eb8-b482-f52c89db29a7885</t>
  </si>
  <si>
    <t>AW00018401</t>
  </si>
  <si>
    <t>K+ENCfReREqr9kJJevnVJA==</t>
  </si>
  <si>
    <t>474925f4-3872-4eb8-b482-f52c89db29a7886</t>
  </si>
  <si>
    <t>AW00018573</t>
  </si>
  <si>
    <t>bXJgp00sXEyzGzYzMP2x5A==</t>
  </si>
  <si>
    <t>474925f4-3872-4eb8-b482-f52c89db29a7887</t>
  </si>
  <si>
    <t>AW00019661</t>
  </si>
  <si>
    <t>uGUkmXScqEKiet+fBkHdCw==</t>
  </si>
  <si>
    <t>474925f4-3872-4eb8-b482-f52c89db29a7888</t>
  </si>
  <si>
    <t>AW00020075</t>
  </si>
  <si>
    <t>Qh8hhBmSHEK0FK+TYmEzvg==</t>
  </si>
  <si>
    <t>474925f4-3872-4eb8-b482-f52c89db29a7889</t>
  </si>
  <si>
    <t>AW00020756</t>
  </si>
  <si>
    <t>IHFjK/tEr0iQxMuTE1rAYg==</t>
  </si>
  <si>
    <t>474925f4-3872-4eb8-b482-f52c89db29a7890</t>
  </si>
  <si>
    <t>AW00021308</t>
  </si>
  <si>
    <t>4fshb26JSUi1915gAzU47g==</t>
  </si>
  <si>
    <t>474925f4-3872-4eb8-b482-f52c89db29a7891</t>
  </si>
  <si>
    <t>AW00021631</t>
  </si>
  <si>
    <t>IqhagbGdG0qdxPhmwD9zsQ==</t>
  </si>
  <si>
    <t>474925f4-3872-4eb8-b482-f52c89db29a7892</t>
  </si>
  <si>
    <t>AW00022893</t>
  </si>
  <si>
    <t>N/5NJalGoEyZHAfYwQRqyQ==</t>
  </si>
  <si>
    <t>474925f4-3872-4eb8-b482-f52c89db29a7893</t>
  </si>
  <si>
    <t>AW00024947</t>
  </si>
  <si>
    <t>i6Y3BPCWWUGuFB+qn16fQw==</t>
  </si>
  <si>
    <t>474925f4-3872-4eb8-b482-f52c89db29a7894</t>
  </si>
  <si>
    <t>AW00025002</t>
  </si>
  <si>
    <t>g3NxSZchQEypDYGq4DAU5A==</t>
  </si>
  <si>
    <t>474925f4-3872-4eb8-b482-f52c89db29a7895</t>
  </si>
  <si>
    <t>AW00026073</t>
  </si>
  <si>
    <t>MiFMZY1J3ESlQUZ5sBnNCg==</t>
  </si>
  <si>
    <t>474925f4-3872-4eb8-b482-f52c89db29a7896</t>
  </si>
  <si>
    <t>AW00026099</t>
  </si>
  <si>
    <t>PZiBMvyU9UC47cJsIkWZdw==</t>
  </si>
  <si>
    <t>474925f4-3872-4eb8-b482-f52c89db29a7897</t>
  </si>
  <si>
    <t>AW00026177</t>
  </si>
  <si>
    <t>6NJh8hTO6UeSUBirVsMWzg==</t>
  </si>
  <si>
    <t>474925f4-3872-4eb8-b482-f52c89db29a7898</t>
  </si>
  <si>
    <t>AW00026377</t>
  </si>
  <si>
    <t>o0opNTUyIkC5gHwD7bQxxw==</t>
  </si>
  <si>
    <t>474925f4-3872-4eb8-b482-f52c89db29a7899</t>
  </si>
  <si>
    <t>AW00026640</t>
  </si>
  <si>
    <t>PR0bDsma/UiNwdXKSVf8ig==</t>
  </si>
  <si>
    <t>474925f4-3872-4eb8-b482-f52c89db29a7900</t>
  </si>
  <si>
    <t>AW00027384</t>
  </si>
  <si>
    <t>MlouXCeCwUu+UTEtAkDknw==</t>
  </si>
  <si>
    <t>474925f4-3872-4eb8-b482-f52c89db29a7901</t>
  </si>
  <si>
    <t>AW00027401</t>
  </si>
  <si>
    <t>v9qVCUXFw0egSd1UOb7hrA==</t>
  </si>
  <si>
    <t>474925f4-3872-4eb8-b482-f52c89db29a7902</t>
  </si>
  <si>
    <t>AW00028157</t>
  </si>
  <si>
    <t>4mSU0JD31kugECyzC2GQAw==</t>
  </si>
  <si>
    <t>474925f4-3872-4eb8-b482-f52c89db29a7903</t>
  </si>
  <si>
    <t>AW00028663</t>
  </si>
  <si>
    <t>ImPqpOugeUKLwM9Ck7QwAg==</t>
  </si>
  <si>
    <t>474925f4-3872-4eb8-b482-f52c89db29a7904</t>
  </si>
  <si>
    <t>AW00028771</t>
  </si>
  <si>
    <t>iiWHpPzyLkq/fJwn/uB0Ig==</t>
  </si>
  <si>
    <t>474925f4-3872-4eb8-b482-f52c89db29a7905</t>
  </si>
  <si>
    <t>AW00011091</t>
  </si>
  <si>
    <t>O2cLGyNGSUqZvRpld+/aKA==</t>
  </si>
  <si>
    <t>474925f4-3872-4eb8-b482-f52c89db29a7906</t>
  </si>
  <si>
    <t>AW00011131</t>
  </si>
  <si>
    <t>26fI01IQdUmlBZZIbDkz5g==</t>
  </si>
  <si>
    <t>474925f4-3872-4eb8-b482-f52c89db29a7907</t>
  </si>
  <si>
    <t>AW00011652</t>
  </si>
  <si>
    <t>UtJRZhexrEe38DY0OjeL0A==</t>
  </si>
  <si>
    <t>474925f4-3872-4eb8-b482-f52c89db29a7908</t>
  </si>
  <si>
    <t>AW00011677</t>
  </si>
  <si>
    <t>RdQoPdQz/ECFFR+dMaESaA==</t>
  </si>
  <si>
    <t>474925f4-3872-4eb8-b482-f52c89db29a7909</t>
  </si>
  <si>
    <t>AW00011693</t>
  </si>
  <si>
    <t>PQUQd3beMkO+PrTPucx/ow==</t>
  </si>
  <si>
    <t>474925f4-3872-4eb8-b482-f52c89db29a7910</t>
  </si>
  <si>
    <t>AW00012183</t>
  </si>
  <si>
    <t>7XKrZJE8FEKcunsOr4wFXw==</t>
  </si>
  <si>
    <t>474925f4-3872-4eb8-b482-f52c89db29a7911</t>
  </si>
  <si>
    <t>AW00012530</t>
  </si>
  <si>
    <t>TlVrCqbgOECXtyM7XXSuJw==</t>
  </si>
  <si>
    <t>474925f4-3872-4eb8-b482-f52c89db29a7912</t>
  </si>
  <si>
    <t>AW00013199</t>
  </si>
  <si>
    <t>1S/AbKwZk0G1sZeiws3Ygg==</t>
  </si>
  <si>
    <t>474925f4-3872-4eb8-b482-f52c89db29a7913</t>
  </si>
  <si>
    <t>AW00015323</t>
  </si>
  <si>
    <t>+xuw9ICfB0GK8V0+xaGQDA==</t>
  </si>
  <si>
    <t>474925f4-3872-4eb8-b482-f52c89db29a7914</t>
  </si>
  <si>
    <t>AW00017374</t>
  </si>
  <si>
    <t>6qekcTPGEUaUYUXF9zIZpQ==</t>
  </si>
  <si>
    <t>474925f4-3872-4eb8-b482-f52c89db29a7915</t>
  </si>
  <si>
    <t>AW00018644</t>
  </si>
  <si>
    <t>YhrkEcrAvkSIHC+c0CADag==</t>
  </si>
  <si>
    <t>474925f4-3872-4eb8-b482-f52c89db29a7916</t>
  </si>
  <si>
    <t>AW00018758</t>
  </si>
  <si>
    <t>KvBSrlmgokOIkLlubMdJoA==</t>
  </si>
  <si>
    <t>474925f4-3872-4eb8-b482-f52c89db29a7917</t>
  </si>
  <si>
    <t>AW00019113</t>
  </si>
  <si>
    <t>Ap29SJZsr0aygtHVK1HMSQ==</t>
  </si>
  <si>
    <t>474925f4-3872-4eb8-b482-f52c89db29a7918</t>
  </si>
  <si>
    <t>AW00020350</t>
  </si>
  <si>
    <t>B+vnQr3lsEqfxkeuOsbxww==</t>
  </si>
  <si>
    <t>474925f4-3872-4eb8-b482-f52c89db29a7919</t>
  </si>
  <si>
    <t>AW00021347</t>
  </si>
  <si>
    <t>vi8qp1T2EES/oyvWgqv3iQ==</t>
  </si>
  <si>
    <t>474925f4-3872-4eb8-b482-f52c89db29a7920</t>
  </si>
  <si>
    <t>AW00021691</t>
  </si>
  <si>
    <t>j9XSk2Em4kGMbtJ41dk+8A==</t>
  </si>
  <si>
    <t>474925f4-3872-4eb8-b482-f52c89db29a7921</t>
  </si>
  <si>
    <t>AW00022219</t>
  </si>
  <si>
    <t>tFxNbMGq9UqAyos9sHbW1A==</t>
  </si>
  <si>
    <t>474925f4-3872-4eb8-b482-f52c89db29a7922</t>
  </si>
  <si>
    <t>AW00022251</t>
  </si>
  <si>
    <t>OqiZSMAG+U+KE1z4Aqg4mA==</t>
  </si>
  <si>
    <t>474925f4-3872-4eb8-b482-f52c89db29a7923</t>
  </si>
  <si>
    <t>AW00023070</t>
  </si>
  <si>
    <t>QC3/wmhbjEa4qc7OmcSA9A==</t>
  </si>
  <si>
    <t>474925f4-3872-4eb8-b482-f52c89db29a7924</t>
  </si>
  <si>
    <t>AW00023865</t>
  </si>
  <si>
    <t>Re5GMWOBkEiERulD/wt0yw==</t>
  </si>
  <si>
    <t>474925f4-3872-4eb8-b482-f52c89db29a7925</t>
  </si>
  <si>
    <t>AW00024501</t>
  </si>
  <si>
    <t>Q6du9ypYA0y9hIXKseiI8g==</t>
  </si>
  <si>
    <t>474925f4-3872-4eb8-b482-f52c89db29a7926</t>
  </si>
  <si>
    <t>AW00025864</t>
  </si>
  <si>
    <t>bKuiq5Abf0KdP9L4fvdSeQ==</t>
  </si>
  <si>
    <t>474925f4-3872-4eb8-b482-f52c89db29a7927</t>
  </si>
  <si>
    <t>AW00026051</t>
  </si>
  <si>
    <t>XUdrn8I2g0+KI4t4ilEjZA==</t>
  </si>
  <si>
    <t>474925f4-3872-4eb8-b482-f52c89db29a7928</t>
  </si>
  <si>
    <t>AW00027502</t>
  </si>
  <si>
    <t>72JzF4jXrUOcIDekyLT9tg==</t>
  </si>
  <si>
    <t>474925f4-3872-4eb8-b482-f52c89db29a7929</t>
  </si>
  <si>
    <t>AW00027633</t>
  </si>
  <si>
    <t>ihM2yEJ+D0y00H0j88gYAQ==</t>
  </si>
  <si>
    <t>474925f4-3872-4eb8-b482-f52c89db29a7930</t>
  </si>
  <si>
    <t>AW00029339</t>
  </si>
  <si>
    <t>pEmdykBiQkKlZWVwte9UZw==</t>
  </si>
  <si>
    <t>474925f4-3872-4eb8-b482-f52c89db29a7931</t>
  </si>
  <si>
    <t>AW00011200</t>
  </si>
  <si>
    <t>KrDhpmwwSk6wKFDqepCy7Q==</t>
  </si>
  <si>
    <t>474925f4-3872-4eb8-b482-f52c89db29a7932</t>
  </si>
  <si>
    <t>AW00012783</t>
  </si>
  <si>
    <t>+c7GpPY0KU2x0/YziSEcxw==</t>
  </si>
  <si>
    <t>474925f4-3872-4eb8-b482-f52c89db29a7933</t>
  </si>
  <si>
    <t>AW00013231</t>
  </si>
  <si>
    <t>42tsCXNvRkSa8oKp5mYmPQ==</t>
  </si>
  <si>
    <t>474925f4-3872-4eb8-b482-f52c89db29a7934</t>
  </si>
  <si>
    <t>AW00013710</t>
  </si>
  <si>
    <t>/b/Zr/CX9EeMyTK6C6+UOw==</t>
  </si>
  <si>
    <t>474925f4-3872-4eb8-b482-f52c89db29a7935</t>
  </si>
  <si>
    <t>AW00014353</t>
  </si>
  <si>
    <t>60Qg2YpFHECBWCNCGCjgZA==</t>
  </si>
  <si>
    <t>474925f4-3872-4eb8-b482-f52c89db29a7936</t>
  </si>
  <si>
    <t>AW00014416</t>
  </si>
  <si>
    <t>Uni1GmqmD0uOW5ub+WnDpg==</t>
  </si>
  <si>
    <t>474925f4-3872-4eb8-b482-f52c89db29a7937</t>
  </si>
  <si>
    <t>AW00016097</t>
  </si>
  <si>
    <t>rqPdHXq13kCvEX371v43BQ==</t>
  </si>
  <si>
    <t>474925f4-3872-4eb8-b482-f52c89db29a7938</t>
  </si>
  <si>
    <t>AW00016491</t>
  </si>
  <si>
    <t>WZ+jfj8lIEiVrXWbWscBrQ==</t>
  </si>
  <si>
    <t>474925f4-3872-4eb8-b482-f52c89db29a7939</t>
  </si>
  <si>
    <t>AW00016810</t>
  </si>
  <si>
    <t>20DXJE2kHEyVztRJ6WbN6g==</t>
  </si>
  <si>
    <t>474925f4-3872-4eb8-b482-f52c89db29a7940</t>
  </si>
  <si>
    <t>AW00016955</t>
  </si>
  <si>
    <t>IWZJiS3WUUK5qf2J24zlXw==</t>
  </si>
  <si>
    <t>474925f4-3872-4eb8-b482-f52c89db29a7941</t>
  </si>
  <si>
    <t>AW00017023</t>
  </si>
  <si>
    <t>kkq49c8RaEmb93m3jrON5w==</t>
  </si>
  <si>
    <t>474925f4-3872-4eb8-b482-f52c89db29a7942</t>
  </si>
  <si>
    <t>AW00017116</t>
  </si>
  <si>
    <t>INk4+WJIEkKjfOD9sBJJ1w==</t>
  </si>
  <si>
    <t>474925f4-3872-4eb8-b482-f52c89db29a7943</t>
  </si>
  <si>
    <t>AW00018839</t>
  </si>
  <si>
    <t>t6QUj0HVQkq2uiwAtsHFFA==</t>
  </si>
  <si>
    <t>474925f4-3872-4eb8-b482-f52c89db29a7944</t>
  </si>
  <si>
    <t>AW00018852</t>
  </si>
  <si>
    <t>YBYC4pJTtUeA4Q/pdWFApw==</t>
  </si>
  <si>
    <t>474925f4-3872-4eb8-b482-f52c89db29a7945</t>
  </si>
  <si>
    <t>AW00020208</t>
  </si>
  <si>
    <t>bNFvnjSdzkaIXp9z0Tz8xQ==</t>
  </si>
  <si>
    <t>474925f4-3872-4eb8-b482-f52c89db29a7946</t>
  </si>
  <si>
    <t>AW00020441</t>
  </si>
  <si>
    <t>zx4nCQC7/02MmpbJ98F/Gw==</t>
  </si>
  <si>
    <t>474925f4-3872-4eb8-b482-f52c89db29a7947</t>
  </si>
  <si>
    <t>AW00020651</t>
  </si>
  <si>
    <t>wcNDP4jAQ0m5NVWWTOp9lQ==</t>
  </si>
  <si>
    <t>474925f4-3872-4eb8-b482-f52c89db29a7948</t>
  </si>
  <si>
    <t>AW00020746</t>
  </si>
  <si>
    <t>WODy3g76+E+EB4fnUmxMWw==</t>
  </si>
  <si>
    <t>474925f4-3872-4eb8-b482-f52c89db29a7949</t>
  </si>
  <si>
    <t>AW00022117</t>
  </si>
  <si>
    <t>P9qt54HWxkaqhewHR0JXLQ==</t>
  </si>
  <si>
    <t>474925f4-3872-4eb8-b482-f52c89db29a7950</t>
  </si>
  <si>
    <t>AW00022232</t>
  </si>
  <si>
    <t>wgtMZ+/6bE6PfvlWGC++yQ==</t>
  </si>
  <si>
    <t>474925f4-3872-4eb8-b482-f52c89db29a7951</t>
  </si>
  <si>
    <t>AW00022882</t>
  </si>
  <si>
    <t>N6rMxiJwJkW31//glHF9Jg==</t>
  </si>
  <si>
    <t>474925f4-3872-4eb8-b482-f52c89db29a7952</t>
  </si>
  <si>
    <t>AW00023554</t>
  </si>
  <si>
    <t>VRn9SvkJFUq0/ui7YOCVrQ==</t>
  </si>
  <si>
    <t>474925f4-3872-4eb8-b482-f52c89db29a7953</t>
  </si>
  <si>
    <t>AW00025340</t>
  </si>
  <si>
    <t>CyADmzrT8EWDvD7L12+RXQ==</t>
  </si>
  <si>
    <t>474925f4-3872-4eb8-b482-f52c89db29a7954</t>
  </si>
  <si>
    <t>AW00027043</t>
  </si>
  <si>
    <t>rmb54bH+vUWmlG/yyc6frw==</t>
  </si>
  <si>
    <t>474925f4-3872-4eb8-b482-f52c89db29a7955</t>
  </si>
  <si>
    <t>AW00027297</t>
  </si>
  <si>
    <t>lZfKoYCa/EGUVk7gEjFUvg==</t>
  </si>
  <si>
    <t>474925f4-3872-4eb8-b482-f52c89db29a7956</t>
  </si>
  <si>
    <t>AW00027420</t>
  </si>
  <si>
    <t>exP0SqTEn0aa4/XRXACDSg==</t>
  </si>
  <si>
    <t>474925f4-3872-4eb8-b482-f52c89db29a7957</t>
  </si>
  <si>
    <t>AW00027436</t>
  </si>
  <si>
    <t>XzBAp0J+8UiGdEZ821TH3A==</t>
  </si>
  <si>
    <t>474925f4-3872-4eb8-b482-f52c89db29a7958</t>
  </si>
  <si>
    <t>AW00027536</t>
  </si>
  <si>
    <t>PEluwXeJ40+9Fsxuor/47A==</t>
  </si>
  <si>
    <t>474925f4-3872-4eb8-b482-f52c89db29a7959</t>
  </si>
  <si>
    <t>AW00027725</t>
  </si>
  <si>
    <t>7+o3b0XbYUK1LLvxGzO18A==</t>
  </si>
  <si>
    <t>474925f4-3872-4eb8-b482-f52c89db29a7960</t>
  </si>
  <si>
    <t>AW00028000</t>
  </si>
  <si>
    <t>4ZzRxM8SQE2vDvpqo9Idvg==</t>
  </si>
  <si>
    <t>474925f4-3872-4eb8-b482-f52c89db29a7961</t>
  </si>
  <si>
    <t>AW00029042</t>
  </si>
  <si>
    <t>6wciqfNOhk+dUbZIMn7UUQ==</t>
  </si>
  <si>
    <t>474925f4-3872-4eb8-b482-f52c89db29a7962</t>
  </si>
  <si>
    <t>AW00029154</t>
  </si>
  <si>
    <t>0wBzWdu/NE6XUNydbqqm1A==</t>
  </si>
  <si>
    <t>474925f4-3872-4eb8-b482-f52c89db29a7963</t>
  </si>
  <si>
    <t>AW00029267</t>
  </si>
  <si>
    <t>Q4fuhffbHU69+9r5RxCzeg==</t>
  </si>
  <si>
    <t>474925f4-3872-4eb8-b482-f52c89db29a7964</t>
  </si>
  <si>
    <t>AW00011142</t>
  </si>
  <si>
    <t>pwBIZbD+zUSvubrl6bAaDQ==</t>
  </si>
  <si>
    <t>474925f4-3872-4eb8-b482-f52c89db29a7965</t>
  </si>
  <si>
    <t>AW00011618</t>
  </si>
  <si>
    <t>Mbklu1M+z0S6rPSRSETBEA==</t>
  </si>
  <si>
    <t>474925f4-3872-4eb8-b482-f52c89db29a7966</t>
  </si>
  <si>
    <t>AW00011642</t>
  </si>
  <si>
    <t>OmdI1AEbbkOfNszzUlRhlA==</t>
  </si>
  <si>
    <t>474925f4-3872-4eb8-b482-f52c89db29a7967</t>
  </si>
  <si>
    <t>AW00011888</t>
  </si>
  <si>
    <t>ir91hWZ1oki9OAtnfH67wg==</t>
  </si>
  <si>
    <t>474925f4-3872-4eb8-b482-f52c89db29a7968</t>
  </si>
  <si>
    <t>AW00012122</t>
  </si>
  <si>
    <t>a0uB078OzESIgGT/B5Vi6g==</t>
  </si>
  <si>
    <t>474925f4-3872-4eb8-b482-f52c89db29a7969</t>
  </si>
  <si>
    <t>AW00013209</t>
  </si>
  <si>
    <t>/R5mkxxtO0eeE3IlghybHg==</t>
  </si>
  <si>
    <t>474925f4-3872-4eb8-b482-f52c89db29a7970</t>
  </si>
  <si>
    <t>AW00013920</t>
  </si>
  <si>
    <t>B+hIdu68zEyrR3RKXk2Gng==</t>
  </si>
  <si>
    <t>474925f4-3872-4eb8-b482-f52c89db29a7971</t>
  </si>
  <si>
    <t>AW00014497</t>
  </si>
  <si>
    <t>+DksIn8QNEmHiEm8OqYeBg==</t>
  </si>
  <si>
    <t>474925f4-3872-4eb8-b482-f52c89db29a7972</t>
  </si>
  <si>
    <t>AW00015162</t>
  </si>
  <si>
    <t>WguBE/oIWkGxk+x1XYmSlg==</t>
  </si>
  <si>
    <t>474925f4-3872-4eb8-b482-f52c89db29a7973</t>
  </si>
  <si>
    <t>AW00015864</t>
  </si>
  <si>
    <t>rB3sPiEZC0ab2xKP6scwDg==</t>
  </si>
  <si>
    <t>474925f4-3872-4eb8-b482-f52c89db29a7974</t>
  </si>
  <si>
    <t>AW00016106</t>
  </si>
  <si>
    <t>F1iyfMioCEWnO8rehnB03g==</t>
  </si>
  <si>
    <t>474925f4-3872-4eb8-b482-f52c89db29a7975</t>
  </si>
  <si>
    <t>AW00016149</t>
  </si>
  <si>
    <t>jz5R9mpJXU+SFigXoj7V5w==</t>
  </si>
  <si>
    <t>474925f4-3872-4eb8-b482-f52c89db29a7976</t>
  </si>
  <si>
    <t>AW00018078</t>
  </si>
  <si>
    <t>C7L7KGzVwE+Yo0gHdNk8hg==</t>
  </si>
  <si>
    <t>474925f4-3872-4eb8-b482-f52c89db29a7977</t>
  </si>
  <si>
    <t>AW00018922</t>
  </si>
  <si>
    <t>+QTjCflQWEyZBEjNwZYGpQ==</t>
  </si>
  <si>
    <t>474925f4-3872-4eb8-b482-f52c89db29a7978</t>
  </si>
  <si>
    <t>AW00018925</t>
  </si>
  <si>
    <t>KT7Rb9654E6EI9lvJtNUGg==</t>
  </si>
  <si>
    <t>474925f4-3872-4eb8-b482-f52c89db29a7979</t>
  </si>
  <si>
    <t>AW00019681</t>
  </si>
  <si>
    <t>MpCCexStfEG3G6+irHte8Q==</t>
  </si>
  <si>
    <t>474925f4-3872-4eb8-b482-f52c89db29a7980</t>
  </si>
  <si>
    <t>AW00019757</t>
  </si>
  <si>
    <t>LKS2Qf+7vkSV2vtmdZRF5g==</t>
  </si>
  <si>
    <t>474925f4-3872-4eb8-b482-f52c89db29a7981</t>
  </si>
  <si>
    <t>AW00019829</t>
  </si>
  <si>
    <t>NIoZihHg5ki7oQkAuY8lDg==</t>
  </si>
  <si>
    <t>474925f4-3872-4eb8-b482-f52c89db29a7982</t>
  </si>
  <si>
    <t>AW00020188</t>
  </si>
  <si>
    <t>+gRIzxUo2kmHenlY9ue3+g==</t>
  </si>
  <si>
    <t>474925f4-3872-4eb8-b482-f52c89db29a7983</t>
  </si>
  <si>
    <t>AW00020280</t>
  </si>
  <si>
    <t>BwV3y90FEk+mQ7CZTmx8eA==</t>
  </si>
  <si>
    <t>474925f4-3872-4eb8-b482-f52c89db29a7984</t>
  </si>
  <si>
    <t>AW00021238</t>
  </si>
  <si>
    <t>Kz8vRPJ83UKvANthaZMofw==</t>
  </si>
  <si>
    <t>474925f4-3872-4eb8-b482-f52c89db29a7985</t>
  </si>
  <si>
    <t>AW00021276</t>
  </si>
  <si>
    <t>l6bK8s8Iu0WDX+iKiIb8fQ==</t>
  </si>
  <si>
    <t>474925f4-3872-4eb8-b482-f52c89db29a7986</t>
  </si>
  <si>
    <t>AW00021400</t>
  </si>
  <si>
    <t>L/EavzeQA06T4yW4OcOyEw==</t>
  </si>
  <si>
    <t>474925f4-3872-4eb8-b482-f52c89db29a7987</t>
  </si>
  <si>
    <t>AW00021658</t>
  </si>
  <si>
    <t>d/CTGI6YSE+4yhpAi+ALYg==</t>
  </si>
  <si>
    <t>474925f4-3872-4eb8-b482-f52c89db29a7988</t>
  </si>
  <si>
    <t>AW00022373</t>
  </si>
  <si>
    <t>yHhMXen0gkaeygZZY2vpRg==</t>
  </si>
  <si>
    <t>474925f4-3872-4eb8-b482-f52c89db29a7989</t>
  </si>
  <si>
    <t>AW00023137</t>
  </si>
  <si>
    <t>UcX2A+w5V0iBx3eJjuGIfg==</t>
  </si>
  <si>
    <t>474925f4-3872-4eb8-b482-f52c89db29a7990</t>
  </si>
  <si>
    <t>AW00023503</t>
  </si>
  <si>
    <t>08RRCoulAE2EmLh5fME5Mw==</t>
  </si>
  <si>
    <t>474925f4-3872-4eb8-b482-f52c89db29a7991</t>
  </si>
  <si>
    <t>AW00023551</t>
  </si>
  <si>
    <t>kOSJARRoCUSpkXn+efQDxg==</t>
  </si>
  <si>
    <t>474925f4-3872-4eb8-b482-f52c89db29a7992</t>
  </si>
  <si>
    <t>AW00023559</t>
  </si>
  <si>
    <t>rjpKGzha9UKwlv8hRr/QuQ==</t>
  </si>
  <si>
    <t>474925f4-3872-4eb8-b482-f52c89db29a7993</t>
  </si>
  <si>
    <t>AW00024731</t>
  </si>
  <si>
    <t>n/cMqs6YZE2asa9vc7ijcQ==</t>
  </si>
  <si>
    <t>474925f4-3872-4eb8-b482-f52c89db29a7994</t>
  </si>
  <si>
    <t>AW00024977</t>
  </si>
  <si>
    <t>xmRp860FZUSfs1SdePnjHw==</t>
  </si>
  <si>
    <t>474925f4-3872-4eb8-b482-f52c89db29a7995</t>
  </si>
  <si>
    <t>AW00025100</t>
  </si>
  <si>
    <t>vvPJKFgJRk2HvoPrH7P+5g==</t>
  </si>
  <si>
    <t>474925f4-3872-4eb8-b482-f52c89db29a7996</t>
  </si>
  <si>
    <t>AW00025873</t>
  </si>
  <si>
    <t>54+gLkrbnUOvsSnJb6SljQ==</t>
  </si>
  <si>
    <t>474925f4-3872-4eb8-b482-f52c89db29a7997</t>
  </si>
  <si>
    <t>AW00026069</t>
  </si>
  <si>
    <t>q75ln3JDR02plSdd4/Ib/g==</t>
  </si>
  <si>
    <t>474925f4-3872-4eb8-b482-f52c89db29a7998</t>
  </si>
  <si>
    <t>AW00026270</t>
  </si>
  <si>
    <t>NrtNz81FU0+g5XOM6nwuYg==</t>
  </si>
  <si>
    <t>474925f4-3872-4eb8-b482-f52c89db29a7999</t>
  </si>
  <si>
    <t>AW00026529</t>
  </si>
  <si>
    <t>/eGvxiTGyUS637jH+74Q3w==</t>
  </si>
  <si>
    <t>474925f4-3872-4eb8-b482-f52c89db29a8000</t>
  </si>
  <si>
    <t>AW00028341</t>
  </si>
  <si>
    <t>k5+AlEvaEUyJcUPTPakYpA==</t>
  </si>
  <si>
    <t>474925f4-3872-4eb8-b482-f52c89db29a8001</t>
  </si>
  <si>
    <t>AW00028832</t>
  </si>
  <si>
    <t>MgXeIqURQkG959FcQe83/Q==</t>
  </si>
  <si>
    <t>474925f4-3872-4eb8-b482-f52c89db29a8002</t>
  </si>
  <si>
    <t>AW00029281</t>
  </si>
  <si>
    <t>VOGZOVRP90mG6PvdcQHuNg==</t>
  </si>
  <si>
    <t>474925f4-3872-4eb8-b482-f52c89db29a8003</t>
  </si>
  <si>
    <t>AW00011020</t>
  </si>
  <si>
    <t>iW+vZM7AHEuLuoxgXv1XEg==</t>
  </si>
  <si>
    <t>474925f4-3872-4eb8-b482-f52c89db29a8004</t>
  </si>
  <si>
    <t>AW00011287</t>
  </si>
  <si>
    <t>2J74y3gNy0aUq1ruk1Izgw==</t>
  </si>
  <si>
    <t>474925f4-3872-4eb8-b482-f52c89db29a8005</t>
  </si>
  <si>
    <t>AW00011500</t>
  </si>
  <si>
    <t>7XN+YE/RoUSOnJPeRtilsQ==</t>
  </si>
  <si>
    <t>474925f4-3872-4eb8-b482-f52c89db29a8006</t>
  </si>
  <si>
    <t>AW00011632</t>
  </si>
  <si>
    <t>iYhqXUGd2EmvBZLw4DTgJw==</t>
  </si>
  <si>
    <t>474925f4-3872-4eb8-b482-f52c89db29a8007</t>
  </si>
  <si>
    <t>AW00011659</t>
  </si>
  <si>
    <t>+tEeiuplb0OYgpHsdw0Ybw==</t>
  </si>
  <si>
    <t>474925f4-3872-4eb8-b482-f52c89db29a8008</t>
  </si>
  <si>
    <t>AW00011784</t>
  </si>
  <si>
    <t>aFtO2lK+i0iTj2yt8L3cJA==</t>
  </si>
  <si>
    <t>474925f4-3872-4eb8-b482-f52c89db29a8009</t>
  </si>
  <si>
    <t>AW00011984</t>
  </si>
  <si>
    <t>SgwNlyDXDkOEU5cZOdVe4g==</t>
  </si>
  <si>
    <t>474925f4-3872-4eb8-b482-f52c89db29a8010</t>
  </si>
  <si>
    <t>AW00012986</t>
  </si>
  <si>
    <t>Xt5FJ2xs2EacngRZo6cQmA==</t>
  </si>
  <si>
    <t>474925f4-3872-4eb8-b482-f52c89db29a8011</t>
  </si>
  <si>
    <t>AW00013267</t>
  </si>
  <si>
    <t>WYck0tfWZ0qXo/v/ywSQQg==</t>
  </si>
  <si>
    <t>474925f4-3872-4eb8-b482-f52c89db29a8012</t>
  </si>
  <si>
    <t>AW00014328</t>
  </si>
  <si>
    <t>0fBPzrkExUiHKGeNw7KZxg==</t>
  </si>
  <si>
    <t>474925f4-3872-4eb8-b482-f52c89db29a8013</t>
  </si>
  <si>
    <t>AW00014626</t>
  </si>
  <si>
    <t>HMrFRTg2LE2uO2BjL4CGAw==</t>
  </si>
  <si>
    <t>474925f4-3872-4eb8-b482-f52c89db29a8014</t>
  </si>
  <si>
    <t>AW00014904</t>
  </si>
  <si>
    <t>kPUzDKhngkmHzN+y8JQW4g==</t>
  </si>
  <si>
    <t>474925f4-3872-4eb8-b482-f52c89db29a8015</t>
  </si>
  <si>
    <t>AW00015007</t>
  </si>
  <si>
    <t>MGnVsUtKO0WD/yUHRywDQA==</t>
  </si>
  <si>
    <t>474925f4-3872-4eb8-b482-f52c89db29a8016</t>
  </si>
  <si>
    <t>AW00015507</t>
  </si>
  <si>
    <t>YhV7m3jqkE+TpXbUdOqlfA==</t>
  </si>
  <si>
    <t>474925f4-3872-4eb8-b482-f52c89db29a8017</t>
  </si>
  <si>
    <t>AW00016847</t>
  </si>
  <si>
    <t>G3OUBWRTmEOd2CmWzXYNKw==</t>
  </si>
  <si>
    <t>474925f4-3872-4eb8-b482-f52c89db29a8018</t>
  </si>
  <si>
    <t>AW00016952</t>
  </si>
  <si>
    <t>hxt3kfRCukC492eMJQ87cQ==</t>
  </si>
  <si>
    <t>474925f4-3872-4eb8-b482-f52c89db29a8019</t>
  </si>
  <si>
    <t>AW00017656</t>
  </si>
  <si>
    <t>6upPslFGv0S7c0cNqoUdhw==</t>
  </si>
  <si>
    <t>474925f4-3872-4eb8-b482-f52c89db29a8020</t>
  </si>
  <si>
    <t>AW00018379</t>
  </si>
  <si>
    <t>ih3LO55HC0WiBFgx0VS3tA==</t>
  </si>
  <si>
    <t>474925f4-3872-4eb8-b482-f52c89db29a8021</t>
  </si>
  <si>
    <t>AW00019224</t>
  </si>
  <si>
    <t>MPzu++mQl0yVU0+SnrxHHg==</t>
  </si>
  <si>
    <t>474925f4-3872-4eb8-b482-f52c89db29a8022</t>
  </si>
  <si>
    <t>AW00019411</t>
  </si>
  <si>
    <t>ugJzROwlGUCoJoq3uHXtRQ==</t>
  </si>
  <si>
    <t>474925f4-3872-4eb8-b482-f52c89db29a8023</t>
  </si>
  <si>
    <t>AW00020373</t>
  </si>
  <si>
    <t>VCtU/kBUN0O9NsScyQ+qYQ==</t>
  </si>
  <si>
    <t>474925f4-3872-4eb8-b482-f52c89db29a8024</t>
  </si>
  <si>
    <t>AW00020478</t>
  </si>
  <si>
    <t>fhVfyzQNdEGE2vk7a3ScFg==</t>
  </si>
  <si>
    <t>474925f4-3872-4eb8-b482-f52c89db29a8025</t>
  </si>
  <si>
    <t>AW00020483</t>
  </si>
  <si>
    <t>c4FgBEPfs0qo4SiK2SIuSQ==</t>
  </si>
  <si>
    <t>474925f4-3872-4eb8-b482-f52c89db29a8026</t>
  </si>
  <si>
    <t>AW00021339</t>
  </si>
  <si>
    <t>i08/GqSw00CIhRzYfmxjbg==</t>
  </si>
  <si>
    <t>474925f4-3872-4eb8-b482-f52c89db29a8027</t>
  </si>
  <si>
    <t>AW00021461</t>
  </si>
  <si>
    <t>ePEDxRn45EKVZKafBQ26dg==</t>
  </si>
  <si>
    <t>474925f4-3872-4eb8-b482-f52c89db29a8028</t>
  </si>
  <si>
    <t>AW00021659</t>
  </si>
  <si>
    <t>Ec+V6/zWgUicQMnonyUEcQ==</t>
  </si>
  <si>
    <t>474925f4-3872-4eb8-b482-f52c89db29a8029</t>
  </si>
  <si>
    <t>AW00022112</t>
  </si>
  <si>
    <t>lT7q6nO/00CgFnQCMV8/6w==</t>
  </si>
  <si>
    <t>474925f4-3872-4eb8-b482-f52c89db29a8030</t>
  </si>
  <si>
    <t>AW00022268</t>
  </si>
  <si>
    <t>4C6ZHZKPY0icILAxPBM/MA==</t>
  </si>
  <si>
    <t>474925f4-3872-4eb8-b482-f52c89db29a8031</t>
  </si>
  <si>
    <t>AW00023196</t>
  </si>
  <si>
    <t>RAff8xgtpE2XpawcIYAP7w==</t>
  </si>
  <si>
    <t>474925f4-3872-4eb8-b482-f52c89db29a8032</t>
  </si>
  <si>
    <t>AW00024431</t>
  </si>
  <si>
    <t>/wvlQ8KFNE6RzeD2xd37lA==</t>
  </si>
  <si>
    <t>474925f4-3872-4eb8-b482-f52c89db29a8033</t>
  </si>
  <si>
    <t>AW00026504</t>
  </si>
  <si>
    <t>PvxgY9uJpkiDCNL7BJzaFQ==</t>
  </si>
  <si>
    <t>474925f4-3872-4eb8-b482-f52c89db29a8034</t>
  </si>
  <si>
    <t>AW00026806</t>
  </si>
  <si>
    <t>402+bDMcwU28Jij6O0jFUA==</t>
  </si>
  <si>
    <t>474925f4-3872-4eb8-b482-f52c89db29a8035</t>
  </si>
  <si>
    <t>AW00027285</t>
  </si>
  <si>
    <t>rLHz5ZAcVUKeO6iPQpSaKA==</t>
  </si>
  <si>
    <t>474925f4-3872-4eb8-b482-f52c89db29a8036</t>
  </si>
  <si>
    <t>AW00028173</t>
  </si>
  <si>
    <t>paxfSLIOEkWstefSyrdSQg==</t>
  </si>
  <si>
    <t>474925f4-3872-4eb8-b482-f52c89db29a8037</t>
  </si>
  <si>
    <t>AW00028976</t>
  </si>
  <si>
    <t>19yyND0tSk2P5e4vpKYkOQ==</t>
  </si>
  <si>
    <t>474925f4-3872-4eb8-b482-f52c89db29a8038</t>
  </si>
  <si>
    <t>AW00011513</t>
  </si>
  <si>
    <t>IRsWpQYqnkaWNsC/kjAj4w==</t>
  </si>
  <si>
    <t>474925f4-3872-4eb8-b482-f52c89db29a8039</t>
  </si>
  <si>
    <t>AW00013760</t>
  </si>
  <si>
    <t>x1vDH8kU7k+ruDWUa47QkA==</t>
  </si>
  <si>
    <t>474925f4-3872-4eb8-b482-f52c89db29a8040</t>
  </si>
  <si>
    <t>AW00014119</t>
  </si>
  <si>
    <t>hoi6e3NNqkiX65+/yDU+lA==</t>
  </si>
  <si>
    <t>474925f4-3872-4eb8-b482-f52c89db29a8041</t>
  </si>
  <si>
    <t>AW00014265</t>
  </si>
  <si>
    <t>UrXX9C1mv0Oslx9oQYnOyQ==</t>
  </si>
  <si>
    <t>474925f4-3872-4eb8-b482-f52c89db29a8042</t>
  </si>
  <si>
    <t>AW00014332</t>
  </si>
  <si>
    <t>3xOTOlTn5Eqk3gT72kcyEQ==</t>
  </si>
  <si>
    <t>474925f4-3872-4eb8-b482-f52c89db29a8043</t>
  </si>
  <si>
    <t>AW00015556</t>
  </si>
  <si>
    <t>p0XD6+bhokC1C+z4thxV+g==</t>
  </si>
  <si>
    <t>474925f4-3872-4eb8-b482-f52c89db29a8044</t>
  </si>
  <si>
    <t>AW00015874</t>
  </si>
  <si>
    <t>nKpJmilVN0aeoYiTcYujvQ==</t>
  </si>
  <si>
    <t>474925f4-3872-4eb8-b482-f52c89db29a8045</t>
  </si>
  <si>
    <t>AW00016005</t>
  </si>
  <si>
    <t>jF4c+QCxTEe7ygJMjvYrnw==</t>
  </si>
  <si>
    <t>474925f4-3872-4eb8-b482-f52c89db29a8046</t>
  </si>
  <si>
    <t>AW00016109</t>
  </si>
  <si>
    <t>h0YPj9LNw0Ok/mWAG1RPjw==</t>
  </si>
  <si>
    <t>474925f4-3872-4eb8-b482-f52c89db29a8047</t>
  </si>
  <si>
    <t>AW00016906</t>
  </si>
  <si>
    <t>sfCddjEXe0WSM43lcHyrXw==</t>
  </si>
  <si>
    <t>474925f4-3872-4eb8-b482-f52c89db29a8048</t>
  </si>
  <si>
    <t>AW00016950</t>
  </si>
  <si>
    <t>o6PziztbcUOyY9y8URlmfQ==</t>
  </si>
  <si>
    <t>474925f4-3872-4eb8-b482-f52c89db29a8049</t>
  </si>
  <si>
    <t>AW00017482</t>
  </si>
  <si>
    <t>WG9humlPHkqgDzV9aXjizQ==</t>
  </si>
  <si>
    <t>474925f4-3872-4eb8-b482-f52c89db29a8050</t>
  </si>
  <si>
    <t>AW00017654</t>
  </si>
  <si>
    <t>dm95jBL2r02AuL/PmnL7AQ==</t>
  </si>
  <si>
    <t>474925f4-3872-4eb8-b482-f52c89db29a8051</t>
  </si>
  <si>
    <t>AW00018392</t>
  </si>
  <si>
    <t>XlyJHkfEb0Ok8W6KzxLyKw==</t>
  </si>
  <si>
    <t>474925f4-3872-4eb8-b482-f52c89db29a8052</t>
  </si>
  <si>
    <t>AW00018506</t>
  </si>
  <si>
    <t>Ihqy/kM3TE20//4X42Z0xQ==</t>
  </si>
  <si>
    <t>474925f4-3872-4eb8-b482-f52c89db29a8053</t>
  </si>
  <si>
    <t>AW00020189</t>
  </si>
  <si>
    <t>XAnQzJQXF06K411jvwUIXg==</t>
  </si>
  <si>
    <t>474925f4-3872-4eb8-b482-f52c89db29a8054</t>
  </si>
  <si>
    <t>AW00020354</t>
  </si>
  <si>
    <t>u09JCfwgv0a+MRt1wNbHCg==</t>
  </si>
  <si>
    <t>474925f4-3872-4eb8-b482-f52c89db29a8055</t>
  </si>
  <si>
    <t>AW00021732</t>
  </si>
  <si>
    <t>XJHuojSdfkSoZNcjD3FlIw==</t>
  </si>
  <si>
    <t>474925f4-3872-4eb8-b482-f52c89db29a8056</t>
  </si>
  <si>
    <t>AW00021768</t>
  </si>
  <si>
    <t>Vbn5KoY0ykymgJTE7lanew==</t>
  </si>
  <si>
    <t>474925f4-3872-4eb8-b482-f52c89db29a8057</t>
  </si>
  <si>
    <t>AW00022233</t>
  </si>
  <si>
    <t>du/kimGY/U60no+ZQSOuiw==</t>
  </si>
  <si>
    <t>474925f4-3872-4eb8-b482-f52c89db29a8058</t>
  </si>
  <si>
    <t>AW00022363</t>
  </si>
  <si>
    <t>8lSG8WgNOEeiOFtTNOKQyg==</t>
  </si>
  <si>
    <t>474925f4-3872-4eb8-b482-f52c89db29a8059</t>
  </si>
  <si>
    <t>AW00023511</t>
  </si>
  <si>
    <t>U8oAflkkOUSsLewE7fuRxA==</t>
  </si>
  <si>
    <t>474925f4-3872-4eb8-b482-f52c89db29a8060</t>
  </si>
  <si>
    <t>AW00023725</t>
  </si>
  <si>
    <t>Q4/XukBI8UO4vyPRbTS7Ew==</t>
  </si>
  <si>
    <t>474925f4-3872-4eb8-b482-f52c89db29a8061</t>
  </si>
  <si>
    <t>AW00025048</t>
  </si>
  <si>
    <t>ew1UmeYxjUqM6d1wY0etpQ==</t>
  </si>
  <si>
    <t>474925f4-3872-4eb8-b482-f52c89db29a8062</t>
  </si>
  <si>
    <t>AW00025101</t>
  </si>
  <si>
    <t>Eh+l20jKak+zfoc9umsOFg==</t>
  </si>
  <si>
    <t>474925f4-3872-4eb8-b482-f52c89db29a8063</t>
  </si>
  <si>
    <t>AW00025335</t>
  </si>
  <si>
    <t>LcGmR883AEiNoU/Awr79ZQ==</t>
  </si>
  <si>
    <t>474925f4-3872-4eb8-b482-f52c89db29a8064</t>
  </si>
  <si>
    <t>AW00026474</t>
  </si>
  <si>
    <t>toTAOkhGRUa8eQCsdO7cPA==</t>
  </si>
  <si>
    <t>474925f4-3872-4eb8-b482-f52c89db29a8065</t>
  </si>
  <si>
    <t>AW00026782</t>
  </si>
  <si>
    <t>SOsQnuPL4E61Sh1C3Rrvvw==</t>
  </si>
  <si>
    <t>474925f4-3872-4eb8-b482-f52c89db29a8066</t>
  </si>
  <si>
    <t>AW00027196</t>
  </si>
  <si>
    <t>KIExbA2qyU2VAiw0JjMiVw==</t>
  </si>
  <si>
    <t>474925f4-3872-4eb8-b482-f52c89db29a8067</t>
  </si>
  <si>
    <t>AW00027562</t>
  </si>
  <si>
    <t>8jPZHy6Jm06sthHQC9Ewmg==</t>
  </si>
  <si>
    <t>474925f4-3872-4eb8-b482-f52c89db29a8068</t>
  </si>
  <si>
    <t>AW00027724</t>
  </si>
  <si>
    <t>n5TQOJzc9km6CmOIjqR1FQ==</t>
  </si>
  <si>
    <t>474925f4-3872-4eb8-b482-f52c89db29a8069</t>
  </si>
  <si>
    <t>AW00027757</t>
  </si>
  <si>
    <t>y6YImMZFB06DtYsbw6iYYg==</t>
  </si>
  <si>
    <t>474925f4-3872-4eb8-b482-f52c89db29a8070</t>
  </si>
  <si>
    <t>AW00029037</t>
  </si>
  <si>
    <t>6KNTQ09ZP0C/qQ3rUEPh6A==</t>
  </si>
  <si>
    <t>474925f4-3872-4eb8-b482-f52c89db29a8071</t>
  </si>
  <si>
    <t>AW00029197</t>
  </si>
  <si>
    <t>4Q4ErWNVPkC5klWVaT7b0g==</t>
  </si>
  <si>
    <t>474925f4-3872-4eb8-b482-f52c89db29a8072</t>
  </si>
  <si>
    <t>AW00029341</t>
  </si>
  <si>
    <t>cQuFs1WibEmMk3i6MvUiRw==</t>
  </si>
  <si>
    <t>474925f4-3872-4eb8-b482-f52c89db29a8073</t>
  </si>
  <si>
    <t>AW00011253</t>
  </si>
  <si>
    <t>BF6IhgvQ4k+f6mEDL5IcsA==</t>
  </si>
  <si>
    <t>474925f4-3872-4eb8-b482-f52c89db29a8074</t>
  </si>
  <si>
    <t>AW00011835</t>
  </si>
  <si>
    <t>PVh+aFhHBEqyS6u1+fiyzg==</t>
  </si>
  <si>
    <t>474925f4-3872-4eb8-b482-f52c89db29a8075</t>
  </si>
  <si>
    <t>AW00012710</t>
  </si>
  <si>
    <t>gOc1o6MH/0OAAb8FIjYJWg==</t>
  </si>
  <si>
    <t>474925f4-3872-4eb8-b482-f52c89db29a8076</t>
  </si>
  <si>
    <t>AW00013249</t>
  </si>
  <si>
    <t>PG5nWkDmREWbA8R3BIxJOw==</t>
  </si>
  <si>
    <t>474925f4-3872-4eb8-b482-f52c89db29a8077</t>
  </si>
  <si>
    <t>AW00013268</t>
  </si>
  <si>
    <t>FAjON1Ix00q/p55sPPMQlQ==</t>
  </si>
  <si>
    <t>474925f4-3872-4eb8-b482-f52c89db29a8078</t>
  </si>
  <si>
    <t>AW00013851</t>
  </si>
  <si>
    <t>kvzGmHFEYkCaLAwU9pTl3g==</t>
  </si>
  <si>
    <t>474925f4-3872-4eb8-b482-f52c89db29a8079</t>
  </si>
  <si>
    <t>AW00014458</t>
  </si>
  <si>
    <t>7MDJyohUS0aNM+W+lf9G6w==</t>
  </si>
  <si>
    <t>474925f4-3872-4eb8-b482-f52c89db29a8080</t>
  </si>
  <si>
    <t>AW00014567</t>
  </si>
  <si>
    <t>m/UBuAMuZ0qlk4ChSqOK9Q==</t>
  </si>
  <si>
    <t>474925f4-3872-4eb8-b482-f52c89db29a8081</t>
  </si>
  <si>
    <t>AW00014633</t>
  </si>
  <si>
    <t>FBBmllysZk68U7Usnf9rIw==</t>
  </si>
  <si>
    <t>474925f4-3872-4eb8-b482-f52c89db29a8082</t>
  </si>
  <si>
    <t>AW00015304</t>
  </si>
  <si>
    <t>l3TFiBCjYUGL9hjw442JYQ==</t>
  </si>
  <si>
    <t>474925f4-3872-4eb8-b482-f52c89db29a8083</t>
  </si>
  <si>
    <t>AW00015866</t>
  </si>
  <si>
    <t>OEwMh8OKFUeqmfikNADQ2g==</t>
  </si>
  <si>
    <t>474925f4-3872-4eb8-b482-f52c89db29a8084</t>
  </si>
  <si>
    <t>AW00016110</t>
  </si>
  <si>
    <t>BhLNmRllNkWVWiEayXn55A==</t>
  </si>
  <si>
    <t>474925f4-3872-4eb8-b482-f52c89db29a8085</t>
  </si>
  <si>
    <t>AW00016365</t>
  </si>
  <si>
    <t>jBEz0JIZM0C3kTp89u4+/A==</t>
  </si>
  <si>
    <t>474925f4-3872-4eb8-b482-f52c89db29a8086</t>
  </si>
  <si>
    <t>AW00016763</t>
  </si>
  <si>
    <t>IeuiyoFQ+U+sJysp3GoeAA==</t>
  </si>
  <si>
    <t>474925f4-3872-4eb8-b482-f52c89db29a8087</t>
  </si>
  <si>
    <t>AW00016841</t>
  </si>
  <si>
    <t>qWAjJNFqWUGS9Gd7N5VLMQ==</t>
  </si>
  <si>
    <t>474925f4-3872-4eb8-b482-f52c89db29a8088</t>
  </si>
  <si>
    <t>AW00017371</t>
  </si>
  <si>
    <t>V/XHvd9mx0miCib6HGwGqQ==</t>
  </si>
  <si>
    <t>474925f4-3872-4eb8-b482-f52c89db29a8089</t>
  </si>
  <si>
    <t>AW00017422</t>
  </si>
  <si>
    <t>2W5gudU5rkOZkc4yO198ZQ==</t>
  </si>
  <si>
    <t>474925f4-3872-4eb8-b482-f52c89db29a8090</t>
  </si>
  <si>
    <t>AW00018978</t>
  </si>
  <si>
    <t>eUHq8xUDQkGzTGiUhYzE0A==</t>
  </si>
  <si>
    <t>474925f4-3872-4eb8-b482-f52c89db29a8091</t>
  </si>
  <si>
    <t>AW00019400</t>
  </si>
  <si>
    <t>QuIqntJs/UGtdleiE6LlrA==</t>
  </si>
  <si>
    <t>474925f4-3872-4eb8-b482-f52c89db29a8092</t>
  </si>
  <si>
    <t>AW00019640</t>
  </si>
  <si>
    <t>Er6c6lORoEasduqZUoa9cA==</t>
  </si>
  <si>
    <t>474925f4-3872-4eb8-b482-f52c89db29a8093</t>
  </si>
  <si>
    <t>AW00020023</t>
  </si>
  <si>
    <t>QxyqTzYZakubBUxM1KZqzw==</t>
  </si>
  <si>
    <t>474925f4-3872-4eb8-b482-f52c89db29a8094</t>
  </si>
  <si>
    <t>AW00020680</t>
  </si>
  <si>
    <t>UOGqsHbphE+FQhjsLcvnxA==</t>
  </si>
  <si>
    <t>474925f4-3872-4eb8-b482-f52c89db29a8095</t>
  </si>
  <si>
    <t>AW00025408</t>
  </si>
  <si>
    <t>jB19RQFixEOdYUW06FQ4bQ==</t>
  </si>
  <si>
    <t>474925f4-3872-4eb8-b482-f52c89db29a8096</t>
  </si>
  <si>
    <t>AW00026176</t>
  </si>
  <si>
    <t>G6jx0IlVm0eNN5v2JjSzTA==</t>
  </si>
  <si>
    <t>474925f4-3872-4eb8-b482-f52c89db29a8097</t>
  </si>
  <si>
    <t>AW00026629</t>
  </si>
  <si>
    <t>+dRzX36tEUWkZ21kpabXmQ==</t>
  </si>
  <si>
    <t>474925f4-3872-4eb8-b482-f52c89db29a8098</t>
  </si>
  <si>
    <t>AW00028079</t>
  </si>
  <si>
    <t>Mu/ZNVBqI0yx52On/atzOw==</t>
  </si>
  <si>
    <t>474925f4-3872-4eb8-b482-f52c89db29a8099</t>
  </si>
  <si>
    <t>AW00028602</t>
  </si>
  <si>
    <t>bfGvRy0yhE+V0/7pW6Tt+w==</t>
  </si>
  <si>
    <t>474925f4-3872-4eb8-b482-f52c89db29a8100</t>
  </si>
  <si>
    <t>AW00028647</t>
  </si>
  <si>
    <t>XlisRsgyW0CpMJCvPNfxqg==</t>
  </si>
  <si>
    <t>474925f4-3872-4eb8-b482-f52c89db29a8101</t>
  </si>
  <si>
    <t>AW00028819</t>
  </si>
  <si>
    <t>T0zeSCVOw0Owl1hmyIv9xg==</t>
  </si>
  <si>
    <t>474925f4-3872-4eb8-b482-f52c89db29a8102</t>
  </si>
  <si>
    <t>AW00029213</t>
  </si>
  <si>
    <t>q9ZYqFFVm0ySOFVgAR6yNg==</t>
  </si>
  <si>
    <t>474925f4-3872-4eb8-b482-f52c89db29a8103</t>
  </si>
  <si>
    <t>AW00011132</t>
  </si>
  <si>
    <t>ll1vGHZx30aEsLGEu7mpGw==</t>
  </si>
  <si>
    <t>474925f4-3872-4eb8-b482-f52c89db29a8104</t>
  </si>
  <si>
    <t>AW00011251</t>
  </si>
  <si>
    <t>dTqZMcvftky5OZDEaNoQ9A==</t>
  </si>
  <si>
    <t>474925f4-3872-4eb8-b482-f52c89db29a8105</t>
  </si>
  <si>
    <t>AW00011640</t>
  </si>
  <si>
    <t>NR7vo+ngpUWLJDQEmr6IIQ==</t>
  </si>
  <si>
    <t>474925f4-3872-4eb8-b482-f52c89db29a8106</t>
  </si>
  <si>
    <t>AW00012055</t>
  </si>
  <si>
    <t>DZhxGte3DE+e6MXOmTWkPg==</t>
  </si>
  <si>
    <t>474925f4-3872-4eb8-b482-f52c89db29a8107</t>
  </si>
  <si>
    <t>AW00013201</t>
  </si>
  <si>
    <t>/qwnWGu8FEm6Ns/YHtPjng==</t>
  </si>
  <si>
    <t>474925f4-3872-4eb8-b482-f52c89db29a8108</t>
  </si>
  <si>
    <t>AW00013222</t>
  </si>
  <si>
    <t>4sZqL77DxUqURMW/Z2ez1w==</t>
  </si>
  <si>
    <t>474925f4-3872-4eb8-b482-f52c89db29a8109</t>
  </si>
  <si>
    <t>AW00013486</t>
  </si>
  <si>
    <t>V+X7OjrvtUeDAuY19XBzmg==</t>
  </si>
  <si>
    <t>474925f4-3872-4eb8-b482-f52c89db29a8110</t>
  </si>
  <si>
    <t>AW00013916</t>
  </si>
  <si>
    <t>HYk9New4tEOL9DT/hJ2TbQ==</t>
  </si>
  <si>
    <t>474925f4-3872-4eb8-b482-f52c89db29a8111</t>
  </si>
  <si>
    <t>AW00014387</t>
  </si>
  <si>
    <t>PD2mFL8qZUqWkSvBrqOjaQ==</t>
  </si>
  <si>
    <t>474925f4-3872-4eb8-b482-f52c89db29a8112</t>
  </si>
  <si>
    <t>AW00014867</t>
  </si>
  <si>
    <t>RXzEVcTvwkilfr7KVX74hQ==</t>
  </si>
  <si>
    <t>474925f4-3872-4eb8-b482-f52c89db29a8113</t>
  </si>
  <si>
    <t>AW00015377</t>
  </si>
  <si>
    <t>H/NGT3aAu0+SHt0z3571BQ==</t>
  </si>
  <si>
    <t>474925f4-3872-4eb8-b482-f52c89db29a8114</t>
  </si>
  <si>
    <t>AW00016123</t>
  </si>
  <si>
    <t>QIXW92xsHUGA0V6DKD0v8Q==</t>
  </si>
  <si>
    <t>474925f4-3872-4eb8-b482-f52c89db29a8115</t>
  </si>
  <si>
    <t>AW00016784</t>
  </si>
  <si>
    <t>uqH+a0JyeEuHRPw+ivAc8g==</t>
  </si>
  <si>
    <t>474925f4-3872-4eb8-b482-f52c89db29a8116</t>
  </si>
  <si>
    <t>AW00017348</t>
  </si>
  <si>
    <t>N4u11y7U70Cdtg7+YxzkWg==</t>
  </si>
  <si>
    <t>474925f4-3872-4eb8-b482-f52c89db29a8117</t>
  </si>
  <si>
    <t>AW00018523</t>
  </si>
  <si>
    <t>F3fmOaJH7kqhlTCrQe2aOQ==</t>
  </si>
  <si>
    <t>474925f4-3872-4eb8-b482-f52c89db29a8118</t>
  </si>
  <si>
    <t>AW00018571</t>
  </si>
  <si>
    <t>Xbsz/iiKlEmCAobtfNICDA==</t>
  </si>
  <si>
    <t>474925f4-3872-4eb8-b482-f52c89db29a8119</t>
  </si>
  <si>
    <t>AW00018617</t>
  </si>
  <si>
    <t>aaH44757hEyShZOzITIfTg==</t>
  </si>
  <si>
    <t>474925f4-3872-4eb8-b482-f52c89db29a8120</t>
  </si>
  <si>
    <t>AW00018926</t>
  </si>
  <si>
    <t>1EUGS6iqTkeaznMRdvj2Pg==</t>
  </si>
  <si>
    <t>474925f4-3872-4eb8-b482-f52c89db29a8121</t>
  </si>
  <si>
    <t>AW00019014</t>
  </si>
  <si>
    <t>IRl8tT10gUuKmOOpSlU14A==</t>
  </si>
  <si>
    <t>474925f4-3872-4eb8-b482-f52c89db29a8122</t>
  </si>
  <si>
    <t>AW00019399</t>
  </si>
  <si>
    <t>55fpw/NHQEe2+ynhXPcNmg==</t>
  </si>
  <si>
    <t>474925f4-3872-4eb8-b482-f52c89db29a8123</t>
  </si>
  <si>
    <t>AW00019781</t>
  </si>
  <si>
    <t>913J3aVxik6C/pwMkEU9BQ==</t>
  </si>
  <si>
    <t>474925f4-3872-4eb8-b482-f52c89db29a8124</t>
  </si>
  <si>
    <t>AW00019823</t>
  </si>
  <si>
    <t>FkMqBmqYNUKga4TGbJMmgw==</t>
  </si>
  <si>
    <t>474925f4-3872-4eb8-b482-f52c89db29a8125</t>
  </si>
  <si>
    <t>AW00019836</t>
  </si>
  <si>
    <t>UElARTLSNkyorCm6bv8RPA==</t>
  </si>
  <si>
    <t>474925f4-3872-4eb8-b482-f52c89db29a8126</t>
  </si>
  <si>
    <t>AW00021815</t>
  </si>
  <si>
    <t>VhvkegyDIkSkWljvM4ADZQ==</t>
  </si>
  <si>
    <t>474925f4-3872-4eb8-b482-f52c89db29a8127</t>
  </si>
  <si>
    <t>AW00022097</t>
  </si>
  <si>
    <t>+B7fPop+TEKWEJnSrvxO8w==</t>
  </si>
  <si>
    <t>474925f4-3872-4eb8-b482-f52c89db29a8128</t>
  </si>
  <si>
    <t>AW00022366</t>
  </si>
  <si>
    <t>gUR+2CEUNEG7nQkG0r1SJQ==</t>
  </si>
  <si>
    <t>474925f4-3872-4eb8-b482-f52c89db29a8129</t>
  </si>
  <si>
    <t>AW00023083</t>
  </si>
  <si>
    <t>y7sqwCLACkChRpAyvtNqAw==</t>
  </si>
  <si>
    <t>474925f4-3872-4eb8-b482-f52c89db29a8130</t>
  </si>
  <si>
    <t>AW00025328</t>
  </si>
  <si>
    <t>dKjcpKu5ckiFgW/NVEs7MQ==</t>
  </si>
  <si>
    <t>474925f4-3872-4eb8-b482-f52c89db29a8131</t>
  </si>
  <si>
    <t>AW00026049</t>
  </si>
  <si>
    <t>v/V4cJzYFkuWGEtFwO/xWA==</t>
  </si>
  <si>
    <t>474925f4-3872-4eb8-b482-f52c89db29a8132</t>
  </si>
  <si>
    <t>AW00026461</t>
  </si>
  <si>
    <t>iLvI9IHvDEG11eltmnGZ1Q==</t>
  </si>
  <si>
    <t>474925f4-3872-4eb8-b482-f52c89db29a8133</t>
  </si>
  <si>
    <t>AW00027602</t>
  </si>
  <si>
    <t>mM5VHngRR0WqGCRDXpA1Kw==</t>
  </si>
  <si>
    <t>474925f4-3872-4eb8-b482-f52c89db29a8134</t>
  </si>
  <si>
    <t>AW00028834</t>
  </si>
  <si>
    <t>UT5rp98o0k6c5U18Cx2byg==</t>
  </si>
  <si>
    <t>474925f4-3872-4eb8-b482-f52c89db29a8135</t>
  </si>
  <si>
    <t>AW00029247</t>
  </si>
  <si>
    <t>Tik1Ks9QXUCoAUMmwtC0FA==</t>
  </si>
  <si>
    <t>474925f4-3872-4eb8-b482-f52c89db29a8136</t>
  </si>
  <si>
    <t>AW00011823</t>
  </si>
  <si>
    <t>a1dq2MnCqkmOLwaj3hBuuA==</t>
  </si>
  <si>
    <t>474925f4-3872-4eb8-b482-f52c89db29a8137</t>
  </si>
  <si>
    <t>AW00013491</t>
  </si>
  <si>
    <t>Vqu/MIANSUqWZE4rBnG32A==</t>
  </si>
  <si>
    <t>474925f4-3872-4eb8-b482-f52c89db29a8138</t>
  </si>
  <si>
    <t>AW00013987</t>
  </si>
  <si>
    <t>dZZdGXik10K5TUuUeJ5FNA==</t>
  </si>
  <si>
    <t>474925f4-3872-4eb8-b482-f52c89db29a8139</t>
  </si>
  <si>
    <t>AW00014330</t>
  </si>
  <si>
    <t>HhpWosqfwUWq8DvLXUV0sg==</t>
  </si>
  <si>
    <t>474925f4-3872-4eb8-b482-f52c89db29a8140</t>
  </si>
  <si>
    <t>AW00014598</t>
  </si>
  <si>
    <t>mMmK3TUw/kuavy4+zdnQHw==</t>
  </si>
  <si>
    <t>474925f4-3872-4eb8-b482-f52c89db29a8141</t>
  </si>
  <si>
    <t>AW00016497</t>
  </si>
  <si>
    <t>eyvM+DryUUWM2Ip2Jb1ERw==</t>
  </si>
  <si>
    <t>474925f4-3872-4eb8-b482-f52c89db29a8142</t>
  </si>
  <si>
    <t>AW00016800</t>
  </si>
  <si>
    <t>JBfj2ctfk0afTrla7ePyZw==</t>
  </si>
  <si>
    <t>474925f4-3872-4eb8-b482-f52c89db29a8143</t>
  </si>
  <si>
    <t>AW00017338</t>
  </si>
  <si>
    <t>RFKpW/upy0i6sFRedqc2hA==</t>
  </si>
  <si>
    <t>474925f4-3872-4eb8-b482-f52c89db29a8144</t>
  </si>
  <si>
    <t>AW00017388</t>
  </si>
  <si>
    <t>PO6+Hjy85keJxwCO5DkN6A==</t>
  </si>
  <si>
    <t>474925f4-3872-4eb8-b482-f52c89db29a8145</t>
  </si>
  <si>
    <t>AW00018236</t>
  </si>
  <si>
    <t>i8euJI40yEuJz4+zO6Lb6w==</t>
  </si>
  <si>
    <t>474925f4-3872-4eb8-b482-f52c89db29a8146</t>
  </si>
  <si>
    <t>AW00018390</t>
  </si>
  <si>
    <t>9v9RXxBM3kSpLs9IK2D6YA==</t>
  </si>
  <si>
    <t>474925f4-3872-4eb8-b482-f52c89db29a8147</t>
  </si>
  <si>
    <t>AW00018677</t>
  </si>
  <si>
    <t>IzsmkAiNXUqByDA+znNfgw==</t>
  </si>
  <si>
    <t>474925f4-3872-4eb8-b482-f52c89db29a8148</t>
  </si>
  <si>
    <t>AW00018986</t>
  </si>
  <si>
    <t>Mvwqy/qSVUK3G0nWuZ4y/w==</t>
  </si>
  <si>
    <t>474925f4-3872-4eb8-b482-f52c89db29a8149</t>
  </si>
  <si>
    <t>AW00019147</t>
  </si>
  <si>
    <t>h4aahuGzQkS7XkDuNx//Cg==</t>
  </si>
  <si>
    <t>474925f4-3872-4eb8-b482-f52c89db29a8150</t>
  </si>
  <si>
    <t>AW00019541</t>
  </si>
  <si>
    <t>9Grm0TlNj0+B1LyXdbfCUQ==</t>
  </si>
  <si>
    <t>474925f4-3872-4eb8-b482-f52c89db29a8151</t>
  </si>
  <si>
    <t>AW00019553</t>
  </si>
  <si>
    <t>e4A4fk11lkCqQfPIlWXZ6Q==</t>
  </si>
  <si>
    <t>474925f4-3872-4eb8-b482-f52c89db29a8152</t>
  </si>
  <si>
    <t>AW00019662</t>
  </si>
  <si>
    <t>X3GVQ11MgUeVii6cLcA7xA==</t>
  </si>
  <si>
    <t>474925f4-3872-4eb8-b482-f52c89db29a8153</t>
  </si>
  <si>
    <t>AW00020000</t>
  </si>
  <si>
    <t>XfXKx758/EqAhZl6RvPmGw==</t>
  </si>
  <si>
    <t>474925f4-3872-4eb8-b482-f52c89db29a8154</t>
  </si>
  <si>
    <t>AW00020082</t>
  </si>
  <si>
    <t>NBMDeveZhE2fRegVth7rnQ==</t>
  </si>
  <si>
    <t>474925f4-3872-4eb8-b482-f52c89db29a8155</t>
  </si>
  <si>
    <t>AW00020708</t>
  </si>
  <si>
    <t>Ktk8s9BiO0u6zbUnCSUSmg==</t>
  </si>
  <si>
    <t>474925f4-3872-4eb8-b482-f52c89db29a8156</t>
  </si>
  <si>
    <t>AW00020760</t>
  </si>
  <si>
    <t>sygf+tLN1UinPUN4pQZg3w==</t>
  </si>
  <si>
    <t>474925f4-3872-4eb8-b482-f52c89db29a8157</t>
  </si>
  <si>
    <t>AW00021412</t>
  </si>
  <si>
    <t>dQOPBULGh0OKKaGiFHORVQ==</t>
  </si>
  <si>
    <t>474925f4-3872-4eb8-b482-f52c89db29a8158</t>
  </si>
  <si>
    <t>AW00021447</t>
  </si>
  <si>
    <t>aj6n7g/5OkOObC5u0Dky8g==</t>
  </si>
  <si>
    <t>474925f4-3872-4eb8-b482-f52c89db29a8159</t>
  </si>
  <si>
    <t>AW00022019</t>
  </si>
  <si>
    <t>76Pr1dd97US4h85SYES8Fw==</t>
  </si>
  <si>
    <t>474925f4-3872-4eb8-b482-f52c89db29a8160</t>
  </si>
  <si>
    <t>AW00022252</t>
  </si>
  <si>
    <t>6NeDMI01Z0O3zcV0mwu/2A==</t>
  </si>
  <si>
    <t>474925f4-3872-4eb8-b482-f52c89db29a8161</t>
  </si>
  <si>
    <t>AW00022354</t>
  </si>
  <si>
    <t>8ivttEpGSk6BJthqNMKIPQ==</t>
  </si>
  <si>
    <t>474925f4-3872-4eb8-b482-f52c89db29a8162</t>
  </si>
  <si>
    <t>AW00024733</t>
  </si>
  <si>
    <t>d4TsvogScUSZaIlMGWBd4Q==</t>
  </si>
  <si>
    <t>474925f4-3872-4eb8-b482-f52c89db29a8163</t>
  </si>
  <si>
    <t>AW00024995</t>
  </si>
  <si>
    <t>ZyQPpjLS7kmog1zUTiDXvg==</t>
  </si>
  <si>
    <t>474925f4-3872-4eb8-b482-f52c89db29a8164</t>
  </si>
  <si>
    <t>AW00026294</t>
  </si>
  <si>
    <t>r98TxPPzC0SPueqWx9bVqA==</t>
  </si>
  <si>
    <t>474925f4-3872-4eb8-b482-f52c89db29a8165</t>
  </si>
  <si>
    <t>AW00026321</t>
  </si>
  <si>
    <t>0zsfwb5g3kCNc0NM4nZAWg==</t>
  </si>
  <si>
    <t>474925f4-3872-4eb8-b482-f52c89db29a8166</t>
  </si>
  <si>
    <t>AW00026682</t>
  </si>
  <si>
    <t>7clMzfKt5Uu7RVq+fM65PQ==</t>
  </si>
  <si>
    <t>474925f4-3872-4eb8-b482-f52c89db29a8167</t>
  </si>
  <si>
    <t>AW00027071</t>
  </si>
  <si>
    <t>yyR+2TZpwEGQpnKVE/CVAw==</t>
  </si>
  <si>
    <t>474925f4-3872-4eb8-b482-f52c89db29a8168</t>
  </si>
  <si>
    <t>AW00027451</t>
  </si>
  <si>
    <t>ngDymhMl2UKXxa5hCXf3ag==</t>
  </si>
  <si>
    <t>474925f4-3872-4eb8-b482-f52c89db29a8169</t>
  </si>
  <si>
    <t>AW00027454</t>
  </si>
  <si>
    <t>lvuDaZS0akWG3Sx3uw26YQ==</t>
  </si>
  <si>
    <t>474925f4-3872-4eb8-b482-f52c89db29a8170</t>
  </si>
  <si>
    <t>AW00027656</t>
  </si>
  <si>
    <t>URIBY2TViUeigjgR2qcvxQ==</t>
  </si>
  <si>
    <t>474925f4-3872-4eb8-b482-f52c89db29a8171</t>
  </si>
  <si>
    <t>AW00028283</t>
  </si>
  <si>
    <t>cM/zXm0roUKk2aNkLu18xA==</t>
  </si>
  <si>
    <t>474925f4-3872-4eb8-b482-f52c89db29a8172</t>
  </si>
  <si>
    <t>AW00028850</t>
  </si>
  <si>
    <t>erAVrIKNLkW2CFwxEsHFPQ==</t>
  </si>
  <si>
    <t>474925f4-3872-4eb8-b482-f52c89db29a8173</t>
  </si>
  <si>
    <t>AW00011802</t>
  </si>
  <si>
    <t>qCcRwHVLuEelCMIYuZhgYg==</t>
  </si>
  <si>
    <t>474925f4-3872-4eb8-b482-f52c89db29a8174</t>
  </si>
  <si>
    <t>AW00013095</t>
  </si>
  <si>
    <t>+/tIyVVRQEy3JlpmBZnM6g==</t>
  </si>
  <si>
    <t>474925f4-3872-4eb8-b482-f52c89db29a8175</t>
  </si>
  <si>
    <t>AW00014282</t>
  </si>
  <si>
    <t>qygxKKEcykWd18sLSDz53w==</t>
  </si>
  <si>
    <t>474925f4-3872-4eb8-b482-f52c89db29a8176</t>
  </si>
  <si>
    <t>AW00014338</t>
  </si>
  <si>
    <t>HJM+Qcy3W0C2HveqvR2fpg==</t>
  </si>
  <si>
    <t>474925f4-3872-4eb8-b482-f52c89db29a8177</t>
  </si>
  <si>
    <t>AW00014723</t>
  </si>
  <si>
    <t>drco/6EH0UGc1QTFiTlJjw==</t>
  </si>
  <si>
    <t>474925f4-3872-4eb8-b482-f52c89db29a8178</t>
  </si>
  <si>
    <t>AW00015376</t>
  </si>
  <si>
    <t>4vMMoO7pGEenrN+8elaP5g==</t>
  </si>
  <si>
    <t>474925f4-3872-4eb8-b482-f52c89db29a8179</t>
  </si>
  <si>
    <t>AW00015564</t>
  </si>
  <si>
    <t>m2mf3128FE2h7URFe5dBZg==</t>
  </si>
  <si>
    <t>474925f4-3872-4eb8-b482-f52c89db29a8180</t>
  </si>
  <si>
    <t>AW00016791</t>
  </si>
  <si>
    <t>kRlX0Oiz+0ClZVw37jU05w==</t>
  </si>
  <si>
    <t>474925f4-3872-4eb8-b482-f52c89db29a8181</t>
  </si>
  <si>
    <t>AW00016876</t>
  </si>
  <si>
    <t>E3wVFdkWb0CJc1YGU+FOeQ==</t>
  </si>
  <si>
    <t>474925f4-3872-4eb8-b482-f52c89db29a8182</t>
  </si>
  <si>
    <t>AW00017551</t>
  </si>
  <si>
    <t>Ymg4LqgTokmFBaYDRuo1GQ==</t>
  </si>
  <si>
    <t>474925f4-3872-4eb8-b482-f52c89db29a8183</t>
  </si>
  <si>
    <t>AW00018329</t>
  </si>
  <si>
    <t>gtf2vFGAIkGPH9r5OWhG4A==</t>
  </si>
  <si>
    <t>474925f4-3872-4eb8-b482-f52c89db29a8184</t>
  </si>
  <si>
    <t>AW00018356</t>
  </si>
  <si>
    <t>EL6C3CDqa0K+iKQC4h4UOw==</t>
  </si>
  <si>
    <t>474925f4-3872-4eb8-b482-f52c89db29a8185</t>
  </si>
  <si>
    <t>AW00020517</t>
  </si>
  <si>
    <t>/LeX0KgMBk+kCo7v+1bz7Q==</t>
  </si>
  <si>
    <t>474925f4-3872-4eb8-b482-f52c89db29a8186</t>
  </si>
  <si>
    <t>AW00021266</t>
  </si>
  <si>
    <t>/F3Fn/49t0e+Qr/Yc9YUUQ==</t>
  </si>
  <si>
    <t>474925f4-3872-4eb8-b482-f52c89db29a8187</t>
  </si>
  <si>
    <t>AW00021642</t>
  </si>
  <si>
    <t>IaY0gG/HfkeYvf5Y8C7dJg==</t>
  </si>
  <si>
    <t>474925f4-3872-4eb8-b482-f52c89db29a8188</t>
  </si>
  <si>
    <t>AW00022267</t>
  </si>
  <si>
    <t>bQhuMCms9kGlegr67UTZ/w==</t>
  </si>
  <si>
    <t>474925f4-3872-4eb8-b482-f52c89db29a8189</t>
  </si>
  <si>
    <t>AW00023397</t>
  </si>
  <si>
    <t>Jq2Cx+eBH0asc9hILDlkVQ==</t>
  </si>
  <si>
    <t>474925f4-3872-4eb8-b482-f52c89db29a8190</t>
  </si>
  <si>
    <t>AW00023830</t>
  </si>
  <si>
    <t>Hu+OZCCDoke6SeozhAhU7w==</t>
  </si>
  <si>
    <t>474925f4-3872-4eb8-b482-f52c89db29a8191</t>
  </si>
  <si>
    <t>AW00023868</t>
  </si>
  <si>
    <t>2fT8vOK6Z0qKJzgGk62I5Q==</t>
  </si>
  <si>
    <t>474925f4-3872-4eb8-b482-f52c89db29a8192</t>
  </si>
  <si>
    <t>AW00024256</t>
  </si>
  <si>
    <t>F2wteSYQM0mWWaPHNo5O9w==</t>
  </si>
  <si>
    <t>474925f4-3872-4eb8-b482-f52c89db29a8193</t>
  </si>
  <si>
    <t>AW00024646</t>
  </si>
  <si>
    <t>1C0HY5Bzh0eXFDrYJGdWOw==</t>
  </si>
  <si>
    <t>474925f4-3872-4eb8-b482-f52c89db29a8194</t>
  </si>
  <si>
    <t>AW00025173</t>
  </si>
  <si>
    <t>eQeGW8+HW0yJzn396s3RSQ==</t>
  </si>
  <si>
    <t>474925f4-3872-4eb8-b482-f52c89db29a8195</t>
  </si>
  <si>
    <t>AW00025911</t>
  </si>
  <si>
    <t>TsOeuyAi/U2LmcoOYsMg5Q==</t>
  </si>
  <si>
    <t>474925f4-3872-4eb8-b482-f52c89db29a8196</t>
  </si>
  <si>
    <t>AW00027208</t>
  </si>
  <si>
    <t>uUIWEo84VEWUhkCpjnqyRA==</t>
  </si>
  <si>
    <t>474925f4-3872-4eb8-b482-f52c89db29a8197</t>
  </si>
  <si>
    <t>AW00028640</t>
  </si>
  <si>
    <t>y+kAo7xMfUGExd2O588ofQ==</t>
  </si>
  <si>
    <t>474925f4-3872-4eb8-b482-f52c89db29a8198</t>
  </si>
  <si>
    <t>AW00028669</t>
  </si>
  <si>
    <t>E/Ucduy/9U6PoKTiEiBpxQ==</t>
  </si>
  <si>
    <t>474925f4-3872-4eb8-b482-f52c89db29a8199</t>
  </si>
  <si>
    <t>AW00028986</t>
  </si>
  <si>
    <t>Gd8SOQii1UGznW6mBsp83g==</t>
  </si>
  <si>
    <t>474925f4-3872-4eb8-b482-f52c89db29a8200</t>
  </si>
  <si>
    <t>AW00012107</t>
  </si>
  <si>
    <t>h3K8lI9FL06tBxa590Sa4Q==</t>
  </si>
  <si>
    <t>474925f4-3872-4eb8-b482-f52c89db29a8201</t>
  </si>
  <si>
    <t>AW00013217</t>
  </si>
  <si>
    <t>zJKcaZ/EJ0iTPDaY1yfpTA==</t>
  </si>
  <si>
    <t>474925f4-3872-4eb8-b482-f52c89db29a8202</t>
  </si>
  <si>
    <t>AW00013343</t>
  </si>
  <si>
    <t>T3sSlr+x8kmkcDGH5yvCBw==</t>
  </si>
  <si>
    <t>474925f4-3872-4eb8-b482-f52c89db29a8203</t>
  </si>
  <si>
    <t>AW00013936</t>
  </si>
  <si>
    <t>hEauLg6xG0yAQxAtEvGC6A==</t>
  </si>
  <si>
    <t>474925f4-3872-4eb8-b482-f52c89db29a8204</t>
  </si>
  <si>
    <t>AW00014079</t>
  </si>
  <si>
    <t>bdoevdkFekGHJ1fCDXfTLg==</t>
  </si>
  <si>
    <t>474925f4-3872-4eb8-b482-f52c89db29a8205</t>
  </si>
  <si>
    <t>AW00014436</t>
  </si>
  <si>
    <t>vt1VB2ac6UCFTIipINhBjw==</t>
  </si>
  <si>
    <t>474925f4-3872-4eb8-b482-f52c89db29a8206</t>
  </si>
  <si>
    <t>AW00014561</t>
  </si>
  <si>
    <t>n149qK1pa0iN5eoj0JslAg==</t>
  </si>
  <si>
    <t>474925f4-3872-4eb8-b482-f52c89db29a8207</t>
  </si>
  <si>
    <t>AW00016717</t>
  </si>
  <si>
    <t>BrsBQo+IuE2H3a7tKgXP5g==</t>
  </si>
  <si>
    <t>474925f4-3872-4eb8-b482-f52c89db29a8208</t>
  </si>
  <si>
    <t>AW00017410</t>
  </si>
  <si>
    <t>pkpXcrbjjUu/XkQIq36lYA==</t>
  </si>
  <si>
    <t>474925f4-3872-4eb8-b482-f52c89db29a8209</t>
  </si>
  <si>
    <t>AW00018411</t>
  </si>
  <si>
    <t>/4VDLS/SCk68+pIRQ2nwXQ==</t>
  </si>
  <si>
    <t>474925f4-3872-4eb8-b482-f52c89db29a8210</t>
  </si>
  <si>
    <t>AW00020300</t>
  </si>
  <si>
    <t>np/BH2Fv8UupaR2TB/wf8w==</t>
  </si>
  <si>
    <t>474925f4-3872-4eb8-b482-f52c89db29a8211</t>
  </si>
  <si>
    <t>AW00020670</t>
  </si>
  <si>
    <t>vy8J6rZqmU662t3tZNknMQ==</t>
  </si>
  <si>
    <t>474925f4-3872-4eb8-b482-f52c89db29a8212</t>
  </si>
  <si>
    <t>AW00021263</t>
  </si>
  <si>
    <t>Ux9SXbLj1EKWwPMUR+vXmg==</t>
  </si>
  <si>
    <t>474925f4-3872-4eb8-b482-f52c89db29a8213</t>
  </si>
  <si>
    <t>AW00021272</t>
  </si>
  <si>
    <t>CMb1+Up6FEysVFuJu2Tdiw==</t>
  </si>
  <si>
    <t>474925f4-3872-4eb8-b482-f52c89db29a8214</t>
  </si>
  <si>
    <t>AW00021582</t>
  </si>
  <si>
    <t>6K4oInTbVkKd9+RtN8Ck1A==</t>
  </si>
  <si>
    <t>474925f4-3872-4eb8-b482-f52c89db29a8215</t>
  </si>
  <si>
    <t>AW00021745</t>
  </si>
  <si>
    <t>4CyzVne9gkSPcA6gf24K6Q==</t>
  </si>
  <si>
    <t>474925f4-3872-4eb8-b482-f52c89db29a8216</t>
  </si>
  <si>
    <t>AW00022059</t>
  </si>
  <si>
    <t>g2pJcfylfkCfWWkEcFQN3g==</t>
  </si>
  <si>
    <t>474925f4-3872-4eb8-b482-f52c89db29a8217</t>
  </si>
  <si>
    <t>AW00022095</t>
  </si>
  <si>
    <t>CIRq61m7iU+De0jpo/3i+w==</t>
  </si>
  <si>
    <t>474925f4-3872-4eb8-b482-f52c89db29a8218</t>
  </si>
  <si>
    <t>AW00025147</t>
  </si>
  <si>
    <t>Pu+folVNvUy6qFJ5jPk8Og==</t>
  </si>
  <si>
    <t>474925f4-3872-4eb8-b482-f52c89db29a8219</t>
  </si>
  <si>
    <t>AW00025393</t>
  </si>
  <si>
    <t>4mrpGRHS+kqAQz5BiAkLOA==</t>
  </si>
  <si>
    <t>474925f4-3872-4eb8-b482-f52c89db29a8220</t>
  </si>
  <si>
    <t>AW00026488</t>
  </si>
  <si>
    <t>TLfBbT97OUa7WV/o7tDl/A==</t>
  </si>
  <si>
    <t>474925f4-3872-4eb8-b482-f52c89db29a8221</t>
  </si>
  <si>
    <t>AW00027019</t>
  </si>
  <si>
    <t>Hd/DUlo1pEu3WDSzzGxjfQ==</t>
  </si>
  <si>
    <t>474925f4-3872-4eb8-b482-f52c89db29a8222</t>
  </si>
  <si>
    <t>AW00027298</t>
  </si>
  <si>
    <t>dLS8WtgmoESD/ikcJzloKQ==</t>
  </si>
  <si>
    <t>474925f4-3872-4eb8-b482-f52c89db29a8223</t>
  </si>
  <si>
    <t>AW00027429</t>
  </si>
  <si>
    <t>aeeOTCWUXk+vL90RmmfpcQ==</t>
  </si>
  <si>
    <t>474925f4-3872-4eb8-b482-f52c89db29a8224</t>
  </si>
  <si>
    <t>AW00027550</t>
  </si>
  <si>
    <t>TOS5J4D67kipl/GcjtiY3g==</t>
  </si>
  <si>
    <t>474925f4-3872-4eb8-b482-f52c89db29a8225</t>
  </si>
  <si>
    <t>AW00028129</t>
  </si>
  <si>
    <t>V2A53aK6uUeZNhjAEBifEA==</t>
  </si>
  <si>
    <t>474925f4-3872-4eb8-b482-f52c89db29a8226</t>
  </si>
  <si>
    <t>AW00028239</t>
  </si>
  <si>
    <t>TE0hf9S5LU+5C7OxquC0pg==</t>
  </si>
  <si>
    <t>474925f4-3872-4eb8-b482-f52c89db29a8227</t>
  </si>
  <si>
    <t>AW00028254</t>
  </si>
  <si>
    <t>P6DUIS2x4Eu5WVg3K8u3iQ==</t>
  </si>
  <si>
    <t>474925f4-3872-4eb8-b482-f52c89db29a8228</t>
  </si>
  <si>
    <t>AW00028354</t>
  </si>
  <si>
    <t>AWeYh7ydW0iKs2lWa/KLcQ==</t>
  </si>
  <si>
    <t>474925f4-3872-4eb8-b482-f52c89db29a8229</t>
  </si>
  <si>
    <t>AW00028630</t>
  </si>
  <si>
    <t>dam2pQGjVEK4xVh+haQHlw==</t>
  </si>
  <si>
    <t>474925f4-3872-4eb8-b482-f52c89db29a8230</t>
  </si>
  <si>
    <t>AW00029027</t>
  </si>
  <si>
    <t>hzMzPBEMykqb5YrEOZUL1w==</t>
  </si>
  <si>
    <t>474925f4-3872-4eb8-b482-f52c89db29a8231</t>
  </si>
  <si>
    <t>AW00029043</t>
  </si>
  <si>
    <t>aI19rWaO+UqhPRRDPbOjoA==</t>
  </si>
  <si>
    <t>474925f4-3872-4eb8-b482-f52c89db29a8232</t>
  </si>
  <si>
    <t>AW00029104</t>
  </si>
  <si>
    <t>h3HTd2gcHkeUXRk2/VjFaQ==</t>
  </si>
  <si>
    <t>474925f4-3872-4eb8-b482-f52c89db29a8233</t>
  </si>
  <si>
    <t>AW00011276</t>
  </si>
  <si>
    <t>KCmaUa5Xt0GdTENCVlSn5w==</t>
  </si>
  <si>
    <t>474925f4-3872-4eb8-b482-f52c89db29a8234</t>
  </si>
  <si>
    <t>AW00011833</t>
  </si>
  <si>
    <t>fNP915VbLEiLcNECB9clDQ==</t>
  </si>
  <si>
    <t>474925f4-3872-4eb8-b482-f52c89db29a8235</t>
  </si>
  <si>
    <t>AW00012147</t>
  </si>
  <si>
    <t>ZHbn4D1SdEegVoZEpNf6DA==</t>
  </si>
  <si>
    <t>474925f4-3872-4eb8-b482-f52c89db29a8236</t>
  </si>
  <si>
    <t>AW00013027</t>
  </si>
  <si>
    <t>9jTU2I3j50O7RpO0AsK1Uw==</t>
  </si>
  <si>
    <t>474925f4-3872-4eb8-b482-f52c89db29a8237</t>
  </si>
  <si>
    <t>AW00013206</t>
  </si>
  <si>
    <t>FY+snTVEJkCj9Wn1Q/ac2Q==</t>
  </si>
  <si>
    <t>474925f4-3872-4eb8-b482-f52c89db29a8238</t>
  </si>
  <si>
    <t>AW00013918</t>
  </si>
  <si>
    <t>Aznfig0CrkavhzYHFTMnPw==</t>
  </si>
  <si>
    <t>474925f4-3872-4eb8-b482-f52c89db29a8239</t>
  </si>
  <si>
    <t>AW00014359</t>
  </si>
  <si>
    <t>5rczJE/umk2B24tZMLYGtw==</t>
  </si>
  <si>
    <t>474925f4-3872-4eb8-b482-f52c89db29a8240</t>
  </si>
  <si>
    <t>AW00015511</t>
  </si>
  <si>
    <t>PZPfK7xR10m4xx3RE0nuhA==</t>
  </si>
  <si>
    <t>474925f4-3872-4eb8-b482-f52c89db29a8241</t>
  </si>
  <si>
    <t>AW00015872</t>
  </si>
  <si>
    <t>SgKfRE9YX06kUCNjN4XjBg==</t>
  </si>
  <si>
    <t>474925f4-3872-4eb8-b482-f52c89db29a8242</t>
  </si>
  <si>
    <t>AW00016846</t>
  </si>
  <si>
    <t>giAXkybk40C7BeI/JXZcnA==</t>
  </si>
  <si>
    <t>474925f4-3872-4eb8-b482-f52c89db29a8243</t>
  </si>
  <si>
    <t>AW00016964</t>
  </si>
  <si>
    <t>9ObiaACqqEWTf3XfImx6YA==</t>
  </si>
  <si>
    <t>474925f4-3872-4eb8-b482-f52c89db29a8244</t>
  </si>
  <si>
    <t>AW00018118</t>
  </si>
  <si>
    <t>+z+oPiiweki4b5rbkreDlQ==</t>
  </si>
  <si>
    <t>474925f4-3872-4eb8-b482-f52c89db29a8245</t>
  </si>
  <si>
    <t>AW00018554</t>
  </si>
  <si>
    <t>GFcO/yxsMEmD97n9z5s2FA==</t>
  </si>
  <si>
    <t>474925f4-3872-4eb8-b482-f52c89db29a8246</t>
  </si>
  <si>
    <t>AW00019526</t>
  </si>
  <si>
    <t>ewHeT6fBeE6x0vAJ7OrNxQ==</t>
  </si>
  <si>
    <t>474925f4-3872-4eb8-b482-f52c89db29a8247</t>
  </si>
  <si>
    <t>AW00020547</t>
  </si>
  <si>
    <t>y+fmTUKQvU+/aeEo8Yp3uA==</t>
  </si>
  <si>
    <t>474925f4-3872-4eb8-b482-f52c89db29a8248</t>
  </si>
  <si>
    <t>AW00021311</t>
  </si>
  <si>
    <t>TBjdxUxGt0irAfMMQt5KNg==</t>
  </si>
  <si>
    <t>474925f4-3872-4eb8-b482-f52c89db29a8249</t>
  </si>
  <si>
    <t>AW00021656</t>
  </si>
  <si>
    <t>rjjedRkSD0+Rsl63f2v5gA==</t>
  </si>
  <si>
    <t>474925f4-3872-4eb8-b482-f52c89db29a8250</t>
  </si>
  <si>
    <t>AW00022715</t>
  </si>
  <si>
    <t>FFSJKCeW90S5R15+W/jmMg==</t>
  </si>
  <si>
    <t>474925f4-3872-4eb8-b482-f52c89db29a8251</t>
  </si>
  <si>
    <t>AW00022976</t>
  </si>
  <si>
    <t>ZKnmSCXuaUym4RcF6Lmo3Q==</t>
  </si>
  <si>
    <t>474925f4-3872-4eb8-b482-f52c89db29a8252</t>
  </si>
  <si>
    <t>AW00023458</t>
  </si>
  <si>
    <t>wRCILFHVek2es2HlkHLNzg==</t>
  </si>
  <si>
    <t>474925f4-3872-4eb8-b482-f52c89db29a8253</t>
  </si>
  <si>
    <t>AW00023681</t>
  </si>
  <si>
    <t>gQgyga45BUSxEfclhFyNog==</t>
  </si>
  <si>
    <t>474925f4-3872-4eb8-b482-f52c89db29a8254</t>
  </si>
  <si>
    <t>AW00024235</t>
  </si>
  <si>
    <t>XczXMfS7NEyJdP1F6mJg1Q==</t>
  </si>
  <si>
    <t>474925f4-3872-4eb8-b482-f52c89db29a8255</t>
  </si>
  <si>
    <t>AW00024665</t>
  </si>
  <si>
    <t>dpzqIwoJxUO5rUgakbFVhg==</t>
  </si>
  <si>
    <t>474925f4-3872-4eb8-b482-f52c89db29a8256</t>
  </si>
  <si>
    <t>AW00026040</t>
  </si>
  <si>
    <t>jWCZ3birRUOtRLSBmoqVAg==</t>
  </si>
  <si>
    <t>474925f4-3872-4eb8-b482-f52c89db29a8257</t>
  </si>
  <si>
    <t>AW00026310</t>
  </si>
  <si>
    <t>0a58FhfmeUi19zgrkNecmw==</t>
  </si>
  <si>
    <t>474925f4-3872-4eb8-b482-f52c89db29a8258</t>
  </si>
  <si>
    <t>AW00026512</t>
  </si>
  <si>
    <t>iTeHui54pUS2oW3d50BKpg==</t>
  </si>
  <si>
    <t>474925f4-3872-4eb8-b482-f52c89db29a8259</t>
  </si>
  <si>
    <t>AW00026706</t>
  </si>
  <si>
    <t>j2hFBgOrqkO6p7TImweGBw==</t>
  </si>
  <si>
    <t>474925f4-3872-4eb8-b482-f52c89db29a8260</t>
  </si>
  <si>
    <t>AW00027419</t>
  </si>
  <si>
    <t>VZzA3hAJlkOxJ9CWVdDYdw==</t>
  </si>
  <si>
    <t>474925f4-3872-4eb8-b482-f52c89db29a8261</t>
  </si>
  <si>
    <t>AW00028034</t>
  </si>
  <si>
    <t>kuvCuZyD1kWC+V8KZYae/g==</t>
  </si>
  <si>
    <t>474925f4-3872-4eb8-b482-f52c89db29a8262</t>
  </si>
  <si>
    <t>AW00028652</t>
  </si>
  <si>
    <t>cmAyZFS+n02vV4rpSiJ9bw==</t>
  </si>
  <si>
    <t>474925f4-3872-4eb8-b482-f52c89db29a8263</t>
  </si>
  <si>
    <t>AW00029323</t>
  </si>
  <si>
    <t>w+FdQUHk2kS1huIFsfyVCg==</t>
  </si>
  <si>
    <t>474925f4-3872-4eb8-b482-f52c89db29a8264</t>
  </si>
  <si>
    <t>AW00011698</t>
  </si>
  <si>
    <t>fKIkqIRmWUKEkl7rzbddzA==</t>
  </si>
  <si>
    <t>474925f4-3872-4eb8-b482-f52c89db29a8265</t>
  </si>
  <si>
    <t>AW00012074</t>
  </si>
  <si>
    <t>UeMnmNkSwUS6wh/fj5QgEQ==</t>
  </si>
  <si>
    <t>474925f4-3872-4eb8-b482-f52c89db29a8266</t>
  </si>
  <si>
    <t>AW00013101</t>
  </si>
  <si>
    <t>Q3306eyb/k2G5GaC0yIRUg==</t>
  </si>
  <si>
    <t>474925f4-3872-4eb8-b482-f52c89db29a8267</t>
  </si>
  <si>
    <t>AW00013418</t>
  </si>
  <si>
    <t>OAZGlHP3R0q4Nj/pbUXPfQ==</t>
  </si>
  <si>
    <t>474925f4-3872-4eb8-b482-f52c89db29a8268</t>
  </si>
  <si>
    <t>AW00013434</t>
  </si>
  <si>
    <t>au0N8DIC7kGWWImGZtHcAw==</t>
  </si>
  <si>
    <t>474925f4-3872-4eb8-b482-f52c89db29a8269</t>
  </si>
  <si>
    <t>AW00013440</t>
  </si>
  <si>
    <t>D1hhXNs0Z0SpiBM1xtMSJQ==</t>
  </si>
  <si>
    <t>474925f4-3872-4eb8-b482-f52c89db29a8270</t>
  </si>
  <si>
    <t>AW00013460</t>
  </si>
  <si>
    <t>9BYq2VFytEidE5kItPK6JQ==</t>
  </si>
  <si>
    <t>474925f4-3872-4eb8-b482-f52c89db29a8271</t>
  </si>
  <si>
    <t>AW00014480</t>
  </si>
  <si>
    <t>axVIbD8c6kOr0f7OCDq5RQ==</t>
  </si>
  <si>
    <t>474925f4-3872-4eb8-b482-f52c89db29a8272</t>
  </si>
  <si>
    <t>AW00015378</t>
  </si>
  <si>
    <t>PmF3JZ10AEGgwY+O0d4RoQ==</t>
  </si>
  <si>
    <t>474925f4-3872-4eb8-b482-f52c89db29a8273</t>
  </si>
  <si>
    <t>AW00016331</t>
  </si>
  <si>
    <t>i0byhzE3EUevr0Hang8yvg==</t>
  </si>
  <si>
    <t>474925f4-3872-4eb8-b482-f52c89db29a8274</t>
  </si>
  <si>
    <t>AW00016666</t>
  </si>
  <si>
    <t>Ng8VupYFUEyUwRXTtxUkOA==</t>
  </si>
  <si>
    <t>474925f4-3872-4eb8-b482-f52c89db29a8275</t>
  </si>
  <si>
    <t>AW00017119</t>
  </si>
  <si>
    <t>q8pAVqTMzkWrHYSRCiqGNQ==</t>
  </si>
  <si>
    <t>474925f4-3872-4eb8-b482-f52c89db29a8276</t>
  </si>
  <si>
    <t>AW00017858</t>
  </si>
  <si>
    <t>pCZ3x2mue0ugSniNzycJTQ==</t>
  </si>
  <si>
    <t>474925f4-3872-4eb8-b482-f52c89db29a8277</t>
  </si>
  <si>
    <t>AW00018541</t>
  </si>
  <si>
    <t>rINgl4oKrEmBL7eiCMqriw==</t>
  </si>
  <si>
    <t>474925f4-3872-4eb8-b482-f52c89db29a8278</t>
  </si>
  <si>
    <t>AW00019000</t>
  </si>
  <si>
    <t>Prf6bE+nM0C8D5SNxGvILw==</t>
  </si>
  <si>
    <t>474925f4-3872-4eb8-b482-f52c89db29a8279</t>
  </si>
  <si>
    <t>AW00019750</t>
  </si>
  <si>
    <t>sVksFtHibEK63+gHbqhQ+Q==</t>
  </si>
  <si>
    <t>474925f4-3872-4eb8-b482-f52c89db29a8280</t>
  </si>
  <si>
    <t>AW00020086</t>
  </si>
  <si>
    <t>D10yZ1t08EyZ7qLCsUaaqw==</t>
  </si>
  <si>
    <t>474925f4-3872-4eb8-b482-f52c89db29a8281</t>
  </si>
  <si>
    <t>AW00020508</t>
  </si>
  <si>
    <t>HM39cIRxz0inmA+DGlbwnw==</t>
  </si>
  <si>
    <t>474925f4-3872-4eb8-b482-f52c89db29a8282</t>
  </si>
  <si>
    <t>AW00020691</t>
  </si>
  <si>
    <t>AnIFkVWTUkKOA65uKPruYw==</t>
  </si>
  <si>
    <t>474925f4-3872-4eb8-b482-f52c89db29a8283</t>
  </si>
  <si>
    <t>AW00021614</t>
  </si>
  <si>
    <t>15wg/NLOzEK8Eyh12Ooviw==</t>
  </si>
  <si>
    <t>474925f4-3872-4eb8-b482-f52c89db29a8284</t>
  </si>
  <si>
    <t>AW00021764</t>
  </si>
  <si>
    <t>5kuAFZQ1dUezMn1ucgzk5g==</t>
  </si>
  <si>
    <t>474925f4-3872-4eb8-b482-f52c89db29a8285</t>
  </si>
  <si>
    <t>AW00022128</t>
  </si>
  <si>
    <t>s+Gvaj0rkk2Hzvl6LVMgCg==</t>
  </si>
  <si>
    <t>474925f4-3872-4eb8-b482-f52c89db29a8286</t>
  </si>
  <si>
    <t>AW00022728</t>
  </si>
  <si>
    <t>ubFvpAELTEiYzfIA73hjuA==</t>
  </si>
  <si>
    <t>474925f4-3872-4eb8-b482-f52c89db29a8287</t>
  </si>
  <si>
    <t>AW00022732</t>
  </si>
  <si>
    <t>o6AWhae1MEixBFF2yLFqUA==</t>
  </si>
  <si>
    <t>474925f4-3872-4eb8-b482-f52c89db29a8288</t>
  </si>
  <si>
    <t>AW00022772</t>
  </si>
  <si>
    <t>4UlMM2ZnxE2UPXDpJADkLg==</t>
  </si>
  <si>
    <t>474925f4-3872-4eb8-b482-f52c89db29a8289</t>
  </si>
  <si>
    <t>AW00022785</t>
  </si>
  <si>
    <t>53ICbaiQEU6Q/Oj92azSwA==</t>
  </si>
  <si>
    <t>474925f4-3872-4eb8-b482-f52c89db29a8290</t>
  </si>
  <si>
    <t>AW00023010</t>
  </si>
  <si>
    <t>z8/pVmYYdU+FldX/atHCZQ==</t>
  </si>
  <si>
    <t>474925f4-3872-4eb8-b482-f52c89db29a8291</t>
  </si>
  <si>
    <t>AW00023513</t>
  </si>
  <si>
    <t>6JX7K910Jkek0x4wQYePaw==</t>
  </si>
  <si>
    <t>474925f4-3872-4eb8-b482-f52c89db29a8292</t>
  </si>
  <si>
    <t>AW00023548</t>
  </si>
  <si>
    <t>NyKvtny/EUO2A4oYXpRs5w==</t>
  </si>
  <si>
    <t>474925f4-3872-4eb8-b482-f52c89db29a8293</t>
  </si>
  <si>
    <t>AW00023557</t>
  </si>
  <si>
    <t>V2OT2/HdgEW2dBMCNRdfTg==</t>
  </si>
  <si>
    <t>474925f4-3872-4eb8-b482-f52c89db29a8294</t>
  </si>
  <si>
    <t>AW00024729</t>
  </si>
  <si>
    <t>b28V0lIqmkK7VDFg8lQMuw==</t>
  </si>
  <si>
    <t>474925f4-3872-4eb8-b482-f52c89db29a8295</t>
  </si>
  <si>
    <t>AW00025999</t>
  </si>
  <si>
    <t>HXkeWdflXEKDCqi2b4Q+lQ==</t>
  </si>
  <si>
    <t>474925f4-3872-4eb8-b482-f52c89db29a8296</t>
  </si>
  <si>
    <t>AW00026085</t>
  </si>
  <si>
    <t>WGBpQRqio0q6c+5edAeclA==</t>
  </si>
  <si>
    <t>474925f4-3872-4eb8-b482-f52c89db29a8297</t>
  </si>
  <si>
    <t>AW00027014</t>
  </si>
  <si>
    <t>HTKHSCbfUkKXE7AD5f5Ojw==</t>
  </si>
  <si>
    <t>474925f4-3872-4eb8-b482-f52c89db29a8298</t>
  </si>
  <si>
    <t>AW00027413</t>
  </si>
  <si>
    <t>hq2N4RclwUqhBgWxY3t5Mg==</t>
  </si>
  <si>
    <t>474925f4-3872-4eb8-b482-f52c89db29a8299</t>
  </si>
  <si>
    <t>AW00027921</t>
  </si>
  <si>
    <t>hu3QpmDIs0OKgeV1uDAyGw==</t>
  </si>
  <si>
    <t>474925f4-3872-4eb8-b482-f52c89db29a8300</t>
  </si>
  <si>
    <t>AW00029336</t>
  </si>
  <si>
    <t>zFwwP3BjGkyduUHeH7AtpQ==</t>
  </si>
  <si>
    <t>474925f4-3872-4eb8-b482-f52c89db29a8301</t>
  </si>
  <si>
    <t>AW00011739</t>
  </si>
  <si>
    <t>7Ng54LOXu0mG9BHAecxB9g==</t>
  </si>
  <si>
    <t>474925f4-3872-4eb8-b482-f52c89db29a8302</t>
  </si>
  <si>
    <t>AW00013239</t>
  </si>
  <si>
    <t>dKlKNn7HOU2mH9Z9S7Ijxw==</t>
  </si>
  <si>
    <t>474925f4-3872-4eb8-b482-f52c89db29a8303</t>
  </si>
  <si>
    <t>AW00013366</t>
  </si>
  <si>
    <t>qwhOAzvbuEauFw7A6d4UNg==</t>
  </si>
  <si>
    <t>474925f4-3872-4eb8-b482-f52c89db29a8304</t>
  </si>
  <si>
    <t>AW00013474</t>
  </si>
  <si>
    <t>onubJxXOXUSapuUDerczmQ==</t>
  </si>
  <si>
    <t>474925f4-3872-4eb8-b482-f52c89db29a8305</t>
  </si>
  <si>
    <t>AW00014871</t>
  </si>
  <si>
    <t>lDeJyGc9OEy9/yFcpsdYGg==</t>
  </si>
  <si>
    <t>474925f4-3872-4eb8-b482-f52c89db29a8306</t>
  </si>
  <si>
    <t>AW00015291</t>
  </si>
  <si>
    <t>maooHrsJjkarDkq3Qcu5aw==</t>
  </si>
  <si>
    <t>474925f4-3872-4eb8-b482-f52c89db29a8307</t>
  </si>
  <si>
    <t>AW00015760</t>
  </si>
  <si>
    <t>VBI2KGjb4kKrUi8rNuLT2A==</t>
  </si>
  <si>
    <t>474925f4-3872-4eb8-b482-f52c89db29a8308</t>
  </si>
  <si>
    <t>AW00016358</t>
  </si>
  <si>
    <t>No6Oh3njh0arTNykBmQAdQ==</t>
  </si>
  <si>
    <t>474925f4-3872-4eb8-b482-f52c89db29a8309</t>
  </si>
  <si>
    <t>AW00016479</t>
  </si>
  <si>
    <t>TRI4DZFeFkKKxeFIU/2GFw==</t>
  </si>
  <si>
    <t>474925f4-3872-4eb8-b482-f52c89db29a8310</t>
  </si>
  <si>
    <t>AW00016646</t>
  </si>
  <si>
    <t>TqaFzuKwCUeGq2Lo+xQc+w==</t>
  </si>
  <si>
    <t>474925f4-3872-4eb8-b482-f52c89db29a8311</t>
  </si>
  <si>
    <t>AW00016836</t>
  </si>
  <si>
    <t>pR+kDsv2sEuigueCGqdfkw==</t>
  </si>
  <si>
    <t>474925f4-3872-4eb8-b482-f52c89db29a8312</t>
  </si>
  <si>
    <t>AW00017442</t>
  </si>
  <si>
    <t>0i97Y8dG8Ueyio5jgsRiaA==</t>
  </si>
  <si>
    <t>474925f4-3872-4eb8-b482-f52c89db29a8313</t>
  </si>
  <si>
    <t>AW00018525</t>
  </si>
  <si>
    <t>9JxpsjRQ30OY/KcloifpHw==</t>
  </si>
  <si>
    <t>474925f4-3872-4eb8-b482-f52c89db29a8314</t>
  </si>
  <si>
    <t>AW00019015</t>
  </si>
  <si>
    <t>XTgkO0/Q80aBWr3ppZc6MA==</t>
  </si>
  <si>
    <t>474925f4-3872-4eb8-b482-f52c89db29a8315</t>
  </si>
  <si>
    <t>AW00019710</t>
  </si>
  <si>
    <t>LjGPqB8P+UCGfE5GxtEoDg==</t>
  </si>
  <si>
    <t>474925f4-3872-4eb8-b482-f52c89db29a8316</t>
  </si>
  <si>
    <t>AW00019801</t>
  </si>
  <si>
    <t>0LQLLqCrOUCyBUibCBSzVg==</t>
  </si>
  <si>
    <t>474925f4-3872-4eb8-b482-f52c89db29a8317</t>
  </si>
  <si>
    <t>AW00019855</t>
  </si>
  <si>
    <t>gy2WAoWJM0uAubCn03zzug==</t>
  </si>
  <si>
    <t>474925f4-3872-4eb8-b482-f52c89db29a8318</t>
  </si>
  <si>
    <t>AW00020084</t>
  </si>
  <si>
    <t>4IZYFRIn80qucXjVSXug4Q==</t>
  </si>
  <si>
    <t>474925f4-3872-4eb8-b482-f52c89db29a8319</t>
  </si>
  <si>
    <t>AW00021252</t>
  </si>
  <si>
    <t>J/yUyrvUVEW1OHk25mGOlQ==</t>
  </si>
  <si>
    <t>474925f4-3872-4eb8-b482-f52c89db29a8320</t>
  </si>
  <si>
    <t>AW00021702</t>
  </si>
  <si>
    <t>7IAZhqaZ/UaOPQInhttRDw==</t>
  </si>
  <si>
    <t>474925f4-3872-4eb8-b482-f52c89db29a8321</t>
  </si>
  <si>
    <t>AW00021916</t>
  </si>
  <si>
    <t>RxiNc+IdR0WGrF88VSI6gg==</t>
  </si>
  <si>
    <t>474925f4-3872-4eb8-b482-f52c89db29a8322</t>
  </si>
  <si>
    <t>AW00022265</t>
  </si>
  <si>
    <t>YLBy5zJ4BU2Zcyi9Pd5WnQ==</t>
  </si>
  <si>
    <t>474925f4-3872-4eb8-b482-f52c89db29a8323</t>
  </si>
  <si>
    <t>AW00022349</t>
  </si>
  <si>
    <t>3ddO/GPFcEGToqJ6x3mOBA==</t>
  </si>
  <si>
    <t>474925f4-3872-4eb8-b482-f52c89db29a8324</t>
  </si>
  <si>
    <t>AW00022544</t>
  </si>
  <si>
    <t>qyYODofjFEy39qBZc50ylw==</t>
  </si>
  <si>
    <t>474925f4-3872-4eb8-b482-f52c89db29a8325</t>
  </si>
  <si>
    <t>AW00022739</t>
  </si>
  <si>
    <t>ku5Z2Y/Fl0akiWkUGtsDoQ==</t>
  </si>
  <si>
    <t>474925f4-3872-4eb8-b482-f52c89db29a8326</t>
  </si>
  <si>
    <t>AW00023084</t>
  </si>
  <si>
    <t>KV4q2ylNd0uoLkaj0LHv6A==</t>
  </si>
  <si>
    <t>474925f4-3872-4eb8-b482-f52c89db29a8327</t>
  </si>
  <si>
    <t>AW00023396</t>
  </si>
  <si>
    <t>UHaM3XEA/0uuBMAF/cDIvA==</t>
  </si>
  <si>
    <t>474925f4-3872-4eb8-b482-f52c89db29a8328</t>
  </si>
  <si>
    <t>AW00023879</t>
  </si>
  <si>
    <t>shG62ww1YkOndRX6P5b1ww==</t>
  </si>
  <si>
    <t>474925f4-3872-4eb8-b482-f52c89db29a8329</t>
  </si>
  <si>
    <t>AW00024757</t>
  </si>
  <si>
    <t>5Eq64mCq4EuK8ofza0uLAw==</t>
  </si>
  <si>
    <t>474925f4-3872-4eb8-b482-f52c89db29a8330</t>
  </si>
  <si>
    <t>AW00025265</t>
  </si>
  <si>
    <t>x7FuRi11B0613FdJ53oqkA==</t>
  </si>
  <si>
    <t>474925f4-3872-4eb8-b482-f52c89db29a8331</t>
  </si>
  <si>
    <t>AW00026074</t>
  </si>
  <si>
    <t>AgDhpfle/0alnsf2BPrp4g==</t>
  </si>
  <si>
    <t>474925f4-3872-4eb8-b482-f52c89db29a8332</t>
  </si>
  <si>
    <t>AW00026100</t>
  </si>
  <si>
    <t>N2DfmM7N1EePfGxpTxm3fQ==</t>
  </si>
  <si>
    <t>474925f4-3872-4eb8-b482-f52c89db29a8333</t>
  </si>
  <si>
    <t>AW00027100</t>
  </si>
  <si>
    <t>z3QsHBfwQUWzOf0DbdB0zQ==</t>
  </si>
  <si>
    <t>474925f4-3872-4eb8-b482-f52c89db29a8334</t>
  </si>
  <si>
    <t>AW00011277</t>
  </si>
  <si>
    <t>QONrk2EBLk6hLT23v9wBYg==</t>
  </si>
  <si>
    <t>474925f4-3872-4eb8-b482-f52c89db29a8335</t>
  </si>
  <si>
    <t>AW00011769</t>
  </si>
  <si>
    <t>KjT6rzDokk2FoYgHBb3fUg==</t>
  </si>
  <si>
    <t>474925f4-3872-4eb8-b482-f52c89db29a8336</t>
  </si>
  <si>
    <t>AW00013743</t>
  </si>
  <si>
    <t>O1cqff/CVE+M+J0Ec9BXyg==</t>
  </si>
  <si>
    <t>474925f4-3872-4eb8-b482-f52c89db29a8337</t>
  </si>
  <si>
    <t>AW00014041</t>
  </si>
  <si>
    <t>4pgjXK0pG0yMljd2zZl3DQ==</t>
  </si>
  <si>
    <t>474925f4-3872-4eb8-b482-f52c89db29a8338</t>
  </si>
  <si>
    <t>AW00014502</t>
  </si>
  <si>
    <t>21F4o3hC0UWk8Wo1v7HMFA==</t>
  </si>
  <si>
    <t>474925f4-3872-4eb8-b482-f52c89db29a8339</t>
  </si>
  <si>
    <t>AW00014911</t>
  </si>
  <si>
    <t>lfkbzdk2t06nVhCzR9IKHw==</t>
  </si>
  <si>
    <t>474925f4-3872-4eb8-b482-f52c89db29a8340</t>
  </si>
  <si>
    <t>AW00015418</t>
  </si>
  <si>
    <t>zjgalgTZbku1m/ZisXnaSA==</t>
  </si>
  <si>
    <t>474925f4-3872-4eb8-b482-f52c89db29a8341</t>
  </si>
  <si>
    <t>AW00016754</t>
  </si>
  <si>
    <t>9a9uLt52aky/DPYbnJuk9g==</t>
  </si>
  <si>
    <t>474925f4-3872-4eb8-b482-f52c89db29a8342</t>
  </si>
  <si>
    <t>AW00016902</t>
  </si>
  <si>
    <t>KvGSBL5pjketn4ydlUM1dQ==</t>
  </si>
  <si>
    <t>474925f4-3872-4eb8-b482-f52c89db29a8343</t>
  </si>
  <si>
    <t>AW00017483</t>
  </si>
  <si>
    <t>nCF2tCzoIU+VfFZXXKVQhQ==</t>
  </si>
  <si>
    <t>474925f4-3872-4eb8-b482-f52c89db29a8344</t>
  </si>
  <si>
    <t>AW00017622</t>
  </si>
  <si>
    <t>TVgiwSxra0iydbNjzf8+xA==</t>
  </si>
  <si>
    <t>474925f4-3872-4eb8-b482-f52c89db29a8345</t>
  </si>
  <si>
    <t>AW00018544</t>
  </si>
  <si>
    <t>gfTraQhJtUml3TJNm+ZtMw==</t>
  </si>
  <si>
    <t>474925f4-3872-4eb8-b482-f52c89db29a8346</t>
  </si>
  <si>
    <t>AW00018812</t>
  </si>
  <si>
    <t>xK+kW1CMVEqqCa0ULPCtLQ==</t>
  </si>
  <si>
    <t>474925f4-3872-4eb8-b482-f52c89db29a8347</t>
  </si>
  <si>
    <t>AW00019026</t>
  </si>
  <si>
    <t>Awf/z3nZeEmGdVJEmf5YaQ==</t>
  </si>
  <si>
    <t>474925f4-3872-4eb8-b482-f52c89db29a8348</t>
  </si>
  <si>
    <t>AW00019207</t>
  </si>
  <si>
    <t>/53WnviZNEuQc+PhnOzSCQ==</t>
  </si>
  <si>
    <t>474925f4-3872-4eb8-b482-f52c89db29a8349</t>
  </si>
  <si>
    <t>AW00020182</t>
  </si>
  <si>
    <t>zwVjIpZQFkuUa5nxJbhZWw==</t>
  </si>
  <si>
    <t>474925f4-3872-4eb8-b482-f52c89db29a8350</t>
  </si>
  <si>
    <t>AW00020380</t>
  </si>
  <si>
    <t>77DJbjqCbk2El5iPlbCALg==</t>
  </si>
  <si>
    <t>474925f4-3872-4eb8-b482-f52c89db29a8351</t>
  </si>
  <si>
    <t>AW00021331</t>
  </si>
  <si>
    <t>lKYkVcJGf0uawnH0QOTwWQ==</t>
  </si>
  <si>
    <t>474925f4-3872-4eb8-b482-f52c89db29a8352</t>
  </si>
  <si>
    <t>AW00021471</t>
  </si>
  <si>
    <t>yx6+qx4fyEKB4pHWHX04QA==</t>
  </si>
  <si>
    <t>474925f4-3872-4eb8-b482-f52c89db29a8353</t>
  </si>
  <si>
    <t>AW00022114</t>
  </si>
  <si>
    <t>zNaTF1LoqUqLcUL+sP8xRw==</t>
  </si>
  <si>
    <t>474925f4-3872-4eb8-b482-f52c89db29a8354</t>
  </si>
  <si>
    <t>AW00022182</t>
  </si>
  <si>
    <t>Ex89gQQ1gU2pKQHoACri2A==</t>
  </si>
  <si>
    <t>474925f4-3872-4eb8-b482-f52c89db29a8355</t>
  </si>
  <si>
    <t>AW00024639</t>
  </si>
  <si>
    <t>/JTDi4x3E0C4u8jcySwaYw==</t>
  </si>
  <si>
    <t>474925f4-3872-4eb8-b482-f52c89db29a8356</t>
  </si>
  <si>
    <t>AW00024816</t>
  </si>
  <si>
    <t>NSqsLToxxk2mrpvzqe4S/Q==</t>
  </si>
  <si>
    <t>474925f4-3872-4eb8-b482-f52c89db29a8357</t>
  </si>
  <si>
    <t>AW00025094</t>
  </si>
  <si>
    <t>hql5Rx4tZkKSwr2/XLlJ1g==</t>
  </si>
  <si>
    <t>474925f4-3872-4eb8-b482-f52c89db29a8358</t>
  </si>
  <si>
    <t>AW00025349</t>
  </si>
  <si>
    <t>gRLJQuTK+06Si4ctcahZRw==</t>
  </si>
  <si>
    <t>474925f4-3872-4eb8-b482-f52c89db29a8359</t>
  </si>
  <si>
    <t>AW00025367</t>
  </si>
  <si>
    <t>oEXEt3mOYEqBCd+XSelbfQ==</t>
  </si>
  <si>
    <t>474925f4-3872-4eb8-b482-f52c89db29a8360</t>
  </si>
  <si>
    <t>AW00026318</t>
  </si>
  <si>
    <t>oB4+pCBHY0uYba401xwquA==</t>
  </si>
  <si>
    <t>474925f4-3872-4eb8-b482-f52c89db29a8361</t>
  </si>
  <si>
    <t>AW00027027</t>
  </si>
  <si>
    <t>DziTfLZ3zEyIofSJ83EwjQ==</t>
  </si>
  <si>
    <t>474925f4-3872-4eb8-b482-f52c89db29a8362</t>
  </si>
  <si>
    <t>AW00027215</t>
  </si>
  <si>
    <t>PZRubddUaUiDKiQF5+Zj3w==</t>
  </si>
  <si>
    <t>474925f4-3872-4eb8-b482-f52c89db29a8363</t>
  </si>
  <si>
    <t>AW00027300</t>
  </si>
  <si>
    <t>/bTLxhxjZUqF4jMYIReTzg==</t>
  </si>
  <si>
    <t>474925f4-3872-4eb8-b482-f52c89db29a8364</t>
  </si>
  <si>
    <t>AW00027380</t>
  </si>
  <si>
    <t>ZqA5r3zT6E6F0FHnAbZQKQ==</t>
  </si>
  <si>
    <t>474925f4-3872-4eb8-b482-f52c89db29a8365</t>
  </si>
  <si>
    <t>AW00027731</t>
  </si>
  <si>
    <t>qYGU10KxK02Y1cKITUKPRA==</t>
  </si>
  <si>
    <t>474925f4-3872-4eb8-b482-f52c89db29a8366</t>
  </si>
  <si>
    <t>AW00011078</t>
  </si>
  <si>
    <t>FBXGGsnTckKpvfurUgFBUA==</t>
  </si>
  <si>
    <t>474925f4-3872-4eb8-b482-f52c89db29a8367</t>
  </si>
  <si>
    <t>AW00011262</t>
  </si>
  <si>
    <t>inOXgLoEgkCXoGqFieopng==</t>
  </si>
  <si>
    <t>474925f4-3872-4eb8-b482-f52c89db29a8368</t>
  </si>
  <si>
    <t>AW00011510</t>
  </si>
  <si>
    <t>24FeRF6z90GlKvo4g85wQA==</t>
  </si>
  <si>
    <t>474925f4-3872-4eb8-b482-f52c89db29a8369</t>
  </si>
  <si>
    <t>AW00011808</t>
  </si>
  <si>
    <t>yIpZAd7/REKhvWIt+wJ4yQ==</t>
  </si>
  <si>
    <t>474925f4-3872-4eb8-b482-f52c89db29a8370</t>
  </si>
  <si>
    <t>AW00012089</t>
  </si>
  <si>
    <t>BNWVqD34HUKAQ5qzNoCfbQ==</t>
  </si>
  <si>
    <t>474925f4-3872-4eb8-b482-f52c89db29a8371</t>
  </si>
  <si>
    <t>AW00012097</t>
  </si>
  <si>
    <t>uCA0TaPMW06mfD8+wDp6yA==</t>
  </si>
  <si>
    <t>474925f4-3872-4eb8-b482-f52c89db29a8372</t>
  </si>
  <si>
    <t>AW00012140</t>
  </si>
  <si>
    <t>t7aMnxnw8Eu1yAugfik0MA==</t>
  </si>
  <si>
    <t>474925f4-3872-4eb8-b482-f52c89db29a8373</t>
  </si>
  <si>
    <t>AW00012451</t>
  </si>
  <si>
    <t>i63EocOmR0iNxj73gqrUZQ==</t>
  </si>
  <si>
    <t>474925f4-3872-4eb8-b482-f52c89db29a8374</t>
  </si>
  <si>
    <t>AW00012970</t>
  </si>
  <si>
    <t>MrDX0sO650OK/b0hrgqDOg==</t>
  </si>
  <si>
    <t>474925f4-3872-4eb8-b482-f52c89db29a8375</t>
  </si>
  <si>
    <t>AW00013065</t>
  </si>
  <si>
    <t>BFWGDm86JEKYDe9w+bxMkA==</t>
  </si>
  <si>
    <t>474925f4-3872-4eb8-b482-f52c89db29a8376</t>
  </si>
  <si>
    <t>AW00013701</t>
  </si>
  <si>
    <t>g2HWlxSLjEiAdjseZqc4XA==</t>
  </si>
  <si>
    <t>474925f4-3872-4eb8-b482-f52c89db29a8377</t>
  </si>
  <si>
    <t>AW00014077</t>
  </si>
  <si>
    <t>BNufOf15a0q2mZuE+YSZNg==</t>
  </si>
  <si>
    <t>474925f4-3872-4eb8-b482-f52c89db29a8378</t>
  </si>
  <si>
    <t>AW00014604</t>
  </si>
  <si>
    <t>bggJrhiaLEyhrM0zpBqZvw==</t>
  </si>
  <si>
    <t>474925f4-3872-4eb8-b482-f52c89db29a8379</t>
  </si>
  <si>
    <t>AW00015748</t>
  </si>
  <si>
    <t>bHlGuuVFzUC/ghX7AuS1Dw==</t>
  </si>
  <si>
    <t>474925f4-3872-4eb8-b482-f52c89db29a8380</t>
  </si>
  <si>
    <t>AW00015881</t>
  </si>
  <si>
    <t>OUimcwackUKnOUKif5QcOw==</t>
  </si>
  <si>
    <t>474925f4-3872-4eb8-b482-f52c89db29a8381</t>
  </si>
  <si>
    <t>AW00016089</t>
  </si>
  <si>
    <t>IxbsgikdhkG0guWV1Jk4Fg==</t>
  </si>
  <si>
    <t>474925f4-3872-4eb8-b482-f52c89db29a8382</t>
  </si>
  <si>
    <t>AW00016128</t>
  </si>
  <si>
    <t>v1paRRAxDk6q2yCfOBg5Bg==</t>
  </si>
  <si>
    <t>474925f4-3872-4eb8-b482-f52c89db29a8383</t>
  </si>
  <si>
    <t>AW00016219</t>
  </si>
  <si>
    <t>OGsEPslHNEiU4UtMwYn1VA==</t>
  </si>
  <si>
    <t>474925f4-3872-4eb8-b482-f52c89db29a8384</t>
  </si>
  <si>
    <t>AW00016820</t>
  </si>
  <si>
    <t>fMlr47Q4bEWVWWC34Lcxpw==</t>
  </si>
  <si>
    <t>474925f4-3872-4eb8-b482-f52c89db29a8385</t>
  </si>
  <si>
    <t>AW00017147</t>
  </si>
  <si>
    <t>9mNtBXZZXkSN1+/7rCyREg==</t>
  </si>
  <si>
    <t>474925f4-3872-4eb8-b482-f52c89db29a8386</t>
  </si>
  <si>
    <t>AW00017372</t>
  </si>
  <si>
    <t>Axo4ZEbk9U2IOeWVjhNx2A==</t>
  </si>
  <si>
    <t>474925f4-3872-4eb8-b482-f52c89db29a8387</t>
  </si>
  <si>
    <t>AW00018755</t>
  </si>
  <si>
    <t>xy2NDBXZqE2OoukiTHrTYQ==</t>
  </si>
  <si>
    <t>474925f4-3872-4eb8-b482-f52c89db29a8388</t>
  </si>
  <si>
    <t>AW00019527</t>
  </si>
  <si>
    <t>XRBFsGQK9ku94c0oVAuuTQ==</t>
  </si>
  <si>
    <t>474925f4-3872-4eb8-b482-f52c89db29a8389</t>
  </si>
  <si>
    <t>AW00019642</t>
  </si>
  <si>
    <t>Qzj4xm8zpEybUljO/w35jQ==</t>
  </si>
  <si>
    <t>474925f4-3872-4eb8-b482-f52c89db29a8390</t>
  </si>
  <si>
    <t>AW00019802</t>
  </si>
  <si>
    <t>BflGdWLWGUu7uz8ZMunZAg==</t>
  </si>
  <si>
    <t>474925f4-3872-4eb8-b482-f52c89db29a8391</t>
  </si>
  <si>
    <t>AW00019884</t>
  </si>
  <si>
    <t>7HASJsta6UC/T+chq4rUnQ==</t>
  </si>
  <si>
    <t>474925f4-3872-4eb8-b482-f52c89db29a8392</t>
  </si>
  <si>
    <t>AW00021620</t>
  </si>
  <si>
    <t>DK841KKhsEySnWrXcv/mAw==</t>
  </si>
  <si>
    <t>474925f4-3872-4eb8-b482-f52c89db29a8393</t>
  </si>
  <si>
    <t>AW00022903</t>
  </si>
  <si>
    <t>BC4PCUDce0a1rscA2wRVVA==</t>
  </si>
  <si>
    <t>474925f4-3872-4eb8-b482-f52c89db29a8394</t>
  </si>
  <si>
    <t>AW00023449</t>
  </si>
  <si>
    <t>3lxRP5GDrkeAKq+VH62TSw==</t>
  </si>
  <si>
    <t>474925f4-3872-4eb8-b482-f52c89db29a8395</t>
  </si>
  <si>
    <t>AW00023488</t>
  </si>
  <si>
    <t>Gfj/AhYhiUeUC0+6+hoMBw==</t>
  </si>
  <si>
    <t>474925f4-3872-4eb8-b482-f52c89db29a8396</t>
  </si>
  <si>
    <t>AW00023494</t>
  </si>
  <si>
    <t>5yB95fadSkS8Ai0x01IaIg==</t>
  </si>
  <si>
    <t>474925f4-3872-4eb8-b482-f52c89db29a8397</t>
  </si>
  <si>
    <t>AW00024344</t>
  </si>
  <si>
    <t>eNHnuL21NkG/G8HJ3JhmQw==</t>
  </si>
  <si>
    <t>474925f4-3872-4eb8-b482-f52c89db29a8398</t>
  </si>
  <si>
    <t>AW00024399</t>
  </si>
  <si>
    <t>GK4pND3wS0u8oKzohjuNcQ==</t>
  </si>
  <si>
    <t>474925f4-3872-4eb8-b482-f52c89db29a8399</t>
  </si>
  <si>
    <t>AW00024763</t>
  </si>
  <si>
    <t>ae68vS630ECTKzSv/3KhBQ==</t>
  </si>
  <si>
    <t>474925f4-3872-4eb8-b482-f52c89db29a8400</t>
  </si>
  <si>
    <t>AW00027406</t>
  </si>
  <si>
    <t>QJUQvi3RCE69aI5s72YAEg==</t>
  </si>
  <si>
    <t>474925f4-3872-4eb8-b482-f52c89db29a8401</t>
  </si>
  <si>
    <t>AW00027441</t>
  </si>
  <si>
    <t>gZjR8gXmqku7w1QGas7Q+Q==</t>
  </si>
  <si>
    <t>474925f4-3872-4eb8-b482-f52c89db29a8402</t>
  </si>
  <si>
    <t>AW00028589</t>
  </si>
  <si>
    <t>3fvxWF84pEKD3BbI1a099w==</t>
  </si>
  <si>
    <t>474925f4-3872-4eb8-b482-f52c89db29a8403</t>
  </si>
  <si>
    <t>AW00029001</t>
  </si>
  <si>
    <t>n9ca7AJLRke4jwZTfpKDtQ==</t>
  </si>
  <si>
    <t>474925f4-3872-4eb8-b482-f52c89db29a8404</t>
  </si>
  <si>
    <t>AW00029240</t>
  </si>
  <si>
    <t>3NS+odswxEqUuetU5T0YYg==</t>
  </si>
  <si>
    <t>474925f4-3872-4eb8-b482-f52c89db29a8405</t>
  </si>
  <si>
    <t>AW00011501</t>
  </si>
  <si>
    <t>o8u3DrD4yka7EzMMsgLSNA==</t>
  </si>
  <si>
    <t>474925f4-3872-4eb8-b482-f52c89db29a8406</t>
  </si>
  <si>
    <t>AW00012081</t>
  </si>
  <si>
    <t>yq3y/YDHAkmnU0kEB9cXQQ==</t>
  </si>
  <si>
    <t>474925f4-3872-4eb8-b482-f52c89db29a8407</t>
  </si>
  <si>
    <t>AW00012892</t>
  </si>
  <si>
    <t>hrXquyh31UqiI8fs2w51Eg==</t>
  </si>
  <si>
    <t>474925f4-3872-4eb8-b482-f52c89db29a8408</t>
  </si>
  <si>
    <t>AW00015543</t>
  </si>
  <si>
    <t>BsS+ZLwW9UajxfQDUDmaCA==</t>
  </si>
  <si>
    <t>474925f4-3872-4eb8-b482-f52c89db29a8409</t>
  </si>
  <si>
    <t>AW00016000</t>
  </si>
  <si>
    <t>rpCoWVQR1UWQ65Lzt0VbLA==</t>
  </si>
  <si>
    <t>474925f4-3872-4eb8-b482-f52c89db29a8410</t>
  </si>
  <si>
    <t>AW00016020</t>
  </si>
  <si>
    <t>x+Kk2NseeUSkryINOiFXxQ==</t>
  </si>
  <si>
    <t>474925f4-3872-4eb8-b482-f52c89db29a8411</t>
  </si>
  <si>
    <t>AW00018322</t>
  </si>
  <si>
    <t>k6jflEYNeUqUXqMESOWRwg==</t>
  </si>
  <si>
    <t>474925f4-3872-4eb8-b482-f52c89db29a8412</t>
  </si>
  <si>
    <t>AW00018841</t>
  </si>
  <si>
    <t>ePAGrw84RU6vIlN9X6tXUw==</t>
  </si>
  <si>
    <t>474925f4-3872-4eb8-b482-f52c89db29a8413</t>
  </si>
  <si>
    <t>AW00018927</t>
  </si>
  <si>
    <t>FCFagvvG00WlaHwSCZuBog==</t>
  </si>
  <si>
    <t>474925f4-3872-4eb8-b482-f52c89db29a8414</t>
  </si>
  <si>
    <t>AW00019844</t>
  </si>
  <si>
    <t>bnx6ZsQtZU65YORyfRw4TQ==</t>
  </si>
  <si>
    <t>474925f4-3872-4eb8-b482-f52c89db29a8415</t>
  </si>
  <si>
    <t>AW00019872</t>
  </si>
  <si>
    <t>3W2ffwt+sEe6VOVbU4ziyQ==</t>
  </si>
  <si>
    <t>474925f4-3872-4eb8-b482-f52c89db29a8416</t>
  </si>
  <si>
    <t>AW00020273</t>
  </si>
  <si>
    <t>eEgNYltNmke/mIenv4TCbA==</t>
  </si>
  <si>
    <t>474925f4-3872-4eb8-b482-f52c89db29a8417</t>
  </si>
  <si>
    <t>AW00020665</t>
  </si>
  <si>
    <t>enqsitfYw0u6HkuJY/2uZg==</t>
  </si>
  <si>
    <t>474925f4-3872-4eb8-b482-f52c89db29a8418</t>
  </si>
  <si>
    <t>AW00021284</t>
  </si>
  <si>
    <t>wBuau5Qyp0q6OBc9ERRnvQ==</t>
  </si>
  <si>
    <t>474925f4-3872-4eb8-b482-f52c89db29a8419</t>
  </si>
  <si>
    <t>AW00021348</t>
  </si>
  <si>
    <t>zfikNLQmEE6BVFKdci8tDg==</t>
  </si>
  <si>
    <t>474925f4-3872-4eb8-b482-f52c89db29a8420</t>
  </si>
  <si>
    <t>AW00022230</t>
  </si>
  <si>
    <t>n4DQsxgL302kbC+1fjw4xQ==</t>
  </si>
  <si>
    <t>474925f4-3872-4eb8-b482-f52c89db29a8421</t>
  </si>
  <si>
    <t>AW00023209</t>
  </si>
  <si>
    <t>FkrpyCm8/Ui7PzNDZMtzOw==</t>
  </si>
  <si>
    <t>474925f4-3872-4eb8-b482-f52c89db29a8422</t>
  </si>
  <si>
    <t>AW00023592</t>
  </si>
  <si>
    <t>KKuuTQnyR0GIkO00SdM/1A==</t>
  </si>
  <si>
    <t>474925f4-3872-4eb8-b482-f52c89db29a8423</t>
  </si>
  <si>
    <t>AW00024322</t>
  </si>
  <si>
    <t>jwp9jvXlUk29o+UQY+w+HQ==</t>
  </si>
  <si>
    <t>474925f4-3872-4eb8-b482-f52c89db29a8424</t>
  </si>
  <si>
    <t>AW00024637</t>
  </si>
  <si>
    <t>sfVLQT2vIk6NNkO0W9noHA==</t>
  </si>
  <si>
    <t>474925f4-3872-4eb8-b482-f52c89db29a8425</t>
  </si>
  <si>
    <t>AW00025016</t>
  </si>
  <si>
    <t>f58en2YekEK4kQedlDVnZA==</t>
  </si>
  <si>
    <t>474925f4-3872-4eb8-b482-f52c89db29a8426</t>
  </si>
  <si>
    <t>AW00025066</t>
  </si>
  <si>
    <t>YkuRdzRq2kig8qrhNP9uUg==</t>
  </si>
  <si>
    <t>474925f4-3872-4eb8-b482-f52c89db29a8427</t>
  </si>
  <si>
    <t>AW00026496</t>
  </si>
  <si>
    <t>K/Fadwmlik2SoNGhiWo4KQ==</t>
  </si>
  <si>
    <t>474925f4-3872-4eb8-b482-f52c89db29a8428</t>
  </si>
  <si>
    <t>AW00027282</t>
  </si>
  <si>
    <t>IWSlvJCQEUWZ8uyphDi69w==</t>
  </si>
  <si>
    <t>474925f4-3872-4eb8-b482-f52c89db29a8429</t>
  </si>
  <si>
    <t>AW00028837</t>
  </si>
  <si>
    <t>iyclHdFL50aENvmFIve0mw==</t>
  </si>
  <si>
    <t>474925f4-3872-4eb8-b482-f52c89db29a8430</t>
  </si>
  <si>
    <t>AW00029047</t>
  </si>
  <si>
    <t>ZYLmLstBIECWhDgddB4qRg==</t>
  </si>
  <si>
    <t>474925f4-3872-4eb8-b482-f52c89db29a8431</t>
  </si>
  <si>
    <t>AW00029165</t>
  </si>
  <si>
    <t>CH62bwh6ekCm35gSp//k+Q==</t>
  </si>
  <si>
    <t>474925f4-3872-4eb8-b482-f52c89db29a8432</t>
  </si>
  <si>
    <t>AW00011316</t>
  </si>
  <si>
    <t>YoAG9Oml3ket5njps5Sifw==</t>
  </si>
  <si>
    <t>474925f4-3872-4eb8-b482-f52c89db29a8433</t>
  </si>
  <si>
    <t>AW00011526</t>
  </si>
  <si>
    <t>DLZrImeUaU6OKKNQPBc+xQ==</t>
  </si>
  <si>
    <t>474925f4-3872-4eb8-b482-f52c89db29a8434</t>
  </si>
  <si>
    <t>AW00015815</t>
  </si>
  <si>
    <t>4kQ2STvTDUiqBeBfh9Oj3Q==</t>
  </si>
  <si>
    <t>474925f4-3872-4eb8-b482-f52c89db29a8435</t>
  </si>
  <si>
    <t>AW00016241</t>
  </si>
  <si>
    <t>R/vLlJHTykukp94fkN++8g==</t>
  </si>
  <si>
    <t>474925f4-3872-4eb8-b482-f52c89db29a8436</t>
  </si>
  <si>
    <t>AW00017491</t>
  </si>
  <si>
    <t>pnvz6E3FekaPw+Uv0kQG7A==</t>
  </si>
  <si>
    <t>474925f4-3872-4eb8-b482-f52c89db29a8437</t>
  </si>
  <si>
    <t>AW00019648</t>
  </si>
  <si>
    <t>eZmIXMIYM0ioq1bo0wZzZw==</t>
  </si>
  <si>
    <t>474925f4-3872-4eb8-b482-f52c89db29a8438</t>
  </si>
  <si>
    <t>AW00019870</t>
  </si>
  <si>
    <t>9S53wQyi5UOkhsPE6esB3A==</t>
  </si>
  <si>
    <t>474925f4-3872-4eb8-b482-f52c89db29a8439</t>
  </si>
  <si>
    <t>AW00020106</t>
  </si>
  <si>
    <t>IBBb46y+o0GMdUfq0a4NxQ==</t>
  </si>
  <si>
    <t>474925f4-3872-4eb8-b482-f52c89db29a8440</t>
  </si>
  <si>
    <t>AW00020330</t>
  </si>
  <si>
    <t>leH4f6yuYkm9fzGF2UgfcA==</t>
  </si>
  <si>
    <t>474925f4-3872-4eb8-b482-f52c89db29a8441</t>
  </si>
  <si>
    <t>AW00020546</t>
  </si>
  <si>
    <t>j5BMR5zAS0G3QN3ReWXJfQ==</t>
  </si>
  <si>
    <t>474925f4-3872-4eb8-b482-f52c89db29a8442</t>
  </si>
  <si>
    <t>AW00021655</t>
  </si>
  <si>
    <t>+44j6jGCw0Syaua0+l1X9g==</t>
  </si>
  <si>
    <t>474925f4-3872-4eb8-b482-f52c89db29a8443</t>
  </si>
  <si>
    <t>AW00022027</t>
  </si>
  <si>
    <t>/Ts3WL9nLUeDGJuZSSINxA==</t>
  </si>
  <si>
    <t>474925f4-3872-4eb8-b482-f52c89db29a8444</t>
  </si>
  <si>
    <t>AW00022545</t>
  </si>
  <si>
    <t>47z3yAJqRkmqbziJrkozZw==</t>
  </si>
  <si>
    <t>474925f4-3872-4eb8-b482-f52c89db29a8445</t>
  </si>
  <si>
    <t>AW00023074</t>
  </si>
  <si>
    <t>ZJ32lh4EtUqYF0er+8d4Sg==</t>
  </si>
  <si>
    <t>474925f4-3872-4eb8-b482-f52c89db29a8446</t>
  </si>
  <si>
    <t>AW00024975</t>
  </si>
  <si>
    <t>sfsz4YeNV0iCc8jOmIT1vg==</t>
  </si>
  <si>
    <t>474925f4-3872-4eb8-b482-f52c89db29a8447</t>
  </si>
  <si>
    <t>AW00025971</t>
  </si>
  <si>
    <t>UCmRs+WR+kK66G8+Y4aIyQ==</t>
  </si>
  <si>
    <t>474925f4-3872-4eb8-b482-f52c89db29a8448</t>
  </si>
  <si>
    <t>AW00026269</t>
  </si>
  <si>
    <t>ZJ3NZvcsCUKRi+1r0vnszg==</t>
  </si>
  <si>
    <t>474925f4-3872-4eb8-b482-f52c89db29a8449</t>
  </si>
  <si>
    <t>AW00027672</t>
  </si>
  <si>
    <t>F+PlR+h5sECU06VGGRqbNA==</t>
  </si>
  <si>
    <t>474925f4-3872-4eb8-b482-f52c89db29a8450</t>
  </si>
  <si>
    <t>AW00028359</t>
  </si>
  <si>
    <t>2AHSLAgndE2yUq62XUo8GQ==</t>
  </si>
  <si>
    <t>474925f4-3872-4eb8-b482-f52c89db29a8451</t>
  </si>
  <si>
    <t>AW00011212</t>
  </si>
  <si>
    <t>IR4MhyuIUEe55W2Y+Vc+BA==</t>
  </si>
  <si>
    <t>474925f4-3872-4eb8-b482-f52c89db29a8452</t>
  </si>
  <si>
    <t>AW00011820</t>
  </si>
  <si>
    <t>iJGFLg6B/kmZ6cvuMaaFFw==</t>
  </si>
  <si>
    <t>474925f4-3872-4eb8-b482-f52c89db29a8453</t>
  </si>
  <si>
    <t>AW00012159</t>
  </si>
  <si>
    <t>mccBwZI820G9SpvV/CMscA==</t>
  </si>
  <si>
    <t>474925f4-3872-4eb8-b482-f52c89db29a8454</t>
  </si>
  <si>
    <t>AW00013328</t>
  </si>
  <si>
    <t>vdzmi3Ok5E+JnghmhuICZw==</t>
  </si>
  <si>
    <t>474925f4-3872-4eb8-b482-f52c89db29a8455</t>
  </si>
  <si>
    <t>AW00014885</t>
  </si>
  <si>
    <t>ND3obH8xu0+xrNxAGz2ARw==</t>
  </si>
  <si>
    <t>474925f4-3872-4eb8-b482-f52c89db29a8456</t>
  </si>
  <si>
    <t>AW00015197</t>
  </si>
  <si>
    <t>0JbLIM0M7EeBUhDbHPl73w==</t>
  </si>
  <si>
    <t>474925f4-3872-4eb8-b482-f52c89db29a8457</t>
  </si>
  <si>
    <t>AW00016243</t>
  </si>
  <si>
    <t>AE4Hm+YL30yS1Lrg83kX3g==</t>
  </si>
  <si>
    <t>474925f4-3872-4eb8-b482-f52c89db29a8458</t>
  </si>
  <si>
    <t>AW00016764</t>
  </si>
  <si>
    <t>GoKvk3smjU+gT+UiLEIX9w==</t>
  </si>
  <si>
    <t>474925f4-3872-4eb8-b482-f52c89db29a8459</t>
  </si>
  <si>
    <t>AW00019200</t>
  </si>
  <si>
    <t>znTPlJba70e1KFenDhoMtw==</t>
  </si>
  <si>
    <t>474925f4-3872-4eb8-b482-f52c89db29a8460</t>
  </si>
  <si>
    <t>AW00019709</t>
  </si>
  <si>
    <t>c2L/e+SixES09o9DJ91gog==</t>
  </si>
  <si>
    <t>474925f4-3872-4eb8-b482-f52c89db29a8461</t>
  </si>
  <si>
    <t>AW00020186</t>
  </si>
  <si>
    <t>UBuIKWsIw0W8lDqPrvDu0Q==</t>
  </si>
  <si>
    <t>474925f4-3872-4eb8-b482-f52c89db29a8462</t>
  </si>
  <si>
    <t>AW00020470</t>
  </si>
  <si>
    <t>ceW4BW5YX0uFj2m2Jfwb3A==</t>
  </si>
  <si>
    <t>474925f4-3872-4eb8-b482-f52c89db29a8463</t>
  </si>
  <si>
    <t>AW00021629</t>
  </si>
  <si>
    <t>wo9UiNyWREaHVARwM12SAA==</t>
  </si>
  <si>
    <t>474925f4-3872-4eb8-b482-f52c89db29a8464</t>
  </si>
  <si>
    <t>AW00021921</t>
  </si>
  <si>
    <t>0XyfqHBx8kaa7t7yDiKW0g==</t>
  </si>
  <si>
    <t>474925f4-3872-4eb8-b482-f52c89db29a8465</t>
  </si>
  <si>
    <t>AW00022730</t>
  </si>
  <si>
    <t>DtnmyRs89UK25BBcqPLkrQ==</t>
  </si>
  <si>
    <t>474925f4-3872-4eb8-b482-f52c89db29a8466</t>
  </si>
  <si>
    <t>AW00023730</t>
  </si>
  <si>
    <t>rDPzSkeEuEuLQLXAkE5DyA==</t>
  </si>
  <si>
    <t>474925f4-3872-4eb8-b482-f52c89db29a8467</t>
  </si>
  <si>
    <t>AW00023827</t>
  </si>
  <si>
    <t>4f66A36UTkmNYMUS1ENOpQ==</t>
  </si>
  <si>
    <t>474925f4-3872-4eb8-b482-f52c89db29a8468</t>
  </si>
  <si>
    <t>AW00024939</t>
  </si>
  <si>
    <t>zNRni099zUqeqePtQJak+g==</t>
  </si>
  <si>
    <t>474925f4-3872-4eb8-b482-f52c89db29a8469</t>
  </si>
  <si>
    <t>AW00026505</t>
  </si>
  <si>
    <t>qFbiNe3SpEO8NSB7D4fUuA==</t>
  </si>
  <si>
    <t>474925f4-3872-4eb8-b482-f52c89db29a8470</t>
  </si>
  <si>
    <t>AW00026802</t>
  </si>
  <si>
    <t>4v7Rr7qXqU6hU+C5HjF/0g==</t>
  </si>
  <si>
    <t>474925f4-3872-4eb8-b482-f52c89db29a8471</t>
  </si>
  <si>
    <t>AW00027998</t>
  </si>
  <si>
    <t>8sMuChYg106JvKWBhBw6MQ==</t>
  </si>
  <si>
    <t>474925f4-3872-4eb8-b482-f52c89db29a8472</t>
  </si>
  <si>
    <t>AW00028036</t>
  </si>
  <si>
    <t>mQL4z+A7Ck61YOvPV+VLWw==</t>
  </si>
  <si>
    <t>474925f4-3872-4eb8-b482-f52c89db29a8473</t>
  </si>
  <si>
    <t>AW00028600</t>
  </si>
  <si>
    <t>UQiCB9ZAn0ekNWBilDimHw==</t>
  </si>
  <si>
    <t>474925f4-3872-4eb8-b482-f52c89db29a8474</t>
  </si>
  <si>
    <t>AW00011512</t>
  </si>
  <si>
    <t>1N80a62yyUe5M1SCc+1ArQ==</t>
  </si>
  <si>
    <t>474925f4-3872-4eb8-b482-f52c89db29a8475</t>
  </si>
  <si>
    <t>AW00011861</t>
  </si>
  <si>
    <t>MYBuM/ztlEm526jKpET4dw==</t>
  </si>
  <si>
    <t>474925f4-3872-4eb8-b482-f52c89db29a8476</t>
  </si>
  <si>
    <t>AW00012080</t>
  </si>
  <si>
    <t>mG4rgKJDK0Wby7AJdV3sFQ==</t>
  </si>
  <si>
    <t>474925f4-3872-4eb8-b482-f52c89db29a8477</t>
  </si>
  <si>
    <t>AW00013719</t>
  </si>
  <si>
    <t>Un2z69NCtEOrpWs2+hX9mw==</t>
  </si>
  <si>
    <t>474925f4-3872-4eb8-b482-f52c89db29a8478</t>
  </si>
  <si>
    <t>AW00014291</t>
  </si>
  <si>
    <t>Mzd0IpN4uU683UvYEssmrw==</t>
  </si>
  <si>
    <t>474925f4-3872-4eb8-b482-f52c89db29a8479</t>
  </si>
  <si>
    <t>AW00014586</t>
  </si>
  <si>
    <t>VqbxjZtIVUuNzAqaL9wHkA==</t>
  </si>
  <si>
    <t>474925f4-3872-4eb8-b482-f52c89db29a8480</t>
  </si>
  <si>
    <t>AW00016009</t>
  </si>
  <si>
    <t>aAnK07zvfEy8ecdrjmUqLQ==</t>
  </si>
  <si>
    <t>474925f4-3872-4eb8-b482-f52c89db29a8481</t>
  </si>
  <si>
    <t>AW00018642</t>
  </si>
  <si>
    <t>DMHtY7oNX0m0vdY5K0Obuw==</t>
  </si>
  <si>
    <t>474925f4-3872-4eb8-b482-f52c89db29a8482</t>
  </si>
  <si>
    <t>AW00019220</t>
  </si>
  <si>
    <t>KpMudFdHk0uDNNIWDfEVrA==</t>
  </si>
  <si>
    <t>474925f4-3872-4eb8-b482-f52c89db29a8483</t>
  </si>
  <si>
    <t>AW00020299</t>
  </si>
  <si>
    <t>m9AO1mKtOUG6YDr4ElN3iw==</t>
  </si>
  <si>
    <t>474925f4-3872-4eb8-b482-f52c89db29a8484</t>
  </si>
  <si>
    <t>AW00020734</t>
  </si>
  <si>
    <t>5ldVoT6M60a3rLFFQcSsFQ==</t>
  </si>
  <si>
    <t>474925f4-3872-4eb8-b482-f52c89db29a8485</t>
  </si>
  <si>
    <t>AW00021453</t>
  </si>
  <si>
    <t>REfx07/tZUmtoavIR/ES5A==</t>
  </si>
  <si>
    <t>474925f4-3872-4eb8-b482-f52c89db29a8486</t>
  </si>
  <si>
    <t>AW00023487</t>
  </si>
  <si>
    <t>g8GSz0o1Skufg9lThgH58g==</t>
  </si>
  <si>
    <t>474925f4-3872-4eb8-b482-f52c89db29a8487</t>
  </si>
  <si>
    <t>AW00024332</t>
  </si>
  <si>
    <t>l+QD7Rk+Kk2WIWUdaluzEQ==</t>
  </si>
  <si>
    <t>474925f4-3872-4eb8-b482-f52c89db29a8488</t>
  </si>
  <si>
    <t>AW00024491</t>
  </si>
  <si>
    <t>0EKLlkf8FEm3GJCyGPcZtQ==</t>
  </si>
  <si>
    <t>474925f4-3872-4eb8-b482-f52c89db29a8489</t>
  </si>
  <si>
    <t>AW00024960</t>
  </si>
  <si>
    <t>56+we4r4CUyHM0jywQUY2Q==</t>
  </si>
  <si>
    <t>474925f4-3872-4eb8-b482-f52c89db29a8490</t>
  </si>
  <si>
    <t>AW00025892</t>
  </si>
  <si>
    <t>5/Wfxfs3UUaUtltF+kJqcQ==</t>
  </si>
  <si>
    <t>474925f4-3872-4eb8-b482-f52c89db29a8491</t>
  </si>
  <si>
    <t>AW00026076</t>
  </si>
  <si>
    <t>jgoQ47g9F0mTJsWrwPr8BA==</t>
  </si>
  <si>
    <t>474925f4-3872-4eb8-b482-f52c89db29a8492</t>
  </si>
  <si>
    <t>AW00026810</t>
  </si>
  <si>
    <t>MDGUq84620atEwoQUqmyAg==</t>
  </si>
  <si>
    <t>474925f4-3872-4eb8-b482-f52c89db29a8493</t>
  </si>
  <si>
    <t>AW00027022</t>
  </si>
  <si>
    <t>BzyT3TxxokW2q+oqdC3xWA==</t>
  </si>
  <si>
    <t>474925f4-3872-4eb8-b482-f52c89db29a8494</t>
  </si>
  <si>
    <t>AW00027102</t>
  </si>
  <si>
    <t>ylgL3OtlKUO6Gwc6UQcoxw==</t>
  </si>
  <si>
    <t>474925f4-3872-4eb8-b482-f52c89db29a8495</t>
  </si>
  <si>
    <t>AW00027522</t>
  </si>
  <si>
    <t>6gOiGicyTUOz4jFbKmJCBg==</t>
  </si>
  <si>
    <t>474925f4-3872-4eb8-b482-f52c89db29a8496</t>
  </si>
  <si>
    <t>AW00028778</t>
  </si>
  <si>
    <t>5yPN/k2AcEOH+2Cn5Aa9Vg==</t>
  </si>
  <si>
    <t>474925f4-3872-4eb8-b482-f52c89db29a8497</t>
  </si>
  <si>
    <t>AW00029071</t>
  </si>
  <si>
    <t>GrACSI35AkisbPf5FU7ixQ==</t>
  </si>
  <si>
    <t>474925f4-3872-4eb8-b482-f52c89db29a8498</t>
  </si>
  <si>
    <t>AW00029259</t>
  </si>
  <si>
    <t>R7gifzRJz0yrYHAG83uBeQ==</t>
  </si>
  <si>
    <t>474925f4-3872-4eb8-b482-f52c89db29a8499</t>
  </si>
  <si>
    <t>AW00011037</t>
  </si>
  <si>
    <t>4GHoCOh+CU67AtdmtEgGCA==</t>
  </si>
  <si>
    <t>474925f4-3872-4eb8-b482-f52c89db29a8500</t>
  </si>
  <si>
    <t>AW00011498</t>
  </si>
  <si>
    <t>jFPDj4x+LUeNOd8YniOlpQ==</t>
  </si>
  <si>
    <t>474925f4-3872-4eb8-b482-f52c89db29a8501</t>
  </si>
  <si>
    <t>AW00011651</t>
  </si>
  <si>
    <t>TBzze+Cclk+FTz8C0xQp6g==</t>
  </si>
  <si>
    <t>474925f4-3872-4eb8-b482-f52c89db29a8502</t>
  </si>
  <si>
    <t>AW00011875</t>
  </si>
  <si>
    <t>86mvsVB1p0CNIUxLfThwIA==</t>
  </si>
  <si>
    <t>474925f4-3872-4eb8-b482-f52c89db29a8503</t>
  </si>
  <si>
    <t>AW00011922</t>
  </si>
  <si>
    <t>JYGe3OBTfEiJy++mlyI2Hw==</t>
  </si>
  <si>
    <t>474925f4-3872-4eb8-b482-f52c89db29a8504</t>
  </si>
  <si>
    <t>AW00012964</t>
  </si>
  <si>
    <t>+hXMRb4GmUWm/Nt5sptD/g==</t>
  </si>
  <si>
    <t>474925f4-3872-4eb8-b482-f52c89db29a8505</t>
  </si>
  <si>
    <t>AW00015391</t>
  </si>
  <si>
    <t>kHKpwPdTPEuxeCkzacIqcQ==</t>
  </si>
  <si>
    <t>474925f4-3872-4eb8-b482-f52c89db29a8506</t>
  </si>
  <si>
    <t>AW00015478</t>
  </si>
  <si>
    <t>nQ7s9BDgbkKQ4QGUwOImHQ==</t>
  </si>
  <si>
    <t>474925f4-3872-4eb8-b482-f52c89db29a8507</t>
  </si>
  <si>
    <t>AW00015571</t>
  </si>
  <si>
    <t>3/4CT/j5M0y8o6DjNe6JGA==</t>
  </si>
  <si>
    <t>474925f4-3872-4eb8-b482-f52c89db29a8508</t>
  </si>
  <si>
    <t>AW00015826</t>
  </si>
  <si>
    <t>T7iXtlsDbEG5MwqALvVS3g==</t>
  </si>
  <si>
    <t>474925f4-3872-4eb8-b482-f52c89db29a8509</t>
  </si>
  <si>
    <t>AW00017360</t>
  </si>
  <si>
    <t>NZarWBZyyEWQyVr4kyiAzA==</t>
  </si>
  <si>
    <t>474925f4-3872-4eb8-b482-f52c89db29a8510</t>
  </si>
  <si>
    <t>AW00017387</t>
  </si>
  <si>
    <t>gdyRyCwCwE2kVwjxDAxBoQ==</t>
  </si>
  <si>
    <t>474925f4-3872-4eb8-b482-f52c89db29a8511</t>
  </si>
  <si>
    <t>AW00018317</t>
  </si>
  <si>
    <t>K6pF94N5FE6iDRo29zoSUQ==</t>
  </si>
  <si>
    <t>474925f4-3872-4eb8-b482-f52c89db29a8512</t>
  </si>
  <si>
    <t>AW00018604</t>
  </si>
  <si>
    <t>wwdNcBv2a0iKwAJW9J2sgQ==</t>
  </si>
  <si>
    <t>474925f4-3872-4eb8-b482-f52c89db29a8513</t>
  </si>
  <si>
    <t>AW00019830</t>
  </si>
  <si>
    <t>i9aAfH9jrkWlZNDK81O+Ag==</t>
  </si>
  <si>
    <t>474925f4-3872-4eb8-b482-f52c89db29a8514</t>
  </si>
  <si>
    <t>AW00020528</t>
  </si>
  <si>
    <t>Ww+y+AqbFkWJoI/nGGOH6Q==</t>
  </si>
  <si>
    <t>474925f4-3872-4eb8-b482-f52c89db29a8515</t>
  </si>
  <si>
    <t>AW00021251</t>
  </si>
  <si>
    <t>I2MfYlAupEW3WZAtLk4fmg==</t>
  </si>
  <si>
    <t>474925f4-3872-4eb8-b482-f52c89db29a8516</t>
  </si>
  <si>
    <t>AW00021277</t>
  </si>
  <si>
    <t>wqek9VVdx0ek/o4KrruBdQ==</t>
  </si>
  <si>
    <t>474925f4-3872-4eb8-b482-f52c89db29a8517</t>
  </si>
  <si>
    <t>AW00021703</t>
  </si>
  <si>
    <t>ePoTE45Rvk+huCSN1oq50g==</t>
  </si>
  <si>
    <t>474925f4-3872-4eb8-b482-f52c89db29a8518</t>
  </si>
  <si>
    <t>AW00022141</t>
  </si>
  <si>
    <t>9EsSpZcluEuLeP4P2OeoOQ==</t>
  </si>
  <si>
    <t>474925f4-3872-4eb8-b482-f52c89db29a8519</t>
  </si>
  <si>
    <t>AW00023362</t>
  </si>
  <si>
    <t>X6uNy3naKUW47Nqy/WsnZA==</t>
  </si>
  <si>
    <t>474925f4-3872-4eb8-b482-f52c89db29a8520</t>
  </si>
  <si>
    <t>AW00023553</t>
  </si>
  <si>
    <t>BHjqQD9MvkODPn618Qu7aQ==</t>
  </si>
  <si>
    <t>474925f4-3872-4eb8-b482-f52c89db29a8521</t>
  </si>
  <si>
    <t>AW00023731</t>
  </si>
  <si>
    <t>IPBFAVbZbkmOLQM9T+/HMw==</t>
  </si>
  <si>
    <t>474925f4-3872-4eb8-b482-f52c89db29a8522</t>
  </si>
  <si>
    <t>AW00023846</t>
  </si>
  <si>
    <t>3lBpeQdBdEiC7PVEmGMAjw==</t>
  </si>
  <si>
    <t>474925f4-3872-4eb8-b482-f52c89db29a8523</t>
  </si>
  <si>
    <t>AW00025256</t>
  </si>
  <si>
    <t>vxoUKKr34kyTdM3S+BCWOg==</t>
  </si>
  <si>
    <t>474925f4-3872-4eb8-b482-f52c89db29a8524</t>
  </si>
  <si>
    <t>AW00025327</t>
  </si>
  <si>
    <t>9d+c+7WCyEKxqensxQWDcg==</t>
  </si>
  <si>
    <t>474925f4-3872-4eb8-b482-f52c89db29a8525</t>
  </si>
  <si>
    <t>AW00025981</t>
  </si>
  <si>
    <t>npsFIM6SlEad7nKBn9VBOQ==</t>
  </si>
  <si>
    <t>474925f4-3872-4eb8-b482-f52c89db29a8526</t>
  </si>
  <si>
    <t>AW00026482</t>
  </si>
  <si>
    <t>Xa1LSFXG302K4hPQbouOmg==</t>
  </si>
  <si>
    <t>474925f4-3872-4eb8-b482-f52c89db29a8527</t>
  </si>
  <si>
    <t>AW00026692</t>
  </si>
  <si>
    <t>482U6ivdPUab2UH5PhKg+A==</t>
  </si>
  <si>
    <t>474925f4-3872-4eb8-b482-f52c89db29a8528</t>
  </si>
  <si>
    <t>AW00027053</t>
  </si>
  <si>
    <t>uN6JPvf2MUSWH1Beit62kg==</t>
  </si>
  <si>
    <t>474925f4-3872-4eb8-b482-f52c89db29a8529</t>
  </si>
  <si>
    <t>AW00027437</t>
  </si>
  <si>
    <t>Y0UH61V/EUu/2dBUeZY0bQ==</t>
  </si>
  <si>
    <t>474925f4-3872-4eb8-b482-f52c89db29a8530</t>
  </si>
  <si>
    <t>AW00028260</t>
  </si>
  <si>
    <t>Q4r0Ul1bnUKq28z5A1f1WQ==</t>
  </si>
  <si>
    <t>474925f4-3872-4eb8-b482-f52c89db29a8531</t>
  </si>
  <si>
    <t>AW00028290</t>
  </si>
  <si>
    <t>ovH1guS960W38IEjdMyIKA==</t>
  </si>
  <si>
    <t>474925f4-3872-4eb8-b482-f52c89db29a8532</t>
  </si>
  <si>
    <t>AW00028302</t>
  </si>
  <si>
    <t>8bOrUp2LEEaSvXZzPwPa1g==</t>
  </si>
  <si>
    <t>474925f4-3872-4eb8-b482-f52c89db29a8533</t>
  </si>
  <si>
    <t>AW00028767</t>
  </si>
  <si>
    <t>I6jCOVQrfEuM4jVVo8QZ9w==</t>
  </si>
  <si>
    <t>474925f4-3872-4eb8-b482-f52c89db29a8534</t>
  </si>
  <si>
    <t>AW00011507</t>
  </si>
  <si>
    <t>iQdXX2b7eEKglEf3oQlvuQ==</t>
  </si>
  <si>
    <t>474925f4-3872-4eb8-b482-f52c89db29a8535</t>
  </si>
  <si>
    <t>AW00011530</t>
  </si>
  <si>
    <t>q+kfNGmS20WZJilwWl/8jA==</t>
  </si>
  <si>
    <t>474925f4-3872-4eb8-b482-f52c89db29a8536</t>
  </si>
  <si>
    <t>AW00012972</t>
  </si>
  <si>
    <t>Hoj1pc8da0+xdhAt5z2icQ==</t>
  </si>
  <si>
    <t>474925f4-3872-4eb8-b482-f52c89db29a8537</t>
  </si>
  <si>
    <t>AW00013096</t>
  </si>
  <si>
    <t>Qj9AAPneaE6j6SB1QzZqHg==</t>
  </si>
  <si>
    <t>474925f4-3872-4eb8-b482-f52c89db29a8538</t>
  </si>
  <si>
    <t>AW00013198</t>
  </si>
  <si>
    <t>3DIGKh9eC0it4leOZpmkpA==</t>
  </si>
  <si>
    <t>474925f4-3872-4eb8-b482-f52c89db29a8539</t>
  </si>
  <si>
    <t>AW00014371</t>
  </si>
  <si>
    <t>05mCaYSJT0WYkZvwrpRY7w==</t>
  </si>
  <si>
    <t>474925f4-3872-4eb8-b482-f52c89db29a8540</t>
  </si>
  <si>
    <t>AW00014566</t>
  </si>
  <si>
    <t>02YZNR2erEK5E5bZkvvxtg==</t>
  </si>
  <si>
    <t>474925f4-3872-4eb8-b482-f52c89db29a8541</t>
  </si>
  <si>
    <t>AW00014631</t>
  </si>
  <si>
    <t>kGMR1mREx0OVDrWpOUkLqA==</t>
  </si>
  <si>
    <t>474925f4-3872-4eb8-b482-f52c89db29a8542</t>
  </si>
  <si>
    <t>AW00014877</t>
  </si>
  <si>
    <t>mKdJqufqY0WYhunp8wl10Q==</t>
  </si>
  <si>
    <t>474925f4-3872-4eb8-b482-f52c89db29a8543</t>
  </si>
  <si>
    <t>AW00016083</t>
  </si>
  <si>
    <t>pzfbwO5STkO0i/8IgXGmjw==</t>
  </si>
  <si>
    <t>474925f4-3872-4eb8-b482-f52c89db29a8544</t>
  </si>
  <si>
    <t>AW00016758</t>
  </si>
  <si>
    <t>oJSyc+LdDkmsAbSSo2f5hQ==</t>
  </si>
  <si>
    <t>474925f4-3872-4eb8-b482-f52c89db29a8545</t>
  </si>
  <si>
    <t>AW00016837</t>
  </si>
  <si>
    <t>DJTYO99FT0+cSwMI9MMQpg==</t>
  </si>
  <si>
    <t>474925f4-3872-4eb8-b482-f52c89db29a8546</t>
  </si>
  <si>
    <t>AW00017148</t>
  </si>
  <si>
    <t>1TfS8JXzQ0edsJ3LqnbRqg==</t>
  </si>
  <si>
    <t>474925f4-3872-4eb8-b482-f52c89db29a8547</t>
  </si>
  <si>
    <t>AW00017373</t>
  </si>
  <si>
    <t>g32sfnVg9UKHCFdeE5ZHlw==</t>
  </si>
  <si>
    <t>474925f4-3872-4eb8-b482-f52c89db29a8548</t>
  </si>
  <si>
    <t>AW00018382</t>
  </si>
  <si>
    <t>nChMSCArN0e61li/Cg7lIg==</t>
  </si>
  <si>
    <t>474925f4-3872-4eb8-b482-f52c89db29a8549</t>
  </si>
  <si>
    <t>AW00018795</t>
  </si>
  <si>
    <t>Z0JnntaMDU6SbVgoaNQ8tQ==</t>
  </si>
  <si>
    <t>474925f4-3872-4eb8-b482-f52c89db29a8550</t>
  </si>
  <si>
    <t>AW00018875</t>
  </si>
  <si>
    <t>3lgVKGEjtUaaMLRTpf+Ukg==</t>
  </si>
  <si>
    <t>474925f4-3872-4eb8-b482-f52c89db29a8551</t>
  </si>
  <si>
    <t>AW00018961</t>
  </si>
  <si>
    <t>Wn16JMqgU0qMsEJIck4Jgg==</t>
  </si>
  <si>
    <t>474925f4-3872-4eb8-b482-f52c89db29a8552</t>
  </si>
  <si>
    <t>AW00019205</t>
  </si>
  <si>
    <t>wnv3BGrem0WWB3nQvHWtaw==</t>
  </si>
  <si>
    <t>474925f4-3872-4eb8-b482-f52c89db29a8553</t>
  </si>
  <si>
    <t>AW00020740</t>
  </si>
  <si>
    <t>OtgENwd8y0esO8WHKAyHhQ==</t>
  </si>
  <si>
    <t>474925f4-3872-4eb8-b482-f52c89db29a8554</t>
  </si>
  <si>
    <t>AW00021306</t>
  </si>
  <si>
    <t>zyxqSGEWmUizepLH+1e86g==</t>
  </si>
  <si>
    <t>474925f4-3872-4eb8-b482-f52c89db29a8555</t>
  </si>
  <si>
    <t>AW00021336</t>
  </si>
  <si>
    <t>yGDuQBWM90W3fD6MldahPQ==</t>
  </si>
  <si>
    <t>474925f4-3872-4eb8-b482-f52c89db29a8556</t>
  </si>
  <si>
    <t>AW00022109</t>
  </si>
  <si>
    <t>xKcIkwPDfEeVUzX5GIzB3Q==</t>
  </si>
  <si>
    <t>474925f4-3872-4eb8-b482-f52c89db29a8557</t>
  </si>
  <si>
    <t>AW00022234</t>
  </si>
  <si>
    <t>nlC1jWJpR0q7SeK14S3BQQ==</t>
  </si>
  <si>
    <t>474925f4-3872-4eb8-b482-f52c89db29a8558</t>
  </si>
  <si>
    <t>AW00024415</t>
  </si>
  <si>
    <t>zpkF049sbEGu4iFrTy6GFQ==</t>
  </si>
  <si>
    <t>474925f4-3872-4eb8-b482-f52c89db29a8559</t>
  </si>
  <si>
    <t>AW00026077</t>
  </si>
  <si>
    <t>Z8vkicZbaEm9D7VvGEhKpg==</t>
  </si>
  <si>
    <t>474925f4-3872-4eb8-b482-f52c89db29a8560</t>
  </si>
  <si>
    <t>AW00026242</t>
  </si>
  <si>
    <t>8bGU/umLz0O2BzpLYQCWCA==</t>
  </si>
  <si>
    <t>474925f4-3872-4eb8-b482-f52c89db29a8561</t>
  </si>
  <si>
    <t>AW00026373</t>
  </si>
  <si>
    <t>5VQ2iqRnmEGjrMDfuxnC4A==</t>
  </si>
  <si>
    <t>474925f4-3872-4eb8-b482-f52c89db29a8562</t>
  </si>
  <si>
    <t>AW00027049</t>
  </si>
  <si>
    <t>78w1rn1OpEeJv/kbXSe1jA==</t>
  </si>
  <si>
    <t>474925f4-3872-4eb8-b482-f52c89db29a8563</t>
  </si>
  <si>
    <t>AW00027643</t>
  </si>
  <si>
    <t>8m1T8yxNiUirg7vSn+36HQ==</t>
  </si>
  <si>
    <t>474925f4-3872-4eb8-b482-f52c89db29a8564</t>
  </si>
  <si>
    <t>AW00028245</t>
  </si>
  <si>
    <t>GYNcJA0GZUmfHBlVf+fQeg==</t>
  </si>
  <si>
    <t>474925f4-3872-4eb8-b482-f52c89db29a8565</t>
  </si>
  <si>
    <t>AW00028284</t>
  </si>
  <si>
    <t>ihz2IUW380m9eGYCgH3+cw==</t>
  </si>
  <si>
    <t>474925f4-3872-4eb8-b482-f52c89db29a8566</t>
  </si>
  <si>
    <t>AW00029159</t>
  </si>
  <si>
    <t>EAHYplc2qEWZF9xKkifcRA==</t>
  </si>
  <si>
    <t>474925f4-3872-4eb8-b482-f52c89db29a8567</t>
  </si>
  <si>
    <t>AW00029214</t>
  </si>
  <si>
    <t>XMnDtbQhTU+tzLh/9ncQyg==</t>
  </si>
  <si>
    <t>474925f4-3872-4eb8-b482-f52c89db29a8568</t>
  </si>
  <si>
    <t>AW00011506</t>
  </si>
  <si>
    <t>sxzpgtuFKUuvs1NTBW3SIQ==</t>
  </si>
  <si>
    <t>474925f4-3872-4eb8-b482-f52c89db29a8569</t>
  </si>
  <si>
    <t>AW00011827</t>
  </si>
  <si>
    <t>h649rZ1AOE6ZQL+C67HNdg==</t>
  </si>
  <si>
    <t>474925f4-3872-4eb8-b482-f52c89db29a8570</t>
  </si>
  <si>
    <t>AW00011868</t>
  </si>
  <si>
    <t>L8avji9mZUqK1SUdrjANmA==</t>
  </si>
  <si>
    <t>474925f4-3872-4eb8-b482-f52c89db29a8571</t>
  </si>
  <si>
    <t>AW00012895</t>
  </si>
  <si>
    <t>bqn05TxmckywJ96heHaEqw==</t>
  </si>
  <si>
    <t>474925f4-3872-4eb8-b482-f52c89db29a8572</t>
  </si>
  <si>
    <t>AW00013143</t>
  </si>
  <si>
    <t>I7kmWvFoK0SGgUawEoFN4A==</t>
  </si>
  <si>
    <t>474925f4-3872-4eb8-b482-f52c89db29a8573</t>
  </si>
  <si>
    <t>AW00013271</t>
  </si>
  <si>
    <t>IEKMjwHQEkmJCiK7p+MczA==</t>
  </si>
  <si>
    <t>474925f4-3872-4eb8-b482-f52c89db29a8574</t>
  </si>
  <si>
    <t>AW00013711</t>
  </si>
  <si>
    <t>i1G5ywFCaUKSpDqb45bviw==</t>
  </si>
  <si>
    <t>474925f4-3872-4eb8-b482-f52c89db29a8575</t>
  </si>
  <si>
    <t>AW00013878</t>
  </si>
  <si>
    <t>3qYHEEkCiEimMe6z5IiSRQ==</t>
  </si>
  <si>
    <t>474925f4-3872-4eb8-b482-f52c89db29a8576</t>
  </si>
  <si>
    <t>AW00014455</t>
  </si>
  <si>
    <t>4XTMVxvxsUigc3hiAJz/xg==</t>
  </si>
  <si>
    <t>474925f4-3872-4eb8-b482-f52c89db29a8577</t>
  </si>
  <si>
    <t>AW00015549</t>
  </si>
  <si>
    <t>B36pfDB0N0ec0cATmIlirQ==</t>
  </si>
  <si>
    <t>474925f4-3872-4eb8-b482-f52c89db29a8578</t>
  </si>
  <si>
    <t>AW00015856</t>
  </si>
  <si>
    <t>udIa/6KUGE6HRqtks+SARw==</t>
  </si>
  <si>
    <t>474925f4-3872-4eb8-b482-f52c89db29a8579</t>
  </si>
  <si>
    <t>AW00016121</t>
  </si>
  <si>
    <t>0HwW6w82rE6A8gk67PzWKA==</t>
  </si>
  <si>
    <t>474925f4-3872-4eb8-b482-f52c89db29a8580</t>
  </si>
  <si>
    <t>AW00016133</t>
  </si>
  <si>
    <t>FogwdkQ6KEKUEy0Bd+F5XA==</t>
  </si>
  <si>
    <t>474925f4-3872-4eb8-b482-f52c89db29a8581</t>
  </si>
  <si>
    <t>AW00016366</t>
  </si>
  <si>
    <t>MDDIs4PatESuevxdHhxlOw==</t>
  </si>
  <si>
    <t>474925f4-3872-4eb8-b482-f52c89db29a8582</t>
  </si>
  <si>
    <t>AW00016958</t>
  </si>
  <si>
    <t>SnE35ddM4U6mB4hXNN5Cbg==</t>
  </si>
  <si>
    <t>474925f4-3872-4eb8-b482-f52c89db29a8583</t>
  </si>
  <si>
    <t>AW00017385</t>
  </si>
  <si>
    <t>Ul4tK2Fh9UyxtNQ3yjDWsg==</t>
  </si>
  <si>
    <t>474925f4-3872-4eb8-b482-f52c89db29a8584</t>
  </si>
  <si>
    <t>AW00017861</t>
  </si>
  <si>
    <t>A+slmKlRWUqynSPNJgn2sw==</t>
  </si>
  <si>
    <t>474925f4-3872-4eb8-b482-f52c89db29a8585</t>
  </si>
  <si>
    <t>AW00018055</t>
  </si>
  <si>
    <t>tCjV1rDFXkGhBdDlybqYbw==</t>
  </si>
  <si>
    <t>474925f4-3872-4eb8-b482-f52c89db29a8586</t>
  </si>
  <si>
    <t>AW00018314</t>
  </si>
  <si>
    <t>qUYfWJHX7E2on+A3LycRwg==</t>
  </si>
  <si>
    <t>474925f4-3872-4eb8-b482-f52c89db29a8587</t>
  </si>
  <si>
    <t>AW00019414</t>
  </si>
  <si>
    <t>/7x2l44meEqsKr2JD90icw==</t>
  </si>
  <si>
    <t>474925f4-3872-4eb8-b482-f52c89db29a8588</t>
  </si>
  <si>
    <t>AW00019705</t>
  </si>
  <si>
    <t>HsseTROE90Cn1HURvN6L6A==</t>
  </si>
  <si>
    <t>474925f4-3872-4eb8-b482-f52c89db29a8589</t>
  </si>
  <si>
    <t>AW00020736</t>
  </si>
  <si>
    <t>poG9lhJx3kCuWniZghz12A==</t>
  </si>
  <si>
    <t>474925f4-3872-4eb8-b482-f52c89db29a8590</t>
  </si>
  <si>
    <t>AW00021332</t>
  </si>
  <si>
    <t>A4hvDt4piUuSr+QwWM+hXg==</t>
  </si>
  <si>
    <t>474925f4-3872-4eb8-b482-f52c89db29a8591</t>
  </si>
  <si>
    <t>AW00021580</t>
  </si>
  <si>
    <t>o6PArP2QrkWb56uWjIUElQ==</t>
  </si>
  <si>
    <t>474925f4-3872-4eb8-b482-f52c89db29a8592</t>
  </si>
  <si>
    <t>AW00022014</t>
  </si>
  <si>
    <t>jgmdHbvaWkOT+/OyGe1KhQ==</t>
  </si>
  <si>
    <t>474925f4-3872-4eb8-b482-f52c89db29a8593</t>
  </si>
  <si>
    <t>AW00022359</t>
  </si>
  <si>
    <t>rV7J1h/hvU6oBbHg9iU+eA==</t>
  </si>
  <si>
    <t>474925f4-3872-4eb8-b482-f52c89db29a8594</t>
  </si>
  <si>
    <t>AW00023679</t>
  </si>
  <si>
    <t>ecbUMVKTc02y7LmROlzTrw==</t>
  </si>
  <si>
    <t>474925f4-3872-4eb8-b482-f52c89db29a8595</t>
  </si>
  <si>
    <t>AW00023798</t>
  </si>
  <si>
    <t>Et5aj/HOV0mlc1SbS89h3w==</t>
  </si>
  <si>
    <t>474925f4-3872-4eb8-b482-f52c89db29a8596</t>
  </si>
  <si>
    <t>AW00024258</t>
  </si>
  <si>
    <t>xkLaGZVpI0mB8qShnbUWWQ==</t>
  </si>
  <si>
    <t>474925f4-3872-4eb8-b482-f52c89db29a8597</t>
  </si>
  <si>
    <t>AW00024649</t>
  </si>
  <si>
    <t>lR0gYQGNf0aJJXyJrp+1aQ==</t>
  </si>
  <si>
    <t>474925f4-3872-4eb8-b482-f52c89db29a8598</t>
  </si>
  <si>
    <t>AW00024661</t>
  </si>
  <si>
    <t>3JEg+iEtyEKkQWXfyasxcg==</t>
  </si>
  <si>
    <t>474925f4-3872-4eb8-b482-f52c89db29a8599</t>
  </si>
  <si>
    <t>AW00025885</t>
  </si>
  <si>
    <t>MYWLgVVtg0aDT2LU9erkQg==</t>
  </si>
  <si>
    <t>474925f4-3872-4eb8-b482-f52c89db29a8600</t>
  </si>
  <si>
    <t>AW00027024</t>
  </si>
  <si>
    <t>1WtR+FLEaEK1MCHssNJMdQ==</t>
  </si>
  <si>
    <t>474925f4-3872-4eb8-b482-f52c89db29a8601</t>
  </si>
  <si>
    <t>AW00027252</t>
  </si>
  <si>
    <t>Tz3xUNYhGECfhkLrBlGl6A==</t>
  </si>
  <si>
    <t>474925f4-3872-4eb8-b482-f52c89db29a8602</t>
  </si>
  <si>
    <t>AW00028176</t>
  </si>
  <si>
    <t>QJe01f1O0UCFjXRBt/KMpg==</t>
  </si>
  <si>
    <t>474925f4-3872-4eb8-b482-f52c89db29a8603</t>
  </si>
  <si>
    <t>AW00028363</t>
  </si>
  <si>
    <t>JuJshfRa8EG4RUkadB8huQ==</t>
  </si>
  <si>
    <t>474925f4-3872-4eb8-b482-f52c89db29a8604</t>
  </si>
  <si>
    <t>AW00028766</t>
  </si>
  <si>
    <t>1DjUNoVKgk2NtyIM3vEjmg==</t>
  </si>
  <si>
    <t>474925f4-3872-4eb8-b482-f52c89db29a8605</t>
  </si>
  <si>
    <t>AW00029137</t>
  </si>
  <si>
    <t>y5fB3qGyZ0ivz8o41bTk9g==</t>
  </si>
  <si>
    <t>474925f4-3872-4eb8-b482-f52c89db29a8606</t>
  </si>
  <si>
    <t>AW00029230</t>
  </si>
  <si>
    <t>sSndKFIOsk6Myzu4ekVhsw==</t>
  </si>
  <si>
    <t>474925f4-3872-4eb8-b482-f52c89db29a8607</t>
  </si>
  <si>
    <t>AW00011619</t>
  </si>
  <si>
    <t>BFpO9ZSAE0yiOdA3qvuYQQ==</t>
  </si>
  <si>
    <t>474925f4-3872-4eb8-b482-f52c89db29a8608</t>
  </si>
  <si>
    <t>AW00012916</t>
  </si>
  <si>
    <t>IkUJhlnjokS3z7Fb74DP4A==</t>
  </si>
  <si>
    <t>474925f4-3872-4eb8-b482-f52c89db29a8609</t>
  </si>
  <si>
    <t>AW00013284</t>
  </si>
  <si>
    <t>QhjRCY2+C0y3Y6AUg7U86g==</t>
  </si>
  <si>
    <t>474925f4-3872-4eb8-b482-f52c89db29a8610</t>
  </si>
  <si>
    <t>AW00013303</t>
  </si>
  <si>
    <t>ONqhoYB9SkuSHULRJywhDw==</t>
  </si>
  <si>
    <t>474925f4-3872-4eb8-b482-f52c89db29a8611</t>
  </si>
  <si>
    <t>AW00013358</t>
  </si>
  <si>
    <t>mNOgYmdoC0CuEpEqXWpk9Q==</t>
  </si>
  <si>
    <t>474925f4-3872-4eb8-b482-f52c89db29a8612</t>
  </si>
  <si>
    <t>AW00013762</t>
  </si>
  <si>
    <t>1DYqe5PvKUyjHygP5PWyyg==</t>
  </si>
  <si>
    <t>474925f4-3872-4eb8-b482-f52c89db29a8613</t>
  </si>
  <si>
    <t>AW00014655</t>
  </si>
  <si>
    <t>Q6Ccj964dkC6jJD9Bf4sQQ==</t>
  </si>
  <si>
    <t>474925f4-3872-4eb8-b482-f52c89db29a8614</t>
  </si>
  <si>
    <t>AW00014875</t>
  </si>
  <si>
    <t>ZZh9AxgQ1UmCi23j6SGBRQ==</t>
  </si>
  <si>
    <t>474925f4-3872-4eb8-b482-f52c89db29a8615</t>
  </si>
  <si>
    <t>AW00014906</t>
  </si>
  <si>
    <t>xpmCKf6pGkKDHDdzU/7UtA==</t>
  </si>
  <si>
    <t>474925f4-3872-4eb8-b482-f52c89db29a8616</t>
  </si>
  <si>
    <t>AW00015900</t>
  </si>
  <si>
    <t>G3TPdQcq3UyqG3Wai48cEg==</t>
  </si>
  <si>
    <t>474925f4-3872-4eb8-b482-f52c89db29a8617</t>
  </si>
  <si>
    <t>AW00017558</t>
  </si>
  <si>
    <t>lyF57AXIokiG1gxLfF95Eg==</t>
  </si>
  <si>
    <t>474925f4-3872-4eb8-b482-f52c89db29a8618</t>
  </si>
  <si>
    <t>AW00017655</t>
  </si>
  <si>
    <t>VJ5ZF2ZTsEeHIZy8nwuJjA==</t>
  </si>
  <si>
    <t>474925f4-3872-4eb8-b482-f52c89db29a8619</t>
  </si>
  <si>
    <t>AW00018871</t>
  </si>
  <si>
    <t>/Lgg3l6FEU2OR5UcI7YpgQ==</t>
  </si>
  <si>
    <t>474925f4-3872-4eb8-b482-f52c89db29a8620</t>
  </si>
  <si>
    <t>AW00019123</t>
  </si>
  <si>
    <t>U74ItdTCX0me0vpx9Ax9jw==</t>
  </si>
  <si>
    <t>474925f4-3872-4eb8-b482-f52c89db29a8621</t>
  </si>
  <si>
    <t>AW00021489</t>
  </si>
  <si>
    <t>Pc3Wv5in3UqhEnug8P7sTA==</t>
  </si>
  <si>
    <t>474925f4-3872-4eb8-b482-f52c89db29a8622</t>
  </si>
  <si>
    <t>AW00022247</t>
  </si>
  <si>
    <t>wlSuAvR6T0GHLEqLyabuBg==</t>
  </si>
  <si>
    <t>474925f4-3872-4eb8-b482-f52c89db29a8623</t>
  </si>
  <si>
    <t>AW00023803</t>
  </si>
  <si>
    <t>Tucs1V6LPkqI8/X3S4LM1w==</t>
  </si>
  <si>
    <t>474925f4-3872-4eb8-b482-f52c89db29a8624</t>
  </si>
  <si>
    <t>AW00024342</t>
  </si>
  <si>
    <t>dMNi74F86ku85J25XQ++zA==</t>
  </si>
  <si>
    <t>474925f4-3872-4eb8-b482-f52c89db29a8625</t>
  </si>
  <si>
    <t>AW00025188</t>
  </si>
  <si>
    <t>YnjoTBXl5024LYydVCl9mw==</t>
  </si>
  <si>
    <t>474925f4-3872-4eb8-b482-f52c89db29a8626</t>
  </si>
  <si>
    <t>AW00026095</t>
  </si>
  <si>
    <t>ORJzHkAh80eh95EnSVZZhQ==</t>
  </si>
  <si>
    <t>474925f4-3872-4eb8-b482-f52c89db29a8627</t>
  </si>
  <si>
    <t>AW00027191</t>
  </si>
  <si>
    <t>CJ1Fl8q1KkqbUzbblhHNrQ==</t>
  </si>
  <si>
    <t>474925f4-3872-4eb8-b482-f52c89db29a8628</t>
  </si>
  <si>
    <t>AW00027756</t>
  </si>
  <si>
    <t>Kl1SRgPxJkWt2zChHw+aWQ==</t>
  </si>
  <si>
    <t>474925f4-3872-4eb8-b482-f52c89db29a8629</t>
  </si>
  <si>
    <t>AW00028121</t>
  </si>
  <si>
    <t>V6utM6/U3kWK2o1eee367g==</t>
  </si>
  <si>
    <t>474925f4-3872-4eb8-b482-f52c89db29a8630</t>
  </si>
  <si>
    <t>AW00028130</t>
  </si>
  <si>
    <t>nD/cKMyACkW5CqTYhBUddQ==</t>
  </si>
  <si>
    <t>474925f4-3872-4eb8-b482-f52c89db29a8631</t>
  </si>
  <si>
    <t>AW00028178</t>
  </si>
  <si>
    <t>RlX7w8taXk6+qU6W0zOYMw==</t>
  </si>
  <si>
    <t>474925f4-3872-4eb8-b482-f52c89db29a8632</t>
  </si>
  <si>
    <t>AW00028574</t>
  </si>
  <si>
    <t>npGFVvXkFE+5nZT1IYh8eA==</t>
  </si>
  <si>
    <t>474925f4-3872-4eb8-b482-f52c89db29a8633</t>
  </si>
  <si>
    <t>AW00028848</t>
  </si>
  <si>
    <t>DuGABUTReEqvwoFYJu5+sw==</t>
  </si>
  <si>
    <t>474925f4-3872-4eb8-b482-f52c89db29a8634</t>
  </si>
  <si>
    <t>AW00012086</t>
  </si>
  <si>
    <t>w1jyPPAYUUqNZMh+sHq2+Q==</t>
  </si>
  <si>
    <t>474925f4-3872-4eb8-b482-f52c89db29a8635</t>
  </si>
  <si>
    <t>AW00012193</t>
  </si>
  <si>
    <t>kP3hZaVnVUGLHnqKaj5X4A==</t>
  </si>
  <si>
    <t>474925f4-3872-4eb8-b482-f52c89db29a8636</t>
  </si>
  <si>
    <t>AW00012782</t>
  </si>
  <si>
    <t>19bS9SV4PE2bQpMu8TPuIg==</t>
  </si>
  <si>
    <t>474925f4-3872-4eb8-b482-f52c89db29a8637</t>
  </si>
  <si>
    <t>AW00013270</t>
  </si>
  <si>
    <t>PZIWBUkif0y7Y3WdZSngKA==</t>
  </si>
  <si>
    <t>474925f4-3872-4eb8-b482-f52c89db29a8638</t>
  </si>
  <si>
    <t>AW00013706</t>
  </si>
  <si>
    <t>IcEXP5IBTEWRtXenOednZA==</t>
  </si>
  <si>
    <t>474925f4-3872-4eb8-b482-f52c89db29a8639</t>
  </si>
  <si>
    <t>AW00014363</t>
  </si>
  <si>
    <t>Xxa/+htv20e5DL9191/OvA==</t>
  </si>
  <si>
    <t>474925f4-3872-4eb8-b482-f52c89db29a8640</t>
  </si>
  <si>
    <t>AW00014578</t>
  </si>
  <si>
    <t>HMRG+Qgr40mTOHyNPxS9Zg==</t>
  </si>
  <si>
    <t>474925f4-3872-4eb8-b482-f52c89db29a8641</t>
  </si>
  <si>
    <t>AW00015363</t>
  </si>
  <si>
    <t>lpLDH6SZgUeLCFuYy9IETQ==</t>
  </si>
  <si>
    <t>474925f4-3872-4eb8-b482-f52c89db29a8642</t>
  </si>
  <si>
    <t>AW00015402</t>
  </si>
  <si>
    <t>IX/jJWcmd0Syg+2Jk7Ut1g==</t>
  </si>
  <si>
    <t>474925f4-3872-4eb8-b482-f52c89db29a8643</t>
  </si>
  <si>
    <t>AW00015490</t>
  </si>
  <si>
    <t>arSmAQWKLkaTEEd624DRIg==</t>
  </si>
  <si>
    <t>474925f4-3872-4eb8-b482-f52c89db29a8644</t>
  </si>
  <si>
    <t>AW00015847</t>
  </si>
  <si>
    <t>6e13oD1PWkufzoBZPeB4Mw==</t>
  </si>
  <si>
    <t>474925f4-3872-4eb8-b482-f52c89db29a8645</t>
  </si>
  <si>
    <t>AW00015916</t>
  </si>
  <si>
    <t>SBEMhO18cEO5B0SGuhK6bQ==</t>
  </si>
  <si>
    <t>474925f4-3872-4eb8-b482-f52c89db29a8646</t>
  </si>
  <si>
    <t>AW00017691</t>
  </si>
  <si>
    <t>a+SR6NBdpkqoYKA2FahjoQ==</t>
  </si>
  <si>
    <t>474925f4-3872-4eb8-b482-f52c89db29a8647</t>
  </si>
  <si>
    <t>AW00018433</t>
  </si>
  <si>
    <t>pV5A99LtJUytBRgISMlKKQ==</t>
  </si>
  <si>
    <t>474925f4-3872-4eb8-b482-f52c89db29a8648</t>
  </si>
  <si>
    <t>AW00018580</t>
  </si>
  <si>
    <t>Ih2mxJZx20qIbEHhxLpXEg==</t>
  </si>
  <si>
    <t>474925f4-3872-4eb8-b482-f52c89db29a8649</t>
  </si>
  <si>
    <t>AW00018749</t>
  </si>
  <si>
    <t>RX1RMf13s0a1U5klpWjW2A==</t>
  </si>
  <si>
    <t>474925f4-3872-4eb8-b482-f52c89db29a8650</t>
  </si>
  <si>
    <t>AW00019525</t>
  </si>
  <si>
    <t>dc5VfEo3mEeScuMGLLbmPQ==</t>
  </si>
  <si>
    <t>474925f4-3872-4eb8-b482-f52c89db29a8651</t>
  </si>
  <si>
    <t>AW00020034</t>
  </si>
  <si>
    <t>RYKdWPSkI0iY/ENEd1NeZA==</t>
  </si>
  <si>
    <t>474925f4-3872-4eb8-b482-f52c89db29a8652</t>
  </si>
  <si>
    <t>AW00020468</t>
  </si>
  <si>
    <t>LdYvXHX+zUOQbMqT/+h/aw==</t>
  </si>
  <si>
    <t>474925f4-3872-4eb8-b482-f52c89db29a8653</t>
  </si>
  <si>
    <t>AW00021318</t>
  </si>
  <si>
    <t>o64QSwLOQUi4cjum/z699g==</t>
  </si>
  <si>
    <t>474925f4-3872-4eb8-b482-f52c89db29a8654</t>
  </si>
  <si>
    <t>AW00021464</t>
  </si>
  <si>
    <t>EUkoESWN5Uioy4+sG+yE5A==</t>
  </si>
  <si>
    <t>474925f4-3872-4eb8-b482-f52c89db29a8655</t>
  </si>
  <si>
    <t>AW00021490</t>
  </si>
  <si>
    <t>F718p0sXGkiD4698IFif3A==</t>
  </si>
  <si>
    <t>474925f4-3872-4eb8-b482-f52c89db29a8656</t>
  </si>
  <si>
    <t>AW00022765</t>
  </si>
  <si>
    <t>VA2enp7IhkqpHnfLJGqr7Q==</t>
  </si>
  <si>
    <t>474925f4-3872-4eb8-b482-f52c89db29a8657</t>
  </si>
  <si>
    <t>AW00023048</t>
  </si>
  <si>
    <t>85Yuw++ogEG9eUI5ce4z6g==</t>
  </si>
  <si>
    <t>474925f4-3872-4eb8-b482-f52c89db29a8658</t>
  </si>
  <si>
    <t>AW00023172</t>
  </si>
  <si>
    <t>YEbobIYKD0mpbGzRx71f4Q==</t>
  </si>
  <si>
    <t>474925f4-3872-4eb8-b482-f52c89db29a8659</t>
  </si>
  <si>
    <t>AW00023208</t>
  </si>
  <si>
    <t>APuLk58icEWkyd7fmDN60A==</t>
  </si>
  <si>
    <t>474925f4-3872-4eb8-b482-f52c89db29a8660</t>
  </si>
  <si>
    <t>AW00023245</t>
  </si>
  <si>
    <t>fdUklk18cESnQ57I3H0Whw==</t>
  </si>
  <si>
    <t>474925f4-3872-4eb8-b482-f52c89db29a8661</t>
  </si>
  <si>
    <t>AW00023376</t>
  </si>
  <si>
    <t>PLy8x0rWJ0eS/o7oQHrupw==</t>
  </si>
  <si>
    <t>474925f4-3872-4eb8-b482-f52c89db29a8662</t>
  </si>
  <si>
    <t>AW00024786</t>
  </si>
  <si>
    <t>Mm5po2iJ5kKnHOguTndzFw==</t>
  </si>
  <si>
    <t>474925f4-3872-4eb8-b482-f52c89db29a8663</t>
  </si>
  <si>
    <t>AW00025347</t>
  </si>
  <si>
    <t>M9mRljLiykWbbDoB8PBcaw==</t>
  </si>
  <si>
    <t>474925f4-3872-4eb8-b482-f52c89db29a8664</t>
  </si>
  <si>
    <t>AW00026316</t>
  </si>
  <si>
    <t>hJJbYhbd/0+miZCWHf19EQ==</t>
  </si>
  <si>
    <t>474925f4-3872-4eb8-b482-f52c89db29a8665</t>
  </si>
  <si>
    <t>AW00026456</t>
  </si>
  <si>
    <t>PGan4Karvkyl/AjM3ZA/ZQ==</t>
  </si>
  <si>
    <t>474925f4-3872-4eb8-b482-f52c89db29a8666</t>
  </si>
  <si>
    <t>AW00027653</t>
  </si>
  <si>
    <t>u0HBC5ljqEqYtJIyFpbgxQ==</t>
  </si>
  <si>
    <t>474925f4-3872-4eb8-b482-f52c89db29a8667</t>
  </si>
  <si>
    <t>AW00029005</t>
  </si>
  <si>
    <t>qeVgZRxauES3+3usN7tutA==</t>
  </si>
  <si>
    <t>474925f4-3872-4eb8-b482-f52c89db29a8668</t>
  </si>
  <si>
    <t>AW00029152</t>
  </si>
  <si>
    <t>D6EDTsHcw02yVD1d84llTA==</t>
  </si>
  <si>
    <t>474925f4-3872-4eb8-b482-f52c89db29a8669</t>
  </si>
  <si>
    <t>AW00029229</t>
  </si>
  <si>
    <t>J+DhwAzIp0OBN5RLFKVoUg==</t>
  </si>
  <si>
    <t>474925f4-3872-4eb8-b482-f52c89db29a8670</t>
  </si>
  <si>
    <t>AW00012158</t>
  </si>
  <si>
    <t>V5PeIIF7ek27bYHThTz/fA==</t>
  </si>
  <si>
    <t>474925f4-3872-4eb8-b482-f52c89db29a8671</t>
  </si>
  <si>
    <t>AW00012447</t>
  </si>
  <si>
    <t>8Ftw1l33FEi+hTt582egaw==</t>
  </si>
  <si>
    <t>474925f4-3872-4eb8-b482-f52c89db29a8672</t>
  </si>
  <si>
    <t>AW00012936</t>
  </si>
  <si>
    <t>vFcaAGfAokKlIFXSbAYhOA==</t>
  </si>
  <si>
    <t>474925f4-3872-4eb8-b482-f52c89db29a8673</t>
  </si>
  <si>
    <t>AW00015201</t>
  </si>
  <si>
    <t>iPkL1MLIYEuESgInJAgNEA==</t>
  </si>
  <si>
    <t>474925f4-3872-4eb8-b482-f52c89db29a8674</t>
  </si>
  <si>
    <t>AW00015559</t>
  </si>
  <si>
    <t>aPgKJaX8lEWCdyZk4PrEQw==</t>
  </si>
  <si>
    <t>474925f4-3872-4eb8-b482-f52c89db29a8675</t>
  </si>
  <si>
    <t>AW00015567</t>
  </si>
  <si>
    <t>kelZU9FWI0iW9Rd8MDY4eQ==</t>
  </si>
  <si>
    <t>474925f4-3872-4eb8-b482-f52c89db29a8676</t>
  </si>
  <si>
    <t>AW00016220</t>
  </si>
  <si>
    <t>xZFjj1XicUalJGhbaz0lpw==</t>
  </si>
  <si>
    <t>474925f4-3872-4eb8-b482-f52c89db29a8677</t>
  </si>
  <si>
    <t>AW00016363</t>
  </si>
  <si>
    <t>S+oAjbgx2UaUSJh4zSYvPw==</t>
  </si>
  <si>
    <t>474925f4-3872-4eb8-b482-f52c89db29a8678</t>
  </si>
  <si>
    <t>AW00016643</t>
  </si>
  <si>
    <t>zedvLN19RkS0gnAnapq33A==</t>
  </si>
  <si>
    <t>474925f4-3872-4eb8-b482-f52c89db29a8679</t>
  </si>
  <si>
    <t>AW00016855</t>
  </si>
  <si>
    <t>cbAT4eZQq06acHG5uJFv5w==</t>
  </si>
  <si>
    <t>474925f4-3872-4eb8-b482-f52c89db29a8680</t>
  </si>
  <si>
    <t>AW00017175</t>
  </si>
  <si>
    <t>9OjtgaLN+EaG1WS3nWfe4Q==</t>
  </si>
  <si>
    <t>474925f4-3872-4eb8-b482-f52c89db29a8681</t>
  </si>
  <si>
    <t>AW00018122</t>
  </si>
  <si>
    <t>Z6Yio4jQr0i8yT/riqWToQ==</t>
  </si>
  <si>
    <t>474925f4-3872-4eb8-b482-f52c89db29a8682</t>
  </si>
  <si>
    <t>AW00018372</t>
  </si>
  <si>
    <t>cqv8iZ/rQUmlwrWECDVIUg==</t>
  </si>
  <si>
    <t>474925f4-3872-4eb8-b482-f52c89db29a8683</t>
  </si>
  <si>
    <t>AW00018674</t>
  </si>
  <si>
    <t>wwXIukT/2ECB44cx4BJUKA==</t>
  </si>
  <si>
    <t>474925f4-3872-4eb8-b482-f52c89db29a8684</t>
  </si>
  <si>
    <t>AW00020312</t>
  </si>
  <si>
    <t>sVoh3iF2JEKIFfRs/8aFMw==</t>
  </si>
  <si>
    <t>474925f4-3872-4eb8-b482-f52c89db29a8685</t>
  </si>
  <si>
    <t>AW00020375</t>
  </si>
  <si>
    <t>/q7oZnbJakO/LdFREuYZ8w==</t>
  </si>
  <si>
    <t>474925f4-3872-4eb8-b482-f52c89db29a8686</t>
  </si>
  <si>
    <t>AW00020792</t>
  </si>
  <si>
    <t>NoNIbIqlfEmgVb9Qdh81kw==</t>
  </si>
  <si>
    <t>474925f4-3872-4eb8-b482-f52c89db29a8687</t>
  </si>
  <si>
    <t>AW00023113</t>
  </si>
  <si>
    <t>uYblr3Nn8UWfc5r5hVkZsw==</t>
  </si>
  <si>
    <t>474925f4-3872-4eb8-b482-f52c89db29a8688</t>
  </si>
  <si>
    <t>AW00024621</t>
  </si>
  <si>
    <t>Tj1HRIdRHU+pcscGRrztHQ==</t>
  </si>
  <si>
    <t>474925f4-3872-4eb8-b482-f52c89db29a8689</t>
  </si>
  <si>
    <t>AW00024627</t>
  </si>
  <si>
    <t>jTwd9ruiFkyEpTX/jr4KUQ==</t>
  </si>
  <si>
    <t>474925f4-3872-4eb8-b482-f52c89db29a8690</t>
  </si>
  <si>
    <t>AW00026185</t>
  </si>
  <si>
    <t>0RpH80DkZEm/RmEKPv8b7g==</t>
  </si>
  <si>
    <t>474925f4-3872-4eb8-b482-f52c89db29a8691</t>
  </si>
  <si>
    <t>AW00026683</t>
  </si>
  <si>
    <t>EPK1u40pak6csaeFtidrxQ==</t>
  </si>
  <si>
    <t>474925f4-3872-4eb8-b482-f52c89db29a8692</t>
  </si>
  <si>
    <t>AW00029282</t>
  </si>
  <si>
    <t>R6/NkL+3JkekbSnPrZikGA==</t>
  </si>
  <si>
    <t>474925f4-3872-4eb8-b482-f52c89db29a8693</t>
  </si>
  <si>
    <t>AW00011223</t>
  </si>
  <si>
    <t>RqK/csVWB0ORSgTdnA8qNA==</t>
  </si>
  <si>
    <t>474925f4-3872-4eb8-b482-f52c89db29a8694</t>
  </si>
  <si>
    <t>AW00012077</t>
  </si>
  <si>
    <t>hhxBOyLGAkGdj3gF/ZKGDQ==</t>
  </si>
  <si>
    <t>474925f4-3872-4eb8-b482-f52c89db29a8695</t>
  </si>
  <si>
    <t>AW00012113</t>
  </si>
  <si>
    <t>DTMuJnl5C0mLlmJWjjxgAw==</t>
  </si>
  <si>
    <t>474925f4-3872-4eb8-b482-f52c89db29a8696</t>
  </si>
  <si>
    <t>AW00012928</t>
  </si>
  <si>
    <t>HF33YSmGbkSl75pytxTdLw==</t>
  </si>
  <si>
    <t>474925f4-3872-4eb8-b482-f52c89db29a8697</t>
  </si>
  <si>
    <t>AW00014084</t>
  </si>
  <si>
    <t>JVu12YpH5UOaApKNXohdmQ==</t>
  </si>
  <si>
    <t>474925f4-3872-4eb8-b482-f52c89db29a8698</t>
  </si>
  <si>
    <t>AW00015340</t>
  </si>
  <si>
    <t>5k+w9OwiBEK9lvmKT0P4gQ==</t>
  </si>
  <si>
    <t>474925f4-3872-4eb8-b482-f52c89db29a8699</t>
  </si>
  <si>
    <t>AW00015536</t>
  </si>
  <si>
    <t>LIeH6VMaV0eO96bBWlNvlw==</t>
  </si>
  <si>
    <t>474925f4-3872-4eb8-b482-f52c89db29a8700</t>
  </si>
  <si>
    <t>AW00016071</t>
  </si>
  <si>
    <t>4MUs9Yu3wEiPN47n+wF+ag==</t>
  </si>
  <si>
    <t>474925f4-3872-4eb8-b482-f52c89db29a8701</t>
  </si>
  <si>
    <t>AW00016132</t>
  </si>
  <si>
    <t>qCHLyzYjRUG2Qktu4b4a/w==</t>
  </si>
  <si>
    <t>474925f4-3872-4eb8-b482-f52c89db29a8702</t>
  </si>
  <si>
    <t>AW00016140</t>
  </si>
  <si>
    <t>DaMHJ8WONEag4rPD0ouXBA==</t>
  </si>
  <si>
    <t>474925f4-3872-4eb8-b482-f52c89db29a8703</t>
  </si>
  <si>
    <t>AW00016667</t>
  </si>
  <si>
    <t>daJgZy0jEEKHeucKUaYxeA==</t>
  </si>
  <si>
    <t>474925f4-3872-4eb8-b482-f52c89db29a8704</t>
  </si>
  <si>
    <t>AW00016848</t>
  </si>
  <si>
    <t>Z3ORZXKUB0639GOsJoHVRQ==</t>
  </si>
  <si>
    <t>474925f4-3872-4eb8-b482-f52c89db29a8705</t>
  </si>
  <si>
    <t>AW00017026</t>
  </si>
  <si>
    <t>3cEpWfN/AEmTVJpCDt+OZQ==</t>
  </si>
  <si>
    <t>474925f4-3872-4eb8-b482-f52c89db29a8706</t>
  </si>
  <si>
    <t>AW00017404</t>
  </si>
  <si>
    <t>pRCXxyqTMUuyxSmC7BrEkg==</t>
  </si>
  <si>
    <t>474925f4-3872-4eb8-b482-f52c89db29a8707</t>
  </si>
  <si>
    <t>AW00017601</t>
  </si>
  <si>
    <t>9DE7fThZkkKNuyV5rD7OSg==</t>
  </si>
  <si>
    <t>474925f4-3872-4eb8-b482-f52c89db29a8708</t>
  </si>
  <si>
    <t>AW00018051</t>
  </si>
  <si>
    <t>0C+7FD9RekOV35eab9I2HA==</t>
  </si>
  <si>
    <t>474925f4-3872-4eb8-b482-f52c89db29a8709</t>
  </si>
  <si>
    <t>AW00018065</t>
  </si>
  <si>
    <t>xU8eheR+PkS//eP2FcOG/w==</t>
  </si>
  <si>
    <t>474925f4-3872-4eb8-b482-f52c89db29a8710</t>
  </si>
  <si>
    <t>AW00018407</t>
  </si>
  <si>
    <t>dBb79KZ6ZkqQyyrihv13nQ==</t>
  </si>
  <si>
    <t>474925f4-3872-4eb8-b482-f52c89db29a8711</t>
  </si>
  <si>
    <t>AW00018637</t>
  </si>
  <si>
    <t>tHEyBYPNH0aUTua63Tbvdw==</t>
  </si>
  <si>
    <t>474925f4-3872-4eb8-b482-f52c89db29a8712</t>
  </si>
  <si>
    <t>AW00018686</t>
  </si>
  <si>
    <t>FguGgy0Hx06fWCHywXZ9GA==</t>
  </si>
  <si>
    <t>474925f4-3872-4eb8-b482-f52c89db29a8713</t>
  </si>
  <si>
    <t>AW00019116</t>
  </si>
  <si>
    <t>ZtRk7J2t9k2u64AcABmkFQ==</t>
  </si>
  <si>
    <t>474925f4-3872-4eb8-b482-f52c89db29a8714</t>
  </si>
  <si>
    <t>AW00019746</t>
  </si>
  <si>
    <t>0AchwoVv6EKmu8mT+OZFMg==</t>
  </si>
  <si>
    <t>474925f4-3872-4eb8-b482-f52c89db29a8715</t>
  </si>
  <si>
    <t>AW00020104</t>
  </si>
  <si>
    <t>cEHc4AalNUmRf+BDh2KgMw==</t>
  </si>
  <si>
    <t>474925f4-3872-4eb8-b482-f52c89db29a8716</t>
  </si>
  <si>
    <t>AW00020764</t>
  </si>
  <si>
    <t>TWqycyGq+U6Xns7/peOfwA==</t>
  </si>
  <si>
    <t>474925f4-3872-4eb8-b482-f52c89db29a8717</t>
  </si>
  <si>
    <t>AW00021354</t>
  </si>
  <si>
    <t>to/tZiakpUSu6iW1aPOjVA==</t>
  </si>
  <si>
    <t>474925f4-3872-4eb8-b482-f52c89db29a8718</t>
  </si>
  <si>
    <t>AW00022015</t>
  </si>
  <si>
    <t>RzkRMF8ZXEeSKpLq5akVJw==</t>
  </si>
  <si>
    <t>474925f4-3872-4eb8-b482-f52c89db29a8719</t>
  </si>
  <si>
    <t>AW00022353</t>
  </si>
  <si>
    <t>pTT8qZzy2kq/pRoKeVK2Aw==</t>
  </si>
  <si>
    <t>474925f4-3872-4eb8-b482-f52c89db29a8720</t>
  </si>
  <si>
    <t>AW00022371</t>
  </si>
  <si>
    <t>BmAj02Fw50SGIbm1M6o4bA==</t>
  </si>
  <si>
    <t>474925f4-3872-4eb8-b482-f52c89db29a8721</t>
  </si>
  <si>
    <t>AW00022713</t>
  </si>
  <si>
    <t>jxc23jmhGUCc85ChOz98Fw==</t>
  </si>
  <si>
    <t>474925f4-3872-4eb8-b482-f52c89db29a8722</t>
  </si>
  <si>
    <t>AW00022998</t>
  </si>
  <si>
    <t>fMYxYMHhFU+2uLfhaT0LIg==</t>
  </si>
  <si>
    <t>474925f4-3872-4eb8-b482-f52c89db29a8723</t>
  </si>
  <si>
    <t>AW00023350</t>
  </si>
  <si>
    <t>LXyCUmcOHESx0zk3CE1byw==</t>
  </si>
  <si>
    <t>474925f4-3872-4eb8-b482-f52c89db29a8724</t>
  </si>
  <si>
    <t>AW00023566</t>
  </si>
  <si>
    <t>dYHvZWnbVEOd3nBrR4sWSQ==</t>
  </si>
  <si>
    <t>474925f4-3872-4eb8-b482-f52c89db29a8725</t>
  </si>
  <si>
    <t>AW00024730</t>
  </si>
  <si>
    <t>aQ9wz4Igdk+tmj3dfAdrKQ==</t>
  </si>
  <si>
    <t>474925f4-3872-4eb8-b482-f52c89db29a8726</t>
  </si>
  <si>
    <t>AW00024781</t>
  </si>
  <si>
    <t>Q1dlcRSbcUOvBO/1hObrKg==</t>
  </si>
  <si>
    <t>474925f4-3872-4eb8-b482-f52c89db29a8727</t>
  </si>
  <si>
    <t>AW00025157</t>
  </si>
  <si>
    <t>7AP0EykqM0WwdxqS8I5gUQ==</t>
  </si>
  <si>
    <t>474925f4-3872-4eb8-b482-f52c89db29a8728</t>
  </si>
  <si>
    <t>AW00025332</t>
  </si>
  <si>
    <t>Cs0mGJhWjE6MNhJFqMJKFg==</t>
  </si>
  <si>
    <t>474925f4-3872-4eb8-b482-f52c89db29a8729</t>
  </si>
  <si>
    <t>AW00025875</t>
  </si>
  <si>
    <t>uPYl73EL7kGCGpjl26VchQ==</t>
  </si>
  <si>
    <t>474925f4-3872-4eb8-b482-f52c89db29a8730</t>
  </si>
  <si>
    <t>AW00025884</t>
  </si>
  <si>
    <t>ut8B2sfq40K56eB9LD8F9w==</t>
  </si>
  <si>
    <t>474925f4-3872-4eb8-b482-f52c89db29a8731</t>
  </si>
  <si>
    <t>AW00025992</t>
  </si>
  <si>
    <t>V4z6NhOAWUCwfrHAgLEBYw==</t>
  </si>
  <si>
    <t>474925f4-3872-4eb8-b482-f52c89db29a8732</t>
  </si>
  <si>
    <t>AW00026180</t>
  </si>
  <si>
    <t>M7B39u5n3E+ekQ2v5pWvYA==</t>
  </si>
  <si>
    <t>474925f4-3872-4eb8-b482-f52c89db29a8733</t>
  </si>
  <si>
    <t>AW00027084</t>
  </si>
  <si>
    <t>bFVUNQmz20KdWV12lXa4ew==</t>
  </si>
  <si>
    <t>474925f4-3872-4eb8-b482-f52c89db29a8734</t>
  </si>
  <si>
    <t>AW00027110</t>
  </si>
  <si>
    <t>jOHNUzdDjE2gduhqSQfJ2Q==</t>
  </si>
  <si>
    <t>474925f4-3872-4eb8-b482-f52c89db29a8735</t>
  </si>
  <si>
    <t>AW00027270</t>
  </si>
  <si>
    <t>GHChUo+XBUqtIw44LHTEng==</t>
  </si>
  <si>
    <t>474925f4-3872-4eb8-b482-f52c89db29a8736</t>
  </si>
  <si>
    <t>AW00028189</t>
  </si>
  <si>
    <t>pUWKOBuyFEmFXKWmz+5HKQ==</t>
  </si>
  <si>
    <t>474925f4-3872-4eb8-b482-f52c89db29a8737</t>
  </si>
  <si>
    <t>AW00028668</t>
  </si>
  <si>
    <t>A1DPSbxpv0eRkKxaNm6egQ==</t>
  </si>
  <si>
    <t>474925f4-3872-4eb8-b482-f52c89db29a8738</t>
  </si>
  <si>
    <t>AW00029256</t>
  </si>
  <si>
    <t>0stxRGYaxEKO37pJ9fU6jA==</t>
  </si>
  <si>
    <t>474925f4-3872-4eb8-b482-f52c89db29a8739</t>
  </si>
  <si>
    <t>AW00011136</t>
  </si>
  <si>
    <t>NOvtZYqsokKVmqB6Cod2wQ==</t>
  </si>
  <si>
    <t>474925f4-3872-4eb8-b482-f52c89db29a8740</t>
  </si>
  <si>
    <t>AW00011331</t>
  </si>
  <si>
    <t>pT3rXo/TbUKK1bMrnKnVwQ==</t>
  </si>
  <si>
    <t>474925f4-3872-4eb8-b482-f52c89db29a8741</t>
  </si>
  <si>
    <t>AW00011841</t>
  </si>
  <si>
    <t>rXOPkZ7qe0qjbUHiTUiocQ==</t>
  </si>
  <si>
    <t>474925f4-3872-4eb8-b482-f52c89db29a8742</t>
  </si>
  <si>
    <t>AW00012017</t>
  </si>
  <si>
    <t>sdqwtZNjTUiOUOizoprPSw==</t>
  </si>
  <si>
    <t>474925f4-3872-4eb8-b482-f52c89db29a8743</t>
  </si>
  <si>
    <t>AW00012061</t>
  </si>
  <si>
    <t>dRL1tynRTEqr2rTh6R7Viw==</t>
  </si>
  <si>
    <t>474925f4-3872-4eb8-b482-f52c89db29a8744</t>
  </si>
  <si>
    <t>AW00013144</t>
  </si>
  <si>
    <t>NrLyS3KkY0qnuFu+kFTysA==</t>
  </si>
  <si>
    <t>474925f4-3872-4eb8-b482-f52c89db29a8745</t>
  </si>
  <si>
    <t>AW00013148</t>
  </si>
  <si>
    <t>8xeWfpaygUSSr4z5iHGgEA==</t>
  </si>
  <si>
    <t>474925f4-3872-4eb8-b482-f52c89db29a8746</t>
  </si>
  <si>
    <t>AW00014886</t>
  </si>
  <si>
    <t>QMxqSYJVcka8+Z4FZjYMtg==</t>
  </si>
  <si>
    <t>474925f4-3872-4eb8-b482-f52c89db29a8747</t>
  </si>
  <si>
    <t>AW00015172</t>
  </si>
  <si>
    <t>GJZv0/blS06LIiQ/QJZVIQ==</t>
  </si>
  <si>
    <t>474925f4-3872-4eb8-b482-f52c89db29a8748</t>
  </si>
  <si>
    <t>AW00015850</t>
  </si>
  <si>
    <t>bIZG4EC48Uq9cE2l0kXDLg==</t>
  </si>
  <si>
    <t>474925f4-3872-4eb8-b482-f52c89db29a8749</t>
  </si>
  <si>
    <t>AW00015917</t>
  </si>
  <si>
    <t>xnk8jNmQUEagGj+O0fW2/A==</t>
  </si>
  <si>
    <t>474925f4-3872-4eb8-b482-f52c89db29a8750</t>
  </si>
  <si>
    <t>AW00016995</t>
  </si>
  <si>
    <t>cn89Zn5/VEqVJjdOnpjB/g==</t>
  </si>
  <si>
    <t>474925f4-3872-4eb8-b482-f52c89db29a8751</t>
  </si>
  <si>
    <t>AW00017450</t>
  </si>
  <si>
    <t>KdwyO7AhN0i/gWCdvq6xCw==</t>
  </si>
  <si>
    <t>474925f4-3872-4eb8-b482-f52c89db29a8752</t>
  </si>
  <si>
    <t>AW00017481</t>
  </si>
  <si>
    <t>faLNG7i8QkSUYxy5/O8vNw==</t>
  </si>
  <si>
    <t>474925f4-3872-4eb8-b482-f52c89db29a8753</t>
  </si>
  <si>
    <t>AW00019987</t>
  </si>
  <si>
    <t>RSKjrjChtEqzff+kSNkYWw==</t>
  </si>
  <si>
    <t>474925f4-3872-4eb8-b482-f52c89db29a8754</t>
  </si>
  <si>
    <t>AW00020021</t>
  </si>
  <si>
    <t>vHDiVCjiV0CB+Tgclk9Thw==</t>
  </si>
  <si>
    <t>474925f4-3872-4eb8-b482-f52c89db29a8755</t>
  </si>
  <si>
    <t>AW00020519</t>
  </si>
  <si>
    <t>5+OCrr1tt0+6CuuvFgl5Vw==</t>
  </si>
  <si>
    <t>474925f4-3872-4eb8-b482-f52c89db29a8756</t>
  </si>
  <si>
    <t>AW00021305</t>
  </si>
  <si>
    <t>QHdrcsuf0UKS971lfLT6VQ==</t>
  </si>
  <si>
    <t>474925f4-3872-4eb8-b482-f52c89db29a8757</t>
  </si>
  <si>
    <t>AW00021494</t>
  </si>
  <si>
    <t>XtAM1gz0iUSknC8bYsF2gg==</t>
  </si>
  <si>
    <t>474925f4-3872-4eb8-b482-f52c89db29a8758</t>
  </si>
  <si>
    <t>AW00021618</t>
  </si>
  <si>
    <t>iMBD6gl/GUetJbuWZEvP+g==</t>
  </si>
  <si>
    <t>474925f4-3872-4eb8-b482-f52c89db29a8759</t>
  </si>
  <si>
    <t>AW00022121</t>
  </si>
  <si>
    <t>AjeMiGkcckGKDQPZliFc6w==</t>
  </si>
  <si>
    <t>474925f4-3872-4eb8-b482-f52c89db29a8760</t>
  </si>
  <si>
    <t>AW00022144</t>
  </si>
  <si>
    <t>HGCW13ICfU2RYOAW4riXIg==</t>
  </si>
  <si>
    <t>474925f4-3872-4eb8-b482-f52c89db29a8761</t>
  </si>
  <si>
    <t>AW00023164</t>
  </si>
  <si>
    <t>KI3pPUgXxEWn6OO66pFDGw==</t>
  </si>
  <si>
    <t>474925f4-3872-4eb8-b482-f52c89db29a8762</t>
  </si>
  <si>
    <t>AW00023281</t>
  </si>
  <si>
    <t>gsT0Xd4SnkSp+p8w4afcYg==</t>
  </si>
  <si>
    <t>474925f4-3872-4eb8-b482-f52c89db29a8763</t>
  </si>
  <si>
    <t>AW00023378</t>
  </si>
  <si>
    <t>0YBsm+Za/E60XD3rEbMl4g==</t>
  </si>
  <si>
    <t>474925f4-3872-4eb8-b482-f52c89db29a8764</t>
  </si>
  <si>
    <t>AW00025177</t>
  </si>
  <si>
    <t>r7PazbErBUGxHcBzf9LsUQ==</t>
  </si>
  <si>
    <t>474925f4-3872-4eb8-b482-f52c89db29a8765</t>
  </si>
  <si>
    <t>AW00026643</t>
  </si>
  <si>
    <t>cH4wKbfopEOzwDo1I6FA2w==</t>
  </si>
  <si>
    <t>474925f4-3872-4eb8-b482-f52c89db29a8766</t>
  </si>
  <si>
    <t>AW00027259</t>
  </si>
  <si>
    <t>SmoaLvGClU+UquG8SpzyiQ==</t>
  </si>
  <si>
    <t>474925f4-3872-4eb8-b482-f52c89db29a8767</t>
  </si>
  <si>
    <t>AW00027607</t>
  </si>
  <si>
    <t>/h+kFHHmTESrls0Sbtm5vQ==</t>
  </si>
  <si>
    <t>474925f4-3872-4eb8-b482-f52c89db29a8768</t>
  </si>
  <si>
    <t>AW00028027</t>
  </si>
  <si>
    <t>VLv5/wEnQEO99Mg1YVJDCg==</t>
  </si>
  <si>
    <t>474925f4-3872-4eb8-b482-f52c89db29a8769</t>
  </si>
  <si>
    <t>AW00028045</t>
  </si>
  <si>
    <t>CgdGdGwUg0ybWrOOE5NmbQ==</t>
  </si>
  <si>
    <t>474925f4-3872-4eb8-b482-f52c89db29a8770</t>
  </si>
  <si>
    <t>AW00029135</t>
  </si>
  <si>
    <t>BIsZNBGRXkSYHUI+73Y+Qw==</t>
  </si>
  <si>
    <t>474925f4-3872-4eb8-b482-f52c89db29a8771</t>
  </si>
  <si>
    <t>AW00029266</t>
  </si>
  <si>
    <t>rqvg4FO51EiP72Et2UvVVg==</t>
  </si>
  <si>
    <t>474925f4-3872-4eb8-b482-f52c89db29a8772</t>
  </si>
  <si>
    <t>AW00011211</t>
  </si>
  <si>
    <t>pV0o4dZgHUSuv8EaXrabqg==</t>
  </si>
  <si>
    <t>474925f4-3872-4eb8-b482-f52c89db29a8773</t>
  </si>
  <si>
    <t>AW00012781</t>
  </si>
  <si>
    <t>VDB3CWpZ8UmTyr1TQ4Lmyw==</t>
  </si>
  <si>
    <t>474925f4-3872-4eb8-b482-f52c89db29a8774</t>
  </si>
  <si>
    <t>AW00012902</t>
  </si>
  <si>
    <t>qQS52wkTXkWi4oIQcrhY8g==</t>
  </si>
  <si>
    <t>474925f4-3872-4eb8-b482-f52c89db29a8775</t>
  </si>
  <si>
    <t>AW00012903</t>
  </si>
  <si>
    <t>IqJ/g7Zb7EKAjc+dDCT3tQ==</t>
  </si>
  <si>
    <t>474925f4-3872-4eb8-b482-f52c89db29a8776</t>
  </si>
  <si>
    <t>AW00013318</t>
  </si>
  <si>
    <t>+txG12D7E0mZ36nx/C+obg==</t>
  </si>
  <si>
    <t>474925f4-3872-4eb8-b482-f52c89db29a8777</t>
  </si>
  <si>
    <t>AW00013466</t>
  </si>
  <si>
    <t>vtJe/EN8CUWnwtZH32N4QQ==</t>
  </si>
  <si>
    <t>474925f4-3872-4eb8-b482-f52c89db29a8778</t>
  </si>
  <si>
    <t>AW00013720</t>
  </si>
  <si>
    <t>AclKqxm1EkaEUeSJXPShAQ==</t>
  </si>
  <si>
    <t>474925f4-3872-4eb8-b482-f52c89db29a8779</t>
  </si>
  <si>
    <t>AW00015176</t>
  </si>
  <si>
    <t>yc1LGbLtKUy9HOZ90rx7rQ==</t>
  </si>
  <si>
    <t>474925f4-3872-4eb8-b482-f52c89db29a8780</t>
  </si>
  <si>
    <t>AW00015283</t>
  </si>
  <si>
    <t>lYRbYmJtWEuo7KxyhYf4LQ==</t>
  </si>
  <si>
    <t>474925f4-3872-4eb8-b482-f52c89db29a8781</t>
  </si>
  <si>
    <t>AW00015859</t>
  </si>
  <si>
    <t>/ZwSp4YX9kSUroHaTraIDw==</t>
  </si>
  <si>
    <t>474925f4-3872-4eb8-b482-f52c89db29a8782</t>
  </si>
  <si>
    <t>AW00017125</t>
  </si>
  <si>
    <t>bUo1cN1C4U6lsJrsCWup/A==</t>
  </si>
  <si>
    <t>474925f4-3872-4eb8-b482-f52c89db29a8783</t>
  </si>
  <si>
    <t>AW00017345</t>
  </si>
  <si>
    <t>zv7VV3KD+UaVHg0L2eJ5GQ==</t>
  </si>
  <si>
    <t>474925f4-3872-4eb8-b482-f52c89db29a8784</t>
  </si>
  <si>
    <t>AW00017613</t>
  </si>
  <si>
    <t>3VPc8IJg1E2ouut1SykvRw==</t>
  </si>
  <si>
    <t>474925f4-3872-4eb8-b482-f52c89db29a8785</t>
  </si>
  <si>
    <t>AW00018116</t>
  </si>
  <si>
    <t>ujZzeJKgbE21EDtFaoMzqw==</t>
  </si>
  <si>
    <t>474925f4-3872-4eb8-b482-f52c89db29a8786</t>
  </si>
  <si>
    <t>AW00018377</t>
  </si>
  <si>
    <t>haaDcrvw80iY6+sj0iZ9fw==</t>
  </si>
  <si>
    <t>474925f4-3872-4eb8-b482-f52c89db29a8787</t>
  </si>
  <si>
    <t>AW00018968</t>
  </si>
  <si>
    <t>f18Bcb/zfkG1+K3BJniCEA==</t>
  </si>
  <si>
    <t>474925f4-3872-4eb8-b482-f52c89db29a8788</t>
  </si>
  <si>
    <t>AW00019217</t>
  </si>
  <si>
    <t>m28l6rzHRkOx4Dnt6FvtkQ==</t>
  </si>
  <si>
    <t>474925f4-3872-4eb8-b482-f52c89db29a8789</t>
  </si>
  <si>
    <t>AW00020781</t>
  </si>
  <si>
    <t>E82UsWUHBky+M+ittkcTAA==</t>
  </si>
  <si>
    <t>474925f4-3872-4eb8-b482-f52c89db29a8790</t>
  </si>
  <si>
    <t>AW00021652</t>
  </si>
  <si>
    <t>06pvQwKOW0iB7fqX3MN4pQ==</t>
  </si>
  <si>
    <t>474925f4-3872-4eb8-b482-f52c89db29a8791</t>
  </si>
  <si>
    <t>AW00021777</t>
  </si>
  <si>
    <t>r8BSsL2M4kWyqrAReh8HRw==</t>
  </si>
  <si>
    <t>474925f4-3872-4eb8-b482-f52c89db29a8792</t>
  </si>
  <si>
    <t>AW00023253</t>
  </si>
  <si>
    <t>AUHwBS+im06p2EIW0c4r5Q==</t>
  </si>
  <si>
    <t>474925f4-3872-4eb8-b482-f52c89db29a8793</t>
  </si>
  <si>
    <t>AW00023368</t>
  </si>
  <si>
    <t>xAayhO8Y1EyYI7AU2Kq3nQ==</t>
  </si>
  <si>
    <t>474925f4-3872-4eb8-b482-f52c89db29a8794</t>
  </si>
  <si>
    <t>AW00023459</t>
  </si>
  <si>
    <t>Snxu/4U0n0iYp5yBKH9SsQ==</t>
  </si>
  <si>
    <t>474925f4-3872-4eb8-b482-f52c89db29a8795</t>
  </si>
  <si>
    <t>AW00023498</t>
  </si>
  <si>
    <t>OeCFdhdc506mayGTdIMu4w==</t>
  </si>
  <si>
    <t>474925f4-3872-4eb8-b482-f52c89db29a8796</t>
  </si>
  <si>
    <t>AW00023866</t>
  </si>
  <si>
    <t>aekjTNRlNk63wfFjwOuShg==</t>
  </si>
  <si>
    <t>474925f4-3872-4eb8-b482-f52c89db29a8797</t>
  </si>
  <si>
    <t>AW00024682</t>
  </si>
  <si>
    <t>PiBgLT5b1USLx82io+Lvew==</t>
  </si>
  <si>
    <t>474925f4-3872-4eb8-b482-f52c89db29a8798</t>
  </si>
  <si>
    <t>AW00025371</t>
  </si>
  <si>
    <t>mQQtkPOGw0uIrPqM7b5rDQ==</t>
  </si>
  <si>
    <t>474925f4-3872-4eb8-b482-f52c89db29a8799</t>
  </si>
  <si>
    <t>AW00025437</t>
  </si>
  <si>
    <t>guzRnY0VfkO3Ox7cDhX7wA==</t>
  </si>
  <si>
    <t>474925f4-3872-4eb8-b482-f52c89db29a8800</t>
  </si>
  <si>
    <t>AW00026173</t>
  </si>
  <si>
    <t>XQT2AzF6o0SEe/+Tv8PsqQ==</t>
  </si>
  <si>
    <t>474925f4-3872-4eb8-b482-f52c89db29a8801</t>
  </si>
  <si>
    <t>AW00028141</t>
  </si>
  <si>
    <t>A3lbwjrzB0uKCbzrtf/iVg==</t>
  </si>
  <si>
    <t>474925f4-3872-4eb8-b482-f52c89db29a8802</t>
  </si>
  <si>
    <t>AW00029351</t>
  </si>
  <si>
    <t>304ehQ2nrk+mNcMCnf+TcQ==</t>
  </si>
  <si>
    <t>474925f4-3872-4eb8-b482-f52c89db29a8803</t>
  </si>
  <si>
    <t>AW00011519</t>
  </si>
  <si>
    <t>q/LdbonBY0S+fuxedPvMrA==</t>
  </si>
  <si>
    <t>474925f4-3872-4eb8-b482-f52c89db29a8804</t>
  </si>
  <si>
    <t>AW00013197</t>
  </si>
  <si>
    <t>S7GQ+4GhKUWFENDmqVFNuA==</t>
  </si>
  <si>
    <t>474925f4-3872-4eb8-b482-f52c89db29a8805</t>
  </si>
  <si>
    <t>AW00015244</t>
  </si>
  <si>
    <t>HbUqQTI190uMi4dLPGNIKw==</t>
  </si>
  <si>
    <t>474925f4-3872-4eb8-b482-f52c89db29a8806</t>
  </si>
  <si>
    <t>AW00015943</t>
  </si>
  <si>
    <t>XwaqYkwMa0mb6VxmRygauA==</t>
  </si>
  <si>
    <t>474925f4-3872-4eb8-b482-f52c89db29a8807</t>
  </si>
  <si>
    <t>AW00016213</t>
  </si>
  <si>
    <t>vOKf5yhUZU6zPoWOSeOYig==</t>
  </si>
  <si>
    <t>474925f4-3872-4eb8-b482-f52c89db29a8808</t>
  </si>
  <si>
    <t>AW00017037</t>
  </si>
  <si>
    <t>PF9he8ozcEaox0c2rvQg6g==</t>
  </si>
  <si>
    <t>474925f4-3872-4eb8-b482-f52c89db29a8809</t>
  </si>
  <si>
    <t>AW00017586</t>
  </si>
  <si>
    <t>5Q4BAy4llEa9ZztbOKPqSA==</t>
  </si>
  <si>
    <t>474925f4-3872-4eb8-b482-f52c89db29a8810</t>
  </si>
  <si>
    <t>AW00018641</t>
  </si>
  <si>
    <t>oUcVfYP7x0+srOYekvFtCA==</t>
  </si>
  <si>
    <t>474925f4-3872-4eb8-b482-f52c89db29a8811</t>
  </si>
  <si>
    <t>AW00018972</t>
  </si>
  <si>
    <t>5t1wcdtJoUmgxYo7VEYuww==</t>
  </si>
  <si>
    <t>474925f4-3872-4eb8-b482-f52c89db29a8812</t>
  </si>
  <si>
    <t>AW00019828</t>
  </si>
  <si>
    <t>G4IHBIb1xUqX5n22tpl4yQ==</t>
  </si>
  <si>
    <t>474925f4-3872-4eb8-b482-f52c89db29a8813</t>
  </si>
  <si>
    <t>AW00019847</t>
  </si>
  <si>
    <t>/cFGSzfnOUCnUW3L/pq1rA==</t>
  </si>
  <si>
    <t>474925f4-3872-4eb8-b482-f52c89db29a8814</t>
  </si>
  <si>
    <t>AW00020070</t>
  </si>
  <si>
    <t>Kc8roSJuikmUHInZ3ChT6w==</t>
  </si>
  <si>
    <t>474925f4-3872-4eb8-b482-f52c89db29a8815</t>
  </si>
  <si>
    <t>AW00020085</t>
  </si>
  <si>
    <t>Z8fqrJMm5US1+qgP9ipLew==</t>
  </si>
  <si>
    <t>474925f4-3872-4eb8-b482-f52c89db29a8816</t>
  </si>
  <si>
    <t>AW00022026</t>
  </si>
  <si>
    <t>b0zWtz1VgEW6cHQxyuhurw==</t>
  </si>
  <si>
    <t>474925f4-3872-4eb8-b482-f52c89db29a8817</t>
  </si>
  <si>
    <t>AW00022332</t>
  </si>
  <si>
    <t>k6fmEJm/JU2/jWeoKhjHEA==</t>
  </si>
  <si>
    <t>474925f4-3872-4eb8-b482-f52c89db29a8818</t>
  </si>
  <si>
    <t>AW00023057</t>
  </si>
  <si>
    <t>w42xFTv1rk2dM4XRFwC7YA==</t>
  </si>
  <si>
    <t>474925f4-3872-4eb8-b482-f52c89db29a8819</t>
  </si>
  <si>
    <t>AW00023518</t>
  </si>
  <si>
    <t>BUGMwdfz80GauyA2tXjr2A==</t>
  </si>
  <si>
    <t>474925f4-3872-4eb8-b482-f52c89db29a8820</t>
  </si>
  <si>
    <t>AW00023673</t>
  </si>
  <si>
    <t>k2/a8m60JkCKHKVqLKSxFA==</t>
  </si>
  <si>
    <t>474925f4-3872-4eb8-b482-f52c89db29a8821</t>
  </si>
  <si>
    <t>AW00023676</t>
  </si>
  <si>
    <t>z48L/kDRJEaP5OoDBGW0xQ==</t>
  </si>
  <si>
    <t>474925f4-3872-4eb8-b482-f52c89db29a8822</t>
  </si>
  <si>
    <t>AW00023867</t>
  </si>
  <si>
    <t>B7c8UrxqOkyeSjos8viNRw==</t>
  </si>
  <si>
    <t>474925f4-3872-4eb8-b482-f52c89db29a8823</t>
  </si>
  <si>
    <t>AW00025621</t>
  </si>
  <si>
    <t>NRKTrR4RpEOJ0gxqj/daDg==</t>
  </si>
  <si>
    <t>474925f4-3872-4eb8-b482-f52c89db29a8824</t>
  </si>
  <si>
    <t>AW00025989</t>
  </si>
  <si>
    <t>H6ho2I3vUkeiHx+DffiF0A==</t>
  </si>
  <si>
    <t>474925f4-3872-4eb8-b482-f52c89db29a8825</t>
  </si>
  <si>
    <t>AW00026730</t>
  </si>
  <si>
    <t>xSc0ufwQEEmyHfpSRgQnlQ==</t>
  </si>
  <si>
    <t>474925f4-3872-4eb8-b482-f52c89db29a8826</t>
  </si>
  <si>
    <t>AW00027026</t>
  </si>
  <si>
    <t>XNWH4R92OkKHHoL6h+ZtaQ==</t>
  </si>
  <si>
    <t>474925f4-3872-4eb8-b482-f52c89db29a8827</t>
  </si>
  <si>
    <t>AW00027111</t>
  </si>
  <si>
    <t>h16xJBQg7EuYO2aydbazkw==</t>
  </si>
  <si>
    <t>474925f4-3872-4eb8-b482-f52c89db29a8828</t>
  </si>
  <si>
    <t>AW00027632</t>
  </si>
  <si>
    <t>eBlQQP7jvk+Bjkreyu4seQ==</t>
  </si>
  <si>
    <t>474925f4-3872-4eb8-b482-f52c89db29a8829</t>
  </si>
  <si>
    <t>AW00028092</t>
  </si>
  <si>
    <t>93xfgtCl80yvpAM0eQvXWg==</t>
  </si>
  <si>
    <t>474925f4-3872-4eb8-b482-f52c89db29a8830</t>
  </si>
  <si>
    <t>AW00028779</t>
  </si>
  <si>
    <t>dSGGOCWMrkqrI2Yvl6B4NQ==</t>
  </si>
  <si>
    <t>474925f4-3872-4eb8-b482-f52c89db29a8831</t>
  </si>
  <si>
    <t>AW00029124</t>
  </si>
  <si>
    <t>nR40/9tr+0mDMnseImCZJg==</t>
  </si>
  <si>
    <t>474925f4-3872-4eb8-b482-f52c89db29a8832</t>
  </si>
  <si>
    <t>AW00011300</t>
  </si>
  <si>
    <t>6THZQkAa9UayvPIJG4EMbA==</t>
  </si>
  <si>
    <t>474925f4-3872-4eb8-b482-f52c89db29a8833</t>
  </si>
  <si>
    <t>AW00011661</t>
  </si>
  <si>
    <t>/knepzfQAEudX0QJLqvecQ==</t>
  </si>
  <si>
    <t>474925f4-3872-4eb8-b482-f52c89db29a8834</t>
  </si>
  <si>
    <t>AW00012114</t>
  </si>
  <si>
    <t>GQe+W+0ZCkOTUZ2tGClmzQ==</t>
  </si>
  <si>
    <t>474925f4-3872-4eb8-b482-f52c89db29a8835</t>
  </si>
  <si>
    <t>AW00012532</t>
  </si>
  <si>
    <t>sajxW5JvBE2PZvaSmXTOCg==</t>
  </si>
  <si>
    <t>474925f4-3872-4eb8-b482-f52c89db29a8836</t>
  </si>
  <si>
    <t>AW00012939</t>
  </si>
  <si>
    <t>9xLSjDNZD0ylphOQqCNkGw==</t>
  </si>
  <si>
    <t>474925f4-3872-4eb8-b482-f52c89db29a8837</t>
  </si>
  <si>
    <t>AW00015761</t>
  </si>
  <si>
    <t>b3+1zLAPXUGnlD0o+E8dnw==</t>
  </si>
  <si>
    <t>474925f4-3872-4eb8-b482-f52c89db29a8838</t>
  </si>
  <si>
    <t>AW00016247</t>
  </si>
  <si>
    <t>n2qnKkdkeEeMRKcG1eLWQw==</t>
  </si>
  <si>
    <t>474925f4-3872-4eb8-b482-f52c89db29a8839</t>
  </si>
  <si>
    <t>AW00016506</t>
  </si>
  <si>
    <t>PmBjDRXNq0+4+0CwnzYOKw==</t>
  </si>
  <si>
    <t>474925f4-3872-4eb8-b482-f52c89db29a8840</t>
  </si>
  <si>
    <t>AW00016654</t>
  </si>
  <si>
    <t>r2VnAmJXn0uy0oroh4qNzQ==</t>
  </si>
  <si>
    <t>474925f4-3872-4eb8-b482-f52c89db29a8841</t>
  </si>
  <si>
    <t>AW00016959</t>
  </si>
  <si>
    <t>OE4aZUlxw0iVS9qo2BGjiA==</t>
  </si>
  <si>
    <t>474925f4-3872-4eb8-b482-f52c89db29a8842</t>
  </si>
  <si>
    <t>AW00017263</t>
  </si>
  <si>
    <t>2Gai9/xZrkifIwUFvE9G3Q==</t>
  </si>
  <si>
    <t>474925f4-3872-4eb8-b482-f52c89db29a8843</t>
  </si>
  <si>
    <t>AW00018077</t>
  </si>
  <si>
    <t>mJ65y9xN5E6NHvUSGCb4Ag==</t>
  </si>
  <si>
    <t>474925f4-3872-4eb8-b482-f52c89db29a8844</t>
  </si>
  <si>
    <t>AW00018785</t>
  </si>
  <si>
    <t>nKgWq/qiqEGFjYKpFI7t3A==</t>
  </si>
  <si>
    <t>474925f4-3872-4eb8-b482-f52c89db29a8845</t>
  </si>
  <si>
    <t>AW00018855</t>
  </si>
  <si>
    <t>xqZlVm+yAUm4P2V/mNqWeA==</t>
  </si>
  <si>
    <t>474925f4-3872-4eb8-b482-f52c89db29a8846</t>
  </si>
  <si>
    <t>AW00019001</t>
  </si>
  <si>
    <t>OCLVBLdkK06lzoj7ltzcgQ==</t>
  </si>
  <si>
    <t>474925f4-3872-4eb8-b482-f52c89db29a8847</t>
  </si>
  <si>
    <t>AW00020096</t>
  </si>
  <si>
    <t>5tySCq7MTkO4lk+9mWBumg==</t>
  </si>
  <si>
    <t>474925f4-3872-4eb8-b482-f52c89db29a8848</t>
  </si>
  <si>
    <t>AW00021423</t>
  </si>
  <si>
    <t>kBm8xmxD40aiTPsceMyVVA==</t>
  </si>
  <si>
    <t>474925f4-3872-4eb8-b482-f52c89db29a8849</t>
  </si>
  <si>
    <t>AW00021450</t>
  </si>
  <si>
    <t>rX+TbqJatESznZPBYjIDBw==</t>
  </si>
  <si>
    <t>474925f4-3872-4eb8-b482-f52c89db29a8850</t>
  </si>
  <si>
    <t>AW00021589</t>
  </si>
  <si>
    <t>cTr+0qj1kEeHq3IncidDGw==</t>
  </si>
  <si>
    <t>474925f4-3872-4eb8-b482-f52c89db29a8851</t>
  </si>
  <si>
    <t>AW00021613</t>
  </si>
  <si>
    <t>AU7mocQgWUWvFC6AKg+5Jg==</t>
  </si>
  <si>
    <t>474925f4-3872-4eb8-b482-f52c89db29a8852</t>
  </si>
  <si>
    <t>AW00023583</t>
  </si>
  <si>
    <t>AtSnfIAYTEeAtvrdVhMrLw==</t>
  </si>
  <si>
    <t>474925f4-3872-4eb8-b482-f52c89db29a8853</t>
  </si>
  <si>
    <t>AW00024771</t>
  </si>
  <si>
    <t>KwMmrX1U6U6sBA+TaTNvXA==</t>
  </si>
  <si>
    <t>474925f4-3872-4eb8-b482-f52c89db29a8854</t>
  </si>
  <si>
    <t>AW00025093</t>
  </si>
  <si>
    <t>p6Ju8B7ytU2NcHTKWWJ4XA==</t>
  </si>
  <si>
    <t>474925f4-3872-4eb8-b482-f52c89db29a8855</t>
  </si>
  <si>
    <t>AW00025104</t>
  </si>
  <si>
    <t>gAPwiUTh7UC/tIh7gZgrMg==</t>
  </si>
  <si>
    <t>474925f4-3872-4eb8-b482-f52c89db29a8856</t>
  </si>
  <si>
    <t>AW00027101</t>
  </si>
  <si>
    <t>PhpHf8IFcEe1FciSFbcdKw==</t>
  </si>
  <si>
    <t>474925f4-3872-4eb8-b482-f52c89db29a8857</t>
  </si>
  <si>
    <t>AW00028197</t>
  </si>
  <si>
    <t>9UJvA9M3G0mFVgh1sxrqcA==</t>
  </si>
  <si>
    <t>474925f4-3872-4eb8-b482-f52c89db29a8858</t>
  </si>
  <si>
    <t>AW00028646</t>
  </si>
  <si>
    <t>JmO1NyRcYESgVWgKtJhdYw==</t>
  </si>
  <si>
    <t>474925f4-3872-4eb8-b482-f52c89db29a8859</t>
  </si>
  <si>
    <t>AW00012202</t>
  </si>
  <si>
    <t>8b0lZu0QF0SUQpsIDdlT6A==</t>
  </si>
  <si>
    <t>474925f4-3872-4eb8-b482-f52c89db29a8860</t>
  </si>
  <si>
    <t>AW00013853</t>
  </si>
  <si>
    <t>e+KuchgA/EqrCHX315qOvA==</t>
  </si>
  <si>
    <t>474925f4-3872-4eb8-b482-f52c89db29a8861</t>
  </si>
  <si>
    <t>AW00014496</t>
  </si>
  <si>
    <t>XNrA8AyKLEeblXkfJswvTg==</t>
  </si>
  <si>
    <t>474925f4-3872-4eb8-b482-f52c89db29a8862</t>
  </si>
  <si>
    <t>AW00014504</t>
  </si>
  <si>
    <t>8B7DwT8VN0eJybgE1dMQnA==</t>
  </si>
  <si>
    <t>474925f4-3872-4eb8-b482-f52c89db29a8863</t>
  </si>
  <si>
    <t>AW00014632</t>
  </si>
  <si>
    <t>OtWLYRz5UUSGWI7wL53JTw==</t>
  </si>
  <si>
    <t>474925f4-3872-4eb8-b482-f52c89db29a8864</t>
  </si>
  <si>
    <t>AW00015494</t>
  </si>
  <si>
    <t>zWV9g/yOpUG0ET3+eXurVw==</t>
  </si>
  <si>
    <t>474925f4-3872-4eb8-b482-f52c89db29a8865</t>
  </si>
  <si>
    <t>AW00015878</t>
  </si>
  <si>
    <t>mBy8ngxKH0ON9gUWi6eEXw==</t>
  </si>
  <si>
    <t>474925f4-3872-4eb8-b482-f52c89db29a8866</t>
  </si>
  <si>
    <t>AW00015993</t>
  </si>
  <si>
    <t>q4bYH4ntW0uQupHIMmwSeQ==</t>
  </si>
  <si>
    <t>474925f4-3872-4eb8-b482-f52c89db29a8867</t>
  </si>
  <si>
    <t>AW00016731</t>
  </si>
  <si>
    <t>WeYHjImqW0umrfzl9SciHQ==</t>
  </si>
  <si>
    <t>474925f4-3872-4eb8-b482-f52c89db29a8868</t>
  </si>
  <si>
    <t>AW00017126</t>
  </si>
  <si>
    <t>ti7FoUvy1Ey7tea1Dr91BQ==</t>
  </si>
  <si>
    <t>474925f4-3872-4eb8-b482-f52c89db29a8869</t>
  </si>
  <si>
    <t>AW00018091</t>
  </si>
  <si>
    <t>eQG7lph3Okez42xY91WGdw==</t>
  </si>
  <si>
    <t>474925f4-3872-4eb8-b482-f52c89db29a8870</t>
  </si>
  <si>
    <t>AW00018535</t>
  </si>
  <si>
    <t>0npicgXAwUOdbgw7fy1Msg==</t>
  </si>
  <si>
    <t>474925f4-3872-4eb8-b482-f52c89db29a8871</t>
  </si>
  <si>
    <t>AW00018557</t>
  </si>
  <si>
    <t>ooLqsnPFZUqc2hHvih01og==</t>
  </si>
  <si>
    <t>474925f4-3872-4eb8-b482-f52c89db29a8872</t>
  </si>
  <si>
    <t>AW00018883</t>
  </si>
  <si>
    <t>yYvOvmIPWUmm4/btoBtGvQ==</t>
  </si>
  <si>
    <t>474925f4-3872-4eb8-b482-f52c89db29a8873</t>
  </si>
  <si>
    <t>AW00023290</t>
  </si>
  <si>
    <t>IJSDmOvc0U2tC0+Vkea4ww==</t>
  </si>
  <si>
    <t>474925f4-3872-4eb8-b482-f52c89db29a8874</t>
  </si>
  <si>
    <t>AW00023486</t>
  </si>
  <si>
    <t>heB3iW6orUG8vJQj6FR94A==</t>
  </si>
  <si>
    <t>474925f4-3872-4eb8-b482-f52c89db29a8875</t>
  </si>
  <si>
    <t>AW00023682</t>
  </si>
  <si>
    <t>rxKgOl9HVEK2zuPL/1CFig==</t>
  </si>
  <si>
    <t>474925f4-3872-4eb8-b482-f52c89db29a8876</t>
  </si>
  <si>
    <t>AW00024759</t>
  </si>
  <si>
    <t>k2+jrA9N1kGLmX+sKQydpg==</t>
  </si>
  <si>
    <t>474925f4-3872-4eb8-b482-f52c89db29a8877</t>
  </si>
  <si>
    <t>AW00025090</t>
  </si>
  <si>
    <t>OqAq3s6wL0uoTj6qPn4Z6Q==</t>
  </si>
  <si>
    <t>474925f4-3872-4eb8-b482-f52c89db29a8878</t>
  </si>
  <si>
    <t>AW00026716</t>
  </si>
  <si>
    <t>63SwSmJ39Eu9hADOr87lfQ==</t>
  </si>
  <si>
    <t>474925f4-3872-4eb8-b482-f52c89db29a8879</t>
  </si>
  <si>
    <t>AW00027082</t>
  </si>
  <si>
    <t>TQ+JaTG1TEuiQ1eZIgAUzQ==</t>
  </si>
  <si>
    <t>474925f4-3872-4eb8-b482-f52c89db29a8880</t>
  </si>
  <si>
    <t>AW00027402</t>
  </si>
  <si>
    <t>FsL7Ryi1IUunfAJl4TbLgw==</t>
  </si>
  <si>
    <t>474925f4-3872-4eb8-b482-f52c89db29a8881</t>
  </si>
  <si>
    <t>AW00027758</t>
  </si>
  <si>
    <t>FFKNmnfYRUGgJP4RebXLUw==</t>
  </si>
  <si>
    <t>474925f4-3872-4eb8-b482-f52c89db29a8882</t>
  </si>
  <si>
    <t>AW00028342</t>
  </si>
  <si>
    <t>zaIJHFD+P0eey7SOFQWorw==</t>
  </si>
  <si>
    <t>474925f4-3872-4eb8-b482-f52c89db29a8883</t>
  </si>
  <si>
    <t>AW00028818</t>
  </si>
  <si>
    <t>UiZZ3wEMT0Gi1MTs7pnb6w==</t>
  </si>
  <si>
    <t>474925f4-3872-4eb8-b482-f52c89db29a8884</t>
  </si>
  <si>
    <t>AW00011724</t>
  </si>
  <si>
    <t>foZ+SMjcPUe/FdWttZZpUQ==</t>
  </si>
  <si>
    <t>474925f4-3872-4eb8-b482-f52c89db29a8885</t>
  </si>
  <si>
    <t>AW00013179</t>
  </si>
  <si>
    <t>/9ecs3LBDkOI/4UCXGnKmw==</t>
  </si>
  <si>
    <t>474925f4-3872-4eb8-b482-f52c89db29a8886</t>
  </si>
  <si>
    <t>AW00013391</t>
  </si>
  <si>
    <t>jK7f0/rcVUmMXOY3KZMEyg==</t>
  </si>
  <si>
    <t>474925f4-3872-4eb8-b482-f52c89db29a8887</t>
  </si>
  <si>
    <t>AW00014760</t>
  </si>
  <si>
    <t>XHdprhWIpUylwUV742w5hw==</t>
  </si>
  <si>
    <t>474925f4-3872-4eb8-b482-f52c89db29a8888</t>
  </si>
  <si>
    <t>AW00015889</t>
  </si>
  <si>
    <t>5n5F7OO4gk+Ix6Na+EeBdA==</t>
  </si>
  <si>
    <t>474925f4-3872-4eb8-b482-f52c89db29a8889</t>
  </si>
  <si>
    <t>AW00016096</t>
  </si>
  <si>
    <t>eo/08Hujq06BMxy7iJHZkQ==</t>
  </si>
  <si>
    <t>474925f4-3872-4eb8-b482-f52c89db29a8890</t>
  </si>
  <si>
    <t>AW00018324</t>
  </si>
  <si>
    <t>+ct5qNgAf0yzoDA2EPh4pA==</t>
  </si>
  <si>
    <t>474925f4-3872-4eb8-b482-f52c89db29a8891</t>
  </si>
  <si>
    <t>AW00018345</t>
  </si>
  <si>
    <t>siF2JIh3zkWCjR2R5bYZng==</t>
  </si>
  <si>
    <t>474925f4-3872-4eb8-b482-f52c89db29a8892</t>
  </si>
  <si>
    <t>AW00018821</t>
  </si>
  <si>
    <t>x4DjhqROCEeOBQ+/994A/Q==</t>
  </si>
  <si>
    <t>474925f4-3872-4eb8-b482-f52c89db29a8893</t>
  </si>
  <si>
    <t>AW00018826</t>
  </si>
  <si>
    <t>3J9tlK6mfkOpGD1bNOGPuA==</t>
  </si>
  <si>
    <t>474925f4-3872-4eb8-b482-f52c89db29a8894</t>
  </si>
  <si>
    <t>AW00019822</t>
  </si>
  <si>
    <t>bbvwSTOZD0mGhPqS9ZKeXA==</t>
  </si>
  <si>
    <t>474925f4-3872-4eb8-b482-f52c89db29a8895</t>
  </si>
  <si>
    <t>AW00020035</t>
  </si>
  <si>
    <t>9H8pdrgGY0aEkabIjWN9yQ==</t>
  </si>
  <si>
    <t>474925f4-3872-4eb8-b482-f52c89db29a8896</t>
  </si>
  <si>
    <t>AW00021904</t>
  </si>
  <si>
    <t>0mOyBuB5N0qYQSQerNvkew==</t>
  </si>
  <si>
    <t>474925f4-3872-4eb8-b482-f52c89db29a8897</t>
  </si>
  <si>
    <t>AW00022995</t>
  </si>
  <si>
    <t>um+Q22YzeUaAW+p6mJIXwA==</t>
  </si>
  <si>
    <t>474925f4-3872-4eb8-b482-f52c89db29a8898</t>
  </si>
  <si>
    <t>AW00023114</t>
  </si>
  <si>
    <t>bRPbWpqjtE6ReY7npH2tEg==</t>
  </si>
  <si>
    <t>474925f4-3872-4eb8-b482-f52c89db29a8899</t>
  </si>
  <si>
    <t>AW00023819</t>
  </si>
  <si>
    <t>lcbuIMp3ZUWSN0tf8geeCw==</t>
  </si>
  <si>
    <t>474925f4-3872-4eb8-b482-f52c89db29a8900</t>
  </si>
  <si>
    <t>AW00026235</t>
  </si>
  <si>
    <t>RVkSbPg4tEyKbEFt8nuzBA==</t>
  </si>
  <si>
    <t>474925f4-3872-4eb8-b482-f52c89db29a8901</t>
  </si>
  <si>
    <t>AW00028161</t>
  </si>
  <si>
    <t>GKNXUU8xdkSShtU/CYByPg==</t>
  </si>
  <si>
    <t>474925f4-3872-4eb8-b482-f52c89db29a8902</t>
  </si>
  <si>
    <t>AW00028195</t>
  </si>
  <si>
    <t>HXNgpUv/pkSyDHwgpavQog==</t>
  </si>
  <si>
    <t>474925f4-3872-4eb8-b482-f52c89db29a8903</t>
  </si>
  <si>
    <t>AW00028198</t>
  </si>
  <si>
    <t>SwyTmCfZTE2GyDMF7XR8fg==</t>
  </si>
  <si>
    <t>474925f4-3872-4eb8-b482-f52c89db29a8904</t>
  </si>
  <si>
    <t>AW00028292</t>
  </si>
  <si>
    <t>y6FDKoGr2UiShq7efVhJfA==</t>
  </si>
  <si>
    <t>474925f4-3872-4eb8-b482-f52c89db29a8905</t>
  </si>
  <si>
    <t>AW00028836</t>
  </si>
  <si>
    <t>CGXsOPns8UCszNQLS5v3Uw==</t>
  </si>
  <si>
    <t>474925f4-3872-4eb8-b482-f52c89db29a8906</t>
  </si>
  <si>
    <t>AW00029041</t>
  </si>
  <si>
    <t>er/u0+FuNUuz65bJepvACw==</t>
  </si>
  <si>
    <t>474925f4-3872-4eb8-b482-f52c89db29a8907</t>
  </si>
  <si>
    <t>AW00029176</t>
  </si>
  <si>
    <t>PptnIGNXSU6znPaodCLCIA==</t>
  </si>
  <si>
    <t>474925f4-3872-4eb8-b482-f52c89db29a8908</t>
  </si>
  <si>
    <t>AW00011740</t>
  </si>
  <si>
    <t>uc8fFXWpsUW9Hjms18/f8w==</t>
  </si>
  <si>
    <t>474925f4-3872-4eb8-b482-f52c89db29a8909</t>
  </si>
  <si>
    <t>AW00012177</t>
  </si>
  <si>
    <t>LUbcUtebaEGAWtPm94wHSQ==</t>
  </si>
  <si>
    <t>474925f4-3872-4eb8-b482-f52c89db29a8910</t>
  </si>
  <si>
    <t>AW00012765</t>
  </si>
  <si>
    <t>5SSucUAetEC9qbZdYYJ5gw==</t>
  </si>
  <si>
    <t>474925f4-3872-4eb8-b482-f52c89db29a8911</t>
  </si>
  <si>
    <t>AW00013175</t>
  </si>
  <si>
    <t>JZq0ns90ZkaMERoSEhhEEQ==</t>
  </si>
  <si>
    <t>474925f4-3872-4eb8-b482-f52c89db29a8912</t>
  </si>
  <si>
    <t>AW00013345</t>
  </si>
  <si>
    <t>IHSH/Jw6NUKz/+Y7MFy14Q==</t>
  </si>
  <si>
    <t>474925f4-3872-4eb8-b482-f52c89db29a8913</t>
  </si>
  <si>
    <t>AW00014244</t>
  </si>
  <si>
    <t>q/Sxm6KfV0eFTc8njLv8jA==</t>
  </si>
  <si>
    <t>474925f4-3872-4eb8-b482-f52c89db29a8914</t>
  </si>
  <si>
    <t>AW00016721</t>
  </si>
  <si>
    <t>Vhc+k2VuKESwxP8bw3BmuA==</t>
  </si>
  <si>
    <t>474925f4-3872-4eb8-b482-f52c89db29a8915</t>
  </si>
  <si>
    <t>AW00016870</t>
  </si>
  <si>
    <t>+mnHCs+K30SiYDVtiCgNGQ==</t>
  </si>
  <si>
    <t>474925f4-3872-4eb8-b482-f52c89db29a8916</t>
  </si>
  <si>
    <t>AW00017476</t>
  </si>
  <si>
    <t>4md7zS+XTkWW2KMm3PYB8w==</t>
  </si>
  <si>
    <t>474925f4-3872-4eb8-b482-f52c89db29a8917</t>
  </si>
  <si>
    <t>AW00017657</t>
  </si>
  <si>
    <t>uylh5xiqCUOIVQiApD0B2w==</t>
  </si>
  <si>
    <t>474925f4-3872-4eb8-b482-f52c89db29a8918</t>
  </si>
  <si>
    <t>AW00017680</t>
  </si>
  <si>
    <t>ib3opItzw0WKbD4SFBT2lQ==</t>
  </si>
  <si>
    <t>474925f4-3872-4eb8-b482-f52c89db29a8919</t>
  </si>
  <si>
    <t>AW00019223</t>
  </si>
  <si>
    <t>b5Rq7vozlUKxJbueQ4D/eg==</t>
  </si>
  <si>
    <t>474925f4-3872-4eb8-b482-f52c89db29a8920</t>
  </si>
  <si>
    <t>AW00019394</t>
  </si>
  <si>
    <t>u6m6JHhZ/U+W4NdViVNFqg==</t>
  </si>
  <si>
    <t>474925f4-3872-4eb8-b482-f52c89db29a8921</t>
  </si>
  <si>
    <t>AW00020341</t>
  </si>
  <si>
    <t>sk0Du6nRyEmzk79vIqAh+Q==</t>
  </si>
  <si>
    <t>474925f4-3872-4eb8-b482-f52c89db29a8922</t>
  </si>
  <si>
    <t>AW00021345</t>
  </si>
  <si>
    <t>AQwiJEPNqEi68FmNQUpz5g==</t>
  </si>
  <si>
    <t>474925f4-3872-4eb8-b482-f52c89db29a8923</t>
  </si>
  <si>
    <t>AW00021364</t>
  </si>
  <si>
    <t>ST8ZYUrtE0qmOP8QDEb9lA==</t>
  </si>
  <si>
    <t>474925f4-3872-4eb8-b482-f52c89db29a8924</t>
  </si>
  <si>
    <t>AW00021690</t>
  </si>
  <si>
    <t>EM2ae/hrkEmw/PRIp/7UXg==</t>
  </si>
  <si>
    <t>474925f4-3872-4eb8-b482-f52c89db29a8925</t>
  </si>
  <si>
    <t>AW00022118</t>
  </si>
  <si>
    <t>YlypN/FZWESXftY3QhTmCw==</t>
  </si>
  <si>
    <t>474925f4-3872-4eb8-b482-f52c89db29a8926</t>
  </si>
  <si>
    <t>AW00022755</t>
  </si>
  <si>
    <t>Xn6qQQ04+0CKfg53jMFDmg==</t>
  </si>
  <si>
    <t>474925f4-3872-4eb8-b482-f52c89db29a8927</t>
  </si>
  <si>
    <t>AW00022889</t>
  </si>
  <si>
    <t>5EQMVk4jDEOqVz1Rp0qTxA==</t>
  </si>
  <si>
    <t>474925f4-3872-4eb8-b482-f52c89db29a8928</t>
  </si>
  <si>
    <t>AW00023284</t>
  </si>
  <si>
    <t>6oh/ZxTIo0CaR+FZszaqnw==</t>
  </si>
  <si>
    <t>474925f4-3872-4eb8-b482-f52c89db29a8929</t>
  </si>
  <si>
    <t>AW00023858</t>
  </si>
  <si>
    <t>0hTQAA5AjE2yR5my7um4jg==</t>
  </si>
  <si>
    <t>474925f4-3872-4eb8-b482-f52c89db29a8930</t>
  </si>
  <si>
    <t>AW00023859</t>
  </si>
  <si>
    <t>iKqxuTLTq0+fFc3J0EEa0Q==</t>
  </si>
  <si>
    <t>474925f4-3872-4eb8-b482-f52c89db29a8931</t>
  </si>
  <si>
    <t>AW00026572</t>
  </si>
  <si>
    <t>lRoVLwL6i0S8bhyPJ2fPrA==</t>
  </si>
  <si>
    <t>474925f4-3872-4eb8-b482-f52c89db29a8932</t>
  </si>
  <si>
    <t>AW00027230</t>
  </si>
  <si>
    <t>LhBbe0hFx0mOT6DomGT4tw==</t>
  </si>
  <si>
    <t>474925f4-3872-4eb8-b482-f52c89db29a8933</t>
  </si>
  <si>
    <t>AW00027752</t>
  </si>
  <si>
    <t>B0HJCZDLhE+g4q6QBQKpJg==</t>
  </si>
  <si>
    <t>474925f4-3872-4eb8-b482-f52c89db29a8934</t>
  </si>
  <si>
    <t>AW00028035</t>
  </si>
  <si>
    <t>DzxHh5w0hkmsrfkhfFR7fA==</t>
  </si>
  <si>
    <t>474925f4-3872-4eb8-b482-f52c89db29a8935</t>
  </si>
  <si>
    <t>AW00028964</t>
  </si>
  <si>
    <t>oT5AXXjOjEi964Xj5kMrrA==</t>
  </si>
  <si>
    <t>474925f4-3872-4eb8-b482-f52c89db29a8936</t>
  </si>
  <si>
    <t>AW00029021</t>
  </si>
  <si>
    <t>GIzoTW+z30qFfeky2F7QWQ==</t>
  </si>
  <si>
    <t>474925f4-3872-4eb8-b482-f52c89db29a8937</t>
  </si>
  <si>
    <t>AW00012136</t>
  </si>
  <si>
    <t>0CdF8UONBEarvFHEdafm2g==</t>
  </si>
  <si>
    <t>474925f4-3872-4eb8-b482-f52c89db29a8938</t>
  </si>
  <si>
    <t>AW00012196</t>
  </si>
  <si>
    <t>69MP/Bm+rUmCsZah7FiaUg==</t>
  </si>
  <si>
    <t>474925f4-3872-4eb8-b482-f52c89db29a8939</t>
  </si>
  <si>
    <t>AW00012203</t>
  </si>
  <si>
    <t>6rnVXXW+tUerWYbiTFuPGA==</t>
  </si>
  <si>
    <t>474925f4-3872-4eb8-b482-f52c89db29a8940</t>
  </si>
  <si>
    <t>AW00013423</t>
  </si>
  <si>
    <t>OgNU7vxLuEOFVXIu7emnpw==</t>
  </si>
  <si>
    <t>474925f4-3872-4eb8-b482-f52c89db29a8941</t>
  </si>
  <si>
    <t>AW00014370</t>
  </si>
  <si>
    <t>6GKK5isOm0yfCWSuMZ7GNg==</t>
  </si>
  <si>
    <t>474925f4-3872-4eb8-b482-f52c89db29a8942</t>
  </si>
  <si>
    <t>AW00014574</t>
  </si>
  <si>
    <t>P1SScaPEOUiW3vWy6XdMUA==</t>
  </si>
  <si>
    <t>474925f4-3872-4eb8-b482-f52c89db29a8943</t>
  </si>
  <si>
    <t>AW00016085</t>
  </si>
  <si>
    <t>B7avnaYjXkyOVRLX8egAZw==</t>
  </si>
  <si>
    <t>474925f4-3872-4eb8-b482-f52c89db29a8944</t>
  </si>
  <si>
    <t>AW00016834</t>
  </si>
  <si>
    <t>xw1E6dyOYkeDm7Wss7mqsg==</t>
  </si>
  <si>
    <t>474925f4-3872-4eb8-b482-f52c89db29a8945</t>
  </si>
  <si>
    <t>AW00017400</t>
  </si>
  <si>
    <t>WAnlrNq/U0CqjBXB4dr4jA==</t>
  </si>
  <si>
    <t>474925f4-3872-4eb8-b482-f52c89db29a8946</t>
  </si>
  <si>
    <t>AW00018103</t>
  </si>
  <si>
    <t>FxQDVhNH+EOmdI/JPIBBGw==</t>
  </si>
  <si>
    <t>474925f4-3872-4eb8-b482-f52c89db29a8947</t>
  </si>
  <si>
    <t>AW00018882</t>
  </si>
  <si>
    <t>qlwmldYCaU2CuJRok6ylIg==</t>
  </si>
  <si>
    <t>474925f4-3872-4eb8-b482-f52c89db29a8948</t>
  </si>
  <si>
    <t>AW00019646</t>
  </si>
  <si>
    <t>Hb1Hu6m4JEyTVDwAtslmMw==</t>
  </si>
  <si>
    <t>474925f4-3872-4eb8-b482-f52c89db29a8949</t>
  </si>
  <si>
    <t>AW00019729</t>
  </si>
  <si>
    <t>hFJ50Ji9yk6e2pcdSNjINQ==</t>
  </si>
  <si>
    <t>474925f4-3872-4eb8-b482-f52c89db29a8950</t>
  </si>
  <si>
    <t>AW00021577</t>
  </si>
  <si>
    <t>5qUW0FkY7E69w+rAPeU+Ew==</t>
  </si>
  <si>
    <t>474925f4-3872-4eb8-b482-f52c89db29a8951</t>
  </si>
  <si>
    <t>AW00021803</t>
  </si>
  <si>
    <t>3DhB70+5hEaxd+k4o9SxYQ==</t>
  </si>
  <si>
    <t>474925f4-3872-4eb8-b482-f52c89db29a8952</t>
  </si>
  <si>
    <t>AW00022877</t>
  </si>
  <si>
    <t>ZheEdMqGkEyVx7o+P3wUvQ==</t>
  </si>
  <si>
    <t>474925f4-3872-4eb8-b482-f52c89db29a8953</t>
  </si>
  <si>
    <t>AW00023476</t>
  </si>
  <si>
    <t>AfjGC3r7eEWYyFaNocogog==</t>
  </si>
  <si>
    <t>474925f4-3872-4eb8-b482-f52c89db29a8954</t>
  </si>
  <si>
    <t>AW00024386</t>
  </si>
  <si>
    <t>miOd2rf8zkqq0KsGdQCPqQ==</t>
  </si>
  <si>
    <t>474925f4-3872-4eb8-b482-f52c89db29a8955</t>
  </si>
  <si>
    <t>AW00024488</t>
  </si>
  <si>
    <t>+Ko/ZiytQ06Yx+ULB+WKVA==</t>
  </si>
  <si>
    <t>474925f4-3872-4eb8-b482-f52c89db29a8956</t>
  </si>
  <si>
    <t>AW00024659</t>
  </si>
  <si>
    <t>cf/x6DlB90eI7RDilE7Usw==</t>
  </si>
  <si>
    <t>474925f4-3872-4eb8-b482-f52c89db29a8957</t>
  </si>
  <si>
    <t>AW00024817</t>
  </si>
  <si>
    <t>ibbJmQNC4km+Vh9beI6zEg==</t>
  </si>
  <si>
    <t>474925f4-3872-4eb8-b482-f52c89db29a8958</t>
  </si>
  <si>
    <t>AW00025995</t>
  </si>
  <si>
    <t>27B/4a05X0C3JLW7wNnJOQ==</t>
  </si>
  <si>
    <t>474925f4-3872-4eb8-b482-f52c89db29a8959</t>
  </si>
  <si>
    <t>AW00026700</t>
  </si>
  <si>
    <t>ZPhrRL/vokuKOsm9bzVmrA==</t>
  </si>
  <si>
    <t>474925f4-3872-4eb8-b482-f52c89db29a8960</t>
  </si>
  <si>
    <t>AW00026789</t>
  </si>
  <si>
    <t>iPvy1K4iLEmoTTqJkjn7sw==</t>
  </si>
  <si>
    <t>474925f4-3872-4eb8-b482-f52c89db29a8961</t>
  </si>
  <si>
    <t>AW00027060</t>
  </si>
  <si>
    <t>gFuu/qpYhUWiXlYVATqH7w==</t>
  </si>
  <si>
    <t>474925f4-3872-4eb8-b482-f52c89db29a8962</t>
  </si>
  <si>
    <t>AW00028080</t>
  </si>
  <si>
    <t>aYJ53E3Jv0aCUmzhITF/Wg==</t>
  </si>
  <si>
    <t>474925f4-3872-4eb8-b482-f52c89db29a8963</t>
  </si>
  <si>
    <t>AW00028160</t>
  </si>
  <si>
    <t>90T+nQICKk6DEfTBpARUuQ==</t>
  </si>
  <si>
    <t>474925f4-3872-4eb8-b482-f52c89db29a8964</t>
  </si>
  <si>
    <t>AW00028346</t>
  </si>
  <si>
    <t>cz90WGw3Sk2dXfh2kdIVFg==</t>
  </si>
  <si>
    <t>474925f4-3872-4eb8-b482-f52c89db29a8965</t>
  </si>
  <si>
    <t>AW00028575</t>
  </si>
  <si>
    <t>BJ4a0weh4UGXlb3VSvVAeg==</t>
  </si>
  <si>
    <t>474925f4-3872-4eb8-b482-f52c89db29a8966</t>
  </si>
  <si>
    <t>AW00028996</t>
  </si>
  <si>
    <t>57ZgKhHGbkCrCrIT2XY3tQ==</t>
  </si>
  <si>
    <t>474925f4-3872-4eb8-b482-f52c89db29a8967</t>
  </si>
  <si>
    <t>AW00029277</t>
  </si>
  <si>
    <t>1Wqbs82n9kClATFXLzyEaA==</t>
  </si>
  <si>
    <t>474925f4-3872-4eb8-b482-f52c89db29a8968</t>
  </si>
  <si>
    <t>AW00011328</t>
  </si>
  <si>
    <t>woaJhMgcGkmBgp04hMYDVg==</t>
  </si>
  <si>
    <t>474925f4-3872-4eb8-b482-f52c89db29a8969</t>
  </si>
  <si>
    <t>AW00011505</t>
  </si>
  <si>
    <t>Ehqij3S+TUCvC8/fFDCc6Q==</t>
  </si>
  <si>
    <t>474925f4-3872-4eb8-b482-f52c89db29a8970</t>
  </si>
  <si>
    <t>AW00011712</t>
  </si>
  <si>
    <t>/bEVD/o9sUaN0kbVnLLlTQ==</t>
  </si>
  <si>
    <t>474925f4-3872-4eb8-b482-f52c89db29a8971</t>
  </si>
  <si>
    <t>AW00011845</t>
  </si>
  <si>
    <t>8Vqr1/T+bkesTJalSNQJyQ==</t>
  </si>
  <si>
    <t>474925f4-3872-4eb8-b482-f52c89db29a8972</t>
  </si>
  <si>
    <t>AW00012032</t>
  </si>
  <si>
    <t>tt/JOlpGDECi0qdu1ZZa2g==</t>
  </si>
  <si>
    <t>474925f4-3872-4eb8-b482-f52c89db29a8973</t>
  </si>
  <si>
    <t>AW00014078</t>
  </si>
  <si>
    <t>VqhShn/LLEyneabpBXKvwQ==</t>
  </si>
  <si>
    <t>474925f4-3872-4eb8-b482-f52c89db29a8974</t>
  </si>
  <si>
    <t>AW00014661</t>
  </si>
  <si>
    <t>JUQFyEkC5USJOKlb1d0WWg==</t>
  </si>
  <si>
    <t>474925f4-3872-4eb8-b482-f52c89db29a8975</t>
  </si>
  <si>
    <t>AW00017027</t>
  </si>
  <si>
    <t>hfgRNCWpn0iAEgMG590RZA==</t>
  </si>
  <si>
    <t>474925f4-3872-4eb8-b482-f52c89db29a8976</t>
  </si>
  <si>
    <t>AW00017034</t>
  </si>
  <si>
    <t>frWLR6DvXUG3iKSz6/+48Q==</t>
  </si>
  <si>
    <t>474925f4-3872-4eb8-b482-f52c89db29a8977</t>
  </si>
  <si>
    <t>AW00017337</t>
  </si>
  <si>
    <t>YsIE/AOgZESpjQO1K/dpNg==</t>
  </si>
  <si>
    <t>474925f4-3872-4eb8-b482-f52c89db29a8978</t>
  </si>
  <si>
    <t>AW00017686</t>
  </si>
  <si>
    <t>WsC+ieRA8EKwVT8/FTT03w==</t>
  </si>
  <si>
    <t>474925f4-3872-4eb8-b482-f52c89db29a8979</t>
  </si>
  <si>
    <t>AW00018363</t>
  </si>
  <si>
    <t>EUL9sURlzkmC1DR0QDRqvQ==</t>
  </si>
  <si>
    <t>474925f4-3872-4eb8-b482-f52c89db29a8980</t>
  </si>
  <si>
    <t>AW00019726</t>
  </si>
  <si>
    <t>5BmfxOz54EWl5gO/pX+9dg==</t>
  </si>
  <si>
    <t>474925f4-3872-4eb8-b482-f52c89db29a8981</t>
  </si>
  <si>
    <t>AW00020745</t>
  </si>
  <si>
    <t>fsaRtT4cMkyKy/anabIHbQ==</t>
  </si>
  <si>
    <t>474925f4-3872-4eb8-b482-f52c89db29a8982</t>
  </si>
  <si>
    <t>AW00022008</t>
  </si>
  <si>
    <t>oyg7aWnZqkax6lNOie/XlA==</t>
  </si>
  <si>
    <t>474925f4-3872-4eb8-b482-f52c89db29a8983</t>
  </si>
  <si>
    <t>AW00022748</t>
  </si>
  <si>
    <t>2H5iP2ypx06skT6GDaCUCw==</t>
  </si>
  <si>
    <t>474925f4-3872-4eb8-b482-f52c89db29a8984</t>
  </si>
  <si>
    <t>AW00022771</t>
  </si>
  <si>
    <t>SRlQK8zFH0Ojk4xG0iZb/w==</t>
  </si>
  <si>
    <t>474925f4-3872-4eb8-b482-f52c89db29a8985</t>
  </si>
  <si>
    <t>AW00022996</t>
  </si>
  <si>
    <t>sO6I3AyUe0GzR/UiY0ZRSQ==</t>
  </si>
  <si>
    <t>474925f4-3872-4eb8-b482-f52c89db29a8986</t>
  </si>
  <si>
    <t>AW00023363</t>
  </si>
  <si>
    <t>MRlWY1OTpEK9FeocstcLmw==</t>
  </si>
  <si>
    <t>474925f4-3872-4eb8-b482-f52c89db29a8987</t>
  </si>
  <si>
    <t>AW00023455</t>
  </si>
  <si>
    <t>py+KDDiLCECkbnT9Ltvvfg==</t>
  </si>
  <si>
    <t>474925f4-3872-4eb8-b482-f52c89db29a8988</t>
  </si>
  <si>
    <t>AW00024309</t>
  </si>
  <si>
    <t>D+2xuY/pr0KbWmeEtmI6cg==</t>
  </si>
  <si>
    <t>474925f4-3872-4eb8-b482-f52c89db29a8989</t>
  </si>
  <si>
    <t>AW00024748</t>
  </si>
  <si>
    <t>E9IiINJ8+0aXlcr/KP4ljg==</t>
  </si>
  <si>
    <t>474925f4-3872-4eb8-b482-f52c89db29a8990</t>
  </si>
  <si>
    <t>AW00024778</t>
  </si>
  <si>
    <t>L6WzVd/sLk64e+bjRCK33Q==</t>
  </si>
  <si>
    <t>474925f4-3872-4eb8-b482-f52c89db29a8991</t>
  </si>
  <si>
    <t>AW00025061</t>
  </si>
  <si>
    <t>nkFd0Qzfh0GktJqxjwzpMg==</t>
  </si>
  <si>
    <t>474925f4-3872-4eb8-b482-f52c89db29a8992</t>
  </si>
  <si>
    <t>AW00026279</t>
  </si>
  <si>
    <t>dyJEDvy5vUCLueq4Po2f+w==</t>
  </si>
  <si>
    <t>474925f4-3872-4eb8-b482-f52c89db29a8993</t>
  </si>
  <si>
    <t>AW00026582</t>
  </si>
  <si>
    <t>Yk+I01HYPkmQ1hkhPAL0cw==</t>
  </si>
  <si>
    <t>474925f4-3872-4eb8-b482-f52c89db29a8994</t>
  </si>
  <si>
    <t>AW00026678</t>
  </si>
  <si>
    <t>Ht5m6E4fqka7/whqHj6PKg==</t>
  </si>
  <si>
    <t>474925f4-3872-4eb8-b482-f52c89db29a8995</t>
  </si>
  <si>
    <t>AW00026701</t>
  </si>
  <si>
    <t>dcd5yvEdZkO6ew+RsE77IQ==</t>
  </si>
  <si>
    <t>474925f4-3872-4eb8-b482-f52c89db29a8996</t>
  </si>
  <si>
    <t>AW00027400</t>
  </si>
  <si>
    <t>HdjIW390SEe9AQlWyKv1WA==</t>
  </si>
  <si>
    <t>474925f4-3872-4eb8-b482-f52c89db29a8997</t>
  </si>
  <si>
    <t>AW00027734</t>
  </si>
  <si>
    <t>FPOTt5vQME20oe1rkvNRsA==</t>
  </si>
  <si>
    <t>474925f4-3872-4eb8-b482-f52c89db29a8998</t>
  </si>
  <si>
    <t>AW00027738</t>
  </si>
  <si>
    <t>bFfC7mE/lUmlDLrl44T5hw==</t>
  </si>
  <si>
    <t>474925f4-3872-4eb8-b482-f52c89db29a8999</t>
  </si>
  <si>
    <t>AW00028013</t>
  </si>
  <si>
    <t>U9aj1TbEm0ufK+JAxfZT1g==</t>
  </si>
  <si>
    <t>474925f4-3872-4eb8-b482-f52c89db29a9000</t>
  </si>
  <si>
    <t>AW00028177</t>
  </si>
  <si>
    <t>DzuR4H2kp0m1VmEZtxLm2w==</t>
  </si>
  <si>
    <t>474925f4-3872-4eb8-b482-f52c89db29a9001</t>
  </si>
  <si>
    <t>AW00028656</t>
  </si>
  <si>
    <t>RiKgERujj02iXcWZzIBErA==</t>
  </si>
  <si>
    <t>474925f4-3872-4eb8-b482-f52c89db29a9002</t>
  </si>
  <si>
    <t>AW00028817</t>
  </si>
  <si>
    <t>iCiqlhGmkE2kUkGlU9tUDw==</t>
  </si>
  <si>
    <t>474925f4-3872-4eb8-b482-f52c89db29a9003</t>
  </si>
  <si>
    <t>AW00028992</t>
  </si>
  <si>
    <t>EGU8GKrry0iQ+p/e/c0Nhw==</t>
  </si>
  <si>
    <t>474925f4-3872-4eb8-b482-f52c89db29a9004</t>
  </si>
  <si>
    <t>AW00029013</t>
  </si>
  <si>
    <t>hPel/1Vaf0+UtWq2AIPdCA==</t>
  </si>
  <si>
    <t>474925f4-3872-4eb8-b482-f52c89db29a9005</t>
  </si>
  <si>
    <t>AW00029072</t>
  </si>
  <si>
    <t>lq/jlEQSMEyaT86V/rBjLA==</t>
  </si>
  <si>
    <t>474925f4-3872-4eb8-b482-f52c89db29a9006</t>
  </si>
  <si>
    <t>AW00029340</t>
  </si>
  <si>
    <t>0x58wUbZrkyw9nCpw/XwKw==</t>
  </si>
  <si>
    <t>474925f4-3872-4eb8-b482-f52c89db29a9007</t>
  </si>
  <si>
    <t>AW00011520</t>
  </si>
  <si>
    <t>nz1cPilgs0uXluTsfwDVHQ==</t>
  </si>
  <si>
    <t>474925f4-3872-4eb8-b482-f52c89db29a9008</t>
  </si>
  <si>
    <t>AW00011631</t>
  </si>
  <si>
    <t>rZky9SFOT06hwIfo2/Qctw==</t>
  </si>
  <si>
    <t>474925f4-3872-4eb8-b482-f52c89db29a9009</t>
  </si>
  <si>
    <t>AW00012165</t>
  </si>
  <si>
    <t>J2s92xOoxUq3LR+5jhVqGA==</t>
  </si>
  <si>
    <t>474925f4-3872-4eb8-b482-f52c89db29a9010</t>
  </si>
  <si>
    <t>AW00012430</t>
  </si>
  <si>
    <t>2XGk1+JSHEWLs6MRzBgvxA==</t>
  </si>
  <si>
    <t>474925f4-3872-4eb8-b482-f52c89db29a9011</t>
  </si>
  <si>
    <t>AW00012914</t>
  </si>
  <si>
    <t>o/R8UnuavESLpxqNad45mw==</t>
  </si>
  <si>
    <t>474925f4-3872-4eb8-b482-f52c89db29a9012</t>
  </si>
  <si>
    <t>AW00012984</t>
  </si>
  <si>
    <t>JXh5ADUR80G1vXdFi9OCbg==</t>
  </si>
  <si>
    <t>474925f4-3872-4eb8-b482-f52c89db29a9013</t>
  </si>
  <si>
    <t>AW00014118</t>
  </si>
  <si>
    <t>E1fuyc4b4UuBemxSUVp0cg==</t>
  </si>
  <si>
    <t>474925f4-3872-4eb8-b482-f52c89db29a9014</t>
  </si>
  <si>
    <t>AW00014605</t>
  </si>
  <si>
    <t>srX8+r5uDU6ZnCu0E4Z0kw==</t>
  </si>
  <si>
    <t>474925f4-3872-4eb8-b482-f52c89db29a9015</t>
  </si>
  <si>
    <t>AW00015905</t>
  </si>
  <si>
    <t>pwV9jJ7oW0+M8xPt1R/LNA==</t>
  </si>
  <si>
    <t>474925f4-3872-4eb8-b482-f52c89db29a9016</t>
  </si>
  <si>
    <t>AW00015906</t>
  </si>
  <si>
    <t>oe5vZnggmEKnEhSLhQWxCQ==</t>
  </si>
  <si>
    <t>474925f4-3872-4eb8-b482-f52c89db29a9017</t>
  </si>
  <si>
    <t>AW00015974</t>
  </si>
  <si>
    <t>J9xmWxlw2kyXWB9yKHNEgQ==</t>
  </si>
  <si>
    <t>474925f4-3872-4eb8-b482-f52c89db29a9018</t>
  </si>
  <si>
    <t>AW00016125</t>
  </si>
  <si>
    <t>I1bqryWS6ESZ8OzR7pni+A==</t>
  </si>
  <si>
    <t>474925f4-3872-4eb8-b482-f52c89db29a9019</t>
  </si>
  <si>
    <t>AW00016921</t>
  </si>
  <si>
    <t>e6Fzxmz+HU69jNKyWJEeSQ==</t>
  </si>
  <si>
    <t>474925f4-3872-4eb8-b482-f52c89db29a9020</t>
  </si>
  <si>
    <t>AW00017403</t>
  </si>
  <si>
    <t>9LkA5ht9TkyVkqHAgueXWg==</t>
  </si>
  <si>
    <t>474925f4-3872-4eb8-b482-f52c89db29a9021</t>
  </si>
  <si>
    <t>AW00018859</t>
  </si>
  <si>
    <t>Nf1B4+JOf06aJ8YYWxDaOg==</t>
  </si>
  <si>
    <t>474925f4-3872-4eb8-b482-f52c89db29a9022</t>
  </si>
  <si>
    <t>AW00019554</t>
  </si>
  <si>
    <t>VfbKpiydr064aQ2bMPCDfQ==</t>
  </si>
  <si>
    <t>474925f4-3872-4eb8-b482-f52c89db29a9023</t>
  </si>
  <si>
    <t>AW00019873</t>
  </si>
  <si>
    <t>BMvWed+FpE+yYIgbnUfBjg==</t>
  </si>
  <si>
    <t>474925f4-3872-4eb8-b482-f52c89db29a9024</t>
  </si>
  <si>
    <t>AW00020103</t>
  </si>
  <si>
    <t>4GbetfNutkyjoRiG1DxJrQ==</t>
  </si>
  <si>
    <t>474925f4-3872-4eb8-b482-f52c89db29a9025</t>
  </si>
  <si>
    <t>AW00020498</t>
  </si>
  <si>
    <t>VDxLdxHuBUSnlU5DFMEuBA==</t>
  </si>
  <si>
    <t>474925f4-3872-4eb8-b482-f52c89db29a9026</t>
  </si>
  <si>
    <t>AW00021710</t>
  </si>
  <si>
    <t>aM94Gh3HxkKbp471iF28vQ==</t>
  </si>
  <si>
    <t>474925f4-3872-4eb8-b482-f52c89db29a9027</t>
  </si>
  <si>
    <t>AW00021759</t>
  </si>
  <si>
    <t>N17AsmhTj0C7jZxtEjW7jA==</t>
  </si>
  <si>
    <t>474925f4-3872-4eb8-b482-f52c89db29a9028</t>
  </si>
  <si>
    <t>AW00021939</t>
  </si>
  <si>
    <t>FOp9+rIlzkKXn0JtX9idsA==</t>
  </si>
  <si>
    <t>474925f4-3872-4eb8-b482-f52c89db29a9029</t>
  </si>
  <si>
    <t>AW00022080</t>
  </si>
  <si>
    <t>MU5f6kIqCkCIv6LN4ZZHxA==</t>
  </si>
  <si>
    <t>474925f4-3872-4eb8-b482-f52c89db29a9030</t>
  </si>
  <si>
    <t>AW00022881</t>
  </si>
  <si>
    <t>AUqiVFBFTkK+yenIScaXAg==</t>
  </si>
  <si>
    <t>474925f4-3872-4eb8-b482-f52c89db29a9031</t>
  </si>
  <si>
    <t>AW00023401</t>
  </si>
  <si>
    <t>wxasdiXRHE2DtqJSOk3dQQ==</t>
  </si>
  <si>
    <t>474925f4-3872-4eb8-b482-f52c89db29a9032</t>
  </si>
  <si>
    <t>AW00023829</t>
  </si>
  <si>
    <t>Msovh9c0g0Sn+54wPf6TcQ==</t>
  </si>
  <si>
    <t>474925f4-3872-4eb8-b482-f52c89db29a9033</t>
  </si>
  <si>
    <t>AW00024664</t>
  </si>
  <si>
    <t>Vu9FZd0/BkO/g+NrpDFIxw==</t>
  </si>
  <si>
    <t>474925f4-3872-4eb8-b482-f52c89db29a9034</t>
  </si>
  <si>
    <t>AW00024671</t>
  </si>
  <si>
    <t>MKFIawzXokCYxdyzoW/lwA==</t>
  </si>
  <si>
    <t>474925f4-3872-4eb8-b482-f52c89db29a9035</t>
  </si>
  <si>
    <t>AW00024744</t>
  </si>
  <si>
    <t>4ptg50InVUeevUzgfCktow==</t>
  </si>
  <si>
    <t>474925f4-3872-4eb8-b482-f52c89db29a9036</t>
  </si>
  <si>
    <t>AW00024773</t>
  </si>
  <si>
    <t>smFj+ERPwU2aqDEqAzRKvw==</t>
  </si>
  <si>
    <t>474925f4-3872-4eb8-b482-f52c89db29a9037</t>
  </si>
  <si>
    <t>AW00025620</t>
  </si>
  <si>
    <t>J/M5cgqqUk2zgjA4i0Fljg==</t>
  </si>
  <si>
    <t>474925f4-3872-4eb8-b482-f52c89db29a9038</t>
  </si>
  <si>
    <t>AW00027613</t>
  </si>
  <si>
    <t>sA02tmmWAUyG4OPOkm/fmg==</t>
  </si>
  <si>
    <t>474925f4-3872-4eb8-b482-f52c89db29a9039</t>
  </si>
  <si>
    <t>AW00028069</t>
  </si>
  <si>
    <t>mdqicdB7akKU88s5EKNAEg==</t>
  </si>
  <si>
    <t>474925f4-3872-4eb8-b482-f52c89db29a9040</t>
  </si>
  <si>
    <t>AW00028248</t>
  </si>
  <si>
    <t>f3vDRS7ztk+IkcOIDirD+Q==</t>
  </si>
  <si>
    <t>474925f4-3872-4eb8-b482-f52c89db29a9041</t>
  </si>
  <si>
    <t>AW00028624</t>
  </si>
  <si>
    <t>R32Y1jwXlUuDzIV16ryA6A==</t>
  </si>
  <si>
    <t>474925f4-3872-4eb8-b482-f52c89db29a9042</t>
  </si>
  <si>
    <t>AW00028631</t>
  </si>
  <si>
    <t>ZZcIP1v+hUmcTRRiBVsWGw==</t>
  </si>
  <si>
    <t>474925f4-3872-4eb8-b482-f52c89db29a9043</t>
  </si>
  <si>
    <t>AW00011711</t>
  </si>
  <si>
    <t>d+XUDxTNRkiG1kEBy6NS5Q==</t>
  </si>
  <si>
    <t>474925f4-3872-4eb8-b482-f52c89db29a9044</t>
  </si>
  <si>
    <t>AW00011748</t>
  </si>
  <si>
    <t>02l0ijPqOEuVCmA4Ved6Lg==</t>
  </si>
  <si>
    <t>474925f4-3872-4eb8-b482-f52c89db29a9045</t>
  </si>
  <si>
    <t>AW00012919</t>
  </si>
  <si>
    <t>EP5Rs4mpeEaaHMcmBBSdUw==</t>
  </si>
  <si>
    <t>474925f4-3872-4eb8-b482-f52c89db29a9046</t>
  </si>
  <si>
    <t>AW00013908</t>
  </si>
  <si>
    <t>WHJJ963nG06Cm34TOHJBMQ==</t>
  </si>
  <si>
    <t>474925f4-3872-4eb8-b482-f52c89db29a9047</t>
  </si>
  <si>
    <t>AW00014640</t>
  </si>
  <si>
    <t>qbG6+0OFkEqIv0rE1GhJ3g==</t>
  </si>
  <si>
    <t>474925f4-3872-4eb8-b482-f52c89db29a9048</t>
  </si>
  <si>
    <t>AW00014897</t>
  </si>
  <si>
    <t>+WZsYemcEkOB7Tvnjj7lTQ==</t>
  </si>
  <si>
    <t>474925f4-3872-4eb8-b482-f52c89db29a9049</t>
  </si>
  <si>
    <t>AW00015008</t>
  </si>
  <si>
    <t>cm7gGdzeBk+8UCQxRWkU1Q==</t>
  </si>
  <si>
    <t>474925f4-3872-4eb8-b482-f52c89db29a9050</t>
  </si>
  <si>
    <t>AW00015175</t>
  </si>
  <si>
    <t>KYMdad4z0EKAUsNuB/oU8A==</t>
  </si>
  <si>
    <t>474925f4-3872-4eb8-b482-f52c89db29a9051</t>
  </si>
  <si>
    <t>AW00018237</t>
  </si>
  <si>
    <t>gdI+ip8ecUmbmkUXhielmQ==</t>
  </si>
  <si>
    <t>474925f4-3872-4eb8-b482-f52c89db29a9052</t>
  </si>
  <si>
    <t>AW00018600</t>
  </si>
  <si>
    <t>KKKuwSYznkqTzjtfByhnuQ==</t>
  </si>
  <si>
    <t>474925f4-3872-4eb8-b482-f52c89db29a9053</t>
  </si>
  <si>
    <t>AW00018756</t>
  </si>
  <si>
    <t>7VdtbbApKESUVkxm0Jlgfw==</t>
  </si>
  <si>
    <t>474925f4-3872-4eb8-b482-f52c89db29a9054</t>
  </si>
  <si>
    <t>AW00018811</t>
  </si>
  <si>
    <t>x/S2dyRRREehMzXQxyrKiQ==</t>
  </si>
  <si>
    <t>474925f4-3872-4eb8-b482-f52c89db29a9055</t>
  </si>
  <si>
    <t>AW00019536</t>
  </si>
  <si>
    <t>m0qYWl0bkkWZP6nE07098Q==</t>
  </si>
  <si>
    <t>474925f4-3872-4eb8-b482-f52c89db29a9056</t>
  </si>
  <si>
    <t>AW00019817</t>
  </si>
  <si>
    <t>YKXx2MjIpU+BxlNdLIz7Dw==</t>
  </si>
  <si>
    <t>474925f4-3872-4eb8-b482-f52c89db29a9057</t>
  </si>
  <si>
    <t>AW00020771</t>
  </si>
  <si>
    <t>WFomUpVFMEioO5z20je6QQ==</t>
  </si>
  <si>
    <t>474925f4-3872-4eb8-b482-f52c89db29a9058</t>
  </si>
  <si>
    <t>AW00021480</t>
  </si>
  <si>
    <t>xCQleyVX0UakmaVQHBHiCg==</t>
  </si>
  <si>
    <t>474925f4-3872-4eb8-b482-f52c89db29a9059</t>
  </si>
  <si>
    <t>AW00021727</t>
  </si>
  <si>
    <t>L7pMuhw8I0Cvx26MLRK+Hg==</t>
  </si>
  <si>
    <t>474925f4-3872-4eb8-b482-f52c89db29a9060</t>
  </si>
  <si>
    <t>AW00022120</t>
  </si>
  <si>
    <t>SNN0RX12mUKtkv4MpZEitQ==</t>
  </si>
  <si>
    <t>474925f4-3872-4eb8-b482-f52c89db29a9061</t>
  </si>
  <si>
    <t>AW00022143</t>
  </si>
  <si>
    <t>4KIjwMxM80ymtLeRCfzZUA==</t>
  </si>
  <si>
    <t>474925f4-3872-4eb8-b482-f52c89db29a9062</t>
  </si>
  <si>
    <t>AW00022975</t>
  </si>
  <si>
    <t>0bAi86l89kyzER3rD9ogLg==</t>
  </si>
  <si>
    <t>474925f4-3872-4eb8-b482-f52c89db29a9063</t>
  </si>
  <si>
    <t>AW00023485</t>
  </si>
  <si>
    <t>OQv3kSE3sEuuFEUZUI60ow==</t>
  </si>
  <si>
    <t>474925f4-3872-4eb8-b482-f52c89db29a9064</t>
  </si>
  <si>
    <t>AW00023842</t>
  </si>
  <si>
    <t>h+5I8FpkEEiC3T2zZ0qbTg==</t>
  </si>
  <si>
    <t>474925f4-3872-4eb8-b482-f52c89db29a9065</t>
  </si>
  <si>
    <t>AW00024392</t>
  </si>
  <si>
    <t>UX52k61P6kSqJMdITP9Kvg==</t>
  </si>
  <si>
    <t>474925f4-3872-4eb8-b482-f52c89db29a9066</t>
  </si>
  <si>
    <t>AW00025850</t>
  </si>
  <si>
    <t>Nylwj1Ab30SNHvjLiE+B8w==</t>
  </si>
  <si>
    <t>474925f4-3872-4eb8-b482-f52c89db29a9067</t>
  </si>
  <si>
    <t>AW00026348</t>
  </si>
  <si>
    <t>CzBbuH5TJkOlt4HoujucsA==</t>
  </si>
  <si>
    <t>474925f4-3872-4eb8-b482-f52c89db29a9068</t>
  </si>
  <si>
    <t>AW00026503</t>
  </si>
  <si>
    <t>vRd0JjhV8USWLSe3ZS37eQ==</t>
  </si>
  <si>
    <t>474925f4-3872-4eb8-b482-f52c89db29a9069</t>
  </si>
  <si>
    <t>AW00026533</t>
  </si>
  <si>
    <t>GFsPjexbVk2tOo2hGJtnoA==</t>
  </si>
  <si>
    <t>474925f4-3872-4eb8-b482-f52c89db29a9070</t>
  </si>
  <si>
    <t>AW00026686</t>
  </si>
  <si>
    <t>gUoKqZSvuk+u7GCEqSuDFA==</t>
  </si>
  <si>
    <t>474925f4-3872-4eb8-b482-f52c89db29a9071</t>
  </si>
  <si>
    <t>AW00026699</t>
  </si>
  <si>
    <t>K9jXYtWSuEqgKB4daVevcA==</t>
  </si>
  <si>
    <t>474925f4-3872-4eb8-b482-f52c89db29a9072</t>
  </si>
  <si>
    <t>AW00027267</t>
  </si>
  <si>
    <t>q3gK+Tq80kqT5O+u54VVqw==</t>
  </si>
  <si>
    <t>474925f4-3872-4eb8-b482-f52c89db29a9073</t>
  </si>
  <si>
    <t>AW00027283</t>
  </si>
  <si>
    <t>eB+kNlpJvk6J6Z5NjMMOcQ==</t>
  </si>
  <si>
    <t>474925f4-3872-4eb8-b482-f52c89db29a9074</t>
  </si>
  <si>
    <t>AW00028072</t>
  </si>
  <si>
    <t>6iCmKY7CO0ugde/xRxLJNg==</t>
  </si>
  <si>
    <t>474925f4-3872-4eb8-b482-f52c89db29a9075</t>
  </si>
  <si>
    <t>AW00028608</t>
  </si>
  <si>
    <t>FWp9Xg8tUEq3Aa+0zmXtjQ==</t>
  </si>
  <si>
    <t>474925f4-3872-4eb8-b482-f52c89db29a9076</t>
  </si>
  <si>
    <t>AW00028659</t>
  </si>
  <si>
    <t>xi2OwsAyUUWffrEloDPlJA==</t>
  </si>
  <si>
    <t>474925f4-3872-4eb8-b482-f52c89db29a9077</t>
  </si>
  <si>
    <t>AW00011641</t>
  </si>
  <si>
    <t>XVGLGyX/1kSdEgjVJ3dieg==</t>
  </si>
  <si>
    <t>474925f4-3872-4eb8-b482-f52c89db29a9078</t>
  </si>
  <si>
    <t>AW00012763</t>
  </si>
  <si>
    <t>ONeIHsXR3Eqo3eXr/6bvjw==</t>
  </si>
  <si>
    <t>474925f4-3872-4eb8-b482-f52c89db29a9079</t>
  </si>
  <si>
    <t>AW00013241</t>
  </si>
  <si>
    <t>2D9w9CI2y0KxWDUaVpoayA==</t>
  </si>
  <si>
    <t>474925f4-3872-4eb8-b482-f52c89db29a9080</t>
  </si>
  <si>
    <t>AW00013944</t>
  </si>
  <si>
    <t>sy5vrRW090+s8i7K2RPvxQ==</t>
  </si>
  <si>
    <t>474925f4-3872-4eb8-b482-f52c89db29a9081</t>
  </si>
  <si>
    <t>AW00014091</t>
  </si>
  <si>
    <t>7AIWTKYXW0i6Fp5fcPUoiw==</t>
  </si>
  <si>
    <t>474925f4-3872-4eb8-b482-f52c89db29a9082</t>
  </si>
  <si>
    <t>AW00014108</t>
  </si>
  <si>
    <t>hBFAr8KHhEK8443oUBBJag==</t>
  </si>
  <si>
    <t>474925f4-3872-4eb8-b482-f52c89db29a9083</t>
  </si>
  <si>
    <t>AW00015395</t>
  </si>
  <si>
    <t>nDR0ZQ+cl0mqMOEOk1V1KA==</t>
  </si>
  <si>
    <t>474925f4-3872-4eb8-b482-f52c89db29a9084</t>
  </si>
  <si>
    <t>AW00015526</t>
  </si>
  <si>
    <t>ZCLiV9PQx0e7M3c67ZmQ6g==</t>
  </si>
  <si>
    <t>474925f4-3872-4eb8-b482-f52c89db29a9085</t>
  </si>
  <si>
    <t>AW00017411</t>
  </si>
  <si>
    <t>ovScnB+SnkK/v9+Av2ZhaQ==</t>
  </si>
  <si>
    <t>474925f4-3872-4eb8-b482-f52c89db29a9086</t>
  </si>
  <si>
    <t>AW00017865</t>
  </si>
  <si>
    <t>cTx67aMHR0Sps31FURexmA==</t>
  </si>
  <si>
    <t>474925f4-3872-4eb8-b482-f52c89db29a9087</t>
  </si>
  <si>
    <t>AW00018391</t>
  </si>
  <si>
    <t>HeEbOv6UIE2PKm7Kw5Pchg==</t>
  </si>
  <si>
    <t>474925f4-3872-4eb8-b482-f52c89db29a9088</t>
  </si>
  <si>
    <t>AW00018570</t>
  </si>
  <si>
    <t>DqZ8mtt090KPSU0dOuUjgw==</t>
  </si>
  <si>
    <t>474925f4-3872-4eb8-b482-f52c89db29a9089</t>
  </si>
  <si>
    <t>AW00020773</t>
  </si>
  <si>
    <t>TA58vikJVkeH2ahFR8q36A==</t>
  </si>
  <si>
    <t>474925f4-3872-4eb8-b482-f52c89db29a9090</t>
  </si>
  <si>
    <t>AW00021295</t>
  </si>
  <si>
    <t>MFd5ulAxlkGEEUV4fvjBFA==</t>
  </si>
  <si>
    <t>474925f4-3872-4eb8-b482-f52c89db29a9091</t>
  </si>
  <si>
    <t>AW00021501</t>
  </si>
  <si>
    <t>sxvvC0UiD0K5e8VkTI3cFw==</t>
  </si>
  <si>
    <t>474925f4-3872-4eb8-b482-f52c89db29a9092</t>
  </si>
  <si>
    <t>AW00022971</t>
  </si>
  <si>
    <t>6NV5kjb6aECcntgiwx+xNg==</t>
  </si>
  <si>
    <t>474925f4-3872-4eb8-b482-f52c89db29a9093</t>
  </si>
  <si>
    <t>AW00023719</t>
  </si>
  <si>
    <t>0/YpBKwZiU2bVkoHSKrIVQ==</t>
  </si>
  <si>
    <t>474925f4-3872-4eb8-b482-f52c89db29a9094</t>
  </si>
  <si>
    <t>AW00025095</t>
  </si>
  <si>
    <t>WeDJLSrSEEe4qO5jLKc8/g==</t>
  </si>
  <si>
    <t>474925f4-3872-4eb8-b482-f52c89db29a9095</t>
  </si>
  <si>
    <t>AW00027085</t>
  </si>
  <si>
    <t>p9X/S3HpoEG/D5r6ABPu7w==</t>
  </si>
  <si>
    <t>474925f4-3872-4eb8-b482-f52c89db29a9096</t>
  </si>
  <si>
    <t>AW00027628</t>
  </si>
  <si>
    <t>hmMIDmZbTUGGO88ziiRjNg==</t>
  </si>
  <si>
    <t>474925f4-3872-4eb8-b482-f52c89db29a9097</t>
  </si>
  <si>
    <t>AW00028051</t>
  </si>
  <si>
    <t>0DenpjfQd0OL8PAG93RV5w==</t>
  </si>
  <si>
    <t>474925f4-3872-4eb8-b482-f52c89db29a9098</t>
  </si>
  <si>
    <t>AW00028332</t>
  </si>
  <si>
    <t>pq7SIdhaNUSzOLfssXL3DQ==</t>
  </si>
  <si>
    <t>474925f4-3872-4eb8-b482-f52c89db29a9099</t>
  </si>
  <si>
    <t>AW00011719</t>
  </si>
  <si>
    <t>nXqA54bNuUmvi1iW7ExhyQ==</t>
  </si>
  <si>
    <t>474925f4-3872-4eb8-b482-f52c89db29a9100</t>
  </si>
  <si>
    <t>AW00012444</t>
  </si>
  <si>
    <t>wWG7eNrO1kmKQNoPF1S6AQ==</t>
  </si>
  <si>
    <t>474925f4-3872-4eb8-b482-f52c89db29a9101</t>
  </si>
  <si>
    <t>AW00013289</t>
  </si>
  <si>
    <t>LjYNuraGqEqRYhhVgCTlEA==</t>
  </si>
  <si>
    <t>474925f4-3872-4eb8-b482-f52c89db29a9102</t>
  </si>
  <si>
    <t>AW00013709</t>
  </si>
  <si>
    <t>WMt0eJl9IkS8kwAmMWb+7w==</t>
  </si>
  <si>
    <t>474925f4-3872-4eb8-b482-f52c89db29a9103</t>
  </si>
  <si>
    <t>AW00016103</t>
  </si>
  <si>
    <t>Gu2hdZDdE0efHSbCJpMnDQ==</t>
  </si>
  <si>
    <t>474925f4-3872-4eb8-b482-f52c89db29a9104</t>
  </si>
  <si>
    <t>AW00018362</t>
  </si>
  <si>
    <t>LM9uNjuLTUuyKowuKKFlbw==</t>
  </si>
  <si>
    <t>474925f4-3872-4eb8-b482-f52c89db29a9105</t>
  </si>
  <si>
    <t>AW00019118</t>
  </si>
  <si>
    <t>SVzkS0/H5k6RqadUVFjl8g==</t>
  </si>
  <si>
    <t>474925f4-3872-4eb8-b482-f52c89db29a9106</t>
  </si>
  <si>
    <t>AW00020479</t>
  </si>
  <si>
    <t>sBTAn7l2i0KFTRfQTVMUAA==</t>
  </si>
  <si>
    <t>474925f4-3872-4eb8-b482-f52c89db29a9107</t>
  </si>
  <si>
    <t>AW00020500</t>
  </si>
  <si>
    <t>W6gn9h0taEGA8udfYPf7bQ==</t>
  </si>
  <si>
    <t>474925f4-3872-4eb8-b482-f52c89db29a9108</t>
  </si>
  <si>
    <t>AW00021352</t>
  </si>
  <si>
    <t>yt05IU3wjE6yhdhxI0y0Dg==</t>
  </si>
  <si>
    <t>474925f4-3872-4eb8-b482-f52c89db29a9109</t>
  </si>
  <si>
    <t>AW00021595</t>
  </si>
  <si>
    <t>9uhF5eJ7I0alLrgT9eXv6A==</t>
  </si>
  <si>
    <t>474925f4-3872-4eb8-b482-f52c89db29a9110</t>
  </si>
  <si>
    <t>AW00021742</t>
  </si>
  <si>
    <t>5jTfLlUzwEqqA9CmjgRQmA==</t>
  </si>
  <si>
    <t>474925f4-3872-4eb8-b482-f52c89db29a9111</t>
  </si>
  <si>
    <t>AW00021752</t>
  </si>
  <si>
    <t>x/UC7dgkYkmOOXE2o2n71w==</t>
  </si>
  <si>
    <t>474925f4-3872-4eb8-b482-f52c89db29a9112</t>
  </si>
  <si>
    <t>AW00021796</t>
  </si>
  <si>
    <t>vnVx3wuCnU6PGoSwsegR/A==</t>
  </si>
  <si>
    <t>474925f4-3872-4eb8-b482-f52c89db29a9113</t>
  </si>
  <si>
    <t>AW00022714</t>
  </si>
  <si>
    <t>PNsQl+HPxUCLVX+m63IKhw==</t>
  </si>
  <si>
    <t>474925f4-3872-4eb8-b482-f52c89db29a9114</t>
  </si>
  <si>
    <t>AW00022969</t>
  </si>
  <si>
    <t>O+QOKuaoa0qZvDViuu9aqQ==</t>
  </si>
  <si>
    <t>474925f4-3872-4eb8-b482-f52c89db29a9115</t>
  </si>
  <si>
    <t>AW00023267</t>
  </si>
  <si>
    <t>1Y32ajTTe02P4rWpx0UMRA==</t>
  </si>
  <si>
    <t>474925f4-3872-4eb8-b482-f52c89db29a9116</t>
  </si>
  <si>
    <t>AW00024525</t>
  </si>
  <si>
    <t>sM4bf7XocUG6bD20lmlANA==</t>
  </si>
  <si>
    <t>474925f4-3872-4eb8-b482-f52c89db29a9117</t>
  </si>
  <si>
    <t>AW00024630</t>
  </si>
  <si>
    <t>Vkg4NtbnaU2FyhdBZP+5YQ==</t>
  </si>
  <si>
    <t>474925f4-3872-4eb8-b482-f52c89db29a9118</t>
  </si>
  <si>
    <t>AW00025209</t>
  </si>
  <si>
    <t>FRAguWgQp0WPryS4MEgKkw==</t>
  </si>
  <si>
    <t>474925f4-3872-4eb8-b482-f52c89db29a9119</t>
  </si>
  <si>
    <t>AW00025331</t>
  </si>
  <si>
    <t>4aEiNPAtp0OggsnTfpfUnA==</t>
  </si>
  <si>
    <t>474925f4-3872-4eb8-b482-f52c89db29a9120</t>
  </si>
  <si>
    <t>AW00025433</t>
  </si>
  <si>
    <t>z6gsOuVqKU6uvLWtSmcGvA==</t>
  </si>
  <si>
    <t>474925f4-3872-4eb8-b482-f52c89db29a9121</t>
  </si>
  <si>
    <t>AW00025991</t>
  </si>
  <si>
    <t>sQ7QzVGPN0aYGQ3CoHqOHw==</t>
  </si>
  <si>
    <t>474925f4-3872-4eb8-b482-f52c89db29a9122</t>
  </si>
  <si>
    <t>AW00026202</t>
  </si>
  <si>
    <t>0knUbsWRrkK5Qx+QFR9kFg==</t>
  </si>
  <si>
    <t>474925f4-3872-4eb8-b482-f52c89db29a9123</t>
  </si>
  <si>
    <t>AW00027042</t>
  </si>
  <si>
    <t>JgLRbdpKn0GP1PrkOxdNYQ==</t>
  </si>
  <si>
    <t>474925f4-3872-4eb8-b482-f52c89db29a9124</t>
  </si>
  <si>
    <t>AW00027739</t>
  </si>
  <si>
    <t>Jbxm4U/vNU669hX10aEduw==</t>
  </si>
  <si>
    <t>474925f4-3872-4eb8-b482-f52c89db29a9125</t>
  </si>
  <si>
    <t>AW00029209</t>
  </si>
  <si>
    <t>4STRQf0C1UmBLmU6KobvRA==</t>
  </si>
  <si>
    <t>474925f4-3872-4eb8-b482-f52c89db29a9126</t>
  </si>
  <si>
    <t>AW00029231</t>
  </si>
  <si>
    <t>nJP2fBHm+EqOiJJ3kGH/AA==</t>
  </si>
  <si>
    <t>474925f4-3872-4eb8-b482-f52c89db29a9127</t>
  </si>
  <si>
    <t>AW00012431</t>
  </si>
  <si>
    <t>8DeEL7JLJE2ZHFSeJbHbVQ==</t>
  </si>
  <si>
    <t>474925f4-3872-4eb8-b482-f52c89db29a9128</t>
  </si>
  <si>
    <t>AW00012969</t>
  </si>
  <si>
    <t>/JGmLFvmVUeB0F/J5DzTaw==</t>
  </si>
  <si>
    <t>474925f4-3872-4eb8-b482-f52c89db29a9129</t>
  </si>
  <si>
    <t>AW00013350</t>
  </si>
  <si>
    <t>Jc4MSMvby0SoeoavQynPDA==</t>
  </si>
  <si>
    <t>474925f4-3872-4eb8-b482-f52c89db29a9130</t>
  </si>
  <si>
    <t>AW00013756</t>
  </si>
  <si>
    <t>tb1l/Qi1kkC+UZOk3JNREA==</t>
  </si>
  <si>
    <t>474925f4-3872-4eb8-b482-f52c89db29a9131</t>
  </si>
  <si>
    <t>AW00013852</t>
  </si>
  <si>
    <t>7qJK4uGQm0aThrB/i2NQnw==</t>
  </si>
  <si>
    <t>474925f4-3872-4eb8-b482-f52c89db29a9132</t>
  </si>
  <si>
    <t>AW00014341</t>
  </si>
  <si>
    <t>8Kn3/UV330KRyHAvEN0iGw==</t>
  </si>
  <si>
    <t>474925f4-3872-4eb8-b482-f52c89db29a9133</t>
  </si>
  <si>
    <t>AW00014459</t>
  </si>
  <si>
    <t>fbzLJqRw/Ua55HXcnGZavw==</t>
  </si>
  <si>
    <t>474925f4-3872-4eb8-b482-f52c89db29a9134</t>
  </si>
  <si>
    <t>AW00014893</t>
  </si>
  <si>
    <t>G9svd27Pg0uBRIzAInxbtQ==</t>
  </si>
  <si>
    <t>474925f4-3872-4eb8-b482-f52c89db29a9135</t>
  </si>
  <si>
    <t>AW00015498</t>
  </si>
  <si>
    <t>IcmBJpWCpUmyuzSYcn40CA==</t>
  </si>
  <si>
    <t>474925f4-3872-4eb8-b482-f52c89db29a9136</t>
  </si>
  <si>
    <t>AW00016772</t>
  </si>
  <si>
    <t>7YnEIQ3DhEaXxNJ154wtYw==</t>
  </si>
  <si>
    <t>474925f4-3872-4eb8-b482-f52c89db29a9137</t>
  </si>
  <si>
    <t>AW00017579</t>
  </si>
  <si>
    <t>xLqQhbS3XkqMyMWyBIdAag==</t>
  </si>
  <si>
    <t>474925f4-3872-4eb8-b482-f52c89db29a9138</t>
  </si>
  <si>
    <t>AW00018524</t>
  </si>
  <si>
    <t>G1zzKhpxOk6JCorGs2wVnQ==</t>
  </si>
  <si>
    <t>474925f4-3872-4eb8-b482-f52c89db29a9139</t>
  </si>
  <si>
    <t>AW00018603</t>
  </si>
  <si>
    <t>VAVdFdwHFUycKCkX8+DmDA==</t>
  </si>
  <si>
    <t>474925f4-3872-4eb8-b482-f52c89db29a9140</t>
  </si>
  <si>
    <t>AW00018685</t>
  </si>
  <si>
    <t>Ho6tm+eTaEaWAfGeQ0+SxQ==</t>
  </si>
  <si>
    <t>474925f4-3872-4eb8-b482-f52c89db29a9141</t>
  </si>
  <si>
    <t>AW00018919</t>
  </si>
  <si>
    <t>J6NZ9GUlpkmdfj64Oa0oXA==</t>
  </si>
  <si>
    <t>474925f4-3872-4eb8-b482-f52c89db29a9142</t>
  </si>
  <si>
    <t>AW00018951</t>
  </si>
  <si>
    <t>PWDKh9rnOUysKb2fFfNGSQ==</t>
  </si>
  <si>
    <t>474925f4-3872-4eb8-b482-f52c89db29a9143</t>
  </si>
  <si>
    <t>AW00019150</t>
  </si>
  <si>
    <t>25jEYtXyTk+EKdyPvfCOPg==</t>
  </si>
  <si>
    <t>474925f4-3872-4eb8-b482-f52c89db29a9144</t>
  </si>
  <si>
    <t>AW00020202</t>
  </si>
  <si>
    <t>EpmkEDF93UKbLa6qOiV7gg==</t>
  </si>
  <si>
    <t>474925f4-3872-4eb8-b482-f52c89db29a9145</t>
  </si>
  <si>
    <t>AW00021148</t>
  </si>
  <si>
    <t>HWg00PxzZEOsYTh0vhugeQ==</t>
  </si>
  <si>
    <t>474925f4-3872-4eb8-b482-f52c89db29a9146</t>
  </si>
  <si>
    <t>AW00021349</t>
  </si>
  <si>
    <t>1G083AGgy0qnPjWGUZwc+A==</t>
  </si>
  <si>
    <t>474925f4-3872-4eb8-b482-f52c89db29a9147</t>
  </si>
  <si>
    <t>AW00022079</t>
  </si>
  <si>
    <t>zx8f67dHVkCNPlZlI1RtDw==</t>
  </si>
  <si>
    <t>474925f4-3872-4eb8-b482-f52c89db29a9148</t>
  </si>
  <si>
    <t>AW00023244</t>
  </si>
  <si>
    <t>5Q/aFvFbx0K2RaEH3O1TeQ==</t>
  </si>
  <si>
    <t>474925f4-3872-4eb8-b482-f52c89db29a9149</t>
  </si>
  <si>
    <t>AW00023351</t>
  </si>
  <si>
    <t>GuKa34Z5eEauOE9j2saKiQ==</t>
  </si>
  <si>
    <t>474925f4-3872-4eb8-b482-f52c89db29a9150</t>
  </si>
  <si>
    <t>AW00023385</t>
  </si>
  <si>
    <t>I2Obm7bnUUOYgpiDhAVGEw==</t>
  </si>
  <si>
    <t>474925f4-3872-4eb8-b482-f52c89db29a9151</t>
  </si>
  <si>
    <t>AW00023552</t>
  </si>
  <si>
    <t>PU7Sl+qr2EeGylOGL0atAQ==</t>
  </si>
  <si>
    <t>474925f4-3872-4eb8-b482-f52c89db29a9152</t>
  </si>
  <si>
    <t>AW00025363</t>
  </si>
  <si>
    <t>9NqNTqcmG0KjHlxteOdM2A==</t>
  </si>
  <si>
    <t>474925f4-3872-4eb8-b482-f52c89db29a9153</t>
  </si>
  <si>
    <t>AW00025845</t>
  </si>
  <si>
    <t>2Gb2TYZEd0+wlrxY/BCPEw==</t>
  </si>
  <si>
    <t>474925f4-3872-4eb8-b482-f52c89db29a9154</t>
  </si>
  <si>
    <t>AW00027378</t>
  </si>
  <si>
    <t>pRfuXOrVhEW1bsGhhC8oHQ==</t>
  </si>
  <si>
    <t>474925f4-3872-4eb8-b482-f52c89db29a9155</t>
  </si>
  <si>
    <t>AW00027414</t>
  </si>
  <si>
    <t>h3p75pjoyESfVD+FrJbKLA==</t>
  </si>
  <si>
    <t>474925f4-3872-4eb8-b482-f52c89db29a9156</t>
  </si>
  <si>
    <t>AW00028025</t>
  </si>
  <si>
    <t>dlEK6Um/5ECFtRq1ioqBYw==</t>
  </si>
  <si>
    <t>474925f4-3872-4eb8-b482-f52c89db29a9157</t>
  </si>
  <si>
    <t>AW00011824</t>
  </si>
  <si>
    <t>wUSRbk5xXEiYmvblJ9aYYg==</t>
  </si>
  <si>
    <t>474925f4-3872-4eb8-b482-f52c89db29a9158</t>
  </si>
  <si>
    <t>AW00012106</t>
  </si>
  <si>
    <t>EFs7OqWr+UKiNRPIwEVuUw==</t>
  </si>
  <si>
    <t>474925f4-3872-4eb8-b482-f52c89db29a9159</t>
  </si>
  <si>
    <t>AW00013185</t>
  </si>
  <si>
    <t>ukrWkYMC+EW2PBkaBF1u1A==</t>
  </si>
  <si>
    <t>474925f4-3872-4eb8-b482-f52c89db29a9160</t>
  </si>
  <si>
    <t>AW00013732</t>
  </si>
  <si>
    <t>MTQSONcUOkOhYwEilZWuMg==</t>
  </si>
  <si>
    <t>474925f4-3872-4eb8-b482-f52c89db29a9161</t>
  </si>
  <si>
    <t>AW00013751</t>
  </si>
  <si>
    <t>i5YlF2hdNk6DcMfWJrwRfg==</t>
  </si>
  <si>
    <t>474925f4-3872-4eb8-b482-f52c89db29a9162</t>
  </si>
  <si>
    <t>AW00014096</t>
  </si>
  <si>
    <t>QRIU91aI30GnAmLUeYWVgw==</t>
  </si>
  <si>
    <t>474925f4-3872-4eb8-b482-f52c89db29a9163</t>
  </si>
  <si>
    <t>AW00014658</t>
  </si>
  <si>
    <t>RuTFUcMCmU2dKfuQWm4jRA==</t>
  </si>
  <si>
    <t>474925f4-3872-4eb8-b482-f52c89db29a9164</t>
  </si>
  <si>
    <t>AW00014874</t>
  </si>
  <si>
    <t>LnuBncmkjku6Y66kylKmgA==</t>
  </si>
  <si>
    <t>474925f4-3872-4eb8-b482-f52c89db29a9165</t>
  </si>
  <si>
    <t>AW00015362</t>
  </si>
  <si>
    <t>0YQPI8kez0GHdKrFmScpVw==</t>
  </si>
  <si>
    <t>474925f4-3872-4eb8-b482-f52c89db29a9166</t>
  </si>
  <si>
    <t>AW00015816</t>
  </si>
  <si>
    <t>KuNutU7SDUahGRExvhdV0w==</t>
  </si>
  <si>
    <t>474925f4-3872-4eb8-b482-f52c89db29a9167</t>
  </si>
  <si>
    <t>AW00015996</t>
  </si>
  <si>
    <t>rT2mv6SM4EWiUYMyHsp88Q==</t>
  </si>
  <si>
    <t>474925f4-3872-4eb8-b482-f52c89db29a9168</t>
  </si>
  <si>
    <t>AW00016910</t>
  </si>
  <si>
    <t>Xmcn2OpmUUChkrHNzjLmeg==</t>
  </si>
  <si>
    <t>474925f4-3872-4eb8-b482-f52c89db29a9169</t>
  </si>
  <si>
    <t>AW00017402</t>
  </si>
  <si>
    <t>GDLTeJxXWE+j6qBsY/4R8w==</t>
  </si>
  <si>
    <t>474925f4-3872-4eb8-b482-f52c89db29a9170</t>
  </si>
  <si>
    <t>AW00017585</t>
  </si>
  <si>
    <t>ylgSEFghlU2gDReJZf90iA==</t>
  </si>
  <si>
    <t>474925f4-3872-4eb8-b482-f52c89db29a9171</t>
  </si>
  <si>
    <t>AW00018368</t>
  </si>
  <si>
    <t>6/WPB8o8x06ItJS62UCxQw==</t>
  </si>
  <si>
    <t>474925f4-3872-4eb8-b482-f52c89db29a9172</t>
  </si>
  <si>
    <t>AW00018549</t>
  </si>
  <si>
    <t>BY2nVIs1WkiJ6cfQtSSfCw==</t>
  </si>
  <si>
    <t>474925f4-3872-4eb8-b482-f52c89db29a9173</t>
  </si>
  <si>
    <t>AW00018788</t>
  </si>
  <si>
    <t>tB3AAJ0x9UOKT6gpQvjB3Q==</t>
  </si>
  <si>
    <t>474925f4-3872-4eb8-b482-f52c89db29a9174</t>
  </si>
  <si>
    <t>AW00018971</t>
  </si>
  <si>
    <t>0vr035WThE6XN0wRRmjgQA==</t>
  </si>
  <si>
    <t>474925f4-3872-4eb8-b482-f52c89db29a9175</t>
  </si>
  <si>
    <t>AW00019645</t>
  </si>
  <si>
    <t>cCLLc9CJA0+TzYVdgi1Yag==</t>
  </si>
  <si>
    <t>474925f4-3872-4eb8-b482-f52c89db29a9176</t>
  </si>
  <si>
    <t>AW00019751</t>
  </si>
  <si>
    <t>kbq3xkfrREmbCOGAXeAx4A==</t>
  </si>
  <si>
    <t>474925f4-3872-4eb8-b482-f52c89db29a9177</t>
  </si>
  <si>
    <t>AW00020492</t>
  </si>
  <si>
    <t>ajhTaKsGik2t95ohk0j1TA==</t>
  </si>
  <si>
    <t>474925f4-3872-4eb8-b482-f52c89db29a9178</t>
  </si>
  <si>
    <t>AW00021431</t>
  </si>
  <si>
    <t>dQOd+xzo/0mpR35/d5C6VQ==</t>
  </si>
  <si>
    <t>474925f4-3872-4eb8-b482-f52c89db29a9179</t>
  </si>
  <si>
    <t>AW00021792</t>
  </si>
  <si>
    <t>KzM5wCFT8USYwccwjIQGQA==</t>
  </si>
  <si>
    <t>474925f4-3872-4eb8-b482-f52c89db29a9180</t>
  </si>
  <si>
    <t>AW00021925</t>
  </si>
  <si>
    <t>FBsPT2mvA061lnog8DoIbw==</t>
  </si>
  <si>
    <t>474925f4-3872-4eb8-b482-f52c89db29a9181</t>
  </si>
  <si>
    <t>AW00022264</t>
  </si>
  <si>
    <t>HCJtrogGDkuOf7GDWwKMNA==</t>
  </si>
  <si>
    <t>474925f4-3872-4eb8-b482-f52c89db29a9182</t>
  </si>
  <si>
    <t>AW00022278</t>
  </si>
  <si>
    <t>08Xt12PW1kKa8vgVDqGTZA==</t>
  </si>
  <si>
    <t>474925f4-3872-4eb8-b482-f52c89db29a9183</t>
  </si>
  <si>
    <t>AW00023591</t>
  </si>
  <si>
    <t>MFtGQp9TJUWStG6PMTZx0w==</t>
  </si>
  <si>
    <t>474925f4-3872-4eb8-b482-f52c89db29a9184</t>
  </si>
  <si>
    <t>AW00024220</t>
  </si>
  <si>
    <t>76JoAf5mh0qOs+DoV4i4HQ==</t>
  </si>
  <si>
    <t>474925f4-3872-4eb8-b482-f52c89db29a9185</t>
  </si>
  <si>
    <t>AW00024310</t>
  </si>
  <si>
    <t>x0ltTmchK06YHxVZVtXISA==</t>
  </si>
  <si>
    <t>474925f4-3872-4eb8-b482-f52c89db29a9186</t>
  </si>
  <si>
    <t>AW00024824</t>
  </si>
  <si>
    <t>5p6W+5kZ+EGkkMmtZeilrg==</t>
  </si>
  <si>
    <t>474925f4-3872-4eb8-b482-f52c89db29a9187</t>
  </si>
  <si>
    <t>AW00025361</t>
  </si>
  <si>
    <t>yuQPdfwZvE+68Ap7zsN0xA==</t>
  </si>
  <si>
    <t>474925f4-3872-4eb8-b482-f52c89db29a9188</t>
  </si>
  <si>
    <t>AW00026113</t>
  </si>
  <si>
    <t>VE3DPEXPhEu12dgtSxGd3Q==</t>
  </si>
  <si>
    <t>474925f4-3872-4eb8-b482-f52c89db29a9189</t>
  </si>
  <si>
    <t>AW00026115</t>
  </si>
  <si>
    <t>VaftfU4iXkOfCzGrZGTWwA==</t>
  </si>
  <si>
    <t>474925f4-3872-4eb8-b482-f52c89db29a9190</t>
  </si>
  <si>
    <t>AW00026200</t>
  </si>
  <si>
    <t>35Gza0vtlke+6eTvarDEtw==</t>
  </si>
  <si>
    <t>474925f4-3872-4eb8-b482-f52c89db29a9191</t>
  </si>
  <si>
    <t>AW00026693</t>
  </si>
  <si>
    <t>0Fz/6YZGuEedSYsgmg5sXg==</t>
  </si>
  <si>
    <t>474925f4-3872-4eb8-b482-f52c89db29a9192</t>
  </si>
  <si>
    <t>AW00027075</t>
  </si>
  <si>
    <t>cr6uBtZUR0mWPXOUgc9IYg==</t>
  </si>
  <si>
    <t>474925f4-3872-4eb8-b482-f52c89db29a9193</t>
  </si>
  <si>
    <t>AW00027265</t>
  </si>
  <si>
    <t>PGsxwQz700GMHW+01frN6g==</t>
  </si>
  <si>
    <t>474925f4-3872-4eb8-b482-f52c89db29a9194</t>
  </si>
  <si>
    <t>AW00027415</t>
  </si>
  <si>
    <t>c0pg4vbJxkODvPi0H2Yseg==</t>
  </si>
  <si>
    <t>474925f4-3872-4eb8-b482-f52c89db29a9195</t>
  </si>
  <si>
    <t>AW00027557</t>
  </si>
  <si>
    <t>8t6Ij64CSE+FwnVd/eS4FA==</t>
  </si>
  <si>
    <t>474925f4-3872-4eb8-b482-f52c89db29a9196</t>
  </si>
  <si>
    <t>AW00028046</t>
  </si>
  <si>
    <t>SPUO71l9nE6srz2pvv0lpA==</t>
  </si>
  <si>
    <t>474925f4-3872-4eb8-b482-f52c89db29a9197</t>
  </si>
  <si>
    <t>AW00028581</t>
  </si>
  <si>
    <t>ajwqaMq/pUCzMBvHitdffA==</t>
  </si>
  <si>
    <t>474925f4-3872-4eb8-b482-f52c89db29a9198</t>
  </si>
  <si>
    <t>AW00028620</t>
  </si>
  <si>
    <t>hV8/5RFRIUqUM7gNpkMwZQ==</t>
  </si>
  <si>
    <t>474925f4-3872-4eb8-b482-f52c89db29a9199</t>
  </si>
  <si>
    <t>AW00028802</t>
  </si>
  <si>
    <t>lp/HuwDVEU2U+447x2OL3w==</t>
  </si>
  <si>
    <t>474925f4-3872-4eb8-b482-f52c89db29a9200</t>
  </si>
  <si>
    <t>AW00029130</t>
  </si>
  <si>
    <t>QjKgkbsp8k6ujR8PlLD51w==</t>
  </si>
  <si>
    <t>474925f4-3872-4eb8-b482-f52c89db29a9201</t>
  </si>
  <si>
    <t>AW00029149</t>
  </si>
  <si>
    <t>XflIJGZWY0qCUeof8AqEyA==</t>
  </si>
  <si>
    <t>474925f4-3872-4eb8-b482-f52c89db29a9202</t>
  </si>
  <si>
    <t>AW00011215</t>
  </si>
  <si>
    <t>zPnRAhXwBkOu1pV5ECAm7w==</t>
  </si>
  <si>
    <t>474925f4-3872-4eb8-b482-f52c89db29a9203</t>
  </si>
  <si>
    <t>AW00011502</t>
  </si>
  <si>
    <t>sWHqmKSHqU2P64Uw1WINXQ==</t>
  </si>
  <si>
    <t>474925f4-3872-4eb8-b482-f52c89db29a9204</t>
  </si>
  <si>
    <t>AW00013285</t>
  </si>
  <si>
    <t>Br7qunNjDkuGk1ag9OX5fQ==</t>
  </si>
  <si>
    <t>474925f4-3872-4eb8-b482-f52c89db29a9205</t>
  </si>
  <si>
    <t>AW00013707</t>
  </si>
  <si>
    <t>UQb20DZFQEmfwdQICBM6RA==</t>
  </si>
  <si>
    <t>474925f4-3872-4eb8-b482-f52c89db29a9206</t>
  </si>
  <si>
    <t>AW00013708</t>
  </si>
  <si>
    <t>pJjSR/cOrUGD67QqHTwnZQ==</t>
  </si>
  <si>
    <t>474925f4-3872-4eb8-b482-f52c89db29a9207</t>
  </si>
  <si>
    <t>AW00015942</t>
  </si>
  <si>
    <t>BkiV3knHfkGUU9Ar4/vX/Q==</t>
  </si>
  <si>
    <t>474925f4-3872-4eb8-b482-f52c89db29a9208</t>
  </si>
  <si>
    <t>AW00016873</t>
  </si>
  <si>
    <t>Rba39zlpu0SVWDojSbbnaQ==</t>
  </si>
  <si>
    <t>474925f4-3872-4eb8-b482-f52c89db29a9209</t>
  </si>
  <si>
    <t>AW00017347</t>
  </si>
  <si>
    <t>eTFib4iluEScBjbBoj9UJg==</t>
  </si>
  <si>
    <t>474925f4-3872-4eb8-b482-f52c89db29a9210</t>
  </si>
  <si>
    <t>AW00017595</t>
  </si>
  <si>
    <t>uJ5nysesL0y3i3RyvD+fQQ==</t>
  </si>
  <si>
    <t>474925f4-3872-4eb8-b482-f52c89db29a9211</t>
  </si>
  <si>
    <t>AW00017619</t>
  </si>
  <si>
    <t>XUq/2sYX5UCJQntVLO51lQ==</t>
  </si>
  <si>
    <t>474925f4-3872-4eb8-b482-f52c89db29a9212</t>
  </si>
  <si>
    <t>AW00018089</t>
  </si>
  <si>
    <t>xNWMcRqlcke4s7ObsohsJg==</t>
  </si>
  <si>
    <t>474925f4-3872-4eb8-b482-f52c89db29a9213</t>
  </si>
  <si>
    <t>AW00018595</t>
  </si>
  <si>
    <t>NQIZejITyE2MnJJKeY0ivA==</t>
  </si>
  <si>
    <t>474925f4-3872-4eb8-b482-f52c89db29a9214</t>
  </si>
  <si>
    <t>AW00018950</t>
  </si>
  <si>
    <t>P5vxjS5X/ECm7Zzx+Wx7eA==</t>
  </si>
  <si>
    <t>474925f4-3872-4eb8-b482-f52c89db29a9215</t>
  </si>
  <si>
    <t>AW00019704</t>
  </si>
  <si>
    <t>qlVZ2A9U/E6pmZCFThgANg==</t>
  </si>
  <si>
    <t>474925f4-3872-4eb8-b482-f52c89db29a9216</t>
  </si>
  <si>
    <t>AW00019826</t>
  </si>
  <si>
    <t>6073lO17XEaXRM9hPn3zVA==</t>
  </si>
  <si>
    <t>474925f4-3872-4eb8-b482-f52c89db29a9217</t>
  </si>
  <si>
    <t>AW00022217</t>
  </si>
  <si>
    <t>xQoPJlo+rUu8Ooat/wbOBw==</t>
  </si>
  <si>
    <t>474925f4-3872-4eb8-b482-f52c89db29a9218</t>
  </si>
  <si>
    <t>AW00022299</t>
  </si>
  <si>
    <t>UJ3bNH2iD0OltXvKy9Di7Q==</t>
  </si>
  <si>
    <t>474925f4-3872-4eb8-b482-f52c89db29a9219</t>
  </si>
  <si>
    <t>AW00022901</t>
  </si>
  <si>
    <t>UY3ZoRLOXkqV1Hf2R9RRIg==</t>
  </si>
  <si>
    <t>474925f4-3872-4eb8-b482-f52c89db29a9220</t>
  </si>
  <si>
    <t>AW00023567</t>
  </si>
  <si>
    <t>O+VtuIZ5mkW5ICJqPC/5BQ==</t>
  </si>
  <si>
    <t>474925f4-3872-4eb8-b482-f52c89db29a9221</t>
  </si>
  <si>
    <t>AW00023893</t>
  </si>
  <si>
    <t>3+FMRyyzykOmy99x9HSSyw==</t>
  </si>
  <si>
    <t>474925f4-3872-4eb8-b482-f52c89db29a9222</t>
  </si>
  <si>
    <t>AW00024666</t>
  </si>
  <si>
    <t>aw0uLHlEKUCcWezgnSgaEQ==</t>
  </si>
  <si>
    <t>474925f4-3872-4eb8-b482-f52c89db29a9223</t>
  </si>
  <si>
    <t>AW00024976</t>
  </si>
  <si>
    <t>Lej8cSLDW0eD0DHWZwa+jg==</t>
  </si>
  <si>
    <t>474925f4-3872-4eb8-b482-f52c89db29a9224</t>
  </si>
  <si>
    <t>AW00026350</t>
  </si>
  <si>
    <t>3Dkkkldyk0GW6kdDA1xpMA==</t>
  </si>
  <si>
    <t>474925f4-3872-4eb8-b482-f52c89db29a9225</t>
  </si>
  <si>
    <t>AW00027112</t>
  </si>
  <si>
    <t>CXkVFw3tVE2dYzeVYFib0Q==</t>
  </si>
  <si>
    <t>474925f4-3872-4eb8-b482-f52c89db29a9226</t>
  </si>
  <si>
    <t>AW00027253</t>
  </si>
  <si>
    <t>d9MeWed+tkWkSnoreO/w8Q==</t>
  </si>
  <si>
    <t>474925f4-3872-4eb8-b482-f52c89db29a9227</t>
  </si>
  <si>
    <t>AW00027428</t>
  </si>
  <si>
    <t>cOiUAtdfnkmZ991mdHUjjg==</t>
  </si>
  <si>
    <t>474925f4-3872-4eb8-b482-f52c89db29a9228</t>
  </si>
  <si>
    <t>AW00027545</t>
  </si>
  <si>
    <t>7OnPKuHBJkS9GTXdCDBY2w==</t>
  </si>
  <si>
    <t>474925f4-3872-4eb8-b482-f52c89db29a9229</t>
  </si>
  <si>
    <t>AW00028648</t>
  </si>
  <si>
    <t>2kWMVxBkbUGyPXnOWyYAOw==</t>
  </si>
  <si>
    <t>474925f4-3872-4eb8-b482-f52c89db29a9230</t>
  </si>
  <si>
    <t>AW00029012</t>
  </si>
  <si>
    <t>mJ4H3gw1NUGDvGThkOATbw==</t>
  </si>
  <si>
    <t>474925f4-3872-4eb8-b482-f52c89db29a9231</t>
  </si>
  <si>
    <t>AW00011019</t>
  </si>
  <si>
    <t>mq1PeToGaEybsPyVYDnMZg==</t>
  </si>
  <si>
    <t>474925f4-3872-4eb8-b482-f52c89db29a9232</t>
  </si>
  <si>
    <t>AW00013071</t>
  </si>
  <si>
    <t>5MW7wMc06EWaNgnHqcCjXw==</t>
  </si>
  <si>
    <t>474925f4-3872-4eb8-b482-f52c89db29a9233</t>
  </si>
  <si>
    <t>AW00015566</t>
  </si>
  <si>
    <t>Qjjx4UoZlku7pXRHvSxscQ==</t>
  </si>
  <si>
    <t>474925f4-3872-4eb8-b482-f52c89db29a9234</t>
  </si>
  <si>
    <t>AW00015762</t>
  </si>
  <si>
    <t>a/Mx13cmRUGTpqTl13PuuQ==</t>
  </si>
  <si>
    <t>474925f4-3872-4eb8-b482-f52c89db29a9235</t>
  </si>
  <si>
    <t>AW00015997</t>
  </si>
  <si>
    <t>p7JRSLlT50G7u9W0zkGKzA==</t>
  </si>
  <si>
    <t>474925f4-3872-4eb8-b482-f52c89db29a9236</t>
  </si>
  <si>
    <t>AW00016649</t>
  </si>
  <si>
    <t>L1cTC3Ig6U63TTi1J/w2Lg==</t>
  </si>
  <si>
    <t>474925f4-3872-4eb8-b482-f52c89db29a9237</t>
  </si>
  <si>
    <t>AW00016771</t>
  </si>
  <si>
    <t>JIlYaSd8f0aAkSmYMYpRlg==</t>
  </si>
  <si>
    <t>474925f4-3872-4eb8-b482-f52c89db29a9238</t>
  </si>
  <si>
    <t>AW00016849</t>
  </si>
  <si>
    <t>kXzjtvhWBUyhZ/bnMKdAEg==</t>
  </si>
  <si>
    <t>474925f4-3872-4eb8-b482-f52c89db29a9239</t>
  </si>
  <si>
    <t>AW00016987</t>
  </si>
  <si>
    <t>1kK0Z9h5sEi8wV4rPnDbPQ==</t>
  </si>
  <si>
    <t>474925f4-3872-4eb8-b482-f52c89db29a9240</t>
  </si>
  <si>
    <t>AW00019546</t>
  </si>
  <si>
    <t>pdfqWgVk+EC0F8ef0sYptw==</t>
  </si>
  <si>
    <t>474925f4-3872-4eb8-b482-f52c89db29a9241</t>
  </si>
  <si>
    <t>AW00020087</t>
  </si>
  <si>
    <t>Qq03kzLnH0iideZHXZt4zA==</t>
  </si>
  <si>
    <t>474925f4-3872-4eb8-b482-f52c89db29a9242</t>
  </si>
  <si>
    <t>AW00020694</t>
  </si>
  <si>
    <t>jD0tlGxuikWWsgMiu7f35Q==</t>
  </si>
  <si>
    <t>474925f4-3872-4eb8-b482-f52c89db29a9243</t>
  </si>
  <si>
    <t>AW00021725</t>
  </si>
  <si>
    <t>QPjjskVR4kaevLyU8RjfJg==</t>
  </si>
  <si>
    <t>474925f4-3872-4eb8-b482-f52c89db29a9244</t>
  </si>
  <si>
    <t>AW00022285</t>
  </si>
  <si>
    <t>UU4Kem1zt0+XGt5Yb+MPhQ==</t>
  </si>
  <si>
    <t>474925f4-3872-4eb8-b482-f52c89db29a9245</t>
  </si>
  <si>
    <t>AW00023009</t>
  </si>
  <si>
    <t>JAWHi0eAY0K3R3edwh4gHg==</t>
  </si>
  <si>
    <t>474925f4-3872-4eb8-b482-f52c89db29a9246</t>
  </si>
  <si>
    <t>AW00024647</t>
  </si>
  <si>
    <t>iHViOykgHkWNp+6VS9DcYg==</t>
  </si>
  <si>
    <t>474925f4-3872-4eb8-b482-f52c89db29a9247</t>
  </si>
  <si>
    <t>AW00024663</t>
  </si>
  <si>
    <t>Lyw/+PHCq0Wdy4PP3Dui+A==</t>
  </si>
  <si>
    <t>474925f4-3872-4eb8-b482-f52c89db29a9248</t>
  </si>
  <si>
    <t>AW00024755</t>
  </si>
  <si>
    <t>4+oClXw0tkCgRYOgM0e6HA==</t>
  </si>
  <si>
    <t>474925f4-3872-4eb8-b482-f52c89db29a9249</t>
  </si>
  <si>
    <t>AW00025288</t>
  </si>
  <si>
    <t>tzQi/y59UkuSOUIgCiY7mA==</t>
  </si>
  <si>
    <t>474925f4-3872-4eb8-b482-f52c89db29a9250</t>
  </si>
  <si>
    <t>AW00026620</t>
  </si>
  <si>
    <t>V5WYrlseXE2mvgXEHcSvXg==</t>
  </si>
  <si>
    <t>474925f4-3872-4eb8-b482-f52c89db29a9251</t>
  </si>
  <si>
    <t>AW00027062</t>
  </si>
  <si>
    <t>PBwbtbE2GU28bLdJe3zakg==</t>
  </si>
  <si>
    <t>474925f4-3872-4eb8-b482-f52c89db29a9252</t>
  </si>
  <si>
    <t>AW00027377</t>
  </si>
  <si>
    <t>NXFnrrNsRU2KTmVUDWnwdw==</t>
  </si>
  <si>
    <t>474925f4-3872-4eb8-b482-f52c89db29a9253</t>
  </si>
  <si>
    <t>AW00011660</t>
  </si>
  <si>
    <t>fRKaC/Kj10eNynsC0wWK/Q==</t>
  </si>
  <si>
    <t>474925f4-3872-4eb8-b482-f52c89db29a9254</t>
  </si>
  <si>
    <t>AW00012054</t>
  </si>
  <si>
    <t>mlg+R4Ro6Ee+DGCuzwywQg==</t>
  </si>
  <si>
    <t>474925f4-3872-4eb8-b482-f52c89db29a9255</t>
  </si>
  <si>
    <t>AW00012060</t>
  </si>
  <si>
    <t>ku/5DbXtzUaUsPdr+0yInA==</t>
  </si>
  <si>
    <t>474925f4-3872-4eb8-b482-f52c89db29a9256</t>
  </si>
  <si>
    <t>AW00012166</t>
  </si>
  <si>
    <t>8il7JyiWNE6FH4Vzaxa5Bw==</t>
  </si>
  <si>
    <t>474925f4-3872-4eb8-b482-f52c89db29a9257</t>
  </si>
  <si>
    <t>AW00012363</t>
  </si>
  <si>
    <t>8trrnBEvskiyGLJ9Fb2/ow==</t>
  </si>
  <si>
    <t>474925f4-3872-4eb8-b482-f52c89db29a9258</t>
  </si>
  <si>
    <t>AW00012449</t>
  </si>
  <si>
    <t>S0iIiCgml0eVaeKJyYsybw==</t>
  </si>
  <si>
    <t>474925f4-3872-4eb8-b482-f52c89db29a9259</t>
  </si>
  <si>
    <t>AW00013988</t>
  </si>
  <si>
    <t>i+VSDXq5IkWoue7PDw4aWw==</t>
  </si>
  <si>
    <t>474925f4-3872-4eb8-b482-f52c89db29a9260</t>
  </si>
  <si>
    <t>AW00014281</t>
  </si>
  <si>
    <t>uG/xedRfS0+p3YJJkCp03Q==</t>
  </si>
  <si>
    <t>474925f4-3872-4eb8-b482-f52c89db29a9261</t>
  </si>
  <si>
    <t>AW00014745</t>
  </si>
  <si>
    <t>uKSArAXwUEGZ1SC3gVTXXw==</t>
  </si>
  <si>
    <t>474925f4-3872-4eb8-b482-f52c89db29a9262</t>
  </si>
  <si>
    <t>AW00015187</t>
  </si>
  <si>
    <t>dL4KMXQg1kygziFNKdPAcA==</t>
  </si>
  <si>
    <t>474925f4-3872-4eb8-b482-f52c89db29a9263</t>
  </si>
  <si>
    <t>AW00015251</t>
  </si>
  <si>
    <t>BUopAUairUuaVksEnD4Tow==</t>
  </si>
  <si>
    <t>474925f4-3872-4eb8-b482-f52c89db29a9264</t>
  </si>
  <si>
    <t>AW00015334</t>
  </si>
  <si>
    <t>EThFhGTPREqnRzIr8v4KkA==</t>
  </si>
  <si>
    <t>474925f4-3872-4eb8-b482-f52c89db29a9265</t>
  </si>
  <si>
    <t>AW00015846</t>
  </si>
  <si>
    <t>qot8c7cUbEebgwOc0mNbew==</t>
  </si>
  <si>
    <t>474925f4-3872-4eb8-b482-f52c89db29a9266</t>
  </si>
  <si>
    <t>AW00018842</t>
  </si>
  <si>
    <t>GMc+qzrtBE6RBJs4U40wtA==</t>
  </si>
  <si>
    <t>474925f4-3872-4eb8-b482-f52c89db29a9267</t>
  </si>
  <si>
    <t>AW00018884</t>
  </si>
  <si>
    <t>qwSO7Hi42kaF1wKJhUMX6g==</t>
  </si>
  <si>
    <t>474925f4-3872-4eb8-b482-f52c89db29a9268</t>
  </si>
  <si>
    <t>AW00018944</t>
  </si>
  <si>
    <t>+0JC/swxLEGNdotdiLex1A==</t>
  </si>
  <si>
    <t>474925f4-3872-4eb8-b482-f52c89db29a9269</t>
  </si>
  <si>
    <t>AW00019647</t>
  </si>
  <si>
    <t>TtHIYOe9V0yIS9og24bmpg==</t>
  </si>
  <si>
    <t>474925f4-3872-4eb8-b482-f52c89db29a9270</t>
  </si>
  <si>
    <t>AW00020632</t>
  </si>
  <si>
    <t>IKb+2UPfOUCHumtpumvAyQ==</t>
  </si>
  <si>
    <t>474925f4-3872-4eb8-b482-f52c89db29a9271</t>
  </si>
  <si>
    <t>AW00021726</t>
  </si>
  <si>
    <t>zr775rE+kEiwAblnVi/NbA==</t>
  </si>
  <si>
    <t>474925f4-3872-4eb8-b482-f52c89db29a9272</t>
  </si>
  <si>
    <t>AW00022058</t>
  </si>
  <si>
    <t>F4GqjH0P90idP6p5S8fGMQ==</t>
  </si>
  <si>
    <t>474925f4-3872-4eb8-b482-f52c89db29a9273</t>
  </si>
  <si>
    <t>AW00022100</t>
  </si>
  <si>
    <t>I4dz7lPnkEGlOIVFTVzroQ==</t>
  </si>
  <si>
    <t>474925f4-3872-4eb8-b482-f52c89db29a9274</t>
  </si>
  <si>
    <t>AW00022154</t>
  </si>
  <si>
    <t>gDcogVgrHESiqNieksv0fg==</t>
  </si>
  <si>
    <t>474925f4-3872-4eb8-b482-f52c89db29a9275</t>
  </si>
  <si>
    <t>AW00024487</t>
  </si>
  <si>
    <t>txLm8pOVDUa+MxsJlTKNzg==</t>
  </si>
  <si>
    <t>474925f4-3872-4eb8-b482-f52c89db29a9276</t>
  </si>
  <si>
    <t>AW00024493</t>
  </si>
  <si>
    <t>76846r/JuU6OvNqooh6wzA==</t>
  </si>
  <si>
    <t>474925f4-3872-4eb8-b482-f52c89db29a9277</t>
  </si>
  <si>
    <t>AW00024496</t>
  </si>
  <si>
    <t>rCei1xuZ/kKxWxlM+G0oWQ==</t>
  </si>
  <si>
    <t>474925f4-3872-4eb8-b482-f52c89db29a9278</t>
  </si>
  <si>
    <t>AW00024825</t>
  </si>
  <si>
    <t>j4dOZYji8k+3yQ05x9+2ow==</t>
  </si>
  <si>
    <t>474925f4-3872-4eb8-b482-f52c89db29a9279</t>
  </si>
  <si>
    <t>AW00024986</t>
  </si>
  <si>
    <t>0qLbCB2NQE2DFDiAO7SmGA==</t>
  </si>
  <si>
    <t>474925f4-3872-4eb8-b482-f52c89db29a9280</t>
  </si>
  <si>
    <t>AW00025883</t>
  </si>
  <si>
    <t>1wkpEp4+rE618CIzLTiTng==</t>
  </si>
  <si>
    <t>474925f4-3872-4eb8-b482-f52c89db29a9281</t>
  </si>
  <si>
    <t>AW00027061</t>
  </si>
  <si>
    <t>fmCpnagFIEyR1mj2MIjNgg==</t>
  </si>
  <si>
    <t>474925f4-3872-4eb8-b482-f52c89db29a9282</t>
  </si>
  <si>
    <t>AW00028074</t>
  </si>
  <si>
    <t>5tZHgGgrs0mkrZ4wcispRQ==</t>
  </si>
  <si>
    <t>474925f4-3872-4eb8-b482-f52c89db29a9283</t>
  </si>
  <si>
    <t>AW00028101</t>
  </si>
  <si>
    <t>YAlGRwjx0kaqfbdbbANkwg==</t>
  </si>
  <si>
    <t>474925f4-3872-4eb8-b482-f52c89db29a9284</t>
  </si>
  <si>
    <t>AW00028153</t>
  </si>
  <si>
    <t>QIi7inCmxUujudkNSi564A==</t>
  </si>
  <si>
    <t>474925f4-3872-4eb8-b482-f52c89db29a9285</t>
  </si>
  <si>
    <t>AW00011979</t>
  </si>
  <si>
    <t>93lyghDQskeSDDZNYOFPWQ==</t>
  </si>
  <si>
    <t>474925f4-3872-4eb8-b482-f52c89db29a9286</t>
  </si>
  <si>
    <t>AW00012056</t>
  </si>
  <si>
    <t>lY/7pJxiF0eWtTrf4D/bFw==</t>
  </si>
  <si>
    <t>474925f4-3872-4eb8-b482-f52c89db29a9287</t>
  </si>
  <si>
    <t>AW00012154</t>
  </si>
  <si>
    <t>/cJAI9bAXUmwG9GMI2ylrw==</t>
  </si>
  <si>
    <t>474925f4-3872-4eb8-b482-f52c89db29a9288</t>
  </si>
  <si>
    <t>AW00012959</t>
  </si>
  <si>
    <t>HXam5vDniE2nKmm1iStOqA==</t>
  </si>
  <si>
    <t>474925f4-3872-4eb8-b482-f52c89db29a9289</t>
  </si>
  <si>
    <t>AW00014107</t>
  </si>
  <si>
    <t>4JKXmOsko0OtHvQslpYTrQ==</t>
  </si>
  <si>
    <t>474925f4-3872-4eb8-b482-f52c89db29a9290</t>
  </si>
  <si>
    <t>AW00014597</t>
  </si>
  <si>
    <t>AmjYMJL/YkeL7pi4Ht/e/A==</t>
  </si>
  <si>
    <t>474925f4-3872-4eb8-b482-f52c89db29a9291</t>
  </si>
  <si>
    <t>AW00014910</t>
  </si>
  <si>
    <t>nyvQ4JnJI0yaJHplxc0lnQ==</t>
  </si>
  <si>
    <t>474925f4-3872-4eb8-b482-f52c89db29a9292</t>
  </si>
  <si>
    <t>AW00015413</t>
  </si>
  <si>
    <t>Qf+0L4mWyUaK2tx7yBU9Lw==</t>
  </si>
  <si>
    <t>474925f4-3872-4eb8-b482-f52c89db29a9293</t>
  </si>
  <si>
    <t>AW00015488</t>
  </si>
  <si>
    <t>b0fmsAeqOUypq0Pg0tp2ZA==</t>
  </si>
  <si>
    <t>474925f4-3872-4eb8-b482-f52c89db29a9294</t>
  </si>
  <si>
    <t>AW00015863</t>
  </si>
  <si>
    <t>zCi4XRHAH0OlHu2xJTf7lQ==</t>
  </si>
  <si>
    <t>474925f4-3872-4eb8-b482-f52c89db29a9295</t>
  </si>
  <si>
    <t>AW00015879</t>
  </si>
  <si>
    <t>R8fsdUSDzUanXXZnZxfyhA==</t>
  </si>
  <si>
    <t>474925f4-3872-4eb8-b482-f52c89db29a9296</t>
  </si>
  <si>
    <t>AW00016012</t>
  </si>
  <si>
    <t>j8ERRMh6x0+29CcbnlYI0w==</t>
  </si>
  <si>
    <t>474925f4-3872-4eb8-b482-f52c89db29a9297</t>
  </si>
  <si>
    <t>AW00017025</t>
  </si>
  <si>
    <t>X3tgJtC6WUCO0lAboAfUgA==</t>
  </si>
  <si>
    <t>474925f4-3872-4eb8-b482-f52c89db29a9298</t>
  </si>
  <si>
    <t>AW00018320</t>
  </si>
  <si>
    <t>ARGJMgiCGkOg5xhSELEzgA==</t>
  </si>
  <si>
    <t>474925f4-3872-4eb8-b482-f52c89db29a9299</t>
  </si>
  <si>
    <t>AW00018959</t>
  </si>
  <si>
    <t>dIWB9ci90Uyco9SSUh+kPA==</t>
  </si>
  <si>
    <t>474925f4-3872-4eb8-b482-f52c89db29a9300</t>
  </si>
  <si>
    <t>AW00020499</t>
  </si>
  <si>
    <t>LrXbUofRukS4Em3lHurS+g==</t>
  </si>
  <si>
    <t>474925f4-3872-4eb8-b482-f52c89db29a9301</t>
  </si>
  <si>
    <t>AW00023022</t>
  </si>
  <si>
    <t>f2xoix4i+ku3fDR+Ox6Rxw==</t>
  </si>
  <si>
    <t>474925f4-3872-4eb8-b482-f52c89db29a9302</t>
  </si>
  <si>
    <t>AW00023134</t>
  </si>
  <si>
    <t>hkIJlz/nckGSGI/Mz+piiw==</t>
  </si>
  <si>
    <t>474925f4-3872-4eb8-b482-f52c89db29a9303</t>
  </si>
  <si>
    <t>AW00023306</t>
  </si>
  <si>
    <t>nynADYbPSUa5rtPExhliUA==</t>
  </si>
  <si>
    <t>474925f4-3872-4eb8-b482-f52c89db29a9304</t>
  </si>
  <si>
    <t>AW00024284</t>
  </si>
  <si>
    <t>QxynEZrQUESmP0ySw7cDHA==</t>
  </si>
  <si>
    <t>474925f4-3872-4eb8-b482-f52c89db29a9305</t>
  </si>
  <si>
    <t>AW00025062</t>
  </si>
  <si>
    <t>PH0q75LYSECm6OB8mVmviw==</t>
  </si>
  <si>
    <t>474925f4-3872-4eb8-b482-f52c89db29a9306</t>
  </si>
  <si>
    <t>AW00025287</t>
  </si>
  <si>
    <t>5Dl34VD7ykq9dVaZMc6b9Q==</t>
  </si>
  <si>
    <t>474925f4-3872-4eb8-b482-f52c89db29a9307</t>
  </si>
  <si>
    <t>AW00027404</t>
  </si>
  <si>
    <t>/xEDX2mt8ESb78oUnufNuA==</t>
  </si>
  <si>
    <t>474925f4-3872-4eb8-b482-f52c89db29a9308</t>
  </si>
  <si>
    <t>AW00028272</t>
  </si>
  <si>
    <t>ddneTC4mP0u7kPYslJXZ8w==</t>
  </si>
  <si>
    <t>474925f4-3872-4eb8-b482-f52c89db29a9309</t>
  </si>
  <si>
    <t>AW00028357</t>
  </si>
  <si>
    <t>aEPkutZ+q0uhVJB8Yd9xhw==</t>
  </si>
  <si>
    <t>474925f4-3872-4eb8-b482-f52c89db29a9310</t>
  </si>
  <si>
    <t>AW00011203</t>
  </si>
  <si>
    <t>BiQx8htgI0K/qrq6aVUGNQ==</t>
  </si>
  <si>
    <t>474925f4-3872-4eb8-b482-f52c89db29a9311</t>
  </si>
  <si>
    <t>AW00011523</t>
  </si>
  <si>
    <t>FUbC2K+EXkKIKCPhPxnQEQ==</t>
  </si>
  <si>
    <t>474925f4-3872-4eb8-b482-f52c89db29a9312</t>
  </si>
  <si>
    <t>AW00012031</t>
  </si>
  <si>
    <t>PbdP5zP89EKPZrDJGHVjUQ==</t>
  </si>
  <si>
    <t>474925f4-3872-4eb8-b482-f52c89db29a9313</t>
  </si>
  <si>
    <t>AW00012944</t>
  </si>
  <si>
    <t>1gfhotVf40SCxm5onYKbAg==</t>
  </si>
  <si>
    <t>474925f4-3872-4eb8-b482-f52c89db29a9314</t>
  </si>
  <si>
    <t>AW00014446</t>
  </si>
  <si>
    <t>lc8XjhfoPUei8pB+xszpog==</t>
  </si>
  <si>
    <t>474925f4-3872-4eb8-b482-f52c89db29a9315</t>
  </si>
  <si>
    <t>AW00014606</t>
  </si>
  <si>
    <t>+++ys7eOCUmPK6ln+9HjWg==</t>
  </si>
  <si>
    <t>474925f4-3872-4eb8-b482-f52c89db29a9316</t>
  </si>
  <si>
    <t>AW00014724</t>
  </si>
  <si>
    <t>WA2j0/Od/kqM2z7OQD0y8A==</t>
  </si>
  <si>
    <t>474925f4-3872-4eb8-b482-f52c89db29a9317</t>
  </si>
  <si>
    <t>AW00015530</t>
  </si>
  <si>
    <t>AYb1YzEH7EyuPlqeroxD6w==</t>
  </si>
  <si>
    <t>474925f4-3872-4eb8-b482-f52c89db29a9318</t>
  </si>
  <si>
    <t>AW00016370</t>
  </si>
  <si>
    <t>5Q8aFC9Viky9BhV9ytDGSA==</t>
  </si>
  <si>
    <t>474925f4-3872-4eb8-b482-f52c89db29a9319</t>
  </si>
  <si>
    <t>AW00016678</t>
  </si>
  <si>
    <t>IsGhUzeChEiDzwk06kLEAQ==</t>
  </si>
  <si>
    <t>474925f4-3872-4eb8-b482-f52c89db29a9320</t>
  </si>
  <si>
    <t>AW00016948</t>
  </si>
  <si>
    <t>1Xj701zjm0SURmfMYmYQRQ==</t>
  </si>
  <si>
    <t>474925f4-3872-4eb8-b482-f52c89db29a9321</t>
  </si>
  <si>
    <t>AW00017036</t>
  </si>
  <si>
    <t>1bOwrn4Hm0OAJ8f2I0Ba+Q==</t>
  </si>
  <si>
    <t>474925f4-3872-4eb8-b482-f52c89db29a9322</t>
  </si>
  <si>
    <t>AW00017143</t>
  </si>
  <si>
    <t>XwKFIu2I/0iSlnQMP76ElQ==</t>
  </si>
  <si>
    <t>474925f4-3872-4eb8-b482-f52c89db29a9323</t>
  </si>
  <si>
    <t>AW00017867</t>
  </si>
  <si>
    <t>3xwJ5uVr3k65+L9JgoWOwA==</t>
  </si>
  <si>
    <t>474925f4-3872-4eb8-b482-f52c89db29a9324</t>
  </si>
  <si>
    <t>AW00018054</t>
  </si>
  <si>
    <t>jAn02xoDbEuHICKs5s/4iA==</t>
  </si>
  <si>
    <t>474925f4-3872-4eb8-b482-f52c89db29a9325</t>
  </si>
  <si>
    <t>AW00018355</t>
  </si>
  <si>
    <t>KB62H8W8DUKMWg4JHxfTMA==</t>
  </si>
  <si>
    <t>474925f4-3872-4eb8-b482-f52c89db29a9326</t>
  </si>
  <si>
    <t>AW00019232</t>
  </si>
  <si>
    <t>wkU4vL932kSRmuAYZ/4Rag==</t>
  </si>
  <si>
    <t>474925f4-3872-4eb8-b482-f52c89db29a9327</t>
  </si>
  <si>
    <t>AW00019693</t>
  </si>
  <si>
    <t>WF0Y5nFaRUyARyVebFM1Zg==</t>
  </si>
  <si>
    <t>474925f4-3872-4eb8-b482-f52c89db29a9328</t>
  </si>
  <si>
    <t>AW00020007</t>
  </si>
  <si>
    <t>j9ZwgFjQ/UmRCQM5GZb4vg==</t>
  </si>
  <si>
    <t>474925f4-3872-4eb8-b482-f52c89db29a9329</t>
  </si>
  <si>
    <t>AW00020206</t>
  </si>
  <si>
    <t>Jy+MgApfjkSgvIj2T7IaPw==</t>
  </si>
  <si>
    <t>474925f4-3872-4eb8-b482-f52c89db29a9330</t>
  </si>
  <si>
    <t>AW00022983</t>
  </si>
  <si>
    <t>YgY63g1Ri0KALVYqb+wzdQ==</t>
  </si>
  <si>
    <t>474925f4-3872-4eb8-b482-f52c89db29a9331</t>
  </si>
  <si>
    <t>AW00023255</t>
  </si>
  <si>
    <t>nPNZnOMvg0eHEdOu0PmnKg==</t>
  </si>
  <si>
    <t>474925f4-3872-4eb8-b482-f52c89db29a9332</t>
  </si>
  <si>
    <t>AW00023783</t>
  </si>
  <si>
    <t>uk/iwn7//UqqOtJMp+h4SA==</t>
  </si>
  <si>
    <t>474925f4-3872-4eb8-b482-f52c89db29a9333</t>
  </si>
  <si>
    <t>AW00024255</t>
  </si>
  <si>
    <t>N/tR1H5mq0O0h0GmzJoZhQ==</t>
  </si>
  <si>
    <t>474925f4-3872-4eb8-b482-f52c89db29a9334</t>
  </si>
  <si>
    <t>AW00024418</t>
  </si>
  <si>
    <t>OElIhYceCkqqcVU4ZwonTA==</t>
  </si>
  <si>
    <t>474925f4-3872-4eb8-b482-f52c89db29a9335</t>
  </si>
  <si>
    <t>AW00024625</t>
  </si>
  <si>
    <t>jp9S7Hg4PES5Rso/TIpfxg==</t>
  </si>
  <si>
    <t>474925f4-3872-4eb8-b482-f52c89db29a9336</t>
  </si>
  <si>
    <t>AW00024967</t>
  </si>
  <si>
    <t>v3Sa3cxr1US7LqoDLTgrxw==</t>
  </si>
  <si>
    <t>474925f4-3872-4eb8-b482-f52c89db29a9337</t>
  </si>
  <si>
    <t>AW00026449</t>
  </si>
  <si>
    <t>zw/Nv5exxEWXCoCSsCIzCw==</t>
  </si>
  <si>
    <t>474925f4-3872-4eb8-b482-f52c89db29a9338</t>
  </si>
  <si>
    <t>AW00026615</t>
  </si>
  <si>
    <t>U7cMHq8fX0yHtMvel+01bQ==</t>
  </si>
  <si>
    <t>474925f4-3872-4eb8-b482-f52c89db29a9339</t>
  </si>
  <si>
    <t>AW00026630</t>
  </si>
  <si>
    <t>R6iTUKC2L0KA28u8Uyl9qQ==</t>
  </si>
  <si>
    <t>474925f4-3872-4eb8-b482-f52c89db29a9340</t>
  </si>
  <si>
    <t>AW00027634</t>
  </si>
  <si>
    <t>5c1do2loNU+pD73p98BU8Q==</t>
  </si>
  <si>
    <t>474925f4-3872-4eb8-b482-f52c89db29a9341</t>
  </si>
  <si>
    <t>AW00028165</t>
  </si>
  <si>
    <t>hbICmmE9iEuLXtsUDJ8VgQ==</t>
  </si>
  <si>
    <t>474925f4-3872-4eb8-b482-f52c89db29a9342</t>
  </si>
  <si>
    <t>AW00011176</t>
  </si>
  <si>
    <t>fHVkNNjpsEKIi1wxbIYz8w==</t>
  </si>
  <si>
    <t>474925f4-3872-4eb8-b482-f52c89db29a9343</t>
  </si>
  <si>
    <t>AW00011869</t>
  </si>
  <si>
    <t>UBth9lQQLk660HdNECkRJg==</t>
  </si>
  <si>
    <t>474925f4-3872-4eb8-b482-f52c89db29a9344</t>
  </si>
  <si>
    <t>AW00012020</t>
  </si>
  <si>
    <t>ezpItvmW/UqMaH/7UtETzg==</t>
  </si>
  <si>
    <t>474925f4-3872-4eb8-b482-f52c89db29a9345</t>
  </si>
  <si>
    <t>AW00012760</t>
  </si>
  <si>
    <t>k/x1gYnJA0+6ksRfgLIZFg==</t>
  </si>
  <si>
    <t>474925f4-3872-4eb8-b482-f52c89db29a9346</t>
  </si>
  <si>
    <t>AW00013330</t>
  </si>
  <si>
    <t>zSdfamB4FkeziLF63Q7aHQ==</t>
  </si>
  <si>
    <t>474925f4-3872-4eb8-b482-f52c89db29a9347</t>
  </si>
  <si>
    <t>AW00014582</t>
  </si>
  <si>
    <t>Y2kHjTxfxE+KCDn8N5Uxvw==</t>
  </si>
  <si>
    <t>474925f4-3872-4eb8-b482-f52c89db29a9348</t>
  </si>
  <si>
    <t>AW00014765</t>
  </si>
  <si>
    <t>MKAq89s2wkai11bO/jXRGA==</t>
  </si>
  <si>
    <t>474925f4-3872-4eb8-b482-f52c89db29a9349</t>
  </si>
  <si>
    <t>AW00015572</t>
  </si>
  <si>
    <t>udREq5D2nk+MBwYLgKAa+g==</t>
  </si>
  <si>
    <t>474925f4-3872-4eb8-b482-f52c89db29a9350</t>
  </si>
  <si>
    <t>AW00016090</t>
  </si>
  <si>
    <t>rmHHZ46evEu9eGQ4vtboXA==</t>
  </si>
  <si>
    <t>474925f4-3872-4eb8-b482-f52c89db29a9351</t>
  </si>
  <si>
    <t>AW00017409</t>
  </si>
  <si>
    <t>+Uree1GrGEKGSdtVNbVYgw==</t>
  </si>
  <si>
    <t>474925f4-3872-4eb8-b482-f52c89db29a9352</t>
  </si>
  <si>
    <t>AW00017539</t>
  </si>
  <si>
    <t>EflJpYk4s0+2bk4tEdbqJA==</t>
  </si>
  <si>
    <t>474925f4-3872-4eb8-b482-f52c89db29a9353</t>
  </si>
  <si>
    <t>AW00018081</t>
  </si>
  <si>
    <t>HrNBvqgfQUiheJaAwKMEXg==</t>
  </si>
  <si>
    <t>474925f4-3872-4eb8-b482-f52c89db29a9354</t>
  </si>
  <si>
    <t>AW00018389</t>
  </si>
  <si>
    <t>jYNLrDFLz0uIHHD5F5l6/g==</t>
  </si>
  <si>
    <t>474925f4-3872-4eb8-b482-f52c89db29a9355</t>
  </si>
  <si>
    <t>AW00018759</t>
  </si>
  <si>
    <t>K/rC6lbfeky6DzqgErZsmg==</t>
  </si>
  <si>
    <t>474925f4-3872-4eb8-b482-f52c89db29a9356</t>
  </si>
  <si>
    <t>AW00019839</t>
  </si>
  <si>
    <t>n/hUn5aOkUWYhAkEP6E62w==</t>
  </si>
  <si>
    <t>474925f4-3872-4eb8-b482-f52c89db29a9357</t>
  </si>
  <si>
    <t>AW00019862</t>
  </si>
  <si>
    <t>GOqYlFkPj0mZbFhuT1r1uw==</t>
  </si>
  <si>
    <t>474925f4-3872-4eb8-b482-f52c89db29a9358</t>
  </si>
  <si>
    <t>AW00019874</t>
  </si>
  <si>
    <t>FIfNewrqa0CYkzgVMeFAfw==</t>
  </si>
  <si>
    <t>474925f4-3872-4eb8-b482-f52c89db29a9359</t>
  </si>
  <si>
    <t>AW00020318</t>
  </si>
  <si>
    <t>JOPVfuO+/U2FbAHxxl/7UQ==</t>
  </si>
  <si>
    <t>474925f4-3872-4eb8-b482-f52c89db29a9360</t>
  </si>
  <si>
    <t>AW00020656</t>
  </si>
  <si>
    <t>V52fMpMWo0G2qXNT1ODNYw==</t>
  </si>
  <si>
    <t>474925f4-3872-4eb8-b482-f52c89db29a9361</t>
  </si>
  <si>
    <t>AW00020679</t>
  </si>
  <si>
    <t>am72lfGvgEmXTcbxB4IsYg==</t>
  </si>
  <si>
    <t>474925f4-3872-4eb8-b482-f52c89db29a9362</t>
  </si>
  <si>
    <t>AW00020783</t>
  </si>
  <si>
    <t>HPy2iLT1zkKOYVf4RLgB8w==</t>
  </si>
  <si>
    <t>474925f4-3872-4eb8-b482-f52c89db29a9363</t>
  </si>
  <si>
    <t>AW00021138</t>
  </si>
  <si>
    <t>kkdiuHi72kSbJAFSNLiE4w==</t>
  </si>
  <si>
    <t>474925f4-3872-4eb8-b482-f52c89db29a9364</t>
  </si>
  <si>
    <t>AW00021741</t>
  </si>
  <si>
    <t>/hPbXgCzpkWsS58/M/+ilA==</t>
  </si>
  <si>
    <t>474925f4-3872-4eb8-b482-f52c89db29a9365</t>
  </si>
  <si>
    <t>AW00023892</t>
  </si>
  <si>
    <t>fWBlqwL/dkeq05Qpq0JvcQ==</t>
  </si>
  <si>
    <t>474925f4-3872-4eb8-b482-f52c89db29a9366</t>
  </si>
  <si>
    <t>AW00025046</t>
  </si>
  <si>
    <t>Lv1iDJmAcUOBYdlmc0xiUQ==</t>
  </si>
  <si>
    <t>474925f4-3872-4eb8-b482-f52c89db29a9367</t>
  </si>
  <si>
    <t>AW00026013</t>
  </si>
  <si>
    <t>CFPZ35MCuUWocMO6bDWR6A==</t>
  </si>
  <si>
    <t>474925f4-3872-4eb8-b482-f52c89db29a9368</t>
  </si>
  <si>
    <t>AW00028021</t>
  </si>
  <si>
    <t>1go6c7ymuUmcbNbNIKpIhg==</t>
  </si>
  <si>
    <t>474925f4-3872-4eb8-b482-f52c89db29a9369</t>
  </si>
  <si>
    <t>AW00028169</t>
  </si>
  <si>
    <t>C/dGYl7klUaeyH2yGmFH0A==</t>
  </si>
  <si>
    <t>474925f4-3872-4eb8-b482-f52c89db29a9370</t>
  </si>
  <si>
    <t>AW00028261</t>
  </si>
  <si>
    <t>7j/+VDImcUOIJrN7lQM7aw==</t>
  </si>
  <si>
    <t>474925f4-3872-4eb8-b482-f52c89db29a9371</t>
  </si>
  <si>
    <t>AW00011738</t>
  </si>
  <si>
    <t>SRXQPHWhA0+P1pRWotgxAQ==</t>
  </si>
  <si>
    <t>474925f4-3872-4eb8-b482-f52c89db29a9372</t>
  </si>
  <si>
    <t>AW00012182</t>
  </si>
  <si>
    <t>TYGoGN6Nn0W1Qm/Yoyj/QA==</t>
  </si>
  <si>
    <t>474925f4-3872-4eb8-b482-f52c89db29a9373</t>
  </si>
  <si>
    <t>AW00012945</t>
  </si>
  <si>
    <t>tAQT/JkM4kadYAP/eXeN0A==</t>
  </si>
  <si>
    <t>474925f4-3872-4eb8-b482-f52c89db29a9374</t>
  </si>
  <si>
    <t>AW00014611</t>
  </si>
  <si>
    <t>RxU35rwJC0OEKoF5eebkVQ==</t>
  </si>
  <si>
    <t>474925f4-3872-4eb8-b482-f52c89db29a9375</t>
  </si>
  <si>
    <t>AW00014641</t>
  </si>
  <si>
    <t>59izGIvpwk2zvsfquWSRWQ==</t>
  </si>
  <si>
    <t>474925f4-3872-4eb8-b482-f52c89db29a9376</t>
  </si>
  <si>
    <t>AW00015468</t>
  </si>
  <si>
    <t>omSXxoxYuUqoq157RURSkQ==</t>
  </si>
  <si>
    <t>474925f4-3872-4eb8-b482-f52c89db29a9377</t>
  </si>
  <si>
    <t>AW00015913</t>
  </si>
  <si>
    <t>6txHhewvREutsnTpEpslig==</t>
  </si>
  <si>
    <t>474925f4-3872-4eb8-b482-f52c89db29a9378</t>
  </si>
  <si>
    <t>AW00016011</t>
  </si>
  <si>
    <t>TabXv3zbNUiatoybvqL+PA==</t>
  </si>
  <si>
    <t>474925f4-3872-4eb8-b482-f52c89db29a9379</t>
  </si>
  <si>
    <t>AW00016021</t>
  </si>
  <si>
    <t>2qbfqv0+PEmUn3DvmPVCBA==</t>
  </si>
  <si>
    <t>474925f4-3872-4eb8-b482-f52c89db29a9380</t>
  </si>
  <si>
    <t>AW00016380</t>
  </si>
  <si>
    <t>aSHZW6UwjUeIrxw0p3s6KA==</t>
  </si>
  <si>
    <t>474925f4-3872-4eb8-b482-f52c89db29a9381</t>
  </si>
  <si>
    <t>AW00017468</t>
  </si>
  <si>
    <t>9kptfvRDZ0CBBoSKWULRUQ==</t>
  </si>
  <si>
    <t>474925f4-3872-4eb8-b482-f52c89db29a9382</t>
  </si>
  <si>
    <t>AW00017509</t>
  </si>
  <si>
    <t>2UJBJT3fj0aMXQY7kQJbpA==</t>
  </si>
  <si>
    <t>474925f4-3872-4eb8-b482-f52c89db29a9383</t>
  </si>
  <si>
    <t>AW00019827</t>
  </si>
  <si>
    <t>wa1K4goDBUuS7PEvPgDVBw==</t>
  </si>
  <si>
    <t>474925f4-3872-4eb8-b482-f52c89db29a9384</t>
  </si>
  <si>
    <t>AW00020130</t>
  </si>
  <si>
    <t>FKNlaqVRU0i4Y8tHYy9zCA==</t>
  </si>
  <si>
    <t>474925f4-3872-4eb8-b482-f52c89db29a9385</t>
  </si>
  <si>
    <t>AW00020209</t>
  </si>
  <si>
    <t>uSwcDvYopUyoA1S/chVcDA==</t>
  </si>
  <si>
    <t>474925f4-3872-4eb8-b482-f52c89db29a9386</t>
  </si>
  <si>
    <t>AW00021446</t>
  </si>
  <si>
    <t>YYbpN3YqdUSt4xJt7off0Q==</t>
  </si>
  <si>
    <t>474925f4-3872-4eb8-b482-f52c89db29a9387</t>
  </si>
  <si>
    <t>AW00021581</t>
  </si>
  <si>
    <t>hRvJy9G77EuWdFDy3mIJFw==</t>
  </si>
  <si>
    <t>474925f4-3872-4eb8-b482-f52c89db29a9388</t>
  </si>
  <si>
    <t>AW00021813</t>
  </si>
  <si>
    <t>TtIUpVMWGE6xmKLQlOSr+Q==</t>
  </si>
  <si>
    <t>474925f4-3872-4eb8-b482-f52c89db29a9389</t>
  </si>
  <si>
    <t>AW00023716</t>
  </si>
  <si>
    <t>CtiNhvNzgkmGD+lWxT+/PA==</t>
  </si>
  <si>
    <t>474925f4-3872-4eb8-b482-f52c89db29a9390</t>
  </si>
  <si>
    <t>AW00024489</t>
  </si>
  <si>
    <t>lCBLa6j22keplNpFZL5gkw==</t>
  </si>
  <si>
    <t>474925f4-3872-4eb8-b482-f52c89db29a9391</t>
  </si>
  <si>
    <t>AW00024746</t>
  </si>
  <si>
    <t>bZHQXps+G0+71ByYbTHfCg==</t>
  </si>
  <si>
    <t>474925f4-3872-4eb8-b482-f52c89db29a9392</t>
  </si>
  <si>
    <t>AW00024805</t>
  </si>
  <si>
    <t>5AFlMQb9pEqGctOZLq1IJg==</t>
  </si>
  <si>
    <t>474925f4-3872-4eb8-b482-f52c89db29a9393</t>
  </si>
  <si>
    <t>AW00024832</t>
  </si>
  <si>
    <t>sXi1brb4LEm7/CzLybZ09A==</t>
  </si>
  <si>
    <t>474925f4-3872-4eb8-b482-f52c89db29a9394</t>
  </si>
  <si>
    <t>AW00026495</t>
  </si>
  <si>
    <t>Rz87haild0mzbLJHMKDJTg==</t>
  </si>
  <si>
    <t>474925f4-3872-4eb8-b482-f52c89db29a9395</t>
  </si>
  <si>
    <t>AW00027099</t>
  </si>
  <si>
    <t>pP0TuTmCpE2hulaxFvJDOg==</t>
  </si>
  <si>
    <t>474925f4-3872-4eb8-b482-f52c89db29a9396</t>
  </si>
  <si>
    <t>AW00027242</t>
  </si>
  <si>
    <t>QsgknSDVF0aabdq/nCbdfQ==</t>
  </si>
  <si>
    <t>474925f4-3872-4eb8-b482-f52c89db29a9397</t>
  </si>
  <si>
    <t>AW00027403</t>
  </si>
  <si>
    <t>6uD0rKDj70Wuiomm3cjQKA==</t>
  </si>
  <si>
    <t>474925f4-3872-4eb8-b482-f52c89db29a9398</t>
  </si>
  <si>
    <t>AW00011441</t>
  </si>
  <si>
    <t>pcOa4W2IYUeUeJOKe2Fz6A==</t>
  </si>
  <si>
    <t>474925f4-3872-4eb8-b482-f52c89db29a9399</t>
  </si>
  <si>
    <t>AW00011601</t>
  </si>
  <si>
    <t>jrQNe2YVuUCwtXu2GqD3fw==</t>
  </si>
  <si>
    <t>474925f4-3872-4eb8-b482-f52c89db29a9400</t>
  </si>
  <si>
    <t>AW00012488</t>
  </si>
  <si>
    <t>2TFbwhzcpkuDc6pQnOkIBA==</t>
  </si>
  <si>
    <t>474925f4-3872-4eb8-b482-f52c89db29a9401</t>
  </si>
  <si>
    <t>AW00012842</t>
  </si>
  <si>
    <t>QwbzCNy59kmTtZ8MGpCNpQ==</t>
  </si>
  <si>
    <t>474925f4-3872-4eb8-b482-f52c89db29a9402</t>
  </si>
  <si>
    <t>AW00013611</t>
  </si>
  <si>
    <t>FDBjUb0tE06r4mCGJuRbkg==</t>
  </si>
  <si>
    <t>474925f4-3872-4eb8-b482-f52c89db29a9403</t>
  </si>
  <si>
    <t>AW00014532</t>
  </si>
  <si>
    <t>mzvl3iNSDEWJmSM0LSNc2g==</t>
  </si>
  <si>
    <t>474925f4-3872-4eb8-b482-f52c89db29a9404</t>
  </si>
  <si>
    <t>AW00014851</t>
  </si>
  <si>
    <t>ngdyuWph00C24sn2G7tBeQ==</t>
  </si>
  <si>
    <t>474925f4-3872-4eb8-b482-f52c89db29a9405</t>
  </si>
  <si>
    <t>AW00015109</t>
  </si>
  <si>
    <t>jEONyg5AKkm9a2Z127zKpA==</t>
  </si>
  <si>
    <t>474925f4-3872-4eb8-b482-f52c89db29a9406</t>
  </si>
  <si>
    <t>AW00015921</t>
  </si>
  <si>
    <t>1Ph7vKu64ECX9ygfcoWRyg==</t>
  </si>
  <si>
    <t>474925f4-3872-4eb8-b482-f52c89db29a9407</t>
  </si>
  <si>
    <t>AW00016330</t>
  </si>
  <si>
    <t>xpnHs/5n40KbIUwQWqqihQ==</t>
  </si>
  <si>
    <t>474925f4-3872-4eb8-b482-f52c89db29a9408</t>
  </si>
  <si>
    <t>AW00016596</t>
  </si>
  <si>
    <t>ZvaM3UAzEU6qYPi74Uw0oQ==</t>
  </si>
  <si>
    <t>474925f4-3872-4eb8-b482-f52c89db29a9409</t>
  </si>
  <si>
    <t>AW00017827</t>
  </si>
  <si>
    <t>8VSu/xFWO0i2B2WcCHQrug==</t>
  </si>
  <si>
    <t>474925f4-3872-4eb8-b482-f52c89db29a9410</t>
  </si>
  <si>
    <t>AW00019419</t>
  </si>
  <si>
    <t>QlHasifOL02y1njBk4Ndgg==</t>
  </si>
  <si>
    <t>474925f4-3872-4eb8-b482-f52c89db29a9411</t>
  </si>
  <si>
    <t>AW00019932</t>
  </si>
  <si>
    <t>UzdNGzH1BUe2OnMgsmqGLw==</t>
  </si>
  <si>
    <t>474925f4-3872-4eb8-b482-f52c89db29a9412</t>
  </si>
  <si>
    <t>AW00020897</t>
  </si>
  <si>
    <t>13agcGqlpE2a0ZHAZjMIOA==</t>
  </si>
  <si>
    <t>474925f4-3872-4eb8-b482-f52c89db29a9413</t>
  </si>
  <si>
    <t>AW00021033</t>
  </si>
  <si>
    <t>uEdDucnBfE2FNd4n0asShA==</t>
  </si>
  <si>
    <t>474925f4-3872-4eb8-b482-f52c89db29a9414</t>
  </si>
  <si>
    <t>AW00021513</t>
  </si>
  <si>
    <t>aROdhlo/Mk2+/j39Rp89Og==</t>
  </si>
  <si>
    <t>474925f4-3872-4eb8-b482-f52c89db29a9415</t>
  </si>
  <si>
    <t>AW00021912</t>
  </si>
  <si>
    <t>nbNM41xgxk+yHBVU92SOJg==</t>
  </si>
  <si>
    <t>474925f4-3872-4eb8-b482-f52c89db29a9416</t>
  </si>
  <si>
    <t>AW00022324</t>
  </si>
  <si>
    <t>yWoVK0WzNk2JU6BEh9+NNg==</t>
  </si>
  <si>
    <t>474925f4-3872-4eb8-b482-f52c89db29a9417</t>
  </si>
  <si>
    <t>AW00022484</t>
  </si>
  <si>
    <t>xBJACGAA2kSV8bZUUmMWHw==</t>
  </si>
  <si>
    <t>474925f4-3872-4eb8-b482-f52c89db29a9418</t>
  </si>
  <si>
    <t>AW00023754</t>
  </si>
  <si>
    <t>b1As4GrC2UamKY9CSG66XA==</t>
  </si>
  <si>
    <t>474925f4-3872-4eb8-b482-f52c89db29a9419</t>
  </si>
  <si>
    <t>AW00024076</t>
  </si>
  <si>
    <t>foOGKYkxd0OMOAIDqyAk1w==</t>
  </si>
  <si>
    <t>474925f4-3872-4eb8-b482-f52c89db29a9420</t>
  </si>
  <si>
    <t>AW00024135</t>
  </si>
  <si>
    <t>ZRlczKGABECKFKnrGouABA==</t>
  </si>
  <si>
    <t>474925f4-3872-4eb8-b482-f52c89db29a9421</t>
  </si>
  <si>
    <t>AW00024383</t>
  </si>
  <si>
    <t>7vDRXCnDFk+WXf1Dvcga+Q==</t>
  </si>
  <si>
    <t>474925f4-3872-4eb8-b482-f52c89db29a9422</t>
  </si>
  <si>
    <t>AW00025320</t>
  </si>
  <si>
    <t>rGVCgj9Cq025HJYmaWoVzw==</t>
  </si>
  <si>
    <t>474925f4-3872-4eb8-b482-f52c89db29a9423</t>
  </si>
  <si>
    <t>AW00025700</t>
  </si>
  <si>
    <t>WLYWhChocUKI/YDViOAXyg==</t>
  </si>
  <si>
    <t>474925f4-3872-4eb8-b482-f52c89db29a9424</t>
  </si>
  <si>
    <t>AW00025787</t>
  </si>
  <si>
    <t>xxsQblyG+0mwkQkczV/KOA==</t>
  </si>
  <si>
    <t>474925f4-3872-4eb8-b482-f52c89db29a9425</t>
  </si>
  <si>
    <t>AW00026965</t>
  </si>
  <si>
    <t>vFnkDBa8nE2RTXa9OH78qg==</t>
  </si>
  <si>
    <t>474925f4-3872-4eb8-b482-f52c89db29a9426</t>
  </si>
  <si>
    <t>AW00027784</t>
  </si>
  <si>
    <t>4f0/xtm4n0qfLZkSsYQyEQ==</t>
  </si>
  <si>
    <t>474925f4-3872-4eb8-b482-f52c89db29a9427</t>
  </si>
  <si>
    <t>AW00027816</t>
  </si>
  <si>
    <t>K1OxECkja0aQBTGJ5HsvQw==</t>
  </si>
  <si>
    <t>474925f4-3872-4eb8-b482-f52c89db29a9428</t>
  </si>
  <si>
    <t>AW00028444</t>
  </si>
  <si>
    <t>4S3X6RCcrUSLup7SRAXFVA==</t>
  </si>
  <si>
    <t>474925f4-3872-4eb8-b482-f52c89db29a9429</t>
  </si>
  <si>
    <t>AW00028540</t>
  </si>
  <si>
    <t>etDnZ9AAtUWAhfh4ccoTFQ==</t>
  </si>
  <si>
    <t>474925f4-3872-4eb8-b482-f52c89db29a9430</t>
  </si>
  <si>
    <t>AW00028683</t>
  </si>
  <si>
    <t>mbZbpj/7ekKHJ1/1Q/nE7w==</t>
  </si>
  <si>
    <t>474925f4-3872-4eb8-b482-f52c89db29a9431</t>
  </si>
  <si>
    <t>AW00028740</t>
  </si>
  <si>
    <t>cTDIx8mPx0+9vnGfnQNhmA==</t>
  </si>
  <si>
    <t>474925f4-3872-4eb8-b482-f52c89db29a9432</t>
  </si>
  <si>
    <t>AW00028881</t>
  </si>
  <si>
    <t>YYRp2rRFFEmBKxbXo0h9aA==</t>
  </si>
  <si>
    <t>474925f4-3872-4eb8-b482-f52c89db29a9433</t>
  </si>
  <si>
    <t>AW00028904</t>
  </si>
  <si>
    <t>h/t+/2XRRUa+76lZmXhuhg==</t>
  </si>
  <si>
    <t>474925f4-3872-4eb8-b482-f52c89db29a9434</t>
  </si>
  <si>
    <t>AW00029408</t>
  </si>
  <si>
    <t>oIE/fU0BWUOpOybTyIWp7w==</t>
  </si>
  <si>
    <t>474925f4-3872-4eb8-b482-f52c89db29a9435</t>
  </si>
  <si>
    <t>AW00011399</t>
  </si>
  <si>
    <t>LeUtHSM+LUiq2XlNt+vwtw==</t>
  </si>
  <si>
    <t>474925f4-3872-4eb8-b482-f52c89db29a9436</t>
  </si>
  <si>
    <t>AW00011572</t>
  </si>
  <si>
    <t>HA6HtZjDZEOXc5rxvMoMSA==</t>
  </si>
  <si>
    <t>474925f4-3872-4eb8-b482-f52c89db29a9437</t>
  </si>
  <si>
    <t>AW00012307</t>
  </si>
  <si>
    <t>OPXZKyWae0yaMvOnujoHPA==</t>
  </si>
  <si>
    <t>474925f4-3872-4eb8-b482-f52c89db29a9438</t>
  </si>
  <si>
    <t>AW00012383</t>
  </si>
  <si>
    <t>cuwXLho2ckywOzhI9fn0Yw==</t>
  </si>
  <si>
    <t>474925f4-3872-4eb8-b482-f52c89db29a9439</t>
  </si>
  <si>
    <t>AW00012607</t>
  </si>
  <si>
    <t>pfJU9Ti7+EqK0tSRTa2Ibw==</t>
  </si>
  <si>
    <t>474925f4-3872-4eb8-b482-f52c89db29a9440</t>
  </si>
  <si>
    <t>AW00012632</t>
  </si>
  <si>
    <t>RATcrtQCvkKwfrPmN2tnLA==</t>
  </si>
  <si>
    <t>474925f4-3872-4eb8-b482-f52c89db29a9441</t>
  </si>
  <si>
    <t>AW00014178</t>
  </si>
  <si>
    <t>Or4McmX6q0iRKklvdtLl+Q==</t>
  </si>
  <si>
    <t>474925f4-3872-4eb8-b482-f52c89db29a9442</t>
  </si>
  <si>
    <t>AW00014534</t>
  </si>
  <si>
    <t>uWBATzx0dkC4AeklOZoTLg==</t>
  </si>
  <si>
    <t>474925f4-3872-4eb8-b482-f52c89db29a9443</t>
  </si>
  <si>
    <t>AW00014923</t>
  </si>
  <si>
    <t>QIV/fAHOGUqDOAzojvssNQ==</t>
  </si>
  <si>
    <t>474925f4-3872-4eb8-b482-f52c89db29a9444</t>
  </si>
  <si>
    <t>AW00014926</t>
  </si>
  <si>
    <t>PaUBa5j4HkaRfO6m8Pnj8g==</t>
  </si>
  <si>
    <t>474925f4-3872-4eb8-b482-f52c89db29a9445</t>
  </si>
  <si>
    <t>AW00015679</t>
  </si>
  <si>
    <t>uLdVLIQYQUqtVRyJF1cngw==</t>
  </si>
  <si>
    <t>474925f4-3872-4eb8-b482-f52c89db29a9446</t>
  </si>
  <si>
    <t>AW00017080</t>
  </si>
  <si>
    <t>/uLQ82t/QEeasqgZZok7Tg==</t>
  </si>
  <si>
    <t>474925f4-3872-4eb8-b482-f52c89db29a9447</t>
  </si>
  <si>
    <t>AW00017638</t>
  </si>
  <si>
    <t>re7pINFpLUSVC1bL9TTIqA==</t>
  </si>
  <si>
    <t>474925f4-3872-4eb8-b482-f52c89db29a9448</t>
  </si>
  <si>
    <t>AW00017971</t>
  </si>
  <si>
    <t>6YW7tjRTmkW9HZPc0AyLRQ==</t>
  </si>
  <si>
    <t>474925f4-3872-4eb8-b482-f52c89db29a9449</t>
  </si>
  <si>
    <t>AW00018011</t>
  </si>
  <si>
    <t>4YEbg51yZEaA0qEODci9Vg==</t>
  </si>
  <si>
    <t>474925f4-3872-4eb8-b482-f52c89db29a9450</t>
  </si>
  <si>
    <t>AW00018018</t>
  </si>
  <si>
    <t>5ODqITmhR0GMNn0VLA8pHQ==</t>
  </si>
  <si>
    <t>474925f4-3872-4eb8-b482-f52c89db29a9451</t>
  </si>
  <si>
    <t>AW00018138</t>
  </si>
  <si>
    <t>DI6LrvN/8UyUpjJL61VXyg==</t>
  </si>
  <si>
    <t>474925f4-3872-4eb8-b482-f52c89db29a9452</t>
  </si>
  <si>
    <t>AW00019069</t>
  </si>
  <si>
    <t>xBI+9XWef02fN4+L/zQ52w==</t>
  </si>
  <si>
    <t>474925f4-3872-4eb8-b482-f52c89db29a9453</t>
  </si>
  <si>
    <t>AW00019323</t>
  </si>
  <si>
    <t>IBj/jAvKIUuzOXKqnt3A7A==</t>
  </si>
  <si>
    <t>474925f4-3872-4eb8-b482-f52c89db29a9454</t>
  </si>
  <si>
    <t>AW00020061</t>
  </si>
  <si>
    <t>agWuiazpc0CxJ3zIyvwFbQ==</t>
  </si>
  <si>
    <t>474925f4-3872-4eb8-b482-f52c89db29a9455</t>
  </si>
  <si>
    <t>AW00020131</t>
  </si>
  <si>
    <t>uN3lxo1lkUCeMnHCX0IqjA==</t>
  </si>
  <si>
    <t>474925f4-3872-4eb8-b482-f52c89db29a9456</t>
  </si>
  <si>
    <t>AW00020891</t>
  </si>
  <si>
    <t>ayER66AjYUmwK+8liGkxVw==</t>
  </si>
  <si>
    <t>474925f4-3872-4eb8-b482-f52c89db29a9457</t>
  </si>
  <si>
    <t>AW00021521</t>
  </si>
  <si>
    <t>eRuwLJRBq06zbfMTysm3ug==</t>
  </si>
  <si>
    <t>474925f4-3872-4eb8-b482-f52c89db29a9458</t>
  </si>
  <si>
    <t>AW00021866</t>
  </si>
  <si>
    <t>AOVQxu/jWEep8kQmv+1E9A==</t>
  </si>
  <si>
    <t>474925f4-3872-4eb8-b482-f52c89db29a9459</t>
  </si>
  <si>
    <t>AW00022426</t>
  </si>
  <si>
    <t>4VAz5kPYw02jAAxixolfMQ==</t>
  </si>
  <si>
    <t>474925f4-3872-4eb8-b482-f52c89db29a9460</t>
  </si>
  <si>
    <t>AW00022465</t>
  </si>
  <si>
    <t>vgOzGRYtek2zdSej6Or1YA==</t>
  </si>
  <si>
    <t>474925f4-3872-4eb8-b482-f52c89db29a9461</t>
  </si>
  <si>
    <t>AW00024061</t>
  </si>
  <si>
    <t>93QPPX8ZUkmIfwubnHwsCw==</t>
  </si>
  <si>
    <t>474925f4-3872-4eb8-b482-f52c89db29a9462</t>
  </si>
  <si>
    <t>AW00024141</t>
  </si>
  <si>
    <t>RDGuWnV0yk68kM1NJTDFuA==</t>
  </si>
  <si>
    <t>474925f4-3872-4eb8-b482-f52c89db29a9463</t>
  </si>
  <si>
    <t>AW00024571</t>
  </si>
  <si>
    <t>FbR+/4e6tUGM0RmaFWHsCw==</t>
  </si>
  <si>
    <t>474925f4-3872-4eb8-b482-f52c89db29a9464</t>
  </si>
  <si>
    <t>AW00024861</t>
  </si>
  <si>
    <t>CI4gRYdadECguA96uH2oGg==</t>
  </si>
  <si>
    <t>474925f4-3872-4eb8-b482-f52c89db29a9465</t>
  </si>
  <si>
    <t>AW00025475</t>
  </si>
  <si>
    <t>9OzX7VpXsE+9cRctKUft+g==</t>
  </si>
  <si>
    <t>474925f4-3872-4eb8-b482-f52c89db29a9466</t>
  </si>
  <si>
    <t>AW00025579</t>
  </si>
  <si>
    <t>vr6HHuF/GUyGNdJwku61xQ==</t>
  </si>
  <si>
    <t>474925f4-3872-4eb8-b482-f52c89db29a9467</t>
  </si>
  <si>
    <t>AW00025662</t>
  </si>
  <si>
    <t>d3KeZ7zxYEeQ2gAwGKyLeg==</t>
  </si>
  <si>
    <t>474925f4-3872-4eb8-b482-f52c89db29a9468</t>
  </si>
  <si>
    <t>AW00026976</t>
  </si>
  <si>
    <t>SBzSNvT08k2XrTK5vt2Scw==</t>
  </si>
  <si>
    <t>474925f4-3872-4eb8-b482-f52c89db29a9469</t>
  </si>
  <si>
    <t>AW00027182</t>
  </si>
  <si>
    <t>y96gLBfvWECurm6+Vzc+8A==</t>
  </si>
  <si>
    <t>474925f4-3872-4eb8-b482-f52c89db29a9470</t>
  </si>
  <si>
    <t>AW00027954</t>
  </si>
  <si>
    <t>tIWLrf6pwkiRFrGbIoTR+g==</t>
  </si>
  <si>
    <t>474925f4-3872-4eb8-b482-f52c89db29a9471</t>
  </si>
  <si>
    <t>AW00028401</t>
  </si>
  <si>
    <t>w7wDRj5ROEu7alQR5IeTIg==</t>
  </si>
  <si>
    <t>474925f4-3872-4eb8-b482-f52c89db29a9472</t>
  </si>
  <si>
    <t>AW00028520</t>
  </si>
  <si>
    <t>6cEX9WvxuUaaj+bVNRagtw==</t>
  </si>
  <si>
    <t>474925f4-3872-4eb8-b482-f52c89db29a9473</t>
  </si>
  <si>
    <t>AW00028542</t>
  </si>
  <si>
    <t>EAbF0TXymEyIVonTImQ/pQ==</t>
  </si>
  <si>
    <t>474925f4-3872-4eb8-b482-f52c89db29a9474</t>
  </si>
  <si>
    <t>AW00028708</t>
  </si>
  <si>
    <t>a6KhLW9y2UebHg44wj7LjA==</t>
  </si>
  <si>
    <t>474925f4-3872-4eb8-b482-f52c89db29a9475</t>
  </si>
  <si>
    <t>AW00028749</t>
  </si>
  <si>
    <t>drA4ceEPs0eEmPzpntorcw==</t>
  </si>
  <si>
    <t>474925f4-3872-4eb8-b482-f52c89db29a9476</t>
  </si>
  <si>
    <t>AW00028882</t>
  </si>
  <si>
    <t>CEUTUMVNkkWtjoRqNmaxlQ==</t>
  </si>
  <si>
    <t>474925f4-3872-4eb8-b482-f52c89db29a9477</t>
  </si>
  <si>
    <t>AW00029387</t>
  </si>
  <si>
    <t>caEnqOqWwEW3sXZ7A2DJDw==</t>
  </si>
  <si>
    <t>474925f4-3872-4eb8-b482-f52c89db29a9478</t>
  </si>
  <si>
    <t>AW00029388</t>
  </si>
  <si>
    <t>He7puDYXPUeN8RVHvnehJw==</t>
  </si>
  <si>
    <t>474925f4-3872-4eb8-b482-f52c89db29a9479</t>
  </si>
  <si>
    <t>AW00011432</t>
  </si>
  <si>
    <t>FhDlk33bxUOmmcIjXmmyRw==</t>
  </si>
  <si>
    <t>474925f4-3872-4eb8-b482-f52c89db29a9480</t>
  </si>
  <si>
    <t>AW00012522</t>
  </si>
  <si>
    <t>sLIo2nBtpkC9mdmzFmgocw==</t>
  </si>
  <si>
    <t>474925f4-3872-4eb8-b482-f52c89db29a9481</t>
  </si>
  <si>
    <t>AW00012754</t>
  </si>
  <si>
    <t>tuNrKw8X/Euafx8+YrqnZg==</t>
  </si>
  <si>
    <t>474925f4-3872-4eb8-b482-f52c89db29a9482</t>
  </si>
  <si>
    <t>AW00013496</t>
  </si>
  <si>
    <t>Am1wuNr5Tk+STL4bPSWB8A==</t>
  </si>
  <si>
    <t>474925f4-3872-4eb8-b482-f52c89db29a9483</t>
  </si>
  <si>
    <t>AW00013673</t>
  </si>
  <si>
    <t>97Bdu2VMcUeenpl4QxT6mA==</t>
  </si>
  <si>
    <t>474925f4-3872-4eb8-b482-f52c89db29a9484</t>
  </si>
  <si>
    <t>AW00014200</t>
  </si>
  <si>
    <t>jWodmU45KUqIDLTRywPoPw==</t>
  </si>
  <si>
    <t>474925f4-3872-4eb8-b482-f52c89db29a9485</t>
  </si>
  <si>
    <t>AW00014944</t>
  </si>
  <si>
    <t>rT2hFnY14UWzeQrhAa5gtA==</t>
  </si>
  <si>
    <t>474925f4-3872-4eb8-b482-f52c89db29a9486</t>
  </si>
  <si>
    <t>AW00016319</t>
  </si>
  <si>
    <t>Hu2hAJBZjkac2I14LzxKjQ==</t>
  </si>
  <si>
    <t>474925f4-3872-4eb8-b482-f52c89db29a9487</t>
  </si>
  <si>
    <t>AW00017109</t>
  </si>
  <si>
    <t>M4CYHk+R8UG4Qvqk4p4Jrg==</t>
  </si>
  <si>
    <t>474925f4-3872-4eb8-b482-f52c89db29a9488</t>
  </si>
  <si>
    <t>AW00017196</t>
  </si>
  <si>
    <t>GhOXw+74k0+JvVje6Khivg==</t>
  </si>
  <si>
    <t>474925f4-3872-4eb8-b482-f52c89db29a9489</t>
  </si>
  <si>
    <t>AW00017211</t>
  </si>
  <si>
    <t>dagi9m5E1keIrBRSsxzewg==</t>
  </si>
  <si>
    <t>474925f4-3872-4eb8-b482-f52c89db29a9490</t>
  </si>
  <si>
    <t>AW00018038</t>
  </si>
  <si>
    <t>Pl6zoLvTEkaycjSvZ6qHfA==</t>
  </si>
  <si>
    <t>474925f4-3872-4eb8-b482-f52c89db29a9491</t>
  </si>
  <si>
    <t>AW00018040</t>
  </si>
  <si>
    <t>m3j3ELlaGky7fDt2haVcoA==</t>
  </si>
  <si>
    <t>474925f4-3872-4eb8-b482-f52c89db29a9492</t>
  </si>
  <si>
    <t>AW00019078</t>
  </si>
  <si>
    <t>/Z1AqxLwq0uK9pMDzhvZsg==</t>
  </si>
  <si>
    <t>474925f4-3872-4eb8-b482-f52c89db29a9493</t>
  </si>
  <si>
    <t>AW00019252</t>
  </si>
  <si>
    <t>zWXZV1TJTUiyn1J+l4zJvw==</t>
  </si>
  <si>
    <t>474925f4-3872-4eb8-b482-f52c89db29a9494</t>
  </si>
  <si>
    <t>AW00019902</t>
  </si>
  <si>
    <t>BSDJoIQTZUG7eWxYF9Ri4w==</t>
  </si>
  <si>
    <t>474925f4-3872-4eb8-b482-f52c89db29a9495</t>
  </si>
  <si>
    <t>AW00021122</t>
  </si>
  <si>
    <t>yKc3pcmstUGFqqbsasnkhg==</t>
  </si>
  <si>
    <t>474925f4-3872-4eb8-b482-f52c89db29a9496</t>
  </si>
  <si>
    <t>AW00022322</t>
  </si>
  <si>
    <t>7fd3RAeSY0iN2yRI8/L22w==</t>
  </si>
  <si>
    <t>474925f4-3872-4eb8-b482-f52c89db29a9497</t>
  </si>
  <si>
    <t>AW00023977</t>
  </si>
  <si>
    <t>rWAITUrNakyOKJaz8M5TuA==</t>
  </si>
  <si>
    <t>474925f4-3872-4eb8-b482-f52c89db29a9498</t>
  </si>
  <si>
    <t>AW00024106</t>
  </si>
  <si>
    <t>iG57/Q6HW0+KTkuj9tVYSw==</t>
  </si>
  <si>
    <t>474925f4-3872-4eb8-b482-f52c89db29a9499</t>
  </si>
  <si>
    <t>AW00025314</t>
  </si>
  <si>
    <t>WqXyek4XRUGvrjVNaTqONQ==</t>
  </si>
  <si>
    <t>474925f4-3872-4eb8-b482-f52c89db29a9500</t>
  </si>
  <si>
    <t>AW00025479</t>
  </si>
  <si>
    <t>GfWQahnWBEWusF4emGNCng==</t>
  </si>
  <si>
    <t>474925f4-3872-4eb8-b482-f52c89db29a9501</t>
  </si>
  <si>
    <t>AW00025535</t>
  </si>
  <si>
    <t>9ntcbBG0QEKkguTVpWkv5g==</t>
  </si>
  <si>
    <t>474925f4-3872-4eb8-b482-f52c89db29a9502</t>
  </si>
  <si>
    <t>AW00027805</t>
  </si>
  <si>
    <t>q3gnNqctC0W0w8FfB/0QSg==</t>
  </si>
  <si>
    <t>474925f4-3872-4eb8-b482-f52c89db29a9503</t>
  </si>
  <si>
    <t>AW00027850</t>
  </si>
  <si>
    <t>7+mQDYykDkqXCHPnrapx4w==</t>
  </si>
  <si>
    <t>474925f4-3872-4eb8-b482-f52c89db29a9504</t>
  </si>
  <si>
    <t>AW00028391</t>
  </si>
  <si>
    <t>OpkYsxE8+0+qNYKCMcmTrQ==</t>
  </si>
  <si>
    <t>474925f4-3872-4eb8-b482-f52c89db29a9505</t>
  </si>
  <si>
    <t>AW00028431</t>
  </si>
  <si>
    <t>jICey+MxsUyjqPv3tgg/ag==</t>
  </si>
  <si>
    <t>474925f4-3872-4eb8-b482-f52c89db29a9506</t>
  </si>
  <si>
    <t>AW00028885</t>
  </si>
  <si>
    <t>Xqf+PGtLB0KpgfLoOP3pqA==</t>
  </si>
  <si>
    <t>474925f4-3872-4eb8-b482-f52c89db29a9507</t>
  </si>
  <si>
    <t>AW00012308</t>
  </si>
  <si>
    <t>UeBO98bj3kS82KtG0qOphA==</t>
  </si>
  <si>
    <t>474925f4-3872-4eb8-b482-f52c89db29a9508</t>
  </si>
  <si>
    <t>AW00012398</t>
  </si>
  <si>
    <t>Fe/mI9iJckG06pPg1F5VdQ==</t>
  </si>
  <si>
    <t>474925f4-3872-4eb8-b482-f52c89db29a9509</t>
  </si>
  <si>
    <t>AW00012849</t>
  </si>
  <si>
    <t>PzoW8XDy6Eit+NPYZRvogQ==</t>
  </si>
  <si>
    <t>474925f4-3872-4eb8-b482-f52c89db29a9510</t>
  </si>
  <si>
    <t>AW00014785</t>
  </si>
  <si>
    <t>dlll9r8hF0Sow8SPkEYztA==</t>
  </si>
  <si>
    <t>474925f4-3872-4eb8-b482-f52c89db29a9511</t>
  </si>
  <si>
    <t>AW00015086</t>
  </si>
  <si>
    <t>fa5iJrNidE2ZfCjRODYOBA==</t>
  </si>
  <si>
    <t>474925f4-3872-4eb8-b482-f52c89db29a9512</t>
  </si>
  <si>
    <t>AW00016040</t>
  </si>
  <si>
    <t>MmN4RpS/7kK78bQrM0MXRw==</t>
  </si>
  <si>
    <t>474925f4-3872-4eb8-b482-f52c89db29a9513</t>
  </si>
  <si>
    <t>AW00017188</t>
  </si>
  <si>
    <t>MtWmS4ulBEWzhBFBAtUMqA==</t>
  </si>
  <si>
    <t>474925f4-3872-4eb8-b482-f52c89db29a9514</t>
  </si>
  <si>
    <t>AW00017805</t>
  </si>
  <si>
    <t>gjPYq+uAYU6qyPlb6RuUJg==</t>
  </si>
  <si>
    <t>474925f4-3872-4eb8-b482-f52c89db29a9515</t>
  </si>
  <si>
    <t>AW00017957</t>
  </si>
  <si>
    <t>2YXZpcrsikeLSZVIk1cDRw==</t>
  </si>
  <si>
    <t>474925f4-3872-4eb8-b482-f52c89db29a9516</t>
  </si>
  <si>
    <t>AW00019056</t>
  </si>
  <si>
    <t>pzmO4pUhnkGMvti2/WM/CA==</t>
  </si>
  <si>
    <t>474925f4-3872-4eb8-b482-f52c89db29a9517</t>
  </si>
  <si>
    <t>AW00019179</t>
  </si>
  <si>
    <t>VVZqe8foHEG77oxxOIKWqA==</t>
  </si>
  <si>
    <t>474925f4-3872-4eb8-b482-f52c89db29a9518</t>
  </si>
  <si>
    <t>AW00019306</t>
  </si>
  <si>
    <t>7SqpiAEy8kSAI3CrCl4itw==</t>
  </si>
  <si>
    <t>474925f4-3872-4eb8-b482-f52c89db29a9519</t>
  </si>
  <si>
    <t>AW00019309</t>
  </si>
  <si>
    <t>BvBLYH1zn0Cd9OUchFXGDg==</t>
  </si>
  <si>
    <t>474925f4-3872-4eb8-b482-f52c89db29a9520</t>
  </si>
  <si>
    <t>AW00019363</t>
  </si>
  <si>
    <t>qyBxEDHhx0OFXRAzEujZBA==</t>
  </si>
  <si>
    <t>474925f4-3872-4eb8-b482-f52c89db29a9521</t>
  </si>
  <si>
    <t>AW00019372</t>
  </si>
  <si>
    <t>amZcgOFisEqqV2xHLcCxug==</t>
  </si>
  <si>
    <t>474925f4-3872-4eb8-b482-f52c89db29a9522</t>
  </si>
  <si>
    <t>AW00020553</t>
  </si>
  <si>
    <t>FqKEZp5Zlk6wWces0G95vw==</t>
  </si>
  <si>
    <t>474925f4-3872-4eb8-b482-f52c89db29a9523</t>
  </si>
  <si>
    <t>AW00020858</t>
  </si>
  <si>
    <t>tjCVuHaK1EWZ8qkX3cqvNw==</t>
  </si>
  <si>
    <t>474925f4-3872-4eb8-b482-f52c89db29a9524</t>
  </si>
  <si>
    <t>AW00020919</t>
  </si>
  <si>
    <t>W6aWNZjinE6pAE7LTw58Pg==</t>
  </si>
  <si>
    <t>474925f4-3872-4eb8-b482-f52c89db29a9525</t>
  </si>
  <si>
    <t>AW00021061</t>
  </si>
  <si>
    <t>8sKaQevyGECpnijqPojcNg==</t>
  </si>
  <si>
    <t>474925f4-3872-4eb8-b482-f52c89db29a9526</t>
  </si>
  <si>
    <t>AW00021063</t>
  </si>
  <si>
    <t>wpLDohfPeEGFF61llJ4PoQ==</t>
  </si>
  <si>
    <t>474925f4-3872-4eb8-b482-f52c89db29a9527</t>
  </si>
  <si>
    <t>AW00022377</t>
  </si>
  <si>
    <t>Ht445ZTL60mJV0F82z39ng==</t>
  </si>
  <si>
    <t>474925f4-3872-4eb8-b482-f52c89db29a9528</t>
  </si>
  <si>
    <t>AW00022395</t>
  </si>
  <si>
    <t>hmuKEj2FgkO9DNEP/TNnNg==</t>
  </si>
  <si>
    <t>474925f4-3872-4eb8-b482-f52c89db29a9529</t>
  </si>
  <si>
    <t>AW00022584</t>
  </si>
  <si>
    <t>4tUHm03fbU+D6gbLQ96eRg==</t>
  </si>
  <si>
    <t>474925f4-3872-4eb8-b482-f52c89db29a9530</t>
  </si>
  <si>
    <t>AW00025476</t>
  </si>
  <si>
    <t>HAy4j7Dkh0S+yHXdgWzoeg==</t>
  </si>
  <si>
    <t>474925f4-3872-4eb8-b482-f52c89db29a9531</t>
  </si>
  <si>
    <t>AW00025683</t>
  </si>
  <si>
    <t>WCto7HdLaESAe3MTooOkfw==</t>
  </si>
  <si>
    <t>474925f4-3872-4eb8-b482-f52c89db29a9532</t>
  </si>
  <si>
    <t>AW00026380</t>
  </si>
  <si>
    <t>zgh8nnvpokG8qtqXT+juHQ==</t>
  </si>
  <si>
    <t>474925f4-3872-4eb8-b482-f52c89db29a9533</t>
  </si>
  <si>
    <t>AW00026410</t>
  </si>
  <si>
    <t>MuWeQrWKPUmIA62xjuEJmg==</t>
  </si>
  <si>
    <t>474925f4-3872-4eb8-b482-f52c89db29a9534</t>
  </si>
  <si>
    <t>AW00027118</t>
  </si>
  <si>
    <t>xfHSDjxubUqa1yk4wr2nUw==</t>
  </si>
  <si>
    <t>474925f4-3872-4eb8-b482-f52c89db29a9535</t>
  </si>
  <si>
    <t>AW00028547</t>
  </si>
  <si>
    <t>kOhHkv5tkkOqD3hYr7MpBQ==</t>
  </si>
  <si>
    <t>474925f4-3872-4eb8-b482-f52c89db29a9536</t>
  </si>
  <si>
    <t>AW00028897</t>
  </si>
  <si>
    <t>0HI9yLUO8kmuoazRqVcTMw==</t>
  </si>
  <si>
    <t>474925f4-3872-4eb8-b482-f52c89db29a9537</t>
  </si>
  <si>
    <t>AW00029393</t>
  </si>
  <si>
    <t>F1QbeqibAUuxi3Qf8JGFPQ==</t>
  </si>
  <si>
    <t>474925f4-3872-4eb8-b482-f52c89db29a9538</t>
  </si>
  <si>
    <t>AW00029451</t>
  </si>
  <si>
    <t>CNvv98T1ykih/rxlMUaInA==</t>
  </si>
  <si>
    <t>474925f4-3872-4eb8-b482-f52c89db29a9539</t>
  </si>
  <si>
    <t>AW00029472</t>
  </si>
  <si>
    <t>8iIY0eQTe02Wuk/GmYULxw==</t>
  </si>
  <si>
    <t>474925f4-3872-4eb8-b482-f52c89db29a9540</t>
  </si>
  <si>
    <t>AW00029482</t>
  </si>
  <si>
    <t>SGznHuCPm02svAf32bJS9Q==</t>
  </si>
  <si>
    <t>474925f4-3872-4eb8-b482-f52c89db29a9541</t>
  </si>
  <si>
    <t>AW00011342</t>
  </si>
  <si>
    <t>BHEPTdjrsUG6MpbJJNkHpw==</t>
  </si>
  <si>
    <t>474925f4-3872-4eb8-b482-f52c89db29a9542</t>
  </si>
  <si>
    <t>AW00011608</t>
  </si>
  <si>
    <t>bHc1iYipDkiiZY0jPxXCcw==</t>
  </si>
  <si>
    <t>474925f4-3872-4eb8-b482-f52c89db29a9543</t>
  </si>
  <si>
    <t>AW00012219</t>
  </si>
  <si>
    <t>xpJpzhs0CEOImb6+t84lhQ==</t>
  </si>
  <si>
    <t>474925f4-3872-4eb8-b482-f52c89db29a9544</t>
  </si>
  <si>
    <t>AW00012374</t>
  </si>
  <si>
    <t>tIG9wacHvUqRlIX41L1+Vw==</t>
  </si>
  <si>
    <t>474925f4-3872-4eb8-b482-f52c89db29a9545</t>
  </si>
  <si>
    <t>AW00012817</t>
  </si>
  <si>
    <t>yaex6JqagUOrX9FEEKIbCw==</t>
  </si>
  <si>
    <t>474925f4-3872-4eb8-b482-f52c89db29a9546</t>
  </si>
  <si>
    <t>AW00012851</t>
  </si>
  <si>
    <t>vMq6ykD8kUWFiPSoFMeJkg==</t>
  </si>
  <si>
    <t>474925f4-3872-4eb8-b482-f52c89db29a9547</t>
  </si>
  <si>
    <t>AW00013409</t>
  </si>
  <si>
    <t>F6OmZc2Q40qZbDClphwTDA==</t>
  </si>
  <si>
    <t>474925f4-3872-4eb8-b482-f52c89db29a9548</t>
  </si>
  <si>
    <t>AW00014550</t>
  </si>
  <si>
    <t>K+uonE8NEEOhmDmxiUs22A==</t>
  </si>
  <si>
    <t>474925f4-3872-4eb8-b482-f52c89db29a9549</t>
  </si>
  <si>
    <t>AW00015107</t>
  </si>
  <si>
    <t>mpGLr68oxUCBTGtJHUUfDg==</t>
  </si>
  <si>
    <t>474925f4-3872-4eb8-b482-f52c89db29a9550</t>
  </si>
  <si>
    <t>AW00017643</t>
  </si>
  <si>
    <t>uvSj910osk2+J2bk5sUmdQ==</t>
  </si>
  <si>
    <t>474925f4-3872-4eb8-b482-f52c89db29a9551</t>
  </si>
  <si>
    <t>AW00019297</t>
  </si>
  <si>
    <t>IDpbOeh6O0+h8KEjY+yI/Q==</t>
  </si>
  <si>
    <t>474925f4-3872-4eb8-b482-f52c89db29a9552</t>
  </si>
  <si>
    <t>AW00020728</t>
  </si>
  <si>
    <t>zR8EmnVUk0OA/JZEMsCxxA==</t>
  </si>
  <si>
    <t>474925f4-3872-4eb8-b482-f52c89db29a9553</t>
  </si>
  <si>
    <t>AW00020942</t>
  </si>
  <si>
    <t>QUFR3gNFSkqj6mOsp1QyLg==</t>
  </si>
  <si>
    <t>474925f4-3872-4eb8-b482-f52c89db29a9554</t>
  </si>
  <si>
    <t>AW00020966</t>
  </si>
  <si>
    <t>IIXqdDEJv0aGn2ds4dQ2FA==</t>
  </si>
  <si>
    <t>474925f4-3872-4eb8-b482-f52c89db29a9555</t>
  </si>
  <si>
    <t>AW00021527</t>
  </si>
  <si>
    <t>WB7cZzwNQkyQzVs1yGYLOA==</t>
  </si>
  <si>
    <t>474925f4-3872-4eb8-b482-f52c89db29a9556</t>
  </si>
  <si>
    <t>AW00022316</t>
  </si>
  <si>
    <t>Slm0raVSOUCXYfiPU6Q6bA==</t>
  </si>
  <si>
    <t>474925f4-3872-4eb8-b482-f52c89db29a9557</t>
  </si>
  <si>
    <t>AW00022438</t>
  </si>
  <si>
    <t>97qlbPVK1UKQJu4oqTHoEw==</t>
  </si>
  <si>
    <t>474925f4-3872-4eb8-b482-f52c89db29a9558</t>
  </si>
  <si>
    <t>AW00022487</t>
  </si>
  <si>
    <t>GWPkmgl0AUyPqdV742iozQ==</t>
  </si>
  <si>
    <t>474925f4-3872-4eb8-b482-f52c89db29a9559</t>
  </si>
  <si>
    <t>AW00023231</t>
  </si>
  <si>
    <t>gmADVWksk0GctwbANE+XbQ==</t>
  </si>
  <si>
    <t>474925f4-3872-4eb8-b482-f52c89db29a9560</t>
  </si>
  <si>
    <t>AW00023963</t>
  </si>
  <si>
    <t>r16ueGH8kkyPzwABCGgQ0g==</t>
  </si>
  <si>
    <t>474925f4-3872-4eb8-b482-f52c89db29a9561</t>
  </si>
  <si>
    <t>AW00024022</t>
  </si>
  <si>
    <t>602zHzhvp0q9PykL6dMwBQ==</t>
  </si>
  <si>
    <t>474925f4-3872-4eb8-b482-f52c89db29a9562</t>
  </si>
  <si>
    <t>AW00024219</t>
  </si>
  <si>
    <t>JcXsx34Y0ECKS1EuCoB8mg==</t>
  </si>
  <si>
    <t>474925f4-3872-4eb8-b482-f52c89db29a9563</t>
  </si>
  <si>
    <t>AW00024542</t>
  </si>
  <si>
    <t>+J49Bol0vkikP4pomeW/oQ==</t>
  </si>
  <si>
    <t>474925f4-3872-4eb8-b482-f52c89db29a9564</t>
  </si>
  <si>
    <t>AW00025484</t>
  </si>
  <si>
    <t>siAAh7hGNUe6r3QnVy6F8Q==</t>
  </si>
  <si>
    <t>474925f4-3872-4eb8-b482-f52c89db29a9565</t>
  </si>
  <si>
    <t>AW00025538</t>
  </si>
  <si>
    <t>SIDwzQJ020ez0W89krE6rA==</t>
  </si>
  <si>
    <t>474925f4-3872-4eb8-b482-f52c89db29a9566</t>
  </si>
  <si>
    <t>AW00025594</t>
  </si>
  <si>
    <t>mwfdH3x7R0GQSYLtFQ66xA==</t>
  </si>
  <si>
    <t>474925f4-3872-4eb8-b482-f52c89db29a9567</t>
  </si>
  <si>
    <t>AW00025648</t>
  </si>
  <si>
    <t>7KrUs9h5SkSK1p1P2C+EUw==</t>
  </si>
  <si>
    <t>474925f4-3872-4eb8-b482-f52c89db29a9568</t>
  </si>
  <si>
    <t>AW00026816</t>
  </si>
  <si>
    <t>xSIDBuyLI0Wa+46w0Gzdyg==</t>
  </si>
  <si>
    <t>474925f4-3872-4eb8-b482-f52c89db29a9569</t>
  </si>
  <si>
    <t>AW00026908</t>
  </si>
  <si>
    <t>zp92Vig8r0Kbuyw9Y7Iy7w==</t>
  </si>
  <si>
    <t>474925f4-3872-4eb8-b482-f52c89db29a9570</t>
  </si>
  <si>
    <t>AW00027123</t>
  </si>
  <si>
    <t>/vW7/fctM02q494GkX9Uqw==</t>
  </si>
  <si>
    <t>474925f4-3872-4eb8-b482-f52c89db29a9571</t>
  </si>
  <si>
    <t>AW00027323</t>
  </si>
  <si>
    <t>7dXVkfvLEESqK4dsWF88ng==</t>
  </si>
  <si>
    <t>474925f4-3872-4eb8-b482-f52c89db29a9572</t>
  </si>
  <si>
    <t>AW00028919</t>
  </si>
  <si>
    <t>TqGGS00mbEqN2V8KJncOBw==</t>
  </si>
  <si>
    <t>474925f4-3872-4eb8-b482-f52c89db29a9573</t>
  </si>
  <si>
    <t>AW00029414</t>
  </si>
  <si>
    <t>a2aNADQpe0ywLHgFcNwyvA==</t>
  </si>
  <si>
    <t>474925f4-3872-4eb8-b482-f52c89db29a9574</t>
  </si>
  <si>
    <t>AW00011420</t>
  </si>
  <si>
    <t>yNqAUtWOdEK4wbUQpl0r9A==</t>
  </si>
  <si>
    <t>474925f4-3872-4eb8-b482-f52c89db29a9575</t>
  </si>
  <si>
    <t>AW00012541</t>
  </si>
  <si>
    <t>dF5Q5Pzr7kWfpy0Q9WktLw==</t>
  </si>
  <si>
    <t>474925f4-3872-4eb8-b482-f52c89db29a9576</t>
  </si>
  <si>
    <t>AW00012606</t>
  </si>
  <si>
    <t>UU0Zhc/QhUGIGWOcQZKxbQ==</t>
  </si>
  <si>
    <t>474925f4-3872-4eb8-b482-f52c89db29a9577</t>
  </si>
  <si>
    <t>AW00013537</t>
  </si>
  <si>
    <t>HPR+bImSFUGiYM9p8GhqwQ==</t>
  </si>
  <si>
    <t>474925f4-3872-4eb8-b482-f52c89db29a9578</t>
  </si>
  <si>
    <t>AW00013766</t>
  </si>
  <si>
    <t>j8ttWyZO2UK04l0gzHYiTw==</t>
  </si>
  <si>
    <t>474925f4-3872-4eb8-b482-f52c89db29a9579</t>
  </si>
  <si>
    <t>AW00013823</t>
  </si>
  <si>
    <t>OZb9/x9JlEub04gy8oI8ew==</t>
  </si>
  <si>
    <t>474925f4-3872-4eb8-b482-f52c89db29a9580</t>
  </si>
  <si>
    <t>AW00014141</t>
  </si>
  <si>
    <t>9uO2lV0PB0+VKWHmkp2saQ==</t>
  </si>
  <si>
    <t>474925f4-3872-4eb8-b482-f52c89db29a9581</t>
  </si>
  <si>
    <t>AW00014719</t>
  </si>
  <si>
    <t>GmhE8gPUFUuu3iOL/icCIA==</t>
  </si>
  <si>
    <t>474925f4-3872-4eb8-b482-f52c89db29a9582</t>
  </si>
  <si>
    <t>AW00014810</t>
  </si>
  <si>
    <t>BoqxhFaRF0S/Ipa7IEZlNQ==</t>
  </si>
  <si>
    <t>474925f4-3872-4eb8-b482-f52c89db29a9583</t>
  </si>
  <si>
    <t>AW00014942</t>
  </si>
  <si>
    <t>CY6k5OWb2UOPwphhcIzi2w==</t>
  </si>
  <si>
    <t>474925f4-3872-4eb8-b482-f52c89db29a9584</t>
  </si>
  <si>
    <t>AW00016285</t>
  </si>
  <si>
    <t>z1FixgsyJUKMvSZCHzzo3A==</t>
  </si>
  <si>
    <t>474925f4-3872-4eb8-b482-f52c89db29a9585</t>
  </si>
  <si>
    <t>AW00016312</t>
  </si>
  <si>
    <t>Kle/96zrt0SNYCEweZbntA==</t>
  </si>
  <si>
    <t>474925f4-3872-4eb8-b482-f52c89db29a9586</t>
  </si>
  <si>
    <t>AW00016555</t>
  </si>
  <si>
    <t>7+lR7h/SbEuy8/zUvDUHsQ==</t>
  </si>
  <si>
    <t>474925f4-3872-4eb8-b482-f52c89db29a9587</t>
  </si>
  <si>
    <t>AW00017766</t>
  </si>
  <si>
    <t>unduA3u4WUOEyPqem1z8bg==</t>
  </si>
  <si>
    <t>474925f4-3872-4eb8-b482-f52c89db29a9588</t>
  </si>
  <si>
    <t>AW00017956</t>
  </si>
  <si>
    <t>PzsJEUygDk2F1HrFmvu6GA==</t>
  </si>
  <si>
    <t>474925f4-3872-4eb8-b482-f52c89db29a9589</t>
  </si>
  <si>
    <t>AW00019367</t>
  </si>
  <si>
    <t>TublDFbINESAKLbxCNyBcA==</t>
  </si>
  <si>
    <t>474925f4-3872-4eb8-b482-f52c89db29a9590</t>
  </si>
  <si>
    <t>AW00019516</t>
  </si>
  <si>
    <t>/UYDRxTuhEq4HyxWmispdQ==</t>
  </si>
  <si>
    <t>474925f4-3872-4eb8-b482-f52c89db29a9591</t>
  </si>
  <si>
    <t>AW00020044</t>
  </si>
  <si>
    <t>/VYe7qPYVkaNbFizpDOx0w==</t>
  </si>
  <si>
    <t>474925f4-3872-4eb8-b482-f52c89db29a9592</t>
  </si>
  <si>
    <t>AW00020905</t>
  </si>
  <si>
    <t>oRoesy5/ykyu+z+vg/JYGw==</t>
  </si>
  <si>
    <t>474925f4-3872-4eb8-b482-f52c89db29a9593</t>
  </si>
  <si>
    <t>AW00020956</t>
  </si>
  <si>
    <t>hdE8//Bgz0upX60GJHENbw==</t>
  </si>
  <si>
    <t>474925f4-3872-4eb8-b482-f52c89db29a9594</t>
  </si>
  <si>
    <t>AW00020957</t>
  </si>
  <si>
    <t>V+eZn4LPJ06S6loYp2WxfA==</t>
  </si>
  <si>
    <t>474925f4-3872-4eb8-b482-f52c89db29a9595</t>
  </si>
  <si>
    <t>AW00020961</t>
  </si>
  <si>
    <t>ge2Udre/pEe0gxBvoWC9GQ==</t>
  </si>
  <si>
    <t>474925f4-3872-4eb8-b482-f52c89db29a9596</t>
  </si>
  <si>
    <t>AW00021022</t>
  </si>
  <si>
    <t>CUxpL0nNIUOPA7myWZzPmg==</t>
  </si>
  <si>
    <t>474925f4-3872-4eb8-b482-f52c89db29a9597</t>
  </si>
  <si>
    <t>AW00022417</t>
  </si>
  <si>
    <t>kf9FDj68bk2xBXWEaH3Q3g==</t>
  </si>
  <si>
    <t>474925f4-3872-4eb8-b482-f52c89db29a9598</t>
  </si>
  <si>
    <t>AW00022527</t>
  </si>
  <si>
    <t>lSzSIEeLZ0S8aDj3Ztw00A==</t>
  </si>
  <si>
    <t>474925f4-3872-4eb8-b482-f52c89db29a9599</t>
  </si>
  <si>
    <t>AW00022632</t>
  </si>
  <si>
    <t>K/a5JgHEOEWgo/tYUdbHSQ==</t>
  </si>
  <si>
    <t>474925f4-3872-4eb8-b482-f52c89db29a9600</t>
  </si>
  <si>
    <t>AW00027773</t>
  </si>
  <si>
    <t>sOGoLUn2EkqMUBfyZJ+3kQ==</t>
  </si>
  <si>
    <t>474925f4-3872-4eb8-b482-f52c89db29a9601</t>
  </si>
  <si>
    <t>AW00028395</t>
  </si>
  <si>
    <t>3Iix0k2ImUGSVZ8Rz/74ZA==</t>
  </si>
  <si>
    <t>474925f4-3872-4eb8-b482-f52c89db29a9602</t>
  </si>
  <si>
    <t>AW00029413</t>
  </si>
  <si>
    <t>v2jhQ1nR1UevbzS8CooUxw==</t>
  </si>
  <si>
    <t>474925f4-3872-4eb8-b482-f52c89db29a9603</t>
  </si>
  <si>
    <t>AW00011425</t>
  </si>
  <si>
    <t>FYwDwcvmwkyE2s7VEltqlA==</t>
  </si>
  <si>
    <t>474925f4-3872-4eb8-b482-f52c89db29a9604</t>
  </si>
  <si>
    <t>AW00012373</t>
  </si>
  <si>
    <t>Dt0rx37TM0KgDfoQUmpGgg==</t>
  </si>
  <si>
    <t>474925f4-3872-4eb8-b482-f52c89db29a9605</t>
  </si>
  <si>
    <t>AW00012524</t>
  </si>
  <si>
    <t>tBr9ODUWbUCuoywIu56Z2Q==</t>
  </si>
  <si>
    <t>474925f4-3872-4eb8-b482-f52c89db29a9606</t>
  </si>
  <si>
    <t>AW00012534</t>
  </si>
  <si>
    <t>9xzmhFRVAkqH1jvi/qEF0A==</t>
  </si>
  <si>
    <t>474925f4-3872-4eb8-b482-f52c89db29a9607</t>
  </si>
  <si>
    <t>AW00012711</t>
  </si>
  <si>
    <t>e9VFJ2SA7Uq1WKaAt38XPA==</t>
  </si>
  <si>
    <t>474925f4-3872-4eb8-b482-f52c89db29a9608</t>
  </si>
  <si>
    <t>AW00013571</t>
  </si>
  <si>
    <t>uKSaPHxhOESQZzYxtkTS0A==</t>
  </si>
  <si>
    <t>474925f4-3872-4eb8-b482-f52c89db29a9609</t>
  </si>
  <si>
    <t>AW00014845</t>
  </si>
  <si>
    <t>UEeQyhVLqkiIDNgGCLLj8g==</t>
  </si>
  <si>
    <t>474925f4-3872-4eb8-b482-f52c89db29a9610</t>
  </si>
  <si>
    <t>AW00014848</t>
  </si>
  <si>
    <t>CJkJcmpY7U6UJ61pNf3fHg==</t>
  </si>
  <si>
    <t>474925f4-3872-4eb8-b482-f52c89db29a9611</t>
  </si>
  <si>
    <t>AW00014932</t>
  </si>
  <si>
    <t>SQvN7GJWdkK2EahjwTmfNA==</t>
  </si>
  <si>
    <t>474925f4-3872-4eb8-b482-f52c89db29a9612</t>
  </si>
  <si>
    <t>AW00014989</t>
  </si>
  <si>
    <t>yuEfAy3Yb0WIdwZshGF3Bw==</t>
  </si>
  <si>
    <t>474925f4-3872-4eb8-b482-f52c89db29a9613</t>
  </si>
  <si>
    <t>AW00016288</t>
  </si>
  <si>
    <t>XPNMrbWOiUGP5z7PTzMbWg==</t>
  </si>
  <si>
    <t>474925f4-3872-4eb8-b482-f52c89db29a9614</t>
  </si>
  <si>
    <t>AW00016291</t>
  </si>
  <si>
    <t>IH84gOHgWUWwCdZgWc1ZRQ==</t>
  </si>
  <si>
    <t>474925f4-3872-4eb8-b482-f52c89db29a9615</t>
  </si>
  <si>
    <t>AW00016433</t>
  </si>
  <si>
    <t>CwejAHY/zUmWKtfjzikBig==</t>
  </si>
  <si>
    <t>474925f4-3872-4eb8-b482-f52c89db29a9616</t>
  </si>
  <si>
    <t>AW00016440</t>
  </si>
  <si>
    <t>FuNucAMVYEyv2ToTyz40wA==</t>
  </si>
  <si>
    <t>474925f4-3872-4eb8-b482-f52c89db29a9617</t>
  </si>
  <si>
    <t>AW00016533</t>
  </si>
  <si>
    <t>e5YUnf0O+UiaGYspzT9tZw==</t>
  </si>
  <si>
    <t>474925f4-3872-4eb8-b482-f52c89db29a9618</t>
  </si>
  <si>
    <t>AW00016580</t>
  </si>
  <si>
    <t>5EK/ij4CG0as0fGMzXqLtw==</t>
  </si>
  <si>
    <t>474925f4-3872-4eb8-b482-f52c89db29a9619</t>
  </si>
  <si>
    <t>AW00017773</t>
  </si>
  <si>
    <t>aujxEkttlU2C+Du0aK1EKQ==</t>
  </si>
  <si>
    <t>474925f4-3872-4eb8-b482-f52c89db29a9620</t>
  </si>
  <si>
    <t>AW00017850</t>
  </si>
  <si>
    <t>F0eRCl0wcUKVVkcxaDIweg==</t>
  </si>
  <si>
    <t>474925f4-3872-4eb8-b482-f52c89db29a9621</t>
  </si>
  <si>
    <t>AW00017944</t>
  </si>
  <si>
    <t>Px1fPMiHtEafaScWpdLrBw==</t>
  </si>
  <si>
    <t>474925f4-3872-4eb8-b482-f52c89db29a9622</t>
  </si>
  <si>
    <t>AW00018009</t>
  </si>
  <si>
    <t>ucbypPuzQUG75BPVjIqH1A==</t>
  </si>
  <si>
    <t>474925f4-3872-4eb8-b482-f52c89db29a9623</t>
  </si>
  <si>
    <t>AW00018628</t>
  </si>
  <si>
    <t>fCYHDGVj10KQvEmrqLyi1A==</t>
  </si>
  <si>
    <t>474925f4-3872-4eb8-b482-f52c89db29a9624</t>
  </si>
  <si>
    <t>AW00019327</t>
  </si>
  <si>
    <t>OlQ6BhhbFUGcxiYe0+p0uQ==</t>
  </si>
  <si>
    <t>474925f4-3872-4eb8-b482-f52c89db29a9625</t>
  </si>
  <si>
    <t>AW00019923</t>
  </si>
  <si>
    <t>1CCmPNKeLEyUiSjMwSxdtA==</t>
  </si>
  <si>
    <t>474925f4-3872-4eb8-b482-f52c89db29a9626</t>
  </si>
  <si>
    <t>AW00019945</t>
  </si>
  <si>
    <t>XJO9GqE6iEqUGVOdUrSirA==</t>
  </si>
  <si>
    <t>474925f4-3872-4eb8-b482-f52c89db29a9627</t>
  </si>
  <si>
    <t>AW00020568</t>
  </si>
  <si>
    <t>YSDwsDgFnUmWxKcskEbhFQ==</t>
  </si>
  <si>
    <t>474925f4-3872-4eb8-b482-f52c89db29a9628</t>
  </si>
  <si>
    <t>AW00021062</t>
  </si>
  <si>
    <t>Bnr9Q9IV+kqFJ1eUixsRJw==</t>
  </si>
  <si>
    <t>474925f4-3872-4eb8-b482-f52c89db29a9629</t>
  </si>
  <si>
    <t>AW00021538</t>
  </si>
  <si>
    <t>xD14KIaL8EulR+P/sgYoig==</t>
  </si>
  <si>
    <t>474925f4-3872-4eb8-b482-f52c89db29a9630</t>
  </si>
  <si>
    <t>AW00021670</t>
  </si>
  <si>
    <t>jXYPoS0GKkKrTbBcpKio4g==</t>
  </si>
  <si>
    <t>474925f4-3872-4eb8-b482-f52c89db29a9631</t>
  </si>
  <si>
    <t>AW00022435</t>
  </si>
  <si>
    <t>rpK9b32K/0alwpfgGnIgVA==</t>
  </si>
  <si>
    <t>474925f4-3872-4eb8-b482-f52c89db29a9632</t>
  </si>
  <si>
    <t>AW00022555</t>
  </si>
  <si>
    <t>uNCDejbUokSr36SL0xKcWA==</t>
  </si>
  <si>
    <t>474925f4-3872-4eb8-b482-f52c89db29a9633</t>
  </si>
  <si>
    <t>AW00022649</t>
  </si>
  <si>
    <t>iESYRaRJh0uj0/28MhSPaw==</t>
  </si>
  <si>
    <t>474925f4-3872-4eb8-b482-f52c89db29a9634</t>
  </si>
  <si>
    <t>AW00022696</t>
  </si>
  <si>
    <t>9pBbGDiGrEuYJ7PionWcRA==</t>
  </si>
  <si>
    <t>474925f4-3872-4eb8-b482-f52c89db29a9635</t>
  </si>
  <si>
    <t>AW00023621</t>
  </si>
  <si>
    <t>OFzM4IzaX0ahDxG9A1fAlQ==</t>
  </si>
  <si>
    <t>474925f4-3872-4eb8-b482-f52c89db29a9636</t>
  </si>
  <si>
    <t>AW00023748</t>
  </si>
  <si>
    <t>XFqio3CRaUuyWJQOyW2oHA==</t>
  </si>
  <si>
    <t>474925f4-3872-4eb8-b482-f52c89db29a9637</t>
  </si>
  <si>
    <t>AW00024116</t>
  </si>
  <si>
    <t>SYMqofUPOUmRF/UxAflXpg==</t>
  </si>
  <si>
    <t>474925f4-3872-4eb8-b482-f52c89db29a9638</t>
  </si>
  <si>
    <t>AW00024125</t>
  </si>
  <si>
    <t>CROUPNtz2EGrYp5GBfI2nQ==</t>
  </si>
  <si>
    <t>474925f4-3872-4eb8-b482-f52c89db29a9639</t>
  </si>
  <si>
    <t>AW00025513</t>
  </si>
  <si>
    <t>9vf+hCXr706UyxUrRfM6ag==</t>
  </si>
  <si>
    <t>474925f4-3872-4eb8-b482-f52c89db29a9640</t>
  </si>
  <si>
    <t>AW00025570</t>
  </si>
  <si>
    <t>LPZnh6Lq60CjKTj/zzOgQg==</t>
  </si>
  <si>
    <t>474925f4-3872-4eb8-b482-f52c89db29a9641</t>
  </si>
  <si>
    <t>AW00025696</t>
  </si>
  <si>
    <t>kV36cVPavEuuKB5j2WsCdA==</t>
  </si>
  <si>
    <t>474925f4-3872-4eb8-b482-f52c89db29a9642</t>
  </si>
  <si>
    <t>AW00026224</t>
  </si>
  <si>
    <t>runB6t3vdk+aSycUz67N3w==</t>
  </si>
  <si>
    <t>474925f4-3872-4eb8-b482-f52c89db29a9643</t>
  </si>
  <si>
    <t>AW00026394</t>
  </si>
  <si>
    <t>DkSuJLIHUUeX/FL7blIHyQ==</t>
  </si>
  <si>
    <t>474925f4-3872-4eb8-b482-f52c89db29a9644</t>
  </si>
  <si>
    <t>AW00026835</t>
  </si>
  <si>
    <t>vghAkYALSk29ka/YieRkdQ==</t>
  </si>
  <si>
    <t>474925f4-3872-4eb8-b482-f52c89db29a9645</t>
  </si>
  <si>
    <t>AW00026854</t>
  </si>
  <si>
    <t>10BGMdp6+USYTK3/f38hRg==</t>
  </si>
  <si>
    <t>474925f4-3872-4eb8-b482-f52c89db29a9646</t>
  </si>
  <si>
    <t>AW00027934</t>
  </si>
  <si>
    <t>U552dGWhjESS+XnzxCx2ag==</t>
  </si>
  <si>
    <t>474925f4-3872-4eb8-b482-f52c89db29a9647</t>
  </si>
  <si>
    <t>AW00028724</t>
  </si>
  <si>
    <t>gDhjVV5qMkmdiNqlpV40VA==</t>
  </si>
  <si>
    <t>474925f4-3872-4eb8-b482-f52c89db29a9648</t>
  </si>
  <si>
    <t>AW00028727</t>
  </si>
  <si>
    <t>HhDQnPSF5EKKGrNfpb8vRQ==</t>
  </si>
  <si>
    <t>474925f4-3872-4eb8-b482-f52c89db29a9649</t>
  </si>
  <si>
    <t>AW00029471</t>
  </si>
  <si>
    <t>+vIFImbjtEytyRUhyBHo9Q==</t>
  </si>
  <si>
    <t>474925f4-3872-4eb8-b482-f52c89db29a9650</t>
  </si>
  <si>
    <t>AW00011346</t>
  </si>
  <si>
    <t>WuWfCog7CUqwVeBXmUxm0w==</t>
  </si>
  <si>
    <t>474925f4-3872-4eb8-b482-f52c89db29a9651</t>
  </si>
  <si>
    <t>AW00011577</t>
  </si>
  <si>
    <t>ispuYKzRFkuOp5u0UcTa+A==</t>
  </si>
  <si>
    <t>474925f4-3872-4eb8-b482-f52c89db29a9652</t>
  </si>
  <si>
    <t>AW00012494</t>
  </si>
  <si>
    <t>b2R99Gr6zUiLgQqe/ymsFw==</t>
  </si>
  <si>
    <t>474925f4-3872-4eb8-b482-f52c89db29a9653</t>
  </si>
  <si>
    <t>AW00012552</t>
  </si>
  <si>
    <t>R7Nx1I58rk6J6ZZFrfYc9g==</t>
  </si>
  <si>
    <t>474925f4-3872-4eb8-b482-f52c89db29a9654</t>
  </si>
  <si>
    <t>AW00012660</t>
  </si>
  <si>
    <t>iSLCcNYTYkeldrKhTPbx0A==</t>
  </si>
  <si>
    <t>474925f4-3872-4eb8-b482-f52c89db29a9655</t>
  </si>
  <si>
    <t>AW00013499</t>
  </si>
  <si>
    <t>VstCGhyto0aLWGbvkGPPrA==</t>
  </si>
  <si>
    <t>474925f4-3872-4eb8-b482-f52c89db29a9656</t>
  </si>
  <si>
    <t>AW00013802</t>
  </si>
  <si>
    <t>BaDO8YCWI02zESGGLHhHSg==</t>
  </si>
  <si>
    <t>474925f4-3872-4eb8-b482-f52c89db29a9657</t>
  </si>
  <si>
    <t>AW00013813</t>
  </si>
  <si>
    <t>/pdghUABp0SEOkJpBiAwjQ==</t>
  </si>
  <si>
    <t>474925f4-3872-4eb8-b482-f52c89db29a9658</t>
  </si>
  <si>
    <t>AW00014154</t>
  </si>
  <si>
    <t>JjxZKCdDekqVPWvJCkVdQw==</t>
  </si>
  <si>
    <t>474925f4-3872-4eb8-b482-f52c89db29a9659</t>
  </si>
  <si>
    <t>AW00014201</t>
  </si>
  <si>
    <t>I04LoYWu5kWhIhQKCcBUJQ==</t>
  </si>
  <si>
    <t>474925f4-3872-4eb8-b482-f52c89db29a9660</t>
  </si>
  <si>
    <t>AW00014766</t>
  </si>
  <si>
    <t>qc+spru2Rk6XoMklfwSVhw==</t>
  </si>
  <si>
    <t>474925f4-3872-4eb8-b482-f52c89db29a9661</t>
  </si>
  <si>
    <t>AW00015651</t>
  </si>
  <si>
    <t>+HozOF3UHkOyDBRc1Z91Fg==</t>
  </si>
  <si>
    <t>474925f4-3872-4eb8-b482-f52c89db29a9662</t>
  </si>
  <si>
    <t>AW00016052</t>
  </si>
  <si>
    <t>aWnBs1FuvEuv+PAzX9CEtw==</t>
  </si>
  <si>
    <t>474925f4-3872-4eb8-b482-f52c89db29a9663</t>
  </si>
  <si>
    <t>AW00016261</t>
  </si>
  <si>
    <t>uLcdFSlOS0OCzYON/f677w==</t>
  </si>
  <si>
    <t>474925f4-3872-4eb8-b482-f52c89db29a9664</t>
  </si>
  <si>
    <t>AW00016532</t>
  </si>
  <si>
    <t>dew/433GxU+2dPvGyj+kbQ==</t>
  </si>
  <si>
    <t>474925f4-3872-4eb8-b482-f52c89db29a9665</t>
  </si>
  <si>
    <t>AW00016559</t>
  </si>
  <si>
    <t>2R84PIyMI0ufLDmO5h3jGQ==</t>
  </si>
  <si>
    <t>474925f4-3872-4eb8-b482-f52c89db29a9666</t>
  </si>
  <si>
    <t>AW00016566</t>
  </si>
  <si>
    <t>Rur38g95jEanv/1ab08bzw==</t>
  </si>
  <si>
    <t>474925f4-3872-4eb8-b482-f52c89db29a9667</t>
  </si>
  <si>
    <t>AW00019033</t>
  </si>
  <si>
    <t>IguWearA9EyO8C4128Xmdg==</t>
  </si>
  <si>
    <t>474925f4-3872-4eb8-b482-f52c89db29a9668</t>
  </si>
  <si>
    <t>AW00019458</t>
  </si>
  <si>
    <t>6/IMi8MUjUGcCKYEt52xSw==</t>
  </si>
  <si>
    <t>474925f4-3872-4eb8-b482-f52c89db29a9669</t>
  </si>
  <si>
    <t>AW00020932</t>
  </si>
  <si>
    <t>aq+Rrc3lHUu6OIbH8s+znQ==</t>
  </si>
  <si>
    <t>474925f4-3872-4eb8-b482-f52c89db29a9670</t>
  </si>
  <si>
    <t>AW00021860</t>
  </si>
  <si>
    <t>Ou80IW0VmUOPDEx0RC2bhg==</t>
  </si>
  <si>
    <t>474925f4-3872-4eb8-b482-f52c89db29a9671</t>
  </si>
  <si>
    <t>AW00022625</t>
  </si>
  <si>
    <t>SK5V9I86nUCh8409QtWw5g==</t>
  </si>
  <si>
    <t>474925f4-3872-4eb8-b482-f52c89db29a9672</t>
  </si>
  <si>
    <t>AW00023596</t>
  </si>
  <si>
    <t>hIKooJc4EkmayCQDT8KKXg==</t>
  </si>
  <si>
    <t>474925f4-3872-4eb8-b482-f52c89db29a9673</t>
  </si>
  <si>
    <t>AW00023600</t>
  </si>
  <si>
    <t>N6Dbh3IzukCIEjbma1XKqQ==</t>
  </si>
  <si>
    <t>474925f4-3872-4eb8-b482-f52c89db29a9674</t>
  </si>
  <si>
    <t>AW00023744</t>
  </si>
  <si>
    <t>eiOPibz6KUWHDqAvcU0LnQ==</t>
  </si>
  <si>
    <t>474925f4-3872-4eb8-b482-f52c89db29a9675</t>
  </si>
  <si>
    <t>AW00023913</t>
  </si>
  <si>
    <t>dpVWpK9qj0OXX4B2ZyFoNA==</t>
  </si>
  <si>
    <t>474925f4-3872-4eb8-b482-f52c89db29a9676</t>
  </si>
  <si>
    <t>AW00024142</t>
  </si>
  <si>
    <t>N7OodYeYTk2Ml6Vh/8qQFw==</t>
  </si>
  <si>
    <t>474925f4-3872-4eb8-b482-f52c89db29a9677</t>
  </si>
  <si>
    <t>AW00024724</t>
  </si>
  <si>
    <t>jF1zALupG0y/+fW5O7jASA==</t>
  </si>
  <si>
    <t>474925f4-3872-4eb8-b482-f52c89db29a9678</t>
  </si>
  <si>
    <t>AW00024842</t>
  </si>
  <si>
    <t>Jf5NJeJkBUSqiLivXo28jw==</t>
  </si>
  <si>
    <t>474925f4-3872-4eb8-b482-f52c89db29a9679</t>
  </si>
  <si>
    <t>AW00026838</t>
  </si>
  <si>
    <t>WglFl/Xsa02ob6p6MJ/blA==</t>
  </si>
  <si>
    <t>474925f4-3872-4eb8-b482-f52c89db29a9680</t>
  </si>
  <si>
    <t>AW00027138</t>
  </si>
  <si>
    <t>QYFZmgYHakqFczHrTVsflg==</t>
  </si>
  <si>
    <t>474925f4-3872-4eb8-b482-f52c89db29a9681</t>
  </si>
  <si>
    <t>AW00027302</t>
  </si>
  <si>
    <t>zDDSl5PGgUe/ixkYJTZIYg==</t>
  </si>
  <si>
    <t>474925f4-3872-4eb8-b482-f52c89db29a9682</t>
  </si>
  <si>
    <t>AW00027895</t>
  </si>
  <si>
    <t>KSOMmugxWE2uXcTQmKzehA==</t>
  </si>
  <si>
    <t>474925f4-3872-4eb8-b482-f52c89db29a9683</t>
  </si>
  <si>
    <t>AW00028550</t>
  </si>
  <si>
    <t>DMla+HrfmEmFSxLw/pY9Dg==</t>
  </si>
  <si>
    <t>474925f4-3872-4eb8-b482-f52c89db29a9684</t>
  </si>
  <si>
    <t>AW00028886</t>
  </si>
  <si>
    <t>fAnakBmu6UKjFZnCgt8A0w==</t>
  </si>
  <si>
    <t>474925f4-3872-4eb8-b482-f52c89db29a9685</t>
  </si>
  <si>
    <t>AW00028909</t>
  </si>
  <si>
    <t>0zsmAs+87kKzdVjlZgZWEg==</t>
  </si>
  <si>
    <t>474925f4-3872-4eb8-b482-f52c89db29a9686</t>
  </si>
  <si>
    <t>AW00029372</t>
  </si>
  <si>
    <t>5RPU0pacL02Aqj73s/UI/w==</t>
  </si>
  <si>
    <t>474925f4-3872-4eb8-b482-f52c89db29a9687</t>
  </si>
  <si>
    <t>AW00029470</t>
  </si>
  <si>
    <t>ux4KbOLqnUW8kQxUwGdHrg==</t>
  </si>
  <si>
    <t>474925f4-3872-4eb8-b482-f52c89db29a9688</t>
  </si>
  <si>
    <t>AW00011248</t>
  </si>
  <si>
    <t>Hia6abQ3jkeomSLcbna3vw==</t>
  </si>
  <si>
    <t>474925f4-3872-4eb8-b482-f52c89db29a9689</t>
  </si>
  <si>
    <t>AW00011433</t>
  </si>
  <si>
    <t>xWNoktk0FkSVYA4XIKUycQ==</t>
  </si>
  <si>
    <t>474925f4-3872-4eb8-b482-f52c89db29a9690</t>
  </si>
  <si>
    <t>AW00012490</t>
  </si>
  <si>
    <t>KP4zpvoAz06zPlc0O2cJSw==</t>
  </si>
  <si>
    <t>474925f4-3872-4eb8-b482-f52c89db29a9691</t>
  </si>
  <si>
    <t>AW00012614</t>
  </si>
  <si>
    <t>jLGklKeWHk6kAQLnxefIHg==</t>
  </si>
  <si>
    <t>474925f4-3872-4eb8-b482-f52c89db29a9692</t>
  </si>
  <si>
    <t>AW00012659</t>
  </si>
  <si>
    <t>8o+mgP0YEUS2HVk6uciDpw==</t>
  </si>
  <si>
    <t>474925f4-3872-4eb8-b482-f52c89db29a9693</t>
  </si>
  <si>
    <t>AW00012719</t>
  </si>
  <si>
    <t>4sH5fBbdS0CI9x2vPiSbJQ==</t>
  </si>
  <si>
    <t>474925f4-3872-4eb8-b482-f52c89db29a9694</t>
  </si>
  <si>
    <t>AW00013773</t>
  </si>
  <si>
    <t>G+8neDExJUuX5qHeUkU/8w==</t>
  </si>
  <si>
    <t>474925f4-3872-4eb8-b482-f52c89db29a9695</t>
  </si>
  <si>
    <t>AW00013832</t>
  </si>
  <si>
    <t>OZVL90Ey0kykajoUxdJZmg==</t>
  </si>
  <si>
    <t>474925f4-3872-4eb8-b482-f52c89db29a9696</t>
  </si>
  <si>
    <t>AW00014168</t>
  </si>
  <si>
    <t>0yB8b7cLsUK+qhGRz+Bhog==</t>
  </si>
  <si>
    <t>474925f4-3872-4eb8-b482-f52c89db29a9697</t>
  </si>
  <si>
    <t>AW00014538</t>
  </si>
  <si>
    <t>S4y8skzhPE2jKQvuDp2Oqw==</t>
  </si>
  <si>
    <t>474925f4-3872-4eb8-b482-f52c89db29a9698</t>
  </si>
  <si>
    <t>AW00014818</t>
  </si>
  <si>
    <t>WVJ/T8TOUkWpulbFH7spsg==</t>
  </si>
  <si>
    <t>474925f4-3872-4eb8-b482-f52c89db29a9699</t>
  </si>
  <si>
    <t>AW00014965</t>
  </si>
  <si>
    <t>gdZdA9Wxb0aRDXa1AEFW0A==</t>
  </si>
  <si>
    <t>474925f4-3872-4eb8-b482-f52c89db29a9700</t>
  </si>
  <si>
    <t>AW00016398</t>
  </si>
  <si>
    <t>LRtQpBPm2E6iH/7JCho0hw==</t>
  </si>
  <si>
    <t>474925f4-3872-4eb8-b482-f52c89db29a9701</t>
  </si>
  <si>
    <t>AW00017108</t>
  </si>
  <si>
    <t>2dC1UTlwKEeNfECdD0Zcfw==</t>
  </si>
  <si>
    <t>474925f4-3872-4eb8-b482-f52c89db29a9702</t>
  </si>
  <si>
    <t>AW00017195</t>
  </si>
  <si>
    <t>uQ4ER5fMQ06TkzuxTK5X+Q==</t>
  </si>
  <si>
    <t>474925f4-3872-4eb8-b482-f52c89db29a9703</t>
  </si>
  <si>
    <t>AW00017641</t>
  </si>
  <si>
    <t>rW55PTT7ZkG9TCw0AYj34w==</t>
  </si>
  <si>
    <t>474925f4-3872-4eb8-b482-f52c89db29a9704</t>
  </si>
  <si>
    <t>AW00017714</t>
  </si>
  <si>
    <t>E0fWqvBZsUKxsyGJDqpSMQ==</t>
  </si>
  <si>
    <t>474925f4-3872-4eb8-b482-f52c89db29a9705</t>
  </si>
  <si>
    <t>AW00017830</t>
  </si>
  <si>
    <t>raKdEdOFJEqqfREkvDN+kg==</t>
  </si>
  <si>
    <t>474925f4-3872-4eb8-b482-f52c89db29a9706</t>
  </si>
  <si>
    <t>AW00019182</t>
  </si>
  <si>
    <t>V8QGcTy5oUO6r3Gyne2DfQ==</t>
  </si>
  <si>
    <t>474925f4-3872-4eb8-b482-f52c89db29a9707</t>
  </si>
  <si>
    <t>AW00019280</t>
  </si>
  <si>
    <t>8xAQLscuGEquw+BMQy2ghA==</t>
  </si>
  <si>
    <t>474925f4-3872-4eb8-b482-f52c89db29a9708</t>
  </si>
  <si>
    <t>AW00019390</t>
  </si>
  <si>
    <t>1NCt0Ym4NEunQwtwZQAuQA==</t>
  </si>
  <si>
    <t>474925f4-3872-4eb8-b482-f52c89db29a9709</t>
  </si>
  <si>
    <t>AW00019446</t>
  </si>
  <si>
    <t>VOXTu87cFkmc45/TMI+csw==</t>
  </si>
  <si>
    <t>474925f4-3872-4eb8-b482-f52c89db29a9710</t>
  </si>
  <si>
    <t>AW00019943</t>
  </si>
  <si>
    <t>eeAhzRuHSUyQOeVy3iIHrA==</t>
  </si>
  <si>
    <t>474925f4-3872-4eb8-b482-f52c89db29a9711</t>
  </si>
  <si>
    <t>AW00020857</t>
  </si>
  <si>
    <t>QbZrRZHVbUuYIhvIjbASUg==</t>
  </si>
  <si>
    <t>474925f4-3872-4eb8-b482-f52c89db29a9712</t>
  </si>
  <si>
    <t>AW00020935</t>
  </si>
  <si>
    <t>2LBdvggy8kmgfpbxzU+G/Q==</t>
  </si>
  <si>
    <t>474925f4-3872-4eb8-b482-f52c89db29a9713</t>
  </si>
  <si>
    <t>AW00021818</t>
  </si>
  <si>
    <t>0EaNCmgoN0OH+UUtd/U66A==</t>
  </si>
  <si>
    <t>474925f4-3872-4eb8-b482-f52c89db29a9714</t>
  </si>
  <si>
    <t>AW00022314</t>
  </si>
  <si>
    <t>JAVTD6ZJQEu02LYECQQ2Jw==</t>
  </si>
  <si>
    <t>474925f4-3872-4eb8-b482-f52c89db29a9715</t>
  </si>
  <si>
    <t>AW00022831</t>
  </si>
  <si>
    <t>t2g/Zk65I0uOg8Ff+jnYZg==</t>
  </si>
  <si>
    <t>474925f4-3872-4eb8-b482-f52c89db29a9716</t>
  </si>
  <si>
    <t>AW00023778</t>
  </si>
  <si>
    <t>kouh9iVXDE6vynSkBu7Vtg==</t>
  </si>
  <si>
    <t>474925f4-3872-4eb8-b482-f52c89db29a9717</t>
  </si>
  <si>
    <t>AW00025614</t>
  </si>
  <si>
    <t>DnKKpPRzxUGnM6H9HdDw8A==</t>
  </si>
  <si>
    <t>474925f4-3872-4eb8-b482-f52c89db29a9718</t>
  </si>
  <si>
    <t>AW00026853</t>
  </si>
  <si>
    <t>TwMq57Bvbk2foIVatOgaAw==</t>
  </si>
  <si>
    <t>474925f4-3872-4eb8-b482-f52c89db29a9719</t>
  </si>
  <si>
    <t>AW00027311</t>
  </si>
  <si>
    <t>70+Yex7p3k2vAhR3L+mdUg==</t>
  </si>
  <si>
    <t>474925f4-3872-4eb8-b482-f52c89db29a9720</t>
  </si>
  <si>
    <t>AW00027322</t>
  </si>
  <si>
    <t>UMTOAHvRVU6PWAXKFEeryg==</t>
  </si>
  <si>
    <t>474925f4-3872-4eb8-b482-f52c89db29a9721</t>
  </si>
  <si>
    <t>AW00027771</t>
  </si>
  <si>
    <t>8xviN7thxUWBbuPw9fAvfA==</t>
  </si>
  <si>
    <t>474925f4-3872-4eb8-b482-f52c89db29a9722</t>
  </si>
  <si>
    <t>AW00027854</t>
  </si>
  <si>
    <t>U/06yKUpxU+A44l1Z0r2kA==</t>
  </si>
  <si>
    <t>474925f4-3872-4eb8-b482-f52c89db29a9723</t>
  </si>
  <si>
    <t>AW00028466</t>
  </si>
  <si>
    <t>seh3psDeuE2a5xBZhjtNWw==</t>
  </si>
  <si>
    <t>474925f4-3872-4eb8-b482-f52c89db29a9724</t>
  </si>
  <si>
    <t>AW00012124</t>
  </si>
  <si>
    <t>tuWxWkGYA0GO6JU524ioYA==</t>
  </si>
  <si>
    <t>474925f4-3872-4eb8-b482-f52c89db29a9725</t>
  </si>
  <si>
    <t>AW00012523</t>
  </si>
  <si>
    <t>tZX3ZjKfH0maIia4Tu6f/Q==</t>
  </si>
  <si>
    <t>474925f4-3872-4eb8-b482-f52c89db29a9726</t>
  </si>
  <si>
    <t>AW00012565</t>
  </si>
  <si>
    <t>6/T7dbGcnUmcJ10d5wJjZw==</t>
  </si>
  <si>
    <t>474925f4-3872-4eb8-b482-f52c89db29a9727</t>
  </si>
  <si>
    <t>AW00013555</t>
  </si>
  <si>
    <t>Rn8DeSQDh0KEtudnvINtfg==</t>
  </si>
  <si>
    <t>474925f4-3872-4eb8-b482-f52c89db29a9728</t>
  </si>
  <si>
    <t>AW00014802</t>
  </si>
  <si>
    <t>6stlXlqNoUy216YFLMoVKA==</t>
  </si>
  <si>
    <t>474925f4-3872-4eb8-b482-f52c89db29a9729</t>
  </si>
  <si>
    <t>AW00014987</t>
  </si>
  <si>
    <t>o+27kbzH0E2wUHV2HmM4Nw==</t>
  </si>
  <si>
    <t>474925f4-3872-4eb8-b482-f52c89db29a9730</t>
  </si>
  <si>
    <t>AW00015053</t>
  </si>
  <si>
    <t>48Z+yfuIWEK4B2MCjI/WgA==</t>
  </si>
  <si>
    <t>474925f4-3872-4eb8-b482-f52c89db29a9731</t>
  </si>
  <si>
    <t>AW00015112</t>
  </si>
  <si>
    <t>0H9ZreeuAEqUIocaZpBr/Q==</t>
  </si>
  <si>
    <t>474925f4-3872-4eb8-b482-f52c89db29a9732</t>
  </si>
  <si>
    <t>AW00017975</t>
  </si>
  <si>
    <t>IJFywlMB2U+Y6QFIye2q0g==</t>
  </si>
  <si>
    <t>474925f4-3872-4eb8-b482-f52c89db29a9733</t>
  </si>
  <si>
    <t>AW00018159</t>
  </si>
  <si>
    <t>8c4N+CpYt0+jK9AdNZO1Vg==</t>
  </si>
  <si>
    <t>474925f4-3872-4eb8-b482-f52c89db29a9734</t>
  </si>
  <si>
    <t>AW00019481</t>
  </si>
  <si>
    <t>ichVNXSfHEyUm2XbHfsOWQ==</t>
  </si>
  <si>
    <t>474925f4-3872-4eb8-b482-f52c89db29a9735</t>
  </si>
  <si>
    <t>AW00020910</t>
  </si>
  <si>
    <t>NbjSmjcXa0Ovg3+fIGGVuw==</t>
  </si>
  <si>
    <t>474925f4-3872-4eb8-b482-f52c89db29a9736</t>
  </si>
  <si>
    <t>AW00022697</t>
  </si>
  <si>
    <t>UsKnX854F0+sdeYCCjp03g==</t>
  </si>
  <si>
    <t>474925f4-3872-4eb8-b482-f52c89db29a9737</t>
  </si>
  <si>
    <t>AW00023441</t>
  </si>
  <si>
    <t>/PAo+RlMgUiiFevlT/GZLw==</t>
  </si>
  <si>
    <t>474925f4-3872-4eb8-b482-f52c89db29a9738</t>
  </si>
  <si>
    <t>AW00023899</t>
  </si>
  <si>
    <t>GSjVCScaZ0i8rh42OvX1eA==</t>
  </si>
  <si>
    <t>474925f4-3872-4eb8-b482-f52c89db29a9739</t>
  </si>
  <si>
    <t>AW00024105</t>
  </si>
  <si>
    <t>4w3TTMtv60O2XGOOSwYdvA==</t>
  </si>
  <si>
    <t>474925f4-3872-4eb8-b482-f52c89db29a9740</t>
  </si>
  <si>
    <t>AW00024190</t>
  </si>
  <si>
    <t>fOaO3BOgz024BrKioy2QVA==</t>
  </si>
  <si>
    <t>474925f4-3872-4eb8-b482-f52c89db29a9741</t>
  </si>
  <si>
    <t>AW00024713</t>
  </si>
  <si>
    <t>8Cs4V9uSwEyhBerHbWL+1g==</t>
  </si>
  <si>
    <t>474925f4-3872-4eb8-b482-f52c89db29a9742</t>
  </si>
  <si>
    <t>AW00024877</t>
  </si>
  <si>
    <t>k0lalLIC4kGiWs4OAgqsEw==</t>
  </si>
  <si>
    <t>474925f4-3872-4eb8-b482-f52c89db29a9743</t>
  </si>
  <si>
    <t>AW00024882</t>
  </si>
  <si>
    <t>gouxD9+EmEK0zhofBdj9xw==</t>
  </si>
  <si>
    <t>474925f4-3872-4eb8-b482-f52c89db29a9744</t>
  </si>
  <si>
    <t>AW00025639</t>
  </si>
  <si>
    <t>JEnsKYj9BUKa4Wjjj/Dz0A==</t>
  </si>
  <si>
    <t>474925f4-3872-4eb8-b482-f52c89db29a9745</t>
  </si>
  <si>
    <t>AW00025791</t>
  </si>
  <si>
    <t>MxX2ZkJJxEiqDYs9a2MnbA==</t>
  </si>
  <si>
    <t>474925f4-3872-4eb8-b482-f52c89db29a9746</t>
  </si>
  <si>
    <t>AW00026413</t>
  </si>
  <si>
    <t>AqzdXmYGDUOCdTorZXT/HQ==</t>
  </si>
  <si>
    <t>474925f4-3872-4eb8-b482-f52c89db29a9747</t>
  </si>
  <si>
    <t>AW00027006</t>
  </si>
  <si>
    <t>PdnZ+oAovEafHEWiwrmauw==</t>
  </si>
  <si>
    <t>474925f4-3872-4eb8-b482-f52c89db29a9748</t>
  </si>
  <si>
    <t>AW00027122</t>
  </si>
  <si>
    <t>lWOAmO/HU0CDgN+28i4eFQ==</t>
  </si>
  <si>
    <t>474925f4-3872-4eb8-b482-f52c89db29a9749</t>
  </si>
  <si>
    <t>AW00027887</t>
  </si>
  <si>
    <t>kvn/w2Bav02stHuXnA7oqA==</t>
  </si>
  <si>
    <t>474925f4-3872-4eb8-b482-f52c89db29a9750</t>
  </si>
  <si>
    <t>AW00027951</t>
  </si>
  <si>
    <t>OW//hBcLQ0WZEIOendf9NQ==</t>
  </si>
  <si>
    <t>474925f4-3872-4eb8-b482-f52c89db29a9751</t>
  </si>
  <si>
    <t>AW00027961</t>
  </si>
  <si>
    <t>vzUaNguxUkexH+gBFRxktw==</t>
  </si>
  <si>
    <t>474925f4-3872-4eb8-b482-f52c89db29a9752</t>
  </si>
  <si>
    <t>AW00028378</t>
  </si>
  <si>
    <t>u0ONXCcxMkKXIqP0eLiuyA==</t>
  </si>
  <si>
    <t>474925f4-3872-4eb8-b482-f52c89db29a9753</t>
  </si>
  <si>
    <t>AW00028893</t>
  </si>
  <si>
    <t>DyEB58GeWk2YX90yyguqgA==</t>
  </si>
  <si>
    <t>474925f4-3872-4eb8-b482-f52c89db29a9754</t>
  </si>
  <si>
    <t>AW00028906</t>
  </si>
  <si>
    <t>WJt1Z1L5hEOjjetGPFEoAA==</t>
  </si>
  <si>
    <t>474925f4-3872-4eb8-b482-f52c89db29a9755</t>
  </si>
  <si>
    <t>AW00029378</t>
  </si>
  <si>
    <t>y0VbgX13cECs7EbZJU1Xrg==</t>
  </si>
  <si>
    <t>474925f4-3872-4eb8-b482-f52c89db29a9756</t>
  </si>
  <si>
    <t>AW00011437</t>
  </si>
  <si>
    <t>taXgSXjsc0CcWxyKsjf6AQ==</t>
  </si>
  <si>
    <t>474925f4-3872-4eb8-b482-f52c89db29a9757</t>
  </si>
  <si>
    <t>AW00012737</t>
  </si>
  <si>
    <t>CT4eJomqLkq8WAXpu3NEPQ==</t>
  </si>
  <si>
    <t>474925f4-3872-4eb8-b482-f52c89db29a9758</t>
  </si>
  <si>
    <t>AW00012834</t>
  </si>
  <si>
    <t>8y4pFjmfk0GFSirvDapLKA==</t>
  </si>
  <si>
    <t>474925f4-3872-4eb8-b482-f52c89db29a9759</t>
  </si>
  <si>
    <t>AW00012843</t>
  </si>
  <si>
    <t>wP41GuybskiO2lXA4zRhQA==</t>
  </si>
  <si>
    <t>474925f4-3872-4eb8-b482-f52c89db29a9760</t>
  </si>
  <si>
    <t>AW00012862</t>
  </si>
  <si>
    <t>nuzHmMLXpUuSe/FAhaptJw==</t>
  </si>
  <si>
    <t>474925f4-3872-4eb8-b482-f52c89db29a9761</t>
  </si>
  <si>
    <t>AW00013674</t>
  </si>
  <si>
    <t>p4Qwl+Bu9EeXX7C5bt0Uqw==</t>
  </si>
  <si>
    <t>474925f4-3872-4eb8-b482-f52c89db29a9762</t>
  </si>
  <si>
    <t>AW00014151</t>
  </si>
  <si>
    <t>2QhRxJCaikuCXRItL13xhw==</t>
  </si>
  <si>
    <t>474925f4-3872-4eb8-b482-f52c89db29a9763</t>
  </si>
  <si>
    <t>AW00014173</t>
  </si>
  <si>
    <t>/iA+9vWgnUe8XG7UwIykkg==</t>
  </si>
  <si>
    <t>474925f4-3872-4eb8-b482-f52c89db29a9764</t>
  </si>
  <si>
    <t>AW00014205</t>
  </si>
  <si>
    <t>fEYzq6+nmE+zbGv3GOC1Gw==</t>
  </si>
  <si>
    <t>474925f4-3872-4eb8-b482-f52c89db29a9765</t>
  </si>
  <si>
    <t>AW00015067</t>
  </si>
  <si>
    <t>8plRDEWR9kiS1JAqwB/AEA==</t>
  </si>
  <si>
    <t>474925f4-3872-4eb8-b482-f52c89db29a9766</t>
  </si>
  <si>
    <t>AW00015714</t>
  </si>
  <si>
    <t>Nq0MFsKyv0Gu+30B8qf5Hg==</t>
  </si>
  <si>
    <t>474925f4-3872-4eb8-b482-f52c89db29a9767</t>
  </si>
  <si>
    <t>AW00016289</t>
  </si>
  <si>
    <t>5nBoi9hnJke6A0ggscC5tw==</t>
  </si>
  <si>
    <t>474925f4-3872-4eb8-b482-f52c89db29a9768</t>
  </si>
  <si>
    <t>AW00016569</t>
  </si>
  <si>
    <t>QXvncsuS/kW7CZllVfIECA==</t>
  </si>
  <si>
    <t>474925f4-3872-4eb8-b482-f52c89db29a9769</t>
  </si>
  <si>
    <t>AW00016592</t>
  </si>
  <si>
    <t>elGQ3nzKoU66OwDXvJXqGw==</t>
  </si>
  <si>
    <t>474925f4-3872-4eb8-b482-f52c89db29a9770</t>
  </si>
  <si>
    <t>AW00017633</t>
  </si>
  <si>
    <t>ni+GuRB2GUCJWQBZWosRdQ==</t>
  </si>
  <si>
    <t>474925f4-3872-4eb8-b482-f52c89db29a9771</t>
  </si>
  <si>
    <t>AW00017748</t>
  </si>
  <si>
    <t>J9STtgQV5kCh0RPbB71SYg==</t>
  </si>
  <si>
    <t>474925f4-3872-4eb8-b482-f52c89db29a9772</t>
  </si>
  <si>
    <t>AW00017843</t>
  </si>
  <si>
    <t>w+OnmRNagEye9l08nhmH3Q==</t>
  </si>
  <si>
    <t>474925f4-3872-4eb8-b482-f52c89db29a9773</t>
  </si>
  <si>
    <t>AW00017900</t>
  </si>
  <si>
    <t>lKsqssAk/kOY04ki/u7y6A==</t>
  </si>
  <si>
    <t>474925f4-3872-4eb8-b482-f52c89db29a9774</t>
  </si>
  <si>
    <t>AW00017938</t>
  </si>
  <si>
    <t>nx4I/31xSU6ZN9uSPtiENg==</t>
  </si>
  <si>
    <t>474925f4-3872-4eb8-b482-f52c89db29a9775</t>
  </si>
  <si>
    <t>AW00019277</t>
  </si>
  <si>
    <t>BhkaaIByhkCBpwp+s1K0Xg==</t>
  </si>
  <si>
    <t>474925f4-3872-4eb8-b482-f52c89db29a9776</t>
  </si>
  <si>
    <t>AW00019326</t>
  </si>
  <si>
    <t>9QQVmx3UWkiAbIC0bRGDag==</t>
  </si>
  <si>
    <t>474925f4-3872-4eb8-b482-f52c89db29a9777</t>
  </si>
  <si>
    <t>AW00019338</t>
  </si>
  <si>
    <t>1K2fpCB4XkSHunS4r2LNGA==</t>
  </si>
  <si>
    <t>474925f4-3872-4eb8-b482-f52c89db29a9778</t>
  </si>
  <si>
    <t>AW00019920</t>
  </si>
  <si>
    <t>qCrCjGWVpkWQSpeDqCrZmQ==</t>
  </si>
  <si>
    <t>474925f4-3872-4eb8-b482-f52c89db29a9779</t>
  </si>
  <si>
    <t>AW00022458</t>
  </si>
  <si>
    <t>ig9D/KELy0WP5kxevKab/w==</t>
  </si>
  <si>
    <t>474925f4-3872-4eb8-b482-f52c89db29a9780</t>
  </si>
  <si>
    <t>AW00022464</t>
  </si>
  <si>
    <t>JQ8EZaXRLkacJBuIFJDxUw==</t>
  </si>
  <si>
    <t>474925f4-3872-4eb8-b482-f52c89db29a9781</t>
  </si>
  <si>
    <t>AW00022534</t>
  </si>
  <si>
    <t>GiBQbrBwpEqDEuwRa498yA==</t>
  </si>
  <si>
    <t>474925f4-3872-4eb8-b482-f52c89db29a9782</t>
  </si>
  <si>
    <t>AW00022703</t>
  </si>
  <si>
    <t>Pqxdi20pWUK0TbxauvJFUw==</t>
  </si>
  <si>
    <t>474925f4-3872-4eb8-b482-f52c89db29a9783</t>
  </si>
  <si>
    <t>AW00023610</t>
  </si>
  <si>
    <t>ijyCpMP3r0aL96ARZNnocA==</t>
  </si>
  <si>
    <t>474925f4-3872-4eb8-b482-f52c89db29a9784</t>
  </si>
  <si>
    <t>AW00024013</t>
  </si>
  <si>
    <t>JPrvrJlI206jamz3t8Gpyg==</t>
  </si>
  <si>
    <t>474925f4-3872-4eb8-b482-f52c89db29a9785</t>
  </si>
  <si>
    <t>AW00024021</t>
  </si>
  <si>
    <t>VjGUrfhoPUObhGr002X+3g==</t>
  </si>
  <si>
    <t>474925f4-3872-4eb8-b482-f52c89db29a9786</t>
  </si>
  <si>
    <t>AW00024075</t>
  </si>
  <si>
    <t>pB2s63UONEa+cEPNwXJqKg==</t>
  </si>
  <si>
    <t>474925f4-3872-4eb8-b482-f52c89db29a9787</t>
  </si>
  <si>
    <t>AW00025464</t>
  </si>
  <si>
    <t>gwqydddSo0uYfuBSQ8AbWQ==</t>
  </si>
  <si>
    <t>474925f4-3872-4eb8-b482-f52c89db29a9788</t>
  </si>
  <si>
    <t>AW00025515</t>
  </si>
  <si>
    <t>8ro5q/3E/UKcHrBYIeXq4w==</t>
  </si>
  <si>
    <t>474925f4-3872-4eb8-b482-f52c89db29a9789</t>
  </si>
  <si>
    <t>AW00025586</t>
  </si>
  <si>
    <t>JYDWPO8VNk+Jgd6Use2ieQ==</t>
  </si>
  <si>
    <t>474925f4-3872-4eb8-b482-f52c89db29a9790</t>
  </si>
  <si>
    <t>AW00025613</t>
  </si>
  <si>
    <t>0lVeAnICQkyV3B99ZlcUdw==</t>
  </si>
  <si>
    <t>474925f4-3872-4eb8-b482-f52c89db29a9791</t>
  </si>
  <si>
    <t>AW00025677</t>
  </si>
  <si>
    <t>QoOAzUdPmkyMfHG7MgHXng==</t>
  </si>
  <si>
    <t>474925f4-3872-4eb8-b482-f52c89db29a9792</t>
  </si>
  <si>
    <t>AW00025807</t>
  </si>
  <si>
    <t>xHIPo8emQUyqwRkJF6BLrA==</t>
  </si>
  <si>
    <t>474925f4-3872-4eb8-b482-f52c89db29a9793</t>
  </si>
  <si>
    <t>AW00026367</t>
  </si>
  <si>
    <t>rtBM8uB7VU6KvNvgdNmmPg==</t>
  </si>
  <si>
    <t>474925f4-3872-4eb8-b482-f52c89db29a9794</t>
  </si>
  <si>
    <t>AW00026871</t>
  </si>
  <si>
    <t>3nsROkkfp0uJFA9+rxVRIw==</t>
  </si>
  <si>
    <t>474925f4-3872-4eb8-b482-f52c89db29a9795</t>
  </si>
  <si>
    <t>AW00027166</t>
  </si>
  <si>
    <t>5xy29VoDdkak6AOr8sGsEA==</t>
  </si>
  <si>
    <t>474925f4-3872-4eb8-b482-f52c89db29a9796</t>
  </si>
  <si>
    <t>AW00027966</t>
  </si>
  <si>
    <t>jCTMB5X1jkSkTvmkMx+93A==</t>
  </si>
  <si>
    <t>474925f4-3872-4eb8-b482-f52c89db29a9797</t>
  </si>
  <si>
    <t>AW00028407</t>
  </si>
  <si>
    <t>hcTb9Yff+E60s+29i/heMA==</t>
  </si>
  <si>
    <t>474925f4-3872-4eb8-b482-f52c89db29a9798</t>
  </si>
  <si>
    <t>AW00028559</t>
  </si>
  <si>
    <t>6vxrRVodUUOrQ/V93ME7ZQ==</t>
  </si>
  <si>
    <t>474925f4-3872-4eb8-b482-f52c89db29a9799</t>
  </si>
  <si>
    <t>AW00011546</t>
  </si>
  <si>
    <t>mZv8w5yhc02dgkMjuk7jMQ==</t>
  </si>
  <si>
    <t>474925f4-3872-4eb8-b482-f52c89db29a9800</t>
  </si>
  <si>
    <t>AW00012279</t>
  </si>
  <si>
    <t>cFZspQFFDUG9ePuP16mTdw==</t>
  </si>
  <si>
    <t>474925f4-3872-4eb8-b482-f52c89db29a9801</t>
  </si>
  <si>
    <t>AW00013662</t>
  </si>
  <si>
    <t>DpmE7L2bPk+44APp3MaaSw==</t>
  </si>
  <si>
    <t>474925f4-3872-4eb8-b482-f52c89db29a9802</t>
  </si>
  <si>
    <t>AW00014185</t>
  </si>
  <si>
    <t>O+kUqwMpzUatv2QZaOlRxA==</t>
  </si>
  <si>
    <t>474925f4-3872-4eb8-b482-f52c89db29a9803</t>
  </si>
  <si>
    <t>AW00014556</t>
  </si>
  <si>
    <t>NNQMJVhXYUC2/1jbaCCltg==</t>
  </si>
  <si>
    <t>474925f4-3872-4eb8-b482-f52c89db29a9804</t>
  </si>
  <si>
    <t>AW00014689</t>
  </si>
  <si>
    <t>p+Sd9jV9XUqXOCM7U4WdGg==</t>
  </si>
  <si>
    <t>474925f4-3872-4eb8-b482-f52c89db29a9805</t>
  </si>
  <si>
    <t>AW00014693</t>
  </si>
  <si>
    <t>MKe3dQfb10aouZPd1E+D6A==</t>
  </si>
  <si>
    <t>474925f4-3872-4eb8-b482-f52c89db29a9806</t>
  </si>
  <si>
    <t>AW00014788</t>
  </si>
  <si>
    <t>DoQxxemfzUOO15Pb3sWOYA==</t>
  </si>
  <si>
    <t>474925f4-3872-4eb8-b482-f52c89db29a9807</t>
  </si>
  <si>
    <t>AW00014826</t>
  </si>
  <si>
    <t>Q862UgwE8keNMTXXxiQlMQ==</t>
  </si>
  <si>
    <t>474925f4-3872-4eb8-b482-f52c89db29a9808</t>
  </si>
  <si>
    <t>AW00014994</t>
  </si>
  <si>
    <t>bX86jEuyWE+hBTDoDfABaQ==</t>
  </si>
  <si>
    <t>474925f4-3872-4eb8-b482-f52c89db29a9809</t>
  </si>
  <si>
    <t>AW00014998</t>
  </si>
  <si>
    <t>hQ4Kl3ahkkmN8x7cHWIEMQ==</t>
  </si>
  <si>
    <t>474925f4-3872-4eb8-b482-f52c89db29a9810</t>
  </si>
  <si>
    <t>AW00015070</t>
  </si>
  <si>
    <t>2CzHjbys3UCd/7m/P+p44w==</t>
  </si>
  <si>
    <t>474925f4-3872-4eb8-b482-f52c89db29a9811</t>
  </si>
  <si>
    <t>AW00016388</t>
  </si>
  <si>
    <t>QDs4r1/iNkuLu813F54jxQ==</t>
  </si>
  <si>
    <t>474925f4-3872-4eb8-b482-f52c89db29a9812</t>
  </si>
  <si>
    <t>AW00017711</t>
  </si>
  <si>
    <t>TERQlvjEHkS0DT1sOIe6wg==</t>
  </si>
  <si>
    <t>474925f4-3872-4eb8-b482-f52c89db29a9813</t>
  </si>
  <si>
    <t>AW00017787</t>
  </si>
  <si>
    <t>nG9z5jwe5Uu/899S2wCI1w==</t>
  </si>
  <si>
    <t>474925f4-3872-4eb8-b482-f52c89db29a9814</t>
  </si>
  <si>
    <t>AW00019076</t>
  </si>
  <si>
    <t>rnwYFtOmd0q9mg7+cekegg==</t>
  </si>
  <si>
    <t>474925f4-3872-4eb8-b482-f52c89db29a9815</t>
  </si>
  <si>
    <t>AW00019275</t>
  </si>
  <si>
    <t>Aig4+OM0C0e71sTLjTUyIA==</t>
  </si>
  <si>
    <t>474925f4-3872-4eb8-b482-f52c89db29a9816</t>
  </si>
  <si>
    <t>AW00019473</t>
  </si>
  <si>
    <t>18hY/fCfMkmTe6qL5v2lAg==</t>
  </si>
  <si>
    <t>474925f4-3872-4eb8-b482-f52c89db29a9817</t>
  </si>
  <si>
    <t>AW00019504</t>
  </si>
  <si>
    <t>29SKKEiNAUuGDPLgMm8l+A==</t>
  </si>
  <si>
    <t>474925f4-3872-4eb8-b482-f52c89db29a9818</t>
  </si>
  <si>
    <t>AW00020925</t>
  </si>
  <si>
    <t>2vpm9vnAxkuUUAKuyuQjmg==</t>
  </si>
  <si>
    <t>474925f4-3872-4eb8-b482-f52c89db29a9819</t>
  </si>
  <si>
    <t>AW00021094</t>
  </si>
  <si>
    <t>/yhraNDdxk+f40U+cVI7aQ==</t>
  </si>
  <si>
    <t>474925f4-3872-4eb8-b482-f52c89db29a9820</t>
  </si>
  <si>
    <t>AW00021542</t>
  </si>
  <si>
    <t>QA1hyxh/PkGSNdk86gD93g==</t>
  </si>
  <si>
    <t>474925f4-3872-4eb8-b482-f52c89db29a9821</t>
  </si>
  <si>
    <t>AW00022471</t>
  </si>
  <si>
    <t>VlWYgcLLL0KghTDv14FJ0A==</t>
  </si>
  <si>
    <t>474925f4-3872-4eb8-b482-f52c89db29a9822</t>
  </si>
  <si>
    <t>AW00022868</t>
  </si>
  <si>
    <t>U7OLg4+rB0WGfaHGvRkOvw==</t>
  </si>
  <si>
    <t>474925f4-3872-4eb8-b482-f52c89db29a9823</t>
  </si>
  <si>
    <t>AW00024090</t>
  </si>
  <si>
    <t>DpQEnUEyck68eartJuL/yA==</t>
  </si>
  <si>
    <t>474925f4-3872-4eb8-b482-f52c89db29a9824</t>
  </si>
  <si>
    <t>AW00025299</t>
  </si>
  <si>
    <t>pORPvea+3Uu7GqSLJ2XEMg==</t>
  </si>
  <si>
    <t>474925f4-3872-4eb8-b482-f52c89db29a9825</t>
  </si>
  <si>
    <t>AW00025496</t>
  </si>
  <si>
    <t>pMtUMZghlUituW7g5ZXLqQ==</t>
  </si>
  <si>
    <t>474925f4-3872-4eb8-b482-f52c89db29a9826</t>
  </si>
  <si>
    <t>AW00025542</t>
  </si>
  <si>
    <t>ULenvsi+8UCM8lQaFK02rg==</t>
  </si>
  <si>
    <t>474925f4-3872-4eb8-b482-f52c89db29a9827</t>
  </si>
  <si>
    <t>AW00025688</t>
  </si>
  <si>
    <t>4E8WG8ekAkuHCkji/aKLLQ==</t>
  </si>
  <si>
    <t>474925f4-3872-4eb8-b482-f52c89db29a9828</t>
  </si>
  <si>
    <t>AW00026839</t>
  </si>
  <si>
    <t>5FMs5cENxEChr648DwcUpg==</t>
  </si>
  <si>
    <t>474925f4-3872-4eb8-b482-f52c89db29a9829</t>
  </si>
  <si>
    <t>AW00026941</t>
  </si>
  <si>
    <t>ZsqVNfc+UEqAgp7li8HfDw==</t>
  </si>
  <si>
    <t>474925f4-3872-4eb8-b482-f52c89db29a9830</t>
  </si>
  <si>
    <t>AW00026994</t>
  </si>
  <si>
    <t>dNEZ54nQ30yYJaenhz4Fxw==</t>
  </si>
  <si>
    <t>474925f4-3872-4eb8-b482-f52c89db29a9831</t>
  </si>
  <si>
    <t>AW00027306</t>
  </si>
  <si>
    <t>/HGxlqmFlEuxDUTuidIVAQ==</t>
  </si>
  <si>
    <t>474925f4-3872-4eb8-b482-f52c89db29a9832</t>
  </si>
  <si>
    <t>AW00028457</t>
  </si>
  <si>
    <t>PZuFesIfpE2NrrjgcmSsBQ==</t>
  </si>
  <si>
    <t>474925f4-3872-4eb8-b482-f52c89db29a9833</t>
  </si>
  <si>
    <t>AW00029364</t>
  </si>
  <si>
    <t>JuUrWSv9V0GwMqgiyl3YXQ==</t>
  </si>
  <si>
    <t>474925f4-3872-4eb8-b482-f52c89db29a9834</t>
  </si>
  <si>
    <t>AW00029445</t>
  </si>
  <si>
    <t>G5NGWrlgYky4zXTjT1Qmkg==</t>
  </si>
  <si>
    <t>474925f4-3872-4eb8-b482-f52c89db29a9835</t>
  </si>
  <si>
    <t>AW00011599</t>
  </si>
  <si>
    <t>BcAu7u02REOpGUOrrA5r5g==</t>
  </si>
  <si>
    <t>474925f4-3872-4eb8-b482-f52c89db29a9836</t>
  </si>
  <si>
    <t>AW00012537</t>
  </si>
  <si>
    <t>HxHJW+Uw8ESJlOXIM0z9QA==</t>
  </si>
  <si>
    <t>474925f4-3872-4eb8-b482-f52c89db29a9837</t>
  </si>
  <si>
    <t>AW00012662</t>
  </si>
  <si>
    <t>TCyrWob0/0KMoVaZRt+P4A==</t>
  </si>
  <si>
    <t>474925f4-3872-4eb8-b482-f52c89db29a9838</t>
  </si>
  <si>
    <t>AW00014954</t>
  </si>
  <si>
    <t>QiLEdWPWLUqzGOlprYzekA==</t>
  </si>
  <si>
    <t>474925f4-3872-4eb8-b482-f52c89db29a9839</t>
  </si>
  <si>
    <t>AW00015462</t>
  </si>
  <si>
    <t>Q9HEfDKAP0GG+EpzrrO71g==</t>
  </si>
  <si>
    <t>474925f4-3872-4eb8-b482-f52c89db29a9840</t>
  </si>
  <si>
    <t>AW00016041</t>
  </si>
  <si>
    <t>UcLKN8LDoESi0Rh1kX+eeg==</t>
  </si>
  <si>
    <t>474925f4-3872-4eb8-b482-f52c89db29a9841</t>
  </si>
  <si>
    <t>AW00016266</t>
  </si>
  <si>
    <t>iI98x12Ei0Gbc8yP0NbxwA==</t>
  </si>
  <si>
    <t>474925f4-3872-4eb8-b482-f52c89db29a9842</t>
  </si>
  <si>
    <t>AW00016302</t>
  </si>
  <si>
    <t>jJyQbw4NV06Q00MeF/HXRg==</t>
  </si>
  <si>
    <t>474925f4-3872-4eb8-b482-f52c89db29a9843</t>
  </si>
  <si>
    <t>AW00016393</t>
  </si>
  <si>
    <t>8SirOu7U4kG1zLdMSvADng==</t>
  </si>
  <si>
    <t>474925f4-3872-4eb8-b482-f52c89db29a9844</t>
  </si>
  <si>
    <t>AW00017997</t>
  </si>
  <si>
    <t>ZpJtyfDzf0mKymtir7IWhw==</t>
  </si>
  <si>
    <t>474925f4-3872-4eb8-b482-f52c89db29a9845</t>
  </si>
  <si>
    <t>AW00018010</t>
  </si>
  <si>
    <t>H/Xyu4I/mUW09ekR4EoPWQ==</t>
  </si>
  <si>
    <t>474925f4-3872-4eb8-b482-f52c89db29a9846</t>
  </si>
  <si>
    <t>AW00019423</t>
  </si>
  <si>
    <t>E/K3NiMrlEmvcv1oSaykAg==</t>
  </si>
  <si>
    <t>474925f4-3872-4eb8-b482-f52c89db29a9847</t>
  </si>
  <si>
    <t>AW00019468</t>
  </si>
  <si>
    <t>CarGBUyL70ubtlEK+ZxpUQ==</t>
  </si>
  <si>
    <t>474925f4-3872-4eb8-b482-f52c89db29a9848</t>
  </si>
  <si>
    <t>AW00019903</t>
  </si>
  <si>
    <t>Sp9U/pJhFU+HEnnXuBwWMA==</t>
  </si>
  <si>
    <t>474925f4-3872-4eb8-b482-f52c89db29a9849</t>
  </si>
  <si>
    <t>AW00020045</t>
  </si>
  <si>
    <t>ELMZnXgdYU+ouNhzp13OmA==</t>
  </si>
  <si>
    <t>474925f4-3872-4eb8-b482-f52c89db29a9850</t>
  </si>
  <si>
    <t>AW00020589</t>
  </si>
  <si>
    <t>cc5i57RtnE6iMoYL4P7UrA==</t>
  </si>
  <si>
    <t>474925f4-3872-4eb8-b482-f52c89db29a9851</t>
  </si>
  <si>
    <t>AW00020882</t>
  </si>
  <si>
    <t>C9G0zV4zLEKFfRhE6pf+UQ==</t>
  </si>
  <si>
    <t>474925f4-3872-4eb8-b482-f52c89db29a9852</t>
  </si>
  <si>
    <t>AW00020959</t>
  </si>
  <si>
    <t>EDRLFeX99USU2UT2Z7DeKA==</t>
  </si>
  <si>
    <t>474925f4-3872-4eb8-b482-f52c89db29a9853</t>
  </si>
  <si>
    <t>AW00022472</t>
  </si>
  <si>
    <t>QvQr5JVA1kuYOwz6DHOjlw==</t>
  </si>
  <si>
    <t>474925f4-3872-4eb8-b482-f52c89db29a9854</t>
  </si>
  <si>
    <t>AW00022490</t>
  </si>
  <si>
    <t>0p7ATAjqCEW3N0SYvzo4IQ==</t>
  </si>
  <si>
    <t>474925f4-3872-4eb8-b482-f52c89db29a9855</t>
  </si>
  <si>
    <t>AW00022567</t>
  </si>
  <si>
    <t>WzXre8Y7zkOuOHW9DfgOZg==</t>
  </si>
  <si>
    <t>474925f4-3872-4eb8-b482-f52c89db29a9856</t>
  </si>
  <si>
    <t>AW00022675</t>
  </si>
  <si>
    <t>pWQHcZMv4Ual1g84JMTL0Q==</t>
  </si>
  <si>
    <t>474925f4-3872-4eb8-b482-f52c89db29a9857</t>
  </si>
  <si>
    <t>AW00024038</t>
  </si>
  <si>
    <t>BLs4Q/OZ7E++1J3sr387dg==</t>
  </si>
  <si>
    <t>474925f4-3872-4eb8-b482-f52c89db29a9858</t>
  </si>
  <si>
    <t>AW00024693</t>
  </si>
  <si>
    <t>l9hvT0EBR0KdRB9BSfRJTg==</t>
  </si>
  <si>
    <t>474925f4-3872-4eb8-b482-f52c89db29a9859</t>
  </si>
  <si>
    <t>AW00025654</t>
  </si>
  <si>
    <t>/gSvFvpc7EGM9m5HHoq0/g==</t>
  </si>
  <si>
    <t>474925f4-3872-4eb8-b482-f52c89db29a9860</t>
  </si>
  <si>
    <t>AW00025663</t>
  </si>
  <si>
    <t>v724J9ZT3kOgtQKwKeUL9A==</t>
  </si>
  <si>
    <t>474925f4-3872-4eb8-b482-f52c89db29a9861</t>
  </si>
  <si>
    <t>AW00025806</t>
  </si>
  <si>
    <t>wFJjlCApCUyzTw7zhiF2bg==</t>
  </si>
  <si>
    <t>474925f4-3872-4eb8-b482-f52c89db29a9862</t>
  </si>
  <si>
    <t>AW00028504</t>
  </si>
  <si>
    <t>s9NOcCPDGka70TpjURb2Ww==</t>
  </si>
  <si>
    <t>474925f4-3872-4eb8-b482-f52c89db29a9863</t>
  </si>
  <si>
    <t>AW00028506</t>
  </si>
  <si>
    <t>+yGcJq9/mUGFDVDtRP47xA==</t>
  </si>
  <si>
    <t>474925f4-3872-4eb8-b482-f52c89db29a9864</t>
  </si>
  <si>
    <t>AW00028751</t>
  </si>
  <si>
    <t>e5XCTi+6iUydF16alZjVyw==</t>
  </si>
  <si>
    <t>474925f4-3872-4eb8-b482-f52c89db29a9865</t>
  </si>
  <si>
    <t>AW00029429</t>
  </si>
  <si>
    <t>VCmC/aE4RkCr4KUSgKe0Mw==</t>
  </si>
  <si>
    <t>474925f4-3872-4eb8-b482-f52c89db29a9866</t>
  </si>
  <si>
    <t>AW00012549</t>
  </si>
  <si>
    <t>czQIVkdxBUeQnFrxn8+PBg==</t>
  </si>
  <si>
    <t>474925f4-3872-4eb8-b482-f52c89db29a9867</t>
  </si>
  <si>
    <t>AW00016195</t>
  </si>
  <si>
    <t>joKWCc3lkE+0FcRwrKrOsA==</t>
  </si>
  <si>
    <t>474925f4-3872-4eb8-b482-f52c89db29a9868</t>
  </si>
  <si>
    <t>AW00016439</t>
  </si>
  <si>
    <t>dsae6V/HXEWM21Irdz9cjg==</t>
  </si>
  <si>
    <t>474925f4-3872-4eb8-b482-f52c89db29a9869</t>
  </si>
  <si>
    <t>AW00017759</t>
  </si>
  <si>
    <t>4SrsyMLv90aeCKzgQxIpwA==</t>
  </si>
  <si>
    <t>474925f4-3872-4eb8-b482-f52c89db29a9870</t>
  </si>
  <si>
    <t>AW00019292</t>
  </si>
  <si>
    <t>M8R3WwIbzEKmMOAEbK3egA==</t>
  </si>
  <si>
    <t>474925f4-3872-4eb8-b482-f52c89db29a9871</t>
  </si>
  <si>
    <t>AW00019386</t>
  </si>
  <si>
    <t>l4K/r8e/XkqwVwgLRhIHcQ==</t>
  </si>
  <si>
    <t>474925f4-3872-4eb8-b482-f52c89db29a9872</t>
  </si>
  <si>
    <t>AW00019495</t>
  </si>
  <si>
    <t>sEkZ+ahnXkWegre7pe/8xg==</t>
  </si>
  <si>
    <t>474925f4-3872-4eb8-b482-f52c89db29a9873</t>
  </si>
  <si>
    <t>AW00019508</t>
  </si>
  <si>
    <t>CvBfQCcZoUmq0nYFF8A8jQ==</t>
  </si>
  <si>
    <t>474925f4-3872-4eb8-b482-f52c89db29a9874</t>
  </si>
  <si>
    <t>AW00020580</t>
  </si>
  <si>
    <t>e6kDQGRVhUCG8ppkJJpYiQ==</t>
  </si>
  <si>
    <t>474925f4-3872-4eb8-b482-f52c89db29a9875</t>
  </si>
  <si>
    <t>AW00021676</t>
  </si>
  <si>
    <t>pPUDG63GfEi+UnLCdWEjKw==</t>
  </si>
  <si>
    <t>474925f4-3872-4eb8-b482-f52c89db29a9876</t>
  </si>
  <si>
    <t>AW00021820</t>
  </si>
  <si>
    <t>lh+vCSZxP02EY6rSve6ing==</t>
  </si>
  <si>
    <t>474925f4-3872-4eb8-b482-f52c89db29a9877</t>
  </si>
  <si>
    <t>AW00022430</t>
  </si>
  <si>
    <t>FAER2BBBN0+HSg11EocuGA==</t>
  </si>
  <si>
    <t>474925f4-3872-4eb8-b482-f52c89db29a9878</t>
  </si>
  <si>
    <t>AW00022612</t>
  </si>
  <si>
    <t>zpQ+D+24n0uMTfD+76/cQg==</t>
  </si>
  <si>
    <t>474925f4-3872-4eb8-b482-f52c89db29a9879</t>
  </si>
  <si>
    <t>AW00022647</t>
  </si>
  <si>
    <t>BQEyr5cHGUi/l1q+4vzHXQ==</t>
  </si>
  <si>
    <t>474925f4-3872-4eb8-b482-f52c89db29a9880</t>
  </si>
  <si>
    <t>AW00023931</t>
  </si>
  <si>
    <t>9oTvllTRMU6mAwOGsEOA0w==</t>
  </si>
  <si>
    <t>474925f4-3872-4eb8-b482-f52c89db29a9881</t>
  </si>
  <si>
    <t>AW00023951</t>
  </si>
  <si>
    <t>kOihXfFeBkuhL6tGWBtpjA==</t>
  </si>
  <si>
    <t>474925f4-3872-4eb8-b482-f52c89db29a9882</t>
  </si>
  <si>
    <t>AW00024029</t>
  </si>
  <si>
    <t>FufOOugbR0iIz3RabpwqFg==</t>
  </si>
  <si>
    <t>474925f4-3872-4eb8-b482-f52c89db29a9883</t>
  </si>
  <si>
    <t>AW00025473</t>
  </si>
  <si>
    <t>QlhsbHZuZEOVY4F8dq3Xmw==</t>
  </si>
  <si>
    <t>474925f4-3872-4eb8-b482-f52c89db29a9884</t>
  </si>
  <si>
    <t>AW00025580</t>
  </si>
  <si>
    <t>EBsyNA5oRE24JqbguT8oFA==</t>
  </si>
  <si>
    <t>474925f4-3872-4eb8-b482-f52c89db29a9885</t>
  </si>
  <si>
    <t>AW00025588</t>
  </si>
  <si>
    <t>TJ+80wcbsU+XkPB7//sptQ==</t>
  </si>
  <si>
    <t>474925f4-3872-4eb8-b482-f52c89db29a9886</t>
  </si>
  <si>
    <t>AW00025630</t>
  </si>
  <si>
    <t>jwLmtTpZP0u4X/xeVmKKmA==</t>
  </si>
  <si>
    <t>474925f4-3872-4eb8-b482-f52c89db29a9887</t>
  </si>
  <si>
    <t>AW00025777</t>
  </si>
  <si>
    <t>hjs4JlXz7U+czp972qPY9w==</t>
  </si>
  <si>
    <t>474925f4-3872-4eb8-b482-f52c89db29a9888</t>
  </si>
  <si>
    <t>AW00026964</t>
  </si>
  <si>
    <t>uml7Zth2TUyInfDDc8hV1A==</t>
  </si>
  <si>
    <t>474925f4-3872-4eb8-b482-f52c89db29a9889</t>
  </si>
  <si>
    <t>AW00027005</t>
  </si>
  <si>
    <t>K7krumo3I0ORwZl2dNWOqg==</t>
  </si>
  <si>
    <t>474925f4-3872-4eb8-b482-f52c89db29a9890</t>
  </si>
  <si>
    <t>AW00027134</t>
  </si>
  <si>
    <t>LGuQgD4YtUGbcAr1HC1igw==</t>
  </si>
  <si>
    <t>474925f4-3872-4eb8-b482-f52c89db29a9891</t>
  </si>
  <si>
    <t>AW00027835</t>
  </si>
  <si>
    <t>+05BtjtqF02AZ4wgYhtCQA==</t>
  </si>
  <si>
    <t>474925f4-3872-4eb8-b482-f52c89db29a9892</t>
  </si>
  <si>
    <t>AW00027935</t>
  </si>
  <si>
    <t>+ikQAREvtUi3SWakDXzU+A==</t>
  </si>
  <si>
    <t>474925f4-3872-4eb8-b482-f52c89db29a9893</t>
  </si>
  <si>
    <t>AW00028364</t>
  </si>
  <si>
    <t>dyxVE/UiFUO9KqCwABF3wQ==</t>
  </si>
  <si>
    <t>474925f4-3872-4eb8-b482-f52c89db29a9894</t>
  </si>
  <si>
    <t>AW00028464</t>
  </si>
  <si>
    <t>UcP4SGPolkWBul8WenZ6AQ==</t>
  </si>
  <si>
    <t>474925f4-3872-4eb8-b482-f52c89db29a9895</t>
  </si>
  <si>
    <t>AW00029420</t>
  </si>
  <si>
    <t>C+FTfne9YkKzvdScDoEi1A==</t>
  </si>
  <si>
    <t>474925f4-3872-4eb8-b482-f52c89db29a9896</t>
  </si>
  <si>
    <t>AW00011242</t>
  </si>
  <si>
    <t>4yUv6TBpRUCweCaKr66TDA==</t>
  </si>
  <si>
    <t>474925f4-3872-4eb8-b482-f52c89db29a9897</t>
  </si>
  <si>
    <t>AW00012296</t>
  </si>
  <si>
    <t>e8MFivWfikipyeZwCVHecw==</t>
  </si>
  <si>
    <t>474925f4-3872-4eb8-b482-f52c89db29a9898</t>
  </si>
  <si>
    <t>AW00012332</t>
  </si>
  <si>
    <t>ycj2teM/KE+vL3pzx6LAvw==</t>
  </si>
  <si>
    <t>474925f4-3872-4eb8-b482-f52c89db29a9899</t>
  </si>
  <si>
    <t>AW00013596</t>
  </si>
  <si>
    <t>k6V0NlJSm0m7rqX9EvK/hQ==</t>
  </si>
  <si>
    <t>474925f4-3872-4eb8-b482-f52c89db29a9900</t>
  </si>
  <si>
    <t>AW00014548</t>
  </si>
  <si>
    <t>tmIcdjDRqkqMsStdzFar2A==</t>
  </si>
  <si>
    <t>474925f4-3872-4eb8-b482-f52c89db29a9901</t>
  </si>
  <si>
    <t>AW00015071</t>
  </si>
  <si>
    <t>aq3WygDUDES9y2FhWgrMOw==</t>
  </si>
  <si>
    <t>474925f4-3872-4eb8-b482-f52c89db29a9902</t>
  </si>
  <si>
    <t>AW00015706</t>
  </si>
  <si>
    <t>c1Z1Rq5rq0eClllVrOuyQw==</t>
  </si>
  <si>
    <t>474925f4-3872-4eb8-b482-f52c89db29a9903</t>
  </si>
  <si>
    <t>AW00016283</t>
  </si>
  <si>
    <t>+g1rhcDmBUakJKsuoHd5Mw==</t>
  </si>
  <si>
    <t>474925f4-3872-4eb8-b482-f52c89db29a9904</t>
  </si>
  <si>
    <t>AW00016560</t>
  </si>
  <si>
    <t>w3xGjGId20uz+qX6TEElsg==</t>
  </si>
  <si>
    <t>474925f4-3872-4eb8-b482-f52c89db29a9905</t>
  </si>
  <si>
    <t>AW00017219</t>
  </si>
  <si>
    <t>7aBvaNbkWUCIK/p9qQv8YA==</t>
  </si>
  <si>
    <t>474925f4-3872-4eb8-b482-f52c89db29a9906</t>
  </si>
  <si>
    <t>AW00017737</t>
  </si>
  <si>
    <t>Ph7JLUhmmUqUXpjuheIkPQ==</t>
  </si>
  <si>
    <t>474925f4-3872-4eb8-b482-f52c89db29a9907</t>
  </si>
  <si>
    <t>AW00018161</t>
  </si>
  <si>
    <t>Q2VGjQFTw0icpa+u2NOHig==</t>
  </si>
  <si>
    <t>474925f4-3872-4eb8-b482-f52c89db29a9908</t>
  </si>
  <si>
    <t>AW00018634</t>
  </si>
  <si>
    <t>AkVZkhFBFEyYXjpHpfmvMA==</t>
  </si>
  <si>
    <t>474925f4-3872-4eb8-b482-f52c89db29a9909</t>
  </si>
  <si>
    <t>AW00019027</t>
  </si>
  <si>
    <t>EtfWTzlF50KuwLYatNe3Ow==</t>
  </si>
  <si>
    <t>474925f4-3872-4eb8-b482-f52c89db29a9910</t>
  </si>
  <si>
    <t>AW00019352</t>
  </si>
  <si>
    <t>zfkApSYNA02VPsg7CyKyPg==</t>
  </si>
  <si>
    <t>474925f4-3872-4eb8-b482-f52c89db29a9911</t>
  </si>
  <si>
    <t>AW00020593</t>
  </si>
  <si>
    <t>jZ3xIaCac0y7/zp60vkDKQ==</t>
  </si>
  <si>
    <t>474925f4-3872-4eb8-b482-f52c89db29a9912</t>
  </si>
  <si>
    <t>AW00020794</t>
  </si>
  <si>
    <t>e/7OyxOBFUC06u8tm1/zMA==</t>
  </si>
  <si>
    <t>474925f4-3872-4eb8-b482-f52c89db29a9913</t>
  </si>
  <si>
    <t>AW00020795</t>
  </si>
  <si>
    <t>jP6Mpe+S2EuAQqNF8cSKqw==</t>
  </si>
  <si>
    <t>474925f4-3872-4eb8-b482-f52c89db29a9914</t>
  </si>
  <si>
    <t>AW00020810</t>
  </si>
  <si>
    <t>0lI7gOHCR0C1wp4ZLbUW+A==</t>
  </si>
  <si>
    <t>474925f4-3872-4eb8-b482-f52c89db29a9915</t>
  </si>
  <si>
    <t>AW00020969</t>
  </si>
  <si>
    <t>RhUOVjFDCU+IPXJjJkwJ8g==</t>
  </si>
  <si>
    <t>474925f4-3872-4eb8-b482-f52c89db29a9916</t>
  </si>
  <si>
    <t>AW00021133</t>
  </si>
  <si>
    <t>7qE8G92uFEiwzmKLw+HglA==</t>
  </si>
  <si>
    <t>474925f4-3872-4eb8-b482-f52c89db29a9917</t>
  </si>
  <si>
    <t>AW00022425</t>
  </si>
  <si>
    <t>R1yzlwEHYE6BmGMA1IPISg==</t>
  </si>
  <si>
    <t>474925f4-3872-4eb8-b482-f52c89db29a9918</t>
  </si>
  <si>
    <t>AW00022431</t>
  </si>
  <si>
    <t>pp9V4oFs1UicX+PC0ekDnQ==</t>
  </si>
  <si>
    <t>474925f4-3872-4eb8-b482-f52c89db29a9919</t>
  </si>
  <si>
    <t>AW00022683</t>
  </si>
  <si>
    <t>nVWsGtqnVkuNu2D39uOgpQ==</t>
  </si>
  <si>
    <t>474925f4-3872-4eb8-b482-f52c89db29a9920</t>
  </si>
  <si>
    <t>AW00022690</t>
  </si>
  <si>
    <t>U0ZNrBIRz0K6AsKd4P7bRw==</t>
  </si>
  <si>
    <t>474925f4-3872-4eb8-b482-f52c89db29a9921</t>
  </si>
  <si>
    <t>AW00023745</t>
  </si>
  <si>
    <t>7stn+lHSm0y7T/bJCRBgUw==</t>
  </si>
  <si>
    <t>474925f4-3872-4eb8-b482-f52c89db29a9922</t>
  </si>
  <si>
    <t>AW00023773</t>
  </si>
  <si>
    <t>TUv1OgkVg0CYUcXk9FlPLA==</t>
  </si>
  <si>
    <t>474925f4-3872-4eb8-b482-f52c89db29a9923</t>
  </si>
  <si>
    <t>AW00024012</t>
  </si>
  <si>
    <t>WF5HF2itRkGxCdV1bqczHg==</t>
  </si>
  <si>
    <t>474925f4-3872-4eb8-b482-f52c89db29a9924</t>
  </si>
  <si>
    <t>AW00024084</t>
  </si>
  <si>
    <t>S8YeJBk++0CP19fcXtFkiw==</t>
  </si>
  <si>
    <t>474925f4-3872-4eb8-b482-f52c89db29a9925</t>
  </si>
  <si>
    <t>AW00024118</t>
  </si>
  <si>
    <t>wiXsh0yXjUayWkiqHbXfBg==</t>
  </si>
  <si>
    <t>474925f4-3872-4eb8-b482-f52c89db29a9926</t>
  </si>
  <si>
    <t>AW00024196</t>
  </si>
  <si>
    <t>VW/8sxsTaU+vnVWsMRaSEg==</t>
  </si>
  <si>
    <t>474925f4-3872-4eb8-b482-f52c89db29a9927</t>
  </si>
  <si>
    <t>AW00024559</t>
  </si>
  <si>
    <t>Q4NwjCkuskq6B7hTLt8S1A==</t>
  </si>
  <si>
    <t>474925f4-3872-4eb8-b482-f52c89db29a9928</t>
  </si>
  <si>
    <t>AW00025483</t>
  </si>
  <si>
    <t>rrCzpjmO4UqCjYwvDW/4iw==</t>
  </si>
  <si>
    <t>474925f4-3872-4eb8-b482-f52c89db29a9929</t>
  </si>
  <si>
    <t>AW00025770</t>
  </si>
  <si>
    <t>aChkXAAooUis61xMiO31xA==</t>
  </si>
  <si>
    <t>474925f4-3872-4eb8-b482-f52c89db29a9930</t>
  </si>
  <si>
    <t>AW00026405</t>
  </si>
  <si>
    <t>w1N8/+wdBECebkyXsh4K6g==</t>
  </si>
  <si>
    <t>474925f4-3872-4eb8-b482-f52c89db29a9931</t>
  </si>
  <si>
    <t>AW00027793</t>
  </si>
  <si>
    <t>fJ8Se5Exo0uoSQGnaMRU5g==</t>
  </si>
  <si>
    <t>474925f4-3872-4eb8-b482-f52c89db29a9932</t>
  </si>
  <si>
    <t>AW00027840</t>
  </si>
  <si>
    <t>NAApYAXhKkmfA9oofxf8aA==</t>
  </si>
  <si>
    <t>474925f4-3872-4eb8-b482-f52c89db29a9933</t>
  </si>
  <si>
    <t>AW00028389</t>
  </si>
  <si>
    <t>ui8I6+sK+Uqu3srea3+aVg==</t>
  </si>
  <si>
    <t>474925f4-3872-4eb8-b482-f52c89db29a9934</t>
  </si>
  <si>
    <t>AW00028452</t>
  </si>
  <si>
    <t>rtMlCg0wgEaC4r9XpYe46w==</t>
  </si>
  <si>
    <t>474925f4-3872-4eb8-b482-f52c89db29a9935</t>
  </si>
  <si>
    <t>AW00028728</t>
  </si>
  <si>
    <t>vcIdIpvFd0KxeIgCltLg9Q==</t>
  </si>
  <si>
    <t>474925f4-3872-4eb8-b482-f52c89db29a9936</t>
  </si>
  <si>
    <t>AW00011397</t>
  </si>
  <si>
    <t>xeno2RydfEO2M4e1/tWtgQ==</t>
  </si>
  <si>
    <t>474925f4-3872-4eb8-b482-f52c89db29a9937</t>
  </si>
  <si>
    <t>AW00011473</t>
  </si>
  <si>
    <t>KRoAWQjps0mIOduq1ZO2nQ==</t>
  </si>
  <si>
    <t>474925f4-3872-4eb8-b482-f52c89db29a9938</t>
  </si>
  <si>
    <t>AW00011593</t>
  </si>
  <si>
    <t>gATgNcRFSEStIgluQ+A+bQ==</t>
  </si>
  <si>
    <t>474925f4-3872-4eb8-b482-f52c89db29a9939</t>
  </si>
  <si>
    <t>AW00012333</t>
  </si>
  <si>
    <t>oneb+RzaekGGZXTydkhJzQ==</t>
  </si>
  <si>
    <t>474925f4-3872-4eb8-b482-f52c89db29a9940</t>
  </si>
  <si>
    <t>AW00012467</t>
  </si>
  <si>
    <t>AWzT0XGXMUScYB+9kpUwmQ==</t>
  </si>
  <si>
    <t>474925f4-3872-4eb8-b482-f52c89db29a9941</t>
  </si>
  <si>
    <t>AW00012485</t>
  </si>
  <si>
    <t>biIHEIYX5ESyilFIrc5vAQ==</t>
  </si>
  <si>
    <t>474925f4-3872-4eb8-b482-f52c89db29a9942</t>
  </si>
  <si>
    <t>AW00012868</t>
  </si>
  <si>
    <t>QpeuXgSLTUGkOZan+D5kKA==</t>
  </si>
  <si>
    <t>474925f4-3872-4eb8-b482-f52c89db29a9943</t>
  </si>
  <si>
    <t>AW00013589</t>
  </si>
  <si>
    <t>wf9EbOGJG0q1Qo1nDkiuiw==</t>
  </si>
  <si>
    <t>474925f4-3872-4eb8-b482-f52c89db29a9944</t>
  </si>
  <si>
    <t>AW00013840</t>
  </si>
  <si>
    <t>ynkVHt22U0O85GEF3kMVoQ==</t>
  </si>
  <si>
    <t>474925f4-3872-4eb8-b482-f52c89db29a9945</t>
  </si>
  <si>
    <t>AW00014176</t>
  </si>
  <si>
    <t>1zaR2vdZckKINZXyucE1LQ==</t>
  </si>
  <si>
    <t>474925f4-3872-4eb8-b482-f52c89db29a9946</t>
  </si>
  <si>
    <t>AW00015930</t>
  </si>
  <si>
    <t>0wfyOhqU4kSAgfXq6G3e4A==</t>
  </si>
  <si>
    <t>474925f4-3872-4eb8-b482-f52c89db29a9947</t>
  </si>
  <si>
    <t>AW00016194</t>
  </si>
  <si>
    <t>lPP07T64702zK+db9FtV+A==</t>
  </si>
  <si>
    <t>474925f4-3872-4eb8-b482-f52c89db29a9948</t>
  </si>
  <si>
    <t>AW00017646</t>
  </si>
  <si>
    <t>dIm6hZYE1UqwuaiFALRbMQ==</t>
  </si>
  <si>
    <t>474925f4-3872-4eb8-b482-f52c89db29a9949</t>
  </si>
  <si>
    <t>AW00017740</t>
  </si>
  <si>
    <t>Y5IJfOsvEkiQAbT395BFDA==</t>
  </si>
  <si>
    <t>474925f4-3872-4eb8-b482-f52c89db29a9950</t>
  </si>
  <si>
    <t>AW00017999</t>
  </si>
  <si>
    <t>swJ31TrAbkqFOSiDQOEWWQ==</t>
  </si>
  <si>
    <t>474925f4-3872-4eb8-b482-f52c89db29a9951</t>
  </si>
  <si>
    <t>AW00018623</t>
  </si>
  <si>
    <t>nzYu5MWatUaEmqBvm4n4MA==</t>
  </si>
  <si>
    <t>474925f4-3872-4eb8-b482-f52c89db29a9952</t>
  </si>
  <si>
    <t>AW00019051</t>
  </si>
  <si>
    <t>NaW7qg7FVEiZL90g1nFucg==</t>
  </si>
  <si>
    <t>474925f4-3872-4eb8-b482-f52c89db29a9953</t>
  </si>
  <si>
    <t>AW00019515</t>
  </si>
  <si>
    <t>At/wqGmOmUmsXkp/CI5ATQ==</t>
  </si>
  <si>
    <t>474925f4-3872-4eb8-b482-f52c89db29a9954</t>
  </si>
  <si>
    <t>AW00019929</t>
  </si>
  <si>
    <t>6KHwL/Uqm0KQ2qnKDyztDA==</t>
  </si>
  <si>
    <t>474925f4-3872-4eb8-b482-f52c89db29a9955</t>
  </si>
  <si>
    <t>AW00020057</t>
  </si>
  <si>
    <t>ttF7YuSCKUirOurx4QELcA==</t>
  </si>
  <si>
    <t>474925f4-3872-4eb8-b482-f52c89db29a9956</t>
  </si>
  <si>
    <t>AW00020802</t>
  </si>
  <si>
    <t>TVi83b27DkaDdoU66wWCSQ==</t>
  </si>
  <si>
    <t>474925f4-3872-4eb8-b482-f52c89db29a9957</t>
  </si>
  <si>
    <t>AW00020878</t>
  </si>
  <si>
    <t>5IyUcbR6XEiSMFRiC6NskA==</t>
  </si>
  <si>
    <t>474925f4-3872-4eb8-b482-f52c89db29a9958</t>
  </si>
  <si>
    <t>AW00021031</t>
  </si>
  <si>
    <t>NkX/Cg9W5k6HLfC4qt5vTw==</t>
  </si>
  <si>
    <t>474925f4-3872-4eb8-b482-f52c89db29a9959</t>
  </si>
  <si>
    <t>AW00021072</t>
  </si>
  <si>
    <t>snZdXpltokeQ3/7VfU15MQ==</t>
  </si>
  <si>
    <t>474925f4-3872-4eb8-b482-f52c89db29a9960</t>
  </si>
  <si>
    <t>AW00022420</t>
  </si>
  <si>
    <t>bPuB13MSm0y4l0Ij5E2LqA==</t>
  </si>
  <si>
    <t>474925f4-3872-4eb8-b482-f52c89db29a9961</t>
  </si>
  <si>
    <t>AW00022595</t>
  </si>
  <si>
    <t>24IKQVpYikO3ZqvebJAwLA==</t>
  </si>
  <si>
    <t>474925f4-3872-4eb8-b482-f52c89db29a9962</t>
  </si>
  <si>
    <t>AW00023970</t>
  </si>
  <si>
    <t>56jdwX1wH0mbEz1ZyefTUw==</t>
  </si>
  <si>
    <t>474925f4-3872-4eb8-b482-f52c89db29a9963</t>
  </si>
  <si>
    <t>AW00024109</t>
  </si>
  <si>
    <t>CK+6BJBsuE2xPVMpIRd6dQ==</t>
  </si>
  <si>
    <t>474925f4-3872-4eb8-b482-f52c89db29a9964</t>
  </si>
  <si>
    <t>AW00024146</t>
  </si>
  <si>
    <t>HGNBFTwXzEG+2lloml0c3Q==</t>
  </si>
  <si>
    <t>474925f4-3872-4eb8-b482-f52c89db29a9965</t>
  </si>
  <si>
    <t>AW00025463</t>
  </si>
  <si>
    <t>TmhFXORIDUCB5bNF+w0P6Q==</t>
  </si>
  <si>
    <t>474925f4-3872-4eb8-b482-f52c89db29a9966</t>
  </si>
  <si>
    <t>AW00025485</t>
  </si>
  <si>
    <t>e7n8Ht/nDkyMB660ExQo9Q==</t>
  </si>
  <si>
    <t>474925f4-3872-4eb8-b482-f52c89db29a9967</t>
  </si>
  <si>
    <t>AW00025495</t>
  </si>
  <si>
    <t>fFhqO+q9H0io4IJut6FpyA==</t>
  </si>
  <si>
    <t>474925f4-3872-4eb8-b482-f52c89db29a9968</t>
  </si>
  <si>
    <t>AW00025695</t>
  </si>
  <si>
    <t>6IEMZj9CPUq2B7nWAHjKhw==</t>
  </si>
  <si>
    <t>474925f4-3872-4eb8-b482-f52c89db29a9969</t>
  </si>
  <si>
    <t>AW00025743</t>
  </si>
  <si>
    <t>YqDMeRVfSE6X8Kqn4qeR9Q==</t>
  </si>
  <si>
    <t>474925f4-3872-4eb8-b482-f52c89db29a9970</t>
  </si>
  <si>
    <t>AW00025789</t>
  </si>
  <si>
    <t>5vAiw/yQVku6XWy167zGeg==</t>
  </si>
  <si>
    <t>474925f4-3872-4eb8-b482-f52c89db29a9971</t>
  </si>
  <si>
    <t>AW00026355</t>
  </si>
  <si>
    <t>XNsQgA8SMEeo5erGlZZk2Q==</t>
  </si>
  <si>
    <t>474925f4-3872-4eb8-b482-f52c89db29a9972</t>
  </si>
  <si>
    <t>AW00026841</t>
  </si>
  <si>
    <t>kTUi7myCzESU5azE2NaI5g==</t>
  </si>
  <si>
    <t>474925f4-3872-4eb8-b482-f52c89db29a9973</t>
  </si>
  <si>
    <t>AW00027332</t>
  </si>
  <si>
    <t>mhmCd9D+4E6hvvroI8xHGQ==</t>
  </si>
  <si>
    <t>474925f4-3872-4eb8-b482-f52c89db29a9974</t>
  </si>
  <si>
    <t>AW00027824</t>
  </si>
  <si>
    <t>oZj7s1uhqkeA1BGXgjEfvA==</t>
  </si>
  <si>
    <t>474925f4-3872-4eb8-b482-f52c89db29a9975</t>
  </si>
  <si>
    <t>AW00029404</t>
  </si>
  <si>
    <t>ZF4sq02wn0GPDg2XnjWQmg==</t>
  </si>
  <si>
    <t>474925f4-3872-4eb8-b482-f52c89db29a9976</t>
  </si>
  <si>
    <t>AW00011440</t>
  </si>
  <si>
    <t>fvKVFy/mwEaLlz9hf8eRhQ==</t>
  </si>
  <si>
    <t>474925f4-3872-4eb8-b482-f52c89db29a9977</t>
  </si>
  <si>
    <t>AW00011582</t>
  </si>
  <si>
    <t>ejFL9sb2fU+c2eW8TAO7HA==</t>
  </si>
  <si>
    <t>474925f4-3872-4eb8-b482-f52c89db29a9978</t>
  </si>
  <si>
    <t>AW00012255</t>
  </si>
  <si>
    <t>IWKtlTBAMEuTVyDzrG1z8A==</t>
  </si>
  <si>
    <t>474925f4-3872-4eb8-b482-f52c89db29a9979</t>
  </si>
  <si>
    <t>AW00012323</t>
  </si>
  <si>
    <t>s32/BRVuHk+iNFAQKugNeQ==</t>
  </si>
  <si>
    <t>474925f4-3872-4eb8-b482-f52c89db29a9980</t>
  </si>
  <si>
    <t>AW00012542</t>
  </si>
  <si>
    <t>sqiZuRzhZ0eGdYIEQA9REQ==</t>
  </si>
  <si>
    <t>474925f4-3872-4eb8-b482-f52c89db29a9981</t>
  </si>
  <si>
    <t>AW00012618</t>
  </si>
  <si>
    <t>02rC/Ppx/0ymLb6yKd+jZw==</t>
  </si>
  <si>
    <t>474925f4-3872-4eb8-b482-f52c89db29a9982</t>
  </si>
  <si>
    <t>AW00013511</t>
  </si>
  <si>
    <t>t+uguIfFVU63cYVsV0uWqw==</t>
  </si>
  <si>
    <t>474925f4-3872-4eb8-b482-f52c89db29a9983</t>
  </si>
  <si>
    <t>AW00013806</t>
  </si>
  <si>
    <t>eHia+EG4MEmv4tYWVa6YwQ==</t>
  </si>
  <si>
    <t>474925f4-3872-4eb8-b482-f52c89db29a9984</t>
  </si>
  <si>
    <t>AW00013825</t>
  </si>
  <si>
    <t>/XpOrXbbskuhhOV9ZmslbA==</t>
  </si>
  <si>
    <t>474925f4-3872-4eb8-b482-f52c89db29a9985</t>
  </si>
  <si>
    <t>AW00014779</t>
  </si>
  <si>
    <t>jxdc4PSB7ESZ3wEVIHcu6A==</t>
  </si>
  <si>
    <t>474925f4-3872-4eb8-b482-f52c89db29a9986</t>
  </si>
  <si>
    <t>AW00014971</t>
  </si>
  <si>
    <t>ewFRy/25mk2mEBDg6ss7sA==</t>
  </si>
  <si>
    <t>474925f4-3872-4eb8-b482-f52c89db29a9987</t>
  </si>
  <si>
    <t>AW00015079</t>
  </si>
  <si>
    <t>Rov7GnvHx0G6kwSxbENMgw==</t>
  </si>
  <si>
    <t>474925f4-3872-4eb8-b482-f52c89db29a9988</t>
  </si>
  <si>
    <t>AW00015446</t>
  </si>
  <si>
    <t>opX3hw6X+EK6KNCNpZ+k+w==</t>
  </si>
  <si>
    <t>474925f4-3872-4eb8-b482-f52c89db29a9989</t>
  </si>
  <si>
    <t>AW00015923</t>
  </si>
  <si>
    <t>njSR1CywG0+YuXs34UXV+w==</t>
  </si>
  <si>
    <t>474925f4-3872-4eb8-b482-f52c89db29a9990</t>
  </si>
  <si>
    <t>AW00016051</t>
  </si>
  <si>
    <t>wpNwvkS3RU27mNlXCm1I6g==</t>
  </si>
  <si>
    <t>474925f4-3872-4eb8-b482-f52c89db29a9991</t>
  </si>
  <si>
    <t>AW00016320</t>
  </si>
  <si>
    <t>1eZG9jchRU2lVYX3eVEmXQ==</t>
  </si>
  <si>
    <t>474925f4-3872-4eb8-b482-f52c89db29a9992</t>
  </si>
  <si>
    <t>AW00017931</t>
  </si>
  <si>
    <t>2DzVfz5VPkCdgb/ErqCiXQ==</t>
  </si>
  <si>
    <t>474925f4-3872-4eb8-b482-f52c89db29a9993</t>
  </si>
  <si>
    <t>AW00017954</t>
  </si>
  <si>
    <t>VeWDdOjbCk6xx1LoZb4fWg==</t>
  </si>
  <si>
    <t>474925f4-3872-4eb8-b482-f52c89db29a9994</t>
  </si>
  <si>
    <t>AW00019273</t>
  </si>
  <si>
    <t>to1nCqmIwUufQLbCFzS21A==</t>
  </si>
  <si>
    <t>474925f4-3872-4eb8-b482-f52c89db29a9995</t>
  </si>
  <si>
    <t>AW00019313</t>
  </si>
  <si>
    <t>KIhpaEXum0KTRtBblEztSA==</t>
  </si>
  <si>
    <t>474925f4-3872-4eb8-b482-f52c89db29a9996</t>
  </si>
  <si>
    <t>AW00019324</t>
  </si>
  <si>
    <t>uszhyITz0ki/dWZQlqIb3w==</t>
  </si>
  <si>
    <t>474925f4-3872-4eb8-b482-f52c89db29a9997</t>
  </si>
  <si>
    <t>AW00019487</t>
  </si>
  <si>
    <t>eGt2wy3Vk02XgcJwQVe7lw==</t>
  </si>
  <si>
    <t>474925f4-3872-4eb8-b482-f52c89db29a9998</t>
  </si>
  <si>
    <t>AW00019922</t>
  </si>
  <si>
    <t>JN4wqcSxZUWDDTfm4bM5OQ==</t>
  </si>
  <si>
    <t>474925f4-3872-4eb8-b482-f52c89db29a9999</t>
  </si>
  <si>
    <t>AW00020901</t>
  </si>
  <si>
    <t>BZhPfJ0s3kybxIB4/AxPEQ==</t>
  </si>
  <si>
    <t>474925f4-3872-4eb8-b482-f52c89db29a10000</t>
  </si>
  <si>
    <t>AW00021662</t>
  </si>
  <si>
    <t>iuVjEFeNoUqr3qYClD+KjA==</t>
  </si>
  <si>
    <t>474925f4-3872-4eb8-b482-f52c89db29a10001</t>
  </si>
  <si>
    <t>AW00021664</t>
  </si>
  <si>
    <t>m495DsHlfUmO8pdLKY/9Uw==</t>
  </si>
  <si>
    <t>474925f4-3872-4eb8-b482-f52c89db29a10002</t>
  </si>
  <si>
    <t>AW00022515</t>
  </si>
  <si>
    <t>Frm/GkeMR0y41RHGFr6GcA==</t>
  </si>
  <si>
    <t>474925f4-3872-4eb8-b482-f52c89db29a10003</t>
  </si>
  <si>
    <t>AW00022542</t>
  </si>
  <si>
    <t>qIkJwTKlPUOb9dGsPTkLJg==</t>
  </si>
  <si>
    <t>474925f4-3872-4eb8-b482-f52c89db29a10004</t>
  </si>
  <si>
    <t>AW00023955</t>
  </si>
  <si>
    <t>iykVGTN/Z0mQs7DSomSYzg==</t>
  </si>
  <si>
    <t>474925f4-3872-4eb8-b482-f52c89db29a10005</t>
  </si>
  <si>
    <t>AW00023991</t>
  </si>
  <si>
    <t>YXA/vC0nuUyIqz5uhn+Qsg==</t>
  </si>
  <si>
    <t>474925f4-3872-4eb8-b482-f52c89db29a10006</t>
  </si>
  <si>
    <t>AW00024028</t>
  </si>
  <si>
    <t>Gaia4RSYJEevPC2A9MKUwg==</t>
  </si>
  <si>
    <t>474925f4-3872-4eb8-b482-f52c89db29a10007</t>
  </si>
  <si>
    <t>AW00024122</t>
  </si>
  <si>
    <t>KGcbDsMrWkSa13iTbk+wRA==</t>
  </si>
  <si>
    <t>474925f4-3872-4eb8-b482-f52c89db29a10008</t>
  </si>
  <si>
    <t>AW00024157</t>
  </si>
  <si>
    <t>iwj8lLuohEKvmnzOelSGIw==</t>
  </si>
  <si>
    <t>474925f4-3872-4eb8-b482-f52c89db29a10009</t>
  </si>
  <si>
    <t>AW00024871</t>
  </si>
  <si>
    <t>GvyjPoT6/0OohDe6DjYzog==</t>
  </si>
  <si>
    <t>474925f4-3872-4eb8-b482-f52c89db29a10010</t>
  </si>
  <si>
    <t>AW00025490</t>
  </si>
  <si>
    <t>h0C9pN2wCky27mN5Le/EPA==</t>
  </si>
  <si>
    <t>474925f4-3872-4eb8-b482-f52c89db29a10011</t>
  </si>
  <si>
    <t>AW00025797</t>
  </si>
  <si>
    <t>wtfim6OUk0yNxFQ0fXRR0A==</t>
  </si>
  <si>
    <t>474925f4-3872-4eb8-b482-f52c89db29a10012</t>
  </si>
  <si>
    <t>AW00026418</t>
  </si>
  <si>
    <t>BLy6zVkiw0O5ZuHiDd5eSw==</t>
  </si>
  <si>
    <t>474925f4-3872-4eb8-b482-f52c89db29a10013</t>
  </si>
  <si>
    <t>AW00028406</t>
  </si>
  <si>
    <t>7dcxFcs/eUyx+szy7mBEww==</t>
  </si>
  <si>
    <t>474925f4-3872-4eb8-b482-f52c89db29a10014</t>
  </si>
  <si>
    <t>AW00028441</t>
  </si>
  <si>
    <t>kvizMGRgnkuXRx8ly1Ww+Q==</t>
  </si>
  <si>
    <t>474925f4-3872-4eb8-b482-f52c89db29a10015</t>
  </si>
  <si>
    <t>AW00028685</t>
  </si>
  <si>
    <t>1euXO+ZIUE+wvJrvpCFPYw==</t>
  </si>
  <si>
    <t>474925f4-3872-4eb8-b482-f52c89db29a10016</t>
  </si>
  <si>
    <t>AW00028722</t>
  </si>
  <si>
    <t>aXJiB7i5cEmjL1UVKHpUnw==</t>
  </si>
  <si>
    <t>474925f4-3872-4eb8-b482-f52c89db29a10017</t>
  </si>
  <si>
    <t>AW00028757</t>
  </si>
  <si>
    <t>jzlzik0RoEyWV4NFOuuc4w==</t>
  </si>
  <si>
    <t>474925f4-3872-4eb8-b482-f52c89db29a10018</t>
  </si>
  <si>
    <t>AW00011439</t>
  </si>
  <si>
    <t>+owXtYCRMUGSEn6UYEoPdQ==</t>
  </si>
  <si>
    <t>474925f4-3872-4eb8-b482-f52c89db29a10019</t>
  </si>
  <si>
    <t>AW00011576</t>
  </si>
  <si>
    <t>WhzBth0rw0KblMScCnS6aw==</t>
  </si>
  <si>
    <t>474925f4-3872-4eb8-b482-f52c89db29a10020</t>
  </si>
  <si>
    <t>AW00012641</t>
  </si>
  <si>
    <t>L8/UAfDAj063K9iGHFw5hg==</t>
  </si>
  <si>
    <t>474925f4-3872-4eb8-b482-f52c89db29a10021</t>
  </si>
  <si>
    <t>AW00014829</t>
  </si>
  <si>
    <t>gEXKPrWT+UWXnC+NvjPc4A==</t>
  </si>
  <si>
    <t>474925f4-3872-4eb8-b482-f52c89db29a10022</t>
  </si>
  <si>
    <t>AW00015450</t>
  </si>
  <si>
    <t>MehY4ZQXQ0mUvedU5Ql7uw==</t>
  </si>
  <si>
    <t>474925f4-3872-4eb8-b482-f52c89db29a10023</t>
  </si>
  <si>
    <t>AW00015650</t>
  </si>
  <si>
    <t>ViK6hkt3nkCGYdABCnF66w==</t>
  </si>
  <si>
    <t>474925f4-3872-4eb8-b482-f52c89db29a10024</t>
  </si>
  <si>
    <t>AW00015666</t>
  </si>
  <si>
    <t>PbCnC365qUKwyW9OWhfRYw==</t>
  </si>
  <si>
    <t>474925f4-3872-4eb8-b482-f52c89db29a10025</t>
  </si>
  <si>
    <t>AW00016508</t>
  </si>
  <si>
    <t>uzegDD/NPkWBZnNrSkYXag==</t>
  </si>
  <si>
    <t>474925f4-3872-4eb8-b482-f52c89db29a10026</t>
  </si>
  <si>
    <t>AW00016577</t>
  </si>
  <si>
    <t>qkSytn1R2kOuqI2lif132w==</t>
  </si>
  <si>
    <t>474925f4-3872-4eb8-b482-f52c89db29a10027</t>
  </si>
  <si>
    <t>AW00017822</t>
  </si>
  <si>
    <t>l46VasVgnU2f5wxiqfwKLw==</t>
  </si>
  <si>
    <t>474925f4-3872-4eb8-b482-f52c89db29a10028</t>
  </si>
  <si>
    <t>AW00018014</t>
  </si>
  <si>
    <t>K9kXmKD3r02IZovusGk2xQ==</t>
  </si>
  <si>
    <t>474925f4-3872-4eb8-b482-f52c89db29a10029</t>
  </si>
  <si>
    <t>AW00018025</t>
  </si>
  <si>
    <t>apKjiQ8M2EOPJDO4yLHiUQ==</t>
  </si>
  <si>
    <t>474925f4-3872-4eb8-b482-f52c89db29a10030</t>
  </si>
  <si>
    <t>AW00019276</t>
  </si>
  <si>
    <t>mko6IrjCnE+T1ll/ajpMUQ==</t>
  </si>
  <si>
    <t>474925f4-3872-4eb8-b482-f52c89db29a10031</t>
  </si>
  <si>
    <t>AW00019281</t>
  </si>
  <si>
    <t>VSZDZFeg3UW+8gb1FnQPOQ==</t>
  </si>
  <si>
    <t>474925f4-3872-4eb8-b482-f52c89db29a10032</t>
  </si>
  <si>
    <t>AW00019319</t>
  </si>
  <si>
    <t>PmpBpBJNCUyfem4TQMD9mg==</t>
  </si>
  <si>
    <t>474925f4-3872-4eb8-b482-f52c89db29a10033</t>
  </si>
  <si>
    <t>AW00019366</t>
  </si>
  <si>
    <t>P/uSH71AMU2kcFsmwzcVew==</t>
  </si>
  <si>
    <t>474925f4-3872-4eb8-b482-f52c89db29a10034</t>
  </si>
  <si>
    <t>AW00019474</t>
  </si>
  <si>
    <t>LOsfYTVFgkqE1+IcmFFikA==</t>
  </si>
  <si>
    <t>474925f4-3872-4eb8-b482-f52c89db29a10035</t>
  </si>
  <si>
    <t>AW00019521</t>
  </si>
  <si>
    <t>hNXXrKhmYk2RtjRn96Bhdw==</t>
  </si>
  <si>
    <t>474925f4-3872-4eb8-b482-f52c89db29a10036</t>
  </si>
  <si>
    <t>AW00020796</t>
  </si>
  <si>
    <t>MiigCZZyWE6nzgmZVTjBHA==</t>
  </si>
  <si>
    <t>474925f4-3872-4eb8-b482-f52c89db29a10037</t>
  </si>
  <si>
    <t>AW00022378</t>
  </si>
  <si>
    <t>WSIlrHtwK0W96eay/Zl0oA==</t>
  </si>
  <si>
    <t>474925f4-3872-4eb8-b482-f52c89db29a10038</t>
  </si>
  <si>
    <t>AW00023595</t>
  </si>
  <si>
    <t>m0iCyi3wNkOsTBnp5aztZw==</t>
  </si>
  <si>
    <t>474925f4-3872-4eb8-b482-f52c89db29a10039</t>
  </si>
  <si>
    <t>AW00023603</t>
  </si>
  <si>
    <t>bTVTZH9HRUmAo6KGoZZcTg==</t>
  </si>
  <si>
    <t>474925f4-3872-4eb8-b482-f52c89db29a10040</t>
  </si>
  <si>
    <t>AW00023932</t>
  </si>
  <si>
    <t>X9fkLxbbgkCH5S2g3U/tQA==</t>
  </si>
  <si>
    <t>474925f4-3872-4eb8-b482-f52c89db29a10041</t>
  </si>
  <si>
    <t>AW00024010</t>
  </si>
  <si>
    <t>wsBRFTVjdE2NMBmphYWYKw==</t>
  </si>
  <si>
    <t>474925f4-3872-4eb8-b482-f52c89db29a10042</t>
  </si>
  <si>
    <t>AW00024700</t>
  </si>
  <si>
    <t>ikl3wXeLmUa4TpV+y9rPHA==</t>
  </si>
  <si>
    <t>474925f4-3872-4eb8-b482-f52c89db29a10043</t>
  </si>
  <si>
    <t>AW00025466</t>
  </si>
  <si>
    <t>CNg0Bj/KEUWm2eIp0SZrIg==</t>
  </si>
  <si>
    <t>474925f4-3872-4eb8-b482-f52c89db29a10044</t>
  </si>
  <si>
    <t>AW00026827</t>
  </si>
  <si>
    <t>UdFyf8v+iEyLy1OTxYVjkw==</t>
  </si>
  <si>
    <t>474925f4-3872-4eb8-b482-f52c89db29a10045</t>
  </si>
  <si>
    <t>AW00026904</t>
  </si>
  <si>
    <t>VCxxmSya+0iDg0Xz37b0Lw==</t>
  </si>
  <si>
    <t>474925f4-3872-4eb8-b482-f52c89db29a10046</t>
  </si>
  <si>
    <t>AW00027167</t>
  </si>
  <si>
    <t>7lza2UCMJ06ZzjgdIO1HwQ==</t>
  </si>
  <si>
    <t>474925f4-3872-4eb8-b482-f52c89db29a10047</t>
  </si>
  <si>
    <t>AW00027903</t>
  </si>
  <si>
    <t>C9yjvd1A3ky1JOROD1HOMA==</t>
  </si>
  <si>
    <t>474925f4-3872-4eb8-b482-f52c89db29a10048</t>
  </si>
  <si>
    <t>AW00029419</t>
  </si>
  <si>
    <t>deXGvUlAmkioVnm+lbe/5w==</t>
  </si>
  <si>
    <t>474925f4-3872-4eb8-b482-f52c89db29a10049</t>
  </si>
  <si>
    <t>AW00029421</t>
  </si>
  <si>
    <t>FX5vXJ1CsE+e7rY7RnRN5w==</t>
  </si>
  <si>
    <t>474925f4-3872-4eb8-b482-f52c89db29a10050</t>
  </si>
  <si>
    <t>AW00011241</t>
  </si>
  <si>
    <t>mgWaNAioREmv7vZR/qkvYg==</t>
  </si>
  <si>
    <t>474925f4-3872-4eb8-b482-f52c89db29a10051</t>
  </si>
  <si>
    <t>AW00011409</t>
  </si>
  <si>
    <t>Tp0YxZtAsUiUnX/t4vmcaw==</t>
  </si>
  <si>
    <t>474925f4-3872-4eb8-b482-f52c89db29a10052</t>
  </si>
  <si>
    <t>AW00011479</t>
  </si>
  <si>
    <t>Sxq8mRNP4UeueBTBdzRJ+Q==</t>
  </si>
  <si>
    <t>474925f4-3872-4eb8-b482-f52c89db29a10053</t>
  </si>
  <si>
    <t>AW00012290</t>
  </si>
  <si>
    <t>n7rmH3f4HEmIfQJrQpPg9g==</t>
  </si>
  <si>
    <t>474925f4-3872-4eb8-b482-f52c89db29a10054</t>
  </si>
  <si>
    <t>AW00012557</t>
  </si>
  <si>
    <t>11UIPIaJG0aDMtIMd/X3rQ==</t>
  </si>
  <si>
    <t>474925f4-3872-4eb8-b482-f52c89db29a10055</t>
  </si>
  <si>
    <t>AW00012830</t>
  </si>
  <si>
    <t>eftxYLkInEahOjtsyK4qxw==</t>
  </si>
  <si>
    <t>474925f4-3872-4eb8-b482-f52c89db29a10056</t>
  </si>
  <si>
    <t>AW00012866</t>
  </si>
  <si>
    <t>Ra1qfRkNK0uR4N/E8mwiCg==</t>
  </si>
  <si>
    <t>474925f4-3872-4eb8-b482-f52c89db29a10057</t>
  </si>
  <si>
    <t>AW00013552</t>
  </si>
  <si>
    <t>cxsISNqHHk6j89GRq3/QLA==</t>
  </si>
  <si>
    <t>474925f4-3872-4eb8-b482-f52c89db29a10058</t>
  </si>
  <si>
    <t>AW00014807</t>
  </si>
  <si>
    <t>cq6PZqryrUyRDUF98PIhYQ==</t>
  </si>
  <si>
    <t>474925f4-3872-4eb8-b482-f52c89db29a10059</t>
  </si>
  <si>
    <t>AW00014850</t>
  </si>
  <si>
    <t>G2xHVfGL0UyVey7CTEgyiQ==</t>
  </si>
  <si>
    <t>474925f4-3872-4eb8-b482-f52c89db29a10060</t>
  </si>
  <si>
    <t>AW00015066</t>
  </si>
  <si>
    <t>VsUGckwUpE+7gjGtpIiSMg==</t>
  </si>
  <si>
    <t>474925f4-3872-4eb8-b482-f52c89db29a10061</t>
  </si>
  <si>
    <t>AW00016323</t>
  </si>
  <si>
    <t>5iOYIsoIvE2y013J+5RyGg==</t>
  </si>
  <si>
    <t>474925f4-3872-4eb8-b482-f52c89db29a10062</t>
  </si>
  <si>
    <t>AW00017647</t>
  </si>
  <si>
    <t>KeH/wwygb0m8iE+vZ5Yy4w==</t>
  </si>
  <si>
    <t>474925f4-3872-4eb8-b482-f52c89db29a10063</t>
  </si>
  <si>
    <t>AW00018163</t>
  </si>
  <si>
    <t>faADW8BvLEKokLkjzwWK4w==</t>
  </si>
  <si>
    <t>474925f4-3872-4eb8-b482-f52c89db29a10064</t>
  </si>
  <si>
    <t>AW00019045</t>
  </si>
  <si>
    <t>DlbiWuolMUy35WB16ORd1g==</t>
  </si>
  <si>
    <t>474925f4-3872-4eb8-b482-f52c89db29a10065</t>
  </si>
  <si>
    <t>AW00019374</t>
  </si>
  <si>
    <t>sCzoZvctI0q1sxq7BZzfOQ==</t>
  </si>
  <si>
    <t>474925f4-3872-4eb8-b482-f52c89db29a10066</t>
  </si>
  <si>
    <t>AW00019380</t>
  </si>
  <si>
    <t>zm2xwHU52U2vHxdwoXK8aw==</t>
  </si>
  <si>
    <t>474925f4-3872-4eb8-b482-f52c89db29a10067</t>
  </si>
  <si>
    <t>AW00020587</t>
  </si>
  <si>
    <t>H06sHbN6W06quSfVBXsqpA==</t>
  </si>
  <si>
    <t>474925f4-3872-4eb8-b482-f52c89db29a10068</t>
  </si>
  <si>
    <t>AW00020888</t>
  </si>
  <si>
    <t>5XqbYAm840qrJHq/5DlAyA==</t>
  </si>
  <si>
    <t>474925f4-3872-4eb8-b482-f52c89db29a10069</t>
  </si>
  <si>
    <t>AW00020955</t>
  </si>
  <si>
    <t>AhI+YVq2P0aK9O9Lf1p+mw==</t>
  </si>
  <si>
    <t>474925f4-3872-4eb8-b482-f52c89db29a10070</t>
  </si>
  <si>
    <t>AW00021849</t>
  </si>
  <si>
    <t>Xit4xhH4E0y8leJNWUe1sw==</t>
  </si>
  <si>
    <t>474925f4-3872-4eb8-b482-f52c89db29a10071</t>
  </si>
  <si>
    <t>AW00022531</t>
  </si>
  <si>
    <t>/V+UF7SzL0ucrDdZPc253w==</t>
  </si>
  <si>
    <t>474925f4-3872-4eb8-b482-f52c89db29a10072</t>
  </si>
  <si>
    <t>AW00022827</t>
  </si>
  <si>
    <t>ITgUU11f80O4kqBiP8DMRA==</t>
  </si>
  <si>
    <t>474925f4-3872-4eb8-b482-f52c89db29a10073</t>
  </si>
  <si>
    <t>AW00023227</t>
  </si>
  <si>
    <t>EES83D7CyUidPEEcfJj6UA==</t>
  </si>
  <si>
    <t>474925f4-3872-4eb8-b482-f52c89db29a10074</t>
  </si>
  <si>
    <t>AW00023749</t>
  </si>
  <si>
    <t>0DwyoFWPVE2/MSDUJ50yzw==</t>
  </si>
  <si>
    <t>474925f4-3872-4eb8-b482-f52c89db29a10075</t>
  </si>
  <si>
    <t>AW00023758</t>
  </si>
  <si>
    <t>qQ3mktn/10e8hhztdebczA==</t>
  </si>
  <si>
    <t>474925f4-3872-4eb8-b482-f52c89db29a10076</t>
  </si>
  <si>
    <t>AW00023920</t>
  </si>
  <si>
    <t>7myfQIIOcUSPHn47a18p5g==</t>
  </si>
  <si>
    <t>474925f4-3872-4eb8-b482-f52c89db29a10077</t>
  </si>
  <si>
    <t>AW00023934</t>
  </si>
  <si>
    <t>BAR6wY179kS/Ix/ma/6wuQ==</t>
  </si>
  <si>
    <t>474925f4-3872-4eb8-b482-f52c89db29a10078</t>
  </si>
  <si>
    <t>AW00024539</t>
  </si>
  <si>
    <t>rGd+6FTG0E+4ziIuz5nwcg==</t>
  </si>
  <si>
    <t>474925f4-3872-4eb8-b482-f52c89db29a10079</t>
  </si>
  <si>
    <t>AW00025514</t>
  </si>
  <si>
    <t>tDsE8u814UmwxmbrY4yisw==</t>
  </si>
  <si>
    <t>474925f4-3872-4eb8-b482-f52c89db29a10080</t>
  </si>
  <si>
    <t>AW00025518</t>
  </si>
  <si>
    <t>I4JQubKuhkiRFnMkNBapVQ==</t>
  </si>
  <si>
    <t>474925f4-3872-4eb8-b482-f52c89db29a10081</t>
  </si>
  <si>
    <t>AW00026406</t>
  </si>
  <si>
    <t>zI4ARjkLPUKDfFELoOoeBw==</t>
  </si>
  <si>
    <t>474925f4-3872-4eb8-b482-f52c89db29a10082</t>
  </si>
  <si>
    <t>AW00026927</t>
  </si>
  <si>
    <t>fXK/ytBNh0aG/HZn/QZ2zA==</t>
  </si>
  <si>
    <t>474925f4-3872-4eb8-b482-f52c89db29a10083</t>
  </si>
  <si>
    <t>AW00027329</t>
  </si>
  <si>
    <t>puGt+4+/1k+7wKP3r5Bw+Q==</t>
  </si>
  <si>
    <t>474925f4-3872-4eb8-b482-f52c89db29a10084</t>
  </si>
  <si>
    <t>AW00027803</t>
  </si>
  <si>
    <t>hUGtHAes9kKvJwQQUE1nbg==</t>
  </si>
  <si>
    <t>474925f4-3872-4eb8-b482-f52c89db29a10085</t>
  </si>
  <si>
    <t>AW00028707</t>
  </si>
  <si>
    <t>kNIxVXms7kOmii9xPv2n9A==</t>
  </si>
  <si>
    <t>474925f4-3872-4eb8-b482-f52c89db29a10086</t>
  </si>
  <si>
    <t>AW00011587</t>
  </si>
  <si>
    <t>xADcoSLV4UKpquTV3jFggg==</t>
  </si>
  <si>
    <t>474925f4-3872-4eb8-b482-f52c89db29a10087</t>
  </si>
  <si>
    <t>AW00012301</t>
  </si>
  <si>
    <t>pBaFAKBgzUubUzJcsWlfqg==</t>
  </si>
  <si>
    <t>474925f4-3872-4eb8-b482-f52c89db29a10088</t>
  </si>
  <si>
    <t>AW00012511</t>
  </si>
  <si>
    <t>GkRCwcIxiUGoky1K96ZvYQ==</t>
  </si>
  <si>
    <t>474925f4-3872-4eb8-b482-f52c89db29a10089</t>
  </si>
  <si>
    <t>AW00014931</t>
  </si>
  <si>
    <t>DF+0zcFY5keG6ZUJVEZldw==</t>
  </si>
  <si>
    <t>474925f4-3872-4eb8-b482-f52c89db29a10090</t>
  </si>
  <si>
    <t>AW00014976</t>
  </si>
  <si>
    <t>psUxyWx4sU+hJOb9VhkDxQ==</t>
  </si>
  <si>
    <t>474925f4-3872-4eb8-b482-f52c89db29a10091</t>
  </si>
  <si>
    <t>AW00014995</t>
  </si>
  <si>
    <t>1c1MtKiDUkiqYdGr+nnkHw==</t>
  </si>
  <si>
    <t>474925f4-3872-4eb8-b482-f52c89db29a10092</t>
  </si>
  <si>
    <t>AW00015709</t>
  </si>
  <si>
    <t>q+8sEEPyMUq6T+f/JqPAwQ==</t>
  </si>
  <si>
    <t>474925f4-3872-4eb8-b482-f52c89db29a10093</t>
  </si>
  <si>
    <t>AW00015931</t>
  </si>
  <si>
    <t>d3pvJXBxtUiPEDHLhkS/JQ==</t>
  </si>
  <si>
    <t>474925f4-3872-4eb8-b482-f52c89db29a10094</t>
  </si>
  <si>
    <t>AW00016257</t>
  </si>
  <si>
    <t>CW/0Nr9MtEaHwNwyEdHMzA==</t>
  </si>
  <si>
    <t>474925f4-3872-4eb8-b482-f52c89db29a10095</t>
  </si>
  <si>
    <t>AW00016421</t>
  </si>
  <si>
    <t>IIPcMX5KTk+ErAXmnQHyDA==</t>
  </si>
  <si>
    <t>474925f4-3872-4eb8-b482-f52c89db29a10096</t>
  </si>
  <si>
    <t>AW00016545</t>
  </si>
  <si>
    <t>FYeC6THpd02IayhMbRDYwg==</t>
  </si>
  <si>
    <t>474925f4-3872-4eb8-b482-f52c89db29a10097</t>
  </si>
  <si>
    <t>AW00016586</t>
  </si>
  <si>
    <t>4KVDJ9W7SkycggEMdt2b7w==</t>
  </si>
  <si>
    <t>474925f4-3872-4eb8-b482-f52c89db29a10098</t>
  </si>
  <si>
    <t>AW00017712</t>
  </si>
  <si>
    <t>EBiQjZL79kei4i8ObjPo3w==</t>
  </si>
  <si>
    <t>474925f4-3872-4eb8-b482-f52c89db29a10099</t>
  </si>
  <si>
    <t>AW00017756</t>
  </si>
  <si>
    <t>OOJFhQUSnk2b8DOhqI7sLw==</t>
  </si>
  <si>
    <t>474925f4-3872-4eb8-b482-f52c89db29a10100</t>
  </si>
  <si>
    <t>AW00018131</t>
  </si>
  <si>
    <t>yN0P+35yukKH2+psNbRmqw==</t>
  </si>
  <si>
    <t>474925f4-3872-4eb8-b482-f52c89db29a10101</t>
  </si>
  <si>
    <t>AW00019080</t>
  </si>
  <si>
    <t>wn9KvgJtdEi45ps+UrvAsA==</t>
  </si>
  <si>
    <t>474925f4-3872-4eb8-b482-f52c89db29a10102</t>
  </si>
  <si>
    <t>AW00019303</t>
  </si>
  <si>
    <t>EvWuwVa9yke6kOrwwE5LFg==</t>
  </si>
  <si>
    <t>474925f4-3872-4eb8-b482-f52c89db29a10103</t>
  </si>
  <si>
    <t>AW00019426</t>
  </si>
  <si>
    <t>BDxQVsHTR0GZJY+xqEdGRQ==</t>
  </si>
  <si>
    <t>474925f4-3872-4eb8-b482-f52c89db29a10104</t>
  </si>
  <si>
    <t>AW00019431</t>
  </si>
  <si>
    <t>GhEmy2osEUCFWKMXSSz81A==</t>
  </si>
  <si>
    <t>474925f4-3872-4eb8-b482-f52c89db29a10105</t>
  </si>
  <si>
    <t>AW00019494</t>
  </si>
  <si>
    <t>ApYcHAEsxUS/KIkszp/fPw==</t>
  </si>
  <si>
    <t>474925f4-3872-4eb8-b482-f52c89db29a10106</t>
  </si>
  <si>
    <t>AW00020145</t>
  </si>
  <si>
    <t>4QN3C6Fk3UG8qvB2k6yJ2Q==</t>
  </si>
  <si>
    <t>474925f4-3872-4eb8-b482-f52c89db29a10107</t>
  </si>
  <si>
    <t>AW00020161</t>
  </si>
  <si>
    <t>t9VFDhcJE0C3wTXzn0FTMQ==</t>
  </si>
  <si>
    <t>474925f4-3872-4eb8-b482-f52c89db29a10108</t>
  </si>
  <si>
    <t>AW00020918</t>
  </si>
  <si>
    <t>nsEY+UoFZkuPQOydGI73yw==</t>
  </si>
  <si>
    <t>474925f4-3872-4eb8-b482-f52c89db29a10109</t>
  </si>
  <si>
    <t>AW00021045</t>
  </si>
  <si>
    <t>fzlBQOkC40uLlyGWjUHqng==</t>
  </si>
  <si>
    <t>474925f4-3872-4eb8-b482-f52c89db29a10110</t>
  </si>
  <si>
    <t>AW00021543</t>
  </si>
  <si>
    <t>a9Bbyx+WlESvPhitLPJ3DQ==</t>
  </si>
  <si>
    <t>474925f4-3872-4eb8-b482-f52c89db29a10111</t>
  </si>
  <si>
    <t>AW00022303</t>
  </si>
  <si>
    <t>cMUeM8yDLUqDWaHlHqW+Dg==</t>
  </si>
  <si>
    <t>474925f4-3872-4eb8-b482-f52c89db29a10112</t>
  </si>
  <si>
    <t>AW00022495</t>
  </si>
  <si>
    <t>/vqAX5dTqEmYxqVvNpxNkg==</t>
  </si>
  <si>
    <t>474925f4-3872-4eb8-b482-f52c89db29a10113</t>
  </si>
  <si>
    <t>AW00022820</t>
  </si>
  <si>
    <t>RB8dv0dMC0W23la20Duqyg==</t>
  </si>
  <si>
    <t>474925f4-3872-4eb8-b482-f52c89db29a10114</t>
  </si>
  <si>
    <t>AW00023443</t>
  </si>
  <si>
    <t>kRnRAQ5g8Um7feDW0Hmu5A==</t>
  </si>
  <si>
    <t>474925f4-3872-4eb8-b482-f52c89db29a10115</t>
  </si>
  <si>
    <t>AW00023763</t>
  </si>
  <si>
    <t>iP7HO2GFCkqfjLi5vfG89w==</t>
  </si>
  <si>
    <t>474925f4-3872-4eb8-b482-f52c89db29a10116</t>
  </si>
  <si>
    <t>AW00023949</t>
  </si>
  <si>
    <t>I2kzcKv+k0KpKvSTNb8iBQ==</t>
  </si>
  <si>
    <t>474925f4-3872-4eb8-b482-f52c89db29a10117</t>
  </si>
  <si>
    <t>AW00025534</t>
  </si>
  <si>
    <t>/SXhbb8ZyEmk/8en3Obwjw==</t>
  </si>
  <si>
    <t>474925f4-3872-4eb8-b482-f52c89db29a10118</t>
  </si>
  <si>
    <t>AW00025634</t>
  </si>
  <si>
    <t>DWk7qOHcMkuHTXrjsrn1Mw==</t>
  </si>
  <si>
    <t>474925f4-3872-4eb8-b482-f52c89db29a10119</t>
  </si>
  <si>
    <t>AW00026369</t>
  </si>
  <si>
    <t>iv4yTZVU+E2wV4hnTek0jA==</t>
  </si>
  <si>
    <t>474925f4-3872-4eb8-b482-f52c89db29a10120</t>
  </si>
  <si>
    <t>AW00026882</t>
  </si>
  <si>
    <t>yvUlv53NiEGqkrL5uDGhQA==</t>
  </si>
  <si>
    <t>474925f4-3872-4eb8-b482-f52c89db29a10121</t>
  </si>
  <si>
    <t>AW00026909</t>
  </si>
  <si>
    <t>3tHZ4s1pNUO94+iIdgSmUA==</t>
  </si>
  <si>
    <t>474925f4-3872-4eb8-b482-f52c89db29a10122</t>
  </si>
  <si>
    <t>AW00026952</t>
  </si>
  <si>
    <t>deCr2fS3lEui5TW6S24pfQ==</t>
  </si>
  <si>
    <t>474925f4-3872-4eb8-b482-f52c89db29a10123</t>
  </si>
  <si>
    <t>AW00027126</t>
  </si>
  <si>
    <t>4fcpdp0JekCTKik36ZYODw==</t>
  </si>
  <si>
    <t>474925f4-3872-4eb8-b482-f52c89db29a10124</t>
  </si>
  <si>
    <t>AW00027170</t>
  </si>
  <si>
    <t>MLzGWO3oFEaZ0+XOSTnqOQ==</t>
  </si>
  <si>
    <t>474925f4-3872-4eb8-b482-f52c89db29a10125</t>
  </si>
  <si>
    <t>AW00027808</t>
  </si>
  <si>
    <t>fR6B7lgJtUOUlKo3IpFFcQ==</t>
  </si>
  <si>
    <t>474925f4-3872-4eb8-b482-f52c89db29a10126</t>
  </si>
  <si>
    <t>AW00027898</t>
  </si>
  <si>
    <t>TW8q1FtM1UmZzRqDgjSO+A==</t>
  </si>
  <si>
    <t>474925f4-3872-4eb8-b482-f52c89db29a10127</t>
  </si>
  <si>
    <t>AW00027926</t>
  </si>
  <si>
    <t>pqLiSCklpUqjLgDNzGD/qg==</t>
  </si>
  <si>
    <t>474925f4-3872-4eb8-b482-f52c89db29a10128</t>
  </si>
  <si>
    <t>AW00028460</t>
  </si>
  <si>
    <t>ep6QlzFwK0GtvMChCh49cA==</t>
  </si>
  <si>
    <t>474925f4-3872-4eb8-b482-f52c89db29a10129</t>
  </si>
  <si>
    <t>AW00028888</t>
  </si>
  <si>
    <t>Sr79ooCrWEqT0NRo7CWrsg==</t>
  </si>
  <si>
    <t>474925f4-3872-4eb8-b482-f52c89db29a10130</t>
  </si>
  <si>
    <t>AW00028905</t>
  </si>
  <si>
    <t>RzB5l9O4NES/nlbgy9fK1g==</t>
  </si>
  <si>
    <t>474925f4-3872-4eb8-b482-f52c89db29a10131</t>
  </si>
  <si>
    <t>AW00029412</t>
  </si>
  <si>
    <t>n1oMVBb5AUK7TVxaqEwH6w==</t>
  </si>
  <si>
    <t>474925f4-3872-4eb8-b482-f52c89db29a10132</t>
  </si>
  <si>
    <t>AW00011345</t>
  </si>
  <si>
    <t>hnIbPkESPEuDJLyffoBGKg==</t>
  </si>
  <si>
    <t>474925f4-3872-4eb8-b482-f52c89db29a10133</t>
  </si>
  <si>
    <t>AW00011382</t>
  </si>
  <si>
    <t>XSZztRRotkW/YOXKiZDCkQ==</t>
  </si>
  <si>
    <t>474925f4-3872-4eb8-b482-f52c89db29a10134</t>
  </si>
  <si>
    <t>AW00011390</t>
  </si>
  <si>
    <t>y8wFUOwr6kO2+VpTi0rI9g==</t>
  </si>
  <si>
    <t>474925f4-3872-4eb8-b482-f52c89db29a10135</t>
  </si>
  <si>
    <t>AW00011406</t>
  </si>
  <si>
    <t>Rt8eueS3hECy3OT/ceUdSg==</t>
  </si>
  <si>
    <t>474925f4-3872-4eb8-b482-f52c89db29a10136</t>
  </si>
  <si>
    <t>AW00012127</t>
  </si>
  <si>
    <t>P48cdNRX30KjaiAR5PVtaQ==</t>
  </si>
  <si>
    <t>474925f4-3872-4eb8-b482-f52c89db29a10137</t>
  </si>
  <si>
    <t>AW00012718</t>
  </si>
  <si>
    <t>9PAnPqbFk0+YhG1vgcYsAQ==</t>
  </si>
  <si>
    <t>474925f4-3872-4eb8-b482-f52c89db29a10138</t>
  </si>
  <si>
    <t>AW00012732</t>
  </si>
  <si>
    <t>I+qO9E8shEmYfgjTv+8Z3Q==</t>
  </si>
  <si>
    <t>474925f4-3872-4eb8-b482-f52c89db29a10139</t>
  </si>
  <si>
    <t>AW00012824</t>
  </si>
  <si>
    <t>O1Eobqu8mkemeZMGsnfMGg==</t>
  </si>
  <si>
    <t>474925f4-3872-4eb8-b482-f52c89db29a10140</t>
  </si>
  <si>
    <t>AW00013695</t>
  </si>
  <si>
    <t>F1PeTPhWqkKty7TLlo8Nug==</t>
  </si>
  <si>
    <t>474925f4-3872-4eb8-b482-f52c89db29a10141</t>
  </si>
  <si>
    <t>AW00013834</t>
  </si>
  <si>
    <t>Jl0HFaeu7kqDkT3SwBBsnA==</t>
  </si>
  <si>
    <t>474925f4-3872-4eb8-b482-f52c89db29a10142</t>
  </si>
  <si>
    <t>AW00016310</t>
  </si>
  <si>
    <t>Gn1UM7O7vEavDzMgkf/TpQ==</t>
  </si>
  <si>
    <t>474925f4-3872-4eb8-b482-f52c89db29a10143</t>
  </si>
  <si>
    <t>AW00017653</t>
  </si>
  <si>
    <t>LpWHjiEPZkm8EPDQAWVcVQ==</t>
  </si>
  <si>
    <t>474925f4-3872-4eb8-b482-f52c89db29a10144</t>
  </si>
  <si>
    <t>AW00017831</t>
  </si>
  <si>
    <t>UOFbVcFiok2GDg2knRDRig==</t>
  </si>
  <si>
    <t>474925f4-3872-4eb8-b482-f52c89db29a10145</t>
  </si>
  <si>
    <t>AW00017949</t>
  </si>
  <si>
    <t>aISrPN/pCkmJXFAT2xcsDg==</t>
  </si>
  <si>
    <t>474925f4-3872-4eb8-b482-f52c89db29a10146</t>
  </si>
  <si>
    <t>AW00019075</t>
  </si>
  <si>
    <t>J5RA/L6vYU+akZnVCyJsUQ==</t>
  </si>
  <si>
    <t>474925f4-3872-4eb8-b482-f52c89db29a10147</t>
  </si>
  <si>
    <t>AW00019189</t>
  </si>
  <si>
    <t>6xxZOhCKKEWmsL/gronH0w==</t>
  </si>
  <si>
    <t>474925f4-3872-4eb8-b482-f52c89db29a10148</t>
  </si>
  <si>
    <t>AW00019441</t>
  </si>
  <si>
    <t>WzDZQKZcHkOFghoL5N2G+A==</t>
  </si>
  <si>
    <t>474925f4-3872-4eb8-b482-f52c89db29a10149</t>
  </si>
  <si>
    <t>AW00019524</t>
  </si>
  <si>
    <t>IPcORpFrAkO0CdhM8GXQjw==</t>
  </si>
  <si>
    <t>474925f4-3872-4eb8-b482-f52c89db29a10150</t>
  </si>
  <si>
    <t>AW00020840</t>
  </si>
  <si>
    <t>8MNqlOKBCE2fJXdWnPr/YQ==</t>
  </si>
  <si>
    <t>474925f4-3872-4eb8-b482-f52c89db29a10151</t>
  </si>
  <si>
    <t>AW00020977</t>
  </si>
  <si>
    <t>V2mKtWjq90qlvhczWh440g==</t>
  </si>
  <si>
    <t>474925f4-3872-4eb8-b482-f52c89db29a10152</t>
  </si>
  <si>
    <t>AW00021117</t>
  </si>
  <si>
    <t>2SZ60VsZcUij6z0escRF4g==</t>
  </si>
  <si>
    <t>474925f4-3872-4eb8-b482-f52c89db29a10153</t>
  </si>
  <si>
    <t>AW00021522</t>
  </si>
  <si>
    <t>u+v7lGZa/EWHnLsyEARjXw==</t>
  </si>
  <si>
    <t>474925f4-3872-4eb8-b482-f52c89db29a10154</t>
  </si>
  <si>
    <t>AW00021675</t>
  </si>
  <si>
    <t>qVzAJ53QcUKVrp95RILxmg==</t>
  </si>
  <si>
    <t>474925f4-3872-4eb8-b482-f52c89db29a10155</t>
  </si>
  <si>
    <t>AW00022499</t>
  </si>
  <si>
    <t>lBXOKrwDxEac8EiG/uFSwQ==</t>
  </si>
  <si>
    <t>474925f4-3872-4eb8-b482-f52c89db29a10156</t>
  </si>
  <si>
    <t>AW00022664</t>
  </si>
  <si>
    <t>1Droo2B+xU6+eW5Yxcwo/g==</t>
  </si>
  <si>
    <t>474925f4-3872-4eb8-b482-f52c89db29a10157</t>
  </si>
  <si>
    <t>AW00023936</t>
  </si>
  <si>
    <t>U/0Pq8g1VUy435j2wb1HYw==</t>
  </si>
  <si>
    <t>474925f4-3872-4eb8-b482-f52c89db29a10158</t>
  </si>
  <si>
    <t>AW00024119</t>
  </si>
  <si>
    <t>vZk1e5HoCU24z9/CpurWEg==</t>
  </si>
  <si>
    <t>474925f4-3872-4eb8-b482-f52c89db29a10159</t>
  </si>
  <si>
    <t>AW00025527</t>
  </si>
  <si>
    <t>/T98awgTTUyF4mWDhCO5OA==</t>
  </si>
  <si>
    <t>474925f4-3872-4eb8-b482-f52c89db29a10160</t>
  </si>
  <si>
    <t>AW00025539</t>
  </si>
  <si>
    <t>+VwT0eCYBkWX4ZEBW6Pf/Q==</t>
  </si>
  <si>
    <t>474925f4-3872-4eb8-b482-f52c89db29a10161</t>
  </si>
  <si>
    <t>AW00025666</t>
  </si>
  <si>
    <t>4oKBxqXNnUO1DF0kMM6T7A==</t>
  </si>
  <si>
    <t>474925f4-3872-4eb8-b482-f52c89db29a10162</t>
  </si>
  <si>
    <t>AW00026213</t>
  </si>
  <si>
    <t>uIabx278o0a3B6vvV2NmTg==</t>
  </si>
  <si>
    <t>474925f4-3872-4eb8-b482-f52c89db29a10163</t>
  </si>
  <si>
    <t>AW00027764</t>
  </si>
  <si>
    <t>7OgOIXQ3bUes0BtiHxsQHQ==</t>
  </si>
  <si>
    <t>474925f4-3872-4eb8-b482-f52c89db29a10164</t>
  </si>
  <si>
    <t>AW00027772</t>
  </si>
  <si>
    <t>ck4N3BNyTkOfyImuEs8Opg==</t>
  </si>
  <si>
    <t>474925f4-3872-4eb8-b482-f52c89db29a10165</t>
  </si>
  <si>
    <t>AW00027849</t>
  </si>
  <si>
    <t>ytKkIh3+PUyQD0Dnt8iq0g==</t>
  </si>
  <si>
    <t>474925f4-3872-4eb8-b482-f52c89db29a10166</t>
  </si>
  <si>
    <t>AW00011471</t>
  </si>
  <si>
    <t>LcWQd4kT70m0jO5Pt/gT1g==</t>
  </si>
  <si>
    <t>474925f4-3872-4eb8-b482-f52c89db29a10167</t>
  </si>
  <si>
    <t>AW00011591</t>
  </si>
  <si>
    <t>lyIXbZb9I0uZ1V5LbLSaBw==</t>
  </si>
  <si>
    <t>474925f4-3872-4eb8-b482-f52c89db29a10168</t>
  </si>
  <si>
    <t>AW00012820</t>
  </si>
  <si>
    <t>mkOTYghgz0ezRpttCXtJIA==</t>
  </si>
  <si>
    <t>474925f4-3872-4eb8-b482-f52c89db29a10169</t>
  </si>
  <si>
    <t>AW00012869</t>
  </si>
  <si>
    <t>gBdmC0A3FU2Od/VCEmamSw==</t>
  </si>
  <si>
    <t>474925f4-3872-4eb8-b482-f52c89db29a10170</t>
  </si>
  <si>
    <t>AW00013573</t>
  </si>
  <si>
    <t>1wHHOJZRxEeSe/nHYtox0Q==</t>
  </si>
  <si>
    <t>474925f4-3872-4eb8-b482-f52c89db29a10171</t>
  </si>
  <si>
    <t>AW00013764</t>
  </si>
  <si>
    <t>C9umvEO9MUi9TnNQpV532Q==</t>
  </si>
  <si>
    <t>474925f4-3872-4eb8-b482-f52c89db29a10172</t>
  </si>
  <si>
    <t>AW00013831</t>
  </si>
  <si>
    <t>kMoNvc2F+kGWUcY/ijFadw==</t>
  </si>
  <si>
    <t>474925f4-3872-4eb8-b482-f52c89db29a10173</t>
  </si>
  <si>
    <t>AW00015613</t>
  </si>
  <si>
    <t>H9vx3aAqcEqDVWavP+ysFQ==</t>
  </si>
  <si>
    <t>474925f4-3872-4eb8-b482-f52c89db29a10174</t>
  </si>
  <si>
    <t>AW00015637</t>
  </si>
  <si>
    <t>svKAN4rmu0+3/wTduXR5TQ==</t>
  </si>
  <si>
    <t>474925f4-3872-4eb8-b482-f52c89db29a10175</t>
  </si>
  <si>
    <t>AW00016258</t>
  </si>
  <si>
    <t>E10Z9x/KX0eEUnBafCZfBg==</t>
  </si>
  <si>
    <t>474925f4-3872-4eb8-b482-f52c89db29a10176</t>
  </si>
  <si>
    <t>AW00016423</t>
  </si>
  <si>
    <t>exOvGr2NkkO9aGG7hGk2ng==</t>
  </si>
  <si>
    <t>474925f4-3872-4eb8-b482-f52c89db29a10177</t>
  </si>
  <si>
    <t>AW00017212</t>
  </si>
  <si>
    <t>dXRBurmmNkiYIBDy9Vm5oQ==</t>
  </si>
  <si>
    <t>474925f4-3872-4eb8-b482-f52c89db29a10178</t>
  </si>
  <si>
    <t>AW00017721</t>
  </si>
  <si>
    <t>wsESF9OdgkurdclMy2IHyg==</t>
  </si>
  <si>
    <t>474925f4-3872-4eb8-b482-f52c89db29a10179</t>
  </si>
  <si>
    <t>AW00019490</t>
  </si>
  <si>
    <t>yPcqyXFln0SMdYEILNoGZw==</t>
  </si>
  <si>
    <t>474925f4-3872-4eb8-b482-f52c89db29a10180</t>
  </si>
  <si>
    <t>AW00021095</t>
  </si>
  <si>
    <t>5GiLlaTnl0+Ii0FXH8O9tg==</t>
  </si>
  <si>
    <t>474925f4-3872-4eb8-b482-f52c89db29a10181</t>
  </si>
  <si>
    <t>AW00022392</t>
  </si>
  <si>
    <t>WGFZzJWUlk6OoCV732TumA==</t>
  </si>
  <si>
    <t>474925f4-3872-4eb8-b482-f52c89db29a10182</t>
  </si>
  <si>
    <t>AW00022397</t>
  </si>
  <si>
    <t>5z+vwyCLcUK2qnOuXjKYYg==</t>
  </si>
  <si>
    <t>474925f4-3872-4eb8-b482-f52c89db29a10183</t>
  </si>
  <si>
    <t>AW00022489</t>
  </si>
  <si>
    <t>GvQDZrdPrE6cfsl11bEFTA==</t>
  </si>
  <si>
    <t>474925f4-3872-4eb8-b482-f52c89db29a10184</t>
  </si>
  <si>
    <t>AW00022512</t>
  </si>
  <si>
    <t>itdTVmBZWUaOKXlSnz2ZAg==</t>
  </si>
  <si>
    <t>474925f4-3872-4eb8-b482-f52c89db29a10185</t>
  </si>
  <si>
    <t>AW00022704</t>
  </si>
  <si>
    <t>9y7xGcogmkO6pJ0yFlUZCA==</t>
  </si>
  <si>
    <t>474925f4-3872-4eb8-b482-f52c89db29a10186</t>
  </si>
  <si>
    <t>AW00024183</t>
  </si>
  <si>
    <t>uJ2lCIvc1UauLc+Xpe5cOA==</t>
  </si>
  <si>
    <t>474925f4-3872-4eb8-b482-f52c89db29a10187</t>
  </si>
  <si>
    <t>AW00026383</t>
  </si>
  <si>
    <t>uE8ooIxjL0+wJhjl6dQIBA==</t>
  </si>
  <si>
    <t>474925f4-3872-4eb8-b482-f52c89db29a10188</t>
  </si>
  <si>
    <t>AW00026412</t>
  </si>
  <si>
    <t>VpNtYEOusUG+ICJRPOXRAg==</t>
  </si>
  <si>
    <t>474925f4-3872-4eb8-b482-f52c89db29a10189</t>
  </si>
  <si>
    <t>AW00026939</t>
  </si>
  <si>
    <t>mgT1SV6oakaq2M5PQYZonA==</t>
  </si>
  <si>
    <t>474925f4-3872-4eb8-b482-f52c89db29a10190</t>
  </si>
  <si>
    <t>AW00026945</t>
  </si>
  <si>
    <t>ZYbiNDrLN0mWOxHO5VsEaw==</t>
  </si>
  <si>
    <t>474925f4-3872-4eb8-b482-f52c89db29a10191</t>
  </si>
  <si>
    <t>AW00027303</t>
  </si>
  <si>
    <t>beyeeeCUEE6RAhpar16MNg==</t>
  </si>
  <si>
    <t>474925f4-3872-4eb8-b482-f52c89db29a10192</t>
  </si>
  <si>
    <t>AW00028373</t>
  </si>
  <si>
    <t>S832vS5jCkCiZyKU/XDLxA==</t>
  </si>
  <si>
    <t>474925f4-3872-4eb8-b482-f52c89db29a10193</t>
  </si>
  <si>
    <t>AW00028875</t>
  </si>
  <si>
    <t>nZaYZD0sEkKNJbFZFYjq6w==</t>
  </si>
  <si>
    <t>474925f4-3872-4eb8-b482-f52c89db29a10194</t>
  </si>
  <si>
    <t>AW00011410</t>
  </si>
  <si>
    <t>Z9E+7GTya0SQ04VH9llWWQ==</t>
  </si>
  <si>
    <t>474925f4-3872-4eb8-b482-f52c89db29a10195</t>
  </si>
  <si>
    <t>AW00012375</t>
  </si>
  <si>
    <t>k0z1MxVNcU+r/7mMOCf0Iw==</t>
  </si>
  <si>
    <t>474925f4-3872-4eb8-b482-f52c89db29a10196</t>
  </si>
  <si>
    <t>AW00012547</t>
  </si>
  <si>
    <t>7Cl2JFaIW0e2NgSyzE+JDw==</t>
  </si>
  <si>
    <t>474925f4-3872-4eb8-b482-f52c89db29a10197</t>
  </si>
  <si>
    <t>AW00012642</t>
  </si>
  <si>
    <t>umfDqUh55EmlfyNNLsVqIg==</t>
  </si>
  <si>
    <t>474925f4-3872-4eb8-b482-f52c89db29a10198</t>
  </si>
  <si>
    <t>AW00013549</t>
  </si>
  <si>
    <t>+o5cGFrv8kWS2AOAqwrPXw==</t>
  </si>
  <si>
    <t>474925f4-3872-4eb8-b482-f52c89db29a10199</t>
  </si>
  <si>
    <t>AW00013780</t>
  </si>
  <si>
    <t>mgPANLyYCE6TPfcc6emBNA==</t>
  </si>
  <si>
    <t>474925f4-3872-4eb8-b482-f52c89db29a10200</t>
  </si>
  <si>
    <t>AW00014930</t>
  </si>
  <si>
    <t>TsViyW3YWky3K08FqY6SGQ==</t>
  </si>
  <si>
    <t>474925f4-3872-4eb8-b482-f52c89db29a10201</t>
  </si>
  <si>
    <t>AW00015045</t>
  </si>
  <si>
    <t>ExRxRW4xqE2MpCwdxW70fA==</t>
  </si>
  <si>
    <t>474925f4-3872-4eb8-b482-f52c89db29a10202</t>
  </si>
  <si>
    <t>AW00015115</t>
  </si>
  <si>
    <t>Ei0h9IFGyEeQMzeAcVetTQ==</t>
  </si>
  <si>
    <t>474925f4-3872-4eb8-b482-f52c89db29a10203</t>
  </si>
  <si>
    <t>AW00015611</t>
  </si>
  <si>
    <t>AL/ZdfYew0qWTQf0PgftIg==</t>
  </si>
  <si>
    <t>474925f4-3872-4eb8-b482-f52c89db29a10204</t>
  </si>
  <si>
    <t>AW00015673</t>
  </si>
  <si>
    <t>zmjNbYm3OkyO1A9s6TWG+A==</t>
  </si>
  <si>
    <t>474925f4-3872-4eb8-b482-f52c89db29a10205</t>
  </si>
  <si>
    <t>AW00015677</t>
  </si>
  <si>
    <t>oo3gy3WuyUKKCsRHk1hQZA==</t>
  </si>
  <si>
    <t>474925f4-3872-4eb8-b482-f52c89db29a10206</t>
  </si>
  <si>
    <t>AW00016301</t>
  </si>
  <si>
    <t>vsSFU7B/GkCnVKmEStl8wA==</t>
  </si>
  <si>
    <t>474925f4-3872-4eb8-b482-f52c89db29a10207</t>
  </si>
  <si>
    <t>AW00016400</t>
  </si>
  <si>
    <t>zmr0MYLe/EGr0Q05jZGEVg==</t>
  </si>
  <si>
    <t>474925f4-3872-4eb8-b482-f52c89db29a10208</t>
  </si>
  <si>
    <t>AW00016416</t>
  </si>
  <si>
    <t>91b5d4jlI0axWu2rIjaStw==</t>
  </si>
  <si>
    <t>474925f4-3872-4eb8-b482-f52c89db29a10209</t>
  </si>
  <si>
    <t>AW00016469</t>
  </si>
  <si>
    <t>QE3pPxQJmkO1+O4ojs50Bw==</t>
  </si>
  <si>
    <t>474925f4-3872-4eb8-b482-f52c89db29a10210</t>
  </si>
  <si>
    <t>AW00016510</t>
  </si>
  <si>
    <t>r08Fu3F/NUKW3Fz+8qWvKw==</t>
  </si>
  <si>
    <t>474925f4-3872-4eb8-b482-f52c89db29a10211</t>
  </si>
  <si>
    <t>AW00016936</t>
  </si>
  <si>
    <t>MZuA7aXBFk+9BLcPHFk+yg==</t>
  </si>
  <si>
    <t>474925f4-3872-4eb8-b482-f52c89db29a10212</t>
  </si>
  <si>
    <t>AW00017081</t>
  </si>
  <si>
    <t>y0rQyzgb6kC3tz8x7H0X0Q==</t>
  </si>
  <si>
    <t>474925f4-3872-4eb8-b482-f52c89db29a10213</t>
  </si>
  <si>
    <t>AW00017651</t>
  </si>
  <si>
    <t>x7Z3AC17MkuUqSl1DlElVA==</t>
  </si>
  <si>
    <t>474925f4-3872-4eb8-b482-f52c89db29a10214</t>
  </si>
  <si>
    <t>AW00018132</t>
  </si>
  <si>
    <t>SrFajsSEMEuo0GKedHxw3Q==</t>
  </si>
  <si>
    <t>474925f4-3872-4eb8-b482-f52c89db29a10215</t>
  </si>
  <si>
    <t>AW00019062</t>
  </si>
  <si>
    <t>YgqbSEwBTkagdvYDwFsYDQ==</t>
  </si>
  <si>
    <t>474925f4-3872-4eb8-b482-f52c89db29a10216</t>
  </si>
  <si>
    <t>AW00019310</t>
  </si>
  <si>
    <t>LfUXh0BwcU+2D9Ejs/CtTw==</t>
  </si>
  <si>
    <t>474925f4-3872-4eb8-b482-f52c89db29a10217</t>
  </si>
  <si>
    <t>AW00019358</t>
  </si>
  <si>
    <t>FZgZvRRZ/UiLFCzVOKO+cw==</t>
  </si>
  <si>
    <t>474925f4-3872-4eb8-b482-f52c89db29a10218</t>
  </si>
  <si>
    <t>AW00021529</t>
  </si>
  <si>
    <t>CBxhfsA8ZEiZmGBhpVcBng==</t>
  </si>
  <si>
    <t>474925f4-3872-4eb8-b482-f52c89db29a10219</t>
  </si>
  <si>
    <t>AW00022624</t>
  </si>
  <si>
    <t>eHzntYMfdUSrZIQS8pqzbg==</t>
  </si>
  <si>
    <t>474925f4-3872-4eb8-b482-f52c89db29a10220</t>
  </si>
  <si>
    <t>AW00022702</t>
  </si>
  <si>
    <t>IYfgbOkp1EydGBxKfuyH4Q==</t>
  </si>
  <si>
    <t>474925f4-3872-4eb8-b482-f52c89db29a10221</t>
  </si>
  <si>
    <t>AW00024695</t>
  </si>
  <si>
    <t>E+D4+AkZjkmuveGOmDz03Q==</t>
  </si>
  <si>
    <t>474925f4-3872-4eb8-b482-f52c89db29a10222</t>
  </si>
  <si>
    <t>AW00025660</t>
  </si>
  <si>
    <t>DZe02FN9IU2VvXFai8pOvg==</t>
  </si>
  <si>
    <t>474925f4-3872-4eb8-b482-f52c89db29a10223</t>
  </si>
  <si>
    <t>AW00027159</t>
  </si>
  <si>
    <t>WnkjJ4vRskqfv/tupfq6aw==</t>
  </si>
  <si>
    <t>474925f4-3872-4eb8-b482-f52c89db29a10224</t>
  </si>
  <si>
    <t>AW00027304</t>
  </si>
  <si>
    <t>t/20VO5WtEqi+/XQI57CPw==</t>
  </si>
  <si>
    <t>474925f4-3872-4eb8-b482-f52c89db29a10225</t>
  </si>
  <si>
    <t>AW00027779</t>
  </si>
  <si>
    <t>G2eSeYj5106zPfPkFJq/SA==</t>
  </si>
  <si>
    <t>474925f4-3872-4eb8-b482-f52c89db29a10226</t>
  </si>
  <si>
    <t>AW00028756</t>
  </si>
  <si>
    <t>y1vzvw+T9EiPezmOD43wcw==</t>
  </si>
  <si>
    <t>474925f4-3872-4eb8-b482-f52c89db29a10227</t>
  </si>
  <si>
    <t>AW00012620</t>
  </si>
  <si>
    <t>Bir1oGE/vk6VcS1hjZWF3g==</t>
  </si>
  <si>
    <t>474925f4-3872-4eb8-b482-f52c89db29a10228</t>
  </si>
  <si>
    <t>AW00015004</t>
  </si>
  <si>
    <t>4KzVB7AN+Ue5eCCw/1BNqA==</t>
  </si>
  <si>
    <t>474925f4-3872-4eb8-b482-f52c89db29a10229</t>
  </si>
  <si>
    <t>AW00015617</t>
  </si>
  <si>
    <t>+RWaoq3cck28YOPecioaBg==</t>
  </si>
  <si>
    <t>474925f4-3872-4eb8-b482-f52c89db29a10230</t>
  </si>
  <si>
    <t>AW00017088</t>
  </si>
  <si>
    <t>11PqGZyAjUeecDCZgGR3vw==</t>
  </si>
  <si>
    <t>474925f4-3872-4eb8-b482-f52c89db29a10231</t>
  </si>
  <si>
    <t>AW00017754</t>
  </si>
  <si>
    <t>3vSUtXbY5kWJzWAvge23lg==</t>
  </si>
  <si>
    <t>474925f4-3872-4eb8-b482-f52c89db29a10232</t>
  </si>
  <si>
    <t>AW00017973</t>
  </si>
  <si>
    <t>JbvlVFiju0CHG1+VAOj85Q==</t>
  </si>
  <si>
    <t>474925f4-3872-4eb8-b482-f52c89db29a10233</t>
  </si>
  <si>
    <t>AW00019074</t>
  </si>
  <si>
    <t>OBzTXy6keU2DSjz0v78Z1w==</t>
  </si>
  <si>
    <t>474925f4-3872-4eb8-b482-f52c89db29a10234</t>
  </si>
  <si>
    <t>AW00019185</t>
  </si>
  <si>
    <t>Ent5iWxstU6tBeXKX9LEUw==</t>
  </si>
  <si>
    <t>474925f4-3872-4eb8-b482-f52c89db29a10235</t>
  </si>
  <si>
    <t>AW00019317</t>
  </si>
  <si>
    <t>qzjqNDzfQU+6KMUgvSXvAQ==</t>
  </si>
  <si>
    <t>474925f4-3872-4eb8-b482-f52c89db29a10236</t>
  </si>
  <si>
    <t>AW00019465</t>
  </si>
  <si>
    <t>GFJkQ875/EOS5L3zZ1AxTg==</t>
  </si>
  <si>
    <t>474925f4-3872-4eb8-b482-f52c89db29a10237</t>
  </si>
  <si>
    <t>AW00020595</t>
  </si>
  <si>
    <t>+sadVTnHWEqRs0mAl4tvfw==</t>
  </si>
  <si>
    <t>474925f4-3872-4eb8-b482-f52c89db29a10238</t>
  </si>
  <si>
    <t>AW00022689</t>
  </si>
  <si>
    <t>WAaZnjO+JUS2eQwSp7+g+A==</t>
  </si>
  <si>
    <t>474925f4-3872-4eb8-b482-f52c89db29a10239</t>
  </si>
  <si>
    <t>AW00023990</t>
  </si>
  <si>
    <t>M550+ksNBEqZtq49OSkZZA==</t>
  </si>
  <si>
    <t>474925f4-3872-4eb8-b482-f52c89db29a10240</t>
  </si>
  <si>
    <t>AW00024043</t>
  </si>
  <si>
    <t>CSsIq6e42kyk32NBzMyFaQ==</t>
  </si>
  <si>
    <t>474925f4-3872-4eb8-b482-f52c89db29a10241</t>
  </si>
  <si>
    <t>AW00024878</t>
  </si>
  <si>
    <t>bJcYCZjUyEOTCwYMWmEM6g==</t>
  </si>
  <si>
    <t>474925f4-3872-4eb8-b482-f52c89db29a10242</t>
  </si>
  <si>
    <t>AW00025478</t>
  </si>
  <si>
    <t>50HVWfqWNUK+0VD0zsZd7A==</t>
  </si>
  <si>
    <t>474925f4-3872-4eb8-b482-f52c89db29a10243</t>
  </si>
  <si>
    <t>AW00025661</t>
  </si>
  <si>
    <t>ohlST4XhQUCHjN34Vd+TUA==</t>
  </si>
  <si>
    <t>474925f4-3872-4eb8-b482-f52c89db29a10244</t>
  </si>
  <si>
    <t>AW00025722</t>
  </si>
  <si>
    <t>SXA5moqb8kq/EukxjMl6kQ==</t>
  </si>
  <si>
    <t>474925f4-3872-4eb8-b482-f52c89db29a10245</t>
  </si>
  <si>
    <t>AW00026859</t>
  </si>
  <si>
    <t>BSviPmI0RkmAc2k84zQ5iA==</t>
  </si>
  <si>
    <t>474925f4-3872-4eb8-b482-f52c89db29a10246</t>
  </si>
  <si>
    <t>AW00026926</t>
  </si>
  <si>
    <t>KlQZ2gA4sUuKWIxY9rQrDQ==</t>
  </si>
  <si>
    <t>474925f4-3872-4eb8-b482-f52c89db29a10247</t>
  </si>
  <si>
    <t>AW00026935</t>
  </si>
  <si>
    <t>qgfne95y0k+xgWosIi9hkA==</t>
  </si>
  <si>
    <t>474925f4-3872-4eb8-b482-f52c89db29a10248</t>
  </si>
  <si>
    <t>AW00027763</t>
  </si>
  <si>
    <t>6SX9O61yS0y2iDychP+u+g==</t>
  </si>
  <si>
    <t>474925f4-3872-4eb8-b482-f52c89db29a10249</t>
  </si>
  <si>
    <t>AW00027836</t>
  </si>
  <si>
    <t>+/Nn4QhPOEaspKLD4KW+Kw==</t>
  </si>
  <si>
    <t>474925f4-3872-4eb8-b482-f52c89db29a10250</t>
  </si>
  <si>
    <t>AW00028519</t>
  </si>
  <si>
    <t>bE6Uy82jIUeUimew5ebT2A==</t>
  </si>
  <si>
    <t>474925f4-3872-4eb8-b482-f52c89db29a10251</t>
  </si>
  <si>
    <t>AW00029380</t>
  </si>
  <si>
    <t>PuvdL47pLUu6oBaWlM4qoA==</t>
  </si>
  <si>
    <t>474925f4-3872-4eb8-b482-f52c89db29a10252</t>
  </si>
  <si>
    <t>AW00029395</t>
  </si>
  <si>
    <t>kdnkQcgkB0ualL08dmUWAA==</t>
  </si>
  <si>
    <t>474925f4-3872-4eb8-b482-f52c89db29a10253</t>
  </si>
  <si>
    <t>AW00029402</t>
  </si>
  <si>
    <t>Am7jzdRlzESe4MONeXEYQw==</t>
  </si>
  <si>
    <t>474925f4-3872-4eb8-b482-f52c89db29a10254</t>
  </si>
  <si>
    <t>AW00029427</t>
  </si>
  <si>
    <t>u5NRZlKNqkKeWnKNXDeaeA==</t>
  </si>
  <si>
    <t>474925f4-3872-4eb8-b482-f52c89db29a10255</t>
  </si>
  <si>
    <t>AW00011566</t>
  </si>
  <si>
    <t>zcxBcBBS/Ee4galGSYtQRw==</t>
  </si>
  <si>
    <t>474925f4-3872-4eb8-b482-f52c89db29a10256</t>
  </si>
  <si>
    <t>AW00011611</t>
  </si>
  <si>
    <t>Lp9k35lgoUiD1l5g1g+ZAg==</t>
  </si>
  <si>
    <t>474925f4-3872-4eb8-b482-f52c89db29a10257</t>
  </si>
  <si>
    <t>AW00012509</t>
  </si>
  <si>
    <t>rEyiV7esWUqdue8hzwf6pg==</t>
  </si>
  <si>
    <t>474925f4-3872-4eb8-b482-f52c89db29a10258</t>
  </si>
  <si>
    <t>AW00012543</t>
  </si>
  <si>
    <t>+mM3sYTRKEOQ7ch0bOHACA==</t>
  </si>
  <si>
    <t>474925f4-3872-4eb8-b482-f52c89db29a10259</t>
  </si>
  <si>
    <t>AW00012621</t>
  </si>
  <si>
    <t>b9K+5yjPEEGwtu+Vs+6rOw==</t>
  </si>
  <si>
    <t>474925f4-3872-4eb8-b482-f52c89db29a10260</t>
  </si>
  <si>
    <t>AW00012823</t>
  </si>
  <si>
    <t>xoKq7LOkB0Kl4uYImWsY1A==</t>
  </si>
  <si>
    <t>474925f4-3872-4eb8-b482-f52c89db29a10261</t>
  </si>
  <si>
    <t>AW00014966</t>
  </si>
  <si>
    <t>MEDjN5iYD0qpY2DOVHccNg==</t>
  </si>
  <si>
    <t>474925f4-3872-4eb8-b482-f52c89db29a10262</t>
  </si>
  <si>
    <t>AW00015624</t>
  </si>
  <si>
    <t>5qSUTVSP/0Wdi0rZaQqnEA==</t>
  </si>
  <si>
    <t>474925f4-3872-4eb8-b482-f52c89db29a10263</t>
  </si>
  <si>
    <t>AW00015925</t>
  </si>
  <si>
    <t>bSwxl5T+pUeOWN0YdqBSFQ==</t>
  </si>
  <si>
    <t>474925f4-3872-4eb8-b482-f52c89db29a10264</t>
  </si>
  <si>
    <t>AW00017095</t>
  </si>
  <si>
    <t>RTH6b2kk5kyWWLC6Nr5boA==</t>
  </si>
  <si>
    <t>474925f4-3872-4eb8-b482-f52c89db29a10265</t>
  </si>
  <si>
    <t>AW00017878</t>
  </si>
  <si>
    <t>Msk7w1HH5EOo8tVXVYjXog==</t>
  </si>
  <si>
    <t>474925f4-3872-4eb8-b482-f52c89db29a10266</t>
  </si>
  <si>
    <t>AW00017987</t>
  </si>
  <si>
    <t>XE3aym2riEeEduMXUGePQg==</t>
  </si>
  <si>
    <t>474925f4-3872-4eb8-b482-f52c89db29a10267</t>
  </si>
  <si>
    <t>AW00017996</t>
  </si>
  <si>
    <t>SbaWucZyaUmtMojk+1w6sQ==</t>
  </si>
  <si>
    <t>474925f4-3872-4eb8-b482-f52c89db29a10268</t>
  </si>
  <si>
    <t>AW00018152</t>
  </si>
  <si>
    <t>LG/ToGVkYUOVIysX6ofllw==</t>
  </si>
  <si>
    <t>474925f4-3872-4eb8-b482-f52c89db29a10269</t>
  </si>
  <si>
    <t>AW00019181</t>
  </si>
  <si>
    <t>nc1kuAKGzEKQKnMkK9wV9w==</t>
  </si>
  <si>
    <t>474925f4-3872-4eb8-b482-f52c89db29a10270</t>
  </si>
  <si>
    <t>AW00019194</t>
  </si>
  <si>
    <t>YMZexFad+UeOTt0Q1T3SYg==</t>
  </si>
  <si>
    <t>474925f4-3872-4eb8-b482-f52c89db29a10271</t>
  </si>
  <si>
    <t>AW00019318</t>
  </si>
  <si>
    <t>BBNqsoJ1rkm+iTJbuGCCEw==</t>
  </si>
  <si>
    <t>474925f4-3872-4eb8-b482-f52c89db29a10272</t>
  </si>
  <si>
    <t>AW00019899</t>
  </si>
  <si>
    <t>jxwU4nU6vEmyLMsNE5cPUA==</t>
  </si>
  <si>
    <t>474925f4-3872-4eb8-b482-f52c89db29a10273</t>
  </si>
  <si>
    <t>AW00020142</t>
  </si>
  <si>
    <t>/aAwJcC5ZkistxUQ/KOupg==</t>
  </si>
  <si>
    <t>474925f4-3872-4eb8-b482-f52c89db29a10274</t>
  </si>
  <si>
    <t>AW00020559</t>
  </si>
  <si>
    <t>NRh2fZYa9UyzMC5Gpc+UQg==</t>
  </si>
  <si>
    <t>474925f4-3872-4eb8-b482-f52c89db29a10275</t>
  </si>
  <si>
    <t>AW00020895</t>
  </si>
  <si>
    <t>V7ohPY0HD0GGqH78mZYWeA==</t>
  </si>
  <si>
    <t>474925f4-3872-4eb8-b482-f52c89db29a10276</t>
  </si>
  <si>
    <t>AW00020941</t>
  </si>
  <si>
    <t>R+/hK5zn90yZVJTBEwi9Ww==</t>
  </si>
  <si>
    <t>474925f4-3872-4eb8-b482-f52c89db29a10277</t>
  </si>
  <si>
    <t>AW00021038</t>
  </si>
  <si>
    <t>1cdvKzqkVEiYlD7qdvRiFg==</t>
  </si>
  <si>
    <t>474925f4-3872-4eb8-b482-f52c89db29a10278</t>
  </si>
  <si>
    <t>AW00021041</t>
  </si>
  <si>
    <t>JrsoUdrm0E2IAL/U4aCGsA==</t>
  </si>
  <si>
    <t>474925f4-3872-4eb8-b482-f52c89db29a10279</t>
  </si>
  <si>
    <t>AW00023222</t>
  </si>
  <si>
    <t>BXtEG50f50iYqL8rDY+j4Q==</t>
  </si>
  <si>
    <t>474925f4-3872-4eb8-b482-f52c89db29a10280</t>
  </si>
  <si>
    <t>AW00023909</t>
  </si>
  <si>
    <t>Ombr7WswzUmXd4u4abSjGg==</t>
  </si>
  <si>
    <t>474925f4-3872-4eb8-b482-f52c89db29a10281</t>
  </si>
  <si>
    <t>AW00025457</t>
  </si>
  <si>
    <t>DufAZf1da0mRBlcwWhQAag==</t>
  </si>
  <si>
    <t>474925f4-3872-4eb8-b482-f52c89db29a10282</t>
  </si>
  <si>
    <t>AW00025507</t>
  </si>
  <si>
    <t>wxRhhinH8U25eKxDz0fuDg==</t>
  </si>
  <si>
    <t>474925f4-3872-4eb8-b482-f52c89db29a10283</t>
  </si>
  <si>
    <t>AW00025673</t>
  </si>
  <si>
    <t>LyNPLHRjLEixo5d0ATvokA==</t>
  </si>
  <si>
    <t>474925f4-3872-4eb8-b482-f52c89db29a10284</t>
  </si>
  <si>
    <t>AW00026943</t>
  </si>
  <si>
    <t>L5tWPF2zJ0m3zgXSB52oZg==</t>
  </si>
  <si>
    <t>474925f4-3872-4eb8-b482-f52c89db29a10285</t>
  </si>
  <si>
    <t>AW00027318</t>
  </si>
  <si>
    <t>U0t73nM8l06rBzu/hkMfFw==</t>
  </si>
  <si>
    <t>474925f4-3872-4eb8-b482-f52c89db29a10286</t>
  </si>
  <si>
    <t>AW00027796</t>
  </si>
  <si>
    <t>LIk3lhr57keGPg5JTh9g3g==</t>
  </si>
  <si>
    <t>474925f4-3872-4eb8-b482-f52c89db29a10287</t>
  </si>
  <si>
    <t>AW00027834</t>
  </si>
  <si>
    <t>MsPm6XmDUkCY8mPtNOnjwQ==</t>
  </si>
  <si>
    <t>474925f4-3872-4eb8-b482-f52c89db29a10288</t>
  </si>
  <si>
    <t>AW00028910</t>
  </si>
  <si>
    <t>yJ2rRe4ZJ0ufmoAaxN+IKg==</t>
  </si>
  <si>
    <t>474925f4-3872-4eb8-b482-f52c89db29a10289</t>
  </si>
  <si>
    <t>AW00011378</t>
  </si>
  <si>
    <t>IEQwlsPcpUen7bVYfCXzng==</t>
  </si>
  <si>
    <t>474925f4-3872-4eb8-b482-f52c89db29a10290</t>
  </si>
  <si>
    <t>AW00011442</t>
  </si>
  <si>
    <t>D28pL4PqwkmnxDONd7DkpQ==</t>
  </si>
  <si>
    <t>474925f4-3872-4eb8-b482-f52c89db29a10291</t>
  </si>
  <si>
    <t>AW00011545</t>
  </si>
  <si>
    <t>lpSvXK49pEyeM5nxa/VWkg==</t>
  </si>
  <si>
    <t>474925f4-3872-4eb8-b482-f52c89db29a10292</t>
  </si>
  <si>
    <t>AW00012280</t>
  </si>
  <si>
    <t>Vru75nIN8EWz7OnYWI0EFg==</t>
  </si>
  <si>
    <t>474925f4-3872-4eb8-b482-f52c89db29a10293</t>
  </si>
  <si>
    <t>AW00012804</t>
  </si>
  <si>
    <t>1eLgooBK80ew0RwrKbpYSQ==</t>
  </si>
  <si>
    <t>474925f4-3872-4eb8-b482-f52c89db29a10294</t>
  </si>
  <si>
    <t>AW00013568</t>
  </si>
  <si>
    <t>VLsSWevvJ0GNIag2dbx3Vw==</t>
  </si>
  <si>
    <t>474925f4-3872-4eb8-b482-f52c89db29a10295</t>
  </si>
  <si>
    <t>AW00013817</t>
  </si>
  <si>
    <t>jAoCMiH2o0+Mng5Sz3HJhg==</t>
  </si>
  <si>
    <t>474925f4-3872-4eb8-b482-f52c89db29a10296</t>
  </si>
  <si>
    <t>AW00013819</t>
  </si>
  <si>
    <t>uMdjnNMR1kSn3HU+/n1Vkg==</t>
  </si>
  <si>
    <t>474925f4-3872-4eb8-b482-f52c89db29a10297</t>
  </si>
  <si>
    <t>AW00014687</t>
  </si>
  <si>
    <t>evWGTtjJc0aAOvmS3+oFMA==</t>
  </si>
  <si>
    <t>474925f4-3872-4eb8-b482-f52c89db29a10298</t>
  </si>
  <si>
    <t>AW00014704</t>
  </si>
  <si>
    <t>fJoYIy+dI0eF92mh157XCA==</t>
  </si>
  <si>
    <t>474925f4-3872-4eb8-b482-f52c89db29a10299</t>
  </si>
  <si>
    <t>AW00014716</t>
  </si>
  <si>
    <t>uucFuokWOUe37HXFxZnVAw==</t>
  </si>
  <si>
    <t>474925f4-3872-4eb8-b482-f52c89db29a10300</t>
  </si>
  <si>
    <t>AW00014985</t>
  </si>
  <si>
    <t>Ht8gJDOxtkKanxANK7bCtA==</t>
  </si>
  <si>
    <t>474925f4-3872-4eb8-b482-f52c89db29a10301</t>
  </si>
  <si>
    <t>AW00015002</t>
  </si>
  <si>
    <t>iS5lJe5pyEyL7Wnci8x/+w==</t>
  </si>
  <si>
    <t>474925f4-3872-4eb8-b482-f52c89db29a10302</t>
  </si>
  <si>
    <t>AW00015003</t>
  </si>
  <si>
    <t>iaJkFcfXZESYc4V0afEONA==</t>
  </si>
  <si>
    <t>474925f4-3872-4eb8-b482-f52c89db29a10303</t>
  </si>
  <si>
    <t>AW00016395</t>
  </si>
  <si>
    <t>1jm/Ccmj20KYLohunkKT8w==</t>
  </si>
  <si>
    <t>474925f4-3872-4eb8-b482-f52c89db29a10304</t>
  </si>
  <si>
    <t>AW00016450</t>
  </si>
  <si>
    <t>pTcmH9zLwUqCcTcvr2xzZg==</t>
  </si>
  <si>
    <t>474925f4-3872-4eb8-b482-f52c89db29a10305</t>
  </si>
  <si>
    <t>AW00016544</t>
  </si>
  <si>
    <t>orsjPyebUEe/2McqZXHx/A==</t>
  </si>
  <si>
    <t>474925f4-3872-4eb8-b482-f52c89db29a10306</t>
  </si>
  <si>
    <t>AW00016937</t>
  </si>
  <si>
    <t>1/wRkiX7WUiZ2l0HNfeKKA==</t>
  </si>
  <si>
    <t>474925f4-3872-4eb8-b482-f52c89db29a10307</t>
  </si>
  <si>
    <t>AW00017099</t>
  </si>
  <si>
    <t>r/eLiZ5QpUmBm+UC1C17Ww==</t>
  </si>
  <si>
    <t>474925f4-3872-4eb8-b482-f52c89db29a10308</t>
  </si>
  <si>
    <t>AW00017206</t>
  </si>
  <si>
    <t>rR3rK79fO0u6P6fK1cwonQ==</t>
  </si>
  <si>
    <t>474925f4-3872-4eb8-b482-f52c89db29a10309</t>
  </si>
  <si>
    <t>AW00017780</t>
  </si>
  <si>
    <t>pIK2nrsE9Em6hFw3CzXSMQ==</t>
  </si>
  <si>
    <t>474925f4-3872-4eb8-b482-f52c89db29a10310</t>
  </si>
  <si>
    <t>AW00017809</t>
  </si>
  <si>
    <t>cTWYuYmTHUe4eoR5CoxjCw==</t>
  </si>
  <si>
    <t>474925f4-3872-4eb8-b482-f52c89db29a10311</t>
  </si>
  <si>
    <t>AW00017842</t>
  </si>
  <si>
    <t>HnnrXl8sy0+OWR0yP2jaxQ==</t>
  </si>
  <si>
    <t>474925f4-3872-4eb8-b482-f52c89db29a10312</t>
  </si>
  <si>
    <t>AW00017874</t>
  </si>
  <si>
    <t>65G8Hij8YUmqkFM7M7ByRg==</t>
  </si>
  <si>
    <t>474925f4-3872-4eb8-b482-f52c89db29a10313</t>
  </si>
  <si>
    <t>AW00018015</t>
  </si>
  <si>
    <t>0q3hHMeEEUCtCx6RWDju3g==</t>
  </si>
  <si>
    <t>474925f4-3872-4eb8-b482-f52c89db29a10314</t>
  </si>
  <si>
    <t>AW00018039</t>
  </si>
  <si>
    <t>jbizVr+k4Ei+8z30fyKqKQ==</t>
  </si>
  <si>
    <t>474925f4-3872-4eb8-b482-f52c89db29a10315</t>
  </si>
  <si>
    <t>AW00019293</t>
  </si>
  <si>
    <t>8pNLh7dl/0Cg4+UFjsE7DQ==</t>
  </si>
  <si>
    <t>474925f4-3872-4eb8-b482-f52c89db29a10316</t>
  </si>
  <si>
    <t>AW00019376</t>
  </si>
  <si>
    <t>/YFmpUNZ8Em49c0Wy9VLnw==</t>
  </si>
  <si>
    <t>474925f4-3872-4eb8-b482-f52c89db29a10317</t>
  </si>
  <si>
    <t>AW00019484</t>
  </si>
  <si>
    <t>m1NQSWwMuk6gClNC3//tnQ==</t>
  </si>
  <si>
    <t>474925f4-3872-4eb8-b482-f52c89db29a10318</t>
  </si>
  <si>
    <t>AW00020827</t>
  </si>
  <si>
    <t>jnbeOyK+uUm66MOJjvrwcA==</t>
  </si>
  <si>
    <t>474925f4-3872-4eb8-b482-f52c89db29a10319</t>
  </si>
  <si>
    <t>AW00020960</t>
  </si>
  <si>
    <t>/ChCJNOraEmFVz1qWTQYFg==</t>
  </si>
  <si>
    <t>474925f4-3872-4eb8-b482-f52c89db29a10320</t>
  </si>
  <si>
    <t>AW00021059</t>
  </si>
  <si>
    <t>2IllR2Cka02Msibb3iCSkQ==</t>
  </si>
  <si>
    <t>474925f4-3872-4eb8-b482-f52c89db29a10321</t>
  </si>
  <si>
    <t>AW00021064</t>
  </si>
  <si>
    <t>d3imunSnMEOUXBhptqmJdw==</t>
  </si>
  <si>
    <t>474925f4-3872-4eb8-b482-f52c89db29a10322</t>
  </si>
  <si>
    <t>AW00022601</t>
  </si>
  <si>
    <t>uvi9lbZ7sEGx7PnkUjSpFQ==</t>
  </si>
  <si>
    <t>474925f4-3872-4eb8-b482-f52c89db29a10323</t>
  </si>
  <si>
    <t>AW00022673</t>
  </si>
  <si>
    <t>G9aUSybYgEmWrrmkj4GyTA==</t>
  </si>
  <si>
    <t>474925f4-3872-4eb8-b482-f52c89db29a10324</t>
  </si>
  <si>
    <t>AW00024089</t>
  </si>
  <si>
    <t>A9SOioi8XU+w/jUJZQQ3PQ==</t>
  </si>
  <si>
    <t>474925f4-3872-4eb8-b482-f52c89db29a10325</t>
  </si>
  <si>
    <t>AW00024836</t>
  </si>
  <si>
    <t>csYeEddq1kC7ph/goWJXsA==</t>
  </si>
  <si>
    <t>474925f4-3872-4eb8-b482-f52c89db29a10326</t>
  </si>
  <si>
    <t>AW00024841</t>
  </si>
  <si>
    <t>95YHEN7jOUKkjeISNuObPg==</t>
  </si>
  <si>
    <t>474925f4-3872-4eb8-b482-f52c89db29a10327</t>
  </si>
  <si>
    <t>AW00025519</t>
  </si>
  <si>
    <t>Bq9vWumubkKPIdNrE7pDaA==</t>
  </si>
  <si>
    <t>474925f4-3872-4eb8-b482-f52c89db29a10328</t>
  </si>
  <si>
    <t>AW00025643</t>
  </si>
  <si>
    <t>n/kDE9ZTZ02goSwe7OkHLQ==</t>
  </si>
  <si>
    <t>474925f4-3872-4eb8-b482-f52c89db29a10329</t>
  </si>
  <si>
    <t>AW00025749</t>
  </si>
  <si>
    <t>jD0wwEkvoEmsCTdLlT4HQw==</t>
  </si>
  <si>
    <t>474925f4-3872-4eb8-b482-f52c89db29a10330</t>
  </si>
  <si>
    <t>AW00026855</t>
  </si>
  <si>
    <t>T28NoV2hQkyPDR1UKQl/nA==</t>
  </si>
  <si>
    <t>474925f4-3872-4eb8-b482-f52c89db29a10331</t>
  </si>
  <si>
    <t>AW00026925</t>
  </si>
  <si>
    <t>DfmHfiqTD0Olmc+CD39Isg==</t>
  </si>
  <si>
    <t>474925f4-3872-4eb8-b482-f52c89db29a10332</t>
  </si>
  <si>
    <t>AW00027133</t>
  </si>
  <si>
    <t>WVNCVHNJPkW863+g7CS0VQ==</t>
  </si>
  <si>
    <t>474925f4-3872-4eb8-b482-f52c89db29a10333</t>
  </si>
  <si>
    <t>AW00027328</t>
  </si>
  <si>
    <t>IJjdU/cOQky0SjlShRJNLw==</t>
  </si>
  <si>
    <t>474925f4-3872-4eb8-b482-f52c89db29a10334</t>
  </si>
  <si>
    <t>AW00028443</t>
  </si>
  <si>
    <t>gHTJ49Lek024hqP5ihdHQw==</t>
  </si>
  <si>
    <t>474925f4-3872-4eb8-b482-f52c89db29a10335</t>
  </si>
  <si>
    <t>AW00028470</t>
  </si>
  <si>
    <t>t32WPCJ/LE6385JozK+txA==</t>
  </si>
  <si>
    <t>474925f4-3872-4eb8-b482-f52c89db29a10336</t>
  </si>
  <si>
    <t>AW00028739</t>
  </si>
  <si>
    <t>pwFfI2oEsEya4CcUZVK4SA==</t>
  </si>
  <si>
    <t>474925f4-3872-4eb8-b482-f52c89db29a10337</t>
  </si>
  <si>
    <t>AW00029389</t>
  </si>
  <si>
    <t>9w8oNum5/kqynul4KSC/Ow==</t>
  </si>
  <si>
    <t>474925f4-3872-4eb8-b482-f52c89db29a10338</t>
  </si>
  <si>
    <t>AW00011594</t>
  </si>
  <si>
    <t>bMwWLCtOtU21YICopwOxDA==</t>
  </si>
  <si>
    <t>474925f4-3872-4eb8-b482-f52c89db29a10339</t>
  </si>
  <si>
    <t>AW00012261</t>
  </si>
  <si>
    <t>LjNneBFasEyM9q17TXiQaw==</t>
  </si>
  <si>
    <t>474925f4-3872-4eb8-b482-f52c89db29a10340</t>
  </si>
  <si>
    <t>AW00012480</t>
  </si>
  <si>
    <t>kQDQ995tdkmsHA4o8nt2oQ==</t>
  </si>
  <si>
    <t>474925f4-3872-4eb8-b482-f52c89db29a10341</t>
  </si>
  <si>
    <t>AW00012520</t>
  </si>
  <si>
    <t>yumt8wCHQk+hnvJ9nvbtow==</t>
  </si>
  <si>
    <t>474925f4-3872-4eb8-b482-f52c89db29a10342</t>
  </si>
  <si>
    <t>AW00012562</t>
  </si>
  <si>
    <t>M6IWVnqlDEyCt4+WZkrZ6w==</t>
  </si>
  <si>
    <t>474925f4-3872-4eb8-b482-f52c89db29a10343</t>
  </si>
  <si>
    <t>AW00014145</t>
  </si>
  <si>
    <t>8n0m9pvvw0KcGCIchVbGYA==</t>
  </si>
  <si>
    <t>474925f4-3872-4eb8-b482-f52c89db29a10344</t>
  </si>
  <si>
    <t>AW00014186</t>
  </si>
  <si>
    <t>vnKhnL5wnE6jGFbo6hq3DA==</t>
  </si>
  <si>
    <t>474925f4-3872-4eb8-b482-f52c89db29a10345</t>
  </si>
  <si>
    <t>AW00015060</t>
  </si>
  <si>
    <t>kn1TIpM4kUGEBwY53U4XDw==</t>
  </si>
  <si>
    <t>474925f4-3872-4eb8-b482-f52c89db29a10346</t>
  </si>
  <si>
    <t>AW00015111</t>
  </si>
  <si>
    <t>rmTrmby9tEW0ASk3XVL5yg==</t>
  </si>
  <si>
    <t>474925f4-3872-4eb8-b482-f52c89db29a10347</t>
  </si>
  <si>
    <t>AW00015616</t>
  </si>
  <si>
    <t>WWOxxsJXzk+C4buIx2yvdg==</t>
  </si>
  <si>
    <t>474925f4-3872-4eb8-b482-f52c89db29a10348</t>
  </si>
  <si>
    <t>AW00015688</t>
  </si>
  <si>
    <t>N/O43FoHL02LCqGLgz9xmg==</t>
  </si>
  <si>
    <t>474925f4-3872-4eb8-b482-f52c89db29a10349</t>
  </si>
  <si>
    <t>AW00018151</t>
  </si>
  <si>
    <t>Ful/hoRP+kKwlfRlITYQYA==</t>
  </si>
  <si>
    <t>474925f4-3872-4eb8-b482-f52c89db29a10350</t>
  </si>
  <si>
    <t>AW00019492</t>
  </si>
  <si>
    <t>0/sY88o2gka5dzGeolTV7Q==</t>
  </si>
  <si>
    <t>474925f4-3872-4eb8-b482-f52c89db29a10351</t>
  </si>
  <si>
    <t>AW00020148</t>
  </si>
  <si>
    <t>de3FkXOH80GfjkCi29l0dw==</t>
  </si>
  <si>
    <t>474925f4-3872-4eb8-b482-f52c89db29a10352</t>
  </si>
  <si>
    <t>AW00020597</t>
  </si>
  <si>
    <t>GtA1PoC/lESomny4E4bQyw==</t>
  </si>
  <si>
    <t>474925f4-3872-4eb8-b482-f52c89db29a10353</t>
  </si>
  <si>
    <t>AW00020948</t>
  </si>
  <si>
    <t>RSndQH04PEuKJ+5/x0U5og==</t>
  </si>
  <si>
    <t>474925f4-3872-4eb8-b482-f52c89db29a10354</t>
  </si>
  <si>
    <t>AW00020964</t>
  </si>
  <si>
    <t>mk9rpBq4GkSCdr7uJfqefQ==</t>
  </si>
  <si>
    <t>474925f4-3872-4eb8-b482-f52c89db29a10355</t>
  </si>
  <si>
    <t>AW00021019</t>
  </si>
  <si>
    <t>RXSoNt1z6Uua3bf5LKOX3g==</t>
  </si>
  <si>
    <t>474925f4-3872-4eb8-b482-f52c89db29a10356</t>
  </si>
  <si>
    <t>AW00021030</t>
  </si>
  <si>
    <t>W4o+sbbxtk+UZBzjt8qArQ==</t>
  </si>
  <si>
    <t>474925f4-3872-4eb8-b482-f52c89db29a10357</t>
  </si>
  <si>
    <t>AW00021089</t>
  </si>
  <si>
    <t>wM2k2n+ltUu4P0PacK80GQ==</t>
  </si>
  <si>
    <t>474925f4-3872-4eb8-b482-f52c89db29a10358</t>
  </si>
  <si>
    <t>AW00021867</t>
  </si>
  <si>
    <t>WucimC+BWUmoXbjDm0m1hg==</t>
  </si>
  <si>
    <t>474925f4-3872-4eb8-b482-f52c89db29a10359</t>
  </si>
  <si>
    <t>AW00022524</t>
  </si>
  <si>
    <t>V0Nqv50cP0On95rV46cDjQ==</t>
  </si>
  <si>
    <t>474925f4-3872-4eb8-b482-f52c89db29a10360</t>
  </si>
  <si>
    <t>AW00022654</t>
  </si>
  <si>
    <t>F7iALFMhF0ib9ijopmHWKg==</t>
  </si>
  <si>
    <t>474925f4-3872-4eb8-b482-f52c89db29a10361</t>
  </si>
  <si>
    <t>AW00022663</t>
  </si>
  <si>
    <t>QixKzR8hD026BZxJ2Ttk3w==</t>
  </si>
  <si>
    <t>474925f4-3872-4eb8-b482-f52c89db29a10362</t>
  </si>
  <si>
    <t>AW00024016</t>
  </si>
  <si>
    <t>kK1OEmfGH0u/lmu1Ud0cuA==</t>
  </si>
  <si>
    <t>474925f4-3872-4eb8-b482-f52c89db29a10363</t>
  </si>
  <si>
    <t>AW00024083</t>
  </si>
  <si>
    <t>ik+qg3WvuUKHxWn+fAh/bg==</t>
  </si>
  <si>
    <t>474925f4-3872-4eb8-b482-f52c89db29a10364</t>
  </si>
  <si>
    <t>AW00024198</t>
  </si>
  <si>
    <t>8JzUhGegkkePTEFCQRwcqA==</t>
  </si>
  <si>
    <t>474925f4-3872-4eb8-b482-f52c89db29a10365</t>
  </si>
  <si>
    <t>AW00024578</t>
  </si>
  <si>
    <t>jsPiOZju1EOjjxexK3NPMA==</t>
  </si>
  <si>
    <t>474925f4-3872-4eb8-b482-f52c89db29a10366</t>
  </si>
  <si>
    <t>AW00025503</t>
  </si>
  <si>
    <t>keTLcqo9JkChVDbDeBNRjg==</t>
  </si>
  <si>
    <t>474925f4-3872-4eb8-b482-f52c89db29a10367</t>
  </si>
  <si>
    <t>AW00026357</t>
  </si>
  <si>
    <t>cPK/dftk3UmAmKz3BK5Y8A==</t>
  </si>
  <si>
    <t>474925f4-3872-4eb8-b482-f52c89db29a10368</t>
  </si>
  <si>
    <t>AW00026828</t>
  </si>
  <si>
    <t>BFTysA5u80WwRI1F6+l8+w==</t>
  </si>
  <si>
    <t>474925f4-3872-4eb8-b482-f52c89db29a10369</t>
  </si>
  <si>
    <t>AW00027760</t>
  </si>
  <si>
    <t>F/u5KNQ9rUyT5JiM9HNazg==</t>
  </si>
  <si>
    <t>474925f4-3872-4eb8-b482-f52c89db29a10370</t>
  </si>
  <si>
    <t>AW00027844</t>
  </si>
  <si>
    <t>7YqAJVjUr0+J/opdxXo8xw==</t>
  </si>
  <si>
    <t>474925f4-3872-4eb8-b482-f52c89db29a10371</t>
  </si>
  <si>
    <t>AW00027845</t>
  </si>
  <si>
    <t>FDicCBR05EWsQe+SEpyUew==</t>
  </si>
  <si>
    <t>474925f4-3872-4eb8-b482-f52c89db29a10372</t>
  </si>
  <si>
    <t>AW00027942</t>
  </si>
  <si>
    <t>wIoU522Rzk2MVELdTARq2w==</t>
  </si>
  <si>
    <t>474925f4-3872-4eb8-b482-f52c89db29a10373</t>
  </si>
  <si>
    <t>AW00028418</t>
  </si>
  <si>
    <t>2+Mwpyx2NkuRby7laOObsQ==</t>
  </si>
  <si>
    <t>474925f4-3872-4eb8-b482-f52c89db29a10374</t>
  </si>
  <si>
    <t>AW00028512</t>
  </si>
  <si>
    <t>u0MAgTqL4ka9bsmzEXJLyA==</t>
  </si>
  <si>
    <t>474925f4-3872-4eb8-b482-f52c89db29a10375</t>
  </si>
  <si>
    <t>AW00028546</t>
  </si>
  <si>
    <t>WRfoPxpBF0eHt3ivI9ZYCw==</t>
  </si>
  <si>
    <t>474925f4-3872-4eb8-b482-f52c89db29a10376</t>
  </si>
  <si>
    <t>AW00011336</t>
  </si>
  <si>
    <t>ZTXA5ADdN06qCmq0ZV4Ctg==</t>
  </si>
  <si>
    <t>474925f4-3872-4eb8-b482-f52c89db29a10377</t>
  </si>
  <si>
    <t>AW00011571</t>
  </si>
  <si>
    <t>ODZzg6+rc0OZ+GNFVzDHAA==</t>
  </si>
  <si>
    <t>474925f4-3872-4eb8-b482-f52c89db29a10378</t>
  </si>
  <si>
    <t>AW00012265</t>
  </si>
  <si>
    <t>xoLEQPylBkuxdpbi6G5Vig==</t>
  </si>
  <si>
    <t>474925f4-3872-4eb8-b482-f52c89db29a10379</t>
  </si>
  <si>
    <t>AW00012482</t>
  </si>
  <si>
    <t>cjm+pDjpr0mEfjaSIZp24Q==</t>
  </si>
  <si>
    <t>474925f4-3872-4eb8-b482-f52c89db29a10380</t>
  </si>
  <si>
    <t>AW00012553</t>
  </si>
  <si>
    <t>yGihfQaV50i7luFTvROkrQ==</t>
  </si>
  <si>
    <t>474925f4-3872-4eb8-b482-f52c89db29a10381</t>
  </si>
  <si>
    <t>AW00012750</t>
  </si>
  <si>
    <t>jK66T+eVLEa5mvMR8tZUdQ==</t>
  </si>
  <si>
    <t>474925f4-3872-4eb8-b482-f52c89db29a10382</t>
  </si>
  <si>
    <t>AW00012798</t>
  </si>
  <si>
    <t>6JI2ikjFVkqMPfkl1VWtFQ==</t>
  </si>
  <si>
    <t>474925f4-3872-4eb8-b482-f52c89db29a10383</t>
  </si>
  <si>
    <t>AW00013577</t>
  </si>
  <si>
    <t>9CZYpz5qgEOgXEcsItmQ0Q==</t>
  </si>
  <si>
    <t>474925f4-3872-4eb8-b482-f52c89db29a10384</t>
  </si>
  <si>
    <t>AW00013610</t>
  </si>
  <si>
    <t>PgBcGrIWmUatuMy710yPHQ==</t>
  </si>
  <si>
    <t>474925f4-3872-4eb8-b482-f52c89db29a10385</t>
  </si>
  <si>
    <t>AW00013799</t>
  </si>
  <si>
    <t>/XYKMk1Mb0KaJL6IcB1q+w==</t>
  </si>
  <si>
    <t>474925f4-3872-4eb8-b482-f52c89db29a10386</t>
  </si>
  <si>
    <t>AW00014524</t>
  </si>
  <si>
    <t>2/F/kCY7eUqmR7DnadDtZw==</t>
  </si>
  <si>
    <t>474925f4-3872-4eb8-b482-f52c89db29a10387</t>
  </si>
  <si>
    <t>AW00015095</t>
  </si>
  <si>
    <t>OftyRikwekmJaby3NeNkBw==</t>
  </si>
  <si>
    <t>474925f4-3872-4eb8-b482-f52c89db29a10388</t>
  </si>
  <si>
    <t>AW00016426</t>
  </si>
  <si>
    <t>jva7QfaK/U+GCxm4mKhnKw==</t>
  </si>
  <si>
    <t>474925f4-3872-4eb8-b482-f52c89db29a10389</t>
  </si>
  <si>
    <t>AW00016535</t>
  </si>
  <si>
    <t>4o7kSTY4e0ibuGAGMBSilA==</t>
  </si>
  <si>
    <t>474925f4-3872-4eb8-b482-f52c89db29a10390</t>
  </si>
  <si>
    <t>AW00016536</t>
  </si>
  <si>
    <t>MhD/H4Ro3EOzLQjhXPnKmQ==</t>
  </si>
  <si>
    <t>474925f4-3872-4eb8-b482-f52c89db29a10391</t>
  </si>
  <si>
    <t>AW00017846</t>
  </si>
  <si>
    <t>gu9YHEkpyE6o6UaLmr5Y5g==</t>
  </si>
  <si>
    <t>474925f4-3872-4eb8-b482-f52c89db29a10392</t>
  </si>
  <si>
    <t>AW00018043</t>
  </si>
  <si>
    <t>vEXwKEyP6E+zPVYjEa4grA==</t>
  </si>
  <si>
    <t>474925f4-3872-4eb8-b482-f52c89db29a10393</t>
  </si>
  <si>
    <t>AW00018128</t>
  </si>
  <si>
    <t>YN+1UyxUPEC1AOKPiG+VcQ==</t>
  </si>
  <si>
    <t>474925f4-3872-4eb8-b482-f52c89db29a10394</t>
  </si>
  <si>
    <t>AW00019174</t>
  </si>
  <si>
    <t>l14pPQXw2UeCttgnU6B1JQ==</t>
  </si>
  <si>
    <t>474925f4-3872-4eb8-b482-f52c89db29a10395</t>
  </si>
  <si>
    <t>AW00019335</t>
  </si>
  <si>
    <t>56sKUObqdkem/Wv4TVWdmA==</t>
  </si>
  <si>
    <t>474925f4-3872-4eb8-b482-f52c89db29a10396</t>
  </si>
  <si>
    <t>AW00019421</t>
  </si>
  <si>
    <t>ZRWX2UkovE2xUuNUo27Ihw==</t>
  </si>
  <si>
    <t>474925f4-3872-4eb8-b482-f52c89db29a10397</t>
  </si>
  <si>
    <t>AW00020793</t>
  </si>
  <si>
    <t>9JyUELDOAEeQbcXnhBwdtQ==</t>
  </si>
  <si>
    <t>474925f4-3872-4eb8-b482-f52c89db29a10398</t>
  </si>
  <si>
    <t>AW00020844</t>
  </si>
  <si>
    <t>ibw1NvRoV0usvmky+wKukg==</t>
  </si>
  <si>
    <t>474925f4-3872-4eb8-b482-f52c89db29a10399</t>
  </si>
  <si>
    <t>AW00021014</t>
  </si>
  <si>
    <t>oI26j5mp9k+U6j4/pFvrZg==</t>
  </si>
  <si>
    <t>474925f4-3872-4eb8-b482-f52c89db29a10400</t>
  </si>
  <si>
    <t>AW00021024</t>
  </si>
  <si>
    <t>TPPMGzQ+X0uvBonkcv5O5A==</t>
  </si>
  <si>
    <t>474925f4-3872-4eb8-b482-f52c89db29a10401</t>
  </si>
  <si>
    <t>AW00021048</t>
  </si>
  <si>
    <t>hB1+hFk1aUiWWLooOnRZOA==</t>
  </si>
  <si>
    <t>474925f4-3872-4eb8-b482-f52c89db29a10402</t>
  </si>
  <si>
    <t>AW00021050</t>
  </si>
  <si>
    <t>PKWdW0z2b0OBzhGbOeholA==</t>
  </si>
  <si>
    <t>474925f4-3872-4eb8-b482-f52c89db29a10403</t>
  </si>
  <si>
    <t>AW00021125</t>
  </si>
  <si>
    <t>apr73eAGd0OR6qQ3HqKmxA==</t>
  </si>
  <si>
    <t>474925f4-3872-4eb8-b482-f52c89db29a10404</t>
  </si>
  <si>
    <t>AW00021859</t>
  </si>
  <si>
    <t>qMy23VzFdU+cvuiUflel6w==</t>
  </si>
  <si>
    <t>474925f4-3872-4eb8-b482-f52c89db29a10405</t>
  </si>
  <si>
    <t>AW00022485</t>
  </si>
  <si>
    <t>hG0AAnHO8UOOyXctHn9Chg==</t>
  </si>
  <si>
    <t>474925f4-3872-4eb8-b482-f52c89db29a10406</t>
  </si>
  <si>
    <t>AW00022538</t>
  </si>
  <si>
    <t>9IYy6dK8Q0qvBjFcvYu+Uw==</t>
  </si>
  <si>
    <t>474925f4-3872-4eb8-b482-f52c89db29a10407</t>
  </si>
  <si>
    <t>AW00022708</t>
  </si>
  <si>
    <t>Stvz8t7SGU2008rCg49dBw==</t>
  </si>
  <si>
    <t>474925f4-3872-4eb8-b482-f52c89db29a10408</t>
  </si>
  <si>
    <t>AW00024570</t>
  </si>
  <si>
    <t>z9KltN2xTkmZC3S5dlbxmQ==</t>
  </si>
  <si>
    <t>474925f4-3872-4eb8-b482-f52c89db29a10409</t>
  </si>
  <si>
    <t>AW00025319</t>
  </si>
  <si>
    <t>NnQOuWohMUu1iWdklSVI6A==</t>
  </si>
  <si>
    <t>474925f4-3872-4eb8-b482-f52c89db29a10410</t>
  </si>
  <si>
    <t>AW00025752</t>
  </si>
  <si>
    <t>2OzxSvG74U+l/2RhmYCO8A==</t>
  </si>
  <si>
    <t>474925f4-3872-4eb8-b482-f52c89db29a10411</t>
  </si>
  <si>
    <t>AW00026402</t>
  </si>
  <si>
    <t>tNcMti0guka14YoGlRtTjg==</t>
  </si>
  <si>
    <t>474925f4-3872-4eb8-b482-f52c89db29a10412</t>
  </si>
  <si>
    <t>AW00027143</t>
  </si>
  <si>
    <t>uhN6q4Z4rkWzO5u9Gri0vw==</t>
  </si>
  <si>
    <t>474925f4-3872-4eb8-b482-f52c89db29a10413</t>
  </si>
  <si>
    <t>AW00028394</t>
  </si>
  <si>
    <t>xpYgqZLEQk+48HkMRrBMMw==</t>
  </si>
  <si>
    <t>474925f4-3872-4eb8-b482-f52c89db29a10414</t>
  </si>
  <si>
    <t>AW00028433</t>
  </si>
  <si>
    <t>iiqSfg1cokOR8VO1zPzTww==</t>
  </si>
  <si>
    <t>474925f4-3872-4eb8-b482-f52c89db29a10415</t>
  </si>
  <si>
    <t>AW00028743</t>
  </si>
  <si>
    <t>RdxeX8zsJEml50mWey8ofg==</t>
  </si>
  <si>
    <t>474925f4-3872-4eb8-b482-f52c89db29a10416</t>
  </si>
  <si>
    <t>AW00011417</t>
  </si>
  <si>
    <t>DHc/uJRQgkCqf7ofe6l7Gg==</t>
  </si>
  <si>
    <t>474925f4-3872-4eb8-b482-f52c89db29a10417</t>
  </si>
  <si>
    <t>AW00011588</t>
  </si>
  <si>
    <t>Q2Fs1VvjZU6zmsmmVTuQfA==</t>
  </si>
  <si>
    <t>474925f4-3872-4eb8-b482-f52c89db29a10418</t>
  </si>
  <si>
    <t>AW00012472</t>
  </si>
  <si>
    <t>t+8u1aXeI0mbAozqY6EPlA==</t>
  </si>
  <si>
    <t>474925f4-3872-4eb8-b482-f52c89db29a10419</t>
  </si>
  <si>
    <t>AW00012539</t>
  </si>
  <si>
    <t>6X8HTFseL06e+IKgVL//6w==</t>
  </si>
  <si>
    <t>474925f4-3872-4eb8-b482-f52c89db29a10420</t>
  </si>
  <si>
    <t>AW00013800</t>
  </si>
  <si>
    <t>TB4SF+XKy0uGpYC9Fuisew==</t>
  </si>
  <si>
    <t>474925f4-3872-4eb8-b482-f52c89db29a10421</t>
  </si>
  <si>
    <t>AW00014536</t>
  </si>
  <si>
    <t>6986YSQ7OUikS1LGyz3mww==</t>
  </si>
  <si>
    <t>474925f4-3872-4eb8-b482-f52c89db29a10422</t>
  </si>
  <si>
    <t>AW00014977</t>
  </si>
  <si>
    <t>5gnHE3GhI0mcpbmedhrTLA==</t>
  </si>
  <si>
    <t>474925f4-3872-4eb8-b482-f52c89db29a10423</t>
  </si>
  <si>
    <t>AW00015085</t>
  </si>
  <si>
    <t>jhvx/IZmeEavpFDA80Jf9A==</t>
  </si>
  <si>
    <t>474925f4-3872-4eb8-b482-f52c89db29a10424</t>
  </si>
  <si>
    <t>AW00015093</t>
  </si>
  <si>
    <t>3w2brsStnkaVXAY6STkrLA==</t>
  </si>
  <si>
    <t>474925f4-3872-4eb8-b482-f52c89db29a10425</t>
  </si>
  <si>
    <t>AW00016202</t>
  </si>
  <si>
    <t>DxpdoR3IvEua2tQyUtg7iQ==</t>
  </si>
  <si>
    <t>474925f4-3872-4eb8-b482-f52c89db29a10426</t>
  </si>
  <si>
    <t>AW00016254</t>
  </si>
  <si>
    <t>jNzLOI5ZxUyXjZRUhDthiA==</t>
  </si>
  <si>
    <t>474925f4-3872-4eb8-b482-f52c89db29a10427</t>
  </si>
  <si>
    <t>AW00016268</t>
  </si>
  <si>
    <t>EAgCCTLZCESnVLAVBZe6Kw==</t>
  </si>
  <si>
    <t>474925f4-3872-4eb8-b482-f52c89db29a10428</t>
  </si>
  <si>
    <t>AW00016281</t>
  </si>
  <si>
    <t>+BLNSB2qrUOGd97VJXHxpw==</t>
  </si>
  <si>
    <t>474925f4-3872-4eb8-b482-f52c89db29a10429</t>
  </si>
  <si>
    <t>AW00016476</t>
  </si>
  <si>
    <t>2MSyvIso+EGA5QhVqIAXIQ==</t>
  </si>
  <si>
    <t>474925f4-3872-4eb8-b482-f52c89db29a10430</t>
  </si>
  <si>
    <t>AW00016507</t>
  </si>
  <si>
    <t>k7v+39pyCUW/fbFM1CQXZQ==</t>
  </si>
  <si>
    <t>474925f4-3872-4eb8-b482-f52c89db29a10431</t>
  </si>
  <si>
    <t>AW00017648</t>
  </si>
  <si>
    <t>vct+0kdbrkiUDKzebjcL3A==</t>
  </si>
  <si>
    <t>474925f4-3872-4eb8-b482-f52c89db29a10432</t>
  </si>
  <si>
    <t>AW00017751</t>
  </si>
  <si>
    <t>ukynJ1H4kEu9MEY3hmLA2g==</t>
  </si>
  <si>
    <t>474925f4-3872-4eb8-b482-f52c89db29a10433</t>
  </si>
  <si>
    <t>AW00017883</t>
  </si>
  <si>
    <t>nTVrC2hhfkygcGwTvlR4rg==</t>
  </si>
  <si>
    <t>474925f4-3872-4eb8-b482-f52c89db29a10434</t>
  </si>
  <si>
    <t>AW00017982</t>
  </si>
  <si>
    <t>bDavKB2SZUqwwbc9eOmu8Q==</t>
  </si>
  <si>
    <t>474925f4-3872-4eb8-b482-f52c89db29a10435</t>
  </si>
  <si>
    <t>AW00019180</t>
  </si>
  <si>
    <t>SEJWVqWEWUCLALaN9/Rcfg==</t>
  </si>
  <si>
    <t>474925f4-3872-4eb8-b482-f52c89db29a10436</t>
  </si>
  <si>
    <t>AW00019351</t>
  </si>
  <si>
    <t>HldJ5e2sqEiRCEGXlfZ7mw==</t>
  </si>
  <si>
    <t>474925f4-3872-4eb8-b482-f52c89db29a10437</t>
  </si>
  <si>
    <t>AW00019469</t>
  </si>
  <si>
    <t>hB++Wj5eR0W4keYf1+2juw==</t>
  </si>
  <si>
    <t>474925f4-3872-4eb8-b482-f52c89db29a10438</t>
  </si>
  <si>
    <t>AW00019489</t>
  </si>
  <si>
    <t>oQSLHmBMrEuuY7wOav3XhA==</t>
  </si>
  <si>
    <t>474925f4-3872-4eb8-b482-f52c89db29a10439</t>
  </si>
  <si>
    <t>AW00021005</t>
  </si>
  <si>
    <t>in0TDkzKYEm4hVTfuMz0gA==</t>
  </si>
  <si>
    <t>474925f4-3872-4eb8-b482-f52c89db29a10440</t>
  </si>
  <si>
    <t>AW00021070</t>
  </si>
  <si>
    <t>Xn8qTe6+OUqYWMr8fCAKgg==</t>
  </si>
  <si>
    <t>474925f4-3872-4eb8-b482-f52c89db29a10441</t>
  </si>
  <si>
    <t>AW00021088</t>
  </si>
  <si>
    <t>tNw31X44M0m7vpbWZ9w7Sg==</t>
  </si>
  <si>
    <t>474925f4-3872-4eb8-b482-f52c89db29a10442</t>
  </si>
  <si>
    <t>AW00021123</t>
  </si>
  <si>
    <t>CInoOVi9gEChCCkieZj4mA==</t>
  </si>
  <si>
    <t>474925f4-3872-4eb8-b482-f52c89db29a10443</t>
  </si>
  <si>
    <t>AW00021831</t>
  </si>
  <si>
    <t>Zx8ypezJZ0OLxts6ZwzXtg==</t>
  </si>
  <si>
    <t>474925f4-3872-4eb8-b482-f52c89db29a10444</t>
  </si>
  <si>
    <t>AW00022306</t>
  </si>
  <si>
    <t>JOG80ykI+Em+ODi6C/hrgA==</t>
  </si>
  <si>
    <t>474925f4-3872-4eb8-b482-f52c89db29a10445</t>
  </si>
  <si>
    <t>AW00022466</t>
  </si>
  <si>
    <t>KA97D8MMNEub08I8PkznmQ==</t>
  </si>
  <si>
    <t>474925f4-3872-4eb8-b482-f52c89db29a10446</t>
  </si>
  <si>
    <t>AW00022556</t>
  </si>
  <si>
    <t>vnzxWx7UukufvTVG70NHGg==</t>
  </si>
  <si>
    <t>474925f4-3872-4eb8-b482-f52c89db29a10447</t>
  </si>
  <si>
    <t>AW00022681</t>
  </si>
  <si>
    <t>/2Skjie6+kSFCW1Pagu0tw==</t>
  </si>
  <si>
    <t>474925f4-3872-4eb8-b482-f52c89db29a10448</t>
  </si>
  <si>
    <t>AW00023631</t>
  </si>
  <si>
    <t>7iV6kFiF1USQHuWxGyh4ng==</t>
  </si>
  <si>
    <t>474925f4-3872-4eb8-b482-f52c89db29a10449</t>
  </si>
  <si>
    <t>AW00023901</t>
  </si>
  <si>
    <t>3uudc0fYHkWHhAHLJrwpmg==</t>
  </si>
  <si>
    <t>474925f4-3872-4eb8-b482-f52c89db29a10450</t>
  </si>
  <si>
    <t>AW00023980</t>
  </si>
  <si>
    <t>+/VU+Ygsg0eHeE95ve0dDA==</t>
  </si>
  <si>
    <t>474925f4-3872-4eb8-b482-f52c89db29a10451</t>
  </si>
  <si>
    <t>AW00024701</t>
  </si>
  <si>
    <t>l9qjx89vwEyoxWCCLR4wyQ==</t>
  </si>
  <si>
    <t>474925f4-3872-4eb8-b482-f52c89db29a10452</t>
  </si>
  <si>
    <t>AW00024707</t>
  </si>
  <si>
    <t>lderNGC5LESrlQ0/S9tkjw==</t>
  </si>
  <si>
    <t>474925f4-3872-4eb8-b482-f52c89db29a10453</t>
  </si>
  <si>
    <t>AW00025549</t>
  </si>
  <si>
    <t>+7fzUb6qW0WiKYXKN891tw==</t>
  </si>
  <si>
    <t>474925f4-3872-4eb8-b482-f52c89db29a10454</t>
  </si>
  <si>
    <t>AW00025670</t>
  </si>
  <si>
    <t>2izxdakp30GN6udJrUQc8A==</t>
  </si>
  <si>
    <t>474925f4-3872-4eb8-b482-f52c89db29a10455</t>
  </si>
  <si>
    <t>AW00026388</t>
  </si>
  <si>
    <t>Rh1S9CskUEm2+sLLcCRvhg==</t>
  </si>
  <si>
    <t>474925f4-3872-4eb8-b482-f52c89db29a10456</t>
  </si>
  <si>
    <t>AW00026958</t>
  </si>
  <si>
    <t>cFzoJtunQEmnIMjsHnQhWA==</t>
  </si>
  <si>
    <t>474925f4-3872-4eb8-b482-f52c89db29a10457</t>
  </si>
  <si>
    <t>AW00028514</t>
  </si>
  <si>
    <t>hxZN4nBb3UCsB4ssGI4vRQ==</t>
  </si>
  <si>
    <t>474925f4-3872-4eb8-b482-f52c89db29a10458</t>
  </si>
  <si>
    <t>AW00011554</t>
  </si>
  <si>
    <t>NwfepkgoD0+SwaZpGaAX5w==</t>
  </si>
  <si>
    <t>474925f4-3872-4eb8-b482-f52c89db29a10459</t>
  </si>
  <si>
    <t>AW00012254</t>
  </si>
  <si>
    <t>fF2k06Ytz0WDKTPXxEbQlw==</t>
  </si>
  <si>
    <t>474925f4-3872-4eb8-b482-f52c89db29a10460</t>
  </si>
  <si>
    <t>AW00012256</t>
  </si>
  <si>
    <t>rd3cfurmqk+EmbY9lhDOLw==</t>
  </si>
  <si>
    <t>474925f4-3872-4eb8-b482-f52c89db29a10461</t>
  </si>
  <si>
    <t>AW00012285</t>
  </si>
  <si>
    <t>FbMozSwPkk+DLDeGnf7PpA==</t>
  </si>
  <si>
    <t>474925f4-3872-4eb8-b482-f52c89db29a10462</t>
  </si>
  <si>
    <t>AW00012468</t>
  </si>
  <si>
    <t>u4cXQkR0kEu/1t6xFvcPBw==</t>
  </si>
  <si>
    <t>474925f4-3872-4eb8-b482-f52c89db29a10463</t>
  </si>
  <si>
    <t>AW00012515</t>
  </si>
  <si>
    <t>iaohFnPeXk++lp8560bgQA==</t>
  </si>
  <si>
    <t>474925f4-3872-4eb8-b482-f52c89db29a10464</t>
  </si>
  <si>
    <t>AW00012727</t>
  </si>
  <si>
    <t>icJTe+PH2kGin18fQOJfIw==</t>
  </si>
  <si>
    <t>474925f4-3872-4eb8-b482-f52c89db29a10465</t>
  </si>
  <si>
    <t>AW00015104</t>
  </si>
  <si>
    <t>F2jLf+1bOECzR2KoUqxl4g==</t>
  </si>
  <si>
    <t>474925f4-3872-4eb8-b482-f52c89db29a10466</t>
  </si>
  <si>
    <t>AW00015451</t>
  </si>
  <si>
    <t>9tz4rfSheUO2sewtiHmcvQ==</t>
  </si>
  <si>
    <t>474925f4-3872-4eb8-b482-f52c89db29a10467</t>
  </si>
  <si>
    <t>AW00015452</t>
  </si>
  <si>
    <t>s5tFnMgzcEioXz8c+oYXYQ==</t>
  </si>
  <si>
    <t>474925f4-3872-4eb8-b482-f52c89db29a10468</t>
  </si>
  <si>
    <t>AW00015609</t>
  </si>
  <si>
    <t>R/pamxQNZkWCWFrTvPWK9Q==</t>
  </si>
  <si>
    <t>474925f4-3872-4eb8-b482-f52c89db29a10469</t>
  </si>
  <si>
    <t>AW00015663</t>
  </si>
  <si>
    <t>cC3K0u2UeUmC0A1UqcKyNg==</t>
  </si>
  <si>
    <t>474925f4-3872-4eb8-b482-f52c89db29a10470</t>
  </si>
  <si>
    <t>AW00015676</t>
  </si>
  <si>
    <t>sX6ists4ZU29RIpx5gEv3A==</t>
  </si>
  <si>
    <t>474925f4-3872-4eb8-b482-f52c89db29a10471</t>
  </si>
  <si>
    <t>AW00016056</t>
  </si>
  <si>
    <t>vlvdZwOP6kaLz7SyZ3uoug==</t>
  </si>
  <si>
    <t>474925f4-3872-4eb8-b482-f52c89db29a10472</t>
  </si>
  <si>
    <t>AW00016471</t>
  </si>
  <si>
    <t>odC9Bjpr4Ueh4lLZMgLqLA==</t>
  </si>
  <si>
    <t>474925f4-3872-4eb8-b482-f52c89db29a10473</t>
  </si>
  <si>
    <t>AW00016472</t>
  </si>
  <si>
    <t>fkxwy8UjsEGEFm+bGU2dFw==</t>
  </si>
  <si>
    <t>474925f4-3872-4eb8-b482-f52c89db29a10474</t>
  </si>
  <si>
    <t>AW00016581</t>
  </si>
  <si>
    <t>CPBX0NWGF0OZmZE9gxhysQ==</t>
  </si>
  <si>
    <t>474925f4-3872-4eb8-b482-f52c89db29a10475</t>
  </si>
  <si>
    <t>AW00017767</t>
  </si>
  <si>
    <t>8dpYM+n5yECaNQzekEPHTQ==</t>
  </si>
  <si>
    <t>474925f4-3872-4eb8-b482-f52c89db29a10476</t>
  </si>
  <si>
    <t>AW00017816</t>
  </si>
  <si>
    <t>gLEF4yphGkiOXuj89TJTSg==</t>
  </si>
  <si>
    <t>474925f4-3872-4eb8-b482-f52c89db29a10477</t>
  </si>
  <si>
    <t>AW00017834</t>
  </si>
  <si>
    <t>ntFSacRLAEW5UOHjoDEmcw==</t>
  </si>
  <si>
    <t>474925f4-3872-4eb8-b482-f52c89db29a10478</t>
  </si>
  <si>
    <t>AW00019370</t>
  </si>
  <si>
    <t>1/eOXIw7LkygiEaePSKWZQ==</t>
  </si>
  <si>
    <t>474925f4-3872-4eb8-b482-f52c89db29a10479</t>
  </si>
  <si>
    <t>AW00019517</t>
  </si>
  <si>
    <t>0bMMU4AKEkO1fEu2gg4EIw==</t>
  </si>
  <si>
    <t>474925f4-3872-4eb8-b482-f52c89db29a10480</t>
  </si>
  <si>
    <t>AW00020894</t>
  </si>
  <si>
    <t>1kZnoS0q1U68oWnu9CaThg==</t>
  </si>
  <si>
    <t>474925f4-3872-4eb8-b482-f52c89db29a10481</t>
  </si>
  <si>
    <t>AW00020926</t>
  </si>
  <si>
    <t>fHBodGKDHE2zSkyQf5vTgw==</t>
  </si>
  <si>
    <t>474925f4-3872-4eb8-b482-f52c89db29a10482</t>
  </si>
  <si>
    <t>AW00020976</t>
  </si>
  <si>
    <t>AB0ey3vir0iM+tiJ4mRQFg==</t>
  </si>
  <si>
    <t>474925f4-3872-4eb8-b482-f52c89db29a10483</t>
  </si>
  <si>
    <t>AW00021539</t>
  </si>
  <si>
    <t>AAsZzh7ZK0iTGbomtyF3CQ==</t>
  </si>
  <si>
    <t>474925f4-3872-4eb8-b482-f52c89db29a10484</t>
  </si>
  <si>
    <t>AW00021850</t>
  </si>
  <si>
    <t>7c8wcsn1bUeimrvNVvpDCQ==</t>
  </si>
  <si>
    <t>474925f4-3872-4eb8-b482-f52c89db29a10485</t>
  </si>
  <si>
    <t>AW00022413</t>
  </si>
  <si>
    <t>585XEWEw/0efGRsGP/voSw==</t>
  </si>
  <si>
    <t>474925f4-3872-4eb8-b482-f52c89db29a10486</t>
  </si>
  <si>
    <t>AW00022463</t>
  </si>
  <si>
    <t>et5JVsRKHUSGgGL+sDkitw==</t>
  </si>
  <si>
    <t>474925f4-3872-4eb8-b482-f52c89db29a10487</t>
  </si>
  <si>
    <t>AW00022712</t>
  </si>
  <si>
    <t>ex9yhg3YIUaBzBuwl/+k3Q==</t>
  </si>
  <si>
    <t>474925f4-3872-4eb8-b482-f52c89db29a10488</t>
  </si>
  <si>
    <t>AW00025311</t>
  </si>
  <si>
    <t>l0vDdwKoPEGfdIBKrSolRA==</t>
  </si>
  <si>
    <t>474925f4-3872-4eb8-b482-f52c89db29a10489</t>
  </si>
  <si>
    <t>AW00025652</t>
  </si>
  <si>
    <t>uS4UtSGdlk6WiEiDl0/cIQ==</t>
  </si>
  <si>
    <t>474925f4-3872-4eb8-b482-f52c89db29a10490</t>
  </si>
  <si>
    <t>AW00025786</t>
  </si>
  <si>
    <t>foeqwKJmPkGFeNTbYxls6w==</t>
  </si>
  <si>
    <t>474925f4-3872-4eb8-b482-f52c89db29a10491</t>
  </si>
  <si>
    <t>AW00026384</t>
  </si>
  <si>
    <t>1Zk6vjjcxU+aS0wiWPtlBg==</t>
  </si>
  <si>
    <t>474925f4-3872-4eb8-b482-f52c89db29a10492</t>
  </si>
  <si>
    <t>AW00026953</t>
  </si>
  <si>
    <t>QIA8dg+AckWQUGI/YV7oDA==</t>
  </si>
  <si>
    <t>474925f4-3872-4eb8-b482-f52c89db29a10493</t>
  </si>
  <si>
    <t>AW00027181</t>
  </si>
  <si>
    <t>J9bWhR30sEOohRuY/OEcyg==</t>
  </si>
  <si>
    <t>474925f4-3872-4eb8-b482-f52c89db29a10494</t>
  </si>
  <si>
    <t>AW00027846</t>
  </si>
  <si>
    <t>NL+LpW+lz0SMpsUm5unm6A==</t>
  </si>
  <si>
    <t>474925f4-3872-4eb8-b482-f52c89db29a10495</t>
  </si>
  <si>
    <t>AW00027899</t>
  </si>
  <si>
    <t>pDi/vlhAjka1wBeoxT+gwA==</t>
  </si>
  <si>
    <t>474925f4-3872-4eb8-b482-f52c89db29a10496</t>
  </si>
  <si>
    <t>AW00028368</t>
  </si>
  <si>
    <t>r5AAgwMn/E+x/+9VVFVUMQ==</t>
  </si>
  <si>
    <t>474925f4-3872-4eb8-b482-f52c89db29a10497</t>
  </si>
  <si>
    <t>AW00028380</t>
  </si>
  <si>
    <t>przzEFzYmECAcGhNJeOM6A==</t>
  </si>
  <si>
    <t>474925f4-3872-4eb8-b482-f52c89db29a10498</t>
  </si>
  <si>
    <t>AW00028385</t>
  </si>
  <si>
    <t>8StKq5FqjkakQHh8tHndxQ==</t>
  </si>
  <si>
    <t>474925f4-3872-4eb8-b482-f52c89db29a10499</t>
  </si>
  <si>
    <t>AW00028545</t>
  </si>
  <si>
    <t>dxv6wVLbk0iJwg1rl3Ue2w==</t>
  </si>
  <si>
    <t>474925f4-3872-4eb8-b482-f52c89db29a10500</t>
  </si>
  <si>
    <t>AW00028569</t>
  </si>
  <si>
    <t>OoqXfsDZyk+ma6N/DeH9KA==</t>
  </si>
  <si>
    <t>474925f4-3872-4eb8-b482-f52c89db29a10501</t>
  </si>
  <si>
    <t>AW00029379</t>
  </si>
  <si>
    <t>NTBj41EZDki5fsGLztlA7Q==</t>
  </si>
  <si>
    <t>474925f4-3872-4eb8-b482-f52c89db29a10502</t>
  </si>
  <si>
    <t>AW00011547</t>
  </si>
  <si>
    <t>f9v+1e6PfE+ShwiNh8XmzQ==</t>
  </si>
  <si>
    <t>474925f4-3872-4eb8-b482-f52c89db29a10503</t>
  </si>
  <si>
    <t>AW00011583</t>
  </si>
  <si>
    <t>d90Tc6SHe0G2GTPr5lULAw==</t>
  </si>
  <si>
    <t>474925f4-3872-4eb8-b482-f52c89db29a10504</t>
  </si>
  <si>
    <t>AW00012234</t>
  </si>
  <si>
    <t>vhmzhs1wREewFdPOQysBiQ==</t>
  </si>
  <si>
    <t>474925f4-3872-4eb8-b482-f52c89db29a10505</t>
  </si>
  <si>
    <t>AW00012322</t>
  </si>
  <si>
    <t>Zt+SOot7gk6be/dYuzwGuA==</t>
  </si>
  <si>
    <t>474925f4-3872-4eb8-b482-f52c89db29a10506</t>
  </si>
  <si>
    <t>AW00012650</t>
  </si>
  <si>
    <t>7F4yEL1qz0Wmt88HxHupPg==</t>
  </si>
  <si>
    <t>474925f4-3872-4eb8-b482-f52c89db29a10507</t>
  </si>
  <si>
    <t>AW00012655</t>
  </si>
  <si>
    <t>D+iShCl2AEyRsTD42k4JYQ==</t>
  </si>
  <si>
    <t>474925f4-3872-4eb8-b482-f52c89db29a10508</t>
  </si>
  <si>
    <t>AW00012723</t>
  </si>
  <si>
    <t>rKr+zfLaY0yhjW26+1+0tA==</t>
  </si>
  <si>
    <t>474925f4-3872-4eb8-b482-f52c89db29a10509</t>
  </si>
  <si>
    <t>AW00013556</t>
  </si>
  <si>
    <t>HJxP9jEJuE25kFRYIhTIxA==</t>
  </si>
  <si>
    <t>474925f4-3872-4eb8-b482-f52c89db29a10510</t>
  </si>
  <si>
    <t>AW00013672</t>
  </si>
  <si>
    <t>p54Z2prkLEu4prhx8qYgxQ==</t>
  </si>
  <si>
    <t>474925f4-3872-4eb8-b482-f52c89db29a10511</t>
  </si>
  <si>
    <t>AW00013769</t>
  </si>
  <si>
    <t>J+FvE9qqVEm1Gu7iWZkiOg==</t>
  </si>
  <si>
    <t>474925f4-3872-4eb8-b482-f52c89db29a10512</t>
  </si>
  <si>
    <t>AW00014798</t>
  </si>
  <si>
    <t>Wa5ZkzqHHkClSpln8mRp5g==</t>
  </si>
  <si>
    <t>474925f4-3872-4eb8-b482-f52c89db29a10513</t>
  </si>
  <si>
    <t>AW00015623</t>
  </si>
  <si>
    <t>leYOG/8uQUSfDbKfbyZR6A==</t>
  </si>
  <si>
    <t>474925f4-3872-4eb8-b482-f52c89db29a10514</t>
  </si>
  <si>
    <t>AW00016259</t>
  </si>
  <si>
    <t>60FsmmkSkkGe+nBzwPb5vw==</t>
  </si>
  <si>
    <t>474925f4-3872-4eb8-b482-f52c89db29a10515</t>
  </si>
  <si>
    <t>AW00016391</t>
  </si>
  <si>
    <t>WxJbOjq3Pki1G8DcFTse1A==</t>
  </si>
  <si>
    <t>474925f4-3872-4eb8-b482-f52c89db29a10516</t>
  </si>
  <si>
    <t>AW00016600</t>
  </si>
  <si>
    <t>RbxwDNwO7UeyVnTSrduKMQ==</t>
  </si>
  <si>
    <t>474925f4-3872-4eb8-b482-f52c89db29a10517</t>
  </si>
  <si>
    <t>AW00017752</t>
  </si>
  <si>
    <t>UYZGs2Z2XUy4HUXQ8tZn4A==</t>
  </si>
  <si>
    <t>474925f4-3872-4eb8-b482-f52c89db29a10518</t>
  </si>
  <si>
    <t>AW00017771</t>
  </si>
  <si>
    <t>vxZ4ujVd0EKw7LgJshdOGg==</t>
  </si>
  <si>
    <t>474925f4-3872-4eb8-b482-f52c89db29a10519</t>
  </si>
  <si>
    <t>AW00017779</t>
  </si>
  <si>
    <t>cfvckCGSnU2rc/OaaMfuCQ==</t>
  </si>
  <si>
    <t>474925f4-3872-4eb8-b482-f52c89db29a10520</t>
  </si>
  <si>
    <t>AW00018624</t>
  </si>
  <si>
    <t>WhU5fuYIE0SDAD6Wq68kDw==</t>
  </si>
  <si>
    <t>474925f4-3872-4eb8-b482-f52c89db29a10521</t>
  </si>
  <si>
    <t>AW00019464</t>
  </si>
  <si>
    <t>08xAqrrmjEuM1/Dniy8Y5Q==</t>
  </si>
  <si>
    <t>474925f4-3872-4eb8-b482-f52c89db29a10522</t>
  </si>
  <si>
    <t>AW00020953</t>
  </si>
  <si>
    <t>qIYX4UFNK0q3tHWFG2P+fQ==</t>
  </si>
  <si>
    <t>474925f4-3872-4eb8-b482-f52c89db29a10523</t>
  </si>
  <si>
    <t>AW00021077</t>
  </si>
  <si>
    <t>WXIDctjzmU6q59D+OhxVmg==</t>
  </si>
  <si>
    <t>474925f4-3872-4eb8-b482-f52c89db29a10524</t>
  </si>
  <si>
    <t>AW00021673</t>
  </si>
  <si>
    <t>FxhEHf9Ry0+PJ7LOOv1/bA==</t>
  </si>
  <si>
    <t>474925f4-3872-4eb8-b482-f52c89db29a10525</t>
  </si>
  <si>
    <t>AW00021861</t>
  </si>
  <si>
    <t>E2gJdhub20G6MWCCTEBJdA==</t>
  </si>
  <si>
    <t>474925f4-3872-4eb8-b482-f52c89db29a10526</t>
  </si>
  <si>
    <t>AW00022641</t>
  </si>
  <si>
    <t>oeQNb+QLkkGFy4AJnk4fjw==</t>
  </si>
  <si>
    <t>474925f4-3872-4eb8-b482-f52c89db29a10527</t>
  </si>
  <si>
    <t>AW00022691</t>
  </si>
  <si>
    <t>caTxWCV4GEmrsz7Kygb9Bg==</t>
  </si>
  <si>
    <t>474925f4-3872-4eb8-b482-f52c89db29a10528</t>
  </si>
  <si>
    <t>AW00024153</t>
  </si>
  <si>
    <t>8f+gceTFy0KzsKalyArqow==</t>
  </si>
  <si>
    <t>474925f4-3872-4eb8-b482-f52c89db29a10529</t>
  </si>
  <si>
    <t>AW00024158</t>
  </si>
  <si>
    <t>Ll1pxR/KzU2HaF4YIBnTrA==</t>
  </si>
  <si>
    <t>474925f4-3872-4eb8-b482-f52c89db29a10530</t>
  </si>
  <si>
    <t>AW00025296</t>
  </si>
  <si>
    <t>gjCCwLxfQk+odr0ycse77A==</t>
  </si>
  <si>
    <t>474925f4-3872-4eb8-b482-f52c89db29a10531</t>
  </si>
  <si>
    <t>AW00025740</t>
  </si>
  <si>
    <t>o6nDOW2Ub0WRfIpgjS6B0Q==</t>
  </si>
  <si>
    <t>474925f4-3872-4eb8-b482-f52c89db29a10532</t>
  </si>
  <si>
    <t>AW00026368</t>
  </si>
  <si>
    <t>0DGtoPVya0eFsUH7caTx0g==</t>
  </si>
  <si>
    <t>474925f4-3872-4eb8-b482-f52c89db29a10533</t>
  </si>
  <si>
    <t>AW00026982</t>
  </si>
  <si>
    <t>ZgGb/H/CrE+Q2bNIU9jXSg==</t>
  </si>
  <si>
    <t>474925f4-3872-4eb8-b482-f52c89db29a10534</t>
  </si>
  <si>
    <t>AW00027163</t>
  </si>
  <si>
    <t>IvLPwsA7t0i3V5nxWC6Hug==</t>
  </si>
  <si>
    <t>474925f4-3872-4eb8-b482-f52c89db29a10535</t>
  </si>
  <si>
    <t>AW00027807</t>
  </si>
  <si>
    <t>SwvEAiKuyUaW2Q9L8AByZw==</t>
  </si>
  <si>
    <t>474925f4-3872-4eb8-b482-f52c89db29a10536</t>
  </si>
  <si>
    <t>AW00027829</t>
  </si>
  <si>
    <t>eHUXwCV3Vk61/m9JhE7VIg==</t>
  </si>
  <si>
    <t>474925f4-3872-4eb8-b482-f52c89db29a10537</t>
  </si>
  <si>
    <t>AW00028414</t>
  </si>
  <si>
    <t>IoADcM2qrkyZQAdCZWLu2w==</t>
  </si>
  <si>
    <t>474925f4-3872-4eb8-b482-f52c89db29a10538</t>
  </si>
  <si>
    <t>AW00028539</t>
  </si>
  <si>
    <t>m4T0hszwb0CJS2a4XGgAFA==</t>
  </si>
  <si>
    <t>474925f4-3872-4eb8-b482-f52c89db29a10539</t>
  </si>
  <si>
    <t>AW00028713</t>
  </si>
  <si>
    <t>n+817hcraUmoG/ELOMysag==</t>
  </si>
  <si>
    <t>474925f4-3872-4eb8-b482-f52c89db29a10540</t>
  </si>
  <si>
    <t>AW00028911</t>
  </si>
  <si>
    <t>WHRBTTq/8EeOoWJcS+Il1Q==</t>
  </si>
  <si>
    <t>474925f4-3872-4eb8-b482-f52c89db29a10541</t>
  </si>
  <si>
    <t>AW00029437</t>
  </si>
  <si>
    <t>4omHWQCMWk+n3K5r2dSREg==</t>
  </si>
  <si>
    <t>474925f4-3872-4eb8-b482-f52c89db29a10542</t>
  </si>
  <si>
    <t>AW00011487</t>
  </si>
  <si>
    <t>LShzSSEv80+A+j4Z+OPZ+g==</t>
  </si>
  <si>
    <t>474925f4-3872-4eb8-b482-f52c89db29a10543</t>
  </si>
  <si>
    <t>AW00012510</t>
  </si>
  <si>
    <t>fTGq4sO9hUGMuwvCGVE0iQ==</t>
  </si>
  <si>
    <t>474925f4-3872-4eb8-b482-f52c89db29a10544</t>
  </si>
  <si>
    <t>AW00014790</t>
  </si>
  <si>
    <t>KnaPbgyTdE2RpKQgjftOOw==</t>
  </si>
  <si>
    <t>474925f4-3872-4eb8-b482-f52c89db29a10545</t>
  </si>
  <si>
    <t>AW00014791</t>
  </si>
  <si>
    <t>ASXqdMoB8EaUk6A3PAFJpg==</t>
  </si>
  <si>
    <t>474925f4-3872-4eb8-b482-f52c89db29a10546</t>
  </si>
  <si>
    <t>AW00014948</t>
  </si>
  <si>
    <t>zXx2S6X3Y0WD73Ia31VN6A==</t>
  </si>
  <si>
    <t>474925f4-3872-4eb8-b482-f52c89db29a10547</t>
  </si>
  <si>
    <t>AW00015700</t>
  </si>
  <si>
    <t>xn5PG89QBkGLfCcqrZqXLg==</t>
  </si>
  <si>
    <t>474925f4-3872-4eb8-b482-f52c89db29a10548</t>
  </si>
  <si>
    <t>AW00016203</t>
  </si>
  <si>
    <t>2CTBFLgFYEiEmx6T3yhEoA==</t>
  </si>
  <si>
    <t>474925f4-3872-4eb8-b482-f52c89db29a10549</t>
  </si>
  <si>
    <t>AW00017713</t>
  </si>
  <si>
    <t>tbR+GGa4ukCykIBwUtUVug==</t>
  </si>
  <si>
    <t>474925f4-3872-4eb8-b482-f52c89db29a10550</t>
  </si>
  <si>
    <t>AW00017719</t>
  </si>
  <si>
    <t>ijuyQrMVgkiRU6y9L+50iA==</t>
  </si>
  <si>
    <t>474925f4-3872-4eb8-b482-f52c89db29a10551</t>
  </si>
  <si>
    <t>AW00017800</t>
  </si>
  <si>
    <t>OydUEXDNB0KFQHnjujv91A==</t>
  </si>
  <si>
    <t>474925f4-3872-4eb8-b482-f52c89db29a10552</t>
  </si>
  <si>
    <t>AW00019183</t>
  </si>
  <si>
    <t>EXAmIZF15E+Ssxfk593+zw==</t>
  </si>
  <si>
    <t>474925f4-3872-4eb8-b482-f52c89db29a10553</t>
  </si>
  <si>
    <t>AW00019475</t>
  </si>
  <si>
    <t>ERKDdIc6qEuHICfBXmFzCQ==</t>
  </si>
  <si>
    <t>474925f4-3872-4eb8-b482-f52c89db29a10554</t>
  </si>
  <si>
    <t>AW00019907</t>
  </si>
  <si>
    <t>PfNsxl4ANE2S7XndOM0b6Q==</t>
  </si>
  <si>
    <t>474925f4-3872-4eb8-b482-f52c89db29a10555</t>
  </si>
  <si>
    <t>AW00022319</t>
  </si>
  <si>
    <t>cGTIU3aVp0eAsSlco1Fzyw==</t>
  </si>
  <si>
    <t>474925f4-3872-4eb8-b482-f52c89db29a10556</t>
  </si>
  <si>
    <t>AW00022448</t>
  </si>
  <si>
    <t>qnrUU8j6xE698blOCLQb0A==</t>
  </si>
  <si>
    <t>474925f4-3872-4eb8-b482-f52c89db29a10557</t>
  </si>
  <si>
    <t>AW00022814</t>
  </si>
  <si>
    <t>chaMSSPJB0SCnzsJqTTz5g==</t>
  </si>
  <si>
    <t>474925f4-3872-4eb8-b482-f52c89db29a10558</t>
  </si>
  <si>
    <t>AW00024081</t>
  </si>
  <si>
    <t>aZEEZZFFvECsJ2/k2RUvAw==</t>
  </si>
  <si>
    <t>474925f4-3872-4eb8-b482-f52c89db29a10559</t>
  </si>
  <si>
    <t>AW00024845</t>
  </si>
  <si>
    <t>ZcTOVHlDYUCXs3zzfjenuQ==</t>
  </si>
  <si>
    <t>474925f4-3872-4eb8-b482-f52c89db29a10560</t>
  </si>
  <si>
    <t>AW00024862</t>
  </si>
  <si>
    <t>CjNnQTqY30ejaXMO+5O6xA==</t>
  </si>
  <si>
    <t>474925f4-3872-4eb8-b482-f52c89db29a10561</t>
  </si>
  <si>
    <t>AW00025461</t>
  </si>
  <si>
    <t>ZgBjxAvGgUGFD2iZiVm3KQ==</t>
  </si>
  <si>
    <t>474925f4-3872-4eb8-b482-f52c89db29a10562</t>
  </si>
  <si>
    <t>AW00025469</t>
  </si>
  <si>
    <t>W5EBwOuyNUeL4enDTkbcOA==</t>
  </si>
  <si>
    <t>474925f4-3872-4eb8-b482-f52c89db29a10563</t>
  </si>
  <si>
    <t>AW00025517</t>
  </si>
  <si>
    <t>VT0oroDwq0KYP0fT9T5Oiw==</t>
  </si>
  <si>
    <t>474925f4-3872-4eb8-b482-f52c89db29a10564</t>
  </si>
  <si>
    <t>AW00025665</t>
  </si>
  <si>
    <t>iKOQFgKhZ0GXnqLfwMIW2g==</t>
  </si>
  <si>
    <t>474925f4-3872-4eb8-b482-f52c89db29a10565</t>
  </si>
  <si>
    <t>AW00025759</t>
  </si>
  <si>
    <t>p3wWaSJVl0W/rkD8Q2NZOg==</t>
  </si>
  <si>
    <t>474925f4-3872-4eb8-b482-f52c89db29a10566</t>
  </si>
  <si>
    <t>AW00027124</t>
  </si>
  <si>
    <t>/KXRP0pdz02+q8iHVY7Ijg==</t>
  </si>
  <si>
    <t>474925f4-3872-4eb8-b482-f52c89db29a10567</t>
  </si>
  <si>
    <t>AW00027886</t>
  </si>
  <si>
    <t>NLzuI2zddkWiWW3R100s0A==</t>
  </si>
  <si>
    <t>474925f4-3872-4eb8-b482-f52c89db29a10568</t>
  </si>
  <si>
    <t>AW00027950</t>
  </si>
  <si>
    <t>hZGUl2PwH0ukvypQkrhrsw==</t>
  </si>
  <si>
    <t>474925f4-3872-4eb8-b482-f52c89db29a10569</t>
  </si>
  <si>
    <t>AW00028750</t>
  </si>
  <si>
    <t>hosWJ9rHVEqj2lNh3Qvhlg==</t>
  </si>
  <si>
    <t>474925f4-3872-4eb8-b482-f52c89db29a10570</t>
  </si>
  <si>
    <t>AW00028915</t>
  </si>
  <si>
    <t>sArwTyP3B067bG1AvWK1+Q==</t>
  </si>
  <si>
    <t>474925f4-3872-4eb8-b482-f52c89db29a10571</t>
  </si>
  <si>
    <t>AW00029422</t>
  </si>
  <si>
    <t>31469hDtZkedezyer3AppQ==</t>
  </si>
  <si>
    <t>474925f4-3872-4eb8-b482-f52c89db29a10572</t>
  </si>
  <si>
    <t>AW00012131</t>
  </si>
  <si>
    <t>3IC3uXkw1ka+61J3iIiyow==</t>
  </si>
  <si>
    <t>474925f4-3872-4eb8-b482-f52c89db29a10573</t>
  </si>
  <si>
    <t>AW00012300</t>
  </si>
  <si>
    <t>1vVLdjOXHUukXG/nI76avg==</t>
  </si>
  <si>
    <t>474925f4-3872-4eb8-b482-f52c89db29a10574</t>
  </si>
  <si>
    <t>AW00012625</t>
  </si>
  <si>
    <t>jQ+OIxnzMU+cYoZBP3G6dg==</t>
  </si>
  <si>
    <t>474925f4-3872-4eb8-b482-f52c89db29a10575</t>
  </si>
  <si>
    <t>AW00012649</t>
  </si>
  <si>
    <t>GdwtgHfDnkqDKDPf0Hi3pg==</t>
  </si>
  <si>
    <t>474925f4-3872-4eb8-b482-f52c89db29a10576</t>
  </si>
  <si>
    <t>AW00012752</t>
  </si>
  <si>
    <t>sjGLk60mLketRi4IQDVlrA==</t>
  </si>
  <si>
    <t>474925f4-3872-4eb8-b482-f52c89db29a10577</t>
  </si>
  <si>
    <t>AW00012753</t>
  </si>
  <si>
    <t>fBICOuf620e0jF1vH3VlfQ==</t>
  </si>
  <si>
    <t>474925f4-3872-4eb8-b482-f52c89db29a10578</t>
  </si>
  <si>
    <t>AW00014957</t>
  </si>
  <si>
    <t>4qqalb3ueEylYL5IO8d9ng==</t>
  </si>
  <si>
    <t>474925f4-3872-4eb8-b482-f52c89db29a10579</t>
  </si>
  <si>
    <t>AW00016394</t>
  </si>
  <si>
    <t>CFH++NeTME2KrfKKvEkbDw==</t>
  </si>
  <si>
    <t>474925f4-3872-4eb8-b482-f52c89db29a10580</t>
  </si>
  <si>
    <t>AW00016551</t>
  </si>
  <si>
    <t>g2Z4/uVX6k61aQZAXzmFUA==</t>
  </si>
  <si>
    <t>474925f4-3872-4eb8-b482-f52c89db29a10581</t>
  </si>
  <si>
    <t>AW00017894</t>
  </si>
  <si>
    <t>uV+H6i42YkGqXABgIWqvVQ==</t>
  </si>
  <si>
    <t>474925f4-3872-4eb8-b482-f52c89db29a10582</t>
  </si>
  <si>
    <t>AW00019320</t>
  </si>
  <si>
    <t>YSPfL3bygEOqv/EtmGSi8w==</t>
  </si>
  <si>
    <t>474925f4-3872-4eb8-b482-f52c89db29a10583</t>
  </si>
  <si>
    <t>AW00019442</t>
  </si>
  <si>
    <t>SorfwAYhlUqEvcsKweOHUw==</t>
  </si>
  <si>
    <t>474925f4-3872-4eb8-b482-f52c89db29a10584</t>
  </si>
  <si>
    <t>AW00020971</t>
  </si>
  <si>
    <t>BPoJiFnfak6BG7tEQ56kPg==</t>
  </si>
  <si>
    <t>474925f4-3872-4eb8-b482-f52c89db29a10585</t>
  </si>
  <si>
    <t>AW00021013</t>
  </si>
  <si>
    <t>G9EjUbolHkaxSSBrM9N10g==</t>
  </si>
  <si>
    <t>474925f4-3872-4eb8-b482-f52c89db29a10586</t>
  </si>
  <si>
    <t>AW00021531</t>
  </si>
  <si>
    <t>Kex/5A5gP0m+lGq8tIGeBQ==</t>
  </si>
  <si>
    <t>474925f4-3872-4eb8-b482-f52c89db29a10587</t>
  </si>
  <si>
    <t>AW00023780</t>
  </si>
  <si>
    <t>U35LIyhfIkqYr+3VUui5cA==</t>
  </si>
  <si>
    <t>474925f4-3872-4eb8-b482-f52c89db29a10588</t>
  </si>
  <si>
    <t>AW00024136</t>
  </si>
  <si>
    <t>raexmrQ8VkGi8YRKcOD7Sw==</t>
  </si>
  <si>
    <t>474925f4-3872-4eb8-b482-f52c89db29a10589</t>
  </si>
  <si>
    <t>AW00024185</t>
  </si>
  <si>
    <t>mDaI295Lvk6saq1Ld3X6RQ==</t>
  </si>
  <si>
    <t>474925f4-3872-4eb8-b482-f52c89db29a10590</t>
  </si>
  <si>
    <t>AW00024560</t>
  </si>
  <si>
    <t>Lw6i7iXoZEm7NrR3n8ucdA==</t>
  </si>
  <si>
    <t>474925f4-3872-4eb8-b482-f52c89db29a10591</t>
  </si>
  <si>
    <t>AW00025733</t>
  </si>
  <si>
    <t>suMddGkogEetz0L6JooBIg==</t>
  </si>
  <si>
    <t>474925f4-3872-4eb8-b482-f52c89db29a10592</t>
  </si>
  <si>
    <t>AW00025808</t>
  </si>
  <si>
    <t>aeH1Y+J35Eigsa7hu3mwgQ==</t>
  </si>
  <si>
    <t>474925f4-3872-4eb8-b482-f52c89db29a10593</t>
  </si>
  <si>
    <t>AW00026856</t>
  </si>
  <si>
    <t>ot93Fv0grkq3k/F6t/+mQQ==</t>
  </si>
  <si>
    <t>474925f4-3872-4eb8-b482-f52c89db29a10594</t>
  </si>
  <si>
    <t>AW00026975</t>
  </si>
  <si>
    <t>ZoQZtjb8kk+MZ6B8anUG8A==</t>
  </si>
  <si>
    <t>474925f4-3872-4eb8-b482-f52c89db29a10595</t>
  </si>
  <si>
    <t>AW00027769</t>
  </si>
  <si>
    <t>iz56ISA+vUWkVFyCX4jyRQ==</t>
  </si>
  <si>
    <t>474925f4-3872-4eb8-b482-f52c89db29a10596</t>
  </si>
  <si>
    <t>AW00027776</t>
  </si>
  <si>
    <t>YvPbJg3Zukic/Shai58cFA==</t>
  </si>
  <si>
    <t>474925f4-3872-4eb8-b482-f52c89db29a10597</t>
  </si>
  <si>
    <t>AW00028496</t>
  </si>
  <si>
    <t>f0PNfOzmqU6zNSJ9wr29aw==</t>
  </si>
  <si>
    <t>474925f4-3872-4eb8-b482-f52c89db29a10598</t>
  </si>
  <si>
    <t>AW00028541</t>
  </si>
  <si>
    <t>Tomt47FJekOwuZ6eAVF38w==</t>
  </si>
  <si>
    <t>474925f4-3872-4eb8-b482-f52c89db29a10599</t>
  </si>
  <si>
    <t>AW00028551</t>
  </si>
  <si>
    <t>M6ImX7Kja0qJ7O+9tepmtA==</t>
  </si>
  <si>
    <t>474925f4-3872-4eb8-b482-f52c89db29a10600</t>
  </si>
  <si>
    <t>AW00012734</t>
  </si>
  <si>
    <t>MuDQZ8Sabky84US4vEwqjQ==</t>
  </si>
  <si>
    <t>474925f4-3872-4eb8-b482-f52c89db29a10601</t>
  </si>
  <si>
    <t>AW00013793</t>
  </si>
  <si>
    <t>zT6N4tYNPUWEpS+HH1b7Tg==</t>
  </si>
  <si>
    <t>474925f4-3872-4eb8-b482-f52c89db29a10602</t>
  </si>
  <si>
    <t>AW00014539</t>
  </si>
  <si>
    <t>cJuMFyc5n0qajK6jhYqIoQ==</t>
  </si>
  <si>
    <t>474925f4-3872-4eb8-b482-f52c89db29a10603</t>
  </si>
  <si>
    <t>AW00015072</t>
  </si>
  <si>
    <t>kt+emCuviUSXH/et4bg2FA==</t>
  </si>
  <si>
    <t>474925f4-3872-4eb8-b482-f52c89db29a10604</t>
  </si>
  <si>
    <t>AW00015447</t>
  </si>
  <si>
    <t>zH2LVeX+FUWvF1WzOmWrJw==</t>
  </si>
  <si>
    <t>474925f4-3872-4eb8-b482-f52c89db29a10605</t>
  </si>
  <si>
    <t>AW00015670</t>
  </si>
  <si>
    <t>3i6fjqy4bUKk2NgBmlMYag==</t>
  </si>
  <si>
    <t>474925f4-3872-4eb8-b482-f52c89db29a10606</t>
  </si>
  <si>
    <t>AW00016392</t>
  </si>
  <si>
    <t>5/aG+L6WrkWL4VXQ94VHOg==</t>
  </si>
  <si>
    <t>474925f4-3872-4eb8-b482-f52c89db29a10607</t>
  </si>
  <si>
    <t>AW00016424</t>
  </si>
  <si>
    <t>7w2j2VvPdUa8BYpO405gFQ==</t>
  </si>
  <si>
    <t>474925f4-3872-4eb8-b482-f52c89db29a10608</t>
  </si>
  <si>
    <t>AW00016431</t>
  </si>
  <si>
    <t>Cgbq/Li1/kmFhDtFzAlBOQ==</t>
  </si>
  <si>
    <t>474925f4-3872-4eb8-b482-f52c89db29a10609</t>
  </si>
  <si>
    <t>AW00017801</t>
  </si>
  <si>
    <t>YCmwPIWtFkmo0jA9n6djRw==</t>
  </si>
  <si>
    <t>474925f4-3872-4eb8-b482-f52c89db29a10610</t>
  </si>
  <si>
    <t>AW00018032</t>
  </si>
  <si>
    <t>B9CdtoNw0kqujRPne/kPKw==</t>
  </si>
  <si>
    <t>474925f4-3872-4eb8-b482-f52c89db29a10611</t>
  </si>
  <si>
    <t>AW00018142</t>
  </si>
  <si>
    <t>O9t8U6UDUUCAKKzo8O7rzg==</t>
  </si>
  <si>
    <t>474925f4-3872-4eb8-b482-f52c89db29a10612</t>
  </si>
  <si>
    <t>AW00019427</t>
  </si>
  <si>
    <t>O44S9ngBN063FSy4vlBaHg==</t>
  </si>
  <si>
    <t>474925f4-3872-4eb8-b482-f52c89db29a10613</t>
  </si>
  <si>
    <t>AW00019519</t>
  </si>
  <si>
    <t>Xq3V8yYGgE6t5kRc3ipXPg==</t>
  </si>
  <si>
    <t>474925f4-3872-4eb8-b482-f52c89db29a10614</t>
  </si>
  <si>
    <t>AW00019908</t>
  </si>
  <si>
    <t>JCXvdlFB6Uqw5hTciBQuWg==</t>
  </si>
  <si>
    <t>474925f4-3872-4eb8-b482-f52c89db29a10615</t>
  </si>
  <si>
    <t>AW00019914</t>
  </si>
  <si>
    <t>XCiFsCNe0E6TeIdusBiajQ==</t>
  </si>
  <si>
    <t>474925f4-3872-4eb8-b482-f52c89db29a10616</t>
  </si>
  <si>
    <t>AW00020146</t>
  </si>
  <si>
    <t>sHewT+BvVkGL1hQZ6nrklA==</t>
  </si>
  <si>
    <t>474925f4-3872-4eb8-b482-f52c89db29a10617</t>
  </si>
  <si>
    <t>AW00020177</t>
  </si>
  <si>
    <t>5HKKhKlh70+qMroSqCGPxw==</t>
  </si>
  <si>
    <t>474925f4-3872-4eb8-b482-f52c89db29a10618</t>
  </si>
  <si>
    <t>AW00020899</t>
  </si>
  <si>
    <t>RAm4VsYqGE+h1Uugnmo+Sw==</t>
  </si>
  <si>
    <t>474925f4-3872-4eb8-b482-f52c89db29a10619</t>
  </si>
  <si>
    <t>AW00020954</t>
  </si>
  <si>
    <t>DBk6kOejIUKbdWLYreiCbQ==</t>
  </si>
  <si>
    <t>474925f4-3872-4eb8-b482-f52c89db29a10620</t>
  </si>
  <si>
    <t>AW00021845</t>
  </si>
  <si>
    <t>LLoQTd/nak+uLK2lQ8Vy7Q==</t>
  </si>
  <si>
    <t>474925f4-3872-4eb8-b482-f52c89db29a10621</t>
  </si>
  <si>
    <t>AW00022423</t>
  </si>
  <si>
    <t>NGropBqkWUe8uhWNaQ4Pdw==</t>
  </si>
  <si>
    <t>474925f4-3872-4eb8-b482-f52c89db29a10622</t>
  </si>
  <si>
    <t>AW00022658</t>
  </si>
  <si>
    <t>m6BTOAwQzUCEehCT5lpqHg==</t>
  </si>
  <si>
    <t>474925f4-3872-4eb8-b482-f52c89db29a10623</t>
  </si>
  <si>
    <t>AW00023609</t>
  </si>
  <si>
    <t>b5JKikx3XUSWyBtcc0hsLA==</t>
  </si>
  <si>
    <t>474925f4-3872-4eb8-b482-f52c89db29a10624</t>
  </si>
  <si>
    <t>AW00023771</t>
  </si>
  <si>
    <t>YC4imNYXyk6feaJPJb2mcA==</t>
  </si>
  <si>
    <t>474925f4-3872-4eb8-b482-f52c89db29a10625</t>
  </si>
  <si>
    <t>AW00024113</t>
  </si>
  <si>
    <t>/o6aFkAHe0m800cr3dcutw==</t>
  </si>
  <si>
    <t>474925f4-3872-4eb8-b482-f52c89db29a10626</t>
  </si>
  <si>
    <t>AW00025617</t>
  </si>
  <si>
    <t>S7+ZOHl+Z0C2dfS265K2bw==</t>
  </si>
  <si>
    <t>474925f4-3872-4eb8-b482-f52c89db29a10627</t>
  </si>
  <si>
    <t>AW00025672</t>
  </si>
  <si>
    <t>158UhnJoZEiapDiAMk3obg==</t>
  </si>
  <si>
    <t>474925f4-3872-4eb8-b482-f52c89db29a10628</t>
  </si>
  <si>
    <t>AW00026389</t>
  </si>
  <si>
    <t>MEyptbCbJ0OnSZSKPFEqHw==</t>
  </si>
  <si>
    <t>474925f4-3872-4eb8-b482-f52c89db29a10629</t>
  </si>
  <si>
    <t>AW00027851</t>
  </si>
  <si>
    <t>xEDOzy0BEkSLRHLYJ+1RRg==</t>
  </si>
  <si>
    <t>474925f4-3872-4eb8-b482-f52c89db29a10630</t>
  </si>
  <si>
    <t>AW00028390</t>
  </si>
  <si>
    <t>dRnFyX9OHUy/iYx1bkrKkA==</t>
  </si>
  <si>
    <t>474925f4-3872-4eb8-b482-f52c89db29a10631</t>
  </si>
  <si>
    <t>AW00028393</t>
  </si>
  <si>
    <t>i0p7c9xIBk6EeU2na6uIcw==</t>
  </si>
  <si>
    <t>474925f4-3872-4eb8-b482-f52c89db29a10632</t>
  </si>
  <si>
    <t>AW00028398</t>
  </si>
  <si>
    <t>uS0nL3Na5EaFa7rHbFrWnA==</t>
  </si>
  <si>
    <t>474925f4-3872-4eb8-b482-f52c89db29a10633</t>
  </si>
  <si>
    <t>AW00028447</t>
  </si>
  <si>
    <t>1tiMd4LCZE6vl2hxH+QZ/Q==</t>
  </si>
  <si>
    <t>474925f4-3872-4eb8-b482-f52c89db29a10634</t>
  </si>
  <si>
    <t>AW00028495</t>
  </si>
  <si>
    <t>5U+U5wLaikqrXsU7eumLWQ==</t>
  </si>
  <si>
    <t>474925f4-3872-4eb8-b482-f52c89db29a10635</t>
  </si>
  <si>
    <t>AW00028532</t>
  </si>
  <si>
    <t>5KL9OHoNlkeIge9VcrUhrA==</t>
  </si>
  <si>
    <t>474925f4-3872-4eb8-b482-f52c89db29a10636</t>
  </si>
  <si>
    <t>AW00028567</t>
  </si>
  <si>
    <t>S+69as+KsUOTSaF1ofNjpQ==</t>
  </si>
  <si>
    <t>474925f4-3872-4eb8-b482-f52c89db29a10637</t>
  </si>
  <si>
    <t>AW00011379</t>
  </si>
  <si>
    <t>w1av8NNuokWdJqv5QMm34g==</t>
  </si>
  <si>
    <t>474925f4-3872-4eb8-b482-f52c89db29a10638</t>
  </si>
  <si>
    <t>AW00011551</t>
  </si>
  <si>
    <t>RQBogaKvTEC4otg8BERlLw==</t>
  </si>
  <si>
    <t>474925f4-3872-4eb8-b482-f52c89db29a10639</t>
  </si>
  <si>
    <t>AW00012821</t>
  </si>
  <si>
    <t>gvmnnzym90u3Tr5IAquOxQ==</t>
  </si>
  <si>
    <t>474925f4-3872-4eb8-b482-f52c89db29a10640</t>
  </si>
  <si>
    <t>AW00013263</t>
  </si>
  <si>
    <t>xFFE22pWsU69SadU3Enniw==</t>
  </si>
  <si>
    <t>474925f4-3872-4eb8-b482-f52c89db29a10641</t>
  </si>
  <si>
    <t>AW00013512</t>
  </si>
  <si>
    <t>1HcRboNKXUKD7YDR1en4eg==</t>
  </si>
  <si>
    <t>474925f4-3872-4eb8-b482-f52c89db29a10642</t>
  </si>
  <si>
    <t>AW00013531</t>
  </si>
  <si>
    <t>rHWxDcDhskim/lcWCC+x9A==</t>
  </si>
  <si>
    <t>474925f4-3872-4eb8-b482-f52c89db29a10643</t>
  </si>
  <si>
    <t>AW00013536</t>
  </si>
  <si>
    <t>XkXX/sjOgUihGhUVFG4VqQ==</t>
  </si>
  <si>
    <t>474925f4-3872-4eb8-b482-f52c89db29a10644</t>
  </si>
  <si>
    <t>AW00014925</t>
  </si>
  <si>
    <t>4XBjCZb2pEqDYBs7hhjzZQ==</t>
  </si>
  <si>
    <t>474925f4-3872-4eb8-b482-f52c89db29a10645</t>
  </si>
  <si>
    <t>AW00015455</t>
  </si>
  <si>
    <t>b8rNX1ilZkWdwM1ipf4K3w==</t>
  </si>
  <si>
    <t>474925f4-3872-4eb8-b482-f52c89db29a10646</t>
  </si>
  <si>
    <t>AW00015678</t>
  </si>
  <si>
    <t>bThDvR7TtUGRjfo6e+UH9Q==</t>
  </si>
  <si>
    <t>474925f4-3872-4eb8-b482-f52c89db29a10647</t>
  </si>
  <si>
    <t>AW00015687</t>
  </si>
  <si>
    <t>dqleNsbLJ0qObBkQFx960Q==</t>
  </si>
  <si>
    <t>474925f4-3872-4eb8-b482-f52c89db29a10648</t>
  </si>
  <si>
    <t>AW00016418</t>
  </si>
  <si>
    <t>oCO5swjA20C6Dv+U9oHhNg==</t>
  </si>
  <si>
    <t>474925f4-3872-4eb8-b482-f52c89db29a10649</t>
  </si>
  <si>
    <t>AW00016455</t>
  </si>
  <si>
    <t>/qkdyidN5UKplZaRVtBFWg==</t>
  </si>
  <si>
    <t>474925f4-3872-4eb8-b482-f52c89db29a10650</t>
  </si>
  <si>
    <t>AW00017223</t>
  </si>
  <si>
    <t>7PMlS86fKUmU9/WmzpvLsw==</t>
  </si>
  <si>
    <t>474925f4-3872-4eb8-b482-f52c89db29a10651</t>
  </si>
  <si>
    <t>AW00017703</t>
  </si>
  <si>
    <t>b4SiEq9ux0GVXmlqF4jF7A==</t>
  </si>
  <si>
    <t>474925f4-3872-4eb8-b482-f52c89db29a10652</t>
  </si>
  <si>
    <t>AW00018004</t>
  </si>
  <si>
    <t>K6QuM0QwakakUcJ5azGhDg==</t>
  </si>
  <si>
    <t>474925f4-3872-4eb8-b482-f52c89db29a10653</t>
  </si>
  <si>
    <t>AW00018148</t>
  </si>
  <si>
    <t>cgTrbjWS+EO6Gq8J52FPDA==</t>
  </si>
  <si>
    <t>474925f4-3872-4eb8-b482-f52c89db29a10654</t>
  </si>
  <si>
    <t>AW00019296</t>
  </si>
  <si>
    <t>tNN0MeINmkiJsQhkAoYJHg==</t>
  </si>
  <si>
    <t>474925f4-3872-4eb8-b482-f52c89db29a10655</t>
  </si>
  <si>
    <t>AW00021084</t>
  </si>
  <si>
    <t>be1i31IFgUW9rvWimmeMhQ==</t>
  </si>
  <si>
    <t>474925f4-3872-4eb8-b482-f52c89db29a10656</t>
  </si>
  <si>
    <t>AW00022498</t>
  </si>
  <si>
    <t>4D4RXM3g60uKDD/2patPPA==</t>
  </si>
  <si>
    <t>474925f4-3872-4eb8-b482-f52c89db29a10657</t>
  </si>
  <si>
    <t>AW00022529</t>
  </si>
  <si>
    <t>eH6HZxBkV06PMEvlKs5MuA==</t>
  </si>
  <si>
    <t>474925f4-3872-4eb8-b482-f52c89db29a10658</t>
  </si>
  <si>
    <t>AW00022626</t>
  </si>
  <si>
    <t>9/aqr3dRaEicF9CRUNMOGg==</t>
  </si>
  <si>
    <t>474925f4-3872-4eb8-b482-f52c89db29a10659</t>
  </si>
  <si>
    <t>AW00022709</t>
  </si>
  <si>
    <t>V8qHol3HsUK+iMchFkLpIg==</t>
  </si>
  <si>
    <t>474925f4-3872-4eb8-b482-f52c89db29a10660</t>
  </si>
  <si>
    <t>AW00022795</t>
  </si>
  <si>
    <t>WGz7zgO/yU+WJBKleO8L9g==</t>
  </si>
  <si>
    <t>474925f4-3872-4eb8-b482-f52c89db29a10661</t>
  </si>
  <si>
    <t>AW00022833</t>
  </si>
  <si>
    <t>lu+KblW4nkOWy7yuaVxEmA==</t>
  </si>
  <si>
    <t>474925f4-3872-4eb8-b482-f52c89db29a10662</t>
  </si>
  <si>
    <t>AW00023911</t>
  </si>
  <si>
    <t>kx7bbrC77ki9lMJuuK7E/Q==</t>
  </si>
  <si>
    <t>474925f4-3872-4eb8-b482-f52c89db29a10663</t>
  </si>
  <si>
    <t>AW00023981</t>
  </si>
  <si>
    <t>qLORp1ZrK02UFdd6UMHBEQ==</t>
  </si>
  <si>
    <t>474925f4-3872-4eb8-b482-f52c89db29a10664</t>
  </si>
  <si>
    <t>AW00024133</t>
  </si>
  <si>
    <t>5DHKyQQoyUyKVsWZnFA12A==</t>
  </si>
  <si>
    <t>474925f4-3872-4eb8-b482-f52c89db29a10665</t>
  </si>
  <si>
    <t>AW00025442</t>
  </si>
  <si>
    <t>bQW+KYgXk0W48apqcIRBtA==</t>
  </si>
  <si>
    <t>474925f4-3872-4eb8-b482-f52c89db29a10666</t>
  </si>
  <si>
    <t>AW00025520</t>
  </si>
  <si>
    <t>ZYbsFPWmwEi9W1hxswM93Q==</t>
  </si>
  <si>
    <t>474925f4-3872-4eb8-b482-f52c89db29a10667</t>
  </si>
  <si>
    <t>AW00025638</t>
  </si>
  <si>
    <t>lHTFPqyxj06C9RqthPBkvQ==</t>
  </si>
  <si>
    <t>474925f4-3872-4eb8-b482-f52c89db29a10668</t>
  </si>
  <si>
    <t>AW00026995</t>
  </si>
  <si>
    <t>fiI6xiqcyECATKkR8zuoLg==</t>
  </si>
  <si>
    <t>474925f4-3872-4eb8-b482-f52c89db29a10669</t>
  </si>
  <si>
    <t>AW00027142</t>
  </si>
  <si>
    <t>QQ9tAaDJeEqwVA/xPlTdrA==</t>
  </si>
  <si>
    <t>474925f4-3872-4eb8-b482-f52c89db29a10670</t>
  </si>
  <si>
    <t>AW00027780</t>
  </si>
  <si>
    <t>/FTypH7GEkShTnyHNR3Vfg==</t>
  </si>
  <si>
    <t>474925f4-3872-4eb8-b482-f52c89db29a10671</t>
  </si>
  <si>
    <t>AW00028456</t>
  </si>
  <si>
    <t>CR/k7wZAbEmqGjDETCLbqQ==</t>
  </si>
  <si>
    <t>474925f4-3872-4eb8-b482-f52c89db29a10672</t>
  </si>
  <si>
    <t>AW00011340</t>
  </si>
  <si>
    <t>RiaJN+oSf0e4qgCaTPl+HQ==</t>
  </si>
  <si>
    <t>474925f4-3872-4eb8-b482-f52c89db29a10673</t>
  </si>
  <si>
    <t>AW00012212</t>
  </si>
  <si>
    <t>aAJMUo2QLECQTJj69NgrAA==</t>
  </si>
  <si>
    <t>474925f4-3872-4eb8-b482-f52c89db29a10674</t>
  </si>
  <si>
    <t>AW00012628</t>
  </si>
  <si>
    <t>Fp38n+wlVkulcUVl/gx+gA==</t>
  </si>
  <si>
    <t>474925f4-3872-4eb8-b482-f52c89db29a10675</t>
  </si>
  <si>
    <t>AW00012749</t>
  </si>
  <si>
    <t>bgAjjAXeJ0qbRP1ISP7asw==</t>
  </si>
  <si>
    <t>474925f4-3872-4eb8-b482-f52c89db29a10676</t>
  </si>
  <si>
    <t>AW00012819</t>
  </si>
  <si>
    <t>hpRo3DLLgUW41D3mWGJibA==</t>
  </si>
  <si>
    <t>474925f4-3872-4eb8-b482-f52c89db29a10677</t>
  </si>
  <si>
    <t>AW00013508</t>
  </si>
  <si>
    <t>mQ3hLIUhx0SuQyA/5Uofzg==</t>
  </si>
  <si>
    <t>474925f4-3872-4eb8-b482-f52c89db29a10678</t>
  </si>
  <si>
    <t>AW00013575</t>
  </si>
  <si>
    <t>jdRCGB0I10i7lg78AYa9dg==</t>
  </si>
  <si>
    <t>474925f4-3872-4eb8-b482-f52c89db29a10679</t>
  </si>
  <si>
    <t>AW00013592</t>
  </si>
  <si>
    <t>2g0a+bM/PEK9SEFIs5uKMw==</t>
  </si>
  <si>
    <t>474925f4-3872-4eb8-b482-f52c89db29a10680</t>
  </si>
  <si>
    <t>AW00013605</t>
  </si>
  <si>
    <t>KEToPQLe1ESjxaQrHlImjw==</t>
  </si>
  <si>
    <t>474925f4-3872-4eb8-b482-f52c89db29a10681</t>
  </si>
  <si>
    <t>AW00013768</t>
  </si>
  <si>
    <t>UK8k8+e8l0e+V/mS9iZvbg==</t>
  </si>
  <si>
    <t>474925f4-3872-4eb8-b482-f52c89db29a10682</t>
  </si>
  <si>
    <t>AW00014773</t>
  </si>
  <si>
    <t>U3WypdEsB0GitrpS/guRVg==</t>
  </si>
  <si>
    <t>474925f4-3872-4eb8-b482-f52c89db29a10683</t>
  </si>
  <si>
    <t>AW00015463</t>
  </si>
  <si>
    <t>gAKpG9p7HUSbZAiCNRFwjg==</t>
  </si>
  <si>
    <t>474925f4-3872-4eb8-b482-f52c89db29a10684</t>
  </si>
  <si>
    <t>AW00016547</t>
  </si>
  <si>
    <t>0OS91kIo90G4OWitMDEozw==</t>
  </si>
  <si>
    <t>474925f4-3872-4eb8-b482-f52c89db29a10685</t>
  </si>
  <si>
    <t>AW00017187</t>
  </si>
  <si>
    <t>73ljMVEzBU+UkpJRk/vuXg==</t>
  </si>
  <si>
    <t>474925f4-3872-4eb8-b482-f52c89db29a10686</t>
  </si>
  <si>
    <t>AW00017634</t>
  </si>
  <si>
    <t>srEH+vpQx0WocreDEQzLAg==</t>
  </si>
  <si>
    <t>474925f4-3872-4eb8-b482-f52c89db29a10687</t>
  </si>
  <si>
    <t>AW00017716</t>
  </si>
  <si>
    <t>DAdSIHM2MU6OFEfJ2K6B0Q==</t>
  </si>
  <si>
    <t>474925f4-3872-4eb8-b482-f52c89db29a10688</t>
  </si>
  <si>
    <t>AW00017749</t>
  </si>
  <si>
    <t>PRjSW6fC2Ua+iq0pZvwLIg==</t>
  </si>
  <si>
    <t>474925f4-3872-4eb8-b482-f52c89db29a10689</t>
  </si>
  <si>
    <t>AW00017775</t>
  </si>
  <si>
    <t>8XNc3t0qtk2sHgb4sDFLHg==</t>
  </si>
  <si>
    <t>474925f4-3872-4eb8-b482-f52c89db29a10690</t>
  </si>
  <si>
    <t>AW00018008</t>
  </si>
  <si>
    <t>VkaXDslONUOaetzfjojocw==</t>
  </si>
  <si>
    <t>474925f4-3872-4eb8-b482-f52c89db29a10691</t>
  </si>
  <si>
    <t>AW00019061</t>
  </si>
  <si>
    <t>tOrMrCk/oUCspa0JxXkYWw==</t>
  </si>
  <si>
    <t>474925f4-3872-4eb8-b482-f52c89db29a10692</t>
  </si>
  <si>
    <t>AW00019913</t>
  </si>
  <si>
    <t>D1ZjfAasa0aQSUWLPFGU+A==</t>
  </si>
  <si>
    <t>474925f4-3872-4eb8-b482-f52c89db29a10693</t>
  </si>
  <si>
    <t>AW00020586</t>
  </si>
  <si>
    <t>FxacHWe8eEavnyaSEjfSxA==</t>
  </si>
  <si>
    <t>474925f4-3872-4eb8-b482-f52c89db29a10694</t>
  </si>
  <si>
    <t>AW00020884</t>
  </si>
  <si>
    <t>Q9+hN7avf0SuEcPl1CL87Q==</t>
  </si>
  <si>
    <t>474925f4-3872-4eb8-b482-f52c89db29a10695</t>
  </si>
  <si>
    <t>AW00020915</t>
  </si>
  <si>
    <t>5rL1C28IeE2gwGlWTDaBgw==</t>
  </si>
  <si>
    <t>474925f4-3872-4eb8-b482-f52c89db29a10696</t>
  </si>
  <si>
    <t>AW00021003</t>
  </si>
  <si>
    <t>HCgWCJFz10mCueaL7dB39w==</t>
  </si>
  <si>
    <t>474925f4-3872-4eb8-b482-f52c89db29a10697</t>
  </si>
  <si>
    <t>AW00021021</t>
  </si>
  <si>
    <t>SQyrVJQ7z0KVzQ3sI+sHkw==</t>
  </si>
  <si>
    <t>474925f4-3872-4eb8-b482-f52c89db29a10698</t>
  </si>
  <si>
    <t>AW00021090</t>
  </si>
  <si>
    <t>o/ReFb6+PEaxdkJ24KJIDg==</t>
  </si>
  <si>
    <t>474925f4-3872-4eb8-b482-f52c89db29a10699</t>
  </si>
  <si>
    <t>AW00021126</t>
  </si>
  <si>
    <t>/YOva8VL0EusZrNApbr9nA==</t>
  </si>
  <si>
    <t>474925f4-3872-4eb8-b482-f52c89db29a10700</t>
  </si>
  <si>
    <t>AW00021665</t>
  </si>
  <si>
    <t>6RvTfCojikeLe3B1SO8Tpg==</t>
  </si>
  <si>
    <t>474925f4-3872-4eb8-b482-f52c89db29a10701</t>
  </si>
  <si>
    <t>AW00022870</t>
  </si>
  <si>
    <t>nK/beKows0Ksj4g7ZZiJSA==</t>
  </si>
  <si>
    <t>474925f4-3872-4eb8-b482-f52c89db29a10702</t>
  </si>
  <si>
    <t>AW00023626</t>
  </si>
  <si>
    <t>V+cdGFygEUeF9MdDnUnSqQ==</t>
  </si>
  <si>
    <t>474925f4-3872-4eb8-b482-f52c89db29a10703</t>
  </si>
  <si>
    <t>AW00023928</t>
  </si>
  <si>
    <t>FayBiP3X6U2mkoHs5t3nMQ==</t>
  </si>
  <si>
    <t>474925f4-3872-4eb8-b482-f52c89db29a10704</t>
  </si>
  <si>
    <t>AW00024032</t>
  </si>
  <si>
    <t>/vT28A0FekOI1cU9FExF9w==</t>
  </si>
  <si>
    <t>474925f4-3872-4eb8-b482-f52c89db29a10705</t>
  </si>
  <si>
    <t>AW00024095</t>
  </si>
  <si>
    <t>4TOtXXMSgEuC6HPwBdrOJw==</t>
  </si>
  <si>
    <t>474925f4-3872-4eb8-b482-f52c89db29a10706</t>
  </si>
  <si>
    <t>AW00024111</t>
  </si>
  <si>
    <t>pj5YT8FQS0y/8IxErK99fg==</t>
  </si>
  <si>
    <t>474925f4-3872-4eb8-b482-f52c89db29a10707</t>
  </si>
  <si>
    <t>AW00024538</t>
  </si>
  <si>
    <t>g9AT51PaKkiGcCrYyVUV1w==</t>
  </si>
  <si>
    <t>474925f4-3872-4eb8-b482-f52c89db29a10708</t>
  </si>
  <si>
    <t>AW00024552</t>
  </si>
  <si>
    <t>ento+iO9lU+IzjZl8IvOkA==</t>
  </si>
  <si>
    <t>474925f4-3872-4eb8-b482-f52c89db29a10709</t>
  </si>
  <si>
    <t>AW00025458</t>
  </si>
  <si>
    <t>tkRT1JMfs0uZiRNkLJ0exg==</t>
  </si>
  <si>
    <t>474925f4-3872-4eb8-b482-f52c89db29a10710</t>
  </si>
  <si>
    <t>AW00025790</t>
  </si>
  <si>
    <t>x/9iINjjb0+TqHdMxSPtQg==</t>
  </si>
  <si>
    <t>474925f4-3872-4eb8-b482-f52c89db29a10711</t>
  </si>
  <si>
    <t>AW00027128</t>
  </si>
  <si>
    <t>hjBqYo8XNkGhSEBPZstcyA==</t>
  </si>
  <si>
    <t>474925f4-3872-4eb8-b482-f52c89db29a10712</t>
  </si>
  <si>
    <t>AW00028412</t>
  </si>
  <si>
    <t>zPDpMxHeCUKlWljUbGIwzg==</t>
  </si>
  <si>
    <t>474925f4-3872-4eb8-b482-f52c89db29a10713</t>
  </si>
  <si>
    <t>AW00028491</t>
  </si>
  <si>
    <t>iU9vIPsDw0y+zrK70Y7U/A==</t>
  </si>
  <si>
    <t>474925f4-3872-4eb8-b482-f52c89db29a10714</t>
  </si>
  <si>
    <t>AW00028498</t>
  </si>
  <si>
    <t>fhpeRXEDqU+UI/fkJDUXDQ==</t>
  </si>
  <si>
    <t>474925f4-3872-4eb8-b482-f52c89db29a10715</t>
  </si>
  <si>
    <t>AW00011383</t>
  </si>
  <si>
    <t>squjUPWYKUCwxlQ8HvzcQA==</t>
  </si>
  <si>
    <t>474925f4-3872-4eb8-b482-f52c89db29a10716</t>
  </si>
  <si>
    <t>AW00012217</t>
  </si>
  <si>
    <t>ZLbe/cEBY0eakLaAfhP4ow==</t>
  </si>
  <si>
    <t>474925f4-3872-4eb8-b482-f52c89db29a10717</t>
  </si>
  <si>
    <t>AW00012387</t>
  </si>
  <si>
    <t>8e+b9jlfbEm3L7mLTKsAyQ==</t>
  </si>
  <si>
    <t>474925f4-3872-4eb8-b482-f52c89db29a10718</t>
  </si>
  <si>
    <t>AW00012818</t>
  </si>
  <si>
    <t>JBKNQigEukWfwNMgOHAj0g==</t>
  </si>
  <si>
    <t>474925f4-3872-4eb8-b482-f52c89db29a10719</t>
  </si>
  <si>
    <t>AW00013578</t>
  </si>
  <si>
    <t>o2ZPm2eTSUGpE37GmHTm/w==</t>
  </si>
  <si>
    <t>474925f4-3872-4eb8-b482-f52c89db29a10720</t>
  </si>
  <si>
    <t>AW00013781</t>
  </si>
  <si>
    <t>NZRY1EoT9kaG8v8SEfwakw==</t>
  </si>
  <si>
    <t>474925f4-3872-4eb8-b482-f52c89db29a10721</t>
  </si>
  <si>
    <t>AW00013818</t>
  </si>
  <si>
    <t>/Vy4ojpBPkCT/IsCtRstTg==</t>
  </si>
  <si>
    <t>474925f4-3872-4eb8-b482-f52c89db29a10722</t>
  </si>
  <si>
    <t>AW00014813</t>
  </si>
  <si>
    <t>XS4mpqqeRkaOLWF/IpzUTQ==</t>
  </si>
  <si>
    <t>474925f4-3872-4eb8-b482-f52c89db29a10723</t>
  </si>
  <si>
    <t>AW00014960</t>
  </si>
  <si>
    <t>YY9i4wBPJ0OxeJVI2JkmOQ==</t>
  </si>
  <si>
    <t>474925f4-3872-4eb8-b482-f52c89db29a10724</t>
  </si>
  <si>
    <t>AW00017932</t>
  </si>
  <si>
    <t>/ieXWDsAtEGLop0Hu7Nwyg==</t>
  </si>
  <si>
    <t>474925f4-3872-4eb8-b482-f52c89db29a10725</t>
  </si>
  <si>
    <t>AW00018137</t>
  </si>
  <si>
    <t>RtHxP+hnvkOkZdRndZc0oA==</t>
  </si>
  <si>
    <t>474925f4-3872-4eb8-b482-f52c89db29a10726</t>
  </si>
  <si>
    <t>AW00018143</t>
  </si>
  <si>
    <t>FtnGq5s5RkCQZLkQKNXo0Q==</t>
  </si>
  <si>
    <t>474925f4-3872-4eb8-b482-f52c89db29a10727</t>
  </si>
  <si>
    <t>AW00018174</t>
  </si>
  <si>
    <t>ytdFL0J34kyemeiPcG2EIA==</t>
  </si>
  <si>
    <t>474925f4-3872-4eb8-b482-f52c89db29a10728</t>
  </si>
  <si>
    <t>AW00019028</t>
  </si>
  <si>
    <t>za4VJZjjhkO5g1q6FIkUvA==</t>
  </si>
  <si>
    <t>474925f4-3872-4eb8-b482-f52c89db29a10729</t>
  </si>
  <si>
    <t>AW00019063</t>
  </si>
  <si>
    <t>NzZTBVrhhEaB2lQ4YSaQbg==</t>
  </si>
  <si>
    <t>474925f4-3872-4eb8-b482-f52c89db29a10730</t>
  </si>
  <si>
    <t>AW00019452</t>
  </si>
  <si>
    <t>AylF/fZZ+kSVS2KCHfHNtw==</t>
  </si>
  <si>
    <t>474925f4-3872-4eb8-b482-f52c89db29a10731</t>
  </si>
  <si>
    <t>AW00019488</t>
  </si>
  <si>
    <t>zfkGeKPLCEWvRR1mIGYvxw==</t>
  </si>
  <si>
    <t>474925f4-3872-4eb8-b482-f52c89db29a10732</t>
  </si>
  <si>
    <t>AW00019503</t>
  </si>
  <si>
    <t>ZLdFcxjknEG2qup0yAKPSg==</t>
  </si>
  <si>
    <t>474925f4-3872-4eb8-b482-f52c89db29a10733</t>
  </si>
  <si>
    <t>AW00020911</t>
  </si>
  <si>
    <t>IBOu9dq3s0mcVqmY0la7xA==</t>
  </si>
  <si>
    <t>474925f4-3872-4eb8-b482-f52c89db29a10734</t>
  </si>
  <si>
    <t>AW00021004</t>
  </si>
  <si>
    <t>NUXtt6HAEE2E1Q4kMSfaQw==</t>
  </si>
  <si>
    <t>474925f4-3872-4eb8-b482-f52c89db29a10735</t>
  </si>
  <si>
    <t>AW00022698</t>
  </si>
  <si>
    <t>hZL6R5nL806TN7AF5tDYKQ==</t>
  </si>
  <si>
    <t>474925f4-3872-4eb8-b482-f52c89db29a10736</t>
  </si>
  <si>
    <t>AW00023440</t>
  </si>
  <si>
    <t>73w6VrvH+U+cf2MUTph33A==</t>
  </si>
  <si>
    <t>474925f4-3872-4eb8-b482-f52c89db29a10737</t>
  </si>
  <si>
    <t>AW00023611</t>
  </si>
  <si>
    <t>DBnUlXbXfEOSjQ5tPCVj/A==</t>
  </si>
  <si>
    <t>474925f4-3872-4eb8-b482-f52c89db29a10738</t>
  </si>
  <si>
    <t>AW00023623</t>
  </si>
  <si>
    <t>/9+RP4UhhkGhs8uQy1OpEQ==</t>
  </si>
  <si>
    <t>474925f4-3872-4eb8-b482-f52c89db29a10739</t>
  </si>
  <si>
    <t>AW00023756</t>
  </si>
  <si>
    <t>/fdZoHJMa02y3tU19qsSLw==</t>
  </si>
  <si>
    <t>474925f4-3872-4eb8-b482-f52c89db29a10740</t>
  </si>
  <si>
    <t>AW00023918</t>
  </si>
  <si>
    <t>QGEYnq1r3E2IkvFyUnQyvA==</t>
  </si>
  <si>
    <t>474925f4-3872-4eb8-b482-f52c89db29a10741</t>
  </si>
  <si>
    <t>AW00023969</t>
  </si>
  <si>
    <t>YWCa7wBKY0C5u3pJTwZejw==</t>
  </si>
  <si>
    <t>474925f4-3872-4eb8-b482-f52c89db29a10742</t>
  </si>
  <si>
    <t>AW00023972</t>
  </si>
  <si>
    <t>QKP25pWZTkiVvy0aoRFGig==</t>
  </si>
  <si>
    <t>474925f4-3872-4eb8-b482-f52c89db29a10743</t>
  </si>
  <si>
    <t>AW00024056</t>
  </si>
  <si>
    <t>7uOqsTHb60uMiXjLlqEMtA==</t>
  </si>
  <si>
    <t>474925f4-3872-4eb8-b482-f52c89db29a10744</t>
  </si>
  <si>
    <t>AW00024209</t>
  </si>
  <si>
    <t>egL3tp1ImUSxt7dzvFECEg==</t>
  </si>
  <si>
    <t>474925f4-3872-4eb8-b482-f52c89db29a10745</t>
  </si>
  <si>
    <t>AW00024709</t>
  </si>
  <si>
    <t>Gy5qeodVUE6ly1gycPGVIQ==</t>
  </si>
  <si>
    <t>474925f4-3872-4eb8-b482-f52c89db29a10746</t>
  </si>
  <si>
    <t>AW00025452</t>
  </si>
  <si>
    <t>MkNpHW9CNE+/pIvxSFoT1A==</t>
  </si>
  <si>
    <t>474925f4-3872-4eb8-b482-f52c89db29a10747</t>
  </si>
  <si>
    <t>AW00026861</t>
  </si>
  <si>
    <t>EJaC/oohyEi6SqEswzBnSA==</t>
  </si>
  <si>
    <t>474925f4-3872-4eb8-b482-f52c89db29a10748</t>
  </si>
  <si>
    <t>AW00027881</t>
  </si>
  <si>
    <t>iJiuX3bELEGpNK6Tbfe+uQ==</t>
  </si>
  <si>
    <t>474925f4-3872-4eb8-b482-f52c89db29a10749</t>
  </si>
  <si>
    <t>AW00028529</t>
  </si>
  <si>
    <t>ZJu3Y9mUkU2GmH6SLptKnw==</t>
  </si>
  <si>
    <t>474925f4-3872-4eb8-b482-f52c89db29a10750</t>
  </si>
  <si>
    <t>AW00029415</t>
  </si>
  <si>
    <t>4R3QH02HskyeQVdZ4sAaPQ==</t>
  </si>
  <si>
    <t>474925f4-3872-4eb8-b482-f52c89db29a10751</t>
  </si>
  <si>
    <t>AW00029483</t>
  </si>
  <si>
    <t>/uk3ghACtUGfynihcizWYA==</t>
  </si>
  <si>
    <t>474925f4-3872-4eb8-b482-f52c89db29a10752</t>
  </si>
  <si>
    <t>AW00011597</t>
  </si>
  <si>
    <t>z6x4puRg4kOm/xA0HYgMJg==</t>
  </si>
  <si>
    <t>474925f4-3872-4eb8-b482-f52c89db29a10753</t>
  </si>
  <si>
    <t>AW00012132</t>
  </si>
  <si>
    <t>yAwJFj+hqkiWDWpLEKoj7g==</t>
  </si>
  <si>
    <t>474925f4-3872-4eb8-b482-f52c89db29a10754</t>
  </si>
  <si>
    <t>AW00012313</t>
  </si>
  <si>
    <t>GFshUqUukUOmn1I4851FfA==</t>
  </si>
  <si>
    <t>474925f4-3872-4eb8-b482-f52c89db29a10755</t>
  </si>
  <si>
    <t>AW00013510</t>
  </si>
  <si>
    <t>U1eGGtVgvEah4T3CrDdWmg==</t>
  </si>
  <si>
    <t>474925f4-3872-4eb8-b482-f52c89db29a10756</t>
  </si>
  <si>
    <t>AW00013835</t>
  </si>
  <si>
    <t>9Yuscxa+SUqe0ETU8VgF4Q==</t>
  </si>
  <si>
    <t>474925f4-3872-4eb8-b482-f52c89db29a10757</t>
  </si>
  <si>
    <t>AW00014424</t>
  </si>
  <si>
    <t>CweTqU0TyEyb/r9Bkc+3JQ==</t>
  </si>
  <si>
    <t>474925f4-3872-4eb8-b482-f52c89db29a10758</t>
  </si>
  <si>
    <t>AW00014708</t>
  </si>
  <si>
    <t>S6i2J/mNp02ptFZVj0WXQA==</t>
  </si>
  <si>
    <t>474925f4-3872-4eb8-b482-f52c89db29a10759</t>
  </si>
  <si>
    <t>AW00015099</t>
  </si>
  <si>
    <t>CkWwXcAdqkel36DCVt3r/A==</t>
  </si>
  <si>
    <t>474925f4-3872-4eb8-b482-f52c89db29a10760</t>
  </si>
  <si>
    <t>AW00015924</t>
  </si>
  <si>
    <t>C4eOcLvoQEys8n8vknIjUA==</t>
  </si>
  <si>
    <t>474925f4-3872-4eb8-b482-f52c89db29a10761</t>
  </si>
  <si>
    <t>AW00016262</t>
  </si>
  <si>
    <t>3ZLaBi7l5kmMk+5ZZc/FFw==</t>
  </si>
  <si>
    <t>474925f4-3872-4eb8-b482-f52c89db29a10762</t>
  </si>
  <si>
    <t>AW00019491</t>
  </si>
  <si>
    <t>FdfqbtD/8kWSTJawBrG0yQ==</t>
  </si>
  <si>
    <t>474925f4-3872-4eb8-b482-f52c89db29a10763</t>
  </si>
  <si>
    <t>AW00020175</t>
  </si>
  <si>
    <t>38nvSTpp7EGURbkIb6b2xg==</t>
  </si>
  <si>
    <t>474925f4-3872-4eb8-b482-f52c89db29a10764</t>
  </si>
  <si>
    <t>AW00020934</t>
  </si>
  <si>
    <t>1f3fzvPjaUujHgVaV5AyRg==</t>
  </si>
  <si>
    <t>474925f4-3872-4eb8-b482-f52c89db29a10765</t>
  </si>
  <si>
    <t>AW00021530</t>
  </si>
  <si>
    <t>AppDL+c7fkGUNjOABcRILQ==</t>
  </si>
  <si>
    <t>474925f4-3872-4eb8-b482-f52c89db29a10766</t>
  </si>
  <si>
    <t>AW00022443</t>
  </si>
  <si>
    <t>0KZnKfNDLkC0rLJf04dAVQ==</t>
  </si>
  <si>
    <t>474925f4-3872-4eb8-b482-f52c89db29a10767</t>
  </si>
  <si>
    <t>AW00022648</t>
  </si>
  <si>
    <t>AT5dhtdTtEWpWHo378OeDw==</t>
  </si>
  <si>
    <t>474925f4-3872-4eb8-b482-f52c89db29a10768</t>
  </si>
  <si>
    <t>AW00024082</t>
  </si>
  <si>
    <t>7RBTRa7xsEeCKfaawda8jA==</t>
  </si>
  <si>
    <t>474925f4-3872-4eb8-b482-f52c89db29a10769</t>
  </si>
  <si>
    <t>AW00024110</t>
  </si>
  <si>
    <t>nAsP3K5Wi0eEcuTa0B4vVw==</t>
  </si>
  <si>
    <t>474925f4-3872-4eb8-b482-f52c89db29a10770</t>
  </si>
  <si>
    <t>AW00024123</t>
  </si>
  <si>
    <t>/5RFHPX5sEm8aFz/+ki4FA==</t>
  </si>
  <si>
    <t>474925f4-3872-4eb8-b482-f52c89db29a10771</t>
  </si>
  <si>
    <t>AW00024194</t>
  </si>
  <si>
    <t>4jEXLk4uvUWmheyYGNVBUA==</t>
  </si>
  <si>
    <t>474925f4-3872-4eb8-b482-f52c89db29a10772</t>
  </si>
  <si>
    <t>AW00025532</t>
  </si>
  <si>
    <t>n/vQLHc+SU+wORX6VKDFLQ==</t>
  </si>
  <si>
    <t>474925f4-3872-4eb8-b482-f52c89db29a10773</t>
  </si>
  <si>
    <t>AW00025619</t>
  </si>
  <si>
    <t>urOwDhbdg0qpQYm+AFTVIw==</t>
  </si>
  <si>
    <t>474925f4-3872-4eb8-b482-f52c89db29a10774</t>
  </si>
  <si>
    <t>AW00025644</t>
  </si>
  <si>
    <t>i7YG8nPLy0WBq91TA5Zr2w==</t>
  </si>
  <si>
    <t>474925f4-3872-4eb8-b482-f52c89db29a10775</t>
  </si>
  <si>
    <t>AW00025693</t>
  </si>
  <si>
    <t>6Em3iiL1lUGVzKDJ5o+jng==</t>
  </si>
  <si>
    <t>474925f4-3872-4eb8-b482-f52c89db29a10776</t>
  </si>
  <si>
    <t>AW00026371</t>
  </si>
  <si>
    <t>Uryd7qgRF0CClhWdz08sIA==</t>
  </si>
  <si>
    <t>474925f4-3872-4eb8-b482-f52c89db29a10777</t>
  </si>
  <si>
    <t>AW00026391</t>
  </si>
  <si>
    <t>U2PlfQ+Rn0exB0CypnfXJA==</t>
  </si>
  <si>
    <t>474925f4-3872-4eb8-b482-f52c89db29a10778</t>
  </si>
  <si>
    <t>AW00028725</t>
  </si>
  <si>
    <t>DuJ1SLHrUUuvcef5tobi0Q==</t>
  </si>
  <si>
    <t>474925f4-3872-4eb8-b482-f52c89db29a10779</t>
  </si>
  <si>
    <t>AW00029405</t>
  </si>
  <si>
    <t>J1XWIGIxVEim1u4g30GF5w==</t>
  </si>
  <si>
    <t>474925f4-3872-4eb8-b482-f52c89db29a10780</t>
  </si>
  <si>
    <t>AW00029447</t>
  </si>
  <si>
    <t>M3n+pUgn7UG72rnhpKdbLg==</t>
  </si>
  <si>
    <t>474925f4-3872-4eb8-b482-f52c89db29a10781</t>
  </si>
  <si>
    <t>AW00011606</t>
  </si>
  <si>
    <t>mzjbYGcz00OoGtIXciP+NQ==</t>
  </si>
  <si>
    <t>474925f4-3872-4eb8-b482-f52c89db29a10782</t>
  </si>
  <si>
    <t>AW00012466</t>
  </si>
  <si>
    <t>bUzwoFDb3UScLd+XUQWV5g==</t>
  </si>
  <si>
    <t>474925f4-3872-4eb8-b482-f52c89db29a10783</t>
  </si>
  <si>
    <t>AW00012656</t>
  </si>
  <si>
    <t>OtubL3TXPkKY0SAyuIYY4Q==</t>
  </si>
  <si>
    <t>474925f4-3872-4eb8-b482-f52c89db29a10784</t>
  </si>
  <si>
    <t>AW00012661</t>
  </si>
  <si>
    <t>dPa0sLv3okSQtnCW6ngHWg==</t>
  </si>
  <si>
    <t>474925f4-3872-4eb8-b482-f52c89db29a10785</t>
  </si>
  <si>
    <t>AW00012805</t>
  </si>
  <si>
    <t>kvDglE9KOk6STptgdzGF6w==</t>
  </si>
  <si>
    <t>474925f4-3872-4eb8-b482-f52c89db29a10786</t>
  </si>
  <si>
    <t>AW00013405</t>
  </si>
  <si>
    <t>6Xt5jnkMxk6V+8QCHfLZ0g==</t>
  </si>
  <si>
    <t>474925f4-3872-4eb8-b482-f52c89db29a10787</t>
  </si>
  <si>
    <t>AW00013839</t>
  </si>
  <si>
    <t>/1c606fmdkSBaxi0IKajJw==</t>
  </si>
  <si>
    <t>474925f4-3872-4eb8-b482-f52c89db29a10788</t>
  </si>
  <si>
    <t>AW00014135</t>
  </si>
  <si>
    <t>0lX6LAwLzU6ixRDuWiAhjA==</t>
  </si>
  <si>
    <t>474925f4-3872-4eb8-b482-f52c89db29a10789</t>
  </si>
  <si>
    <t>AW00014144</t>
  </si>
  <si>
    <t>zFTJJEtwT0muAEC9cqZm/g==</t>
  </si>
  <si>
    <t>474925f4-3872-4eb8-b482-f52c89db29a10790</t>
  </si>
  <si>
    <t>AW00015082</t>
  </si>
  <si>
    <t>py4nm7Dx6EGjxi9GVizyhA==</t>
  </si>
  <si>
    <t>474925f4-3872-4eb8-b482-f52c89db29a10791</t>
  </si>
  <si>
    <t>AW00015920</t>
  </si>
  <si>
    <t>WoitPxYfyUOv5CeznLYtmQ==</t>
  </si>
  <si>
    <t>474925f4-3872-4eb8-b482-f52c89db29a10792</t>
  </si>
  <si>
    <t>AW00016322</t>
  </si>
  <si>
    <t>lgd+6OT0L0+pYYibMg0nEQ==</t>
  </si>
  <si>
    <t>474925f4-3872-4eb8-b482-f52c89db29a10793</t>
  </si>
  <si>
    <t>AW00016548</t>
  </si>
  <si>
    <t>aNdqXyxVqEu4pOYU/rnJwA==</t>
  </si>
  <si>
    <t>474925f4-3872-4eb8-b482-f52c89db29a10794</t>
  </si>
  <si>
    <t>AW00017823</t>
  </si>
  <si>
    <t>LBR/C07vNUmKbgRLomP9Og==</t>
  </si>
  <si>
    <t>474925f4-3872-4eb8-b482-f52c89db29a10795</t>
  </si>
  <si>
    <t>AW00017899</t>
  </si>
  <si>
    <t>eU5Q7m9Vm0yc5mIXINHPHg==</t>
  </si>
  <si>
    <t>474925f4-3872-4eb8-b482-f52c89db29a10796</t>
  </si>
  <si>
    <t>AW00018184</t>
  </si>
  <si>
    <t>J/8vt2RFo0SEJ0XmN5WQ4g==</t>
  </si>
  <si>
    <t>474925f4-3872-4eb8-b482-f52c89db29a10797</t>
  </si>
  <si>
    <t>AW00019256</t>
  </si>
  <si>
    <t>1n98X9uhRk64bifgEJb7Pg==</t>
  </si>
  <si>
    <t>474925f4-3872-4eb8-b482-f52c89db29a10798</t>
  </si>
  <si>
    <t>AW00019287</t>
  </si>
  <si>
    <t>Jq0QelZTW0C8CzeqQKcoDQ==</t>
  </si>
  <si>
    <t>474925f4-3872-4eb8-b482-f52c89db29a10799</t>
  </si>
  <si>
    <t>AW00019447</t>
  </si>
  <si>
    <t>gqoRh7qzTkCvGn2e6rlCGg==</t>
  </si>
  <si>
    <t>474925f4-3872-4eb8-b482-f52c89db29a10800</t>
  </si>
  <si>
    <t>AW00019507</t>
  </si>
  <si>
    <t>JVybcl6Sz02JEidEybAV1g==</t>
  </si>
  <si>
    <t>474925f4-3872-4eb8-b482-f52c89db29a10801</t>
  </si>
  <si>
    <t>AW00020582</t>
  </si>
  <si>
    <t>nQqOctfQakatWff9wEyTEg==</t>
  </si>
  <si>
    <t>474925f4-3872-4eb8-b482-f52c89db29a10802</t>
  </si>
  <si>
    <t>AW00020853</t>
  </si>
  <si>
    <t>Ewh+0RtHQk+SvOJeRBH1kQ==</t>
  </si>
  <si>
    <t>474925f4-3872-4eb8-b482-f52c89db29a10803</t>
  </si>
  <si>
    <t>AW00021677</t>
  </si>
  <si>
    <t>Pax9p1Yt5UWZYclFVQaXzw==</t>
  </si>
  <si>
    <t>474925f4-3872-4eb8-b482-f52c89db29a10804</t>
  </si>
  <si>
    <t>AW00021684</t>
  </si>
  <si>
    <t>unapdcG56EOmByA1LRGetA==</t>
  </si>
  <si>
    <t>474925f4-3872-4eb8-b482-f52c89db29a10805</t>
  </si>
  <si>
    <t>AW00022682</t>
  </si>
  <si>
    <t>/u00BqONo02IlWiyFFX5dg==</t>
  </si>
  <si>
    <t>474925f4-3872-4eb8-b482-f52c89db29a10806</t>
  </si>
  <si>
    <t>AW00022829</t>
  </si>
  <si>
    <t>7Oa2HaI6yk+KgESuw8y0mw==</t>
  </si>
  <si>
    <t>474925f4-3872-4eb8-b482-f52c89db29a10807</t>
  </si>
  <si>
    <t>AW00023746</t>
  </si>
  <si>
    <t>me2Uz2+x70upZa/iV/1pBQ==</t>
  </si>
  <si>
    <t>474925f4-3872-4eb8-b482-f52c89db29a10808</t>
  </si>
  <si>
    <t>AW00023908</t>
  </si>
  <si>
    <t>ccNrRKNub0Gqq0B/aXpWsw==</t>
  </si>
  <si>
    <t>474925f4-3872-4eb8-b482-f52c89db29a10809</t>
  </si>
  <si>
    <t>AW00023950</t>
  </si>
  <si>
    <t>5RUCJasC0USEVaGOBNj7vA==</t>
  </si>
  <si>
    <t>474925f4-3872-4eb8-b482-f52c89db29a10810</t>
  </si>
  <si>
    <t>AW00024096</t>
  </si>
  <si>
    <t>il5CVOIvwUOVPIEM6VddxA==</t>
  </si>
  <si>
    <t>474925f4-3872-4eb8-b482-f52c89db29a10811</t>
  </si>
  <si>
    <t>AW00024203</t>
  </si>
  <si>
    <t>+sJPiF1mOk6r3W/wKwo80w==</t>
  </si>
  <si>
    <t>474925f4-3872-4eb8-b482-f52c89db29a10812</t>
  </si>
  <si>
    <t>AW00025593</t>
  </si>
  <si>
    <t>6t1re0c0rkekT65i2V7hFQ==</t>
  </si>
  <si>
    <t>474925f4-3872-4eb8-b482-f52c89db29a10813</t>
  </si>
  <si>
    <t>AW00026365</t>
  </si>
  <si>
    <t>3po7HcMu6Um4wTLhlF7A3Q==</t>
  </si>
  <si>
    <t>474925f4-3872-4eb8-b482-f52c89db29a10814</t>
  </si>
  <si>
    <t>AW00027135</t>
  </si>
  <si>
    <t>plldsvPvUEOIzliHoynVag==</t>
  </si>
  <si>
    <t>474925f4-3872-4eb8-b482-f52c89db29a10815</t>
  </si>
  <si>
    <t>AW00027889</t>
  </si>
  <si>
    <t>6KIpZjmH0UG69oIL84nF3w==</t>
  </si>
  <si>
    <t>474925f4-3872-4eb8-b482-f52c89db29a10816</t>
  </si>
  <si>
    <t>AW00028420</t>
  </si>
  <si>
    <t>kUpHKbk5WkSBV6w0rHevKQ==</t>
  </si>
  <si>
    <t>474925f4-3872-4eb8-b482-f52c89db29a10817</t>
  </si>
  <si>
    <t>AW00028711</t>
  </si>
  <si>
    <t>zm394EMVpUmFUZ28qQaHng==</t>
  </si>
  <si>
    <t>474925f4-3872-4eb8-b482-f52c89db29a10818</t>
  </si>
  <si>
    <t>AW00028917</t>
  </si>
  <si>
    <t>el62Jkq6EUOYb7NIP3fv1g==</t>
  </si>
  <si>
    <t>474925f4-3872-4eb8-b482-f52c89db29a10819</t>
  </si>
  <si>
    <t>AW00029479</t>
  </si>
  <si>
    <t>NyAvlZL9okiV0ciRbhruBA==</t>
  </si>
  <si>
    <t>474925f4-3872-4eb8-b482-f52c89db29a10820</t>
  </si>
  <si>
    <t>AW00011352</t>
  </si>
  <si>
    <t>CIWhkEs5pkCIi9nAApJFnA==</t>
  </si>
  <si>
    <t>474925f4-3872-4eb8-b482-f52c89db29a10821</t>
  </si>
  <si>
    <t>AW00011384</t>
  </si>
  <si>
    <t>PozyUobJ6kaVXcbs8o/G/A==</t>
  </si>
  <si>
    <t>474925f4-3872-4eb8-b482-f52c89db29a10822</t>
  </si>
  <si>
    <t>AW00011429</t>
  </si>
  <si>
    <t>doOYuTjszkudlbeIq0UPzw==</t>
  </si>
  <si>
    <t>474925f4-3872-4eb8-b482-f52c89db29a10823</t>
  </si>
  <si>
    <t>AW00011581</t>
  </si>
  <si>
    <t>/tJSCXqKsEytyjh9OZK7bg==</t>
  </si>
  <si>
    <t>474925f4-3872-4eb8-b482-f52c89db29a10824</t>
  </si>
  <si>
    <t>AW00012220</t>
  </si>
  <si>
    <t>1dbTbQ3w6UGzckpeGGzxvw==</t>
  </si>
  <si>
    <t>474925f4-3872-4eb8-b482-f52c89db29a10825</t>
  </si>
  <si>
    <t>AW00012464</t>
  </si>
  <si>
    <t>KRIn5ZruQkiNZbOY6QHiow==</t>
  </si>
  <si>
    <t>474925f4-3872-4eb8-b482-f52c89db29a10826</t>
  </si>
  <si>
    <t>AW00012477</t>
  </si>
  <si>
    <t>C3kizCesL060d6PvpNKusQ==</t>
  </si>
  <si>
    <t>474925f4-3872-4eb8-b482-f52c89db29a10827</t>
  </si>
  <si>
    <t>AW00012514</t>
  </si>
  <si>
    <t>nmQOzd6FUU+jXgkvHYWk9w==</t>
  </si>
  <si>
    <t>474925f4-3872-4eb8-b482-f52c89db29a10828</t>
  </si>
  <si>
    <t>AW00012635</t>
  </si>
  <si>
    <t>NlZsvJj9qUq1EzUQfkLbnw==</t>
  </si>
  <si>
    <t>474925f4-3872-4eb8-b482-f52c89db29a10829</t>
  </si>
  <si>
    <t>AW00013564</t>
  </si>
  <si>
    <t>buiztfg7KkWpsDr2DxapPQ==</t>
  </si>
  <si>
    <t>474925f4-3872-4eb8-b482-f52c89db29a10830</t>
  </si>
  <si>
    <t>AW00014714</t>
  </si>
  <si>
    <t>yEB1nQc0bkeIRuSsSVTPOQ==</t>
  </si>
  <si>
    <t>474925f4-3872-4eb8-b482-f52c89db29a10831</t>
  </si>
  <si>
    <t>AW00014936</t>
  </si>
  <si>
    <t>wg+AwLC4QkG2PYo4lwkEeA==</t>
  </si>
  <si>
    <t>474925f4-3872-4eb8-b482-f52c89db29a10832</t>
  </si>
  <si>
    <t>AW00015665</t>
  </si>
  <si>
    <t>9JcLuer8wEK1xmaRqqGqSQ==</t>
  </si>
  <si>
    <t>474925f4-3872-4eb8-b482-f52c89db29a10833</t>
  </si>
  <si>
    <t>AW00016204</t>
  </si>
  <si>
    <t>8xwzZkfnbEaPv5VMQPauNw==</t>
  </si>
  <si>
    <t>474925f4-3872-4eb8-b482-f52c89db29a10834</t>
  </si>
  <si>
    <t>AW00016415</t>
  </si>
  <si>
    <t>lAf0w+ljRk21711SbBwwqQ==</t>
  </si>
  <si>
    <t>474925f4-3872-4eb8-b482-f52c89db29a10835</t>
  </si>
  <si>
    <t>AW00016425</t>
  </si>
  <si>
    <t>3aTrmmpLVUeF2oLIxBKv9w==</t>
  </si>
  <si>
    <t>474925f4-3872-4eb8-b482-f52c89db29a10836</t>
  </si>
  <si>
    <t>AW00016576</t>
  </si>
  <si>
    <t>RyBzneA7m0SxGE4zR9mJdg==</t>
  </si>
  <si>
    <t>474925f4-3872-4eb8-b482-f52c89db29a10837</t>
  </si>
  <si>
    <t>AW00017836</t>
  </si>
  <si>
    <t>0b1qi4cG40iCDDJf5tSPvQ==</t>
  </si>
  <si>
    <t>474925f4-3872-4eb8-b482-f52c89db29a10838</t>
  </si>
  <si>
    <t>AW00019041</t>
  </si>
  <si>
    <t>z96YyLpPEkKtVL7l6noxBw==</t>
  </si>
  <si>
    <t>474925f4-3872-4eb8-b482-f52c89db29a10839</t>
  </si>
  <si>
    <t>AW00020178</t>
  </si>
  <si>
    <t>Dboy/M/KEUuO3+aXwgnxQg==</t>
  </si>
  <si>
    <t>474925f4-3872-4eb8-b482-f52c89db29a10840</t>
  </si>
  <si>
    <t>AW00020803</t>
  </si>
  <si>
    <t>YvWTIcO4VUK2lMInNQluBg==</t>
  </si>
  <si>
    <t>474925f4-3872-4eb8-b482-f52c89db29a10841</t>
  </si>
  <si>
    <t>AW00020846</t>
  </si>
  <si>
    <t>d7OTJIN+C02sF6urfez66g==</t>
  </si>
  <si>
    <t>474925f4-3872-4eb8-b482-f52c89db29a10842</t>
  </si>
  <si>
    <t>AW00020920</t>
  </si>
  <si>
    <t>bBgz7UTT5EauHTmRCTjSRQ==</t>
  </si>
  <si>
    <t>474925f4-3872-4eb8-b482-f52c89db29a10843</t>
  </si>
  <si>
    <t>AW00020936</t>
  </si>
  <si>
    <t>4PYWkHS55EO+z19Q4Z97Cw==</t>
  </si>
  <si>
    <t>474925f4-3872-4eb8-b482-f52c89db29a10844</t>
  </si>
  <si>
    <t>AW00021054</t>
  </si>
  <si>
    <t>TuhHwP6uYE6oSHeSGa2YRg==</t>
  </si>
  <si>
    <t>474925f4-3872-4eb8-b482-f52c89db29a10845</t>
  </si>
  <si>
    <t>AW00022440</t>
  </si>
  <si>
    <t>PHVJouTHYU22I6+eWX6G+w==</t>
  </si>
  <si>
    <t>474925f4-3872-4eb8-b482-f52c89db29a10846</t>
  </si>
  <si>
    <t>AW00022562</t>
  </si>
  <si>
    <t>UHD1sMuVhEGOA43V3BIAgg==</t>
  </si>
  <si>
    <t>474925f4-3872-4eb8-b482-f52c89db29a10847</t>
  </si>
  <si>
    <t>AW00023444</t>
  </si>
  <si>
    <t>nlKklw9F1E25qL+6Z9NMdQ==</t>
  </si>
  <si>
    <t>474925f4-3872-4eb8-b482-f52c89db29a10848</t>
  </si>
  <si>
    <t>AW00024134</t>
  </si>
  <si>
    <t>Ak0f7yEXoU+6oA55lhqX4g==</t>
  </si>
  <si>
    <t>474925f4-3872-4eb8-b482-f52c89db29a10849</t>
  </si>
  <si>
    <t>AW00024863</t>
  </si>
  <si>
    <t>EVFFasLxbUuh4OyRl6c/DA==</t>
  </si>
  <si>
    <t>474925f4-3872-4eb8-b482-f52c89db29a10850</t>
  </si>
  <si>
    <t>AW00024874</t>
  </si>
  <si>
    <t>MD8WQ3xJW0Gb39JxYnsC7Q==</t>
  </si>
  <si>
    <t>474925f4-3872-4eb8-b482-f52c89db29a10851</t>
  </si>
  <si>
    <t>AW00025316</t>
  </si>
  <si>
    <t>OhxFXjSoC0SyxVrvQJHmjg==</t>
  </si>
  <si>
    <t>474925f4-3872-4eb8-b482-f52c89db29a10852</t>
  </si>
  <si>
    <t>AW00025554</t>
  </si>
  <si>
    <t>ENHQs3nt3kSNQI0jw/h95g==</t>
  </si>
  <si>
    <t>474925f4-3872-4eb8-b482-f52c89db29a10853</t>
  </si>
  <si>
    <t>AW00025606</t>
  </si>
  <si>
    <t>7z3i2ITWik24sruz0DrzZg==</t>
  </si>
  <si>
    <t>474925f4-3872-4eb8-b482-f52c89db29a10854</t>
  </si>
  <si>
    <t>AW00025694</t>
  </si>
  <si>
    <t>lyrmC5Gr4UefMgQlV1nPMg==</t>
  </si>
  <si>
    <t>474925f4-3872-4eb8-b482-f52c89db29a10855</t>
  </si>
  <si>
    <t>AW00026898</t>
  </si>
  <si>
    <t>mGCyKT2fcEOmB9wbxefV8g==</t>
  </si>
  <si>
    <t>474925f4-3872-4eb8-b482-f52c89db29a10856</t>
  </si>
  <si>
    <t>AW00027334</t>
  </si>
  <si>
    <t>beoa+OWJOEyOtkLuEuKd7g==</t>
  </si>
  <si>
    <t>474925f4-3872-4eb8-b482-f52c89db29a10857</t>
  </si>
  <si>
    <t>AW00028560</t>
  </si>
  <si>
    <t>BYdVq9nO4k+OlqI6nGep0A==</t>
  </si>
  <si>
    <t>474925f4-3872-4eb8-b482-f52c89db29a10858</t>
  </si>
  <si>
    <t>AW00028912</t>
  </si>
  <si>
    <t>FUf7pR1RvUu/P4wwQBvaOQ==</t>
  </si>
  <si>
    <t>474925f4-3872-4eb8-b482-f52c89db29a10859</t>
  </si>
  <si>
    <t>AW00029423</t>
  </si>
  <si>
    <t>LWkBYMrjeEa3cYju/gHwUg==</t>
  </si>
  <si>
    <t>474925f4-3872-4eb8-b482-f52c89db29a10860</t>
  </si>
  <si>
    <t>AW00011401</t>
  </si>
  <si>
    <t>iEtgc5b/kEyySh7r6AGX+Q==</t>
  </si>
  <si>
    <t>474925f4-3872-4eb8-b482-f52c89db29a10861</t>
  </si>
  <si>
    <t>AW00011403</t>
  </si>
  <si>
    <t>K75dyhsnFUWMsGD4SFTC0Q==</t>
  </si>
  <si>
    <t>474925f4-3872-4eb8-b482-f52c89db29a10862</t>
  </si>
  <si>
    <t>AW00011543</t>
  </si>
  <si>
    <t>XFoIVLUSikuINJuvoM9BEQ==</t>
  </si>
  <si>
    <t>474925f4-3872-4eb8-b482-f52c89db29a10863</t>
  </si>
  <si>
    <t>AW00011590</t>
  </si>
  <si>
    <t>4cH4SfA1nkSsP34GHI0kwA==</t>
  </si>
  <si>
    <t>474925f4-3872-4eb8-b482-f52c89db29a10864</t>
  </si>
  <si>
    <t>AW00012274</t>
  </si>
  <si>
    <t>Hxr4870nWEeVaZkEnH24+g==</t>
  </si>
  <si>
    <t>474925f4-3872-4eb8-b482-f52c89db29a10865</t>
  </si>
  <si>
    <t>AW00012561</t>
  </si>
  <si>
    <t>w6jMsfXzBk+Io8sZ7PtQ/A==</t>
  </si>
  <si>
    <t>474925f4-3872-4eb8-b482-f52c89db29a10866</t>
  </si>
  <si>
    <t>AW00012639</t>
  </si>
  <si>
    <t>9B4NTOgYcUSXEaYLTis+EQ==</t>
  </si>
  <si>
    <t>474925f4-3872-4eb8-b482-f52c89db29a10867</t>
  </si>
  <si>
    <t>AW00014166</t>
  </si>
  <si>
    <t>b/s1x1lidUmwYM3gJDxbWA==</t>
  </si>
  <si>
    <t>474925f4-3872-4eb8-b482-f52c89db29a10868</t>
  </si>
  <si>
    <t>AW00014170</t>
  </si>
  <si>
    <t>qeUbFHEtz0q2aM1JxckklQ==</t>
  </si>
  <si>
    <t>474925f4-3872-4eb8-b482-f52c89db29a10869</t>
  </si>
  <si>
    <t>AW00014701</t>
  </si>
  <si>
    <t>4eZ6JQtBU0irxDjdWhbvAQ==</t>
  </si>
  <si>
    <t>474925f4-3872-4eb8-b482-f52c89db29a10870</t>
  </si>
  <si>
    <t>AW00014717</t>
  </si>
  <si>
    <t>aaeJa97amk+n8i/OU+rLGQ==</t>
  </si>
  <si>
    <t>474925f4-3872-4eb8-b482-f52c89db29a10871</t>
  </si>
  <si>
    <t>AW00016438</t>
  </si>
  <si>
    <t>BPEd7HrmaUS96wf+hPVMPA==</t>
  </si>
  <si>
    <t>474925f4-3872-4eb8-b482-f52c89db29a10872</t>
  </si>
  <si>
    <t>AW00016468</t>
  </si>
  <si>
    <t>j5ZSv+EmzkuyVTV+wD4GnQ==</t>
  </si>
  <si>
    <t>474925f4-3872-4eb8-b482-f52c89db29a10873</t>
  </si>
  <si>
    <t>AW00016513</t>
  </si>
  <si>
    <t>NE4C1JlYSECZUOTM5qBvnA==</t>
  </si>
  <si>
    <t>474925f4-3872-4eb8-b482-f52c89db29a10874</t>
  </si>
  <si>
    <t>AW00017106</t>
  </si>
  <si>
    <t>XLaU6W6hckK1YmdIjOCfDg==</t>
  </si>
  <si>
    <t>474925f4-3872-4eb8-b482-f52c89db29a10875</t>
  </si>
  <si>
    <t>AW00017739</t>
  </si>
  <si>
    <t>a7CW3DLh5E2/dPSzuLuNNg==</t>
  </si>
  <si>
    <t>474925f4-3872-4eb8-b482-f52c89db29a10876</t>
  </si>
  <si>
    <t>AW00017891</t>
  </si>
  <si>
    <t>RgdVEjv7M0isV7iiAxJx0Q==</t>
  </si>
  <si>
    <t>474925f4-3872-4eb8-b482-f52c89db29a10877</t>
  </si>
  <si>
    <t>AW00017988</t>
  </si>
  <si>
    <t>2GbF/78dbUOYIYsTkLu67Q==</t>
  </si>
  <si>
    <t>474925f4-3872-4eb8-b482-f52c89db29a10878</t>
  </si>
  <si>
    <t>AW00018162</t>
  </si>
  <si>
    <t>OldNCDYlGEu3YuV34JhU6A==</t>
  </si>
  <si>
    <t>474925f4-3872-4eb8-b482-f52c89db29a10879</t>
  </si>
  <si>
    <t>AW00018179</t>
  </si>
  <si>
    <t>HzXZjham0ki2hCblfBtVjQ==</t>
  </si>
  <si>
    <t>474925f4-3872-4eb8-b482-f52c89db29a10880</t>
  </si>
  <si>
    <t>AW00020141</t>
  </si>
  <si>
    <t>tMxcitEj8k6fjbv16ssVrA==</t>
  </si>
  <si>
    <t>474925f4-3872-4eb8-b482-f52c89db29a10881</t>
  </si>
  <si>
    <t>AW00020855</t>
  </si>
  <si>
    <t>oOZlThhvC0upPOOhc62ADQ==</t>
  </si>
  <si>
    <t>474925f4-3872-4eb8-b482-f52c89db29a10882</t>
  </si>
  <si>
    <t>AW00020944</t>
  </si>
  <si>
    <t>5KMw0ajy0kaFfDWhTdZIGw==</t>
  </si>
  <si>
    <t>474925f4-3872-4eb8-b482-f52c89db29a10883</t>
  </si>
  <si>
    <t>AW00021121</t>
  </si>
  <si>
    <t>Auc+4cA62EOxTbtB66pVgw==</t>
  </si>
  <si>
    <t>474925f4-3872-4eb8-b482-f52c89db29a10884</t>
  </si>
  <si>
    <t>AW00021737</t>
  </si>
  <si>
    <t>4klmxgSkJEmDmbH3g4HGOg==</t>
  </si>
  <si>
    <t>474925f4-3872-4eb8-b482-f52c89db29a10885</t>
  </si>
  <si>
    <t>AW00022824</t>
  </si>
  <si>
    <t>LpvQr/eQiEOTov+JLpTcwA==</t>
  </si>
  <si>
    <t>474925f4-3872-4eb8-b482-f52c89db29a10886</t>
  </si>
  <si>
    <t>AW00023929</t>
  </si>
  <si>
    <t>KlmX2FFaeEqJCh1v+Y0MiA==</t>
  </si>
  <si>
    <t>474925f4-3872-4eb8-b482-f52c89db29a10887</t>
  </si>
  <si>
    <t>AW00024039</t>
  </si>
  <si>
    <t>5SQjX/RPN06fLwD3wGr5UQ==</t>
  </si>
  <si>
    <t>474925f4-3872-4eb8-b482-f52c89db29a10888</t>
  </si>
  <si>
    <t>AW00024131</t>
  </si>
  <si>
    <t>ynAbDCqUS0uh8ztipxedjw==</t>
  </si>
  <si>
    <t>474925f4-3872-4eb8-b482-f52c89db29a10889</t>
  </si>
  <si>
    <t>AW00024384</t>
  </si>
  <si>
    <t>CUJcpIwAYU244Z4AkzncEQ==</t>
  </si>
  <si>
    <t>474925f4-3872-4eb8-b482-f52c89db29a10890</t>
  </si>
  <si>
    <t>AW00024567</t>
  </si>
  <si>
    <t>ArFgLmPPmEObd/cGbrNCJg==</t>
  </si>
  <si>
    <t>474925f4-3872-4eb8-b482-f52c89db29a10891</t>
  </si>
  <si>
    <t>AW00024849</t>
  </si>
  <si>
    <t>ty8HG7XVUEKusoKe60q3lA==</t>
  </si>
  <si>
    <t>474925f4-3872-4eb8-b482-f52c89db29a10892</t>
  </si>
  <si>
    <t>AW00024872</t>
  </si>
  <si>
    <t>S/nP05xZwEyNihMPK9dOqQ==</t>
  </si>
  <si>
    <t>474925f4-3872-4eb8-b482-f52c89db29a10893</t>
  </si>
  <si>
    <t>AW00025540</t>
  </si>
  <si>
    <t>GqXW3WHGnUefJol81aIjGQ==</t>
  </si>
  <si>
    <t>474925f4-3872-4eb8-b482-f52c89db29a10894</t>
  </si>
  <si>
    <t>AW00027153</t>
  </si>
  <si>
    <t>Z9no150ODUKtYnjWoTYPew==</t>
  </si>
  <si>
    <t>474925f4-3872-4eb8-b482-f52c89db29a10895</t>
  </si>
  <si>
    <t>AW00027155</t>
  </si>
  <si>
    <t>vPfnDVagBE2bi8sOO8w+Ow==</t>
  </si>
  <si>
    <t>474925f4-3872-4eb8-b482-f52c89db29a10896</t>
  </si>
  <si>
    <t>AW00027936</t>
  </si>
  <si>
    <t>kGMXm2RrJEC8L9CugLYz7A==</t>
  </si>
  <si>
    <t>474925f4-3872-4eb8-b482-f52c89db29a10897</t>
  </si>
  <si>
    <t>AW00027962</t>
  </si>
  <si>
    <t>+YfIyxPl+EiAqIreOrrucA==</t>
  </si>
  <si>
    <t>474925f4-3872-4eb8-b482-f52c89db29a10898</t>
  </si>
  <si>
    <t>AW00028402</t>
  </si>
  <si>
    <t>lRB7m7GVnUCJCjwFuxVbbA==</t>
  </si>
  <si>
    <t>474925f4-3872-4eb8-b482-f52c89db29a10899</t>
  </si>
  <si>
    <t>AW00011483</t>
  </si>
  <si>
    <t>bF0tHZVTPkOF5QnBWXv8aQ==</t>
  </si>
  <si>
    <t>474925f4-3872-4eb8-b482-f52c89db29a10900</t>
  </si>
  <si>
    <t>AW00011600</t>
  </si>
  <si>
    <t>O40TiHVBzkukZQoyOKlPwg==</t>
  </si>
  <si>
    <t>474925f4-3872-4eb8-b482-f52c89db29a10901</t>
  </si>
  <si>
    <t>AW00011607</t>
  </si>
  <si>
    <t>VQwYLApQyEqJWFOFYX1gRw==</t>
  </si>
  <si>
    <t>474925f4-3872-4eb8-b482-f52c89db29a10902</t>
  </si>
  <si>
    <t>AW00012221</t>
  </si>
  <si>
    <t>qyh6KVmLJE2Nocf1h5lMOA==</t>
  </si>
  <si>
    <t>474925f4-3872-4eb8-b482-f52c89db29a10903</t>
  </si>
  <si>
    <t>AW00012663</t>
  </si>
  <si>
    <t>Y/VyY4rT5UG8WDE+MRpWmw==</t>
  </si>
  <si>
    <t>474925f4-3872-4eb8-b482-f52c89db29a10904</t>
  </si>
  <si>
    <t>AW00012748</t>
  </si>
  <si>
    <t>6ao54wb73U6mNj0oIOiJpA==</t>
  </si>
  <si>
    <t>474925f4-3872-4eb8-b482-f52c89db29a10905</t>
  </si>
  <si>
    <t>AW00013498</t>
  </si>
  <si>
    <t>UternaLQ+ECjsB/8gDF6Qw==</t>
  </si>
  <si>
    <t>474925f4-3872-4eb8-b482-f52c89db29a10906</t>
  </si>
  <si>
    <t>AW00013558</t>
  </si>
  <si>
    <t>6AyJNzDw+0+nmsgl5UbOWQ==</t>
  </si>
  <si>
    <t>474925f4-3872-4eb8-b482-f52c89db29a10907</t>
  </si>
  <si>
    <t>AW00013843</t>
  </si>
  <si>
    <t>uTGx5TpgHkqcoycoaREf4Q==</t>
  </si>
  <si>
    <t>474925f4-3872-4eb8-b482-f52c89db29a10908</t>
  </si>
  <si>
    <t>AW00014136</t>
  </si>
  <si>
    <t>kfTURdDJyUeSD6CymfVzZQ==</t>
  </si>
  <si>
    <t>474925f4-3872-4eb8-b482-f52c89db29a10909</t>
  </si>
  <si>
    <t>AW00014169</t>
  </si>
  <si>
    <t>+CRSZh4wd0uNceX3SKlb+w==</t>
  </si>
  <si>
    <t>474925f4-3872-4eb8-b482-f52c89db29a10910</t>
  </si>
  <si>
    <t>AW00014177</t>
  </si>
  <si>
    <t>xyaj01p1YkK430CaW9L3mg==</t>
  </si>
  <si>
    <t>474925f4-3872-4eb8-b482-f52c89db29a10911</t>
  </si>
  <si>
    <t>AW00016209</t>
  </si>
  <si>
    <t>pGsOsB8ScEmEIXSQaf//xA==</t>
  </si>
  <si>
    <t>474925f4-3872-4eb8-b482-f52c89db29a10912</t>
  </si>
  <si>
    <t>AW00017216</t>
  </si>
  <si>
    <t>7PX5TmqUckWGXyt3CpVOkA==</t>
  </si>
  <si>
    <t>474925f4-3872-4eb8-b482-f52c89db29a10913</t>
  </si>
  <si>
    <t>AW00018175</t>
  </si>
  <si>
    <t>ekIlkUScIkW9/o4bWHCOgA==</t>
  </si>
  <si>
    <t>474925f4-3872-4eb8-b482-f52c89db29a10914</t>
  </si>
  <si>
    <t>AW00019336</t>
  </si>
  <si>
    <t>LEeGm1LnoUa4BVvkEuHqEw==</t>
  </si>
  <si>
    <t>474925f4-3872-4eb8-b482-f52c89db29a10915</t>
  </si>
  <si>
    <t>AW00019444</t>
  </si>
  <si>
    <t>s4oUxDpTLkqiv5AUhB3gag==</t>
  </si>
  <si>
    <t>474925f4-3872-4eb8-b482-f52c89db29a10916</t>
  </si>
  <si>
    <t>AW00020047</t>
  </si>
  <si>
    <t>zmU3E6COZU+2Cn0BMMupLA==</t>
  </si>
  <si>
    <t>474925f4-3872-4eb8-b482-f52c89db29a10917</t>
  </si>
  <si>
    <t>AW00020962</t>
  </si>
  <si>
    <t>pXSAMJMj6Eaz6UoQAVeTMA==</t>
  </si>
  <si>
    <t>474925f4-3872-4eb8-b482-f52c89db29a10918</t>
  </si>
  <si>
    <t>AW00021505</t>
  </si>
  <si>
    <t>qPAQih81b0Gl9cXfr8AWnQ==</t>
  </si>
  <si>
    <t>474925f4-3872-4eb8-b482-f52c89db29a10919</t>
  </si>
  <si>
    <t>AW00022379</t>
  </si>
  <si>
    <t>1XvQY78dDUafW5V+rmpVkw==</t>
  </si>
  <si>
    <t>474925f4-3872-4eb8-b482-f52c89db29a10920</t>
  </si>
  <si>
    <t>AW00022483</t>
  </si>
  <si>
    <t>H3qwLV0O9ECxCLk/KaDNJg==</t>
  </si>
  <si>
    <t>474925f4-3872-4eb8-b482-f52c89db29a10921</t>
  </si>
  <si>
    <t>AW00022645</t>
  </si>
  <si>
    <t>CeP8wda5PkmK2w91WIR81Q==</t>
  </si>
  <si>
    <t>474925f4-3872-4eb8-b482-f52c89db29a10922</t>
  </si>
  <si>
    <t>AW00024057</t>
  </si>
  <si>
    <t>GytXKpCBnUOiSTCZIdjcQw==</t>
  </si>
  <si>
    <t>474925f4-3872-4eb8-b482-f52c89db29a10923</t>
  </si>
  <si>
    <t>AW00024070</t>
  </si>
  <si>
    <t>kcKwLW3CTESklLnI1TVTgA==</t>
  </si>
  <si>
    <t>474925f4-3872-4eb8-b482-f52c89db29a10924</t>
  </si>
  <si>
    <t>AW00025326</t>
  </si>
  <si>
    <t>IA1wzZ+UbUabS9GeufJHqQ==</t>
  </si>
  <si>
    <t>474925f4-3872-4eb8-b482-f52c89db29a10925</t>
  </si>
  <si>
    <t>AW00025491</t>
  </si>
  <si>
    <t>NPpq/02yVEO4AmTTnC8fzg==</t>
  </si>
  <si>
    <t>474925f4-3872-4eb8-b482-f52c89db29a10926</t>
  </si>
  <si>
    <t>AW00025600</t>
  </si>
  <si>
    <t>AFSmkk0Sbk2Ev/kx7fM44A==</t>
  </si>
  <si>
    <t>474925f4-3872-4eb8-b482-f52c89db29a10927</t>
  </si>
  <si>
    <t>AW00027812</t>
  </si>
  <si>
    <t>im8lJuwXJkuL0XIvq+06pg==</t>
  </si>
  <si>
    <t>474925f4-3872-4eb8-b482-f52c89db29a10928</t>
  </si>
  <si>
    <t>AW00028478</t>
  </si>
  <si>
    <t>kv8XGvebrkOs/cHJvV6BIQ==</t>
  </si>
  <si>
    <t>474925f4-3872-4eb8-b482-f52c89db29a10929</t>
  </si>
  <si>
    <t>AW00028690</t>
  </si>
  <si>
    <t>nT1USJ9jAk2xP+ICmtzEVw==</t>
  </si>
  <si>
    <t>474925f4-3872-4eb8-b482-f52c89db29a10930</t>
  </si>
  <si>
    <t>AW00011393</t>
  </si>
  <si>
    <t>rrRBsYTf3EmGqS0IsBzJwQ==</t>
  </si>
  <si>
    <t>474925f4-3872-4eb8-b482-f52c89db29a10931</t>
  </si>
  <si>
    <t>AW00011478</t>
  </si>
  <si>
    <t>g1Zh3chw6EmZb2/p5NJmXw==</t>
  </si>
  <si>
    <t>474925f4-3872-4eb8-b482-f52c89db29a10932</t>
  </si>
  <si>
    <t>AW00012368</t>
  </si>
  <si>
    <t>PpM6yjMg4U22IqOhoE+fYQ==</t>
  </si>
  <si>
    <t>474925f4-3872-4eb8-b482-f52c89db29a10933</t>
  </si>
  <si>
    <t>AW00012395</t>
  </si>
  <si>
    <t>d/MbspHBV02Zhw6zmfewPw==</t>
  </si>
  <si>
    <t>474925f4-3872-4eb8-b482-f52c89db29a10934</t>
  </si>
  <si>
    <t>AW00015442</t>
  </si>
  <si>
    <t>Jt6eu0baIkqzk6wXawqPFg==</t>
  </si>
  <si>
    <t>474925f4-3872-4eb8-b482-f52c89db29a10935</t>
  </si>
  <si>
    <t>AW00016205</t>
  </si>
  <si>
    <t>YZHd+j00y0m8rYvOuzlv3Q==</t>
  </si>
  <si>
    <t>474925f4-3872-4eb8-b482-f52c89db29a10936</t>
  </si>
  <si>
    <t>AW00016315</t>
  </si>
  <si>
    <t>XvOBNbUI6kmcYI6rXGyQXg==</t>
  </si>
  <si>
    <t>474925f4-3872-4eb8-b482-f52c89db29a10937</t>
  </si>
  <si>
    <t>AW00016408</t>
  </si>
  <si>
    <t>Dab4v+HqyU2DsC2caU9fuw==</t>
  </si>
  <si>
    <t>474925f4-3872-4eb8-b482-f52c89db29a10938</t>
  </si>
  <si>
    <t>AW00016432</t>
  </si>
  <si>
    <t>6aAmPfbIkkOxOdlyBZu/jw==</t>
  </si>
  <si>
    <t>474925f4-3872-4eb8-b482-f52c89db29a10939</t>
  </si>
  <si>
    <t>AW00016570</t>
  </si>
  <si>
    <t>y0jjyX+pmUS6iJM3OuG13w==</t>
  </si>
  <si>
    <t>474925f4-3872-4eb8-b482-f52c89db29a10940</t>
  </si>
  <si>
    <t>AW00018016</t>
  </si>
  <si>
    <t>b5KTZ/iuCkGH1qVkSerAOw==</t>
  </si>
  <si>
    <t>474925f4-3872-4eb8-b482-f52c89db29a10941</t>
  </si>
  <si>
    <t>AW00018150</t>
  </si>
  <si>
    <t>6x/+rycN1k6HlpA1ISTZvQ==</t>
  </si>
  <si>
    <t>474925f4-3872-4eb8-b482-f52c89db29a10942</t>
  </si>
  <si>
    <t>AW00019282</t>
  </si>
  <si>
    <t>DIEPeC1Efk+8AmKSFu+IIA==</t>
  </si>
  <si>
    <t>474925f4-3872-4eb8-b482-f52c89db29a10943</t>
  </si>
  <si>
    <t>AW00020041</t>
  </si>
  <si>
    <t>TRqdvnb4wUOZfFOuUGHpGw==</t>
  </si>
  <si>
    <t>474925f4-3872-4eb8-b482-f52c89db29a10944</t>
  </si>
  <si>
    <t>AW00021913</t>
  </si>
  <si>
    <t>CHT84MCc4kuU1nrtTSuuWw==</t>
  </si>
  <si>
    <t>474925f4-3872-4eb8-b482-f52c89db29a10945</t>
  </si>
  <si>
    <t>AW00022511</t>
  </si>
  <si>
    <t>L6op/K0WM0Gcrikl2BhzoA==</t>
  </si>
  <si>
    <t>474925f4-3872-4eb8-b482-f52c89db29a10946</t>
  </si>
  <si>
    <t>AW00022552</t>
  </si>
  <si>
    <t>LEEQpo7gQ0iI/+ENeNr93Q==</t>
  </si>
  <si>
    <t>474925f4-3872-4eb8-b482-f52c89db29a10947</t>
  </si>
  <si>
    <t>AW00022593</t>
  </si>
  <si>
    <t>XQ/p6MlytkyJrpbr3FM1YQ==</t>
  </si>
  <si>
    <t>474925f4-3872-4eb8-b482-f52c89db29a10948</t>
  </si>
  <si>
    <t>AW00022796</t>
  </si>
  <si>
    <t>UFfWlv2KuUG48qv59j1IyA==</t>
  </si>
  <si>
    <t>474925f4-3872-4eb8-b482-f52c89db29a10949</t>
  </si>
  <si>
    <t>AW00023445</t>
  </si>
  <si>
    <t>N09d0TQ86E6yITnlGq0bCw==</t>
  </si>
  <si>
    <t>474925f4-3872-4eb8-b482-f52c89db29a10950</t>
  </si>
  <si>
    <t>AW00023761</t>
  </si>
  <si>
    <t>QOGB10LMSEir8lvE3eC97Q==</t>
  </si>
  <si>
    <t>474925f4-3872-4eb8-b482-f52c89db29a10951</t>
  </si>
  <si>
    <t>AW00023939</t>
  </si>
  <si>
    <t>vsA1EIMWukuFrPiy4SfYKQ==</t>
  </si>
  <si>
    <t>474925f4-3872-4eb8-b482-f52c89db29a10952</t>
  </si>
  <si>
    <t>AW00025321</t>
  </si>
  <si>
    <t>qmoMpfbztEOa+SGJgxWBOg==</t>
  </si>
  <si>
    <t>474925f4-3872-4eb8-b482-f52c89db29a10953</t>
  </si>
  <si>
    <t>AW00025456</t>
  </si>
  <si>
    <t>UvDPpjqlcUuvVrCHwrP5FA==</t>
  </si>
  <si>
    <t>474925f4-3872-4eb8-b482-f52c89db29a10954</t>
  </si>
  <si>
    <t>AW00026883</t>
  </si>
  <si>
    <t>d7MAZuEpWkmtI9c8ID/TAA==</t>
  </si>
  <si>
    <t>474925f4-3872-4eb8-b482-f52c89db29a10955</t>
  </si>
  <si>
    <t>AW00027853</t>
  </si>
  <si>
    <t>zljM1MCO20uG4ZilOmieMA==</t>
  </si>
  <si>
    <t>474925f4-3872-4eb8-b482-f52c89db29a10956</t>
  </si>
  <si>
    <t>AW00027893</t>
  </si>
  <si>
    <t>JbccI58t+E2upQ1FJaootg==</t>
  </si>
  <si>
    <t>474925f4-3872-4eb8-b482-f52c89db29a10957</t>
  </si>
  <si>
    <t>AW00028442</t>
  </si>
  <si>
    <t>rCU9QtZhgEyLfnA0LLu9iQ==</t>
  </si>
  <si>
    <t>474925f4-3872-4eb8-b482-f52c89db29a10958</t>
  </si>
  <si>
    <t>AW00028449</t>
  </si>
  <si>
    <t>I1yUyfK0skWdL0tTwxeXUg==</t>
  </si>
  <si>
    <t>474925f4-3872-4eb8-b482-f52c89db29a10959</t>
  </si>
  <si>
    <t>AW00028471</t>
  </si>
  <si>
    <t>xz4SYHf8nE+PSMvJnNv25g==</t>
  </si>
  <si>
    <t>474925f4-3872-4eb8-b482-f52c89db29a10960</t>
  </si>
  <si>
    <t>AW00028476</t>
  </si>
  <si>
    <t>s8RQEQLrVEy18RsAT2DdGQ==</t>
  </si>
  <si>
    <t>474925f4-3872-4eb8-b482-f52c89db29a10961</t>
  </si>
  <si>
    <t>AW00028737</t>
  </si>
  <si>
    <t>jDil/de6AU221pzPdNOlYw==</t>
  </si>
  <si>
    <t>474925f4-3872-4eb8-b482-f52c89db29a10962</t>
  </si>
  <si>
    <t>AW00011416</t>
  </si>
  <si>
    <t>LCauunsxVkOTwfTb6yasvQ==</t>
  </si>
  <si>
    <t>474925f4-3872-4eb8-b482-f52c89db29a10963</t>
  </si>
  <si>
    <t>AW00013504</t>
  </si>
  <si>
    <t>naSskrv7QUiqLt4DI7iKKQ==</t>
  </si>
  <si>
    <t>474925f4-3872-4eb8-b482-f52c89db29a10964</t>
  </si>
  <si>
    <t>AW00013550</t>
  </si>
  <si>
    <t>zQ05qg5sv02wiefQxz4XoQ==</t>
  </si>
  <si>
    <t>474925f4-3872-4eb8-b482-f52c89db29a10965</t>
  </si>
  <si>
    <t>AW00015445</t>
  </si>
  <si>
    <t>agm/iMoA80WJvorh7oEFRA==</t>
  </si>
  <si>
    <t>474925f4-3872-4eb8-b482-f52c89db29a10966</t>
  </si>
  <si>
    <t>AW00016412</t>
  </si>
  <si>
    <t>tT1pCr8j8Eu4jhR0Pc2Tpg==</t>
  </si>
  <si>
    <t>474925f4-3872-4eb8-b482-f52c89db29a10967</t>
  </si>
  <si>
    <t>AW00017930</t>
  </si>
  <si>
    <t>v1c/BkxuOk6J8DYSw8RjfA==</t>
  </si>
  <si>
    <t>474925f4-3872-4eb8-b482-f52c89db29a10968</t>
  </si>
  <si>
    <t>AW00019272</t>
  </si>
  <si>
    <t>9Sy0lsGhG0agNnmatVo7Og==</t>
  </si>
  <si>
    <t>474925f4-3872-4eb8-b482-f52c89db29a10969</t>
  </si>
  <si>
    <t>AW00019343</t>
  </si>
  <si>
    <t>NxWbljjnTUCqqDjs44fXBQ==</t>
  </si>
  <si>
    <t>474925f4-3872-4eb8-b482-f52c89db29a10970</t>
  </si>
  <si>
    <t>AW00019436</t>
  </si>
  <si>
    <t>2cgRlLGWWEOXRoUgx4cgGA==</t>
  </si>
  <si>
    <t>474925f4-3872-4eb8-b482-f52c89db29a10971</t>
  </si>
  <si>
    <t>AW00019460</t>
  </si>
  <si>
    <t>ZZVJNxxfEkm+4ryvVwE2Cw==</t>
  </si>
  <si>
    <t>474925f4-3872-4eb8-b482-f52c89db29a10972</t>
  </si>
  <si>
    <t>AW00020050</t>
  </si>
  <si>
    <t>lDEH1QvSaESDi06cyrcTYQ==</t>
  </si>
  <si>
    <t>474925f4-3872-4eb8-b482-f52c89db29a10973</t>
  </si>
  <si>
    <t>AW00020059</t>
  </si>
  <si>
    <t>5s9LXC4wYU2Dl9rKK2ki8A==</t>
  </si>
  <si>
    <t>474925f4-3872-4eb8-b482-f52c89db29a10974</t>
  </si>
  <si>
    <t>AW00020573</t>
  </si>
  <si>
    <t>2P+yZBGnEEy4p1P1ilgbjw==</t>
  </si>
  <si>
    <t>474925f4-3872-4eb8-b482-f52c89db29a10975</t>
  </si>
  <si>
    <t>AW00020887</t>
  </si>
  <si>
    <t>MYhbb80O5UuOu7O7i81r4A==</t>
  </si>
  <si>
    <t>474925f4-3872-4eb8-b482-f52c89db29a10976</t>
  </si>
  <si>
    <t>AW00021518</t>
  </si>
  <si>
    <t>KYApggjzcUm9VsyMGtTtGQ==</t>
  </si>
  <si>
    <t>474925f4-3872-4eb8-b482-f52c89db29a10977</t>
  </si>
  <si>
    <t>AW00022449</t>
  </si>
  <si>
    <t>Rai7IvRmeU+lRZLcZL4Ihg==</t>
  </si>
  <si>
    <t>474925f4-3872-4eb8-b482-f52c89db29a10978</t>
  </si>
  <si>
    <t>AW00022480</t>
  </si>
  <si>
    <t>EPcGmKFx9EqJkaFb+Dd3YQ==</t>
  </si>
  <si>
    <t>474925f4-3872-4eb8-b482-f52c89db29a10979</t>
  </si>
  <si>
    <t>AW00022500</t>
  </si>
  <si>
    <t>Xum7UbXTAUS4Ys8lUW1ZKw==</t>
  </si>
  <si>
    <t>474925f4-3872-4eb8-b482-f52c89db29a10980</t>
  </si>
  <si>
    <t>AW00024195</t>
  </si>
  <si>
    <t>gZHl+VJk2U+IAwikUSupCQ==</t>
  </si>
  <si>
    <t>474925f4-3872-4eb8-b482-f52c89db29a10981</t>
  </si>
  <si>
    <t>AW00024201</t>
  </si>
  <si>
    <t>mV21f1J2VE6UxIs5WHM5/g==</t>
  </si>
  <si>
    <t>474925f4-3872-4eb8-b482-f52c89db29a10982</t>
  </si>
  <si>
    <t>AW00024208</t>
  </si>
  <si>
    <t>E/+6NaleokqeuIPGx8Xmrw==</t>
  </si>
  <si>
    <t>474925f4-3872-4eb8-b482-f52c89db29a10983</t>
  </si>
  <si>
    <t>AW00024833</t>
  </si>
  <si>
    <t>wvENoE0BJUqW0SXgnDU45w==</t>
  </si>
  <si>
    <t>474925f4-3872-4eb8-b482-f52c89db29a10984</t>
  </si>
  <si>
    <t>AW00025569</t>
  </si>
  <si>
    <t>Gzfls971g0al5Or4UgCK8g==</t>
  </si>
  <si>
    <t>474925f4-3872-4eb8-b482-f52c89db29a10985</t>
  </si>
  <si>
    <t>AW00025723</t>
  </si>
  <si>
    <t>wn4UtTgnREqWsCclOP3NQw==</t>
  </si>
  <si>
    <t>474925f4-3872-4eb8-b482-f52c89db29a10986</t>
  </si>
  <si>
    <t>AW00027888</t>
  </si>
  <si>
    <t>YFk5HbsXLUqbrzkQeSpdEA==</t>
  </si>
  <si>
    <t>474925f4-3872-4eb8-b482-f52c89db29a10987</t>
  </si>
  <si>
    <t>AW00028553</t>
  </si>
  <si>
    <t>5PBp++jj1UiXTm9OVNsF+w==</t>
  </si>
  <si>
    <t>474925f4-3872-4eb8-b482-f52c89db29a10988</t>
  </si>
  <si>
    <t>AW00011490</t>
  </si>
  <si>
    <t>GkSjYrkFvESA13Qoy6hOjQ==</t>
  </si>
  <si>
    <t>474925f4-3872-4eb8-b482-f52c89db29a10989</t>
  </si>
  <si>
    <t>AW00012631</t>
  </si>
  <si>
    <t>G20CPOj4D0uZll+D1axVYQ==</t>
  </si>
  <si>
    <t>474925f4-3872-4eb8-b482-f52c89db29a10990</t>
  </si>
  <si>
    <t>AW00012720</t>
  </si>
  <si>
    <t>F/ksKxv8eUKeoa8/3ZLXHg==</t>
  </si>
  <si>
    <t>474925f4-3872-4eb8-b482-f52c89db29a10991</t>
  </si>
  <si>
    <t>AW00013565</t>
  </si>
  <si>
    <t>9DgZV6LrLk2CstI5wzHyYw==</t>
  </si>
  <si>
    <t>474925f4-3872-4eb8-b482-f52c89db29a10992</t>
  </si>
  <si>
    <t>AW00013779</t>
  </si>
  <si>
    <t>3+QqGUxZ5UeaJD9ZZz6vdQ==</t>
  </si>
  <si>
    <t>474925f4-3872-4eb8-b482-f52c89db29a10993</t>
  </si>
  <si>
    <t>AW00014192</t>
  </si>
  <si>
    <t>kA0jAdYpkkCqMKd7D+6Wsw==</t>
  </si>
  <si>
    <t>474925f4-3872-4eb8-b482-f52c89db29a10994</t>
  </si>
  <si>
    <t>AW00015654</t>
  </si>
  <si>
    <t>a2TPali6skmYpDyDFdrUrQ==</t>
  </si>
  <si>
    <t>474925f4-3872-4eb8-b482-f52c89db29a10995</t>
  </si>
  <si>
    <t>AW00016273</t>
  </si>
  <si>
    <t>dd7iv0x0bEenliICUNwypw==</t>
  </si>
  <si>
    <t>474925f4-3872-4eb8-b482-f52c89db29a10996</t>
  </si>
  <si>
    <t>AW00016430</t>
  </si>
  <si>
    <t>jiXdUUSogk2+j0cRuSx3JA==</t>
  </si>
  <si>
    <t>474925f4-3872-4eb8-b482-f52c89db29a10997</t>
  </si>
  <si>
    <t>AW00016942</t>
  </si>
  <si>
    <t>bJVp16XNeUK54B9SBTdreQ==</t>
  </si>
  <si>
    <t>474925f4-3872-4eb8-b482-f52c89db29a10998</t>
  </si>
  <si>
    <t>AW00017770</t>
  </si>
  <si>
    <t>Seom8ReUlE+tvuX/ihewgg==</t>
  </si>
  <si>
    <t>474925f4-3872-4eb8-b482-f52c89db29a10999</t>
  </si>
  <si>
    <t>AW00017953</t>
  </si>
  <si>
    <t>+DEOuovQUkOo8GCXDH3nbw==</t>
  </si>
  <si>
    <t>474925f4-3872-4eb8-b482-f52c89db29a11000</t>
  </si>
  <si>
    <t>AW00018129</t>
  </si>
  <si>
    <t>IjZKaX+SYkWLjxlJLI7Bfg==</t>
  </si>
  <si>
    <t>474925f4-3872-4eb8-b482-f52c89db29a11001</t>
  </si>
  <si>
    <t>AW00019480</t>
  </si>
  <si>
    <t>0Ujvv4JY5U2qZFDZviDyuw==</t>
  </si>
  <si>
    <t>474925f4-3872-4eb8-b482-f52c89db29a11002</t>
  </si>
  <si>
    <t>AW00019485</t>
  </si>
  <si>
    <t>6exfSgEoBEKozeW026OW4g==</t>
  </si>
  <si>
    <t>474925f4-3872-4eb8-b482-f52c89db29a11003</t>
  </si>
  <si>
    <t>AW00020046</t>
  </si>
  <si>
    <t>gByr7t51nEq5CVG4+Fz/bw==</t>
  </si>
  <si>
    <t>474925f4-3872-4eb8-b482-f52c89db29a11004</t>
  </si>
  <si>
    <t>AW00020578</t>
  </si>
  <si>
    <t>B/wxsj3vdEWKEFKY9hrKLA==</t>
  </si>
  <si>
    <t>474925f4-3872-4eb8-b482-f52c89db29a11005</t>
  </si>
  <si>
    <t>AW00020594</t>
  </si>
  <si>
    <t>mo4gvZjMTkyjXe7ZDiDn2g==</t>
  </si>
  <si>
    <t>474925f4-3872-4eb8-b482-f52c89db29a11006</t>
  </si>
  <si>
    <t>AW00020867</t>
  </si>
  <si>
    <t>imBbJV1gDEy1TC4wGYM8vg==</t>
  </si>
  <si>
    <t>474925f4-3872-4eb8-b482-f52c89db29a11007</t>
  </si>
  <si>
    <t>AW00020877</t>
  </si>
  <si>
    <t>lOV3/elmIEuDg2VVp7HEHQ==</t>
  </si>
  <si>
    <t>474925f4-3872-4eb8-b482-f52c89db29a11008</t>
  </si>
  <si>
    <t>AW00020974</t>
  </si>
  <si>
    <t>34H44FXXkUm/ExDKEdkFEA==</t>
  </si>
  <si>
    <t>474925f4-3872-4eb8-b482-f52c89db29a11009</t>
  </si>
  <si>
    <t>AW00021017</t>
  </si>
  <si>
    <t>L+uWqNuo80KUb+T9so60kQ==</t>
  </si>
  <si>
    <t>474925f4-3872-4eb8-b482-f52c89db29a11010</t>
  </si>
  <si>
    <t>AW00021080</t>
  </si>
  <si>
    <t>MCP+3G/YC06W5+rcwv6mJQ==</t>
  </si>
  <si>
    <t>474925f4-3872-4eb8-b482-f52c89db29a11011</t>
  </si>
  <si>
    <t>AW00021671</t>
  </si>
  <si>
    <t>0G/CUhvKMEe097RiTje/aA==</t>
  </si>
  <si>
    <t>474925f4-3872-4eb8-b482-f52c89db29a11012</t>
  </si>
  <si>
    <t>AW00021911</t>
  </si>
  <si>
    <t>u0+AcIGEUEWlUxgakESMSw==</t>
  </si>
  <si>
    <t>474925f4-3872-4eb8-b482-f52c89db29a11013</t>
  </si>
  <si>
    <t>AW00022312</t>
  </si>
  <si>
    <t>N9FFQ37/1UGdzUotyfoYdw==</t>
  </si>
  <si>
    <t>474925f4-3872-4eb8-b482-f52c89db29a11014</t>
  </si>
  <si>
    <t>AW00022323</t>
  </si>
  <si>
    <t>u6Otxj4Q3E2epJHypDzWqA==</t>
  </si>
  <si>
    <t>474925f4-3872-4eb8-b482-f52c89db29a11015</t>
  </si>
  <si>
    <t>AW00022676</t>
  </si>
  <si>
    <t>3gBGKeFNU0SNRY8VmzEH8Q==</t>
  </si>
  <si>
    <t>474925f4-3872-4eb8-b482-f52c89db29a11016</t>
  </si>
  <si>
    <t>AW00022693</t>
  </si>
  <si>
    <t>m0Fg7TyN9Ee2jCJYgJxoDg==</t>
  </si>
  <si>
    <t>474925f4-3872-4eb8-b482-f52c89db29a11017</t>
  </si>
  <si>
    <t>AW00022800</t>
  </si>
  <si>
    <t>bKOC9XkQyEqTxvQLfP0Qbw==</t>
  </si>
  <si>
    <t>474925f4-3872-4eb8-b482-f52c89db29a11018</t>
  </si>
  <si>
    <t>AW00022832</t>
  </si>
  <si>
    <t>i9DSty/DUUSF7sxMe7VnKw==</t>
  </si>
  <si>
    <t>474925f4-3872-4eb8-b482-f52c89db29a11019</t>
  </si>
  <si>
    <t>AW00023919</t>
  </si>
  <si>
    <t>wd13uXyHnkudhKRkuI4cZA==</t>
  </si>
  <si>
    <t>474925f4-3872-4eb8-b482-f52c89db29a11020</t>
  </si>
  <si>
    <t>AW00024126</t>
  </si>
  <si>
    <t>WxbeQRV3S0efzEnAL9exUQ==</t>
  </si>
  <si>
    <t>474925f4-3872-4eb8-b482-f52c89db29a11021</t>
  </si>
  <si>
    <t>AW00024543</t>
  </si>
  <si>
    <t>ZBwk8bvs3E2M5rxmp7rTCg==</t>
  </si>
  <si>
    <t>474925f4-3872-4eb8-b482-f52c89db29a11022</t>
  </si>
  <si>
    <t>AW00025142</t>
  </si>
  <si>
    <t>tSznWS6d30Sz/rg2OSVkjw==</t>
  </si>
  <si>
    <t>474925f4-3872-4eb8-b482-f52c89db29a11023</t>
  </si>
  <si>
    <t>AW00025471</t>
  </si>
  <si>
    <t>7opasiHcCU+6LQZSOaTKEA==</t>
  </si>
  <si>
    <t>474925f4-3872-4eb8-b482-f52c89db29a11024</t>
  </si>
  <si>
    <t>AW00025679</t>
  </si>
  <si>
    <t>sJFzNmsrkkiKiYgb5poCIg==</t>
  </si>
  <si>
    <t>474925f4-3872-4eb8-b482-f52c89db29a11025</t>
  </si>
  <si>
    <t>AW00028440</t>
  </si>
  <si>
    <t>ktuizyVeYEKpvYEP3s4Qfg==</t>
  </si>
  <si>
    <t>474925f4-3872-4eb8-b482-f52c89db29a11026</t>
  </si>
  <si>
    <t>AW00028458</t>
  </si>
  <si>
    <t>dK/9+vdyvUCoRx0w1xoSXg==</t>
  </si>
  <si>
    <t>474925f4-3872-4eb8-b482-f52c89db29a11027</t>
  </si>
  <si>
    <t>AW00028462</t>
  </si>
  <si>
    <t>9/WLfanm0UCYPnZdf41yVQ==</t>
  </si>
  <si>
    <t>474925f4-3872-4eb8-b482-f52c89db29a11028</t>
  </si>
  <si>
    <t>AW00028758</t>
  </si>
  <si>
    <t>vRJZ6G2kM0GtKMyudSJAAw==</t>
  </si>
  <si>
    <t>474925f4-3872-4eb8-b482-f52c89db29a11029</t>
  </si>
  <si>
    <t>AW00028894</t>
  </si>
  <si>
    <t>WTmY+n9k3U6ld8M090CHSg==</t>
  </si>
  <si>
    <t>474925f4-3872-4eb8-b482-f52c89db29a11030</t>
  </si>
  <si>
    <t>AW00011402</t>
  </si>
  <si>
    <t>0kNTmgKgj0C32h4YogVpQA==</t>
  </si>
  <si>
    <t>474925f4-3872-4eb8-b482-f52c89db29a11031</t>
  </si>
  <si>
    <t>AW00011592</t>
  </si>
  <si>
    <t>Ml9hfXueYUaxH99uygYd8Q==</t>
  </si>
  <si>
    <t>474925f4-3872-4eb8-b482-f52c89db29a11032</t>
  </si>
  <si>
    <t>AW00012269</t>
  </si>
  <si>
    <t>cwKwt89WG02g+eZBZP83Ow==</t>
  </si>
  <si>
    <t>474925f4-3872-4eb8-b482-f52c89db29a11033</t>
  </si>
  <si>
    <t>AW00012295</t>
  </si>
  <si>
    <t>F40Nwi6WWEual42InlWFeQ==</t>
  </si>
  <si>
    <t>474925f4-3872-4eb8-b482-f52c89db29a11034</t>
  </si>
  <si>
    <t>AW00012474</t>
  </si>
  <si>
    <t>cbMEEE9Ug0usSIOm8+jaSw==</t>
  </si>
  <si>
    <t>474925f4-3872-4eb8-b482-f52c89db29a11035</t>
  </si>
  <si>
    <t>AW00012489</t>
  </si>
  <si>
    <t>3/oXCAbsIkqE8OhxNHqnmQ==</t>
  </si>
  <si>
    <t>474925f4-3872-4eb8-b482-f52c89db29a11036</t>
  </si>
  <si>
    <t>AW00013681</t>
  </si>
  <si>
    <t>FFXsBI5aU0+UcJMp0fFZ2w==</t>
  </si>
  <si>
    <t>474925f4-3872-4eb8-b482-f52c89db29a11037</t>
  </si>
  <si>
    <t>AW00013811</t>
  </si>
  <si>
    <t>37sVVp3q90e4e+NGMVn5ZA==</t>
  </si>
  <si>
    <t>474925f4-3872-4eb8-b482-f52c89db29a11038</t>
  </si>
  <si>
    <t>AW00014188</t>
  </si>
  <si>
    <t>3tse5eZ+vUmQHabpM+4ZuA==</t>
  </si>
  <si>
    <t>474925f4-3872-4eb8-b482-f52c89db29a11039</t>
  </si>
  <si>
    <t>AW00014555</t>
  </si>
  <si>
    <t>dXmsnFkQiU673ZGiePNigg==</t>
  </si>
  <si>
    <t>474925f4-3872-4eb8-b482-f52c89db29a11040</t>
  </si>
  <si>
    <t>AW00014796</t>
  </si>
  <si>
    <t>VhjaxCh3N0+HsjkPXrnUog==</t>
  </si>
  <si>
    <t>474925f4-3872-4eb8-b482-f52c89db29a11041</t>
  </si>
  <si>
    <t>AW00015061</t>
  </si>
  <si>
    <t>I4waq5jNi0q3kx7UUfXagA==</t>
  </si>
  <si>
    <t>474925f4-3872-4eb8-b482-f52c89db29a11042</t>
  </si>
  <si>
    <t>AW00015094</t>
  </si>
  <si>
    <t>J7SboxWF9U6VZHgROzLP7A==</t>
  </si>
  <si>
    <t>474925f4-3872-4eb8-b482-f52c89db29a11043</t>
  </si>
  <si>
    <t>AW00015696</t>
  </si>
  <si>
    <t>sSdCifVhRkuLsiAIQJNGeQ==</t>
  </si>
  <si>
    <t>474925f4-3872-4eb8-b482-f52c89db29a11044</t>
  </si>
  <si>
    <t>AW00016255</t>
  </si>
  <si>
    <t>f+K1GjOMakW5Hb+k6aEtng==</t>
  </si>
  <si>
    <t>474925f4-3872-4eb8-b482-f52c89db29a11045</t>
  </si>
  <si>
    <t>AW00016296</t>
  </si>
  <si>
    <t>7msjOjo6WUy1GtF2oFvZ7A==</t>
  </si>
  <si>
    <t>474925f4-3872-4eb8-b482-f52c89db29a11046</t>
  </si>
  <si>
    <t>AW00017222</t>
  </si>
  <si>
    <t>6qa532htP0mSc3/GA5ujJA==</t>
  </si>
  <si>
    <t>474925f4-3872-4eb8-b482-f52c89db29a11047</t>
  </si>
  <si>
    <t>AW00018630</t>
  </si>
  <si>
    <t>2rWz7QnjBkS6Jzt6dcmwcg==</t>
  </si>
  <si>
    <t>474925f4-3872-4eb8-b482-f52c89db29a11048</t>
  </si>
  <si>
    <t>AW00019052</t>
  </si>
  <si>
    <t>AJHXtwlwjUyXXxVgNmRdsw==</t>
  </si>
  <si>
    <t>474925f4-3872-4eb8-b482-f52c89db29a11049</t>
  </si>
  <si>
    <t>AW00019079</t>
  </si>
  <si>
    <t>bAYAv1jB6UOJX2quMLiYJQ==</t>
  </si>
  <si>
    <t>474925f4-3872-4eb8-b482-f52c89db29a11050</t>
  </si>
  <si>
    <t>AW00019434</t>
  </si>
  <si>
    <t>yMsHO4gK9UWPEGc6F3vRNQ==</t>
  </si>
  <si>
    <t>474925f4-3872-4eb8-b482-f52c89db29a11051</t>
  </si>
  <si>
    <t>AW00019462</t>
  </si>
  <si>
    <t>UKmig0VtRki+7hGXuCdWSQ==</t>
  </si>
  <si>
    <t>474925f4-3872-4eb8-b482-f52c89db29a11052</t>
  </si>
  <si>
    <t>AW00020579</t>
  </si>
  <si>
    <t>WXEqoY4NdEiqMmLoA8av8w==</t>
  </si>
  <si>
    <t>474925f4-3872-4eb8-b482-f52c89db29a11053</t>
  </si>
  <si>
    <t>AW00021112</t>
  </si>
  <si>
    <t>FKSsz/d8bUi0YR+GLz91hg==</t>
  </si>
  <si>
    <t>474925f4-3872-4eb8-b482-f52c89db29a11054</t>
  </si>
  <si>
    <t>AW00021832</t>
  </si>
  <si>
    <t>Q73xMQFL/EmB1kd+YC1oMw==</t>
  </si>
  <si>
    <t>474925f4-3872-4eb8-b482-f52c89db29a11055</t>
  </si>
  <si>
    <t>AW00021862</t>
  </si>
  <si>
    <t>ffDZSO3EiEKSMTBs21TjKQ==</t>
  </si>
  <si>
    <t>474925f4-3872-4eb8-b482-f52c89db29a11056</t>
  </si>
  <si>
    <t>AW00022394</t>
  </si>
  <si>
    <t>/cVGNw6MMkCPCxHjTCRdmA==</t>
  </si>
  <si>
    <t>474925f4-3872-4eb8-b482-f52c89db29a11057</t>
  </si>
  <si>
    <t>AW00022651</t>
  </si>
  <si>
    <t>3ycou1sxkUGvoAJJr0dXlA==</t>
  </si>
  <si>
    <t>474925f4-3872-4eb8-b482-f52c89db29a11058</t>
  </si>
  <si>
    <t>AW00023974</t>
  </si>
  <si>
    <t>sxF7byVkAEe4ZJ5qxpWYBA==</t>
  </si>
  <si>
    <t>474925f4-3872-4eb8-b482-f52c89db29a11059</t>
  </si>
  <si>
    <t>AW00024124</t>
  </si>
  <si>
    <t>BTmNqvjNkUuC4d/nifzSnA==</t>
  </si>
  <si>
    <t>474925f4-3872-4eb8-b482-f52c89db29a11060</t>
  </si>
  <si>
    <t>AW00024535</t>
  </si>
  <si>
    <t>9zmcd5pH2kyN4/38jqXX/A==</t>
  </si>
  <si>
    <t>474925f4-3872-4eb8-b482-f52c89db29a11061</t>
  </si>
  <si>
    <t>AW00024708</t>
  </si>
  <si>
    <t>yM0Cw662Mk29mAbd0zVjcw==</t>
  </si>
  <si>
    <t>474925f4-3872-4eb8-b482-f52c89db29a11062</t>
  </si>
  <si>
    <t>AW00024844</t>
  </si>
  <si>
    <t>YDm+P90CiU+E+Btykh52pg==</t>
  </si>
  <si>
    <t>474925f4-3872-4eb8-b482-f52c89db29a11063</t>
  </si>
  <si>
    <t>AW00025574</t>
  </si>
  <si>
    <t>habFLSNaMEGW+dMFRrFdeg==</t>
  </si>
  <si>
    <t>474925f4-3872-4eb8-b482-f52c89db29a11064</t>
  </si>
  <si>
    <t>AW00025698</t>
  </si>
  <si>
    <t>Lky+rSDy30+WiSGuTqx/eg==</t>
  </si>
  <si>
    <t>474925f4-3872-4eb8-b482-f52c89db29a11065</t>
  </si>
  <si>
    <t>AW00026840</t>
  </si>
  <si>
    <t>dtPcbvYQt0WA2foIisApMQ==</t>
  </si>
  <si>
    <t>474925f4-3872-4eb8-b482-f52c89db29a11066</t>
  </si>
  <si>
    <t>AW00026902</t>
  </si>
  <si>
    <t>KO59MpwsfECG3n5HAAe5ZQ==</t>
  </si>
  <si>
    <t>474925f4-3872-4eb8-b482-f52c89db29a11067</t>
  </si>
  <si>
    <t>AW00027768</t>
  </si>
  <si>
    <t>93w/Od30kUetujGrnll6zw==</t>
  </si>
  <si>
    <t>474925f4-3872-4eb8-b482-f52c89db29a11068</t>
  </si>
  <si>
    <t>AW00028379</t>
  </si>
  <si>
    <t>XLCFa/Igk0KCo5sXp6G9oA==</t>
  </si>
  <si>
    <t>474925f4-3872-4eb8-b482-f52c89db29a11069</t>
  </si>
  <si>
    <t>AW00028384</t>
  </si>
  <si>
    <t>Kz87ppO1sE+ar7RQ2HJQzQ==</t>
  </si>
  <si>
    <t>474925f4-3872-4eb8-b482-f52c89db29a11070</t>
  </si>
  <si>
    <t>AW00028419</t>
  </si>
  <si>
    <t>55LPCMX0RkejcDd7oU1zeg==</t>
  </si>
  <si>
    <t>474925f4-3872-4eb8-b482-f52c89db29a11071</t>
  </si>
  <si>
    <t>AW00028562</t>
  </si>
  <si>
    <t>rZHpdnqmD0WRfvC81jBtOg==</t>
  </si>
  <si>
    <t>474925f4-3872-4eb8-b482-f52c89db29a11072</t>
  </si>
  <si>
    <t>AW00028736</t>
  </si>
  <si>
    <t>5eSlCAj0T0e6KMcf0Qhk/w==</t>
  </si>
  <si>
    <t>474925f4-3872-4eb8-b482-f52c89db29a11073</t>
  </si>
  <si>
    <t>AW00029361</t>
  </si>
  <si>
    <t>dVxdCq/xX0KcnHWxddGsNA==</t>
  </si>
  <si>
    <t>474925f4-3872-4eb8-b482-f52c89db29a11074</t>
  </si>
  <si>
    <t>AW00029390</t>
  </si>
  <si>
    <t>BS+UC6c/a06M7gr3jR0U3A==</t>
  </si>
  <si>
    <t>474925f4-3872-4eb8-b482-f52c89db29a11075</t>
  </si>
  <si>
    <t>AW00029426</t>
  </si>
  <si>
    <t>xzQiR0NSVkKrNvooKDOpDQ==</t>
  </si>
  <si>
    <t>474925f4-3872-4eb8-b482-f52c89db29a11076</t>
  </si>
  <si>
    <t>AW00011480</t>
  </si>
  <si>
    <t>oPP773VATk6rwYQD/G9bAQ==</t>
  </si>
  <si>
    <t>474925f4-3872-4eb8-b482-f52c89db29a11077</t>
  </si>
  <si>
    <t>AW00011578</t>
  </si>
  <si>
    <t>bFyuy430KkubhTkym7NU7w==</t>
  </si>
  <si>
    <t>474925f4-3872-4eb8-b482-f52c89db29a11078</t>
  </si>
  <si>
    <t>AW00012483</t>
  </si>
  <si>
    <t>eO2+/xjQskWrAc/EP6wcGw==</t>
  </si>
  <si>
    <t>474925f4-3872-4eb8-b482-f52c89db29a11079</t>
  </si>
  <si>
    <t>AW00012717</t>
  </si>
  <si>
    <t>aHGLMhF/2kmfa7+4yy+76w==</t>
  </si>
  <si>
    <t>474925f4-3872-4eb8-b482-f52c89db29a11080</t>
  </si>
  <si>
    <t>AW00013812</t>
  </si>
  <si>
    <t>bZRVx6BiMk2HUr8OYUAHrQ==</t>
  </si>
  <si>
    <t>474925f4-3872-4eb8-b482-f52c89db29a11081</t>
  </si>
  <si>
    <t>AW00014544</t>
  </si>
  <si>
    <t>tQY4GXj0jUGkYzDDoarOYg==</t>
  </si>
  <si>
    <t>474925f4-3872-4eb8-b482-f52c89db29a11082</t>
  </si>
  <si>
    <t>AW00014946</t>
  </si>
  <si>
    <t>bPcuo3qMsk+CPOR7Ub8F1A==</t>
  </si>
  <si>
    <t>474925f4-3872-4eb8-b482-f52c89db29a11083</t>
  </si>
  <si>
    <t>AW00015064</t>
  </si>
  <si>
    <t>Fhw6ZiOZxkqsFVX8ILFMCQ==</t>
  </si>
  <si>
    <t>474925f4-3872-4eb8-b482-f52c89db29a11084</t>
  </si>
  <si>
    <t>AW00015098</t>
  </si>
  <si>
    <t>y5q5kDykl0m+iPuHOUeVYw==</t>
  </si>
  <si>
    <t>474925f4-3872-4eb8-b482-f52c89db29a11085</t>
  </si>
  <si>
    <t>AW00015355</t>
  </si>
  <si>
    <t>8f+1MwM9iE2s6sYDWxNFzA==</t>
  </si>
  <si>
    <t>474925f4-3872-4eb8-b482-f52c89db29a11086</t>
  </si>
  <si>
    <t>AW00016286</t>
  </si>
  <si>
    <t>iZ9fsJ8R7EWdYUEXick9Jg==</t>
  </si>
  <si>
    <t>474925f4-3872-4eb8-b482-f52c89db29a11087</t>
  </si>
  <si>
    <t>AW00016404</t>
  </si>
  <si>
    <t>KPm/IdSFOkK90DqZt9lf6g==</t>
  </si>
  <si>
    <t>474925f4-3872-4eb8-b482-f52c89db29a11088</t>
  </si>
  <si>
    <t>AW00017084</t>
  </si>
  <si>
    <t>OpcmIRgKhUCwapNOtPsfuQ==</t>
  </si>
  <si>
    <t>474925f4-3872-4eb8-b482-f52c89db29a11089</t>
  </si>
  <si>
    <t>AW00017826</t>
  </si>
  <si>
    <t>9DA1KgB39UiBf4NWAlMONg==</t>
  </si>
  <si>
    <t>474925f4-3872-4eb8-b482-f52c89db29a11090</t>
  </si>
  <si>
    <t>AW00017885</t>
  </si>
  <si>
    <t>WrZFBhGTZ0Kd7GqmzeoaWg==</t>
  </si>
  <si>
    <t>474925f4-3872-4eb8-b482-f52c89db29a11091</t>
  </si>
  <si>
    <t>AW00019381</t>
  </si>
  <si>
    <t>kGpNS0MVKEmGiEp8qsbh9g==</t>
  </si>
  <si>
    <t>474925f4-3872-4eb8-b482-f52c89db29a11092</t>
  </si>
  <si>
    <t>AW00020063</t>
  </si>
  <si>
    <t>UCeq0hdcWUOnItr8sjnTLQ==</t>
  </si>
  <si>
    <t>474925f4-3872-4eb8-b482-f52c89db29a11093</t>
  </si>
  <si>
    <t>AW00021078</t>
  </si>
  <si>
    <t>qnFHmaMvdE2t8gstiLAFOw==</t>
  </si>
  <si>
    <t>474925f4-3872-4eb8-b482-f52c89db29a11094</t>
  </si>
  <si>
    <t>AW00021113</t>
  </si>
  <si>
    <t>MjWGaH4wLkqrTsugwstagQ==</t>
  </si>
  <si>
    <t>474925f4-3872-4eb8-b482-f52c89db29a11095</t>
  </si>
  <si>
    <t>AW00022603</t>
  </si>
  <si>
    <t>YEflFU5cjkmDecguq/8rxA==</t>
  </si>
  <si>
    <t>474925f4-3872-4eb8-b482-f52c89db29a11096</t>
  </si>
  <si>
    <t>AW00023927</t>
  </si>
  <si>
    <t>KuTL+OOIHUuq2lvH927O+A==</t>
  </si>
  <si>
    <t>474925f4-3872-4eb8-b482-f52c89db29a11097</t>
  </si>
  <si>
    <t>AW00023964</t>
  </si>
  <si>
    <t>BdVm4mkC40W/prw767l3vQ==</t>
  </si>
  <si>
    <t>474925f4-3872-4eb8-b482-f52c89db29a11098</t>
  </si>
  <si>
    <t>AW00024149</t>
  </si>
  <si>
    <t>dq2aaxDnMEKzPUhtrmb/Ew==</t>
  </si>
  <si>
    <t>474925f4-3872-4eb8-b482-f52c89db29a11099</t>
  </si>
  <si>
    <t>AW00024556</t>
  </si>
  <si>
    <t>optgwUoh4EWJZEPWt3dbnw==</t>
  </si>
  <si>
    <t>474925f4-3872-4eb8-b482-f52c89db29a11100</t>
  </si>
  <si>
    <t>AW00025494</t>
  </si>
  <si>
    <t>6MGnwS+KikOxSAvyBNb3pA==</t>
  </si>
  <si>
    <t>474925f4-3872-4eb8-b482-f52c89db29a11101</t>
  </si>
  <si>
    <t>AW00027313</t>
  </si>
  <si>
    <t>14sLV95kxUabfHYV9n1ddA==</t>
  </si>
  <si>
    <t>474925f4-3872-4eb8-b482-f52c89db29a11102</t>
  </si>
  <si>
    <t>AW00027324</t>
  </si>
  <si>
    <t>KDIn5wLRtEqKbmqWWqNFIA==</t>
  </si>
  <si>
    <t>474925f4-3872-4eb8-b482-f52c89db29a11103</t>
  </si>
  <si>
    <t>AW00027857</t>
  </si>
  <si>
    <t>0kDO377M9EGiSiHCTe2Hbg==</t>
  </si>
  <si>
    <t>474925f4-3872-4eb8-b482-f52c89db29a11104</t>
  </si>
  <si>
    <t>AW00028475</t>
  </si>
  <si>
    <t>agDaCtLIkU6rn0CXMHX7sA==</t>
  </si>
  <si>
    <t>474925f4-3872-4eb8-b482-f52c89db29a11105</t>
  </si>
  <si>
    <t>AW00028492</t>
  </si>
  <si>
    <t>V64DMR5phUur3sWbdcyNSw==</t>
  </si>
  <si>
    <t>474925f4-3872-4eb8-b482-f52c89db29a11106</t>
  </si>
  <si>
    <t>AW00028510</t>
  </si>
  <si>
    <t>NdW5aAsFTkiNAQlU1qNuTg==</t>
  </si>
  <si>
    <t>474925f4-3872-4eb8-b482-f52c89db29a11107</t>
  </si>
  <si>
    <t>AW00028689</t>
  </si>
  <si>
    <t>X4fjJxOo4ECdj+owaHufCw==</t>
  </si>
  <si>
    <t>474925f4-3872-4eb8-b482-f52c89db29a11108</t>
  </si>
  <si>
    <t>AW00029450</t>
  </si>
  <si>
    <t>G/HbvxIgLk6ZFUPBbcmN5A==</t>
  </si>
  <si>
    <t>474925f4-3872-4eb8-b482-f52c89db29a11109</t>
  </si>
  <si>
    <t>AW00012267</t>
  </si>
  <si>
    <t>ibX/3yvaXUGrZAz/1RmLYw==</t>
  </si>
  <si>
    <t>474925f4-3872-4eb8-b482-f52c89db29a11110</t>
  </si>
  <si>
    <t>AW00012321</t>
  </si>
  <si>
    <t>TPql9i7uGUO5GJrF9p5Idw==</t>
  </si>
  <si>
    <t>474925f4-3872-4eb8-b482-f52c89db29a11111</t>
  </si>
  <si>
    <t>AW00012331</t>
  </si>
  <si>
    <t>mria6dzi90CMBfHgMNXutQ==</t>
  </si>
  <si>
    <t>474925f4-3872-4eb8-b482-f52c89db29a11112</t>
  </si>
  <si>
    <t>AW00012555</t>
  </si>
  <si>
    <t>J0xt7je7OEm/aaeQ9EC8xw==</t>
  </si>
  <si>
    <t>474925f4-3872-4eb8-b482-f52c89db29a11113</t>
  </si>
  <si>
    <t>AW00012613</t>
  </si>
  <si>
    <t>yHFl6ofhokOQNniCOEiuoQ==</t>
  </si>
  <si>
    <t>474925f4-3872-4eb8-b482-f52c89db29a11114</t>
  </si>
  <si>
    <t>AW00012812</t>
  </si>
  <si>
    <t>WKcsI87pVUOlhTiEUMhXqg==</t>
  </si>
  <si>
    <t>474925f4-3872-4eb8-b482-f52c89db29a11115</t>
  </si>
  <si>
    <t>AW00012841</t>
  </si>
  <si>
    <t>QJHyQavjKESbTvX6vCBuAg==</t>
  </si>
  <si>
    <t>474925f4-3872-4eb8-b482-f52c89db29a11116</t>
  </si>
  <si>
    <t>AW00013595</t>
  </si>
  <si>
    <t>p13W1m+6rk+N9swE62OlZg==</t>
  </si>
  <si>
    <t>474925f4-3872-4eb8-b482-f52c89db29a11117</t>
  </si>
  <si>
    <t>AW00013801</t>
  </si>
  <si>
    <t>3fgrItW2iUGicnBz6Ho5sQ==</t>
  </si>
  <si>
    <t>474925f4-3872-4eb8-b482-f52c89db29a11118</t>
  </si>
  <si>
    <t>AW00016295</t>
  </si>
  <si>
    <t>blX3e2LPXUOXh4UkGDUx1w==</t>
  </si>
  <si>
    <t>474925f4-3872-4eb8-b482-f52c89db29a11119</t>
  </si>
  <si>
    <t>AW00016557</t>
  </si>
  <si>
    <t>TwizSVB9+kmp24gwxgnMUQ==</t>
  </si>
  <si>
    <t>474925f4-3872-4eb8-b482-f52c89db29a11120</t>
  </si>
  <si>
    <t>AW00017778</t>
  </si>
  <si>
    <t>ZWYB6Dx5nE2IVKXOHLYkYg==</t>
  </si>
  <si>
    <t>474925f4-3872-4eb8-b482-f52c89db29a11121</t>
  </si>
  <si>
    <t>AW00017897</t>
  </si>
  <si>
    <t>R3yYSA253UqmsopfO60SWw==</t>
  </si>
  <si>
    <t>474925f4-3872-4eb8-b482-f52c89db29a11122</t>
  </si>
  <si>
    <t>AW00017939</t>
  </si>
  <si>
    <t>ozAfg0DE6EmMTnkqnqEjXA==</t>
  </si>
  <si>
    <t>474925f4-3872-4eb8-b482-f52c89db29a11123</t>
  </si>
  <si>
    <t>AW00018618</t>
  </si>
  <si>
    <t>T9YQHgpBlUmWD8vQgrdH4g==</t>
  </si>
  <si>
    <t>474925f4-3872-4eb8-b482-f52c89db29a11124</t>
  </si>
  <si>
    <t>AW00019295</t>
  </si>
  <si>
    <t>gJfIDCSPuEy9s0mIM28agg==</t>
  </si>
  <si>
    <t>474925f4-3872-4eb8-b482-f52c89db29a11125</t>
  </si>
  <si>
    <t>AW00019315</t>
  </si>
  <si>
    <t>W5WPiCi7WE6yMzFQoOL6LQ==</t>
  </si>
  <si>
    <t>474925f4-3872-4eb8-b482-f52c89db29a11126</t>
  </si>
  <si>
    <t>AW00020797</t>
  </si>
  <si>
    <t>jYffJdncTk2yKYZJvBR3tA==</t>
  </si>
  <si>
    <t>474925f4-3872-4eb8-b482-f52c89db29a11127</t>
  </si>
  <si>
    <t>AW00021098</t>
  </si>
  <si>
    <t>kEmUuZgISEWOjwwB1+RsdQ==</t>
  </si>
  <si>
    <t>474925f4-3872-4eb8-b482-f52c89db29a11128</t>
  </si>
  <si>
    <t>AW00021099</t>
  </si>
  <si>
    <t>6p3cIINspku59xKa0nID6Q==</t>
  </si>
  <si>
    <t>474925f4-3872-4eb8-b482-f52c89db29a11129</t>
  </si>
  <si>
    <t>AW00021119</t>
  </si>
  <si>
    <t>hAbDn/QrP0eUCVIKmowSuA==</t>
  </si>
  <si>
    <t>474925f4-3872-4eb8-b482-f52c89db29a11130</t>
  </si>
  <si>
    <t>AW00021127</t>
  </si>
  <si>
    <t>hOh7Z9F/VUSmNo2fIA/FCA==</t>
  </si>
  <si>
    <t>474925f4-3872-4eb8-b482-f52c89db29a11131</t>
  </si>
  <si>
    <t>AW00021819</t>
  </si>
  <si>
    <t>f8I0E/f78katL/nmn+iH7g==</t>
  </si>
  <si>
    <t>474925f4-3872-4eb8-b482-f52c89db29a11132</t>
  </si>
  <si>
    <t>AW00022424</t>
  </si>
  <si>
    <t>eryFeizU/kCevW2XRcGnPg==</t>
  </si>
  <si>
    <t>474925f4-3872-4eb8-b482-f52c89db29a11133</t>
  </si>
  <si>
    <t>AW00022501</t>
  </si>
  <si>
    <t>Vl0wejrO1E+e9afPHfHN/A==</t>
  </si>
  <si>
    <t>474925f4-3872-4eb8-b482-f52c89db29a11134</t>
  </si>
  <si>
    <t>AW00022513</t>
  </si>
  <si>
    <t>M+lwz0CAr06lDyJGIw6eyw==</t>
  </si>
  <si>
    <t>474925f4-3872-4eb8-b482-f52c89db29a11135</t>
  </si>
  <si>
    <t>AW00022692</t>
  </si>
  <si>
    <t>onw2s2kfIkiv+lkLbbn72Q==</t>
  </si>
  <si>
    <t>474925f4-3872-4eb8-b482-f52c89db29a11136</t>
  </si>
  <si>
    <t>AW00023958</t>
  </si>
  <si>
    <t>cCvUyCb2+EabWS7l+HYxtw==</t>
  </si>
  <si>
    <t>474925f4-3872-4eb8-b482-f52c89db29a11137</t>
  </si>
  <si>
    <t>AW00023962</t>
  </si>
  <si>
    <t>aMbeqjzb5kOrWo8Gh9dSfg==</t>
  </si>
  <si>
    <t>474925f4-3872-4eb8-b482-f52c89db29a11138</t>
  </si>
  <si>
    <t>AW00024023</t>
  </si>
  <si>
    <t>wsQldRkHkUmheqc3CyzX7g==</t>
  </si>
  <si>
    <t>474925f4-3872-4eb8-b482-f52c89db29a11139</t>
  </si>
  <si>
    <t>AW00024866</t>
  </si>
  <si>
    <t>ramCArSy+kGKX/LwhVAvuw==</t>
  </si>
  <si>
    <t>474925f4-3872-4eb8-b482-f52c89db29a11140</t>
  </si>
  <si>
    <t>AW00025649</t>
  </si>
  <si>
    <t>/ZR5pCngwkugeVdrI/A9cw==</t>
  </si>
  <si>
    <t>474925f4-3872-4eb8-b482-f52c89db29a11141</t>
  </si>
  <si>
    <t>AW00025697</t>
  </si>
  <si>
    <t>uG+ibNf9OkutNOk3tFuEyA==</t>
  </si>
  <si>
    <t>474925f4-3872-4eb8-b482-f52c89db29a11142</t>
  </si>
  <si>
    <t>AW00026881</t>
  </si>
  <si>
    <t>7wAuJLA84UatDN5vVkd2Ow==</t>
  </si>
  <si>
    <t>474925f4-3872-4eb8-b482-f52c89db29a11143</t>
  </si>
  <si>
    <t>AW00026907</t>
  </si>
  <si>
    <t>SsqRahl4G0627vdSkDNiqw==</t>
  </si>
  <si>
    <t>474925f4-3872-4eb8-b482-f52c89db29a11144</t>
  </si>
  <si>
    <t>AW00026972</t>
  </si>
  <si>
    <t>O5CboLVsu0a7D6JaDeHO6g==</t>
  </si>
  <si>
    <t>474925f4-3872-4eb8-b482-f52c89db29a11145</t>
  </si>
  <si>
    <t>AW00027326</t>
  </si>
  <si>
    <t>J/MO44Gzdk2mFbS6C0R29A==</t>
  </si>
  <si>
    <t>474925f4-3872-4eb8-b482-f52c89db29a11146</t>
  </si>
  <si>
    <t>AW00028422</t>
  </si>
  <si>
    <t>2WTahfqc3Eq/QB1Q+VsODA==</t>
  </si>
  <si>
    <t>474925f4-3872-4eb8-b482-f52c89db29a11147</t>
  </si>
  <si>
    <t>AW00028429</t>
  </si>
  <si>
    <t>VmBRlFVTVkmXyw7aJXIoLQ==</t>
  </si>
  <si>
    <t>474925f4-3872-4eb8-b482-f52c89db29a11148</t>
  </si>
  <si>
    <t>AW00012312</t>
  </si>
  <si>
    <t>YmCfQrYzekqOW1+w4Zh7Ig==</t>
  </si>
  <si>
    <t>474925f4-3872-4eb8-b482-f52c89db29a11149</t>
  </si>
  <si>
    <t>AW00013833</t>
  </si>
  <si>
    <t>k7/Wz5sO4USdQGpZ5qDOxQ==</t>
  </si>
  <si>
    <t>474925f4-3872-4eb8-b482-f52c89db29a11150</t>
  </si>
  <si>
    <t>AW00014152</t>
  </si>
  <si>
    <t>2EOEXBfhCEKQty4nBpC7xg==</t>
  </si>
  <si>
    <t>474925f4-3872-4eb8-b482-f52c89db29a11151</t>
  </si>
  <si>
    <t>AW00014203</t>
  </si>
  <si>
    <t>uhubYeYzlU6ljnn6J3EZfw==</t>
  </si>
  <si>
    <t>474925f4-3872-4eb8-b482-f52c89db29a11152</t>
  </si>
  <si>
    <t>AW00014204</t>
  </si>
  <si>
    <t>PflZfvdyfE+yX7zP9nK9ow==</t>
  </si>
  <si>
    <t>474925f4-3872-4eb8-b482-f52c89db29a11153</t>
  </si>
  <si>
    <t>AW00014691</t>
  </si>
  <si>
    <t>4q1c7wnWYkWIV/F8ltvdYQ==</t>
  </si>
  <si>
    <t>474925f4-3872-4eb8-b482-f52c89db29a11154</t>
  </si>
  <si>
    <t>AW00014924</t>
  </si>
  <si>
    <t>VmopgRqxYEuiwSjAaY/tUA==</t>
  </si>
  <si>
    <t>474925f4-3872-4eb8-b482-f52c89db29a11155</t>
  </si>
  <si>
    <t>AW00014959</t>
  </si>
  <si>
    <t>iUo+/Us4sUmgFuN2/uAmqQ==</t>
  </si>
  <si>
    <t>474925f4-3872-4eb8-b482-f52c89db29a11156</t>
  </si>
  <si>
    <t>AW00016042</t>
  </si>
  <si>
    <t>L4cAZtn4Q0aNW/XH9xlBpw==</t>
  </si>
  <si>
    <t>474925f4-3872-4eb8-b482-f52c89db29a11157</t>
  </si>
  <si>
    <t>AW00016186</t>
  </si>
  <si>
    <t>j9fQoopb4Eid0FTnKzT4Ww==</t>
  </si>
  <si>
    <t>474925f4-3872-4eb8-b482-f52c89db29a11158</t>
  </si>
  <si>
    <t>AW00016403</t>
  </si>
  <si>
    <t>zPQ5AFm0Uk66SlioP8M1Cg==</t>
  </si>
  <si>
    <t>474925f4-3872-4eb8-b482-f52c89db29a11159</t>
  </si>
  <si>
    <t>AW00017950</t>
  </si>
  <si>
    <t>E8Ni7LwvmkGakVJebaeJ8w==</t>
  </si>
  <si>
    <t>474925f4-3872-4eb8-b482-f52c89db29a11160</t>
  </si>
  <si>
    <t>AW00018046</t>
  </si>
  <si>
    <t>eAJGnWax1UacU1Mc5Qylug==</t>
  </si>
  <si>
    <t>474925f4-3872-4eb8-b482-f52c89db29a11161</t>
  </si>
  <si>
    <t>AW00018144</t>
  </si>
  <si>
    <t>67tP0JTcTUSzKboxKgjajw==</t>
  </si>
  <si>
    <t>474925f4-3872-4eb8-b482-f52c89db29a11162</t>
  </si>
  <si>
    <t>AW00019039</t>
  </si>
  <si>
    <t>6ZnhzHoj2UCfZnuDHrBzyQ==</t>
  </si>
  <si>
    <t>474925f4-3872-4eb8-b482-f52c89db29a11163</t>
  </si>
  <si>
    <t>AW00019255</t>
  </si>
  <si>
    <t>PYn+r5Z/tUCcgIfMsvokvg==</t>
  </si>
  <si>
    <t>474925f4-3872-4eb8-b482-f52c89db29a11164</t>
  </si>
  <si>
    <t>AW00019463</t>
  </si>
  <si>
    <t>SsPVmMFzpkqFs3gYcvTF7A==</t>
  </si>
  <si>
    <t>474925f4-3872-4eb8-b482-f52c89db29a11165</t>
  </si>
  <si>
    <t>AW00020940</t>
  </si>
  <si>
    <t>OVHbKSbOpk+0sau5Z5sK6w==</t>
  </si>
  <si>
    <t>474925f4-3872-4eb8-b482-f52c89db29a11166</t>
  </si>
  <si>
    <t>AW00021081</t>
  </si>
  <si>
    <t>gLaGTd67gE2vqypY3CxmNg==</t>
  </si>
  <si>
    <t>474925f4-3872-4eb8-b482-f52c89db29a11167</t>
  </si>
  <si>
    <t>AW00021535</t>
  </si>
  <si>
    <t>pmMyfUL1m067h6Sjs88IJQ==</t>
  </si>
  <si>
    <t>474925f4-3872-4eb8-b482-f52c89db29a11168</t>
  </si>
  <si>
    <t>AW00022561</t>
  </si>
  <si>
    <t>VVMcExvMq0yuS6BMr764TA==</t>
  </si>
  <si>
    <t>474925f4-3872-4eb8-b482-f52c89db29a11169</t>
  </si>
  <si>
    <t>AW00022661</t>
  </si>
  <si>
    <t>DT6hKsAQP0Waeulrn9/DOw==</t>
  </si>
  <si>
    <t>474925f4-3872-4eb8-b482-f52c89db29a11170</t>
  </si>
  <si>
    <t>AW00024037</t>
  </si>
  <si>
    <t>fb4471Ii1UaDXHx5cK3S9Q==</t>
  </si>
  <si>
    <t>474925f4-3872-4eb8-b482-f52c89db29a11171</t>
  </si>
  <si>
    <t>AW00024551</t>
  </si>
  <si>
    <t>VvaCESpWFkybEeDI2yOKjQ==</t>
  </si>
  <si>
    <t>474925f4-3872-4eb8-b482-f52c89db29a11172</t>
  </si>
  <si>
    <t>AW00024715</t>
  </si>
  <si>
    <t>kD8Msb+lskKfI2z0Xp5a8w==</t>
  </si>
  <si>
    <t>474925f4-3872-4eb8-b482-f52c89db29a11173</t>
  </si>
  <si>
    <t>AW00025143</t>
  </si>
  <si>
    <t>hTO3EeIg+0ysrN0uYTz5TA==</t>
  </si>
  <si>
    <t>474925f4-3872-4eb8-b482-f52c89db29a11174</t>
  </si>
  <si>
    <t>AW00025607</t>
  </si>
  <si>
    <t>PyacYvG2TEOp337dOPizjQ==</t>
  </si>
  <si>
    <t>474925f4-3872-4eb8-b482-f52c89db29a11175</t>
  </si>
  <si>
    <t>AW00026231</t>
  </si>
  <si>
    <t>IIEj5aWLGUWhDt9P6jY2pg==</t>
  </si>
  <si>
    <t>474925f4-3872-4eb8-b482-f52c89db29a11176</t>
  </si>
  <si>
    <t>AW00026903</t>
  </si>
  <si>
    <t>VfvV5NfmX0OUG9IJ78EEVA==</t>
  </si>
  <si>
    <t>474925f4-3872-4eb8-b482-f52c89db29a11177</t>
  </si>
  <si>
    <t>AW00027335</t>
  </si>
  <si>
    <t>4/YdUlOvzEyt851Zx5UbjQ==</t>
  </si>
  <si>
    <t>474925f4-3872-4eb8-b482-f52c89db29a11178</t>
  </si>
  <si>
    <t>AW00027795</t>
  </si>
  <si>
    <t>LDwTS7H9i0aiv3UALQPGmw==</t>
  </si>
  <si>
    <t>474925f4-3872-4eb8-b482-f52c89db29a11179</t>
  </si>
  <si>
    <t>AW00027933</t>
  </si>
  <si>
    <t>q9X0Zh8zJUqMw5o4nSMCuw==</t>
  </si>
  <si>
    <t>474925f4-3872-4eb8-b482-f52c89db29a11180</t>
  </si>
  <si>
    <t>AW00011339</t>
  </si>
  <si>
    <t>zSs4mWVsrUGfCnlhEFm0Lg==</t>
  </si>
  <si>
    <t>474925f4-3872-4eb8-b482-f52c89db29a11181</t>
  </si>
  <si>
    <t>AW00012211</t>
  </si>
  <si>
    <t>8aRKN5wWy0CehqefidkQ8A==</t>
  </si>
  <si>
    <t>474925f4-3872-4eb8-b482-f52c89db29a11182</t>
  </si>
  <si>
    <t>AW00012389</t>
  </si>
  <si>
    <t>zN6lZFiuREi9hk0iy67Mjw==</t>
  </si>
  <si>
    <t>474925f4-3872-4eb8-b482-f52c89db29a11183</t>
  </si>
  <si>
    <t>AW00012393</t>
  </si>
  <si>
    <t>PUHWzzxaeUi/Gg7WgqsA0Q==</t>
  </si>
  <si>
    <t>474925f4-3872-4eb8-b482-f52c89db29a11184</t>
  </si>
  <si>
    <t>AW00012651</t>
  </si>
  <si>
    <t>9bmtSR9OQECorxO1lpwdgg==</t>
  </si>
  <si>
    <t>474925f4-3872-4eb8-b482-f52c89db29a11185</t>
  </si>
  <si>
    <t>AW00012716</t>
  </si>
  <si>
    <t>7n6+v7nP70CwT7LSKU1imw==</t>
  </si>
  <si>
    <t>474925f4-3872-4eb8-b482-f52c89db29a11186</t>
  </si>
  <si>
    <t>AW00013506</t>
  </si>
  <si>
    <t>CyRAfX6ab0K3M1oeQ9CPHA==</t>
  </si>
  <si>
    <t>474925f4-3872-4eb8-b482-f52c89db29a11187</t>
  </si>
  <si>
    <t>AW00013667</t>
  </si>
  <si>
    <t>ZoNTVmHrR0mnYqaVH0aIkQ==</t>
  </si>
  <si>
    <t>474925f4-3872-4eb8-b482-f52c89db29a11188</t>
  </si>
  <si>
    <t>AW00014780</t>
  </si>
  <si>
    <t>ZxNoXIhhu0+9//DARLinbA==</t>
  </si>
  <si>
    <t>474925f4-3872-4eb8-b482-f52c89db29a11189</t>
  </si>
  <si>
    <t>AW00015658</t>
  </si>
  <si>
    <t>8lD7jP4s5UK/Dt8WkiU2Cw==</t>
  </si>
  <si>
    <t>474925f4-3872-4eb8-b482-f52c89db29a11190</t>
  </si>
  <si>
    <t>AW00015710</t>
  </si>
  <si>
    <t>gWz41GR61EiqIdxh/t8cNw==</t>
  </si>
  <si>
    <t>474925f4-3872-4eb8-b482-f52c89db29a11191</t>
  </si>
  <si>
    <t>AW00016265</t>
  </si>
  <si>
    <t>IKgwiyofBEiTppjCI8OkKQ==</t>
  </si>
  <si>
    <t>474925f4-3872-4eb8-b482-f52c89db29a11192</t>
  </si>
  <si>
    <t>AW00016436</t>
  </si>
  <si>
    <t>/Fxnz1duo0ezHm+o/Ris6Q==</t>
  </si>
  <si>
    <t>474925f4-3872-4eb8-b482-f52c89db29a11193</t>
  </si>
  <si>
    <t>AW00020581</t>
  </si>
  <si>
    <t>sbPxuhr3E0O7p0Vpn4qw0g==</t>
  </si>
  <si>
    <t>474925f4-3872-4eb8-b482-f52c89db29a11194</t>
  </si>
  <si>
    <t>AW00020826</t>
  </si>
  <si>
    <t>/BNv0sEjXUyOtnKGpKk6gA==</t>
  </si>
  <si>
    <t>474925f4-3872-4eb8-b482-f52c89db29a11195</t>
  </si>
  <si>
    <t>AW00020883</t>
  </si>
  <si>
    <t>eoljJp4130qQsgMR/PRupQ==</t>
  </si>
  <si>
    <t>474925f4-3872-4eb8-b482-f52c89db29a11196</t>
  </si>
  <si>
    <t>AW00021058</t>
  </si>
  <si>
    <t>NIJMC4+4V0mwfASccVqtsg==</t>
  </si>
  <si>
    <t>474925f4-3872-4eb8-b482-f52c89db29a11197</t>
  </si>
  <si>
    <t>AW00021132</t>
  </si>
  <si>
    <t>Ephae63sLUiLdSUZT6sgCQ==</t>
  </si>
  <si>
    <t>474925f4-3872-4eb8-b482-f52c89db29a11198</t>
  </si>
  <si>
    <t>AW00022419</t>
  </si>
  <si>
    <t>ARJ151acCUKy+W0z3aVeFA==</t>
  </si>
  <si>
    <t>474925f4-3872-4eb8-b482-f52c89db29a11199</t>
  </si>
  <si>
    <t>AW00022445</t>
  </si>
  <si>
    <t>G6igysu62UiVaj6RSEWg5Q==</t>
  </si>
  <si>
    <t>474925f4-3872-4eb8-b482-f52c89db29a11200</t>
  </si>
  <si>
    <t>AW00023637</t>
  </si>
  <si>
    <t>wzn6C86FGUOajrZb17nhNA==</t>
  </si>
  <si>
    <t>474925f4-3872-4eb8-b482-f52c89db29a11201</t>
  </si>
  <si>
    <t>AW00023973</t>
  </si>
  <si>
    <t>GZP6+eCMwk2p6xlcCkRnmw==</t>
  </si>
  <si>
    <t>474925f4-3872-4eb8-b482-f52c89db29a11202</t>
  </si>
  <si>
    <t>AW00024062</t>
  </si>
  <si>
    <t>wTBbqti/o0eugEAgXG+Y3Q==</t>
  </si>
  <si>
    <t>474925f4-3872-4eb8-b482-f52c89db29a11203</t>
  </si>
  <si>
    <t>AW00024063</t>
  </si>
  <si>
    <t>wexvTFPuHEKneg4wzPn9QA==</t>
  </si>
  <si>
    <t>474925f4-3872-4eb8-b482-f52c89db29a11204</t>
  </si>
  <si>
    <t>AW00024140</t>
  </si>
  <si>
    <t>UlhPLkiD/kWkYYtlTmdT1Q==</t>
  </si>
  <si>
    <t>474925f4-3872-4eb8-b482-f52c89db29a11205</t>
  </si>
  <si>
    <t>AW00026225</t>
  </si>
  <si>
    <t>r+tH8d/Kkk6UOTiz2QM92Q==</t>
  </si>
  <si>
    <t>474925f4-3872-4eb8-b482-f52c89db29a11206</t>
  </si>
  <si>
    <t>AW00026950</t>
  </si>
  <si>
    <t>3rz2O3gNa0qEsF5ZWtYRIA==</t>
  </si>
  <si>
    <t>474925f4-3872-4eb8-b482-f52c89db29a11207</t>
  </si>
  <si>
    <t>AW00029397</t>
  </si>
  <si>
    <t>E9eZLASCxk6yyssvaVpncg==</t>
  </si>
  <si>
    <t>474925f4-3872-4eb8-b482-f52c89db29a11208</t>
  </si>
  <si>
    <t>AW00011564</t>
  </si>
  <si>
    <t>+lkkhIBJ8Uy3D6GycDPdvg==</t>
  </si>
  <si>
    <t>474925f4-3872-4eb8-b482-f52c89db29a11209</t>
  </si>
  <si>
    <t>AW00012377</t>
  </si>
  <si>
    <t>UsjDeq5TZ0WYrRx+JlI/dA==</t>
  </si>
  <si>
    <t>474925f4-3872-4eb8-b482-f52c89db29a11210</t>
  </si>
  <si>
    <t>AW00012401</t>
  </si>
  <si>
    <t>9pOxwNhad0KpyilgVCF0Yw==</t>
  </si>
  <si>
    <t>474925f4-3872-4eb8-b482-f52c89db29a11211</t>
  </si>
  <si>
    <t>AW00012498</t>
  </si>
  <si>
    <t>pXPbz4/mQE6skQtiChISKw==</t>
  </si>
  <si>
    <t>474925f4-3872-4eb8-b482-f52c89db29a11212</t>
  </si>
  <si>
    <t>AW00014139</t>
  </si>
  <si>
    <t>oD4UFoo9eE2oPoGj6GWjOg==</t>
  </si>
  <si>
    <t>474925f4-3872-4eb8-b482-f52c89db29a11213</t>
  </si>
  <si>
    <t>AW00014945</t>
  </si>
  <si>
    <t>yeV8YkTw+EOketgoZtVpXA==</t>
  </si>
  <si>
    <t>474925f4-3872-4eb8-b482-f52c89db29a11214</t>
  </si>
  <si>
    <t>AW00015697</t>
  </si>
  <si>
    <t>zB2+4W5M1km4tic1L4D38g==</t>
  </si>
  <si>
    <t>474925f4-3872-4eb8-b482-f52c89db29a11215</t>
  </si>
  <si>
    <t>AW00016304</t>
  </si>
  <si>
    <t>TdkoA+q7eUytYU6XuheVAg==</t>
  </si>
  <si>
    <t>474925f4-3872-4eb8-b482-f52c89db29a11216</t>
  </si>
  <si>
    <t>AW00016556</t>
  </si>
  <si>
    <t>t0KP67ZMW02a5H2qHy2Aaw==</t>
  </si>
  <si>
    <t>474925f4-3872-4eb8-b482-f52c89db29a11217</t>
  </si>
  <si>
    <t>AW00017200</t>
  </si>
  <si>
    <t>w5QU04eD+UyJKwXVUWEx9w==</t>
  </si>
  <si>
    <t>474925f4-3872-4eb8-b482-f52c89db29a11218</t>
  </si>
  <si>
    <t>AW00017742</t>
  </si>
  <si>
    <t>o3yl7NcItEmnteuj8YOJDw==</t>
  </si>
  <si>
    <t>474925f4-3872-4eb8-b482-f52c89db29a11219</t>
  </si>
  <si>
    <t>AW00017818</t>
  </si>
  <si>
    <t>CW06wd+9T0m2qRHmnFQkSw==</t>
  </si>
  <si>
    <t>474925f4-3872-4eb8-b482-f52c89db29a11220</t>
  </si>
  <si>
    <t>AW00017947</t>
  </si>
  <si>
    <t>c7ZG+6KspEW57HAK04+iuA==</t>
  </si>
  <si>
    <t>474925f4-3872-4eb8-b482-f52c89db29a11221</t>
  </si>
  <si>
    <t>AW00018035</t>
  </si>
  <si>
    <t>6360X3R9EEuY1utpaScKfg==</t>
  </si>
  <si>
    <t>474925f4-3872-4eb8-b482-f52c89db29a11222</t>
  </si>
  <si>
    <t>AW00018635</t>
  </si>
  <si>
    <t>TS5KWQBjD0e91uefJ92WVQ==</t>
  </si>
  <si>
    <t>474925f4-3872-4eb8-b482-f52c89db29a11223</t>
  </si>
  <si>
    <t>AW00021097</t>
  </si>
  <si>
    <t>Nf7B8O5uM0+8HdRMymNRzA==</t>
  </si>
  <si>
    <t>474925f4-3872-4eb8-b482-f52c89db29a11224</t>
  </si>
  <si>
    <t>AW00021663</t>
  </si>
  <si>
    <t>2qHuTMeg4kSRTqjcLvrq3A==</t>
  </si>
  <si>
    <t>474925f4-3872-4eb8-b482-f52c89db29a11225</t>
  </si>
  <si>
    <t>AW00021835</t>
  </si>
  <si>
    <t>F4EDuPZwCUiH85U3uyHGZA==</t>
  </si>
  <si>
    <t>474925f4-3872-4eb8-b482-f52c89db29a11226</t>
  </si>
  <si>
    <t>AW00021868</t>
  </si>
  <si>
    <t>uz0CNncbUESCUW/VtxsJ1w==</t>
  </si>
  <si>
    <t>474925f4-3872-4eb8-b482-f52c89db29a11227</t>
  </si>
  <si>
    <t>AW00022380</t>
  </si>
  <si>
    <t>ww9+sDv8H06brhn/iWvP3g==</t>
  </si>
  <si>
    <t>474925f4-3872-4eb8-b482-f52c89db29a11228</t>
  </si>
  <si>
    <t>AW00022459</t>
  </si>
  <si>
    <t>jYnQfokRkEK6kcOKIVSdlw==</t>
  </si>
  <si>
    <t>474925f4-3872-4eb8-b482-f52c89db29a11229</t>
  </si>
  <si>
    <t>AW00022509</t>
  </si>
  <si>
    <t>ehVST14ZIkauET4O1A92oQ==</t>
  </si>
  <si>
    <t>474925f4-3872-4eb8-b482-f52c89db29a11230</t>
  </si>
  <si>
    <t>AW00022617</t>
  </si>
  <si>
    <t>NYpdjWtLsUS6tQ0oLDJLVQ==</t>
  </si>
  <si>
    <t>474925f4-3872-4eb8-b482-f52c89db29a11231</t>
  </si>
  <si>
    <t>AW00022805</t>
  </si>
  <si>
    <t>ADjx2PTvm0eh3vpOIZXXMA==</t>
  </si>
  <si>
    <t>474925f4-3872-4eb8-b482-f52c89db29a11232</t>
  </si>
  <si>
    <t>AW00023233</t>
  </si>
  <si>
    <t>lTRmhC7MBEmq4JkrnYq5Tg==</t>
  </si>
  <si>
    <t>474925f4-3872-4eb8-b482-f52c89db29a11233</t>
  </si>
  <si>
    <t>AW00024107</t>
  </si>
  <si>
    <t>qQAMhSwhVkSYXhwPavf3SA==</t>
  </si>
  <si>
    <t>474925f4-3872-4eb8-b482-f52c89db29a11234</t>
  </si>
  <si>
    <t>AW00024690</t>
  </si>
  <si>
    <t>OWxz0UUD/kuzniZFAByJjg==</t>
  </si>
  <si>
    <t>474925f4-3872-4eb8-b482-f52c89db29a11235</t>
  </si>
  <si>
    <t>AW00024873</t>
  </si>
  <si>
    <t>BSsG2h2SyEeD2JJWbOiAoA==</t>
  </si>
  <si>
    <t>474925f4-3872-4eb8-b482-f52c89db29a11236</t>
  </si>
  <si>
    <t>AW00025602</t>
  </si>
  <si>
    <t>5z+rCLRJeUaXpDZPKkOXvA==</t>
  </si>
  <si>
    <t>474925f4-3872-4eb8-b482-f52c89db29a11237</t>
  </si>
  <si>
    <t>AW00025664</t>
  </si>
  <si>
    <t>oR7OYt1rMkGKTdQq2wWGLg==</t>
  </si>
  <si>
    <t>474925f4-3872-4eb8-b482-f52c89db29a11238</t>
  </si>
  <si>
    <t>AW00025772</t>
  </si>
  <si>
    <t>hJi7806ZD0mS5pz5/eFIkA==</t>
  </si>
  <si>
    <t>474925f4-3872-4eb8-b482-f52c89db29a11239</t>
  </si>
  <si>
    <t>AW00025780</t>
  </si>
  <si>
    <t>1OmubfnFrkudSuPGhbVSNw==</t>
  </si>
  <si>
    <t>474925f4-3872-4eb8-b482-f52c89db29a11240</t>
  </si>
  <si>
    <t>AW00027173</t>
  </si>
  <si>
    <t>gbbdR4y7ZU6T+Fbv+6hKtg==</t>
  </si>
  <si>
    <t>474925f4-3872-4eb8-b482-f52c89db29a11241</t>
  </si>
  <si>
    <t>AW00027761</t>
  </si>
  <si>
    <t>HQWu0gpyhUCiOxsNsPtDkA==</t>
  </si>
  <si>
    <t>474925f4-3872-4eb8-b482-f52c89db29a11242</t>
  </si>
  <si>
    <t>AW00028513</t>
  </si>
  <si>
    <t>xG4HsmnEoEK18tvwrZq8/w==</t>
  </si>
  <si>
    <t>474925f4-3872-4eb8-b482-f52c89db29a11243</t>
  </si>
  <si>
    <t>AW00011411</t>
  </si>
  <si>
    <t>Mv6qDAmkDUeiu7bfbH/8Ig==</t>
  </si>
  <si>
    <t>474925f4-3872-4eb8-b482-f52c89db29a11244</t>
  </si>
  <si>
    <t>AW00012223</t>
  </si>
  <si>
    <t>4vCbUcrJy0uzD8D0JxO8kA==</t>
  </si>
  <si>
    <t>474925f4-3872-4eb8-b482-f52c89db29a11245</t>
  </si>
  <si>
    <t>AW00012228</t>
  </si>
  <si>
    <t>bGp2JWH7HkWKaddDRxEqYQ==</t>
  </si>
  <si>
    <t>474925f4-3872-4eb8-b482-f52c89db29a11246</t>
  </si>
  <si>
    <t>AW00012236</t>
  </si>
  <si>
    <t>H0ob1ZPB6EWq9Mi777eCJA==</t>
  </si>
  <si>
    <t>474925f4-3872-4eb8-b482-f52c89db29a11247</t>
  </si>
  <si>
    <t>AW00012276</t>
  </si>
  <si>
    <t>dfhvFv9WkUKqnxEzSOKLlQ==</t>
  </si>
  <si>
    <t>474925f4-3872-4eb8-b482-f52c89db29a11248</t>
  </si>
  <si>
    <t>AW00012470</t>
  </si>
  <si>
    <t>UAdISdBfeEee647+u5dHxQ==</t>
  </si>
  <si>
    <t>474925f4-3872-4eb8-b482-f52c89db29a11249</t>
  </si>
  <si>
    <t>AW00013260</t>
  </si>
  <si>
    <t>VnDhwtEbfUC4A3OmbJkTdg==</t>
  </si>
  <si>
    <t>474925f4-3872-4eb8-b482-f52c89db29a11250</t>
  </si>
  <si>
    <t>AW00014164</t>
  </si>
  <si>
    <t>Hahh54jho06Hd6QbZZVEnQ==</t>
  </si>
  <si>
    <t>474925f4-3872-4eb8-b482-f52c89db29a11251</t>
  </si>
  <si>
    <t>AW00016419</t>
  </si>
  <si>
    <t>Yz05tflXCkGZfNEaPLOXog==</t>
  </si>
  <si>
    <t>474925f4-3872-4eb8-b482-f52c89db29a11252</t>
  </si>
  <si>
    <t>AW00016825</t>
  </si>
  <si>
    <t>lZjm1S4GgEii2xLTzghl1Q==</t>
  </si>
  <si>
    <t>474925f4-3872-4eb8-b482-f52c89db29a11253</t>
  </si>
  <si>
    <t>AW00017096</t>
  </si>
  <si>
    <t>CNeU5MrGnU+Gk941fZbxgQ==</t>
  </si>
  <si>
    <t>474925f4-3872-4eb8-b482-f52c89db29a11254</t>
  </si>
  <si>
    <t>AW00017191</t>
  </si>
  <si>
    <t>740UGWRGrkqfKSpqPjl0DA==</t>
  </si>
  <si>
    <t>474925f4-3872-4eb8-b482-f52c89db29a11255</t>
  </si>
  <si>
    <t>AW00017934</t>
  </si>
  <si>
    <t>YukNGNG9pkSGLqpsSFco6w==</t>
  </si>
  <si>
    <t>474925f4-3872-4eb8-b482-f52c89db29a11256</t>
  </si>
  <si>
    <t>AW00018006</t>
  </si>
  <si>
    <t>sXZ+gncxjECUbs/QRYwpww==</t>
  </si>
  <si>
    <t>474925f4-3872-4eb8-b482-f52c89db29a11257</t>
  </si>
  <si>
    <t>AW00020805</t>
  </si>
  <si>
    <t>EK/bqhsAt0u1xjGBG3wTDQ==</t>
  </si>
  <si>
    <t>474925f4-3872-4eb8-b482-f52c89db29a11258</t>
  </si>
  <si>
    <t>AW00020923</t>
  </si>
  <si>
    <t>G3SwtdFCWUSqxl9BvLnZSw==</t>
  </si>
  <si>
    <t>474925f4-3872-4eb8-b482-f52c89db29a11259</t>
  </si>
  <si>
    <t>AW00021853</t>
  </si>
  <si>
    <t>9AMerZHMS0289CgVgTg56A==</t>
  </si>
  <si>
    <t>474925f4-3872-4eb8-b482-f52c89db29a11260</t>
  </si>
  <si>
    <t>AW00022494</t>
  </si>
  <si>
    <t>6pPSNBsxyk+zuPi77iG47w==</t>
  </si>
  <si>
    <t>474925f4-3872-4eb8-b482-f52c89db29a11261</t>
  </si>
  <si>
    <t>AW00022821</t>
  </si>
  <si>
    <t>6E7CmLq8Gka+u3rfmGA4UA==</t>
  </si>
  <si>
    <t>474925f4-3872-4eb8-b482-f52c89db29a11262</t>
  </si>
  <si>
    <t>AW00023764</t>
  </si>
  <si>
    <t>mxtFSwEFI0+aUjKsKIcXQA==</t>
  </si>
  <si>
    <t>474925f4-3872-4eb8-b482-f52c89db29a11263</t>
  </si>
  <si>
    <t>AW00023902</t>
  </si>
  <si>
    <t>Pi+jHplVaUu8MEeEnBqpNA==</t>
  </si>
  <si>
    <t>474925f4-3872-4eb8-b482-f52c89db29a11264</t>
  </si>
  <si>
    <t>AW00023925</t>
  </si>
  <si>
    <t>L4/Czon0sECay2RcJ7UlsQ==</t>
  </si>
  <si>
    <t>474925f4-3872-4eb8-b482-f52c89db29a11265</t>
  </si>
  <si>
    <t>AW00024033</t>
  </si>
  <si>
    <t>x/6eMyVwJ0qwqT+PhaXr5g==</t>
  </si>
  <si>
    <t>474925f4-3872-4eb8-b482-f52c89db29a11266</t>
  </si>
  <si>
    <t>AW00024041</t>
  </si>
  <si>
    <t>5w565pOAjEuhyk54bh9yVg==</t>
  </si>
  <si>
    <t>474925f4-3872-4eb8-b482-f52c89db29a11267</t>
  </si>
  <si>
    <t>AW00024066</t>
  </si>
  <si>
    <t>eFgsKSZoPEiCPfYi5unvFg==</t>
  </si>
  <si>
    <t>474925f4-3872-4eb8-b482-f52c89db29a11268</t>
  </si>
  <si>
    <t>AW00024127</t>
  </si>
  <si>
    <t>IzZ96/aO9Eukju4OIVlfBw==</t>
  </si>
  <si>
    <t>474925f4-3872-4eb8-b482-f52c89db29a11269</t>
  </si>
  <si>
    <t>AW00024719</t>
  </si>
  <si>
    <t>2Dpv14ZTAEewDp92YerBkw==</t>
  </si>
  <si>
    <t>474925f4-3872-4eb8-b482-f52c89db29a11270</t>
  </si>
  <si>
    <t>AW00025524</t>
  </si>
  <si>
    <t>72iYISiyqkuQQ7Rs8bDgCQ==</t>
  </si>
  <si>
    <t>474925f4-3872-4eb8-b482-f52c89db29a11271</t>
  </si>
  <si>
    <t>AW00025650</t>
  </si>
  <si>
    <t>hiMbBIjLp0CIsWJC0UkXpw==</t>
  </si>
  <si>
    <t>474925f4-3872-4eb8-b482-f52c89db29a11272</t>
  </si>
  <si>
    <t>AW00026819</t>
  </si>
  <si>
    <t>kMJ2vqqgD0W5zkHzK+7iHQ==</t>
  </si>
  <si>
    <t>474925f4-3872-4eb8-b482-f52c89db29a11273</t>
  </si>
  <si>
    <t>AW00026983</t>
  </si>
  <si>
    <t>krdbVtI5KEK8pzY1eyk81w==</t>
  </si>
  <si>
    <t>474925f4-3872-4eb8-b482-f52c89db29a11274</t>
  </si>
  <si>
    <t>AW00027183</t>
  </si>
  <si>
    <t>VstBCchrpUKCKBUvGKD2/A==</t>
  </si>
  <si>
    <t>474925f4-3872-4eb8-b482-f52c89db29a11275</t>
  </si>
  <si>
    <t>AW00027320</t>
  </si>
  <si>
    <t>t0jdJfIN4kKErkM4gXHWig==</t>
  </si>
  <si>
    <t>474925f4-3872-4eb8-b482-f52c89db29a11276</t>
  </si>
  <si>
    <t>AW00027943</t>
  </si>
  <si>
    <t>aVJPB4bfSEakWsqtrFkRhA==</t>
  </si>
  <si>
    <t>474925f4-3872-4eb8-b482-f52c89db29a11277</t>
  </si>
  <si>
    <t>AW00028450</t>
  </si>
  <si>
    <t>+Obo67/99E+UTWWXfyjLKA==</t>
  </si>
  <si>
    <t>474925f4-3872-4eb8-b482-f52c89db29a11278</t>
  </si>
  <si>
    <t>AW00028554</t>
  </si>
  <si>
    <t>5CG4gPsdaEaqXwXsto6xFg==</t>
  </si>
  <si>
    <t>474925f4-3872-4eb8-b482-f52c89db29a11279</t>
  </si>
  <si>
    <t>AW00011389</t>
  </si>
  <si>
    <t>+373PuAWj0GfvNI+o7ZSJQ==</t>
  </si>
  <si>
    <t>474925f4-3872-4eb8-b482-f52c89db29a11280</t>
  </si>
  <si>
    <t>AW00012484</t>
  </si>
  <si>
    <t>irMrIlxwLUibtwZOTkIUYQ==</t>
  </si>
  <si>
    <t>474925f4-3872-4eb8-b482-f52c89db29a11281</t>
  </si>
  <si>
    <t>AW00012501</t>
  </si>
  <si>
    <t>unA+4Ci0h0qZH5ZqPJ9+Yg==</t>
  </si>
  <si>
    <t>474925f4-3872-4eb8-b482-f52c89db29a11282</t>
  </si>
  <si>
    <t>AW00013666</t>
  </si>
  <si>
    <t>Ad9hbnLsY0WlSxAQ6Ys2gw==</t>
  </si>
  <si>
    <t>474925f4-3872-4eb8-b482-f52c89db29a11283</t>
  </si>
  <si>
    <t>AW00013789</t>
  </si>
  <si>
    <t>bpFM7JQ4BUKCyZixlHcABw==</t>
  </si>
  <si>
    <t>474925f4-3872-4eb8-b482-f52c89db29a11284</t>
  </si>
  <si>
    <t>AW00014140</t>
  </si>
  <si>
    <t>DHBxd7049UqV6BiPnwSpkg==</t>
  </si>
  <si>
    <t>474925f4-3872-4eb8-b482-f52c89db29a11285</t>
  </si>
  <si>
    <t>AW00014527</t>
  </si>
  <si>
    <t>deW+xeYj7ECUy/0ZXIA5Mg==</t>
  </si>
  <si>
    <t>474925f4-3872-4eb8-b482-f52c89db29a11286</t>
  </si>
  <si>
    <t>AW00014713</t>
  </si>
  <si>
    <t>P9CePQyFJk+iFNj5UqsXvg==</t>
  </si>
  <si>
    <t>474925f4-3872-4eb8-b482-f52c89db29a11287</t>
  </si>
  <si>
    <t>AW00014997</t>
  </si>
  <si>
    <t>FMmKZII1FESHSwTH+CUMsQ==</t>
  </si>
  <si>
    <t>474925f4-3872-4eb8-b482-f52c89db29a11288</t>
  </si>
  <si>
    <t>AW00015927</t>
  </si>
  <si>
    <t>4HJKDsEM0EGwfpmbHuKSww==</t>
  </si>
  <si>
    <t>474925f4-3872-4eb8-b482-f52c89db29a11289</t>
  </si>
  <si>
    <t>AW00016034</t>
  </si>
  <si>
    <t>flcYAZR4C0yKSc/Lnebelg==</t>
  </si>
  <si>
    <t>474925f4-3872-4eb8-b482-f52c89db29a11290</t>
  </si>
  <si>
    <t>AW00016278</t>
  </si>
  <si>
    <t>CzLn1Apq6UuiF75CNPIs5g==</t>
  </si>
  <si>
    <t>474925f4-3872-4eb8-b482-f52c89db29a11291</t>
  </si>
  <si>
    <t>AW00016411</t>
  </si>
  <si>
    <t>7G9V8JaZiEGsrO+HLCtAIQ==</t>
  </si>
  <si>
    <t>474925f4-3872-4eb8-b482-f52c89db29a11292</t>
  </si>
  <si>
    <t>AW00016538</t>
  </si>
  <si>
    <t>nlPXinekqk60tsSl7saNYg==</t>
  </si>
  <si>
    <t>474925f4-3872-4eb8-b482-f52c89db29a11293</t>
  </si>
  <si>
    <t>AW00017877</t>
  </si>
  <si>
    <t>Roc8D2e80U6a/62M/Ajmfg==</t>
  </si>
  <si>
    <t>474925f4-3872-4eb8-b482-f52c89db29a11294</t>
  </si>
  <si>
    <t>AW00017935</t>
  </si>
  <si>
    <t>Gbb85OcFeUSF5aKZyGsEgQ==</t>
  </si>
  <si>
    <t>474925f4-3872-4eb8-b482-f52c89db29a11295</t>
  </si>
  <si>
    <t>AW00018027</t>
  </si>
  <si>
    <t>zaK84Eh7lkSDnMlYGQ1vzQ==</t>
  </si>
  <si>
    <t>474925f4-3872-4eb8-b482-f52c89db29a11296</t>
  </si>
  <si>
    <t>AW00019339</t>
  </si>
  <si>
    <t>sHkxCwYzM0qw5k1T+OP7Qg==</t>
  </si>
  <si>
    <t>474925f4-3872-4eb8-b482-f52c89db29a11297</t>
  </si>
  <si>
    <t>AW00020833</t>
  </si>
  <si>
    <t>xmCG3zQ1jEOkzVg59EcKTg==</t>
  </si>
  <si>
    <t>474925f4-3872-4eb8-b482-f52c89db29a11298</t>
  </si>
  <si>
    <t>AW00021816</t>
  </si>
  <si>
    <t>mHxGorHj30+ATXobdLpXPA==</t>
  </si>
  <si>
    <t>474925f4-3872-4eb8-b482-f52c89db29a11299</t>
  </si>
  <si>
    <t>AW00021821</t>
  </si>
  <si>
    <t>CizyTgyAN0itltdcBjZFtg==</t>
  </si>
  <si>
    <t>474925f4-3872-4eb8-b482-f52c89db29a11300</t>
  </si>
  <si>
    <t>AW00021828</t>
  </si>
  <si>
    <t>YmVOdMTR0ECZQAGIfBCHTA==</t>
  </si>
  <si>
    <t>474925f4-3872-4eb8-b482-f52c89db29a11301</t>
  </si>
  <si>
    <t>AW00021851</t>
  </si>
  <si>
    <t>cDmWbTMRSEWA8fAk191bcQ==</t>
  </si>
  <si>
    <t>474925f4-3872-4eb8-b482-f52c89db29a11302</t>
  </si>
  <si>
    <t>AW00022507</t>
  </si>
  <si>
    <t>2ZvnBUzY2ESxxVdtobMCPQ==</t>
  </si>
  <si>
    <t>474925f4-3872-4eb8-b482-f52c89db29a11303</t>
  </si>
  <si>
    <t>AW00022638</t>
  </si>
  <si>
    <t>EKMLHnKu7EWpyXVcv4xmXw==</t>
  </si>
  <si>
    <t>474925f4-3872-4eb8-b482-f52c89db29a11304</t>
  </si>
  <si>
    <t>AW00022677</t>
  </si>
  <si>
    <t>vMmUyMOV2kee3YvpM53rdw==</t>
  </si>
  <si>
    <t>474925f4-3872-4eb8-b482-f52c89db29a11305</t>
  </si>
  <si>
    <t>AW00023228</t>
  </si>
  <si>
    <t>k52FdrVRbE2H2J9C0vkU3w==</t>
  </si>
  <si>
    <t>474925f4-3872-4eb8-b482-f52c89db29a11306</t>
  </si>
  <si>
    <t>AW00024053</t>
  </si>
  <si>
    <t>ogOICPGmgUW/KpB6PzZoSg==</t>
  </si>
  <si>
    <t>474925f4-3872-4eb8-b482-f52c89db29a11307</t>
  </si>
  <si>
    <t>AW00024875</t>
  </si>
  <si>
    <t>ED/mtfWWO0OjVKv88PAzAA==</t>
  </si>
  <si>
    <t>474925f4-3872-4eb8-b482-f52c89db29a11308</t>
  </si>
  <si>
    <t>AW00025601</t>
  </si>
  <si>
    <t>CE7dAHzuzkCNsmHuiYw+lw==</t>
  </si>
  <si>
    <t>474925f4-3872-4eb8-b482-f52c89db29a11309</t>
  </si>
  <si>
    <t>AW00025674</t>
  </si>
  <si>
    <t>nG/X/miADUm060M3ZnRBnw==</t>
  </si>
  <si>
    <t>474925f4-3872-4eb8-b482-f52c89db29a11310</t>
  </si>
  <si>
    <t>AW00025744</t>
  </si>
  <si>
    <t>GajY5caZEEaW9kGMy+LHug==</t>
  </si>
  <si>
    <t>474925f4-3872-4eb8-b482-f52c89db29a11311</t>
  </si>
  <si>
    <t>AW00025794</t>
  </si>
  <si>
    <t>jSVQbGokBkaVJPLyu/4gjA==</t>
  </si>
  <si>
    <t>474925f4-3872-4eb8-b482-f52c89db29a11312</t>
  </si>
  <si>
    <t>AW00026038</t>
  </si>
  <si>
    <t>Q8kP4BiB1EWum4A7zp0iAA==</t>
  </si>
  <si>
    <t>474925f4-3872-4eb8-b482-f52c89db29a11313</t>
  </si>
  <si>
    <t>AW00026415</t>
  </si>
  <si>
    <t>NSnrbWscj0qnMtEzBne3zg==</t>
  </si>
  <si>
    <t>474925f4-3872-4eb8-b482-f52c89db29a11314</t>
  </si>
  <si>
    <t>AW00027127</t>
  </si>
  <si>
    <t>EUUo01Oyuk+ihigVf5Moog==</t>
  </si>
  <si>
    <t>474925f4-3872-4eb8-b482-f52c89db29a11315</t>
  </si>
  <si>
    <t>AW00027900</t>
  </si>
  <si>
    <t>d5ySbKevFkmLSVX9C4Eplw==</t>
  </si>
  <si>
    <t>474925f4-3872-4eb8-b482-f52c89db29a11316</t>
  </si>
  <si>
    <t>AW00027932</t>
  </si>
  <si>
    <t>+BrxgIrdfUOItSm44L6lLQ==</t>
  </si>
  <si>
    <t>474925f4-3872-4eb8-b482-f52c89db29a11317</t>
  </si>
  <si>
    <t>AW00027952</t>
  </si>
  <si>
    <t>Ax6632eV10mGhTXoyaVeJw==</t>
  </si>
  <si>
    <t>474925f4-3872-4eb8-b482-f52c89db29a11318</t>
  </si>
  <si>
    <t>AW00028700</t>
  </si>
  <si>
    <t>lfwiWnT8LEebXe/iKI4/vQ==</t>
  </si>
  <si>
    <t>474925f4-3872-4eb8-b482-f52c89db29a11319</t>
  </si>
  <si>
    <t>AW00012298</t>
  </si>
  <si>
    <t>e1C61Z4q6UeWVZlyzZV4oA==</t>
  </si>
  <si>
    <t>474925f4-3872-4eb8-b482-f52c89db29a11320</t>
  </si>
  <si>
    <t>AW00012330</t>
  </si>
  <si>
    <t>TRSlLxMxUUOs+zErfbeFcw==</t>
  </si>
  <si>
    <t>474925f4-3872-4eb8-b482-f52c89db29a11321</t>
  </si>
  <si>
    <t>AW00012807</t>
  </si>
  <si>
    <t>AmAwHHQIeECKaZBsFrjX9A==</t>
  </si>
  <si>
    <t>474925f4-3872-4eb8-b482-f52c89db29a11322</t>
  </si>
  <si>
    <t>AW00013682</t>
  </si>
  <si>
    <t>ppwjZ9v+bk2sj/AYJOuUcA==</t>
  </si>
  <si>
    <t>474925f4-3872-4eb8-b482-f52c89db29a11323</t>
  </si>
  <si>
    <t>AW00013808</t>
  </si>
  <si>
    <t>F1wucPkxmEO+widjoacnHA==</t>
  </si>
  <si>
    <t>474925f4-3872-4eb8-b482-f52c89db29a11324</t>
  </si>
  <si>
    <t>AW00014543</t>
  </si>
  <si>
    <t>LQmw5blYXk2ZcljBQmjpYw==</t>
  </si>
  <si>
    <t>474925f4-3872-4eb8-b482-f52c89db29a11325</t>
  </si>
  <si>
    <t>AW00014769</t>
  </si>
  <si>
    <t>MqNhio4aMUyM3Or/Oz6k4Q==</t>
  </si>
  <si>
    <t>474925f4-3872-4eb8-b482-f52c89db29a11326</t>
  </si>
  <si>
    <t>AW00016298</t>
  </si>
  <si>
    <t>pk6+xiz9m0Gyf9QqMpgCiw==</t>
  </si>
  <si>
    <t>474925f4-3872-4eb8-b482-f52c89db29a11327</t>
  </si>
  <si>
    <t>AW00016587</t>
  </si>
  <si>
    <t>eFvDoM1RPECvU3AK1sqtNw==</t>
  </si>
  <si>
    <t>474925f4-3872-4eb8-b482-f52c89db29a11328</t>
  </si>
  <si>
    <t>AW00016826</t>
  </si>
  <si>
    <t>gYsP7zW0z06/qRdpC195mQ==</t>
  </si>
  <si>
    <t>474925f4-3872-4eb8-b482-f52c89db29a11329</t>
  </si>
  <si>
    <t>AW00018134</t>
  </si>
  <si>
    <t>FmVf08CnC0moj4GD83wEng==</t>
  </si>
  <si>
    <t>474925f4-3872-4eb8-b482-f52c89db29a11330</t>
  </si>
  <si>
    <t>AW00019304</t>
  </si>
  <si>
    <t>5gT6RB7D+0K/D+GfhL7H+w==</t>
  </si>
  <si>
    <t>474925f4-3872-4eb8-b482-f52c89db29a11331</t>
  </si>
  <si>
    <t>AW00019921</t>
  </si>
  <si>
    <t>fiZ7N4qAFEm/mPIrvNNmUw==</t>
  </si>
  <si>
    <t>474925f4-3872-4eb8-b482-f52c89db29a11332</t>
  </si>
  <si>
    <t>AW00020144</t>
  </si>
  <si>
    <t>Ep4+jMfUX0OJSro605A7dg==</t>
  </si>
  <si>
    <t>474925f4-3872-4eb8-b482-f52c89db29a11333</t>
  </si>
  <si>
    <t>AW00020169</t>
  </si>
  <si>
    <t>0PziEAesyUyGOaIf9EjeCQ==</t>
  </si>
  <si>
    <t>474925f4-3872-4eb8-b482-f52c89db29a11334</t>
  </si>
  <si>
    <t>AW00022541</t>
  </si>
  <si>
    <t>8Mw5G2ApKkOxBHekSDmCXQ==</t>
  </si>
  <si>
    <t>474925f4-3872-4eb8-b482-f52c89db29a11335</t>
  </si>
  <si>
    <t>AW00023218</t>
  </si>
  <si>
    <t>0grG1SiC2keOvK//tPt6jQ==</t>
  </si>
  <si>
    <t>474925f4-3872-4eb8-b482-f52c89db29a11336</t>
  </si>
  <si>
    <t>AW00023447</t>
  </si>
  <si>
    <t>zDA3K1YZKEuIF2xGsI2DFw==</t>
  </si>
  <si>
    <t>474925f4-3872-4eb8-b482-f52c89db29a11337</t>
  </si>
  <si>
    <t>AW00023624</t>
  </si>
  <si>
    <t>jpC1c2WB9kqPAaX83qSStg==</t>
  </si>
  <si>
    <t>474925f4-3872-4eb8-b482-f52c89db29a11338</t>
  </si>
  <si>
    <t>AW00023903</t>
  </si>
  <si>
    <t>nes5vW1ibEeFP/GcrBdUrQ==</t>
  </si>
  <si>
    <t>474925f4-3872-4eb8-b482-f52c89db29a11339</t>
  </si>
  <si>
    <t>AW00024108</t>
  </si>
  <si>
    <t>42j832J1jUyqWhCGcCtmng==</t>
  </si>
  <si>
    <t>474925f4-3872-4eb8-b482-f52c89db29a11340</t>
  </si>
  <si>
    <t>AW00025297</t>
  </si>
  <si>
    <t>ZmcNP5o3Zk27QBScsMDamQ==</t>
  </si>
  <si>
    <t>474925f4-3872-4eb8-b482-f52c89db29a11341</t>
  </si>
  <si>
    <t>AW00025581</t>
  </si>
  <si>
    <t>FhD9MaFiSkaVIs8eBAVT/A==</t>
  </si>
  <si>
    <t>474925f4-3872-4eb8-b482-f52c89db29a11342</t>
  </si>
  <si>
    <t>AW00025610</t>
  </si>
  <si>
    <t>kuEF1FHS5U6v/57WeZTz8A==</t>
  </si>
  <si>
    <t>474925f4-3872-4eb8-b482-f52c89db29a11343</t>
  </si>
  <si>
    <t>AW00025680</t>
  </si>
  <si>
    <t>nhox5bO66E+8O2Z8+H9JWA==</t>
  </si>
  <si>
    <t>474925f4-3872-4eb8-b482-f52c89db29a11344</t>
  </si>
  <si>
    <t>AW00026845</t>
  </si>
  <si>
    <t>kn6MeHKnRUKIc+qqzz1uzw==</t>
  </si>
  <si>
    <t>474925f4-3872-4eb8-b482-f52c89db29a11345</t>
  </si>
  <si>
    <t>AW00026875</t>
  </si>
  <si>
    <t>wb4ArpWjzEKgWuAfi/8+KQ==</t>
  </si>
  <si>
    <t>474925f4-3872-4eb8-b482-f52c89db29a11346</t>
  </si>
  <si>
    <t>AW00027001</t>
  </si>
  <si>
    <t>l1JHpzE2OUqfv+HmfWpLqw==</t>
  </si>
  <si>
    <t>474925f4-3872-4eb8-b482-f52c89db29a11347</t>
  </si>
  <si>
    <t>AW00027003</t>
  </si>
  <si>
    <t>hDwsKfn10EWpUXlckQh9JA==</t>
  </si>
  <si>
    <t>474925f4-3872-4eb8-b482-f52c89db29a11348</t>
  </si>
  <si>
    <t>AW00027157</t>
  </si>
  <si>
    <t>fWOLjbjmAkagTFUUhc449g==</t>
  </si>
  <si>
    <t>474925f4-3872-4eb8-b482-f52c89db29a11349</t>
  </si>
  <si>
    <t>AW00027172</t>
  </si>
  <si>
    <t>Y6+FXiaBBkeQjCAEQc4aBA==</t>
  </si>
  <si>
    <t>474925f4-3872-4eb8-b482-f52c89db29a11350</t>
  </si>
  <si>
    <t>AW00027767</t>
  </si>
  <si>
    <t>usAklb2oFEatGV5/1RvjkA==</t>
  </si>
  <si>
    <t>474925f4-3872-4eb8-b482-f52c89db29a11351</t>
  </si>
  <si>
    <t>AW00028566</t>
  </si>
  <si>
    <t>/Y8P/oJc1kCBJUd0EZQgBA==</t>
  </si>
  <si>
    <t>474925f4-3872-4eb8-b482-f52c89db29a11352</t>
  </si>
  <si>
    <t>AW00011477</t>
  </si>
  <si>
    <t>dMDj2uSXjkaOZp4qiI2B6g==</t>
  </si>
  <si>
    <t>474925f4-3872-4eb8-b482-f52c89db29a11353</t>
  </si>
  <si>
    <t>AW00011602</t>
  </si>
  <si>
    <t>LZY6OTvr20OWqwA6RX5Tpg==</t>
  </si>
  <si>
    <t>474925f4-3872-4eb8-b482-f52c89db29a11354</t>
  </si>
  <si>
    <t>AW00012270</t>
  </si>
  <si>
    <t>NYgCO81Iu0+i3pdp5BWJKw==</t>
  </si>
  <si>
    <t>474925f4-3872-4eb8-b482-f52c89db29a11355</t>
  </si>
  <si>
    <t>AW00012327</t>
  </si>
  <si>
    <t>dDuF28xoBUSTsln3UdrUfA==</t>
  </si>
  <si>
    <t>474925f4-3872-4eb8-b482-f52c89db29a11356</t>
  </si>
  <si>
    <t>AW00012507</t>
  </si>
  <si>
    <t>RUHPBf3Oakm6BVgSbWDjHA==</t>
  </si>
  <si>
    <t>474925f4-3872-4eb8-b482-f52c89db29a11357</t>
  </si>
  <si>
    <t>AW00012712</t>
  </si>
  <si>
    <t>tohzYYBWd0e3tW+hwAScIw==</t>
  </si>
  <si>
    <t>474925f4-3872-4eb8-b482-f52c89db29a11358</t>
  </si>
  <si>
    <t>AW00012725</t>
  </si>
  <si>
    <t>E7Vgixrj3ECFOz3XyEAGiA==</t>
  </si>
  <si>
    <t>474925f4-3872-4eb8-b482-f52c89db29a11359</t>
  </si>
  <si>
    <t>AW00012828</t>
  </si>
  <si>
    <t>q+e68ri5CU2HgX5KPsOgtQ==</t>
  </si>
  <si>
    <t>474925f4-3872-4eb8-b482-f52c89db29a11360</t>
  </si>
  <si>
    <t>AW00012870</t>
  </si>
  <si>
    <t>0NtFguNhLEW0G5wG/j6R2Q==</t>
  </si>
  <si>
    <t>474925f4-3872-4eb8-b482-f52c89db29a11361</t>
  </si>
  <si>
    <t>AW00013502</t>
  </si>
  <si>
    <t>wjvJAyUWMEKuW2nUN/M16Q==</t>
  </si>
  <si>
    <t>474925f4-3872-4eb8-b482-f52c89db29a11362</t>
  </si>
  <si>
    <t>AW00013569</t>
  </si>
  <si>
    <t>e6mU4BcvEUyiXVGnztRj9w==</t>
  </si>
  <si>
    <t>474925f4-3872-4eb8-b482-f52c89db29a11363</t>
  </si>
  <si>
    <t>AW00014811</t>
  </si>
  <si>
    <t>8VgAqKWNRkWyAFVYbOZLOQ==</t>
  </si>
  <si>
    <t>474925f4-3872-4eb8-b482-f52c89db29a11364</t>
  </si>
  <si>
    <t>AW00014822</t>
  </si>
  <si>
    <t>FJqt2aezTEOxwrVzygDFIg==</t>
  </si>
  <si>
    <t>474925f4-3872-4eb8-b482-f52c89db29a11365</t>
  </si>
  <si>
    <t>AW00014825</t>
  </si>
  <si>
    <t>YF4gU0vWi0WrekVw57r/ag==</t>
  </si>
  <si>
    <t>474925f4-3872-4eb8-b482-f52c89db29a11366</t>
  </si>
  <si>
    <t>AW00017629</t>
  </si>
  <si>
    <t>1tz7CjiMq02vCAiEaUm1JA==</t>
  </si>
  <si>
    <t>474925f4-3872-4eb8-b482-f52c89db29a11367</t>
  </si>
  <si>
    <t>AW00017986</t>
  </si>
  <si>
    <t>zeIKELyRZUqweul2Hd+WIw==</t>
  </si>
  <si>
    <t>474925f4-3872-4eb8-b482-f52c89db29a11368</t>
  </si>
  <si>
    <t>AW00019368</t>
  </si>
  <si>
    <t>KoX600zdVEi7ByJh0Nsgxw==</t>
  </si>
  <si>
    <t>474925f4-3872-4eb8-b482-f52c89db29a11369</t>
  </si>
  <si>
    <t>AW00019909</t>
  </si>
  <si>
    <t>wW0e12Zyo0GI1ZopBbQ/7w==</t>
  </si>
  <si>
    <t>474925f4-3872-4eb8-b482-f52c89db29a11370</t>
  </si>
  <si>
    <t>AW00020799</t>
  </si>
  <si>
    <t>jYGtKJ8weEKOonTx6MU/gg==</t>
  </si>
  <si>
    <t>474925f4-3872-4eb8-b482-f52c89db29a11371</t>
  </si>
  <si>
    <t>AW00020916</t>
  </si>
  <si>
    <t>0RUSfBP7qUm57+y7M1HjnA==</t>
  </si>
  <si>
    <t>474925f4-3872-4eb8-b482-f52c89db29a11372</t>
  </si>
  <si>
    <t>AW00021009</t>
  </si>
  <si>
    <t>LkhTNtvuyUGXygfQWoRLkQ==</t>
  </si>
  <si>
    <t>474925f4-3872-4eb8-b482-f52c89db29a11373</t>
  </si>
  <si>
    <t>AW00022398</t>
  </si>
  <si>
    <t>Vcn6H5g/jUe5ouzJkDBYOw==</t>
  </si>
  <si>
    <t>474925f4-3872-4eb8-b482-f52c89db29a11374</t>
  </si>
  <si>
    <t>AW00022674</t>
  </si>
  <si>
    <t>zrKxVjPi+0uV0bwti5CfiQ==</t>
  </si>
  <si>
    <t>474925f4-3872-4eb8-b482-f52c89db29a11375</t>
  </si>
  <si>
    <t>AW00022701</t>
  </si>
  <si>
    <t>J94RKoonVUOshbS5pfO3mw==</t>
  </si>
  <si>
    <t>474925f4-3872-4eb8-b482-f52c89db29a11376</t>
  </si>
  <si>
    <t>AW00022834</t>
  </si>
  <si>
    <t>2G7YVM72r0uCA+hd4nNVDw==</t>
  </si>
  <si>
    <t>474925f4-3872-4eb8-b482-f52c89db29a11377</t>
  </si>
  <si>
    <t>AW00024077</t>
  </si>
  <si>
    <t>hukllXRgLUmq8ozwuvXmPQ==</t>
  </si>
  <si>
    <t>474925f4-3872-4eb8-b482-f52c89db29a11378</t>
  </si>
  <si>
    <t>AW00025571</t>
  </si>
  <si>
    <t>ZG4Wy5YaGU6hzrANPXpIhg==</t>
  </si>
  <si>
    <t>474925f4-3872-4eb8-b482-f52c89db29a11379</t>
  </si>
  <si>
    <t>AW00026414</t>
  </si>
  <si>
    <t>ZGJ46kIsTkiweRz7AC6Oww==</t>
  </si>
  <si>
    <t>474925f4-3872-4eb8-b482-f52c89db29a11380</t>
  </si>
  <si>
    <t>AW00026829</t>
  </si>
  <si>
    <t>N3Z8xN7aTkuk+zu2I5YwXQ==</t>
  </si>
  <si>
    <t>474925f4-3872-4eb8-b482-f52c89db29a11381</t>
  </si>
  <si>
    <t>AW00026852</t>
  </si>
  <si>
    <t>DNMkEis9t0+ikdSv8YrHpg==</t>
  </si>
  <si>
    <t>474925f4-3872-4eb8-b482-f52c89db29a11382</t>
  </si>
  <si>
    <t>AW00027333</t>
  </si>
  <si>
    <t>jS+wdGsjpkitCAudvSsCAA==</t>
  </si>
  <si>
    <t>474925f4-3872-4eb8-b482-f52c89db29a11383</t>
  </si>
  <si>
    <t>AW00027843</t>
  </si>
  <si>
    <t>W5ZQiiFCQkWWgfD70pUatg==</t>
  </si>
  <si>
    <t>474925f4-3872-4eb8-b482-f52c89db29a11384</t>
  </si>
  <si>
    <t>AW00028400</t>
  </si>
  <si>
    <t>WSRTCV8xqUyfLlpThbwQAQ==</t>
  </si>
  <si>
    <t>474925f4-3872-4eb8-b482-f52c89db29a11385</t>
  </si>
  <si>
    <t>AW00028430</t>
  </si>
  <si>
    <t>zHsQyPYITUmxdPb6FHlp/g==</t>
  </si>
  <si>
    <t>474925f4-3872-4eb8-b482-f52c89db29a11386</t>
  </si>
  <si>
    <t>AW00028472</t>
  </si>
  <si>
    <t>fkw0kXLjD0WaVT/IPe3PJw==</t>
  </si>
  <si>
    <t>474925f4-3872-4eb8-b482-f52c89db29a11387</t>
  </si>
  <si>
    <t>AW00028565</t>
  </si>
  <si>
    <t>N+QxMnaYZEGJ5bORU1yCDQ==</t>
  </si>
  <si>
    <t>474925f4-3872-4eb8-b482-f52c89db29a11388</t>
  </si>
  <si>
    <t>AW00029363</t>
  </si>
  <si>
    <t>wOm6dehxKk+x8p8oDbKMMg==</t>
  </si>
  <si>
    <t>474925f4-3872-4eb8-b482-f52c89db29a11389</t>
  </si>
  <si>
    <t>AW00029410</t>
  </si>
  <si>
    <t>3SYrHNAM3UaQGkO7zAS6Og==</t>
  </si>
  <si>
    <t>474925f4-3872-4eb8-b482-f52c89db29a11390</t>
  </si>
  <si>
    <t>AW00029435</t>
  </si>
  <si>
    <t>jzLfQfNV1UWWa/TjY4Uh+g==</t>
  </si>
  <si>
    <t>474925f4-3872-4eb8-b482-f52c89db29a11391</t>
  </si>
  <si>
    <t>AW00011598</t>
  </si>
  <si>
    <t>V8P8OqCkE0C/Xpp15c4Yqg==</t>
  </si>
  <si>
    <t>474925f4-3872-4eb8-b482-f52c89db29a11392</t>
  </si>
  <si>
    <t>AW00012238</t>
  </si>
  <si>
    <t>DZ3g6NGIlk+5X5LWbPjdGA==</t>
  </si>
  <si>
    <t>474925f4-3872-4eb8-b482-f52c89db29a11393</t>
  </si>
  <si>
    <t>AW00012407</t>
  </si>
  <si>
    <t>T5SPhHP6eEWPH8A9LLeDrA==</t>
  </si>
  <si>
    <t>474925f4-3872-4eb8-b482-f52c89db29a11394</t>
  </si>
  <si>
    <t>AW00013542</t>
  </si>
  <si>
    <t>v6AVP97RpUqeEi0aEnEHFQ==</t>
  </si>
  <si>
    <t>474925f4-3872-4eb8-b482-f52c89db29a11395</t>
  </si>
  <si>
    <t>AW00013795</t>
  </si>
  <si>
    <t>x+o9M00Stk+ja6Ubt2siEA==</t>
  </si>
  <si>
    <t>474925f4-3872-4eb8-b482-f52c89db29a11396</t>
  </si>
  <si>
    <t>AW00015458</t>
  </si>
  <si>
    <t>SFUQj+bEzkiMdc+EBG7/zA==</t>
  </si>
  <si>
    <t>474925f4-3872-4eb8-b482-f52c89db29a11397</t>
  </si>
  <si>
    <t>AW00016044</t>
  </si>
  <si>
    <t>eHJzANK3/0CrJ/m7LAlcJg==</t>
  </si>
  <si>
    <t>474925f4-3872-4eb8-b482-f52c89db29a11398</t>
  </si>
  <si>
    <t>AW00016448</t>
  </si>
  <si>
    <t>1AMXI6Q17kSOz7MiOh9OxA==</t>
  </si>
  <si>
    <t>474925f4-3872-4eb8-b482-f52c89db29a11399</t>
  </si>
  <si>
    <t>AW00017100</t>
  </si>
  <si>
    <t>9ACA1NYzY0W+IFhoVXd4oA==</t>
  </si>
  <si>
    <t>474925f4-3872-4eb8-b482-f52c89db29a11400</t>
  </si>
  <si>
    <t>AW00017781</t>
  </si>
  <si>
    <t>HgT31iiioEiD1h1WVWCleg==</t>
  </si>
  <si>
    <t>474925f4-3872-4eb8-b482-f52c89db29a11401</t>
  </si>
  <si>
    <t>AW00018031</t>
  </si>
  <si>
    <t>8bGPprN6DUmO7S1m6GaFng==</t>
  </si>
  <si>
    <t>474925f4-3872-4eb8-b482-f52c89db29a11402</t>
  </si>
  <si>
    <t>AW00019340</t>
  </si>
  <si>
    <t>pUo9ElxGEE6jyvdgj0KNXg==</t>
  </si>
  <si>
    <t>474925f4-3872-4eb8-b482-f52c89db29a11403</t>
  </si>
  <si>
    <t>AW00020845</t>
  </si>
  <si>
    <t>nqqFDpdi2karQ8qc+2wL7Q==</t>
  </si>
  <si>
    <t>474925f4-3872-4eb8-b482-f52c89db29a11404</t>
  </si>
  <si>
    <t>AW00021075</t>
  </si>
  <si>
    <t>yLIbYfD0ikGNJYU1Pk3nCQ==</t>
  </si>
  <si>
    <t>474925f4-3872-4eb8-b482-f52c89db29a11405</t>
  </si>
  <si>
    <t>AW00022310</t>
  </si>
  <si>
    <t>TNUph2fujkO8ibhZSDxksg==</t>
  </si>
  <si>
    <t>474925f4-3872-4eb8-b482-f52c89db29a11406</t>
  </si>
  <si>
    <t>AW00022610</t>
  </si>
  <si>
    <t>ud93XwdDWUe8DC8Cc+tzhA==</t>
  </si>
  <si>
    <t>474925f4-3872-4eb8-b482-f52c89db29a11407</t>
  </si>
  <si>
    <t>AW00022801</t>
  </si>
  <si>
    <t>rB6BCYH4Q0yunmdR5BdcNw==</t>
  </si>
  <si>
    <t>474925f4-3872-4eb8-b482-f52c89db29a11408</t>
  </si>
  <si>
    <t>AW00023226</t>
  </si>
  <si>
    <t>aFdgO4iuIU292s0QNrTseQ==</t>
  </si>
  <si>
    <t>474925f4-3872-4eb8-b482-f52c89db29a11409</t>
  </si>
  <si>
    <t>AW00024068</t>
  </si>
  <si>
    <t>g7zhZVRHgU2DQ7mBTtTpwQ==</t>
  </si>
  <si>
    <t>474925f4-3872-4eb8-b482-f52c89db29a11410</t>
  </si>
  <si>
    <t>AW00026221</t>
  </si>
  <si>
    <t>NTm/jpRi40yqAdAMrJBIzw==</t>
  </si>
  <si>
    <t>474925f4-3872-4eb8-b482-f52c89db29a11411</t>
  </si>
  <si>
    <t>AW00026226</t>
  </si>
  <si>
    <t>lxfC0AglIUa/aDXCY2vhBw==</t>
  </si>
  <si>
    <t>474925f4-3872-4eb8-b482-f52c89db29a11412</t>
  </si>
  <si>
    <t>AW00027314</t>
  </si>
  <si>
    <t>80RofDw1eEW4kctbKBZZhQ==</t>
  </si>
  <si>
    <t>474925f4-3872-4eb8-b482-f52c89db29a11413</t>
  </si>
  <si>
    <t>AW00027809</t>
  </si>
  <si>
    <t>bstcKhgd2keyvR2o9U0MRg==</t>
  </si>
  <si>
    <t>474925f4-3872-4eb8-b482-f52c89db29a11414</t>
  </si>
  <si>
    <t>AW00028369</t>
  </si>
  <si>
    <t>7TjsWCS3TEO3P9FtSrZ5oQ==</t>
  </si>
  <si>
    <t>474925f4-3872-4eb8-b482-f52c89db29a11415</t>
  </si>
  <si>
    <t>AW00028564</t>
  </si>
  <si>
    <t>cWQVAE8paES1chw69cIk/g==</t>
  </si>
  <si>
    <t>474925f4-3872-4eb8-b482-f52c89db29a11416</t>
  </si>
  <si>
    <t>AW00028920</t>
  </si>
  <si>
    <t>2dxRK6m/D0SJSLyR5Qnucg==</t>
  </si>
  <si>
    <t>474925f4-3872-4eb8-b482-f52c89db29a11417</t>
  </si>
  <si>
    <t>AW00029428</t>
  </si>
  <si>
    <t>VAQATHb4a0yhyDDE6IHpGw==</t>
  </si>
  <si>
    <t>474925f4-3872-4eb8-b482-f52c89db29a11418</t>
  </si>
  <si>
    <t>AW00029434</t>
  </si>
  <si>
    <t>5f9MOnZF1kCqhgQDuFCLTg==</t>
  </si>
  <si>
    <t>474925f4-3872-4eb8-b482-f52c89db29a11419</t>
  </si>
  <si>
    <t>AW00029448</t>
  </si>
  <si>
    <t>KKQbYsZoBEO5NGs1Rn/Uag==</t>
  </si>
  <si>
    <t>474925f4-3872-4eb8-b482-f52c89db29a11420</t>
  </si>
  <si>
    <t>AW00012291</t>
  </si>
  <si>
    <t>4YtvYwkoD0+6BLR0Lgjrdg==</t>
  </si>
  <si>
    <t>474925f4-3872-4eb8-b482-f52c89db29a11421</t>
  </si>
  <si>
    <t>AW00013663</t>
  </si>
  <si>
    <t>xwjDhNerNkOtMXr0neb9nA==</t>
  </si>
  <si>
    <t>474925f4-3872-4eb8-b482-f52c89db29a11422</t>
  </si>
  <si>
    <t>AW00013671</t>
  </si>
  <si>
    <t>ryNYWgHUGEe5kkxS5WWxqw==</t>
  </si>
  <si>
    <t>474925f4-3872-4eb8-b482-f52c89db29a11423</t>
  </si>
  <si>
    <t>AW00015117</t>
  </si>
  <si>
    <t>XtMdHu5srUiuiz/lXxd+og==</t>
  </si>
  <si>
    <t>474925f4-3872-4eb8-b482-f52c89db29a11424</t>
  </si>
  <si>
    <t>AW00015356</t>
  </si>
  <si>
    <t>jccJjG4UME2RX9bVT3/vAA==</t>
  </si>
  <si>
    <t>474925f4-3872-4eb8-b482-f52c89db29a11425</t>
  </si>
  <si>
    <t>AW00016197</t>
  </si>
  <si>
    <t>35QFYeCcckW24FV0894auQ==</t>
  </si>
  <si>
    <t>474925f4-3872-4eb8-b482-f52c89db29a11426</t>
  </si>
  <si>
    <t>AW00016463</t>
  </si>
  <si>
    <t>nW+f8tTfA0+B9wXlXn99Hw==</t>
  </si>
  <si>
    <t>474925f4-3872-4eb8-b482-f52c89db29a11427</t>
  </si>
  <si>
    <t>AW00016568</t>
  </si>
  <si>
    <t>f632R5ntyUOZSX3t6vKlPA==</t>
  </si>
  <si>
    <t>474925f4-3872-4eb8-b482-f52c89db29a11428</t>
  </si>
  <si>
    <t>AW00017635</t>
  </si>
  <si>
    <t>zRnf2+PORU62e5dU/bvNHg==</t>
  </si>
  <si>
    <t>474925f4-3872-4eb8-b482-f52c89db29a11429</t>
  </si>
  <si>
    <t>AW00017848</t>
  </si>
  <si>
    <t>9NltjVRSm0ukAtO0QgW7Cg==</t>
  </si>
  <si>
    <t>474925f4-3872-4eb8-b482-f52c89db29a11430</t>
  </si>
  <si>
    <t>AW00017929</t>
  </si>
  <si>
    <t>XfrTykB2C0eRyPmSRXE7cQ==</t>
  </si>
  <si>
    <t>474925f4-3872-4eb8-b482-f52c89db29a11431</t>
  </si>
  <si>
    <t>AW00019373</t>
  </si>
  <si>
    <t>NcVCZQIKNEOdM4uUKPIG4A==</t>
  </si>
  <si>
    <t>474925f4-3872-4eb8-b482-f52c89db29a11432</t>
  </si>
  <si>
    <t>AW00019900</t>
  </si>
  <si>
    <t>2TtY4FBn+Eq5WwW4qrbCDQ==</t>
  </si>
  <si>
    <t>474925f4-3872-4eb8-b482-f52c89db29a11433</t>
  </si>
  <si>
    <t>AW00020572</t>
  </si>
  <si>
    <t>ckspBAHpYkaGX5objsIZkg==</t>
  </si>
  <si>
    <t>474925f4-3872-4eb8-b482-f52c89db29a11434</t>
  </si>
  <si>
    <t>AW00020847</t>
  </si>
  <si>
    <t>wm7cBsVZZ0iaZg8thVMfoQ==</t>
  </si>
  <si>
    <t>474925f4-3872-4eb8-b482-f52c89db29a11435</t>
  </si>
  <si>
    <t>AW00020893</t>
  </si>
  <si>
    <t>xUYkcP+o+UWkRWjQ/xWQhQ==</t>
  </si>
  <si>
    <t>474925f4-3872-4eb8-b482-f52c89db29a11436</t>
  </si>
  <si>
    <t>AW00021043</t>
  </si>
  <si>
    <t>3K44S/On90ugcRXbt3TtDQ==</t>
  </si>
  <si>
    <t>474925f4-3872-4eb8-b482-f52c89db29a11437</t>
  </si>
  <si>
    <t>AW00021065</t>
  </si>
  <si>
    <t>L1BbU5FNfEW8osdudUEmtQ==</t>
  </si>
  <si>
    <t>474925f4-3872-4eb8-b482-f52c89db29a11438</t>
  </si>
  <si>
    <t>AW00021120</t>
  </si>
  <si>
    <t>FIUmdHiiZE+sGTNkPWRe2w==</t>
  </si>
  <si>
    <t>474925f4-3872-4eb8-b482-f52c89db29a11439</t>
  </si>
  <si>
    <t>AW00021846</t>
  </si>
  <si>
    <t>8k1cGNkj/EK/PBkonY654A==</t>
  </si>
  <si>
    <t>474925f4-3872-4eb8-b482-f52c89db29a11440</t>
  </si>
  <si>
    <t>AW00022486</t>
  </si>
  <si>
    <t>BgeEdgfCgUK0KGGZrJf4EQ==</t>
  </si>
  <si>
    <t>474925f4-3872-4eb8-b482-f52c89db29a11441</t>
  </si>
  <si>
    <t>AW00022644</t>
  </si>
  <si>
    <t>/Dmf/PEX/EuYD3AdNEQZJw==</t>
  </si>
  <si>
    <t>474925f4-3872-4eb8-b482-f52c89db29a11442</t>
  </si>
  <si>
    <t>AW00023605</t>
  </si>
  <si>
    <t>5SWRP+Kw90G/x/VuFS5KNw==</t>
  </si>
  <si>
    <t>474925f4-3872-4eb8-b482-f52c89db29a11443</t>
  </si>
  <si>
    <t>AW00024553</t>
  </si>
  <si>
    <t>iuFHV5UC/k+gYWU1SaGf1w==</t>
  </si>
  <si>
    <t>474925f4-3872-4eb8-b482-f52c89db29a11444</t>
  </si>
  <si>
    <t>AW00024883</t>
  </si>
  <si>
    <t>SwKg+PwL/UusYXCPlYGjcA==</t>
  </si>
  <si>
    <t>474925f4-3872-4eb8-b482-f52c89db29a11445</t>
  </si>
  <si>
    <t>AW00025667</t>
  </si>
  <si>
    <t>W+3VEYvCF0eTA1Pq1Aq1bg==</t>
  </si>
  <si>
    <t>474925f4-3872-4eb8-b482-f52c89db29a11446</t>
  </si>
  <si>
    <t>AW00026229</t>
  </si>
  <si>
    <t>V9PFBAoUh0q1vv0FaEYXMA==</t>
  </si>
  <si>
    <t>474925f4-3872-4eb8-b482-f52c89db29a11447</t>
  </si>
  <si>
    <t>AW00026818</t>
  </si>
  <si>
    <t>Caf/MOlgAkSmhzmPfnE77w==</t>
  </si>
  <si>
    <t>474925f4-3872-4eb8-b482-f52c89db29a11448</t>
  </si>
  <si>
    <t>AW00027129</t>
  </si>
  <si>
    <t>5y/UfKnoxkm8ex2gEQ1Q3A==</t>
  </si>
  <si>
    <t>474925f4-3872-4eb8-b482-f52c89db29a11449</t>
  </si>
  <si>
    <t>AW00027139</t>
  </si>
  <si>
    <t>It22gQg/xESwrRMh4oTV1w==</t>
  </si>
  <si>
    <t>474925f4-3872-4eb8-b482-f52c89db29a11450</t>
  </si>
  <si>
    <t>AW00028376</t>
  </si>
  <si>
    <t>RZu631YDPUi4knTQj40SYg==</t>
  </si>
  <si>
    <t>474925f4-3872-4eb8-b482-f52c89db29a11451</t>
  </si>
  <si>
    <t>AW00028501</t>
  </si>
  <si>
    <t>lomvYEKVAkKVj3BaXaYO2Q==</t>
  </si>
  <si>
    <t>474925f4-3872-4eb8-b482-f52c89db29a11452</t>
  </si>
  <si>
    <t>AW00011391</t>
  </si>
  <si>
    <t>y/FYLko2LUmSYDQ3ttxBjA==</t>
  </si>
  <si>
    <t>474925f4-3872-4eb8-b482-f52c89db29a11453</t>
  </si>
  <si>
    <t>AW00012516</t>
  </si>
  <si>
    <t>wVty/KVJzEuBoPoORaAJew==</t>
  </si>
  <si>
    <t>474925f4-3872-4eb8-b482-f52c89db29a11454</t>
  </si>
  <si>
    <t>AW00012827</t>
  </si>
  <si>
    <t>svtlOhOEiES+m4DYpMw0YA==</t>
  </si>
  <si>
    <t>474925f4-3872-4eb8-b482-f52c89db29a11455</t>
  </si>
  <si>
    <t>AW00013255</t>
  </si>
  <si>
    <t>87bnjTn9K0yUSDhOPMOEKA==</t>
  </si>
  <si>
    <t>474925f4-3872-4eb8-b482-f52c89db29a11456</t>
  </si>
  <si>
    <t>AW00013410</t>
  </si>
  <si>
    <t>Z6ygXB0boUqrozuJIz1E+Q==</t>
  </si>
  <si>
    <t>474925f4-3872-4eb8-b482-f52c89db29a11457</t>
  </si>
  <si>
    <t>AW00013497</t>
  </si>
  <si>
    <t>R6BQm42B70WCC+b5kHzn/g==</t>
  </si>
  <si>
    <t>474925f4-3872-4eb8-b482-f52c89db29a11458</t>
  </si>
  <si>
    <t>AW00013786</t>
  </si>
  <si>
    <t>cSvvbzXcIkGVWh8rh3T/OA==</t>
  </si>
  <si>
    <t>474925f4-3872-4eb8-b482-f52c89db29a11459</t>
  </si>
  <si>
    <t>AW00013836</t>
  </si>
  <si>
    <t>VIH7XGntLE2oWuex9zSPSw==</t>
  </si>
  <si>
    <t>474925f4-3872-4eb8-b482-f52c89db29a11460</t>
  </si>
  <si>
    <t>AW00014782</t>
  </si>
  <si>
    <t>dnG1xtskRkalmEgRxV7EeA==</t>
  </si>
  <si>
    <t>474925f4-3872-4eb8-b482-f52c89db29a11461</t>
  </si>
  <si>
    <t>AW00014841</t>
  </si>
  <si>
    <t>N9dCDQbJS068EfiL2xLXCQ==</t>
  </si>
  <si>
    <t>474925f4-3872-4eb8-b482-f52c89db29a11462</t>
  </si>
  <si>
    <t>AW00015625</t>
  </si>
  <si>
    <t>1Z4QuULlzkqmIK4TvcZh/g==</t>
  </si>
  <si>
    <t>474925f4-3872-4eb8-b482-f52c89db29a11463</t>
  </si>
  <si>
    <t>AW00016279</t>
  </si>
  <si>
    <t>pOaZPu7KkkOj6zhZtOPxSw==</t>
  </si>
  <si>
    <t>474925f4-3872-4eb8-b482-f52c89db29a11464</t>
  </si>
  <si>
    <t>AW00016399</t>
  </si>
  <si>
    <t>mjvr/Il/4k6L2mcTy/1rjw==</t>
  </si>
  <si>
    <t>474925f4-3872-4eb8-b482-f52c89db29a11465</t>
  </si>
  <si>
    <t>AW00017194</t>
  </si>
  <si>
    <t>VyeXsb6AhkSlPSXEcw3V6A==</t>
  </si>
  <si>
    <t>474925f4-3872-4eb8-b482-f52c89db29a11466</t>
  </si>
  <si>
    <t>AW00017765</t>
  </si>
  <si>
    <t>Vs1fjIFXgUiP8cEOKi3ltA==</t>
  </si>
  <si>
    <t>474925f4-3872-4eb8-b482-f52c89db29a11467</t>
  </si>
  <si>
    <t>AW00017796</t>
  </si>
  <si>
    <t>o8917yPopkS7oc+tPG+PAw==</t>
  </si>
  <si>
    <t>474925f4-3872-4eb8-b482-f52c89db29a11468</t>
  </si>
  <si>
    <t>AW00017856</t>
  </si>
  <si>
    <t>YsrMkqwN+0qTTLwueW9DuA==</t>
  </si>
  <si>
    <t>474925f4-3872-4eb8-b482-f52c89db29a11469</t>
  </si>
  <si>
    <t>AW00017980</t>
  </si>
  <si>
    <t>XBlGJ7cfsku//uD+Jz6UZg==</t>
  </si>
  <si>
    <t>474925f4-3872-4eb8-b482-f52c89db29a11470</t>
  </si>
  <si>
    <t>AW00018005</t>
  </si>
  <si>
    <t>SJ9tWcsHOUWDRSr4HTMz8Q==</t>
  </si>
  <si>
    <t>474925f4-3872-4eb8-b482-f52c89db29a11471</t>
  </si>
  <si>
    <t>AW00018176</t>
  </si>
  <si>
    <t>kuzcqLAfLE++VZ5inowUNg==</t>
  </si>
  <si>
    <t>474925f4-3872-4eb8-b482-f52c89db29a11472</t>
  </si>
  <si>
    <t>AW00019029</t>
  </si>
  <si>
    <t>GzVTLlrudEWepVflOqGQSQ==</t>
  </si>
  <si>
    <t>474925f4-3872-4eb8-b482-f52c89db29a11473</t>
  </si>
  <si>
    <t>AW00021073</t>
  </si>
  <si>
    <t>dsGFcQ7FUES38yu1a/5Lpg==</t>
  </si>
  <si>
    <t>474925f4-3872-4eb8-b482-f52c89db29a11474</t>
  </si>
  <si>
    <t>AW00021514</t>
  </si>
  <si>
    <t>oqGPT8l6MkyrdhpeDkEFzA==</t>
  </si>
  <si>
    <t>474925f4-3872-4eb8-b482-f52c89db29a11475</t>
  </si>
  <si>
    <t>AW00022488</t>
  </si>
  <si>
    <t>zi7x1zR1XU6kLeHutoiNsQ==</t>
  </si>
  <si>
    <t>474925f4-3872-4eb8-b482-f52c89db29a11476</t>
  </si>
  <si>
    <t>AW00022606</t>
  </si>
  <si>
    <t>4W+YekaPOUWl3yaD7FwqDg==</t>
  </si>
  <si>
    <t>474925f4-3872-4eb8-b482-f52c89db29a11477</t>
  </si>
  <si>
    <t>AW00023947</t>
  </si>
  <si>
    <t>bIg69Bg3SkqDwUwmeDecag==</t>
  </si>
  <si>
    <t>474925f4-3872-4eb8-b482-f52c89db29a11478</t>
  </si>
  <si>
    <t>AW00023979</t>
  </si>
  <si>
    <t>PHJZ9D4v8Uy4NrIVV4wWAA==</t>
  </si>
  <si>
    <t>474925f4-3872-4eb8-b482-f52c89db29a11479</t>
  </si>
  <si>
    <t>AW00024091</t>
  </si>
  <si>
    <t>sqc33O39l0KQIgPqYsopuA==</t>
  </si>
  <si>
    <t>474925f4-3872-4eb8-b482-f52c89db29a11480</t>
  </si>
  <si>
    <t>AW00026209</t>
  </si>
  <si>
    <t>9oG4X6J4JkOzBkOX+LLayA==</t>
  </si>
  <si>
    <t>474925f4-3872-4eb8-b482-f52c89db29a11481</t>
  </si>
  <si>
    <t>AW00026420</t>
  </si>
  <si>
    <t>Og9G5uFF70GX0qyAuFftzg==</t>
  </si>
  <si>
    <t>474925f4-3872-4eb8-b482-f52c89db29a11482</t>
  </si>
  <si>
    <t>AW00028543</t>
  </si>
  <si>
    <t>s/mFRPxjoE2NFLjTnU0oMw==</t>
  </si>
  <si>
    <t>474925f4-3872-4eb8-b482-f52c89db29a11483</t>
  </si>
  <si>
    <t>AW00029381</t>
  </si>
  <si>
    <t>O02TyJAyZk6Mx5yYOMRyPw==</t>
  </si>
  <si>
    <t>474925f4-3872-4eb8-b482-f52c89db29a11484</t>
  </si>
  <si>
    <t>AW00029403</t>
  </si>
  <si>
    <t>AsLXftfpME6Jh8weU/3+UA==</t>
  </si>
  <si>
    <t>474925f4-3872-4eb8-b482-f52c89db29a11485</t>
  </si>
  <si>
    <t>AW00012604</t>
  </si>
  <si>
    <t>d1vcqAEynk22eSDqG6VP/A==</t>
  </si>
  <si>
    <t>474925f4-3872-4eb8-b482-f52c89db29a11486</t>
  </si>
  <si>
    <t>AW00012825</t>
  </si>
  <si>
    <t>ttj2wnBeDUCzE1lhcLKTmw==</t>
  </si>
  <si>
    <t>474925f4-3872-4eb8-b482-f52c89db29a11487</t>
  </si>
  <si>
    <t>AW00013580</t>
  </si>
  <si>
    <t>ZBJsNubhYE2jAHY0ZHr1Fw==</t>
  </si>
  <si>
    <t>474925f4-3872-4eb8-b482-f52c89db29a11488</t>
  </si>
  <si>
    <t>AW00014973</t>
  </si>
  <si>
    <t>Oq2kBdidKkqNuEIFpMrFjQ==</t>
  </si>
  <si>
    <t>474925f4-3872-4eb8-b482-f52c89db29a11489</t>
  </si>
  <si>
    <t>AW00014980</t>
  </si>
  <si>
    <t>7OR0EjiT90WQNxA686L6oA==</t>
  </si>
  <si>
    <t>474925f4-3872-4eb8-b482-f52c89db29a11490</t>
  </si>
  <si>
    <t>AW00015689</t>
  </si>
  <si>
    <t>oXU3VD4l90mn90H8D8JYpA==</t>
  </si>
  <si>
    <t>474925f4-3872-4eb8-b482-f52c89db29a11491</t>
  </si>
  <si>
    <t>AW00016466</t>
  </si>
  <si>
    <t>5E8Na/ZQj0OovrCMotwgcg==</t>
  </si>
  <si>
    <t>474925f4-3872-4eb8-b482-f52c89db29a11492</t>
  </si>
  <si>
    <t>AW00017745</t>
  </si>
  <si>
    <t>+cu513k63E+Wa7r1RI/1Gg==</t>
  </si>
  <si>
    <t>474925f4-3872-4eb8-b482-f52c89db29a11493</t>
  </si>
  <si>
    <t>AW00019259</t>
  </si>
  <si>
    <t>KTcdyX5UP0+ZDdyF8E2Oiw==</t>
  </si>
  <si>
    <t>474925f4-3872-4eb8-b482-f52c89db29a11494</t>
  </si>
  <si>
    <t>AW00019283</t>
  </si>
  <si>
    <t>QtCpxskuF0yBGh9QLYTrDA==</t>
  </si>
  <si>
    <t>474925f4-3872-4eb8-b482-f52c89db29a11495</t>
  </si>
  <si>
    <t>AW00020729</t>
  </si>
  <si>
    <t>wCJcXcBWOUyECkdnCeUIgw==</t>
  </si>
  <si>
    <t>474925f4-3872-4eb8-b482-f52c89db29a11496</t>
  </si>
  <si>
    <t>AW00020828</t>
  </si>
  <si>
    <t>LVTRNbtSZk6GdV69BcluUQ==</t>
  </si>
  <si>
    <t>474925f4-3872-4eb8-b482-f52c89db29a11497</t>
  </si>
  <si>
    <t>AW00020829</t>
  </si>
  <si>
    <t>QkCRmAOA+EKtIxIBRQPDgQ==</t>
  </si>
  <si>
    <t>474925f4-3872-4eb8-b482-f52c89db29a11498</t>
  </si>
  <si>
    <t>AW00022317</t>
  </si>
  <si>
    <t>WEifqZVmd0OAW202Tx7Q3w==</t>
  </si>
  <si>
    <t>474925f4-3872-4eb8-b482-f52c89db29a11499</t>
  </si>
  <si>
    <t>AW00022506</t>
  </si>
  <si>
    <t>FY+0pOckCUSzBgC3M6vvZQ==</t>
  </si>
  <si>
    <t>474925f4-3872-4eb8-b482-f52c89db29a11500</t>
  </si>
  <si>
    <t>AW00022666</t>
  </si>
  <si>
    <t>RY91dTl++U6zeB5cYdq+Kg==</t>
  </si>
  <si>
    <t>474925f4-3872-4eb8-b482-f52c89db29a11501</t>
  </si>
  <si>
    <t>AW00025449</t>
  </si>
  <si>
    <t>AbX05rIXuUyB43m+k3hl+g==</t>
  </si>
  <si>
    <t>474925f4-3872-4eb8-b482-f52c89db29a11502</t>
  </si>
  <si>
    <t>AW00025459</t>
  </si>
  <si>
    <t>9UMvEu5kRUqOIGN2ISPoSA==</t>
  </si>
  <si>
    <t>474925f4-3872-4eb8-b482-f52c89db29a11503</t>
  </si>
  <si>
    <t>AW00025522</t>
  </si>
  <si>
    <t>mz1vFWrbbUS/pgQdmF9BAQ==</t>
  </si>
  <si>
    <t>474925f4-3872-4eb8-b482-f52c89db29a11504</t>
  </si>
  <si>
    <t>AW00025684</t>
  </si>
  <si>
    <t>Y4CHnMx+b0OXP5GzOmkB7Q==</t>
  </si>
  <si>
    <t>474925f4-3872-4eb8-b482-f52c89db29a11505</t>
  </si>
  <si>
    <t>AW00025771</t>
  </si>
  <si>
    <t>2mI0oBAvFk2Q97oC9hd5Rg==</t>
  </si>
  <si>
    <t>474925f4-3872-4eb8-b482-f52c89db29a11506</t>
  </si>
  <si>
    <t>AW00025793</t>
  </si>
  <si>
    <t>MhIsH55EWkKFjJsQvYpEYw==</t>
  </si>
  <si>
    <t>474925f4-3872-4eb8-b482-f52c89db29a11507</t>
  </si>
  <si>
    <t>AW00026366</t>
  </si>
  <si>
    <t>7WqaxMN+9ki186Vb7bVC2Q==</t>
  </si>
  <si>
    <t>474925f4-3872-4eb8-b482-f52c89db29a11508</t>
  </si>
  <si>
    <t>AW00026899</t>
  </si>
  <si>
    <t>1/yxCYeEIkuiKwST3ZORyQ==</t>
  </si>
  <si>
    <t>474925f4-3872-4eb8-b482-f52c89db29a11509</t>
  </si>
  <si>
    <t>AW00027119</t>
  </si>
  <si>
    <t>Is/5FFd5xEaIAxufgF7Rmg==</t>
  </si>
  <si>
    <t>474925f4-3872-4eb8-b482-f52c89db29a11510</t>
  </si>
  <si>
    <t>AW00027791</t>
  </si>
  <si>
    <t>nRLMDgptSUuk4AQBjKKh0Q==</t>
  </si>
  <si>
    <t>474925f4-3872-4eb8-b482-f52c89db29a11511</t>
  </si>
  <si>
    <t>AW00029400</t>
  </si>
  <si>
    <t>j6oU6JrIskiKMWTPUslDsg==</t>
  </si>
  <si>
    <t>474925f4-3872-4eb8-b482-f52c89db29a11512</t>
  </si>
  <si>
    <t>AW00011427</t>
  </si>
  <si>
    <t>af1vVQlmIUqYOuocIvIRuQ==</t>
  </si>
  <si>
    <t>474925f4-3872-4eb8-b482-f52c89db29a11513</t>
  </si>
  <si>
    <t>AW00011605</t>
  </si>
  <si>
    <t>wbjUBjMkf02XArlYvNw9FQ==</t>
  </si>
  <si>
    <t>474925f4-3872-4eb8-b482-f52c89db29a11514</t>
  </si>
  <si>
    <t>AW00012726</t>
  </si>
  <si>
    <t>7LavbhuKJ0ufvFWZeB/13Q==</t>
  </si>
  <si>
    <t>474925f4-3872-4eb8-b482-f52c89db29a11515</t>
  </si>
  <si>
    <t>AW00013257</t>
  </si>
  <si>
    <t>rgrZwKbfKkaTYu3DPFwefg==</t>
  </si>
  <si>
    <t>474925f4-3872-4eb8-b482-f52c89db29a11516</t>
  </si>
  <si>
    <t>AW00014537</t>
  </si>
  <si>
    <t>ke19Bk/9vEyprbK1rRun5g==</t>
  </si>
  <si>
    <t>474925f4-3872-4eb8-b482-f52c89db29a11517</t>
  </si>
  <si>
    <t>AW00015100</t>
  </si>
  <si>
    <t>uINQDy93V02caHMuPsC4Hw==</t>
  </si>
  <si>
    <t>474925f4-3872-4eb8-b482-f52c89db29a11518</t>
  </si>
  <si>
    <t>AW00015628</t>
  </si>
  <si>
    <t>v2RECLYr2kGsjHBwsr7yfg==</t>
  </si>
  <si>
    <t>474925f4-3872-4eb8-b482-f52c89db29a11519</t>
  </si>
  <si>
    <t>AW00015655</t>
  </si>
  <si>
    <t>Q6hUq8uhz0mck9ceI0/8RA==</t>
  </si>
  <si>
    <t>474925f4-3872-4eb8-b482-f52c89db29a11520</t>
  </si>
  <si>
    <t>AW00016207</t>
  </si>
  <si>
    <t>wrfCrEh0mEmdzkwI9xjm6w==</t>
  </si>
  <si>
    <t>474925f4-3872-4eb8-b482-f52c89db29a11521</t>
  </si>
  <si>
    <t>AW00016253</t>
  </si>
  <si>
    <t>17rS/SVUIk+5/9D4yELjIg==</t>
  </si>
  <si>
    <t>474925f4-3872-4eb8-b482-f52c89db29a11522</t>
  </si>
  <si>
    <t>AW00016299</t>
  </si>
  <si>
    <t>oyD/0FrjV0+78vo0oe2BGg==</t>
  </si>
  <si>
    <t>474925f4-3872-4eb8-b482-f52c89db29a11523</t>
  </si>
  <si>
    <t>AW00016303</t>
  </si>
  <si>
    <t>L8/32EiYtEOihHjHudwJEQ==</t>
  </si>
  <si>
    <t>474925f4-3872-4eb8-b482-f52c89db29a11524</t>
  </si>
  <si>
    <t>AW00016552</t>
  </si>
  <si>
    <t>7t4Ujh7Cjk6YKQbe9n4daQ==</t>
  </si>
  <si>
    <t>474925f4-3872-4eb8-b482-f52c89db29a11525</t>
  </si>
  <si>
    <t>AW00016572</t>
  </si>
  <si>
    <t>v6/MTcjI8kSEHWpfg/otWQ==</t>
  </si>
  <si>
    <t>474925f4-3872-4eb8-b482-f52c89db29a11526</t>
  </si>
  <si>
    <t>AW00017220</t>
  </si>
  <si>
    <t>YJpN4Wbgg0qz3ViYDTnhLQ==</t>
  </si>
  <si>
    <t>474925f4-3872-4eb8-b482-f52c89db29a11527</t>
  </si>
  <si>
    <t>AW00017707</t>
  </si>
  <si>
    <t>bwEQ3r54F0enzmrHyPdKQQ==</t>
  </si>
  <si>
    <t>474925f4-3872-4eb8-b482-f52c89db29a11528</t>
  </si>
  <si>
    <t>AW00017722</t>
  </si>
  <si>
    <t>AJ+8O3T3UE2Y13j7xwcecw==</t>
  </si>
  <si>
    <t>474925f4-3872-4eb8-b482-f52c89db29a11529</t>
  </si>
  <si>
    <t>AW00017902</t>
  </si>
  <si>
    <t>ChfEt2Ug3kGARFg3zYZinw==</t>
  </si>
  <si>
    <t>474925f4-3872-4eb8-b482-f52c89db29a11530</t>
  </si>
  <si>
    <t>AW00017942</t>
  </si>
  <si>
    <t>LigoJ1Y0E0et3qq+YoWEEg==</t>
  </si>
  <si>
    <t>474925f4-3872-4eb8-b482-f52c89db29a11531</t>
  </si>
  <si>
    <t>AW00017995</t>
  </si>
  <si>
    <t>yQAlIkGpF0StS0T4Haw8OA==</t>
  </si>
  <si>
    <t>474925f4-3872-4eb8-b482-f52c89db29a11532</t>
  </si>
  <si>
    <t>AW00018157</t>
  </si>
  <si>
    <t>8OkIrhjEyk67YWQdsD5bUA==</t>
  </si>
  <si>
    <t>474925f4-3872-4eb8-b482-f52c89db29a11533</t>
  </si>
  <si>
    <t>AW00019057</t>
  </si>
  <si>
    <t>9Lk4NWGJDUKoRky5+xlbrA==</t>
  </si>
  <si>
    <t>474925f4-3872-4eb8-b482-f52c89db29a11534</t>
  </si>
  <si>
    <t>AW00019439</t>
  </si>
  <si>
    <t>WjUNyNpkb0Gv8j82t73dUA==</t>
  </si>
  <si>
    <t>474925f4-3872-4eb8-b482-f52c89db29a11535</t>
  </si>
  <si>
    <t>AW00019451</t>
  </si>
  <si>
    <t>0yID4SsudkqR4UpcM+F/vw==</t>
  </si>
  <si>
    <t>474925f4-3872-4eb8-b482-f52c89db29a11536</t>
  </si>
  <si>
    <t>AW00019453</t>
  </si>
  <si>
    <t>Y0piA8hm30Om+s3rwVKo1Q==</t>
  </si>
  <si>
    <t>474925f4-3872-4eb8-b482-f52c89db29a11537</t>
  </si>
  <si>
    <t>AW00020064</t>
  </si>
  <si>
    <t>cjPJ/pAJcE6Xc52efbn9fg==</t>
  </si>
  <si>
    <t>474925f4-3872-4eb8-b482-f52c89db29a11538</t>
  </si>
  <si>
    <t>AW00020912</t>
  </si>
  <si>
    <t>nR0jo9aZx0ebRv1/DztkPA==</t>
  </si>
  <si>
    <t>474925f4-3872-4eb8-b482-f52c89db29a11539</t>
  </si>
  <si>
    <t>AW00021523</t>
  </si>
  <si>
    <t>CKjZDK1plEiWeOvIxy7OlQ==</t>
  </si>
  <si>
    <t>474925f4-3872-4eb8-b482-f52c89db29a11540</t>
  </si>
  <si>
    <t>AW00022585</t>
  </si>
  <si>
    <t>e7gzWMPpsku6TAAqNLNYgg==</t>
  </si>
  <si>
    <t>474925f4-3872-4eb8-b482-f52c89db29a11541</t>
  </si>
  <si>
    <t>AW00022700</t>
  </si>
  <si>
    <t>AtAHSXa2FUS58ULYrVAQyg==</t>
  </si>
  <si>
    <t>474925f4-3872-4eb8-b482-f52c89db29a11542</t>
  </si>
  <si>
    <t>AW00022803</t>
  </si>
  <si>
    <t>FWV/TqN3jEGhRP3wVTyPNg==</t>
  </si>
  <si>
    <t>474925f4-3872-4eb8-b482-f52c89db29a11543</t>
  </si>
  <si>
    <t>AW00023221</t>
  </si>
  <si>
    <t>b/JsipkLU0G0BZe/T2VXCA==</t>
  </si>
  <si>
    <t>474925f4-3872-4eb8-b482-f52c89db29a11544</t>
  </si>
  <si>
    <t>AW00023633</t>
  </si>
  <si>
    <t>w4SaSkEKYkqs0rS6shjfpA==</t>
  </si>
  <si>
    <t>474925f4-3872-4eb8-b482-f52c89db29a11545</t>
  </si>
  <si>
    <t>AW00023772</t>
  </si>
  <si>
    <t>9u+vNLiLlEePId/t2SUGBw==</t>
  </si>
  <si>
    <t>474925f4-3872-4eb8-b482-f52c89db29a11546</t>
  </si>
  <si>
    <t>AW00024086</t>
  </si>
  <si>
    <t>QyB6rxKfdE2X4aOxkYX7OA==</t>
  </si>
  <si>
    <t>474925f4-3872-4eb8-b482-f52c89db29a11547</t>
  </si>
  <si>
    <t>AW00024143</t>
  </si>
  <si>
    <t>SdKX0QJQjEiJW6fdtYcbDA==</t>
  </si>
  <si>
    <t>474925f4-3872-4eb8-b482-f52c89db29a11548</t>
  </si>
  <si>
    <t>AW00024214</t>
  </si>
  <si>
    <t>GzP6udmlHkmGF0wrx7TNzQ==</t>
  </si>
  <si>
    <t>474925f4-3872-4eb8-b482-f52c89db29a11549</t>
  </si>
  <si>
    <t>AW00024531</t>
  </si>
  <si>
    <t>4TNABvp8O061sYTLvVPuQQ==</t>
  </si>
  <si>
    <t>474925f4-3872-4eb8-b482-f52c89db29a11550</t>
  </si>
  <si>
    <t>AW00024561</t>
  </si>
  <si>
    <t>ka7hp+1qEkas17dobaagwQ==</t>
  </si>
  <si>
    <t>474925f4-3872-4eb8-b482-f52c89db29a11551</t>
  </si>
  <si>
    <t>AW00025303</t>
  </si>
  <si>
    <t>hZwfyW6mOUWsDcTnOq7zEA==</t>
  </si>
  <si>
    <t>474925f4-3872-4eb8-b482-f52c89db29a11552</t>
  </si>
  <si>
    <t>AW00025552</t>
  </si>
  <si>
    <t>wXjzJtFvdEyoDhUzcCmktA==</t>
  </si>
  <si>
    <t>474925f4-3872-4eb8-b482-f52c89db29a11553</t>
  </si>
  <si>
    <t>AW00025734</t>
  </si>
  <si>
    <t>U+Ncj+MHOk+xcmyibW04/A==</t>
  </si>
  <si>
    <t>474925f4-3872-4eb8-b482-f52c89db29a11554</t>
  </si>
  <si>
    <t>AW00026843</t>
  </si>
  <si>
    <t>TwqWxKcDnk+n9xyOr+iCBw==</t>
  </si>
  <si>
    <t>474925f4-3872-4eb8-b482-f52c89db29a11555</t>
  </si>
  <si>
    <t>AW00026996</t>
  </si>
  <si>
    <t>3gXDyPQmJ0yXZBsnjQoRGQ==</t>
  </si>
  <si>
    <t>474925f4-3872-4eb8-b482-f52c89db29a11556</t>
  </si>
  <si>
    <t>AW00027136</t>
  </si>
  <si>
    <t>4ZcsdU4CREKQo8R5a/T3Rg==</t>
  </si>
  <si>
    <t>474925f4-3872-4eb8-b482-f52c89db29a11557</t>
  </si>
  <si>
    <t>AW00027184</t>
  </si>
  <si>
    <t>lhMzKdmZOkGJX3hgBzenpg==</t>
  </si>
  <si>
    <t>474925f4-3872-4eb8-b482-f52c89db29a11558</t>
  </si>
  <si>
    <t>AW00027774</t>
  </si>
  <si>
    <t>uAQcRRrcjU+avFs4jxBGAg==</t>
  </si>
  <si>
    <t>474925f4-3872-4eb8-b482-f52c89db29a11559</t>
  </si>
  <si>
    <t>AW00028490</t>
  </si>
  <si>
    <t>Wmbocvz8I0CAJRvG2pVgAg==</t>
  </si>
  <si>
    <t>474925f4-3872-4eb8-b482-f52c89db29a11560</t>
  </si>
  <si>
    <t>AW00028548</t>
  </si>
  <si>
    <t>p+mr5PCKy0y86IYiqVopnQ==</t>
  </si>
  <si>
    <t>474925f4-3872-4eb8-b482-f52c89db29a11561</t>
  </si>
  <si>
    <t>AW00028726</t>
  </si>
  <si>
    <t>XsiKURBHpUqdc057qenD3Q==</t>
  </si>
  <si>
    <t>474925f4-3872-4eb8-b482-f52c89db29a11562</t>
  </si>
  <si>
    <t>AW00029377</t>
  </si>
  <si>
    <t>GesiFa5ZVUmFfk97EWMi+Q==</t>
  </si>
  <si>
    <t>474925f4-3872-4eb8-b482-f52c89db29a11563</t>
  </si>
  <si>
    <t>AW00011249</t>
  </si>
  <si>
    <t>Oo3IgSnvbky/Wthn2iC7Yw==</t>
  </si>
  <si>
    <t>474925f4-3872-4eb8-b482-f52c89db29a11564</t>
  </si>
  <si>
    <t>AW00011347</t>
  </si>
  <si>
    <t>LVr29aVwVUix1xa+PwAuzg==</t>
  </si>
  <si>
    <t>474925f4-3872-4eb8-b482-f52c89db29a11565</t>
  </si>
  <si>
    <t>AW00011484</t>
  </si>
  <si>
    <t>41k2OpKe9EiSRLtxxvjaJg==</t>
  </si>
  <si>
    <t>474925f4-3872-4eb8-b482-f52c89db29a11566</t>
  </si>
  <si>
    <t>AW00012833</t>
  </si>
  <si>
    <t>0WgeE/+Mt0Ojerr47pA5zg==</t>
  </si>
  <si>
    <t>474925f4-3872-4eb8-b482-f52c89db29a11567</t>
  </si>
  <si>
    <t>AW00012845</t>
  </si>
  <si>
    <t>bZyFO7Vc7UCtnLqsv7HXgA==</t>
  </si>
  <si>
    <t>474925f4-3872-4eb8-b482-f52c89db29a11568</t>
  </si>
  <si>
    <t>AW00013574</t>
  </si>
  <si>
    <t>04eTeJ42qUC2qukP3YeO0w==</t>
  </si>
  <si>
    <t>474925f4-3872-4eb8-b482-f52c89db29a11569</t>
  </si>
  <si>
    <t>AW00014803</t>
  </si>
  <si>
    <t>dn6tSr/AQUCmZx603RaLUw==</t>
  </si>
  <si>
    <t>474925f4-3872-4eb8-b482-f52c89db29a11570</t>
  </si>
  <si>
    <t>AW00015001</t>
  </si>
  <si>
    <t>n/SoDVBaD0e7lKtOgcnOnA==</t>
  </si>
  <si>
    <t>474925f4-3872-4eb8-b482-f52c89db29a11571</t>
  </si>
  <si>
    <t>AW00016327</t>
  </si>
  <si>
    <t>JwLQME2260uSJ88ENU49Jw==</t>
  </si>
  <si>
    <t>474925f4-3872-4eb8-b482-f52c89db29a11572</t>
  </si>
  <si>
    <t>AW00016414</t>
  </si>
  <si>
    <t>airOOIXZOUGyg4OXZfidQg==</t>
  </si>
  <si>
    <t>474925f4-3872-4eb8-b482-f52c89db29a11573</t>
  </si>
  <si>
    <t>AW00017189</t>
  </si>
  <si>
    <t>3Hwfp5gYF0GalHSvFccaQw==</t>
  </si>
  <si>
    <t>474925f4-3872-4eb8-b482-f52c89db29a11574</t>
  </si>
  <si>
    <t>AW00018033</t>
  </si>
  <si>
    <t>OnDy0Vj88EiaUUR7Om/biw==</t>
  </si>
  <si>
    <t>474925f4-3872-4eb8-b482-f52c89db29a11575</t>
  </si>
  <si>
    <t>AW00019064</t>
  </si>
  <si>
    <t>cuKVy5xTkEKLb8wY3hUXcw==</t>
  </si>
  <si>
    <t>474925f4-3872-4eb8-b482-f52c89db29a11576</t>
  </si>
  <si>
    <t>AW00020720</t>
  </si>
  <si>
    <t>D4ZgS75TXkalOb3f0yVNdA==</t>
  </si>
  <si>
    <t>474925f4-3872-4eb8-b482-f52c89db29a11577</t>
  </si>
  <si>
    <t>AW00020722</t>
  </si>
  <si>
    <t>sWaDPFjiVk2AgbgYIzSFeA==</t>
  </si>
  <si>
    <t>474925f4-3872-4eb8-b482-f52c89db29a11578</t>
  </si>
  <si>
    <t>AW00020873</t>
  </si>
  <si>
    <t>S7me29TqfkuL9iwpqqfb4g==</t>
  </si>
  <si>
    <t>474925f4-3872-4eb8-b482-f52c89db29a11579</t>
  </si>
  <si>
    <t>AW00020939</t>
  </si>
  <si>
    <t>YihVQKGvj0mPvx3jWjlZ8g==</t>
  </si>
  <si>
    <t>474925f4-3872-4eb8-b482-f52c89db29a11580</t>
  </si>
  <si>
    <t>AW00020970</t>
  </si>
  <si>
    <t>Ak8GDCq5PESrDK1G5XguWA==</t>
  </si>
  <si>
    <t>474925f4-3872-4eb8-b482-f52c89db29a11581</t>
  </si>
  <si>
    <t>AW00021051</t>
  </si>
  <si>
    <t>Fvc1MjovxEuCmrD4A8Ikxw==</t>
  </si>
  <si>
    <t>474925f4-3872-4eb8-b482-f52c89db29a11582</t>
  </si>
  <si>
    <t>AW00021107</t>
  </si>
  <si>
    <t>K7j3Dth/zUeX8Zx42mbmnw==</t>
  </si>
  <si>
    <t>474925f4-3872-4eb8-b482-f52c89db29a11583</t>
  </si>
  <si>
    <t>AW00021108</t>
  </si>
  <si>
    <t>85I5V85otk2wkLoeg/7INA==</t>
  </si>
  <si>
    <t>474925f4-3872-4eb8-b482-f52c89db29a11584</t>
  </si>
  <si>
    <t>AW00021536</t>
  </si>
  <si>
    <t>xAquisLCTUq9GgNFA424Hw==</t>
  </si>
  <si>
    <t>474925f4-3872-4eb8-b482-f52c89db29a11585</t>
  </si>
  <si>
    <t>AW00022598</t>
  </si>
  <si>
    <t>9fK22OX7FEC3x25sLEIVNw==</t>
  </si>
  <si>
    <t>474925f4-3872-4eb8-b482-f52c89db29a11586</t>
  </si>
  <si>
    <t>AW00023237</t>
  </si>
  <si>
    <t>9DLh0vuPWkS5sNFcDq8jpA==</t>
  </si>
  <si>
    <t>474925f4-3872-4eb8-b482-f52c89db29a11587</t>
  </si>
  <si>
    <t>AW00023926</t>
  </si>
  <si>
    <t>4cQioeHs10CJWesYD8/xNA==</t>
  </si>
  <si>
    <t>474925f4-3872-4eb8-b482-f52c89db29a11588</t>
  </si>
  <si>
    <t>AW00024128</t>
  </si>
  <si>
    <t>ewXvAqA6bkCCI4Md5ZiRHQ==</t>
  </si>
  <si>
    <t>474925f4-3872-4eb8-b482-f52c89db29a11589</t>
  </si>
  <si>
    <t>AW00024139</t>
  </si>
  <si>
    <t>EHA1O2qVPUmb6lWLjbfJyQ==</t>
  </si>
  <si>
    <t>474925f4-3872-4eb8-b482-f52c89db29a11590</t>
  </si>
  <si>
    <t>AW00025444</t>
  </si>
  <si>
    <t>dIYSCofCa0Wt4DAFafeKoA==</t>
  </si>
  <si>
    <t>474925f4-3872-4eb8-b482-f52c89db29a11591</t>
  </si>
  <si>
    <t>AW00025596</t>
  </si>
  <si>
    <t>ofvkA7JB3UyVTz1mrHxeCw==</t>
  </si>
  <si>
    <t>474925f4-3872-4eb8-b482-f52c89db29a11592</t>
  </si>
  <si>
    <t>AW00025685</t>
  </si>
  <si>
    <t>crz24806CEGLqCG3J8JCTA==</t>
  </si>
  <si>
    <t>474925f4-3872-4eb8-b482-f52c89db29a11593</t>
  </si>
  <si>
    <t>AW00026832</t>
  </si>
  <si>
    <t>Ar5gUZG+ekaM2rpUkDL4jw==</t>
  </si>
  <si>
    <t>474925f4-3872-4eb8-b482-f52c89db29a11594</t>
  </si>
  <si>
    <t>AW00029374</t>
  </si>
  <si>
    <t>crOiG1b0y0S/XqyU6XmG+Q==</t>
  </si>
  <si>
    <t>474925f4-3872-4eb8-b482-f52c89db29a11595</t>
  </si>
  <si>
    <t>AW00012458</t>
  </si>
  <si>
    <t>wvuMLj0ZbECR4ovPZBc4oA==</t>
  </si>
  <si>
    <t>474925f4-3872-4eb8-b482-f52c89db29a11596</t>
  </si>
  <si>
    <t>AW00012499</t>
  </si>
  <si>
    <t>GJNmMvF3p02Rr/uGufeqzA==</t>
  </si>
  <si>
    <t>474925f4-3872-4eb8-b482-f52c89db29a11597</t>
  </si>
  <si>
    <t>AW00012736</t>
  </si>
  <si>
    <t>04wK/joktEKirf07xPweog==</t>
  </si>
  <si>
    <t>474925f4-3872-4eb8-b482-f52c89db29a11598</t>
  </si>
  <si>
    <t>AW00012872</t>
  </si>
  <si>
    <t>k/81DQuz00qE7raeNf0y2w==</t>
  </si>
  <si>
    <t>474925f4-3872-4eb8-b482-f52c89db29a11599</t>
  </si>
  <si>
    <t>AW00014147</t>
  </si>
  <si>
    <t>bgGZ9tro00io+zbbxysvrA==</t>
  </si>
  <si>
    <t>474925f4-3872-4eb8-b482-f52c89db29a11600</t>
  </si>
  <si>
    <t>AW00014148</t>
  </si>
  <si>
    <t>IMHBT1t9ckKgfjzAgXDW4Q==</t>
  </si>
  <si>
    <t>474925f4-3872-4eb8-b482-f52c89db29a11601</t>
  </si>
  <si>
    <t>AW00015096</t>
  </si>
  <si>
    <t>TkE8evpHAEqRocxnisL7xA==</t>
  </si>
  <si>
    <t>474925f4-3872-4eb8-b482-f52c89db29a11602</t>
  </si>
  <si>
    <t>AW00015633</t>
  </si>
  <si>
    <t>udYuXb9uB0WqRlMJ0rnm1Q==</t>
  </si>
  <si>
    <t>474925f4-3872-4eb8-b482-f52c89db29a11603</t>
  </si>
  <si>
    <t>AW00015708</t>
  </si>
  <si>
    <t>HYRbfM51XUag1yuvA4/CbQ==</t>
  </si>
  <si>
    <t>474925f4-3872-4eb8-b482-f52c89db29a11604</t>
  </si>
  <si>
    <t>AW00017738</t>
  </si>
  <si>
    <t>9byrIH8xYE2J66Lvr6AOuw==</t>
  </si>
  <si>
    <t>474925f4-3872-4eb8-b482-f52c89db29a11605</t>
  </si>
  <si>
    <t>AW00017783</t>
  </si>
  <si>
    <t>FUa2KYgOnke8J+VhvbEhig==</t>
  </si>
  <si>
    <t>474925f4-3872-4eb8-b482-f52c89db29a11606</t>
  </si>
  <si>
    <t>AW00018017</t>
  </si>
  <si>
    <t>WuPPrLbk50iywWmssVJ6TA==</t>
  </si>
  <si>
    <t>474925f4-3872-4eb8-b482-f52c89db29a11607</t>
  </si>
  <si>
    <t>AW00018146</t>
  </si>
  <si>
    <t>PWGRGFt7t0uw9AWbbd0dgg==</t>
  </si>
  <si>
    <t>474925f4-3872-4eb8-b482-f52c89db29a11608</t>
  </si>
  <si>
    <t>AW00018182</t>
  </si>
  <si>
    <t>SF8CVG19PEyIHCxHiCWo/A==</t>
  </si>
  <si>
    <t>474925f4-3872-4eb8-b482-f52c89db29a11609</t>
  </si>
  <si>
    <t>AW00019178</t>
  </si>
  <si>
    <t>ZhXg4j++OE656vY4YImuvg==</t>
  </si>
  <si>
    <t>474925f4-3872-4eb8-b482-f52c89db29a11610</t>
  </si>
  <si>
    <t>AW00019443</t>
  </si>
  <si>
    <t>Ji/mtdNMJUivOCaNH6ak8g==</t>
  </si>
  <si>
    <t>474925f4-3872-4eb8-b482-f52c89db29a11611</t>
  </si>
  <si>
    <t>AW00019476</t>
  </si>
  <si>
    <t>2Smclcy4DkGLFapk2c5sJw==</t>
  </si>
  <si>
    <t>474925f4-3872-4eb8-b482-f52c89db29a11612</t>
  </si>
  <si>
    <t>AW00019514</t>
  </si>
  <si>
    <t>E6TdDnslk0yuEA3rr2gJAA==</t>
  </si>
  <si>
    <t>474925f4-3872-4eb8-b482-f52c89db29a11613</t>
  </si>
  <si>
    <t>AW00019910</t>
  </si>
  <si>
    <t>7rY/08tH7USKACwSl/vgKg==</t>
  </si>
  <si>
    <t>474925f4-3872-4eb8-b482-f52c89db29a11614</t>
  </si>
  <si>
    <t>AW00020860</t>
  </si>
  <si>
    <t>L00HlF5nlUuhAxKKypq3Jg==</t>
  </si>
  <si>
    <t>474925f4-3872-4eb8-b482-f52c89db29a11615</t>
  </si>
  <si>
    <t>AW00020903</t>
  </si>
  <si>
    <t>YvQHQXAC9Ei56Fj0Al0SKw==</t>
  </si>
  <si>
    <t>474925f4-3872-4eb8-b482-f52c89db29a11616</t>
  </si>
  <si>
    <t>AW00020946</t>
  </si>
  <si>
    <t>BrpMVT52A02GwxYBCVwaFQ==</t>
  </si>
  <si>
    <t>474925f4-3872-4eb8-b482-f52c89db29a11617</t>
  </si>
  <si>
    <t>AW00021085</t>
  </si>
  <si>
    <t>SsEOjQU4zEWl7w5/yNpeGg==</t>
  </si>
  <si>
    <t>474925f4-3872-4eb8-b482-f52c89db29a11618</t>
  </si>
  <si>
    <t>AW00021532</t>
  </si>
  <si>
    <t>ZenZTFEnLU26JhGwYfJcTA==</t>
  </si>
  <si>
    <t>474925f4-3872-4eb8-b482-f52c89db29a11619</t>
  </si>
  <si>
    <t>AW00022655</t>
  </si>
  <si>
    <t>SzEmcsYwQE6WS6JPAszQcQ==</t>
  </si>
  <si>
    <t>474925f4-3872-4eb8-b482-f52c89db29a11620</t>
  </si>
  <si>
    <t>AW00023975</t>
  </si>
  <si>
    <t>LiA+MJozUkmml2CGbA+9iA==</t>
  </si>
  <si>
    <t>474925f4-3872-4eb8-b482-f52c89db29a11621</t>
  </si>
  <si>
    <t>AW00024150</t>
  </si>
  <si>
    <t>5mbjQao7rk+kvHEN6vVJaw==</t>
  </si>
  <si>
    <t>474925f4-3872-4eb8-b482-f52c89db29a11622</t>
  </si>
  <si>
    <t>AW00024547</t>
  </si>
  <si>
    <t>Vfk9TJEAIE+D8vJKRh6kVQ==</t>
  </si>
  <si>
    <t>474925f4-3872-4eb8-b482-f52c89db29a11623</t>
  </si>
  <si>
    <t>AW00024864</t>
  </si>
  <si>
    <t>S11ttRhuv0ax8LX5ANAfiw==</t>
  </si>
  <si>
    <t>474925f4-3872-4eb8-b482-f52c89db29a11624</t>
  </si>
  <si>
    <t>AW00025445</t>
  </si>
  <si>
    <t>whLcjzVhEk6jH7r/0jZ+aQ==</t>
  </si>
  <si>
    <t>474925f4-3872-4eb8-b482-f52c89db29a11625</t>
  </si>
  <si>
    <t>AW00025492</t>
  </si>
  <si>
    <t>aGdsUe1eoUe01CY/q/Je0A==</t>
  </si>
  <si>
    <t>474925f4-3872-4eb8-b482-f52c89db29a11626</t>
  </si>
  <si>
    <t>AW00025504</t>
  </si>
  <si>
    <t>KQolWjJOGUmZCuwH/v580Q==</t>
  </si>
  <si>
    <t>474925f4-3872-4eb8-b482-f52c89db29a11627</t>
  </si>
  <si>
    <t>AW00025702</t>
  </si>
  <si>
    <t>R044LF0ZxEepZ6BMkgg7Hg==</t>
  </si>
  <si>
    <t>474925f4-3872-4eb8-b482-f52c89db29a11628</t>
  </si>
  <si>
    <t>AW00025719</t>
  </si>
  <si>
    <t>VEbeRD2df0a+bXiTxeZgxQ==</t>
  </si>
  <si>
    <t>474925f4-3872-4eb8-b482-f52c89db29a11629</t>
  </si>
  <si>
    <t>AW00026821</t>
  </si>
  <si>
    <t>ka8m4nJpq02RjJcANT7Iqg==</t>
  </si>
  <si>
    <t>474925f4-3872-4eb8-b482-f52c89db29a11630</t>
  </si>
  <si>
    <t>AW00027330</t>
  </si>
  <si>
    <t>7k89vx76UEyCJgR/dIoFjA==</t>
  </si>
  <si>
    <t>474925f4-3872-4eb8-b482-f52c89db29a11631</t>
  </si>
  <si>
    <t>AW00028435</t>
  </si>
  <si>
    <t>nL5NNkD1HUqPG19i9RKIqQ==</t>
  </si>
  <si>
    <t>474925f4-3872-4eb8-b482-f52c89db29a11632</t>
  </si>
  <si>
    <t>AW00011492</t>
  </si>
  <si>
    <t>UsteR/4SVUmxPSlVCJQbeg==</t>
  </si>
  <si>
    <t>474925f4-3872-4eb8-b482-f52c89db29a11633</t>
  </si>
  <si>
    <t>AW00011570</t>
  </si>
  <si>
    <t>okWmtMqq1EaqYe7FxvPvBw==</t>
  </si>
  <si>
    <t>474925f4-3872-4eb8-b482-f52c89db29a11634</t>
  </si>
  <si>
    <t>AW00012714</t>
  </si>
  <si>
    <t>taFxpArLLky7vtyxvqClew==</t>
  </si>
  <si>
    <t>474925f4-3872-4eb8-b482-f52c89db29a11635</t>
  </si>
  <si>
    <t>AW00012844</t>
  </si>
  <si>
    <t>NQ250HXk60KoDge9pATxmg==</t>
  </si>
  <si>
    <t>474925f4-3872-4eb8-b482-f52c89db29a11636</t>
  </si>
  <si>
    <t>AW00013594</t>
  </si>
  <si>
    <t>d3F5/THXM06UmLiUwqlFAA==</t>
  </si>
  <si>
    <t>474925f4-3872-4eb8-b482-f52c89db29a11637</t>
  </si>
  <si>
    <t>AW00013771</t>
  </si>
  <si>
    <t>0IRmqgZ8I0apy2B2SEGGYA==</t>
  </si>
  <si>
    <t>474925f4-3872-4eb8-b482-f52c89db29a11638</t>
  </si>
  <si>
    <t>AW00013827</t>
  </si>
  <si>
    <t>oxSmN4Jq3kSvmwamNd9uHA==</t>
  </si>
  <si>
    <t>474925f4-3872-4eb8-b482-f52c89db29a11639</t>
  </si>
  <si>
    <t>AW00014935</t>
  </si>
  <si>
    <t>72XUVba/PkCYd7DdUfBpBg==</t>
  </si>
  <si>
    <t>474925f4-3872-4eb8-b482-f52c89db29a11640</t>
  </si>
  <si>
    <t>AW00015629</t>
  </si>
  <si>
    <t>zmz+14wBU0qVPrvmVIp8Ig==</t>
  </si>
  <si>
    <t>474925f4-3872-4eb8-b482-f52c89db29a11641</t>
  </si>
  <si>
    <t>AW00016208</t>
  </si>
  <si>
    <t>tNBJAye0vke5E4/ap0Octw==</t>
  </si>
  <si>
    <t>474925f4-3872-4eb8-b482-f52c89db29a11642</t>
  </si>
  <si>
    <t>AW00017083</t>
  </si>
  <si>
    <t>S8QUor6WBE6ZtnS1VdnuYg==</t>
  </si>
  <si>
    <t>474925f4-3872-4eb8-b482-f52c89db29a11643</t>
  </si>
  <si>
    <t>AW00017789</t>
  </si>
  <si>
    <t>ZGEkCAFbM0ma8WU8DDpA5w==</t>
  </si>
  <si>
    <t>474925f4-3872-4eb8-b482-f52c89db29a11644</t>
  </si>
  <si>
    <t>AW00017851</t>
  </si>
  <si>
    <t>meu0zEacSkOmsm9xMjC+yA==</t>
  </si>
  <si>
    <t>474925f4-3872-4eb8-b482-f52c89db29a11645</t>
  </si>
  <si>
    <t>AW00017952</t>
  </si>
  <si>
    <t>qvqE4Xzs/Ueb8lcdfrX7+g==</t>
  </si>
  <si>
    <t>474925f4-3872-4eb8-b482-f52c89db29a11646</t>
  </si>
  <si>
    <t>AW00019038</t>
  </si>
  <si>
    <t>Ef8qVR63UkWi9J7ubRZBjw==</t>
  </si>
  <si>
    <t>474925f4-3872-4eb8-b482-f52c89db29a11647</t>
  </si>
  <si>
    <t>AW00019042</t>
  </si>
  <si>
    <t>9DlVNSYPl0KQrBzpwXVgBw==</t>
  </si>
  <si>
    <t>474925f4-3872-4eb8-b482-f52c89db29a11648</t>
  </si>
  <si>
    <t>AW00019289</t>
  </si>
  <si>
    <t>Mi2UhrIMDkKGhInOqFgdmQ==</t>
  </si>
  <si>
    <t>474925f4-3872-4eb8-b482-f52c89db29a11649</t>
  </si>
  <si>
    <t>AW00020138</t>
  </si>
  <si>
    <t>uiOpcZlzO0CTDZCyX2jE6Q==</t>
  </si>
  <si>
    <t>474925f4-3872-4eb8-b482-f52c89db29a11650</t>
  </si>
  <si>
    <t>AW00020143</t>
  </si>
  <si>
    <t>tV3UfHBKh0eBy+ubUjPSAg==</t>
  </si>
  <si>
    <t>474925f4-3872-4eb8-b482-f52c89db29a11651</t>
  </si>
  <si>
    <t>AW00022415</t>
  </si>
  <si>
    <t>h3XQ9oanQUOuioTCg9Splw==</t>
  </si>
  <si>
    <t>474925f4-3872-4eb8-b482-f52c89db29a11652</t>
  </si>
  <si>
    <t>AW00022441</t>
  </si>
  <si>
    <t>moaKrXssOUWcuxAUKDFkrw==</t>
  </si>
  <si>
    <t>474925f4-3872-4eb8-b482-f52c89db29a11653</t>
  </si>
  <si>
    <t>AW00022453</t>
  </si>
  <si>
    <t>wXvKq9eGbUqZl9wOy3L/nA==</t>
  </si>
  <si>
    <t>474925f4-3872-4eb8-b482-f52c89db29a11654</t>
  </si>
  <si>
    <t>AW00022809</t>
  </si>
  <si>
    <t>smOO1URdmk2a7qs2kdMjJg==</t>
  </si>
  <si>
    <t>474925f4-3872-4eb8-b482-f52c89db29a11655</t>
  </si>
  <si>
    <t>AW00023965</t>
  </si>
  <si>
    <t>tGxphwUoUUu6Nyy8DcTwOg==</t>
  </si>
  <si>
    <t>474925f4-3872-4eb8-b482-f52c89db29a11656</t>
  </si>
  <si>
    <t>AW00024182</t>
  </si>
  <si>
    <t>/Ge3LOMuVUa4y5YsSNrPUg==</t>
  </si>
  <si>
    <t>474925f4-3872-4eb8-b482-f52c89db29a11657</t>
  </si>
  <si>
    <t>AW00024563</t>
  </si>
  <si>
    <t>0FmZJKLFiEKGaM+vPGU6iw==</t>
  </si>
  <si>
    <t>474925f4-3872-4eb8-b482-f52c89db29a11658</t>
  </si>
  <si>
    <t>AW00024846</t>
  </si>
  <si>
    <t>ka0pb+ftCUmZMkbWn3645Q==</t>
  </si>
  <si>
    <t>474925f4-3872-4eb8-b482-f52c89db29a11659</t>
  </si>
  <si>
    <t>AW00025508</t>
  </si>
  <si>
    <t>Zu7FJTUraEGhHrTsu4XP7w==</t>
  </si>
  <si>
    <t>474925f4-3872-4eb8-b482-f52c89db29a11660</t>
  </si>
  <si>
    <t>AW00025530</t>
  </si>
  <si>
    <t>WCoau+RjZkyyR4rRrP976A==</t>
  </si>
  <si>
    <t>474925f4-3872-4eb8-b482-f52c89db29a11661</t>
  </si>
  <si>
    <t>AW00026393</t>
  </si>
  <si>
    <t>++pu4Ai8hUana34MdnBVvw==</t>
  </si>
  <si>
    <t>474925f4-3872-4eb8-b482-f52c89db29a11662</t>
  </si>
  <si>
    <t>AW00026940</t>
  </si>
  <si>
    <t>fE5TlhLkoEmoFe9uAtzFwg==</t>
  </si>
  <si>
    <t>474925f4-3872-4eb8-b482-f52c89db29a11663</t>
  </si>
  <si>
    <t>AW00026984</t>
  </si>
  <si>
    <t>nE/N6B2fdEqxaLwSStZnVg==</t>
  </si>
  <si>
    <t>474925f4-3872-4eb8-b482-f52c89db29a11664</t>
  </si>
  <si>
    <t>AW00027321</t>
  </si>
  <si>
    <t>c2NkFe8aVUOhd9pzbjGEww==</t>
  </si>
  <si>
    <t>474925f4-3872-4eb8-b482-f52c89db29a11665</t>
  </si>
  <si>
    <t>AW00027327</t>
  </si>
  <si>
    <t>pHr5X2ANRUCIEJcLwyvlfg==</t>
  </si>
  <si>
    <t>474925f4-3872-4eb8-b482-f52c89db29a11666</t>
  </si>
  <si>
    <t>AW00027882</t>
  </si>
  <si>
    <t>eKXfGpzqnEuGG+UJaeOyRw==</t>
  </si>
  <si>
    <t>474925f4-3872-4eb8-b482-f52c89db29a11667</t>
  </si>
  <si>
    <t>AW00027883</t>
  </si>
  <si>
    <t>k4lPnFe0EkyPN/kDv6U8Yw==</t>
  </si>
  <si>
    <t>474925f4-3872-4eb8-b482-f52c89db29a11668</t>
  </si>
  <si>
    <t>AW00027931</t>
  </si>
  <si>
    <t>/Ln7D0JP+U2oomm9dXZm+g==</t>
  </si>
  <si>
    <t>474925f4-3872-4eb8-b482-f52c89db29a11669</t>
  </si>
  <si>
    <t>AW00028521</t>
  </si>
  <si>
    <t>1vA0LIScHk6xFEWdtQYTuQ==</t>
  </si>
  <si>
    <t>474925f4-3872-4eb8-b482-f52c89db29a11670</t>
  </si>
  <si>
    <t>AW00029391</t>
  </si>
  <si>
    <t>EnKU4hVqQk63fMBv23dBGg==</t>
  </si>
  <si>
    <t>474925f4-3872-4eb8-b482-f52c89db29a11671</t>
  </si>
  <si>
    <t>AW00011567</t>
  </si>
  <si>
    <t>MkPFnQf2CkyFHzs2NrNY+w==</t>
  </si>
  <si>
    <t>474925f4-3872-4eb8-b482-f52c89db29a11672</t>
  </si>
  <si>
    <t>AW00012487</t>
  </si>
  <si>
    <t>dFIuvwDKCkyuao7/PYCeKg==</t>
  </si>
  <si>
    <t>474925f4-3872-4eb8-b482-f52c89db29a11673</t>
  </si>
  <si>
    <t>AW00012721</t>
  </si>
  <si>
    <t>cjuv9HXDrUGkcVkrNiTP/Q==</t>
  </si>
  <si>
    <t>474925f4-3872-4eb8-b482-f52c89db29a11674</t>
  </si>
  <si>
    <t>AW00013572</t>
  </si>
  <si>
    <t>4ZECy/VMbkGIKhVxmj3nOw==</t>
  </si>
  <si>
    <t>474925f4-3872-4eb8-b482-f52c89db29a11675</t>
  </si>
  <si>
    <t>AW00014801</t>
  </si>
  <si>
    <t>DXcKTHzt4E+jrOZkXPXCvg==</t>
  </si>
  <si>
    <t>474925f4-3872-4eb8-b482-f52c89db29a11676</t>
  </si>
  <si>
    <t>AW00015073</t>
  </si>
  <si>
    <t>i619jSTY70mYafWvg/t4bg==</t>
  </si>
  <si>
    <t>474925f4-3872-4eb8-b482-f52c89db29a11677</t>
  </si>
  <si>
    <t>AW00015682</t>
  </si>
  <si>
    <t>UaRTxKsl6UCMFqT5NcsH2Q==</t>
  </si>
  <si>
    <t>474925f4-3872-4eb8-b482-f52c89db29a11678</t>
  </si>
  <si>
    <t>AW00016037</t>
  </si>
  <si>
    <t>25sAfdWfR0ilOQpH2+/QgA==</t>
  </si>
  <si>
    <t>474925f4-3872-4eb8-b482-f52c89db29a11679</t>
  </si>
  <si>
    <t>AW00016457</t>
  </si>
  <si>
    <t>hoSmE/GQkkeHddJFQIbqfQ==</t>
  </si>
  <si>
    <t>474925f4-3872-4eb8-b482-f52c89db29a11680</t>
  </si>
  <si>
    <t>AW00017847</t>
  </si>
  <si>
    <t>tAHJhD9k30S+jO0EqH2TLQ==</t>
  </si>
  <si>
    <t>474925f4-3872-4eb8-b482-f52c89db29a11681</t>
  </si>
  <si>
    <t>AW00017857</t>
  </si>
  <si>
    <t>M3gtdfadUEaOFvwHjPNMqQ==</t>
  </si>
  <si>
    <t>474925f4-3872-4eb8-b482-f52c89db29a11682</t>
  </si>
  <si>
    <t>AW00017901</t>
  </si>
  <si>
    <t>/f7scQ7yCU+nb24a+4RR3Q==</t>
  </si>
  <si>
    <t>474925f4-3872-4eb8-b482-f52c89db29a11683</t>
  </si>
  <si>
    <t>AW00019046</t>
  </si>
  <si>
    <t>3IFLrFSdLUSCqo31lR+ihQ==</t>
  </si>
  <si>
    <t>474925f4-3872-4eb8-b482-f52c89db29a11684</t>
  </si>
  <si>
    <t>AW00020930</t>
  </si>
  <si>
    <t>X3zwbRMLd0Otvdz3JuOrbw==</t>
  </si>
  <si>
    <t>474925f4-3872-4eb8-b482-f52c89db29a11685</t>
  </si>
  <si>
    <t>AW00021661</t>
  </si>
  <si>
    <t>dRpxGCHeSE+zIWW0DJ3eng==</t>
  </si>
  <si>
    <t>474925f4-3872-4eb8-b482-f52c89db29a11686</t>
  </si>
  <si>
    <t>AW00022414</t>
  </si>
  <si>
    <t>jroT7ZKZAEeHSXEZhEQ+Vg==</t>
  </si>
  <si>
    <t>474925f4-3872-4eb8-b482-f52c89db29a11687</t>
  </si>
  <si>
    <t>AW00022660</t>
  </si>
  <si>
    <t>GdneDBiZ/0iHlxNuFtHzag==</t>
  </si>
  <si>
    <t>474925f4-3872-4eb8-b482-f52c89db29a11688</t>
  </si>
  <si>
    <t>AW00023915</t>
  </si>
  <si>
    <t>0ALpGGqhjUOD+fuxP/Z1ig==</t>
  </si>
  <si>
    <t>474925f4-3872-4eb8-b482-f52c89db29a11689</t>
  </si>
  <si>
    <t>AW00024027</t>
  </si>
  <si>
    <t>hMuYnuDVBEatMyk2RMOfSw==</t>
  </si>
  <si>
    <t>474925f4-3872-4eb8-b482-f52c89db29a11690</t>
  </si>
  <si>
    <t>AW00024072</t>
  </si>
  <si>
    <t>qZ0x5f7ytkWRKnlGWFbqZg==</t>
  </si>
  <si>
    <t>474925f4-3872-4eb8-b482-f52c89db29a11691</t>
  </si>
  <si>
    <t>AW00024711</t>
  </si>
  <si>
    <t>nPUQhOpw00W3YtnqHzO0HQ==</t>
  </si>
  <si>
    <t>474925f4-3872-4eb8-b482-f52c89db29a11692</t>
  </si>
  <si>
    <t>AW00024867</t>
  </si>
  <si>
    <t>Gq7t+EK+KE2ZQk/AkhOQIQ==</t>
  </si>
  <si>
    <t>474925f4-3872-4eb8-b482-f52c89db29a11693</t>
  </si>
  <si>
    <t>AW00025443</t>
  </si>
  <si>
    <t>fSM2eDZoSUOeMnUYeOI0Ow==</t>
  </si>
  <si>
    <t>474925f4-3872-4eb8-b482-f52c89db29a11694</t>
  </si>
  <si>
    <t>AW00025487</t>
  </si>
  <si>
    <t>g0eJkPkjGUatUnG+Skr/3w==</t>
  </si>
  <si>
    <t>474925f4-3872-4eb8-b482-f52c89db29a11695</t>
  </si>
  <si>
    <t>AW00025738</t>
  </si>
  <si>
    <t>LFwK01XRFkWsPKeAjpVuqg==</t>
  </si>
  <si>
    <t>474925f4-3872-4eb8-b482-f52c89db29a11696</t>
  </si>
  <si>
    <t>AW00026233</t>
  </si>
  <si>
    <t>oizAjmW2Nk2cI6waFdqgTg==</t>
  </si>
  <si>
    <t>474925f4-3872-4eb8-b482-f52c89db29a11697</t>
  </si>
  <si>
    <t>AW00027161</t>
  </si>
  <si>
    <t>2Dc6SDu2h0yYOuQe3jrl9g==</t>
  </si>
  <si>
    <t>474925f4-3872-4eb8-b482-f52c89db29a11698</t>
  </si>
  <si>
    <t>AW00028396</t>
  </si>
  <si>
    <t>Zli3qMtemke2iIzYhk5J3Q==</t>
  </si>
  <si>
    <t>474925f4-3872-4eb8-b482-f52c89db29a11699</t>
  </si>
  <si>
    <t>AW00028902</t>
  </si>
  <si>
    <t>mKB8dLEZHEioFunwjMWD9A==</t>
  </si>
  <si>
    <t>474925f4-3872-4eb8-b482-f52c89db29a11700</t>
  </si>
  <si>
    <t>AW00011335</t>
  </si>
  <si>
    <t>qrZY1J8PC0aaorpdXvRyFQ==</t>
  </si>
  <si>
    <t>474925f4-3872-4eb8-b482-f52c89db29a11701</t>
  </si>
  <si>
    <t>AW00011349</t>
  </si>
  <si>
    <t>gkLNf6N160O88NcMaQPxQw==</t>
  </si>
  <si>
    <t>474925f4-3872-4eb8-b482-f52c89db29a11702</t>
  </si>
  <si>
    <t>AW00011396</t>
  </si>
  <si>
    <t>YvpvJgqxXUejp1iV6CCs7w==</t>
  </si>
  <si>
    <t>474925f4-3872-4eb8-b482-f52c89db29a11703</t>
  </si>
  <si>
    <t>AW00011415</t>
  </si>
  <si>
    <t>jC9IXjJ+JE+/THBXogkh1Q==</t>
  </si>
  <si>
    <t>474925f4-3872-4eb8-b482-f52c89db29a11704</t>
  </si>
  <si>
    <t>AW00012257</t>
  </si>
  <si>
    <t>9/gXSzWgwUCfLhgxtW7yAQ==</t>
  </si>
  <si>
    <t>474925f4-3872-4eb8-b482-f52c89db29a11705</t>
  </si>
  <si>
    <t>AW00012724</t>
  </si>
  <si>
    <t>jvm6hAln0kG9qPxJAvWJbw==</t>
  </si>
  <si>
    <t>474925f4-3872-4eb8-b482-f52c89db29a11706</t>
  </si>
  <si>
    <t>AW00013598</t>
  </si>
  <si>
    <t>3O+peDjQa0Sx6CIZKLJm3w==</t>
  </si>
  <si>
    <t>474925f4-3872-4eb8-b482-f52c89db29a11707</t>
  </si>
  <si>
    <t>AW00013683</t>
  </si>
  <si>
    <t>a8ttmMAao0yoij5zk6N8eA==</t>
  </si>
  <si>
    <t>474925f4-3872-4eb8-b482-f52c89db29a11708</t>
  </si>
  <si>
    <t>AW00013696</t>
  </si>
  <si>
    <t>4daKMzUTKkK7KpyUMzFYsg==</t>
  </si>
  <si>
    <t>474925f4-3872-4eb8-b482-f52c89db29a11709</t>
  </si>
  <si>
    <t>AW00014142</t>
  </si>
  <si>
    <t>4rQL4RIwHUCmxtiaoiz1vg==</t>
  </si>
  <si>
    <t>474925f4-3872-4eb8-b482-f52c89db29a11710</t>
  </si>
  <si>
    <t>AW00014768</t>
  </si>
  <si>
    <t>kv4NryH+p0qlDO10jQELoQ==</t>
  </si>
  <si>
    <t>474925f4-3872-4eb8-b482-f52c89db29a11711</t>
  </si>
  <si>
    <t>AW00014842</t>
  </si>
  <si>
    <t>1JDrMB12bkeTRWUd5X6oog==</t>
  </si>
  <si>
    <t>474925f4-3872-4eb8-b482-f52c89db29a11712</t>
  </si>
  <si>
    <t>AW00014939</t>
  </si>
  <si>
    <t>ktQYjnFBz0OqfrNHCT2w3g==</t>
  </si>
  <si>
    <t>474925f4-3872-4eb8-b482-f52c89db29a11713</t>
  </si>
  <si>
    <t>AW00015460</t>
  </si>
  <si>
    <t>Lcggxu3NdUGjZwgojR3fTg==</t>
  </si>
  <si>
    <t>474925f4-3872-4eb8-b482-f52c89db29a11714</t>
  </si>
  <si>
    <t>AW00015680</t>
  </si>
  <si>
    <t>NQ4bqAQTMkm9EU8djX+0Xw==</t>
  </si>
  <si>
    <t>474925f4-3872-4eb8-b482-f52c89db29a11715</t>
  </si>
  <si>
    <t>AW00015684</t>
  </si>
  <si>
    <t>wSidvhcYD0+P6EMqkLEJJQ==</t>
  </si>
  <si>
    <t>474925f4-3872-4eb8-b482-f52c89db29a11716</t>
  </si>
  <si>
    <t>AW00016267</t>
  </si>
  <si>
    <t>GHQbd4noA0mWEp/NIIKDcA==</t>
  </si>
  <si>
    <t>474925f4-3872-4eb8-b482-f52c89db29a11717</t>
  </si>
  <si>
    <t>AW00016269</t>
  </si>
  <si>
    <t>rVBIUSQdSEm5SZuAFqIA+w==</t>
  </si>
  <si>
    <t>474925f4-3872-4eb8-b482-f52c89db29a11718</t>
  </si>
  <si>
    <t>AW00016604</t>
  </si>
  <si>
    <t>sUXwRLoLkUSjsEK4IFhNUw==</t>
  </si>
  <si>
    <t>474925f4-3872-4eb8-b482-f52c89db29a11719</t>
  </si>
  <si>
    <t>AW00017970</t>
  </si>
  <si>
    <t>swAV+JxfvU+S2uDN/0uZMw==</t>
  </si>
  <si>
    <t>474925f4-3872-4eb8-b482-f52c89db29a11720</t>
  </si>
  <si>
    <t>AW00018139</t>
  </si>
  <si>
    <t>ciqI2Vob4kW+WABq0DsoNQ==</t>
  </si>
  <si>
    <t>474925f4-3872-4eb8-b482-f52c89db29a11721</t>
  </si>
  <si>
    <t>AW00019286</t>
  </si>
  <si>
    <t>ipucPMY7Dki6kOs3tfxJnA==</t>
  </si>
  <si>
    <t>474925f4-3872-4eb8-b482-f52c89db29a11722</t>
  </si>
  <si>
    <t>AW00019314</t>
  </si>
  <si>
    <t>7KN+rJvxMkSx/qGFJRS8ng==</t>
  </si>
  <si>
    <t>474925f4-3872-4eb8-b482-f52c89db29a11723</t>
  </si>
  <si>
    <t>AW00019354</t>
  </si>
  <si>
    <t>ruLTjVuKhkuaxgZZ5Nph5A==</t>
  </si>
  <si>
    <t>474925f4-3872-4eb8-b482-f52c89db29a11724</t>
  </si>
  <si>
    <t>AW00019377</t>
  </si>
  <si>
    <t>YjpnPMuAiUGcZyxqkdJi6A==</t>
  </si>
  <si>
    <t>474925f4-3872-4eb8-b482-f52c89db29a11725</t>
  </si>
  <si>
    <t>AW00019438</t>
  </si>
  <si>
    <t>EyQxl+IUFUKkXZzRz5T9/g==</t>
  </si>
  <si>
    <t>474925f4-3872-4eb8-b482-f52c89db29a11726</t>
  </si>
  <si>
    <t>AW00020137</t>
  </si>
  <si>
    <t>mig83sKJsEyEWUCLc8oQCg==</t>
  </si>
  <si>
    <t>474925f4-3872-4eb8-b482-f52c89db29a11727</t>
  </si>
  <si>
    <t>AW00020876</t>
  </si>
  <si>
    <t>mtnlyz0a7UmYkT93eQ15BA==</t>
  </si>
  <si>
    <t>474925f4-3872-4eb8-b482-f52c89db29a11728</t>
  </si>
  <si>
    <t>AW00021842</t>
  </si>
  <si>
    <t>99qjO5OCC0uHrVALsK1DxQ==</t>
  </si>
  <si>
    <t>474925f4-3872-4eb8-b482-f52c89db29a11729</t>
  </si>
  <si>
    <t>AW00021852</t>
  </si>
  <si>
    <t>oM6RqcY7akST9xvjdnDw2Q==</t>
  </si>
  <si>
    <t>474925f4-3872-4eb8-b482-f52c89db29a11730</t>
  </si>
  <si>
    <t>AW00022478</t>
  </si>
  <si>
    <t>dOs6gDZBnkmv+nbvZfmcRw==</t>
  </si>
  <si>
    <t>474925f4-3872-4eb8-b482-f52c89db29a11731</t>
  </si>
  <si>
    <t>AW00022516</t>
  </si>
  <si>
    <t>lrfxTNJVFE2nbqx2zGv1+g==</t>
  </si>
  <si>
    <t>474925f4-3872-4eb8-b482-f52c89db29a11732</t>
  </si>
  <si>
    <t>AW00022633</t>
  </si>
  <si>
    <t>dZ4SM4/9/0WJqm1npV2UJw==</t>
  </si>
  <si>
    <t>474925f4-3872-4eb8-b482-f52c89db29a11733</t>
  </si>
  <si>
    <t>AW00022678</t>
  </si>
  <si>
    <t>AX99lI7UCkC2Z6ztPL3ccw==</t>
  </si>
  <si>
    <t>474925f4-3872-4eb8-b482-f52c89db29a11734</t>
  </si>
  <si>
    <t>AW00022680</t>
  </si>
  <si>
    <t>WFRtjPryvki/sP1MHuh6UQ==</t>
  </si>
  <si>
    <t>474925f4-3872-4eb8-b482-f52c89db29a11735</t>
  </si>
  <si>
    <t>AW00025498</t>
  </si>
  <si>
    <t>MIMTufe3AEG9PoPfL0PcTw==</t>
  </si>
  <si>
    <t>474925f4-3872-4eb8-b482-f52c89db29a11736</t>
  </si>
  <si>
    <t>AW00025729</t>
  </si>
  <si>
    <t>oQyNTo+04ECwq2jkMplr5w==</t>
  </si>
  <si>
    <t>474925f4-3872-4eb8-b482-f52c89db29a11737</t>
  </si>
  <si>
    <t>AW00026987</t>
  </si>
  <si>
    <t>fmtABi60qE+DkJLmep4lxA==</t>
  </si>
  <si>
    <t>474925f4-3872-4eb8-b482-f52c89db29a11738</t>
  </si>
  <si>
    <t>AW00026989</t>
  </si>
  <si>
    <t>axuj+P2yC06aBDaoTz5oYQ==</t>
  </si>
  <si>
    <t>474925f4-3872-4eb8-b482-f52c89db29a11739</t>
  </si>
  <si>
    <t>AW00028522</t>
  </si>
  <si>
    <t>DwbMvjkY70udNEsB9RAoUg==</t>
  </si>
  <si>
    <t>474925f4-3872-4eb8-b482-f52c89db29a11740</t>
  </si>
  <si>
    <t>AW00029394</t>
  </si>
  <si>
    <t>D7P35E0MNkGk7yNtzAaRvw==</t>
  </si>
  <si>
    <t>474925f4-3872-4eb8-b482-f52c89db29a11741</t>
  </si>
  <si>
    <t>AW00029466</t>
  </si>
  <si>
    <t>bwa6Cpo6dkmMyvP5kYYAsg==</t>
  </si>
  <si>
    <t>474925f4-3872-4eb8-b482-f52c89db29a11742</t>
  </si>
  <si>
    <t>AW00011421</t>
  </si>
  <si>
    <t>36erAvg/AkuqjyFiRMDCQQ==</t>
  </si>
  <si>
    <t>474925f4-3872-4eb8-b482-f52c89db29a11743</t>
  </si>
  <si>
    <t>AW00012130</t>
  </si>
  <si>
    <t>OfKb/jNRS0KcVfmjQ7Cyxg==</t>
  </si>
  <si>
    <t>474925f4-3872-4eb8-b482-f52c89db29a11744</t>
  </si>
  <si>
    <t>AW00012728</t>
  </si>
  <si>
    <t>urnGtBE/ok+S6etT08ajpw==</t>
  </si>
  <si>
    <t>474925f4-3872-4eb8-b482-f52c89db29a11745</t>
  </si>
  <si>
    <t>AW00013677</t>
  </si>
  <si>
    <t>s+roZTtGL0SZfckMh/940g==</t>
  </si>
  <si>
    <t>474925f4-3872-4eb8-b482-f52c89db29a11746</t>
  </si>
  <si>
    <t>AW00013842</t>
  </si>
  <si>
    <t>YfO7E99cN0mfXjfnBZc4UA==</t>
  </si>
  <si>
    <t>474925f4-3872-4eb8-b482-f52c89db29a11747</t>
  </si>
  <si>
    <t>AW00015110</t>
  </si>
  <si>
    <t>sdsCJLNLREaootC7U1iR0A==</t>
  </si>
  <si>
    <t>474925f4-3872-4eb8-b482-f52c89db29a11748</t>
  </si>
  <si>
    <t>AW00015457</t>
  </si>
  <si>
    <t>HHbaidt7DkK2/WN72cR0eg==</t>
  </si>
  <si>
    <t>474925f4-3872-4eb8-b482-f52c89db29a11749</t>
  </si>
  <si>
    <t>AW00015459</t>
  </si>
  <si>
    <t>JyT6DU1FBUCWBrkMiEDSjQ==</t>
  </si>
  <si>
    <t>474925f4-3872-4eb8-b482-f52c89db29a11750</t>
  </si>
  <si>
    <t>AW00015704</t>
  </si>
  <si>
    <t>yqYu1E2v1EunNUSerwtosQ==</t>
  </si>
  <si>
    <t>474925f4-3872-4eb8-b482-f52c89db29a11751</t>
  </si>
  <si>
    <t>AW00016263</t>
  </si>
  <si>
    <t>6tVgTabBHEio8aciTfDFZQ==</t>
  </si>
  <si>
    <t>474925f4-3872-4eb8-b482-f52c89db29a11752</t>
  </si>
  <si>
    <t>AW00016389</t>
  </si>
  <si>
    <t>1pmQr2VrNk6yElaw4zTAeg==</t>
  </si>
  <si>
    <t>474925f4-3872-4eb8-b482-f52c89db29a11753</t>
  </si>
  <si>
    <t>AW00017089</t>
  </si>
  <si>
    <t>83bn5j/Pt0C4iK3g8AZ1Rg==</t>
  </si>
  <si>
    <t>474925f4-3872-4eb8-b482-f52c89db29a11754</t>
  </si>
  <si>
    <t>AW00017941</t>
  </si>
  <si>
    <t>KwI8o+ycmUOtm2I1QcUZkA==</t>
  </si>
  <si>
    <t>474925f4-3872-4eb8-b482-f52c89db29a11755</t>
  </si>
  <si>
    <t>AW00017994</t>
  </si>
  <si>
    <t>G+Sd0YZxZUGTvk92B6lyiw==</t>
  </si>
  <si>
    <t>474925f4-3872-4eb8-b482-f52c89db29a11756</t>
  </si>
  <si>
    <t>AW00018002</t>
  </si>
  <si>
    <t>zpTEBzUHX0iOELpK9/x4Eg==</t>
  </si>
  <si>
    <t>474925f4-3872-4eb8-b482-f52c89db29a11757</t>
  </si>
  <si>
    <t>AW00018034</t>
  </si>
  <si>
    <t>QJjGodq7qkK0xuaBMUY4eg==</t>
  </si>
  <si>
    <t>474925f4-3872-4eb8-b482-f52c89db29a11758</t>
  </si>
  <si>
    <t>AW00019043</t>
  </si>
  <si>
    <t>MtusZs6D+E+vDFuvhhmn/Q==</t>
  </si>
  <si>
    <t>474925f4-3872-4eb8-b482-f52c89db29a11759</t>
  </si>
  <si>
    <t>AW00019177</t>
  </si>
  <si>
    <t>xhztmv+V10SNGRUK3nVB1g==</t>
  </si>
  <si>
    <t>474925f4-3872-4eb8-b482-f52c89db29a11760</t>
  </si>
  <si>
    <t>AW00019298</t>
  </si>
  <si>
    <t>Pj29IPmoUE6CAFX86k2nsA==</t>
  </si>
  <si>
    <t>474925f4-3872-4eb8-b482-f52c89db29a11761</t>
  </si>
  <si>
    <t>AW00020135</t>
  </si>
  <si>
    <t>tg5TbYiVIUSYXFG0wsM9Ng==</t>
  </si>
  <si>
    <t>474925f4-3872-4eb8-b482-f52c89db29a11762</t>
  </si>
  <si>
    <t>AW00020716</t>
  </si>
  <si>
    <t>MxDjpdEFWkGfH2XqFBOhuw==</t>
  </si>
  <si>
    <t>474925f4-3872-4eb8-b482-f52c89db29a11763</t>
  </si>
  <si>
    <t>AW00020726</t>
  </si>
  <si>
    <t>JVoyb/r0nEy/2cYLuByvZA==</t>
  </si>
  <si>
    <t>474925f4-3872-4eb8-b482-f52c89db29a11764</t>
  </si>
  <si>
    <t>AW00020937</t>
  </si>
  <si>
    <t>AXJvNC9/nUS86vu24by6Ng==</t>
  </si>
  <si>
    <t>474925f4-3872-4eb8-b482-f52c89db29a11765</t>
  </si>
  <si>
    <t>AW00021096</t>
  </si>
  <si>
    <t>OEid4LQEpEWKM336Hi/2VA==</t>
  </si>
  <si>
    <t>474925f4-3872-4eb8-b482-f52c89db29a11766</t>
  </si>
  <si>
    <t>AW00022432</t>
  </si>
  <si>
    <t>oISis1De60ey1/99Va0GnQ==</t>
  </si>
  <si>
    <t>474925f4-3872-4eb8-b482-f52c89db29a11767</t>
  </si>
  <si>
    <t>AW00022597</t>
  </si>
  <si>
    <t>Tz54xvYTKkOrU6AHArWauA==</t>
  </si>
  <si>
    <t>474925f4-3872-4eb8-b482-f52c89db29a11768</t>
  </si>
  <si>
    <t>AW00024564</t>
  </si>
  <si>
    <t>qu6e6qCqi0GoBDJR5xt4rA==</t>
  </si>
  <si>
    <t>474925f4-3872-4eb8-b482-f52c89db29a11769</t>
  </si>
  <si>
    <t>AW00024722</t>
  </si>
  <si>
    <t>hIOJT6DorEe42/jxh7hrEw==</t>
  </si>
  <si>
    <t>474925f4-3872-4eb8-b482-f52c89db29a11770</t>
  </si>
  <si>
    <t>AW00025318</t>
  </si>
  <si>
    <t>BNy/g9MUmUiP3M1YY8NZyQ==</t>
  </si>
  <si>
    <t>474925f4-3872-4eb8-b482-f52c89db29a11771</t>
  </si>
  <si>
    <t>AW00025460</t>
  </si>
  <si>
    <t>plBEILrXHE+k0NGzEyomyg==</t>
  </si>
  <si>
    <t>474925f4-3872-4eb8-b482-f52c89db29a11772</t>
  </si>
  <si>
    <t>AW00027826</t>
  </si>
  <si>
    <t>hWo0Ef31okKw9CzggVQ2Mw==</t>
  </si>
  <si>
    <t>474925f4-3872-4eb8-b482-f52c89db29a11773</t>
  </si>
  <si>
    <t>AW00028701</t>
  </si>
  <si>
    <t>atYjnA817k+w2B2N8Xf5nw==</t>
  </si>
  <si>
    <t>474925f4-3872-4eb8-b482-f52c89db29a11774</t>
  </si>
  <si>
    <t>AW00029442</t>
  </si>
  <si>
    <t>qPt2M5ieIUy47zB4jKbniw==</t>
  </si>
  <si>
    <t>474925f4-3872-4eb8-b482-f52c89db29a11775</t>
  </si>
  <si>
    <t>AW00029467</t>
  </si>
  <si>
    <t>w7oR9+pL2U+AvUfPmIMJUg==</t>
  </si>
  <si>
    <t>474925f4-3872-4eb8-b482-f52c89db29a11776</t>
  </si>
  <si>
    <t>AW00011405</t>
  </si>
  <si>
    <t>dwPePFRk3kmtFNOSCuMzBw==</t>
  </si>
  <si>
    <t>474925f4-3872-4eb8-b482-f52c89db29a11777</t>
  </si>
  <si>
    <t>AW00011426</t>
  </si>
  <si>
    <t>YP3w7LVhA0y00meR3ckLMw==</t>
  </si>
  <si>
    <t>474925f4-3872-4eb8-b482-f52c89db29a11778</t>
  </si>
  <si>
    <t>AW00012461</t>
  </si>
  <si>
    <t>qxSQ/NoNhEaHWKob7mvPTA==</t>
  </si>
  <si>
    <t>474925f4-3872-4eb8-b482-f52c89db29a11779</t>
  </si>
  <si>
    <t>AW00012471</t>
  </si>
  <si>
    <t>rwF5wVPmC0Ot6xHhgrzOWw==</t>
  </si>
  <si>
    <t>474925f4-3872-4eb8-b482-f52c89db29a11780</t>
  </si>
  <si>
    <t>AW00012731</t>
  </si>
  <si>
    <t>DgJOs6LSjU+QPqCVYfhBaw==</t>
  </si>
  <si>
    <t>474925f4-3872-4eb8-b482-f52c89db29a11781</t>
  </si>
  <si>
    <t>AW00013548</t>
  </si>
  <si>
    <t>CSM2ltgNjkWIpj5ULbNKNA==</t>
  </si>
  <si>
    <t>474925f4-3872-4eb8-b482-f52c89db29a11782</t>
  </si>
  <si>
    <t>AW00013606</t>
  </si>
  <si>
    <t>VDxRtxke1EGI0GSGQkVAlQ==</t>
  </si>
  <si>
    <t>474925f4-3872-4eb8-b482-f52c89db29a11783</t>
  </si>
  <si>
    <t>AW00014171</t>
  </si>
  <si>
    <t>dzgrNe6nnEWQMANfP0RDUw==</t>
  </si>
  <si>
    <t>474925f4-3872-4eb8-b482-f52c89db29a11784</t>
  </si>
  <si>
    <t>AW00015000</t>
  </si>
  <si>
    <t>3cDRieLjU0aAYNWyB4PxfA==</t>
  </si>
  <si>
    <t>474925f4-3872-4eb8-b482-f52c89db29a11785</t>
  </si>
  <si>
    <t>AW00016462</t>
  </si>
  <si>
    <t>pTs7yXIAZ0qaISlYvIuC0Q==</t>
  </si>
  <si>
    <t>474925f4-3872-4eb8-b482-f52c89db29a11786</t>
  </si>
  <si>
    <t>AW00016473</t>
  </si>
  <si>
    <t>Gxf09k9uPEiKbDA+6OeYuw==</t>
  </si>
  <si>
    <t>474925f4-3872-4eb8-b482-f52c89db29a11787</t>
  </si>
  <si>
    <t>AW00017208</t>
  </si>
  <si>
    <t>/8yjfGA1RUuUPtSQr7q9pQ==</t>
  </si>
  <si>
    <t>474925f4-3872-4eb8-b482-f52c89db29a11788</t>
  </si>
  <si>
    <t>AW00017777</t>
  </si>
  <si>
    <t>lOaHjiooYE+HveKpk5c0Vw==</t>
  </si>
  <si>
    <t>474925f4-3872-4eb8-b482-f52c89db29a11789</t>
  </si>
  <si>
    <t>AW00017791</t>
  </si>
  <si>
    <t>CraDV476UUyMS0xtz/Rjbw==</t>
  </si>
  <si>
    <t>474925f4-3872-4eb8-b482-f52c89db29a11790</t>
  </si>
  <si>
    <t>AW00017898</t>
  </si>
  <si>
    <t>KRInb4JXEUK5KZF84Qelew==</t>
  </si>
  <si>
    <t>474925f4-3872-4eb8-b482-f52c89db29a11791</t>
  </si>
  <si>
    <t>AW00019188</t>
  </si>
  <si>
    <t>971fvcyEXEOogRCPcjnQeQ==</t>
  </si>
  <si>
    <t>474925f4-3872-4eb8-b482-f52c89db29a11792</t>
  </si>
  <si>
    <t>AW00019248</t>
  </si>
  <si>
    <t>4Jl+Rkhm/0eUfLv4vaRiJg==</t>
  </si>
  <si>
    <t>474925f4-3872-4eb8-b482-f52c89db29a11793</t>
  </si>
  <si>
    <t>AW00019353</t>
  </si>
  <si>
    <t>uJbZhr5G40y1+CvAHKkjng==</t>
  </si>
  <si>
    <t>474925f4-3872-4eb8-b482-f52c89db29a11794</t>
  </si>
  <si>
    <t>AW00019387</t>
  </si>
  <si>
    <t>Ov1GK+NbxE+CY4ApjGkisw==</t>
  </si>
  <si>
    <t>474925f4-3872-4eb8-b482-f52c89db29a11795</t>
  </si>
  <si>
    <t>AW00019930</t>
  </si>
  <si>
    <t>bOjEpXXc/0KeTq607pcb2A==</t>
  </si>
  <si>
    <t>474925f4-3872-4eb8-b482-f52c89db29a11796</t>
  </si>
  <si>
    <t>AW00019937</t>
  </si>
  <si>
    <t>fJW52wpKiUaoxmTLZBlbHA==</t>
  </si>
  <si>
    <t>474925f4-3872-4eb8-b482-f52c89db29a11797</t>
  </si>
  <si>
    <t>AW00020162</t>
  </si>
  <si>
    <t>ybt3UYX360GcnD8dsRiA+w==</t>
  </si>
  <si>
    <t>474925f4-3872-4eb8-b482-f52c89db29a11798</t>
  </si>
  <si>
    <t>AW00021833</t>
  </si>
  <si>
    <t>i06FRR9kq0ybniVVWqNeSQ==</t>
  </si>
  <si>
    <t>474925f4-3872-4eb8-b482-f52c89db29a11799</t>
  </si>
  <si>
    <t>AW00021837</t>
  </si>
  <si>
    <t>nqbNhwEW0kasGfVMX+TEcg==</t>
  </si>
  <si>
    <t>474925f4-3872-4eb8-b482-f52c89db29a11800</t>
  </si>
  <si>
    <t>AW00021910</t>
  </si>
  <si>
    <t>3b9UXUlX302+t50bLUEmTA==</t>
  </si>
  <si>
    <t>474925f4-3872-4eb8-b482-f52c89db29a11801</t>
  </si>
  <si>
    <t>AW00022477</t>
  </si>
  <si>
    <t>9xBaTdv1SE+jHV8MCPdQOw==</t>
  </si>
  <si>
    <t>474925f4-3872-4eb8-b482-f52c89db29a11802</t>
  </si>
  <si>
    <t>AW00022492</t>
  </si>
  <si>
    <t>1/WN7I8Z6UixsRuEZOm6Hw==</t>
  </si>
  <si>
    <t>474925f4-3872-4eb8-b482-f52c89db29a11803</t>
  </si>
  <si>
    <t>AW00022537</t>
  </si>
  <si>
    <t>Cz7OpZSJVUaHmKpAWKgHAA==</t>
  </si>
  <si>
    <t>474925f4-3872-4eb8-b482-f52c89db29a11804</t>
  </si>
  <si>
    <t>AW00022804</t>
  </si>
  <si>
    <t>m7eSwq6JtEm3hyFLWtjfow==</t>
  </si>
  <si>
    <t>474925f4-3872-4eb8-b482-f52c89db29a11805</t>
  </si>
  <si>
    <t>AW00023446</t>
  </si>
  <si>
    <t>MK9Yjb2AxkKE/oYxDBE9lQ==</t>
  </si>
  <si>
    <t>474925f4-3872-4eb8-b482-f52c89db29a11806</t>
  </si>
  <si>
    <t>AW00023953</t>
  </si>
  <si>
    <t>HADQ//ykP0+YD1J53IjKXA==</t>
  </si>
  <si>
    <t>474925f4-3872-4eb8-b482-f52c89db29a11807</t>
  </si>
  <si>
    <t>AW00025486</t>
  </si>
  <si>
    <t>AQlbrTM7u0K3tquSMQCDcA==</t>
  </si>
  <si>
    <t>474925f4-3872-4eb8-b482-f52c89db29a11808</t>
  </si>
  <si>
    <t>AW00026957</t>
  </si>
  <si>
    <t>pM95kCl40UKof8cBtLfJyQ==</t>
  </si>
  <si>
    <t>474925f4-3872-4eb8-b482-f52c89db29a11809</t>
  </si>
  <si>
    <t>AW00026969</t>
  </si>
  <si>
    <t>FF0ENC8RPE+le86Hvi+XGQ==</t>
  </si>
  <si>
    <t>474925f4-3872-4eb8-b482-f52c89db29a11810</t>
  </si>
  <si>
    <t>AW00026997</t>
  </si>
  <si>
    <t>Mp37OmL92ki9snO/Cr8uAQ==</t>
  </si>
  <si>
    <t>474925f4-3872-4eb8-b482-f52c89db29a11811</t>
  </si>
  <si>
    <t>AW00027908</t>
  </si>
  <si>
    <t>BQv9uTALWU2ikx/lFz87+A==</t>
  </si>
  <si>
    <t>474925f4-3872-4eb8-b482-f52c89db29a11812</t>
  </si>
  <si>
    <t>AW00028509</t>
  </si>
  <si>
    <t>y37RZIpipk2u1kD0ONlBcQ==</t>
  </si>
  <si>
    <t>474925f4-3872-4eb8-b482-f52c89db29a11813</t>
  </si>
  <si>
    <t>AW00028876</t>
  </si>
  <si>
    <t>BhiiMeFHxkmJUkCWrIoXPg==</t>
  </si>
  <si>
    <t>474925f4-3872-4eb8-b482-f52c89db29a11814</t>
  </si>
  <si>
    <t>AW00011348</t>
  </si>
  <si>
    <t>8hNHqyHr7E6Ns0+3e3osNw==</t>
  </si>
  <si>
    <t>474925f4-3872-4eb8-b482-f52c89db29a11815</t>
  </si>
  <si>
    <t>AW00011412</t>
  </si>
  <si>
    <t>SXSE2W8PZ02H463N3AA54Q==</t>
  </si>
  <si>
    <t>474925f4-3872-4eb8-b482-f52c89db29a11816</t>
  </si>
  <si>
    <t>AW00011430</t>
  </si>
  <si>
    <t>w/3RbA8DIU+zkwJ7uDdUzA==</t>
  </si>
  <si>
    <t>474925f4-3872-4eb8-b482-f52c89db29a11817</t>
  </si>
  <si>
    <t>AW00011486</t>
  </si>
  <si>
    <t>OSHjXF86oUKE4NmWO8jBag==</t>
  </si>
  <si>
    <t>474925f4-3872-4eb8-b482-f52c89db29a11818</t>
  </si>
  <si>
    <t>AW00012548</t>
  </si>
  <si>
    <t>ITww41oWjkyEBun2/YRVZQ==</t>
  </si>
  <si>
    <t>474925f4-3872-4eb8-b482-f52c89db29a11819</t>
  </si>
  <si>
    <t>AW00012624</t>
  </si>
  <si>
    <t>QPLz4HQmCUSggE/UUGAKjw==</t>
  </si>
  <si>
    <t>474925f4-3872-4eb8-b482-f52c89db29a11820</t>
  </si>
  <si>
    <t>AW00013494</t>
  </si>
  <si>
    <t>2hcgj7GvTk+mgJ+dNp3WXA==</t>
  </si>
  <si>
    <t>474925f4-3872-4eb8-b482-f52c89db29a11821</t>
  </si>
  <si>
    <t>AW00013685</t>
  </si>
  <si>
    <t>Xkbg6U5/7UOly6JH297aoA==</t>
  </si>
  <si>
    <t>474925f4-3872-4eb8-b482-f52c89db29a11822</t>
  </si>
  <si>
    <t>AW00014179</t>
  </si>
  <si>
    <t>ggos3XKAUEyeDKnHAl1vMQ==</t>
  </si>
  <si>
    <t>474925f4-3872-4eb8-b482-f52c89db29a11823</t>
  </si>
  <si>
    <t>AW00014824</t>
  </si>
  <si>
    <t>RJPeMiDA50OljLmgMfW8yQ==</t>
  </si>
  <si>
    <t>474925f4-3872-4eb8-b482-f52c89db29a11824</t>
  </si>
  <si>
    <t>AW00015090</t>
  </si>
  <si>
    <t>dsGrohcZfUqn7QzLOVO0/Q==</t>
  </si>
  <si>
    <t>474925f4-3872-4eb8-b482-f52c89db29a11825</t>
  </si>
  <si>
    <t>AW00016055</t>
  </si>
  <si>
    <t>p8jv0xDx0kuQ9oKWI2U/2g==</t>
  </si>
  <si>
    <t>474925f4-3872-4eb8-b482-f52c89db29a11826</t>
  </si>
  <si>
    <t>AW00016274</t>
  </si>
  <si>
    <t>29OG04FsMEWLTeJ8wSu42g==</t>
  </si>
  <si>
    <t>474925f4-3872-4eb8-b482-f52c89db29a11827</t>
  </si>
  <si>
    <t>AW00016396</t>
  </si>
  <si>
    <t>eSnEpacV3k6nTStlgBP8kw==</t>
  </si>
  <si>
    <t>474925f4-3872-4eb8-b482-f52c89db29a11828</t>
  </si>
  <si>
    <t>AW00016941</t>
  </si>
  <si>
    <t>pHcwHIYf6EuQ6bZh6+jqZg==</t>
  </si>
  <si>
    <t>474925f4-3872-4eb8-b482-f52c89db29a11829</t>
  </si>
  <si>
    <t>AW00017104</t>
  </si>
  <si>
    <t>pfMZMczbG0u2hzX1ayLzPw==</t>
  </si>
  <si>
    <t>474925f4-3872-4eb8-b482-f52c89db29a11830</t>
  </si>
  <si>
    <t>AW00017876</t>
  </si>
  <si>
    <t>WJda0W6syEyzY+mo3H9sFg==</t>
  </si>
  <si>
    <t>474925f4-3872-4eb8-b482-f52c89db29a11831</t>
  </si>
  <si>
    <t>AW00017992</t>
  </si>
  <si>
    <t>9vGYuIm5Zk+Un+glDce0Sg==</t>
  </si>
  <si>
    <t>474925f4-3872-4eb8-b482-f52c89db29a11832</t>
  </si>
  <si>
    <t>AW00018124</t>
  </si>
  <si>
    <t>Vyyed+jdr0m1IqIH0WTt6w==</t>
  </si>
  <si>
    <t>474925f4-3872-4eb8-b482-f52c89db29a11833</t>
  </si>
  <si>
    <t>AW00018154</t>
  </si>
  <si>
    <t>1Wp10cff3UKtFMa16WoeGw==</t>
  </si>
  <si>
    <t>474925f4-3872-4eb8-b482-f52c89db29a11834</t>
  </si>
  <si>
    <t>AW00019274</t>
  </si>
  <si>
    <t>DTvO5ph7sUKLLOXKvL+r/w==</t>
  </si>
  <si>
    <t>474925f4-3872-4eb8-b482-f52c89db29a11835</t>
  </si>
  <si>
    <t>AW00019449</t>
  </si>
  <si>
    <t>CBzW74YWK0aSBpHe5tl3oQ==</t>
  </si>
  <si>
    <t>474925f4-3872-4eb8-b482-f52c89db29a11836</t>
  </si>
  <si>
    <t>AW00020842</t>
  </si>
  <si>
    <t>fDpFP1Mja0+B4sA4F4N6/Q==</t>
  </si>
  <si>
    <t>474925f4-3872-4eb8-b482-f52c89db29a11837</t>
  </si>
  <si>
    <t>AW00021042</t>
  </si>
  <si>
    <t>6wPcixfXtkCNhq8UT1uaxA==</t>
  </si>
  <si>
    <t>474925f4-3872-4eb8-b482-f52c89db29a11838</t>
  </si>
  <si>
    <t>AW00021550</t>
  </si>
  <si>
    <t>jNejONI4+kimRCueIBBmRA==</t>
  </si>
  <si>
    <t>474925f4-3872-4eb8-b482-f52c89db29a11839</t>
  </si>
  <si>
    <t>AW00023619</t>
  </si>
  <si>
    <t>VQDE81howEyrsU2zjO0Low==</t>
  </si>
  <si>
    <t>474925f4-3872-4eb8-b482-f52c89db29a11840</t>
  </si>
  <si>
    <t>AW00023627</t>
  </si>
  <si>
    <t>uf5z9ni00EK10mQsfMjCdg==</t>
  </si>
  <si>
    <t>474925f4-3872-4eb8-b482-f52c89db29a11841</t>
  </si>
  <si>
    <t>AW00023632</t>
  </si>
  <si>
    <t>JS0mR8KLSk+hDRKFbtFmVA==</t>
  </si>
  <si>
    <t>474925f4-3872-4eb8-b482-f52c89db29a11842</t>
  </si>
  <si>
    <t>AW00023900</t>
  </si>
  <si>
    <t>8zJkyrxzWEekOyUdnUZE+A==</t>
  </si>
  <si>
    <t>474925f4-3872-4eb8-b482-f52c89db29a11843</t>
  </si>
  <si>
    <t>AW00023916</t>
  </si>
  <si>
    <t>J+3zzPKeskyNJ/GC2uhp+Q==</t>
  </si>
  <si>
    <t>474925f4-3872-4eb8-b482-f52c89db29a11844</t>
  </si>
  <si>
    <t>AW00023982</t>
  </si>
  <si>
    <t>0FozlThIVECjx/M6R+41Cw==</t>
  </si>
  <si>
    <t>474925f4-3872-4eb8-b482-f52c89db29a11845</t>
  </si>
  <si>
    <t>AW00024098</t>
  </si>
  <si>
    <t>2sw4qbcFV0aPpHlt5LtOOA==</t>
  </si>
  <si>
    <t>474925f4-3872-4eb8-b482-f52c89db29a11846</t>
  </si>
  <si>
    <t>AW00024156</t>
  </si>
  <si>
    <t>rhhcUo5AwESKrpppsDil0g==</t>
  </si>
  <si>
    <t>474925f4-3872-4eb8-b482-f52c89db29a11847</t>
  </si>
  <si>
    <t>AW00024848</t>
  </si>
  <si>
    <t>+JdcXSj+U0am7xADnQvuPA==</t>
  </si>
  <si>
    <t>474925f4-3872-4eb8-b482-f52c89db29a11848</t>
  </si>
  <si>
    <t>AW00025792</t>
  </si>
  <si>
    <t>gzjXD1+ty06ZCKVCep4phw==</t>
  </si>
  <si>
    <t>474925f4-3872-4eb8-b482-f52c89db29a11849</t>
  </si>
  <si>
    <t>AW00026352</t>
  </si>
  <si>
    <t>oykuUQEA8U29ulO6nBg6aw==</t>
  </si>
  <si>
    <t>474925f4-3872-4eb8-b482-f52c89db29a11850</t>
  </si>
  <si>
    <t>AW00028423</t>
  </si>
  <si>
    <t>v9hFMOBPBUqA7rAvZLScLg==</t>
  </si>
  <si>
    <t>474925f4-3872-4eb8-b482-f52c89db29a11851</t>
  </si>
  <si>
    <t>AW00028497</t>
  </si>
  <si>
    <t>X4UkZBMJvEq/q9JOrNORYg==</t>
  </si>
  <si>
    <t>474925f4-3872-4eb8-b482-f52c89db29a11852</t>
  </si>
  <si>
    <t>AW00028500</t>
  </si>
  <si>
    <t>8A/HmdgFa02fZoJ3s524bQ==</t>
  </si>
  <si>
    <t>474925f4-3872-4eb8-b482-f52c89db29a11853</t>
  </si>
  <si>
    <t>AW00029436</t>
  </si>
  <si>
    <t>sGjeouGFDE6ysEfnXMBCwQ==</t>
  </si>
  <si>
    <t>474925f4-3872-4eb8-b482-f52c89db29a11854</t>
  </si>
  <si>
    <t>AW00011377</t>
  </si>
  <si>
    <t>2yxd7/mugES4YBBbSFC4Ow==</t>
  </si>
  <si>
    <t>474925f4-3872-4eb8-b482-f52c89db29a11855</t>
  </si>
  <si>
    <t>AW00011562</t>
  </si>
  <si>
    <t>EXLHD8bjuUeW85krQ+nNDg==</t>
  </si>
  <si>
    <t>474925f4-3872-4eb8-b482-f52c89db29a11856</t>
  </si>
  <si>
    <t>AW00012314</t>
  </si>
  <si>
    <t>KnlT646dBE6KI98taQKpgQ==</t>
  </si>
  <si>
    <t>474925f4-3872-4eb8-b482-f52c89db29a11857</t>
  </si>
  <si>
    <t>AW00012829</t>
  </si>
  <si>
    <t>Zai39QFnlE6UXLKKvySyZw==</t>
  </si>
  <si>
    <t>474925f4-3872-4eb8-b482-f52c89db29a11858</t>
  </si>
  <si>
    <t>AW00013601</t>
  </si>
  <si>
    <t>3Uqx8301+EK4qKw9inp5bw==</t>
  </si>
  <si>
    <t>474925f4-3872-4eb8-b482-f52c89db29a11859</t>
  </si>
  <si>
    <t>AW00013697</t>
  </si>
  <si>
    <t>piPsJ7s/MkeKtZwVM2A7Ww==</t>
  </si>
  <si>
    <t>474925f4-3872-4eb8-b482-f52c89db29a11860</t>
  </si>
  <si>
    <t>AW00014711</t>
  </si>
  <si>
    <t>Di3DHIFjj0Ck3y1zBJzj3w==</t>
  </si>
  <si>
    <t>474925f4-3872-4eb8-b482-f52c89db29a11861</t>
  </si>
  <si>
    <t>AW00014774</t>
  </si>
  <si>
    <t>UOKZW7E/40iH0HEJznN0rg==</t>
  </si>
  <si>
    <t>474925f4-3872-4eb8-b482-f52c89db29a11862</t>
  </si>
  <si>
    <t>AW00014927</t>
  </si>
  <si>
    <t>bW2eswoOCEinqf1XwtEcRg==</t>
  </si>
  <si>
    <t>474925f4-3872-4eb8-b482-f52c89db29a11863</t>
  </si>
  <si>
    <t>AW00016434</t>
  </si>
  <si>
    <t>3tIgWcrjqUG2xP1oCYPavA==</t>
  </si>
  <si>
    <t>474925f4-3872-4eb8-b482-f52c89db29a11864</t>
  </si>
  <si>
    <t>AW00016830</t>
  </si>
  <si>
    <t>+EoYQBuPNU61WlHIfOC7HA==</t>
  </si>
  <si>
    <t>474925f4-3872-4eb8-b482-f52c89db29a11865</t>
  </si>
  <si>
    <t>AW00017762</t>
  </si>
  <si>
    <t>B9FxeeSX20eNhw0OGotWmA==</t>
  </si>
  <si>
    <t>474925f4-3872-4eb8-b482-f52c89db29a11866</t>
  </si>
  <si>
    <t>AW00019321</t>
  </si>
  <si>
    <t>/uoR/dF+zk2lWWjAnouRxA==</t>
  </si>
  <si>
    <t>474925f4-3872-4eb8-b482-f52c89db29a11867</t>
  </si>
  <si>
    <t>AW00019365</t>
  </si>
  <si>
    <t>mb8WEtS5AkW4VeUHTtahAA==</t>
  </si>
  <si>
    <t>474925f4-3872-4eb8-b482-f52c89db29a11868</t>
  </si>
  <si>
    <t>AW00019385</t>
  </si>
  <si>
    <t>AOQEiVQ49USUeFFnHiBHGA==</t>
  </si>
  <si>
    <t>474925f4-3872-4eb8-b482-f52c89db29a11869</t>
  </si>
  <si>
    <t>AW00019931</t>
  </si>
  <si>
    <t>M8ZmP9Wr/UiY4h9Sg6Y87w==</t>
  </si>
  <si>
    <t>474925f4-3872-4eb8-b482-f52c89db29a11870</t>
  </si>
  <si>
    <t>AW00020056</t>
  </si>
  <si>
    <t>cGxUPAKLS0aoKMBJRzT3fA==</t>
  </si>
  <si>
    <t>474925f4-3872-4eb8-b482-f52c89db29a11871</t>
  </si>
  <si>
    <t>AW00021115</t>
  </si>
  <si>
    <t>ezzcxuUqfkS6YjrP5QgiXA==</t>
  </si>
  <si>
    <t>474925f4-3872-4eb8-b482-f52c89db29a11872</t>
  </si>
  <si>
    <t>AW00022519</t>
  </si>
  <si>
    <t>mfboC/EZ6EyC8kGHVl18xA==</t>
  </si>
  <si>
    <t>474925f4-3872-4eb8-b482-f52c89db29a11873</t>
  </si>
  <si>
    <t>AW00022615</t>
  </si>
  <si>
    <t>Aq333IqC9UGTlEN4VRftEQ==</t>
  </si>
  <si>
    <t>474925f4-3872-4eb8-b482-f52c89db29a11874</t>
  </si>
  <si>
    <t>AW00022706</t>
  </si>
  <si>
    <t>Ge+hq9Y5okOCBB8kAMHdzw==</t>
  </si>
  <si>
    <t>474925f4-3872-4eb8-b482-f52c89db29a11875</t>
  </si>
  <si>
    <t>AW00023952</t>
  </si>
  <si>
    <t>km7gOw5weky+nnCVV+1Asw==</t>
  </si>
  <si>
    <t>474925f4-3872-4eb8-b482-f52c89db29a11876</t>
  </si>
  <si>
    <t>AW00025144</t>
  </si>
  <si>
    <t>0TqNp5lc/Eaoc8MFrGt/zA==</t>
  </si>
  <si>
    <t>474925f4-3872-4eb8-b482-f52c89db29a11877</t>
  </si>
  <si>
    <t>AW00025671</t>
  </si>
  <si>
    <t>vMUgASUzvk6MbarMJ76PeA==</t>
  </si>
  <si>
    <t>474925f4-3872-4eb8-b482-f52c89db29a11878</t>
  </si>
  <si>
    <t>AW00026396</t>
  </si>
  <si>
    <t>6VW1OWs2U06/M3sinZri5Q==</t>
  </si>
  <si>
    <t>474925f4-3872-4eb8-b482-f52c89db29a11879</t>
  </si>
  <si>
    <t>AW00027930</t>
  </si>
  <si>
    <t>39PUJv4g/k+Elb+ESL9feg==</t>
  </si>
  <si>
    <t>474925f4-3872-4eb8-b482-f52c89db29a11880</t>
  </si>
  <si>
    <t>AW00029398</t>
  </si>
  <si>
    <t>uOa5IJndTESUVmAGMbl0qQ==</t>
  </si>
  <si>
    <t>474925f4-3872-4eb8-b482-f52c89db29a11881</t>
  </si>
  <si>
    <t>AW00029409</t>
  </si>
  <si>
    <t>o4v24JgN1EuI7MuS7S+cxg==</t>
  </si>
  <si>
    <t>474925f4-3872-4eb8-b482-f52c89db29a11882</t>
  </si>
  <si>
    <t>AW00029475</t>
  </si>
  <si>
    <t>ec84hs7makSpyhGobDKhIQ==</t>
  </si>
  <si>
    <t>474925f4-3872-4eb8-b482-f52c89db29a11883</t>
  </si>
  <si>
    <t>AW00011373</t>
  </si>
  <si>
    <t>3U7b66IU106Vjm/MBpEmRQ==</t>
  </si>
  <si>
    <t>474925f4-3872-4eb8-b482-f52c89db29a11884</t>
  </si>
  <si>
    <t>AW00011386</t>
  </si>
  <si>
    <t>ae+DThtdHk6I7gTEz9m71g==</t>
  </si>
  <si>
    <t>474925f4-3872-4eb8-b482-f52c89db29a11885</t>
  </si>
  <si>
    <t>AW00012218</t>
  </si>
  <si>
    <t>AKOZ9uDrjESNo1HwbjPg+Q==</t>
  </si>
  <si>
    <t>474925f4-3872-4eb8-b482-f52c89db29a11886</t>
  </si>
  <si>
    <t>AW00012535</t>
  </si>
  <si>
    <t>M6jh2sKle0KQIvXsy0gk2A==</t>
  </si>
  <si>
    <t>474925f4-3872-4eb8-b482-f52c89db29a11887</t>
  </si>
  <si>
    <t>AW00012538</t>
  </si>
  <si>
    <t>kzO66vqcW0myVVO2rzZXuA==</t>
  </si>
  <si>
    <t>474925f4-3872-4eb8-b482-f52c89db29a11888</t>
  </si>
  <si>
    <t>AW00012801</t>
  </si>
  <si>
    <t>yux6Ng+XDkag9Plk+xVWqw==</t>
  </si>
  <si>
    <t>474925f4-3872-4eb8-b482-f52c89db29a11889</t>
  </si>
  <si>
    <t>AW00013258</t>
  </si>
  <si>
    <t>JMETu4lULEKCx3bpyZpp/Q==</t>
  </si>
  <si>
    <t>474925f4-3872-4eb8-b482-f52c89db29a11890</t>
  </si>
  <si>
    <t>AW00013261</t>
  </si>
  <si>
    <t>b7H2YOTXRUy9coeS1d1zBg==</t>
  </si>
  <si>
    <t>474925f4-3872-4eb8-b482-f52c89db29a11891</t>
  </si>
  <si>
    <t>AW00014153</t>
  </si>
  <si>
    <t>A93TI4pBUkO9EeO7xopgGQ==</t>
  </si>
  <si>
    <t>474925f4-3872-4eb8-b482-f52c89db29a11892</t>
  </si>
  <si>
    <t>AW00014715</t>
  </si>
  <si>
    <t>G1g4GlDUWUa4X9QlOL/vyw==</t>
  </si>
  <si>
    <t>474925f4-3872-4eb8-b482-f52c89db29a11893</t>
  </si>
  <si>
    <t>AW00014795</t>
  </si>
  <si>
    <t>JlSPcKrzTUKy4E0zzrhtLA==</t>
  </si>
  <si>
    <t>474925f4-3872-4eb8-b482-f52c89db29a11894</t>
  </si>
  <si>
    <t>AW00015050</t>
  </si>
  <si>
    <t>1qRSiGN5PEihWkRM7mlpag==</t>
  </si>
  <si>
    <t>474925f4-3872-4eb8-b482-f52c89db29a11895</t>
  </si>
  <si>
    <t>AW00015656</t>
  </si>
  <si>
    <t>FeHt1xSXWUOfaR4M8kf1Sw==</t>
  </si>
  <si>
    <t>474925f4-3872-4eb8-b482-f52c89db29a11896</t>
  </si>
  <si>
    <t>AW00015698</t>
  </si>
  <si>
    <t>9NSYx5OuPUSzhhL8F9BCJw==</t>
  </si>
  <si>
    <t>474925f4-3872-4eb8-b482-f52c89db29a11897</t>
  </si>
  <si>
    <t>AW00016049</t>
  </si>
  <si>
    <t>wSonYFx7HEuX+B0s6EH+yA==</t>
  </si>
  <si>
    <t>474925f4-3872-4eb8-b482-f52c89db29a11898</t>
  </si>
  <si>
    <t>AW00016057</t>
  </si>
  <si>
    <t>B6RHDVVzQU2F6TMhV5GM9Q==</t>
  </si>
  <si>
    <t>474925f4-3872-4eb8-b482-f52c89db29a11899</t>
  </si>
  <si>
    <t>AW00017107</t>
  </si>
  <si>
    <t>aTHHer6lV0OmvptcdFlnEQ==</t>
  </si>
  <si>
    <t>474925f4-3872-4eb8-b482-f52c89db29a11900</t>
  </si>
  <si>
    <t>AW00017746</t>
  </si>
  <si>
    <t>aZpNTjazFk6OdhXMYFnEIQ==</t>
  </si>
  <si>
    <t>474925f4-3872-4eb8-b482-f52c89db29a11901</t>
  </si>
  <si>
    <t>AW00017853</t>
  </si>
  <si>
    <t>jix2AI3RaEGMpW7t7o7VMw==</t>
  </si>
  <si>
    <t>474925f4-3872-4eb8-b482-f52c89db29a11902</t>
  </si>
  <si>
    <t>AW00017985</t>
  </si>
  <si>
    <t>Yzw8n9Z8BkOXtyHTda+9ng==</t>
  </si>
  <si>
    <t>474925f4-3872-4eb8-b482-f52c89db29a11903</t>
  </si>
  <si>
    <t>AW00018020</t>
  </si>
  <si>
    <t>lYg0lSJ8TEiu6kbxl5qkMA==</t>
  </si>
  <si>
    <t>474925f4-3872-4eb8-b482-f52c89db29a11904</t>
  </si>
  <si>
    <t>AW00018180</t>
  </si>
  <si>
    <t>K4RSVCIBq0awFkTJ65ddIg==</t>
  </si>
  <si>
    <t>474925f4-3872-4eb8-b482-f52c89db29a11905</t>
  </si>
  <si>
    <t>AW00019067</t>
  </si>
  <si>
    <t>UNP8/BfeOU6BefbnSH03FA==</t>
  </si>
  <si>
    <t>474925f4-3872-4eb8-b482-f52c89db29a11906</t>
  </si>
  <si>
    <t>AW00019285</t>
  </si>
  <si>
    <t>rwU+aIoS1Um25Em0q5JKGw==</t>
  </si>
  <si>
    <t>474925f4-3872-4eb8-b482-f52c89db29a11907</t>
  </si>
  <si>
    <t>AW00021666</t>
  </si>
  <si>
    <t>OiBSUzTRLkGPvOay800HRA==</t>
  </si>
  <si>
    <t>474925f4-3872-4eb8-b482-f52c89db29a11908</t>
  </si>
  <si>
    <t>AW00022390</t>
  </si>
  <si>
    <t>Q0rUoDkwpEOlhGf7bHelPQ==</t>
  </si>
  <si>
    <t>474925f4-3872-4eb8-b482-f52c89db29a11909</t>
  </si>
  <si>
    <t>AW00022508</t>
  </si>
  <si>
    <t>wUJPp62W5UuGOyhcXMs9YA==</t>
  </si>
  <si>
    <t>474925f4-3872-4eb8-b482-f52c89db29a11910</t>
  </si>
  <si>
    <t>AW00022565</t>
  </si>
  <si>
    <t>va5zFgo+GkG/E2pvnTQ+lg==</t>
  </si>
  <si>
    <t>474925f4-3872-4eb8-b482-f52c89db29a11911</t>
  </si>
  <si>
    <t>AW00023634</t>
  </si>
  <si>
    <t>LxgblqUyrEmlGbwtAOkgLQ==</t>
  </si>
  <si>
    <t>474925f4-3872-4eb8-b482-f52c89db29a11912</t>
  </si>
  <si>
    <t>AW00023921</t>
  </si>
  <si>
    <t>qRwFipq1PEa2+L8QXevZYA==</t>
  </si>
  <si>
    <t>474925f4-3872-4eb8-b482-f52c89db29a11913</t>
  </si>
  <si>
    <t>AW00024838</t>
  </si>
  <si>
    <t>22UsueYL+kKIGnNIBMy6QQ==</t>
  </si>
  <si>
    <t>474925f4-3872-4eb8-b482-f52c89db29a11914</t>
  </si>
  <si>
    <t>AW00025323</t>
  </si>
  <si>
    <t>lt6B2hFE702G3V8Xa7En7A==</t>
  </si>
  <si>
    <t>474925f4-3872-4eb8-b482-f52c89db29a11915</t>
  </si>
  <si>
    <t>AW00025720</t>
  </si>
  <si>
    <t>D8RVnHYmN0WgfXaWqiO8iA==</t>
  </si>
  <si>
    <t>474925f4-3872-4eb8-b482-f52c89db29a11916</t>
  </si>
  <si>
    <t>AW00025769</t>
  </si>
  <si>
    <t>DtK5BmrP2Ee3g5gbOUycNQ==</t>
  </si>
  <si>
    <t>474925f4-3872-4eb8-b482-f52c89db29a11917</t>
  </si>
  <si>
    <t>AW00026988</t>
  </si>
  <si>
    <t>BgZ1BYGOPEqBcbQHfxUNyw==</t>
  </si>
  <si>
    <t>474925f4-3872-4eb8-b482-f52c89db29a11918</t>
  </si>
  <si>
    <t>AW00027798</t>
  </si>
  <si>
    <t>ZietsqZTmUCGjDCcwGE9FA==</t>
  </si>
  <si>
    <t>474925f4-3872-4eb8-b482-f52c89db29a11919</t>
  </si>
  <si>
    <t>AW00027838</t>
  </si>
  <si>
    <t>iQCxBdHKdkW2MEQLr0x4uQ==</t>
  </si>
  <si>
    <t>474925f4-3872-4eb8-b482-f52c89db29a11920</t>
  </si>
  <si>
    <t>AW00013560</t>
  </si>
  <si>
    <t>IRJy4eO3o06yukLX54dPYg==</t>
  </si>
  <si>
    <t>474925f4-3872-4eb8-b482-f52c89db29a11921</t>
  </si>
  <si>
    <t>AW00013587</t>
  </si>
  <si>
    <t>RAZa2SrTOES3R0FqP+rpIw==</t>
  </si>
  <si>
    <t>474925f4-3872-4eb8-b482-f52c89db29a11922</t>
  </si>
  <si>
    <t>AW00013770</t>
  </si>
  <si>
    <t>ivlb7h0ULEOkMlR6eoRDEA==</t>
  </si>
  <si>
    <t>474925f4-3872-4eb8-b482-f52c89db29a11923</t>
  </si>
  <si>
    <t>AW00014149</t>
  </si>
  <si>
    <t>vmRobztaukOWnYhB9fufNw==</t>
  </si>
  <si>
    <t>474925f4-3872-4eb8-b482-f52c89db29a11924</t>
  </si>
  <si>
    <t>AW00014197</t>
  </si>
  <si>
    <t>AMATovrsvEauxnoV7VMETA==</t>
  </si>
  <si>
    <t>474925f4-3872-4eb8-b482-f52c89db29a11925</t>
  </si>
  <si>
    <t>AW00014688</t>
  </si>
  <si>
    <t>BK0kQjGCvUWr7E1le4Q8HQ==</t>
  </si>
  <si>
    <t>474925f4-3872-4eb8-b482-f52c89db29a11926</t>
  </si>
  <si>
    <t>AW00014835</t>
  </si>
  <si>
    <t>TLsNNDDTckKbdsZ38NO77w==</t>
  </si>
  <si>
    <t>474925f4-3872-4eb8-b482-f52c89db29a11927</t>
  </si>
  <si>
    <t>AW00015113</t>
  </si>
  <si>
    <t>phJbWqd/4EWRyN4qWOrwew==</t>
  </si>
  <si>
    <t>474925f4-3872-4eb8-b482-f52c89db29a11928</t>
  </si>
  <si>
    <t>AW00016196</t>
  </si>
  <si>
    <t>UWRrXY4fuUuPJ4x2+mKGoA==</t>
  </si>
  <si>
    <t>474925f4-3872-4eb8-b482-f52c89db29a11929</t>
  </si>
  <si>
    <t>AW00016284</t>
  </si>
  <si>
    <t>89uAYJZ7qEaBF8GdtYf4Kw==</t>
  </si>
  <si>
    <t>474925f4-3872-4eb8-b482-f52c89db29a11930</t>
  </si>
  <si>
    <t>AW00016549</t>
  </si>
  <si>
    <t>/aw89WS3p0mA4pMGliXPNw==</t>
  </si>
  <si>
    <t>474925f4-3872-4eb8-b482-f52c89db29a11931</t>
  </si>
  <si>
    <t>AW00017761</t>
  </si>
  <si>
    <t>Cid1ok8SCkegVHD0zrcJ1w==</t>
  </si>
  <si>
    <t>474925f4-3872-4eb8-b482-f52c89db29a11932</t>
  </si>
  <si>
    <t>AW00017764</t>
  </si>
  <si>
    <t>YFn8qGHMUU+8QewVC5HNyQ==</t>
  </si>
  <si>
    <t>474925f4-3872-4eb8-b482-f52c89db29a11933</t>
  </si>
  <si>
    <t>AW00017984</t>
  </si>
  <si>
    <t>PAjxj/QOIUqILp8xhedvoQ==</t>
  </si>
  <si>
    <t>474925f4-3872-4eb8-b482-f52c89db29a11934</t>
  </si>
  <si>
    <t>AW00019331</t>
  </si>
  <si>
    <t>MizmZI6wOkWSLE05Ehdl4w==</t>
  </si>
  <si>
    <t>474925f4-3872-4eb8-b482-f52c89db29a11935</t>
  </si>
  <si>
    <t>AW00019415</t>
  </si>
  <si>
    <t>JroEgiGF6kakxh0Qw0dvLA==</t>
  </si>
  <si>
    <t>474925f4-3872-4eb8-b482-f52c89db29a11936</t>
  </si>
  <si>
    <t>AW00020556</t>
  </si>
  <si>
    <t>fZtBgiiVFk2yATN3C7z9Sg==</t>
  </si>
  <si>
    <t>474925f4-3872-4eb8-b482-f52c89db29a11937</t>
  </si>
  <si>
    <t>AW00020723</t>
  </si>
  <si>
    <t>5ZURCwqmQ06v519TfWRdRA==</t>
  </si>
  <si>
    <t>474925f4-3872-4eb8-b482-f52c89db29a11938</t>
  </si>
  <si>
    <t>AW00020896</t>
  </si>
  <si>
    <t>a6KPAMVDDkqRHDlPEL84WQ==</t>
  </si>
  <si>
    <t>474925f4-3872-4eb8-b482-f52c89db29a11939</t>
  </si>
  <si>
    <t>AW00021032</t>
  </si>
  <si>
    <t>VccNHwqVDkeJRATkG64O0A==</t>
  </si>
  <si>
    <t>474925f4-3872-4eb8-b482-f52c89db29a11940</t>
  </si>
  <si>
    <t>AW00021055</t>
  </si>
  <si>
    <t>OChhiEPVhEysle3O3L7yPA==</t>
  </si>
  <si>
    <t>474925f4-3872-4eb8-b482-f52c89db29a11941</t>
  </si>
  <si>
    <t>AW00021528</t>
  </si>
  <si>
    <t>l/bsf6k/1kS4x1kBdNRBJA==</t>
  </si>
  <si>
    <t>474925f4-3872-4eb8-b482-f52c89db29a11942</t>
  </si>
  <si>
    <t>AW00023602</t>
  </si>
  <si>
    <t>KJR90tVNa0Wd/gQLeJwxjw==</t>
  </si>
  <si>
    <t>474925f4-3872-4eb8-b482-f52c89db29a11943</t>
  </si>
  <si>
    <t>AW00024879</t>
  </si>
  <si>
    <t>oi+TH0y0oEChnJIC0eZ+7Q==</t>
  </si>
  <si>
    <t>474925f4-3872-4eb8-b482-f52c89db29a11944</t>
  </si>
  <si>
    <t>AW00025302</t>
  </si>
  <si>
    <t>Ds5fT+t86kSJoHPEFeT6Ww==</t>
  </si>
  <si>
    <t>474925f4-3872-4eb8-b482-f52c89db29a11945</t>
  </si>
  <si>
    <t>AW00025541</t>
  </si>
  <si>
    <t>MwEg4PtDOkebSZb6UJy/gg==</t>
  </si>
  <si>
    <t>474925f4-3872-4eb8-b482-f52c89db29a11946</t>
  </si>
  <si>
    <t>AW00025736</t>
  </si>
  <si>
    <t>FvOAvLPewUCUBamYPWNrVw==</t>
  </si>
  <si>
    <t>474925f4-3872-4eb8-b482-f52c89db29a11947</t>
  </si>
  <si>
    <t>AW00026864</t>
  </si>
  <si>
    <t>u07pTtZ74UWuelwOEkgyzQ==</t>
  </si>
  <si>
    <t>474925f4-3872-4eb8-b482-f52c89db29a11948</t>
  </si>
  <si>
    <t>AW00027000</t>
  </si>
  <si>
    <t>CK7VtjVcc0ynwrn7DQ6FvQ==</t>
  </si>
  <si>
    <t>474925f4-3872-4eb8-b482-f52c89db29a11949</t>
  </si>
  <si>
    <t>AW00027174</t>
  </si>
  <si>
    <t>4Qx3+3iBA0KwoR+FQtJGOg==</t>
  </si>
  <si>
    <t>474925f4-3872-4eb8-b482-f52c89db29a11950</t>
  </si>
  <si>
    <t>AW00027775</t>
  </si>
  <si>
    <t>idS8+wwizk21JlYPLhHq7g==</t>
  </si>
  <si>
    <t>474925f4-3872-4eb8-b482-f52c89db29a11951</t>
  </si>
  <si>
    <t>AW00027858</t>
  </si>
  <si>
    <t>ClY5q7PJeUqDqCYZGgx0Ow==</t>
  </si>
  <si>
    <t>474925f4-3872-4eb8-b482-f52c89db29a11952</t>
  </si>
  <si>
    <t>AW00027897</t>
  </si>
  <si>
    <t>3ueJj+TWu06mR6Q2j2GslA==</t>
  </si>
  <si>
    <t>474925f4-3872-4eb8-b482-f52c89db29a11953</t>
  </si>
  <si>
    <t>AW00027941</t>
  </si>
  <si>
    <t>P9uKtRbNn0uc1YoMEWoyew==</t>
  </si>
  <si>
    <t>474925f4-3872-4eb8-b482-f52c89db29a11954</t>
  </si>
  <si>
    <t>AW00027959</t>
  </si>
  <si>
    <t>00comOxCSkKzeXNBEFdvdQ==</t>
  </si>
  <si>
    <t>474925f4-3872-4eb8-b482-f52c89db29a11955</t>
  </si>
  <si>
    <t>AW00028454</t>
  </si>
  <si>
    <t>Xf/yU9qmT0668KEMnL++vQ==</t>
  </si>
  <si>
    <t>474925f4-3872-4eb8-b482-f52c89db29a11956</t>
  </si>
  <si>
    <t>AW00028467</t>
  </si>
  <si>
    <t>dQywknnu5U29/w91xGui+A==</t>
  </si>
  <si>
    <t>474925f4-3872-4eb8-b482-f52c89db29a11957</t>
  </si>
  <si>
    <t>AW00029355</t>
  </si>
  <si>
    <t>Hk1U71CjMUWAR2hEz+fQew==</t>
  </si>
  <si>
    <t>474925f4-3872-4eb8-b482-f52c89db29a11958</t>
  </si>
  <si>
    <t>AW00029370</t>
  </si>
  <si>
    <t>Wi2BsXLP2Eej9eh/TIOa1Q==</t>
  </si>
  <si>
    <t>474925f4-3872-4eb8-b482-f52c89db29a11959</t>
  </si>
  <si>
    <t>AW00029440</t>
  </si>
  <si>
    <t>ptp9qt/IN0CbV7ZxSl/wrQ==</t>
  </si>
  <si>
    <t>474925f4-3872-4eb8-b482-f52c89db29a11960</t>
  </si>
  <si>
    <t>AW00011245</t>
  </si>
  <si>
    <t>zV9NpBtI1kqkqKLVcwWQSA==</t>
  </si>
  <si>
    <t>474925f4-3872-4eb8-b482-f52c89db29a11961</t>
  </si>
  <si>
    <t>AW00012546</t>
  </si>
  <si>
    <t>8TEK2vItYE+HYKFYtjhMbQ==</t>
  </si>
  <si>
    <t>474925f4-3872-4eb8-b482-f52c89db29a11962</t>
  </si>
  <si>
    <t>AW00012617</t>
  </si>
  <si>
    <t>ZFi2Rk2Bf0abBHkc2pX43g==</t>
  </si>
  <si>
    <t>474925f4-3872-4eb8-b482-f52c89db29a11963</t>
  </si>
  <si>
    <t>AW00012806</t>
  </si>
  <si>
    <t>jSYyfTATPUm1LxeT6R0ZLQ==</t>
  </si>
  <si>
    <t>474925f4-3872-4eb8-b482-f52c89db29a11964</t>
  </si>
  <si>
    <t>AW00013593</t>
  </si>
  <si>
    <t>+DyuSrL32EmbywYfueFBpw==</t>
  </si>
  <si>
    <t>474925f4-3872-4eb8-b482-f52c89db29a11965</t>
  </si>
  <si>
    <t>AW00013807</t>
  </si>
  <si>
    <t>2Pepd35juE2wWfH1Y0PWdg==</t>
  </si>
  <si>
    <t>474925f4-3872-4eb8-b482-f52c89db29a11966</t>
  </si>
  <si>
    <t>AW00014789</t>
  </si>
  <si>
    <t>gD0ZHnWk/0KkQK2h6syDRQ==</t>
  </si>
  <si>
    <t>474925f4-3872-4eb8-b482-f52c89db29a11967</t>
  </si>
  <si>
    <t>AW00015664</t>
  </si>
  <si>
    <t>wCCvzv3XfEO1CgY7jbrMXg==</t>
  </si>
  <si>
    <t>474925f4-3872-4eb8-b482-f52c89db29a11968</t>
  </si>
  <si>
    <t>AW00015675</t>
  </si>
  <si>
    <t>F7uJo+m9REiXwbFbnMzcrA==</t>
  </si>
  <si>
    <t>474925f4-3872-4eb8-b482-f52c89db29a11969</t>
  </si>
  <si>
    <t>AW00016292</t>
  </si>
  <si>
    <t>yNLRjDm/pECSq8gW8oXkiA==</t>
  </si>
  <si>
    <t>474925f4-3872-4eb8-b482-f52c89db29a11970</t>
  </si>
  <si>
    <t>AW00016540</t>
  </si>
  <si>
    <t>KGaIZKSxIkSOKf4JvU9X+w==</t>
  </si>
  <si>
    <t>474925f4-3872-4eb8-b482-f52c89db29a11971</t>
  </si>
  <si>
    <t>AW00018170</t>
  </si>
  <si>
    <t>swPByl7I2kGQndJiYJrwPw==</t>
  </si>
  <si>
    <t>474925f4-3872-4eb8-b482-f52c89db29a11972</t>
  </si>
  <si>
    <t>AW00019035</t>
  </si>
  <si>
    <t>RJFWWJMnek6ngIaRHmWdKg==</t>
  </si>
  <si>
    <t>474925f4-3872-4eb8-b482-f52c89db29a11973</t>
  </si>
  <si>
    <t>AW00020563</t>
  </si>
  <si>
    <t>ah6hzYvp80a8W99htHPZ0Q==</t>
  </si>
  <si>
    <t>474925f4-3872-4eb8-b482-f52c89db29a11974</t>
  </si>
  <si>
    <t>AW00020831</t>
  </si>
  <si>
    <t>mFyG7OurPUeNwDifIwMzJA==</t>
  </si>
  <si>
    <t>474925f4-3872-4eb8-b482-f52c89db29a11975</t>
  </si>
  <si>
    <t>AW00021015</t>
  </si>
  <si>
    <t>BzZIVNVEl06z+MWuvsW93w==</t>
  </si>
  <si>
    <t>474925f4-3872-4eb8-b482-f52c89db29a11976</t>
  </si>
  <si>
    <t>AW00022307</t>
  </si>
  <si>
    <t>tHBkFNcC3EGw0Vn3IzgSkg==</t>
  </si>
  <si>
    <t>474925f4-3872-4eb8-b482-f52c89db29a11977</t>
  </si>
  <si>
    <t>AW00022455</t>
  </si>
  <si>
    <t>mFxm89V8TEeCCEW+BGDEQA==</t>
  </si>
  <si>
    <t>474925f4-3872-4eb8-b482-f52c89db29a11978</t>
  </si>
  <si>
    <t>AW00022684</t>
  </si>
  <si>
    <t>Na7Y8LzzVEivZkS7N9WBUA==</t>
  </si>
  <si>
    <t>474925f4-3872-4eb8-b482-f52c89db29a11979</t>
  </si>
  <si>
    <t>AW00024532</t>
  </si>
  <si>
    <t>rZ9G3C8CcUaFZ3L6/4Jdxw==</t>
  </si>
  <si>
    <t>474925f4-3872-4eb8-b482-f52c89db29a11980</t>
  </si>
  <si>
    <t>AW00025451</t>
  </si>
  <si>
    <t>H94kcEYy60CAaiTC7kw2Vw==</t>
  </si>
  <si>
    <t>474925f4-3872-4eb8-b482-f52c89db29a11981</t>
  </si>
  <si>
    <t>AW00025543</t>
  </si>
  <si>
    <t>LKne3rpht0u0PBFi+JiI9A==</t>
  </si>
  <si>
    <t>474925f4-3872-4eb8-b482-f52c89db29a11982</t>
  </si>
  <si>
    <t>AW00026358</t>
  </si>
  <si>
    <t>UAHew+MXckq1a1gR945QLQ==</t>
  </si>
  <si>
    <t>474925f4-3872-4eb8-b482-f52c89db29a11983</t>
  </si>
  <si>
    <t>AW00026884</t>
  </si>
  <si>
    <t>pS5TjygafUiJMKMvWKFLUA==</t>
  </si>
  <si>
    <t>474925f4-3872-4eb8-b482-f52c89db29a11984</t>
  </si>
  <si>
    <t>AW00028434</t>
  </si>
  <si>
    <t>kBAE4ZQMEES94B0C+KNz1Q==</t>
  </si>
  <si>
    <t>474925f4-3872-4eb8-b482-f52c89db29a11985</t>
  </si>
  <si>
    <t>AW00028741</t>
  </si>
  <si>
    <t>VM3qFXI+A0av1pj5Ir037g==</t>
  </si>
  <si>
    <t>474925f4-3872-4eb8-b482-f52c89db29a11986</t>
  </si>
  <si>
    <t>AW00028890</t>
  </si>
  <si>
    <t>fNmoJb7rekG8xAgJPQxtuw==</t>
  </si>
  <si>
    <t>474925f4-3872-4eb8-b482-f52c89db29a11987</t>
  </si>
  <si>
    <t>AW00029371</t>
  </si>
  <si>
    <t>CIvXH68c00+jc7M+0Q1Drg==</t>
  </si>
  <si>
    <t>474925f4-3872-4eb8-b482-f52c89db29a11988</t>
  </si>
  <si>
    <t>AW00029476</t>
  </si>
  <si>
    <t>1Bv4e/oD1kCaNYGOgWRWMQ==</t>
  </si>
  <si>
    <t>474925f4-3872-4eb8-b482-f52c89db29a11989</t>
  </si>
  <si>
    <t>AW00012396</t>
  </si>
  <si>
    <t>SSeOX6mX5U2jrKjaf/49LA==</t>
  </si>
  <si>
    <t>474925f4-3872-4eb8-b482-f52c89db29a11990</t>
  </si>
  <si>
    <t>AW00012858</t>
  </si>
  <si>
    <t>AE30mpOTa0e9MuG+XpBckg==</t>
  </si>
  <si>
    <t>474925f4-3872-4eb8-b482-f52c89db29a11991</t>
  </si>
  <si>
    <t>AW00012867</t>
  </si>
  <si>
    <t>/iW4asZUzU6pIOJhoHIW6Q==</t>
  </si>
  <si>
    <t>474925f4-3872-4eb8-b482-f52c89db29a11992</t>
  </si>
  <si>
    <t>AW00013545</t>
  </si>
  <si>
    <t>Rh6jXZxnskSMlZ8/uInJnQ==</t>
  </si>
  <si>
    <t>474925f4-3872-4eb8-b482-f52c89db29a11993</t>
  </si>
  <si>
    <t>AW00013546</t>
  </si>
  <si>
    <t>7fGJ7frY8kiashLgxKFAXA==</t>
  </si>
  <si>
    <t>474925f4-3872-4eb8-b482-f52c89db29a11994</t>
  </si>
  <si>
    <t>AW00013774</t>
  </si>
  <si>
    <t>vzWeWsIqA0uipbPNIeBuAA==</t>
  </si>
  <si>
    <t>474925f4-3872-4eb8-b482-f52c89db29a11995</t>
  </si>
  <si>
    <t>AW00013803</t>
  </si>
  <si>
    <t>2OfapVgtlk6eL08AH2OgEg==</t>
  </si>
  <si>
    <t>474925f4-3872-4eb8-b482-f52c89db29a11996</t>
  </si>
  <si>
    <t>AW00014695</t>
  </si>
  <si>
    <t>qBPJsKb18UOkSOWtY2+Tbw==</t>
  </si>
  <si>
    <t>474925f4-3872-4eb8-b482-f52c89db29a11997</t>
  </si>
  <si>
    <t>AW00014990</t>
  </si>
  <si>
    <t>9TzPpHDFmk+SIG2BA2RKFw==</t>
  </si>
  <si>
    <t>474925f4-3872-4eb8-b482-f52c89db29a11998</t>
  </si>
  <si>
    <t>AW00015116</t>
  </si>
  <si>
    <t>uMr6/RNjGkaGmBIzqDBXKw==</t>
  </si>
  <si>
    <t>474925f4-3872-4eb8-b482-f52c89db29a11999</t>
  </si>
  <si>
    <t>AW00016456</t>
  </si>
  <si>
    <t>NtRtSAsTHEyP8Bg5h7huiQ==</t>
  </si>
  <si>
    <t>474925f4-3872-4eb8-b482-f52c89db29a12000</t>
  </si>
  <si>
    <t>AW00016821</t>
  </si>
  <si>
    <t>TCZdoCa/fkO2Nd3AyjyDkg==</t>
  </si>
  <si>
    <t>474925f4-3872-4eb8-b482-f52c89db29a12001</t>
  </si>
  <si>
    <t>AW00017221</t>
  </si>
  <si>
    <t>JNFWWF/Ey0awkq/AfJxhtw==</t>
  </si>
  <si>
    <t>474925f4-3872-4eb8-b482-f52c89db29a12002</t>
  </si>
  <si>
    <t>AW00017774</t>
  </si>
  <si>
    <t>p4SSJ5rqqUSVROBbDb5hqw==</t>
  </si>
  <si>
    <t>474925f4-3872-4eb8-b482-f52c89db29a12003</t>
  </si>
  <si>
    <t>AW00017788</t>
  </si>
  <si>
    <t>6ISQoK48x0e9Z7K+LSAihg==</t>
  </si>
  <si>
    <t>474925f4-3872-4eb8-b482-f52c89db29a12004</t>
  </si>
  <si>
    <t>AW00018023</t>
  </si>
  <si>
    <t>RcoGVy0Rr0mYZr78u9m8dw==</t>
  </si>
  <si>
    <t>474925f4-3872-4eb8-b482-f52c89db29a12005</t>
  </si>
  <si>
    <t>AW00020043</t>
  </si>
  <si>
    <t>FY3i70UPwk+6gXku/Q8iPw==</t>
  </si>
  <si>
    <t>474925f4-3872-4eb8-b482-f52c89db29a12006</t>
  </si>
  <si>
    <t>AW00020715</t>
  </si>
  <si>
    <t>8CGqti1TF0iX7+Bn0bzhEw==</t>
  </si>
  <si>
    <t>474925f4-3872-4eb8-b482-f52c89db29a12007</t>
  </si>
  <si>
    <t>AW00020913</t>
  </si>
  <si>
    <t>AfbJmDHV30Cp3NxyKCDGSg==</t>
  </si>
  <si>
    <t>474925f4-3872-4eb8-b482-f52c89db29a12008</t>
  </si>
  <si>
    <t>AW00021052</t>
  </si>
  <si>
    <t>QV2lWwaAnUikHvG9uGy78w==</t>
  </si>
  <si>
    <t>474925f4-3872-4eb8-b482-f52c89db29a12009</t>
  </si>
  <si>
    <t>AW00021076</t>
  </si>
  <si>
    <t>8PBe3EHJxUiugeJ/QtxKHQ==</t>
  </si>
  <si>
    <t>474925f4-3872-4eb8-b482-f52c89db29a12010</t>
  </si>
  <si>
    <t>AW00022318</t>
  </si>
  <si>
    <t>b2DJg/ptREqsakX23vyCUw==</t>
  </si>
  <si>
    <t>474925f4-3872-4eb8-b482-f52c89db29a12011</t>
  </si>
  <si>
    <t>AW00022386</t>
  </si>
  <si>
    <t>ebTwXtuUhEC2Czh0ksuSrQ==</t>
  </si>
  <si>
    <t>474925f4-3872-4eb8-b482-f52c89db29a12012</t>
  </si>
  <si>
    <t>AW00023601</t>
  </si>
  <si>
    <t>T/c60gu0m0ahi7/ylt5e/A==</t>
  </si>
  <si>
    <t>474925f4-3872-4eb8-b482-f52c89db29a12013</t>
  </si>
  <si>
    <t>AW00023917</t>
  </si>
  <si>
    <t>q6xs+azwRkCQXdhouEjUpA==</t>
  </si>
  <si>
    <t>474925f4-3872-4eb8-b482-f52c89db29a12014</t>
  </si>
  <si>
    <t>AW00023933</t>
  </si>
  <si>
    <t>q395yCfvsEWVD/k219ckZw==</t>
  </si>
  <si>
    <t>474925f4-3872-4eb8-b482-f52c89db29a12015</t>
  </si>
  <si>
    <t>AW00024572</t>
  </si>
  <si>
    <t>OZaeyXDQ+02VBRxCSoUMNw==</t>
  </si>
  <si>
    <t>474925f4-3872-4eb8-b482-f52c89db29a12016</t>
  </si>
  <si>
    <t>AW00025587</t>
  </si>
  <si>
    <t>BfQlIlsv9UWjUyQjF70FeQ==</t>
  </si>
  <si>
    <t>474925f4-3872-4eb8-b482-f52c89db29a12017</t>
  </si>
  <si>
    <t>AW00025651</t>
  </si>
  <si>
    <t>AvVphjmlpkCIJHpXSGJaeg==</t>
  </si>
  <si>
    <t>474925f4-3872-4eb8-b482-f52c89db29a12018</t>
  </si>
  <si>
    <t>AW00025773</t>
  </si>
  <si>
    <t>gCKB8+B+30GgH6PWd4t/gQ==</t>
  </si>
  <si>
    <t>474925f4-3872-4eb8-b482-f52c89db29a12019</t>
  </si>
  <si>
    <t>AW00026382</t>
  </si>
  <si>
    <t>EfxL9kBJ3ESS7tLeCAR07A==</t>
  </si>
  <si>
    <t>474925f4-3872-4eb8-b482-f52c89db29a12020</t>
  </si>
  <si>
    <t>AW00027947</t>
  </si>
  <si>
    <t>YLc+48WRG0+UWQBk7ihE3g==</t>
  </si>
  <si>
    <t>474925f4-3872-4eb8-b482-f52c89db29a12021</t>
  </si>
  <si>
    <t>AW00028461</t>
  </si>
  <si>
    <t>/ak6t2TXok6hRd13MLypfA==</t>
  </si>
  <si>
    <t>474925f4-3872-4eb8-b482-f52c89db29a12022</t>
  </si>
  <si>
    <t>AW00029375</t>
  </si>
  <si>
    <t>NL91uImmAkiQU5D+MyxjRg==</t>
  </si>
  <si>
    <t>474925f4-3872-4eb8-b482-f52c89db29a12023</t>
  </si>
  <si>
    <t>AW00012302</t>
  </si>
  <si>
    <t>m8+WmKjUmEyN7PBfykRTVA==</t>
  </si>
  <si>
    <t>474925f4-3872-4eb8-b482-f52c89db29a12024</t>
  </si>
  <si>
    <t>AW00012386</t>
  </si>
  <si>
    <t>83QLakDg5kqqblbWcBQ+lw==</t>
  </si>
  <si>
    <t>474925f4-3872-4eb8-b482-f52c89db29a12025</t>
  </si>
  <si>
    <t>AW00012636</t>
  </si>
  <si>
    <t>aTcUwcac8UGGqSpnK953Ng==</t>
  </si>
  <si>
    <t>474925f4-3872-4eb8-b482-f52c89db29a12026</t>
  </si>
  <si>
    <t>AW00012638</t>
  </si>
  <si>
    <t>1gzqL0yK7E2dIe6a8nnTuw==</t>
  </si>
  <si>
    <t>474925f4-3872-4eb8-b482-f52c89db29a12027</t>
  </si>
  <si>
    <t>AW00013501</t>
  </si>
  <si>
    <t>xzVzcYeIuEKCb0Z0+Kq7fg==</t>
  </si>
  <si>
    <t>474925f4-3872-4eb8-b482-f52c89db29a12028</t>
  </si>
  <si>
    <t>AW00014767</t>
  </si>
  <si>
    <t>VhC+D6onGEW5Ml68lYagMw==</t>
  </si>
  <si>
    <t>474925f4-3872-4eb8-b482-f52c89db29a12029</t>
  </si>
  <si>
    <t>AW00014834</t>
  </si>
  <si>
    <t>2eTMmmDenk+r9UHoilSOnQ==</t>
  </si>
  <si>
    <t>474925f4-3872-4eb8-b482-f52c89db29a12030</t>
  </si>
  <si>
    <t>AW00015672</t>
  </si>
  <si>
    <t>dCFydUrWvEeAUn7CDR+eyA==</t>
  </si>
  <si>
    <t>474925f4-3872-4eb8-b482-f52c89db29a12031</t>
  </si>
  <si>
    <t>AW00016252</t>
  </si>
  <si>
    <t>j+3r/f1gGEmlYfYjKO2/ag==</t>
  </si>
  <si>
    <t>474925f4-3872-4eb8-b482-f52c89db29a12032</t>
  </si>
  <si>
    <t>AW00017093</t>
  </si>
  <si>
    <t>5aqvNalJ40CyXum356RuEw==</t>
  </si>
  <si>
    <t>474925f4-3872-4eb8-b482-f52c89db29a12033</t>
  </si>
  <si>
    <t>AW00017209</t>
  </si>
  <si>
    <t>CNQUpnxxzU+7PA8chdgkEw==</t>
  </si>
  <si>
    <t>474925f4-3872-4eb8-b482-f52c89db29a12034</t>
  </si>
  <si>
    <t>AW00017741</t>
  </si>
  <si>
    <t>lJForC+6NkO6J0Ea7fT42A==</t>
  </si>
  <si>
    <t>474925f4-3872-4eb8-b482-f52c89db29a12035</t>
  </si>
  <si>
    <t>AW00017940</t>
  </si>
  <si>
    <t>/6wjvubMAUSork1+G2TLiQ==</t>
  </si>
  <si>
    <t>474925f4-3872-4eb8-b482-f52c89db29a12036</t>
  </si>
  <si>
    <t>AW00019300</t>
  </si>
  <si>
    <t>a4TlgMIp8Euh3QeokHUiDQ==</t>
  </si>
  <si>
    <t>474925f4-3872-4eb8-b482-f52c89db29a12037</t>
  </si>
  <si>
    <t>AW00019329</t>
  </si>
  <si>
    <t>Jtc6z1izoUKaTwbXmPYcTA==</t>
  </si>
  <si>
    <t>474925f4-3872-4eb8-b482-f52c89db29a12038</t>
  </si>
  <si>
    <t>AW00019364</t>
  </si>
  <si>
    <t>44zXhzNUl0yfUsQDBQRyvw==</t>
  </si>
  <si>
    <t>474925f4-3872-4eb8-b482-f52c89db29a12039</t>
  </si>
  <si>
    <t>AW00019384</t>
  </si>
  <si>
    <t>SskogzqpvUy3u8t2Lr6iRg==</t>
  </si>
  <si>
    <t>474925f4-3872-4eb8-b482-f52c89db29a12040</t>
  </si>
  <si>
    <t>AW00019450</t>
  </si>
  <si>
    <t>J6h8nHl3X0+Rad9e9S3iGQ==</t>
  </si>
  <si>
    <t>474925f4-3872-4eb8-b482-f52c89db29a12041</t>
  </si>
  <si>
    <t>AW00019456</t>
  </si>
  <si>
    <t>PcO7LQ3xPE2YADMK8YtNkg==</t>
  </si>
  <si>
    <t>474925f4-3872-4eb8-b482-f52c89db29a12042</t>
  </si>
  <si>
    <t>AW00019934</t>
  </si>
  <si>
    <t>uBPdQsf/fEeFv7qFOVq1eQ==</t>
  </si>
  <si>
    <t>474925f4-3872-4eb8-b482-f52c89db29a12043</t>
  </si>
  <si>
    <t>AW00020843</t>
  </si>
  <si>
    <t>MbIHQZVzoEqGj1JrHSOcXA==</t>
  </si>
  <si>
    <t>474925f4-3872-4eb8-b482-f52c89db29a12044</t>
  </si>
  <si>
    <t>AW00020980</t>
  </si>
  <si>
    <t>g8dO4mKWDkO/Vc4yurI8uw==</t>
  </si>
  <si>
    <t>474925f4-3872-4eb8-b482-f52c89db29a12045</t>
  </si>
  <si>
    <t>AW00021029</t>
  </si>
  <si>
    <t>ZluYVkVv/ki58ITrFOpizw==</t>
  </si>
  <si>
    <t>474925f4-3872-4eb8-b482-f52c89db29a12046</t>
  </si>
  <si>
    <t>AW00021100</t>
  </si>
  <si>
    <t>tdamAyq7gE+HmvEb2EzaTg==</t>
  </si>
  <si>
    <t>474925f4-3872-4eb8-b482-f52c89db29a12047</t>
  </si>
  <si>
    <t>AW00021526</t>
  </si>
  <si>
    <t>W7jd8uDPkUSHhQOdJQQ0rQ==</t>
  </si>
  <si>
    <t>474925f4-3872-4eb8-b482-f52c89db29a12048</t>
  </si>
  <si>
    <t>AW00022522</t>
  </si>
  <si>
    <t>HPSZTv5IukuVz0bQR/XVqQ==</t>
  </si>
  <si>
    <t>474925f4-3872-4eb8-b482-f52c89db29a12049</t>
  </si>
  <si>
    <t>AW00022523</t>
  </si>
  <si>
    <t>Hu+q5GVhtUKW+xyIHGolvQ==</t>
  </si>
  <si>
    <t>474925f4-3872-4eb8-b482-f52c89db29a12050</t>
  </si>
  <si>
    <t>AW00022609</t>
  </si>
  <si>
    <t>hjcOq7pG5kKdYebLW7BWEA==</t>
  </si>
  <si>
    <t>474925f4-3872-4eb8-b482-f52c89db29a12051</t>
  </si>
  <si>
    <t>AW00022817</t>
  </si>
  <si>
    <t>nJcFKTS5u0aeZaPXnwomaw==</t>
  </si>
  <si>
    <t>474925f4-3872-4eb8-b482-f52c89db29a12052</t>
  </si>
  <si>
    <t>AW00023622</t>
  </si>
  <si>
    <t>beE9RZ7cN0ypesj95AHD5A==</t>
  </si>
  <si>
    <t>474925f4-3872-4eb8-b482-f52c89db29a12053</t>
  </si>
  <si>
    <t>AW00024692</t>
  </si>
  <si>
    <t>VBSo3fldlEe/hqufcKbmOA==</t>
  </si>
  <si>
    <t>474925f4-3872-4eb8-b482-f52c89db29a12054</t>
  </si>
  <si>
    <t>AW00025472</t>
  </si>
  <si>
    <t>M8824rcxEUC/sBoWtVw2AA==</t>
  </si>
  <si>
    <t>474925f4-3872-4eb8-b482-f52c89db29a12055</t>
  </si>
  <si>
    <t>AW00025521</t>
  </si>
  <si>
    <t>h2AfLlSH+0qZbVA2KDya2A==</t>
  </si>
  <si>
    <t>474925f4-3872-4eb8-b482-f52c89db29a12056</t>
  </si>
  <si>
    <t>AW00025802</t>
  </si>
  <si>
    <t>njLs2ZIrSEmSOgyTOE7wIg==</t>
  </si>
  <si>
    <t>474925f4-3872-4eb8-b482-f52c89db29a12057</t>
  </si>
  <si>
    <t>AW00026419</t>
  </si>
  <si>
    <t>023HdGe1MUa9a5DJ9iRdKw==</t>
  </si>
  <si>
    <t>474925f4-3872-4eb8-b482-f52c89db29a12058</t>
  </si>
  <si>
    <t>AW00026851</t>
  </si>
  <si>
    <t>EZlUG4b+10awtuioOvL8FQ==</t>
  </si>
  <si>
    <t>474925f4-3872-4eb8-b482-f52c89db29a12059</t>
  </si>
  <si>
    <t>AW00026889</t>
  </si>
  <si>
    <t>CsxWfmVM30q9uVWuPuN1oQ==</t>
  </si>
  <si>
    <t>474925f4-3872-4eb8-b482-f52c89db29a12060</t>
  </si>
  <si>
    <t>AW00027176</t>
  </si>
  <si>
    <t>02/vDnLLp0SAAY2t6cd7aw==</t>
  </si>
  <si>
    <t>474925f4-3872-4eb8-b482-f52c89db29a12061</t>
  </si>
  <si>
    <t>AW00028544</t>
  </si>
  <si>
    <t>bEQs9PBHsUWt7qiAjzqUew==</t>
  </si>
  <si>
    <t>474925f4-3872-4eb8-b482-f52c89db29a12062</t>
  </si>
  <si>
    <t>AW00011424</t>
  </si>
  <si>
    <t>7VzyTohX2kq1bg5XL5GPug==</t>
  </si>
  <si>
    <t>474925f4-3872-4eb8-b482-f52c89db29a12063</t>
  </si>
  <si>
    <t>AW00012266</t>
  </si>
  <si>
    <t>Ux6zMk/r/E+WLoHpthjceg==</t>
  </si>
  <si>
    <t>474925f4-3872-4eb8-b482-f52c89db29a12064</t>
  </si>
  <si>
    <t>AW00012657</t>
  </si>
  <si>
    <t>rSAC2L0k9UyfcT60+w9xxQ==</t>
  </si>
  <si>
    <t>474925f4-3872-4eb8-b482-f52c89db29a12065</t>
  </si>
  <si>
    <t>AW00012741</t>
  </si>
  <si>
    <t>t8RegxkaJ0GyOHFLezsJPA==</t>
  </si>
  <si>
    <t>474925f4-3872-4eb8-b482-f52c89db29a12066</t>
  </si>
  <si>
    <t>AW00013567</t>
  </si>
  <si>
    <t>M79zLlsFNkqGSb0SxJ/7Eg==</t>
  </si>
  <si>
    <t>474925f4-3872-4eb8-b482-f52c89db29a12067</t>
  </si>
  <si>
    <t>AW00014967</t>
  </si>
  <si>
    <t>WL6hXbPy/0uZ3T+dZxycpA==</t>
  </si>
  <si>
    <t>474925f4-3872-4eb8-b482-f52c89db29a12068</t>
  </si>
  <si>
    <t>AW00014969</t>
  </si>
  <si>
    <t>MPIb5ztRCUWoTE5M9H+fVA==</t>
  </si>
  <si>
    <t>474925f4-3872-4eb8-b482-f52c89db29a12069</t>
  </si>
  <si>
    <t>AW00016565</t>
  </si>
  <si>
    <t>peqtUzJVHE+cnQLHjDQjHQ==</t>
  </si>
  <si>
    <t>474925f4-3872-4eb8-b482-f52c89db29a12070</t>
  </si>
  <si>
    <t>AW00017199</t>
  </si>
  <si>
    <t>1QncAyllbEe+SvOmOgh8lw==</t>
  </si>
  <si>
    <t>474925f4-3872-4eb8-b482-f52c89db29a12071</t>
  </si>
  <si>
    <t>AW00017804</t>
  </si>
  <si>
    <t>N2JRtUAKjUSe9vh96CgTzA==</t>
  </si>
  <si>
    <t>474925f4-3872-4eb8-b482-f52c89db29a12072</t>
  </si>
  <si>
    <t>AW00017832</t>
  </si>
  <si>
    <t>/6jAnBf6Uk2HhmDdI+53DA==</t>
  </si>
  <si>
    <t>474925f4-3872-4eb8-b482-f52c89db29a12073</t>
  </si>
  <si>
    <t>AW00017928</t>
  </si>
  <si>
    <t>mxIzn1hY9EaVbRql/JjyEw==</t>
  </si>
  <si>
    <t>474925f4-3872-4eb8-b482-f52c89db29a12074</t>
  </si>
  <si>
    <t>AW00018036</t>
  </si>
  <si>
    <t>ONnyAKeJqEyYT/WDxZd4Fw==</t>
  </si>
  <si>
    <t>474925f4-3872-4eb8-b482-f52c89db29a12075</t>
  </si>
  <si>
    <t>AW00019249</t>
  </si>
  <si>
    <t>in794+FMj0+JDRSEGO+lTw==</t>
  </si>
  <si>
    <t>474925f4-3872-4eb8-b482-f52c89db29a12076</t>
  </si>
  <si>
    <t>AW00019294</t>
  </si>
  <si>
    <t>fGEbZyW+D06VaofO/Q4zKg==</t>
  </si>
  <si>
    <t>474925f4-3872-4eb8-b482-f52c89db29a12077</t>
  </si>
  <si>
    <t>AW00019375</t>
  </si>
  <si>
    <t>IfxzhYELA0SN+tCy78ZtZw==</t>
  </si>
  <si>
    <t>474925f4-3872-4eb8-b482-f52c89db29a12078</t>
  </si>
  <si>
    <t>AW00019496</t>
  </si>
  <si>
    <t>8igl3qbv5UibQOuj0vlCLA==</t>
  </si>
  <si>
    <t>474925f4-3872-4eb8-b482-f52c89db29a12079</t>
  </si>
  <si>
    <t>AW00019518</t>
  </si>
  <si>
    <t>HUAx89PFz0asrz+7BCCW2A==</t>
  </si>
  <si>
    <t>474925f4-3872-4eb8-b482-f52c89db29a12080</t>
  </si>
  <si>
    <t>AW00020554</t>
  </si>
  <si>
    <t>c77J5ZN+W0mG6C0jS/a+qQ==</t>
  </si>
  <si>
    <t>474925f4-3872-4eb8-b482-f52c89db29a12081</t>
  </si>
  <si>
    <t>AW00020836</t>
  </si>
  <si>
    <t>mLGcdo9EMkypMYgtGdLISg==</t>
  </si>
  <si>
    <t>474925f4-3872-4eb8-b482-f52c89db29a12082</t>
  </si>
  <si>
    <t>AW00020854</t>
  </si>
  <si>
    <t>l3nDtzaOQU+lcf/lQfErfQ==</t>
  </si>
  <si>
    <t>474925f4-3872-4eb8-b482-f52c89db29a12083</t>
  </si>
  <si>
    <t>AW00021681</t>
  </si>
  <si>
    <t>gBczXT/qfECnSLMoYy1oWQ==</t>
  </si>
  <si>
    <t>474925f4-3872-4eb8-b482-f52c89db29a12084</t>
  </si>
  <si>
    <t>AW00022476</t>
  </si>
  <si>
    <t>hD/we0QBlUWnnemvuRtLrA==</t>
  </si>
  <si>
    <t>474925f4-3872-4eb8-b482-f52c89db29a12085</t>
  </si>
  <si>
    <t>AW00022688</t>
  </si>
  <si>
    <t>BPlkPJLT4ECnvvPFyY1kow==</t>
  </si>
  <si>
    <t>474925f4-3872-4eb8-b482-f52c89db29a12086</t>
  </si>
  <si>
    <t>AW00022797</t>
  </si>
  <si>
    <t>w1+bjzQ2YUCZDAcMd6XgZQ==</t>
  </si>
  <si>
    <t>474925f4-3872-4eb8-b482-f52c89db29a12087</t>
  </si>
  <si>
    <t>AW00024204</t>
  </si>
  <si>
    <t>9X5xose4DE68TWZmFKJGEg==</t>
  </si>
  <si>
    <t>474925f4-3872-4eb8-b482-f52c89db29a12088</t>
  </si>
  <si>
    <t>AW00024548</t>
  </si>
  <si>
    <t>3v7ZTD+JDUeWsAFzUpSV0g==</t>
  </si>
  <si>
    <t>474925f4-3872-4eb8-b482-f52c89db29a12089</t>
  </si>
  <si>
    <t>AW00025300</t>
  </si>
  <si>
    <t>rr1qn9Z9eU64IOBgbo63PA==</t>
  </si>
  <si>
    <t>474925f4-3872-4eb8-b482-f52c89db29a12090</t>
  </si>
  <si>
    <t>AW00025629</t>
  </si>
  <si>
    <t>XB+QFVIL8UWNktZEyW/g0w==</t>
  </si>
  <si>
    <t>474925f4-3872-4eb8-b482-f52c89db29a12091</t>
  </si>
  <si>
    <t>AW00027814</t>
  </si>
  <si>
    <t>mg8w6nwJvEGvd4StpEKv2A==</t>
  </si>
  <si>
    <t>474925f4-3872-4eb8-b482-f52c89db29a12092</t>
  </si>
  <si>
    <t>AW00028518</t>
  </si>
  <si>
    <t>H3A0Mv0jI0eAXhRhAUe3+g==</t>
  </si>
  <si>
    <t>474925f4-3872-4eb8-b482-f52c89db29a12093</t>
  </si>
  <si>
    <t>AW00011584</t>
  </si>
  <si>
    <t>jYbs5eX82UeqZszNtuup6w==</t>
  </si>
  <si>
    <t>474925f4-3872-4eb8-b482-f52c89db29a12094</t>
  </si>
  <si>
    <t>AW00012278</t>
  </si>
  <si>
    <t>0tIANkr5g0quU9v7Cvzl4g==</t>
  </si>
  <si>
    <t>474925f4-3872-4eb8-b482-f52c89db29a12095</t>
  </si>
  <si>
    <t>AW00012835</t>
  </si>
  <si>
    <t>sz6HapvDZUCyzqFDVpBLdA==</t>
  </si>
  <si>
    <t>474925f4-3872-4eb8-b482-f52c89db29a12096</t>
  </si>
  <si>
    <t>AW00014428</t>
  </si>
  <si>
    <t>Se9nqX21h0y5NJSchElBpg==</t>
  </si>
  <si>
    <t>474925f4-3872-4eb8-b482-f52c89db29a12097</t>
  </si>
  <si>
    <t>AW00014528</t>
  </si>
  <si>
    <t>a/lo5r7z1ku9mi8d9B8aVw==</t>
  </si>
  <si>
    <t>474925f4-3872-4eb8-b482-f52c89db29a12098</t>
  </si>
  <si>
    <t>AW00015080</t>
  </si>
  <si>
    <t>jC0CW0bszkyGsP8Ga7/CJg==</t>
  </si>
  <si>
    <t>474925f4-3872-4eb8-b482-f52c89db29a12099</t>
  </si>
  <si>
    <t>AW00015357</t>
  </si>
  <si>
    <t>3ttenuO2B0KuNye/0j/YIw==</t>
  </si>
  <si>
    <t>474925f4-3872-4eb8-b482-f52c89db29a12100</t>
  </si>
  <si>
    <t>AW00015454</t>
  </si>
  <si>
    <t>XrSa1WtdhEyJy9sJhFpgeg==</t>
  </si>
  <si>
    <t>474925f4-3872-4eb8-b482-f52c89db29a12101</t>
  </si>
  <si>
    <t>AW00017181</t>
  </si>
  <si>
    <t>vSikM1JwrEyxJou2VaHSeg==</t>
  </si>
  <si>
    <t>474925f4-3872-4eb8-b482-f52c89db29a12102</t>
  </si>
  <si>
    <t>AW00017704</t>
  </si>
  <si>
    <t>jEOow8pdM0iVT6yahYo15A==</t>
  </si>
  <si>
    <t>474925f4-3872-4eb8-b482-f52c89db29a12103</t>
  </si>
  <si>
    <t>AW00018171</t>
  </si>
  <si>
    <t>ysxAYLfBpUqb+V2xCUZNLw==</t>
  </si>
  <si>
    <t>474925f4-3872-4eb8-b482-f52c89db29a12104</t>
  </si>
  <si>
    <t>AW00019251</t>
  </si>
  <si>
    <t>Olmr85KNJU20Bc1nLizi+A==</t>
  </si>
  <si>
    <t>474925f4-3872-4eb8-b482-f52c89db29a12105</t>
  </si>
  <si>
    <t>AW00019316</t>
  </si>
  <si>
    <t>IS5FW4VwQU6hyt7jyUFgeg==</t>
  </si>
  <si>
    <t>474925f4-3872-4eb8-b482-f52c89db29a12106</t>
  </si>
  <si>
    <t>AW00019325</t>
  </si>
  <si>
    <t>wFong14Ib0GAnp51jM1Cxg==</t>
  </si>
  <si>
    <t>474925f4-3872-4eb8-b482-f52c89db29a12107</t>
  </si>
  <si>
    <t>AW00019391</t>
  </si>
  <si>
    <t>OySOQK3+KkaikHQQVPukAw==</t>
  </si>
  <si>
    <t>474925f4-3872-4eb8-b482-f52c89db29a12108</t>
  </si>
  <si>
    <t>AW00021519</t>
  </si>
  <si>
    <t>U1kSrSlMnU+RuFXmq37xeQ==</t>
  </si>
  <si>
    <t>474925f4-3872-4eb8-b482-f52c89db29a12109</t>
  </si>
  <si>
    <t>AW00022497</t>
  </si>
  <si>
    <t>+LIvFFNj0EObzvkMpROnQQ==</t>
  </si>
  <si>
    <t>474925f4-3872-4eb8-b482-f52c89db29a12110</t>
  </si>
  <si>
    <t>AW00022514</t>
  </si>
  <si>
    <t>2E3N7sw0iES406qAlm4OUg==</t>
  </si>
  <si>
    <t>474925f4-3872-4eb8-b482-f52c89db29a12111</t>
  </si>
  <si>
    <t>AW00022551</t>
  </si>
  <si>
    <t>cqDl7Pec2EuQmLKmJsooIg==</t>
  </si>
  <si>
    <t>474925f4-3872-4eb8-b482-f52c89db29a12112</t>
  </si>
  <si>
    <t>AW00023234</t>
  </si>
  <si>
    <t>PWTy85KTjUyorAUbIPggEg==</t>
  </si>
  <si>
    <t>474925f4-3872-4eb8-b482-f52c89db29a12113</t>
  </si>
  <si>
    <t>AW00024014</t>
  </si>
  <si>
    <t>Molj5iyi9E2XI7DHNUP43Q==</t>
  </si>
  <si>
    <t>474925f4-3872-4eb8-b482-f52c89db29a12114</t>
  </si>
  <si>
    <t>AW00024018</t>
  </si>
  <si>
    <t>9iSA7PZMh0KXJt/5Diekrg==</t>
  </si>
  <si>
    <t>474925f4-3872-4eb8-b482-f52c89db29a12115</t>
  </si>
  <si>
    <t>AW00024580</t>
  </si>
  <si>
    <t>tI5cAfNwF0Oo71UkG+3KSQ==</t>
  </si>
  <si>
    <t>474925f4-3872-4eb8-b482-f52c89db29a12116</t>
  </si>
  <si>
    <t>AW00024716</t>
  </si>
  <si>
    <t>fkb3PjwKBUyGlLfGtHiNxQ==</t>
  </si>
  <si>
    <t>474925f4-3872-4eb8-b482-f52c89db29a12117</t>
  </si>
  <si>
    <t>AW00025590</t>
  </si>
  <si>
    <t>h6YbrFGCc0Gi8De56MTxcQ==</t>
  </si>
  <si>
    <t>474925f4-3872-4eb8-b482-f52c89db29a12118</t>
  </si>
  <si>
    <t>AW00025635</t>
  </si>
  <si>
    <t>/FAzq4fTj0q6vnD5hXE+lA==</t>
  </si>
  <si>
    <t>474925f4-3872-4eb8-b482-f52c89db29a12119</t>
  </si>
  <si>
    <t>AW00026227</t>
  </si>
  <si>
    <t>288pt21IS0WAmM5xNHwtcg==</t>
  </si>
  <si>
    <t>474925f4-3872-4eb8-b482-f52c89db29a12120</t>
  </si>
  <si>
    <t>AW00026878</t>
  </si>
  <si>
    <t>zGsyKpiA30CloEZ6z1UQXw==</t>
  </si>
  <si>
    <t>474925f4-3872-4eb8-b482-f52c89db29a12121</t>
  </si>
  <si>
    <t>AW00026990</t>
  </si>
  <si>
    <t>KdzHpK+nHUGdbxp6Gg6qxw==</t>
  </si>
  <si>
    <t>474925f4-3872-4eb8-b482-f52c89db29a12122</t>
  </si>
  <si>
    <t>AW00027787</t>
  </si>
  <si>
    <t>RbaBj/kpVkeCma8MYMMUyw==</t>
  </si>
  <si>
    <t>474925f4-3872-4eb8-b482-f52c89db29a12123</t>
  </si>
  <si>
    <t>AW00028432</t>
  </si>
  <si>
    <t>LJZVpaHc8UaqZvejxxP/AQ==</t>
  </si>
  <si>
    <t>474925f4-3872-4eb8-b482-f52c89db29a12124</t>
  </si>
  <si>
    <t>AW00028531</t>
  </si>
  <si>
    <t>mLbnScD7kUKRrxRvf61AJg==</t>
  </si>
  <si>
    <t>474925f4-3872-4eb8-b482-f52c89db29a12125</t>
  </si>
  <si>
    <t>AW00028555</t>
  </si>
  <si>
    <t>3ykH1xchYEKxb8sBx9IzrA==</t>
  </si>
  <si>
    <t>474925f4-3872-4eb8-b482-f52c89db29a12126</t>
  </si>
  <si>
    <t>AW00028705</t>
  </si>
  <si>
    <t>aq7OXgImXkSHuc1pAfJ4nQ==</t>
  </si>
  <si>
    <t>474925f4-3872-4eb8-b482-f52c89db29a12127</t>
  </si>
  <si>
    <t>AW00012229</t>
  </si>
  <si>
    <t>TGKtt/nh3kOhwsaQoklv2Q==</t>
  </si>
  <si>
    <t>474925f4-3872-4eb8-b482-f52c89db29a12128</t>
  </si>
  <si>
    <t>AW00012275</t>
  </si>
  <si>
    <t>9RM4YqLFpEO5Ur19m0v8qw==</t>
  </si>
  <si>
    <t>474925f4-3872-4eb8-b482-f52c89db29a12129</t>
  </si>
  <si>
    <t>AW00013513</t>
  </si>
  <si>
    <t>9XLnMuEUb0O79SuQgQcdFQ==</t>
  </si>
  <si>
    <t>474925f4-3872-4eb8-b482-f52c89db29a12130</t>
  </si>
  <si>
    <t>AW00013514</t>
  </si>
  <si>
    <t>a6gIwl8otkCTb+oQ1FVCfg==</t>
  </si>
  <si>
    <t>474925f4-3872-4eb8-b482-f52c89db29a12131</t>
  </si>
  <si>
    <t>AW00013608</t>
  </si>
  <si>
    <t>V1X/SoeoX0Wj8VP2KgIu4w==</t>
  </si>
  <si>
    <t>474925f4-3872-4eb8-b482-f52c89db29a12132</t>
  </si>
  <si>
    <t>AW00014696</t>
  </si>
  <si>
    <t>K8PZvtcKi0uOrAe/K/BKVg==</t>
  </si>
  <si>
    <t>474925f4-3872-4eb8-b482-f52c89db29a12133</t>
  </si>
  <si>
    <t>AW00014786</t>
  </si>
  <si>
    <t>HuIUom0WbE+d+EnoGZaBeg==</t>
  </si>
  <si>
    <t>474925f4-3872-4eb8-b482-f52c89db29a12134</t>
  </si>
  <si>
    <t>AW00014972</t>
  </si>
  <si>
    <t>yPzC8jKDCkSqqweKNXy/9g==</t>
  </si>
  <si>
    <t>474925f4-3872-4eb8-b482-f52c89db29a12135</t>
  </si>
  <si>
    <t>AW00015618</t>
  </si>
  <si>
    <t>xxXL1LMQgkWHkDHYd22IfQ==</t>
  </si>
  <si>
    <t>474925f4-3872-4eb8-b482-f52c89db29a12136</t>
  </si>
  <si>
    <t>AW00015693</t>
  </si>
  <si>
    <t>BJzxro/3iUqvt/dhue0zUQ==</t>
  </si>
  <si>
    <t>474925f4-3872-4eb8-b482-f52c89db29a12137</t>
  </si>
  <si>
    <t>AW00015932</t>
  </si>
  <si>
    <t>zKhhdcbk3EOV3FXmbBHpFA==</t>
  </si>
  <si>
    <t>474925f4-3872-4eb8-b482-f52c89db29a12138</t>
  </si>
  <si>
    <t>AW00016582</t>
  </si>
  <si>
    <t>fSACqA+/hE+jrzDMfGxEkA==</t>
  </si>
  <si>
    <t>474925f4-3872-4eb8-b482-f52c89db29a12139</t>
  </si>
  <si>
    <t>AW00016939</t>
  </si>
  <si>
    <t>oFbBB9H/+0yXkCCxfJALAQ==</t>
  </si>
  <si>
    <t>474925f4-3872-4eb8-b482-f52c89db29a12140</t>
  </si>
  <si>
    <t>AW00017091</t>
  </si>
  <si>
    <t>hILxIL11106+BRPmREAvtA==</t>
  </si>
  <si>
    <t>474925f4-3872-4eb8-b482-f52c89db29a12141</t>
  </si>
  <si>
    <t>AW00017197</t>
  </si>
  <si>
    <t>YB40iNmEbkKujcV/gqwckg==</t>
  </si>
  <si>
    <t>474925f4-3872-4eb8-b482-f52c89db29a12142</t>
  </si>
  <si>
    <t>AW00017652</t>
  </si>
  <si>
    <t>CpTaW1IHBU6nzONBBQKHmg==</t>
  </si>
  <si>
    <t>474925f4-3872-4eb8-b482-f52c89db29a12143</t>
  </si>
  <si>
    <t>AW00017945</t>
  </si>
  <si>
    <t>npWNctTeMUm0W4QW3wN5Lw==</t>
  </si>
  <si>
    <t>474925f4-3872-4eb8-b482-f52c89db29a12144</t>
  </si>
  <si>
    <t>AW00020583</t>
  </si>
  <si>
    <t>f2mzfStV3UOq1/xW5EY/OA==</t>
  </si>
  <si>
    <t>474925f4-3872-4eb8-b482-f52c89db29a12145</t>
  </si>
  <si>
    <t>AW00020898</t>
  </si>
  <si>
    <t>kRCFLDZdl0WATVGUkr1DPw==</t>
  </si>
  <si>
    <t>474925f4-3872-4eb8-b482-f52c89db29a12146</t>
  </si>
  <si>
    <t>AW00021006</t>
  </si>
  <si>
    <t>eDtuJzhdrku15617HJKz5w==</t>
  </si>
  <si>
    <t>474925f4-3872-4eb8-b482-f52c89db29a12147</t>
  </si>
  <si>
    <t>AW00021091</t>
  </si>
  <si>
    <t>p2rNaBZPS0aIAsvbtb1Drw==</t>
  </si>
  <si>
    <t>474925f4-3872-4eb8-b482-f52c89db29a12148</t>
  </si>
  <si>
    <t>AW00022525</t>
  </si>
  <si>
    <t>6wcMrMAfAEyYr6NcFWecoA==</t>
  </si>
  <si>
    <t>474925f4-3872-4eb8-b482-f52c89db29a12149</t>
  </si>
  <si>
    <t>AW00022568</t>
  </si>
  <si>
    <t>nvky3Xho1Uq+kHdLcUk94w==</t>
  </si>
  <si>
    <t>474925f4-3872-4eb8-b482-f52c89db29a12150</t>
  </si>
  <si>
    <t>AW00022623</t>
  </si>
  <si>
    <t>+eVk6xxfVECgcc2+M6feaw==</t>
  </si>
  <si>
    <t>474925f4-3872-4eb8-b482-f52c89db29a12151</t>
  </si>
  <si>
    <t>AW00023757</t>
  </si>
  <si>
    <t>lD4k2okpjEW3ylATyyGQDA==</t>
  </si>
  <si>
    <t>474925f4-3872-4eb8-b482-f52c89db29a12152</t>
  </si>
  <si>
    <t>AW00024698</t>
  </si>
  <si>
    <t>BQFtpcb6pUipdCtBDnq/+Q==</t>
  </si>
  <si>
    <t>474925f4-3872-4eb8-b482-f52c89db29a12153</t>
  </si>
  <si>
    <t>AW00025536</t>
  </si>
  <si>
    <t>I3FJR0+p4UCZXX4Dwtou+g==</t>
  </si>
  <si>
    <t>474925f4-3872-4eb8-b482-f52c89db29a12154</t>
  </si>
  <si>
    <t>AW00025551</t>
  </si>
  <si>
    <t>Hq+0cZbnfE+JVaFkyWnrcQ==</t>
  </si>
  <si>
    <t>474925f4-3872-4eb8-b482-f52c89db29a12155</t>
  </si>
  <si>
    <t>AW00025779</t>
  </si>
  <si>
    <t>fNwnidNoFEOKgD4bmU8PXw==</t>
  </si>
  <si>
    <t>474925f4-3872-4eb8-b482-f52c89db29a12156</t>
  </si>
  <si>
    <t>AW00025788</t>
  </si>
  <si>
    <t>AXlpcn4PEUSdmkXodjabXw==</t>
  </si>
  <si>
    <t>474925f4-3872-4eb8-b482-f52c89db29a12157</t>
  </si>
  <si>
    <t>AW00026392</t>
  </si>
  <si>
    <t>yKS9UeB85kKpwadfvzuSug==</t>
  </si>
  <si>
    <t>474925f4-3872-4eb8-b482-f52c89db29a12158</t>
  </si>
  <si>
    <t>AW00026403</t>
  </si>
  <si>
    <t>1Bvf9xImfUeGxUaKq6cVqA==</t>
  </si>
  <si>
    <t>474925f4-3872-4eb8-b482-f52c89db29a12159</t>
  </si>
  <si>
    <t>AW00026822</t>
  </si>
  <si>
    <t>9/L2j5X/tE28El7ibD7u9A==</t>
  </si>
  <si>
    <t>474925f4-3872-4eb8-b482-f52c89db29a12160</t>
  </si>
  <si>
    <t>AW00026879</t>
  </si>
  <si>
    <t>LoCsUC3aq0yI1b5KeWdYPw==</t>
  </si>
  <si>
    <t>474925f4-3872-4eb8-b482-f52c89db29a12161</t>
  </si>
  <si>
    <t>AW00027180</t>
  </si>
  <si>
    <t>Lf4jaaN6p024lauKWAIRfw==</t>
  </si>
  <si>
    <t>474925f4-3872-4eb8-b482-f52c89db29a12162</t>
  </si>
  <si>
    <t>AW00011438</t>
  </si>
  <si>
    <t>rj5YEv29QU2XBOZ0IhkVbQ==</t>
  </si>
  <si>
    <t>474925f4-3872-4eb8-b482-f52c89db29a12163</t>
  </si>
  <si>
    <t>AW00012128</t>
  </si>
  <si>
    <t>6GVDzCL8u0ySKYiRmTJe4w==</t>
  </si>
  <si>
    <t>474925f4-3872-4eb8-b482-f52c89db29a12164</t>
  </si>
  <si>
    <t>AW00012297</t>
  </si>
  <si>
    <t>jducueCrhEGTmwJhYHDdYg==</t>
  </si>
  <si>
    <t>474925f4-3872-4eb8-b482-f52c89db29a12165</t>
  </si>
  <si>
    <t>AW00012481</t>
  </si>
  <si>
    <t>HGta4+Yj5k+jZvleSeYn9w==</t>
  </si>
  <si>
    <t>474925f4-3872-4eb8-b482-f52c89db29a12166</t>
  </si>
  <si>
    <t>AW00012536</t>
  </si>
  <si>
    <t>Y8VFvax9mkqL+BGzTs+rrA==</t>
  </si>
  <si>
    <t>474925f4-3872-4eb8-b482-f52c89db29a12167</t>
  </si>
  <si>
    <t>AW00012722</t>
  </si>
  <si>
    <t>tupp/0KRPEaSsvAbwc9c2A==</t>
  </si>
  <si>
    <t>474925f4-3872-4eb8-b482-f52c89db29a12168</t>
  </si>
  <si>
    <t>AW00012814</t>
  </si>
  <si>
    <t>ENWAytrlZEidE344k8Mxow==</t>
  </si>
  <si>
    <t>474925f4-3872-4eb8-b482-f52c89db29a12169</t>
  </si>
  <si>
    <t>AW00013559</t>
  </si>
  <si>
    <t>PLXfgvWRFEG8Vh6AYiIHWg==</t>
  </si>
  <si>
    <t>474925f4-3872-4eb8-b482-f52c89db29a12170</t>
  </si>
  <si>
    <t>AW00013828</t>
  </si>
  <si>
    <t>QGA8V9I8SE2ceCJIOgNSyg==</t>
  </si>
  <si>
    <t>474925f4-3872-4eb8-b482-f52c89db29a12171</t>
  </si>
  <si>
    <t>AW00014426</t>
  </si>
  <si>
    <t>sCJi6C1FpE2QJX1qeGfxBw==</t>
  </si>
  <si>
    <t>474925f4-3872-4eb8-b482-f52c89db29a12172</t>
  </si>
  <si>
    <t>AW00014526</t>
  </si>
  <si>
    <t>YhRYk0sS4E6aUDVkAz6Etw==</t>
  </si>
  <si>
    <t>474925f4-3872-4eb8-b482-f52c89db29a12173</t>
  </si>
  <si>
    <t>AW00014781</t>
  </si>
  <si>
    <t>lVFG7PZ+8UeJ+BEk5/Wyxw==</t>
  </si>
  <si>
    <t>474925f4-3872-4eb8-b482-f52c89db29a12174</t>
  </si>
  <si>
    <t>AW00014837</t>
  </si>
  <si>
    <t>O8Q9/R4XCUGZYabjo94tDg==</t>
  </si>
  <si>
    <t>474925f4-3872-4eb8-b482-f52c89db29a12175</t>
  </si>
  <si>
    <t>AW00014996</t>
  </si>
  <si>
    <t>mB4g7JTnFkye1JdrEEYKCg==</t>
  </si>
  <si>
    <t>474925f4-3872-4eb8-b482-f52c89db29a12176</t>
  </si>
  <si>
    <t>AW00015622</t>
  </si>
  <si>
    <t>wsLHsTHJpEqHKIsquhDxIQ==</t>
  </si>
  <si>
    <t>474925f4-3872-4eb8-b482-f52c89db29a12177</t>
  </si>
  <si>
    <t>AW00015667</t>
  </si>
  <si>
    <t>55b65MQCjUKW/qeuGr8qMA==</t>
  </si>
  <si>
    <t>474925f4-3872-4eb8-b482-f52c89db29a12178</t>
  </si>
  <si>
    <t>AW00016824</t>
  </si>
  <si>
    <t>cUjeVzNG70icy5Vl/UAvwA==</t>
  </si>
  <si>
    <t>474925f4-3872-4eb8-b482-f52c89db29a12179</t>
  </si>
  <si>
    <t>AW00017082</t>
  </si>
  <si>
    <t>prm8okJYdEe9+khC6QQ3kg==</t>
  </si>
  <si>
    <t>474925f4-3872-4eb8-b482-f52c89db29a12180</t>
  </si>
  <si>
    <t>AW00017190</t>
  </si>
  <si>
    <t>/3paTRS0Zkaid8JqALeAwA==</t>
  </si>
  <si>
    <t>474925f4-3872-4eb8-b482-f52c89db29a12181</t>
  </si>
  <si>
    <t>AW00017946</t>
  </si>
  <si>
    <t>uxuvB4rzeEqo7KICQkQ3KA==</t>
  </si>
  <si>
    <t>474925f4-3872-4eb8-b482-f52c89db29a12182</t>
  </si>
  <si>
    <t>AW00020051</t>
  </si>
  <si>
    <t>0hwc+oCft0G6R5dAx5aiiA==</t>
  </si>
  <si>
    <t>474925f4-3872-4eb8-b482-f52c89db29a12183</t>
  </si>
  <si>
    <t>AW00020548</t>
  </si>
  <si>
    <t>+4Yx2v17Nk6lWAOE9jNtEA==</t>
  </si>
  <si>
    <t>474925f4-3872-4eb8-b482-f52c89db29a12184</t>
  </si>
  <si>
    <t>AW00020560</t>
  </si>
  <si>
    <t>5nbVcX/JjUm1uxMOEsuOIg==</t>
  </si>
  <si>
    <t>474925f4-3872-4eb8-b482-f52c89db29a12185</t>
  </si>
  <si>
    <t>AW00020598</t>
  </si>
  <si>
    <t>FXpKRPrfJU6A5Lpv+Y7CMw==</t>
  </si>
  <si>
    <t>474925f4-3872-4eb8-b482-f52c89db29a12186</t>
  </si>
  <si>
    <t>AW00022381</t>
  </si>
  <si>
    <t>iabTZL/8lU+cGoI8BX10xw==</t>
  </si>
  <si>
    <t>474925f4-3872-4eb8-b482-f52c89db29a12187</t>
  </si>
  <si>
    <t>AW00022450</t>
  </si>
  <si>
    <t>B3C6hBzHEUOUEhZmBjCabQ==</t>
  </si>
  <si>
    <t>474925f4-3872-4eb8-b482-f52c89db29a12188</t>
  </si>
  <si>
    <t>AW00023755</t>
  </si>
  <si>
    <t>olnHK1KK+0qa2suF4fD4wg==</t>
  </si>
  <si>
    <t>474925f4-3872-4eb8-b482-f52c89db29a12189</t>
  </si>
  <si>
    <t>AW00024130</t>
  </si>
  <si>
    <t>fVtxQsjzTUqHY/q/qRkj6Q==</t>
  </si>
  <si>
    <t>474925f4-3872-4eb8-b482-f52c89db29a12190</t>
  </si>
  <si>
    <t>AW00024717</t>
  </si>
  <si>
    <t>wzgKcIeU0E2gqs4RXO6EpQ==</t>
  </si>
  <si>
    <t>474925f4-3872-4eb8-b482-f52c89db29a12191</t>
  </si>
  <si>
    <t>AW00024723</t>
  </si>
  <si>
    <t>eBOWAp6N30akHugzV4OtfQ==</t>
  </si>
  <si>
    <t>474925f4-3872-4eb8-b482-f52c89db29a12192</t>
  </si>
  <si>
    <t>AW00024876</t>
  </si>
  <si>
    <t>rkAS3StsPEeZpuirK2FbFA==</t>
  </si>
  <si>
    <t>474925f4-3872-4eb8-b482-f52c89db29a12193</t>
  </si>
  <si>
    <t>AW00025310</t>
  </si>
  <si>
    <t>IBgce5uB6UScEuqlDeDA8w==</t>
  </si>
  <si>
    <t>474925f4-3872-4eb8-b482-f52c89db29a12194</t>
  </si>
  <si>
    <t>AW00025550</t>
  </si>
  <si>
    <t>osTg/lG+gkWrjOOv3CG4iw==</t>
  </si>
  <si>
    <t>474925f4-3872-4eb8-b482-f52c89db29a12195</t>
  </si>
  <si>
    <t>AW00025658</t>
  </si>
  <si>
    <t>+mxM5A8jAESwGtwM51+iaw==</t>
  </si>
  <si>
    <t>474925f4-3872-4eb8-b482-f52c89db29a12196</t>
  </si>
  <si>
    <t>AW00026354</t>
  </si>
  <si>
    <t>xV15PfzRpEuItTrg9L/pTQ==</t>
  </si>
  <si>
    <t>474925f4-3872-4eb8-b482-f52c89db29a12197</t>
  </si>
  <si>
    <t>AW00026980</t>
  </si>
  <si>
    <t>X48ajMiO7E6k6LIx7sI/vg==</t>
  </si>
  <si>
    <t>474925f4-3872-4eb8-b482-f52c89db29a12198</t>
  </si>
  <si>
    <t>AW00027309</t>
  </si>
  <si>
    <t>lfXL4d/EFUKfj2ScbZGXIw==</t>
  </si>
  <si>
    <t>474925f4-3872-4eb8-b482-f52c89db29a12199</t>
  </si>
  <si>
    <t>AW00027310</t>
  </si>
  <si>
    <t>Up+H52kKZ0+z4PNBtWFa4w==</t>
  </si>
  <si>
    <t>474925f4-3872-4eb8-b482-f52c89db29a12200</t>
  </si>
  <si>
    <t>AW00027832</t>
  </si>
  <si>
    <t>9WsJwSfOv0GGHy4H3oPhuQ==</t>
  </si>
  <si>
    <t>474925f4-3872-4eb8-b482-f52c89db29a12201</t>
  </si>
  <si>
    <t>AW00028382</t>
  </si>
  <si>
    <t>u5wAYJm+20CRfARA6RRBJA==</t>
  </si>
  <si>
    <t>474925f4-3872-4eb8-b482-f52c89db29a12202</t>
  </si>
  <si>
    <t>AW00029396</t>
  </si>
  <si>
    <t>8bu2qI8zAUGfztUsWyCM4Q==</t>
  </si>
  <si>
    <t>474925f4-3872-4eb8-b482-f52c89db29a12203</t>
  </si>
  <si>
    <t>AW00029446</t>
  </si>
  <si>
    <t>vdC0haciwE2wPlHF4tFntw==</t>
  </si>
  <si>
    <t>474925f4-3872-4eb8-b482-f52c89db29a12204</t>
  </si>
  <si>
    <t>AW00029474</t>
  </si>
  <si>
    <t>2wY1s0bkME+SL0J/WF4zBg==</t>
  </si>
  <si>
    <t>474925f4-3872-4eb8-b482-f52c89db29a12205</t>
  </si>
  <si>
    <t>AW00011418</t>
  </si>
  <si>
    <t>FJqczOVyJky9Gr0MG2cRLA==</t>
  </si>
  <si>
    <t>474925f4-3872-4eb8-b482-f52c89db29a12206</t>
  </si>
  <si>
    <t>AW00012225</t>
  </si>
  <si>
    <t>I0In1IrADEGY5IvwWn/DuQ==</t>
  </si>
  <si>
    <t>474925f4-3872-4eb8-b482-f52c89db29a12207</t>
  </si>
  <si>
    <t>AW00012738</t>
  </si>
  <si>
    <t>MvPudtF2G0ihp5XBq/hoLw==</t>
  </si>
  <si>
    <t>474925f4-3872-4eb8-b482-f52c89db29a12208</t>
  </si>
  <si>
    <t>AW00013844</t>
  </si>
  <si>
    <t>a9F6nEHxGUGpt1vrd/fGbQ==</t>
  </si>
  <si>
    <t>474925f4-3872-4eb8-b482-f52c89db29a12209</t>
  </si>
  <si>
    <t>AW00014828</t>
  </si>
  <si>
    <t>fFQw0ZtYZ0iLY4fg5iUEyg==</t>
  </si>
  <si>
    <t>474925f4-3872-4eb8-b482-f52c89db29a12210</t>
  </si>
  <si>
    <t>AW00016326</t>
  </si>
  <si>
    <t>uRxFHiIZ10yv7aEHi9cjDg==</t>
  </si>
  <si>
    <t>474925f4-3872-4eb8-b482-f52c89db29a12211</t>
  </si>
  <si>
    <t>AW00016537</t>
  </si>
  <si>
    <t>eF+OZZC4akivulD2Eed6rA==</t>
  </si>
  <si>
    <t>474925f4-3872-4eb8-b482-f52c89db29a12212</t>
  </si>
  <si>
    <t>AW00017817</t>
  </si>
  <si>
    <t>k/0O4WX0QUuj6sICeuYhAQ==</t>
  </si>
  <si>
    <t>474925f4-3872-4eb8-b482-f52c89db29a12213</t>
  </si>
  <si>
    <t>AW00017989</t>
  </si>
  <si>
    <t>KnVxzWuf7kSwm4T9Qos8mQ==</t>
  </si>
  <si>
    <t>474925f4-3872-4eb8-b482-f52c89db29a12214</t>
  </si>
  <si>
    <t>AW00018133</t>
  </si>
  <si>
    <t>halp+ybtDUaBBon8SS6qKw==</t>
  </si>
  <si>
    <t>474925f4-3872-4eb8-b482-f52c89db29a12215</t>
  </si>
  <si>
    <t>AW00020166</t>
  </si>
  <si>
    <t>DAdSNPm8ekKs5xKBoq0Jhg==</t>
  </si>
  <si>
    <t>474925f4-3872-4eb8-b482-f52c89db29a12216</t>
  </si>
  <si>
    <t>AW00020731</t>
  </si>
  <si>
    <t>vC+y83xxREO4ED4PfB4LxA==</t>
  </si>
  <si>
    <t>474925f4-3872-4eb8-b482-f52c89db29a12217</t>
  </si>
  <si>
    <t>AW00021057</t>
  </si>
  <si>
    <t>DlQTkv6k8kmOl1dg1v2FkQ==</t>
  </si>
  <si>
    <t>474925f4-3872-4eb8-b482-f52c89db29a12218</t>
  </si>
  <si>
    <t>AW00022517</t>
  </si>
  <si>
    <t>ADGm2QLscECMqcjkAPUSRQ==</t>
  </si>
  <si>
    <t>474925f4-3872-4eb8-b482-f52c89db29a12219</t>
  </si>
  <si>
    <t>AW00022621</t>
  </si>
  <si>
    <t>IxiwMql3zUmbvhoTO13r/A==</t>
  </si>
  <si>
    <t>474925f4-3872-4eb8-b482-f52c89db29a12220</t>
  </si>
  <si>
    <t>AW00022707</t>
  </si>
  <si>
    <t>Po+DMdSlU0GCTicg/RZdkA==</t>
  </si>
  <si>
    <t>474925f4-3872-4eb8-b482-f52c89db29a12221</t>
  </si>
  <si>
    <t>AW00022815</t>
  </si>
  <si>
    <t>9vUodZkYvE+GaMFLQH8wPg==</t>
  </si>
  <si>
    <t>474925f4-3872-4eb8-b482-f52c89db29a12222</t>
  </si>
  <si>
    <t>AW00023604</t>
  </si>
  <si>
    <t>DjwX4A22H0C+UXTUkph8aA==</t>
  </si>
  <si>
    <t>474925f4-3872-4eb8-b482-f52c89db29a12223</t>
  </si>
  <si>
    <t>AW00023957</t>
  </si>
  <si>
    <t>j2iAlYQvjUGDHV+JDhaQAg==</t>
  </si>
  <si>
    <t>474925f4-3872-4eb8-b482-f52c89db29a12224</t>
  </si>
  <si>
    <t>AW00024040</t>
  </si>
  <si>
    <t>d7zASrvtDUS/M3kT+h6x8w==</t>
  </si>
  <si>
    <t>474925f4-3872-4eb8-b482-f52c89db29a12225</t>
  </si>
  <si>
    <t>AW00024839</t>
  </si>
  <si>
    <t>jZrzdj6hcEqdqaJtDD+YFg==</t>
  </si>
  <si>
    <t>474925f4-3872-4eb8-b482-f52c89db29a12226</t>
  </si>
  <si>
    <t>AW00025597</t>
  </si>
  <si>
    <t>EI4AYGCRVUO8qsMGRYJ+iw==</t>
  </si>
  <si>
    <t>474925f4-3872-4eb8-b482-f52c89db29a12227</t>
  </si>
  <si>
    <t>AW00025730</t>
  </si>
  <si>
    <t>l05b9fVJXUOwa9KmOsv/bQ==</t>
  </si>
  <si>
    <t>474925f4-3872-4eb8-b482-f52c89db29a12228</t>
  </si>
  <si>
    <t>AW00025735</t>
  </si>
  <si>
    <t>QxcMSvDmckqgfGbJ7jNtTA==</t>
  </si>
  <si>
    <t>474925f4-3872-4eb8-b482-f52c89db29a12229</t>
  </si>
  <si>
    <t>AW00027169</t>
  </si>
  <si>
    <t>iAm6h/KlukCKmMKCXED+2w==</t>
  </si>
  <si>
    <t>474925f4-3872-4eb8-b482-f52c89db29a12230</t>
  </si>
  <si>
    <t>AW00027813</t>
  </si>
  <si>
    <t>n0f7t41bbUqVQpJog1rIaw==</t>
  </si>
  <si>
    <t>474925f4-3872-4eb8-b482-f52c89db29a12231</t>
  </si>
  <si>
    <t>AW00011332</t>
  </si>
  <si>
    <t>CqfZ+l7f3EiV4DXEWPVWDA==</t>
  </si>
  <si>
    <t>474925f4-3872-4eb8-b482-f52c89db29a12232</t>
  </si>
  <si>
    <t>AW00011395</t>
  </si>
  <si>
    <t>SDCqwR7dCUei5TPXX0h6MQ==</t>
  </si>
  <si>
    <t>474925f4-3872-4eb8-b482-f52c89db29a12233</t>
  </si>
  <si>
    <t>AW00011552</t>
  </si>
  <si>
    <t>DM4Y1wAkjk6b/qmKBLcdng==</t>
  </si>
  <si>
    <t>474925f4-3872-4eb8-b482-f52c89db29a12234</t>
  </si>
  <si>
    <t>AW00012319</t>
  </si>
  <si>
    <t>9hR5XzSE0UCPbwsSQ0882A==</t>
  </si>
  <si>
    <t>474925f4-3872-4eb8-b482-f52c89db29a12235</t>
  </si>
  <si>
    <t>AW00012379</t>
  </si>
  <si>
    <t>l7LMjIC5zUKLZth5ssdniA==</t>
  </si>
  <si>
    <t>474925f4-3872-4eb8-b482-f52c89db29a12236</t>
  </si>
  <si>
    <t>AW00012512</t>
  </si>
  <si>
    <t>20SgXxdTiUCF05Lpnf64ww==</t>
  </si>
  <si>
    <t>474925f4-3872-4eb8-b482-f52c89db29a12237</t>
  </si>
  <si>
    <t>AW00012591</t>
  </si>
  <si>
    <t>tvKEYqxJ7ECp2wihLnuRuw==</t>
  </si>
  <si>
    <t>474925f4-3872-4eb8-b482-f52c89db29a12238</t>
  </si>
  <si>
    <t>AW00014805</t>
  </si>
  <si>
    <t>EfSXucVjk0C7IAIAa49SZg==</t>
  </si>
  <si>
    <t>474925f4-3872-4eb8-b482-f52c89db29a12239</t>
  </si>
  <si>
    <t>AW00015054</t>
  </si>
  <si>
    <t>NHu8goFlWkyuXx82aG3bwg==</t>
  </si>
  <si>
    <t>474925f4-3872-4eb8-b482-f52c89db29a12240</t>
  </si>
  <si>
    <t>AW00015065</t>
  </si>
  <si>
    <t>d/qyG7to0kWdCmcWvHSYqA==</t>
  </si>
  <si>
    <t>474925f4-3872-4eb8-b482-f52c89db29a12241</t>
  </si>
  <si>
    <t>AW00015705</t>
  </si>
  <si>
    <t>DCuInk+iH0Om7iTuV/elEQ==</t>
  </si>
  <si>
    <t>474925f4-3872-4eb8-b482-f52c89db29a12242</t>
  </si>
  <si>
    <t>AW00016397</t>
  </si>
  <si>
    <t>AtYLLMuHsEKiOWsWyip0kQ==</t>
  </si>
  <si>
    <t>474925f4-3872-4eb8-b482-f52c89db29a12243</t>
  </si>
  <si>
    <t>AW00017114</t>
  </si>
  <si>
    <t>nBCFsfs4HEmT80DBxZoTnQ==</t>
  </si>
  <si>
    <t>474925f4-3872-4eb8-b482-f52c89db29a12244</t>
  </si>
  <si>
    <t>AW00017636</t>
  </si>
  <si>
    <t>gM2ZdPhy0Eux6yzUgtlt1Q==</t>
  </si>
  <si>
    <t>474925f4-3872-4eb8-b482-f52c89db29a12245</t>
  </si>
  <si>
    <t>AW00017784</t>
  </si>
  <si>
    <t>rGNHQ3lsYkCaQut5HWGtgQ==</t>
  </si>
  <si>
    <t>474925f4-3872-4eb8-b482-f52c89db29a12246</t>
  </si>
  <si>
    <t>AW00018167</t>
  </si>
  <si>
    <t>W7DXEDsDAU6GJ9zaGWn5ZA==</t>
  </si>
  <si>
    <t>474925f4-3872-4eb8-b482-f52c89db29a12247</t>
  </si>
  <si>
    <t>AW00019176</t>
  </si>
  <si>
    <t>rdOrC5kNJkqjpjstJoBsiw==</t>
  </si>
  <si>
    <t>474925f4-3872-4eb8-b482-f52c89db29a12248</t>
  </si>
  <si>
    <t>AW00019254</t>
  </si>
  <si>
    <t>NE+Kb2wXz0G+6JJn41xMqw==</t>
  </si>
  <si>
    <t>474925f4-3872-4eb8-b482-f52c89db29a12249</t>
  </si>
  <si>
    <t>AW00019333</t>
  </si>
  <si>
    <t>1Sun7uNxJU2xsT+DXQcL8Q==</t>
  </si>
  <si>
    <t>474925f4-3872-4eb8-b482-f52c89db29a12250</t>
  </si>
  <si>
    <t>AW00019417</t>
  </si>
  <si>
    <t>Biu5S1vS/UmbHBAe2UUbbQ==</t>
  </si>
  <si>
    <t>474925f4-3872-4eb8-b482-f52c89db29a12251</t>
  </si>
  <si>
    <t>AW00019935</t>
  </si>
  <si>
    <t>Kj5jLXNmhkWMvzQ/QkdE/Q==</t>
  </si>
  <si>
    <t>474925f4-3872-4eb8-b482-f52c89db29a12252</t>
  </si>
  <si>
    <t>AW00020549</t>
  </si>
  <si>
    <t>5hp6OtNjpEeO0gTzBEmCmA==</t>
  </si>
  <si>
    <t>474925f4-3872-4eb8-b482-f52c89db29a12253</t>
  </si>
  <si>
    <t>AW00021131</t>
  </si>
  <si>
    <t>16bsoAREM0OeZ4XQtNFYQQ==</t>
  </si>
  <si>
    <t>474925f4-3872-4eb8-b482-f52c89db29a12254</t>
  </si>
  <si>
    <t>AW00021667</t>
  </si>
  <si>
    <t>eoUWJkd0JEqUjg+KqmbTqw==</t>
  </si>
  <si>
    <t>474925f4-3872-4eb8-b482-f52c89db29a12255</t>
  </si>
  <si>
    <t>AW00022384</t>
  </si>
  <si>
    <t>OpF3vJbWn0SGkmisAaWLGg==</t>
  </si>
  <si>
    <t>474925f4-3872-4eb8-b482-f52c89db29a12256</t>
  </si>
  <si>
    <t>AW00022387</t>
  </si>
  <si>
    <t>VfchOuS8ckS8kp15GdHsFQ==</t>
  </si>
  <si>
    <t>474925f4-3872-4eb8-b482-f52c89db29a12257</t>
  </si>
  <si>
    <t>AW00022436</t>
  </si>
  <si>
    <t>5K9SPmK67UKc+EWHh4yf0g==</t>
  </si>
  <si>
    <t>474925f4-3872-4eb8-b482-f52c89db29a12258</t>
  </si>
  <si>
    <t>AW00022563</t>
  </si>
  <si>
    <t>XA1o9Hiw6EaU2CxAtGNnew==</t>
  </si>
  <si>
    <t>474925f4-3872-4eb8-b482-f52c89db29a12259</t>
  </si>
  <si>
    <t>AW00022652</t>
  </si>
  <si>
    <t>SRjkEmTSQk6cyxW5p8Xv1Q==</t>
  </si>
  <si>
    <t>474925f4-3872-4eb8-b482-f52c89db29a12260</t>
  </si>
  <si>
    <t>AW00024059</t>
  </si>
  <si>
    <t>gHjT3ryAxkGqfSWXZN/a4A==</t>
  </si>
  <si>
    <t>474925f4-3872-4eb8-b482-f52c89db29a12261</t>
  </si>
  <si>
    <t>AW00024694</t>
  </si>
  <si>
    <t>lu1Nmya/n0iLxmbVnpXlRA==</t>
  </si>
  <si>
    <t>474925f4-3872-4eb8-b482-f52c89db29a12262</t>
  </si>
  <si>
    <t>AW00024706</t>
  </si>
  <si>
    <t>UpE2M5bXnEeLEnwQMtFmOA==</t>
  </si>
  <si>
    <t>474925f4-3872-4eb8-b482-f52c89db29a12263</t>
  </si>
  <si>
    <t>AW00024850</t>
  </si>
  <si>
    <t>ulAq82gBHkeMYgK/SxkUSw==</t>
  </si>
  <si>
    <t>474925f4-3872-4eb8-b482-f52c89db29a12264</t>
  </si>
  <si>
    <t>AW00025497</t>
  </si>
  <si>
    <t>g/12YKynJUiJxN0iZerT2w==</t>
  </si>
  <si>
    <t>474925f4-3872-4eb8-b482-f52c89db29a12265</t>
  </si>
  <si>
    <t>AW00025583</t>
  </si>
  <si>
    <t>36xQofwU4E63ft1g/7QR4w==</t>
  </si>
  <si>
    <t>474925f4-3872-4eb8-b482-f52c89db29a12266</t>
  </si>
  <si>
    <t>AW00026880</t>
  </si>
  <si>
    <t>06Jz78Ru106rAzS4BKXL8A==</t>
  </si>
  <si>
    <t>474925f4-3872-4eb8-b482-f52c89db29a12267</t>
  </si>
  <si>
    <t>AW00026946</t>
  </si>
  <si>
    <t>OqmgNG2+B0CnWA31fOF6mA==</t>
  </si>
  <si>
    <t>474925f4-3872-4eb8-b482-f52c89db29a12268</t>
  </si>
  <si>
    <t>AW00027960</t>
  </si>
  <si>
    <t>fq/3z0Ah5kO3X1UQ1G2pfQ==</t>
  </si>
  <si>
    <t>474925f4-3872-4eb8-b482-f52c89db29a12269</t>
  </si>
  <si>
    <t>AW00028706</t>
  </si>
  <si>
    <t>QXaDADNSzEmW+CbYmb4Oxg==</t>
  </si>
  <si>
    <t>474925f4-3872-4eb8-b482-f52c89db29a12270</t>
  </si>
  <si>
    <t>AW00028887</t>
  </si>
  <si>
    <t>4BHAlWRLRUmsESdNyqts1w==</t>
  </si>
  <si>
    <t>474925f4-3872-4eb8-b482-f52c89db29a12271</t>
  </si>
  <si>
    <t>AW00029362</t>
  </si>
  <si>
    <t>+tIyZS8QH0GMNR/ynRksyQ==</t>
  </si>
  <si>
    <t>474925f4-3872-4eb8-b482-f52c89db29a12272</t>
  </si>
  <si>
    <t>AW00011614</t>
  </si>
  <si>
    <t>dMFlTLls0UKRQTQFWmVYOA==</t>
  </si>
  <si>
    <t>474925f4-3872-4eb8-b482-f52c89db29a12273</t>
  </si>
  <si>
    <t>AW00012306</t>
  </si>
  <si>
    <t>CahaXcV92EKHKtcZe8ylUw==</t>
  </si>
  <si>
    <t>474925f4-3872-4eb8-b482-f52c89db29a12274</t>
  </si>
  <si>
    <t>AW00012600</t>
  </si>
  <si>
    <t>YP/JMo2QVkaSXld2l7nwwA==</t>
  </si>
  <si>
    <t>474925f4-3872-4eb8-b482-f52c89db29a12275</t>
  </si>
  <si>
    <t>AW00012799</t>
  </si>
  <si>
    <t>vJ47c6sKH0u2VeOJLRCerg==</t>
  </si>
  <si>
    <t>474925f4-3872-4eb8-b482-f52c89db29a12276</t>
  </si>
  <si>
    <t>AW00012850</t>
  </si>
  <si>
    <t>btKKy60fu0WXSa9s+cDpHA==</t>
  </si>
  <si>
    <t>474925f4-3872-4eb8-b482-f52c89db29a12277</t>
  </si>
  <si>
    <t>AW00013259</t>
  </si>
  <si>
    <t>5jsNN7RES0+x94PRYmc5cg==</t>
  </si>
  <si>
    <t>474925f4-3872-4eb8-b482-f52c89db29a12278</t>
  </si>
  <si>
    <t>AW00014180</t>
  </si>
  <si>
    <t>9sNONJawR0ywXYtNo2Fx8A==</t>
  </si>
  <si>
    <t>474925f4-3872-4eb8-b482-f52c89db29a12279</t>
  </si>
  <si>
    <t>AW00014425</t>
  </si>
  <si>
    <t>BflmpixOQkeyQB3FLfrXiQ==</t>
  </si>
  <si>
    <t>474925f4-3872-4eb8-b482-f52c89db29a12280</t>
  </si>
  <si>
    <t>AW00016422</t>
  </si>
  <si>
    <t>uMGZRUe7Ak+En3bGlg7dmg==</t>
  </si>
  <si>
    <t>474925f4-3872-4eb8-b482-f52c89db29a12281</t>
  </si>
  <si>
    <t>AW00016475</t>
  </si>
  <si>
    <t>PL7WDWkKnUifGUWWHdsdrg==</t>
  </si>
  <si>
    <t>474925f4-3872-4eb8-b482-f52c89db29a12282</t>
  </si>
  <si>
    <t>AW00017092</t>
  </si>
  <si>
    <t>rijAQZ/pL0uSBPVST8ZkRA==</t>
  </si>
  <si>
    <t>474925f4-3872-4eb8-b482-f52c89db29a12283</t>
  </si>
  <si>
    <t>AW00021007</t>
  </si>
  <si>
    <t>YmDxpeyAjkidQt0II6yWGg==</t>
  </si>
  <si>
    <t>474925f4-3872-4eb8-b482-f52c89db29a12284</t>
  </si>
  <si>
    <t>AW00021844</t>
  </si>
  <si>
    <t>aMeXfVlzS0qpJ12zQCm29A==</t>
  </si>
  <si>
    <t>474925f4-3872-4eb8-b482-f52c89db29a12285</t>
  </si>
  <si>
    <t>AW00022493</t>
  </si>
  <si>
    <t>NMFn4++rgk2XlYzPqprfBA==</t>
  </si>
  <si>
    <t>474925f4-3872-4eb8-b482-f52c89db29a12286</t>
  </si>
  <si>
    <t>AW00022866</t>
  </si>
  <si>
    <t>pPfvg/WL5UGYbFGJw0VIhg==</t>
  </si>
  <si>
    <t>474925f4-3872-4eb8-b482-f52c89db29a12287</t>
  </si>
  <si>
    <t>AW00022867</t>
  </si>
  <si>
    <t>m80tnG1ruUOfyMX6lEd4rw==</t>
  </si>
  <si>
    <t>474925f4-3872-4eb8-b482-f52c89db29a12288</t>
  </si>
  <si>
    <t>AW00024718</t>
  </si>
  <si>
    <t>KbWqYefhrEGsRpyjh6aZCA==</t>
  </si>
  <si>
    <t>474925f4-3872-4eb8-b482-f52c89db29a12289</t>
  </si>
  <si>
    <t>AW00025306</t>
  </si>
  <si>
    <t>Z71UHF97REqShCIdyXkP+g==</t>
  </si>
  <si>
    <t>474925f4-3872-4eb8-b482-f52c89db29a12290</t>
  </si>
  <si>
    <t>AW00025468</t>
  </si>
  <si>
    <t>pmDANw5TEE2CnLQnT0eeaQ==</t>
  </si>
  <si>
    <t>474925f4-3872-4eb8-b482-f52c89db29a12291</t>
  </si>
  <si>
    <t>AW00025633</t>
  </si>
  <si>
    <t>/Qo7/cDFmUaA73Vy8pEVGQ==</t>
  </si>
  <si>
    <t>474925f4-3872-4eb8-b482-f52c89db29a12292</t>
  </si>
  <si>
    <t>AW00025725</t>
  </si>
  <si>
    <t>QUYohS0bdkiC30vYGJZcmQ==</t>
  </si>
  <si>
    <t>474925f4-3872-4eb8-b482-f52c89db29a12293</t>
  </si>
  <si>
    <t>AW00026831</t>
  </si>
  <si>
    <t>5mZFE94znEKEYioMmA+hdA==</t>
  </si>
  <si>
    <t>474925f4-3872-4eb8-b482-f52c89db29a12294</t>
  </si>
  <si>
    <t>AW00012384</t>
  </si>
  <si>
    <t>DN6QAYzmrkintzAoPiPwpQ==</t>
  </si>
  <si>
    <t>474925f4-3872-4eb8-b482-f52c89db29a12295</t>
  </si>
  <si>
    <t>AW00012406</t>
  </si>
  <si>
    <t>Pq4KVwIwW0SGPvl3ydQSOw==</t>
  </si>
  <si>
    <t>474925f4-3872-4eb8-b482-f52c89db29a12296</t>
  </si>
  <si>
    <t>AW00012816</t>
  </si>
  <si>
    <t>kOf+peGiX0iYxDM86nQihA==</t>
  </si>
  <si>
    <t>474925f4-3872-4eb8-b482-f52c89db29a12297</t>
  </si>
  <si>
    <t>AW00012832</t>
  </si>
  <si>
    <t>MdDcLknWGEqt2YKiEyPDqw==</t>
  </si>
  <si>
    <t>474925f4-3872-4eb8-b482-f52c89db29a12298</t>
  </si>
  <si>
    <t>AW00013775</t>
  </si>
  <si>
    <t>NZR+bCIlTUqbhzdoQRQOCw==</t>
  </si>
  <si>
    <t>474925f4-3872-4eb8-b482-f52c89db29a12299</t>
  </si>
  <si>
    <t>AW00014207</t>
  </si>
  <si>
    <t>hQkJfuCfSUaMv4ZCXV2KNg==</t>
  </si>
  <si>
    <t>474925f4-3872-4eb8-b482-f52c89db29a12300</t>
  </si>
  <si>
    <t>AW00014710</t>
  </si>
  <si>
    <t>VLuREW/7OkiGJaZMiqF4uw==</t>
  </si>
  <si>
    <t>474925f4-3872-4eb8-b482-f52c89db29a12301</t>
  </si>
  <si>
    <t>AW00014718</t>
  </si>
  <si>
    <t>z5PjN1SqiEu5Tlg/Wj1gFA==</t>
  </si>
  <si>
    <t>474925f4-3872-4eb8-b482-f52c89db29a12302</t>
  </si>
  <si>
    <t>AW00014979</t>
  </si>
  <si>
    <t>LYf+a9NthEeBj+zBuhm24A==</t>
  </si>
  <si>
    <t>474925f4-3872-4eb8-b482-f52c89db29a12303</t>
  </si>
  <si>
    <t>AW00017799</t>
  </si>
  <si>
    <t>5rlND8a4/UeQ27NPmdk4Lg==</t>
  </si>
  <si>
    <t>474925f4-3872-4eb8-b482-f52c89db29a12304</t>
  </si>
  <si>
    <t>AW00019053</t>
  </si>
  <si>
    <t>7SR3E09SbkKWz1MZBT+ywQ==</t>
  </si>
  <si>
    <t>474925f4-3872-4eb8-b482-f52c89db29a12305</t>
  </si>
  <si>
    <t>AW00019482</t>
  </si>
  <si>
    <t>co2uXPcNFUWighpIb7vGlA==</t>
  </si>
  <si>
    <t>474925f4-3872-4eb8-b482-f52c89db29a12306</t>
  </si>
  <si>
    <t>AW00019901</t>
  </si>
  <si>
    <t>kjkaKNoUHUa9Z1Q+W9cpVg==</t>
  </si>
  <si>
    <t>474925f4-3872-4eb8-b482-f52c89db29a12307</t>
  </si>
  <si>
    <t>AW00020555</t>
  </si>
  <si>
    <t>/PygnKYKjEyNwESkw9IVQg==</t>
  </si>
  <si>
    <t>474925f4-3872-4eb8-b482-f52c89db29a12308</t>
  </si>
  <si>
    <t>AW00021047</t>
  </si>
  <si>
    <t>4+NVfR1cRUesaXwh5wYm0w==</t>
  </si>
  <si>
    <t>474925f4-3872-4eb8-b482-f52c89db29a12309</t>
  </si>
  <si>
    <t>AW00021102</t>
  </si>
  <si>
    <t>kzGMWxB+2UOLHYAt4FDifA==</t>
  </si>
  <si>
    <t>474925f4-3872-4eb8-b482-f52c89db29a12310</t>
  </si>
  <si>
    <t>AW00021129</t>
  </si>
  <si>
    <t>bZl5yGYJok252bPhr2/3MA==</t>
  </si>
  <si>
    <t>474925f4-3872-4eb8-b482-f52c89db29a12311</t>
  </si>
  <si>
    <t>AW00021549</t>
  </si>
  <si>
    <t>uVE8T7FhJUS2+ToMd63Acg==</t>
  </si>
  <si>
    <t>474925f4-3872-4eb8-b482-f52c89db29a12312</t>
  </si>
  <si>
    <t>AW00022694</t>
  </si>
  <si>
    <t>cAUnPLRx90WmSwNxcESveQ==</t>
  </si>
  <si>
    <t>474925f4-3872-4eb8-b482-f52c89db29a12313</t>
  </si>
  <si>
    <t>AW00022802</t>
  </si>
  <si>
    <t>pJ8R563WJ0KtLKabJ4IrRg==</t>
  </si>
  <si>
    <t>474925f4-3872-4eb8-b482-f52c89db29a12314</t>
  </si>
  <si>
    <t>AW00023937</t>
  </si>
  <si>
    <t>bE58TN2K90K5bWgsCG42PA==</t>
  </si>
  <si>
    <t>474925f4-3872-4eb8-b482-f52c89db29a12315</t>
  </si>
  <si>
    <t>AW00023960</t>
  </si>
  <si>
    <t>I4tezJVuVUSl9B6PXg+BWQ==</t>
  </si>
  <si>
    <t>474925f4-3872-4eb8-b482-f52c89db29a12316</t>
  </si>
  <si>
    <t>AW00024017</t>
  </si>
  <si>
    <t>H9C53tMEy0aj0vORF31r+g==</t>
  </si>
  <si>
    <t>474925f4-3872-4eb8-b482-f52c89db29a12317</t>
  </si>
  <si>
    <t>AW00024067</t>
  </si>
  <si>
    <t>r6j4ig39sUaszjhpaK+pgA==</t>
  </si>
  <si>
    <t>474925f4-3872-4eb8-b482-f52c89db29a12318</t>
  </si>
  <si>
    <t>AW00024181</t>
  </si>
  <si>
    <t>qbIcDVwDoEG/yQ/ZIvC2lg==</t>
  </si>
  <si>
    <t>474925f4-3872-4eb8-b482-f52c89db29a12319</t>
  </si>
  <si>
    <t>AW00024215</t>
  </si>
  <si>
    <t>lyfUFB3op06zEufoZRaWbQ==</t>
  </si>
  <si>
    <t>474925f4-3872-4eb8-b482-f52c89db29a12320</t>
  </si>
  <si>
    <t>AW00026395</t>
  </si>
  <si>
    <t>GN3ROi+NfE6zy8dMydDDvA==</t>
  </si>
  <si>
    <t>474925f4-3872-4eb8-b482-f52c89db29a12321</t>
  </si>
  <si>
    <t>AW00027312</t>
  </si>
  <si>
    <t>JtzfmS5CF0eS+U5LwZG7zA==</t>
  </si>
  <si>
    <t>474925f4-3872-4eb8-b482-f52c89db29a12322</t>
  </si>
  <si>
    <t>AW00027766</t>
  </si>
  <si>
    <t>ftmjmxvWUUmIW1tZM8dwFw==</t>
  </si>
  <si>
    <t>474925f4-3872-4eb8-b482-f52c89db29a12323</t>
  </si>
  <si>
    <t>AW00028507</t>
  </si>
  <si>
    <t>CpLqaBMElkaCXT2FRbYE/w==</t>
  </si>
  <si>
    <t>474925f4-3872-4eb8-b482-f52c89db29a12324</t>
  </si>
  <si>
    <t>AW00028563</t>
  </si>
  <si>
    <t>yNKC3DqMsUCL7P2yz/IhXA==</t>
  </si>
  <si>
    <t>474925f4-3872-4eb8-b482-f52c89db29a12325</t>
  </si>
  <si>
    <t>AW00012500</t>
  </si>
  <si>
    <t>Pe3CrHzjxkS2tGhZfV17KQ==</t>
  </si>
  <si>
    <t>474925f4-3872-4eb8-b482-f52c89db29a12326</t>
  </si>
  <si>
    <t>AW00013796</t>
  </si>
  <si>
    <t>qoizh/ZIvUOT901LkSibLw==</t>
  </si>
  <si>
    <t>474925f4-3872-4eb8-b482-f52c89db29a12327</t>
  </si>
  <si>
    <t>AW00013824</t>
  </si>
  <si>
    <t>Owqj5+zt70iChX6pSejW+g==</t>
  </si>
  <si>
    <t>474925f4-3872-4eb8-b482-f52c89db29a12328</t>
  </si>
  <si>
    <t>AW00014160</t>
  </si>
  <si>
    <t>HkdbPCjURUOY6hPTs7/UAw==</t>
  </si>
  <si>
    <t>474925f4-3872-4eb8-b482-f52c89db29a12329</t>
  </si>
  <si>
    <t>AW00014800</t>
  </si>
  <si>
    <t>jx4vHmkSI02xtcEx4dgALA==</t>
  </si>
  <si>
    <t>474925f4-3872-4eb8-b482-f52c89db29a12330</t>
  </si>
  <si>
    <t>AW00014961</t>
  </si>
  <si>
    <t>jRWiy33z6Ee8gzxGpV6Suw==</t>
  </si>
  <si>
    <t>474925f4-3872-4eb8-b482-f52c89db29a12331</t>
  </si>
  <si>
    <t>AW00015049</t>
  </si>
  <si>
    <t>LjKQ4+ivGEa7C/bGdwPlhQ==</t>
  </si>
  <si>
    <t>474925f4-3872-4eb8-b482-f52c89db29a12332</t>
  </si>
  <si>
    <t>AW00016474</t>
  </si>
  <si>
    <t>gUnNxCUsmkKAtSiBx7Zgvg==</t>
  </si>
  <si>
    <t>474925f4-3872-4eb8-b482-f52c89db29a12333</t>
  </si>
  <si>
    <t>AW00017637</t>
  </si>
  <si>
    <t>0MCh0Pc/PEynOyLXgh0j0w==</t>
  </si>
  <si>
    <t>474925f4-3872-4eb8-b482-f52c89db29a12334</t>
  </si>
  <si>
    <t>AW00017893</t>
  </si>
  <si>
    <t>F5BpmZxApk2wPxHDiCdsYA==</t>
  </si>
  <si>
    <t>474925f4-3872-4eb8-b482-f52c89db29a12335</t>
  </si>
  <si>
    <t>AW00018022</t>
  </si>
  <si>
    <t>K9amdbZ4w06uKMtYjKbm1g==</t>
  </si>
  <si>
    <t>474925f4-3872-4eb8-b482-f52c89db29a12336</t>
  </si>
  <si>
    <t>AW00018047</t>
  </si>
  <si>
    <t>vP2ykjuhpU66Z81vz/+bdw==</t>
  </si>
  <si>
    <t>474925f4-3872-4eb8-b482-f52c89db29a12337</t>
  </si>
  <si>
    <t>AW00019250</t>
  </si>
  <si>
    <t>dnA8cQx+D0ixir7dXFLdaw==</t>
  </si>
  <si>
    <t>474925f4-3872-4eb8-b482-f52c89db29a12338</t>
  </si>
  <si>
    <t>AW00019429</t>
  </si>
  <si>
    <t>EPQL/MIPHkCvrR/JqqEekw==</t>
  </si>
  <si>
    <t>474925f4-3872-4eb8-b482-f52c89db29a12339</t>
  </si>
  <si>
    <t>AW00021823</t>
  </si>
  <si>
    <t>LHScxqys/UuOmb4ZXxM7dg==</t>
  </si>
  <si>
    <t>474925f4-3872-4eb8-b482-f52c89db29a12340</t>
  </si>
  <si>
    <t>AW00021863</t>
  </si>
  <si>
    <t>W3OtRDwJoUGZMl6pwFoZQg==</t>
  </si>
  <si>
    <t>474925f4-3872-4eb8-b482-f52c89db29a12341</t>
  </si>
  <si>
    <t>AW00021869</t>
  </si>
  <si>
    <t>59YSV3aM10G0yx1uEOd8WQ==</t>
  </si>
  <si>
    <t>474925f4-3872-4eb8-b482-f52c89db29a12342</t>
  </si>
  <si>
    <t>AW00024103</t>
  </si>
  <si>
    <t>Tv3UK3KLj0q2kYKoaEvXVg==</t>
  </si>
  <si>
    <t>474925f4-3872-4eb8-b482-f52c89db29a12343</t>
  </si>
  <si>
    <t>AW00024544</t>
  </si>
  <si>
    <t>Gq9dzYKBkEC3JjJj7NFuwg==</t>
  </si>
  <si>
    <t>474925f4-3872-4eb8-b482-f52c89db29a12344</t>
  </si>
  <si>
    <t>AW00025724</t>
  </si>
  <si>
    <t>g541VI+at0qvfPP3dUaGwQ==</t>
  </si>
  <si>
    <t>474925f4-3872-4eb8-b482-f52c89db29a12345</t>
  </si>
  <si>
    <t>AW00026230</t>
  </si>
  <si>
    <t>01+6+GyD4E6qBhGJUNtKZg==</t>
  </si>
  <si>
    <t>474925f4-3872-4eb8-b482-f52c89db29a12346</t>
  </si>
  <si>
    <t>AW00026370</t>
  </si>
  <si>
    <t>2MwDq3HWXEyhMOPccCZK2A==</t>
  </si>
  <si>
    <t>474925f4-3872-4eb8-b482-f52c89db29a12347</t>
  </si>
  <si>
    <t>AW00026894</t>
  </si>
  <si>
    <t>tSZ8cQD0AEWa1opFy3qYWA==</t>
  </si>
  <si>
    <t>474925f4-3872-4eb8-b482-f52c89db29a12348</t>
  </si>
  <si>
    <t>AW00027120</t>
  </si>
  <si>
    <t>dKSejt7m+ESQ2VaosDhlaQ==</t>
  </si>
  <si>
    <t>474925f4-3872-4eb8-b482-f52c89db29a12349</t>
  </si>
  <si>
    <t>AW00027154</t>
  </si>
  <si>
    <t>/c+ZGrnjPEOE3yGcQjhBFQ==</t>
  </si>
  <si>
    <t>474925f4-3872-4eb8-b482-f52c89db29a12350</t>
  </si>
  <si>
    <t>AW00028889</t>
  </si>
  <si>
    <t>7wpbuBHkO0aC2vAfiE+GIQ==</t>
  </si>
  <si>
    <t>474925f4-3872-4eb8-b482-f52c89db29a12351</t>
  </si>
  <si>
    <t>AW00028895</t>
  </si>
  <si>
    <t>LDUL6c78sUeOq/u6KNHhbA==</t>
  </si>
  <si>
    <t>474925f4-3872-4eb8-b482-f52c89db29a12352</t>
  </si>
  <si>
    <t>AW00011237</t>
  </si>
  <si>
    <t>xcP3fracd0+U4VdsGeNBxg==</t>
  </si>
  <si>
    <t>474925f4-3872-4eb8-b482-f52c89db29a12353</t>
  </si>
  <si>
    <t>AW00012378</t>
  </si>
  <si>
    <t>NhVnH3cpgUuL8hgK38Jw9g==</t>
  </si>
  <si>
    <t>474925f4-3872-4eb8-b482-f52c89db29a12354</t>
  </si>
  <si>
    <t>AW00012469</t>
  </si>
  <si>
    <t>eoVXAlh/wU+wDhzcf58FkQ==</t>
  </si>
  <si>
    <t>474925f4-3872-4eb8-b482-f52c89db29a12355</t>
  </si>
  <si>
    <t>AW00012629</t>
  </si>
  <si>
    <t>l7jjtMT+WkGCHTQMVHGIvg==</t>
  </si>
  <si>
    <t>474925f4-3872-4eb8-b482-f52c89db29a12356</t>
  </si>
  <si>
    <t>AW00013406</t>
  </si>
  <si>
    <t>Rq9Qs7XfL02qDfbx0MWZ5A==</t>
  </si>
  <si>
    <t>474925f4-3872-4eb8-b482-f52c89db29a12357</t>
  </si>
  <si>
    <t>AW00014189</t>
  </si>
  <si>
    <t>SN3GNgtnuE6EXXvlxNA2VA==</t>
  </si>
  <si>
    <t>474925f4-3872-4eb8-b482-f52c89db29a12358</t>
  </si>
  <si>
    <t>AW00015069</t>
  </si>
  <si>
    <t>DK3+60vPa0OtbYPQlILl3g==</t>
  </si>
  <si>
    <t>474925f4-3872-4eb8-b482-f52c89db29a12359</t>
  </si>
  <si>
    <t>AW00015352</t>
  </si>
  <si>
    <t>AAQGX/Ajx0u3tAzfW9WWmg==</t>
  </si>
  <si>
    <t>474925f4-3872-4eb8-b482-f52c89db29a12360</t>
  </si>
  <si>
    <t>AW00015443</t>
  </si>
  <si>
    <t>wbM44zWwAE2zHixb5xfBUA==</t>
  </si>
  <si>
    <t>474925f4-3872-4eb8-b482-f52c89db29a12361</t>
  </si>
  <si>
    <t>AW00015627</t>
  </si>
  <si>
    <t>69xqev4MN0WnWoHPOGl0KA==</t>
  </si>
  <si>
    <t>474925f4-3872-4eb8-b482-f52c89db29a12362</t>
  </si>
  <si>
    <t>AW00015649</t>
  </si>
  <si>
    <t>QvnKhlw7fkSJHX0Q72Yl9w==</t>
  </si>
  <si>
    <t>474925f4-3872-4eb8-b482-f52c89db29a12363</t>
  </si>
  <si>
    <t>AW00015659</t>
  </si>
  <si>
    <t>mHJLcl/bvUKk6hGNTO81Hw==</t>
  </si>
  <si>
    <t>474925f4-3872-4eb8-b482-f52c89db29a12364</t>
  </si>
  <si>
    <t>AW00016429</t>
  </si>
  <si>
    <t>JAlGdbOFvkuW3EdJVKm8Lw==</t>
  </si>
  <si>
    <t>474925f4-3872-4eb8-b482-f52c89db29a12365</t>
  </si>
  <si>
    <t>AW00016441</t>
  </si>
  <si>
    <t>7ICRL0TjrEig5YQS1eeyUQ==</t>
  </si>
  <si>
    <t>474925f4-3872-4eb8-b482-f52c89db29a12366</t>
  </si>
  <si>
    <t>AW00016558</t>
  </si>
  <si>
    <t>8Ft6ia5DeUaYJQB61KJQXg==</t>
  </si>
  <si>
    <t>474925f4-3872-4eb8-b482-f52c89db29a12367</t>
  </si>
  <si>
    <t>AW00017102</t>
  </si>
  <si>
    <t>EU1xnDdXFk+Vt/TV5NOZQA==</t>
  </si>
  <si>
    <t>474925f4-3872-4eb8-b482-f52c89db29a12368</t>
  </si>
  <si>
    <t>AW00017201</t>
  </si>
  <si>
    <t>VbwE3RncDkSGgOuJmIVSFQ==</t>
  </si>
  <si>
    <t>474925f4-3872-4eb8-b482-f52c89db29a12369</t>
  </si>
  <si>
    <t>AW00017758</t>
  </si>
  <si>
    <t>TZtRH370YEuzO+aDb+C/7A==</t>
  </si>
  <si>
    <t>474925f4-3872-4eb8-b482-f52c89db29a12370</t>
  </si>
  <si>
    <t>AW00017802</t>
  </si>
  <si>
    <t>JwLvPovNu0WH8+3p0wxQUg==</t>
  </si>
  <si>
    <t>474925f4-3872-4eb8-b482-f52c89db29a12371</t>
  </si>
  <si>
    <t>AW00017811</t>
  </si>
  <si>
    <t>iPcM7rz8yUORtAbpCrXDAA==</t>
  </si>
  <si>
    <t>474925f4-3872-4eb8-b482-f52c89db29a12372</t>
  </si>
  <si>
    <t>AW00017964</t>
  </si>
  <si>
    <t>k/8utbfUnEKJ5mikV+TTEg==</t>
  </si>
  <si>
    <t>474925f4-3872-4eb8-b482-f52c89db29a12373</t>
  </si>
  <si>
    <t>AW00018183</t>
  </si>
  <si>
    <t>3s1IjPBgsk6NeMKrtSnxCA==</t>
  </si>
  <si>
    <t>474925f4-3872-4eb8-b482-f52c89db29a12374</t>
  </si>
  <si>
    <t>AW00019311</t>
  </si>
  <si>
    <t>eO3e1PS+kkWXEOSiBDL2KQ==</t>
  </si>
  <si>
    <t>474925f4-3872-4eb8-b482-f52c89db29a12375</t>
  </si>
  <si>
    <t>AW00019432</t>
  </si>
  <si>
    <t>kUt9+6D/pEutQ0g8CJmxXg==</t>
  </si>
  <si>
    <t>474925f4-3872-4eb8-b482-f52c89db29a12376</t>
  </si>
  <si>
    <t>AW00020171</t>
  </si>
  <si>
    <t>O7VqAZx8pECEQFghDw/fQQ==</t>
  </si>
  <si>
    <t>474925f4-3872-4eb8-b482-f52c89db29a12377</t>
  </si>
  <si>
    <t>AW00020719</t>
  </si>
  <si>
    <t>3c7ku0fHWUGD13rh5NBOyQ==</t>
  </si>
  <si>
    <t>474925f4-3872-4eb8-b482-f52c89db29a12378</t>
  </si>
  <si>
    <t>AW00020808</t>
  </si>
  <si>
    <t>LvSd8c+RUEWD+B5JEmKJRg==</t>
  </si>
  <si>
    <t>474925f4-3872-4eb8-b482-f52c89db29a12379</t>
  </si>
  <si>
    <t>AW00020835</t>
  </si>
  <si>
    <t>+JAHwz5jck2tB7rNZRSkEg==</t>
  </si>
  <si>
    <t>474925f4-3872-4eb8-b482-f52c89db29a12380</t>
  </si>
  <si>
    <t>AW00020945</t>
  </si>
  <si>
    <t>oQoiTGzZG0SPagl7Hwk1DA==</t>
  </si>
  <si>
    <t>474925f4-3872-4eb8-b482-f52c89db29a12381</t>
  </si>
  <si>
    <t>AW00021826</t>
  </si>
  <si>
    <t>nuP165/V9UGpPNJntSwM4w==</t>
  </si>
  <si>
    <t>474925f4-3872-4eb8-b482-f52c89db29a12382</t>
  </si>
  <si>
    <t>AW00022659</t>
  </si>
  <si>
    <t>QcYu0YYg1kGPa4AvAuD/6g==</t>
  </si>
  <si>
    <t>474925f4-3872-4eb8-b482-f52c89db29a12383</t>
  </si>
  <si>
    <t>AW00022836</t>
  </si>
  <si>
    <t>2TKGmR4gdkGosvDk98lBkA==</t>
  </si>
  <si>
    <t>474925f4-3872-4eb8-b482-f52c89db29a12384</t>
  </si>
  <si>
    <t>AW00024696</t>
  </si>
  <si>
    <t>jrfFJ/Zs1EaxOiMrx8p/Hw==</t>
  </si>
  <si>
    <t>474925f4-3872-4eb8-b482-f52c89db29a12385</t>
  </si>
  <si>
    <t>AW00025516</t>
  </si>
  <si>
    <t>LTxrnwJaFE20NGLwYSmi2w==</t>
  </si>
  <si>
    <t>474925f4-3872-4eb8-b482-f52c89db29a12386</t>
  </si>
  <si>
    <t>AW00025625</t>
  </si>
  <si>
    <t>hR4dTbFuLEaOI1+GpXlTRg==</t>
  </si>
  <si>
    <t>474925f4-3872-4eb8-b482-f52c89db29a12387</t>
  </si>
  <si>
    <t>AW00025653</t>
  </si>
  <si>
    <t>4XcJhWL1R0auhsW6HJqZ/w==</t>
  </si>
  <si>
    <t>474925f4-3872-4eb8-b482-f52c89db29a12388</t>
  </si>
  <si>
    <t>AW00026223</t>
  </si>
  <si>
    <t>Xir42NPycEysBL6hzFcpyQ==</t>
  </si>
  <si>
    <t>474925f4-3872-4eb8-b482-f52c89db29a12389</t>
  </si>
  <si>
    <t>AW00026399</t>
  </si>
  <si>
    <t>W3XSQ7WEY0ihlP94qW9xBA==</t>
  </si>
  <si>
    <t>474925f4-3872-4eb8-b482-f52c89db29a12390</t>
  </si>
  <si>
    <t>AW00026857</t>
  </si>
  <si>
    <t>Vv8LRoDOQkmI5HV2CZW6qg==</t>
  </si>
  <si>
    <t>474925f4-3872-4eb8-b482-f52c89db29a12391</t>
  </si>
  <si>
    <t>AW00026867</t>
  </si>
  <si>
    <t>do8v5c83x0awmK1QVNRX6Q==</t>
  </si>
  <si>
    <t>474925f4-3872-4eb8-b482-f52c89db29a12392</t>
  </si>
  <si>
    <t>AW00027944</t>
  </si>
  <si>
    <t>qRbNZDFhnUmnspBgDoSwEA==</t>
  </si>
  <si>
    <t>474925f4-3872-4eb8-b482-f52c89db29a12393</t>
  </si>
  <si>
    <t>AW00028499</t>
  </si>
  <si>
    <t>VAw4FFQNW02FJuEUEa8MLw==</t>
  </si>
  <si>
    <t>474925f4-3872-4eb8-b482-f52c89db29a12394</t>
  </si>
  <si>
    <t>AW00028568</t>
  </si>
  <si>
    <t>7FgPvy/03UqPnB7j3r5IWA==</t>
  </si>
  <si>
    <t>474925f4-3872-4eb8-b482-f52c89db29a12395</t>
  </si>
  <si>
    <t>AW00029441</t>
  </si>
  <si>
    <t>EL6ma8rHJ0ulDDeIpZROvA==</t>
  </si>
  <si>
    <t>474925f4-3872-4eb8-b482-f52c89db29a12396</t>
  </si>
  <si>
    <t>AW00011435</t>
  </si>
  <si>
    <t>L7leV/WRZUOFYdkN40pzhQ==</t>
  </si>
  <si>
    <t>474925f4-3872-4eb8-b482-f52c89db29a12397</t>
  </si>
  <si>
    <t>AW00012213</t>
  </si>
  <si>
    <t>/elhqT7V/0mVblF0swsW4g==</t>
  </si>
  <si>
    <t>474925f4-3872-4eb8-b482-f52c89db29a12398</t>
  </si>
  <si>
    <t>AW00012388</t>
  </si>
  <si>
    <t>LFgrb29fbEOrV1vxrtz1Gw==</t>
  </si>
  <si>
    <t>474925f4-3872-4eb8-b482-f52c89db29a12399</t>
  </si>
  <si>
    <t>AW00012478</t>
  </si>
  <si>
    <t>ryNBA16cmE2YczRwrO/lzw==</t>
  </si>
  <si>
    <t>474925f4-3872-4eb8-b482-f52c89db29a12400</t>
  </si>
  <si>
    <t>AW00012495</t>
  </si>
  <si>
    <t>zTkI9QoHAkWc1BJSjkHaQw==</t>
  </si>
  <si>
    <t>474925f4-3872-4eb8-b482-f52c89db29a12401</t>
  </si>
  <si>
    <t>AW00012800</t>
  </si>
  <si>
    <t>mvkenaFX6kGVsWPG+eicSA==</t>
  </si>
  <si>
    <t>474925f4-3872-4eb8-b482-f52c89db29a12402</t>
  </si>
  <si>
    <t>AW00012802</t>
  </si>
  <si>
    <t>EWxXdhW3h0SEXGHFtch4Kw==</t>
  </si>
  <si>
    <t>474925f4-3872-4eb8-b482-f52c89db29a12403</t>
  </si>
  <si>
    <t>AW00013566</t>
  </si>
  <si>
    <t>ibYke76Xf0azjf3TMwNpnw==</t>
  </si>
  <si>
    <t>474925f4-3872-4eb8-b482-f52c89db29a12404</t>
  </si>
  <si>
    <t>AW00013597</t>
  </si>
  <si>
    <t>4hs3uyeRMk+9+stoSaUMWw==</t>
  </si>
  <si>
    <t>474925f4-3872-4eb8-b482-f52c89db29a12405</t>
  </si>
  <si>
    <t>AW00014182</t>
  </si>
  <si>
    <t>DzLGc5cbNkmZX0sl8rlHBA==</t>
  </si>
  <si>
    <t>474925f4-3872-4eb8-b482-f52c89db29a12406</t>
  </si>
  <si>
    <t>AW00015114</t>
  </si>
  <si>
    <t>aQZQALbKnUyWh+RYlfNIKw==</t>
  </si>
  <si>
    <t>474925f4-3872-4eb8-b482-f52c89db29a12407</t>
  </si>
  <si>
    <t>AW00016059</t>
  </si>
  <si>
    <t>iihanfFDq0anFGBa4ELNgA==</t>
  </si>
  <si>
    <t>474925f4-3872-4eb8-b482-f52c89db29a12408</t>
  </si>
  <si>
    <t>AW00016409</t>
  </si>
  <si>
    <t>v4s2Syl/80iy+jLnYqe2fA==</t>
  </si>
  <si>
    <t>474925f4-3872-4eb8-b482-f52c89db29a12409</t>
  </si>
  <si>
    <t>AW00017113</t>
  </si>
  <si>
    <t>r8tKzPPAskygk5ecmTpyXg==</t>
  </si>
  <si>
    <t>474925f4-3872-4eb8-b482-f52c89db29a12410</t>
  </si>
  <si>
    <t>AW00017824</t>
  </si>
  <si>
    <t>ajhNqDbZQU2PAls4vO0CAQ==</t>
  </si>
  <si>
    <t>474925f4-3872-4eb8-b482-f52c89db29a12411</t>
  </si>
  <si>
    <t>AW00017955</t>
  </si>
  <si>
    <t>7Z47PixGtk+EHjppdj8/xQ==</t>
  </si>
  <si>
    <t>474925f4-3872-4eb8-b482-f52c89db29a12412</t>
  </si>
  <si>
    <t>AW00017963</t>
  </si>
  <si>
    <t>RR/AO75NTU+3uMbXr/Z4zQ==</t>
  </si>
  <si>
    <t>474925f4-3872-4eb8-b482-f52c89db29a12413</t>
  </si>
  <si>
    <t>AW00018003</t>
  </si>
  <si>
    <t>SNh0vVWmU0ODiok9FmA4Tg==</t>
  </si>
  <si>
    <t>474925f4-3872-4eb8-b482-f52c89db29a12414</t>
  </si>
  <si>
    <t>AW00019040</t>
  </si>
  <si>
    <t>1JZ2Q/TsyEaqEjoCJ4u/Cw==</t>
  </si>
  <si>
    <t>474925f4-3872-4eb8-b482-f52c89db29a12415</t>
  </si>
  <si>
    <t>AW00019284</t>
  </si>
  <si>
    <t>NUR0fjQWj0+czSx6kTwpzw==</t>
  </si>
  <si>
    <t>474925f4-3872-4eb8-b482-f52c89db29a12416</t>
  </si>
  <si>
    <t>AW00019925</t>
  </si>
  <si>
    <t>kRJMhZhwmUOl6Ud9Ms+IqQ==</t>
  </si>
  <si>
    <t>474925f4-3872-4eb8-b482-f52c89db29a12417</t>
  </si>
  <si>
    <t>AW00020062</t>
  </si>
  <si>
    <t>hsHC+qUuTESpHZfGWbX7yQ==</t>
  </si>
  <si>
    <t>474925f4-3872-4eb8-b482-f52c89db29a12418</t>
  </si>
  <si>
    <t>AW00020132</t>
  </si>
  <si>
    <t>xX8RdBnuekiPlpzqxDS1dw==</t>
  </si>
  <si>
    <t>474925f4-3872-4eb8-b482-f52c89db29a12419</t>
  </si>
  <si>
    <t>AW00020727</t>
  </si>
  <si>
    <t>XovhIL3FN0G+B4ExUmY5ng==</t>
  </si>
  <si>
    <t>474925f4-3872-4eb8-b482-f52c89db29a12420</t>
  </si>
  <si>
    <t>AW00020978</t>
  </si>
  <si>
    <t>3QDu8fGxkkOAwoaVFlFrjw==</t>
  </si>
  <si>
    <t>474925f4-3872-4eb8-b482-f52c89db29a12421</t>
  </si>
  <si>
    <t>AW00021128</t>
  </si>
  <si>
    <t>x5hH7b2jc0muTCKPngAUCQ==</t>
  </si>
  <si>
    <t>474925f4-3872-4eb8-b482-f52c89db29a12422</t>
  </si>
  <si>
    <t>AW00022533</t>
  </si>
  <si>
    <t>+waNYpqWHEqeCCMzfQzmwA==</t>
  </si>
  <si>
    <t>474925f4-3872-4eb8-b482-f52c89db29a12423</t>
  </si>
  <si>
    <t>AW00022607</t>
  </si>
  <si>
    <t>wy2+hiX8MEqVWsyh3PUX3w==</t>
  </si>
  <si>
    <t>474925f4-3872-4eb8-b482-f52c89db29a12424</t>
  </si>
  <si>
    <t>AW00023905</t>
  </si>
  <si>
    <t>kLaaeKBAXkuLq7gctGbMUg==</t>
  </si>
  <si>
    <t>474925f4-3872-4eb8-b482-f52c89db29a12425</t>
  </si>
  <si>
    <t>AW00023912</t>
  </si>
  <si>
    <t>NyMz9EYWRUWOAX9Obww5Vw==</t>
  </si>
  <si>
    <t>474925f4-3872-4eb8-b482-f52c89db29a12426</t>
  </si>
  <si>
    <t>AW00024025</t>
  </si>
  <si>
    <t>pK5faNcpC0W3rQauCdYRCA==</t>
  </si>
  <si>
    <t>474925f4-3872-4eb8-b482-f52c89db29a12427</t>
  </si>
  <si>
    <t>AW00024121</t>
  </si>
  <si>
    <t>W+Ek4zgoCUa9g/7B3en4jw==</t>
  </si>
  <si>
    <t>474925f4-3872-4eb8-b482-f52c89db29a12428</t>
  </si>
  <si>
    <t>AW00025529</t>
  </si>
  <si>
    <t>8Hv3Nil5hkq4k4/nZEZgmw==</t>
  </si>
  <si>
    <t>474925f4-3872-4eb8-b482-f52c89db29a12429</t>
  </si>
  <si>
    <t>AW00025591</t>
  </si>
  <si>
    <t>p27j4IWtPEuQ/pvJrPhLmQ==</t>
  </si>
  <si>
    <t>474925f4-3872-4eb8-b482-f52c89db29a12430</t>
  </si>
  <si>
    <t>AW00025640</t>
  </si>
  <si>
    <t>kHCRSeZl8UqivdQe1T3U5w==</t>
  </si>
  <si>
    <t>474925f4-3872-4eb8-b482-f52c89db29a12431</t>
  </si>
  <si>
    <t>AW00025645</t>
  </si>
  <si>
    <t>iY0YcBxpNkqnMc4B9x33/A==</t>
  </si>
  <si>
    <t>474925f4-3872-4eb8-b482-f52c89db29a12432</t>
  </si>
  <si>
    <t>AW00026974</t>
  </si>
  <si>
    <t>E4OD1pNkzE6gJj//f9sutw==</t>
  </si>
  <si>
    <t>474925f4-3872-4eb8-b482-f52c89db29a12433</t>
  </si>
  <si>
    <t>AW00027316</t>
  </si>
  <si>
    <t>n+XU0hvZiEWdcsaJ1aAA0Q==</t>
  </si>
  <si>
    <t>474925f4-3872-4eb8-b482-f52c89db29a12434</t>
  </si>
  <si>
    <t>AW00027902</t>
  </si>
  <si>
    <t>O3irZOI/DkO7dWbrCtaP4w==</t>
  </si>
  <si>
    <t>474925f4-3872-4eb8-b482-f52c89db29a12435</t>
  </si>
  <si>
    <t>AW00029438</t>
  </si>
  <si>
    <t>z8U20g3QXE+ejnOy8a8j+A==</t>
  </si>
  <si>
    <t>474925f4-3872-4eb8-b482-f52c89db29a12436</t>
  </si>
  <si>
    <t>AW00011428</t>
  </si>
  <si>
    <t>K9XaYtkfhk6iKTRyg5gP6g==</t>
  </si>
  <si>
    <t>474925f4-3872-4eb8-b482-f52c89db29a12437</t>
  </si>
  <si>
    <t>AW00012231</t>
  </si>
  <si>
    <t>Ap9sqTg+UkOvHb4j1HJIOA==</t>
  </si>
  <si>
    <t>474925f4-3872-4eb8-b482-f52c89db29a12438</t>
  </si>
  <si>
    <t>AW00012324</t>
  </si>
  <si>
    <t>VMXcJwBGGU2L/jgSC+SQUQ==</t>
  </si>
  <si>
    <t>474925f4-3872-4eb8-b482-f52c89db29a12439</t>
  </si>
  <si>
    <t>AW00012846</t>
  </si>
  <si>
    <t>c3vxCdN0IUmmRP29kOjaAQ==</t>
  </si>
  <si>
    <t>474925f4-3872-4eb8-b482-f52c89db29a12440</t>
  </si>
  <si>
    <t>AW00013778</t>
  </si>
  <si>
    <t>Tb0hlAyaWk+yaXRso/MFwA==</t>
  </si>
  <si>
    <t>474925f4-3872-4eb8-b482-f52c89db29a12441</t>
  </si>
  <si>
    <t>AW00013837</t>
  </si>
  <si>
    <t>5AMsLvFczkORAyyje9aE2Q==</t>
  </si>
  <si>
    <t>474925f4-3872-4eb8-b482-f52c89db29a12442</t>
  </si>
  <si>
    <t>AW00014206</t>
  </si>
  <si>
    <t>fLXjOtlsa0aAtRpMHbpFeQ==</t>
  </si>
  <si>
    <t>474925f4-3872-4eb8-b482-f52c89db29a12443</t>
  </si>
  <si>
    <t>AW00014698</t>
  </si>
  <si>
    <t>Z8EPCOxp60mrizFbBfjVrQ==</t>
  </si>
  <si>
    <t>474925f4-3872-4eb8-b482-f52c89db29a12444</t>
  </si>
  <si>
    <t>AW00014827</t>
  </si>
  <si>
    <t>0mjxddWa2k2UJ6AZPr33ZA==</t>
  </si>
  <si>
    <t>474925f4-3872-4eb8-b482-f52c89db29a12445</t>
  </si>
  <si>
    <t>AW00014838</t>
  </si>
  <si>
    <t>efyYuft7zkeEvYGj+tZHfQ==</t>
  </si>
  <si>
    <t>474925f4-3872-4eb8-b482-f52c89db29a12446</t>
  </si>
  <si>
    <t>AW00015683</t>
  </si>
  <si>
    <t>Aou9ohN5/kGmeYjaVeowTQ==</t>
  </si>
  <si>
    <t>474925f4-3872-4eb8-b482-f52c89db29a12447</t>
  </si>
  <si>
    <t>AW00016047</t>
  </si>
  <si>
    <t>LVgwU4MFk0yjiTI0nHS+TQ==</t>
  </si>
  <si>
    <t>474925f4-3872-4eb8-b482-f52c89db29a12448</t>
  </si>
  <si>
    <t>AW00016271</t>
  </si>
  <si>
    <t>yCI8FX5mP0uVC45f2Bcx1w==</t>
  </si>
  <si>
    <t>474925f4-3872-4eb8-b482-f52c89db29a12449</t>
  </si>
  <si>
    <t>AW00017090</t>
  </si>
  <si>
    <t>+VwLBLAQnkCTJpaBTETk2w==</t>
  </si>
  <si>
    <t>474925f4-3872-4eb8-b482-f52c89db29a12450</t>
  </si>
  <si>
    <t>AW00017215</t>
  </si>
  <si>
    <t>Myx1QORNIk6ORl407ToyLA==</t>
  </si>
  <si>
    <t>474925f4-3872-4eb8-b482-f52c89db29a12451</t>
  </si>
  <si>
    <t>AW00017718</t>
  </si>
  <si>
    <t>k3Q9LMCa9EmI3cdMLdTeyA==</t>
  </si>
  <si>
    <t>474925f4-3872-4eb8-b482-f52c89db29a12452</t>
  </si>
  <si>
    <t>AW00017769</t>
  </si>
  <si>
    <t>6jFt4VLNxkmqE/5jfYGeGA==</t>
  </si>
  <si>
    <t>474925f4-3872-4eb8-b482-f52c89db29a12453</t>
  </si>
  <si>
    <t>AW00017873</t>
  </si>
  <si>
    <t>YxVyjUrdZUqJDlQ4M3sF7A==</t>
  </si>
  <si>
    <t>474925f4-3872-4eb8-b482-f52c89db29a12454</t>
  </si>
  <si>
    <t>AW00018045</t>
  </si>
  <si>
    <t>YZYbFm/Yg0KMxyVdgAYQRA==</t>
  </si>
  <si>
    <t>474925f4-3872-4eb8-b482-f52c89db29a12455</t>
  </si>
  <si>
    <t>AW00019428</t>
  </si>
  <si>
    <t>wHWstr7LpES1peVTbVbqvg==</t>
  </si>
  <si>
    <t>474925f4-3872-4eb8-b482-f52c89db29a12456</t>
  </si>
  <si>
    <t>AW00019924</t>
  </si>
  <si>
    <t>Ab5EmYLpGkmX5YjVaBxbqg==</t>
  </si>
  <si>
    <t>474925f4-3872-4eb8-b482-f52c89db29a12457</t>
  </si>
  <si>
    <t>AW00020591</t>
  </si>
  <si>
    <t>MWlbI3GbRkGiQ71lo+ZMmg==</t>
  </si>
  <si>
    <t>474925f4-3872-4eb8-b482-f52c89db29a12458</t>
  </si>
  <si>
    <t>AW00020865</t>
  </si>
  <si>
    <t>xNMloDKp70GTy680QLPHSw==</t>
  </si>
  <si>
    <t>474925f4-3872-4eb8-b482-f52c89db29a12459</t>
  </si>
  <si>
    <t>AW00020924</t>
  </si>
  <si>
    <t>lcup+es5kE2ZSrmCuY+t0Q==</t>
  </si>
  <si>
    <t>474925f4-3872-4eb8-b482-f52c89db29a12460</t>
  </si>
  <si>
    <t>AW00020981</t>
  </si>
  <si>
    <t>ezL8sLgg/0uYs2FNpjdixA==</t>
  </si>
  <si>
    <t>474925f4-3872-4eb8-b482-f52c89db29a12461</t>
  </si>
  <si>
    <t>AW00021537</t>
  </si>
  <si>
    <t>qlIPqR9s8UG2srA/Mv2qfA==</t>
  </si>
  <si>
    <t>474925f4-3872-4eb8-b482-f52c89db29a12462</t>
  </si>
  <si>
    <t>AW00021672</t>
  </si>
  <si>
    <t>Qwtjcaqhv0u3ajD3IMCyTg==</t>
  </si>
  <si>
    <t>474925f4-3872-4eb8-b482-f52c89db29a12463</t>
  </si>
  <si>
    <t>AW00021674</t>
  </si>
  <si>
    <t>H+Edi6OWOUejzCVUUYHC5w==</t>
  </si>
  <si>
    <t>474925f4-3872-4eb8-b482-f52c89db29a12464</t>
  </si>
  <si>
    <t>AW00022481</t>
  </si>
  <si>
    <t>5TkeH76twEClS+ST3KWqaQ==</t>
  </si>
  <si>
    <t>474925f4-3872-4eb8-b482-f52c89db29a12465</t>
  </si>
  <si>
    <t>AW00022705</t>
  </si>
  <si>
    <t>iw5NZjN5S0Gjt3k5YUZb8w==</t>
  </si>
  <si>
    <t>474925f4-3872-4eb8-b482-f52c89db29a12466</t>
  </si>
  <si>
    <t>AW00024102</t>
  </si>
  <si>
    <t>A0MvRETNiEC+m3WxE94L+g==</t>
  </si>
  <si>
    <t>474925f4-3872-4eb8-b482-f52c89db29a12467</t>
  </si>
  <si>
    <t>AW00024120</t>
  </si>
  <si>
    <t>8jQetW6cz0OFT4QgDaiHIg==</t>
  </si>
  <si>
    <t>474925f4-3872-4eb8-b482-f52c89db29a12468</t>
  </si>
  <si>
    <t>AW00024147</t>
  </si>
  <si>
    <t>WC8jPz1x+Uqj36XawqcOZw==</t>
  </si>
  <si>
    <t>474925f4-3872-4eb8-b482-f52c89db29a12469</t>
  </si>
  <si>
    <t>AW00025305</t>
  </si>
  <si>
    <t>c1wPBxd4CEWiqQo4jxEj3w==</t>
  </si>
  <si>
    <t>474925f4-3872-4eb8-b482-f52c89db29a12470</t>
  </si>
  <si>
    <t>AW00025745</t>
  </si>
  <si>
    <t>oim3byLmiUuD+Q9c5rYymg==</t>
  </si>
  <si>
    <t>474925f4-3872-4eb8-b482-f52c89db29a12471</t>
  </si>
  <si>
    <t>AW00025751</t>
  </si>
  <si>
    <t>3rYy0gFatEe54dHux+wrQQ==</t>
  </si>
  <si>
    <t>474925f4-3872-4eb8-b482-f52c89db29a12472</t>
  </si>
  <si>
    <t>AW00025756</t>
  </si>
  <si>
    <t>X5SXg+/vTEG6mfkOythGkw==</t>
  </si>
  <si>
    <t>474925f4-3872-4eb8-b482-f52c89db29a12473</t>
  </si>
  <si>
    <t>AW00026378</t>
  </si>
  <si>
    <t>qyhzd4+pmkGD3K6EVRFfbg==</t>
  </si>
  <si>
    <t>474925f4-3872-4eb8-b482-f52c89db29a12474</t>
  </si>
  <si>
    <t>AW00027948</t>
  </si>
  <si>
    <t>0G5Ksygu3EyX+TU/UiyQyg==</t>
  </si>
  <si>
    <t>474925f4-3872-4eb8-b482-f52c89db29a12475</t>
  </si>
  <si>
    <t>AW00028465</t>
  </si>
  <si>
    <t>/GXi9t9qaUK9nhq0Y2NE1w==</t>
  </si>
  <si>
    <t>474925f4-3872-4eb8-b482-f52c89db29a12476</t>
  </si>
  <si>
    <t>AW00028688</t>
  </si>
  <si>
    <t>MAQPW85uU0qMmOXQvmLv8A==</t>
  </si>
  <si>
    <t>474925f4-3872-4eb8-b482-f52c89db29a12477</t>
  </si>
  <si>
    <t>AW00028710</t>
  </si>
  <si>
    <t>DQqsBenTIkumaKxMZYzT1A==</t>
  </si>
  <si>
    <t>474925f4-3872-4eb8-b482-f52c89db29a12478</t>
  </si>
  <si>
    <t>AW00029356</t>
  </si>
  <si>
    <t>IRYUF2MbXkK+plYAvfDquw==</t>
  </si>
  <si>
    <t>474925f4-3872-4eb8-b482-f52c89db29a12479</t>
  </si>
  <si>
    <t>AW00029399</t>
  </si>
  <si>
    <t>i8qsmiU7okmJeEERMdT9qA==</t>
  </si>
  <si>
    <t>474925f4-3872-4eb8-b482-f52c89db29a12480</t>
  </si>
  <si>
    <t>AW00029406</t>
  </si>
  <si>
    <t>29FsN8zc8UKUcFxacKqGqA==</t>
  </si>
  <si>
    <t>474925f4-3872-4eb8-b482-f52c89db29a12481</t>
  </si>
  <si>
    <t>AW00011431</t>
  </si>
  <si>
    <t>QVxll+vPz0GdZF6xmgEe9g==</t>
  </si>
  <si>
    <t>474925f4-3872-4eb8-b482-f52c89db29a12482</t>
  </si>
  <si>
    <t>AW00012230</t>
  </si>
  <si>
    <t>mjzx87FFikSTHgm/ZRuIHA==</t>
  </si>
  <si>
    <t>474925f4-3872-4eb8-b482-f52c89db29a12483</t>
  </si>
  <si>
    <t>AW00012258</t>
  </si>
  <si>
    <t>GqjPpr3JyEuTXx3QaLiT1g==</t>
  </si>
  <si>
    <t>474925f4-3872-4eb8-b482-f52c89db29a12484</t>
  </si>
  <si>
    <t>AW00012751</t>
  </si>
  <si>
    <t>LZcdYQcn+Eu8RXX2XD6+BA==</t>
  </si>
  <si>
    <t>474925f4-3872-4eb8-b482-f52c89db29a12485</t>
  </si>
  <si>
    <t>AW00012838</t>
  </si>
  <si>
    <t>p1dNzyJb+U2u4yO377iyXg==</t>
  </si>
  <si>
    <t>474925f4-3872-4eb8-b482-f52c89db29a12486</t>
  </si>
  <si>
    <t>AW00013782</t>
  </si>
  <si>
    <t>Mk1Ad8bFvUCLza7g5WCIJQ==</t>
  </si>
  <si>
    <t>474925f4-3872-4eb8-b482-f52c89db29a12487</t>
  </si>
  <si>
    <t>AW00014202</t>
  </si>
  <si>
    <t>uKuwuAVD8EOLcRGB/bYxWw==</t>
  </si>
  <si>
    <t>474925f4-3872-4eb8-b482-f52c89db29a12488</t>
  </si>
  <si>
    <t>AW00014772</t>
  </si>
  <si>
    <t>ASpiRmCaaEWygcXrqLf/lg==</t>
  </si>
  <si>
    <t>474925f4-3872-4eb8-b482-f52c89db29a12489</t>
  </si>
  <si>
    <t>AW00014952</t>
  </si>
  <si>
    <t>t83uboXtoUO+51Zdv5CTSg==</t>
  </si>
  <si>
    <t>474925f4-3872-4eb8-b482-f52c89db29a12490</t>
  </si>
  <si>
    <t>AW00015608</t>
  </si>
  <si>
    <t>bG9sWJ3a+EKEryiYO/7YXA==</t>
  </si>
  <si>
    <t>474925f4-3872-4eb8-b482-f52c89db29a12491</t>
  </si>
  <si>
    <t>AW00016270</t>
  </si>
  <si>
    <t>FCb8nhLPH02q++jXm0Xe1A==</t>
  </si>
  <si>
    <t>474925f4-3872-4eb8-b482-f52c89db29a12492</t>
  </si>
  <si>
    <t>AW00017183</t>
  </si>
  <si>
    <t>OVDUToRRe0m6g/hLuH0aOA==</t>
  </si>
  <si>
    <t>474925f4-3872-4eb8-b482-f52c89db29a12493</t>
  </si>
  <si>
    <t>AW00017768</t>
  </si>
  <si>
    <t>Bak1xnyu00CGkSyvYCvmSQ==</t>
  </si>
  <si>
    <t>474925f4-3872-4eb8-b482-f52c89db29a12494</t>
  </si>
  <si>
    <t>AW00017983</t>
  </si>
  <si>
    <t>fBeYPPh2BkaDCszNkKSVsg==</t>
  </si>
  <si>
    <t>474925f4-3872-4eb8-b482-f52c89db29a12495</t>
  </si>
  <si>
    <t>AW00018130</t>
  </si>
  <si>
    <t>i4MDJvYTdE6w/NCMBC87EA==</t>
  </si>
  <si>
    <t>474925f4-3872-4eb8-b482-f52c89db29a12496</t>
  </si>
  <si>
    <t>AW00018626</t>
  </si>
  <si>
    <t>XAKozY7HiEOdUxN+AO5OyA==</t>
  </si>
  <si>
    <t>474925f4-3872-4eb8-b482-f52c89db29a12497</t>
  </si>
  <si>
    <t>AW00019288</t>
  </si>
  <si>
    <t>10/8XVYDH0O25qJe/QnWZw==</t>
  </si>
  <si>
    <t>474925f4-3872-4eb8-b482-f52c89db29a12498</t>
  </si>
  <si>
    <t>AW00019420</t>
  </si>
  <si>
    <t>AYzHHEu3tUyeHj4wxeWJxA==</t>
  </si>
  <si>
    <t>474925f4-3872-4eb8-b482-f52c89db29a12499</t>
  </si>
  <si>
    <t>AW00022389</t>
  </si>
  <si>
    <t>8DrvcUashUugjSJOYn+Izg==</t>
  </si>
  <si>
    <t>474925f4-3872-4eb8-b482-f52c89db29a12500</t>
  </si>
  <si>
    <t>AW00022521</t>
  </si>
  <si>
    <t>WA8DXNBjP0Oh8vIW46rGtA==</t>
  </si>
  <si>
    <t>474925f4-3872-4eb8-b482-f52c89db29a12501</t>
  </si>
  <si>
    <t>AW00022711</t>
  </si>
  <si>
    <t>+bOVMzFTp0iFQqgAcaXOpw==</t>
  </si>
  <si>
    <t>474925f4-3872-4eb8-b482-f52c89db29a12502</t>
  </si>
  <si>
    <t>AW00024080</t>
  </si>
  <si>
    <t>Z/q63SNvdUewo91nKbfCDw==</t>
  </si>
  <si>
    <t>474925f4-3872-4eb8-b482-f52c89db29a12503</t>
  </si>
  <si>
    <t>AW00024092</t>
  </si>
  <si>
    <t>lHTF4Xa0dUW2k0FqElTnJQ==</t>
  </si>
  <si>
    <t>474925f4-3872-4eb8-b482-f52c89db29a12504</t>
  </si>
  <si>
    <t>AW00024536</t>
  </si>
  <si>
    <t>hH6GaUD7WU+l2192I45eRQ==</t>
  </si>
  <si>
    <t>474925f4-3872-4eb8-b482-f52c89db29a12505</t>
  </si>
  <si>
    <t>AW00024579</t>
  </si>
  <si>
    <t>jzMYZQJ59UKrOZu6ha8D2w==</t>
  </si>
  <si>
    <t>474925f4-3872-4eb8-b482-f52c89db29a12506</t>
  </si>
  <si>
    <t>AW00025618</t>
  </si>
  <si>
    <t>XcUaZ8ZxVEiYExTHH9QLbA==</t>
  </si>
  <si>
    <t>474925f4-3872-4eb8-b482-f52c89db29a12507</t>
  </si>
  <si>
    <t>AW00025758</t>
  </si>
  <si>
    <t>axHd6BpZWkuWwqk03stQsQ==</t>
  </si>
  <si>
    <t>474925f4-3872-4eb8-b482-f52c89db29a12508</t>
  </si>
  <si>
    <t>AW00027937</t>
  </si>
  <si>
    <t>IWN3HUvJKUygBSA0DpnvaA==</t>
  </si>
  <si>
    <t>474925f4-3872-4eb8-b482-f52c89db29a12509</t>
  </si>
  <si>
    <t>AW00028505</t>
  </si>
  <si>
    <t>zZInJmVe1EWJy9uYVkvpOg==</t>
  </si>
  <si>
    <t>474925f4-3872-4eb8-b482-f52c89db29a12510</t>
  </si>
  <si>
    <t>AW00028528</t>
  </si>
  <si>
    <t>oESd9aAkDUOu9wmF1onrew==</t>
  </si>
  <si>
    <t>474925f4-3872-4eb8-b482-f52c89db29a12511</t>
  </si>
  <si>
    <t>AW00028752</t>
  </si>
  <si>
    <t>Hm5+TqDmjEW3626CSXlkog==</t>
  </si>
  <si>
    <t>474925f4-3872-4eb8-b482-f52c89db29a12512</t>
  </si>
  <si>
    <t>AW00011595</t>
  </si>
  <si>
    <t>r2Jwyag8l0qEyrIyi/D8/A==</t>
  </si>
  <si>
    <t>474925f4-3872-4eb8-b482-f52c89db29a12513</t>
  </si>
  <si>
    <t>AW00012646</t>
  </si>
  <si>
    <t>eZISdGBbXUC6zSHACvOATA==</t>
  </si>
  <si>
    <t>474925f4-3872-4eb8-b482-f52c89db29a12514</t>
  </si>
  <si>
    <t>AW00014187</t>
  </si>
  <si>
    <t>oFhgNk5uoU25ZZDpb3Zoyg==</t>
  </si>
  <si>
    <t>474925f4-3872-4eb8-b482-f52c89db29a12515</t>
  </si>
  <si>
    <t>AW00014198</t>
  </si>
  <si>
    <t>ezYL5uM5ekiTSwG9aZHV0w==</t>
  </si>
  <si>
    <t>474925f4-3872-4eb8-b482-f52c89db29a12516</t>
  </si>
  <si>
    <t>AW00014797</t>
  </si>
  <si>
    <t>HxlXt6vVfEqezq8KGuP/tA==</t>
  </si>
  <si>
    <t>474925f4-3872-4eb8-b482-f52c89db29a12517</t>
  </si>
  <si>
    <t>AW00014830</t>
  </si>
  <si>
    <t>5d8mhtpEtkuUj/tOcPIF6A==</t>
  </si>
  <si>
    <t>474925f4-3872-4eb8-b482-f52c89db29a12518</t>
  </si>
  <si>
    <t>AW00014956</t>
  </si>
  <si>
    <t>FOgfV6ik5U28jiQucJ67BQ==</t>
  </si>
  <si>
    <t>474925f4-3872-4eb8-b482-f52c89db29a12519</t>
  </si>
  <si>
    <t>AW00015685</t>
  </si>
  <si>
    <t>Bf2ybu3obkiWyLnvbTTPHQ==</t>
  </si>
  <si>
    <t>474925f4-3872-4eb8-b482-f52c89db29a12520</t>
  </si>
  <si>
    <t>AW00016390</t>
  </si>
  <si>
    <t>JJEQiV9BdkWF0QtObtZQQg==</t>
  </si>
  <si>
    <t>474925f4-3872-4eb8-b482-f52c89db29a12521</t>
  </si>
  <si>
    <t>AW00016534</t>
  </si>
  <si>
    <t>pf+bjNbiRkS2boCjjoKfsw==</t>
  </si>
  <si>
    <t>474925f4-3872-4eb8-b482-f52c89db29a12522</t>
  </si>
  <si>
    <t>AW00016944</t>
  </si>
  <si>
    <t>kERMr8LSiU+snN36zLFUjg==</t>
  </si>
  <si>
    <t>474925f4-3872-4eb8-b482-f52c89db29a12523</t>
  </si>
  <si>
    <t>AW00017224</t>
  </si>
  <si>
    <t>ZwvAmjAQTkmvz2MbSUpLgw==</t>
  </si>
  <si>
    <t>474925f4-3872-4eb8-b482-f52c89db29a12524</t>
  </si>
  <si>
    <t>AW00018164</t>
  </si>
  <si>
    <t>rKqIeuaiI0GCdqOyra1u/g==</t>
  </si>
  <si>
    <t>474925f4-3872-4eb8-b482-f52c89db29a12525</t>
  </si>
  <si>
    <t>AW00018636</t>
  </si>
  <si>
    <t>vrG7rkvSYkOohfa9TUyWOA==</t>
  </si>
  <si>
    <t>474925f4-3872-4eb8-b482-f52c89db29a12526</t>
  </si>
  <si>
    <t>AW00020914</t>
  </si>
  <si>
    <t>m/knhfJpKkC8y6F5/YNnlg==</t>
  </si>
  <si>
    <t>474925f4-3872-4eb8-b482-f52c89db29a12527</t>
  </si>
  <si>
    <t>AW00022474</t>
  </si>
  <si>
    <t>n+LtqbcV1kGCoc/jPFbPdQ==</t>
  </si>
  <si>
    <t>474925f4-3872-4eb8-b482-f52c89db29a12528</t>
  </si>
  <si>
    <t>AW00022816</t>
  </si>
  <si>
    <t>nyUZE6gXBki5fcHyrTcXFQ==</t>
  </si>
  <si>
    <t>474925f4-3872-4eb8-b482-f52c89db29a12529</t>
  </si>
  <si>
    <t>AW00023616</t>
  </si>
  <si>
    <t>/mORrl4bwUC1EyzydvyJ/w==</t>
  </si>
  <si>
    <t>474925f4-3872-4eb8-b482-f52c89db29a12530</t>
  </si>
  <si>
    <t>AW00024117</t>
  </si>
  <si>
    <t>ho22+b1nFUS/quoca1Oq4w==</t>
  </si>
  <si>
    <t>474925f4-3872-4eb8-b482-f52c89db29a12531</t>
  </si>
  <si>
    <t>AW00024191</t>
  </si>
  <si>
    <t>tpmmHoxuGkaqWZEjz4yhHQ==</t>
  </si>
  <si>
    <t>474925f4-3872-4eb8-b482-f52c89db29a12532</t>
  </si>
  <si>
    <t>AW00024206</t>
  </si>
  <si>
    <t>UE+CvuLPr0qFU9oLfpus3w==</t>
  </si>
  <si>
    <t>474925f4-3872-4eb8-b482-f52c89db29a12533</t>
  </si>
  <si>
    <t>AW00024710</t>
  </si>
  <si>
    <t>yPhhVDrWh0eLWcYD5K4r9g==</t>
  </si>
  <si>
    <t>474925f4-3872-4eb8-b482-f52c89db29a12534</t>
  </si>
  <si>
    <t>AW00025317</t>
  </si>
  <si>
    <t>0f+ntbaEkEa7jiBUMVU8TA==</t>
  </si>
  <si>
    <t>474925f4-3872-4eb8-b482-f52c89db29a12535</t>
  </si>
  <si>
    <t>AW00025575</t>
  </si>
  <si>
    <t>V3z85ADqpUOtP8+Sqci0GA==</t>
  </si>
  <si>
    <t>474925f4-3872-4eb8-b482-f52c89db29a12536</t>
  </si>
  <si>
    <t>AW00025589</t>
  </si>
  <si>
    <t>O8lZ3wXrd0SuCv5HsbC8KA==</t>
  </si>
  <si>
    <t>474925f4-3872-4eb8-b482-f52c89db29a12537</t>
  </si>
  <si>
    <t>AW00026873</t>
  </si>
  <si>
    <t>AAf3uNfNJkif7P1txRJNeA==</t>
  </si>
  <si>
    <t>474925f4-3872-4eb8-b482-f52c89db29a12538</t>
  </si>
  <si>
    <t>AW00026954</t>
  </si>
  <si>
    <t>LpUfO3Pl5EqI5tS0QVThuw==</t>
  </si>
  <si>
    <t>474925f4-3872-4eb8-b482-f52c89db29a12539</t>
  </si>
  <si>
    <t>AW00027811</t>
  </si>
  <si>
    <t>ulg3soO/iEWkKt2Szt7uKQ==</t>
  </si>
  <si>
    <t>474925f4-3872-4eb8-b482-f52c89db29a12540</t>
  </si>
  <si>
    <t>AW00027855</t>
  </si>
  <si>
    <t>mrrsva9U7Uagp9NXzSA7Kw==</t>
  </si>
  <si>
    <t>474925f4-3872-4eb8-b482-f52c89db29a12541</t>
  </si>
  <si>
    <t>AW00028453</t>
  </si>
  <si>
    <t>im+lveG1aUqDn+aKdPOEDA==</t>
  </si>
  <si>
    <t>474925f4-3872-4eb8-b482-f52c89db29a12542</t>
  </si>
  <si>
    <t>AW00028687</t>
  </si>
  <si>
    <t>0PUB2+CcOEa2Bl0y9jZHwQ==</t>
  </si>
  <si>
    <t>474925f4-3872-4eb8-b482-f52c89db29a12543</t>
  </si>
  <si>
    <t>AW00028901</t>
  </si>
  <si>
    <t>++81PJ+78UmKCHepJjuPvw==</t>
  </si>
  <si>
    <t>474925f4-3872-4eb8-b482-f52c89db29a12544</t>
  </si>
  <si>
    <t>AW00029417</t>
  </si>
  <si>
    <t>Pd9rBeCHAkGuPQ0pLARvpQ==</t>
  </si>
  <si>
    <t>474925f4-3872-4eb8-b482-f52c89db29a12545</t>
  </si>
  <si>
    <t>AW00011561</t>
  </si>
  <si>
    <t>ala6ZJvlpkShEQ9wLH7OeQ==</t>
  </si>
  <si>
    <t>474925f4-3872-4eb8-b482-f52c89db29a12546</t>
  </si>
  <si>
    <t>AW00012479</t>
  </si>
  <si>
    <t>11N+FMqSr06F9BurHSCPSg==</t>
  </si>
  <si>
    <t>474925f4-3872-4eb8-b482-f52c89db29a12547</t>
  </si>
  <si>
    <t>AW00012558</t>
  </si>
  <si>
    <t>uTGdjpcbGUy9hOZkh+V5MQ==</t>
  </si>
  <si>
    <t>474925f4-3872-4eb8-b482-f52c89db29a12548</t>
  </si>
  <si>
    <t>AW00012811</t>
  </si>
  <si>
    <t>dE2FE0J4LkCp5siq6kfY9Q==</t>
  </si>
  <si>
    <t>474925f4-3872-4eb8-b482-f52c89db29a12549</t>
  </si>
  <si>
    <t>AW00013265</t>
  </si>
  <si>
    <t>fnTStr5ziEilXPNEkaRGjw==</t>
  </si>
  <si>
    <t>474925f4-3872-4eb8-b482-f52c89db29a12550</t>
  </si>
  <si>
    <t>AW00013570</t>
  </si>
  <si>
    <t>78Y4fhNTGU+rsD3WaCmmhQ==</t>
  </si>
  <si>
    <t>474925f4-3872-4eb8-b482-f52c89db29a12551</t>
  </si>
  <si>
    <t>AW00013607</t>
  </si>
  <si>
    <t>qq7yqtFHfUuqPsrr68PwGA==</t>
  </si>
  <si>
    <t>474925f4-3872-4eb8-b482-f52c89db29a12552</t>
  </si>
  <si>
    <t>AW00014422</t>
  </si>
  <si>
    <t>xzVPIjZmMUuKj0Vk5qjLxA==</t>
  </si>
  <si>
    <t>474925f4-3872-4eb8-b482-f52c89db29a12553</t>
  </si>
  <si>
    <t>AW00014819</t>
  </si>
  <si>
    <t>VNv7jz71/UOMOu2J3VcMQQ==</t>
  </si>
  <si>
    <t>474925f4-3872-4eb8-b482-f52c89db29a12554</t>
  </si>
  <si>
    <t>AW00016039</t>
  </si>
  <si>
    <t>vGwb6f1fCkCEd3jVLqd92A==</t>
  </si>
  <si>
    <t>474925f4-3872-4eb8-b482-f52c89db29a12555</t>
  </si>
  <si>
    <t>AW00016199</t>
  </si>
  <si>
    <t>U885EVXrGUajF1xyVnlnTw==</t>
  </si>
  <si>
    <t>474925f4-3872-4eb8-b482-f52c89db29a12556</t>
  </si>
  <si>
    <t>AW00016442</t>
  </si>
  <si>
    <t>w+QxfgeWV0qtvMBfMndSAw==</t>
  </si>
  <si>
    <t>474925f4-3872-4eb8-b482-f52c89db29a12557</t>
  </si>
  <si>
    <t>AW00016597</t>
  </si>
  <si>
    <t>0tn/28vxDE6k+ny4EaI+1g==</t>
  </si>
  <si>
    <t>474925f4-3872-4eb8-b482-f52c89db29a12558</t>
  </si>
  <si>
    <t>AW00016940</t>
  </si>
  <si>
    <t>W3D39/wCyUWUGCXr3MOyiA==</t>
  </si>
  <si>
    <t>474925f4-3872-4eb8-b482-f52c89db29a12559</t>
  </si>
  <si>
    <t>AW00017797</t>
  </si>
  <si>
    <t>lmGazxLfYECqnJK2U0lLmg==</t>
  </si>
  <si>
    <t>474925f4-3872-4eb8-b482-f52c89db29a12560</t>
  </si>
  <si>
    <t>AW00018145</t>
  </si>
  <si>
    <t>CJfXxAKcqk28sDR8YR9d6w==</t>
  </si>
  <si>
    <t>474925f4-3872-4eb8-b482-f52c89db29a12561</t>
  </si>
  <si>
    <t>AW00019509</t>
  </si>
  <si>
    <t>th2fri2Ab06Kb+okmmvdqg==</t>
  </si>
  <si>
    <t>474925f4-3872-4eb8-b482-f52c89db29a12562</t>
  </si>
  <si>
    <t>AW00019904</t>
  </si>
  <si>
    <t>F/lYCZ7bYEuCoeHJxccK2Q==</t>
  </si>
  <si>
    <t>474925f4-3872-4eb8-b482-f52c89db29a12563</t>
  </si>
  <si>
    <t>AW00020168</t>
  </si>
  <si>
    <t>uBff97//0EutKGxkWCOTGw==</t>
  </si>
  <si>
    <t>474925f4-3872-4eb8-b482-f52c89db29a12564</t>
  </si>
  <si>
    <t>AW00020176</t>
  </si>
  <si>
    <t>YA06zyR1RUG9hL9oufzwwA==</t>
  </si>
  <si>
    <t>474925f4-3872-4eb8-b482-f52c89db29a12565</t>
  </si>
  <si>
    <t>AW00021016</t>
  </si>
  <si>
    <t>dK07sGtF2Eu/JlDXpKhs+g==</t>
  </si>
  <si>
    <t>474925f4-3872-4eb8-b482-f52c89db29a12566</t>
  </si>
  <si>
    <t>AW00021546</t>
  </si>
  <si>
    <t>mHcCkK3MUk+jnajpuJKUmA==</t>
  </si>
  <si>
    <t>474925f4-3872-4eb8-b482-f52c89db29a12567</t>
  </si>
  <si>
    <t>AW00022391</t>
  </si>
  <si>
    <t>/RyacUH7RkOpzHhawVrErg==</t>
  </si>
  <si>
    <t>474925f4-3872-4eb8-b482-f52c89db29a12568</t>
  </si>
  <si>
    <t>AW00022491</t>
  </si>
  <si>
    <t>oXw2IpHgMkehsqT+N5tXyA==</t>
  </si>
  <si>
    <t>474925f4-3872-4eb8-b482-f52c89db29a12569</t>
  </si>
  <si>
    <t>AW00022620</t>
  </si>
  <si>
    <t>/PAR/7y9vEy0jiHyj4ud7g==</t>
  </si>
  <si>
    <t>474925f4-3872-4eb8-b482-f52c89db29a12570</t>
  </si>
  <si>
    <t>AW00022628</t>
  </si>
  <si>
    <t>2qLdRCmEJ0GMJfhe1+ekUw==</t>
  </si>
  <si>
    <t>474925f4-3872-4eb8-b482-f52c89db29a12571</t>
  </si>
  <si>
    <t>AW00023612</t>
  </si>
  <si>
    <t>YvdahRCHNkqrIU1zR4ru/A==</t>
  </si>
  <si>
    <t>474925f4-3872-4eb8-b482-f52c89db29a12572</t>
  </si>
  <si>
    <t>AW00024046</t>
  </si>
  <si>
    <t>14kZpEeCBk6W2QLmPipuEw==</t>
  </si>
  <si>
    <t>474925f4-3872-4eb8-b482-f52c89db29a12573</t>
  </si>
  <si>
    <t>AW00024834</t>
  </si>
  <si>
    <t>LeitsC7WfUSwfENBgkmTLg==</t>
  </si>
  <si>
    <t>474925f4-3872-4eb8-b482-f52c89db29a12574</t>
  </si>
  <si>
    <t>AW00025455</t>
  </si>
  <si>
    <t>FcmxHMeBqUekpaXWNVwSKw==</t>
  </si>
  <si>
    <t>474925f4-3872-4eb8-b482-f52c89db29a12575</t>
  </si>
  <si>
    <t>AW00025803</t>
  </si>
  <si>
    <t>YOqKgWL4sE+hJTpMGH2Tng==</t>
  </si>
  <si>
    <t>474925f4-3872-4eb8-b482-f52c89db29a12576</t>
  </si>
  <si>
    <t>AW00026212</t>
  </si>
  <si>
    <t>WVyd8jYrxUO+HEz26i2vAw==</t>
  </si>
  <si>
    <t>474925f4-3872-4eb8-b482-f52c89db29a12577</t>
  </si>
  <si>
    <t>AW00026228</t>
  </si>
  <si>
    <t>1Z5RndkXlEujX0NGsRA0AQ==</t>
  </si>
  <si>
    <t>474925f4-3872-4eb8-b482-f52c89db29a12578</t>
  </si>
  <si>
    <t>AW00027004</t>
  </si>
  <si>
    <t>nXDeRPqaaEOfCTJbH8bIaw==</t>
  </si>
  <si>
    <t>474925f4-3872-4eb8-b482-f52c89db29a12579</t>
  </si>
  <si>
    <t>AW00027188</t>
  </si>
  <si>
    <t>tKkkKFz0ekWZ02DsGe1f5g==</t>
  </si>
  <si>
    <t>474925f4-3872-4eb8-b482-f52c89db29a12580</t>
  </si>
  <si>
    <t>AW00027336</t>
  </si>
  <si>
    <t>DXADskamOUSPweXe4NIlrw==</t>
  </si>
  <si>
    <t>474925f4-3872-4eb8-b482-f52c89db29a12581</t>
  </si>
  <si>
    <t>AW00027923</t>
  </si>
  <si>
    <t>pho9IjoSqE6Ba3OxKm/eaA==</t>
  </si>
  <si>
    <t>474925f4-3872-4eb8-b482-f52c89db29a12582</t>
  </si>
  <si>
    <t>AW00028538</t>
  </si>
  <si>
    <t>X36hsXF5l0C00MF4ivEn9g==</t>
  </si>
  <si>
    <t>474925f4-3872-4eb8-b482-f52c89db29a12583</t>
  </si>
  <si>
    <t>AW00029365</t>
  </si>
  <si>
    <t>a/54+CQSIEmamZ+IMENBVw==</t>
  </si>
  <si>
    <t>474925f4-3872-4eb8-b482-f52c89db29a12584</t>
  </si>
  <si>
    <t>AW00029449</t>
  </si>
  <si>
    <t>LjKBnOwNdkqnQV0CaCAYIQ==</t>
  </si>
  <si>
    <t>474925f4-3872-4eb8-b482-f52c89db29a12585</t>
  </si>
  <si>
    <t>AW00012129</t>
  </si>
  <si>
    <t>y5s3qeGa5kOPnyc7u/6pUQ==</t>
  </si>
  <si>
    <t>474925f4-3872-4eb8-b482-f52c89db29a12586</t>
  </si>
  <si>
    <t>AW00012226</t>
  </si>
  <si>
    <t>zoyaj3DdeUWoNVN/pFVSqQ==</t>
  </si>
  <si>
    <t>474925f4-3872-4eb8-b482-f52c89db29a12587</t>
  </si>
  <si>
    <t>AW00012399</t>
  </si>
  <si>
    <t>Xux5lVGtVkW4MZz5O2OQUQ==</t>
  </si>
  <si>
    <t>474925f4-3872-4eb8-b482-f52c89db29a12588</t>
  </si>
  <si>
    <t>AW00012462</t>
  </si>
  <si>
    <t>9abXpsUw+kS9JTNFYF0ugQ==</t>
  </si>
  <si>
    <t>474925f4-3872-4eb8-b482-f52c89db29a12589</t>
  </si>
  <si>
    <t>AW00012556</t>
  </si>
  <si>
    <t>BtoKcaLWWUGuZzrJu0Y4RQ==</t>
  </si>
  <si>
    <t>474925f4-3872-4eb8-b482-f52c89db29a12590</t>
  </si>
  <si>
    <t>AW00012826</t>
  </si>
  <si>
    <t>qgQgQEJnp0KYF/7O5m3JCA==</t>
  </si>
  <si>
    <t>474925f4-3872-4eb8-b482-f52c89db29a12591</t>
  </si>
  <si>
    <t>AW00013264</t>
  </si>
  <si>
    <t>ZT8w4TxLXUuNeihCx66CvQ==</t>
  </si>
  <si>
    <t>474925f4-3872-4eb8-b482-f52c89db29a12592</t>
  </si>
  <si>
    <t>AW00013698</t>
  </si>
  <si>
    <t>Zx0KIvrizkC3JJUowp2r5Q==</t>
  </si>
  <si>
    <t>474925f4-3872-4eb8-b482-f52c89db29a12593</t>
  </si>
  <si>
    <t>AW00013822</t>
  </si>
  <si>
    <t>ZpxuSQJtcE+xHirTG2OM2w==</t>
  </si>
  <si>
    <t>474925f4-3872-4eb8-b482-f52c89db29a12594</t>
  </si>
  <si>
    <t>AW00014138</t>
  </si>
  <si>
    <t>zSQPm3tnykWc5Nu66EQ5Kw==</t>
  </si>
  <si>
    <t>474925f4-3872-4eb8-b482-f52c89db29a12595</t>
  </si>
  <si>
    <t>AW00014174</t>
  </si>
  <si>
    <t>EYgw3XJc1EqH/vEeVHCTJw==</t>
  </si>
  <si>
    <t>474925f4-3872-4eb8-b482-f52c89db29a12596</t>
  </si>
  <si>
    <t>AW00014707</t>
  </si>
  <si>
    <t>57CEU6GS80iod3iB39Fd0Q==</t>
  </si>
  <si>
    <t>474925f4-3872-4eb8-b482-f52c89db29a12597</t>
  </si>
  <si>
    <t>AW00014844</t>
  </si>
  <si>
    <t>DvIxjHWb0E6SWJZsCPoC8w==</t>
  </si>
  <si>
    <t>474925f4-3872-4eb8-b482-f52c89db29a12598</t>
  </si>
  <si>
    <t>AW00014978</t>
  </si>
  <si>
    <t>xHae1QW8zUaZnfETd4Z3Ag==</t>
  </si>
  <si>
    <t>474925f4-3872-4eb8-b482-f52c89db29a12599</t>
  </si>
  <si>
    <t>AW00015105</t>
  </si>
  <si>
    <t>nMVzAB1rhka5HFzMex89kg==</t>
  </si>
  <si>
    <t>474925f4-3872-4eb8-b482-f52c89db29a12600</t>
  </si>
  <si>
    <t>AW00015674</t>
  </si>
  <si>
    <t>pn+Nh+VNMEKSVyz9v99NUA==</t>
  </si>
  <si>
    <t>474925f4-3872-4eb8-b482-f52c89db29a12601</t>
  </si>
  <si>
    <t>AW00016290</t>
  </si>
  <si>
    <t>0tGmxDhuxEmsrHXfOk5nyw==</t>
  </si>
  <si>
    <t>474925f4-3872-4eb8-b482-f52c89db29a12602</t>
  </si>
  <si>
    <t>AW00016313</t>
  </si>
  <si>
    <t>D3GkWTdNv0KysKQWYxBjbw==</t>
  </si>
  <si>
    <t>474925f4-3872-4eb8-b482-f52c89db29a12603</t>
  </si>
  <si>
    <t>AW00017825</t>
  </si>
  <si>
    <t>MSRhGnifX0CRqFzQHX9KWw==</t>
  </si>
  <si>
    <t>474925f4-3872-4eb8-b482-f52c89db29a12604</t>
  </si>
  <si>
    <t>AW00017993</t>
  </si>
  <si>
    <t>u3V2s3bzFUGeHV3jaKCs0g==</t>
  </si>
  <si>
    <t>474925f4-3872-4eb8-b482-f52c89db29a12605</t>
  </si>
  <si>
    <t>AW00018029</t>
  </si>
  <si>
    <t>i+lgO9JnFk+hycllCvgZHg==</t>
  </si>
  <si>
    <t>474925f4-3872-4eb8-b482-f52c89db29a12606</t>
  </si>
  <si>
    <t>AW00018140</t>
  </si>
  <si>
    <t>03C+/uUVb0WWJ7r0eUyeyw==</t>
  </si>
  <si>
    <t>474925f4-3872-4eb8-b482-f52c89db29a12607</t>
  </si>
  <si>
    <t>AW00018169</t>
  </si>
  <si>
    <t>uZ+VEZNfA0Kes095ID8JUg==</t>
  </si>
  <si>
    <t>474925f4-3872-4eb8-b482-f52c89db29a12608</t>
  </si>
  <si>
    <t>AW00018185</t>
  </si>
  <si>
    <t>3mjGoEMc2Eq+kh5wR3tcDg==</t>
  </si>
  <si>
    <t>474925f4-3872-4eb8-b482-f52c89db29a12609</t>
  </si>
  <si>
    <t>AW00019332</t>
  </si>
  <si>
    <t>LU2ET3VT3Ui3IYylVrB6oA==</t>
  </si>
  <si>
    <t>474925f4-3872-4eb8-b482-f52c89db29a12610</t>
  </si>
  <si>
    <t>AW00020958</t>
  </si>
  <si>
    <t>9Rh6gMH0UkaADpvV+IfHrA==</t>
  </si>
  <si>
    <t>474925f4-3872-4eb8-b482-f52c89db29a12611</t>
  </si>
  <si>
    <t>AW00020967</t>
  </si>
  <si>
    <t>ceBirM0SlUavAKsmklOOSg==</t>
  </si>
  <si>
    <t>474925f4-3872-4eb8-b482-f52c89db29a12612</t>
  </si>
  <si>
    <t>AW00022473</t>
  </si>
  <si>
    <t>4oGgHIYAVki52iZm9bi0QA==</t>
  </si>
  <si>
    <t>474925f4-3872-4eb8-b482-f52c89db29a12613</t>
  </si>
  <si>
    <t>AW00022479</t>
  </si>
  <si>
    <t>MIEt+F1opku2NBr7gZ/+4A==</t>
  </si>
  <si>
    <t>474925f4-3872-4eb8-b482-f52c89db29a12614</t>
  </si>
  <si>
    <t>AW00022591</t>
  </si>
  <si>
    <t>zJTInyW7PEy1dNv1fGfWXw==</t>
  </si>
  <si>
    <t>474925f4-3872-4eb8-b482-f52c89db29a12615</t>
  </si>
  <si>
    <t>AW00023956</t>
  </si>
  <si>
    <t>+qK1ErzJ8k2dXQ70wogAtQ==</t>
  </si>
  <si>
    <t>474925f4-3872-4eb8-b482-f52c89db29a12616</t>
  </si>
  <si>
    <t>AW00024052</t>
  </si>
  <si>
    <t>xQQzZrOalke2EnXMuUZmuQ==</t>
  </si>
  <si>
    <t>474925f4-3872-4eb8-b482-f52c89db29a12617</t>
  </si>
  <si>
    <t>AW00025509</t>
  </si>
  <si>
    <t>UtVv/dPNNEC9KrpWl9ZPHw==</t>
  </si>
  <si>
    <t>474925f4-3872-4eb8-b482-f52c89db29a12618</t>
  </si>
  <si>
    <t>AW00025795</t>
  </si>
  <si>
    <t>4LtSI9m7/0aO7zd5USF4hA==</t>
  </si>
  <si>
    <t>474925f4-3872-4eb8-b482-f52c89db29a12619</t>
  </si>
  <si>
    <t>AW00026847</t>
  </si>
  <si>
    <t>XoJ/qlXm+0Gg6AOyAGJPoQ==</t>
  </si>
  <si>
    <t>474925f4-3872-4eb8-b482-f52c89db29a12620</t>
  </si>
  <si>
    <t>AW00026862</t>
  </si>
  <si>
    <t>TQ1+g/XKqkuVQQ9cihM5Ow==</t>
  </si>
  <si>
    <t>474925f4-3872-4eb8-b482-f52c89db29a12621</t>
  </si>
  <si>
    <t>AW00026912</t>
  </si>
  <si>
    <t>1Q6BsJx4lkOpMqRczZgg2w==</t>
  </si>
  <si>
    <t>474925f4-3872-4eb8-b482-f52c89db29a12622</t>
  </si>
  <si>
    <t>AW00026936</t>
  </si>
  <si>
    <t>iYsIOH0z30KCGn+aH4ZUXw==</t>
  </si>
  <si>
    <t>474925f4-3872-4eb8-b482-f52c89db29a12623</t>
  </si>
  <si>
    <t>AW00027178</t>
  </si>
  <si>
    <t>UxmgpvIAgUOct1GoTIciog==</t>
  </si>
  <si>
    <t>474925f4-3872-4eb8-b482-f52c89db29a12624</t>
  </si>
  <si>
    <t>AW00027777</t>
  </si>
  <si>
    <t>QtUWr5x7xUOjX7l/Tigwzg==</t>
  </si>
  <si>
    <t>474925f4-3872-4eb8-b482-f52c89db29a12625</t>
  </si>
  <si>
    <t>AW00027792</t>
  </si>
  <si>
    <t>o60TwIOx6kKxAom8wfI2ng==</t>
  </si>
  <si>
    <t>474925f4-3872-4eb8-b482-f52c89db29a12626</t>
  </si>
  <si>
    <t>AW00027797</t>
  </si>
  <si>
    <t>in6mvh4EMUO/rxHr1oWmsA==</t>
  </si>
  <si>
    <t>474925f4-3872-4eb8-b482-f52c89db29a12627</t>
  </si>
  <si>
    <t>AW00027825</t>
  </si>
  <si>
    <t>WI1S0zwFLUaR2YCzMsQWxw==</t>
  </si>
  <si>
    <t>474925f4-3872-4eb8-b482-f52c89db29a12628</t>
  </si>
  <si>
    <t>AW00028684</t>
  </si>
  <si>
    <t>MHnacmLffk6yg+aJZ76MPQ==</t>
  </si>
  <si>
    <t>474925f4-3872-4eb8-b482-f52c89db29a12629</t>
  </si>
  <si>
    <t>AW00028744</t>
  </si>
  <si>
    <t>Df3ZFTrQ9EOBnx3gp2TwsA==</t>
  </si>
  <si>
    <t>474925f4-3872-4eb8-b482-f52c89db29a12630</t>
  </si>
  <si>
    <t>AW00011246</t>
  </si>
  <si>
    <t>oONlfYS1+0SnmZaGAw3qHQ==</t>
  </si>
  <si>
    <t>474925f4-3872-4eb8-b482-f52c89db29a12631</t>
  </si>
  <si>
    <t>AW00012616</t>
  </si>
  <si>
    <t>v3lceupe3Ua2bnzlz7n3iA==</t>
  </si>
  <si>
    <t>474925f4-3872-4eb8-b482-f52c89db29a12632</t>
  </si>
  <si>
    <t>AW00012852</t>
  </si>
  <si>
    <t>MMpnFJ1Sc0+9/Zdsz+gXjw==</t>
  </si>
  <si>
    <t>474925f4-3872-4eb8-b482-f52c89db29a12633</t>
  </si>
  <si>
    <t>AW00013767</t>
  </si>
  <si>
    <t>r6jTM1dYhkG8BjxqJ+2VLw==</t>
  </si>
  <si>
    <t>474925f4-3872-4eb8-b482-f52c89db29a12634</t>
  </si>
  <si>
    <t>AW00014551</t>
  </si>
  <si>
    <t>Wmr9U/KFG0+ZuUrMsc/FiA==</t>
  </si>
  <si>
    <t>474925f4-3872-4eb8-b482-f52c89db29a12635</t>
  </si>
  <si>
    <t>AW00015636</t>
  </si>
  <si>
    <t>ZylQCs4za0eda0YeZA2usA==</t>
  </si>
  <si>
    <t>474925f4-3872-4eb8-b482-f52c89db29a12636</t>
  </si>
  <si>
    <t>AW00016048</t>
  </si>
  <si>
    <t>r7Qx0ZVc9UKSJZBUqtsGJw==</t>
  </si>
  <si>
    <t>474925f4-3872-4eb8-b482-f52c89db29a12637</t>
  </si>
  <si>
    <t>AW00016206</t>
  </si>
  <si>
    <t>xW3xjiiojUaD91d7rrR0jA==</t>
  </si>
  <si>
    <t>474925f4-3872-4eb8-b482-f52c89db29a12638</t>
  </si>
  <si>
    <t>AW00016583</t>
  </si>
  <si>
    <t>z7xOAIOKnkO5RVe9SO6sJw==</t>
  </si>
  <si>
    <t>474925f4-3872-4eb8-b482-f52c89db29a12639</t>
  </si>
  <si>
    <t>AW00017198</t>
  </si>
  <si>
    <t>kiX2161sCUatZXP2Ejy36A==</t>
  </si>
  <si>
    <t>474925f4-3872-4eb8-b482-f52c89db29a12640</t>
  </si>
  <si>
    <t>AW00017837</t>
  </si>
  <si>
    <t>HgL8FCvGIkyD3frX7Ek+PA==</t>
  </si>
  <si>
    <t>474925f4-3872-4eb8-b482-f52c89db29a12641</t>
  </si>
  <si>
    <t>AW00018019</t>
  </si>
  <si>
    <t>S1NK40q+ZEe7OHqGhp7AEw==</t>
  </si>
  <si>
    <t>474925f4-3872-4eb8-b482-f52c89db29a12642</t>
  </si>
  <si>
    <t>AW00019197</t>
  </si>
  <si>
    <t>wRPnL3B8gk+Glufs/qDJig==</t>
  </si>
  <si>
    <t>474925f4-3872-4eb8-b482-f52c89db29a12643</t>
  </si>
  <si>
    <t>AW00019344</t>
  </si>
  <si>
    <t>wJCsO7N1YESjaCHehlxnCA==</t>
  </si>
  <si>
    <t>474925f4-3872-4eb8-b482-f52c89db29a12644</t>
  </si>
  <si>
    <t>AW00019422</t>
  </si>
  <si>
    <t>imVnJy/IHU6HOK66dizHNg==</t>
  </si>
  <si>
    <t>474925f4-3872-4eb8-b482-f52c89db29a12645</t>
  </si>
  <si>
    <t>AW00019898</t>
  </si>
  <si>
    <t>M0b17VVdnkKoONH7cNDYGg==</t>
  </si>
  <si>
    <t>474925f4-3872-4eb8-b482-f52c89db29a12646</t>
  </si>
  <si>
    <t>AW00020174</t>
  </si>
  <si>
    <t>614AEb2csk6n6H/NQZ23Kw==</t>
  </si>
  <si>
    <t>474925f4-3872-4eb8-b482-f52c89db29a12647</t>
  </si>
  <si>
    <t>AW00021008</t>
  </si>
  <si>
    <t>9S9gBVU4jEaiiDosn0GQjw==</t>
  </si>
  <si>
    <t>474925f4-3872-4eb8-b482-f52c89db29a12648</t>
  </si>
  <si>
    <t>AW00021914</t>
  </si>
  <si>
    <t>+lmNw3zwVUCD7z0NLxoWVg==</t>
  </si>
  <si>
    <t>474925f4-3872-4eb8-b482-f52c89db29a12649</t>
  </si>
  <si>
    <t>AW00023906</t>
  </si>
  <si>
    <t>HnzxVFbenE+j+bW7ruuE7g==</t>
  </si>
  <si>
    <t>474925f4-3872-4eb8-b482-f52c89db29a12650</t>
  </si>
  <si>
    <t>AW00023910</t>
  </si>
  <si>
    <t>bt/BXu/J2UizwX7IHD+v7Q==</t>
  </si>
  <si>
    <t>474925f4-3872-4eb8-b482-f52c89db29a12651</t>
  </si>
  <si>
    <t>AW00023942</t>
  </si>
  <si>
    <t>1PeqgjUOXkShn1XrLO89uQ==</t>
  </si>
  <si>
    <t>474925f4-3872-4eb8-b482-f52c89db29a12652</t>
  </si>
  <si>
    <t>AW00024148</t>
  </si>
  <si>
    <t>wIsA6LIWVkK2XeFZxNpCFA==</t>
  </si>
  <si>
    <t>474925f4-3872-4eb8-b482-f52c89db29a12653</t>
  </si>
  <si>
    <t>AW00025678</t>
  </si>
  <si>
    <t>yD6xAAOgKkW8X3MaJcjw8A==</t>
  </si>
  <si>
    <t>474925f4-3872-4eb8-b482-f52c89db29a12654</t>
  </si>
  <si>
    <t>AW00025681</t>
  </si>
  <si>
    <t>9wtUDWT7d0+W3eNRhIEnAw==</t>
  </si>
  <si>
    <t>474925f4-3872-4eb8-b482-f52c89db29a12655</t>
  </si>
  <si>
    <t>AW00025691</t>
  </si>
  <si>
    <t>pDKlGAoIrkWUzAduM2Nrag==</t>
  </si>
  <si>
    <t>474925f4-3872-4eb8-b482-f52c89db29a12656</t>
  </si>
  <si>
    <t>AW00025762</t>
  </si>
  <si>
    <t>lf9EJNk/ekiZK5jTJasrzQ==</t>
  </si>
  <si>
    <t>474925f4-3872-4eb8-b482-f52c89db29a12657</t>
  </si>
  <si>
    <t>AW00026826</t>
  </si>
  <si>
    <t>UwRCYXjT5kCepgOOluWbcA==</t>
  </si>
  <si>
    <t>474925f4-3872-4eb8-b482-f52c89db29a12658</t>
  </si>
  <si>
    <t>AW00026874</t>
  </si>
  <si>
    <t>ZqyD14t12EqUFh+k/9uStw==</t>
  </si>
  <si>
    <t>474925f4-3872-4eb8-b482-f52c89db29a12659</t>
  </si>
  <si>
    <t>AW00026963</t>
  </si>
  <si>
    <t>D0vSkUjupUGnw5YIYkAjTQ==</t>
  </si>
  <si>
    <t>474925f4-3872-4eb8-b482-f52c89db29a12660</t>
  </si>
  <si>
    <t>AW00027770</t>
  </si>
  <si>
    <t>5J2G7ckUDUy4aozqTkPDjg==</t>
  </si>
  <si>
    <t>474925f4-3872-4eb8-b482-f52c89db29a12661</t>
  </si>
  <si>
    <t>AW00027823</t>
  </si>
  <si>
    <t>rS3SSRz3oU6MCy68qPu8Xw==</t>
  </si>
  <si>
    <t>474925f4-3872-4eb8-b482-f52c89db29a12662</t>
  </si>
  <si>
    <t>AW00028383</t>
  </si>
  <si>
    <t>vknD2KB5Nk2YIvzmBXWvJQ==</t>
  </si>
  <si>
    <t>474925f4-3872-4eb8-b482-f52c89db29a12663</t>
  </si>
  <si>
    <t>AW00028455</t>
  </si>
  <si>
    <t>WGAL0iDxukqe/rZrUhwXOQ==</t>
  </si>
  <si>
    <t>474925f4-3872-4eb8-b482-f52c89db29a12664</t>
  </si>
  <si>
    <t>AW00028489</t>
  </si>
  <si>
    <t>7tbTR73++UGYhTB+QYJ9yQ==</t>
  </si>
  <si>
    <t>474925f4-3872-4eb8-b482-f52c89db29a12665</t>
  </si>
  <si>
    <t>AW00028494</t>
  </si>
  <si>
    <t>ZcZ41JdrrEaPJCl1gvBNcQ==</t>
  </si>
  <si>
    <t>474925f4-3872-4eb8-b482-f52c89db29a12666</t>
  </si>
  <si>
    <t>AW00029424</t>
  </si>
  <si>
    <t>4BX+D2TP4kKx0Sv07a2GAA==</t>
  </si>
  <si>
    <t>474925f4-3872-4eb8-b482-f52c89db29a12667</t>
  </si>
  <si>
    <t>AW00029481</t>
  </si>
  <si>
    <t>nYGFppkThkGKBlEvXQaOww==</t>
  </si>
  <si>
    <t>474925f4-3872-4eb8-b482-f52c89db29a12668</t>
  </si>
  <si>
    <t>AW00011374</t>
  </si>
  <si>
    <t>7DuTVCxQxUScCQ/W40+8Tw==</t>
  </si>
  <si>
    <t>474925f4-3872-4eb8-b482-f52c89db29a12669</t>
  </si>
  <si>
    <t>AW00011481</t>
  </si>
  <si>
    <t>HqmWvP5WhU6emfcZPdeCpA==</t>
  </si>
  <si>
    <t>474925f4-3872-4eb8-b482-f52c89db29a12670</t>
  </si>
  <si>
    <t>AW00012268</t>
  </si>
  <si>
    <t>D0Fvq3myWEixtq1jQmfTnQ==</t>
  </si>
  <si>
    <t>474925f4-3872-4eb8-b482-f52c89db29a12671</t>
  </si>
  <si>
    <t>AW00012475</t>
  </si>
  <si>
    <t>HO9Cn/cFI0KgsVzMz8EMGA==</t>
  </si>
  <si>
    <t>474925f4-3872-4eb8-b482-f52c89db29a12672</t>
  </si>
  <si>
    <t>AW00012518</t>
  </si>
  <si>
    <t>I48VF8tJ2k60LxO86ElEdQ==</t>
  </si>
  <si>
    <t>474925f4-3872-4eb8-b482-f52c89db29a12673</t>
  </si>
  <si>
    <t>AW00012605</t>
  </si>
  <si>
    <t>RDUUYpO5n0KvdOc84yq2wQ==</t>
  </si>
  <si>
    <t>474925f4-3872-4eb8-b482-f52c89db29a12674</t>
  </si>
  <si>
    <t>AW00012863</t>
  </si>
  <si>
    <t>z2l7Jrcxd0+qcP0x4f72Qg==</t>
  </si>
  <si>
    <t>474925f4-3872-4eb8-b482-f52c89db29a12675</t>
  </si>
  <si>
    <t>AW00013540</t>
  </si>
  <si>
    <t>2JpMYROtEkaxSEK2CTSQ4g==</t>
  </si>
  <si>
    <t>474925f4-3872-4eb8-b482-f52c89db29a12676</t>
  </si>
  <si>
    <t>AW00013579</t>
  </si>
  <si>
    <t>WP7Iyr73yUqUFatqHS8jIQ==</t>
  </si>
  <si>
    <t>474925f4-3872-4eb8-b482-f52c89db29a12677</t>
  </si>
  <si>
    <t>AW00014162</t>
  </si>
  <si>
    <t>HrtPKMbbY02ZQib1qpEANg==</t>
  </si>
  <si>
    <t>474925f4-3872-4eb8-b482-f52c89db29a12678</t>
  </si>
  <si>
    <t>AW00014190</t>
  </si>
  <si>
    <t>NhsAnQQAoEqjeioxz6Od7Q==</t>
  </si>
  <si>
    <t>474925f4-3872-4eb8-b482-f52c89db29a12679</t>
  </si>
  <si>
    <t>AW00015068</t>
  </si>
  <si>
    <t>raOsq1AWEkeJioE87l3Kpg==</t>
  </si>
  <si>
    <t>474925f4-3872-4eb8-b482-f52c89db29a12680</t>
  </si>
  <si>
    <t>AW00015626</t>
  </si>
  <si>
    <t>YLhVhtX/kU+Xt2LNPSnoAw==</t>
  </si>
  <si>
    <t>474925f4-3872-4eb8-b482-f52c89db29a12681</t>
  </si>
  <si>
    <t>AW00015926</t>
  </si>
  <si>
    <t>Rjj+nnFYcEC/wxAQHLRH/Q==</t>
  </si>
  <si>
    <t>474925f4-3872-4eb8-b482-f52c89db29a12682</t>
  </si>
  <si>
    <t>AW00016307</t>
  </si>
  <si>
    <t>f2uIaCsuyE27XQk9fa4J/w==</t>
  </si>
  <si>
    <t>474925f4-3872-4eb8-b482-f52c89db29a12683</t>
  </si>
  <si>
    <t>AW00016451</t>
  </si>
  <si>
    <t>GXskGrkDPUyZeMtUNh/y2g==</t>
  </si>
  <si>
    <t>474925f4-3872-4eb8-b482-f52c89db29a12684</t>
  </si>
  <si>
    <t>AW00017976</t>
  </si>
  <si>
    <t>qrSNKPmbckKFBC1MHyjfMw==</t>
  </si>
  <si>
    <t>474925f4-3872-4eb8-b482-f52c89db29a12685</t>
  </si>
  <si>
    <t>AW00018001</t>
  </si>
  <si>
    <t>DB5iShlEQECtb2elCEPCUA==</t>
  </si>
  <si>
    <t>474925f4-3872-4eb8-b482-f52c89db29a12686</t>
  </si>
  <si>
    <t>AW00019196</t>
  </si>
  <si>
    <t>aIFrJanFhUeUrUYx43e8Ug==</t>
  </si>
  <si>
    <t>474925f4-3872-4eb8-b482-f52c89db29a12687</t>
  </si>
  <si>
    <t>AW00019936</t>
  </si>
  <si>
    <t>7M9igUGOpkemTXMQZnnRJQ==</t>
  </si>
  <si>
    <t>474925f4-3872-4eb8-b482-f52c89db29a12688</t>
  </si>
  <si>
    <t>AW00020065</t>
  </si>
  <si>
    <t>IF3riezuz0CptA2siLyc2g==</t>
  </si>
  <si>
    <t>474925f4-3872-4eb8-b482-f52c89db29a12689</t>
  </si>
  <si>
    <t>AW00020574</t>
  </si>
  <si>
    <t>UQSfkt2Fa0W6Mp0ZHJNNSA==</t>
  </si>
  <si>
    <t>474925f4-3872-4eb8-b482-f52c89db29a12690</t>
  </si>
  <si>
    <t>AW00020590</t>
  </si>
  <si>
    <t>QopTBTkNCUCRI5Q00xlr1Q==</t>
  </si>
  <si>
    <t>474925f4-3872-4eb8-b482-f52c89db29a12691</t>
  </si>
  <si>
    <t>AW00024691</t>
  </si>
  <si>
    <t>+K3BKyfVaUy83Tg6nLSQGg==</t>
  </si>
  <si>
    <t>474925f4-3872-4eb8-b482-f52c89db29a12692</t>
  </si>
  <si>
    <t>AW00024854</t>
  </si>
  <si>
    <t>CD0KZcNFJkKhapWP55ETeg==</t>
  </si>
  <si>
    <t>474925f4-3872-4eb8-b482-f52c89db29a12693</t>
  </si>
  <si>
    <t>AW00025742</t>
  </si>
  <si>
    <t>g4Aj485EFkedUPMEk/MyVg==</t>
  </si>
  <si>
    <t>474925f4-3872-4eb8-b482-f52c89db29a12694</t>
  </si>
  <si>
    <t>AW00026825</t>
  </si>
  <si>
    <t>v0ris6U4B0KtcK1XDp4qtw==</t>
  </si>
  <si>
    <t>474925f4-3872-4eb8-b482-f52c89db29a12695</t>
  </si>
  <si>
    <t>AW00026872</t>
  </si>
  <si>
    <t>uAVG+AZc00eH7qVhxcdNNA==</t>
  </si>
  <si>
    <t>474925f4-3872-4eb8-b482-f52c89db29a12696</t>
  </si>
  <si>
    <t>AW00027307</t>
  </si>
  <si>
    <t>HLjd3FHQmkiwnX7yqBrI3Q==</t>
  </si>
  <si>
    <t>474925f4-3872-4eb8-b482-f52c89db29a12697</t>
  </si>
  <si>
    <t>AW00028404</t>
  </si>
  <si>
    <t>El6PTaZ7SUmM8RqA8MXE/w==</t>
  </si>
  <si>
    <t>474925f4-3872-4eb8-b482-f52c89db29a12698</t>
  </si>
  <si>
    <t>AW00028558</t>
  </si>
  <si>
    <t>nfuHsG6tr0iPgobC4qTevg==</t>
  </si>
  <si>
    <t>474925f4-3872-4eb8-b482-f52c89db29a12699</t>
  </si>
  <si>
    <t>AW00028698</t>
  </si>
  <si>
    <t>SS42Vt/ZL0mKHQWkXI5wMw==</t>
  </si>
  <si>
    <t>474925f4-3872-4eb8-b482-f52c89db29a12700</t>
  </si>
  <si>
    <t>AW00029430</t>
  </si>
  <si>
    <t>10HZVRmc5ECR3aj16IVKhw==</t>
  </si>
  <si>
    <t>474925f4-3872-4eb8-b482-f52c89db29a12701</t>
  </si>
  <si>
    <t>AW00011338</t>
  </si>
  <si>
    <t>DVQYOexBjUqEVq4wZDgs1Q==</t>
  </si>
  <si>
    <t>474925f4-3872-4eb8-b482-f52c89db29a12702</t>
  </si>
  <si>
    <t>AW00011354</t>
  </si>
  <si>
    <t>/rl3PZGk6EaNpq4OG24OeA==</t>
  </si>
  <si>
    <t>474925f4-3872-4eb8-b482-f52c89db29a12703</t>
  </si>
  <si>
    <t>AW00011380</t>
  </si>
  <si>
    <t>7gTKLm8msEuyb8p/bf8WlQ==</t>
  </si>
  <si>
    <t>474925f4-3872-4eb8-b482-f52c89db29a12704</t>
  </si>
  <si>
    <t>AW00011407</t>
  </si>
  <si>
    <t>OK1ZTRj3yEC1pe74RJLeYA==</t>
  </si>
  <si>
    <t>474925f4-3872-4eb8-b482-f52c89db29a12705</t>
  </si>
  <si>
    <t>AW00012713</t>
  </si>
  <si>
    <t>8EyMqpVo5kGpNHcdEm3oHg==</t>
  </si>
  <si>
    <t>474925f4-3872-4eb8-b482-f52c89db29a12706</t>
  </si>
  <si>
    <t>AW00012809</t>
  </si>
  <si>
    <t>N7Okk4O97EeGwjDK+wahJw==</t>
  </si>
  <si>
    <t>474925f4-3872-4eb8-b482-f52c89db29a12707</t>
  </si>
  <si>
    <t>AW00013500</t>
  </si>
  <si>
    <t>KXZEVHmxJk+BH6xmHygG8Q==</t>
  </si>
  <si>
    <t>474925f4-3872-4eb8-b482-f52c89db29a12708</t>
  </si>
  <si>
    <t>AW00013538</t>
  </si>
  <si>
    <t>TmANz393PUOsw/0AjpZrkw==</t>
  </si>
  <si>
    <t>474925f4-3872-4eb8-b482-f52c89db29a12709</t>
  </si>
  <si>
    <t>AW00014167</t>
  </si>
  <si>
    <t>NeIFwnVDuUuKT4pQQrpa+Q==</t>
  </si>
  <si>
    <t>474925f4-3872-4eb8-b482-f52c89db29a12710</t>
  </si>
  <si>
    <t>AW00014193</t>
  </si>
  <si>
    <t>1DF87EYa40KhJ+mvm6Jtjw==</t>
  </si>
  <si>
    <t>474925f4-3872-4eb8-b482-f52c89db29a12711</t>
  </si>
  <si>
    <t>AW00014709</t>
  </si>
  <si>
    <t>QzG5XGOI+UKciyVLfqJfZw==</t>
  </si>
  <si>
    <t>474925f4-3872-4eb8-b482-f52c89db29a12712</t>
  </si>
  <si>
    <t>AW00015703</t>
  </si>
  <si>
    <t>s40HDUF4lkObYA4bNQeNNw==</t>
  </si>
  <si>
    <t>474925f4-3872-4eb8-b482-f52c89db29a12713</t>
  </si>
  <si>
    <t>AW00016297</t>
  </si>
  <si>
    <t>Vks/cPwB40C3W4pxnzNXJw==</t>
  </si>
  <si>
    <t>474925f4-3872-4eb8-b482-f52c89db29a12714</t>
  </si>
  <si>
    <t>AW00016458</t>
  </si>
  <si>
    <t>TQJzloSaJ0yTKasszJestQ==</t>
  </si>
  <si>
    <t>474925f4-3872-4eb8-b482-f52c89db29a12715</t>
  </si>
  <si>
    <t>AW00016603</t>
  </si>
  <si>
    <t>o2VaHZHdN0uoAJE1QoxDxw==</t>
  </si>
  <si>
    <t>474925f4-3872-4eb8-b482-f52c89db29a12716</t>
  </si>
  <si>
    <t>AW00018619</t>
  </si>
  <si>
    <t>WrMcVmyWQUCuK25Vl8CLQg==</t>
  </si>
  <si>
    <t>474925f4-3872-4eb8-b482-f52c89db29a12717</t>
  </si>
  <si>
    <t>AW00019257</t>
  </si>
  <si>
    <t>y5+MCrsX70ac/u8IjFy9OA==</t>
  </si>
  <si>
    <t>474925f4-3872-4eb8-b482-f52c89db29a12718</t>
  </si>
  <si>
    <t>AW00021680</t>
  </si>
  <si>
    <t>LvdS57hEs0W5+ZOpHQrXLA==</t>
  </si>
  <si>
    <t>474925f4-3872-4eb8-b482-f52c89db29a12719</t>
  </si>
  <si>
    <t>AW00022619</t>
  </si>
  <si>
    <t>U9DkUVhQ3UCEBZc7bKbDUQ==</t>
  </si>
  <si>
    <t>474925f4-3872-4eb8-b482-f52c89db29a12720</t>
  </si>
  <si>
    <t>AW00022650</t>
  </si>
  <si>
    <t>FQY1OSksJ0O/H3r7lEHiuw==</t>
  </si>
  <si>
    <t>474925f4-3872-4eb8-b482-f52c89db29a12721</t>
  </si>
  <si>
    <t>AW00022685</t>
  </si>
  <si>
    <t>a4mIsKSYiUKf8mIl8GRfZA==</t>
  </si>
  <si>
    <t>474925f4-3872-4eb8-b482-f52c89db29a12722</t>
  </si>
  <si>
    <t>AW00022806</t>
  </si>
  <si>
    <t>mQQUUTxiRUSAw4m3Yj2OPg==</t>
  </si>
  <si>
    <t>474925f4-3872-4eb8-b482-f52c89db29a12723</t>
  </si>
  <si>
    <t>AW00023759</t>
  </si>
  <si>
    <t>7y/+iKvB6UyQYPo+PIjEJg==</t>
  </si>
  <si>
    <t>474925f4-3872-4eb8-b482-f52c89db29a12724</t>
  </si>
  <si>
    <t>AW00023914</t>
  </si>
  <si>
    <t>Iw63TqzA00WgFgkkmKR8OA==</t>
  </si>
  <si>
    <t>474925f4-3872-4eb8-b482-f52c89db29a12725</t>
  </si>
  <si>
    <t>AW00024210</t>
  </si>
  <si>
    <t>U+V02b70AkSCMjlnl8uqtw==</t>
  </si>
  <si>
    <t>474925f4-3872-4eb8-b482-f52c89db29a12726</t>
  </si>
  <si>
    <t>AW00025462</t>
  </si>
  <si>
    <t>gXtnN0E7xkORhQR6o+bq7g==</t>
  </si>
  <si>
    <t>474925f4-3872-4eb8-b482-f52c89db29a12727</t>
  </si>
  <si>
    <t>AW00025525</t>
  </si>
  <si>
    <t>62IcVJPzxUSj3bb2iec5vA==</t>
  </si>
  <si>
    <t>474925f4-3872-4eb8-b482-f52c89db29a12728</t>
  </si>
  <si>
    <t>AW00025533</t>
  </si>
  <si>
    <t>kElDUJgYskO5T53POq5KTQ==</t>
  </si>
  <si>
    <t>474925f4-3872-4eb8-b482-f52c89db29a12729</t>
  </si>
  <si>
    <t>AW00025548</t>
  </si>
  <si>
    <t>hBIC1JX5106kAXmC9q1XcQ==</t>
  </si>
  <si>
    <t>474925f4-3872-4eb8-b482-f52c89db29a12730</t>
  </si>
  <si>
    <t>AW00026823</t>
  </si>
  <si>
    <t>ovzRdudtt062mYxnoFe8Nw==</t>
  </si>
  <si>
    <t>474925f4-3872-4eb8-b482-f52c89db29a12731</t>
  </si>
  <si>
    <t>AW00026933</t>
  </si>
  <si>
    <t>YLcZEHkxHUC4tLtHFD/iIA==</t>
  </si>
  <si>
    <t>474925f4-3872-4eb8-b482-f52c89db29a12732</t>
  </si>
  <si>
    <t>AW00027160</t>
  </si>
  <si>
    <t>foDKNF4oiEW6fP9vifKACg==</t>
  </si>
  <si>
    <t>474925f4-3872-4eb8-b482-f52c89db29a12733</t>
  </si>
  <si>
    <t>AW00027831</t>
  </si>
  <si>
    <t>u+KVQwgz7UyqFFbGKnqfBA==</t>
  </si>
  <si>
    <t>474925f4-3872-4eb8-b482-f52c89db29a12734</t>
  </si>
  <si>
    <t>AW00027924</t>
  </si>
  <si>
    <t>tXmsk2bdGEKwGyWDAjptZQ==</t>
  </si>
  <si>
    <t>474925f4-3872-4eb8-b482-f52c89db29a12735</t>
  </si>
  <si>
    <t>AW00028405</t>
  </si>
  <si>
    <t>osXxtgLS6Um5U+brZm2bnw==</t>
  </si>
  <si>
    <t>474925f4-3872-4eb8-b482-f52c89db29a12736</t>
  </si>
  <si>
    <t>AW00028421</t>
  </si>
  <si>
    <t>1VMF0BssjU2NpSBb2SMaXw==</t>
  </si>
  <si>
    <t>474925f4-3872-4eb8-b482-f52c89db29a12737</t>
  </si>
  <si>
    <t>AW00028556</t>
  </si>
  <si>
    <t>NuJhPhMYTEaJO7vE2k0mDA==</t>
  </si>
  <si>
    <t>474925f4-3872-4eb8-b482-f52c89db29a12738</t>
  </si>
  <si>
    <t>AW00028900</t>
  </si>
  <si>
    <t>fDEpE0U1kUmnlpLdi9kLYQ==</t>
  </si>
  <si>
    <t>474925f4-3872-4eb8-b482-f52c89db29a12739</t>
  </si>
  <si>
    <t>AW00011470</t>
  </si>
  <si>
    <t>75eLcD3N5EGABPK7vlfaew==</t>
  </si>
  <si>
    <t>474925f4-3872-4eb8-b482-f52c89db29a12740</t>
  </si>
  <si>
    <t>AW00011495</t>
  </si>
  <si>
    <t>wMoTAwFkk0mAk4qsFkvtwQ==</t>
  </si>
  <si>
    <t>474925f4-3872-4eb8-b482-f52c89db29a12741</t>
  </si>
  <si>
    <t>AW00012232</t>
  </si>
  <si>
    <t>P4u+k840aEqWvQtLQRR8Lg==</t>
  </si>
  <si>
    <t>474925f4-3872-4eb8-b482-f52c89db29a12742</t>
  </si>
  <si>
    <t>AW00012831</t>
  </si>
  <si>
    <t>owrOPXuGD0e4ipw7IiazFw==</t>
  </si>
  <si>
    <t>474925f4-3872-4eb8-b482-f52c89db29a12743</t>
  </si>
  <si>
    <t>AW00013256</t>
  </si>
  <si>
    <t>2y/AhlxoSUWpBH2tqaeMHQ==</t>
  </si>
  <si>
    <t>474925f4-3872-4eb8-b482-f52c89db29a12744</t>
  </si>
  <si>
    <t>AW00013532</t>
  </si>
  <si>
    <t>pInrgU0lDUiO6xtXlm4oIg==</t>
  </si>
  <si>
    <t>474925f4-3872-4eb8-b482-f52c89db29a12745</t>
  </si>
  <si>
    <t>AW00014823</t>
  </si>
  <si>
    <t>/KArjr/txEarEfvnn0Z90Q==</t>
  </si>
  <si>
    <t>474925f4-3872-4eb8-b482-f52c89db29a12746</t>
  </si>
  <si>
    <t>AW00014866</t>
  </si>
  <si>
    <t>ToN5bjhALk6e39+OM46sWg==</t>
  </si>
  <si>
    <t>474925f4-3872-4eb8-b482-f52c89db29a12747</t>
  </si>
  <si>
    <t>AW00014940</t>
  </si>
  <si>
    <t>RwAyNdpTEEGJ2diodFUNvA==</t>
  </si>
  <si>
    <t>474925f4-3872-4eb8-b482-f52c89db29a12748</t>
  </si>
  <si>
    <t>AW00016539</t>
  </si>
  <si>
    <t>E2hzVFOhEECYoyb/i0rKLw==</t>
  </si>
  <si>
    <t>474925f4-3872-4eb8-b482-f52c89db29a12749</t>
  </si>
  <si>
    <t>AW00017640</t>
  </si>
  <si>
    <t>5ZVdshz0N0e3Uav5jDkWpg==</t>
  </si>
  <si>
    <t>474925f4-3872-4eb8-b482-f52c89db29a12750</t>
  </si>
  <si>
    <t>AW00017852</t>
  </si>
  <si>
    <t>dvcRCh9kWkOyHSPnicT2sg==</t>
  </si>
  <si>
    <t>474925f4-3872-4eb8-b482-f52c89db29a12751</t>
  </si>
  <si>
    <t>AW00019349</t>
  </si>
  <si>
    <t>/lu3uDNZXUuXt7boXMeovQ==</t>
  </si>
  <si>
    <t>474925f4-3872-4eb8-b482-f52c89db29a12752</t>
  </si>
  <si>
    <t>AW00019388</t>
  </si>
  <si>
    <t>5QgmhOk/3EOxwFIY2yZG7w==</t>
  </si>
  <si>
    <t>474925f4-3872-4eb8-b482-f52c89db29a12753</t>
  </si>
  <si>
    <t>AW00020140</t>
  </si>
  <si>
    <t>RqbiPayrRkaMHKHdfVgtiw==</t>
  </si>
  <si>
    <t>474925f4-3872-4eb8-b482-f52c89db29a12754</t>
  </si>
  <si>
    <t>AW00020163</t>
  </si>
  <si>
    <t>rgf7TjFlwUOVC+8aDDv5JQ==</t>
  </si>
  <si>
    <t>474925f4-3872-4eb8-b482-f52c89db29a12755</t>
  </si>
  <si>
    <t>AW00020584</t>
  </si>
  <si>
    <t>QVggwJoEGkKys33my65hag==</t>
  </si>
  <si>
    <t>474925f4-3872-4eb8-b482-f52c89db29a12756</t>
  </si>
  <si>
    <t>AW00020841</t>
  </si>
  <si>
    <t>gtT5r7DlkE2fNN6+0+LbVQ==</t>
  </si>
  <si>
    <t>474925f4-3872-4eb8-b482-f52c89db29a12757</t>
  </si>
  <si>
    <t>AW00020871</t>
  </si>
  <si>
    <t>Cc+y1wvMokqIAB6ftGlS/Q==</t>
  </si>
  <si>
    <t>474925f4-3872-4eb8-b482-f52c89db29a12758</t>
  </si>
  <si>
    <t>AW00020874</t>
  </si>
  <si>
    <t>fnv9e/I/vkOORKFFb2hsFw==</t>
  </si>
  <si>
    <t>474925f4-3872-4eb8-b482-f52c89db29a12759</t>
  </si>
  <si>
    <t>AW00020979</t>
  </si>
  <si>
    <t>/l0db7OxBUazSk5sFX0NXw==</t>
  </si>
  <si>
    <t>474925f4-3872-4eb8-b482-f52c89db29a12760</t>
  </si>
  <si>
    <t>AW00021825</t>
  </si>
  <si>
    <t>b8OOsozpgEC1wbNdqH2BCA==</t>
  </si>
  <si>
    <t>474925f4-3872-4eb8-b482-f52c89db29a12761</t>
  </si>
  <si>
    <t>AW00022447</t>
  </si>
  <si>
    <t>MMyasWP3ski1u8SXT1VIEQ==</t>
  </si>
  <si>
    <t>474925f4-3872-4eb8-b482-f52c89db29a12762</t>
  </si>
  <si>
    <t>AW00022590</t>
  </si>
  <si>
    <t>/kW7EaVFhkqMtFw2uJqLxA==</t>
  </si>
  <si>
    <t>474925f4-3872-4eb8-b482-f52c89db29a12763</t>
  </si>
  <si>
    <t>AW00023229</t>
  </si>
  <si>
    <t>74pXdpti20KVPujc6RBJ9g==</t>
  </si>
  <si>
    <t>474925f4-3872-4eb8-b482-f52c89db29a12764</t>
  </si>
  <si>
    <t>AW00024024</t>
  </si>
  <si>
    <t>LOSS+Xp3ek2ev/pjuYNfww==</t>
  </si>
  <si>
    <t>474925f4-3872-4eb8-b482-f52c89db29a12765</t>
  </si>
  <si>
    <t>AW00024137</t>
  </si>
  <si>
    <t>3K2vIcWIlkiIpJAaq6k3Uw==</t>
  </si>
  <si>
    <t>474925f4-3872-4eb8-b482-f52c89db29a12766</t>
  </si>
  <si>
    <t>AW00024155</t>
  </si>
  <si>
    <t>9DuFwWcyV0esh4yKOyl0LQ==</t>
  </si>
  <si>
    <t>474925f4-3872-4eb8-b482-f52c89db29a12767</t>
  </si>
  <si>
    <t>AW00025309</t>
  </si>
  <si>
    <t>8/GXJLUbfkaKYDpGkr6StA==</t>
  </si>
  <si>
    <t>474925f4-3872-4eb8-b482-f52c89db29a12768</t>
  </si>
  <si>
    <t>AW00025754</t>
  </si>
  <si>
    <t>47YZ1P9da0aYrkT0rkdBkw==</t>
  </si>
  <si>
    <t>474925f4-3872-4eb8-b482-f52c89db29a12769</t>
  </si>
  <si>
    <t>AW00026930</t>
  </si>
  <si>
    <t>txTmfw40o0m6MjWAsCy1gA==</t>
  </si>
  <si>
    <t>474925f4-3872-4eb8-b482-f52c89db29a12770</t>
  </si>
  <si>
    <t>AW00026998</t>
  </si>
  <si>
    <t>VW22+LEurECA0+U0U2SbRA==</t>
  </si>
  <si>
    <t>474925f4-3872-4eb8-b482-f52c89db29a12771</t>
  </si>
  <si>
    <t>AW00027765</t>
  </si>
  <si>
    <t>G1624stkOU6zmeSV+/qDEA==</t>
  </si>
  <si>
    <t>474925f4-3872-4eb8-b482-f52c89db29a12772</t>
  </si>
  <si>
    <t>AW00028409</t>
  </si>
  <si>
    <t>rdVC2HwDsEGSNRDB+oH3YA==</t>
  </si>
  <si>
    <t>474925f4-3872-4eb8-b482-f52c89db29a12773</t>
  </si>
  <si>
    <t>AW00028699</t>
  </si>
  <si>
    <t>EZCHYP7QiU67DhR8GMBJmQ==</t>
  </si>
  <si>
    <t>474925f4-3872-4eb8-b482-f52c89db29a12774</t>
  </si>
  <si>
    <t>AW00011404</t>
  </si>
  <si>
    <t>efwwlLcaxEmoXfC0T1IB9w==</t>
  </si>
  <si>
    <t>474925f4-3872-4eb8-b482-f52c89db29a12775</t>
  </si>
  <si>
    <t>AW00011559</t>
  </si>
  <si>
    <t>Gxm7CfjtKE2cTVQUmNzC6g==</t>
  </si>
  <si>
    <t>474925f4-3872-4eb8-b482-f52c89db29a12776</t>
  </si>
  <si>
    <t>AW00012643</t>
  </si>
  <si>
    <t>H/1ezDkynEqa1IGOWjHOLQ==</t>
  </si>
  <si>
    <t>474925f4-3872-4eb8-b482-f52c89db29a12777</t>
  </si>
  <si>
    <t>AW00012735</t>
  </si>
  <si>
    <t>PrDKmPwwHUGkuRziGSQZVg==</t>
  </si>
  <si>
    <t>474925f4-3872-4eb8-b482-f52c89db29a12778</t>
  </si>
  <si>
    <t>AW00012815</t>
  </si>
  <si>
    <t>81upIsaRXU2053a6qttFDg==</t>
  </si>
  <si>
    <t>474925f4-3872-4eb8-b482-f52c89db29a12779</t>
  </si>
  <si>
    <t>AW00012837</t>
  </si>
  <si>
    <t>Aw9sBl4gg0S2ihW3QEmv8g==</t>
  </si>
  <si>
    <t>474925f4-3872-4eb8-b482-f52c89db29a12780</t>
  </si>
  <si>
    <t>AW00013588</t>
  </si>
  <si>
    <t>ZPENhMw6JUeoKaeLLfG7oA==</t>
  </si>
  <si>
    <t>474925f4-3872-4eb8-b482-f52c89db29a12781</t>
  </si>
  <si>
    <t>AW00013684</t>
  </si>
  <si>
    <t>qCkjwdO1Kk+dQ/8VaHDjAg==</t>
  </si>
  <si>
    <t>474925f4-3872-4eb8-b482-f52c89db29a12782</t>
  </si>
  <si>
    <t>AW00014690</t>
  </si>
  <si>
    <t>Exe8TU6S70ad222vgwO9NA==</t>
  </si>
  <si>
    <t>474925f4-3872-4eb8-b482-f52c89db29a12783</t>
  </si>
  <si>
    <t>AW00014699</t>
  </si>
  <si>
    <t>tV3bnMhqXE+3rxiPIih3/g==</t>
  </si>
  <si>
    <t>474925f4-3872-4eb8-b482-f52c89db29a12784</t>
  </si>
  <si>
    <t>AW00014943</t>
  </si>
  <si>
    <t>0geQRjhk70mHbT5/1StxXw==</t>
  </si>
  <si>
    <t>474925f4-3872-4eb8-b482-f52c89db29a12785</t>
  </si>
  <si>
    <t>AW00015092</t>
  </si>
  <si>
    <t>NpxLhqBmeE61wQ2Qm7M/9w==</t>
  </si>
  <si>
    <t>474925f4-3872-4eb8-b482-f52c89db29a12786</t>
  </si>
  <si>
    <t>AW00015101</t>
  </si>
  <si>
    <t>44misADGyEOK1pPG8VlIqA==</t>
  </si>
  <si>
    <t>474925f4-3872-4eb8-b482-f52c89db29a12787</t>
  </si>
  <si>
    <t>AW00016309</t>
  </si>
  <si>
    <t>++JxmmsExU2eXlNrpEOkkw==</t>
  </si>
  <si>
    <t>474925f4-3872-4eb8-b482-f52c89db29a12788</t>
  </si>
  <si>
    <t>AW00016943</t>
  </si>
  <si>
    <t>hLdjGYR3gEaHFWGfMMO89g==</t>
  </si>
  <si>
    <t>474925f4-3872-4eb8-b482-f52c89db29a12789</t>
  </si>
  <si>
    <t>AW00017086</t>
  </si>
  <si>
    <t>s/WBs93vqkqokqAbzDRAUg==</t>
  </si>
  <si>
    <t>474925f4-3872-4eb8-b482-f52c89db29a12790</t>
  </si>
  <si>
    <t>AW00017630</t>
  </si>
  <si>
    <t>FHSC3mIoSEKtZ3bkrtZWUw==</t>
  </si>
  <si>
    <t>474925f4-3872-4eb8-b482-f52c89db29a12791</t>
  </si>
  <si>
    <t>AW00017998</t>
  </si>
  <si>
    <t>4Esm4RqKsES77p20vWv/7A==</t>
  </si>
  <si>
    <t>474925f4-3872-4eb8-b482-f52c89db29a12792</t>
  </si>
  <si>
    <t>AW00019030</t>
  </si>
  <si>
    <t>aQu9d6jqVkykv59sqOGNAQ==</t>
  </si>
  <si>
    <t>474925f4-3872-4eb8-b482-f52c89db29a12793</t>
  </si>
  <si>
    <t>AW00019034</t>
  </si>
  <si>
    <t>760md5/7uk+lndEHw9+pfA==</t>
  </si>
  <si>
    <t>474925f4-3872-4eb8-b482-f52c89db29a12794</t>
  </si>
  <si>
    <t>AW00019330</t>
  </si>
  <si>
    <t>xFCqK3zKM0KCW/ZNDSPVaQ==</t>
  </si>
  <si>
    <t>474925f4-3872-4eb8-b482-f52c89db29a12795</t>
  </si>
  <si>
    <t>AW00019345</t>
  </si>
  <si>
    <t>eJxqN2RGV0222l4PU/JM6A==</t>
  </si>
  <si>
    <t>474925f4-3872-4eb8-b482-f52c89db29a12796</t>
  </si>
  <si>
    <t>AW00020830</t>
  </si>
  <si>
    <t>tQERrNsyBEyiJSN18y3ynA==</t>
  </si>
  <si>
    <t>474925f4-3872-4eb8-b482-f52c89db29a12797</t>
  </si>
  <si>
    <t>AW00021506</t>
  </si>
  <si>
    <t>7hgY+1CbPUag2QaFdwB6yA==</t>
  </si>
  <si>
    <t>474925f4-3872-4eb8-b482-f52c89db29a12798</t>
  </si>
  <si>
    <t>AW00021827</t>
  </si>
  <si>
    <t>spkbCD+CdU6qmvZeb/jFxQ==</t>
  </si>
  <si>
    <t>474925f4-3872-4eb8-b482-f52c89db29a12799</t>
  </si>
  <si>
    <t>AW00021843</t>
  </si>
  <si>
    <t>FQ1UxxwDZEqwcLmh88E25g==</t>
  </si>
  <si>
    <t>474925f4-3872-4eb8-b482-f52c89db29a12800</t>
  </si>
  <si>
    <t>AW00022587</t>
  </si>
  <si>
    <t>oA8JZic4N0yM6VX+1qDxbQ==</t>
  </si>
  <si>
    <t>474925f4-3872-4eb8-b482-f52c89db29a12801</t>
  </si>
  <si>
    <t>AW00022830</t>
  </si>
  <si>
    <t>rzb1pVIYIUis+bu8CWu44A==</t>
  </si>
  <si>
    <t>474925f4-3872-4eb8-b482-f52c89db29a12802</t>
  </si>
  <si>
    <t>AW00023961</t>
  </si>
  <si>
    <t>0g9IB5OBU06qgHd+LVrSEw==</t>
  </si>
  <si>
    <t>474925f4-3872-4eb8-b482-f52c89db29a12803</t>
  </si>
  <si>
    <t>AW00024087</t>
  </si>
  <si>
    <t>6/dQq6JWwUWENaESqwU9BA==</t>
  </si>
  <si>
    <t>474925f4-3872-4eb8-b482-f52c89db29a12804</t>
  </si>
  <si>
    <t>AW00024097</t>
  </si>
  <si>
    <t>lY9b1PE6LEWKhZww1AnhGA==</t>
  </si>
  <si>
    <t>474925f4-3872-4eb8-b482-f52c89db29a12805</t>
  </si>
  <si>
    <t>AW00024129</t>
  </si>
  <si>
    <t>J3GXZlrjn02A07XbHseSpg==</t>
  </si>
  <si>
    <t>474925f4-3872-4eb8-b482-f52c89db29a12806</t>
  </si>
  <si>
    <t>AW00024205</t>
  </si>
  <si>
    <t>zENJzArayUiibO666fhC9Q==</t>
  </si>
  <si>
    <t>474925f4-3872-4eb8-b482-f52c89db29a12807</t>
  </si>
  <si>
    <t>AW00025768</t>
  </si>
  <si>
    <t>V74dmlQDVUGP4hns5Uay7w==</t>
  </si>
  <si>
    <t>474925f4-3872-4eb8-b482-f52c89db29a12808</t>
  </si>
  <si>
    <t>AW00026951</t>
  </si>
  <si>
    <t>ZGPWzxQWwUaTMjSgdBFPAg==</t>
  </si>
  <si>
    <t>474925f4-3872-4eb8-b482-f52c89db29a12809</t>
  </si>
  <si>
    <t>AW00026961</t>
  </si>
  <si>
    <t>xH6cNWhiIkC7ZTtyxmfrvg==</t>
  </si>
  <si>
    <t>474925f4-3872-4eb8-b482-f52c89db29a12810</t>
  </si>
  <si>
    <t>AW00026981</t>
  </si>
  <si>
    <t>l7rEmCfbz0uzosZN8+sMLQ==</t>
  </si>
  <si>
    <t>474925f4-3872-4eb8-b482-f52c89db29a12811</t>
  </si>
  <si>
    <t>AW00027830</t>
  </si>
  <si>
    <t>mIebD1uHsEKKyRyQ0TxPUw==</t>
  </si>
  <si>
    <t>474925f4-3872-4eb8-b482-f52c89db29a12812</t>
  </si>
  <si>
    <t>AW00028381</t>
  </si>
  <si>
    <t>pKbkQGB8v0KuVgmjZdMAUQ==</t>
  </si>
  <si>
    <t>474925f4-3872-4eb8-b482-f52c89db29a12813</t>
  </si>
  <si>
    <t>AW00028445</t>
  </si>
  <si>
    <t>QSwc+0/qpkO8mZONVU95oQ==</t>
  </si>
  <si>
    <t>474925f4-3872-4eb8-b482-f52c89db29a12814</t>
  </si>
  <si>
    <t>AW00011423</t>
  </si>
  <si>
    <t>dGDfSXh3CkidX98CH1Ksow==</t>
  </si>
  <si>
    <t>474925f4-3872-4eb8-b482-f52c89db29a12815</t>
  </si>
  <si>
    <t>AW00011544</t>
  </si>
  <si>
    <t>G4fo+hRPXUi/XK097hBouw==</t>
  </si>
  <si>
    <t>474925f4-3872-4eb8-b482-f52c89db29a12816</t>
  </si>
  <si>
    <t>AW00012810</t>
  </si>
  <si>
    <t>lk63Z3mG/UeG88hddiqscQ==</t>
  </si>
  <si>
    <t>474925f4-3872-4eb8-b482-f52c89db29a12817</t>
  </si>
  <si>
    <t>AW00012813</t>
  </si>
  <si>
    <t>EqQTJFH1l02xXg2Baw2Odw==</t>
  </si>
  <si>
    <t>474925f4-3872-4eb8-b482-f52c89db29a12818</t>
  </si>
  <si>
    <t>AW00012822</t>
  </si>
  <si>
    <t>nudaAo6TDUKqnPwhykWlrg==</t>
  </si>
  <si>
    <t>474925f4-3872-4eb8-b482-f52c89db29a12819</t>
  </si>
  <si>
    <t>AW00013541</t>
  </si>
  <si>
    <t>sOPpirNTl0ykZCU2FDVynQ==</t>
  </si>
  <si>
    <t>474925f4-3872-4eb8-b482-f52c89db29a12820</t>
  </si>
  <si>
    <t>AW00013790</t>
  </si>
  <si>
    <t>cL96Wims2ku8t+wI9vaBAw==</t>
  </si>
  <si>
    <t>474925f4-3872-4eb8-b482-f52c89db29a12821</t>
  </si>
  <si>
    <t>AW00014161</t>
  </si>
  <si>
    <t>8S1HxT90T06f9BrgGoQj6g==</t>
  </si>
  <si>
    <t>474925f4-3872-4eb8-b482-f52c89db29a12822</t>
  </si>
  <si>
    <t>AW00014775</t>
  </si>
  <si>
    <t>0ySivlZbpEiB55OPJlWStw==</t>
  </si>
  <si>
    <t>474925f4-3872-4eb8-b482-f52c89db29a12823</t>
  </si>
  <si>
    <t>AW00015707</t>
  </si>
  <si>
    <t>cDirJg98PUi+jrstoFDAyg==</t>
  </si>
  <si>
    <t>474925f4-3872-4eb8-b482-f52c89db29a12824</t>
  </si>
  <si>
    <t>AW00016413</t>
  </si>
  <si>
    <t>OuBAX/z3qUeh2Y/7wg+OFA==</t>
  </si>
  <si>
    <t>474925f4-3872-4eb8-b482-f52c89db29a12825</t>
  </si>
  <si>
    <t>AW00016567</t>
  </si>
  <si>
    <t>JqLzllPdlkWkS3j1oHxRPQ==</t>
  </si>
  <si>
    <t>474925f4-3872-4eb8-b482-f52c89db29a12826</t>
  </si>
  <si>
    <t>AW00017875</t>
  </si>
  <si>
    <t>+69R5gH0I0aQqSjR83c6aw==</t>
  </si>
  <si>
    <t>474925f4-3872-4eb8-b482-f52c89db29a12827</t>
  </si>
  <si>
    <t>AW00020861</t>
  </si>
  <si>
    <t>4hRAaE7NZEWfYFtnq7Lp5A==</t>
  </si>
  <si>
    <t>474925f4-3872-4eb8-b482-f52c89db29a12828</t>
  </si>
  <si>
    <t>AW00020908</t>
  </si>
  <si>
    <t>6OHLbXH7gkSphzXwJ77D0A==</t>
  </si>
  <si>
    <t>474925f4-3872-4eb8-b482-f52c89db29a12829</t>
  </si>
  <si>
    <t>AW00021082</t>
  </si>
  <si>
    <t>tastvo5ms0uSbyAnclGJpQ==</t>
  </si>
  <si>
    <t>474925f4-3872-4eb8-b482-f52c89db29a12830</t>
  </si>
  <si>
    <t>AW00021836</t>
  </si>
  <si>
    <t>sShtjNUI1k6+lXzvGX9GVg==</t>
  </si>
  <si>
    <t>474925f4-3872-4eb8-b482-f52c89db29a12831</t>
  </si>
  <si>
    <t>AW00022393</t>
  </si>
  <si>
    <t>dQ8UAQeBOEiUPjXyO8tniw==</t>
  </si>
  <si>
    <t>474925f4-3872-4eb8-b482-f52c89db29a12832</t>
  </si>
  <si>
    <t>AW00022462</t>
  </si>
  <si>
    <t>zP/uLvbmYkS8IcbXyca0fg==</t>
  </si>
  <si>
    <t>474925f4-3872-4eb8-b482-f52c89db29a12833</t>
  </si>
  <si>
    <t>AW00022482</t>
  </si>
  <si>
    <t>AwmNQJKhpE+NAHZwi8FmUQ==</t>
  </si>
  <si>
    <t>474925f4-3872-4eb8-b482-f52c89db29a12834</t>
  </si>
  <si>
    <t>AW00022835</t>
  </si>
  <si>
    <t>McIil9ON6UqE+25vYBU+qQ==</t>
  </si>
  <si>
    <t>474925f4-3872-4eb8-b482-f52c89db29a12835</t>
  </si>
  <si>
    <t>AW00023776</t>
  </si>
  <si>
    <t>2AtW0WL8xEO9j76jXd4dzw==</t>
  </si>
  <si>
    <t>474925f4-3872-4eb8-b482-f52c89db29a12836</t>
  </si>
  <si>
    <t>AW00023941</t>
  </si>
  <si>
    <t>uxpjduLKrE6s047JTbZIjw==</t>
  </si>
  <si>
    <t>474925f4-3872-4eb8-b482-f52c89db29a12837</t>
  </si>
  <si>
    <t>AW00023959</t>
  </si>
  <si>
    <t>gfcIQ7JnOEWPtAA05X28YQ==</t>
  </si>
  <si>
    <t>474925f4-3872-4eb8-b482-f52c89db29a12838</t>
  </si>
  <si>
    <t>AW00024078</t>
  </si>
  <si>
    <t>yGMVppEgDU6sySfcvee9mQ==</t>
  </si>
  <si>
    <t>474925f4-3872-4eb8-b482-f52c89db29a12839</t>
  </si>
  <si>
    <t>AW00024704</t>
  </si>
  <si>
    <t>tWgsQyYfVEaIsGEyZXODnA==</t>
  </si>
  <si>
    <t>474925f4-3872-4eb8-b482-f52c89db29a12840</t>
  </si>
  <si>
    <t>AW00024837</t>
  </si>
  <si>
    <t>cqFA4aB2nUWZyxb8GAdEpg==</t>
  </si>
  <si>
    <t>474925f4-3872-4eb8-b482-f52c89db29a12841</t>
  </si>
  <si>
    <t>AW00025145</t>
  </si>
  <si>
    <t>uvfa1TulMk6LyapdvV4NIw==</t>
  </si>
  <si>
    <t>474925f4-3872-4eb8-b482-f52c89db29a12842</t>
  </si>
  <si>
    <t>AW00025595</t>
  </si>
  <si>
    <t>FQIuyqQ2pEOJiGDSI4+6DQ==</t>
  </si>
  <si>
    <t>474925f4-3872-4eb8-b482-f52c89db29a12843</t>
  </si>
  <si>
    <t>AW00026385</t>
  </si>
  <si>
    <t>uat72BhRWUmby70JOFHa5w==</t>
  </si>
  <si>
    <t>474925f4-3872-4eb8-b482-f52c89db29a12844</t>
  </si>
  <si>
    <t>AW00026986</t>
  </si>
  <si>
    <t>JcOlO+xBl02+YyKPUpcEhA==</t>
  </si>
  <si>
    <t>474925f4-3872-4eb8-b482-f52c89db29a12845</t>
  </si>
  <si>
    <t>AW00026991</t>
  </si>
  <si>
    <t>F38n569EiE+6Grf2OGeJgA==</t>
  </si>
  <si>
    <t>474925f4-3872-4eb8-b482-f52c89db29a12846</t>
  </si>
  <si>
    <t>AW00027325</t>
  </si>
  <si>
    <t>8c2jpVkCXky8b3V4QJMj9A==</t>
  </si>
  <si>
    <t>474925f4-3872-4eb8-b482-f52c89db29a12847</t>
  </si>
  <si>
    <t>AW00028374</t>
  </si>
  <si>
    <t>qneqO4x5Y0m/7x2qDaC1iQ==</t>
  </si>
  <si>
    <t>474925f4-3872-4eb8-b482-f52c89db29a12848</t>
  </si>
  <si>
    <t>AW00028702</t>
  </si>
  <si>
    <t>WiHae/l0HU2wAp/v+fzntg==</t>
  </si>
  <si>
    <t>474925f4-3872-4eb8-b482-f52c89db29a12849</t>
  </si>
  <si>
    <t>AW00011392</t>
  </si>
  <si>
    <t>WJlwHbJ+B0uuf+M1rmbeOw==</t>
  </si>
  <si>
    <t>474925f4-3872-4eb8-b482-f52c89db29a12850</t>
  </si>
  <si>
    <t>AW00012125</t>
  </si>
  <si>
    <t>27fQrj0mCUq4eLNYTuQPGg==</t>
  </si>
  <si>
    <t>474925f4-3872-4eb8-b482-f52c89db29a12851</t>
  </si>
  <si>
    <t>AW00012390</t>
  </si>
  <si>
    <t>ifmQR5VIoEqz4Ff1bOhY0A==</t>
  </si>
  <si>
    <t>474925f4-3872-4eb8-b482-f52c89db29a12852</t>
  </si>
  <si>
    <t>AW00013826</t>
  </si>
  <si>
    <t>E/hGCkTZiEGhfR2SYeAnPQ==</t>
  </si>
  <si>
    <t>474925f4-3872-4eb8-b482-f52c89db29a12853</t>
  </si>
  <si>
    <t>AW00014849</t>
  </si>
  <si>
    <t>wkrcnJFAGEyk3VKARILbUA==</t>
  </si>
  <si>
    <t>474925f4-3872-4eb8-b482-f52c89db29a12854</t>
  </si>
  <si>
    <t>AW00014962</t>
  </si>
  <si>
    <t>9y6mc3lUc0uxWLatGq9UMQ==</t>
  </si>
  <si>
    <t>474925f4-3872-4eb8-b482-f52c89db29a12855</t>
  </si>
  <si>
    <t>AW00016276</t>
  </si>
  <si>
    <t>StGGUl5zP0ekK/cAMat9RA==</t>
  </si>
  <si>
    <t>474925f4-3872-4eb8-b482-f52c89db29a12856</t>
  </si>
  <si>
    <t>AW00016280</t>
  </si>
  <si>
    <t>7P8Bqc5hq0yL5b0gbWtddg==</t>
  </si>
  <si>
    <t>474925f4-3872-4eb8-b482-f52c89db29a12857</t>
  </si>
  <si>
    <t>AW00016305</t>
  </si>
  <si>
    <t>gLNJDUfCz0+tEPeNFLcrJQ==</t>
  </si>
  <si>
    <t>474925f4-3872-4eb8-b482-f52c89db29a12858</t>
  </si>
  <si>
    <t>AW00017184</t>
  </si>
  <si>
    <t>i9hUEOXhQkC4bRMiRFr/pw==</t>
  </si>
  <si>
    <t>474925f4-3872-4eb8-b482-f52c89db29a12859</t>
  </si>
  <si>
    <t>AW00017217</t>
  </si>
  <si>
    <t>ATLd45+O60OnuxviFUA9pQ==</t>
  </si>
  <si>
    <t>474925f4-3872-4eb8-b482-f52c89db29a12860</t>
  </si>
  <si>
    <t>AW00018125</t>
  </si>
  <si>
    <t>l+0NiwtLSU2ria4jj3eRPw==</t>
  </si>
  <si>
    <t>474925f4-3872-4eb8-b482-f52c89db29a12861</t>
  </si>
  <si>
    <t>AW00018153</t>
  </si>
  <si>
    <t>QtgHtaGZWkyKiEkTmpjWiw==</t>
  </si>
  <si>
    <t>474925f4-3872-4eb8-b482-f52c89db29a12862</t>
  </si>
  <si>
    <t>AW00019065</t>
  </si>
  <si>
    <t>cjN0W3Vi8kSerH0+D+vvIQ==</t>
  </si>
  <si>
    <t>474925f4-3872-4eb8-b482-f52c89db29a12863</t>
  </si>
  <si>
    <t>AW00019068</t>
  </si>
  <si>
    <t>v/mOZUWDLka5YqcCXIX8yg==</t>
  </si>
  <si>
    <t>474925f4-3872-4eb8-b482-f52c89db29a12864</t>
  </si>
  <si>
    <t>AW00019356</t>
  </si>
  <si>
    <t>cDwu1y0Wk0KUuqdoe2jkBg==</t>
  </si>
  <si>
    <t>474925f4-3872-4eb8-b482-f52c89db29a12865</t>
  </si>
  <si>
    <t>AW00019454</t>
  </si>
  <si>
    <t>xCagF5OxGUGvu+bYvu283Q==</t>
  </si>
  <si>
    <t>474925f4-3872-4eb8-b482-f52c89db29a12866</t>
  </si>
  <si>
    <t>AW00019944</t>
  </si>
  <si>
    <t>YcDSuo+PtE+6HLH70vRLCg==</t>
  </si>
  <si>
    <t>474925f4-3872-4eb8-b482-f52c89db29a12867</t>
  </si>
  <si>
    <t>AW00020927</t>
  </si>
  <si>
    <t>xtez/jg9vEyZ2M3maYkVIw==</t>
  </si>
  <si>
    <t>474925f4-3872-4eb8-b482-f52c89db29a12868</t>
  </si>
  <si>
    <t>AW00021114</t>
  </si>
  <si>
    <t>U9DiVPNOe0+3rxAyBffrHw==</t>
  </si>
  <si>
    <t>474925f4-3872-4eb8-b482-f52c89db29a12869</t>
  </si>
  <si>
    <t>AW00021834</t>
  </si>
  <si>
    <t>oV+oaEO3xEuMaHPOS1LhSw==</t>
  </si>
  <si>
    <t>474925f4-3872-4eb8-b482-f52c89db29a12870</t>
  </si>
  <si>
    <t>AW00022444</t>
  </si>
  <si>
    <t>JpWf9Lz4FkWTgGYDAe/z1w==</t>
  </si>
  <si>
    <t>474925f4-3872-4eb8-b482-f52c89db29a12871</t>
  </si>
  <si>
    <t>AW00022627</t>
  </si>
  <si>
    <t>CRbTuPCnkUC9NXa0x/IRRw==</t>
  </si>
  <si>
    <t>474925f4-3872-4eb8-b482-f52c89db29a12872</t>
  </si>
  <si>
    <t>AW00022679</t>
  </si>
  <si>
    <t>gdBTtmocZ0SlI7vKdisvfg==</t>
  </si>
  <si>
    <t>474925f4-3872-4eb8-b482-f52c89db29a12873</t>
  </si>
  <si>
    <t>AW00022810</t>
  </si>
  <si>
    <t>ZAxGInrffE2Im7Sp12QGJg==</t>
  </si>
  <si>
    <t>474925f4-3872-4eb8-b482-f52c89db29a12874</t>
  </si>
  <si>
    <t>AW00023765</t>
  </si>
  <si>
    <t>5S/BQeWXZkKYRFaVk3dp9A==</t>
  </si>
  <si>
    <t>474925f4-3872-4eb8-b482-f52c89db29a12875</t>
  </si>
  <si>
    <t>AW00023922</t>
  </si>
  <si>
    <t>3v9RightgkeOwiWxOxZukw==</t>
  </si>
  <si>
    <t>474925f4-3872-4eb8-b482-f52c89db29a12876</t>
  </si>
  <si>
    <t>AW00024060</t>
  </si>
  <si>
    <t>4BA9W4B2zEiumnZLgcu1BA==</t>
  </si>
  <si>
    <t>474925f4-3872-4eb8-b482-f52c89db29a12877</t>
  </si>
  <si>
    <t>AW00024088</t>
  </si>
  <si>
    <t>07Sv/qdlVE6ICR7rVddtnw==</t>
  </si>
  <si>
    <t>474925f4-3872-4eb8-b482-f52c89db29a12878</t>
  </si>
  <si>
    <t>AW00024562</t>
  </si>
  <si>
    <t>f42tUcV9uUKo1BUoEa2/aw==</t>
  </si>
  <si>
    <t>474925f4-3872-4eb8-b482-f52c89db29a12879</t>
  </si>
  <si>
    <t>AW00025737</t>
  </si>
  <si>
    <t>1+HDrNED106uBu9KZ6cQkw==</t>
  </si>
  <si>
    <t>474925f4-3872-4eb8-b482-f52c89db29a12880</t>
  </si>
  <si>
    <t>AW00026353</t>
  </si>
  <si>
    <t>7LpvpvMzc0GUCHJbaQSYPQ==</t>
  </si>
  <si>
    <t>474925f4-3872-4eb8-b482-f52c89db29a12881</t>
  </si>
  <si>
    <t>AW00027315</t>
  </si>
  <si>
    <t>N4zeaG+LCEewRWh8/iC9vw==</t>
  </si>
  <si>
    <t>474925f4-3872-4eb8-b482-f52c89db29a12882</t>
  </si>
  <si>
    <t>AW00028686</t>
  </si>
  <si>
    <t>USlK/3l0FkayTbkRE+NT1A==</t>
  </si>
  <si>
    <t>474925f4-3872-4eb8-b482-f52c89db29a12883</t>
  </si>
  <si>
    <t>AW00012400</t>
  </si>
  <si>
    <t>5wN9Q+20eUm+zBRZBYVBkA==</t>
  </si>
  <si>
    <t>474925f4-3872-4eb8-b482-f52c89db29a12884</t>
  </si>
  <si>
    <t>AW00012408</t>
  </si>
  <si>
    <t>Wva9C0iwNUiaAJwp5VLM9Q==</t>
  </si>
  <si>
    <t>474925f4-3872-4eb8-b482-f52c89db29a12885</t>
  </si>
  <si>
    <t>AW00012497</t>
  </si>
  <si>
    <t>kpDDBk9slkOICpPESP+Eqg==</t>
  </si>
  <si>
    <t>474925f4-3872-4eb8-b482-f52c89db29a12886</t>
  </si>
  <si>
    <t>AW00012517</t>
  </si>
  <si>
    <t>W0ljc24xtk2OucaGpf9rSA==</t>
  </si>
  <si>
    <t>474925f4-3872-4eb8-b482-f52c89db29a12887</t>
  </si>
  <si>
    <t>AW00012521</t>
  </si>
  <si>
    <t>wqT1dVvi2Ea3fzlXvnH3eQ==</t>
  </si>
  <si>
    <t>474925f4-3872-4eb8-b482-f52c89db29a12888</t>
  </si>
  <si>
    <t>AW00013686</t>
  </si>
  <si>
    <t>4B12vSGRFUagqIlPiEMAiw==</t>
  </si>
  <si>
    <t>474925f4-3872-4eb8-b482-f52c89db29a12889</t>
  </si>
  <si>
    <t>AW00013797</t>
  </si>
  <si>
    <t>Yr32P4k3yU+KZZanJ4++xA==</t>
  </si>
  <si>
    <t>474925f4-3872-4eb8-b482-f52c89db29a12890</t>
  </si>
  <si>
    <t>AW00013829</t>
  </si>
  <si>
    <t>+kQFNdkrR0SGZWzfj5wqDg==</t>
  </si>
  <si>
    <t>474925f4-3872-4eb8-b482-f52c89db29a12891</t>
  </si>
  <si>
    <t>AW00014137</t>
  </si>
  <si>
    <t>RGyq2Gezv0aQeYUZ0ZdVPA==</t>
  </si>
  <si>
    <t>474925f4-3872-4eb8-b482-f52c89db29a12892</t>
  </si>
  <si>
    <t>AW00014181</t>
  </si>
  <si>
    <t>J2QSSlAjnUCQgaYrVpX+kA==</t>
  </si>
  <si>
    <t>474925f4-3872-4eb8-b482-f52c89db29a12893</t>
  </si>
  <si>
    <t>AW00014951</t>
  </si>
  <si>
    <t>V8Gxy65g70CS5F3DE9/K5Q==</t>
  </si>
  <si>
    <t>474925f4-3872-4eb8-b482-f52c89db29a12894</t>
  </si>
  <si>
    <t>AW00015055</t>
  </si>
  <si>
    <t>x9HVh1h5s0KZx/+2HKqY0A==</t>
  </si>
  <si>
    <t>474925f4-3872-4eb8-b482-f52c89db29a12895</t>
  </si>
  <si>
    <t>AW00015076</t>
  </si>
  <si>
    <t>ccnZjgZfgU27hKb1dzZIZQ==</t>
  </si>
  <si>
    <t>474925f4-3872-4eb8-b482-f52c89db29a12896</t>
  </si>
  <si>
    <t>AW00017806</t>
  </si>
  <si>
    <t>XTWqlKXIbEeFqDVXHkto9w==</t>
  </si>
  <si>
    <t>474925f4-3872-4eb8-b482-f52c89db29a12897</t>
  </si>
  <si>
    <t>AW00019081</t>
  </si>
  <si>
    <t>WdvahlmRU0649YT4WJKY+g==</t>
  </si>
  <si>
    <t>474925f4-3872-4eb8-b482-f52c89db29a12898</t>
  </si>
  <si>
    <t>AW00019357</t>
  </si>
  <si>
    <t>OiBU1AI6hUaTV/XX7POoOg==</t>
  </si>
  <si>
    <t>474925f4-3872-4eb8-b482-f52c89db29a12899</t>
  </si>
  <si>
    <t>AW00019472</t>
  </si>
  <si>
    <t>OLSHS3K8hEiXzZdHKOQQGw==</t>
  </si>
  <si>
    <t>474925f4-3872-4eb8-b482-f52c89db29a12900</t>
  </si>
  <si>
    <t>AW00019915</t>
  </si>
  <si>
    <t>AW4otZpaUkycABsROBWdOA==</t>
  </si>
  <si>
    <t>474925f4-3872-4eb8-b482-f52c89db29a12901</t>
  </si>
  <si>
    <t>AW00020928</t>
  </si>
  <si>
    <t>Hq2FoP0yO0GQrH7l5OiBGg==</t>
  </si>
  <si>
    <t>474925f4-3872-4eb8-b482-f52c89db29a12902</t>
  </si>
  <si>
    <t>AW00021838</t>
  </si>
  <si>
    <t>qZ3xymik5kCcB83u4n7g/Q==</t>
  </si>
  <si>
    <t>474925f4-3872-4eb8-b482-f52c89db29a12903</t>
  </si>
  <si>
    <t>AW00022665</t>
  </si>
  <si>
    <t>YkR+CjH2w0apWzQTYo+byw==</t>
  </si>
  <si>
    <t>474925f4-3872-4eb8-b482-f52c89db29a12904</t>
  </si>
  <si>
    <t>AW00024036</t>
  </si>
  <si>
    <t>ZhxQCv0RK02Ckws1oVMO4A==</t>
  </si>
  <si>
    <t>474925f4-3872-4eb8-b482-f52c89db29a12905</t>
  </si>
  <si>
    <t>AW00024049</t>
  </si>
  <si>
    <t>CxhKNkegl0CPW4Nz9/bwUQ==</t>
  </si>
  <si>
    <t>474925f4-3872-4eb8-b482-f52c89db29a12906</t>
  </si>
  <si>
    <t>AW00024843</t>
  </si>
  <si>
    <t>ip4E1zHgjEq4pPu6azww/g==</t>
  </si>
  <si>
    <t>474925f4-3872-4eb8-b482-f52c89db29a12907</t>
  </si>
  <si>
    <t>AW00025526</t>
  </si>
  <si>
    <t>jrXWMNrS5k+reo8C+fKnzQ==</t>
  </si>
  <si>
    <t>474925f4-3872-4eb8-b482-f52c89db29a12908</t>
  </si>
  <si>
    <t>AW00026381</t>
  </si>
  <si>
    <t>EL3QlrD16Ei+h29sq15Vwg==</t>
  </si>
  <si>
    <t>474925f4-3872-4eb8-b482-f52c89db29a12909</t>
  </si>
  <si>
    <t>AW00026977</t>
  </si>
  <si>
    <t>2gesPVpzyE2Jl1eJQUzHbg==</t>
  </si>
  <si>
    <t>474925f4-3872-4eb8-b482-f52c89db29a12910</t>
  </si>
  <si>
    <t>AW00026985</t>
  </si>
  <si>
    <t>lB0TqqrW2UWvgqNmmM0jjw==</t>
  </si>
  <si>
    <t>474925f4-3872-4eb8-b482-f52c89db29a12911</t>
  </si>
  <si>
    <t>AW00028388</t>
  </si>
  <si>
    <t>Gv9q+GZlM0WL2s2OPFbV3g==</t>
  </si>
  <si>
    <t>474925f4-3872-4eb8-b482-f52c89db29a12912</t>
  </si>
  <si>
    <t>AW00028502</t>
  </si>
  <si>
    <t>3jB2JY8tfkSEKUq5VW4Ujg==</t>
  </si>
  <si>
    <t>474925f4-3872-4eb8-b482-f52c89db29a12913</t>
  </si>
  <si>
    <t>AW00012493</t>
  </si>
  <si>
    <t>9dAnf37aHkW2ZKHOBWrJ2Q==</t>
  </si>
  <si>
    <t>474925f4-3872-4eb8-b482-f52c89db29a12914</t>
  </si>
  <si>
    <t>AW00012544</t>
  </si>
  <si>
    <t>v93dcuGGGEqOliOq/q2xhQ==</t>
  </si>
  <si>
    <t>474925f4-3872-4eb8-b482-f52c89db29a12915</t>
  </si>
  <si>
    <t>AW00012747</t>
  </si>
  <si>
    <t>L5yKIIo7C02DF7b9o9CYqA==</t>
  </si>
  <si>
    <t>474925f4-3872-4eb8-b482-f52c89db29a12916</t>
  </si>
  <si>
    <t>AW00013543</t>
  </si>
  <si>
    <t>9lBetG3dM06QZ4pm0GLQmw==</t>
  </si>
  <si>
    <t>474925f4-3872-4eb8-b482-f52c89db29a12917</t>
  </si>
  <si>
    <t>AW00013787</t>
  </si>
  <si>
    <t>uYJaf13YYEG1HsyWZa4/ag==</t>
  </si>
  <si>
    <t>474925f4-3872-4eb8-b482-f52c89db29a12918</t>
  </si>
  <si>
    <t>AW00014163</t>
  </si>
  <si>
    <t>tpM76PTlEEOUJAFswGf00g==</t>
  </si>
  <si>
    <t>474925f4-3872-4eb8-b482-f52c89db29a12919</t>
  </si>
  <si>
    <t>AW00014549</t>
  </si>
  <si>
    <t>pRxfUU27rU6dTHvR/2hgVw==</t>
  </si>
  <si>
    <t>474925f4-3872-4eb8-b482-f52c89db29a12920</t>
  </si>
  <si>
    <t>AW00014933</t>
  </si>
  <si>
    <t>J+/RE4HQikSb4bh7CEuVuw==</t>
  </si>
  <si>
    <t>474925f4-3872-4eb8-b482-f52c89db29a12921</t>
  </si>
  <si>
    <t>AW00015063</t>
  </si>
  <si>
    <t>ngkisSjpuEKa198L6Funmw==</t>
  </si>
  <si>
    <t>474925f4-3872-4eb8-b482-f52c89db29a12922</t>
  </si>
  <si>
    <t>AW00015074</t>
  </si>
  <si>
    <t>+IlYejLYOUqeYGXSQXdBMg==</t>
  </si>
  <si>
    <t>474925f4-3872-4eb8-b482-f52c89db29a12923</t>
  </si>
  <si>
    <t>AW00015456</t>
  </si>
  <si>
    <t>qs8d+OoK/Em7Z1I3QuaE3w==</t>
  </si>
  <si>
    <t>474925f4-3872-4eb8-b482-f52c89db29a12924</t>
  </si>
  <si>
    <t>AW00015928</t>
  </si>
  <si>
    <t>DPR0P8983k+a615TJEiN0Q==</t>
  </si>
  <si>
    <t>474925f4-3872-4eb8-b482-f52c89db29a12925</t>
  </si>
  <si>
    <t>AW00016316</t>
  </si>
  <si>
    <t>Js9vLvs+3E+dze3+vJmIvA==</t>
  </si>
  <si>
    <t>474925f4-3872-4eb8-b482-f52c89db29a12926</t>
  </si>
  <si>
    <t>AW00017103</t>
  </si>
  <si>
    <t>YuSRPnEgyUWXvOqKLQLS3w==</t>
  </si>
  <si>
    <t>474925f4-3872-4eb8-b482-f52c89db29a12927</t>
  </si>
  <si>
    <t>AW00017111</t>
  </si>
  <si>
    <t>M345FKJef0qm+FaLLwlnMQ==</t>
  </si>
  <si>
    <t>474925f4-3872-4eb8-b482-f52c89db29a12928</t>
  </si>
  <si>
    <t>AW00017631</t>
  </si>
  <si>
    <t>FaLlZS12rEWyioonEI/peA==</t>
  </si>
  <si>
    <t>474925f4-3872-4eb8-b482-f52c89db29a12929</t>
  </si>
  <si>
    <t>AW00017845</t>
  </si>
  <si>
    <t>ClU4qbcJfE2X9hoYy5NzIw==</t>
  </si>
  <si>
    <t>474925f4-3872-4eb8-b482-f52c89db29a12930</t>
  </si>
  <si>
    <t>AW00017854</t>
  </si>
  <si>
    <t>/GIB6l11OkicGR3nBbR10g==</t>
  </si>
  <si>
    <t>474925f4-3872-4eb8-b482-f52c89db29a12931</t>
  </si>
  <si>
    <t>AW00019371</t>
  </si>
  <si>
    <t>N91N2NGqfk+CPGRN8EgeAw==</t>
  </si>
  <si>
    <t>474925f4-3872-4eb8-b482-f52c89db29a12932</t>
  </si>
  <si>
    <t>AW00020798</t>
  </si>
  <si>
    <t>4a7Do8d3M0ucoulNjagn4g==</t>
  </si>
  <si>
    <t>474925f4-3872-4eb8-b482-f52c89db29a12933</t>
  </si>
  <si>
    <t>AW00020870</t>
  </si>
  <si>
    <t>yPQTfQ8AJEGEjzwcku4Jqg==</t>
  </si>
  <si>
    <t>474925f4-3872-4eb8-b482-f52c89db29a12934</t>
  </si>
  <si>
    <t>AW00021010</t>
  </si>
  <si>
    <t>ROBRpAh4jUWiNCnZ0qcS9w==</t>
  </si>
  <si>
    <t>474925f4-3872-4eb8-b482-f52c89db29a12935</t>
  </si>
  <si>
    <t>AW00021087</t>
  </si>
  <si>
    <t>rMthpDPceUC7BTjprOHgeQ==</t>
  </si>
  <si>
    <t>474925f4-3872-4eb8-b482-f52c89db29a12936</t>
  </si>
  <si>
    <t>AW00021109</t>
  </si>
  <si>
    <t>pY86usS9j0mRUxTi1bwzIg==</t>
  </si>
  <si>
    <t>474925f4-3872-4eb8-b482-f52c89db29a12937</t>
  </si>
  <si>
    <t>AW00022699</t>
  </si>
  <si>
    <t>nDdT+/D/L0SZMP1wQUKiRA==</t>
  </si>
  <si>
    <t>474925f4-3872-4eb8-b482-f52c89db29a12938</t>
  </si>
  <si>
    <t>AW00023897</t>
  </si>
  <si>
    <t>6Bv1/ij4qEeRJnShtKssRQ==</t>
  </si>
  <si>
    <t>474925f4-3872-4eb8-b482-f52c89db29a12939</t>
  </si>
  <si>
    <t>AW00024099</t>
  </si>
  <si>
    <t>EKgaMmOFCUChg29JacIsvg==</t>
  </si>
  <si>
    <t>474925f4-3872-4eb8-b482-f52c89db29a12940</t>
  </si>
  <si>
    <t>AW00024180</t>
  </si>
  <si>
    <t>sl4AAXz4ekKyfx12bvcX5Q==</t>
  </si>
  <si>
    <t>474925f4-3872-4eb8-b482-f52c89db29a12941</t>
  </si>
  <si>
    <t>AW00024565</t>
  </si>
  <si>
    <t>a4lAGrTp9UKe1R0VVv8TPg==</t>
  </si>
  <si>
    <t>474925f4-3872-4eb8-b482-f52c89db29a12942</t>
  </si>
  <si>
    <t>AW00024855</t>
  </si>
  <si>
    <t>ax5l5DUqEU6dzTDOoy/J+g==</t>
  </si>
  <si>
    <t>474925f4-3872-4eb8-b482-f52c89db29a12943</t>
  </si>
  <si>
    <t>AW00025450</t>
  </si>
  <si>
    <t>JZzmx0FDMUCAdXhcvVG1Ig==</t>
  </si>
  <si>
    <t>474925f4-3872-4eb8-b482-f52c89db29a12944</t>
  </si>
  <si>
    <t>AW00026362</t>
  </si>
  <si>
    <t>dDpomho+I0eR0eqmXYhR6g==</t>
  </si>
  <si>
    <t>474925f4-3872-4eb8-b482-f52c89db29a12945</t>
  </si>
  <si>
    <t>AW00026948</t>
  </si>
  <si>
    <t>VDWdgcpl50CWnKaQNUu7gA==</t>
  </si>
  <si>
    <t>474925f4-3872-4eb8-b482-f52c89db29a12946</t>
  </si>
  <si>
    <t>AW00027187</t>
  </si>
  <si>
    <t>B4dsk7pBBU+uECwQDqua/A==</t>
  </si>
  <si>
    <t>474925f4-3872-4eb8-b482-f52c89db29a12947</t>
  </si>
  <si>
    <t>AW00027801</t>
  </si>
  <si>
    <t>tO4d+iTlhkawrH0AlKF+tg==</t>
  </si>
  <si>
    <t>474925f4-3872-4eb8-b482-f52c89db29a12948</t>
  </si>
  <si>
    <t>AW00027859</t>
  </si>
  <si>
    <t>NopS41TvRUendxcNzNImQg==</t>
  </si>
  <si>
    <t>474925f4-3872-4eb8-b482-f52c89db29a12949</t>
  </si>
  <si>
    <t>AW00027963</t>
  </si>
  <si>
    <t>GogOBDip8kmBMbYDAh/acw==</t>
  </si>
  <si>
    <t>474925f4-3872-4eb8-b482-f52c89db29a12950</t>
  </si>
  <si>
    <t>AW00028691</t>
  </si>
  <si>
    <t>b8mnyVIluUS4HwTJaNdjww==</t>
  </si>
  <si>
    <t>474925f4-3872-4eb8-b482-f52c89db29a12951</t>
  </si>
  <si>
    <t>AW00011613</t>
  </si>
  <si>
    <t>qwNDNu25v0i63WSqERoIDw==</t>
  </si>
  <si>
    <t>474925f4-3872-4eb8-b482-f52c89db29a12952</t>
  </si>
  <si>
    <t>AW00012237</t>
  </si>
  <si>
    <t>s7vZQj1GdkOjqvVlPU42KA==</t>
  </si>
  <si>
    <t>474925f4-3872-4eb8-b482-f52c89db29a12953</t>
  </si>
  <si>
    <t>AW00012273</t>
  </si>
  <si>
    <t>RdY64YqFokW50CYYm7QImQ==</t>
  </si>
  <si>
    <t>474925f4-3872-4eb8-b482-f52c89db29a12954</t>
  </si>
  <si>
    <t>AW00012397</t>
  </si>
  <si>
    <t>T2ISG1TTx0yIMYXI3ipRTw==</t>
  </si>
  <si>
    <t>474925f4-3872-4eb8-b482-f52c89db29a12955</t>
  </si>
  <si>
    <t>AW00012742</t>
  </si>
  <si>
    <t>fB3guLsq8kuIgTgNVz0wTA==</t>
  </si>
  <si>
    <t>474925f4-3872-4eb8-b482-f52c89db29a12956</t>
  </si>
  <si>
    <t>AW00013515</t>
  </si>
  <si>
    <t>y0231MqfOkGY0+KAq5qy4w==</t>
  </si>
  <si>
    <t>474925f4-3872-4eb8-b482-f52c89db29a12957</t>
  </si>
  <si>
    <t>AW00014541</t>
  </si>
  <si>
    <t>mslIg2Y6rEO346+SdoZ1iA==</t>
  </si>
  <si>
    <t>474925f4-3872-4eb8-b482-f52c89db29a12958</t>
  </si>
  <si>
    <t>AW00014703</t>
  </si>
  <si>
    <t>TL1UVvjEdU29aFEIUb2b8g==</t>
  </si>
  <si>
    <t>474925f4-3872-4eb8-b482-f52c89db29a12959</t>
  </si>
  <si>
    <t>AW00015084</t>
  </si>
  <si>
    <t>Ud0ml4m5t0OD7HMl8UhqUg==</t>
  </si>
  <si>
    <t>474925f4-3872-4eb8-b482-f52c89db29a12960</t>
  </si>
  <si>
    <t>AW00015091</t>
  </si>
  <si>
    <t>sTrb7Djrh0i1KNHRjld2Xw==</t>
  </si>
  <si>
    <t>474925f4-3872-4eb8-b482-f52c89db29a12961</t>
  </si>
  <si>
    <t>AW00016578</t>
  </si>
  <si>
    <t>ShVTJTqkIkuKOHeu4/Vbag==</t>
  </si>
  <si>
    <t>474925f4-3872-4eb8-b482-f52c89db29a12962</t>
  </si>
  <si>
    <t>AW00017210</t>
  </si>
  <si>
    <t>1s8ddATc8kCz0QZRAHbWkQ==</t>
  </si>
  <si>
    <t>474925f4-3872-4eb8-b482-f52c89db29a12963</t>
  </si>
  <si>
    <t>AW00017833</t>
  </si>
  <si>
    <t>k85Xp9yMxEqzawl3AE3jow==</t>
  </si>
  <si>
    <t>474925f4-3872-4eb8-b482-f52c89db29a12964</t>
  </si>
  <si>
    <t>AW00019191</t>
  </si>
  <si>
    <t>J+nb8zSfOkasE/yuNojptA==</t>
  </si>
  <si>
    <t>474925f4-3872-4eb8-b482-f52c89db29a12965</t>
  </si>
  <si>
    <t>AW00019383</t>
  </si>
  <si>
    <t>ppRvkv0WGEmSxo+M5XAQcg==</t>
  </si>
  <si>
    <t>474925f4-3872-4eb8-b482-f52c89db29a12966</t>
  </si>
  <si>
    <t>AW00019501</t>
  </si>
  <si>
    <t>mG1cO8jO9kqi+G/cwqmP0w==</t>
  </si>
  <si>
    <t>474925f4-3872-4eb8-b482-f52c89db29a12967</t>
  </si>
  <si>
    <t>AW00021035</t>
  </si>
  <si>
    <t>OQRgcHrNO0GcnSvqPyMKOQ==</t>
  </si>
  <si>
    <t>474925f4-3872-4eb8-b482-f52c89db29a12968</t>
  </si>
  <si>
    <t>AW00021037</t>
  </si>
  <si>
    <t>dtT2peq+/ECn+uZVv4quhQ==</t>
  </si>
  <si>
    <t>474925f4-3872-4eb8-b482-f52c89db29a12969</t>
  </si>
  <si>
    <t>AW00021086</t>
  </si>
  <si>
    <t>Lu8rUu4AAUGoELJVmtKSYQ==</t>
  </si>
  <si>
    <t>474925f4-3872-4eb8-b482-f52c89db29a12970</t>
  </si>
  <si>
    <t>AW00021510</t>
  </si>
  <si>
    <t>hjmaFewzQEaLVYYjTqSdLw==</t>
  </si>
  <si>
    <t>474925f4-3872-4eb8-b482-f52c89db29a12971</t>
  </si>
  <si>
    <t>AW00022469</t>
  </si>
  <si>
    <t>N3lwxESuAEaTlkHJKXJaaw==</t>
  </si>
  <si>
    <t>474925f4-3872-4eb8-b482-f52c89db29a12972</t>
  </si>
  <si>
    <t>AW00022710</t>
  </si>
  <si>
    <t>1VTFGgUi+k25njyHMz5S9A==</t>
  </si>
  <si>
    <t>474925f4-3872-4eb8-b482-f52c89db29a12973</t>
  </si>
  <si>
    <t>AW00023766</t>
  </si>
  <si>
    <t>Si6T7ttGa0uN+sqG2GiCMQ==</t>
  </si>
  <si>
    <t>474925f4-3872-4eb8-b482-f52c89db29a12974</t>
  </si>
  <si>
    <t>AW00023898</t>
  </si>
  <si>
    <t>U4VDRdO8UEGHY+CzP4jt9g==</t>
  </si>
  <si>
    <t>474925f4-3872-4eb8-b482-f52c89db29a12975</t>
  </si>
  <si>
    <t>AW00023946</t>
  </si>
  <si>
    <t>BAXkOZCnQkSUJZdsI/cDmw==</t>
  </si>
  <si>
    <t>474925f4-3872-4eb8-b482-f52c89db29a12976</t>
  </si>
  <si>
    <t>AW00024042</t>
  </si>
  <si>
    <t>A/M0bAv1HE+FL15Qk+JCVg==</t>
  </si>
  <si>
    <t>474925f4-3872-4eb8-b482-f52c89db29a12977</t>
  </si>
  <si>
    <t>AW00024074</t>
  </si>
  <si>
    <t>5bYyJ5zseUOglY9dDDc1zg==</t>
  </si>
  <si>
    <t>474925f4-3872-4eb8-b482-f52c89db29a12978</t>
  </si>
  <si>
    <t>AW00024856</t>
  </si>
  <si>
    <t>0TD48Cpe7kW4JLSFl1Mhmg==</t>
  </si>
  <si>
    <t>474925f4-3872-4eb8-b482-f52c89db29a12979</t>
  </si>
  <si>
    <t>AW00025307</t>
  </si>
  <si>
    <t>ybGmbzLCjEKwp0oxPll5hQ==</t>
  </si>
  <si>
    <t>474925f4-3872-4eb8-b482-f52c89db29a12980</t>
  </si>
  <si>
    <t>AW00025322</t>
  </si>
  <si>
    <t>TFyyqcJJAUirVESqNhZOPg==</t>
  </si>
  <si>
    <t>474925f4-3872-4eb8-b482-f52c89db29a12981</t>
  </si>
  <si>
    <t>AW00025528</t>
  </si>
  <si>
    <t>sBjEBiRHc0SQHzhZDOfDbQ==</t>
  </si>
  <si>
    <t>474925f4-3872-4eb8-b482-f52c89db29a12982</t>
  </si>
  <si>
    <t>AW00026363</t>
  </si>
  <si>
    <t>kipt3nWHq0GgJYGU+wjiHg==</t>
  </si>
  <si>
    <t>474925f4-3872-4eb8-b482-f52c89db29a12983</t>
  </si>
  <si>
    <t>AW00027884</t>
  </si>
  <si>
    <t>kDzauHjqHUWjJIEqPYIOmQ==</t>
  </si>
  <si>
    <t>474925f4-3872-4eb8-b482-f52c89db29a12984</t>
  </si>
  <si>
    <t>AW00028493</t>
  </si>
  <si>
    <t>ZUkrVJGnakqe6Xwd9mizsg==</t>
  </si>
  <si>
    <t>474925f4-3872-4eb8-b482-f52c89db29a12985</t>
  </si>
  <si>
    <t>AW00028754</t>
  </si>
  <si>
    <t>rTbVaGO1b023xizGkob8fQ==</t>
  </si>
  <si>
    <t>474925f4-3872-4eb8-b482-f52c89db29a12986</t>
  </si>
  <si>
    <t>AW00029385</t>
  </si>
  <si>
    <t>XgXvUE5JdUa9n7k1XA9SKw==</t>
  </si>
  <si>
    <t>474925f4-3872-4eb8-b482-f52c89db29a12987</t>
  </si>
  <si>
    <t>AW00029418</t>
  </si>
  <si>
    <t>xa6+7bnkBEazB5ZlSSjmgw==</t>
  </si>
  <si>
    <t>474925f4-3872-4eb8-b482-f52c89db29a12988</t>
  </si>
  <si>
    <t>AW00011004</t>
  </si>
  <si>
    <t>0LTMYSgju0uu+efgsP3Weg==</t>
  </si>
  <si>
    <t>474925f4-3872-4eb8-b482-f52c89db29a12989</t>
  </si>
  <si>
    <t>AW00011058</t>
  </si>
  <si>
    <t>ogU6N8cP7E6kJBNYBIaz2w==</t>
  </si>
  <si>
    <t>474925f4-3872-4eb8-b482-f52c89db29a12990</t>
  </si>
  <si>
    <t>AW00011366</t>
  </si>
  <si>
    <t>lNnsi1smuEmdoUjE8Q1dgg==</t>
  </si>
  <si>
    <t>474925f4-3872-4eb8-b482-f52c89db29a12991</t>
  </si>
  <si>
    <t>AW00011456</t>
  </si>
  <si>
    <t>w47DOaZVK0O7GJkuAulzAg==</t>
  </si>
  <si>
    <t>474925f4-3872-4eb8-b482-f52c89db29a12992</t>
  </si>
  <si>
    <t>AW00011767</t>
  </si>
  <si>
    <t>PEkY0ZfhOUOpWO1HiXSMMA==</t>
  </si>
  <si>
    <t>474925f4-3872-4eb8-b482-f52c89db29a12993</t>
  </si>
  <si>
    <t>AW00011914</t>
  </si>
  <si>
    <t>O3mlIVqCIEGUPGSO4v/3oQ==</t>
  </si>
  <si>
    <t>474925f4-3872-4eb8-b482-f52c89db29a12994</t>
  </si>
  <si>
    <t>AW00011920</t>
  </si>
  <si>
    <t>lSNhc8dpq0OelpPBX+VBvg==</t>
  </si>
  <si>
    <t>474925f4-3872-4eb8-b482-f52c89db29a12995</t>
  </si>
  <si>
    <t>AW00012008</t>
  </si>
  <si>
    <t>80M/MfoldUKUj3pE2A5mwA==</t>
  </si>
  <si>
    <t>474925f4-3872-4eb8-b482-f52c89db29a12996</t>
  </si>
  <si>
    <t>AW00012037</t>
  </si>
  <si>
    <t>/IbjfzgYF0SG3Burrr07zw==</t>
  </si>
  <si>
    <t>474925f4-3872-4eb8-b482-f52c89db29a12997</t>
  </si>
  <si>
    <t>AW00012246</t>
  </si>
  <si>
    <t>yqDfo3K00kaSQTteIV8slA==</t>
  </si>
  <si>
    <t>474925f4-3872-4eb8-b482-f52c89db29a12998</t>
  </si>
  <si>
    <t>AW00012581</t>
  </si>
  <si>
    <t>eKgsTGMmwEyK0vQdsmA6AQ==</t>
  </si>
  <si>
    <t>474925f4-3872-4eb8-b482-f52c89db29a12999</t>
  </si>
  <si>
    <t>AW00012674</t>
  </si>
  <si>
    <t>7ys3cberg0+ajmA3F4pUkw==</t>
  </si>
  <si>
    <t>474925f4-3872-4eb8-b482-f52c89db29a13000</t>
  </si>
  <si>
    <t>AW00012715</t>
  </si>
  <si>
    <t>FEeJUY991U+LGWbagE06hA==</t>
  </si>
  <si>
    <t>474925f4-3872-4eb8-b482-f52c89db29a13001</t>
  </si>
  <si>
    <t>AW00012990</t>
  </si>
  <si>
    <t>lKkvaqnnxk20qV/4zk1cDA==</t>
  </si>
  <si>
    <t>474925f4-3872-4eb8-b482-f52c89db29a13002</t>
  </si>
  <si>
    <t>AW00013081</t>
  </si>
  <si>
    <t>cc0e0TxRhEOD3xZ1eExw7Q==</t>
  </si>
  <si>
    <t>474925f4-3872-4eb8-b482-f52c89db29a13003</t>
  </si>
  <si>
    <t>AW00013130</t>
  </si>
  <si>
    <t>29IWeBD2gkSbnhuiwuudTg==</t>
  </si>
  <si>
    <t>474925f4-3872-4eb8-b482-f52c89db29a13004</t>
  </si>
  <si>
    <t>AW00013620</t>
  </si>
  <si>
    <t>7G1jAgL1XUyZC9ktuayumA==</t>
  </si>
  <si>
    <t>474925f4-3872-4eb8-b482-f52c89db29a13005</t>
  </si>
  <si>
    <t>AW00014130</t>
  </si>
  <si>
    <t>TpzuQEwSUEOR2tA4klvS2A==</t>
  </si>
  <si>
    <t>474925f4-3872-4eb8-b482-f52c89db29a13006</t>
  </si>
  <si>
    <t>AW00014238</t>
  </si>
  <si>
    <t>sRwhs1D0kEiL9+5xNVU4SA==</t>
  </si>
  <si>
    <t>474925f4-3872-4eb8-b482-f52c89db29a13007</t>
  </si>
  <si>
    <t>AW00014309</t>
  </si>
  <si>
    <t>SFdNEm7Z9Ey19bmKzUz4cQ==</t>
  </si>
  <si>
    <t>474925f4-3872-4eb8-b482-f52c89db29a13008</t>
  </si>
  <si>
    <t>AW00015014</t>
  </si>
  <si>
    <t>oS/yNILAekKa2eSEa9orzg==</t>
  </si>
  <si>
    <t>474925f4-3872-4eb8-b482-f52c89db29a13009</t>
  </si>
  <si>
    <t>AW00015150</t>
  </si>
  <si>
    <t>+jspj+9y2UmK5fZ8K+IfQw==</t>
  </si>
  <si>
    <t>474925f4-3872-4eb8-b482-f52c89db29a13010</t>
  </si>
  <si>
    <t>AW00015220</t>
  </si>
  <si>
    <t>cAfX4oq/OkmLegTK/TqV/Q==</t>
  </si>
  <si>
    <t>474925f4-3872-4eb8-b482-f52c89db29a13011</t>
  </si>
  <si>
    <t>AW00016183</t>
  </si>
  <si>
    <t>ap5MDTX/IUikCzu9jR59Cg==</t>
  </si>
  <si>
    <t>474925f4-3872-4eb8-b482-f52c89db29a13012</t>
  </si>
  <si>
    <t>AW00016488</t>
  </si>
  <si>
    <t>H+Z0r/E7d0aQNhKwPTAEXA==</t>
  </si>
  <si>
    <t>474925f4-3872-4eb8-b482-f52c89db29a13013</t>
  </si>
  <si>
    <t>AW00016617</t>
  </si>
  <si>
    <t>GLpQJjWQjEyH0DKHjF/XCw==</t>
  </si>
  <si>
    <t>474925f4-3872-4eb8-b482-f52c89db29a13014</t>
  </si>
  <si>
    <t>AW00016688</t>
  </si>
  <si>
    <t>yfMjEQjynk2aQxEeOR3q5A==</t>
  </si>
  <si>
    <t>474925f4-3872-4eb8-b482-f52c89db29a13015</t>
  </si>
  <si>
    <t>AW00018190</t>
  </si>
  <si>
    <t>fZJYD37JC0uPEhPlX5tICg==</t>
  </si>
  <si>
    <t>474925f4-3872-4eb8-b482-f52c89db29a13016</t>
  </si>
  <si>
    <t>AW00018282</t>
  </si>
  <si>
    <t>kUOtxU/YG0iFAxK6GzaP6g==</t>
  </si>
  <si>
    <t>474925f4-3872-4eb8-b482-f52c89db29a13017</t>
  </si>
  <si>
    <t>AW00018699</t>
  </si>
  <si>
    <t>10cA2ecDLE2klHV7WuI1yQ==</t>
  </si>
  <si>
    <t>474925f4-3872-4eb8-b482-f52c89db29a13018</t>
  </si>
  <si>
    <t>AW00018714</t>
  </si>
  <si>
    <t>hyMwbiziJ0Cdus0cMqjatg==</t>
  </si>
  <si>
    <t>474925f4-3872-4eb8-b482-f52c89db29a13019</t>
  </si>
  <si>
    <t>AW00018733</t>
  </si>
  <si>
    <t>UxmbHVo8SEmVLbwLWXFj8A==</t>
  </si>
  <si>
    <t>474925f4-3872-4eb8-b482-f52c89db29a13020</t>
  </si>
  <si>
    <t>AW00019763</t>
  </si>
  <si>
    <t>jWbRRH4J30WnYmJNBnJx3A==</t>
  </si>
  <si>
    <t>474925f4-3872-4eb8-b482-f52c89db29a13021</t>
  </si>
  <si>
    <t>AW00019771</t>
  </si>
  <si>
    <t>qdxnsiLD906DYKLhFhax1g==</t>
  </si>
  <si>
    <t>474925f4-3872-4eb8-b482-f52c89db29a13022</t>
  </si>
  <si>
    <t>AW00019782</t>
  </si>
  <si>
    <t>EHgfdIPUMESRwfx7bdDl2A==</t>
  </si>
  <si>
    <t>474925f4-3872-4eb8-b482-f52c89db29a13023</t>
  </si>
  <si>
    <t>AW00020213</t>
  </si>
  <si>
    <t>kOV+N/lkf06HXMWQzZAvEg==</t>
  </si>
  <si>
    <t>474925f4-3872-4eb8-b482-f52c89db29a13024</t>
  </si>
  <si>
    <t>AW00020243</t>
  </si>
  <si>
    <t>DlL98oZi4EaFiryiXwn1+A==</t>
  </si>
  <si>
    <t>474925f4-3872-4eb8-b482-f52c89db29a13025</t>
  </si>
  <si>
    <t>AW00020605</t>
  </si>
  <si>
    <t>mFcDogh/OkaQTjGv/6NI5g==</t>
  </si>
  <si>
    <t>474925f4-3872-4eb8-b482-f52c89db29a13026</t>
  </si>
  <si>
    <t>AW00020994</t>
  </si>
  <si>
    <t>/PI0oyGpYk6DLWsoDsG92g==</t>
  </si>
  <si>
    <t>474925f4-3872-4eb8-b482-f52c89db29a13027</t>
  </si>
  <si>
    <t>AW00021000</t>
  </si>
  <si>
    <t>Jv0N7ArL50OLNVELKa6PRg==</t>
  </si>
  <si>
    <t>474925f4-3872-4eb8-b482-f52c89db29a13028</t>
  </si>
  <si>
    <t>AW00021552</t>
  </si>
  <si>
    <t>LjlpUIyguU2PrpYIBIayMA==</t>
  </si>
  <si>
    <t>474925f4-3872-4eb8-b482-f52c89db29a13029</t>
  </si>
  <si>
    <t>AW00021883</t>
  </si>
  <si>
    <t>FNejelFkSU+wvZLBGxgXfQ==</t>
  </si>
  <si>
    <t>474925f4-3872-4eb8-b482-f52c89db29a13030</t>
  </si>
  <si>
    <t>AW00022205</t>
  </si>
  <si>
    <t>lbHnXqysj0uNXKb98knXYA==</t>
  </si>
  <si>
    <t>474925f4-3872-4eb8-b482-f52c89db29a13031</t>
  </si>
  <si>
    <t>AW00022401</t>
  </si>
  <si>
    <t>Vv+bcONlUkuekNvCPdPy/w==</t>
  </si>
  <si>
    <t>474925f4-3872-4eb8-b482-f52c89db29a13032</t>
  </si>
  <si>
    <t>AW00022405</t>
  </si>
  <si>
    <t>O7+5uDjrnEOnGzihwTa0Ag==</t>
  </si>
  <si>
    <t>474925f4-3872-4eb8-b482-f52c89db29a13033</t>
  </si>
  <si>
    <t>AW00022927</t>
  </si>
  <si>
    <t>/CGoJCohEkankAg/Dncv8g==</t>
  </si>
  <si>
    <t>474925f4-3872-4eb8-b482-f52c89db29a13034</t>
  </si>
  <si>
    <t>AW00023104</t>
  </si>
  <si>
    <t>Cdc07epMw0agec5NQYOJkg==</t>
  </si>
  <si>
    <t>474925f4-3872-4eb8-b482-f52c89db29a13035</t>
  </si>
  <si>
    <t>AW00023118</t>
  </si>
  <si>
    <t>4M+29425iUeHP7qCI0fb8A==</t>
  </si>
  <si>
    <t>474925f4-3872-4eb8-b482-f52c89db29a13036</t>
  </si>
  <si>
    <t>AW00023317</t>
  </si>
  <si>
    <t>IpTobHzg80u1zk8Yze8xlQ==</t>
  </si>
  <si>
    <t>474925f4-3872-4eb8-b482-f52c89db29a13037</t>
  </si>
  <si>
    <t>AW00023344</t>
  </si>
  <si>
    <t>MKalR/EraUy23NLrIZ4HzQ==</t>
  </si>
  <si>
    <t>474925f4-3872-4eb8-b482-f52c89db29a13038</t>
  </si>
  <si>
    <t>AW00024173</t>
  </si>
  <si>
    <t>d3x08eEwLUqIRm7y0nPZ5w==</t>
  </si>
  <si>
    <t>474925f4-3872-4eb8-b482-f52c89db29a13039</t>
  </si>
  <si>
    <t>AW00024245</t>
  </si>
  <si>
    <t>DuMVIm0CI0Wa/O7E/lia2g==</t>
  </si>
  <si>
    <t>474925f4-3872-4eb8-b482-f52c89db29a13040</t>
  </si>
  <si>
    <t>AW00025001</t>
  </si>
  <si>
    <t>H73DEIAta0WlBr7wvZY9cw==</t>
  </si>
  <si>
    <t>474925f4-3872-4eb8-b482-f52c89db29a13041</t>
  </si>
  <si>
    <t>AW00025110</t>
  </si>
  <si>
    <t>EI6VIQCCFUGvfcBFCy3yNQ==</t>
  </si>
  <si>
    <t>474925f4-3872-4eb8-b482-f52c89db29a13042</t>
  </si>
  <si>
    <t>AW00025220</t>
  </si>
  <si>
    <t>NLR1JlY+hUG/bAE68YxOKg==</t>
  </si>
  <si>
    <t>474925f4-3872-4eb8-b482-f52c89db29a13043</t>
  </si>
  <si>
    <t>AW00025221</t>
  </si>
  <si>
    <t>awHHh2FLY0GbDRcvCn6jrg==</t>
  </si>
  <si>
    <t>474925f4-3872-4eb8-b482-f52c89db29a13044</t>
  </si>
  <si>
    <t>AW00026153</t>
  </si>
  <si>
    <t>ROygxHkbbEOs/rLOfSbkYw==</t>
  </si>
  <si>
    <t>474925f4-3872-4eb8-b482-f52c89db29a13045</t>
  </si>
  <si>
    <t>AW00026156</t>
  </si>
  <si>
    <t>dWu1LkJJDU2ZgnNBb5zW8g==</t>
  </si>
  <si>
    <t>474925f4-3872-4eb8-b482-f52c89db29a13046</t>
  </si>
  <si>
    <t>AW00027367</t>
  </si>
  <si>
    <t>k6WcxwPXWk61zAUz7sZTvg==</t>
  </si>
  <si>
    <t>474925f4-3872-4eb8-b482-f52c89db29a13047</t>
  </si>
  <si>
    <t>AW00027368</t>
  </si>
  <si>
    <t>IVmQLhLH9k6E+kmiAnsTsA==</t>
  </si>
  <si>
    <t>474925f4-3872-4eb8-b482-f52c89db29a13048</t>
  </si>
  <si>
    <t>AW00027515</t>
  </si>
  <si>
    <t>i4iSe1lbqEeICFK21A7u3Q==</t>
  </si>
  <si>
    <t>474925f4-3872-4eb8-b482-f52c89db29a13049</t>
  </si>
  <si>
    <t>AW00027598</t>
  </si>
  <si>
    <t>qdeqaZxuWk6azleMLPhXXQ==</t>
  </si>
  <si>
    <t>474925f4-3872-4eb8-b482-f52c89db29a13050</t>
  </si>
  <si>
    <t>AW00028952</t>
  </si>
  <si>
    <t>tD5fV7cj2k+4Cw7NYahWJg==</t>
  </si>
  <si>
    <t>474925f4-3872-4eb8-b482-f52c89db29a13051</t>
  </si>
  <si>
    <t>AW00029122</t>
  </si>
  <si>
    <t>d/lNwbQnx0+5D7y7c+zoag==</t>
  </si>
  <si>
    <t>474925f4-3872-4eb8-b482-f52c89db29a13052</t>
  </si>
  <si>
    <t>AW00029180</t>
  </si>
  <si>
    <t>LTXsGB1yp0WW85oKuuH/rA==</t>
  </si>
  <si>
    <t>474925f4-3872-4eb8-b482-f52c89db29a13053</t>
  </si>
  <si>
    <t>AW00029191</t>
  </si>
  <si>
    <t>4fo0mkLXFEm2eqXeCGHxPQ==</t>
  </si>
  <si>
    <t>474925f4-3872-4eb8-b482-f52c89db29a13054</t>
  </si>
  <si>
    <t>AW00029286</t>
  </si>
  <si>
    <t>HaO7NtSi00uhfcIf9E/tbg==</t>
  </si>
  <si>
    <t>474925f4-3872-4eb8-b482-f52c89db29a13055</t>
  </si>
  <si>
    <t>AW00011356</t>
  </si>
  <si>
    <t>zxyXEudUOUGr7YmQ6JIGmA==</t>
  </si>
  <si>
    <t>474925f4-3872-4eb8-b482-f52c89db29a13056</t>
  </si>
  <si>
    <t>AW00011758</t>
  </si>
  <si>
    <t>2iZmUSQZJUaf2oeQx1UVog==</t>
  </si>
  <si>
    <t>474925f4-3872-4eb8-b482-f52c89db29a13057</t>
  </si>
  <si>
    <t>AW00011765</t>
  </si>
  <si>
    <t>83VAUYuRrUq85/HlECznDg==</t>
  </si>
  <si>
    <t>474925f4-3872-4eb8-b482-f52c89db29a13058</t>
  </si>
  <si>
    <t>AW00011913</t>
  </si>
  <si>
    <t>2oqK3NrftUOIbZ3xL38PqA==</t>
  </si>
  <si>
    <t>474925f4-3872-4eb8-b482-f52c89db29a13059</t>
  </si>
  <si>
    <t>AW00011930</t>
  </si>
  <si>
    <t>mKXivG1nJU2GYSzvtcVRFQ==</t>
  </si>
  <si>
    <t>474925f4-3872-4eb8-b482-f52c89db29a13060</t>
  </si>
  <si>
    <t>AW00012665</t>
  </si>
  <si>
    <t>i04YaybphkSggzYgXXVzWg==</t>
  </si>
  <si>
    <t>474925f4-3872-4eb8-b482-f52c89db29a13061</t>
  </si>
  <si>
    <t>AW00012678</t>
  </si>
  <si>
    <t>mWLskXXpoUS+IeEtw4eizQ==</t>
  </si>
  <si>
    <t>474925f4-3872-4eb8-b482-f52c89db29a13062</t>
  </si>
  <si>
    <t>AW00013077</t>
  </si>
  <si>
    <t>BkY96S2h30OY/pXU8tNo6A==</t>
  </si>
  <si>
    <t>474925f4-3872-4eb8-b482-f52c89db29a13063</t>
  </si>
  <si>
    <t>AW00013526</t>
  </si>
  <si>
    <t>mu5qX1Ri/EeoZlB/FJk5zQ==</t>
  </si>
  <si>
    <t>474925f4-3872-4eb8-b482-f52c89db29a13064</t>
  </si>
  <si>
    <t>AW00013613</t>
  </si>
  <si>
    <t>Q/yaMolJnkuh/wUfjXuv6g==</t>
  </si>
  <si>
    <t>474925f4-3872-4eb8-b482-f52c89db29a13065</t>
  </si>
  <si>
    <t>AW00013645</t>
  </si>
  <si>
    <t>/ID8FA+WK0+cSVy/+ezVmA==</t>
  </si>
  <si>
    <t>474925f4-3872-4eb8-b482-f52c89db29a13066</t>
  </si>
  <si>
    <t>AW00013955</t>
  </si>
  <si>
    <t>3LQO1/24Y0+Hk/C5uGiLSA==</t>
  </si>
  <si>
    <t>474925f4-3872-4eb8-b482-f52c89db29a13067</t>
  </si>
  <si>
    <t>AW00014129</t>
  </si>
  <si>
    <t>VW7gzrq3Y0qMZkTPIlzh1Q==</t>
  </si>
  <si>
    <t>474925f4-3872-4eb8-b482-f52c89db29a13068</t>
  </si>
  <si>
    <t>AW00014226</t>
  </si>
  <si>
    <t>uWTnH4GXrka1ao6d9Q4pmA==</t>
  </si>
  <si>
    <t>474925f4-3872-4eb8-b482-f52c89db29a13069</t>
  </si>
  <si>
    <t>AW00014317</t>
  </si>
  <si>
    <t>xeTIC+MNuUGC+oK2jBlUNQ==</t>
  </si>
  <si>
    <t>474925f4-3872-4eb8-b482-f52c89db29a13070</t>
  </si>
  <si>
    <t>AW00015594</t>
  </si>
  <si>
    <t>LoFblouS8kOOh9wrEPPtdA==</t>
  </si>
  <si>
    <t>474925f4-3872-4eb8-b482-f52c89db29a13071</t>
  </si>
  <si>
    <t>AW00015597</t>
  </si>
  <si>
    <t>U2f0POk+fkiNphXpd8QD2Q==</t>
  </si>
  <si>
    <t>474925f4-3872-4eb8-b482-f52c89db29a13072</t>
  </si>
  <si>
    <t>AW00015602</t>
  </si>
  <si>
    <t>sykYtgXCLEiTQLcsVhT9SQ==</t>
  </si>
  <si>
    <t>474925f4-3872-4eb8-b482-f52c89db29a13073</t>
  </si>
  <si>
    <t>AW00015811</t>
  </si>
  <si>
    <t>x0zQk4p7aUu7/e7Yz7/Skg==</t>
  </si>
  <si>
    <t>474925f4-3872-4eb8-b482-f52c89db29a13074</t>
  </si>
  <si>
    <t>AW00016522</t>
  </si>
  <si>
    <t>jJ+FAuotWkObEi8H9cGzmQ==</t>
  </si>
  <si>
    <t>474925f4-3872-4eb8-b482-f52c89db29a13075</t>
  </si>
  <si>
    <t>AW00016616</t>
  </si>
  <si>
    <t>isYkXN8m2E2fjkDUH4V02g==</t>
  </si>
  <si>
    <t>474925f4-3872-4eb8-b482-f52c89db29a13076</t>
  </si>
  <si>
    <t>AW00016631</t>
  </si>
  <si>
    <t>ZVWEYfUghEmLaSryxZqJYA==</t>
  </si>
  <si>
    <t>474925f4-3872-4eb8-b482-f52c89db29a13077</t>
  </si>
  <si>
    <t>AW00016741</t>
  </si>
  <si>
    <t>Sn+pn5QrtkuM1gPQ8+xv6Q==</t>
  </si>
  <si>
    <t>474925f4-3872-4eb8-b482-f52c89db29a13078</t>
  </si>
  <si>
    <t>AW00016930</t>
  </si>
  <si>
    <t>PjylNNN2LUGD/eD4OL7JRw==</t>
  </si>
  <si>
    <t>474925f4-3872-4eb8-b482-f52c89db29a13079</t>
  </si>
  <si>
    <t>AW00017278</t>
  </si>
  <si>
    <t>4iWmGK5fGUy2YdjCfP2g5g==</t>
  </si>
  <si>
    <t>474925f4-3872-4eb8-b482-f52c89db29a13080</t>
  </si>
  <si>
    <t>AW00017282</t>
  </si>
  <si>
    <t>TSQ0e85ZxESYmiQkmT4W1w==</t>
  </si>
  <si>
    <t>474925f4-3872-4eb8-b482-f52c89db29a13081</t>
  </si>
  <si>
    <t>AW00017303</t>
  </si>
  <si>
    <t>dIy64BXP1EKMnfzTlr0xfg==</t>
  </si>
  <si>
    <t>474925f4-3872-4eb8-b482-f52c89db29a13082</t>
  </si>
  <si>
    <t>AW00017484</t>
  </si>
  <si>
    <t>xp4DNgd1LkmjbKHROgQVdw==</t>
  </si>
  <si>
    <t>474925f4-3872-4eb8-b482-f52c89db29a13083</t>
  </si>
  <si>
    <t>AW00017927</t>
  </si>
  <si>
    <t>nZNxYpYvpEWxbPVQZaNmrw==</t>
  </si>
  <si>
    <t>474925f4-3872-4eb8-b482-f52c89db29a13084</t>
  </si>
  <si>
    <t>AW00018245</t>
  </si>
  <si>
    <t>UPR6Nw4Ao0qb1vBufYfWsw==</t>
  </si>
  <si>
    <t>474925f4-3872-4eb8-b482-f52c89db29a13085</t>
  </si>
  <si>
    <t>AW00018487</t>
  </si>
  <si>
    <t>/MflW7J6NkipRv98mFmAFg==</t>
  </si>
  <si>
    <t>474925f4-3872-4eb8-b482-f52c89db29a13086</t>
  </si>
  <si>
    <t>AW00018930</t>
  </si>
  <si>
    <t>7WKFFG9oY0KrYrc1i783gw==</t>
  </si>
  <si>
    <t>474925f4-3872-4eb8-b482-f52c89db29a13087</t>
  </si>
  <si>
    <t>AW00019105</t>
  </si>
  <si>
    <t>gf540h7Mukq4jJVmM1v6oA==</t>
  </si>
  <si>
    <t>474925f4-3872-4eb8-b482-f52c89db29a13088</t>
  </si>
  <si>
    <t>AW00019784</t>
  </si>
  <si>
    <t>P3p+3lplC0iD/zQTJFUE7A==</t>
  </si>
  <si>
    <t>474925f4-3872-4eb8-b482-f52c89db29a13089</t>
  </si>
  <si>
    <t>AW00019794</t>
  </si>
  <si>
    <t>Exn0ZNLIYkq/EvaoYHVAkA==</t>
  </si>
  <si>
    <t>474925f4-3872-4eb8-b482-f52c89db29a13090</t>
  </si>
  <si>
    <t>AW00020159</t>
  </si>
  <si>
    <t>mAkwsmvGHEy7Y35bI1jM5g==</t>
  </si>
  <si>
    <t>474925f4-3872-4eb8-b482-f52c89db29a13091</t>
  </si>
  <si>
    <t>AW00020214</t>
  </si>
  <si>
    <t>b0YMzXQkhkGnmFeRhlsefg==</t>
  </si>
  <si>
    <t>474925f4-3872-4eb8-b482-f52c89db29a13092</t>
  </si>
  <si>
    <t>AW00020225</t>
  </si>
  <si>
    <t>Neo5qz8Lgk2UGTxXTj6bmQ==</t>
  </si>
  <si>
    <t>474925f4-3872-4eb8-b482-f52c89db29a13093</t>
  </si>
  <si>
    <t>AW00020628</t>
  </si>
  <si>
    <t>6edgTyYTpkaT71PXeXrJKg==</t>
  </si>
  <si>
    <t>474925f4-3872-4eb8-b482-f52c89db29a13094</t>
  </si>
  <si>
    <t>AW00021207</t>
  </si>
  <si>
    <t>QWKIlZnwN0C+CldEF2gtuQ==</t>
  </si>
  <si>
    <t>474925f4-3872-4eb8-b482-f52c89db29a13095</t>
  </si>
  <si>
    <t>AW00021390</t>
  </si>
  <si>
    <t>cQqRQ4Zk1UOtKMdIHKi8xw==</t>
  </si>
  <si>
    <t>474925f4-3872-4eb8-b482-f52c89db29a13096</t>
  </si>
  <si>
    <t>AW00021878</t>
  </si>
  <si>
    <t>Uwa0g/WlbkCO+PgaTbDu/Q==</t>
  </si>
  <si>
    <t>474925f4-3872-4eb8-b482-f52c89db29a13097</t>
  </si>
  <si>
    <t>AW00021969</t>
  </si>
  <si>
    <t>ajojEY+340CP3SLF9HJ/Ww==</t>
  </si>
  <si>
    <t>474925f4-3872-4eb8-b482-f52c89db29a13098</t>
  </si>
  <si>
    <t>AW00021985</t>
  </si>
  <si>
    <t>7Cp1jOuNoE+U3gKkcruapA==</t>
  </si>
  <si>
    <t>474925f4-3872-4eb8-b482-f52c89db29a13099</t>
  </si>
  <si>
    <t>AW00022210</t>
  </si>
  <si>
    <t>Czd9eHjgWU+SVczHWf8nQQ==</t>
  </si>
  <si>
    <t>474925f4-3872-4eb8-b482-f52c89db29a13100</t>
  </si>
  <si>
    <t>AW00022577</t>
  </si>
  <si>
    <t>nBJQv/Kfl0eXd/Lk+L4oEA==</t>
  </si>
  <si>
    <t>474925f4-3872-4eb8-b482-f52c89db29a13101</t>
  </si>
  <si>
    <t>AW00022943</t>
  </si>
  <si>
    <t>j02yh38qgkaMeekxXa7wqw==</t>
  </si>
  <si>
    <t>474925f4-3872-4eb8-b482-f52c89db29a13102</t>
  </si>
  <si>
    <t>AW00022974</t>
  </si>
  <si>
    <t>1uaznk/Z1keEhA0F/2zr/g==</t>
  </si>
  <si>
    <t>474925f4-3872-4eb8-b482-f52c89db29a13103</t>
  </si>
  <si>
    <t>AW00023308</t>
  </si>
  <si>
    <t>/3UH59ToZUqS1GswwwhRVg==</t>
  </si>
  <si>
    <t>474925f4-3872-4eb8-b482-f52c89db29a13104</t>
  </si>
  <si>
    <t>AW00023434</t>
  </si>
  <si>
    <t>sr9PRQbvs0WVlJwuT8mGUQ==</t>
  </si>
  <si>
    <t>474925f4-3872-4eb8-b482-f52c89db29a13105</t>
  </si>
  <si>
    <t>AW00023661</t>
  </si>
  <si>
    <t>GcT83VSCWUa1XobZZtwL2A==</t>
  </si>
  <si>
    <t>474925f4-3872-4eb8-b482-f52c89db29a13106</t>
  </si>
  <si>
    <t>AW00024241</t>
  </si>
  <si>
    <t>/Ymm6p7hKE+FUuSg69XTeQ==</t>
  </si>
  <si>
    <t>474925f4-3872-4eb8-b482-f52c89db29a13107</t>
  </si>
  <si>
    <t>AW00024366</t>
  </si>
  <si>
    <t>iGY/85rhK0W+4iJe68mfIQ==</t>
  </si>
  <si>
    <t>474925f4-3872-4eb8-b482-f52c89db29a13108</t>
  </si>
  <si>
    <t>AW00024375</t>
  </si>
  <si>
    <t>LsCXUZwCKEel0dBsTCtBdw==</t>
  </si>
  <si>
    <t>474925f4-3872-4eb8-b482-f52c89db29a13109</t>
  </si>
  <si>
    <t>AW00024608</t>
  </si>
  <si>
    <t>ic6xgzIrdUWLspmn6Jv7PA==</t>
  </si>
  <si>
    <t>474925f4-3872-4eb8-b482-f52c89db29a13110</t>
  </si>
  <si>
    <t>AW00025010</t>
  </si>
  <si>
    <t>nnwr6yE5cE+lNFz5FeZbwg==</t>
  </si>
  <si>
    <t>474925f4-3872-4eb8-b482-f52c89db29a13111</t>
  </si>
  <si>
    <t>AW00025121</t>
  </si>
  <si>
    <t>0qrPzWr49EiaZW2RugayQw==</t>
  </si>
  <si>
    <t>474925f4-3872-4eb8-b482-f52c89db29a13112</t>
  </si>
  <si>
    <t>AW00025252</t>
  </si>
  <si>
    <t>zLiBetJOJEyTRwCsldCcAw==</t>
  </si>
  <si>
    <t>474925f4-3872-4eb8-b482-f52c89db29a13113</t>
  </si>
  <si>
    <t>AW00025267</t>
  </si>
  <si>
    <t>UdGc0BGcY0aitl1Y+3E5Dg==</t>
  </si>
  <si>
    <t>474925f4-3872-4eb8-b482-f52c89db29a13114</t>
  </si>
  <si>
    <t>AW00025557</t>
  </si>
  <si>
    <t>gMuHh3tvmUuVlHC3aiuOjQ==</t>
  </si>
  <si>
    <t>474925f4-3872-4eb8-b482-f52c89db29a13115</t>
  </si>
  <si>
    <t>AW00026133</t>
  </si>
  <si>
    <t>NkzbVW3hJU2IhrQ70cmm4g==</t>
  </si>
  <si>
    <t>474925f4-3872-4eb8-b482-f52c89db29a13116</t>
  </si>
  <si>
    <t>AW00026655</t>
  </si>
  <si>
    <t>TaX/J8fGdkmpuhi0XD0ypA==</t>
  </si>
  <si>
    <t>474925f4-3872-4eb8-b482-f52c89db29a13117</t>
  </si>
  <si>
    <t>AW00026743</t>
  </si>
  <si>
    <t>f8aw4cWDIUSEYTwfqMTseg==</t>
  </si>
  <si>
    <t>474925f4-3872-4eb8-b482-f52c89db29a13118</t>
  </si>
  <si>
    <t>AW00026748</t>
  </si>
  <si>
    <t>LdEFIJz8hUu7q0H49iWI4g==</t>
  </si>
  <si>
    <t>474925f4-3872-4eb8-b482-f52c89db29a13119</t>
  </si>
  <si>
    <t>AW00026796</t>
  </si>
  <si>
    <t>ZbwFjZbB8E+rstyvfn/x9A==</t>
  </si>
  <si>
    <t>474925f4-3872-4eb8-b482-f52c89db29a13120</t>
  </si>
  <si>
    <t>AW00027349</t>
  </si>
  <si>
    <t>4XFzYXRBsUO9b5j/wmE1cQ==</t>
  </si>
  <si>
    <t>474925f4-3872-4eb8-b482-f52c89db29a13121</t>
  </si>
  <si>
    <t>AW00027351</t>
  </si>
  <si>
    <t>qZft4l9XR0KXkod8Y6FkVA==</t>
  </si>
  <si>
    <t>474925f4-3872-4eb8-b482-f52c89db29a13122</t>
  </si>
  <si>
    <t>AW00027712</t>
  </si>
  <si>
    <t>R6n4Mlpr9Uayt46Cl4+Pig==</t>
  </si>
  <si>
    <t>474925f4-3872-4eb8-b482-f52c89db29a13123</t>
  </si>
  <si>
    <t>AW00028136</t>
  </si>
  <si>
    <t>McqzmvJMDEqsfOJ8zbKapg==</t>
  </si>
  <si>
    <t>474925f4-3872-4eb8-b482-f52c89db29a13124</t>
  </si>
  <si>
    <t>AW00028937</t>
  </si>
  <si>
    <t>6nbCpekgDEKdIg7XDoPLSA==</t>
  </si>
  <si>
    <t>474925f4-3872-4eb8-b482-f52c89db29a13125</t>
  </si>
  <si>
    <t>AW00029053</t>
  </si>
  <si>
    <t>S4IprK1+UkCiJ9vCoefCLg==</t>
  </si>
  <si>
    <t>474925f4-3872-4eb8-b482-f52c89db29a13126</t>
  </si>
  <si>
    <t>AW00029096</t>
  </si>
  <si>
    <t>CGrNIW5Ht0GbOkDTgeklDQ==</t>
  </si>
  <si>
    <t>474925f4-3872-4eb8-b482-f52c89db29a13127</t>
  </si>
  <si>
    <t>AW00029183</t>
  </si>
  <si>
    <t>hWo9WxbgHUSVph93ncwGUw==</t>
  </si>
  <si>
    <t>474925f4-3872-4eb8-b482-f52c89db29a13128</t>
  </si>
  <si>
    <t>AW00029465</t>
  </si>
  <si>
    <t>rNfmHSofF0aMnWuKTycv6A==</t>
  </si>
  <si>
    <t>474925f4-3872-4eb8-b482-f52c89db29a13129</t>
  </si>
  <si>
    <t>AW00011008</t>
  </si>
  <si>
    <t>9Cnk12durEi7+UXstewPKA==</t>
  </si>
  <si>
    <t>474925f4-3872-4eb8-b482-f52c89db29a13130</t>
  </si>
  <si>
    <t>AW00011357</t>
  </si>
  <si>
    <t>OMZHGpaXdUKopUctn0kHlw==</t>
  </si>
  <si>
    <t>474925f4-3872-4eb8-b482-f52c89db29a13131</t>
  </si>
  <si>
    <t>AW00011363</t>
  </si>
  <si>
    <t>/X7MOoN2Ak68PXrUlj8r5Q==</t>
  </si>
  <si>
    <t>474925f4-3872-4eb8-b482-f52c89db29a13132</t>
  </si>
  <si>
    <t>AW00011766</t>
  </si>
  <si>
    <t>3A2WTExeLUCjOgVgW7dKDg==</t>
  </si>
  <si>
    <t>474925f4-3872-4eb8-b482-f52c89db29a13133</t>
  </si>
  <si>
    <t>AW00011917</t>
  </si>
  <si>
    <t>3+TRNClqFUu/uzehFgjXeA==</t>
  </si>
  <si>
    <t>474925f4-3872-4eb8-b482-f52c89db29a13134</t>
  </si>
  <si>
    <t>AW00011998</t>
  </si>
  <si>
    <t>sWWNqenkhUylJ4YZw7wZgQ==</t>
  </si>
  <si>
    <t>474925f4-3872-4eb8-b482-f52c89db29a13135</t>
  </si>
  <si>
    <t>AW00013646</t>
  </si>
  <si>
    <t>KbjwXcYBI0iFya7UH8cCGQ==</t>
  </si>
  <si>
    <t>474925f4-3872-4eb8-b482-f52c89db29a13136</t>
  </si>
  <si>
    <t>AW00013969</t>
  </si>
  <si>
    <t>rcXMi85ns0Cjc4uGfex2JQ==</t>
  </si>
  <si>
    <t>474925f4-3872-4eb8-b482-f52c89db29a13137</t>
  </si>
  <si>
    <t>AW00013997</t>
  </si>
  <si>
    <t>8ZDXkkOslUqlUchO30wkuw==</t>
  </si>
  <si>
    <t>474925f4-3872-4eb8-b482-f52c89db29a13138</t>
  </si>
  <si>
    <t>AW00014010</t>
  </si>
  <si>
    <t>b3tAFB1WV0ueVrhVOQvM2Q==</t>
  </si>
  <si>
    <t>474925f4-3872-4eb8-b482-f52c89db29a13139</t>
  </si>
  <si>
    <t>AW00014128</t>
  </si>
  <si>
    <t>+7ehcGNlWEuWutRuwq6HiQ==</t>
  </si>
  <si>
    <t>474925f4-3872-4eb8-b482-f52c89db29a13140</t>
  </si>
  <si>
    <t>AW00014313</t>
  </si>
  <si>
    <t>7sH8B8h1akSc62mZzxdneA==</t>
  </si>
  <si>
    <t>474925f4-3872-4eb8-b482-f52c89db29a13141</t>
  </si>
  <si>
    <t>AW00015127</t>
  </si>
  <si>
    <t>jM88BIBGSU6bx9I8tLl31A==</t>
  </si>
  <si>
    <t>474925f4-3872-4eb8-b482-f52c89db29a13142</t>
  </si>
  <si>
    <t>AW00015210</t>
  </si>
  <si>
    <t>BTOtK+s0r0WT+1X86aTI/g==</t>
  </si>
  <si>
    <t>474925f4-3872-4eb8-b482-f52c89db29a13143</t>
  </si>
  <si>
    <t>AW00015236</t>
  </si>
  <si>
    <t>erdoH1PnZUK8AdnvWjFejw==</t>
  </si>
  <si>
    <t>474925f4-3872-4eb8-b482-f52c89db29a13144</t>
  </si>
  <si>
    <t>AW00015425</t>
  </si>
  <si>
    <t>7AOvTay/e06mc9b/3b33Fg==</t>
  </si>
  <si>
    <t>474925f4-3872-4eb8-b482-f52c89db29a13145</t>
  </si>
  <si>
    <t>AW00015435</t>
  </si>
  <si>
    <t>Qgpp4jj1/0enboLwz2unmw==</t>
  </si>
  <si>
    <t>474925f4-3872-4eb8-b482-f52c89db29a13146</t>
  </si>
  <si>
    <t>AW00015751</t>
  </si>
  <si>
    <t>nDTy4Ws6Qk28J/PuqmpECw==</t>
  </si>
  <si>
    <t>474925f4-3872-4eb8-b482-f52c89db29a13147</t>
  </si>
  <si>
    <t>AW00015788</t>
  </si>
  <si>
    <t>yThJCwzdOU2bGF7njYQqeA==</t>
  </si>
  <si>
    <t>474925f4-3872-4eb8-b482-f52c89db29a13148</t>
  </si>
  <si>
    <t>AW00015823</t>
  </si>
  <si>
    <t>ts+q2rV0iEWU0g/gkyGPCQ==</t>
  </si>
  <si>
    <t>474925f4-3872-4eb8-b482-f52c89db29a13149</t>
  </si>
  <si>
    <t>AW00016341</t>
  </si>
  <si>
    <t>qByaa1wC9U28TEvrK0WKgw==</t>
  </si>
  <si>
    <t>474925f4-3872-4eb8-b482-f52c89db29a13150</t>
  </si>
  <si>
    <t>AW00016518</t>
  </si>
  <si>
    <t>fTw12qw5REm4kExcjxyUyg==</t>
  </si>
  <si>
    <t>474925f4-3872-4eb8-b482-f52c89db29a13151</t>
  </si>
  <si>
    <t>AW00016611</t>
  </si>
  <si>
    <t>X2lUYdgc2UShFsr9OG9qCg==</t>
  </si>
  <si>
    <t>474925f4-3872-4eb8-b482-f52c89db29a13152</t>
  </si>
  <si>
    <t>AW00016620</t>
  </si>
  <si>
    <t>RL9xQ/d3MEenXEk8VMJ3bw==</t>
  </si>
  <si>
    <t>474925f4-3872-4eb8-b482-f52c89db29a13153</t>
  </si>
  <si>
    <t>AW00016919</t>
  </si>
  <si>
    <t>o21R8NTHJUS2VpMv/3z1Ig==</t>
  </si>
  <si>
    <t>474925f4-3872-4eb8-b482-f52c89db29a13154</t>
  </si>
  <si>
    <t>AW00017054</t>
  </si>
  <si>
    <t>TqDL87DvU0+/QBJDzJsRnA==</t>
  </si>
  <si>
    <t>474925f4-3872-4eb8-b482-f52c89db29a13155</t>
  </si>
  <si>
    <t>AW00017064</t>
  </si>
  <si>
    <t>Cw2xFTBgk0ujw3SgPcqpJQ==</t>
  </si>
  <si>
    <t>474925f4-3872-4eb8-b482-f52c89db29a13156</t>
  </si>
  <si>
    <t>AW00017074</t>
  </si>
  <si>
    <t>svJqRxvd4E62htDri/XA3g==</t>
  </si>
  <si>
    <t>474925f4-3872-4eb8-b482-f52c89db29a13157</t>
  </si>
  <si>
    <t>AW00017255</t>
  </si>
  <si>
    <t>2asa8sFnd0G9EgTzx5a2bg==</t>
  </si>
  <si>
    <t>474925f4-3872-4eb8-b482-f52c89db29a13158</t>
  </si>
  <si>
    <t>AW00017318</t>
  </si>
  <si>
    <t>vz8IIZfFuEeKI9XFOx5TZQ==</t>
  </si>
  <si>
    <t>474925f4-3872-4eb8-b482-f52c89db29a13159</t>
  </si>
  <si>
    <t>AW00017332</t>
  </si>
  <si>
    <t>DfDgwymS60OoS/1Yu/yvrg==</t>
  </si>
  <si>
    <t>474925f4-3872-4eb8-b482-f52c89db29a13160</t>
  </si>
  <si>
    <t>AW00017912</t>
  </si>
  <si>
    <t>BMa8ry879EKhTbncRatk7A==</t>
  </si>
  <si>
    <t>474925f4-3872-4eb8-b482-f52c89db29a13161</t>
  </si>
  <si>
    <t>AW00017919</t>
  </si>
  <si>
    <t>A0F8ORGgc0+ogQ84B7FGpw==</t>
  </si>
  <si>
    <t>474925f4-3872-4eb8-b482-f52c89db29a13162</t>
  </si>
  <si>
    <t>AW00018193</t>
  </si>
  <si>
    <t>sibfRFKK6ky4X4Yv0bYWSw==</t>
  </si>
  <si>
    <t>474925f4-3872-4eb8-b482-f52c89db29a13163</t>
  </si>
  <si>
    <t>AW00018203</t>
  </si>
  <si>
    <t>75Qh92KYcEuDOwAbdgxs6A==</t>
  </si>
  <si>
    <t>474925f4-3872-4eb8-b482-f52c89db29a13164</t>
  </si>
  <si>
    <t>AW00018249</t>
  </si>
  <si>
    <t>VdTg1kj9JUKNANNmRhOnAQ==</t>
  </si>
  <si>
    <t>474925f4-3872-4eb8-b482-f52c89db29a13165</t>
  </si>
  <si>
    <t>AW00018260</t>
  </si>
  <si>
    <t>DfsjsKNii0S7XMb/hBfFxA==</t>
  </si>
  <si>
    <t>474925f4-3872-4eb8-b482-f52c89db29a13166</t>
  </si>
  <si>
    <t>AW00018494</t>
  </si>
  <si>
    <t>BGcvFbwTqk28jXHDo9RUQQ==</t>
  </si>
  <si>
    <t>474925f4-3872-4eb8-b482-f52c89db29a13167</t>
  </si>
  <si>
    <t>AW00018495</t>
  </si>
  <si>
    <t>YYRUF4gSIUGSpqRZHh4UqQ==</t>
  </si>
  <si>
    <t>474925f4-3872-4eb8-b482-f52c89db29a13168</t>
  </si>
  <si>
    <t>AW00018691</t>
  </si>
  <si>
    <t>Sasbq7uHVUu9Sua3l7xF3g==</t>
  </si>
  <si>
    <t>474925f4-3872-4eb8-b482-f52c89db29a13169</t>
  </si>
  <si>
    <t>AW00019574</t>
  </si>
  <si>
    <t>Ykq+DEWNNE2aaymuuJ++yA==</t>
  </si>
  <si>
    <t>474925f4-3872-4eb8-b482-f52c89db29a13170</t>
  </si>
  <si>
    <t>AW00019628</t>
  </si>
  <si>
    <t>F5N7jS71mUq6m6TtDTyh6g==</t>
  </si>
  <si>
    <t>474925f4-3872-4eb8-b482-f52c89db29a13171</t>
  </si>
  <si>
    <t>AW00019672</t>
  </si>
  <si>
    <t>NKnnDhPLOUye69djR8KKZA==</t>
  </si>
  <si>
    <t>474925f4-3872-4eb8-b482-f52c89db29a13172</t>
  </si>
  <si>
    <t>AW00019675</t>
  </si>
  <si>
    <t>SQc9a8oLFUGw6l6dZwGKOw==</t>
  </si>
  <si>
    <t>474925f4-3872-4eb8-b482-f52c89db29a13173</t>
  </si>
  <si>
    <t>AW00019765</t>
  </si>
  <si>
    <t>911oUV02PECbe7lkh01K5g==</t>
  </si>
  <si>
    <t>474925f4-3872-4eb8-b482-f52c89db29a13174</t>
  </si>
  <si>
    <t>AW00020154</t>
  </si>
  <si>
    <t>v9ZQKC1e/kWS+/wBXJCCEA==</t>
  </si>
  <si>
    <t>474925f4-3872-4eb8-b482-f52c89db29a13175</t>
  </si>
  <si>
    <t>AW00020240</t>
  </si>
  <si>
    <t>X82iGUoAgkS5+jRWo9SwfQ==</t>
  </si>
  <si>
    <t>474925f4-3872-4eb8-b482-f52c89db29a13176</t>
  </si>
  <si>
    <t>AW00020424</t>
  </si>
  <si>
    <t>xTtTXPSZmUGSj35h1hbhog==</t>
  </si>
  <si>
    <t>474925f4-3872-4eb8-b482-f52c89db29a13177</t>
  </si>
  <si>
    <t>AW00020445</t>
  </si>
  <si>
    <t>ZydxB5qwnUOAH1y1+zziBw==</t>
  </si>
  <si>
    <t>474925f4-3872-4eb8-b482-f52c89db29a13178</t>
  </si>
  <si>
    <t>AW00020452</t>
  </si>
  <si>
    <t>vVQCgX56q0Wdta6t4tiGFQ==</t>
  </si>
  <si>
    <t>474925f4-3872-4eb8-b482-f52c89db29a13179</t>
  </si>
  <si>
    <t>AW00020615</t>
  </si>
  <si>
    <t>lgtLkrhdx0Sh88V9vv1WPA==</t>
  </si>
  <si>
    <t>474925f4-3872-4eb8-b482-f52c89db29a13180</t>
  </si>
  <si>
    <t>AW00021219</t>
  </si>
  <si>
    <t>M6c7HDCvXkelidhG3gENAA==</t>
  </si>
  <si>
    <t>474925f4-3872-4eb8-b482-f52c89db29a13181</t>
  </si>
  <si>
    <t>AW00021403</t>
  </si>
  <si>
    <t>KkMBwKXLsUuu7ALrjBRrsQ==</t>
  </si>
  <si>
    <t>474925f4-3872-4eb8-b482-f52c89db29a13182</t>
  </si>
  <si>
    <t>AW00021406</t>
  </si>
  <si>
    <t>58UfrZozck+Gl6rF4FfUVQ==</t>
  </si>
  <si>
    <t>474925f4-3872-4eb8-b482-f52c89db29a13183</t>
  </si>
  <si>
    <t>AW00021557</t>
  </si>
  <si>
    <t>zO+sq6oipku2RuFJok1thw==</t>
  </si>
  <si>
    <t>474925f4-3872-4eb8-b482-f52c89db29a13184</t>
  </si>
  <si>
    <t>AW00021949</t>
  </si>
  <si>
    <t>4KAevjR8Y0ykhWnpdPRZJw==</t>
  </si>
  <si>
    <t>474925f4-3872-4eb8-b482-f52c89db29a13185</t>
  </si>
  <si>
    <t>AW00022005</t>
  </si>
  <si>
    <t>ebA8CcQI2k6KrJmAuCSErA==</t>
  </si>
  <si>
    <t>474925f4-3872-4eb8-b482-f52c89db29a13186</t>
  </si>
  <si>
    <t>AW00022412</t>
  </si>
  <si>
    <t>1FL2zx1DcEOgueC0ks7LHw==</t>
  </si>
  <si>
    <t>474925f4-3872-4eb8-b482-f52c89db29a13187</t>
  </si>
  <si>
    <t>AW00023435</t>
  </si>
  <si>
    <t>dzLJ3FAtfU26czb7Phj7mw==</t>
  </si>
  <si>
    <t>474925f4-3872-4eb8-b482-f52c89db29a13188</t>
  </si>
  <si>
    <t>AW00023651</t>
  </si>
  <si>
    <t>3PlNJAVlNk+vxLnlXnFvZw==</t>
  </si>
  <si>
    <t>474925f4-3872-4eb8-b482-f52c89db29a13189</t>
  </si>
  <si>
    <t>AW00024006</t>
  </si>
  <si>
    <t>yPzekBuYkk+bFyjyPk+MXA==</t>
  </si>
  <si>
    <t>474925f4-3872-4eb8-b482-f52c89db29a13190</t>
  </si>
  <si>
    <t>AW00024165</t>
  </si>
  <si>
    <t>0kyEuldAEk2xskeEMZH1QA==</t>
  </si>
  <si>
    <t>474925f4-3872-4eb8-b482-f52c89db29a13191</t>
  </si>
  <si>
    <t>AW00024361</t>
  </si>
  <si>
    <t>UQdaUmIs+Um2mezpV1XQFg==</t>
  </si>
  <si>
    <t>474925f4-3872-4eb8-b482-f52c89db29a13192</t>
  </si>
  <si>
    <t>AW00024362</t>
  </si>
  <si>
    <t>yyIgzOpbhkOD13aJUfNw8A==</t>
  </si>
  <si>
    <t>474925f4-3872-4eb8-b482-f52c89db29a13193</t>
  </si>
  <si>
    <t>AW00024365</t>
  </si>
  <si>
    <t>LCKgbkpn4UGWADkhvIcT4Q==</t>
  </si>
  <si>
    <t>474925f4-3872-4eb8-b482-f52c89db29a13194</t>
  </si>
  <si>
    <t>AW00024369</t>
  </si>
  <si>
    <t>iY0HXOvQSUCCWfW2IpQNbw==</t>
  </si>
  <si>
    <t>474925f4-3872-4eb8-b482-f52c89db29a13195</t>
  </si>
  <si>
    <t>AW00024476</t>
  </si>
  <si>
    <t>N5AVeUkUb02YP7deDnCVHQ==</t>
  </si>
  <si>
    <t>474925f4-3872-4eb8-b482-f52c89db29a13196</t>
  </si>
  <si>
    <t>AW00024485</t>
  </si>
  <si>
    <t>0ZUcd40OakSFqJhpkiYlpg==</t>
  </si>
  <si>
    <t>474925f4-3872-4eb8-b482-f52c89db29a13197</t>
  </si>
  <si>
    <t>AW00024506</t>
  </si>
  <si>
    <t>YSGj54KDxkuUYtBeOVP+Ow==</t>
  </si>
  <si>
    <t>474925f4-3872-4eb8-b482-f52c89db29a13198</t>
  </si>
  <si>
    <t>AW00024902</t>
  </si>
  <si>
    <t>q2ikaam4XUaoatspHFC6Yw==</t>
  </si>
  <si>
    <t>474925f4-3872-4eb8-b482-f52c89db29a13199</t>
  </si>
  <si>
    <t>AW00025126</t>
  </si>
  <si>
    <t>OIJubXx4WEuIxfGE13QTGA==</t>
  </si>
  <si>
    <t>474925f4-3872-4eb8-b482-f52c89db29a13200</t>
  </si>
  <si>
    <t>AW00025269</t>
  </si>
  <si>
    <t>s6IDmXOJM0unEPOaiC5i4Q==</t>
  </si>
  <si>
    <t>474925f4-3872-4eb8-b482-f52c89db29a13201</t>
  </si>
  <si>
    <t>AW00025711</t>
  </si>
  <si>
    <t>vElsugwEIUWWJojiHXKGLQ==</t>
  </si>
  <si>
    <t>474925f4-3872-4eb8-b482-f52c89db29a13202</t>
  </si>
  <si>
    <t>AW00025815</t>
  </si>
  <si>
    <t>spVGyyvME0KZ2t12HnVs4Q==</t>
  </si>
  <si>
    <t>474925f4-3872-4eb8-b482-f52c89db29a13203</t>
  </si>
  <si>
    <t>AW00026131</t>
  </si>
  <si>
    <t>CIH/t+M0a0GuXY+dKx/fCQ==</t>
  </si>
  <si>
    <t>474925f4-3872-4eb8-b482-f52c89db29a13204</t>
  </si>
  <si>
    <t>AW00026161</t>
  </si>
  <si>
    <t>fj9+qDaM2kKgfQA9Vezvlg==</t>
  </si>
  <si>
    <t>474925f4-3872-4eb8-b482-f52c89db29a13205</t>
  </si>
  <si>
    <t>AW00026745</t>
  </si>
  <si>
    <t>Ki3QnYvqOEiZWb1Qa/7A8g==</t>
  </si>
  <si>
    <t>474925f4-3872-4eb8-b482-f52c89db29a13206</t>
  </si>
  <si>
    <t>AW00026967</t>
  </si>
  <si>
    <t>e4Fe/aa0nUO75I1aI7uMQw==</t>
  </si>
  <si>
    <t>474925f4-3872-4eb8-b482-f52c89db29a13207</t>
  </si>
  <si>
    <t>AW00027594</t>
  </si>
  <si>
    <t>qyXsadEI2kWC1MAbUospLA==</t>
  </si>
  <si>
    <t>474925f4-3872-4eb8-b482-f52c89db29a13208</t>
  </si>
  <si>
    <t>AW00027701</t>
  </si>
  <si>
    <t>bNDg1jRjPEaya9xarYI2cQ==</t>
  </si>
  <si>
    <t>474925f4-3872-4eb8-b482-f52c89db29a13209</t>
  </si>
  <si>
    <t>AW00027972</t>
  </si>
  <si>
    <t>bOmlWcxxuEKMolOliNEAMg==</t>
  </si>
  <si>
    <t>474925f4-3872-4eb8-b482-f52c89db29a13210</t>
  </si>
  <si>
    <t>AW00028202</t>
  </si>
  <si>
    <t>hlRz97FplEiQdM/zHr9dqg==</t>
  </si>
  <si>
    <t>474925f4-3872-4eb8-b482-f52c89db29a13211</t>
  </si>
  <si>
    <t>AW00028310</t>
  </si>
  <si>
    <t>H946clOpsE+5ebJYSn9E1g==</t>
  </si>
  <si>
    <t>474925f4-3872-4eb8-b482-f52c89db29a13212</t>
  </si>
  <si>
    <t>AW00028322</t>
  </si>
  <si>
    <t>CFTE2kWTIU22wpdfoUjZmQ==</t>
  </si>
  <si>
    <t>474925f4-3872-4eb8-b482-f52c89db29a13213</t>
  </si>
  <si>
    <t>AW00028946</t>
  </si>
  <si>
    <t>ymH6KdjOBE2aBRLuyMYlCQ==</t>
  </si>
  <si>
    <t>474925f4-3872-4eb8-b482-f52c89db29a13214</t>
  </si>
  <si>
    <t>AW00028953</t>
  </si>
  <si>
    <t>Iy52DaTrBkK7n/PscF+pQw==</t>
  </si>
  <si>
    <t>474925f4-3872-4eb8-b482-f52c89db29a13215</t>
  </si>
  <si>
    <t>AW00028955</t>
  </si>
  <si>
    <t>TFomzpZ+vkOG7Ia0n9b7eA==</t>
  </si>
  <si>
    <t>474925f4-3872-4eb8-b482-f52c89db29a13216</t>
  </si>
  <si>
    <t>AW00028960</t>
  </si>
  <si>
    <t>WJUCsg3FGkGQ1IvnNwfG3A==</t>
  </si>
  <si>
    <t>474925f4-3872-4eb8-b482-f52c89db29a13217</t>
  </si>
  <si>
    <t>AW00029081</t>
  </si>
  <si>
    <t>LZqGeT+40UiIZAYjfOcPVg==</t>
  </si>
  <si>
    <t>474925f4-3872-4eb8-b482-f52c89db29a13218</t>
  </si>
  <si>
    <t>AW00029460</t>
  </si>
  <si>
    <t>1FZFW2iGn0WfyCRQr9PqKA==</t>
  </si>
  <si>
    <t>474925f4-3872-4eb8-b482-f52c89db29a13219</t>
  </si>
  <si>
    <t>AW00011102</t>
  </si>
  <si>
    <t>KTQZLSTmvEmVosrefv9qWQ==</t>
  </si>
  <si>
    <t>474925f4-3872-4eb8-b482-f52c89db29a13220</t>
  </si>
  <si>
    <t>AW00011122</t>
  </si>
  <si>
    <t>B9UgE47vcUOZw/5xeD5Pww==</t>
  </si>
  <si>
    <t>474925f4-3872-4eb8-b482-f52c89db29a13221</t>
  </si>
  <si>
    <t>AW00011908</t>
  </si>
  <si>
    <t>nayadyQQoE2QwJbtm21fww==</t>
  </si>
  <si>
    <t>474925f4-3872-4eb8-b482-f52c89db29a13222</t>
  </si>
  <si>
    <t>AW00012000</t>
  </si>
  <si>
    <t>3gVTWtijl0u6fwhnnseZJg==</t>
  </si>
  <si>
    <t>474925f4-3872-4eb8-b482-f52c89db29a13223</t>
  </si>
  <si>
    <t>AW00012003</t>
  </si>
  <si>
    <t>PocBy+DEYEqCd2px/U5wJQ==</t>
  </si>
  <si>
    <t>474925f4-3872-4eb8-b482-f52c89db29a13224</t>
  </si>
  <si>
    <t>AW00012240</t>
  </si>
  <si>
    <t>x6rq3xMTxEqRlLoqjrI1Yw==</t>
  </si>
  <si>
    <t>474925f4-3872-4eb8-b482-f52c89db29a13225</t>
  </si>
  <si>
    <t>AW00012343</t>
  </si>
  <si>
    <t>Yvq0C3y4+U+V/lbx/sI1Xg==</t>
  </si>
  <si>
    <t>474925f4-3872-4eb8-b482-f52c89db29a13226</t>
  </si>
  <si>
    <t>AW00013002</t>
  </si>
  <si>
    <t>FH8Kj73HvUOTHh3nITeXKA==</t>
  </si>
  <si>
    <t>474925f4-3872-4eb8-b482-f52c89db29a13227</t>
  </si>
  <si>
    <t>AW00013109</t>
  </si>
  <si>
    <t>noRUe1QiDkuFzLf87unPNA==</t>
  </si>
  <si>
    <t>474925f4-3872-4eb8-b482-f52c89db29a13228</t>
  </si>
  <si>
    <t>AW00013117</t>
  </si>
  <si>
    <t>2Gz6JtlHSUyyG3g31oAF5w==</t>
  </si>
  <si>
    <t>474925f4-3872-4eb8-b482-f52c89db29a13229</t>
  </si>
  <si>
    <t>AW00013131</t>
  </si>
  <si>
    <t>sZHFY3N+zkqylxsWio2SBQ==</t>
  </si>
  <si>
    <t>474925f4-3872-4eb8-b482-f52c89db29a13230</t>
  </si>
  <si>
    <t>AW00013625</t>
  </si>
  <si>
    <t>y90TpuFmK0ydlkywuZvEPQ==</t>
  </si>
  <si>
    <t>474925f4-3872-4eb8-b482-f52c89db29a13231</t>
  </si>
  <si>
    <t>AW00013647</t>
  </si>
  <si>
    <t>0D8yrrftskmPTDgI8JkwcA==</t>
  </si>
  <si>
    <t>474925f4-3872-4eb8-b482-f52c89db29a13232</t>
  </si>
  <si>
    <t>AW00013995</t>
  </si>
  <si>
    <t>NsqzRrpnAkitLzvHl58QPQ==</t>
  </si>
  <si>
    <t>474925f4-3872-4eb8-b482-f52c89db29a13233</t>
  </si>
  <si>
    <t>AW00014011</t>
  </si>
  <si>
    <t>joDPT0qUgEq2nLxLCsxEVQ==</t>
  </si>
  <si>
    <t>474925f4-3872-4eb8-b482-f52c89db29a13234</t>
  </si>
  <si>
    <t>AW00014031</t>
  </si>
  <si>
    <t>9q13aSBxf0euL/AYHWzQgg==</t>
  </si>
  <si>
    <t>474925f4-3872-4eb8-b482-f52c89db29a13235</t>
  </si>
  <si>
    <t>AW00014124</t>
  </si>
  <si>
    <t>7QYFYiO0ZUSSVrQVgEgqUg==</t>
  </si>
  <si>
    <t>474925f4-3872-4eb8-b482-f52c89db29a13236</t>
  </si>
  <si>
    <t>AW00014231</t>
  </si>
  <si>
    <t>b130xqO+Q0mbdpLcklfBAQ==</t>
  </si>
  <si>
    <t>474925f4-3872-4eb8-b482-f52c89db29a13237</t>
  </si>
  <si>
    <t>AW00015126</t>
  </si>
  <si>
    <t>x+dPion+TEyVYukT53r8cg==</t>
  </si>
  <si>
    <t>474925f4-3872-4eb8-b482-f52c89db29a13238</t>
  </si>
  <si>
    <t>AW00015153</t>
  </si>
  <si>
    <t>WJL4RGY/6kG+bdtRnizj0g==</t>
  </si>
  <si>
    <t>474925f4-3872-4eb8-b482-f52c89db29a13239</t>
  </si>
  <si>
    <t>AW00015640</t>
  </si>
  <si>
    <t>4ys+m9fQBkqknkisGoZS+Q==</t>
  </si>
  <si>
    <t>474925f4-3872-4eb8-b482-f52c89db29a13240</t>
  </si>
  <si>
    <t>AW00015756</t>
  </si>
  <si>
    <t>Y0FSxsR0K0OBd7KfqkI6Cw==</t>
  </si>
  <si>
    <t>474925f4-3872-4eb8-b482-f52c89db29a13241</t>
  </si>
  <si>
    <t>AW00016703</t>
  </si>
  <si>
    <t>YQ1QGdIdP0a81XQJK35yoQ==</t>
  </si>
  <si>
    <t>474925f4-3872-4eb8-b482-f52c89db29a13242</t>
  </si>
  <si>
    <t>AW00016709</t>
  </si>
  <si>
    <t>1waY2siPbEm++yrrycpfxw==</t>
  </si>
  <si>
    <t>474925f4-3872-4eb8-b482-f52c89db29a13243</t>
  </si>
  <si>
    <t>AW00016738</t>
  </si>
  <si>
    <t>mrt2HT+xcUqXJWkuHW6cBQ==</t>
  </si>
  <si>
    <t>474925f4-3872-4eb8-b482-f52c89db29a13244</t>
  </si>
  <si>
    <t>AW00016928</t>
  </si>
  <si>
    <t>PlZiwMIQwEKqlkeZ786d2A==</t>
  </si>
  <si>
    <t>474925f4-3872-4eb8-b482-f52c89db29a13245</t>
  </si>
  <si>
    <t>AW00017060</t>
  </si>
  <si>
    <t>axk3q5zk+0GwrngYsZv3hw==</t>
  </si>
  <si>
    <t>474925f4-3872-4eb8-b482-f52c89db29a13246</t>
  </si>
  <si>
    <t>AW00017289</t>
  </si>
  <si>
    <t>o2d0aaaeGE6u9/r35eMKhg==</t>
  </si>
  <si>
    <t>474925f4-3872-4eb8-b482-f52c89db29a13247</t>
  </si>
  <si>
    <t>AW00017910</t>
  </si>
  <si>
    <t>Zoox3QhMgkeuLfcXN3L73g==</t>
  </si>
  <si>
    <t>474925f4-3872-4eb8-b482-f52c89db29a13248</t>
  </si>
  <si>
    <t>AW00018215</t>
  </si>
  <si>
    <t>p01ZRZ6VYUagjCZ1h/QDNQ==</t>
  </si>
  <si>
    <t>474925f4-3872-4eb8-b482-f52c89db29a13249</t>
  </si>
  <si>
    <t>AW00018247</t>
  </si>
  <si>
    <t>Z5sB5rv7gke/mhrrdJOK9g==</t>
  </si>
  <si>
    <t>474925f4-3872-4eb8-b482-f52c89db29a13250</t>
  </si>
  <si>
    <t>AW00018267</t>
  </si>
  <si>
    <t>lJr8coLB90umNFc9bWIJbg==</t>
  </si>
  <si>
    <t>474925f4-3872-4eb8-b482-f52c89db29a13251</t>
  </si>
  <si>
    <t>AW00018300</t>
  </si>
  <si>
    <t>nvqbPL/EUE+9Iku74HmsZA==</t>
  </si>
  <si>
    <t>474925f4-3872-4eb8-b482-f52c89db29a13252</t>
  </si>
  <si>
    <t>AW00018309</t>
  </si>
  <si>
    <t>UmCFlTJYlUyN4NauX4nG7A==</t>
  </si>
  <si>
    <t>474925f4-3872-4eb8-b482-f52c89db29a13253</t>
  </si>
  <si>
    <t>AW00018462</t>
  </si>
  <si>
    <t>coch9vnYiEGhqavSYFE8fg==</t>
  </si>
  <si>
    <t>474925f4-3872-4eb8-b482-f52c89db29a13254</t>
  </si>
  <si>
    <t>AW00019098</t>
  </si>
  <si>
    <t>siJErfGTeUe3TAT5HOIkRg==</t>
  </si>
  <si>
    <t>474925f4-3872-4eb8-b482-f52c89db29a13255</t>
  </si>
  <si>
    <t>AW00019772</t>
  </si>
  <si>
    <t>yFA0GsgWBEGwSNEo6AbUeA==</t>
  </si>
  <si>
    <t>474925f4-3872-4eb8-b482-f52c89db29a13256</t>
  </si>
  <si>
    <t>AW00019971</t>
  </si>
  <si>
    <t>bl0ddhvU6UmjFdn+O+wuiQ==</t>
  </si>
  <si>
    <t>474925f4-3872-4eb8-b482-f52c89db29a13257</t>
  </si>
  <si>
    <t>AW00020216</t>
  </si>
  <si>
    <t>aVitQlW4Ik2UvKd19wIUjg==</t>
  </si>
  <si>
    <t>474925f4-3872-4eb8-b482-f52c89db29a13258</t>
  </si>
  <si>
    <t>AW00020235</t>
  </si>
  <si>
    <t>i1ePmrMt+UmAC4tf6x/z3A==</t>
  </si>
  <si>
    <t>474925f4-3872-4eb8-b482-f52c89db29a13259</t>
  </si>
  <si>
    <t>AW00020823</t>
  </si>
  <si>
    <t>Y3R1XoklBkmbZF14XPWuBg==</t>
  </si>
  <si>
    <t>474925f4-3872-4eb8-b482-f52c89db29a13260</t>
  </si>
  <si>
    <t>AW00020992</t>
  </si>
  <si>
    <t>BwunYOoFJUimI69qq9aTHQ==</t>
  </si>
  <si>
    <t>474925f4-3872-4eb8-b482-f52c89db29a13261</t>
  </si>
  <si>
    <t>AW00020995</t>
  </si>
  <si>
    <t>RSOUFLTNWkm4IZyPRriTSg==</t>
  </si>
  <si>
    <t>474925f4-3872-4eb8-b482-f52c89db29a13262</t>
  </si>
  <si>
    <t>AW00021204</t>
  </si>
  <si>
    <t>0bCfH8DiSE+ekUKnE48rug==</t>
  </si>
  <si>
    <t>474925f4-3872-4eb8-b482-f52c89db29a13263</t>
  </si>
  <si>
    <t>AW00021897</t>
  </si>
  <si>
    <t>2XP8JWl6+UOzOHI2ov6hyQ==</t>
  </si>
  <si>
    <t>474925f4-3872-4eb8-b482-f52c89db29a13264</t>
  </si>
  <si>
    <t>AW00021960</t>
  </si>
  <si>
    <t>rvUqYglHoUqXhDD7bNfzbw==</t>
  </si>
  <si>
    <t>474925f4-3872-4eb8-b482-f52c89db29a13265</t>
  </si>
  <si>
    <t>AW00021980</t>
  </si>
  <si>
    <t>dZn4dKA9s0224NFESPRR7g==</t>
  </si>
  <si>
    <t>474925f4-3872-4eb8-b482-f52c89db29a13266</t>
  </si>
  <si>
    <t>AW00021993</t>
  </si>
  <si>
    <t>QXkQ7tXaTUOwXJkwRppHDg==</t>
  </si>
  <si>
    <t>474925f4-3872-4eb8-b482-f52c89db29a13267</t>
  </si>
  <si>
    <t>AW00022170</t>
  </si>
  <si>
    <t>QPnrM6GyzU2TspUk6bVGwQ==</t>
  </si>
  <si>
    <t>474925f4-3872-4eb8-b482-f52c89db29a13268</t>
  </si>
  <si>
    <t>AW00022180</t>
  </si>
  <si>
    <t>PnhO+2jcI0Cww5qnAxq0uQ==</t>
  </si>
  <si>
    <t>474925f4-3872-4eb8-b482-f52c89db29a13269</t>
  </si>
  <si>
    <t>AW00022583</t>
  </si>
  <si>
    <t>Z8o75HZrvUW07e0Y+c8IWg==</t>
  </si>
  <si>
    <t>474925f4-3872-4eb8-b482-f52c89db29a13270</t>
  </si>
  <si>
    <t>AW00023412</t>
  </si>
  <si>
    <t>7ekzbqjLZUigNMwujeVlyw==</t>
  </si>
  <si>
    <t>474925f4-3872-4eb8-b482-f52c89db29a13271</t>
  </si>
  <si>
    <t>AW00024895</t>
  </si>
  <si>
    <t>xAXfRs4yBkSwZqXiVjgfQQ==</t>
  </si>
  <si>
    <t>474925f4-3872-4eb8-b482-f52c89db29a13272</t>
  </si>
  <si>
    <t>AW00025108</t>
  </si>
  <si>
    <t>frLkJ7egOESjIni/2whNjw==</t>
  </si>
  <si>
    <t>474925f4-3872-4eb8-b482-f52c89db29a13273</t>
  </si>
  <si>
    <t>AW00025120</t>
  </si>
  <si>
    <t>aLnoErzb/0CVd2mUEE6SRQ==</t>
  </si>
  <si>
    <t>474925f4-3872-4eb8-b482-f52c89db29a13274</t>
  </si>
  <si>
    <t>AW00025238</t>
  </si>
  <si>
    <t>QFu2fRYwkE6LkXwYKiN+VA==</t>
  </si>
  <si>
    <t>474925f4-3872-4eb8-b482-f52c89db29a13275</t>
  </si>
  <si>
    <t>AW00025566</t>
  </si>
  <si>
    <t>E47cHNEfbkynLmdOsR+r8Q==</t>
  </si>
  <si>
    <t>474925f4-3872-4eb8-b482-f52c89db29a13276</t>
  </si>
  <si>
    <t>AW00025824</t>
  </si>
  <si>
    <t>hajgVsHt10WGezWAshNLFw==</t>
  </si>
  <si>
    <t>474925f4-3872-4eb8-b482-f52c89db29a13277</t>
  </si>
  <si>
    <t>AW00025832</t>
  </si>
  <si>
    <t>5DkA2e1VPUmbDlqycyi57Q==</t>
  </si>
  <si>
    <t>474925f4-3872-4eb8-b482-f52c89db29a13278</t>
  </si>
  <si>
    <t>AW00026033</t>
  </si>
  <si>
    <t>24AUWZWF90aXT0Ejg6uHwQ==</t>
  </si>
  <si>
    <t>474925f4-3872-4eb8-b482-f52c89db29a13279</t>
  </si>
  <si>
    <t>AW00026130</t>
  </si>
  <si>
    <t>8xqG580ufky/RLXoB+Sv0g==</t>
  </si>
  <si>
    <t>474925f4-3872-4eb8-b482-f52c89db29a13280</t>
  </si>
  <si>
    <t>AW00026149</t>
  </si>
  <si>
    <t>qSTfZAKc6Ey8xlpi7u/zsA==</t>
  </si>
  <si>
    <t>474925f4-3872-4eb8-b482-f52c89db29a13281</t>
  </si>
  <si>
    <t>AW00026204</t>
  </si>
  <si>
    <t>IvNgpMa6VkSANISN5MUgIQ==</t>
  </si>
  <si>
    <t>474925f4-3872-4eb8-b482-f52c89db29a13282</t>
  </si>
  <si>
    <t>AW00026374</t>
  </si>
  <si>
    <t>Mu8S25+lYkWPBruMZkDBPw==</t>
  </si>
  <si>
    <t>474925f4-3872-4eb8-b482-f52c89db29a13283</t>
  </si>
  <si>
    <t>AW00026431</t>
  </si>
  <si>
    <t>k6JY0446U0uLd3cnIerN2w==</t>
  </si>
  <si>
    <t>474925f4-3872-4eb8-b482-f52c89db29a13284</t>
  </si>
  <si>
    <t>AW00026653</t>
  </si>
  <si>
    <t>/RUf/PqWz06zzKcUez7klw==</t>
  </si>
  <si>
    <t>474925f4-3872-4eb8-b482-f52c89db29a13285</t>
  </si>
  <si>
    <t>AW00026659</t>
  </si>
  <si>
    <t>963vhHiGrUWz0HtQttLQGg==</t>
  </si>
  <si>
    <t>474925f4-3872-4eb8-b482-f52c89db29a13286</t>
  </si>
  <si>
    <t>AW00026668</t>
  </si>
  <si>
    <t>Zmnu4p9lS0KDvuhxeZA+SQ==</t>
  </si>
  <si>
    <t>474925f4-3872-4eb8-b482-f52c89db29a13287</t>
  </si>
  <si>
    <t>AW00026758</t>
  </si>
  <si>
    <t>vkCLCGonkEmdeLJ+BoRoJQ==</t>
  </si>
  <si>
    <t>474925f4-3872-4eb8-b482-f52c89db29a13288</t>
  </si>
  <si>
    <t>AW00026773</t>
  </si>
  <si>
    <t>oqvHkrI8U0eq3LeFx2UNQw==</t>
  </si>
  <si>
    <t>474925f4-3872-4eb8-b482-f52c89db29a13289</t>
  </si>
  <si>
    <t>AW00027358</t>
  </si>
  <si>
    <t>Epbqh54ua0a4KyYe2Yc/iQ==</t>
  </si>
  <si>
    <t>474925f4-3872-4eb8-b482-f52c89db29a13290</t>
  </si>
  <si>
    <t>AW00027359</t>
  </si>
  <si>
    <t>hQY5pZPSV06Ay7pthTfl2A==</t>
  </si>
  <si>
    <t>474925f4-3872-4eb8-b482-f52c89db29a13291</t>
  </si>
  <si>
    <t>AW00027482</t>
  </si>
  <si>
    <t>3KxjZNRvnEKu9fuAx3bmNg==</t>
  </si>
  <si>
    <t>474925f4-3872-4eb8-b482-f52c89db29a13292</t>
  </si>
  <si>
    <t>AW00027705</t>
  </si>
  <si>
    <t>k7x9gjadlkSIqlYCCmgMaw==</t>
  </si>
  <si>
    <t>474925f4-3872-4eb8-b482-f52c89db29a13293</t>
  </si>
  <si>
    <t>AW00027867</t>
  </si>
  <si>
    <t>6T0TmM0GvUKgC22A35KCdg==</t>
  </si>
  <si>
    <t>474925f4-3872-4eb8-b482-f52c89db29a13294</t>
  </si>
  <si>
    <t>AW00028103</t>
  </si>
  <si>
    <t>LOOPKaiP8UG0dQqhkR4T5A==</t>
  </si>
  <si>
    <t>474925f4-3872-4eb8-b482-f52c89db29a13295</t>
  </si>
  <si>
    <t>AW00028119</t>
  </si>
  <si>
    <t>RHazjF58CE+lSvvQ+/kZqQ==</t>
  </si>
  <si>
    <t>474925f4-3872-4eb8-b482-f52c89db29a13296</t>
  </si>
  <si>
    <t>AW00028324</t>
  </si>
  <si>
    <t>TqzU2h2r9EeqqawTu9zFOQ==</t>
  </si>
  <si>
    <t>474925f4-3872-4eb8-b482-f52c89db29a13297</t>
  </si>
  <si>
    <t>AW00028488</t>
  </si>
  <si>
    <t>RAi9z8hFC0WDZfTGHLFWdw==</t>
  </si>
  <si>
    <t>474925f4-3872-4eb8-b482-f52c89db29a13298</t>
  </si>
  <si>
    <t>AW00028533</t>
  </si>
  <si>
    <t>rnwLkGBQ6kaehFwOa3dHGA==</t>
  </si>
  <si>
    <t>474925f4-3872-4eb8-b482-f52c89db29a13299</t>
  </si>
  <si>
    <t>AW00028935</t>
  </si>
  <si>
    <t>/lHb8+h9VECOHtYq7gW7XQ==</t>
  </si>
  <si>
    <t>474925f4-3872-4eb8-b482-f52c89db29a13300</t>
  </si>
  <si>
    <t>AW00028944</t>
  </si>
  <si>
    <t>xOkuaTJFHUOlyRIrnq+gLg==</t>
  </si>
  <si>
    <t>474925f4-3872-4eb8-b482-f52c89db29a13301</t>
  </si>
  <si>
    <t>AW00028962</t>
  </si>
  <si>
    <t>zSjQOWr2102PoLOfPXnX5A==</t>
  </si>
  <si>
    <t>474925f4-3872-4eb8-b482-f52c89db29a13302</t>
  </si>
  <si>
    <t>AW00029101</t>
  </si>
  <si>
    <t>+8f/Js/DwEiK0zH5UbhNyQ==</t>
  </si>
  <si>
    <t>474925f4-3872-4eb8-b482-f52c89db29a13303</t>
  </si>
  <si>
    <t>AW00029119</t>
  </si>
  <si>
    <t>AVBKbyoa0UeRqQCokzIkyA==</t>
  </si>
  <si>
    <t>474925f4-3872-4eb8-b482-f52c89db29a13304</t>
  </si>
  <si>
    <t>AW00029343</t>
  </si>
  <si>
    <t>y2ypAu7O6EOXpRjBXZAqIg==</t>
  </si>
  <si>
    <t>474925f4-3872-4eb8-b482-f52c89db29a13305</t>
  </si>
  <si>
    <t>AW00011009</t>
  </si>
  <si>
    <t>f8JPqoy3I0K9us/T49+IhA==</t>
  </si>
  <si>
    <t>474925f4-3872-4eb8-b482-f52c89db29a13306</t>
  </si>
  <si>
    <t>AW00011072</t>
  </si>
  <si>
    <t>vxlHqzBdXkqJ288EYy1kWw==</t>
  </si>
  <si>
    <t>474925f4-3872-4eb8-b482-f52c89db29a13307</t>
  </si>
  <si>
    <t>AW00011116</t>
  </si>
  <si>
    <t>4RFuARbQMEG9kgn0Gx+7tA==</t>
  </si>
  <si>
    <t>474925f4-3872-4eb8-b482-f52c89db29a13308</t>
  </si>
  <si>
    <t>AW00011151</t>
  </si>
  <si>
    <t>v41K/w1mVkyctIQFLHax7Q==</t>
  </si>
  <si>
    <t>474925f4-3872-4eb8-b482-f52c89db29a13309</t>
  </si>
  <si>
    <t>AW00011459</t>
  </si>
  <si>
    <t>tK4soaX/IEC8xvy38MKaSw==</t>
  </si>
  <si>
    <t>474925f4-3872-4eb8-b482-f52c89db29a13310</t>
  </si>
  <si>
    <t>AW00011763</t>
  </si>
  <si>
    <t>T7+IJCGznkqLLxA2RhcbJg==</t>
  </si>
  <si>
    <t>474925f4-3872-4eb8-b482-f52c89db29a13311</t>
  </si>
  <si>
    <t>AW00011946</t>
  </si>
  <si>
    <t>X+x/Yc77d0eVDXPo/tD4Eg==</t>
  </si>
  <si>
    <t>474925f4-3872-4eb8-b482-f52c89db29a13312</t>
  </si>
  <si>
    <t>AW00012675</t>
  </si>
  <si>
    <t>zBYTYyo/IUqHNBGX1Udicw==</t>
  </si>
  <si>
    <t>474925f4-3872-4eb8-b482-f52c89db29a13313</t>
  </si>
  <si>
    <t>AW00013043</t>
  </si>
  <si>
    <t>Ar6KLL4kqEWU+xa1tIHl/A==</t>
  </si>
  <si>
    <t>474925f4-3872-4eb8-b482-f52c89db29a13314</t>
  </si>
  <si>
    <t>AW00013075</t>
  </si>
  <si>
    <t>a0WS6y5TlUWc/FvePGrH0g==</t>
  </si>
  <si>
    <t>474925f4-3872-4eb8-b482-f52c89db29a13315</t>
  </si>
  <si>
    <t>AW00013616</t>
  </si>
  <si>
    <t>+ScfNOa4BU+nwwe8jm/I+g==</t>
  </si>
  <si>
    <t>474925f4-3872-4eb8-b482-f52c89db29a13316</t>
  </si>
  <si>
    <t>AW00014055</t>
  </si>
  <si>
    <t>d9GU0/suTUqB5pUTpcMIdg==</t>
  </si>
  <si>
    <t>474925f4-3872-4eb8-b482-f52c89db29a13317</t>
  </si>
  <si>
    <t>AW00014218</t>
  </si>
  <si>
    <t>lnCpdRnWXEqELYObIdl/rg==</t>
  </si>
  <si>
    <t>474925f4-3872-4eb8-b482-f52c89db29a13318</t>
  </si>
  <si>
    <t>AW00014301</t>
  </si>
  <si>
    <t>7W7FEePifk6lDwH9JVQDBg==</t>
  </si>
  <si>
    <t>474925f4-3872-4eb8-b482-f52c89db29a13319</t>
  </si>
  <si>
    <t>AW00014320</t>
  </si>
  <si>
    <t>PJULU6muSk2RpTYF0oG5mg==</t>
  </si>
  <si>
    <t>474925f4-3872-4eb8-b482-f52c89db29a13320</t>
  </si>
  <si>
    <t>AW00014518</t>
  </si>
  <si>
    <t>UWraUfuBw0aX7RZ4hmchqQ==</t>
  </si>
  <si>
    <t>474925f4-3872-4eb8-b482-f52c89db29a13321</t>
  </si>
  <si>
    <t>AW00014677</t>
  </si>
  <si>
    <t>/OAPOKT370ePhSNCW46BVQ==</t>
  </si>
  <si>
    <t>474925f4-3872-4eb8-b482-f52c89db29a13322</t>
  </si>
  <si>
    <t>AW00014683</t>
  </si>
  <si>
    <t>kvGWoEvVNk60/A6o4tvbow==</t>
  </si>
  <si>
    <t>474925f4-3872-4eb8-b482-f52c89db29a13323</t>
  </si>
  <si>
    <t>AW00015131</t>
  </si>
  <si>
    <t>AuENzmEhDEW9owEnwIYmHg==</t>
  </si>
  <si>
    <t>474925f4-3872-4eb8-b482-f52c89db29a13324</t>
  </si>
  <si>
    <t>AW00015235</t>
  </si>
  <si>
    <t>hP+Z4JOxV02BuMp6h7F1/Q==</t>
  </si>
  <si>
    <t>474925f4-3872-4eb8-b482-f52c89db29a13325</t>
  </si>
  <si>
    <t>AW00015237</t>
  </si>
  <si>
    <t>xL3lIbqZp0STDhn5pmyoDw==</t>
  </si>
  <si>
    <t>474925f4-3872-4eb8-b482-f52c89db29a13326</t>
  </si>
  <si>
    <t>AW00015590</t>
  </si>
  <si>
    <t>XfZvrO+uS0iVkSjL8yNycg==</t>
  </si>
  <si>
    <t>474925f4-3872-4eb8-b482-f52c89db29a13327</t>
  </si>
  <si>
    <t>AW00015605</t>
  </si>
  <si>
    <t>0KluYYgOSEWM3sHIVKAvqw==</t>
  </si>
  <si>
    <t>474925f4-3872-4eb8-b482-f52c89db29a13328</t>
  </si>
  <si>
    <t>AW00015757</t>
  </si>
  <si>
    <t>FQ1pE0r/eUm6T/brO0VPtg==</t>
  </si>
  <si>
    <t>474925f4-3872-4eb8-b482-f52c89db29a13329</t>
  </si>
  <si>
    <t>AW00015767</t>
  </si>
  <si>
    <t>PKqMs3p6c0CXvlb5qe6BqA==</t>
  </si>
  <si>
    <t>474925f4-3872-4eb8-b482-f52c89db29a13330</t>
  </si>
  <si>
    <t>AW00016486</t>
  </si>
  <si>
    <t>+roOfRSs50CrtA9hgEGFEw==</t>
  </si>
  <si>
    <t>474925f4-3872-4eb8-b482-f52c89db29a13331</t>
  </si>
  <si>
    <t>AW00017237</t>
  </si>
  <si>
    <t>u1UC59JSHE+HyZeuD5i2Iw==</t>
  </si>
  <si>
    <t>474925f4-3872-4eb8-b482-f52c89db29a13332</t>
  </si>
  <si>
    <t>AW00017500</t>
  </si>
  <si>
    <t>0L7c2WRCe06ZD7kLdCdJ0g==</t>
  </si>
  <si>
    <t>474925f4-3872-4eb8-b482-f52c89db29a13333</t>
  </si>
  <si>
    <t>AW00017728</t>
  </si>
  <si>
    <t>haPiPUBkmEGunLhgGYZtKw==</t>
  </si>
  <si>
    <t>474925f4-3872-4eb8-b482-f52c89db29a13334</t>
  </si>
  <si>
    <t>AW00018216</t>
  </si>
  <si>
    <t>mXUbVkbTZ0GPuHv0fxN5ug==</t>
  </si>
  <si>
    <t>474925f4-3872-4eb8-b482-f52c89db29a13335</t>
  </si>
  <si>
    <t>AW00018307</t>
  </si>
  <si>
    <t>BIeeI4SiV0WHk3e7roM7sA==</t>
  </si>
  <si>
    <t>474925f4-3872-4eb8-b482-f52c89db29a13336</t>
  </si>
  <si>
    <t>AW00019954</t>
  </si>
  <si>
    <t>6+bUoTx2xEqpHjHpMlj1qg==</t>
  </si>
  <si>
    <t>474925f4-3872-4eb8-b482-f52c89db29a13337</t>
  </si>
  <si>
    <t>AW00020608</t>
  </si>
  <si>
    <t>zkwUQCHJzUiT8LqEYuaYxQ==</t>
  </si>
  <si>
    <t>474925f4-3872-4eb8-b482-f52c89db29a13338</t>
  </si>
  <si>
    <t>AW00021554</t>
  </si>
  <si>
    <t>Xyi2xd46XUK3lG55fooTiw==</t>
  </si>
  <si>
    <t>474925f4-3872-4eb8-b482-f52c89db29a13339</t>
  </si>
  <si>
    <t>AW00021954</t>
  </si>
  <si>
    <t>XEao4mhZR0W69E+z1TxptQ==</t>
  </si>
  <si>
    <t>474925f4-3872-4eb8-b482-f52c89db29a13340</t>
  </si>
  <si>
    <t>AW00021957</t>
  </si>
  <si>
    <t>wIK+bg6CC06d4hm3Izb9og==</t>
  </si>
  <si>
    <t>474925f4-3872-4eb8-b482-f52c89db29a13341</t>
  </si>
  <si>
    <t>AW00021964</t>
  </si>
  <si>
    <t>5XSc0VlJtEuLOpVC7BWEow==</t>
  </si>
  <si>
    <t>474925f4-3872-4eb8-b482-f52c89db29a13342</t>
  </si>
  <si>
    <t>AW00021991</t>
  </si>
  <si>
    <t>vVU9cJx7jUudiXM9M2Z1fQ==</t>
  </si>
  <si>
    <t>474925f4-3872-4eb8-b482-f52c89db29a13343</t>
  </si>
  <si>
    <t>AW00021997</t>
  </si>
  <si>
    <t>GhsfXiNH50uM45ww6qZUmA==</t>
  </si>
  <si>
    <t>474925f4-3872-4eb8-b482-f52c89db29a13344</t>
  </si>
  <si>
    <t>AW00022860</t>
  </si>
  <si>
    <t>CKaSbt7RJU+AauytVm5OJA==</t>
  </si>
  <si>
    <t>474925f4-3872-4eb8-b482-f52c89db29a13345</t>
  </si>
  <si>
    <t>AW00022933</t>
  </si>
  <si>
    <t>1c/+O5NDK06gl2iu+brDgg==</t>
  </si>
  <si>
    <t>474925f4-3872-4eb8-b482-f52c89db29a13346</t>
  </si>
  <si>
    <t>AW00022973</t>
  </si>
  <si>
    <t>jU6GXwt6/0iC384amVHBow==</t>
  </si>
  <si>
    <t>474925f4-3872-4eb8-b482-f52c89db29a13347</t>
  </si>
  <si>
    <t>AW00023525</t>
  </si>
  <si>
    <t>YougU6frE0CZWeRHLMXjpQ==</t>
  </si>
  <si>
    <t>474925f4-3872-4eb8-b482-f52c89db29a13348</t>
  </si>
  <si>
    <t>AW00024471</t>
  </si>
  <si>
    <t>jqwLbiC5lUq0+VQFzpstUg==</t>
  </si>
  <si>
    <t>474925f4-3872-4eb8-b482-f52c89db29a13349</t>
  </si>
  <si>
    <t>AW00024598</t>
  </si>
  <si>
    <t>Mj110ObmUEKP4SAMnNJAmA==</t>
  </si>
  <si>
    <t>474925f4-3872-4eb8-b482-f52c89db29a13350</t>
  </si>
  <si>
    <t>AW00025129</t>
  </si>
  <si>
    <t>JY8aOgiQdUeU84deNVF0tA==</t>
  </si>
  <si>
    <t>474925f4-3872-4eb8-b482-f52c89db29a13351</t>
  </si>
  <si>
    <t>AW00025266</t>
  </si>
  <si>
    <t>1OwSEDSfSEi4MckjH9Amrg==</t>
  </si>
  <si>
    <t>474925f4-3872-4eb8-b482-f52c89db29a13352</t>
  </si>
  <si>
    <t>AW00025706</t>
  </si>
  <si>
    <t>mgAkCg7e6ESZYMmZ3Nt2Hg==</t>
  </si>
  <si>
    <t>474925f4-3872-4eb8-b482-f52c89db29a13353</t>
  </si>
  <si>
    <t>AW00025813</t>
  </si>
  <si>
    <t>KoWJzq0qrU+9Sc9ufSx5zQ==</t>
  </si>
  <si>
    <t>474925f4-3872-4eb8-b482-f52c89db29a13354</t>
  </si>
  <si>
    <t>AW00026135</t>
  </si>
  <si>
    <t>IxMg34d600aZnKrxv8+rnA==</t>
  </si>
  <si>
    <t>474925f4-3872-4eb8-b482-f52c89db29a13355</t>
  </si>
  <si>
    <t>AW00026188</t>
  </si>
  <si>
    <t>VXXP8gLwhU+SKrVwr29edA==</t>
  </si>
  <si>
    <t>474925f4-3872-4eb8-b482-f52c89db29a13356</t>
  </si>
  <si>
    <t>AW00026764</t>
  </si>
  <si>
    <t>0Q8NNbjSukKMMfo/Oa/X3w==</t>
  </si>
  <si>
    <t>474925f4-3872-4eb8-b482-f52c89db29a13357</t>
  </si>
  <si>
    <t>AW00027589</t>
  </si>
  <si>
    <t>MINeinyclUqe00p1CetDfg==</t>
  </si>
  <si>
    <t>474925f4-3872-4eb8-b482-f52c89db29a13358</t>
  </si>
  <si>
    <t>AW00027590</t>
  </si>
  <si>
    <t>m8mGdCYx30SxmiLgxDm57A==</t>
  </si>
  <si>
    <t>474925f4-3872-4eb8-b482-f52c89db29a13359</t>
  </si>
  <si>
    <t>AW00027695</t>
  </si>
  <si>
    <t>XnEP9A3M+UiGBhgMcaGaEw==</t>
  </si>
  <si>
    <t>474925f4-3872-4eb8-b482-f52c89db29a13360</t>
  </si>
  <si>
    <t>AW00028348</t>
  </si>
  <si>
    <t>A4oHRrB6bkeZ94hNtbrUBw==</t>
  </si>
  <si>
    <t>474925f4-3872-4eb8-b482-f52c89db29a13361</t>
  </si>
  <si>
    <t>AW00028715</t>
  </si>
  <si>
    <t>WAwvv1SspU6HIHuQtcrdZA==</t>
  </si>
  <si>
    <t>474925f4-3872-4eb8-b482-f52c89db29a13362</t>
  </si>
  <si>
    <t>AW00028942</t>
  </si>
  <si>
    <t>iuCDpnyHyUyPynCAgXiOjw==</t>
  </si>
  <si>
    <t>474925f4-3872-4eb8-b482-f52c89db29a13363</t>
  </si>
  <si>
    <t>AW00029309</t>
  </si>
  <si>
    <t>FYhN3BXrPECJKqBq33g3uA==</t>
  </si>
  <si>
    <t>474925f4-3872-4eb8-b482-f52c89db29a13364</t>
  </si>
  <si>
    <t>AW00029317</t>
  </si>
  <si>
    <t>1L/FXMkmfUid/2OuCGULLQ==</t>
  </si>
  <si>
    <t>474925f4-3872-4eb8-b482-f52c89db29a13365</t>
  </si>
  <si>
    <t>AW00011895</t>
  </si>
  <si>
    <t>klx6Z7w9aEmdVHjbu2+dLA==</t>
  </si>
  <si>
    <t>474925f4-3872-4eb8-b482-f52c89db29a13366</t>
  </si>
  <si>
    <t>AW00011907</t>
  </si>
  <si>
    <t>sn5Lvo7WdkOrA8tLnftipg==</t>
  </si>
  <si>
    <t>474925f4-3872-4eb8-b482-f52c89db29a13367</t>
  </si>
  <si>
    <t>AW00012250</t>
  </si>
  <si>
    <t>oj0aZYiRqUOjDUzPLjFJ0w==</t>
  </si>
  <si>
    <t>474925f4-3872-4eb8-b482-f52c89db29a13368</t>
  </si>
  <si>
    <t>AW00012252</t>
  </si>
  <si>
    <t>fgKvlhAB9EKnlf01nFmLWw==</t>
  </si>
  <si>
    <t>474925f4-3872-4eb8-b482-f52c89db29a13369</t>
  </si>
  <si>
    <t>AW00012695</t>
  </si>
  <si>
    <t>MJ8Sz+l5kE2orKAim2ELXQ==</t>
  </si>
  <si>
    <t>474925f4-3872-4eb8-b482-f52c89db29a13370</t>
  </si>
  <si>
    <t>AW00012696</t>
  </si>
  <si>
    <t>TccjJoTer0SWU040Tbictw==</t>
  </si>
  <si>
    <t>474925f4-3872-4eb8-b482-f52c89db29a13371</t>
  </si>
  <si>
    <t>AW00013110</t>
  </si>
  <si>
    <t>h5hsQAEcyESylQFf/PH//g==</t>
  </si>
  <si>
    <t>474925f4-3872-4eb8-b482-f52c89db29a13372</t>
  </si>
  <si>
    <t>AW00013157</t>
  </si>
  <si>
    <t>c8ICp+64XEmYotFEKD6vEA==</t>
  </si>
  <si>
    <t>474925f4-3872-4eb8-b482-f52c89db29a13373</t>
  </si>
  <si>
    <t>AW00013520</t>
  </si>
  <si>
    <t>fZVOstroK0KkScDD5ZnxMg==</t>
  </si>
  <si>
    <t>474925f4-3872-4eb8-b482-f52c89db29a13374</t>
  </si>
  <si>
    <t>AW00014008</t>
  </si>
  <si>
    <t>wsBIJgqfMkuFe7q1ENvxCg==</t>
  </si>
  <si>
    <t>474925f4-3872-4eb8-b482-f52c89db29a13375</t>
  </si>
  <si>
    <t>AW00014014</t>
  </si>
  <si>
    <t>chhNvXavuUSURzJRScLl8A==</t>
  </si>
  <si>
    <t>474925f4-3872-4eb8-b482-f52c89db29a13376</t>
  </si>
  <si>
    <t>AW00014067</t>
  </si>
  <si>
    <t>AXF9G99JS0y7Hl0cYyLcHQ==</t>
  </si>
  <si>
    <t>474925f4-3872-4eb8-b482-f52c89db29a13377</t>
  </si>
  <si>
    <t>AW00014264</t>
  </si>
  <si>
    <t>uthovq7c9E2GsE8PmYWejg==</t>
  </si>
  <si>
    <t>474925f4-3872-4eb8-b482-f52c89db29a13378</t>
  </si>
  <si>
    <t>AW00014676</t>
  </si>
  <si>
    <t>YXuw2v+88kWpSo3kX58s0Q==</t>
  </si>
  <si>
    <t>474925f4-3872-4eb8-b482-f52c89db29a13379</t>
  </si>
  <si>
    <t>AW00014854</t>
  </si>
  <si>
    <t>d2E4g+M/7UCQIWQTps2Q0Q==</t>
  </si>
  <si>
    <t>474925f4-3872-4eb8-b482-f52c89db29a13380</t>
  </si>
  <si>
    <t>AW00015027</t>
  </si>
  <si>
    <t>F0rDs2QcEEORDN+xPNdRWA==</t>
  </si>
  <si>
    <t>474925f4-3872-4eb8-b482-f52c89db29a13381</t>
  </si>
  <si>
    <t>AW00015044</t>
  </si>
  <si>
    <t>FqggXJz7tUiJHuOUrIJBzw==</t>
  </si>
  <si>
    <t>474925f4-3872-4eb8-b482-f52c89db29a13382</t>
  </si>
  <si>
    <t>AW00015434</t>
  </si>
  <si>
    <t>VMwh9wnf9UOZ13VFmXeiHQ==</t>
  </si>
  <si>
    <t>474925f4-3872-4eb8-b482-f52c89db29a13383</t>
  </si>
  <si>
    <t>AW00015791</t>
  </si>
  <si>
    <t>6zN6zJ9MRU+b45ZM6PdBMA==</t>
  </si>
  <si>
    <t>474925f4-3872-4eb8-b482-f52c89db29a13384</t>
  </si>
  <si>
    <t>AW00016483</t>
  </si>
  <si>
    <t>QAWCRB5auEKAKW4lXj4KoA==</t>
  </si>
  <si>
    <t>474925f4-3872-4eb8-b482-f52c89db29a13385</t>
  </si>
  <si>
    <t>AW00016636</t>
  </si>
  <si>
    <t>3BszdnRWrE+wXMXqS+w7uw==</t>
  </si>
  <si>
    <t>474925f4-3872-4eb8-b482-f52c89db29a13386</t>
  </si>
  <si>
    <t>AW00016639</t>
  </si>
  <si>
    <t>BMQd4qCXtESnWev8Qeui/A==</t>
  </si>
  <si>
    <t>474925f4-3872-4eb8-b482-f52c89db29a13387</t>
  </si>
  <si>
    <t>AW00016659</t>
  </si>
  <si>
    <t>bSAJ8SZQOk+kv8m1qJLz+g==</t>
  </si>
  <si>
    <t>474925f4-3872-4eb8-b482-f52c89db29a13388</t>
  </si>
  <si>
    <t>AW00016664</t>
  </si>
  <si>
    <t>cnIrXDakJkqilbu9lCJTsw==</t>
  </si>
  <si>
    <t>474925f4-3872-4eb8-b482-f52c89db29a13389</t>
  </si>
  <si>
    <t>AW00017050</t>
  </si>
  <si>
    <t>R4fq0n+nk0GYRa07usIHpA==</t>
  </si>
  <si>
    <t>474925f4-3872-4eb8-b482-f52c89db29a13390</t>
  </si>
  <si>
    <t>AW00017725</t>
  </si>
  <si>
    <t>i4vvwzW9A0G+Gu7ZYnhZjQ==</t>
  </si>
  <si>
    <t>474925f4-3872-4eb8-b482-f52c89db29a13391</t>
  </si>
  <si>
    <t>AW00017733</t>
  </si>
  <si>
    <t>MP71a++/ukK+R/Ubmg85AQ==</t>
  </si>
  <si>
    <t>474925f4-3872-4eb8-b482-f52c89db29a13392</t>
  </si>
  <si>
    <t>AW00017920</t>
  </si>
  <si>
    <t>J0J7UVZIkUO9/ag/9vx1lg==</t>
  </si>
  <si>
    <t>474925f4-3872-4eb8-b482-f52c89db29a13393</t>
  </si>
  <si>
    <t>AW00018209</t>
  </si>
  <si>
    <t>IM5PynU0z0S/JClU88NHcw==</t>
  </si>
  <si>
    <t>474925f4-3872-4eb8-b482-f52c89db29a13394</t>
  </si>
  <si>
    <t>AW00018469</t>
  </si>
  <si>
    <t>zUECSVgBmEmL99eMjJnwSA==</t>
  </si>
  <si>
    <t>474925f4-3872-4eb8-b482-f52c89db29a13395</t>
  </si>
  <si>
    <t>AW00018486</t>
  </si>
  <si>
    <t>3ynyvcl+yEaiQfOS30gqzw==</t>
  </si>
  <si>
    <t>474925f4-3872-4eb8-b482-f52c89db29a13396</t>
  </si>
  <si>
    <t>AW00019097</t>
  </si>
  <si>
    <t>tZf0Md8nHki3J9FKFwNV2A==</t>
  </si>
  <si>
    <t>474925f4-3872-4eb8-b482-f52c89db29a13397</t>
  </si>
  <si>
    <t>AW00019611</t>
  </si>
  <si>
    <t>duX5xC+zvUmLg7RU01+EZw==</t>
  </si>
  <si>
    <t>474925f4-3872-4eb8-b482-f52c89db29a13398</t>
  </si>
  <si>
    <t>AW00019752</t>
  </si>
  <si>
    <t>alqPXdFrYU2k8vak8Dq4XQ==</t>
  </si>
  <si>
    <t>474925f4-3872-4eb8-b482-f52c89db29a13399</t>
  </si>
  <si>
    <t>AW00019976</t>
  </si>
  <si>
    <t>s5Ul+FSZm02/8TTQZyVuZA==</t>
  </si>
  <si>
    <t>474925f4-3872-4eb8-b482-f52c89db29a13400</t>
  </si>
  <si>
    <t>AW00020256</t>
  </si>
  <si>
    <t>HBRpKlibCk+wOssKtlnwQw==</t>
  </si>
  <si>
    <t>474925f4-3872-4eb8-b482-f52c89db29a13401</t>
  </si>
  <si>
    <t>AW00020262</t>
  </si>
  <si>
    <t>Cuvk3IMb6UO0r4q1vrGeeA==</t>
  </si>
  <si>
    <t>474925f4-3872-4eb8-b482-f52c89db29a13402</t>
  </si>
  <si>
    <t>AW00021408</t>
  </si>
  <si>
    <t>a6Xr8b4BuU6EwQPq9jjG6g==</t>
  </si>
  <si>
    <t>474925f4-3872-4eb8-b482-f52c89db29a13403</t>
  </si>
  <si>
    <t>AW00022411</t>
  </si>
  <si>
    <t>vT8+wvKmCkKthUMm3/DCVg==</t>
  </si>
  <si>
    <t>474925f4-3872-4eb8-b482-f52c89db29a13404</t>
  </si>
  <si>
    <t>AW00022957</t>
  </si>
  <si>
    <t>qtzGXyp7H0O+0RneRjFnDw==</t>
  </si>
  <si>
    <t>474925f4-3872-4eb8-b482-f52c89db29a13405</t>
  </si>
  <si>
    <t>AW00023426</t>
  </si>
  <si>
    <t>HR004D2teUe2eehsBMFbRA==</t>
  </si>
  <si>
    <t>474925f4-3872-4eb8-b482-f52c89db29a13406</t>
  </si>
  <si>
    <t>AW00024000</t>
  </si>
  <si>
    <t>XGRwJyUtA0W1ZKBM75nGcQ==</t>
  </si>
  <si>
    <t>474925f4-3872-4eb8-b482-f52c89db29a13407</t>
  </si>
  <si>
    <t>AW00024166</t>
  </si>
  <si>
    <t>Lpwz5evjp0OZZf4BFJDenw==</t>
  </si>
  <si>
    <t>474925f4-3872-4eb8-b482-f52c89db29a13408</t>
  </si>
  <si>
    <t>AW00024252</t>
  </si>
  <si>
    <t>egpuxcX2I0q0A/j48aZl7A==</t>
  </si>
  <si>
    <t>474925f4-3872-4eb8-b482-f52c89db29a13409</t>
  </si>
  <si>
    <t>AW00024272</t>
  </si>
  <si>
    <t>v2Hv4HsOa0anFUnRQhZyvg==</t>
  </si>
  <si>
    <t>474925f4-3872-4eb8-b482-f52c89db29a13410</t>
  </si>
  <si>
    <t>AW00024370</t>
  </si>
  <si>
    <t>rdZM9rZjNUueNxidOo87ag==</t>
  </si>
  <si>
    <t>474925f4-3872-4eb8-b482-f52c89db29a13411</t>
  </si>
  <si>
    <t>AW00024606</t>
  </si>
  <si>
    <t>qcH+gpUKEk+MM3LQ/kb1FQ==</t>
  </si>
  <si>
    <t>474925f4-3872-4eb8-b482-f52c89db29a13412</t>
  </si>
  <si>
    <t>AW00024613</t>
  </si>
  <si>
    <t>uoMvsGsw7kyDQvbqX7gCcw==</t>
  </si>
  <si>
    <t>474925f4-3872-4eb8-b482-f52c89db29a13413</t>
  </si>
  <si>
    <t>AW00025054</t>
  </si>
  <si>
    <t>YtK0UWRLxEKbdIjaBO4lDg==</t>
  </si>
  <si>
    <t>474925f4-3872-4eb8-b482-f52c89db29a13414</t>
  </si>
  <si>
    <t>AW00025247</t>
  </si>
  <si>
    <t>2MZVHoW050qVuH81FNf9DQ==</t>
  </si>
  <si>
    <t>474925f4-3872-4eb8-b482-f52c89db29a13415</t>
  </si>
  <si>
    <t>AW00026029</t>
  </si>
  <si>
    <t>AjmtnuYbqE+Ordu1mOtNSw==</t>
  </si>
  <si>
    <t>474925f4-3872-4eb8-b482-f52c89db29a13416</t>
  </si>
  <si>
    <t>AW00026762</t>
  </si>
  <si>
    <t>4HbLfQtN9kSL0+6g++Wh2w==</t>
  </si>
  <si>
    <t>474925f4-3872-4eb8-b482-f52c89db29a13417</t>
  </si>
  <si>
    <t>AW00027347</t>
  </si>
  <si>
    <t>5oejwR7RLUWt8VLByEwJPw==</t>
  </si>
  <si>
    <t>474925f4-3872-4eb8-b482-f52c89db29a13418</t>
  </si>
  <si>
    <t>AW00027364</t>
  </si>
  <si>
    <t>ZKuelqTPnEmwZRanAbjuHg==</t>
  </si>
  <si>
    <t>474925f4-3872-4eb8-b482-f52c89db29a13419</t>
  </si>
  <si>
    <t>AW00027873</t>
  </si>
  <si>
    <t>JqBWQte82UWYw5AvfRnYNg==</t>
  </si>
  <si>
    <t>474925f4-3872-4eb8-b482-f52c89db29a13420</t>
  </si>
  <si>
    <t>AW00027978</t>
  </si>
  <si>
    <t>FoO30hkk7kGlmWxhG4OQHQ==</t>
  </si>
  <si>
    <t>474925f4-3872-4eb8-b482-f52c89db29a13421</t>
  </si>
  <si>
    <t>AW00028211</t>
  </si>
  <si>
    <t>Su7JKfM2ZkSgbCE0NB9fJQ==</t>
  </si>
  <si>
    <t>474925f4-3872-4eb8-b482-f52c89db29a13422</t>
  </si>
  <si>
    <t>AW00029332</t>
  </si>
  <si>
    <t>/QoHb8h+Lkqn3I0YuV35Cw==</t>
  </si>
  <si>
    <t>474925f4-3872-4eb8-b482-f52c89db29a13423</t>
  </si>
  <si>
    <t>AW00029454</t>
  </si>
  <si>
    <t>6hgosTfGN0mHOYf3P/R+zw==</t>
  </si>
  <si>
    <t>474925f4-3872-4eb8-b482-f52c89db29a13424</t>
  </si>
  <si>
    <t>AW00011045</t>
  </si>
  <si>
    <t>Pt6G7k78mkm+HlPDwlQn8Q==</t>
  </si>
  <si>
    <t>474925f4-3872-4eb8-b482-f52c89db29a13425</t>
  </si>
  <si>
    <t>AW00011080</t>
  </si>
  <si>
    <t>xvQqI5UpXk6I4ir9ovnpaQ==</t>
  </si>
  <si>
    <t>474925f4-3872-4eb8-b482-f52c89db29a13426</t>
  </si>
  <si>
    <t>AW00011467</t>
  </si>
  <si>
    <t>OKk+occsvkyh1RQ01IaJHw==</t>
  </si>
  <si>
    <t>474925f4-3872-4eb8-b482-f52c89db29a13427</t>
  </si>
  <si>
    <t>AW00011986</t>
  </si>
  <si>
    <t>Id20NE+GgUaJWKazJ9U6GA==</t>
  </si>
  <si>
    <t>474925f4-3872-4eb8-b482-f52c89db29a13428</t>
  </si>
  <si>
    <t>AW00012036</t>
  </si>
  <si>
    <t>1kkepy6E5ki8UJixNdHgOQ==</t>
  </si>
  <si>
    <t>474925f4-3872-4eb8-b482-f52c89db29a13429</t>
  </si>
  <si>
    <t>AW00012247</t>
  </si>
  <si>
    <t>56ZSZUwqskSXpyFIoAyZXg==</t>
  </si>
  <si>
    <t>474925f4-3872-4eb8-b482-f52c89db29a13430</t>
  </si>
  <si>
    <t>AW00012577</t>
  </si>
  <si>
    <t>TiddD8OqWEmXydtMoNrIWA==</t>
  </si>
  <si>
    <t>474925f4-3872-4eb8-b482-f52c89db29a13431</t>
  </si>
  <si>
    <t>AW00012585</t>
  </si>
  <si>
    <t>HXKzkNnb0Eebs16SbDz1TQ==</t>
  </si>
  <si>
    <t>474925f4-3872-4eb8-b482-f52c89db29a13432</t>
  </si>
  <si>
    <t>AW00012685</t>
  </si>
  <si>
    <t>roksmEdlX0iJXT4a40YWjA==</t>
  </si>
  <si>
    <t>474925f4-3872-4eb8-b482-f52c89db29a13433</t>
  </si>
  <si>
    <t>AW00012987</t>
  </si>
  <si>
    <t>PkL0scUx3kS0L5NoO0myHg==</t>
  </si>
  <si>
    <t>474925f4-3872-4eb8-b482-f52c89db29a13434</t>
  </si>
  <si>
    <t>AW00013150</t>
  </si>
  <si>
    <t>Qn49LXDgfESH2fNbBifRxQ==</t>
  </si>
  <si>
    <t>474925f4-3872-4eb8-b482-f52c89db29a13435</t>
  </si>
  <si>
    <t>AW00013983</t>
  </si>
  <si>
    <t>y7SafMwonkuGzJBCsnNrGQ==</t>
  </si>
  <si>
    <t>474925f4-3872-4eb8-b482-f52c89db29a13436</t>
  </si>
  <si>
    <t>AW00014557</t>
  </si>
  <si>
    <t>UyDFoZRR2kO0ntZh3hM2lA==</t>
  </si>
  <si>
    <t>474925f4-3872-4eb8-b482-f52c89db29a13437</t>
  </si>
  <si>
    <t>AW00014672</t>
  </si>
  <si>
    <t>K+cSkzYKHUmfC2YOvhEGnA==</t>
  </si>
  <si>
    <t>474925f4-3872-4eb8-b482-f52c89db29a13438</t>
  </si>
  <si>
    <t>AW00015015</t>
  </si>
  <si>
    <t>jZ2A9mqoqkKHlwa7LLXoNA==</t>
  </si>
  <si>
    <t>474925f4-3872-4eb8-b482-f52c89db29a13439</t>
  </si>
  <si>
    <t>AW00015024</t>
  </si>
  <si>
    <t>1tJfaWj7QEGnbbiEtaBGDA==</t>
  </si>
  <si>
    <t>474925f4-3872-4eb8-b482-f52c89db29a13440</t>
  </si>
  <si>
    <t>AW00015141</t>
  </si>
  <si>
    <t>XrGACTIy3EuejGIEKoNURw==</t>
  </si>
  <si>
    <t>474925f4-3872-4eb8-b482-f52c89db29a13441</t>
  </si>
  <si>
    <t>AW00015178</t>
  </si>
  <si>
    <t>4lQyzemsi0mvzEhkoAD5Tw==</t>
  </si>
  <si>
    <t>474925f4-3872-4eb8-b482-f52c89db29a13442</t>
  </si>
  <si>
    <t>AW00015206</t>
  </si>
  <si>
    <t>/uTC2xmP3EWYDGdohf7ZgQ==</t>
  </si>
  <si>
    <t>474925f4-3872-4eb8-b482-f52c89db29a13443</t>
  </si>
  <si>
    <t>AW00015233</t>
  </si>
  <si>
    <t>0wSkTIuyUEibr9bieLiJhg==</t>
  </si>
  <si>
    <t>474925f4-3872-4eb8-b482-f52c89db29a13444</t>
  </si>
  <si>
    <t>AW00015263</t>
  </si>
  <si>
    <t>S18VRPDk60yzdZ4hzKWFMg==</t>
  </si>
  <si>
    <t>474925f4-3872-4eb8-b482-f52c89db29a13445</t>
  </si>
  <si>
    <t>AW00015785</t>
  </si>
  <si>
    <t>2G94SrqCvUyCH25JZtIGpA==</t>
  </si>
  <si>
    <t>474925f4-3872-4eb8-b482-f52c89db29a13446</t>
  </si>
  <si>
    <t>AW00015792</t>
  </si>
  <si>
    <t>EAYG9yICA0OB/Wg7ONot/g==</t>
  </si>
  <si>
    <t>474925f4-3872-4eb8-b482-f52c89db29a13447</t>
  </si>
  <si>
    <t>AW00016158</t>
  </si>
  <si>
    <t>g2tYAvRPy0eaoIrYBMHNfQ==</t>
  </si>
  <si>
    <t>474925f4-3872-4eb8-b482-f52c89db29a13448</t>
  </si>
  <si>
    <t>AW00016184</t>
  </si>
  <si>
    <t>gS7TPMYRUEuNM46Ohp/5zA==</t>
  </si>
  <si>
    <t>474925f4-3872-4eb8-b482-f52c89db29a13449</t>
  </si>
  <si>
    <t>AW00016730</t>
  </si>
  <si>
    <t>Yc0O0BRrRk21xcRHB6DBeQ==</t>
  </si>
  <si>
    <t>474925f4-3872-4eb8-b482-f52c89db29a13450</t>
  </si>
  <si>
    <t>AW00017258</t>
  </si>
  <si>
    <t>3eCXnjbs6Ua+AZWIx1AmuA==</t>
  </si>
  <si>
    <t>474925f4-3872-4eb8-b482-f52c89db29a13451</t>
  </si>
  <si>
    <t>AW00017281</t>
  </si>
  <si>
    <t>YZlE2aqD5UWPVlZyThpKmQ==</t>
  </si>
  <si>
    <t>474925f4-3872-4eb8-b482-f52c89db29a13452</t>
  </si>
  <si>
    <t>AW00017306</t>
  </si>
  <si>
    <t>mUe+UkqagUedqeVketDnlg==</t>
  </si>
  <si>
    <t>474925f4-3872-4eb8-b482-f52c89db29a13453</t>
  </si>
  <si>
    <t>AW00017730</t>
  </si>
  <si>
    <t>NAICJM5oeUu6PLBbz0jD2A==</t>
  </si>
  <si>
    <t>474925f4-3872-4eb8-b482-f52c89db29a13454</t>
  </si>
  <si>
    <t>AW00017913</t>
  </si>
  <si>
    <t>qrsvMKqyek2/yr/SIaFAxQ==</t>
  </si>
  <si>
    <t>474925f4-3872-4eb8-b482-f52c89db29a13455</t>
  </si>
  <si>
    <t>AW00018335</t>
  </si>
  <si>
    <t>QU81JaEbOEO2GOTC/RF6iA==</t>
  </si>
  <si>
    <t>474925f4-3872-4eb8-b482-f52c89db29a13456</t>
  </si>
  <si>
    <t>AW00018493</t>
  </si>
  <si>
    <t>mOc8eIYctUeSrwK5dLK0eg==</t>
  </si>
  <si>
    <t>474925f4-3872-4eb8-b482-f52c89db29a13457</t>
  </si>
  <si>
    <t>AW00018709</t>
  </si>
  <si>
    <t>H20C1oPan0eGijRRQ2vOqA==</t>
  </si>
  <si>
    <t>474925f4-3872-4eb8-b482-f52c89db29a13458</t>
  </si>
  <si>
    <t>AW00018736</t>
  </si>
  <si>
    <t>r2DhlQGQIEy8huaYn0h+Uw==</t>
  </si>
  <si>
    <t>474925f4-3872-4eb8-b482-f52c89db29a13459</t>
  </si>
  <si>
    <t>AW00018793</t>
  </si>
  <si>
    <t>Q39d3GP5Vkyx3L6Se2U7bg==</t>
  </si>
  <si>
    <t>474925f4-3872-4eb8-b482-f52c89db29a13460</t>
  </si>
  <si>
    <t>AW00019093</t>
  </si>
  <si>
    <t>wJCM3Wkp5EqdQRGtpZ23Ow==</t>
  </si>
  <si>
    <t>474925f4-3872-4eb8-b482-f52c89db29a13461</t>
  </si>
  <si>
    <t>AW00019266</t>
  </si>
  <si>
    <t>+w4qvXkJuU6e+uw0ZdX7Nw==</t>
  </si>
  <si>
    <t>474925f4-3872-4eb8-b482-f52c89db29a13462</t>
  </si>
  <si>
    <t>AW00019582</t>
  </si>
  <si>
    <t>9S+jtrcFKkWiEuTVSp3vFw==</t>
  </si>
  <si>
    <t>474925f4-3872-4eb8-b482-f52c89db29a13463</t>
  </si>
  <si>
    <t>AW00019785</t>
  </si>
  <si>
    <t>E5jJKcaVPUqY4dpTllhbIw==</t>
  </si>
  <si>
    <t>474925f4-3872-4eb8-b482-f52c89db29a13464</t>
  </si>
  <si>
    <t>AW00020217</t>
  </si>
  <si>
    <t>BKGhyTGXcUig+1AoX1oERQ==</t>
  </si>
  <si>
    <t>474925f4-3872-4eb8-b482-f52c89db29a13465</t>
  </si>
  <si>
    <t>AW00020241</t>
  </si>
  <si>
    <t>BPtMZv5hmkqMmjROES2m/w==</t>
  </si>
  <si>
    <t>474925f4-3872-4eb8-b482-f52c89db29a13466</t>
  </si>
  <si>
    <t>AW00020244</t>
  </si>
  <si>
    <t>uwGJIiA6aU6tT6EPdy88Yg==</t>
  </si>
  <si>
    <t>474925f4-3872-4eb8-b482-f52c89db29a13467</t>
  </si>
  <si>
    <t>AW00020268</t>
  </si>
  <si>
    <t>+OfBu/lpiky/E17+o2kSJA==</t>
  </si>
  <si>
    <t>474925f4-3872-4eb8-b482-f52c89db29a13468</t>
  </si>
  <si>
    <t>AW00020277</t>
  </si>
  <si>
    <t>Ljnt4SeQoUmVSsM1RKCdbg==</t>
  </si>
  <si>
    <t>474925f4-3872-4eb8-b482-f52c89db29a13469</t>
  </si>
  <si>
    <t>AW00020622</t>
  </si>
  <si>
    <t>+dSXj5aCZEGgAvFFW7p7kg==</t>
  </si>
  <si>
    <t>474925f4-3872-4eb8-b482-f52c89db29a13470</t>
  </si>
  <si>
    <t>AW00021231</t>
  </si>
  <si>
    <t>TLwER3nIe0KGl8pzru3ynQ==</t>
  </si>
  <si>
    <t>474925f4-3872-4eb8-b482-f52c89db29a13471</t>
  </si>
  <si>
    <t>AW00021564</t>
  </si>
  <si>
    <t>BLZ66VgvLk6x5AE6UPCUQQ==</t>
  </si>
  <si>
    <t>474925f4-3872-4eb8-b482-f52c89db29a13472</t>
  </si>
  <si>
    <t>AW00021944</t>
  </si>
  <si>
    <t>maIhi792xkufluoo+B8SpQ==</t>
  </si>
  <si>
    <t>474925f4-3872-4eb8-b482-f52c89db29a13473</t>
  </si>
  <si>
    <t>AW00022940</t>
  </si>
  <si>
    <t>ml3SQOg1dUuceyh01clenw==</t>
  </si>
  <si>
    <t>474925f4-3872-4eb8-b482-f52c89db29a13474</t>
  </si>
  <si>
    <t>AW00022948</t>
  </si>
  <si>
    <t>+F++uJXgVU+zkgWvrGXRUA==</t>
  </si>
  <si>
    <t>474925f4-3872-4eb8-b482-f52c89db29a13475</t>
  </si>
  <si>
    <t>AW00023313</t>
  </si>
  <si>
    <t>Lz/Ne/lSOE6hwyzykavkHA==</t>
  </si>
  <si>
    <t>474925f4-3872-4eb8-b482-f52c89db29a13476</t>
  </si>
  <si>
    <t>AW00023325</t>
  </si>
  <si>
    <t>zTso1aI6jU+tEYg+yeNxDw==</t>
  </si>
  <si>
    <t>474925f4-3872-4eb8-b482-f52c89db29a13477</t>
  </si>
  <si>
    <t>AW00023531</t>
  </si>
  <si>
    <t>88Ds2Wf3mk+29IaaJCSOqQ==</t>
  </si>
  <si>
    <t>474925f4-3872-4eb8-b482-f52c89db29a13478</t>
  </si>
  <si>
    <t>AW00023541</t>
  </si>
  <si>
    <t>FQUwgh8nw0O+U2V1Kjb2LA==</t>
  </si>
  <si>
    <t>474925f4-3872-4eb8-b482-f52c89db29a13479</t>
  </si>
  <si>
    <t>AW00023652</t>
  </si>
  <si>
    <t>8DrxG+OCXkGj/fkv2GvSnA==</t>
  </si>
  <si>
    <t>474925f4-3872-4eb8-b482-f52c89db29a13480</t>
  </si>
  <si>
    <t>AW00023660</t>
  </si>
  <si>
    <t>X0POh37pU0CX/ssBPwl2wg==</t>
  </si>
  <si>
    <t>474925f4-3872-4eb8-b482-f52c89db29a13481</t>
  </si>
  <si>
    <t>AW00024248</t>
  </si>
  <si>
    <t>rcorxx8d7k60q/LsG9ub3w==</t>
  </si>
  <si>
    <t>474925f4-3872-4eb8-b482-f52c89db29a13482</t>
  </si>
  <si>
    <t>AW00024250</t>
  </si>
  <si>
    <t>+RrhsdUMhE2eK34ivUIVZQ==</t>
  </si>
  <si>
    <t>474925f4-3872-4eb8-b482-f52c89db29a13483</t>
  </si>
  <si>
    <t>AW00024271</t>
  </si>
  <si>
    <t>G9/doxUpLUOjYZVw+iNmig==</t>
  </si>
  <si>
    <t>474925f4-3872-4eb8-b482-f52c89db29a13484</t>
  </si>
  <si>
    <t>AW00024306</t>
  </si>
  <si>
    <t>1qT9gVWs8EatfZsj/TGZ1A==</t>
  </si>
  <si>
    <t>474925f4-3872-4eb8-b482-f52c89db29a13485</t>
  </si>
  <si>
    <t>AW00024465</t>
  </si>
  <si>
    <t>ZLYeZgJ6SkeZ9RMZvfaPaQ==</t>
  </si>
  <si>
    <t>474925f4-3872-4eb8-b482-f52c89db29a13486</t>
  </si>
  <si>
    <t>AW00024587</t>
  </si>
  <si>
    <t>H8dDeqdAGkKJN7i0fDeGjQ==</t>
  </si>
  <si>
    <t>474925f4-3872-4eb8-b482-f52c89db29a13487</t>
  </si>
  <si>
    <t>AW00024917</t>
  </si>
  <si>
    <t>WbzTyGdFOEWgx+13sSyrRg==</t>
  </si>
  <si>
    <t>474925f4-3872-4eb8-b482-f52c89db29a13488</t>
  </si>
  <si>
    <t>AW00024922</t>
  </si>
  <si>
    <t>sKpr9JdomEe+SbQygSu8eA==</t>
  </si>
  <si>
    <t>474925f4-3872-4eb8-b482-f52c89db29a13489</t>
  </si>
  <si>
    <t>AW00025106</t>
  </si>
  <si>
    <t>MHrbiUYucEymkgugM51SWw==</t>
  </si>
  <si>
    <t>474925f4-3872-4eb8-b482-f52c89db29a13490</t>
  </si>
  <si>
    <t>AW00025135</t>
  </si>
  <si>
    <t>XTsx9h4R3Ei0Felt+SYxBw==</t>
  </si>
  <si>
    <t>474925f4-3872-4eb8-b482-f52c89db29a13491</t>
  </si>
  <si>
    <t>AW00025831</t>
  </si>
  <si>
    <t>kGsxYa0aKEiMC4L6b6zaAg==</t>
  </si>
  <si>
    <t>474925f4-3872-4eb8-b482-f52c89db29a13492</t>
  </si>
  <si>
    <t>AW00026146</t>
  </si>
  <si>
    <t>ejdWJO0jpUitdQieHkMptw==</t>
  </si>
  <si>
    <t>474925f4-3872-4eb8-b482-f52c89db29a13493</t>
  </si>
  <si>
    <t>AW00026164</t>
  </si>
  <si>
    <t>wqfDrC8WIUqgJz6tyb7mIg==</t>
  </si>
  <si>
    <t>474925f4-3872-4eb8-b482-f52c89db29a13494</t>
  </si>
  <si>
    <t>AW00026192</t>
  </si>
  <si>
    <t>GVvy3RsXE06/xIXpb1iSsg==</t>
  </si>
  <si>
    <t>474925f4-3872-4eb8-b482-f52c89db29a13495</t>
  </si>
  <si>
    <t>AW00026558</t>
  </si>
  <si>
    <t>+AGjDKtn9EqAm9yTTDeI3g==</t>
  </si>
  <si>
    <t>474925f4-3872-4eb8-b482-f52c89db29a13496</t>
  </si>
  <si>
    <t>AW00026589</t>
  </si>
  <si>
    <t>dZM5rBCMrEGOYv8L3AYDqQ==</t>
  </si>
  <si>
    <t>474925f4-3872-4eb8-b482-f52c89db29a13497</t>
  </si>
  <si>
    <t>AW00026592</t>
  </si>
  <si>
    <t>S45UIqDkU0WqFC8kG5o/dg==</t>
  </si>
  <si>
    <t>474925f4-3872-4eb8-b482-f52c89db29a13498</t>
  </si>
  <si>
    <t>AW00026670</t>
  </si>
  <si>
    <t>IXtcGtpXf0exsPQNDSUGjQ==</t>
  </si>
  <si>
    <t>474925f4-3872-4eb8-b482-f52c89db29a13499</t>
  </si>
  <si>
    <t>AW00026756</t>
  </si>
  <si>
    <t>yMU8v5gW2EClborbIfboMA==</t>
  </si>
  <si>
    <t>474925f4-3872-4eb8-b482-f52c89db29a13500</t>
  </si>
  <si>
    <t>AW00026757</t>
  </si>
  <si>
    <t>ytO+AoIe/UyWD18SGHPbXQ==</t>
  </si>
  <si>
    <t>474925f4-3872-4eb8-b482-f52c89db29a13501</t>
  </si>
  <si>
    <t>AW00026766</t>
  </si>
  <si>
    <t>ar5NDoq97EurHC1/aytlwQ==</t>
  </si>
  <si>
    <t>474925f4-3872-4eb8-b482-f52c89db29a13502</t>
  </si>
  <si>
    <t>AW00027339</t>
  </si>
  <si>
    <t>d2QdhGX780O2otAwAtfhFg==</t>
  </si>
  <si>
    <t>474925f4-3872-4eb8-b482-f52c89db29a13503</t>
  </si>
  <si>
    <t>AW00027346</t>
  </si>
  <si>
    <t>1ecouLV37UmqfLkjxteghA==</t>
  </si>
  <si>
    <t>474925f4-3872-4eb8-b482-f52c89db29a13504</t>
  </si>
  <si>
    <t>AW00027710</t>
  </si>
  <si>
    <t>MhCVQjxdDUiccRJ2h6rX6w==</t>
  </si>
  <si>
    <t>474925f4-3872-4eb8-b482-f52c89db29a13505</t>
  </si>
  <si>
    <t>AW00027862</t>
  </si>
  <si>
    <t>NVO0j6ssNEaUEl8yzRYf3A==</t>
  </si>
  <si>
    <t>474925f4-3872-4eb8-b482-f52c89db29a13506</t>
  </si>
  <si>
    <t>AW00028208</t>
  </si>
  <si>
    <t>ONECKoSx30WapemXTyjcOQ==</t>
  </si>
  <si>
    <t>474925f4-3872-4eb8-b482-f52c89db29a13507</t>
  </si>
  <si>
    <t>AW00028314</t>
  </si>
  <si>
    <t>SVFquNY9qE+M95hm+VVTkA==</t>
  </si>
  <si>
    <t>474925f4-3872-4eb8-b482-f52c89db29a13508</t>
  </si>
  <si>
    <t>AW00028338</t>
  </si>
  <si>
    <t>0Zk33hjhGEOBOoeDrWILYQ==</t>
  </si>
  <si>
    <t>474925f4-3872-4eb8-b482-f52c89db29a13509</t>
  </si>
  <si>
    <t>AW00028954</t>
  </si>
  <si>
    <t>dOY1n9Y3U0uM9Sr6bj+dVw==</t>
  </si>
  <si>
    <t>474925f4-3872-4eb8-b482-f52c89db29a13510</t>
  </si>
  <si>
    <t>AW00011106</t>
  </si>
  <si>
    <t>tn7+eKTRokaP19OJuSMgng==</t>
  </si>
  <si>
    <t>474925f4-3872-4eb8-b482-f52c89db29a13511</t>
  </si>
  <si>
    <t>AW00011462</t>
  </si>
  <si>
    <t>YCfeKyVtekqXfBklK2jUVA==</t>
  </si>
  <si>
    <t>474925f4-3872-4eb8-b482-f52c89db29a13512</t>
  </si>
  <si>
    <t>AW00011919</t>
  </si>
  <si>
    <t>zQyCPVVQFkC1lBw5HQjsKQ==</t>
  </si>
  <si>
    <t>474925f4-3872-4eb8-b482-f52c89db29a13513</t>
  </si>
  <si>
    <t>AW00011943</t>
  </si>
  <si>
    <t>C5M3jbm6WUiDwAOn0twR5A==</t>
  </si>
  <si>
    <t>474925f4-3872-4eb8-b482-f52c89db29a13514</t>
  </si>
  <si>
    <t>AW00012345</t>
  </si>
  <si>
    <t>tuC3VYTdzkq9RD0npbIdAA==</t>
  </si>
  <si>
    <t>474925f4-3872-4eb8-b482-f52c89db29a13515</t>
  </si>
  <si>
    <t>AW00012570</t>
  </si>
  <si>
    <t>mF4tbpYr90ypg3zlqeMyPw==</t>
  </si>
  <si>
    <t>474925f4-3872-4eb8-b482-f52c89db29a13516</t>
  </si>
  <si>
    <t>AW00012994</t>
  </si>
  <si>
    <t>sB6tv33ebkmNFPi2UMTVbQ==</t>
  </si>
  <si>
    <t>474925f4-3872-4eb8-b482-f52c89db29a13517</t>
  </si>
  <si>
    <t>AW00013124</t>
  </si>
  <si>
    <t>Uqs9PM2IH0u5hE7h8ef94w==</t>
  </si>
  <si>
    <t>474925f4-3872-4eb8-b482-f52c89db29a13518</t>
  </si>
  <si>
    <t>AW00013155</t>
  </si>
  <si>
    <t>uEsGQERmV0K3Y5ZF8bJF6g==</t>
  </si>
  <si>
    <t>474925f4-3872-4eb8-b482-f52c89db29a13519</t>
  </si>
  <si>
    <t>AW00013649</t>
  </si>
  <si>
    <t>zT6D52wVTEyURO8PFwxk6w==</t>
  </si>
  <si>
    <t>474925f4-3872-4eb8-b482-f52c89db29a13520</t>
  </si>
  <si>
    <t>AW00013961</t>
  </si>
  <si>
    <t>+5W0WEIJckGzfpLonnTA5g==</t>
  </si>
  <si>
    <t>474925f4-3872-4eb8-b482-f52c89db29a13521</t>
  </si>
  <si>
    <t>AW00013971</t>
  </si>
  <si>
    <t>b9am1QZ0gUyjYNUNdahpgg==</t>
  </si>
  <si>
    <t>474925f4-3872-4eb8-b482-f52c89db29a13522</t>
  </si>
  <si>
    <t>AW00014228</t>
  </si>
  <si>
    <t>J9flK34hTEiyW2BYZQFCUw==</t>
  </si>
  <si>
    <t>474925f4-3872-4eb8-b482-f52c89db29a13523</t>
  </si>
  <si>
    <t>AW00014260</t>
  </si>
  <si>
    <t>eVT66CldjUOXKlG8LAjyrQ==</t>
  </si>
  <si>
    <t>474925f4-3872-4eb8-b482-f52c89db29a13524</t>
  </si>
  <si>
    <t>AW00014303</t>
  </si>
  <si>
    <t>Z9F7JW9FN0+4LyfsbTbppQ==</t>
  </si>
  <si>
    <t>474925f4-3872-4eb8-b482-f52c89db29a13525</t>
  </si>
  <si>
    <t>AW00014346</t>
  </si>
  <si>
    <t>geNRy6ZyyEmtQ16BwKRIOQ==</t>
  </si>
  <si>
    <t>474925f4-3872-4eb8-b482-f52c89db29a13526</t>
  </si>
  <si>
    <t>AW00015031</t>
  </si>
  <si>
    <t>t4DJBmrpT0eOaChGYaYkRw==</t>
  </si>
  <si>
    <t>474925f4-3872-4eb8-b482-f52c89db29a13527</t>
  </si>
  <si>
    <t>AW00015718</t>
  </si>
  <si>
    <t>GVVxXvzFNEOhyoN71lL8Mg==</t>
  </si>
  <si>
    <t>474925f4-3872-4eb8-b482-f52c89db29a13528</t>
  </si>
  <si>
    <t>AW00015732</t>
  </si>
  <si>
    <t>LnxRfpf+M0W2metcxHJIpA==</t>
  </si>
  <si>
    <t>474925f4-3872-4eb8-b482-f52c89db29a13529</t>
  </si>
  <si>
    <t>AW00015786</t>
  </si>
  <si>
    <t>2GqrCh1at0iDFupEfd8gCw==</t>
  </si>
  <si>
    <t>474925f4-3872-4eb8-b482-f52c89db29a13530</t>
  </si>
  <si>
    <t>AW00015802</t>
  </si>
  <si>
    <t>YUTAvY2BNkiVBJjG3Xbqjg==</t>
  </si>
  <si>
    <t>474925f4-3872-4eb8-b482-f52c89db29a13531</t>
  </si>
  <si>
    <t>AW00016343</t>
  </si>
  <si>
    <t>gfV0n+mRd0iiBzBw5srWSw==</t>
  </si>
  <si>
    <t>474925f4-3872-4eb8-b482-f52c89db29a13532</t>
  </si>
  <si>
    <t>AW00016347</t>
  </si>
  <si>
    <t>5JkeZ6sCc0Sz//OnDsCZsg==</t>
  </si>
  <si>
    <t>474925f4-3872-4eb8-b482-f52c89db29a13533</t>
  </si>
  <si>
    <t>AW00016521</t>
  </si>
  <si>
    <t>lNtjxHPiSU+77hyHaW71RQ==</t>
  </si>
  <si>
    <t>474925f4-3872-4eb8-b482-f52c89db29a13534</t>
  </si>
  <si>
    <t>AW00016637</t>
  </si>
  <si>
    <t>U92V83ur1kqs/W7okmSV8g==</t>
  </si>
  <si>
    <t>474925f4-3872-4eb8-b482-f52c89db29a13535</t>
  </si>
  <si>
    <t>AW00016710</t>
  </si>
  <si>
    <t>/Q8CxRCWS0WtAKT6hLE+FQ==</t>
  </si>
  <si>
    <t>474925f4-3872-4eb8-b482-f52c89db29a13536</t>
  </si>
  <si>
    <t>AW00017326</t>
  </si>
  <si>
    <t>A/1Abarc90O2zBFjFJa98w==</t>
  </si>
  <si>
    <t>474925f4-3872-4eb8-b482-f52c89db29a13537</t>
  </si>
  <si>
    <t>AW00017922</t>
  </si>
  <si>
    <t>meM9a8gVPE6hsw1udwz4Aw==</t>
  </si>
  <si>
    <t>474925f4-3872-4eb8-b482-f52c89db29a13538</t>
  </si>
  <si>
    <t>AW00018208</t>
  </si>
  <si>
    <t>0DTFBDvcC02Po4adxQ0jhg==</t>
  </si>
  <si>
    <t>474925f4-3872-4eb8-b482-f52c89db29a13539</t>
  </si>
  <si>
    <t>AW00018302</t>
  </si>
  <si>
    <t>ySFMTS0tWESX4w6vZOjf5g==</t>
  </si>
  <si>
    <t>474925f4-3872-4eb8-b482-f52c89db29a13540</t>
  </si>
  <si>
    <t>AW00018444</t>
  </si>
  <si>
    <t>6uOqLRo4hEC4etHXM/jVXg==</t>
  </si>
  <si>
    <t>474925f4-3872-4eb8-b482-f52c89db29a13541</t>
  </si>
  <si>
    <t>AW00018457</t>
  </si>
  <si>
    <t>MhUisdEPHEWw6QZtk9P02A==</t>
  </si>
  <si>
    <t>474925f4-3872-4eb8-b482-f52c89db29a13542</t>
  </si>
  <si>
    <t>AW00018467</t>
  </si>
  <si>
    <t>ZVB97t55l0OKE+qnjpBL/g==</t>
  </si>
  <si>
    <t>474925f4-3872-4eb8-b482-f52c89db29a13543</t>
  </si>
  <si>
    <t>AW00019102</t>
  </si>
  <si>
    <t>avxcHGSXy0KfR+6hjJgVsw==</t>
  </si>
  <si>
    <t>474925f4-3872-4eb8-b482-f52c89db29a13544</t>
  </si>
  <si>
    <t>AW00019104</t>
  </si>
  <si>
    <t>BObQQfA/cU2iRJcmG2MnYQ==</t>
  </si>
  <si>
    <t>474925f4-3872-4eb8-b482-f52c89db29a13545</t>
  </si>
  <si>
    <t>AW00019590</t>
  </si>
  <si>
    <t>AZLe4sM7EU+56TB13Sh3kw==</t>
  </si>
  <si>
    <t>474925f4-3872-4eb8-b482-f52c89db29a13546</t>
  </si>
  <si>
    <t>AW00019594</t>
  </si>
  <si>
    <t>sQhIucGoyUij1g1BDZq9Zw==</t>
  </si>
  <si>
    <t>474925f4-3872-4eb8-b482-f52c89db29a13547</t>
  </si>
  <si>
    <t>AW00019653</t>
  </si>
  <si>
    <t>s/6AHGZCOEqo4RL8B26qXw==</t>
  </si>
  <si>
    <t>474925f4-3872-4eb8-b482-f52c89db29a13548</t>
  </si>
  <si>
    <t>AW00020267</t>
  </si>
  <si>
    <t>NS+peUKzukWnly4YF4MH1g==</t>
  </si>
  <si>
    <t>474925f4-3872-4eb8-b482-f52c89db29a13549</t>
  </si>
  <si>
    <t>AW00020428</t>
  </si>
  <si>
    <t>ghU0y4zYk0GCQd/ScH27DQ==</t>
  </si>
  <si>
    <t>474925f4-3872-4eb8-b482-f52c89db29a13550</t>
  </si>
  <si>
    <t>AW00020448</t>
  </si>
  <si>
    <t>cBYpBtAMcUuG2HZnFRlESA==</t>
  </si>
  <si>
    <t>474925f4-3872-4eb8-b482-f52c89db29a13551</t>
  </si>
  <si>
    <t>AW00021180</t>
  </si>
  <si>
    <t>ScTIlDu0tECH/aUPKHYosA==</t>
  </si>
  <si>
    <t>474925f4-3872-4eb8-b482-f52c89db29a13552</t>
  </si>
  <si>
    <t>AW00021191</t>
  </si>
  <si>
    <t>oISDaRxzP0S9OQ9UFhq6Ww==</t>
  </si>
  <si>
    <t>474925f4-3872-4eb8-b482-f52c89db29a13553</t>
  </si>
  <si>
    <t>AW00021256</t>
  </si>
  <si>
    <t>4t14TOqRjUqk4nFspjbDPw==</t>
  </si>
  <si>
    <t>474925f4-3872-4eb8-b482-f52c89db29a13554</t>
  </si>
  <si>
    <t>AW00021381</t>
  </si>
  <si>
    <t>AOD8eUdyb0u6W4jFe5BZ6Q==</t>
  </si>
  <si>
    <t>474925f4-3872-4eb8-b482-f52c89db29a13555</t>
  </si>
  <si>
    <t>AW00021894</t>
  </si>
  <si>
    <t>OfIlthZbNUC3/y1HJaMnLw==</t>
  </si>
  <si>
    <t>474925f4-3872-4eb8-b482-f52c89db29a13556</t>
  </si>
  <si>
    <t>AW00021987</t>
  </si>
  <si>
    <t>nuyluWxedkGqd0e+4KL39g==</t>
  </si>
  <si>
    <t>474925f4-3872-4eb8-b482-f52c89db29a13557</t>
  </si>
  <si>
    <t>AW00021998</t>
  </si>
  <si>
    <t>Xn8AHIgIIUiLH+4S6loI0w==</t>
  </si>
  <si>
    <t>474925f4-3872-4eb8-b482-f52c89db29a13558</t>
  </si>
  <si>
    <t>AW00022174</t>
  </si>
  <si>
    <t>7QGv5bbzT0OQqkElkKNYUA==</t>
  </si>
  <si>
    <t>474925f4-3872-4eb8-b482-f52c89db29a13559</t>
  </si>
  <si>
    <t>AW00022575</t>
  </si>
  <si>
    <t>EA3kudykvEySnW0j1N/9EQ==</t>
  </si>
  <si>
    <t>474925f4-3872-4eb8-b482-f52c89db29a13560</t>
  </si>
  <si>
    <t>AW00022907</t>
  </si>
  <si>
    <t>dsJPwHc29U+ts5W1xIOjZQ==</t>
  </si>
  <si>
    <t>474925f4-3872-4eb8-b482-f52c89db29a13561</t>
  </si>
  <si>
    <t>AW00022920</t>
  </si>
  <si>
    <t>vY5wx0PM4UKef8rDzHb5fA==</t>
  </si>
  <si>
    <t>474925f4-3872-4eb8-b482-f52c89db29a13562</t>
  </si>
  <si>
    <t>AW00022942</t>
  </si>
  <si>
    <t>Wta27qU/qEC0xZiL9p1V8g==</t>
  </si>
  <si>
    <t>474925f4-3872-4eb8-b482-f52c89db29a13563</t>
  </si>
  <si>
    <t>AW00023305</t>
  </si>
  <si>
    <t>yguZ9bXdd0yCZo2ZcPleGw==</t>
  </si>
  <si>
    <t>474925f4-3872-4eb8-b482-f52c89db29a13564</t>
  </si>
  <si>
    <t>AW00023427</t>
  </si>
  <si>
    <t>6bmi9azb8EivEg8fmTFwgw==</t>
  </si>
  <si>
    <t>474925f4-3872-4eb8-b482-f52c89db29a13565</t>
  </si>
  <si>
    <t>AW00024269</t>
  </si>
  <si>
    <t>y6sbG4lBp0OfSCOgVwCR3A==</t>
  </si>
  <si>
    <t>474925f4-3872-4eb8-b482-f52c89db29a13566</t>
  </si>
  <si>
    <t>AW00024277</t>
  </si>
  <si>
    <t>1Ly29sTplUuen39xQxfkNg==</t>
  </si>
  <si>
    <t>474925f4-3872-4eb8-b482-f52c89db29a13567</t>
  </si>
  <si>
    <t>AW00024380</t>
  </si>
  <si>
    <t>JowGGFJzAkKM/izFc1dPwg==</t>
  </si>
  <si>
    <t>474925f4-3872-4eb8-b482-f52c89db29a13568</t>
  </si>
  <si>
    <t>AW00024461</t>
  </si>
  <si>
    <t>11c9LBTh00a4AsWohgbMLA==</t>
  </si>
  <si>
    <t>474925f4-3872-4eb8-b482-f52c89db29a13569</t>
  </si>
  <si>
    <t>AW00024502</t>
  </si>
  <si>
    <t>VANOkd6uE0qgycs5mCzSkg==</t>
  </si>
  <si>
    <t>474925f4-3872-4eb8-b482-f52c89db29a13570</t>
  </si>
  <si>
    <t>AW00024588</t>
  </si>
  <si>
    <t>Cn8vB5dyJkSFzQp7+N/kxA==</t>
  </si>
  <si>
    <t>474925f4-3872-4eb8-b482-f52c89db29a13571</t>
  </si>
  <si>
    <t>AW00024591</t>
  </si>
  <si>
    <t>nl2Nn1AnY0urvO2qx5HIkQ==</t>
  </si>
  <si>
    <t>474925f4-3872-4eb8-b482-f52c89db29a13572</t>
  </si>
  <si>
    <t>AW00024601</t>
  </si>
  <si>
    <t>kRR2GB9HhUqVsKZrE0087A==</t>
  </si>
  <si>
    <t>474925f4-3872-4eb8-b482-f52c89db29a13573</t>
  </si>
  <si>
    <t>AW00024886</t>
  </si>
  <si>
    <t>O+Y7SOqD1EawW6Bx1IJVGQ==</t>
  </si>
  <si>
    <t>474925f4-3872-4eb8-b482-f52c89db29a13574</t>
  </si>
  <si>
    <t>AW00024897</t>
  </si>
  <si>
    <t>zTURMlstkEa2Ht0W3niqzQ==</t>
  </si>
  <si>
    <t>474925f4-3872-4eb8-b482-f52c89db29a13575</t>
  </si>
  <si>
    <t>AW00024919</t>
  </si>
  <si>
    <t>RDHIpi1RJEGIAiA09DfHJQ==</t>
  </si>
  <si>
    <t>474925f4-3872-4eb8-b482-f52c89db29a13576</t>
  </si>
  <si>
    <t>AW00025052</t>
  </si>
  <si>
    <t>UdlDMedHzE6LJG94p/4vAw==</t>
  </si>
  <si>
    <t>474925f4-3872-4eb8-b482-f52c89db29a13577</t>
  </si>
  <si>
    <t>AW00025122</t>
  </si>
  <si>
    <t>f6+9gElMuEGcDRykaEQVvw==</t>
  </si>
  <si>
    <t>474925f4-3872-4eb8-b482-f52c89db29a13578</t>
  </si>
  <si>
    <t>AW00025219</t>
  </si>
  <si>
    <t>Fc4WxpNexkaR0D2B20+SBQ==</t>
  </si>
  <si>
    <t>474925f4-3872-4eb8-b482-f52c89db29a13579</t>
  </si>
  <si>
    <t>AW00025245</t>
  </si>
  <si>
    <t>lVsdBycdlEiHGeKmU//Dpg==</t>
  </si>
  <si>
    <t>474925f4-3872-4eb8-b482-f52c89db29a13580</t>
  </si>
  <si>
    <t>AW00025249</t>
  </si>
  <si>
    <t>n2HQEyUMWkWoJUb1Ztx/ZQ==</t>
  </si>
  <si>
    <t>474925f4-3872-4eb8-b482-f52c89db29a13581</t>
  </si>
  <si>
    <t>AW00025273</t>
  </si>
  <si>
    <t>xCWFQLd4UkKggl6KLGS7MQ==</t>
  </si>
  <si>
    <t>474925f4-3872-4eb8-b482-f52c89db29a13582</t>
  </si>
  <si>
    <t>AW00025714</t>
  </si>
  <si>
    <t>Dz/1d6G0OUCXW91L3vCf0w==</t>
  </si>
  <si>
    <t>474925f4-3872-4eb8-b482-f52c89db29a13583</t>
  </si>
  <si>
    <t>AW00025827</t>
  </si>
  <si>
    <t>hG5ZBooH5UWULNnOc2csVA==</t>
  </si>
  <si>
    <t>474925f4-3872-4eb8-b482-f52c89db29a13584</t>
  </si>
  <si>
    <t>AW00025928</t>
  </si>
  <si>
    <t>/luQfcXY2E2Qw6i/QhywDQ==</t>
  </si>
  <si>
    <t>474925f4-3872-4eb8-b482-f52c89db29a13585</t>
  </si>
  <si>
    <t>AW00026025</t>
  </si>
  <si>
    <t>TwftJVMx2EmL/8mzJNHvUA==</t>
  </si>
  <si>
    <t>474925f4-3872-4eb8-b482-f52c89db29a13586</t>
  </si>
  <si>
    <t>AW00026148</t>
  </si>
  <si>
    <t>DFhsAVil2US8Wm0UCrOQOw==</t>
  </si>
  <si>
    <t>474925f4-3872-4eb8-b482-f52c89db29a13587</t>
  </si>
  <si>
    <t>AW00026186</t>
  </si>
  <si>
    <t>sVV/hfYycEOWCcW24GPH6A==</t>
  </si>
  <si>
    <t>474925f4-3872-4eb8-b482-f52c89db29a13588</t>
  </si>
  <si>
    <t>AW00026421</t>
  </si>
  <si>
    <t>BD9EPz7MpUKD3K9KIdF16A==</t>
  </si>
  <si>
    <t>474925f4-3872-4eb8-b482-f52c89db29a13589</t>
  </si>
  <si>
    <t>AW00026441</t>
  </si>
  <si>
    <t>Z9of0UTMikGfV5zeFSNqnQ==</t>
  </si>
  <si>
    <t>474925f4-3872-4eb8-b482-f52c89db29a13590</t>
  </si>
  <si>
    <t>AW00026658</t>
  </si>
  <si>
    <t>iCHtPGWeZkyXlny3MPdvIA==</t>
  </si>
  <si>
    <t>474925f4-3872-4eb8-b482-f52c89db29a13591</t>
  </si>
  <si>
    <t>AW00027147</t>
  </si>
  <si>
    <t>0dRTcaL+/EuOhyCItSFAwQ==</t>
  </si>
  <si>
    <t>474925f4-3872-4eb8-b482-f52c89db29a13592</t>
  </si>
  <si>
    <t>AW00027361</t>
  </si>
  <si>
    <t>Gf4sedIsWUGqourp2ZYQlw==</t>
  </si>
  <si>
    <t>474925f4-3872-4eb8-b482-f52c89db29a13593</t>
  </si>
  <si>
    <t>AW00027511</t>
  </si>
  <si>
    <t>09mRQY9dmkOKenuwGAP1QQ==</t>
  </si>
  <si>
    <t>474925f4-3872-4eb8-b482-f52c89db29a13594</t>
  </si>
  <si>
    <t>AW00027586</t>
  </si>
  <si>
    <t>BWKyG5Ac80a0tY2OrAlS3w==</t>
  </si>
  <si>
    <t>474925f4-3872-4eb8-b482-f52c89db29a13595</t>
  </si>
  <si>
    <t>AW00027696</t>
  </si>
  <si>
    <t>/xyFgqrST02qddutAQZXwA==</t>
  </si>
  <si>
    <t>474925f4-3872-4eb8-b482-f52c89db29a13596</t>
  </si>
  <si>
    <t>AW00027860</t>
  </si>
  <si>
    <t>v6b9xw/dakO93BfHFyM9OA==</t>
  </si>
  <si>
    <t>474925f4-3872-4eb8-b482-f52c89db29a13597</t>
  </si>
  <si>
    <t>AW00027975</t>
  </si>
  <si>
    <t>lxVBBSuWOEeOhpE2R92O6g==</t>
  </si>
  <si>
    <t>474925f4-3872-4eb8-b482-f52c89db29a13598</t>
  </si>
  <si>
    <t>AW00028102</t>
  </si>
  <si>
    <t>BmMyHhwxb0iWFXJCoPXQEw==</t>
  </si>
  <si>
    <t>474925f4-3872-4eb8-b482-f52c89db29a13599</t>
  </si>
  <si>
    <t>AW00028214</t>
  </si>
  <si>
    <t>Tstp7jvLOkuxTsCyTLNx3g==</t>
  </si>
  <si>
    <t>474925f4-3872-4eb8-b482-f52c89db29a13600</t>
  </si>
  <si>
    <t>AW00028349</t>
  </si>
  <si>
    <t>e7VSqSMFVUSki8IFfn+pNA==</t>
  </si>
  <si>
    <t>474925f4-3872-4eb8-b482-f52c89db29a13601</t>
  </si>
  <si>
    <t>AW00028950</t>
  </si>
  <si>
    <t>wVC+eKaWGUS7FCKJqhzB5A==</t>
  </si>
  <si>
    <t>474925f4-3872-4eb8-b482-f52c89db29a13602</t>
  </si>
  <si>
    <t>AW00029080</t>
  </si>
  <si>
    <t>vAiANBp560uG4EMpTPPeOA==</t>
  </si>
  <si>
    <t>474925f4-3872-4eb8-b482-f52c89db29a13603</t>
  </si>
  <si>
    <t>AW00029093</t>
  </si>
  <si>
    <t>HYsrRWFqakqbbDjv6+y+/w==</t>
  </si>
  <si>
    <t>474925f4-3872-4eb8-b482-f52c89db29a13604</t>
  </si>
  <si>
    <t>AW00011447</t>
  </si>
  <si>
    <t>hZYrrKJFWkyK74ajYlztQQ==</t>
  </si>
  <si>
    <t>474925f4-3872-4eb8-b482-f52c89db29a13605</t>
  </si>
  <si>
    <t>AW00011963</t>
  </si>
  <si>
    <t>x8GNC1nUUE+6OuEiB5l8WQ==</t>
  </si>
  <si>
    <t>474925f4-3872-4eb8-b482-f52c89db29a13606</t>
  </si>
  <si>
    <t>AW00011995</t>
  </si>
  <si>
    <t>4+6kEh9hx0ON/BjpOm5vQg==</t>
  </si>
  <si>
    <t>474925f4-3872-4eb8-b482-f52c89db29a13607</t>
  </si>
  <si>
    <t>AW00012014</t>
  </si>
  <si>
    <t>6YnyomKWbkWOibvtfFDHow==</t>
  </si>
  <si>
    <t>474925f4-3872-4eb8-b482-f52c89db29a13608</t>
  </si>
  <si>
    <t>AW00012354</t>
  </si>
  <si>
    <t>wVY+Cji/E065JTUm07DEhg==</t>
  </si>
  <si>
    <t>474925f4-3872-4eb8-b482-f52c89db29a13609</t>
  </si>
  <si>
    <t>AW00013035</t>
  </si>
  <si>
    <t>0oTp7tYGrkWSUCMI1GVk+A==</t>
  </si>
  <si>
    <t>474925f4-3872-4eb8-b482-f52c89db29a13610</t>
  </si>
  <si>
    <t>AW00013522</t>
  </si>
  <si>
    <t>OjLuqDsKUESloN3Wt4UDXQ==</t>
  </si>
  <si>
    <t>474925f4-3872-4eb8-b482-f52c89db29a13611</t>
  </si>
  <si>
    <t>AW00014314</t>
  </si>
  <si>
    <t>almz0B9uMUiEGKWin5zV8Q==</t>
  </si>
  <si>
    <t>474925f4-3872-4eb8-b482-f52c89db29a13612</t>
  </si>
  <si>
    <t>AW00014516</t>
  </si>
  <si>
    <t>Yq4+kqs8t0uN3EdgOvrX+Q==</t>
  </si>
  <si>
    <t>474925f4-3872-4eb8-b482-f52c89db29a13613</t>
  </si>
  <si>
    <t>AW00014680</t>
  </si>
  <si>
    <t>RHCiaHAIjUmwr66yZXaL4A==</t>
  </si>
  <si>
    <t>474925f4-3872-4eb8-b482-f52c89db29a13614</t>
  </si>
  <si>
    <t>AW00015137</t>
  </si>
  <si>
    <t>rW2qzOxeik2cUW9VNja6ww==</t>
  </si>
  <si>
    <t>474925f4-3872-4eb8-b482-f52c89db29a13615</t>
  </si>
  <si>
    <t>AW00015591</t>
  </si>
  <si>
    <t>IXBa1OmBGEWAa/NJAiotAg==</t>
  </si>
  <si>
    <t>474925f4-3872-4eb8-b482-f52c89db29a13616</t>
  </si>
  <si>
    <t>AW00015598</t>
  </si>
  <si>
    <t>kEBcBRvyQkyYa8GfaxzQ8g==</t>
  </si>
  <si>
    <t>474925f4-3872-4eb8-b482-f52c89db29a13617</t>
  </si>
  <si>
    <t>AW00015645</t>
  </si>
  <si>
    <t>QLdnbgX9skqz+ntOUL0Zhw==</t>
  </si>
  <si>
    <t>474925f4-3872-4eb8-b482-f52c89db29a13618</t>
  </si>
  <si>
    <t>AW00015721</t>
  </si>
  <si>
    <t>QQrzcOk96E64Bnd4DIvQiA==</t>
  </si>
  <si>
    <t>474925f4-3872-4eb8-b482-f52c89db29a13619</t>
  </si>
  <si>
    <t>AW00015803</t>
  </si>
  <si>
    <t>4dLAyOY1U0Ovr40TPp11vw==</t>
  </si>
  <si>
    <t>474925f4-3872-4eb8-b482-f52c89db29a13620</t>
  </si>
  <si>
    <t>AW00016155</t>
  </si>
  <si>
    <t>MdvY42J0J0efCDmp4nWqQw==</t>
  </si>
  <si>
    <t>474925f4-3872-4eb8-b482-f52c89db29a13621</t>
  </si>
  <si>
    <t>AW00016528</t>
  </si>
  <si>
    <t>/CTyKHIyP0Sv8Mx8k0IiQw==</t>
  </si>
  <si>
    <t>474925f4-3872-4eb8-b482-f52c89db29a13622</t>
  </si>
  <si>
    <t>AW00016697</t>
  </si>
  <si>
    <t>A9zjWr6XEEeDcRWuUiBvAg==</t>
  </si>
  <si>
    <t>474925f4-3872-4eb8-b482-f52c89db29a13623</t>
  </si>
  <si>
    <t>AW00016704</t>
  </si>
  <si>
    <t>0nlZQyFrxE2LmDSPtWEXpQ==</t>
  </si>
  <si>
    <t>474925f4-3872-4eb8-b482-f52c89db29a13624</t>
  </si>
  <si>
    <t>AW00017300</t>
  </si>
  <si>
    <t>GbJriU6iXE20mPHqQifBqA==</t>
  </si>
  <si>
    <t>474925f4-3872-4eb8-b482-f52c89db29a13625</t>
  </si>
  <si>
    <t>AW00017301</t>
  </si>
  <si>
    <t>0fC6Lbrf7EimlRz9GsWqEg==</t>
  </si>
  <si>
    <t>474925f4-3872-4eb8-b482-f52c89db29a13626</t>
  </si>
  <si>
    <t>AW00018238</t>
  </si>
  <si>
    <t>hcTukJ5chEmx6HSlcAAdWQ==</t>
  </si>
  <si>
    <t>474925f4-3872-4eb8-b482-f52c89db29a13627</t>
  </si>
  <si>
    <t>AW00018271</t>
  </si>
  <si>
    <t>ud+D/EkH/ECVykfyYpNZ+Q==</t>
  </si>
  <si>
    <t>474925f4-3872-4eb8-b482-f52c89db29a13628</t>
  </si>
  <si>
    <t>AW00018277</t>
  </si>
  <si>
    <t>98UTBr4Uc0WLCkzFVrklGA==</t>
  </si>
  <si>
    <t>474925f4-3872-4eb8-b482-f52c89db29a13629</t>
  </si>
  <si>
    <t>AW00018903</t>
  </si>
  <si>
    <t>qZZgpAzwbUmL0co6IUJmhQ==</t>
  </si>
  <si>
    <t>474925f4-3872-4eb8-b482-f52c89db29a13630</t>
  </si>
  <si>
    <t>AW00019960</t>
  </si>
  <si>
    <t>PN4658WOjk6c3/aJBCkrPg==</t>
  </si>
  <si>
    <t>474925f4-3872-4eb8-b482-f52c89db29a13631</t>
  </si>
  <si>
    <t>AW00020230</t>
  </si>
  <si>
    <t>Qrog815zCUymPbzLHlUD0A==</t>
  </si>
  <si>
    <t>474925f4-3872-4eb8-b482-f52c89db29a13632</t>
  </si>
  <si>
    <t>AW00020233</t>
  </si>
  <si>
    <t>E+d7hPNSuku+ldfBp+1Wfg==</t>
  </si>
  <si>
    <t>474925f4-3872-4eb8-b482-f52c89db29a13633</t>
  </si>
  <si>
    <t>AW00021890</t>
  </si>
  <si>
    <t>vvcG2E2bqUSPvk9iAXCzcQ==</t>
  </si>
  <si>
    <t>474925f4-3872-4eb8-b482-f52c89db29a13634</t>
  </si>
  <si>
    <t>AW00021948</t>
  </si>
  <si>
    <t>x/lpVi7ABkq76sIYo2Skvw==</t>
  </si>
  <si>
    <t>474925f4-3872-4eb8-b482-f52c89db29a13635</t>
  </si>
  <si>
    <t>AW00021978</t>
  </si>
  <si>
    <t>EpPdaYjOAEKEPFZoW/bYtA==</t>
  </si>
  <si>
    <t>474925f4-3872-4eb8-b482-f52c89db29a13636</t>
  </si>
  <si>
    <t>AW00023417</t>
  </si>
  <si>
    <t>ph8mtNW8y0WuNOmkkzBORQ==</t>
  </si>
  <si>
    <t>474925f4-3872-4eb8-b482-f52c89db29a13637</t>
  </si>
  <si>
    <t>AW00023655</t>
  </si>
  <si>
    <t>HYKOrydms0iUhTcm+9XLIQ==</t>
  </si>
  <si>
    <t>474925f4-3872-4eb8-b482-f52c89db29a13638</t>
  </si>
  <si>
    <t>AW00024168</t>
  </si>
  <si>
    <t>DwDeFTR7tUGXbea4sislAQ==</t>
  </si>
  <si>
    <t>474925f4-3872-4eb8-b482-f52c89db29a13639</t>
  </si>
  <si>
    <t>AW00024257</t>
  </si>
  <si>
    <t>mQC+p6Xt2EeBfB5psPvvmQ==</t>
  </si>
  <si>
    <t>474925f4-3872-4eb8-b482-f52c89db29a13640</t>
  </si>
  <si>
    <t>AW00024462</t>
  </si>
  <si>
    <t>/JPP+ovB8EyRmhdS/isbSA==</t>
  </si>
  <si>
    <t>474925f4-3872-4eb8-b482-f52c89db29a13641</t>
  </si>
  <si>
    <t>AW00024463</t>
  </si>
  <si>
    <t>dlt4JrKnAkW87LUHGdceDQ==</t>
  </si>
  <si>
    <t>474925f4-3872-4eb8-b482-f52c89db29a13642</t>
  </si>
  <si>
    <t>AW00024478</t>
  </si>
  <si>
    <t>FEK5SyR8CU2uyBUmPzBExA==</t>
  </si>
  <si>
    <t>474925f4-3872-4eb8-b482-f52c89db29a13643</t>
  </si>
  <si>
    <t>AW00024912</t>
  </si>
  <si>
    <t>tssm7sRI9k+maXe5Yvyh4Q==</t>
  </si>
  <si>
    <t>474925f4-3872-4eb8-b482-f52c89db29a13644</t>
  </si>
  <si>
    <t>AW00025107</t>
  </si>
  <si>
    <t>0rMOjV0bGkyWINw2IY9txA==</t>
  </si>
  <si>
    <t>474925f4-3872-4eb8-b482-f52c89db29a13645</t>
  </si>
  <si>
    <t>AW00025111</t>
  </si>
  <si>
    <t>UUFDMAUi/Emf9jgnE+fEXQ==</t>
  </si>
  <si>
    <t>474925f4-3872-4eb8-b482-f52c89db29a13646</t>
  </si>
  <si>
    <t>AW00025556</t>
  </si>
  <si>
    <t>GBncuAVjCkK3AEgGQ1GUcg==</t>
  </si>
  <si>
    <t>474925f4-3872-4eb8-b482-f52c89db29a13647</t>
  </si>
  <si>
    <t>AW00025820</t>
  </si>
  <si>
    <t>ZZDO7fuTJkaSAE2HyMSfFA==</t>
  </si>
  <si>
    <t>474925f4-3872-4eb8-b482-f52c89db29a13648</t>
  </si>
  <si>
    <t>AW00025826</t>
  </si>
  <si>
    <t>48iauVRqdUScV6n5O2/AtQ==</t>
  </si>
  <si>
    <t>474925f4-3872-4eb8-b482-f52c89db29a13649</t>
  </si>
  <si>
    <t>AW00025907</t>
  </si>
  <si>
    <t>XjheaGvFn0S9WoLGn2k8lw==</t>
  </si>
  <si>
    <t>474925f4-3872-4eb8-b482-f52c89db29a13650</t>
  </si>
  <si>
    <t>AW00026026</t>
  </si>
  <si>
    <t>FCX85vSE+0KUN+U89zsSqQ==</t>
  </si>
  <si>
    <t>474925f4-3872-4eb8-b482-f52c89db29a13651</t>
  </si>
  <si>
    <t>AW00026151</t>
  </si>
  <si>
    <t>YchfWj6dNEuhmU3o+dF+BA==</t>
  </si>
  <si>
    <t>474925f4-3872-4eb8-b482-f52c89db29a13652</t>
  </si>
  <si>
    <t>AW00026763</t>
  </si>
  <si>
    <t>b5MjqgqkEUG/uO/GVTNiBA==</t>
  </si>
  <si>
    <t>474925f4-3872-4eb8-b482-f52c89db29a13653</t>
  </si>
  <si>
    <t>AW00027876</t>
  </si>
  <si>
    <t>fvXB3WXWHUuVG2vRbEL2iw==</t>
  </si>
  <si>
    <t>474925f4-3872-4eb8-b482-f52c89db29a13654</t>
  </si>
  <si>
    <t>AW00028213</t>
  </si>
  <si>
    <t>+hd0fJjOxECGZzbmVJ1KtA==</t>
  </si>
  <si>
    <t>474925f4-3872-4eb8-b482-f52c89db29a13655</t>
  </si>
  <si>
    <t>AW00028934</t>
  </si>
  <si>
    <t>ri5OvAvJokacr5jBBQD1AQ==</t>
  </si>
  <si>
    <t>474925f4-3872-4eb8-b482-f52c89db29a13656</t>
  </si>
  <si>
    <t>AW00028958</t>
  </si>
  <si>
    <t>0FcTgQz1fUORshbqjsjUeA==</t>
  </si>
  <si>
    <t>474925f4-3872-4eb8-b482-f52c89db29a13657</t>
  </si>
  <si>
    <t>AW00029054</t>
  </si>
  <si>
    <t>VJJpixeuxEiiAZExZOACKg==</t>
  </si>
  <si>
    <t>474925f4-3872-4eb8-b482-f52c89db29a13658</t>
  </si>
  <si>
    <t>AW00029055</t>
  </si>
  <si>
    <t>iq45wwvto0OFhxVE7udXGQ==</t>
  </si>
  <si>
    <t>474925f4-3872-4eb8-b482-f52c89db29a13659</t>
  </si>
  <si>
    <t>AW00029303</t>
  </si>
  <si>
    <t>kHoPTiOI9UmT5t1p2IPzzg==</t>
  </si>
  <si>
    <t>474925f4-3872-4eb8-b482-f52c89db29a13660</t>
  </si>
  <si>
    <t>AW00011005</t>
  </si>
  <si>
    <t>aHUFw1EYKEeurmVoNFj0dA==</t>
  </si>
  <si>
    <t>474925f4-3872-4eb8-b482-f52c89db29a13661</t>
  </si>
  <si>
    <t>AW00011032</t>
  </si>
  <si>
    <t>nIyeucJAcU+x+Mclf3RwIg==</t>
  </si>
  <si>
    <t>474925f4-3872-4eb8-b482-f52c89db29a13662</t>
  </si>
  <si>
    <t>AW00011449</t>
  </si>
  <si>
    <t>qykIAlHy80m9oABCMJI86w==</t>
  </si>
  <si>
    <t>474925f4-3872-4eb8-b482-f52c89db29a13663</t>
  </si>
  <si>
    <t>AW00011450</t>
  </si>
  <si>
    <t>G4jkwVkD00Si4W5ieJCZtA==</t>
  </si>
  <si>
    <t>474925f4-3872-4eb8-b482-f52c89db29a13664</t>
  </si>
  <si>
    <t>AW00011904</t>
  </si>
  <si>
    <t>xrOSmfHiLk6Aqtao4LU0Ag==</t>
  </si>
  <si>
    <t>474925f4-3872-4eb8-b482-f52c89db29a13665</t>
  </si>
  <si>
    <t>AW00011944</t>
  </si>
  <si>
    <t>doda8HOU6kG4FZpn4ncifA==</t>
  </si>
  <si>
    <t>474925f4-3872-4eb8-b482-f52c89db29a13666</t>
  </si>
  <si>
    <t>AW00011951</t>
  </si>
  <si>
    <t>YucncMuxk0qIDY0zFEoSFQ==</t>
  </si>
  <si>
    <t>474925f4-3872-4eb8-b482-f52c89db29a13667</t>
  </si>
  <si>
    <t>AW00012580</t>
  </si>
  <si>
    <t>zdzJHdrC3E+4F46q7YrN5Q==</t>
  </si>
  <si>
    <t>474925f4-3872-4eb8-b482-f52c89db29a13668</t>
  </si>
  <si>
    <t>AW00012997</t>
  </si>
  <si>
    <t>J6KLh98WM0qOz28k483DTQ==</t>
  </si>
  <si>
    <t>474925f4-3872-4eb8-b482-f52c89db29a13669</t>
  </si>
  <si>
    <t>AW00013049</t>
  </si>
  <si>
    <t>p8bLKVRi30GmlPZaE2Q9/Q==</t>
  </si>
  <si>
    <t>474925f4-3872-4eb8-b482-f52c89db29a13670</t>
  </si>
  <si>
    <t>AW00013122</t>
  </si>
  <si>
    <t>KtQAyFevw0CHFXUSqhdGFQ==</t>
  </si>
  <si>
    <t>474925f4-3872-4eb8-b482-f52c89db29a13671</t>
  </si>
  <si>
    <t>AW00013126</t>
  </si>
  <si>
    <t>bSSTeVZLUUSPvb1CVzYCzA==</t>
  </si>
  <si>
    <t>474925f4-3872-4eb8-b482-f52c89db29a13672</t>
  </si>
  <si>
    <t>AW00013970</t>
  </si>
  <si>
    <t>up5CJAQhm0evP2dERqRr9Q==</t>
  </si>
  <si>
    <t>474925f4-3872-4eb8-b482-f52c89db29a13673</t>
  </si>
  <si>
    <t>AW00014099</t>
  </si>
  <si>
    <t>BN06q3q5+U2fVRJaBY3oPQ==</t>
  </si>
  <si>
    <t>474925f4-3872-4eb8-b482-f52c89db29a13674</t>
  </si>
  <si>
    <t>AW00014213</t>
  </si>
  <si>
    <t>gBZ4lQITaECkJSPfx/iVGA==</t>
  </si>
  <si>
    <t>474925f4-3872-4eb8-b482-f52c89db29a13675</t>
  </si>
  <si>
    <t>AW00014224</t>
  </si>
  <si>
    <t>AxEKcYPwOU2TN1EECKzB9A==</t>
  </si>
  <si>
    <t>474925f4-3872-4eb8-b482-f52c89db29a13676</t>
  </si>
  <si>
    <t>AW00014517</t>
  </si>
  <si>
    <t>93ygQd/PDki2I4PThRFGug==</t>
  </si>
  <si>
    <t>474925f4-3872-4eb8-b482-f52c89db29a13677</t>
  </si>
  <si>
    <t>AW00014521</t>
  </si>
  <si>
    <t>/2UPTaP+U0q0MYc227PKXg==</t>
  </si>
  <si>
    <t>474925f4-3872-4eb8-b482-f52c89db29a13678</t>
  </si>
  <si>
    <t>AW00014667</t>
  </si>
  <si>
    <t>t9dESYOp+E6V15E76GKxOQ==</t>
  </si>
  <si>
    <t>474925f4-3872-4eb8-b482-f52c89db29a13679</t>
  </si>
  <si>
    <t>AW00014682</t>
  </si>
  <si>
    <t>Zo7Ufd7Dak+OTf3Rfiozcw==</t>
  </si>
  <si>
    <t>474925f4-3872-4eb8-b482-f52c89db29a13680</t>
  </si>
  <si>
    <t>AW00015033</t>
  </si>
  <si>
    <t>paJb9Hx0g0uMLhMmtkvVLw==</t>
  </si>
  <si>
    <t>474925f4-3872-4eb8-b482-f52c89db29a13681</t>
  </si>
  <si>
    <t>AW00015041</t>
  </si>
  <si>
    <t>zvy/pFCj9ESu/+PguuIBBA==</t>
  </si>
  <si>
    <t>474925f4-3872-4eb8-b482-f52c89db29a13682</t>
  </si>
  <si>
    <t>AW00015171</t>
  </si>
  <si>
    <t>04dYNuOZnU+5ucBP4eorzQ==</t>
  </si>
  <si>
    <t>474925f4-3872-4eb8-b482-f52c89db29a13683</t>
  </si>
  <si>
    <t>AW00015183</t>
  </si>
  <si>
    <t>3MXavf+4z0ydh5YfItgF8w==</t>
  </si>
  <si>
    <t>474925f4-3872-4eb8-b482-f52c89db29a13684</t>
  </si>
  <si>
    <t>AW00015267</t>
  </si>
  <si>
    <t>t7LZ7YbTtk+hjIvWhzBvFQ==</t>
  </si>
  <si>
    <t>474925f4-3872-4eb8-b482-f52c89db29a13685</t>
  </si>
  <si>
    <t>AW00015577</t>
  </si>
  <si>
    <t>2t14cbXO+kWa6BJlcMoYTw==</t>
  </si>
  <si>
    <t>474925f4-3872-4eb8-b482-f52c89db29a13686</t>
  </si>
  <si>
    <t>AW00015580</t>
  </si>
  <si>
    <t>gz+w1bbFTke2wsIG4Mnqvg==</t>
  </si>
  <si>
    <t>474925f4-3872-4eb8-b482-f52c89db29a13687</t>
  </si>
  <si>
    <t>AW00015584</t>
  </si>
  <si>
    <t>UjRJMg3BvUa9Ufai5i0zlQ==</t>
  </si>
  <si>
    <t>474925f4-3872-4eb8-b482-f52c89db29a13688</t>
  </si>
  <si>
    <t>AW00015607</t>
  </si>
  <si>
    <t>NEUsUd2KsEKfqFapy/TVhA==</t>
  </si>
  <si>
    <t>474925f4-3872-4eb8-b482-f52c89db29a13689</t>
  </si>
  <si>
    <t>AW00015830</t>
  </si>
  <si>
    <t>4wj1QbCam0qQqnJyiFjBZA==</t>
  </si>
  <si>
    <t>474925f4-3872-4eb8-b482-f52c89db29a13690</t>
  </si>
  <si>
    <t>AW00016635</t>
  </si>
  <si>
    <t>wHkqIHOC0U+naQHFvMQQyQ==</t>
  </si>
  <si>
    <t>474925f4-3872-4eb8-b482-f52c89db29a13691</t>
  </si>
  <si>
    <t>AW00016699</t>
  </si>
  <si>
    <t>0U6tm0viykKIuisB7XNKqg==</t>
  </si>
  <si>
    <t>474925f4-3872-4eb8-b482-f52c89db29a13692</t>
  </si>
  <si>
    <t>AW00016707</t>
  </si>
  <si>
    <t>ev4fC4cUJUSvXU7rrR4FCg==</t>
  </si>
  <si>
    <t>474925f4-3872-4eb8-b482-f52c89db29a13693</t>
  </si>
  <si>
    <t>AW00016713</t>
  </si>
  <si>
    <t>y0Uf5C6t4EGoDusYhbasMQ==</t>
  </si>
  <si>
    <t>474925f4-3872-4eb8-b482-f52c89db29a13694</t>
  </si>
  <si>
    <t>AW00017243</t>
  </si>
  <si>
    <t>2xtBlLlEyU68rwzFdBl7mw==</t>
  </si>
  <si>
    <t>474925f4-3872-4eb8-b482-f52c89db29a13695</t>
  </si>
  <si>
    <t>AW00017317</t>
  </si>
  <si>
    <t>8SMXfCwLtUCPe7qxEjIW6w==</t>
  </si>
  <si>
    <t>474925f4-3872-4eb8-b482-f52c89db29a13696</t>
  </si>
  <si>
    <t>AW00017904</t>
  </si>
  <si>
    <t>NTOJl5irRkOX8eWj30zAeg==</t>
  </si>
  <si>
    <t>474925f4-3872-4eb8-b482-f52c89db29a13697</t>
  </si>
  <si>
    <t>AW00017925</t>
  </si>
  <si>
    <t>OZJPWxbZdUqUcRkABLDQ7Q==</t>
  </si>
  <si>
    <t>474925f4-3872-4eb8-b482-f52c89db29a13698</t>
  </si>
  <si>
    <t>AW00018262</t>
  </si>
  <si>
    <t>P3q1JMATFkKPrw3g/BuY6w==</t>
  </si>
  <si>
    <t>474925f4-3872-4eb8-b482-f52c89db29a13699</t>
  </si>
  <si>
    <t>AW00018491</t>
  </si>
  <si>
    <t>fEIELxFxrECqMnCsPvNj9w==</t>
  </si>
  <si>
    <t>474925f4-3872-4eb8-b482-f52c89db29a13700</t>
  </si>
  <si>
    <t>AW00018768</t>
  </si>
  <si>
    <t>bb7yGDybl0u74cMI/GWADw==</t>
  </si>
  <si>
    <t>474925f4-3872-4eb8-b482-f52c89db29a13701</t>
  </si>
  <si>
    <t>AW00019624</t>
  </si>
  <si>
    <t>0CnoVzF7CkuA1dafVcSjaw==</t>
  </si>
  <si>
    <t>474925f4-3872-4eb8-b482-f52c89db29a13702</t>
  </si>
  <si>
    <t>AW00019626</t>
  </si>
  <si>
    <t>A/f+KqLS60yiFPK/oQEIpg==</t>
  </si>
  <si>
    <t>474925f4-3872-4eb8-b482-f52c89db29a13703</t>
  </si>
  <si>
    <t>AW00019773</t>
  </si>
  <si>
    <t>UgoJ+JhWq0SRTz/RVe6GWQ==</t>
  </si>
  <si>
    <t>474925f4-3872-4eb8-b482-f52c89db29a13704</t>
  </si>
  <si>
    <t>AW00019973</t>
  </si>
  <si>
    <t>3OyXJC/7QUidZDKVJX20+Q==</t>
  </si>
  <si>
    <t>474925f4-3872-4eb8-b482-f52c89db29a13705</t>
  </si>
  <si>
    <t>AW00020257</t>
  </si>
  <si>
    <t>8LY2WfpxEkC9c7cCdEdM/A==</t>
  </si>
  <si>
    <t>474925f4-3872-4eb8-b482-f52c89db29a13706</t>
  </si>
  <si>
    <t>AW00020425</t>
  </si>
  <si>
    <t>nsGSmbWlYkCYPU58yd/Clw==</t>
  </si>
  <si>
    <t>474925f4-3872-4eb8-b482-f52c89db29a13707</t>
  </si>
  <si>
    <t>AW00020619</t>
  </si>
  <si>
    <t>fE5eXlm7oE2Jz8mA614zUg==</t>
  </si>
  <si>
    <t>474925f4-3872-4eb8-b482-f52c89db29a13708</t>
  </si>
  <si>
    <t>AW00020629</t>
  </si>
  <si>
    <t>GXKN3q6UG0ONfyK9ApHNsw==</t>
  </si>
  <si>
    <t>474925f4-3872-4eb8-b482-f52c89db29a13709</t>
  </si>
  <si>
    <t>AW00020989</t>
  </si>
  <si>
    <t>vzkxpaPbjEKqz+Hq0gKpbQ==</t>
  </si>
  <si>
    <t>474925f4-3872-4eb8-b482-f52c89db29a13710</t>
  </si>
  <si>
    <t>AW00021186</t>
  </si>
  <si>
    <t>yAuMQhq0/0GSfBD6jgC4oA==</t>
  </si>
  <si>
    <t>474925f4-3872-4eb8-b482-f52c89db29a13711</t>
  </si>
  <si>
    <t>AW00021203</t>
  </si>
  <si>
    <t>/ylZganRqUCOJjcH1WPGhw==</t>
  </si>
  <si>
    <t>474925f4-3872-4eb8-b482-f52c89db29a13712</t>
  </si>
  <si>
    <t>AW00021407</t>
  </si>
  <si>
    <t>pw5tWjWqkkG/1oPJvdVR0A==</t>
  </si>
  <si>
    <t>474925f4-3872-4eb8-b482-f52c89db29a13713</t>
  </si>
  <si>
    <t>AW00021418</t>
  </si>
  <si>
    <t>Usk+E56DuEq1/d+9hiAmpA==</t>
  </si>
  <si>
    <t>474925f4-3872-4eb8-b482-f52c89db29a13714</t>
  </si>
  <si>
    <t>AW00022029</t>
  </si>
  <si>
    <t>HFdVIELhfE+VnD5ws639Kg==</t>
  </si>
  <si>
    <t>474925f4-3872-4eb8-b482-f52c89db29a13715</t>
  </si>
  <si>
    <t>AW00022030</t>
  </si>
  <si>
    <t>yI/HsM9FikG40VCrs4tPOw==</t>
  </si>
  <si>
    <t>474925f4-3872-4eb8-b482-f52c89db29a13716</t>
  </si>
  <si>
    <t>AW00022857</t>
  </si>
  <si>
    <t>KGPavD69qkGdRu3cY9ghog==</t>
  </si>
  <si>
    <t>474925f4-3872-4eb8-b482-f52c89db29a13717</t>
  </si>
  <si>
    <t>AW00022859</t>
  </si>
  <si>
    <t>UhtI6wFZ7UuPH7LMfBHepw==</t>
  </si>
  <si>
    <t>474925f4-3872-4eb8-b482-f52c89db29a13718</t>
  </si>
  <si>
    <t>AW00022931</t>
  </si>
  <si>
    <t>hEX9MYSn+kG2LLIqDpSp8Q==</t>
  </si>
  <si>
    <t>474925f4-3872-4eb8-b482-f52c89db29a13719</t>
  </si>
  <si>
    <t>AW00023078</t>
  </si>
  <si>
    <t>rK16e8cPEUuDHgabbtRtEw==</t>
  </si>
  <si>
    <t>474925f4-3872-4eb8-b482-f52c89db29a13720</t>
  </si>
  <si>
    <t>AW00023105</t>
  </si>
  <si>
    <t>ODal7VdpvEa0FZmAYW1wag==</t>
  </si>
  <si>
    <t>474925f4-3872-4eb8-b482-f52c89db29a13721</t>
  </si>
  <si>
    <t>AW00024242</t>
  </si>
  <si>
    <t>gLIx1oPubEWJIa1ul76acg==</t>
  </si>
  <si>
    <t>474925f4-3872-4eb8-b482-f52c89db29a13722</t>
  </si>
  <si>
    <t>AW00024903</t>
  </si>
  <si>
    <t>uCJwcndVMEKAKX/Vyt0EGg==</t>
  </si>
  <si>
    <t>474925f4-3872-4eb8-b482-f52c89db29a13723</t>
  </si>
  <si>
    <t>AW00025019</t>
  </si>
  <si>
    <t>X4dBG8MsO0aGoOWQqwqt7A==</t>
  </si>
  <si>
    <t>474925f4-3872-4eb8-b482-f52c89db29a13724</t>
  </si>
  <si>
    <t>AW00025210</t>
  </si>
  <si>
    <t>al+bzlaoHEaTzUGnMsgq4A==</t>
  </si>
  <si>
    <t>474925f4-3872-4eb8-b482-f52c89db29a13725</t>
  </si>
  <si>
    <t>AW00025213</t>
  </si>
  <si>
    <t>THa0SrTP1k+GQQN5CHCnvQ==</t>
  </si>
  <si>
    <t>474925f4-3872-4eb8-b482-f52c89db29a13726</t>
  </si>
  <si>
    <t>AW00025243</t>
  </si>
  <si>
    <t>mOLZfEEN+0imQLPmYXjSFg==</t>
  </si>
  <si>
    <t>474925f4-3872-4eb8-b482-f52c89db29a13727</t>
  </si>
  <si>
    <t>AW00025961</t>
  </si>
  <si>
    <t>G4Fznfmew0KyyXAZsF4I3w==</t>
  </si>
  <si>
    <t>474925f4-3872-4eb8-b482-f52c89db29a13728</t>
  </si>
  <si>
    <t>AW00026032</t>
  </si>
  <si>
    <t>xhVlzVlPd0W4JvQwFvT48A==</t>
  </si>
  <si>
    <t>474925f4-3872-4eb8-b482-f52c89db29a13729</t>
  </si>
  <si>
    <t>AW00026150</t>
  </si>
  <si>
    <t>sbFsxOhXAE6qGKtfpJBlHA==</t>
  </si>
  <si>
    <t>474925f4-3872-4eb8-b482-f52c89db29a13730</t>
  </si>
  <si>
    <t>AW00026429</t>
  </si>
  <si>
    <t>yzI5UXsN4kud8FhdprCDJA==</t>
  </si>
  <si>
    <t>474925f4-3872-4eb8-b482-f52c89db29a13731</t>
  </si>
  <si>
    <t>AW00026760</t>
  </si>
  <si>
    <t>FTG9UfPNPkC8OswGHzsnJg==</t>
  </si>
  <si>
    <t>474925f4-3872-4eb8-b482-f52c89db29a13732</t>
  </si>
  <si>
    <t>AW00026968</t>
  </si>
  <si>
    <t>WrVrUbPJNUO5u1nA0BkiJg==</t>
  </si>
  <si>
    <t>474925f4-3872-4eb8-b482-f52c89db29a13733</t>
  </si>
  <si>
    <t>AW00027486</t>
  </si>
  <si>
    <t>Ok3Uz2OYB0CIpZ0xLR6zrA==</t>
  </si>
  <si>
    <t>474925f4-3872-4eb8-b482-f52c89db29a13734</t>
  </si>
  <si>
    <t>AW00027517</t>
  </si>
  <si>
    <t>dvDFGFnXmUW7KLXvWMwF+A==</t>
  </si>
  <si>
    <t>474925f4-3872-4eb8-b482-f52c89db29a13735</t>
  </si>
  <si>
    <t>AW00028323</t>
  </si>
  <si>
    <t>lVlh8iRYdUWMbasNMUHxUg==</t>
  </si>
  <si>
    <t>474925f4-3872-4eb8-b482-f52c89db29a13736</t>
  </si>
  <si>
    <t>AW00028485</t>
  </si>
  <si>
    <t>BNk0X1BNS0WMVajWYgzKzQ==</t>
  </si>
  <si>
    <t>474925f4-3872-4eb8-b482-f52c89db29a13737</t>
  </si>
  <si>
    <t>AW00028535</t>
  </si>
  <si>
    <t>Y3UfYInI+0W6ul5ENUI8NA==</t>
  </si>
  <si>
    <t>474925f4-3872-4eb8-b482-f52c89db29a13738</t>
  </si>
  <si>
    <t>AW00029196</t>
  </si>
  <si>
    <t>c/3QoXNz00GnzKn7sB1YbA==</t>
  </si>
  <si>
    <t>474925f4-3872-4eb8-b482-f52c89db29a13739</t>
  </si>
  <si>
    <t>AW00011464</t>
  </si>
  <si>
    <t>n9yzQezazE2KFwZZ3jsCFg==</t>
  </si>
  <si>
    <t>474925f4-3872-4eb8-b482-f52c89db29a13740</t>
  </si>
  <si>
    <t>AW00011465</t>
  </si>
  <si>
    <t>a+U09Lg90kOCDmy5JnRnTA==</t>
  </si>
  <si>
    <t>474925f4-3872-4eb8-b482-f52c89db29a13741</t>
  </si>
  <si>
    <t>AW00011762</t>
  </si>
  <si>
    <t>Ev9iilGJN0OFjcWTrNZmqw==</t>
  </si>
  <si>
    <t>474925f4-3872-4eb8-b482-f52c89db29a13742</t>
  </si>
  <si>
    <t>AW00011947</t>
  </si>
  <si>
    <t>C85PwQySJESreZJ3nx5X+g==</t>
  </si>
  <si>
    <t>474925f4-3872-4eb8-b482-f52c89db29a13743</t>
  </si>
  <si>
    <t>AW00011964</t>
  </si>
  <si>
    <t>puR3H7rtgkGskitQug1Suw==</t>
  </si>
  <si>
    <t>474925f4-3872-4eb8-b482-f52c89db29a13744</t>
  </si>
  <si>
    <t>AW00012681</t>
  </si>
  <si>
    <t>Daam8+U8j0GHrYbzX5OhNw==</t>
  </si>
  <si>
    <t>474925f4-3872-4eb8-b482-f52c89db29a13745</t>
  </si>
  <si>
    <t>AW00013635</t>
  </si>
  <si>
    <t>b8KHDLOV3EWH4JdQaJI+ZA==</t>
  </si>
  <si>
    <t>474925f4-3872-4eb8-b482-f52c89db29a13746</t>
  </si>
  <si>
    <t>AW00013641</t>
  </si>
  <si>
    <t>KRMM2wrFKUKhivO1ERXlSQ==</t>
  </si>
  <si>
    <t>474925f4-3872-4eb8-b482-f52c89db29a13747</t>
  </si>
  <si>
    <t>AW00014232</t>
  </si>
  <si>
    <t>3LGHhpBxiUiDaZv3y139Eg==</t>
  </si>
  <si>
    <t>474925f4-3872-4eb8-b482-f52c89db29a13748</t>
  </si>
  <si>
    <t>AW00014669</t>
  </si>
  <si>
    <t>gKJjho0bDUOnw9VrEO/0sQ==</t>
  </si>
  <si>
    <t>474925f4-3872-4eb8-b482-f52c89db29a13749</t>
  </si>
  <si>
    <t>AW00014678</t>
  </si>
  <si>
    <t>zZJFSZvrM0iOkH7R1aTSdA==</t>
  </si>
  <si>
    <t>474925f4-3872-4eb8-b482-f52c89db29a13750</t>
  </si>
  <si>
    <t>AW00015230</t>
  </si>
  <si>
    <t>E53aVo9/n0irvkrwkYISew==</t>
  </si>
  <si>
    <t>474925f4-3872-4eb8-b482-f52c89db29a13751</t>
  </si>
  <si>
    <t>AW00015639</t>
  </si>
  <si>
    <t>MrslWtIjCEK2xdr4vs5v/g==</t>
  </si>
  <si>
    <t>474925f4-3872-4eb8-b482-f52c89db29a13752</t>
  </si>
  <si>
    <t>AW00016029</t>
  </si>
  <si>
    <t>7ALQUR+KBU2KshL08Jb2MQ==</t>
  </si>
  <si>
    <t>474925f4-3872-4eb8-b482-f52c89db29a13753</t>
  </si>
  <si>
    <t>AW00016484</t>
  </si>
  <si>
    <t>IDnrtxFwF0aH4KzZ5DMvaA==</t>
  </si>
  <si>
    <t>474925f4-3872-4eb8-b482-f52c89db29a13754</t>
  </si>
  <si>
    <t>AW00016529</t>
  </si>
  <si>
    <t>swpoyFFtvUKmK9FswDnj4w==</t>
  </si>
  <si>
    <t>474925f4-3872-4eb8-b482-f52c89db29a13755</t>
  </si>
  <si>
    <t>AW00016684</t>
  </si>
  <si>
    <t>P5M72dC8C0G4vGAjgAnatg==</t>
  </si>
  <si>
    <t>474925f4-3872-4eb8-b482-f52c89db29a13756</t>
  </si>
  <si>
    <t>AW00016696</t>
  </si>
  <si>
    <t>O6zGhrYVs0qz9jzcd+ESWQ==</t>
  </si>
  <si>
    <t>474925f4-3872-4eb8-b482-f52c89db29a13757</t>
  </si>
  <si>
    <t>AW00016733</t>
  </si>
  <si>
    <t>qSSG+R2Fe0eshhwUzYjUmg==</t>
  </si>
  <si>
    <t>474925f4-3872-4eb8-b482-f52c89db29a13758</t>
  </si>
  <si>
    <t>AW00017055</t>
  </si>
  <si>
    <t>a3eKz4o6zkaBTFC0WkF01Q==</t>
  </si>
  <si>
    <t>474925f4-3872-4eb8-b482-f52c89db29a13759</t>
  </si>
  <si>
    <t>AW00017227</t>
  </si>
  <si>
    <t>M9u05pRo9EyHyOaYX9c2KQ==</t>
  </si>
  <si>
    <t>474925f4-3872-4eb8-b482-f52c89db29a13760</t>
  </si>
  <si>
    <t>AW00017248</t>
  </si>
  <si>
    <t>gBhE4U7KXkm94KItquslfg==</t>
  </si>
  <si>
    <t>474925f4-3872-4eb8-b482-f52c89db29a13761</t>
  </si>
  <si>
    <t>AW00017302</t>
  </si>
  <si>
    <t>YMZbkl64QEi5Mrp3czjWog==</t>
  </si>
  <si>
    <t>474925f4-3872-4eb8-b482-f52c89db29a13762</t>
  </si>
  <si>
    <t>AW00017330</t>
  </si>
  <si>
    <t>096RET+HPEyUANHcMuM3Nw==</t>
  </si>
  <si>
    <t>474925f4-3872-4eb8-b482-f52c89db29a13763</t>
  </si>
  <si>
    <t>AW00017504</t>
  </si>
  <si>
    <t>Ufhlzntm+U2ur2tH50CGmg==</t>
  </si>
  <si>
    <t>474925f4-3872-4eb8-b482-f52c89db29a13764</t>
  </si>
  <si>
    <t>AW00017914</t>
  </si>
  <si>
    <t>mxlWDO1XsU+4vgy2Zh8Z4w==</t>
  </si>
  <si>
    <t>474925f4-3872-4eb8-b482-f52c89db29a13765</t>
  </si>
  <si>
    <t>AW00018275</t>
  </si>
  <si>
    <t>tEjVRZEdV0+fQap+qW5AlA==</t>
  </si>
  <si>
    <t>474925f4-3872-4eb8-b482-f52c89db29a13766</t>
  </si>
  <si>
    <t>AW00018326</t>
  </si>
  <si>
    <t>0FNVdmeTq0aO91AND0BkTg==</t>
  </si>
  <si>
    <t>474925f4-3872-4eb8-b482-f52c89db29a13767</t>
  </si>
  <si>
    <t>AW00018452</t>
  </si>
  <si>
    <t>yKRffqr3+UeqhBp4JicIeQ==</t>
  </si>
  <si>
    <t>474925f4-3872-4eb8-b482-f52c89db29a13768</t>
  </si>
  <si>
    <t>AW00018735</t>
  </si>
  <si>
    <t>MuimVGFqS0+J1OOe7cLJAQ==</t>
  </si>
  <si>
    <t>474925f4-3872-4eb8-b482-f52c89db29a13769</t>
  </si>
  <si>
    <t>AW00019598</t>
  </si>
  <si>
    <t>kLOQ26QqIEu5hG60a7IzlA==</t>
  </si>
  <si>
    <t>474925f4-3872-4eb8-b482-f52c89db29a13770</t>
  </si>
  <si>
    <t>AW00020220</t>
  </si>
  <si>
    <t>sJ4oHmz/jE2IJiOdww8L4Q==</t>
  </si>
  <si>
    <t>474925f4-3872-4eb8-b482-f52c89db29a13771</t>
  </si>
  <si>
    <t>AW00020402</t>
  </si>
  <si>
    <t>83Lmavey+kmAkcMsv3mZmg==</t>
  </si>
  <si>
    <t>474925f4-3872-4eb8-b482-f52c89db29a13772</t>
  </si>
  <si>
    <t>AW00021228</t>
  </si>
  <si>
    <t>WNXj13k72E21mki4SByD/A==</t>
  </si>
  <si>
    <t>474925f4-3872-4eb8-b482-f52c89db29a13773</t>
  </si>
  <si>
    <t>AW00021404</t>
  </si>
  <si>
    <t>DGSZqVlc5Eu0Bd2zSbYBqg==</t>
  </si>
  <si>
    <t>474925f4-3872-4eb8-b482-f52c89db29a13774</t>
  </si>
  <si>
    <t>AW00022148</t>
  </si>
  <si>
    <t>jYYHprrwy0GS5Qni0LmC9w==</t>
  </si>
  <si>
    <t>474925f4-3872-4eb8-b482-f52c89db29a13775</t>
  </si>
  <si>
    <t>AW00022197</t>
  </si>
  <si>
    <t>c/Ui3HQjT0KbRI/m8awfQg==</t>
  </si>
  <si>
    <t>474925f4-3872-4eb8-b482-f52c89db29a13776</t>
  </si>
  <si>
    <t>AW00022576</t>
  </si>
  <si>
    <t>pWE2IWp+T02Gl8/md2CODA==</t>
  </si>
  <si>
    <t>474925f4-3872-4eb8-b482-f52c89db29a13777</t>
  </si>
  <si>
    <t>AW00022916</t>
  </si>
  <si>
    <t>leqZaCFm806wqLV28fCyOg==</t>
  </si>
  <si>
    <t>474925f4-3872-4eb8-b482-f52c89db29a13778</t>
  </si>
  <si>
    <t>AW00022946</t>
  </si>
  <si>
    <t>FB6paFbaAEGh4Rc+aMrAEg==</t>
  </si>
  <si>
    <t>474925f4-3872-4eb8-b482-f52c89db29a13779</t>
  </si>
  <si>
    <t>AW00022964</t>
  </si>
  <si>
    <t>pnosEGCHTESjDw/OO2l8fw==</t>
  </si>
  <si>
    <t>474925f4-3872-4eb8-b482-f52c89db29a13780</t>
  </si>
  <si>
    <t>AW00024474</t>
  </si>
  <si>
    <t>aupVEpaR80if+MH3zCND+g==</t>
  </si>
  <si>
    <t>474925f4-3872-4eb8-b482-f52c89db29a13781</t>
  </si>
  <si>
    <t>AW00024477</t>
  </si>
  <si>
    <t>wVFQBod510CTFJlF43EQdw==</t>
  </si>
  <si>
    <t>474925f4-3872-4eb8-b482-f52c89db29a13782</t>
  </si>
  <si>
    <t>AW00025033</t>
  </si>
  <si>
    <t>FtbkFtShPkmxaf9gT/fMKQ==</t>
  </si>
  <si>
    <t>474925f4-3872-4eb8-b482-f52c89db29a13783</t>
  </si>
  <si>
    <t>AW00025056</t>
  </si>
  <si>
    <t>FLcZOt2R8ka0SIEEbR2w9g==</t>
  </si>
  <si>
    <t>474925f4-3872-4eb8-b482-f52c89db29a13784</t>
  </si>
  <si>
    <t>AW00025237</t>
  </si>
  <si>
    <t>4ref0tkyVUSLTKbh2BZfDg==</t>
  </si>
  <si>
    <t>474925f4-3872-4eb8-b482-f52c89db29a13785</t>
  </si>
  <si>
    <t>AW00025272</t>
  </si>
  <si>
    <t>oaizHvOyq0GNS9p7DuAe9w==</t>
  </si>
  <si>
    <t>474925f4-3872-4eb8-b482-f52c89db29a13786</t>
  </si>
  <si>
    <t>AW00025709</t>
  </si>
  <si>
    <t>W5qaylefck206jTbAIO3ew==</t>
  </si>
  <si>
    <t>474925f4-3872-4eb8-b482-f52c89db29a13787</t>
  </si>
  <si>
    <t>AW00025718</t>
  </si>
  <si>
    <t>Zv9q9XIPAk+oOnJcMHUGug==</t>
  </si>
  <si>
    <t>474925f4-3872-4eb8-b482-f52c89db29a13788</t>
  </si>
  <si>
    <t>AW00025938</t>
  </si>
  <si>
    <t>uVbSaB8ywkufRlaQEuGhww==</t>
  </si>
  <si>
    <t>474925f4-3872-4eb8-b482-f52c89db29a13789</t>
  </si>
  <si>
    <t>AW00025940</t>
  </si>
  <si>
    <t>XhCOnk1+NES8dJ/gsjWPPg==</t>
  </si>
  <si>
    <t>474925f4-3872-4eb8-b482-f52c89db29a13790</t>
  </si>
  <si>
    <t>AW00026028</t>
  </si>
  <si>
    <t>qLns7+GlM0yQj+ciTdqcaQ==</t>
  </si>
  <si>
    <t>474925f4-3872-4eb8-b482-f52c89db29a13791</t>
  </si>
  <si>
    <t>AW00026652</t>
  </si>
  <si>
    <t>iLwYlvO5E0qe4tbpjZxYrw==</t>
  </si>
  <si>
    <t>474925f4-3872-4eb8-b482-f52c89db29a13792</t>
  </si>
  <si>
    <t>AW00027366</t>
  </si>
  <si>
    <t>+iGt0HwLQkKLMRJnfzvdyA==</t>
  </si>
  <si>
    <t>474925f4-3872-4eb8-b482-f52c89db29a13793</t>
  </si>
  <si>
    <t>AW00027487</t>
  </si>
  <si>
    <t>pddEQvn0oEGvcFQH3HzsOA==</t>
  </si>
  <si>
    <t>474925f4-3872-4eb8-b482-f52c89db29a13794</t>
  </si>
  <si>
    <t>AW00027498</t>
  </si>
  <si>
    <t>vBTxh2XB/UyAtPYXQWPzGw==</t>
  </si>
  <si>
    <t>474925f4-3872-4eb8-b482-f52c89db29a13795</t>
  </si>
  <si>
    <t>AW00027702</t>
  </si>
  <si>
    <t>B3VBa6fNfUGoZYnMHNM2iw==</t>
  </si>
  <si>
    <t>474925f4-3872-4eb8-b482-f52c89db29a13796</t>
  </si>
  <si>
    <t>AW00027704</t>
  </si>
  <si>
    <t>Wu0H8aU//EGf3tUg1EySzQ==</t>
  </si>
  <si>
    <t>474925f4-3872-4eb8-b482-f52c89db29a13797</t>
  </si>
  <si>
    <t>AW00028132</t>
  </si>
  <si>
    <t>40fYB7LjbUC0vNgT1uwGUw==</t>
  </si>
  <si>
    <t>474925f4-3872-4eb8-b482-f52c89db29a13798</t>
  </si>
  <si>
    <t>AW00029068</t>
  </si>
  <si>
    <t>jjtPzqXqBkCVxHnXipoUvw==</t>
  </si>
  <si>
    <t>474925f4-3872-4eb8-b482-f52c89db29a13799</t>
  </si>
  <si>
    <t>AW00029304</t>
  </si>
  <si>
    <t>votJLLVEO0C7/Qs2mUEPJg==</t>
  </si>
  <si>
    <t>474925f4-3872-4eb8-b482-f52c89db29a13800</t>
  </si>
  <si>
    <t>AW00029345</t>
  </si>
  <si>
    <t>/s6CmjYqhUCJC2AMxwezHg==</t>
  </si>
  <si>
    <t>474925f4-3872-4eb8-b482-f52c89db29a13801</t>
  </si>
  <si>
    <t>AW00011046</t>
  </si>
  <si>
    <t>C7ADORGS4EuD1Y7IHbkZeA==</t>
  </si>
  <si>
    <t>474925f4-3872-4eb8-b482-f52c89db29a13802</t>
  </si>
  <si>
    <t>AW00011095</t>
  </si>
  <si>
    <t>80CjqhzGuk2RvfbPOFjbxQ==</t>
  </si>
  <si>
    <t>474925f4-3872-4eb8-b482-f52c89db29a13803</t>
  </si>
  <si>
    <t>AW00011139</t>
  </si>
  <si>
    <t>ZLERfUstnkmj4MAlDU/2Bg==</t>
  </si>
  <si>
    <t>474925f4-3872-4eb8-b482-f52c89db29a13804</t>
  </si>
  <si>
    <t>AW00011360</t>
  </si>
  <si>
    <t>gQHX0Hy0Wke/h9EOknH08A==</t>
  </si>
  <si>
    <t>474925f4-3872-4eb8-b482-f52c89db29a13805</t>
  </si>
  <si>
    <t>AW00012039</t>
  </si>
  <si>
    <t>RVt5o3uJAk29eKNZ2FA/Iw==</t>
  </si>
  <si>
    <t>474925f4-3872-4eb8-b482-f52c89db29a13806</t>
  </si>
  <si>
    <t>AW00012351</t>
  </si>
  <si>
    <t>P2WgqrOK9EaijpQGyVhZIA==</t>
  </si>
  <si>
    <t>474925f4-3872-4eb8-b482-f52c89db29a13807</t>
  </si>
  <si>
    <t>AW00012370</t>
  </si>
  <si>
    <t>WcjDLSxn50KT5eDyakBQhg==</t>
  </si>
  <si>
    <t>474925f4-3872-4eb8-b482-f52c89db29a13808</t>
  </si>
  <si>
    <t>AW00012669</t>
  </si>
  <si>
    <t>DQrJGtglekmRfoH0/V/btg==</t>
  </si>
  <si>
    <t>474925f4-3872-4eb8-b482-f52c89db29a13809</t>
  </si>
  <si>
    <t>AW00013034</t>
  </si>
  <si>
    <t>R1elDfjNPUiudqVCfsYjjg==</t>
  </si>
  <si>
    <t>474925f4-3872-4eb8-b482-f52c89db29a13810</t>
  </si>
  <si>
    <t>AW00014007</t>
  </si>
  <si>
    <t>WO9c4W+GeECh6MZ4g9Y51g==</t>
  </si>
  <si>
    <t>474925f4-3872-4eb8-b482-f52c89db29a13811</t>
  </si>
  <si>
    <t>AW00014058</t>
  </si>
  <si>
    <t>Xvz2kVg8EEiZ870ZC0UcWg==</t>
  </si>
  <si>
    <t>474925f4-3872-4eb8-b482-f52c89db29a13812</t>
  </si>
  <si>
    <t>AW00014325</t>
  </si>
  <si>
    <t>BXvxBqRm00iYDkWgMla9tg==</t>
  </si>
  <si>
    <t>474925f4-3872-4eb8-b482-f52c89db29a13813</t>
  </si>
  <si>
    <t>AW00014345</t>
  </si>
  <si>
    <t>dCXI71tHAU2IHvOkwbrrmA==</t>
  </si>
  <si>
    <t>474925f4-3872-4eb8-b482-f52c89db29a13814</t>
  </si>
  <si>
    <t>AW00014675</t>
  </si>
  <si>
    <t>3W4nNyKxW0O8q8OPF7wOIA==</t>
  </si>
  <si>
    <t>474925f4-3872-4eb8-b482-f52c89db29a13815</t>
  </si>
  <si>
    <t>AW00014859</t>
  </si>
  <si>
    <t>d/2Mhs/sZkGMT83x9MAmEw==</t>
  </si>
  <si>
    <t>474925f4-3872-4eb8-b482-f52c89db29a13816</t>
  </si>
  <si>
    <t>AW00015039</t>
  </si>
  <si>
    <t>olAV859hw0O/T2QR/vYamQ==</t>
  </si>
  <si>
    <t>474925f4-3872-4eb8-b482-f52c89db29a13817</t>
  </si>
  <si>
    <t>AW00015129</t>
  </si>
  <si>
    <t>ijPANrdwr0GDxR47qQgQsA==</t>
  </si>
  <si>
    <t>474925f4-3872-4eb8-b482-f52c89db29a13818</t>
  </si>
  <si>
    <t>AW00015192</t>
  </si>
  <si>
    <t>AHAhE15iYEK4v09Wdu8Myg==</t>
  </si>
  <si>
    <t>474925f4-3872-4eb8-b482-f52c89db29a13819</t>
  </si>
  <si>
    <t>AW00015799</t>
  </si>
  <si>
    <t>zATH4N8QXUqROOsBnMCBmA==</t>
  </si>
  <si>
    <t>474925f4-3872-4eb8-b482-f52c89db29a13820</t>
  </si>
  <si>
    <t>AW00016032</t>
  </si>
  <si>
    <t>OLvvwjnG3kaD4XZQz8znew==</t>
  </si>
  <si>
    <t>474925f4-3872-4eb8-b482-f52c89db29a13821</t>
  </si>
  <si>
    <t>AW00016185</t>
  </si>
  <si>
    <t>XBJsGJPKs0+p57GfUu52Kw==</t>
  </si>
  <si>
    <t>474925f4-3872-4eb8-b482-f52c89db29a13822</t>
  </si>
  <si>
    <t>AW00016627</t>
  </si>
  <si>
    <t>faNk/b1r9UC9ZXGM2lB9qA==</t>
  </si>
  <si>
    <t>474925f4-3872-4eb8-b482-f52c89db29a13823</t>
  </si>
  <si>
    <t>AW00016681</t>
  </si>
  <si>
    <t>OHOb6NCJL0mw2FuXIaFtFQ==</t>
  </si>
  <si>
    <t>474925f4-3872-4eb8-b482-f52c89db29a13824</t>
  </si>
  <si>
    <t>AW00016694</t>
  </si>
  <si>
    <t>/GcX2aMF0UW7BwsHre5hTQ==</t>
  </si>
  <si>
    <t>474925f4-3872-4eb8-b482-f52c89db29a13825</t>
  </si>
  <si>
    <t>AW00016929</t>
  </si>
  <si>
    <t>6jlf1kDon0KASwpyFVUndA==</t>
  </si>
  <si>
    <t>474925f4-3872-4eb8-b482-f52c89db29a13826</t>
  </si>
  <si>
    <t>AW00017346</t>
  </si>
  <si>
    <t>AEj6dPNVckSGi0Rbe+wv0A==</t>
  </si>
  <si>
    <t>474925f4-3872-4eb8-b482-f52c89db29a13827</t>
  </si>
  <si>
    <t>AW00017918</t>
  </si>
  <si>
    <t>1c98LCRXWUKkpeo9TPv99A==</t>
  </si>
  <si>
    <t>474925f4-3872-4eb8-b482-f52c89db29a13828</t>
  </si>
  <si>
    <t>AW00018189</t>
  </si>
  <si>
    <t>QlMYtiiCCE6dUze5iAYabw==</t>
  </si>
  <si>
    <t>474925f4-3872-4eb8-b482-f52c89db29a13829</t>
  </si>
  <si>
    <t>AW00018206</t>
  </si>
  <si>
    <t>hRd98t7hIkClQYf/LRMnwQ==</t>
  </si>
  <si>
    <t>474925f4-3872-4eb8-b482-f52c89db29a13830</t>
  </si>
  <si>
    <t>AW00018207</t>
  </si>
  <si>
    <t>f7R3u4zue0uMswBognRPEg==</t>
  </si>
  <si>
    <t>474925f4-3872-4eb8-b482-f52c89db29a13831</t>
  </si>
  <si>
    <t>AW00018214</t>
  </si>
  <si>
    <t>WKt7Nfb/uESmJiRyjAZH4Q==</t>
  </si>
  <si>
    <t>474925f4-3872-4eb8-b482-f52c89db29a13832</t>
  </si>
  <si>
    <t>AW00018241</t>
  </si>
  <si>
    <t>6RDfftMny0Ok/Pq1OVrTgw==</t>
  </si>
  <si>
    <t>474925f4-3872-4eb8-b482-f52c89db29a13833</t>
  </si>
  <si>
    <t>AW00018242</t>
  </si>
  <si>
    <t>V1xXi6P88E+ql6dcXtLREQ==</t>
  </si>
  <si>
    <t>474925f4-3872-4eb8-b482-f52c89db29a13834</t>
  </si>
  <si>
    <t>AW00018268</t>
  </si>
  <si>
    <t>vN4tPrX/yUqztI4MAk5lqg==</t>
  </si>
  <si>
    <t>474925f4-3872-4eb8-b482-f52c89db29a13835</t>
  </si>
  <si>
    <t>AW00018273</t>
  </si>
  <si>
    <t>hJKwOYkvIkK/H68fb2Zo3Q==</t>
  </si>
  <si>
    <t>474925f4-3872-4eb8-b482-f52c89db29a13836</t>
  </si>
  <si>
    <t>AW00018276</t>
  </si>
  <si>
    <t>YTRaWmApT0CV01HTD312TQ==</t>
  </si>
  <si>
    <t>474925f4-3872-4eb8-b482-f52c89db29a13837</t>
  </si>
  <si>
    <t>AW00018468</t>
  </si>
  <si>
    <t>SIdZZiES8EWuzhvX7TfbPw==</t>
  </si>
  <si>
    <t>474925f4-3872-4eb8-b482-f52c89db29a13838</t>
  </si>
  <si>
    <t>AW00018743</t>
  </si>
  <si>
    <t>gpAcS5E5z0+Nms4t3OAAgg==</t>
  </si>
  <si>
    <t>474925f4-3872-4eb8-b482-f52c89db29a13839</t>
  </si>
  <si>
    <t>AW00018796</t>
  </si>
  <si>
    <t>gTUJtF2aaEGf7Q+YX0RFfQ==</t>
  </si>
  <si>
    <t>474925f4-3872-4eb8-b482-f52c89db29a13840</t>
  </si>
  <si>
    <t>AW00019096</t>
  </si>
  <si>
    <t>mpOHcO4mW0as3YNM+cJ+ZQ==</t>
  </si>
  <si>
    <t>474925f4-3872-4eb8-b482-f52c89db29a13841</t>
  </si>
  <si>
    <t>AW00019563</t>
  </si>
  <si>
    <t>mvZy8NExnUudAjSeFP7v9w==</t>
  </si>
  <si>
    <t>474925f4-3872-4eb8-b482-f52c89db29a13842</t>
  </si>
  <si>
    <t>AW00019783</t>
  </si>
  <si>
    <t>BgvKtshwYEa47os4keAT/w==</t>
  </si>
  <si>
    <t>474925f4-3872-4eb8-b482-f52c89db29a13843</t>
  </si>
  <si>
    <t>AW00019788</t>
  </si>
  <si>
    <t>+RaiI48DekCzYlXpLI7xkQ==</t>
  </si>
  <si>
    <t>474925f4-3872-4eb8-b482-f52c89db29a13844</t>
  </si>
  <si>
    <t>AW00019798</t>
  </si>
  <si>
    <t>PxkSqICcS0mAQtjaolyURA==</t>
  </si>
  <si>
    <t>474925f4-3872-4eb8-b482-f52c89db29a13845</t>
  </si>
  <si>
    <t>AW00019965</t>
  </si>
  <si>
    <t>j0jVQ/sDsUa4DdxhCVV3Mg==</t>
  </si>
  <si>
    <t>474925f4-3872-4eb8-b482-f52c89db29a13846</t>
  </si>
  <si>
    <t>AW00020155</t>
  </si>
  <si>
    <t>eafP0kDl6ECahDoOfhpGHA==</t>
  </si>
  <si>
    <t>474925f4-3872-4eb8-b482-f52c89db29a13847</t>
  </si>
  <si>
    <t>AW00020239</t>
  </si>
  <si>
    <t>RLrseQybREaKdwBYbzXs5g==</t>
  </si>
  <si>
    <t>474925f4-3872-4eb8-b482-f52c89db29a13848</t>
  </si>
  <si>
    <t>AW00020248</t>
  </si>
  <si>
    <t>LdWliTEt3U+Fu9awUim1uA==</t>
  </si>
  <si>
    <t>474925f4-3872-4eb8-b482-f52c89db29a13849</t>
  </si>
  <si>
    <t>AW00020426</t>
  </si>
  <si>
    <t>0xrYUpCJgUKl6rF1oEa2LA==</t>
  </si>
  <si>
    <t>474925f4-3872-4eb8-b482-f52c89db29a13850</t>
  </si>
  <si>
    <t>AW00020814</t>
  </si>
  <si>
    <t>c/9W6IUjfE+VzSLuTb0kMQ==</t>
  </si>
  <si>
    <t>474925f4-3872-4eb8-b482-f52c89db29a13851</t>
  </si>
  <si>
    <t>AW00021200</t>
  </si>
  <si>
    <t>U0QnqmPrtkCOLmIIT8HOCA==</t>
  </si>
  <si>
    <t>474925f4-3872-4eb8-b482-f52c89db29a13852</t>
  </si>
  <si>
    <t>AW00021566</t>
  </si>
  <si>
    <t>UiI6/YpSUEqB+ymuWMJWEw==</t>
  </si>
  <si>
    <t>474925f4-3872-4eb8-b482-f52c89db29a13853</t>
  </si>
  <si>
    <t>AW00021961</t>
  </si>
  <si>
    <t>rHy0/y6eSES4jjYHah78rg==</t>
  </si>
  <si>
    <t>474925f4-3872-4eb8-b482-f52c89db29a13854</t>
  </si>
  <si>
    <t>AW00021974</t>
  </si>
  <si>
    <t>goYEJP3F402FxX4GW7lo5A==</t>
  </si>
  <si>
    <t>474925f4-3872-4eb8-b482-f52c89db29a13855</t>
  </si>
  <si>
    <t>AW00022399</t>
  </si>
  <si>
    <t>Mu8iiKHVik+y57LeWn+LcQ==</t>
  </si>
  <si>
    <t>474925f4-3872-4eb8-b482-f52c89db29a13856</t>
  </si>
  <si>
    <t>AW00022408</t>
  </si>
  <si>
    <t>lSl3XwT4QEWxYSUFddHcwA==</t>
  </si>
  <si>
    <t>474925f4-3872-4eb8-b482-f52c89db29a13857</t>
  </si>
  <si>
    <t>AW00023086</t>
  </si>
  <si>
    <t>cX3FQMk7Sk+H7dYps05p7w==</t>
  </si>
  <si>
    <t>474925f4-3872-4eb8-b482-f52c89db29a13858</t>
  </si>
  <si>
    <t>AW00023116</t>
  </si>
  <si>
    <t>hTgSdhI4M0qktI9F8ltnpw==</t>
  </si>
  <si>
    <t>474925f4-3872-4eb8-b482-f52c89db29a13859</t>
  </si>
  <si>
    <t>AW00023410</t>
  </si>
  <si>
    <t>B+7K4x6fLU61YK5DFTXbyA==</t>
  </si>
  <si>
    <t>474925f4-3872-4eb8-b482-f52c89db29a13860</t>
  </si>
  <si>
    <t>AW00023641</t>
  </si>
  <si>
    <t>gpQc2r7+40CzOp8U8Lr9UQ==</t>
  </si>
  <si>
    <t>474925f4-3872-4eb8-b482-f52c89db29a13861</t>
  </si>
  <si>
    <t>AW00024159</t>
  </si>
  <si>
    <t>f+9ADY78UE6tQ8XnjSSsVA==</t>
  </si>
  <si>
    <t>474925f4-3872-4eb8-b482-f52c89db29a13862</t>
  </si>
  <si>
    <t>AW00024229</t>
  </si>
  <si>
    <t>Mc4aZ3BbDU2pNSgIbQNVag==</t>
  </si>
  <si>
    <t>474925f4-3872-4eb8-b482-f52c89db29a13863</t>
  </si>
  <si>
    <t>AW00024600</t>
  </si>
  <si>
    <t>qp0s+DKEmkiHUJ4bEBFb1w==</t>
  </si>
  <si>
    <t>474925f4-3872-4eb8-b482-f52c89db29a13864</t>
  </si>
  <si>
    <t>AW00025012</t>
  </si>
  <si>
    <t>tn1tlTXjtEe28aXxrylxyQ==</t>
  </si>
  <si>
    <t>474925f4-3872-4eb8-b482-f52c89db29a13865</t>
  </si>
  <si>
    <t>AW00025116</t>
  </si>
  <si>
    <t>pwBTUVHKPUCyJlx9Qy2WDw==</t>
  </si>
  <si>
    <t>474925f4-3872-4eb8-b482-f52c89db29a13866</t>
  </si>
  <si>
    <t>AW00025710</t>
  </si>
  <si>
    <t>UjateMwRAEKtO1+Me4RZTg==</t>
  </si>
  <si>
    <t>474925f4-3872-4eb8-b482-f52c89db29a13867</t>
  </si>
  <si>
    <t>AW00025939</t>
  </si>
  <si>
    <t>EwoaDyiUXE6dqXgBhlHZ/Q==</t>
  </si>
  <si>
    <t>474925f4-3872-4eb8-b482-f52c89db29a13868</t>
  </si>
  <si>
    <t>AW00026021</t>
  </si>
  <si>
    <t>xdUVqYy6jUiQaa+xdiIujw==</t>
  </si>
  <si>
    <t>474925f4-3872-4eb8-b482-f52c89db29a13869</t>
  </si>
  <si>
    <t>AW00026673</t>
  </si>
  <si>
    <t>EitdKRTE50m9LLkidLrb2Q==</t>
  </si>
  <si>
    <t>474925f4-3872-4eb8-b482-f52c89db29a13870</t>
  </si>
  <si>
    <t>AW00027342</t>
  </si>
  <si>
    <t>4nvXdgDO0EKBbIbjZ2JhVg==</t>
  </si>
  <si>
    <t>474925f4-3872-4eb8-b482-f52c89db29a13871</t>
  </si>
  <si>
    <t>AW00027689</t>
  </si>
  <si>
    <t>Zx5gL9FMxEOiekOK7d3MbA==</t>
  </si>
  <si>
    <t>474925f4-3872-4eb8-b482-f52c89db29a13872</t>
  </si>
  <si>
    <t>AW00027861</t>
  </si>
  <si>
    <t>spxIe+bHn0ukfpkMP9TjlA==</t>
  </si>
  <si>
    <t>474925f4-3872-4eb8-b482-f52c89db29a13873</t>
  </si>
  <si>
    <t>AW00029091</t>
  </si>
  <si>
    <t>knHjUS5akUavbQdEWhVi+w==</t>
  </si>
  <si>
    <t>474925f4-3872-4eb8-b482-f52c89db29a13874</t>
  </si>
  <si>
    <t>AW00029306</t>
  </si>
  <si>
    <t>Pd8/6T0KDEqY01NxgPxR1Q==</t>
  </si>
  <si>
    <t>474925f4-3872-4eb8-b482-f52c89db29a13875</t>
  </si>
  <si>
    <t>AW00029457</t>
  </si>
  <si>
    <t>G9nbOY1gg0aUWEG9+ssQzw==</t>
  </si>
  <si>
    <t>474925f4-3872-4eb8-b482-f52c89db29a13876</t>
  </si>
  <si>
    <t>AW00011011</t>
  </si>
  <si>
    <t>V9lyfjTK60qSExMC0kqUnw==</t>
  </si>
  <si>
    <t>474925f4-3872-4eb8-b482-f52c89db29a13877</t>
  </si>
  <si>
    <t>AW00011029</t>
  </si>
  <si>
    <t>NoHg9chuNk64Rxwo4lIHOg==</t>
  </si>
  <si>
    <t>474925f4-3872-4eb8-b482-f52c89db29a13878</t>
  </si>
  <si>
    <t>AW00011094</t>
  </si>
  <si>
    <t>qHL7r4VlikKjErooiHVaLQ==</t>
  </si>
  <si>
    <t>474925f4-3872-4eb8-b482-f52c89db29a13879</t>
  </si>
  <si>
    <t>AW00011099</t>
  </si>
  <si>
    <t>6VdlsA05fkWWYbefj5ctHg==</t>
  </si>
  <si>
    <t>474925f4-3872-4eb8-b482-f52c89db29a13880</t>
  </si>
  <si>
    <t>AW00011105</t>
  </si>
  <si>
    <t>wnPFnXdrB0uzhnTwcIt8FA==</t>
  </si>
  <si>
    <t>474925f4-3872-4eb8-b482-f52c89db29a13881</t>
  </si>
  <si>
    <t>AW00011126</t>
  </si>
  <si>
    <t>EcZiin44XkCKz6iHmrZzzw==</t>
  </si>
  <si>
    <t>474925f4-3872-4eb8-b482-f52c89db29a13882</t>
  </si>
  <si>
    <t>AW00011472</t>
  </si>
  <si>
    <t>SoEbb9nPdkaVPwyUEva5wQ==</t>
  </si>
  <si>
    <t>474925f4-3872-4eb8-b482-f52c89db29a13883</t>
  </si>
  <si>
    <t>AW00011759</t>
  </si>
  <si>
    <t>2URqsYuS+ESYLSp4wekziA==</t>
  </si>
  <si>
    <t>474925f4-3872-4eb8-b482-f52c89db29a13884</t>
  </si>
  <si>
    <t>AW00011893</t>
  </si>
  <si>
    <t>iIplusBEbECpLSkia3eQNA==</t>
  </si>
  <si>
    <t>474925f4-3872-4eb8-b482-f52c89db29a13885</t>
  </si>
  <si>
    <t>AW00012344</t>
  </si>
  <si>
    <t>aWdyvMcvPUigDlzh5PG4eQ==</t>
  </si>
  <si>
    <t>474925f4-3872-4eb8-b482-f52c89db29a13886</t>
  </si>
  <si>
    <t>AW00012357</t>
  </si>
  <si>
    <t>60SrDC1fO0K0O6KNUJiZRw==</t>
  </si>
  <si>
    <t>474925f4-3872-4eb8-b482-f52c89db29a13887</t>
  </si>
  <si>
    <t>AW00012703</t>
  </si>
  <si>
    <t>wHNn5IakE0GxBN3eTNxPHA==</t>
  </si>
  <si>
    <t>474925f4-3872-4eb8-b482-f52c89db29a13888</t>
  </si>
  <si>
    <t>AW00013529</t>
  </si>
  <si>
    <t>NemkAgN31UOPfg0F4ZB01w==</t>
  </si>
  <si>
    <t>474925f4-3872-4eb8-b482-f52c89db29a13889</t>
  </si>
  <si>
    <t>AW00014668</t>
  </si>
  <si>
    <t>ALRtEhuoS0iD8sCxnhzCfw==</t>
  </si>
  <si>
    <t>474925f4-3872-4eb8-b482-f52c89db29a13890</t>
  </si>
  <si>
    <t>AW00014673</t>
  </si>
  <si>
    <t>JYp75HNn8EOQFHZzWg3bhg==</t>
  </si>
  <si>
    <t>474925f4-3872-4eb8-b482-f52c89db29a13891</t>
  </si>
  <si>
    <t>AW00014674</t>
  </si>
  <si>
    <t>M4iiU4T54ESG4i7fArXzRw==</t>
  </si>
  <si>
    <t>474925f4-3872-4eb8-b482-f52c89db29a13892</t>
  </si>
  <si>
    <t>AW00015040</t>
  </si>
  <si>
    <t>m06rrYAhJU+vvkWYs/enWA==</t>
  </si>
  <si>
    <t>474925f4-3872-4eb8-b482-f52c89db29a13893</t>
  </si>
  <si>
    <t>AW00015170</t>
  </si>
  <si>
    <t>N8gKhSRGbUCMgZMiHMAfYA==</t>
  </si>
  <si>
    <t>474925f4-3872-4eb8-b482-f52c89db29a13894</t>
  </si>
  <si>
    <t>AW00015180</t>
  </si>
  <si>
    <t>qclCwbWqr0e7WRcPqEBQLA==</t>
  </si>
  <si>
    <t>474925f4-3872-4eb8-b482-f52c89db29a13895</t>
  </si>
  <si>
    <t>AW00015641</t>
  </si>
  <si>
    <t>PdadkEddBEaXVRbIvaCvdg==</t>
  </si>
  <si>
    <t>474925f4-3872-4eb8-b482-f52c89db29a13896</t>
  </si>
  <si>
    <t>AW00015734</t>
  </si>
  <si>
    <t>23fcy2II9UaCRcijzi/Ypw==</t>
  </si>
  <si>
    <t>474925f4-3872-4eb8-b482-f52c89db29a13897</t>
  </si>
  <si>
    <t>AW00016683</t>
  </si>
  <si>
    <t>CtfPal6Nz0iW8iSaMelRrg==</t>
  </si>
  <si>
    <t>474925f4-3872-4eb8-b482-f52c89db29a13898</t>
  </si>
  <si>
    <t>AW00016708</t>
  </si>
  <si>
    <t>SghSMAkLlkePApX9GnM8fw==</t>
  </si>
  <si>
    <t>474925f4-3872-4eb8-b482-f52c89db29a13899</t>
  </si>
  <si>
    <t>AW00017057</t>
  </si>
  <si>
    <t>hWxWjCVBoE+v8AMz8p7LFA==</t>
  </si>
  <si>
    <t>474925f4-3872-4eb8-b482-f52c89db29a13900</t>
  </si>
  <si>
    <t>AW00017078</t>
  </si>
  <si>
    <t>sApYZs6pgEGOg5aipx8BOQ==</t>
  </si>
  <si>
    <t>474925f4-3872-4eb8-b482-f52c89db29a13901</t>
  </si>
  <si>
    <t>AW00018194</t>
  </si>
  <si>
    <t>+HT44vjnI06nGHPZLaA2JQ==</t>
  </si>
  <si>
    <t>474925f4-3872-4eb8-b482-f52c89db29a13902</t>
  </si>
  <si>
    <t>AW00018244</t>
  </si>
  <si>
    <t>lgKeo/QvVU2I/R5EK7VewQ==</t>
  </si>
  <si>
    <t>474925f4-3872-4eb8-b482-f52c89db29a13903</t>
  </si>
  <si>
    <t>AW00018446</t>
  </si>
  <si>
    <t>JJHfD1o8+E+urt7H9FDt+w==</t>
  </si>
  <si>
    <t>474925f4-3872-4eb8-b482-f52c89db29a13904</t>
  </si>
  <si>
    <t>AW00018708</t>
  </si>
  <si>
    <t>5TipUgGKCk27tlwHI1iQhg==</t>
  </si>
  <si>
    <t>474925f4-3872-4eb8-b482-f52c89db29a13905</t>
  </si>
  <si>
    <t>AW00019095</t>
  </si>
  <si>
    <t>h1Op+iDu8Ei/BF/8xk3VnA==</t>
  </si>
  <si>
    <t>474925f4-3872-4eb8-b482-f52c89db29a13906</t>
  </si>
  <si>
    <t>AW00019606</t>
  </si>
  <si>
    <t>YLm4SMnRJUCA9x9m6ZulAA==</t>
  </si>
  <si>
    <t>474925f4-3872-4eb8-b482-f52c89db29a13907</t>
  </si>
  <si>
    <t>AW00019610</t>
  </si>
  <si>
    <t>sKNquuuYEkuugDzwKhJtSg==</t>
  </si>
  <si>
    <t>474925f4-3872-4eb8-b482-f52c89db29a13908</t>
  </si>
  <si>
    <t>AW00019623</t>
  </si>
  <si>
    <t>kCF/O3dDvUKGeKmXvDnNyg==</t>
  </si>
  <si>
    <t>474925f4-3872-4eb8-b482-f52c89db29a13909</t>
  </si>
  <si>
    <t>AW00019764</t>
  </si>
  <si>
    <t>eUWF+HJTyUmIkbCSVyVmJw==</t>
  </si>
  <si>
    <t>474925f4-3872-4eb8-b482-f52c89db29a13910</t>
  </si>
  <si>
    <t>AW00020817</t>
  </si>
  <si>
    <t>QYeaHxR7rU22iBUtn5uOZQ==</t>
  </si>
  <si>
    <t>474925f4-3872-4eb8-b482-f52c89db29a13911</t>
  </si>
  <si>
    <t>AW00020991</t>
  </si>
  <si>
    <t>+j12v66T6U+u6H95gk/yBw==</t>
  </si>
  <si>
    <t>474925f4-3872-4eb8-b482-f52c89db29a13912</t>
  </si>
  <si>
    <t>AW00021216</t>
  </si>
  <si>
    <t>Ax+uSOzpMUqG2SGHg9D+HA==</t>
  </si>
  <si>
    <t>474925f4-3872-4eb8-b482-f52c89db29a13913</t>
  </si>
  <si>
    <t>AW00021259</t>
  </si>
  <si>
    <t>a1b4YhJm0k2GKkMbSQjm+A==</t>
  </si>
  <si>
    <t>474925f4-3872-4eb8-b482-f52c89db29a13914</t>
  </si>
  <si>
    <t>AW00021372</t>
  </si>
  <si>
    <t>HfICRdWCfkS8O5Q8i1osbg==</t>
  </si>
  <si>
    <t>474925f4-3872-4eb8-b482-f52c89db29a13915</t>
  </si>
  <si>
    <t>AW00021567</t>
  </si>
  <si>
    <t>S0SAuAsmB0+AZE8XKdY0bQ==</t>
  </si>
  <si>
    <t>474925f4-3872-4eb8-b482-f52c89db29a13916</t>
  </si>
  <si>
    <t>AW00021879</t>
  </si>
  <si>
    <t>XCnM1bgrmE+hZ77B62LtPQ==</t>
  </si>
  <si>
    <t>474925f4-3872-4eb8-b482-f52c89db29a13917</t>
  </si>
  <si>
    <t>AW00021892</t>
  </si>
  <si>
    <t>aN+DrrDCckKN8j9kkIRIGQ==</t>
  </si>
  <si>
    <t>474925f4-3872-4eb8-b482-f52c89db29a13918</t>
  </si>
  <si>
    <t>AW00023098</t>
  </si>
  <si>
    <t>Gf/qBtxEvkeekJ0FYAd/dQ==</t>
  </si>
  <si>
    <t>474925f4-3872-4eb8-b482-f52c89db29a13919</t>
  </si>
  <si>
    <t>AW00023107</t>
  </si>
  <si>
    <t>xK3aIivOSUCfpxp8lE6Ttw==</t>
  </si>
  <si>
    <t>474925f4-3872-4eb8-b482-f52c89db29a13920</t>
  </si>
  <si>
    <t>AW00024240</t>
  </si>
  <si>
    <t>xKait+4f4kGM5UWI9a5tRA==</t>
  </si>
  <si>
    <t>474925f4-3872-4eb8-b482-f52c89db29a13921</t>
  </si>
  <si>
    <t>AW00024268</t>
  </si>
  <si>
    <t>iXSWrE4dEEKXZNzDcNjtwA==</t>
  </si>
  <si>
    <t>474925f4-3872-4eb8-b482-f52c89db29a13922</t>
  </si>
  <si>
    <t>AW00024472</t>
  </si>
  <si>
    <t>A3fqMmY9sUqCfFV8fDhr/Q==</t>
  </si>
  <si>
    <t>474925f4-3872-4eb8-b482-f52c89db29a13923</t>
  </si>
  <si>
    <t>AW00024586</t>
  </si>
  <si>
    <t>Xa0tHsmLY02xGN0d2gzwAA==</t>
  </si>
  <si>
    <t>474925f4-3872-4eb8-b482-f52c89db29a13924</t>
  </si>
  <si>
    <t>AW00024610</t>
  </si>
  <si>
    <t>swJOjJiWAkqI0AY20gLALw==</t>
  </si>
  <si>
    <t>474925f4-3872-4eb8-b482-f52c89db29a13925</t>
  </si>
  <si>
    <t>AW00025558</t>
  </si>
  <si>
    <t>ZrbN5JrygEGrGdjcmULLFw==</t>
  </si>
  <si>
    <t>474925f4-3872-4eb8-b482-f52c89db29a13926</t>
  </si>
  <si>
    <t>AW00025715</t>
  </si>
  <si>
    <t>preyDXMnSE2MWF/NArbjYQ==</t>
  </si>
  <si>
    <t>474925f4-3872-4eb8-b482-f52c89db29a13927</t>
  </si>
  <si>
    <t>AW00025809</t>
  </si>
  <si>
    <t>qDf5UKrOTkKXFMrNxzvmTw==</t>
  </si>
  <si>
    <t>474925f4-3872-4eb8-b482-f52c89db29a13928</t>
  </si>
  <si>
    <t>AW00025821</t>
  </si>
  <si>
    <t>+eHOButXwUSVqa7SnUJQNw==</t>
  </si>
  <si>
    <t>474925f4-3872-4eb8-b482-f52c89db29a13929</t>
  </si>
  <si>
    <t>AW00026154</t>
  </si>
  <si>
    <t>JC8wqXsEfkeLcXnuFxMHxg==</t>
  </si>
  <si>
    <t>474925f4-3872-4eb8-b482-f52c89db29a13930</t>
  </si>
  <si>
    <t>AW00026439</t>
  </si>
  <si>
    <t>xMFvbBU3UkCMBiqjw5VqEg==</t>
  </si>
  <si>
    <t>474925f4-3872-4eb8-b482-f52c89db29a13931</t>
  </si>
  <si>
    <t>AW00026560</t>
  </si>
  <si>
    <t>kws66NUNu06T4gC3VPV9cQ==</t>
  </si>
  <si>
    <t>474925f4-3872-4eb8-b482-f52c89db29a13932</t>
  </si>
  <si>
    <t>AW00026565</t>
  </si>
  <si>
    <t>HhdNAAwcWEqMGltdacrApg==</t>
  </si>
  <si>
    <t>474925f4-3872-4eb8-b482-f52c89db29a13933</t>
  </si>
  <si>
    <t>AW00026588</t>
  </si>
  <si>
    <t>HrwdIrrJwkCJVJ06vfKuVQ==</t>
  </si>
  <si>
    <t>474925f4-3872-4eb8-b482-f52c89db29a13934</t>
  </si>
  <si>
    <t>AW00027595</t>
  </si>
  <si>
    <t>fmcduRbYgEmEHSIKqZ702A==</t>
  </si>
  <si>
    <t>474925f4-3872-4eb8-b482-f52c89db29a13935</t>
  </si>
  <si>
    <t>AW00027870</t>
  </si>
  <si>
    <t>+9uCK//nAEmU8vzP6qe3rg==</t>
  </si>
  <si>
    <t>474925f4-3872-4eb8-b482-f52c89db29a13936</t>
  </si>
  <si>
    <t>AW00028321</t>
  </si>
  <si>
    <t>UHr50O1010q8q7kNlXrAOA==</t>
  </si>
  <si>
    <t>474925f4-3872-4eb8-b482-f52c89db29a13937</t>
  </si>
  <si>
    <t>AW00028714</t>
  </si>
  <si>
    <t>ogzauINM10WnGhFpYUgkXA==</t>
  </si>
  <si>
    <t>474925f4-3872-4eb8-b482-f52c89db29a13938</t>
  </si>
  <si>
    <t>AW00028923</t>
  </si>
  <si>
    <t>39Fsopert0uJ+7BUAJoXxw==</t>
  </si>
  <si>
    <t>474925f4-3872-4eb8-b482-f52c89db29a13939</t>
  </si>
  <si>
    <t>AW00028927</t>
  </si>
  <si>
    <t>EfEftbnbs0OOhyt3XBmfhw==</t>
  </si>
  <si>
    <t>474925f4-3872-4eb8-b482-f52c89db29a13940</t>
  </si>
  <si>
    <t>AW00029082</t>
  </si>
  <si>
    <t>g0xTMdhwwUeWwCwF5Q/qsA==</t>
  </si>
  <si>
    <t>474925f4-3872-4eb8-b482-f52c89db29a13941</t>
  </si>
  <si>
    <t>AW00029103</t>
  </si>
  <si>
    <t>CtViqBXMxEWvEitVioCfZw==</t>
  </si>
  <si>
    <t>474925f4-3872-4eb8-b482-f52c89db29a13942</t>
  </si>
  <si>
    <t>AW00029195</t>
  </si>
  <si>
    <t>qbJMidOwN0iNvbZ3Kln6Hw==</t>
  </si>
  <si>
    <t>474925f4-3872-4eb8-b482-f52c89db29a13943</t>
  </si>
  <si>
    <t>AW00029307</t>
  </si>
  <si>
    <t>Mi7yqQCTYEqf4mduRk0b1g==</t>
  </si>
  <si>
    <t>474925f4-3872-4eb8-b482-f52c89db29a13944</t>
  </si>
  <si>
    <t>AW00011048</t>
  </si>
  <si>
    <t>N2RGR/+620+cs0PNY8RAkA==</t>
  </si>
  <si>
    <t>474925f4-3872-4eb8-b482-f52c89db29a13945</t>
  </si>
  <si>
    <t>AW00011069</t>
  </si>
  <si>
    <t>YG+m55mrHUOmayZ6hdUVIA==</t>
  </si>
  <si>
    <t>474925f4-3872-4eb8-b482-f52c89db29a13946</t>
  </si>
  <si>
    <t>AW00011070</t>
  </si>
  <si>
    <t>mvNLxy3biE2d0gTRuZMHXw==</t>
  </si>
  <si>
    <t>474925f4-3872-4eb8-b482-f52c89db29a13947</t>
  </si>
  <si>
    <t>AW00011455</t>
  </si>
  <si>
    <t>/AApAhvEEUyqRoKfDFnqNQ==</t>
  </si>
  <si>
    <t>474925f4-3872-4eb8-b482-f52c89db29a13948</t>
  </si>
  <si>
    <t>AW00011460</t>
  </si>
  <si>
    <t>aObaRWd6tEqmBOAAip1ltw==</t>
  </si>
  <si>
    <t>474925f4-3872-4eb8-b482-f52c89db29a13949</t>
  </si>
  <si>
    <t>AW00011903</t>
  </si>
  <si>
    <t>Qynl2M+4tUyvVZjBSxeSvg==</t>
  </si>
  <si>
    <t>474925f4-3872-4eb8-b482-f52c89db29a13950</t>
  </si>
  <si>
    <t>AW00012348</t>
  </si>
  <si>
    <t>Sa7avzRgEE2BId4mvpTIow==</t>
  </si>
  <si>
    <t>474925f4-3872-4eb8-b482-f52c89db29a13951</t>
  </si>
  <si>
    <t>AW00013967</t>
  </si>
  <si>
    <t>5SIe6lfBHEyCznpcK9M0aw==</t>
  </si>
  <si>
    <t>474925f4-3872-4eb8-b482-f52c89db29a13952</t>
  </si>
  <si>
    <t>AW00014056</t>
  </si>
  <si>
    <t>YFeGxXqVTkC7JCgT+Fxl+A==</t>
  </si>
  <si>
    <t>474925f4-3872-4eb8-b482-f52c89db29a13953</t>
  </si>
  <si>
    <t>AW00014060</t>
  </si>
  <si>
    <t>H4SYwkDeikO3dLq7bKQwMw==</t>
  </si>
  <si>
    <t>474925f4-3872-4eb8-b482-f52c89db29a13954</t>
  </si>
  <si>
    <t>AW00014126</t>
  </si>
  <si>
    <t>l3/b484OSkqXzs6fWNSB2Q==</t>
  </si>
  <si>
    <t>474925f4-3872-4eb8-b482-f52c89db29a13955</t>
  </si>
  <si>
    <t>AW00015135</t>
  </si>
  <si>
    <t>GNWmkrTrhUWOgo/JP6cwBQ==</t>
  </si>
  <si>
    <t>474925f4-3872-4eb8-b482-f52c89db29a13956</t>
  </si>
  <si>
    <t>AW00015169</t>
  </si>
  <si>
    <t>5jjRjP6bFk+QfUPxD9JZUQ==</t>
  </si>
  <si>
    <t>474925f4-3872-4eb8-b482-f52c89db29a13957</t>
  </si>
  <si>
    <t>AW00015208</t>
  </si>
  <si>
    <t>Izlj1VN+gUe2Ad4l6HGFCA==</t>
  </si>
  <si>
    <t>474925f4-3872-4eb8-b482-f52c89db29a13958</t>
  </si>
  <si>
    <t>AW00015213</t>
  </si>
  <si>
    <t>pRuWAwjoUkKDwJc995RFDA==</t>
  </si>
  <si>
    <t>474925f4-3872-4eb8-b482-f52c89db29a13959</t>
  </si>
  <si>
    <t>AW00015214</t>
  </si>
  <si>
    <t>JCnqkEx+eUmXUL+YA9yGqA==</t>
  </si>
  <si>
    <t>474925f4-3872-4eb8-b482-f52c89db29a13960</t>
  </si>
  <si>
    <t>AW00015729</t>
  </si>
  <si>
    <t>+YJoeeNyXka8FVJAwQuVSA==</t>
  </si>
  <si>
    <t>474925f4-3872-4eb8-b482-f52c89db29a13961</t>
  </si>
  <si>
    <t>AW00016016</t>
  </si>
  <si>
    <t>ab4ikWXjw0Oo8X84GUzRCg==</t>
  </si>
  <si>
    <t>474925f4-3872-4eb8-b482-f52c89db29a13962</t>
  </si>
  <si>
    <t>AW00016346</t>
  </si>
  <si>
    <t>0mb17DoliEiLYffwW3poZg==</t>
  </si>
  <si>
    <t>474925f4-3872-4eb8-b482-f52c89db29a13963</t>
  </si>
  <si>
    <t>AW00016349</t>
  </si>
  <si>
    <t>VbVoT06U4U2pvbdBka9SZw==</t>
  </si>
  <si>
    <t>474925f4-3872-4eb8-b482-f52c89db29a13964</t>
  </si>
  <si>
    <t>AW00016661</t>
  </si>
  <si>
    <t>B3apPhIR/kmfHBwf4gtRoA==</t>
  </si>
  <si>
    <t>474925f4-3872-4eb8-b482-f52c89db29a13965</t>
  </si>
  <si>
    <t>AW00016745</t>
  </si>
  <si>
    <t>d2z5YD6sMUCvNQZ3Tg9ssw==</t>
  </si>
  <si>
    <t>474925f4-3872-4eb8-b482-f52c89db29a13966</t>
  </si>
  <si>
    <t>AW00017053</t>
  </si>
  <si>
    <t>UCMYWPax30+SIQwlXBpsjg==</t>
  </si>
  <si>
    <t>474925f4-3872-4eb8-b482-f52c89db29a13967</t>
  </si>
  <si>
    <t>AW00017058</t>
  </si>
  <si>
    <t>/DCAGSuGfk+Jyh3YrYpUHw==</t>
  </si>
  <si>
    <t>474925f4-3872-4eb8-b482-f52c89db29a13968</t>
  </si>
  <si>
    <t>AW00017065</t>
  </si>
  <si>
    <t>MuOhzhCCZk6mM7CdO5Wy+Q==</t>
  </si>
  <si>
    <t>474925f4-3872-4eb8-b482-f52c89db29a13969</t>
  </si>
  <si>
    <t>AW00017288</t>
  </si>
  <si>
    <t>fGa+3iACyU6jJqiDKo/XFg==</t>
  </si>
  <si>
    <t>474925f4-3872-4eb8-b482-f52c89db29a13970</t>
  </si>
  <si>
    <t>AW00017321</t>
  </si>
  <si>
    <t>LznHeNjDSEiU1QvXibWfbg==</t>
  </si>
  <si>
    <t>474925f4-3872-4eb8-b482-f52c89db29a13971</t>
  </si>
  <si>
    <t>AW00017514</t>
  </si>
  <si>
    <t>qw6vMaKyXkeomBsDjwGBzA==</t>
  </si>
  <si>
    <t>474925f4-3872-4eb8-b482-f52c89db29a13972</t>
  </si>
  <si>
    <t>AW00018202</t>
  </si>
  <si>
    <t>jyro3SpNnk+YS45avbkYdg==</t>
  </si>
  <si>
    <t>474925f4-3872-4eb8-b482-f52c89db29a13973</t>
  </si>
  <si>
    <t>AW00018240</t>
  </si>
  <si>
    <t>0gXEDXQydkSqg/DHgA3LOQ==</t>
  </si>
  <si>
    <t>474925f4-3872-4eb8-b482-f52c89db29a13974</t>
  </si>
  <si>
    <t>AW00018243</t>
  </si>
  <si>
    <t>Vw2ofHg/XESr36r/NKFxxw==</t>
  </si>
  <si>
    <t>474925f4-3872-4eb8-b482-f52c89db29a13975</t>
  </si>
  <si>
    <t>AW00018257</t>
  </si>
  <si>
    <t>8eigOGPYikiKGrXRRMm86Q==</t>
  </si>
  <si>
    <t>474925f4-3872-4eb8-b482-f52c89db29a13976</t>
  </si>
  <si>
    <t>AW00018292</t>
  </si>
  <si>
    <t>IKtyfOHUsUeP5sy5xNmFCw==</t>
  </si>
  <si>
    <t>474925f4-3872-4eb8-b482-f52c89db29a13977</t>
  </si>
  <si>
    <t>AW00018445</t>
  </si>
  <si>
    <t>+zWlifsoPEu0O+fsZ8+Hvw==</t>
  </si>
  <si>
    <t>474925f4-3872-4eb8-b482-f52c89db29a13978</t>
  </si>
  <si>
    <t>AW00018458</t>
  </si>
  <si>
    <t>YolsUulGIk+uRYfCDwCHpg==</t>
  </si>
  <si>
    <t>474925f4-3872-4eb8-b482-f52c89db29a13979</t>
  </si>
  <si>
    <t>AW00019572</t>
  </si>
  <si>
    <t>K8eiCaKmAEGMGEH5VhJqAg==</t>
  </si>
  <si>
    <t>474925f4-3872-4eb8-b482-f52c89db29a13980</t>
  </si>
  <si>
    <t>AW00019597</t>
  </si>
  <si>
    <t>8VJCvJxISkS1HY3ifvX+BA==</t>
  </si>
  <si>
    <t>474925f4-3872-4eb8-b482-f52c89db29a13981</t>
  </si>
  <si>
    <t>AW00019651</t>
  </si>
  <si>
    <t>l52BWTCqe0yla3CtKD17Qg==</t>
  </si>
  <si>
    <t>474925f4-3872-4eb8-b482-f52c89db29a13982</t>
  </si>
  <si>
    <t>AW00020215</t>
  </si>
  <si>
    <t>ds6nMwz7HkaQ/O0Tpk06hA==</t>
  </si>
  <si>
    <t>474925f4-3872-4eb8-b482-f52c89db29a13983</t>
  </si>
  <si>
    <t>AW00020264</t>
  </si>
  <si>
    <t>R8k+8Dav/0e7d/LiK8YaZw==</t>
  </si>
  <si>
    <t>474925f4-3872-4eb8-b482-f52c89db29a13984</t>
  </si>
  <si>
    <t>AW00020430</t>
  </si>
  <si>
    <t>2sMPXNosgkK3W8wajwGNkg==</t>
  </si>
  <si>
    <t>474925f4-3872-4eb8-b482-f52c89db29a13985</t>
  </si>
  <si>
    <t>AW00020818</t>
  </si>
  <si>
    <t>CtiEueLevUq3hoRAeWXQgA==</t>
  </si>
  <si>
    <t>474925f4-3872-4eb8-b482-f52c89db29a13986</t>
  </si>
  <si>
    <t>AW00021218</t>
  </si>
  <si>
    <t>NTW861Iak0CX5fvdhQNS6w==</t>
  </si>
  <si>
    <t>474925f4-3872-4eb8-b482-f52c89db29a13987</t>
  </si>
  <si>
    <t>AW00021551</t>
  </si>
  <si>
    <t>HkOQp4krW0SnGhitwZ1SxQ==</t>
  </si>
  <si>
    <t>474925f4-3872-4eb8-b482-f52c89db29a13988</t>
  </si>
  <si>
    <t>AW00021977</t>
  </si>
  <si>
    <t>EoKqAv4nhEG8melZv+cvCw==</t>
  </si>
  <si>
    <t>474925f4-3872-4eb8-b482-f52c89db29a13989</t>
  </si>
  <si>
    <t>AW00021996</t>
  </si>
  <si>
    <t>tWhu06SzMEqlygLBkphyvw==</t>
  </si>
  <si>
    <t>474925f4-3872-4eb8-b482-f52c89db29a13990</t>
  </si>
  <si>
    <t>AW00022155</t>
  </si>
  <si>
    <t>av+3DuzRdk+6tYRx3FqI9Q==</t>
  </si>
  <si>
    <t>474925f4-3872-4eb8-b482-f52c89db29a13991</t>
  </si>
  <si>
    <t>AW00022179</t>
  </si>
  <si>
    <t>FEeWifQ4p0OIQ6J3dyJlnA==</t>
  </si>
  <si>
    <t>474925f4-3872-4eb8-b482-f52c89db29a13992</t>
  </si>
  <si>
    <t>AW00022578</t>
  </si>
  <si>
    <t>EFw3P9jls0+0qsPOIgPUew==</t>
  </si>
  <si>
    <t>474925f4-3872-4eb8-b482-f52c89db29a13993</t>
  </si>
  <si>
    <t>AW00023123</t>
  </si>
  <si>
    <t>WVygUUKROUu7yIR1J3OYdw==</t>
  </si>
  <si>
    <t>474925f4-3872-4eb8-b482-f52c89db29a13994</t>
  </si>
  <si>
    <t>AW00023640</t>
  </si>
  <si>
    <t>j/Au0nrfMkqPRYUzgcF/8w==</t>
  </si>
  <si>
    <t>474925f4-3872-4eb8-b482-f52c89db29a13995</t>
  </si>
  <si>
    <t>AW00023992</t>
  </si>
  <si>
    <t>72hRc90cSEmqU9FfPV1L6w==</t>
  </si>
  <si>
    <t>474925f4-3872-4eb8-b482-f52c89db29a13996</t>
  </si>
  <si>
    <t>AW00024230</t>
  </si>
  <si>
    <t>RxCxJoOkXEmg61WOHFpsWw==</t>
  </si>
  <si>
    <t>474925f4-3872-4eb8-b482-f52c89db29a13997</t>
  </si>
  <si>
    <t>AW00024367</t>
  </si>
  <si>
    <t>Ig3dDcHT00WjeW5p3EHNGA==</t>
  </si>
  <si>
    <t>474925f4-3872-4eb8-b482-f52c89db29a13998</t>
  </si>
  <si>
    <t>AW00024371</t>
  </si>
  <si>
    <t>tfw207nGbUC7yb3WZw5YNw==</t>
  </si>
  <si>
    <t>474925f4-3872-4eb8-b482-f52c89db29a13999</t>
  </si>
  <si>
    <t>AW00024494</t>
  </si>
  <si>
    <t>NCS2vzG0Xkee36IR12j3eQ==</t>
  </si>
  <si>
    <t>474925f4-3872-4eb8-b482-f52c89db29a14000</t>
  </si>
  <si>
    <t>AW00024605</t>
  </si>
  <si>
    <t>PXhvWh85hUGltvvbaKeutA==</t>
  </si>
  <si>
    <t>474925f4-3872-4eb8-b482-f52c89db29a14001</t>
  </si>
  <si>
    <t>AW00024607</t>
  </si>
  <si>
    <t>oq5CBmjD1k2tVxAFwEkOyQ==</t>
  </si>
  <si>
    <t>474925f4-3872-4eb8-b482-f52c89db29a14002</t>
  </si>
  <si>
    <t>AW00024898</t>
  </si>
  <si>
    <t>xBm777EjfUio2iX6ktzWlg==</t>
  </si>
  <si>
    <t>474925f4-3872-4eb8-b482-f52c89db29a14003</t>
  </si>
  <si>
    <t>AW00024913</t>
  </si>
  <si>
    <t>moDCdahSv0esx8yNh7eqMw==</t>
  </si>
  <si>
    <t>474925f4-3872-4eb8-b482-f52c89db29a14004</t>
  </si>
  <si>
    <t>AW00024924</t>
  </si>
  <si>
    <t>4ll8XIVuRkuW+joqvW24pw==</t>
  </si>
  <si>
    <t>474925f4-3872-4eb8-b482-f52c89db29a14005</t>
  </si>
  <si>
    <t>AW00026023</t>
  </si>
  <si>
    <t>+KPAUWSa30iIWzTmhCndyQ==</t>
  </si>
  <si>
    <t>474925f4-3872-4eb8-b482-f52c89db29a14006</t>
  </si>
  <si>
    <t>AW00026141</t>
  </si>
  <si>
    <t>G3skM4OWak+Y7DxnLudGzw==</t>
  </si>
  <si>
    <t>474925f4-3872-4eb8-b482-f52c89db29a14007</t>
  </si>
  <si>
    <t>AW00026147</t>
  </si>
  <si>
    <t>GpemDSpYqUucpPnSV9pQsQ==</t>
  </si>
  <si>
    <t>474925f4-3872-4eb8-b482-f52c89db29a14008</t>
  </si>
  <si>
    <t>AW00026426</t>
  </si>
  <si>
    <t>bFo5GRdkSkqmUx4+4dAtDw==</t>
  </si>
  <si>
    <t>474925f4-3872-4eb8-b482-f52c89db29a14009</t>
  </si>
  <si>
    <t>AW00026656</t>
  </si>
  <si>
    <t>CFkhZzVCh0CBk4aYkxDFcw==</t>
  </si>
  <si>
    <t>474925f4-3872-4eb8-b482-f52c89db29a14010</t>
  </si>
  <si>
    <t>AW00026739</t>
  </si>
  <si>
    <t>3ia6puKL60Cc4uybL3eVJQ==</t>
  </si>
  <si>
    <t>474925f4-3872-4eb8-b482-f52c89db29a14011</t>
  </si>
  <si>
    <t>AW00026759</t>
  </si>
  <si>
    <t>e3IObkVQNUa+DrDhWHQsbA==</t>
  </si>
  <si>
    <t>474925f4-3872-4eb8-b482-f52c89db29a14012</t>
  </si>
  <si>
    <t>AW00027519</t>
  </si>
  <si>
    <t>/BY9JFiqek6PYmueKw2wwA==</t>
  </si>
  <si>
    <t>474925f4-3872-4eb8-b482-f52c89db29a14013</t>
  </si>
  <si>
    <t>AW00027693</t>
  </si>
  <si>
    <t>gNyXrCCUbkGaqS2jRCiTZA==</t>
  </si>
  <si>
    <t>474925f4-3872-4eb8-b482-f52c89db29a14014</t>
  </si>
  <si>
    <t>AW00027713</t>
  </si>
  <si>
    <t>phwyi05hTkeFELX6cOjsRw==</t>
  </si>
  <si>
    <t>474925f4-3872-4eb8-b482-f52c89db29a14015</t>
  </si>
  <si>
    <t>AW00027714</t>
  </si>
  <si>
    <t>pHVqoxwct0mHg1HI49qfyA==</t>
  </si>
  <si>
    <t>474925f4-3872-4eb8-b482-f52c89db29a14016</t>
  </si>
  <si>
    <t>AW00027746</t>
  </si>
  <si>
    <t>/5wNjP91w0u1fVQr4XChrg==</t>
  </si>
  <si>
    <t>474925f4-3872-4eb8-b482-f52c89db29a14017</t>
  </si>
  <si>
    <t>AW00027865</t>
  </si>
  <si>
    <t>TjGntjx+hUG+aICl2mMJQw==</t>
  </si>
  <si>
    <t>474925f4-3872-4eb8-b482-f52c89db29a14018</t>
  </si>
  <si>
    <t>AW00027970</t>
  </si>
  <si>
    <t>FNDn56XP1UKOk7tvqtZkxw==</t>
  </si>
  <si>
    <t>474925f4-3872-4eb8-b482-f52c89db29a14019</t>
  </si>
  <si>
    <t>AW00028114</t>
  </si>
  <si>
    <t>01t4F0fhyUiWqBFqr3Xgxg==</t>
  </si>
  <si>
    <t>474925f4-3872-4eb8-b482-f52c89db29a14020</t>
  </si>
  <si>
    <t>AW00028216</t>
  </si>
  <si>
    <t>dZLglnAgQkyOZrVC+sfBfQ==</t>
  </si>
  <si>
    <t>474925f4-3872-4eb8-b482-f52c89db29a14021</t>
  </si>
  <si>
    <t>AW00028319</t>
  </si>
  <si>
    <t>rMv1bvdMsEWFM43G5eBeVw==</t>
  </si>
  <si>
    <t>474925f4-3872-4eb8-b482-f52c89db29a14022</t>
  </si>
  <si>
    <t>AW00028328</t>
  </si>
  <si>
    <t>DsC/xIVkeUyGkryXslCD0A==</t>
  </si>
  <si>
    <t>474925f4-3872-4eb8-b482-f52c89db29a14023</t>
  </si>
  <si>
    <t>AW00028352</t>
  </si>
  <si>
    <t>+zRBxFS9H0ePr62zWeOI2A==</t>
  </si>
  <si>
    <t>474925f4-3872-4eb8-b482-f52c89db29a14024</t>
  </si>
  <si>
    <t>AW00028534</t>
  </si>
  <si>
    <t>tOdUyxjO9kSSdNxyixo4QQ==</t>
  </si>
  <si>
    <t>474925f4-3872-4eb8-b482-f52c89db29a14025</t>
  </si>
  <si>
    <t>AW00028719</t>
  </si>
  <si>
    <t>RW1KToDFiUKSIJD4P+kL+Q==</t>
  </si>
  <si>
    <t>474925f4-3872-4eb8-b482-f52c89db29a14026</t>
  </si>
  <si>
    <t>AW00029179</t>
  </si>
  <si>
    <t>Y+ZwyK+ln0uKS7ItW0C6Wg==</t>
  </si>
  <si>
    <t>474925f4-3872-4eb8-b482-f52c89db29a14027</t>
  </si>
  <si>
    <t>AW00029293</t>
  </si>
  <si>
    <t>mUUdR7evEUSDxUsuDGyIKA==</t>
  </si>
  <si>
    <t>474925f4-3872-4eb8-b482-f52c89db29a14028</t>
  </si>
  <si>
    <t>AW00029299</t>
  </si>
  <si>
    <t>Qi6CiQz3VkS4P06z0wf0Lw==</t>
  </si>
  <si>
    <t>474925f4-3872-4eb8-b482-f52c89db29a14029</t>
  </si>
  <si>
    <t>AW00011074</t>
  </si>
  <si>
    <t>dw/X38eZTU2xds+7V6EETQ==</t>
  </si>
  <si>
    <t>474925f4-3872-4eb8-b482-f52c89db29a14030</t>
  </si>
  <si>
    <t>AW00011118</t>
  </si>
  <si>
    <t>wRVyAKx7aEGicH/gMPDrPQ==</t>
  </si>
  <si>
    <t>474925f4-3872-4eb8-b482-f52c89db29a14031</t>
  </si>
  <si>
    <t>AW00012251</t>
  </si>
  <si>
    <t>1c4XZQo6pkmGNnyKoWnn1Q==</t>
  </si>
  <si>
    <t>474925f4-3872-4eb8-b482-f52c89db29a14032</t>
  </si>
  <si>
    <t>AW00012670</t>
  </si>
  <si>
    <t>j9NE2hBDCkG8v3acbjOQQA==</t>
  </si>
  <si>
    <t>474925f4-3872-4eb8-b482-f52c89db29a14033</t>
  </si>
  <si>
    <t>AW00012701</t>
  </si>
  <si>
    <t>rygZ1KEDk0+oyDWpdiMpjA==</t>
  </si>
  <si>
    <t>474925f4-3872-4eb8-b482-f52c89db29a14034</t>
  </si>
  <si>
    <t>AW00012995</t>
  </si>
  <si>
    <t>K+WlAVRnSU2vn6sUTGHXMw==</t>
  </si>
  <si>
    <t>474925f4-3872-4eb8-b482-f52c89db29a14035</t>
  </si>
  <si>
    <t>AW00013025</t>
  </si>
  <si>
    <t>SRQID0gWZEiNByhgsHgRtw==</t>
  </si>
  <si>
    <t>474925f4-3872-4eb8-b482-f52c89db29a14036</t>
  </si>
  <si>
    <t>AW00013136</t>
  </si>
  <si>
    <t>kkw5CIxhPUaTXg6wxMbGHQ==</t>
  </si>
  <si>
    <t>474925f4-3872-4eb8-b482-f52c89db29a14037</t>
  </si>
  <si>
    <t>AW00013998</t>
  </si>
  <si>
    <t>Hw/ZL4NnHE+9k91u/+FO9Q==</t>
  </si>
  <si>
    <t>474925f4-3872-4eb8-b482-f52c89db29a14038</t>
  </si>
  <si>
    <t>AW00014134</t>
  </si>
  <si>
    <t>7jGrKxek4E6CGID0oe0Hzg==</t>
  </si>
  <si>
    <t>474925f4-3872-4eb8-b482-f52c89db29a14039</t>
  </si>
  <si>
    <t>AW00014234</t>
  </si>
  <si>
    <t>DkacphzhxEuUo9y4z6P3pg==</t>
  </si>
  <si>
    <t>474925f4-3872-4eb8-b482-f52c89db29a14040</t>
  </si>
  <si>
    <t>AW00014279</t>
  </si>
  <si>
    <t>go6xtfvG9UOlAIOsIErhvA==</t>
  </si>
  <si>
    <t>474925f4-3872-4eb8-b482-f52c89db29a14041</t>
  </si>
  <si>
    <t>AW00014287</t>
  </si>
  <si>
    <t>aXUruoOqKUaNI5v1rz6Bmw==</t>
  </si>
  <si>
    <t>474925f4-3872-4eb8-b482-f52c89db29a14042</t>
  </si>
  <si>
    <t>AW00014853</t>
  </si>
  <si>
    <t>GWvhKgnhHESeTI28eWLnPw==</t>
  </si>
  <si>
    <t>474925f4-3872-4eb8-b482-f52c89db29a14043</t>
  </si>
  <si>
    <t>AW00015125</t>
  </si>
  <si>
    <t>4CrpRlJAwUiT6TPJiHkWDA==</t>
  </si>
  <si>
    <t>474925f4-3872-4eb8-b482-f52c89db29a14044</t>
  </si>
  <si>
    <t>AW00015139</t>
  </si>
  <si>
    <t>C0kHNni+FkOpeU6sIILK0g==</t>
  </si>
  <si>
    <t>474925f4-3872-4eb8-b482-f52c89db29a14045</t>
  </si>
  <si>
    <t>AW00015154</t>
  </si>
  <si>
    <t>3/ESVowVnkegu9WEk7u1sA==</t>
  </si>
  <si>
    <t>474925f4-3872-4eb8-b482-f52c89db29a14046</t>
  </si>
  <si>
    <t>AW00015222</t>
  </si>
  <si>
    <t>iNhQ66xVsUSvOlAaIQyPKw==</t>
  </si>
  <si>
    <t>474925f4-3872-4eb8-b482-f52c89db29a14047</t>
  </si>
  <si>
    <t>AW00015722</t>
  </si>
  <si>
    <t>gskSiMG4WUifjcWae/hR8g==</t>
  </si>
  <si>
    <t>474925f4-3872-4eb8-b482-f52c89db29a14048</t>
  </si>
  <si>
    <t>AW00015797</t>
  </si>
  <si>
    <t>XpoH0jySIU2zBokqjBR5XA==</t>
  </si>
  <si>
    <t>474925f4-3872-4eb8-b482-f52c89db29a14049</t>
  </si>
  <si>
    <t>AW00016638</t>
  </si>
  <si>
    <t>rTF5it3SM06mresBkCtLyQ==</t>
  </si>
  <si>
    <t>474925f4-3872-4eb8-b482-f52c89db29a14050</t>
  </si>
  <si>
    <t>AW00016687</t>
  </si>
  <si>
    <t>zPzu3MLgeEeimD1xLe46/w==</t>
  </si>
  <si>
    <t>474925f4-3872-4eb8-b482-f52c89db29a14051</t>
  </si>
  <si>
    <t>AW00016743</t>
  </si>
  <si>
    <t>4X0Ddn/5u0mnl6sOfcscGw==</t>
  </si>
  <si>
    <t>474925f4-3872-4eb8-b482-f52c89db29a14052</t>
  </si>
  <si>
    <t>AW00017075</t>
  </si>
  <si>
    <t>qyimkt0+hEWbldvpsyG9dQ==</t>
  </si>
  <si>
    <t>474925f4-3872-4eb8-b482-f52c89db29a14053</t>
  </si>
  <si>
    <t>AW00017234</t>
  </si>
  <si>
    <t>M6XvNrY8Pkqe+NxRoYtN5A==</t>
  </si>
  <si>
    <t>474925f4-3872-4eb8-b482-f52c89db29a14054</t>
  </si>
  <si>
    <t>AW00017235</t>
  </si>
  <si>
    <t>5/0xMmjG9kep04y2cxHb3Q==</t>
  </si>
  <si>
    <t>474925f4-3872-4eb8-b482-f52c89db29a14055</t>
  </si>
  <si>
    <t>AW00017236</t>
  </si>
  <si>
    <t>YQLuPktQ+Uu4tkmDWkRfLA==</t>
  </si>
  <si>
    <t>474925f4-3872-4eb8-b482-f52c89db29a14056</t>
  </si>
  <si>
    <t>AW00017245</t>
  </si>
  <si>
    <t>B2r+4pQ4kEK34X5l/6HULw==</t>
  </si>
  <si>
    <t>474925f4-3872-4eb8-b482-f52c89db29a14057</t>
  </si>
  <si>
    <t>AW00017251</t>
  </si>
  <si>
    <t>L4DYY+Y/gEmuEeyHWKAZsQ==</t>
  </si>
  <si>
    <t>474925f4-3872-4eb8-b482-f52c89db29a14058</t>
  </si>
  <si>
    <t>AW00017254</t>
  </si>
  <si>
    <t>hF9jSm5QnUuWoZZldv2mwA==</t>
  </si>
  <si>
    <t>474925f4-3872-4eb8-b482-f52c89db29a14059</t>
  </si>
  <si>
    <t>AW00017285</t>
  </si>
  <si>
    <t>d7JkgOSCQU+n5xNTwJaHaQ==</t>
  </si>
  <si>
    <t>474925f4-3872-4eb8-b482-f52c89db29a14060</t>
  </si>
  <si>
    <t>AW00017292</t>
  </si>
  <si>
    <t>jUPL97WzR0eEG9IzbsYh8g==</t>
  </si>
  <si>
    <t>474925f4-3872-4eb8-b482-f52c89db29a14061</t>
  </si>
  <si>
    <t>AW00017307</t>
  </si>
  <si>
    <t>vNtKYQXyDEuIQSWaNp+NgQ==</t>
  </si>
  <si>
    <t>474925f4-3872-4eb8-b482-f52c89db29a14062</t>
  </si>
  <si>
    <t>AW00017312</t>
  </si>
  <si>
    <t>vXZ03xFemEuQK8n9DcLLRA==</t>
  </si>
  <si>
    <t>474925f4-3872-4eb8-b482-f52c89db29a14063</t>
  </si>
  <si>
    <t>AW00017314</t>
  </si>
  <si>
    <t>AiGWUeKD9UWumcB/BGZeQA==</t>
  </si>
  <si>
    <t>474925f4-3872-4eb8-b482-f52c89db29a14064</t>
  </si>
  <si>
    <t>AW00017512</t>
  </si>
  <si>
    <t>UAXX2crkvkWlJ2oiM13wWw==</t>
  </si>
  <si>
    <t>474925f4-3872-4eb8-b482-f52c89db29a14065</t>
  </si>
  <si>
    <t>AW00017726</t>
  </si>
  <si>
    <t>HXJK59gai0CE7+asbZR6hQ==</t>
  </si>
  <si>
    <t>474925f4-3872-4eb8-b482-f52c89db29a14066</t>
  </si>
  <si>
    <t>AW00017906</t>
  </si>
  <si>
    <t>TpF1ivjyfEilNOauglSwhw==</t>
  </si>
  <si>
    <t>474925f4-3872-4eb8-b482-f52c89db29a14067</t>
  </si>
  <si>
    <t>AW00018287</t>
  </si>
  <si>
    <t>Y4yM300T/EmsMh8G3ONzlg==</t>
  </si>
  <si>
    <t>474925f4-3872-4eb8-b482-f52c89db29a14068</t>
  </si>
  <si>
    <t>AW00018447</t>
  </si>
  <si>
    <t>i/AikYWW8EGJ/PAuqa5evw==</t>
  </si>
  <si>
    <t>474925f4-3872-4eb8-b482-f52c89db29a14069</t>
  </si>
  <si>
    <t>AW00018704</t>
  </si>
  <si>
    <t>a0XxjX1mBUm1x3ivXvbK+A==</t>
  </si>
  <si>
    <t>474925f4-3872-4eb8-b482-f52c89db29a14070</t>
  </si>
  <si>
    <t>AW00018723</t>
  </si>
  <si>
    <t>+9DZ3zZn9kOHLTDUR1IAVg==</t>
  </si>
  <si>
    <t>474925f4-3872-4eb8-b482-f52c89db29a14071</t>
  </si>
  <si>
    <t>AW00018745</t>
  </si>
  <si>
    <t>Lxqbx8uOVEqC+hE/UO+Utw==</t>
  </si>
  <si>
    <t>474925f4-3872-4eb8-b482-f52c89db29a14072</t>
  </si>
  <si>
    <t>AW00019106</t>
  </si>
  <si>
    <t>BI2eKY9eg0yRAZS/EJ73RQ==</t>
  </si>
  <si>
    <t>474925f4-3872-4eb8-b482-f52c89db29a14073</t>
  </si>
  <si>
    <t>AW00019581</t>
  </si>
  <si>
    <t>sdQjxc9uKECbfDLstwysUw==</t>
  </si>
  <si>
    <t>474925f4-3872-4eb8-b482-f52c89db29a14074</t>
  </si>
  <si>
    <t>AW00019622</t>
  </si>
  <si>
    <t>o+smrVtLQkqBcKoQFFCJBA==</t>
  </si>
  <si>
    <t>474925f4-3872-4eb8-b482-f52c89db29a14075</t>
  </si>
  <si>
    <t>AW00020157</t>
  </si>
  <si>
    <t>XsGP1Z0ilEqo67Pyxy1MMQ==</t>
  </si>
  <si>
    <t>474925f4-3872-4eb8-b482-f52c89db29a14076</t>
  </si>
  <si>
    <t>AW00020245</t>
  </si>
  <si>
    <t>VjAzejJ+MUWkpwFw3bB89w==</t>
  </si>
  <si>
    <t>474925f4-3872-4eb8-b482-f52c89db29a14077</t>
  </si>
  <si>
    <t>AW00020254</t>
  </si>
  <si>
    <t>9wHdWt/E4Uu69zdQZhPyFw==</t>
  </si>
  <si>
    <t>474925f4-3872-4eb8-b482-f52c89db29a14078</t>
  </si>
  <si>
    <t>AW00021171</t>
  </si>
  <si>
    <t>eFGzHw6eQkS8gLmJ1mzqIg==</t>
  </si>
  <si>
    <t>474925f4-3872-4eb8-b482-f52c89db29a14079</t>
  </si>
  <si>
    <t>AW00021189</t>
  </si>
  <si>
    <t>7Vx94Zs3NEez9F7QYh+cgw==</t>
  </si>
  <si>
    <t>474925f4-3872-4eb8-b482-f52c89db29a14080</t>
  </si>
  <si>
    <t>AW00021199</t>
  </si>
  <si>
    <t>sjPd91icPUe8tSg9C8hLVQ==</t>
  </si>
  <si>
    <t>474925f4-3872-4eb8-b482-f52c89db29a14081</t>
  </si>
  <si>
    <t>AW00021226</t>
  </si>
  <si>
    <t>m26cGB3T40mk02Trsj9l9A==</t>
  </si>
  <si>
    <t>474925f4-3872-4eb8-b482-f52c89db29a14082</t>
  </si>
  <si>
    <t>AW00021392</t>
  </si>
  <si>
    <t>j4D/mXj6P0S4dmeVJdTJTw==</t>
  </si>
  <si>
    <t>474925f4-3872-4eb8-b482-f52c89db29a14083</t>
  </si>
  <si>
    <t>AW00021959</t>
  </si>
  <si>
    <t>d2dIeXzlQ0+OZBnhNcDltg==</t>
  </si>
  <si>
    <t>474925f4-3872-4eb8-b482-f52c89db29a14084</t>
  </si>
  <si>
    <t>AW00022063</t>
  </si>
  <si>
    <t>nXNTdVN9vEONSSClMkeVJA==</t>
  </si>
  <si>
    <t>474925f4-3872-4eb8-b482-f52c89db29a14085</t>
  </si>
  <si>
    <t>AW00022853</t>
  </si>
  <si>
    <t>w0i5g5ZI30yftaypfAzbLQ==</t>
  </si>
  <si>
    <t>474925f4-3872-4eb8-b482-f52c89db29a14086</t>
  </si>
  <si>
    <t>AW00023014</t>
  </si>
  <si>
    <t>Wm2qKfRiFEy2vdWmkK5aMA==</t>
  </si>
  <si>
    <t>474925f4-3872-4eb8-b482-f52c89db29a14087</t>
  </si>
  <si>
    <t>AW00023321</t>
  </si>
  <si>
    <t>jHtV0J6rLkmpjTkQuQaiGw==</t>
  </si>
  <si>
    <t>474925f4-3872-4eb8-b482-f52c89db29a14088</t>
  </si>
  <si>
    <t>AW00023329</t>
  </si>
  <si>
    <t>I6Eo8Fw9pEGNIb+c8N0RTw==</t>
  </si>
  <si>
    <t>474925f4-3872-4eb8-b482-f52c89db29a14089</t>
  </si>
  <si>
    <t>AW00023347</t>
  </si>
  <si>
    <t>itSBjB2mn0qCc+BFHkgJDQ==</t>
  </si>
  <si>
    <t>474925f4-3872-4eb8-b482-f52c89db29a14090</t>
  </si>
  <si>
    <t>AW00023425</t>
  </si>
  <si>
    <t>PPNH6DjAGEyJp2WNMWRskQ==</t>
  </si>
  <si>
    <t>474925f4-3872-4eb8-b482-f52c89db29a14091</t>
  </si>
  <si>
    <t>AW00023538</t>
  </si>
  <si>
    <t>JNb8dFeNhk25mEVJRUo/fQ==</t>
  </si>
  <si>
    <t>474925f4-3872-4eb8-b482-f52c89db29a14092</t>
  </si>
  <si>
    <t>AW00023572</t>
  </si>
  <si>
    <t>TFPoJvxnEkeDwc2+SUT8PA==</t>
  </si>
  <si>
    <t>474925f4-3872-4eb8-b482-f52c89db29a14093</t>
  </si>
  <si>
    <t>AW00023663</t>
  </si>
  <si>
    <t>rRasClkLskS+zHmpqwVKFg==</t>
  </si>
  <si>
    <t>474925f4-3872-4eb8-b482-f52c89db29a14094</t>
  </si>
  <si>
    <t>AW00024005</t>
  </si>
  <si>
    <t>GajyhxyvlkmwiVzrMmkfOA==</t>
  </si>
  <si>
    <t>474925f4-3872-4eb8-b482-f52c89db29a14095</t>
  </si>
  <si>
    <t>AW00024163</t>
  </si>
  <si>
    <t>c+hlw/uU+Eu8EX+FPB3IUA==</t>
  </si>
  <si>
    <t>474925f4-3872-4eb8-b482-f52c89db29a14096</t>
  </si>
  <si>
    <t>AW00024171</t>
  </si>
  <si>
    <t>26MHlNwvt0eNu2ahtpNRhQ==</t>
  </si>
  <si>
    <t>474925f4-3872-4eb8-b482-f52c89db29a14097</t>
  </si>
  <si>
    <t>AW00024276</t>
  </si>
  <si>
    <t>OvVzaDN4yk26vtUBitYymQ==</t>
  </si>
  <si>
    <t>474925f4-3872-4eb8-b482-f52c89db29a14098</t>
  </si>
  <si>
    <t>AW00024495</t>
  </si>
  <si>
    <t>IoHuNtpkA0GBkpaKuAUtow==</t>
  </si>
  <si>
    <t>474925f4-3872-4eb8-b482-f52c89db29a14099</t>
  </si>
  <si>
    <t>AW00024909</t>
  </si>
  <si>
    <t>jro4hWi9RE62YuWNArIsww==</t>
  </si>
  <si>
    <t>474925f4-3872-4eb8-b482-f52c89db29a14100</t>
  </si>
  <si>
    <t>AW00025035</t>
  </si>
  <si>
    <t>H3OjeJuT/E6PD2HYs0bGjg==</t>
  </si>
  <si>
    <t>474925f4-3872-4eb8-b482-f52c89db29a14101</t>
  </si>
  <si>
    <t>AW00025127</t>
  </si>
  <si>
    <t>kd3AW/hZzUyirzS5s8j7+w==</t>
  </si>
  <si>
    <t>474925f4-3872-4eb8-b482-f52c89db29a14102</t>
  </si>
  <si>
    <t>AW00025234</t>
  </si>
  <si>
    <t>ZgUixBXXd0WB+g81aPNJ/g==</t>
  </si>
  <si>
    <t>474925f4-3872-4eb8-b482-f52c89db29a14103</t>
  </si>
  <si>
    <t>AW00026140</t>
  </si>
  <si>
    <t>BsjEbnRMwkWd5wiuPMigBw==</t>
  </si>
  <si>
    <t>474925f4-3872-4eb8-b482-f52c89db29a14104</t>
  </si>
  <si>
    <t>AW00026189</t>
  </si>
  <si>
    <t>TODuBX2Jy0SGNuj9IoOWIQ==</t>
  </si>
  <si>
    <t>474925f4-3872-4eb8-b482-f52c89db29a14105</t>
  </si>
  <si>
    <t>AW00026663</t>
  </si>
  <si>
    <t>h7hniE/ct0qFCNqLiu1Phw==</t>
  </si>
  <si>
    <t>474925f4-3872-4eb8-b482-f52c89db29a14106</t>
  </si>
  <si>
    <t>AW00026768</t>
  </si>
  <si>
    <t>A1X4u5kU5UaDVaaOtRlXkQ==</t>
  </si>
  <si>
    <t>474925f4-3872-4eb8-b482-f52c89db29a14107</t>
  </si>
  <si>
    <t>AW00028116</t>
  </si>
  <si>
    <t>JQKQbiRfd0qzmPnk/boFug==</t>
  </si>
  <si>
    <t>474925f4-3872-4eb8-b482-f52c89db29a14108</t>
  </si>
  <si>
    <t>AW00028212</t>
  </si>
  <si>
    <t>92U0E83+WkqVdLuaOfTmFA==</t>
  </si>
  <si>
    <t>474925f4-3872-4eb8-b482-f52c89db29a14109</t>
  </si>
  <si>
    <t>AW00028305</t>
  </si>
  <si>
    <t>TK+llcGnlUK45Ym7KIrEPQ==</t>
  </si>
  <si>
    <t>474925f4-3872-4eb8-b482-f52c89db29a14110</t>
  </si>
  <si>
    <t>AW00028317</t>
  </si>
  <si>
    <t>loekpsn/qUWROzh10N9NUw==</t>
  </si>
  <si>
    <t>474925f4-3872-4eb8-b482-f52c89db29a14111</t>
  </si>
  <si>
    <t>AW00028480</t>
  </si>
  <si>
    <t>ah5nYpIziUGmvn6uXxgz+g==</t>
  </si>
  <si>
    <t>474925f4-3872-4eb8-b482-f52c89db29a14112</t>
  </si>
  <si>
    <t>AW00028936</t>
  </si>
  <si>
    <t>+U+mIZrKT0i3vpGOW+dNDw==</t>
  </si>
  <si>
    <t>474925f4-3872-4eb8-b482-f52c89db29a14113</t>
  </si>
  <si>
    <t>AW00029121</t>
  </si>
  <si>
    <t>Cp6TH/Ru50iphXA3sBXbsg==</t>
  </si>
  <si>
    <t>474925f4-3872-4eb8-b482-f52c89db29a14114</t>
  </si>
  <si>
    <t>AW00011000</t>
  </si>
  <si>
    <t>s4Z1R3cpVE6xqFaassfE1A==</t>
  </si>
  <si>
    <t>474925f4-3872-4eb8-b482-f52c89db29a14115</t>
  </si>
  <si>
    <t>AW00011457</t>
  </si>
  <si>
    <t>Lkqk/yM4PkGQgEggUTWxhA==</t>
  </si>
  <si>
    <t>474925f4-3872-4eb8-b482-f52c89db29a14116</t>
  </si>
  <si>
    <t>AW00011906</t>
  </si>
  <si>
    <t>rtUyHOQnWE2DOwGLBWsqCA==</t>
  </si>
  <si>
    <t>474925f4-3872-4eb8-b482-f52c89db29a14117</t>
  </si>
  <si>
    <t>AW00011952</t>
  </si>
  <si>
    <t>kgFz1Xf4vkGfKTIGmRxFTw==</t>
  </si>
  <si>
    <t>474925f4-3872-4eb8-b482-f52c89db29a14118</t>
  </si>
  <si>
    <t>AW00011966</t>
  </si>
  <si>
    <t>RiPsIb/UsUCueTUzVdA1DQ==</t>
  </si>
  <si>
    <t>474925f4-3872-4eb8-b482-f52c89db29a14119</t>
  </si>
  <si>
    <t>AW00012340</t>
  </si>
  <si>
    <t>BwwglT3uu0inPn7lWSeSRQ==</t>
  </si>
  <si>
    <t>474925f4-3872-4eb8-b482-f52c89db29a14120</t>
  </si>
  <si>
    <t>AW00012574</t>
  </si>
  <si>
    <t>Wi11u4I0KE+vVqvUHgJydw==</t>
  </si>
  <si>
    <t>474925f4-3872-4eb8-b482-f52c89db29a14121</t>
  </si>
  <si>
    <t>AW00012688</t>
  </si>
  <si>
    <t>e7MyTHqRkE6OpjRo9HgQ5g==</t>
  </si>
  <si>
    <t>474925f4-3872-4eb8-b482-f52c89db29a14122</t>
  </si>
  <si>
    <t>AW00013626</t>
  </si>
  <si>
    <t>5MGmoT23Gk2B295KIxKFzw==</t>
  </si>
  <si>
    <t>474925f4-3872-4eb8-b482-f52c89db29a14123</t>
  </si>
  <si>
    <t>AW00013634</t>
  </si>
  <si>
    <t>2JQxi1aR2U+nzWldgQ7ilg==</t>
  </si>
  <si>
    <t>474925f4-3872-4eb8-b482-f52c89db29a14124</t>
  </si>
  <si>
    <t>AW00013670</t>
  </si>
  <si>
    <t>z6UFMg+O1EKntWC/ex9jNw==</t>
  </si>
  <si>
    <t>474925f4-3872-4eb8-b482-f52c89db29a14125</t>
  </si>
  <si>
    <t>AW00013956</t>
  </si>
  <si>
    <t>stX2QNCAskq54ObpHFHoIA==</t>
  </si>
  <si>
    <t>474925f4-3872-4eb8-b482-f52c89db29a14126</t>
  </si>
  <si>
    <t>AW00013966</t>
  </si>
  <si>
    <t>rNN4veIlX0a7l3p8/FfIvQ==</t>
  </si>
  <si>
    <t>474925f4-3872-4eb8-b482-f52c89db29a14127</t>
  </si>
  <si>
    <t>AW00014054</t>
  </si>
  <si>
    <t>ZN24qwvZgUyQVx4X8SdqQQ==</t>
  </si>
  <si>
    <t>474925f4-3872-4eb8-b482-f52c89db29a14128</t>
  </si>
  <si>
    <t>AW00014100</t>
  </si>
  <si>
    <t>pgvBjDJ90UOFDPb5npUYHQ==</t>
  </si>
  <si>
    <t>474925f4-3872-4eb8-b482-f52c89db29a14129</t>
  </si>
  <si>
    <t>AW00014225</t>
  </si>
  <si>
    <t>XL7qq+4uQUOGxESFGScQTA==</t>
  </si>
  <si>
    <t>474925f4-3872-4eb8-b482-f52c89db29a14130</t>
  </si>
  <si>
    <t>AW00015182</t>
  </si>
  <si>
    <t>4A1IXtocRkemqKtj6VQyBQ==</t>
  </si>
  <si>
    <t>474925f4-3872-4eb8-b482-f52c89db29a14131</t>
  </si>
  <si>
    <t>AW00015253</t>
  </si>
  <si>
    <t>CpBvN7QG5EiwgdFuGoXPqw==</t>
  </si>
  <si>
    <t>474925f4-3872-4eb8-b482-f52c89db29a14132</t>
  </si>
  <si>
    <t>AW00015727</t>
  </si>
  <si>
    <t>jarEnWuqfk6qp8NEbk8bKQ==</t>
  </si>
  <si>
    <t>474925f4-3872-4eb8-b482-f52c89db29a14133</t>
  </si>
  <si>
    <t>AW00015795</t>
  </si>
  <si>
    <t>J/4KMh79kESKSiLjCPirnA==</t>
  </si>
  <si>
    <t>474925f4-3872-4eb8-b482-f52c89db29a14134</t>
  </si>
  <si>
    <t>AW00016351</t>
  </si>
  <si>
    <t>hvRkFDn4nkqlF8g3fLgCDw==</t>
  </si>
  <si>
    <t>474925f4-3872-4eb8-b482-f52c89db29a14135</t>
  </si>
  <si>
    <t>AW00016489</t>
  </si>
  <si>
    <t>s0cgfolLbUGDxBuN3rv9wg==</t>
  </si>
  <si>
    <t>474925f4-3872-4eb8-b482-f52c89db29a14136</t>
  </si>
  <si>
    <t>AW00016493</t>
  </si>
  <si>
    <t>LgMKbXPfqU+8LkOq2m/55Q==</t>
  </si>
  <si>
    <t>474925f4-3872-4eb8-b482-f52c89db29a14137</t>
  </si>
  <si>
    <t>AW00016516</t>
  </si>
  <si>
    <t>2U5BUBePNUGRdpIxDDpWWg==</t>
  </si>
  <si>
    <t>474925f4-3872-4eb8-b482-f52c89db29a14138</t>
  </si>
  <si>
    <t>AW00016606</t>
  </si>
  <si>
    <t>ID56FZW8s0GegngIvcEptw==</t>
  </si>
  <si>
    <t>474925f4-3872-4eb8-b482-f52c89db29a14139</t>
  </si>
  <si>
    <t>AW00016640</t>
  </si>
  <si>
    <t>MqRDM+WRTUy7PDxS9dbQlQ==</t>
  </si>
  <si>
    <t>474925f4-3872-4eb8-b482-f52c89db29a14140</t>
  </si>
  <si>
    <t>AW00016700</t>
  </si>
  <si>
    <t>riMSmjnRBkuEyoi+EhRZiA==</t>
  </si>
  <si>
    <t>474925f4-3872-4eb8-b482-f52c89db29a14141</t>
  </si>
  <si>
    <t>AW00017066</t>
  </si>
  <si>
    <t>+gn3iVvGBEe1OTSy6Ia2gw==</t>
  </si>
  <si>
    <t>474925f4-3872-4eb8-b482-f52c89db29a14142</t>
  </si>
  <si>
    <t>AW00017079</t>
  </si>
  <si>
    <t>RHWq11jyO0Ohc4TbWLeLGg==</t>
  </si>
  <si>
    <t>474925f4-3872-4eb8-b482-f52c89db29a14143</t>
  </si>
  <si>
    <t>AW00017295</t>
  </si>
  <si>
    <t>BdAb7VZ6kkaZepwP+CYOVw==</t>
  </si>
  <si>
    <t>474925f4-3872-4eb8-b482-f52c89db29a14144</t>
  </si>
  <si>
    <t>AW00017297</t>
  </si>
  <si>
    <t>J+zYK8sIHkqvg2pvHMve+g==</t>
  </si>
  <si>
    <t>474925f4-3872-4eb8-b482-f52c89db29a14145</t>
  </si>
  <si>
    <t>AW00018299</t>
  </si>
  <si>
    <t>ZZAsAGC41USGT10nKegYLA==</t>
  </si>
  <si>
    <t>474925f4-3872-4eb8-b482-f52c89db29a14146</t>
  </si>
  <si>
    <t>AW00018319</t>
  </si>
  <si>
    <t>Io7OtFmzG0G4x7w/rkWsmw==</t>
  </si>
  <si>
    <t>474925f4-3872-4eb8-b482-f52c89db29a14147</t>
  </si>
  <si>
    <t>AW00018484</t>
  </si>
  <si>
    <t>BPItxsgi7E+HkJeNTVHEfw==</t>
  </si>
  <si>
    <t>474925f4-3872-4eb8-b482-f52c89db29a14148</t>
  </si>
  <si>
    <t>AW00018900</t>
  </si>
  <si>
    <t>ZCBX8Jp+902R53XG8O0dqQ==</t>
  </si>
  <si>
    <t>474925f4-3872-4eb8-b482-f52c89db29a14149</t>
  </si>
  <si>
    <t>AW00019596</t>
  </si>
  <si>
    <t>Sisf0u8Boku4tQQROhKK+A==</t>
  </si>
  <si>
    <t>474925f4-3872-4eb8-b482-f52c89db29a14150</t>
  </si>
  <si>
    <t>AW00019619</t>
  </si>
  <si>
    <t>zscNroL9gkW5TWbCwDim5A==</t>
  </si>
  <si>
    <t>474925f4-3872-4eb8-b482-f52c89db29a14151</t>
  </si>
  <si>
    <t>AW00019676</t>
  </si>
  <si>
    <t>x2B+MPi1l0yyT7OdEVr7rA==</t>
  </si>
  <si>
    <t>474925f4-3872-4eb8-b482-f52c89db29a14152</t>
  </si>
  <si>
    <t>AW00019952</t>
  </si>
  <si>
    <t>vbOt24fZQ0OYiY8J8czASA==</t>
  </si>
  <si>
    <t>474925f4-3872-4eb8-b482-f52c89db29a14153</t>
  </si>
  <si>
    <t>AW00019957</t>
  </si>
  <si>
    <t>DIP+HV/hc0qu9etAj18QwQ==</t>
  </si>
  <si>
    <t>474925f4-3872-4eb8-b482-f52c89db29a14154</t>
  </si>
  <si>
    <t>AW00020152</t>
  </si>
  <si>
    <t>0/cuwM35WkaCE7wYw6zi3Q==</t>
  </si>
  <si>
    <t>474925f4-3872-4eb8-b482-f52c89db29a14155</t>
  </si>
  <si>
    <t>AW00020420</t>
  </si>
  <si>
    <t>soQoBT+vDk+OEDJmkOxnoQ==</t>
  </si>
  <si>
    <t>474925f4-3872-4eb8-b482-f52c89db29a14156</t>
  </si>
  <si>
    <t>AW00020446</t>
  </si>
  <si>
    <t>7W6bDX7GM0GOKo7JwyFVTQ==</t>
  </si>
  <si>
    <t>474925f4-3872-4eb8-b482-f52c89db29a14157</t>
  </si>
  <si>
    <t>AW00021185</t>
  </si>
  <si>
    <t>g4PyS4Ld8Eawb3lkk4DbQA==</t>
  </si>
  <si>
    <t>474925f4-3872-4eb8-b482-f52c89db29a14158</t>
  </si>
  <si>
    <t>AW00021206</t>
  </si>
  <si>
    <t>I3jOQ/hK9UCT/ba0q9eaiQ==</t>
  </si>
  <si>
    <t>474925f4-3872-4eb8-b482-f52c89db29a14159</t>
  </si>
  <si>
    <t>AW00021359</t>
  </si>
  <si>
    <t>vB6avZcHXUGordFc/aeqaA==</t>
  </si>
  <si>
    <t>474925f4-3872-4eb8-b482-f52c89db29a14160</t>
  </si>
  <si>
    <t>AW00021393</t>
  </si>
  <si>
    <t>0KH3Wm8rm0O0AWJDgTRvuA==</t>
  </si>
  <si>
    <t>474925f4-3872-4eb8-b482-f52c89db29a14161</t>
  </si>
  <si>
    <t>AW00021947</t>
  </si>
  <si>
    <t>g1t2Kl6lGU+U1dcF1xe8WA==</t>
  </si>
  <si>
    <t>474925f4-3872-4eb8-b482-f52c89db29a14162</t>
  </si>
  <si>
    <t>AW00021952</t>
  </si>
  <si>
    <t>Rtyl0PRePEGW6ccQ95POow==</t>
  </si>
  <si>
    <t>474925f4-3872-4eb8-b482-f52c89db29a14163</t>
  </si>
  <si>
    <t>AW00022175</t>
  </si>
  <si>
    <t>rUQCRjElKE+23Ty12Fhrfg==</t>
  </si>
  <si>
    <t>474925f4-3872-4eb8-b482-f52c89db29a14164</t>
  </si>
  <si>
    <t>AW00022845</t>
  </si>
  <si>
    <t>UZbX7VKfoU6UV165nZqmXQ==</t>
  </si>
  <si>
    <t>474925f4-3872-4eb8-b482-f52c89db29a14165</t>
  </si>
  <si>
    <t>AW00022854</t>
  </si>
  <si>
    <t>PXAFqU/UUUenensrEWE2Yw==</t>
  </si>
  <si>
    <t>474925f4-3872-4eb8-b482-f52c89db29a14166</t>
  </si>
  <si>
    <t>AW00023545</t>
  </si>
  <si>
    <t>ybLfgIWFNUmUHJCVfQyLHQ==</t>
  </si>
  <si>
    <t>474925f4-3872-4eb8-b482-f52c89db29a14167</t>
  </si>
  <si>
    <t>AW00023647</t>
  </si>
  <si>
    <t>FV31VEWOSE+rSPRcGfqJPw==</t>
  </si>
  <si>
    <t>474925f4-3872-4eb8-b482-f52c89db29a14168</t>
  </si>
  <si>
    <t>AW00024889</t>
  </si>
  <si>
    <t>aDogE9/y2U6FSSC2iRy9uQ==</t>
  </si>
  <si>
    <t>474925f4-3872-4eb8-b482-f52c89db29a14169</t>
  </si>
  <si>
    <t>AW00024899</t>
  </si>
  <si>
    <t>70aAAP9GV0uCaimhFvIaJA==</t>
  </si>
  <si>
    <t>474925f4-3872-4eb8-b482-f52c89db29a14170</t>
  </si>
  <si>
    <t>AW00024900</t>
  </si>
  <si>
    <t>BAufVCCvskivTUlPv52MIQ==</t>
  </si>
  <si>
    <t>474925f4-3872-4eb8-b482-f52c89db29a14171</t>
  </si>
  <si>
    <t>AW00025139</t>
  </si>
  <si>
    <t>WtfGQ7c7DUqXdQK4SLxb3g==</t>
  </si>
  <si>
    <t>474925f4-3872-4eb8-b482-f52c89db29a14172</t>
  </si>
  <si>
    <t>AW00025211</t>
  </si>
  <si>
    <t>kSM7UiD460qeu2lgj9MxzQ==</t>
  </si>
  <si>
    <t>474925f4-3872-4eb8-b482-f52c89db29a14173</t>
  </si>
  <si>
    <t>AW00025270</t>
  </si>
  <si>
    <t>m/9mazedG0CJsNBbA7zzzA==</t>
  </si>
  <si>
    <t>474925f4-3872-4eb8-b482-f52c89db29a14174</t>
  </si>
  <si>
    <t>AW00026137</t>
  </si>
  <si>
    <t>WDcbNda0akOvfi1531rDww==</t>
  </si>
  <si>
    <t>474925f4-3872-4eb8-b482-f52c89db29a14175</t>
  </si>
  <si>
    <t>AW00026428</t>
  </si>
  <si>
    <t>FYnAmSaEqECoyEaepEZvlg==</t>
  </si>
  <si>
    <t>474925f4-3872-4eb8-b482-f52c89db29a14176</t>
  </si>
  <si>
    <t>AW00027357</t>
  </si>
  <si>
    <t>Ta2CSv9EYUyHs/yW1bSoGQ==</t>
  </si>
  <si>
    <t>474925f4-3872-4eb8-b482-f52c89db29a14177</t>
  </si>
  <si>
    <t>AW00027360</t>
  </si>
  <si>
    <t>LPzM5lcbgEC0HZpY17tcSw==</t>
  </si>
  <si>
    <t>474925f4-3872-4eb8-b482-f52c89db29a14178</t>
  </si>
  <si>
    <t>AW00027492</t>
  </si>
  <si>
    <t>1V2LpY0yA0OwKNFpUvLLYA==</t>
  </si>
  <si>
    <t>474925f4-3872-4eb8-b482-f52c89db29a14179</t>
  </si>
  <si>
    <t>AW00027588</t>
  </si>
  <si>
    <t>+8ou9oepYkyEDoKPIrFjcQ==</t>
  </si>
  <si>
    <t>474925f4-3872-4eb8-b482-f52c89db29a14180</t>
  </si>
  <si>
    <t>AW00028303</t>
  </si>
  <si>
    <t>nqLQvdPStkyWlew/6YHvnw==</t>
  </si>
  <si>
    <t>474925f4-3872-4eb8-b482-f52c89db29a14181</t>
  </si>
  <si>
    <t>AW00011033</t>
  </si>
  <si>
    <t>8XM31W1KdkmVebcnY3HDVg==</t>
  </si>
  <si>
    <t>474925f4-3872-4eb8-b482-f52c89db29a14182</t>
  </si>
  <si>
    <t>AW00011967</t>
  </si>
  <si>
    <t>QOv+PQoAZkaNzMAf6v2oPA==</t>
  </si>
  <si>
    <t>474925f4-3872-4eb8-b482-f52c89db29a14183</t>
  </si>
  <si>
    <t>AW00011968</t>
  </si>
  <si>
    <t>ArFj3nN6X0CkH/KAbhtDxg==</t>
  </si>
  <si>
    <t>474925f4-3872-4eb8-b482-f52c89db29a14184</t>
  </si>
  <si>
    <t>AW00011997</t>
  </si>
  <si>
    <t>v6e34a2sK0CryM09tZee5A==</t>
  </si>
  <si>
    <t>474925f4-3872-4eb8-b482-f52c89db29a14185</t>
  </si>
  <si>
    <t>AW00012004</t>
  </si>
  <si>
    <t>771rVnyTMEmuOZHNu+yh1Q==</t>
  </si>
  <si>
    <t>474925f4-3872-4eb8-b482-f52c89db29a14186</t>
  </si>
  <si>
    <t>AW00012021</t>
  </si>
  <si>
    <t>fnS5J9w4q0Wlcuk8FvJrNQ==</t>
  </si>
  <si>
    <t>474925f4-3872-4eb8-b482-f52c89db29a14187</t>
  </si>
  <si>
    <t>AW00012338</t>
  </si>
  <si>
    <t>P0mqcpyiu0ejbiyqTPtKRA==</t>
  </si>
  <si>
    <t>474925f4-3872-4eb8-b482-f52c89db29a14188</t>
  </si>
  <si>
    <t>AW00012578</t>
  </si>
  <si>
    <t>Xfk5z2Q1zkWtfvLwUdf9tA==</t>
  </si>
  <si>
    <t>474925f4-3872-4eb8-b482-f52c89db29a14189</t>
  </si>
  <si>
    <t>AW00012706</t>
  </si>
  <si>
    <t>aPAk4eGhF0+lk8xftcZ1VQ==</t>
  </si>
  <si>
    <t>474925f4-3872-4eb8-b482-f52c89db29a14190</t>
  </si>
  <si>
    <t>AW00013045</t>
  </si>
  <si>
    <t>6+Tufvk+GE2UmezvKdgSWw==</t>
  </si>
  <si>
    <t>474925f4-3872-4eb8-b482-f52c89db29a14191</t>
  </si>
  <si>
    <t>AW00013076</t>
  </si>
  <si>
    <t>Zs2dwqOPRk2HwD8UsLQCbg==</t>
  </si>
  <si>
    <t>474925f4-3872-4eb8-b482-f52c89db29a14192</t>
  </si>
  <si>
    <t>AW00013106</t>
  </si>
  <si>
    <t>IQRvJlnDuk6XoHlBPda18A==</t>
  </si>
  <si>
    <t>474925f4-3872-4eb8-b482-f52c89db29a14193</t>
  </si>
  <si>
    <t>AW00013118</t>
  </si>
  <si>
    <t>98YkuDH+f0+UFqncBpM7ng==</t>
  </si>
  <si>
    <t>474925f4-3872-4eb8-b482-f52c89db29a14194</t>
  </si>
  <si>
    <t>AW00013129</t>
  </si>
  <si>
    <t>l9/9ZauV/EWgtgE06I5OIg==</t>
  </si>
  <si>
    <t>474925f4-3872-4eb8-b482-f52c89db29a14195</t>
  </si>
  <si>
    <t>AW00014038</t>
  </si>
  <si>
    <t>qrKDnbHI3EuD88Lc6XEYbw==</t>
  </si>
  <si>
    <t>474925f4-3872-4eb8-b482-f52c89db29a14196</t>
  </si>
  <si>
    <t>AW00014052</t>
  </si>
  <si>
    <t>7KUJZS5Zy0W/gkDO9xkYDw==</t>
  </si>
  <si>
    <t>474925f4-3872-4eb8-b482-f52c89db29a14197</t>
  </si>
  <si>
    <t>AW00014211</t>
  </si>
  <si>
    <t>/EQPBJtzUkmInacUBtLVVw==</t>
  </si>
  <si>
    <t>474925f4-3872-4eb8-b482-f52c89db29a14198</t>
  </si>
  <si>
    <t>AW00014348</t>
  </si>
  <si>
    <t>tiq6MRrAhECgkGVA3bFMdQ==</t>
  </si>
  <si>
    <t>474925f4-3872-4eb8-b482-f52c89db29a14199</t>
  </si>
  <si>
    <t>AW00014686</t>
  </si>
  <si>
    <t>6q7SIlmNqUGTkKlBWT8GIg==</t>
  </si>
  <si>
    <t>474925f4-3872-4eb8-b482-f52c89db29a14200</t>
  </si>
  <si>
    <t>AW00015140</t>
  </si>
  <si>
    <t>FzkDhPNQyEuTqCSFEoxxHw==</t>
  </si>
  <si>
    <t>474925f4-3872-4eb8-b482-f52c89db29a14201</t>
  </si>
  <si>
    <t>AW00015146</t>
  </si>
  <si>
    <t>8l68+dg+eUShn9KizKlCyw==</t>
  </si>
  <si>
    <t>474925f4-3872-4eb8-b482-f52c89db29a14202</t>
  </si>
  <si>
    <t>AW00015147</t>
  </si>
  <si>
    <t>gd3XXacL/0aDWQgiq93QMA==</t>
  </si>
  <si>
    <t>474925f4-3872-4eb8-b482-f52c89db29a14203</t>
  </si>
  <si>
    <t>AW00015464</t>
  </si>
  <si>
    <t>CkHH6KmEf0qHsWA9LBKUSA==</t>
  </si>
  <si>
    <t>474925f4-3872-4eb8-b482-f52c89db29a14204</t>
  </si>
  <si>
    <t>AW00015596</t>
  </si>
  <si>
    <t>aqfDN+2Wb0mxhs4Y/F7csA==</t>
  </si>
  <si>
    <t>474925f4-3872-4eb8-b482-f52c89db29a14205</t>
  </si>
  <si>
    <t>AW00015793</t>
  </si>
  <si>
    <t>Qig41/ZKt0CEyLbic3o4UA==</t>
  </si>
  <si>
    <t>474925f4-3872-4eb8-b482-f52c89db29a14206</t>
  </si>
  <si>
    <t>AW00016623</t>
  </si>
  <si>
    <t>msLWLtZ4M0WakrxtpGsHEg==</t>
  </si>
  <si>
    <t>474925f4-3872-4eb8-b482-f52c89db29a14207</t>
  </si>
  <si>
    <t>AW00016628</t>
  </si>
  <si>
    <t>8Q0pD3q1KkGyEyWz3jGtww==</t>
  </si>
  <si>
    <t>474925f4-3872-4eb8-b482-f52c89db29a14208</t>
  </si>
  <si>
    <t>AW00016692</t>
  </si>
  <si>
    <t>oTVAWOJAQU2b/P4tBLkHIQ==</t>
  </si>
  <si>
    <t>474925f4-3872-4eb8-b482-f52c89db29a14209</t>
  </si>
  <si>
    <t>AW00017238</t>
  </si>
  <si>
    <t>vKoYui4v50OxV+pXO6U84Q==</t>
  </si>
  <si>
    <t>474925f4-3872-4eb8-b482-f52c89db29a14210</t>
  </si>
  <si>
    <t>AW00018218</t>
  </si>
  <si>
    <t>CYdSzn+iOEG/048ArS3H4w==</t>
  </si>
  <si>
    <t>474925f4-3872-4eb8-b482-f52c89db29a14211</t>
  </si>
  <si>
    <t>AW00018264</t>
  </si>
  <si>
    <t>EuSEFRu9PEmF9X1O4UOmXA==</t>
  </si>
  <si>
    <t>474925f4-3872-4eb8-b482-f52c89db29a14212</t>
  </si>
  <si>
    <t>AW00018492</t>
  </si>
  <si>
    <t>5+EPNo/LSkWYzEjScVLaVA==</t>
  </si>
  <si>
    <t>474925f4-3872-4eb8-b482-f52c89db29a14213</t>
  </si>
  <si>
    <t>AW00018734</t>
  </si>
  <si>
    <t>99TLgB2Krk2QHaDwaXxRqw==</t>
  </si>
  <si>
    <t>474925f4-3872-4eb8-b482-f52c89db29a14214</t>
  </si>
  <si>
    <t>AW00019100</t>
  </si>
  <si>
    <t>OXR7gacTu0mE15jJZc7vSQ==</t>
  </si>
  <si>
    <t>474925f4-3872-4eb8-b482-f52c89db29a14215</t>
  </si>
  <si>
    <t>AW00019625</t>
  </si>
  <si>
    <t>VkXGXGxG8U+yTxfCDcoK5A==</t>
  </si>
  <si>
    <t>474925f4-3872-4eb8-b482-f52c89db29a14216</t>
  </si>
  <si>
    <t>AW00019975</t>
  </si>
  <si>
    <t>2vP7r2dL0UqOWPqsOxvVYw==</t>
  </si>
  <si>
    <t>474925f4-3872-4eb8-b482-f52c89db29a14217</t>
  </si>
  <si>
    <t>AW00020151</t>
  </si>
  <si>
    <t>GZmq6EQ1i0u+wxSypEQnTA==</t>
  </si>
  <si>
    <t>474925f4-3872-4eb8-b482-f52c89db29a14218</t>
  </si>
  <si>
    <t>AW00020229</t>
  </si>
  <si>
    <t>Zy7NRa5AqUSJKAADwprE3w==</t>
  </si>
  <si>
    <t>474925f4-3872-4eb8-b482-f52c89db29a14219</t>
  </si>
  <si>
    <t>AW00020246</t>
  </si>
  <si>
    <t>F3raKNVZxEWB6clMR8CMEg==</t>
  </si>
  <si>
    <t>474925f4-3872-4eb8-b482-f52c89db29a14220</t>
  </si>
  <si>
    <t>AW00020815</t>
  </si>
  <si>
    <t>ral57brmqkSp2slR8nYHvA==</t>
  </si>
  <si>
    <t>474925f4-3872-4eb8-b482-f52c89db29a14221</t>
  </si>
  <si>
    <t>AW00020985</t>
  </si>
  <si>
    <t>GbD2Z2HV1kC8aUr8RcQCCA==</t>
  </si>
  <si>
    <t>474925f4-3872-4eb8-b482-f52c89db29a14222</t>
  </si>
  <si>
    <t>AW00021187</t>
  </si>
  <si>
    <t>lAFU2llkj0u6k5DF4R3g2A==</t>
  </si>
  <si>
    <t>474925f4-3872-4eb8-b482-f52c89db29a14223</t>
  </si>
  <si>
    <t>AW00021375</t>
  </si>
  <si>
    <t>i7c1N1xS+Eyo9qdwOqAt5w==</t>
  </si>
  <si>
    <t>474925f4-3872-4eb8-b482-f52c89db29a14224</t>
  </si>
  <si>
    <t>AW00021383</t>
  </si>
  <si>
    <t>KkFb9XZgBkeHjjjfTWPm6g==</t>
  </si>
  <si>
    <t>474925f4-3872-4eb8-b482-f52c89db29a14225</t>
  </si>
  <si>
    <t>AW00022156</t>
  </si>
  <si>
    <t>0dOuHMudv0uAnxDCRQHwMw==</t>
  </si>
  <si>
    <t>474925f4-3872-4eb8-b482-f52c89db29a14226</t>
  </si>
  <si>
    <t>AW00022212</t>
  </si>
  <si>
    <t>sjXGmSv1jEy2F+l24a7t2g==</t>
  </si>
  <si>
    <t>474925f4-3872-4eb8-b482-f52c89db29a14227</t>
  </si>
  <si>
    <t>AW00022926</t>
  </si>
  <si>
    <t>W67wN4CBSki0mLBPwfrYGQ==</t>
  </si>
  <si>
    <t>474925f4-3872-4eb8-b482-f52c89db29a14228</t>
  </si>
  <si>
    <t>AW00022945</t>
  </si>
  <si>
    <t>mxZGxEGO8E+Wfo1u27kmtw==</t>
  </si>
  <si>
    <t>474925f4-3872-4eb8-b482-f52c89db29a14229</t>
  </si>
  <si>
    <t>AW00022955</t>
  </si>
  <si>
    <t>8wAmFtiXDUulK6xo7DjYFQ==</t>
  </si>
  <si>
    <t>474925f4-3872-4eb8-b482-f52c89db29a14230</t>
  </si>
  <si>
    <t>AW00024174</t>
  </si>
  <si>
    <t>Icbhdsoa2kqJZOHmFzwN+w==</t>
  </si>
  <si>
    <t>474925f4-3872-4eb8-b482-f52c89db29a14231</t>
  </si>
  <si>
    <t>AW00024363</t>
  </si>
  <si>
    <t>JOqVMgtljUeV2NCvi3JpJg==</t>
  </si>
  <si>
    <t>474925f4-3872-4eb8-b482-f52c89db29a14232</t>
  </si>
  <si>
    <t>AW00024373</t>
  </si>
  <si>
    <t>0cyHPlI03E+wYsxH93uKHw==</t>
  </si>
  <si>
    <t>474925f4-3872-4eb8-b482-f52c89db29a14233</t>
  </si>
  <si>
    <t>AW00024374</t>
  </si>
  <si>
    <t>rPVoenGKfkCW3FEIygw3ew==</t>
  </si>
  <si>
    <t>474925f4-3872-4eb8-b482-f52c89db29a14234</t>
  </si>
  <si>
    <t>AW00024916</t>
  </si>
  <si>
    <t>8ZghKvd9J0yso7RlZpt/pw==</t>
  </si>
  <si>
    <t>474925f4-3872-4eb8-b482-f52c89db29a14235</t>
  </si>
  <si>
    <t>AW00025225</t>
  </si>
  <si>
    <t>MzfENqFlW0CdTK3prMx1vw==</t>
  </si>
  <si>
    <t>474925f4-3872-4eb8-b482-f52c89db29a14236</t>
  </si>
  <si>
    <t>AW00025242</t>
  </si>
  <si>
    <t>nIOiqf4e00OPdcymPPzWFQ==</t>
  </si>
  <si>
    <t>474925f4-3872-4eb8-b482-f52c89db29a14237</t>
  </si>
  <si>
    <t>AW00025244</t>
  </si>
  <si>
    <t>z/5lFcIWb0KKqEeY8lkM7A==</t>
  </si>
  <si>
    <t>474925f4-3872-4eb8-b482-f52c89db29a14238</t>
  </si>
  <si>
    <t>AW00025246</t>
  </si>
  <si>
    <t>0oGeog4esUK9vq65r3fyxQ==</t>
  </si>
  <si>
    <t>474925f4-3872-4eb8-b482-f52c89db29a14239</t>
  </si>
  <si>
    <t>AW00025262</t>
  </si>
  <si>
    <t>eAm1v0hRnUqTn2loHQJaig==</t>
  </si>
  <si>
    <t>474925f4-3872-4eb8-b482-f52c89db29a14240</t>
  </si>
  <si>
    <t>AW00025563</t>
  </si>
  <si>
    <t>IL5P5PtG0USQfl3S1rNz2Q==</t>
  </si>
  <si>
    <t>474925f4-3872-4eb8-b482-f52c89db29a14241</t>
  </si>
  <si>
    <t>AW00026422</t>
  </si>
  <si>
    <t>5FROZbVmVU2uLz7xvH/0qQ==</t>
  </si>
  <si>
    <t>474925f4-3872-4eb8-b482-f52c89db29a14242</t>
  </si>
  <si>
    <t>AW00026570</t>
  </si>
  <si>
    <t>aH9KLQqjxE6J28wvpm3SRw==</t>
  </si>
  <si>
    <t>474925f4-3872-4eb8-b482-f52c89db29a14243</t>
  </si>
  <si>
    <t>AW00026795</t>
  </si>
  <si>
    <t>WU1d5EPJHUeYFzNzAaMBbA==</t>
  </si>
  <si>
    <t>474925f4-3872-4eb8-b482-f52c89db29a14244</t>
  </si>
  <si>
    <t>AW00027338</t>
  </si>
  <si>
    <t>MHb2ba5dwU6drNettd1XsA==</t>
  </si>
  <si>
    <t>474925f4-3872-4eb8-b482-f52c89db29a14245</t>
  </si>
  <si>
    <t>AW00027370</t>
  </si>
  <si>
    <t>PSHjo1XkuEG5oEgcfHESvg==</t>
  </si>
  <si>
    <t>474925f4-3872-4eb8-b482-f52c89db29a14246</t>
  </si>
  <si>
    <t>AW00027490</t>
  </si>
  <si>
    <t>cD/G5IZ9WkyqqVM/rlY8tQ==</t>
  </si>
  <si>
    <t>474925f4-3872-4eb8-b482-f52c89db29a14247</t>
  </si>
  <si>
    <t>AW00027687</t>
  </si>
  <si>
    <t>r+dgDFCHbkeo/bKgSITDTA==</t>
  </si>
  <si>
    <t>474925f4-3872-4eb8-b482-f52c89db29a14248</t>
  </si>
  <si>
    <t>AW00027974</t>
  </si>
  <si>
    <t>pxhyFqZZUkqeNJzYf/c0KQ==</t>
  </si>
  <si>
    <t>474925f4-3872-4eb8-b482-f52c89db29a14249</t>
  </si>
  <si>
    <t>AW00028351</t>
  </si>
  <si>
    <t>7SXZIxBDmEur2hzwODvVEw==</t>
  </si>
  <si>
    <t>474925f4-3872-4eb8-b482-f52c89db29a14250</t>
  </si>
  <si>
    <t>AW00029308</t>
  </si>
  <si>
    <t>x1yrG8QlT0mOlpJMs0HdpQ==</t>
  </si>
  <si>
    <t>474925f4-3872-4eb8-b482-f52c89db29a14251</t>
  </si>
  <si>
    <t>AW00029311</t>
  </si>
  <si>
    <t>b6CKRf8vIkigwFkrloYIZQ==</t>
  </si>
  <si>
    <t>474925f4-3872-4eb8-b482-f52c89db29a14252</t>
  </si>
  <si>
    <t>AW00029338</t>
  </si>
  <si>
    <t>GxIoDVQM7UysJDMEhrPDoA==</t>
  </si>
  <si>
    <t>474925f4-3872-4eb8-b482-f52c89db29a14253</t>
  </si>
  <si>
    <t>AW00011018</t>
  </si>
  <si>
    <t>L+4ARH47DEiwK8/79Kq27A==</t>
  </si>
  <si>
    <t>474925f4-3872-4eb8-b482-f52c89db29a14254</t>
  </si>
  <si>
    <t>AW00011372</t>
  </si>
  <si>
    <t>1fum6a+6oEKHtoctugekTA==</t>
  </si>
  <si>
    <t>474925f4-3872-4eb8-b482-f52c89db29a14255</t>
  </si>
  <si>
    <t>AW00011987</t>
  </si>
  <si>
    <t>nhofIxFSfUOUzoGf8jG81g==</t>
  </si>
  <si>
    <t>474925f4-3872-4eb8-b482-f52c89db29a14256</t>
  </si>
  <si>
    <t>AW00011993</t>
  </si>
  <si>
    <t>SR8Brv0loUmeyAPldLj4QA==</t>
  </si>
  <si>
    <t>474925f4-3872-4eb8-b482-f52c89db29a14257</t>
  </si>
  <si>
    <t>AW00012694</t>
  </si>
  <si>
    <t>hA26ucjuDUmPCTIi4Zv1SA==</t>
  </si>
  <si>
    <t>474925f4-3872-4eb8-b482-f52c89db29a14258</t>
  </si>
  <si>
    <t>AW00013023</t>
  </si>
  <si>
    <t>rPJEZPDWiEWbAL8oB0kssg==</t>
  </si>
  <si>
    <t>474925f4-3872-4eb8-b482-f52c89db29a14259</t>
  </si>
  <si>
    <t>AW00013048</t>
  </si>
  <si>
    <t>+mDxLue1Zke5yWOnBonzsQ==</t>
  </si>
  <si>
    <t>474925f4-3872-4eb8-b482-f52c89db29a14260</t>
  </si>
  <si>
    <t>AW00014032</t>
  </si>
  <si>
    <t>bsD/DBUDlEKVs7VY8DLsJg==</t>
  </si>
  <si>
    <t>474925f4-3872-4eb8-b482-f52c89db29a14261</t>
  </si>
  <si>
    <t>AW00014045</t>
  </si>
  <si>
    <t>B0Y+Suo2Z0a4pA4wePzTMw==</t>
  </si>
  <si>
    <t>474925f4-3872-4eb8-b482-f52c89db29a14262</t>
  </si>
  <si>
    <t>AW00014059</t>
  </si>
  <si>
    <t>Bgmlvr83L0WkspPipp9eTg==</t>
  </si>
  <si>
    <t>474925f4-3872-4eb8-b482-f52c89db29a14263</t>
  </si>
  <si>
    <t>AW00014222</t>
  </si>
  <si>
    <t>PrTE1/13fEe0K0U8qFqdaw==</t>
  </si>
  <si>
    <t>474925f4-3872-4eb8-b482-f52c89db29a14264</t>
  </si>
  <si>
    <t>AW00014305</t>
  </si>
  <si>
    <t>T9E5xh57x069uMaJOmFVeQ==</t>
  </si>
  <si>
    <t>474925f4-3872-4eb8-b482-f52c89db29a14265</t>
  </si>
  <si>
    <t>AW00014316</t>
  </si>
  <si>
    <t>Uoa8pYxmhEuVJYvXB8T1iA==</t>
  </si>
  <si>
    <t>474925f4-3872-4eb8-b482-f52c89db29a14266</t>
  </si>
  <si>
    <t>AW00014857</t>
  </si>
  <si>
    <t>oLa3nmrw6k+7z9aA8v6jOw==</t>
  </si>
  <si>
    <t>474925f4-3872-4eb8-b482-f52c89db29a14267</t>
  </si>
  <si>
    <t>AW00015038</t>
  </si>
  <si>
    <t>Cq6kbAvNrUCNil/62BTjmw==</t>
  </si>
  <si>
    <t>474925f4-3872-4eb8-b482-f52c89db29a14268</t>
  </si>
  <si>
    <t>AW00015223</t>
  </si>
  <si>
    <t>q20PVDIdPkK1he79WrmW8g==</t>
  </si>
  <si>
    <t>474925f4-3872-4eb8-b482-f52c89db29a14269</t>
  </si>
  <si>
    <t>AW00015593</t>
  </si>
  <si>
    <t>Khp+/8ITgEq+9QJvKvQOBg==</t>
  </si>
  <si>
    <t>474925f4-3872-4eb8-b482-f52c89db29a14270</t>
  </si>
  <si>
    <t>AW00015724</t>
  </si>
  <si>
    <t>FUmrxI5/JkmcTDmmsFrV0A==</t>
  </si>
  <si>
    <t>474925f4-3872-4eb8-b482-f52c89db29a14271</t>
  </si>
  <si>
    <t>AW00015790</t>
  </si>
  <si>
    <t>QZOy8Q+n+0CbE/ywSjmmpQ==</t>
  </si>
  <si>
    <t>474925f4-3872-4eb8-b482-f52c89db29a14272</t>
  </si>
  <si>
    <t>AW00015800</t>
  </si>
  <si>
    <t>hCc+GJeQqEi+UyvEt5RFUQ==</t>
  </si>
  <si>
    <t>474925f4-3872-4eb8-b482-f52c89db29a14273</t>
  </si>
  <si>
    <t>AW00016526</t>
  </si>
  <si>
    <t>5+QzjJb0gEeffXaDE9yJqw==</t>
  </si>
  <si>
    <t>474925f4-3872-4eb8-b482-f52c89db29a14274</t>
  </si>
  <si>
    <t>AW00016702</t>
  </si>
  <si>
    <t>HHhl1azoL0GjMnCoxBg/8A==</t>
  </si>
  <si>
    <t>474925f4-3872-4eb8-b482-f52c89db29a14275</t>
  </si>
  <si>
    <t>AW00016705</t>
  </si>
  <si>
    <t>+0fj6fh0+EiT3fPrAoCHiw==</t>
  </si>
  <si>
    <t>474925f4-3872-4eb8-b482-f52c89db29a14276</t>
  </si>
  <si>
    <t>AW00017073</t>
  </si>
  <si>
    <t>L6wIjyjm0U+UIzSKUJZ20Q==</t>
  </si>
  <si>
    <t>474925f4-3872-4eb8-b482-f52c89db29a14277</t>
  </si>
  <si>
    <t>AW00017311</t>
  </si>
  <si>
    <t>7myZB2L2SkCr5+7Y6hKbwQ==</t>
  </si>
  <si>
    <t>474925f4-3872-4eb8-b482-f52c89db29a14278</t>
  </si>
  <si>
    <t>AW00017325</t>
  </si>
  <si>
    <t>hVQYBXfL4EecbPcF+gcuZA==</t>
  </si>
  <si>
    <t>474925f4-3872-4eb8-b482-f52c89db29a14279</t>
  </si>
  <si>
    <t>AW00017354</t>
  </si>
  <si>
    <t>nSA/L8ulf0+GTRK+hgvMcg==</t>
  </si>
  <si>
    <t>474925f4-3872-4eb8-b482-f52c89db29a14280</t>
  </si>
  <si>
    <t>AW00017381</t>
  </si>
  <si>
    <t>TKrX2qJdzE+qcvH5y0V1Lg==</t>
  </si>
  <si>
    <t>474925f4-3872-4eb8-b482-f52c89db29a14281</t>
  </si>
  <si>
    <t>AW00017734</t>
  </si>
  <si>
    <t>5rVA5QG1Akqas0CRVeQbxw==</t>
  </si>
  <si>
    <t>474925f4-3872-4eb8-b482-f52c89db29a14282</t>
  </si>
  <si>
    <t>AW00017916</t>
  </si>
  <si>
    <t>G20VqOLMSkamJ1il1t1/Lw==</t>
  </si>
  <si>
    <t>474925f4-3872-4eb8-b482-f52c89db29a14283</t>
  </si>
  <si>
    <t>AW00017923</t>
  </si>
  <si>
    <t>77homshbaEinT+ZcFH2E2A==</t>
  </si>
  <si>
    <t>474925f4-3872-4eb8-b482-f52c89db29a14284</t>
  </si>
  <si>
    <t>AW00018258</t>
  </si>
  <si>
    <t>9IcwrSTr30StLnCC13JC8g==</t>
  </si>
  <si>
    <t>474925f4-3872-4eb8-b482-f52c89db29a14285</t>
  </si>
  <si>
    <t>AW00018694</t>
  </si>
  <si>
    <t>a2c25w3LOUGo8jbC7OULkA==</t>
  </si>
  <si>
    <t>474925f4-3872-4eb8-b482-f52c89db29a14286</t>
  </si>
  <si>
    <t>AW00019091</t>
  </si>
  <si>
    <t>GyT81AhEyUevCAo5hhQAAA==</t>
  </si>
  <si>
    <t>474925f4-3872-4eb8-b482-f52c89db29a14287</t>
  </si>
  <si>
    <t>AW00019578</t>
  </si>
  <si>
    <t>G+k0U9kmlUWJa4+ZJ9cwzw==</t>
  </si>
  <si>
    <t>474925f4-3872-4eb8-b482-f52c89db29a14288</t>
  </si>
  <si>
    <t>AW00019807</t>
  </si>
  <si>
    <t>s9txP+RSREmkeysaP/Z0Og==</t>
  </si>
  <si>
    <t>474925f4-3872-4eb8-b482-f52c89db29a14289</t>
  </si>
  <si>
    <t>AW00019959</t>
  </si>
  <si>
    <t>BsI3rpAFDUSTwogju+BWCw==</t>
  </si>
  <si>
    <t>474925f4-3872-4eb8-b482-f52c89db29a14290</t>
  </si>
  <si>
    <t>AW00020255</t>
  </si>
  <si>
    <t>bL3HuVwavEOOQEA7wvxOUw==</t>
  </si>
  <si>
    <t>474925f4-3872-4eb8-b482-f52c89db29a14291</t>
  </si>
  <si>
    <t>AW00020997</t>
  </si>
  <si>
    <t>JKQfGkp5bEeqYqsdTrc/NA==</t>
  </si>
  <si>
    <t>474925f4-3872-4eb8-b482-f52c89db29a14292</t>
  </si>
  <si>
    <t>AW00021389</t>
  </si>
  <si>
    <t>Yex7oOM8qEqT34U7ypOBFQ==</t>
  </si>
  <si>
    <t>474925f4-3872-4eb8-b482-f52c89db29a14293</t>
  </si>
  <si>
    <t>AW00021553</t>
  </si>
  <si>
    <t>W0YP1BrSWkG+bpVS/DFjQQ==</t>
  </si>
  <si>
    <t>474925f4-3872-4eb8-b482-f52c89db29a14294</t>
  </si>
  <si>
    <t>AW00021886</t>
  </si>
  <si>
    <t>W+CbnLpnlESt7TRAG/7Gfw==</t>
  </si>
  <si>
    <t>474925f4-3872-4eb8-b482-f52c89db29a14295</t>
  </si>
  <si>
    <t>AW00021899</t>
  </si>
  <si>
    <t>/aOoKdI0K0OZ/kqmxUwW5g==</t>
  </si>
  <si>
    <t>474925f4-3872-4eb8-b482-f52c89db29a14296</t>
  </si>
  <si>
    <t>AW00021951</t>
  </si>
  <si>
    <t>ro/9u4a/J0qPqa8laK6NtQ==</t>
  </si>
  <si>
    <t>474925f4-3872-4eb8-b482-f52c89db29a14297</t>
  </si>
  <si>
    <t>AW00021963</t>
  </si>
  <si>
    <t>IdnlF9g980akJTGaNG4BvQ==</t>
  </si>
  <si>
    <t>474925f4-3872-4eb8-b482-f52c89db29a14298</t>
  </si>
  <si>
    <t>AW00021968</t>
  </si>
  <si>
    <t>eYkHI5wGzkKJ5qd4v2nC5g==</t>
  </si>
  <si>
    <t>474925f4-3872-4eb8-b482-f52c89db29a14299</t>
  </si>
  <si>
    <t>AW00022018</t>
  </si>
  <si>
    <t>UiQfjVjnrUGMu6skpI7rXg==</t>
  </si>
  <si>
    <t>474925f4-3872-4eb8-b482-f52c89db29a14300</t>
  </si>
  <si>
    <t>AW00022177</t>
  </si>
  <si>
    <t>iQaXLZGL+0yGhx4WBSMumg==</t>
  </si>
  <si>
    <t>474925f4-3872-4eb8-b482-f52c89db29a14301</t>
  </si>
  <si>
    <t>AW00022839</t>
  </si>
  <si>
    <t>tTc3ct9dskyYKgez35v2/Q==</t>
  </si>
  <si>
    <t>474925f4-3872-4eb8-b482-f52c89db29a14302</t>
  </si>
  <si>
    <t>AW00023102</t>
  </si>
  <si>
    <t>J+TcXR7Pv0SOhcJAP+ssJg==</t>
  </si>
  <si>
    <t>474925f4-3872-4eb8-b482-f52c89db29a14303</t>
  </si>
  <si>
    <t>AW00023423</t>
  </si>
  <si>
    <t>iKL5cK/tU0CyqFE4yQljsA==</t>
  </si>
  <si>
    <t>474925f4-3872-4eb8-b482-f52c89db29a14304</t>
  </si>
  <si>
    <t>AW00023575</t>
  </si>
  <si>
    <t>NKP55v13uUSQ5rrxx++7Tg==</t>
  </si>
  <si>
    <t>474925f4-3872-4eb8-b482-f52c89db29a14305</t>
  </si>
  <si>
    <t>AW00024910</t>
  </si>
  <si>
    <t>DbbvQ8vCrkCksVBQNh0WVw==</t>
  </si>
  <si>
    <t>474925f4-3872-4eb8-b482-f52c89db29a14306</t>
  </si>
  <si>
    <t>AW00025115</t>
  </si>
  <si>
    <t>vUFPqNUcuUmiPYkck+F0Cw==</t>
  </si>
  <si>
    <t>474925f4-3872-4eb8-b482-f52c89db29a14307</t>
  </si>
  <si>
    <t>AW00025226</t>
  </si>
  <si>
    <t>l0cMJmDBhE2XHAzs5SziaA==</t>
  </si>
  <si>
    <t>474925f4-3872-4eb8-b482-f52c89db29a14308</t>
  </si>
  <si>
    <t>AW00025248</t>
  </si>
  <si>
    <t>sq6gQOTUwU2ap23HMJk9wQ==</t>
  </si>
  <si>
    <t>474925f4-3872-4eb8-b482-f52c89db29a14309</t>
  </si>
  <si>
    <t>AW00025906</t>
  </si>
  <si>
    <t>CW/xu3QkNUW7p4w5aKp5aw==</t>
  </si>
  <si>
    <t>474925f4-3872-4eb8-b482-f52c89db29a14310</t>
  </si>
  <si>
    <t>AW00026662</t>
  </si>
  <si>
    <t>2s0KEnJtRkedtTt3fI8ypA==</t>
  </si>
  <si>
    <t>474925f4-3872-4eb8-b482-f52c89db29a14311</t>
  </si>
  <si>
    <t>AW00026752</t>
  </si>
  <si>
    <t>0f9B2MQBcUWVb79VG00qFg==</t>
  </si>
  <si>
    <t>474925f4-3872-4eb8-b482-f52c89db29a14312</t>
  </si>
  <si>
    <t>AW00027150</t>
  </si>
  <si>
    <t>rRMSdVHmTUq9Rkd0cw5Fzw==</t>
  </si>
  <si>
    <t>474925f4-3872-4eb8-b482-f52c89db29a14313</t>
  </si>
  <si>
    <t>AW00027344</t>
  </si>
  <si>
    <t>Q1zAX3GBr0W4KkICHNhNVg==</t>
  </si>
  <si>
    <t>474925f4-3872-4eb8-b482-f52c89db29a14314</t>
  </si>
  <si>
    <t>AW00027355</t>
  </si>
  <si>
    <t>/xwd0yp9kk6A2iJxKMIrxw==</t>
  </si>
  <si>
    <t>474925f4-3872-4eb8-b482-f52c89db29a14315</t>
  </si>
  <si>
    <t>AW00027371</t>
  </si>
  <si>
    <t>/6y93ZgF4kqy8UEZ0QbppA==</t>
  </si>
  <si>
    <t>474925f4-3872-4eb8-b482-f52c89db29a14316</t>
  </si>
  <si>
    <t>AW00028210</t>
  </si>
  <si>
    <t>OjDjjHH6ukqPmbFFPYzSaQ==</t>
  </si>
  <si>
    <t>474925f4-3872-4eb8-b482-f52c89db29a14317</t>
  </si>
  <si>
    <t>AW00028315</t>
  </si>
  <si>
    <t>Wso4hJ8M0EC3ptuDcyMCJA==</t>
  </si>
  <si>
    <t>474925f4-3872-4eb8-b482-f52c89db29a14318</t>
  </si>
  <si>
    <t>AW00029084</t>
  </si>
  <si>
    <t>GpxzmwEuZEq6fksGSijVPA==</t>
  </si>
  <si>
    <t>474925f4-3872-4eb8-b482-f52c89db29a14319</t>
  </si>
  <si>
    <t>AW00011109</t>
  </si>
  <si>
    <t>aLtPamkIsk68h+oWgDd+Xg==</t>
  </si>
  <si>
    <t>474925f4-3872-4eb8-b482-f52c89db29a14320</t>
  </si>
  <si>
    <t>AW00011147</t>
  </si>
  <si>
    <t>LBRq46jh6EeCxRdLo7NRsw==</t>
  </si>
  <si>
    <t>474925f4-3872-4eb8-b482-f52c89db29a14321</t>
  </si>
  <si>
    <t>AW00011443</t>
  </si>
  <si>
    <t>M6r3nQUukEC61XuCEFNf7w==</t>
  </si>
  <si>
    <t>474925f4-3872-4eb8-b482-f52c89db29a14322</t>
  </si>
  <si>
    <t>AW00011466</t>
  </si>
  <si>
    <t>l+7Q4IIWRU+w6DWak31CKw==</t>
  </si>
  <si>
    <t>474925f4-3872-4eb8-b482-f52c89db29a14323</t>
  </si>
  <si>
    <t>AW00011905</t>
  </si>
  <si>
    <t>ZSXE/dG3tk6C0hf/mBoIRg==</t>
  </si>
  <si>
    <t>474925f4-3872-4eb8-b482-f52c89db29a14324</t>
  </si>
  <si>
    <t>AW00011911</t>
  </si>
  <si>
    <t>yt7phZ/OkUWZ+wSLAW+34A==</t>
  </si>
  <si>
    <t>474925f4-3872-4eb8-b482-f52c89db29a14325</t>
  </si>
  <si>
    <t>AW00012007</t>
  </si>
  <si>
    <t>ZTxvy7MapkG21xsW0k5xtw==</t>
  </si>
  <si>
    <t>474925f4-3872-4eb8-b482-f52c89db29a14326</t>
  </si>
  <si>
    <t>AW00012012</t>
  </si>
  <si>
    <t>nwr/dXbo1UWqEjIawkEsMQ==</t>
  </si>
  <si>
    <t>474925f4-3872-4eb8-b482-f52c89db29a14327</t>
  </si>
  <si>
    <t>AW00013115</t>
  </si>
  <si>
    <t>7ETR9gIhHE+4Bz6b6ZSO6Q==</t>
  </si>
  <si>
    <t>474925f4-3872-4eb8-b482-f52c89db29a14328</t>
  </si>
  <si>
    <t>AW00014009</t>
  </si>
  <si>
    <t>C98Wcrj490OK3CCVXKCFDA==</t>
  </si>
  <si>
    <t>474925f4-3872-4eb8-b482-f52c89db29a14329</t>
  </si>
  <si>
    <t>AW00014217</t>
  </si>
  <si>
    <t>3HkxX4ffukCUAnCu3TPqow==</t>
  </si>
  <si>
    <t>474925f4-3872-4eb8-b482-f52c89db29a14330</t>
  </si>
  <si>
    <t>AW00014311</t>
  </si>
  <si>
    <t>/N+KHPmTAESwNFe1rJULwg==</t>
  </si>
  <si>
    <t>474925f4-3872-4eb8-b482-f52c89db29a14331</t>
  </si>
  <si>
    <t>AW00015025</t>
  </si>
  <si>
    <t>W2CsDRbCMUqX5FV0LAl22A==</t>
  </si>
  <si>
    <t>474925f4-3872-4eb8-b482-f52c89db29a14332</t>
  </si>
  <si>
    <t>AW00015032</t>
  </si>
  <si>
    <t>/8eGZ+Tw7E6oKohzWtHw5A==</t>
  </si>
  <si>
    <t>474925f4-3872-4eb8-b482-f52c89db29a14333</t>
  </si>
  <si>
    <t>AW00015035</t>
  </si>
  <si>
    <t>jHHIQLrpmUWgRMZF4MgeeA==</t>
  </si>
  <si>
    <t>474925f4-3872-4eb8-b482-f52c89db29a14334</t>
  </si>
  <si>
    <t>AW00015134</t>
  </si>
  <si>
    <t>rmGUFyEA90OTuVOkI/z+CQ==</t>
  </si>
  <si>
    <t>474925f4-3872-4eb8-b482-f52c89db29a14335</t>
  </si>
  <si>
    <t>AW00015221</t>
  </si>
  <si>
    <t>ptHzbprcaEGkyhW82GWsOQ==</t>
  </si>
  <si>
    <t>474925f4-3872-4eb8-b482-f52c89db29a14336</t>
  </si>
  <si>
    <t>AW00015228</t>
  </si>
  <si>
    <t>wKVbxbzSuU+cvaXmHtCjRQ==</t>
  </si>
  <si>
    <t>474925f4-3872-4eb8-b482-f52c89db29a14337</t>
  </si>
  <si>
    <t>AW00015730</t>
  </si>
  <si>
    <t>LsD4pRMJ5EuGk2xxtWf+vA==</t>
  </si>
  <si>
    <t>474925f4-3872-4eb8-b482-f52c89db29a14338</t>
  </si>
  <si>
    <t>AW00016182</t>
  </si>
  <si>
    <t>Rl5HdyEYuECm+fW6HQXdNw==</t>
  </si>
  <si>
    <t>474925f4-3872-4eb8-b482-f52c89db29a14339</t>
  </si>
  <si>
    <t>AW00016342</t>
  </si>
  <si>
    <t>7G7ocbn4/0GlFKJ9R41BUw==</t>
  </si>
  <si>
    <t>474925f4-3872-4eb8-b482-f52c89db29a14340</t>
  </si>
  <si>
    <t>AW00016487</t>
  </si>
  <si>
    <t>L4E+/ZEdFk2ef15hep5oBw==</t>
  </si>
  <si>
    <t>474925f4-3872-4eb8-b482-f52c89db29a14341</t>
  </si>
  <si>
    <t>AW00016492</t>
  </si>
  <si>
    <t>ZdZXKgM4PE+vOe+2wiBtJA==</t>
  </si>
  <si>
    <t>474925f4-3872-4eb8-b482-f52c89db29a14342</t>
  </si>
  <si>
    <t>AW00016740</t>
  </si>
  <si>
    <t>zZRNeqQTnECmJTBwqzasRg==</t>
  </si>
  <si>
    <t>474925f4-3872-4eb8-b482-f52c89db29a14343</t>
  </si>
  <si>
    <t>AW00016931</t>
  </si>
  <si>
    <t>1rllWTdXGUiaqyO79Ohr7w==</t>
  </si>
  <si>
    <t>474925f4-3872-4eb8-b482-f52c89db29a14344</t>
  </si>
  <si>
    <t>AW00017063</t>
  </si>
  <si>
    <t>OtmMuyi4a0Wi5l6FD8gNbQ==</t>
  </si>
  <si>
    <t>474925f4-3872-4eb8-b482-f52c89db29a14345</t>
  </si>
  <si>
    <t>AW00017070</t>
  </si>
  <si>
    <t>P76IducqbU2+255zz3jLlA==</t>
  </si>
  <si>
    <t>474925f4-3872-4eb8-b482-f52c89db29a14346</t>
  </si>
  <si>
    <t>AW00017076</t>
  </si>
  <si>
    <t>VrooZ2Y8gEWfbXxjB6banA==</t>
  </si>
  <si>
    <t>474925f4-3872-4eb8-b482-f52c89db29a14347</t>
  </si>
  <si>
    <t>AW00017242</t>
  </si>
  <si>
    <t>CNfEmkYR9kSrMPAYCEk3ig==</t>
  </si>
  <si>
    <t>474925f4-3872-4eb8-b482-f52c89db29a14348</t>
  </si>
  <si>
    <t>AW00017328</t>
  </si>
  <si>
    <t>ysOzSX06Z0mRQGYP7lLmDw==</t>
  </si>
  <si>
    <t>474925f4-3872-4eb8-b482-f52c89db29a14349</t>
  </si>
  <si>
    <t>AW00017909</t>
  </si>
  <si>
    <t>Yt7tIWw6J0G1zpZn7P8VMA==</t>
  </si>
  <si>
    <t>474925f4-3872-4eb8-b482-f52c89db29a14350</t>
  </si>
  <si>
    <t>AW00018199</t>
  </si>
  <si>
    <t>soIco0g/DEqRzzyHuRNE5g==</t>
  </si>
  <si>
    <t>474925f4-3872-4eb8-b482-f52c89db29a14351</t>
  </si>
  <si>
    <t>AW00018278</t>
  </si>
  <si>
    <t>O7EFb61e9kKMnOnj04A8Bw==</t>
  </si>
  <si>
    <t>474925f4-3872-4eb8-b482-f52c89db29a14352</t>
  </si>
  <si>
    <t>AW00018698</t>
  </si>
  <si>
    <t>sWGVmf8GvkGCuSup5EkP+w==</t>
  </si>
  <si>
    <t>474925f4-3872-4eb8-b482-f52c89db29a14353</t>
  </si>
  <si>
    <t>AW00018720</t>
  </si>
  <si>
    <t>qsojULMGs0Owie8NVJM40A==</t>
  </si>
  <si>
    <t>474925f4-3872-4eb8-b482-f52c89db29a14354</t>
  </si>
  <si>
    <t>AW00018737</t>
  </si>
  <si>
    <t>c+Xa8u3Ah028QZ7LIE//jQ==</t>
  </si>
  <si>
    <t>474925f4-3872-4eb8-b482-f52c89db29a14355</t>
  </si>
  <si>
    <t>AW00018896</t>
  </si>
  <si>
    <t>fX3lVw00/EydkiKTbC462Q==</t>
  </si>
  <si>
    <t>474925f4-3872-4eb8-b482-f52c89db29a14356</t>
  </si>
  <si>
    <t>AW00019557</t>
  </si>
  <si>
    <t>1rBviGYI6EmrLhC1MJlVDA==</t>
  </si>
  <si>
    <t>474925f4-3872-4eb8-b482-f52c89db29a14357</t>
  </si>
  <si>
    <t>AW00019761</t>
  </si>
  <si>
    <t>M0+gxiSC2k6Nv2gHphG5HQ==</t>
  </si>
  <si>
    <t>474925f4-3872-4eb8-b482-f52c89db29a14358</t>
  </si>
  <si>
    <t>AW00019977</t>
  </si>
  <si>
    <t>KOaXRF8ynUOFoB12/v5LUA==</t>
  </si>
  <si>
    <t>474925f4-3872-4eb8-b482-f52c89db29a14359</t>
  </si>
  <si>
    <t>AW00020417</t>
  </si>
  <si>
    <t>rkNkzTSKlEabHXImLkC42Q==</t>
  </si>
  <si>
    <t>474925f4-3872-4eb8-b482-f52c89db29a14360</t>
  </si>
  <si>
    <t>AW00020999</t>
  </si>
  <si>
    <t>MFG0d+VDK06v9CKwxG5dlw==</t>
  </si>
  <si>
    <t>474925f4-3872-4eb8-b482-f52c89db29a14361</t>
  </si>
  <si>
    <t>AW00021002</t>
  </si>
  <si>
    <t>G+tG9aLxJkq0N7DmWgu7Ng==</t>
  </si>
  <si>
    <t>474925f4-3872-4eb8-b482-f52c89db29a14362</t>
  </si>
  <si>
    <t>AW00021182</t>
  </si>
  <si>
    <t>p7K6JbA2L06V/etlbENYfA==</t>
  </si>
  <si>
    <t>474925f4-3872-4eb8-b482-f52c89db29a14363</t>
  </si>
  <si>
    <t>AW00021254</t>
  </si>
  <si>
    <t>5EhWPaGX5UCtxHJ9v0c55Q==</t>
  </si>
  <si>
    <t>474925f4-3872-4eb8-b482-f52c89db29a14364</t>
  </si>
  <si>
    <t>AW00021402</t>
  </si>
  <si>
    <t>yIH7/4+/8kiPVRI5juY+zA==</t>
  </si>
  <si>
    <t>474925f4-3872-4eb8-b482-f52c89db29a14365</t>
  </si>
  <si>
    <t>AW00021569</t>
  </si>
  <si>
    <t>RaVuDmZBV0mVcz55F2qseQ==</t>
  </si>
  <si>
    <t>474925f4-3872-4eb8-b482-f52c89db29a14366</t>
  </si>
  <si>
    <t>AW00021571</t>
  </si>
  <si>
    <t>v8+NpgvE+UCnnOjz89/I5A==</t>
  </si>
  <si>
    <t>474925f4-3872-4eb8-b482-f52c89db29a14367</t>
  </si>
  <si>
    <t>AW00022149</t>
  </si>
  <si>
    <t>GxCjg8DOx0uUIQ9UoKAktA==</t>
  </si>
  <si>
    <t>474925f4-3872-4eb8-b482-f52c89db29a14368</t>
  </si>
  <si>
    <t>AW00022579</t>
  </si>
  <si>
    <t>5nT/8BmNTE6+IArlbMcprQ==</t>
  </si>
  <si>
    <t>474925f4-3872-4eb8-b482-f52c89db29a14369</t>
  </si>
  <si>
    <t>AW00022842</t>
  </si>
  <si>
    <t>SKwcBIrzS0WhjBKNS02s1Q==</t>
  </si>
  <si>
    <t>474925f4-3872-4eb8-b482-f52c89db29a14370</t>
  </si>
  <si>
    <t>AW00022935</t>
  </si>
  <si>
    <t>fSFgJ6HHPUmGHG/S6y2kxg==</t>
  </si>
  <si>
    <t>474925f4-3872-4eb8-b482-f52c89db29a14371</t>
  </si>
  <si>
    <t>AW00023120</t>
  </si>
  <si>
    <t>wEmLnap7m0iorRSWa6S+xQ==</t>
  </si>
  <si>
    <t>474925f4-3872-4eb8-b482-f52c89db29a14372</t>
  </si>
  <si>
    <t>AW00023413</t>
  </si>
  <si>
    <t>kWwyK2CLhkKK2OSYCaz2fg==</t>
  </si>
  <si>
    <t>474925f4-3872-4eb8-b482-f52c89db29a14373</t>
  </si>
  <si>
    <t>AW00023664</t>
  </si>
  <si>
    <t>uMJZrdX/V0ynJfi3Ot6WBQ==</t>
  </si>
  <si>
    <t>474925f4-3872-4eb8-b482-f52c89db29a14374</t>
  </si>
  <si>
    <t>AW00023999</t>
  </si>
  <si>
    <t>FTaNUK6T/k+Zvv0vUEt98Q==</t>
  </si>
  <si>
    <t>474925f4-3872-4eb8-b482-f52c89db29a14375</t>
  </si>
  <si>
    <t>AW00024001</t>
  </si>
  <si>
    <t>L+YQUne+eUmpvBiar6YhdA==</t>
  </si>
  <si>
    <t>474925f4-3872-4eb8-b482-f52c89db29a14376</t>
  </si>
  <si>
    <t>AW00024482</t>
  </si>
  <si>
    <t>UAIsyZa4DEaRU76hF0wcxQ==</t>
  </si>
  <si>
    <t>474925f4-3872-4eb8-b482-f52c89db29a14377</t>
  </si>
  <si>
    <t>AW00024891</t>
  </si>
  <si>
    <t>QVogkNu9ckeb0Yp8j9ZT0w==</t>
  </si>
  <si>
    <t>474925f4-3872-4eb8-b482-f52c89db29a14378</t>
  </si>
  <si>
    <t>AW00024905</t>
  </si>
  <si>
    <t>LONfdWGYvEmL3zHnulVU/g==</t>
  </si>
  <si>
    <t>474925f4-3872-4eb8-b482-f52c89db29a14379</t>
  </si>
  <si>
    <t>AW00024914</t>
  </si>
  <si>
    <t>ggJs66hCXUOR9F26inSg2Q==</t>
  </si>
  <si>
    <t>474925f4-3872-4eb8-b482-f52c89db29a14380</t>
  </si>
  <si>
    <t>AW00025021</t>
  </si>
  <si>
    <t>Ofd4iG50+UavhfnuZ3O5HQ==</t>
  </si>
  <si>
    <t>474925f4-3872-4eb8-b482-f52c89db29a14381</t>
  </si>
  <si>
    <t>AW00025705</t>
  </si>
  <si>
    <t>V8qhc8ecE0GRm5Xd4F2Ozw==</t>
  </si>
  <si>
    <t>474925f4-3872-4eb8-b482-f52c89db29a14382</t>
  </si>
  <si>
    <t>AW00026034</t>
  </si>
  <si>
    <t>QYL2FQVhDEa8mcWjDXPbYQ==</t>
  </si>
  <si>
    <t>474925f4-3872-4eb8-b482-f52c89db29a14383</t>
  </si>
  <si>
    <t>AW00026922</t>
  </si>
  <si>
    <t>lIPRipVWXkO5TvYNeivtjA==</t>
  </si>
  <si>
    <t>474925f4-3872-4eb8-b482-f52c89db29a14384</t>
  </si>
  <si>
    <t>AW00027345</t>
  </si>
  <si>
    <t>jm+7zAlyrUSVdh5l5Xc09Q==</t>
  </si>
  <si>
    <t>474925f4-3872-4eb8-b482-f52c89db29a14385</t>
  </si>
  <si>
    <t>AW00027471</t>
  </si>
  <si>
    <t>pixNsfpzMku1TNNHQURlIw==</t>
  </si>
  <si>
    <t>474925f4-3872-4eb8-b482-f52c89db29a14386</t>
  </si>
  <si>
    <t>AW00027599</t>
  </si>
  <si>
    <t>mPN1iU9zk0yO2wYEcD26GA==</t>
  </si>
  <si>
    <t>474925f4-3872-4eb8-b482-f52c89db29a14387</t>
  </si>
  <si>
    <t>AW00027874</t>
  </si>
  <si>
    <t>oDeLVXO590+WI8d2kWEHyA==</t>
  </si>
  <si>
    <t>474925f4-3872-4eb8-b482-f52c89db29a14388</t>
  </si>
  <si>
    <t>AW00027981</t>
  </si>
  <si>
    <t>V+U0cRyS4UCnZjcLoK/cRw==</t>
  </si>
  <si>
    <t>474925f4-3872-4eb8-b482-f52c89db29a14389</t>
  </si>
  <si>
    <t>AW00028111</t>
  </si>
  <si>
    <t>+4YWtgmzTEO7/DqsbtQkVQ==</t>
  </si>
  <si>
    <t>474925f4-3872-4eb8-b482-f52c89db29a14390</t>
  </si>
  <si>
    <t>AW00028940</t>
  </si>
  <si>
    <t>CKdwrijrEEKIOWzaAPJeYw==</t>
  </si>
  <si>
    <t>474925f4-3872-4eb8-b482-f52c89db29a14391</t>
  </si>
  <si>
    <t>AW00029086</t>
  </si>
  <si>
    <t>G6HC8iuvVUWvdFvJ867rSw==</t>
  </si>
  <si>
    <t>474925f4-3872-4eb8-b482-f52c89db29a14392</t>
  </si>
  <si>
    <t>AW00029453</t>
  </si>
  <si>
    <t>csTDr8S89U6zLqll37f0/g==</t>
  </si>
  <si>
    <t>474925f4-3872-4eb8-b482-f52c89db29a14393</t>
  </si>
  <si>
    <t>AW00029458</t>
  </si>
  <si>
    <t>UDKWKVGl0kOKvS9GWIobYw==</t>
  </si>
  <si>
    <t>474925f4-3872-4eb8-b482-f52c89db29a14394</t>
  </si>
  <si>
    <t>AW00029464</t>
  </si>
  <si>
    <t>TfXCzNf6tkm+3cBjLK019A==</t>
  </si>
  <si>
    <t>474925f4-3872-4eb8-b482-f52c89db29a14395</t>
  </si>
  <si>
    <t>AW00011038</t>
  </si>
  <si>
    <t>976Fyo68ukG4xw3QbbXVWg==</t>
  </si>
  <si>
    <t>474925f4-3872-4eb8-b482-f52c89db29a14396</t>
  </si>
  <si>
    <t>AW00011071</t>
  </si>
  <si>
    <t>vS/jMML76kaFNcce4VcWBA==</t>
  </si>
  <si>
    <t>474925f4-3872-4eb8-b482-f52c89db29a14397</t>
  </si>
  <si>
    <t>AW00011894</t>
  </si>
  <si>
    <t>A5/DsmuYnE+SJ9A3xbpvrw==</t>
  </si>
  <si>
    <t>474925f4-3872-4eb8-b482-f52c89db29a14398</t>
  </si>
  <si>
    <t>AW00011897</t>
  </si>
  <si>
    <t>BQXGTTdj406EI3sOpzpQog==</t>
  </si>
  <si>
    <t>474925f4-3872-4eb8-b482-f52c89db29a14399</t>
  </si>
  <si>
    <t>AW00011969</t>
  </si>
  <si>
    <t>b+YmpvWDD0mKufG+zS2JVA==</t>
  </si>
  <si>
    <t>474925f4-3872-4eb8-b482-f52c89db29a14400</t>
  </si>
  <si>
    <t>AW00012002</t>
  </si>
  <si>
    <t>HS7LrdSHoEao0g2k1k2/2A==</t>
  </si>
  <si>
    <t>474925f4-3872-4eb8-b482-f52c89db29a14401</t>
  </si>
  <si>
    <t>AW00012006</t>
  </si>
  <si>
    <t>zSe7vFRMpkWSNB47kPm2Cw==</t>
  </si>
  <si>
    <t>474925f4-3872-4eb8-b482-f52c89db29a14402</t>
  </si>
  <si>
    <t>AW00012010</t>
  </si>
  <si>
    <t>enF1F4SO4EOzTncZOnQwOg==</t>
  </si>
  <si>
    <t>474925f4-3872-4eb8-b482-f52c89db29a14403</t>
  </si>
  <si>
    <t>AW00012245</t>
  </si>
  <si>
    <t>FcBDeVsaJUC7N2FJ7gXQyQ==</t>
  </si>
  <si>
    <t>474925f4-3872-4eb8-b482-f52c89db29a14404</t>
  </si>
  <si>
    <t>AW00012249</t>
  </si>
  <si>
    <t>74n+pStnnEGdtYHOn2e+Dw==</t>
  </si>
  <si>
    <t>474925f4-3872-4eb8-b482-f52c89db29a14405</t>
  </si>
  <si>
    <t>AW00012358</t>
  </si>
  <si>
    <t>/KsIsdmK7EKzjr7lIdgSAw==</t>
  </si>
  <si>
    <t>474925f4-3872-4eb8-b482-f52c89db29a14406</t>
  </si>
  <si>
    <t>AW00013518</t>
  </si>
  <si>
    <t>HOH6Dzb5akak1zCK/Xbfig==</t>
  </si>
  <si>
    <t>474925f4-3872-4eb8-b482-f52c89db29a14407</t>
  </si>
  <si>
    <t>AW00013630</t>
  </si>
  <si>
    <t>Seb55RU/mEi/FV0QiOdOWw==</t>
  </si>
  <si>
    <t>474925f4-3872-4eb8-b482-f52c89db29a14408</t>
  </si>
  <si>
    <t>AW00013982</t>
  </si>
  <si>
    <t>uQLo9heQ7E298lvIpN8QDA==</t>
  </si>
  <si>
    <t>474925f4-3872-4eb8-b482-f52c89db29a14409</t>
  </si>
  <si>
    <t>AW00014216</t>
  </si>
  <si>
    <t>KQqyx1ED/kmqk1Yxy4AgbA==</t>
  </si>
  <si>
    <t>474925f4-3872-4eb8-b482-f52c89db29a14410</t>
  </si>
  <si>
    <t>AW00015021</t>
  </si>
  <si>
    <t>G7aasRmSdUe9yKoitLiEXg==</t>
  </si>
  <si>
    <t>474925f4-3872-4eb8-b482-f52c89db29a14411</t>
  </si>
  <si>
    <t>AW00015583</t>
  </si>
  <si>
    <t>SBr27WYSNE+wU6N3rpzBZw==</t>
  </si>
  <si>
    <t>474925f4-3872-4eb8-b482-f52c89db29a14412</t>
  </si>
  <si>
    <t>AW00015720</t>
  </si>
  <si>
    <t>o0e1xmiZqUG4ziYRM13WyA==</t>
  </si>
  <si>
    <t>474925f4-3872-4eb8-b482-f52c89db29a14413</t>
  </si>
  <si>
    <t>AW00016171</t>
  </si>
  <si>
    <t>Sjz17K7/40Gq2hpAifFOqg==</t>
  </si>
  <si>
    <t>474925f4-3872-4eb8-b482-f52c89db29a14414</t>
  </si>
  <si>
    <t>AW00016179</t>
  </si>
  <si>
    <t>GdIHFV9nZU2ZkOExHR4/nw==</t>
  </si>
  <si>
    <t>474925f4-3872-4eb8-b482-f52c89db29a14415</t>
  </si>
  <si>
    <t>AW00016663</t>
  </si>
  <si>
    <t>6/4z0y8y+kC6nitJdARK9A==</t>
  </si>
  <si>
    <t>474925f4-3872-4eb8-b482-f52c89db29a14416</t>
  </si>
  <si>
    <t>AW00016695</t>
  </si>
  <si>
    <t>Sx4Ml+VSG0egHfiiYAs9Kg==</t>
  </si>
  <si>
    <t>474925f4-3872-4eb8-b482-f52c89db29a14417</t>
  </si>
  <si>
    <t>AW00017061</t>
  </si>
  <si>
    <t>O5GyH7EQTEaajlRFl7lbHQ==</t>
  </si>
  <si>
    <t>474925f4-3872-4eb8-b482-f52c89db29a14418</t>
  </si>
  <si>
    <t>AW00017069</t>
  </si>
  <si>
    <t>H+v8wyN3LkGUfhg5nHOklw==</t>
  </si>
  <si>
    <t>474925f4-3872-4eb8-b482-f52c89db29a14419</t>
  </si>
  <si>
    <t>AW00017249</t>
  </si>
  <si>
    <t>8cQ8pKcUCUyS5iqt3IbYJw==</t>
  </si>
  <si>
    <t>474925f4-3872-4eb8-b482-f52c89db29a14420</t>
  </si>
  <si>
    <t>AW00017250</t>
  </si>
  <si>
    <t>DzAU9KPy9kSLbu4efUbMUQ==</t>
  </si>
  <si>
    <t>474925f4-3872-4eb8-b482-f52c89db29a14421</t>
  </si>
  <si>
    <t>AW00017310</t>
  </si>
  <si>
    <t>6qWqDWDboE2R/Ir5YTi7qg==</t>
  </si>
  <si>
    <t>474925f4-3872-4eb8-b482-f52c89db29a14422</t>
  </si>
  <si>
    <t>AW00018465</t>
  </si>
  <si>
    <t>6qhKL+WAeE60Y7ksM4157g==</t>
  </si>
  <si>
    <t>474925f4-3872-4eb8-b482-f52c89db29a14423</t>
  </si>
  <si>
    <t>AW00018724</t>
  </si>
  <si>
    <t>oldT+l6JwU2ZDNIzF9w9Hw==</t>
  </si>
  <si>
    <t>474925f4-3872-4eb8-b482-f52c89db29a14424</t>
  </si>
  <si>
    <t>AW00018747</t>
  </si>
  <si>
    <t>Cf24tDo5MkuRxiemnQXuxQ==</t>
  </si>
  <si>
    <t>474925f4-3872-4eb8-b482-f52c89db29a14425</t>
  </si>
  <si>
    <t>AW00018899</t>
  </si>
  <si>
    <t>Th3EFna5SEiaglM4rJDFQg==</t>
  </si>
  <si>
    <t>474925f4-3872-4eb8-b482-f52c89db29a14426</t>
  </si>
  <si>
    <t>AW00020617</t>
  </si>
  <si>
    <t>CrZyFuqUjUu87IhAV8vS4A==</t>
  </si>
  <si>
    <t>474925f4-3872-4eb8-b482-f52c89db29a14427</t>
  </si>
  <si>
    <t>AW00020631</t>
  </si>
  <si>
    <t>IuxAso7qmEGik30jsTgZLw==</t>
  </si>
  <si>
    <t>474925f4-3872-4eb8-b482-f52c89db29a14428</t>
  </si>
  <si>
    <t>AW00020996</t>
  </si>
  <si>
    <t>HNawUn91WU+Om+D+Zes7Rg==</t>
  </si>
  <si>
    <t>474925f4-3872-4eb8-b482-f52c89db29a14429</t>
  </si>
  <si>
    <t>AW00020998</t>
  </si>
  <si>
    <t>P8M1YazLQEmCD9l+flrV+Q==</t>
  </si>
  <si>
    <t>474925f4-3872-4eb8-b482-f52c89db29a14430</t>
  </si>
  <si>
    <t>AW00021172</t>
  </si>
  <si>
    <t>eZUEOlaux0+PwMlVLCkJpw==</t>
  </si>
  <si>
    <t>474925f4-3872-4eb8-b482-f52c89db29a14431</t>
  </si>
  <si>
    <t>AW00021965</t>
  </si>
  <si>
    <t>nuBJK8tI5ESxz9pqacgWTQ==</t>
  </si>
  <si>
    <t>474925f4-3872-4eb8-b482-f52c89db29a14432</t>
  </si>
  <si>
    <t>AW00021983</t>
  </si>
  <si>
    <t>LrJD6TDZ0kC/bi9iTEN50A==</t>
  </si>
  <si>
    <t>474925f4-3872-4eb8-b482-f52c89db29a14433</t>
  </si>
  <si>
    <t>AW00022028</t>
  </si>
  <si>
    <t>PKbenDkzF0iXlTpfG5K/0Q==</t>
  </si>
  <si>
    <t>474925f4-3872-4eb8-b482-f52c89db29a14434</t>
  </si>
  <si>
    <t>AW00022171</t>
  </si>
  <si>
    <t>XsU2NJHgJkC1MC2nTxR27g==</t>
  </si>
  <si>
    <t>474925f4-3872-4eb8-b482-f52c89db29a14435</t>
  </si>
  <si>
    <t>AW00023095</t>
  </si>
  <si>
    <t>OtnuDKIrvUul7idXFAvFGw==</t>
  </si>
  <si>
    <t>474925f4-3872-4eb8-b482-f52c89db29a14436</t>
  </si>
  <si>
    <t>AW00023527</t>
  </si>
  <si>
    <t>oMs7hozdiES5wc/kr2FCgw==</t>
  </si>
  <si>
    <t>474925f4-3872-4eb8-b482-f52c89db29a14437</t>
  </si>
  <si>
    <t>AW00023569</t>
  </si>
  <si>
    <t>OUDxrWHutkGuBOYvMtIHxw==</t>
  </si>
  <si>
    <t>474925f4-3872-4eb8-b482-f52c89db29a14438</t>
  </si>
  <si>
    <t>AW00023642</t>
  </si>
  <si>
    <t>pPNOGrqp5k2njHaZFY3DDg==</t>
  </si>
  <si>
    <t>474925f4-3872-4eb8-b482-f52c89db29a14439</t>
  </si>
  <si>
    <t>AW00024253</t>
  </si>
  <si>
    <t>RM0PrOvAD0Oswc4Qi0+V5w==</t>
  </si>
  <si>
    <t>474925f4-3872-4eb8-b482-f52c89db29a14440</t>
  </si>
  <si>
    <t>AW00024278</t>
  </si>
  <si>
    <t>blt1g84sHk2Dy9fZIaXgcw==</t>
  </si>
  <si>
    <t>474925f4-3872-4eb8-b482-f52c89db29a14441</t>
  </si>
  <si>
    <t>AW00024379</t>
  </si>
  <si>
    <t>f7gTq8ItwUi2II4lr0tIIA==</t>
  </si>
  <si>
    <t>474925f4-3872-4eb8-b482-f52c89db29a14442</t>
  </si>
  <si>
    <t>AW00024892</t>
  </si>
  <si>
    <t>UNU7ofp/sEiuPndoyDUJaw==</t>
  </si>
  <si>
    <t>474925f4-3872-4eb8-b482-f52c89db29a14443</t>
  </si>
  <si>
    <t>AW00025271</t>
  </si>
  <si>
    <t>XTdKGWHArkylZ4YUMzCjQw==</t>
  </si>
  <si>
    <t>474925f4-3872-4eb8-b482-f52c89db29a14444</t>
  </si>
  <si>
    <t>AW00025704</t>
  </si>
  <si>
    <t>yeuapEsQRU6Jpp3Vi/dLOQ==</t>
  </si>
  <si>
    <t>474925f4-3872-4eb8-b482-f52c89db29a14445</t>
  </si>
  <si>
    <t>AW00026160</t>
  </si>
  <si>
    <t>NrjdJEAZtEyZyNqpblVHFQ==</t>
  </si>
  <si>
    <t>474925f4-3872-4eb8-b482-f52c89db29a14446</t>
  </si>
  <si>
    <t>AW00026436</t>
  </si>
  <si>
    <t>oiSYYbnTq0inN0kvBzimZw==</t>
  </si>
  <si>
    <t>474925f4-3872-4eb8-b482-f52c89db29a14447</t>
  </si>
  <si>
    <t>AW00026547</t>
  </si>
  <si>
    <t>thdEuqipsEiHixGW6/Jtmw==</t>
  </si>
  <si>
    <t>474925f4-3872-4eb8-b482-f52c89db29a14448</t>
  </si>
  <si>
    <t>AW00026567</t>
  </si>
  <si>
    <t>FRoXQVegnUWc+IKE3EMfuw==</t>
  </si>
  <si>
    <t>474925f4-3872-4eb8-b482-f52c89db29a14449</t>
  </si>
  <si>
    <t>AW00026917</t>
  </si>
  <si>
    <t>EZaeLKBhXEaiGVt8uWeayw==</t>
  </si>
  <si>
    <t>474925f4-3872-4eb8-b482-f52c89db29a14450</t>
  </si>
  <si>
    <t>AW00027495</t>
  </si>
  <si>
    <t>mJ16C3l8UEy4Vq5nr6w4pQ==</t>
  </si>
  <si>
    <t>474925f4-3872-4eb8-b482-f52c89db29a14451</t>
  </si>
  <si>
    <t>AW00028218</t>
  </si>
  <si>
    <t>QiGXcqlyS0K/e1mxc1JWeA==</t>
  </si>
  <si>
    <t>474925f4-3872-4eb8-b482-f52c89db29a14452</t>
  </si>
  <si>
    <t>AW00028220</t>
  </si>
  <si>
    <t>GKnvIBpsbEeeO0OCJsF/vg==</t>
  </si>
  <si>
    <t>474925f4-3872-4eb8-b482-f52c89db29a14453</t>
  </si>
  <si>
    <t>AW00028487</t>
  </si>
  <si>
    <t>vy46QosKpE6+3b72Ho32PA==</t>
  </si>
  <si>
    <t>474925f4-3872-4eb8-b482-f52c89db29a14454</t>
  </si>
  <si>
    <t>AW00029094</t>
  </si>
  <si>
    <t>A56Gz/SpHU+e4iMPYVF8ug==</t>
  </si>
  <si>
    <t>474925f4-3872-4eb8-b482-f52c89db29a14455</t>
  </si>
  <si>
    <t>AW00029321</t>
  </si>
  <si>
    <t>D2bKrTAvO0KSORZUlZj4uQ==</t>
  </si>
  <si>
    <t>474925f4-3872-4eb8-b482-f52c89db29a14456</t>
  </si>
  <si>
    <t>AW00029346</t>
  </si>
  <si>
    <t>lY81gAhBdEa5bRuxVuSmug==</t>
  </si>
  <si>
    <t>474925f4-3872-4eb8-b482-f52c89db29a14457</t>
  </si>
  <si>
    <t>AW00011002</t>
  </si>
  <si>
    <t>2F1xRVcvOUq+tGqPmdWXlA==</t>
  </si>
  <si>
    <t>474925f4-3872-4eb8-b482-f52c89db29a14458</t>
  </si>
  <si>
    <t>AW00011749</t>
  </si>
  <si>
    <t>zZAEadP/iUSvzej0D83upw==</t>
  </si>
  <si>
    <t>474925f4-3872-4eb8-b482-f52c89db29a14459</t>
  </si>
  <si>
    <t>AW00011996</t>
  </si>
  <si>
    <t>WC0eJcJL/EOzuLpX2ZHYjA==</t>
  </si>
  <si>
    <t>474925f4-3872-4eb8-b482-f52c89db29a14460</t>
  </si>
  <si>
    <t>AW00012668</t>
  </si>
  <si>
    <t>dQYNx+XLrUCgWJEeICNwkg==</t>
  </si>
  <si>
    <t>474925f4-3872-4eb8-b482-f52c89db29a14461</t>
  </si>
  <si>
    <t>AW00012687</t>
  </si>
  <si>
    <t>FmWzurUVoE2imLVphmJcDg==</t>
  </si>
  <si>
    <t>474925f4-3872-4eb8-b482-f52c89db29a14462</t>
  </si>
  <si>
    <t>AW00013012</t>
  </si>
  <si>
    <t>T9LAb19klUSMQK6rWLCgPA==</t>
  </si>
  <si>
    <t>474925f4-3872-4eb8-b482-f52c89db29a14463</t>
  </si>
  <si>
    <t>AW00013036</t>
  </si>
  <si>
    <t>jyj3s9Kpt0q++AkyoVJG1w==</t>
  </si>
  <si>
    <t>474925f4-3872-4eb8-b482-f52c89db29a14464</t>
  </si>
  <si>
    <t>AW00013047</t>
  </si>
  <si>
    <t>eoBrimhLK0i0pzGLK9P2aQ==</t>
  </si>
  <si>
    <t>474925f4-3872-4eb8-b482-f52c89db29a14465</t>
  </si>
  <si>
    <t>AW00014087</t>
  </si>
  <si>
    <t>QodZh/EYYUK5MbXI1RSLSQ==</t>
  </si>
  <si>
    <t>474925f4-3872-4eb8-b482-f52c89db29a14466</t>
  </si>
  <si>
    <t>AW00014236</t>
  </si>
  <si>
    <t>vCgDR/5PdkWRmBbQziVcLg==</t>
  </si>
  <si>
    <t>474925f4-3872-4eb8-b482-f52c89db29a14467</t>
  </si>
  <si>
    <t>AW00014262</t>
  </si>
  <si>
    <t>mogMrQ2f40GHPG8qp4OsKQ==</t>
  </si>
  <si>
    <t>474925f4-3872-4eb8-b482-f52c89db29a14468</t>
  </si>
  <si>
    <t>AW00014323</t>
  </si>
  <si>
    <t>zVkLdGqt+0iN8jHr0Rm+kw==</t>
  </si>
  <si>
    <t>474925f4-3872-4eb8-b482-f52c89db29a14469</t>
  </si>
  <si>
    <t>AW00014523</t>
  </si>
  <si>
    <t>lntfiTmMwkuXgP0W7HrdAg==</t>
  </si>
  <si>
    <t>474925f4-3872-4eb8-b482-f52c89db29a14470</t>
  </si>
  <si>
    <t>AW00015179</t>
  </si>
  <si>
    <t>QNQ7pO3wOUmmdJTMZKIRdw==</t>
  </si>
  <si>
    <t>474925f4-3872-4eb8-b482-f52c89db29a14471</t>
  </si>
  <si>
    <t>AW00015438</t>
  </si>
  <si>
    <t>x9Kr1Ql9IkW+Cb6L4Tiahw==</t>
  </si>
  <si>
    <t>474925f4-3872-4eb8-b482-f52c89db29a14472</t>
  </si>
  <si>
    <t>AW00015575</t>
  </si>
  <si>
    <t>CGS52P/rWU2jOVhaCHA9CA==</t>
  </si>
  <si>
    <t>474925f4-3872-4eb8-b482-f52c89db29a14473</t>
  </si>
  <si>
    <t>AW00015798</t>
  </si>
  <si>
    <t>6kfBoNNR20GGbQMKrNe8Zw==</t>
  </si>
  <si>
    <t>474925f4-3872-4eb8-b482-f52c89db29a14474</t>
  </si>
  <si>
    <t>AW00015812</t>
  </si>
  <si>
    <t>Bu8/pnHzQEK01ZDFEiXIRA==</t>
  </si>
  <si>
    <t>474925f4-3872-4eb8-b482-f52c89db29a14475</t>
  </si>
  <si>
    <t>AW00016168</t>
  </si>
  <si>
    <t>HEfW2pcSC06yZ8nMzB5AAA==</t>
  </si>
  <si>
    <t>474925f4-3872-4eb8-b482-f52c89db29a14476</t>
  </si>
  <si>
    <t>AW00016169</t>
  </si>
  <si>
    <t>ZwVuu9maQ0meszSIsBZFrw==</t>
  </si>
  <si>
    <t>474925f4-3872-4eb8-b482-f52c89db29a14477</t>
  </si>
  <si>
    <t>AW00016711</t>
  </si>
  <si>
    <t>wEhIwv5SMEGIETWTdF9W4Q==</t>
  </si>
  <si>
    <t>474925f4-3872-4eb8-b482-f52c89db29a14478</t>
  </si>
  <si>
    <t>AW00017046</t>
  </si>
  <si>
    <t>FlxjQMh5MEuVUHWz4Gsv8g==</t>
  </si>
  <si>
    <t>474925f4-3872-4eb8-b482-f52c89db29a14479</t>
  </si>
  <si>
    <t>AW00017296</t>
  </si>
  <si>
    <t>0IeiFxw4gke/Bj9XA/nyMA==</t>
  </si>
  <si>
    <t>474925f4-3872-4eb8-b482-f52c89db29a14480</t>
  </si>
  <si>
    <t>AW00017313</t>
  </si>
  <si>
    <t>z8o2sfEtPEuGrLPY1XfpHw==</t>
  </si>
  <si>
    <t>474925f4-3872-4eb8-b482-f52c89db29a14481</t>
  </si>
  <si>
    <t>AW00017921</t>
  </si>
  <si>
    <t>oid/SvL1K0eoJpsrrUosSg==</t>
  </si>
  <si>
    <t>474925f4-3872-4eb8-b482-f52c89db29a14482</t>
  </si>
  <si>
    <t>AW00018205</t>
  </si>
  <si>
    <t>5dqu+vapNEWCdGVbk3CkdA==</t>
  </si>
  <si>
    <t>474925f4-3872-4eb8-b482-f52c89db29a14483</t>
  </si>
  <si>
    <t>AW00018443</t>
  </si>
  <si>
    <t>xBXjGxI+bUe1ZQhPTIBNIA==</t>
  </si>
  <si>
    <t>474925f4-3872-4eb8-b482-f52c89db29a14484</t>
  </si>
  <si>
    <t>AW00018763</t>
  </si>
  <si>
    <t>v3XyujLk+kGjbd7k+3RLSw==</t>
  </si>
  <si>
    <t>474925f4-3872-4eb8-b482-f52c89db29a14485</t>
  </si>
  <si>
    <t>AW00018895</t>
  </si>
  <si>
    <t>6h1SD24jM0GEihEHuRuWJg==</t>
  </si>
  <si>
    <t>474925f4-3872-4eb8-b482-f52c89db29a14486</t>
  </si>
  <si>
    <t>AW00019558</t>
  </si>
  <si>
    <t>nPvfPXCFPkKiBdunOXJRsA==</t>
  </si>
  <si>
    <t>474925f4-3872-4eb8-b482-f52c89db29a14487</t>
  </si>
  <si>
    <t>AW00019601</t>
  </si>
  <si>
    <t>1GY+1NW/p0WO3Lu3abLz8w==</t>
  </si>
  <si>
    <t>474925f4-3872-4eb8-b482-f52c89db29a14488</t>
  </si>
  <si>
    <t>AW00019770</t>
  </si>
  <si>
    <t>YlwKR5IBgkewwyozndCN7w==</t>
  </si>
  <si>
    <t>474925f4-3872-4eb8-b482-f52c89db29a14489</t>
  </si>
  <si>
    <t>AW00020218</t>
  </si>
  <si>
    <t>evq6rslU5U272nabgzjLaA==</t>
  </si>
  <si>
    <t>474925f4-3872-4eb8-b482-f52c89db29a14490</t>
  </si>
  <si>
    <t>AW00020224</t>
  </si>
  <si>
    <t>Z0FzQChYV0qlWxiEJcV55w==</t>
  </si>
  <si>
    <t>474925f4-3872-4eb8-b482-f52c89db29a14491</t>
  </si>
  <si>
    <t>AW00020603</t>
  </si>
  <si>
    <t>wet+EXMDikCexGBdZ+I/XQ==</t>
  </si>
  <si>
    <t>474925f4-3872-4eb8-b482-f52c89db29a14492</t>
  </si>
  <si>
    <t>AW00020986</t>
  </si>
  <si>
    <t>yZ6YYWcOV0W9l4Rpn6WKBw==</t>
  </si>
  <si>
    <t>474925f4-3872-4eb8-b482-f52c89db29a14493</t>
  </si>
  <si>
    <t>AW00021001</t>
  </si>
  <si>
    <t>woNLQwD5t0meOEYKNO4MJA==</t>
  </si>
  <si>
    <t>474925f4-3872-4eb8-b482-f52c89db29a14494</t>
  </si>
  <si>
    <t>AW00021192</t>
  </si>
  <si>
    <t>S30vTD6Y0EG41h+oJu76nw==</t>
  </si>
  <si>
    <t>474925f4-3872-4eb8-b482-f52c89db29a14495</t>
  </si>
  <si>
    <t>AW00021374</t>
  </si>
  <si>
    <t>ZhSzrAgYVUSGSiuwc5jubw==</t>
  </si>
  <si>
    <t>474925f4-3872-4eb8-b482-f52c89db29a14496</t>
  </si>
  <si>
    <t>AW00021378</t>
  </si>
  <si>
    <t>7Qa2oCtJAUeS5yT2wvTrEw==</t>
  </si>
  <si>
    <t>474925f4-3872-4eb8-b482-f52c89db29a14497</t>
  </si>
  <si>
    <t>AW00021394</t>
  </si>
  <si>
    <t>VOBR0UDJKk2jfaisLfC6NA==</t>
  </si>
  <si>
    <t>474925f4-3872-4eb8-b482-f52c89db29a14498</t>
  </si>
  <si>
    <t>AW00021559</t>
  </si>
  <si>
    <t>xXq5xMOV+0+GymNzuX28oA==</t>
  </si>
  <si>
    <t>474925f4-3872-4eb8-b482-f52c89db29a14499</t>
  </si>
  <si>
    <t>AW00021573</t>
  </si>
  <si>
    <t>HzE73sZQcUqVJeLg8P+2mA==</t>
  </si>
  <si>
    <t>474925f4-3872-4eb8-b482-f52c89db29a14500</t>
  </si>
  <si>
    <t>AW00021882</t>
  </si>
  <si>
    <t>zxvZekaMJ0Gu6Mo3ljOjAA==</t>
  </si>
  <si>
    <t>474925f4-3872-4eb8-b482-f52c89db29a14501</t>
  </si>
  <si>
    <t>AW00021992</t>
  </si>
  <si>
    <t>0YEOHkIIqEGvk/IaQoooOw==</t>
  </si>
  <si>
    <t>474925f4-3872-4eb8-b482-f52c89db29a14502</t>
  </si>
  <si>
    <t>AW00023330</t>
  </si>
  <si>
    <t>Nh2tztsO4UCa8ng2UJ3s1A==</t>
  </si>
  <si>
    <t>474925f4-3872-4eb8-b482-f52c89db29a14503</t>
  </si>
  <si>
    <t>AW00023439</t>
  </si>
  <si>
    <t>/8urjqLx+0CA4+wzXDx03w==</t>
  </si>
  <si>
    <t>474925f4-3872-4eb8-b482-f52c89db29a14504</t>
  </si>
  <si>
    <t>AW00023563</t>
  </si>
  <si>
    <t>FCBy19asXUefm+owB/SfUQ==</t>
  </si>
  <si>
    <t>474925f4-3872-4eb8-b482-f52c89db29a14505</t>
  </si>
  <si>
    <t>AW00023993</t>
  </si>
  <si>
    <t>OaWlb+H01EizmrPgi7ruPg==</t>
  </si>
  <si>
    <t>474925f4-3872-4eb8-b482-f52c89db29a14506</t>
  </si>
  <si>
    <t>AW00024176</t>
  </si>
  <si>
    <t>NyirvTqEhEO1oHJ7Jen2pA==</t>
  </si>
  <si>
    <t>474925f4-3872-4eb8-b482-f52c89db29a14507</t>
  </si>
  <si>
    <t>AW00024301</t>
  </si>
  <si>
    <t>RaPNZoQAskunn2H0e8njkA==</t>
  </si>
  <si>
    <t>474925f4-3872-4eb8-b482-f52c89db29a14508</t>
  </si>
  <si>
    <t>AW00024503</t>
  </si>
  <si>
    <t>9GWJRNNe7UGxxDM5uyXZCQ==</t>
  </si>
  <si>
    <t>474925f4-3872-4eb8-b482-f52c89db29a14509</t>
  </si>
  <si>
    <t>AW00024590</t>
  </si>
  <si>
    <t>mT25uh4GT0yIAjw7CCyxiA==</t>
  </si>
  <si>
    <t>474925f4-3872-4eb8-b482-f52c89db29a14510</t>
  </si>
  <si>
    <t>AW00024599</t>
  </si>
  <si>
    <t>+BTIy4M4XUy3vjk4nJfwgQ==</t>
  </si>
  <si>
    <t>474925f4-3872-4eb8-b482-f52c89db29a14511</t>
  </si>
  <si>
    <t>AW00024888</t>
  </si>
  <si>
    <t>lnADey9laEerGuSAHBVWPg==</t>
  </si>
  <si>
    <t>474925f4-3872-4eb8-b482-f52c89db29a14512</t>
  </si>
  <si>
    <t>AW00024893</t>
  </si>
  <si>
    <t>E2BIKDaEJUa7hYGhvFTylg==</t>
  </si>
  <si>
    <t>474925f4-3872-4eb8-b482-f52c89db29a14513</t>
  </si>
  <si>
    <t>AW00024923</t>
  </si>
  <si>
    <t>8cdAkHyDOUivEHku/9FlmA==</t>
  </si>
  <si>
    <t>474925f4-3872-4eb8-b482-f52c89db29a14514</t>
  </si>
  <si>
    <t>AW00025125</t>
  </si>
  <si>
    <t>Z4uoLUxwCkS7/V8exKy0eQ==</t>
  </si>
  <si>
    <t>474925f4-3872-4eb8-b482-f52c89db29a14515</t>
  </si>
  <si>
    <t>AW00025133</t>
  </si>
  <si>
    <t>3rZS+lHoUkmsCP5eRV79tA==</t>
  </si>
  <si>
    <t>474925f4-3872-4eb8-b482-f52c89db29a14516</t>
  </si>
  <si>
    <t>AW00025222</t>
  </si>
  <si>
    <t>xnAzJ2E/wEmNCnyd1l8cgQ==</t>
  </si>
  <si>
    <t>474925f4-3872-4eb8-b482-f52c89db29a14517</t>
  </si>
  <si>
    <t>AW00025814</t>
  </si>
  <si>
    <t>tLD7WB+SWkmaQD654d0rGQ==</t>
  </si>
  <si>
    <t>474925f4-3872-4eb8-b482-f52c89db29a14518</t>
  </si>
  <si>
    <t>AW00025935</t>
  </si>
  <si>
    <t>COvfBTbNAEuv40Tn1u8U8g==</t>
  </si>
  <si>
    <t>474925f4-3872-4eb8-b482-f52c89db29a14519</t>
  </si>
  <si>
    <t>AW00026142</t>
  </si>
  <si>
    <t>6goowifgvkOuc+o7GTw9BQ==</t>
  </si>
  <si>
    <t>474925f4-3872-4eb8-b482-f52c89db29a14520</t>
  </si>
  <si>
    <t>AW00026447</t>
  </si>
  <si>
    <t>+2GIohSGDk2yzs6dieUy2Q==</t>
  </si>
  <si>
    <t>474925f4-3872-4eb8-b482-f52c89db29a14521</t>
  </si>
  <si>
    <t>AW00026562</t>
  </si>
  <si>
    <t>e6xldNjGp06I1ija0pORbQ==</t>
  </si>
  <si>
    <t>474925f4-3872-4eb8-b482-f52c89db29a14522</t>
  </si>
  <si>
    <t>AW00026744</t>
  </si>
  <si>
    <t>2zIh0hX4KUmMT9omi6QhNw==</t>
  </si>
  <si>
    <t>474925f4-3872-4eb8-b482-f52c89db29a14523</t>
  </si>
  <si>
    <t>AW00027501</t>
  </si>
  <si>
    <t>SwIe2hGj6UO0M/zXkdtqfQ==</t>
  </si>
  <si>
    <t>474925f4-3872-4eb8-b482-f52c89db29a14524</t>
  </si>
  <si>
    <t>AW00027591</t>
  </si>
  <si>
    <t>TeT/3GGfrU6GHl5twwW1ow==</t>
  </si>
  <si>
    <t>474925f4-3872-4eb8-b482-f52c89db29a14525</t>
  </si>
  <si>
    <t>AW00027690</t>
  </si>
  <si>
    <t>vKgLVKaUaE+giFzq6rXrSA==</t>
  </si>
  <si>
    <t>474925f4-3872-4eb8-b482-f52c89db29a14526</t>
  </si>
  <si>
    <t>AW00027692</t>
  </si>
  <si>
    <t>YajLLcsyB0+9w1w4vydHgQ==</t>
  </si>
  <si>
    <t>474925f4-3872-4eb8-b482-f52c89db29a14527</t>
  </si>
  <si>
    <t>AW00027699</t>
  </si>
  <si>
    <t>1Y/zgMS3Xk+GKB4iF8jvVA==</t>
  </si>
  <si>
    <t>474925f4-3872-4eb8-b482-f52c89db29a14528</t>
  </si>
  <si>
    <t>AW00027723</t>
  </si>
  <si>
    <t>OVpcKSMrDEOHegRdbc667w==</t>
  </si>
  <si>
    <t>474925f4-3872-4eb8-b482-f52c89db29a14529</t>
  </si>
  <si>
    <t>AW00027910</t>
  </si>
  <si>
    <t>FVFZZlMX606/6wxpaVzMNg==</t>
  </si>
  <si>
    <t>474925f4-3872-4eb8-b482-f52c89db29a14530</t>
  </si>
  <si>
    <t>AW00027969</t>
  </si>
  <si>
    <t>AFPUd1/Q2UKAZ6G4xdjMiQ==</t>
  </si>
  <si>
    <t>474925f4-3872-4eb8-b482-f52c89db29a14531</t>
  </si>
  <si>
    <t>AW00027973</t>
  </si>
  <si>
    <t>TrCE6z2ev0SXhuFJy8a3gw==</t>
  </si>
  <si>
    <t>474925f4-3872-4eb8-b482-f52c89db29a14532</t>
  </si>
  <si>
    <t>AW00027977</t>
  </si>
  <si>
    <t>0FAaNYL57UinqJ8tIXrB+Q==</t>
  </si>
  <si>
    <t>474925f4-3872-4eb8-b482-f52c89db29a14533</t>
  </si>
  <si>
    <t>AW00027980</t>
  </si>
  <si>
    <t>6Bhc9laQh0+ZQ/6Ri2J90w==</t>
  </si>
  <si>
    <t>474925f4-3872-4eb8-b482-f52c89db29a14534</t>
  </si>
  <si>
    <t>AW00028109</t>
  </si>
  <si>
    <t>hA7wJja2AUKV2Dky5f5exg==</t>
  </si>
  <si>
    <t>474925f4-3872-4eb8-b482-f52c89db29a14535</t>
  </si>
  <si>
    <t>AW00028536</t>
  </si>
  <si>
    <t>S5Ojc14kxUO6dkO9JdsiSw==</t>
  </si>
  <si>
    <t>474925f4-3872-4eb8-b482-f52c89db29a14536</t>
  </si>
  <si>
    <t>AW00028941</t>
  </si>
  <si>
    <t>PbNuJevuN0GItCuYtNBcIg==</t>
  </si>
  <si>
    <t>474925f4-3872-4eb8-b482-f52c89db29a14537</t>
  </si>
  <si>
    <t>AW00028947</t>
  </si>
  <si>
    <t>v8CF7Cwz6EGqPgnLr/PBhw==</t>
  </si>
  <si>
    <t>474925f4-3872-4eb8-b482-f52c89db29a14538</t>
  </si>
  <si>
    <t>AW00029061</t>
  </si>
  <si>
    <t>TBcAmrpWN0ytfNtf7Sv2vg==</t>
  </si>
  <si>
    <t>474925f4-3872-4eb8-b482-f52c89db29a14539</t>
  </si>
  <si>
    <t>AW00029315</t>
  </si>
  <si>
    <t>seaWgTyxBEOSG5oxvNbxww==</t>
  </si>
  <si>
    <t>474925f4-3872-4eb8-b482-f52c89db29a14540</t>
  </si>
  <si>
    <t>AW00011027</t>
  </si>
  <si>
    <t>hYI259b6ME205BZAcUyIfg==</t>
  </si>
  <si>
    <t>474925f4-3872-4eb8-b482-f52c89db29a14541</t>
  </si>
  <si>
    <t>AW00011057</t>
  </si>
  <si>
    <t>BWH7nAA2m0KU07Q7O4wX4g==</t>
  </si>
  <si>
    <t>474925f4-3872-4eb8-b482-f52c89db29a14542</t>
  </si>
  <si>
    <t>AW00011107</t>
  </si>
  <si>
    <t>W33z8iEOhkeDsu2/GYO6TA==</t>
  </si>
  <si>
    <t>474925f4-3872-4eb8-b482-f52c89db29a14543</t>
  </si>
  <si>
    <t>AW00011148</t>
  </si>
  <si>
    <t>4S98wAx1mEOZLZnPM5CFSA==</t>
  </si>
  <si>
    <t>474925f4-3872-4eb8-b482-f52c89db29a14544</t>
  </si>
  <si>
    <t>AW00011910</t>
  </si>
  <si>
    <t>0CgJbZKoX06Kvq0WDFtWPg==</t>
  </si>
  <si>
    <t>474925f4-3872-4eb8-b482-f52c89db29a14545</t>
  </si>
  <si>
    <t>AW00011915</t>
  </si>
  <si>
    <t>cz0zbfSgA0W2n9Y9gZXiXQ==</t>
  </si>
  <si>
    <t>474925f4-3872-4eb8-b482-f52c89db29a14546</t>
  </si>
  <si>
    <t>AW00012682</t>
  </si>
  <si>
    <t>hFKzii2W60u4adYWdLymYA==</t>
  </si>
  <si>
    <t>474925f4-3872-4eb8-b482-f52c89db29a14547</t>
  </si>
  <si>
    <t>AW00012684</t>
  </si>
  <si>
    <t>BHwBepAlnUm1eIWP+wRZYA==</t>
  </si>
  <si>
    <t>474925f4-3872-4eb8-b482-f52c89db29a14548</t>
  </si>
  <si>
    <t>AW00012988</t>
  </si>
  <si>
    <t>q1sissP6306qdjrqaQCzDA==</t>
  </si>
  <si>
    <t>474925f4-3872-4eb8-b482-f52c89db29a14549</t>
  </si>
  <si>
    <t>AW00013614</t>
  </si>
  <si>
    <t>tJp/Ys8wikisU42Y/hdsHg==</t>
  </si>
  <si>
    <t>474925f4-3872-4eb8-b482-f52c89db29a14550</t>
  </si>
  <si>
    <t>AW00013638</t>
  </si>
  <si>
    <t>CEaOdVe1yEaE6ycqh1vP1g==</t>
  </si>
  <si>
    <t>474925f4-3872-4eb8-b482-f52c89db29a14551</t>
  </si>
  <si>
    <t>AW00013994</t>
  </si>
  <si>
    <t>94Bv/GTUPkukLwKsT2niLw==</t>
  </si>
  <si>
    <t>474925f4-3872-4eb8-b482-f52c89db29a14552</t>
  </si>
  <si>
    <t>AW00014018</t>
  </si>
  <si>
    <t>B2GBUQge8kqttoF7tClQDg==</t>
  </si>
  <si>
    <t>474925f4-3872-4eb8-b482-f52c89db29a14553</t>
  </si>
  <si>
    <t>AW00014321</t>
  </si>
  <si>
    <t>KdTI9icjqUGmmmqWHv0MGg==</t>
  </si>
  <si>
    <t>474925f4-3872-4eb8-b482-f52c89db29a14554</t>
  </si>
  <si>
    <t>AW00015020</t>
  </si>
  <si>
    <t>Q1YBF+YK2E6+qSqkVt189Q==</t>
  </si>
  <si>
    <t>474925f4-3872-4eb8-b482-f52c89db29a14555</t>
  </si>
  <si>
    <t>AW00015132</t>
  </si>
  <si>
    <t>us/dwsvE8keR1K2y9pDEPw==</t>
  </si>
  <si>
    <t>474925f4-3872-4eb8-b482-f52c89db29a14556</t>
  </si>
  <si>
    <t>AW00015226</t>
  </si>
  <si>
    <t>PHoa7ABp2kqb3JLPUhjQXA==</t>
  </si>
  <si>
    <t>474925f4-3872-4eb8-b482-f52c89db29a14557</t>
  </si>
  <si>
    <t>AW00015238</t>
  </si>
  <si>
    <t>JEqWRgTZvEGJEjNlnE1USA==</t>
  </si>
  <si>
    <t>474925f4-3872-4eb8-b482-f52c89db29a14558</t>
  </si>
  <si>
    <t>AW00015832</t>
  </si>
  <si>
    <t>JYdSGbwNBUCQOCIjiWhzaA==</t>
  </si>
  <si>
    <t>474925f4-3872-4eb8-b482-f52c89db29a14559</t>
  </si>
  <si>
    <t>AW00016622</t>
  </si>
  <si>
    <t>SMi6XwI0yk+1Qdoax25UOw==</t>
  </si>
  <si>
    <t>474925f4-3872-4eb8-b482-f52c89db29a14560</t>
  </si>
  <si>
    <t>AW00017068</t>
  </si>
  <si>
    <t>/9fHKhovC0yWK2Oxbnx5RA==</t>
  </si>
  <si>
    <t>474925f4-3872-4eb8-b482-f52c89db29a14561</t>
  </si>
  <si>
    <t>AW00017350</t>
  </si>
  <si>
    <t>YT1PR0/f70OxdVMMKtB56w==</t>
  </si>
  <si>
    <t>474925f4-3872-4eb8-b482-f52c89db29a14562</t>
  </si>
  <si>
    <t>AW00017502</t>
  </si>
  <si>
    <t>brdtbgm0Y0K0kKKHNnk/Aw==</t>
  </si>
  <si>
    <t>474925f4-3872-4eb8-b482-f52c89db29a14563</t>
  </si>
  <si>
    <t>AW00017513</t>
  </si>
  <si>
    <t>YngGrFMsfEeL8VGJd/X0og==</t>
  </si>
  <si>
    <t>474925f4-3872-4eb8-b482-f52c89db29a14564</t>
  </si>
  <si>
    <t>AW00017732</t>
  </si>
  <si>
    <t>HxpjgOIotUGS2OAAZ4v1iQ==</t>
  </si>
  <si>
    <t>474925f4-3872-4eb8-b482-f52c89db29a14565</t>
  </si>
  <si>
    <t>AW00018192</t>
  </si>
  <si>
    <t>PvrBYzblCkWhclRvYXiMSQ==</t>
  </si>
  <si>
    <t>474925f4-3872-4eb8-b482-f52c89db29a14566</t>
  </si>
  <si>
    <t>AW00018204</t>
  </si>
  <si>
    <t>jK3VHZZziE2TSUeDKDWK4A==</t>
  </si>
  <si>
    <t>474925f4-3872-4eb8-b482-f52c89db29a14567</t>
  </si>
  <si>
    <t>AW00018210</t>
  </si>
  <si>
    <t>YpnTUoQgqkCjFUlH7eewcQ==</t>
  </si>
  <si>
    <t>474925f4-3872-4eb8-b482-f52c89db29a14568</t>
  </si>
  <si>
    <t>AW00018248</t>
  </si>
  <si>
    <t>7HdN4WZ+ekqy9y6rqf4ohg==</t>
  </si>
  <si>
    <t>474925f4-3872-4eb8-b482-f52c89db29a14569</t>
  </si>
  <si>
    <t>AW00018297</t>
  </si>
  <si>
    <t>RyOOxiTtHkONz4EUHJ6Y8Q==</t>
  </si>
  <si>
    <t>474925f4-3872-4eb8-b482-f52c89db29a14570</t>
  </si>
  <si>
    <t>AW00018334</t>
  </si>
  <si>
    <t>yRs3P0p24EK9q8vt951c3g==</t>
  </si>
  <si>
    <t>474925f4-3872-4eb8-b482-f52c89db29a14571</t>
  </si>
  <si>
    <t>AW00018707</t>
  </si>
  <si>
    <t>+amr3Ty8GkCSBDTOa1Pa/A==</t>
  </si>
  <si>
    <t>474925f4-3872-4eb8-b482-f52c89db29a14572</t>
  </si>
  <si>
    <t>AW00018767</t>
  </si>
  <si>
    <t>VAyB31iK0UeIAS4VUSKEqg==</t>
  </si>
  <si>
    <t>474925f4-3872-4eb8-b482-f52c89db29a14573</t>
  </si>
  <si>
    <t>AW00019556</t>
  </si>
  <si>
    <t>DA/YVGjAD0CPjnPKqdlysA==</t>
  </si>
  <si>
    <t>474925f4-3872-4eb8-b482-f52c89db29a14574</t>
  </si>
  <si>
    <t>AW00019573</t>
  </si>
  <si>
    <t>CD53CXyCjUOkI+KAD/CtCg==</t>
  </si>
  <si>
    <t>474925f4-3872-4eb8-b482-f52c89db29a14575</t>
  </si>
  <si>
    <t>AW00019587</t>
  </si>
  <si>
    <t>PDO5Lq7okUGGnxWZOURs5g==</t>
  </si>
  <si>
    <t>474925f4-3872-4eb8-b482-f52c89db29a14576</t>
  </si>
  <si>
    <t>AW00019797</t>
  </si>
  <si>
    <t>rOjc+j4P7UuFtKWpTpHS+g==</t>
  </si>
  <si>
    <t>474925f4-3872-4eb8-b482-f52c89db29a14577</t>
  </si>
  <si>
    <t>AW00019979</t>
  </si>
  <si>
    <t>RqXiL2v9xUK/9RRDlOd2KA==</t>
  </si>
  <si>
    <t>474925f4-3872-4eb8-b482-f52c89db29a14578</t>
  </si>
  <si>
    <t>AW00020813</t>
  </si>
  <si>
    <t>be/n3SNs7EGzus1L7Zt9iA==</t>
  </si>
  <si>
    <t>474925f4-3872-4eb8-b482-f52c89db29a14579</t>
  </si>
  <si>
    <t>AW00021255</t>
  </si>
  <si>
    <t>3+QrJ/I4EkWEXfLJeXt2oA==</t>
  </si>
  <si>
    <t>474925f4-3872-4eb8-b482-f52c89db29a14580</t>
  </si>
  <si>
    <t>AW00021380</t>
  </si>
  <si>
    <t>L3igqh+aSUytCHsHqgyiUA==</t>
  </si>
  <si>
    <t>474925f4-3872-4eb8-b482-f52c89db29a14581</t>
  </si>
  <si>
    <t>AW00021558</t>
  </si>
  <si>
    <t>pIRCeS6WWUe8oFK2GvmIcA==</t>
  </si>
  <si>
    <t>474925f4-3872-4eb8-b482-f52c89db29a14582</t>
  </si>
  <si>
    <t>AW00021877</t>
  </si>
  <si>
    <t>BrsTeTqTAUC4btALHRiSUQ==</t>
  </si>
  <si>
    <t>474925f4-3872-4eb8-b482-f52c89db29a14583</t>
  </si>
  <si>
    <t>AW00021884</t>
  </si>
  <si>
    <t>yvUoHFmCe0Sz3nC+W99MHg==</t>
  </si>
  <si>
    <t>474925f4-3872-4eb8-b482-f52c89db29a14584</t>
  </si>
  <si>
    <t>AW00021967</t>
  </si>
  <si>
    <t>V0iOuUcozUqJMrk+MCPGEg==</t>
  </si>
  <si>
    <t>474925f4-3872-4eb8-b482-f52c89db29a14585</t>
  </si>
  <si>
    <t>AW00022168</t>
  </si>
  <si>
    <t>QN989GQL506b1ImQOtujSw==</t>
  </si>
  <si>
    <t>474925f4-3872-4eb8-b482-f52c89db29a14586</t>
  </si>
  <si>
    <t>AW00022178</t>
  </si>
  <si>
    <t>WkM+pWvuX0ae96BGXeduRg==</t>
  </si>
  <si>
    <t>474925f4-3872-4eb8-b482-f52c89db29a14587</t>
  </si>
  <si>
    <t>AW00022573</t>
  </si>
  <si>
    <t>+Al/1qA/QUySg20/l90FPw==</t>
  </si>
  <si>
    <t>474925f4-3872-4eb8-b482-f52c89db29a14588</t>
  </si>
  <si>
    <t>AW00022922</t>
  </si>
  <si>
    <t>NHBDYs8yTEW+03Z30EkoPA==</t>
  </si>
  <si>
    <t>474925f4-3872-4eb8-b482-f52c89db29a14589</t>
  </si>
  <si>
    <t>AW00023309</t>
  </si>
  <si>
    <t>P55K/b5mj02UgO6RVv063A==</t>
  </si>
  <si>
    <t>474925f4-3872-4eb8-b482-f52c89db29a14590</t>
  </si>
  <si>
    <t>AW00023316</t>
  </si>
  <si>
    <t>lapsHzuOAE6531IV5tgi1w==</t>
  </si>
  <si>
    <t>474925f4-3872-4eb8-b482-f52c89db29a14591</t>
  </si>
  <si>
    <t>AW00023415</t>
  </si>
  <si>
    <t>FNRBMbsX7EaK97LI1cmDdg==</t>
  </si>
  <si>
    <t>474925f4-3872-4eb8-b482-f52c89db29a14592</t>
  </si>
  <si>
    <t>AW00023431</t>
  </si>
  <si>
    <t>AxecmqJKO0K+mW3FBPraiA==</t>
  </si>
  <si>
    <t>474925f4-3872-4eb8-b482-f52c89db29a14593</t>
  </si>
  <si>
    <t>AW00023659</t>
  </si>
  <si>
    <t>K5oMHL7xhk6dQGLdEf+NTA==</t>
  </si>
  <si>
    <t>474925f4-3872-4eb8-b482-f52c89db29a14594</t>
  </si>
  <si>
    <t>AW00024466</t>
  </si>
  <si>
    <t>oEp1WVeutkS5Avq6A7nmcg==</t>
  </si>
  <si>
    <t>474925f4-3872-4eb8-b482-f52c89db29a14595</t>
  </si>
  <si>
    <t>AW00024594</t>
  </si>
  <si>
    <t>3NzOWeI/PEyCeax8qx5DCA==</t>
  </si>
  <si>
    <t>474925f4-3872-4eb8-b482-f52c89db29a14596</t>
  </si>
  <si>
    <t>AW00024602</t>
  </si>
  <si>
    <t>VGYCK9yZd0+HaXAjMjDrbg==</t>
  </si>
  <si>
    <t>474925f4-3872-4eb8-b482-f52c89db29a14597</t>
  </si>
  <si>
    <t>AW00025114</t>
  </si>
  <si>
    <t>EVbfOE/MB06P0MSvWlOpNg==</t>
  </si>
  <si>
    <t>474925f4-3872-4eb8-b482-f52c89db29a14598</t>
  </si>
  <si>
    <t>AW00025118</t>
  </si>
  <si>
    <t>LMNjhr0nm0m6VCoayCa9HQ==</t>
  </si>
  <si>
    <t>474925f4-3872-4eb8-b482-f52c89db29a14599</t>
  </si>
  <si>
    <t>AW00025922</t>
  </si>
  <si>
    <t>WP+GUQ0gOk2pGcKYXxAeQQ==</t>
  </si>
  <si>
    <t>474925f4-3872-4eb8-b482-f52c89db29a14600</t>
  </si>
  <si>
    <t>AW00025945</t>
  </si>
  <si>
    <t>DmNQ04SrHUa33uOKthtAIg==</t>
  </si>
  <si>
    <t>474925f4-3872-4eb8-b482-f52c89db29a14601</t>
  </si>
  <si>
    <t>AW00026163</t>
  </si>
  <si>
    <t>V9x4AdkB8UOjPKWGsvjrFQ==</t>
  </si>
  <si>
    <t>474925f4-3872-4eb8-b482-f52c89db29a14602</t>
  </si>
  <si>
    <t>AW00026442</t>
  </si>
  <si>
    <t>z8VBIGcwikuzGLWNbRHhJQ==</t>
  </si>
  <si>
    <t>474925f4-3872-4eb8-b482-f52c89db29a14603</t>
  </si>
  <si>
    <t>AW00026443</t>
  </si>
  <si>
    <t>TvotNpC5F0CfhXvLnW5OMw==</t>
  </si>
  <si>
    <t>474925f4-3872-4eb8-b482-f52c89db29a14604</t>
  </si>
  <si>
    <t>AW00026566</t>
  </si>
  <si>
    <t>Y/27nibWNUqwArPX1y5T1A==</t>
  </si>
  <si>
    <t>474925f4-3872-4eb8-b482-f52c89db29a14605</t>
  </si>
  <si>
    <t>AW00026753</t>
  </si>
  <si>
    <t>OI9fvTB+NkabZE6vF9siWw==</t>
  </si>
  <si>
    <t>474925f4-3872-4eb8-b482-f52c89db29a14606</t>
  </si>
  <si>
    <t>AW00026761</t>
  </si>
  <si>
    <t>9/WPCGfroke12MxuP43WhA==</t>
  </si>
  <si>
    <t>474925f4-3872-4eb8-b482-f52c89db29a14607</t>
  </si>
  <si>
    <t>AW00026769</t>
  </si>
  <si>
    <t>iOFNOevzFkCN1t+FljK2fA==</t>
  </si>
  <si>
    <t>474925f4-3872-4eb8-b482-f52c89db29a14608</t>
  </si>
  <si>
    <t>AW00026784</t>
  </si>
  <si>
    <t>sS4dP4WScEOMIZUc+pz6UA==</t>
  </si>
  <si>
    <t>474925f4-3872-4eb8-b482-f52c89db29a14609</t>
  </si>
  <si>
    <t>AW00026920</t>
  </si>
  <si>
    <t>07h2tMnw90qXmh8LgXe9gw==</t>
  </si>
  <si>
    <t>474925f4-3872-4eb8-b482-f52c89db29a14610</t>
  </si>
  <si>
    <t>AW00026923</t>
  </si>
  <si>
    <t>mLzpgI0pLUm1EDj5Ey0R1w==</t>
  </si>
  <si>
    <t>474925f4-3872-4eb8-b482-f52c89db29a14611</t>
  </si>
  <si>
    <t>AW00027464</t>
  </si>
  <si>
    <t>PSOm6BRb90mD+8VPpVmdNw==</t>
  </si>
  <si>
    <t>474925f4-3872-4eb8-b482-f52c89db29a14612</t>
  </si>
  <si>
    <t>AW00028134</t>
  </si>
  <si>
    <t>7TIcY6YR/0mW1se7jrWueg==</t>
  </si>
  <si>
    <t>474925f4-3872-4eb8-b482-f52c89db29a14613</t>
  </si>
  <si>
    <t>AW00028137</t>
  </si>
  <si>
    <t>PNdU6h/XPEabSBdnkwF39A==</t>
  </si>
  <si>
    <t>474925f4-3872-4eb8-b482-f52c89db29a14614</t>
  </si>
  <si>
    <t>AW00028203</t>
  </si>
  <si>
    <t>nVbeaDbbz0OdISC3U4ITGg==</t>
  </si>
  <si>
    <t>474925f4-3872-4eb8-b482-f52c89db29a14615</t>
  </si>
  <si>
    <t>AW00028933</t>
  </si>
  <si>
    <t>rwHp5ZNNWEGKjL5prVKa9Q==</t>
  </si>
  <si>
    <t>474925f4-3872-4eb8-b482-f52c89db29a14616</t>
  </si>
  <si>
    <t>AW00028957</t>
  </si>
  <si>
    <t>TiVOwI5IQUqZDLQyoheNPg==</t>
  </si>
  <si>
    <t>474925f4-3872-4eb8-b482-f52c89db29a14617</t>
  </si>
  <si>
    <t>AW00029319</t>
  </si>
  <si>
    <t>2lzH7gqnGkefViYyWkmm4w==</t>
  </si>
  <si>
    <t>474925f4-3872-4eb8-b482-f52c89db29a14618</t>
  </si>
  <si>
    <t>AW00029456</t>
  </si>
  <si>
    <t>0q3OeSvtNkK7StVMhJ+kfA==</t>
  </si>
  <si>
    <t>474925f4-3872-4eb8-b482-f52c89db29a14619</t>
  </si>
  <si>
    <t>AW00029463</t>
  </si>
  <si>
    <t>pG5g/UyESkmLoLyS/vs01w==</t>
  </si>
  <si>
    <t>474925f4-3872-4eb8-b482-f52c89db29a14620</t>
  </si>
  <si>
    <t>AW00011117</t>
  </si>
  <si>
    <t>MshwBpuHLkylieJ0SkIAvg==</t>
  </si>
  <si>
    <t>474925f4-3872-4eb8-b482-f52c89db29a14621</t>
  </si>
  <si>
    <t>AW00011752</t>
  </si>
  <si>
    <t>rkvYDBNbVUKn/eCFkzkaxg==</t>
  </si>
  <si>
    <t>474925f4-3872-4eb8-b482-f52c89db29a14622</t>
  </si>
  <si>
    <t>AW00011896</t>
  </si>
  <si>
    <t>6xQ9toC1a02kmp2wFSt4lg==</t>
  </si>
  <si>
    <t>474925f4-3872-4eb8-b482-f52c89db29a14623</t>
  </si>
  <si>
    <t>AW00011976</t>
  </si>
  <si>
    <t>xxOrlflDVUevLW3SBAl9WQ==</t>
  </si>
  <si>
    <t>474925f4-3872-4eb8-b482-f52c89db29a14624</t>
  </si>
  <si>
    <t>AW00011989</t>
  </si>
  <si>
    <t>Kc+gdkHCUkmvqe4Rc2yKPA==</t>
  </si>
  <si>
    <t>474925f4-3872-4eb8-b482-f52c89db29a14625</t>
  </si>
  <si>
    <t>AW00012337</t>
  </si>
  <si>
    <t>6LuEfy3VekyIZmb4MXG5nw==</t>
  </si>
  <si>
    <t>474925f4-3872-4eb8-b482-f52c89db29a14626</t>
  </si>
  <si>
    <t>AW00012352</t>
  </si>
  <si>
    <t>cVoDMGwGi0ylDKifxecq3w==</t>
  </si>
  <si>
    <t>474925f4-3872-4eb8-b482-f52c89db29a14627</t>
  </si>
  <si>
    <t>AW00012361</t>
  </si>
  <si>
    <t>2Id5DmRkTUqHZ7c87c3kug==</t>
  </si>
  <si>
    <t>474925f4-3872-4eb8-b482-f52c89db29a14628</t>
  </si>
  <si>
    <t>AW00012369</t>
  </si>
  <si>
    <t>+b9q9uTGzUyp3nDKMiPaRg==</t>
  </si>
  <si>
    <t>474925f4-3872-4eb8-b482-f52c89db29a14629</t>
  </si>
  <si>
    <t>AW00012583</t>
  </si>
  <si>
    <t>6JMxRqT3o02al2OZwXME5A==</t>
  </si>
  <si>
    <t>474925f4-3872-4eb8-b482-f52c89db29a14630</t>
  </si>
  <si>
    <t>AW00012702</t>
  </si>
  <si>
    <t>Ok9eFaogPk6rGzhyZC/7qw==</t>
  </si>
  <si>
    <t>474925f4-3872-4eb8-b482-f52c89db29a14631</t>
  </si>
  <si>
    <t>AW00012704</t>
  </si>
  <si>
    <t>SnkSJ5sT5Umqt3iCNLHFzQ==</t>
  </si>
  <si>
    <t>474925f4-3872-4eb8-b482-f52c89db29a14632</t>
  </si>
  <si>
    <t>AW00012996</t>
  </si>
  <si>
    <t>hMw994bZRkWDOXhr36NU+w==</t>
  </si>
  <si>
    <t>474925f4-3872-4eb8-b482-f52c89db29a14633</t>
  </si>
  <si>
    <t>AW00013141</t>
  </si>
  <si>
    <t>yIfkEHN+/ESJHJPgcCNp5g==</t>
  </si>
  <si>
    <t>474925f4-3872-4eb8-b482-f52c89db29a14634</t>
  </si>
  <si>
    <t>AW00013615</t>
  </si>
  <si>
    <t>POEzXtshKkSnaJa07n2jbQ==</t>
  </si>
  <si>
    <t>474925f4-3872-4eb8-b482-f52c89db29a14635</t>
  </si>
  <si>
    <t>AW00013623</t>
  </si>
  <si>
    <t>jmysm537Ckq+Btpq/6T6ZQ==</t>
  </si>
  <si>
    <t>474925f4-3872-4eb8-b482-f52c89db29a14636</t>
  </si>
  <si>
    <t>AW00014061</t>
  </si>
  <si>
    <t>bYk32TTlTEmgddsWyqMtPw==</t>
  </si>
  <si>
    <t>474925f4-3872-4eb8-b482-f52c89db29a14637</t>
  </si>
  <si>
    <t>AW00015144</t>
  </si>
  <si>
    <t>mBz4B9DMuEOcFOeAarNvNw==</t>
  </si>
  <si>
    <t>474925f4-3872-4eb8-b482-f52c89db29a14638</t>
  </si>
  <si>
    <t>AW00015211</t>
  </si>
  <si>
    <t>AiTu28TGJ0+dvNEiJIiFOg==</t>
  </si>
  <si>
    <t>474925f4-3872-4eb8-b482-f52c89db29a14639</t>
  </si>
  <si>
    <t>AW00015216</t>
  </si>
  <si>
    <t>qtHGBR+ClUCyzy0MTvGoPQ==</t>
  </si>
  <si>
    <t>474925f4-3872-4eb8-b482-f52c89db29a14640</t>
  </si>
  <si>
    <t>AW00015606</t>
  </si>
  <si>
    <t>JMJNcBmK00OfXJwaIHDd5Q==</t>
  </si>
  <si>
    <t>474925f4-3872-4eb8-b482-f52c89db29a14641</t>
  </si>
  <si>
    <t>AW00015801</t>
  </si>
  <si>
    <t>2KFn/jtFr0G4XfZN6qc6gg==</t>
  </si>
  <si>
    <t>474925f4-3872-4eb8-b482-f52c89db29a14642</t>
  </si>
  <si>
    <t>AW00016515</t>
  </si>
  <si>
    <t>6eHaOBb2JEuzg2BR8DCX1w==</t>
  </si>
  <si>
    <t>474925f4-3872-4eb8-b482-f52c89db29a14643</t>
  </si>
  <si>
    <t>AW00016619</t>
  </si>
  <si>
    <t>RXY4pomvskeQ9Hdxt62FtA==</t>
  </si>
  <si>
    <t>474925f4-3872-4eb8-b482-f52c89db29a14644</t>
  </si>
  <si>
    <t>AW00017907</t>
  </si>
  <si>
    <t>dhTwIjbyA0GFEjrPnbgp3g==</t>
  </si>
  <si>
    <t>474925f4-3872-4eb8-b482-f52c89db29a14645</t>
  </si>
  <si>
    <t>AW00018252</t>
  </si>
  <si>
    <t>qDxdwdXsFEyS5L0+WrpjcQ==</t>
  </si>
  <si>
    <t>474925f4-3872-4eb8-b482-f52c89db29a14646</t>
  </si>
  <si>
    <t>AW00018310</t>
  </si>
  <si>
    <t>YCxzMikakEWit49phCMaFg==</t>
  </si>
  <si>
    <t>474925f4-3872-4eb8-b482-f52c89db29a14647</t>
  </si>
  <si>
    <t>AW00018489</t>
  </si>
  <si>
    <t>cbeZ5EMTCE6Xhrjjhj+ueA==</t>
  </si>
  <si>
    <t>474925f4-3872-4eb8-b482-f52c89db29a14648</t>
  </si>
  <si>
    <t>AW00018490</t>
  </si>
  <si>
    <t>ay8EgTBaLE+DjxvABZUN3w==</t>
  </si>
  <si>
    <t>474925f4-3872-4eb8-b482-f52c89db29a14649</t>
  </si>
  <si>
    <t>AW00018496</t>
  </si>
  <si>
    <t>UI1I6R71FEej65YzjDB0hQ==</t>
  </si>
  <si>
    <t>474925f4-3872-4eb8-b482-f52c89db29a14650</t>
  </si>
  <si>
    <t>AW00018717</t>
  </si>
  <si>
    <t>5UxipghkIEC8Us+wqJvciQ==</t>
  </si>
  <si>
    <t>474925f4-3872-4eb8-b482-f52c89db29a14651</t>
  </si>
  <si>
    <t>AW00018902</t>
  </si>
  <si>
    <t>kS+4HzVflEuXhsKBXzkBIA==</t>
  </si>
  <si>
    <t>474925f4-3872-4eb8-b482-f52c89db29a14652</t>
  </si>
  <si>
    <t>AW00019099</t>
  </si>
  <si>
    <t>UH6qNjHH9UGXM48vy1ppOA==</t>
  </si>
  <si>
    <t>474925f4-3872-4eb8-b482-f52c89db29a14653</t>
  </si>
  <si>
    <t>AW00019562</t>
  </si>
  <si>
    <t>SGt84yhCpkOJUKyFNgCFBg==</t>
  </si>
  <si>
    <t>474925f4-3872-4eb8-b482-f52c89db29a14654</t>
  </si>
  <si>
    <t>AW00019579</t>
  </si>
  <si>
    <t>MyO3bNHikkmJYbDrfnX9FA==</t>
  </si>
  <si>
    <t>474925f4-3872-4eb8-b482-f52c89db29a14655</t>
  </si>
  <si>
    <t>AW00019591</t>
  </si>
  <si>
    <t>FVl07gogmEC4/vw3jE+/og==</t>
  </si>
  <si>
    <t>474925f4-3872-4eb8-b482-f52c89db29a14656</t>
  </si>
  <si>
    <t>AW00019592</t>
  </si>
  <si>
    <t>vsZEDQtdb0iUJuZPtlN04Q==</t>
  </si>
  <si>
    <t>474925f4-3872-4eb8-b482-f52c89db29a14657</t>
  </si>
  <si>
    <t>AW00019627</t>
  </si>
  <si>
    <t>ZbDhvz4KW0yJBxYXPqa+LA==</t>
  </si>
  <si>
    <t>474925f4-3872-4eb8-b482-f52c89db29a14658</t>
  </si>
  <si>
    <t>AW00019969</t>
  </si>
  <si>
    <t>b0+MD8y1xEiNRJpsFRbWTA==</t>
  </si>
  <si>
    <t>474925f4-3872-4eb8-b482-f52c89db29a14659</t>
  </si>
  <si>
    <t>AW00020211</t>
  </si>
  <si>
    <t>jOgCGr/Lb0qaC4n7meV7DQ==</t>
  </si>
  <si>
    <t>474925f4-3872-4eb8-b482-f52c89db29a14660</t>
  </si>
  <si>
    <t>AW00020247</t>
  </si>
  <si>
    <t>ul/qJCDSH0CzTbv6c5CWGA==</t>
  </si>
  <si>
    <t>474925f4-3872-4eb8-b482-f52c89db29a14661</t>
  </si>
  <si>
    <t>AW00020266</t>
  </si>
  <si>
    <t>jkNcqL2W/kGT5Ovn1/0SFw==</t>
  </si>
  <si>
    <t>474925f4-3872-4eb8-b482-f52c89db29a14662</t>
  </si>
  <si>
    <t>AW00020403</t>
  </si>
  <si>
    <t>cxezwunJoUaPeKkMONRrdA==</t>
  </si>
  <si>
    <t>474925f4-3872-4eb8-b482-f52c89db29a14663</t>
  </si>
  <si>
    <t>AW00021229</t>
  </si>
  <si>
    <t>Jk/9AMSfz0e4y0bAUQt0lA==</t>
  </si>
  <si>
    <t>474925f4-3872-4eb8-b482-f52c89db29a14664</t>
  </si>
  <si>
    <t>AW00021379</t>
  </si>
  <si>
    <t>AQIAlA67N0+6tPukt6bOoA==</t>
  </si>
  <si>
    <t>474925f4-3872-4eb8-b482-f52c89db29a14665</t>
  </si>
  <si>
    <t>AW00021889</t>
  </si>
  <si>
    <t>Ow8b+Oe8Rkan4kid6lLGJA==</t>
  </si>
  <si>
    <t>474925f4-3872-4eb8-b482-f52c89db29a14666</t>
  </si>
  <si>
    <t>AW00022065</t>
  </si>
  <si>
    <t>mxmsMOI0VUS66JSCjamjLA==</t>
  </si>
  <si>
    <t>474925f4-3872-4eb8-b482-f52c89db29a14667</t>
  </si>
  <si>
    <t>AW00022194</t>
  </si>
  <si>
    <t>5MfBoTzgFkumo3BFrbye6w==</t>
  </si>
  <si>
    <t>474925f4-3872-4eb8-b482-f52c89db29a14668</t>
  </si>
  <si>
    <t>AW00022400</t>
  </si>
  <si>
    <t>y2YANluyeEujFi+07PHFZw==</t>
  </si>
  <si>
    <t>474925f4-3872-4eb8-b482-f52c89db29a14669</t>
  </si>
  <si>
    <t>AW00022929</t>
  </si>
  <si>
    <t>RtYcYdAiKU6s4BHwI5ZiMQ==</t>
  </si>
  <si>
    <t>474925f4-3872-4eb8-b482-f52c89db29a14670</t>
  </si>
  <si>
    <t>AW00022949</t>
  </si>
  <si>
    <t>oLfL0QlYHkOtVDO45ngKGw==</t>
  </si>
  <si>
    <t>474925f4-3872-4eb8-b482-f52c89db29a14671</t>
  </si>
  <si>
    <t>AW00022956</t>
  </si>
  <si>
    <t>ZxHGOA9R+UG8t+pi4OI7Jg==</t>
  </si>
  <si>
    <t>474925f4-3872-4eb8-b482-f52c89db29a14672</t>
  </si>
  <si>
    <t>AW00023100</t>
  </si>
  <si>
    <t>9DqPDTrhrkCvGKxkFMsjUA==</t>
  </si>
  <si>
    <t>474925f4-3872-4eb8-b482-f52c89db29a14673</t>
  </si>
  <si>
    <t>AW00023119</t>
  </si>
  <si>
    <t>hsiLdcyjk0qoo2sDv03nJA==</t>
  </si>
  <si>
    <t>474925f4-3872-4eb8-b482-f52c89db29a14674</t>
  </si>
  <si>
    <t>AW00023323</t>
  </si>
  <si>
    <t>JqWHwBEmcESDcQrdPKJzZA==</t>
  </si>
  <si>
    <t>474925f4-3872-4eb8-b482-f52c89db29a14675</t>
  </si>
  <si>
    <t>AW00023593</t>
  </si>
  <si>
    <t>um4f4uFK/ku2/xSNR0PrnQ==</t>
  </si>
  <si>
    <t>474925f4-3872-4eb8-b482-f52c89db29a14676</t>
  </si>
  <si>
    <t>AW00024009</t>
  </si>
  <si>
    <t>JVZ3NUvXr06kLL70+5W+1g==</t>
  </si>
  <si>
    <t>474925f4-3872-4eb8-b482-f52c89db29a14677</t>
  </si>
  <si>
    <t>AW00024458</t>
  </si>
  <si>
    <t>PjO7jnbcOkqwaZz5NJrTVQ==</t>
  </si>
  <si>
    <t>474925f4-3872-4eb8-b482-f52c89db29a14678</t>
  </si>
  <si>
    <t>AW00024468</t>
  </si>
  <si>
    <t>GV7IrR+8IUepEbUvXl6q2g==</t>
  </si>
  <si>
    <t>474925f4-3872-4eb8-b482-f52c89db29a14679</t>
  </si>
  <si>
    <t>AW00024469</t>
  </si>
  <si>
    <t>cTUJ58s9pUmWSVOtyw937w==</t>
  </si>
  <si>
    <t>474925f4-3872-4eb8-b482-f52c89db29a14680</t>
  </si>
  <si>
    <t>AW00024479</t>
  </si>
  <si>
    <t>m2ew4Ym230eWeS8YCm33uQ==</t>
  </si>
  <si>
    <t>474925f4-3872-4eb8-b482-f52c89db29a14681</t>
  </si>
  <si>
    <t>AW00024584</t>
  </si>
  <si>
    <t>36UR/ae04kaHjZypMs++VA==</t>
  </si>
  <si>
    <t>474925f4-3872-4eb8-b482-f52c89db29a14682</t>
  </si>
  <si>
    <t>AW00024907</t>
  </si>
  <si>
    <t>8qYdZLCpB0axr/LsMLAt5A==</t>
  </si>
  <si>
    <t>474925f4-3872-4eb8-b482-f52c89db29a14683</t>
  </si>
  <si>
    <t>AW00025055</t>
  </si>
  <si>
    <t>rYCunw/wUUaWKnzIrsKojw==</t>
  </si>
  <si>
    <t>474925f4-3872-4eb8-b482-f52c89db29a14684</t>
  </si>
  <si>
    <t>AW00025212</t>
  </si>
  <si>
    <t>+wGiuhS3rk6jN4/wOtu0WQ==</t>
  </si>
  <si>
    <t>474925f4-3872-4eb8-b482-f52c89db29a14685</t>
  </si>
  <si>
    <t>AW00025224</t>
  </si>
  <si>
    <t>QZx/vagxQEu9r9wOHxW8Tg==</t>
  </si>
  <si>
    <t>474925f4-3872-4eb8-b482-f52c89db29a14686</t>
  </si>
  <si>
    <t>AW00025251</t>
  </si>
  <si>
    <t>uOsvoDrmy0Kdd1eGZCE61Q==</t>
  </si>
  <si>
    <t>474925f4-3872-4eb8-b482-f52c89db29a14687</t>
  </si>
  <si>
    <t>AW00025565</t>
  </si>
  <si>
    <t>hsvl3kvYNkeGoTOTgh6mlA==</t>
  </si>
  <si>
    <t>474925f4-3872-4eb8-b482-f52c89db29a14688</t>
  </si>
  <si>
    <t>AW00025707</t>
  </si>
  <si>
    <t>8FF/Z+NH/kqBhXlnQjWXpw==</t>
  </si>
  <si>
    <t>474925f4-3872-4eb8-b482-f52c89db29a14689</t>
  </si>
  <si>
    <t>AW00026587</t>
  </si>
  <si>
    <t>sUyhlyfmfUyM06L/6PeD5g==</t>
  </si>
  <si>
    <t>474925f4-3872-4eb8-b482-f52c89db29a14690</t>
  </si>
  <si>
    <t>AW00026666</t>
  </si>
  <si>
    <t>XP4uU6UaT0K/U06v+OhBmg==</t>
  </si>
  <si>
    <t>474925f4-3872-4eb8-b482-f52c89db29a14691</t>
  </si>
  <si>
    <t>AW00026671</t>
  </si>
  <si>
    <t>uVRyrdB/bE6+Z/ofKWakLg==</t>
  </si>
  <si>
    <t>474925f4-3872-4eb8-b482-f52c89db29a14692</t>
  </si>
  <si>
    <t>AW00026751</t>
  </si>
  <si>
    <t>z1hqQtWa8U65RQqRty3BwA==</t>
  </si>
  <si>
    <t>474925f4-3872-4eb8-b482-f52c89db29a14693</t>
  </si>
  <si>
    <t>AW00027488</t>
  </si>
  <si>
    <t>yAHg7XwQ502hLozVpa/NJA==</t>
  </si>
  <si>
    <t>474925f4-3872-4eb8-b482-f52c89db29a14694</t>
  </si>
  <si>
    <t>AW00027520</t>
  </si>
  <si>
    <t>qBq+qDcI3UK8fjt5IFMydg==</t>
  </si>
  <si>
    <t>474925f4-3872-4eb8-b482-f52c89db29a14695</t>
  </si>
  <si>
    <t>AW00027597</t>
  </si>
  <si>
    <t>CjGoQxlngUO/b04vtVKQWg==</t>
  </si>
  <si>
    <t>474925f4-3872-4eb8-b482-f52c89db29a14696</t>
  </si>
  <si>
    <t>AW00027709</t>
  </si>
  <si>
    <t>VQ9uubXrDU6uhDf35YLERg==</t>
  </si>
  <si>
    <t>474925f4-3872-4eb8-b482-f52c89db29a14697</t>
  </si>
  <si>
    <t>AW00027982</t>
  </si>
  <si>
    <t>SKply82fmkGDSs+5FIXiNA==</t>
  </si>
  <si>
    <t>474925f4-3872-4eb8-b482-f52c89db29a14698</t>
  </si>
  <si>
    <t>AW00028113</t>
  </si>
  <si>
    <t>Bx2tyWN6q0SIP4RyOWl29Q==</t>
  </si>
  <si>
    <t>474925f4-3872-4eb8-b482-f52c89db29a14699</t>
  </si>
  <si>
    <t>AW00028484</t>
  </si>
  <si>
    <t>V9Re6on2B02ce0ufft0M6A==</t>
  </si>
  <si>
    <t>474925f4-3872-4eb8-b482-f52c89db29a14700</t>
  </si>
  <si>
    <t>AW00029069</t>
  </si>
  <si>
    <t>AcDHxJQHuEm5bi5PCREFSg==</t>
  </si>
  <si>
    <t>474925f4-3872-4eb8-b482-f52c89db29a14701</t>
  </si>
  <si>
    <t>AW00011119</t>
  </si>
  <si>
    <t>phPu7xScg0SYrYE74NVOcw==</t>
  </si>
  <si>
    <t>474925f4-3872-4eb8-b482-f52c89db29a14702</t>
  </si>
  <si>
    <t>AW00011768</t>
  </si>
  <si>
    <t>P4yyhIqeNUOBchcDhDf1eQ==</t>
  </si>
  <si>
    <t>474925f4-3872-4eb8-b482-f52c89db29a14703</t>
  </si>
  <si>
    <t>AW00012356</t>
  </si>
  <si>
    <t>+5WQ6MDW6EyEIXjr+kcZ6w==</t>
  </si>
  <si>
    <t>474925f4-3872-4eb8-b482-f52c89db29a14704</t>
  </si>
  <si>
    <t>AW00012586</t>
  </si>
  <si>
    <t>aJ/jHeNUDUCLFWil5Gim2Q==</t>
  </si>
  <si>
    <t>474925f4-3872-4eb8-b482-f52c89db29a14705</t>
  </si>
  <si>
    <t>AW00012690</t>
  </si>
  <si>
    <t>PxsG1lsKkE2n2x5yAPVuGA==</t>
  </si>
  <si>
    <t>474925f4-3872-4eb8-b482-f52c89db29a14706</t>
  </si>
  <si>
    <t>AW00013524</t>
  </si>
  <si>
    <t>ihdaQrvti0KREFwM/KSVbg==</t>
  </si>
  <si>
    <t>474925f4-3872-4eb8-b482-f52c89db29a14707</t>
  </si>
  <si>
    <t>AW00014057</t>
  </si>
  <si>
    <t>AG8Jp2fbCUCNEJx/drjV1g==</t>
  </si>
  <si>
    <t>474925f4-3872-4eb8-b482-f52c89db29a14708</t>
  </si>
  <si>
    <t>AW00014210</t>
  </si>
  <si>
    <t>RXOR3g9Wq0aZWOzbXqujgg==</t>
  </si>
  <si>
    <t>474925f4-3872-4eb8-b482-f52c89db29a14709</t>
  </si>
  <si>
    <t>AW00014220</t>
  </si>
  <si>
    <t>HRohHE84R0quHUfYbb4vzQ==</t>
  </si>
  <si>
    <t>474925f4-3872-4eb8-b482-f52c89db29a14710</t>
  </si>
  <si>
    <t>AW00014275</t>
  </si>
  <si>
    <t>+tCnaczq7k6zeeSybaVqVQ==</t>
  </si>
  <si>
    <t>474925f4-3872-4eb8-b482-f52c89db29a14711</t>
  </si>
  <si>
    <t>AW00014322</t>
  </si>
  <si>
    <t>oBqiW1H8ikuKxqWk+dZdLw==</t>
  </si>
  <si>
    <t>474925f4-3872-4eb8-b482-f52c89db29a14712</t>
  </si>
  <si>
    <t>AW00014344</t>
  </si>
  <si>
    <t>P8eTnYoEvk2bTQ1fApxg5A==</t>
  </si>
  <si>
    <t>474925f4-3872-4eb8-b482-f52c89db29a14713</t>
  </si>
  <si>
    <t>AW00014858</t>
  </si>
  <si>
    <t>F7Mrmn7Xc0uQNOQGJDegzw==</t>
  </si>
  <si>
    <t>474925f4-3872-4eb8-b482-f52c89db29a14714</t>
  </si>
  <si>
    <t>AW00015018</t>
  </si>
  <si>
    <t>C757yNelRk2bcLtyAbRh8A==</t>
  </si>
  <si>
    <t>474925f4-3872-4eb8-b482-f52c89db29a14715</t>
  </si>
  <si>
    <t>AW00015145</t>
  </si>
  <si>
    <t>30ILgWArE06eLBr0UyaO5A==</t>
  </si>
  <si>
    <t>474925f4-3872-4eb8-b482-f52c89db29a14716</t>
  </si>
  <si>
    <t>AW00015234</t>
  </si>
  <si>
    <t>Tn1H30g1kEm5IQPLyN+WgQ==</t>
  </si>
  <si>
    <t>474925f4-3872-4eb8-b482-f52c89db29a14717</t>
  </si>
  <si>
    <t>AW00015582</t>
  </si>
  <si>
    <t>zwjBRJKw1U2+eUUxzhwn2Q==</t>
  </si>
  <si>
    <t>474925f4-3872-4eb8-b482-f52c89db29a14718</t>
  </si>
  <si>
    <t>AW00015725</t>
  </si>
  <si>
    <t>C1WjHFbBBU+nEide1y/PBA==</t>
  </si>
  <si>
    <t>474925f4-3872-4eb8-b482-f52c89db29a14719</t>
  </si>
  <si>
    <t>AW00015805</t>
  </si>
  <si>
    <t>BWvYUrFQa0aYqVbhMO+y2A==</t>
  </si>
  <si>
    <t>474925f4-3872-4eb8-b482-f52c89db29a14720</t>
  </si>
  <si>
    <t>AW00016028</t>
  </si>
  <si>
    <t>Uz+yIF85ZUesyUOo6uEQ3A==</t>
  </si>
  <si>
    <t>474925f4-3872-4eb8-b482-f52c89db29a14721</t>
  </si>
  <si>
    <t>AW00016160</t>
  </si>
  <si>
    <t>Q5O49DDUiEGU6UNXejuqEQ==</t>
  </si>
  <si>
    <t>474925f4-3872-4eb8-b482-f52c89db29a14722</t>
  </si>
  <si>
    <t>AW00016605</t>
  </si>
  <si>
    <t>4pBI0aoHrEu9NQGZ7+fE6A==</t>
  </si>
  <si>
    <t>474925f4-3872-4eb8-b482-f52c89db29a14723</t>
  </si>
  <si>
    <t>AW00016621</t>
  </si>
  <si>
    <t>OkphtESYc0eJjY6l4FAoJA==</t>
  </si>
  <si>
    <t>474925f4-3872-4eb8-b482-f52c89db29a14724</t>
  </si>
  <si>
    <t>AW00016657</t>
  </si>
  <si>
    <t>nRoI/p6q8U+yRKxrWX4/ew==</t>
  </si>
  <si>
    <t>474925f4-3872-4eb8-b482-f52c89db29a14725</t>
  </si>
  <si>
    <t>AW00016679</t>
  </si>
  <si>
    <t>/m+NC5ttwk+B7kw0AWtwsA==</t>
  </si>
  <si>
    <t>474925f4-3872-4eb8-b482-f52c89db29a14726</t>
  </si>
  <si>
    <t>AW00016691</t>
  </si>
  <si>
    <t>YZYMGiekOkuZJA8shyMBtg==</t>
  </si>
  <si>
    <t>474925f4-3872-4eb8-b482-f52c89db29a14727</t>
  </si>
  <si>
    <t>AW00017283</t>
  </si>
  <si>
    <t>ZtcDf7krAkyhJxAOUcNxZg==</t>
  </si>
  <si>
    <t>474925f4-3872-4eb8-b482-f52c89db29a14728</t>
  </si>
  <si>
    <t>AW00017510</t>
  </si>
  <si>
    <t>EAj1UjX1mE6F45WIjJ8SLA==</t>
  </si>
  <si>
    <t>474925f4-3872-4eb8-b482-f52c89db29a14729</t>
  </si>
  <si>
    <t>AW00018251</t>
  </si>
  <si>
    <t>XV/kuqemwkSFUiMfayH3Zw==</t>
  </si>
  <si>
    <t>474925f4-3872-4eb8-b482-f52c89db29a14730</t>
  </si>
  <si>
    <t>AW00018272</t>
  </si>
  <si>
    <t>0m3N0Dg+CkCeySxvlQVW1g==</t>
  </si>
  <si>
    <t>474925f4-3872-4eb8-b482-f52c89db29a14731</t>
  </si>
  <si>
    <t>AW00018286</t>
  </si>
  <si>
    <t>k7/CjKaV2EKSR8zkwYK85A==</t>
  </si>
  <si>
    <t>474925f4-3872-4eb8-b482-f52c89db29a14732</t>
  </si>
  <si>
    <t>AW00018294</t>
  </si>
  <si>
    <t>ChspkXCmG0m1JM61be1aZQ==</t>
  </si>
  <si>
    <t>474925f4-3872-4eb8-b482-f52c89db29a14733</t>
  </si>
  <si>
    <t>AW00018744</t>
  </si>
  <si>
    <t>2nTVL56N2EO4djIzSdHlBg==</t>
  </si>
  <si>
    <t>474925f4-3872-4eb8-b482-f52c89db29a14734</t>
  </si>
  <si>
    <t>AW00019567</t>
  </si>
  <si>
    <t>Wi92+yydS0eOUlGLY6aObQ==</t>
  </si>
  <si>
    <t>474925f4-3872-4eb8-b482-f52c89db29a14735</t>
  </si>
  <si>
    <t>AW00019569</t>
  </si>
  <si>
    <t>3+aOnwGOvk+UcBxOK5SdIw==</t>
  </si>
  <si>
    <t>474925f4-3872-4eb8-b482-f52c89db29a14736</t>
  </si>
  <si>
    <t>AW00019576</t>
  </si>
  <si>
    <t>2S4B3ozKjkGeLX6hvonQwQ==</t>
  </si>
  <si>
    <t>474925f4-3872-4eb8-b482-f52c89db29a14737</t>
  </si>
  <si>
    <t>AW00019604</t>
  </si>
  <si>
    <t>W6mshNCfkEurKZ2Wal2few==</t>
  </si>
  <si>
    <t>474925f4-3872-4eb8-b482-f52c89db29a14738</t>
  </si>
  <si>
    <t>AW00019618</t>
  </si>
  <si>
    <t>S9fjjKjGT0SkVjdUwC+8MQ==</t>
  </si>
  <si>
    <t>474925f4-3872-4eb8-b482-f52c89db29a14739</t>
  </si>
  <si>
    <t>AW00019629</t>
  </si>
  <si>
    <t>8lUci+Ze80GB4/GE61Lpyw==</t>
  </si>
  <si>
    <t>474925f4-3872-4eb8-b482-f52c89db29a14740</t>
  </si>
  <si>
    <t>AW00019791</t>
  </si>
  <si>
    <t>MVibrixcqUePw+O5vDJ4qg==</t>
  </si>
  <si>
    <t>474925f4-3872-4eb8-b482-f52c89db29a14741</t>
  </si>
  <si>
    <t>AW00020212</t>
  </si>
  <si>
    <t>Mo3UffnRTkiiTD7v44cF7w==</t>
  </si>
  <si>
    <t>474925f4-3872-4eb8-b482-f52c89db29a14742</t>
  </si>
  <si>
    <t>AW00020250</t>
  </si>
  <si>
    <t>sXbObisozUaEOypZ9TSUSA==</t>
  </si>
  <si>
    <t>474925f4-3872-4eb8-b482-f52c89db29a14743</t>
  </si>
  <si>
    <t>AW00020625</t>
  </si>
  <si>
    <t>KqdJmOpNF06C6I+60xi3Sg==</t>
  </si>
  <si>
    <t>474925f4-3872-4eb8-b482-f52c89db29a14744</t>
  </si>
  <si>
    <t>AW00021391</t>
  </si>
  <si>
    <t>TapsbMozYUCTgdNqSFiImw==</t>
  </si>
  <si>
    <t>474925f4-3872-4eb8-b482-f52c89db29a14745</t>
  </si>
  <si>
    <t>AW00021568</t>
  </si>
  <si>
    <t>wQ8vw5sfBEG0YYn+PiTiig==</t>
  </si>
  <si>
    <t>474925f4-3872-4eb8-b482-f52c89db29a14746</t>
  </si>
  <si>
    <t>AW00021891</t>
  </si>
  <si>
    <t>bCu1/QXUuEqpTVh0wwBbMw==</t>
  </si>
  <si>
    <t>474925f4-3872-4eb8-b482-f52c89db29a14747</t>
  </si>
  <si>
    <t>AW00022403</t>
  </si>
  <si>
    <t>LHa1ldJS1k69hZW/Jhq3xQ==</t>
  </si>
  <si>
    <t>474925f4-3872-4eb8-b482-f52c89db29a14748</t>
  </si>
  <si>
    <t>AW00022923</t>
  </si>
  <si>
    <t>PxaVYIC17k+Yrfn/4oGQNw==</t>
  </si>
  <si>
    <t>474925f4-3872-4eb8-b482-f52c89db29a14749</t>
  </si>
  <si>
    <t>AW00022928</t>
  </si>
  <si>
    <t>GW6h50z6IUO16j+fNvjDVg==</t>
  </si>
  <si>
    <t>474925f4-3872-4eb8-b482-f52c89db29a14750</t>
  </si>
  <si>
    <t>AW00022954</t>
  </si>
  <si>
    <t>x+48qInM4U+LZ/zKH4T0Vw==</t>
  </si>
  <si>
    <t>474925f4-3872-4eb8-b482-f52c89db29a14751</t>
  </si>
  <si>
    <t>AW00023094</t>
  </si>
  <si>
    <t>sesx6axps02WqFpfEq6flQ==</t>
  </si>
  <si>
    <t>474925f4-3872-4eb8-b482-f52c89db29a14752</t>
  </si>
  <si>
    <t>AW00023129</t>
  </si>
  <si>
    <t>gxA/9Lh2LE+i7QmRsWhrUg==</t>
  </si>
  <si>
    <t>474925f4-3872-4eb8-b482-f52c89db29a14753</t>
  </si>
  <si>
    <t>AW00023430</t>
  </si>
  <si>
    <t>RD4aK8WpS0CgeecX4kV4mg==</t>
  </si>
  <si>
    <t>474925f4-3872-4eb8-b482-f52c89db29a14754</t>
  </si>
  <si>
    <t>AW00023533</t>
  </si>
  <si>
    <t>podQr5rxKEquztTsPE8xEw==</t>
  </si>
  <si>
    <t>474925f4-3872-4eb8-b482-f52c89db29a14755</t>
  </si>
  <si>
    <t>AW00023540</t>
  </si>
  <si>
    <t>BIpvGlbFckaZdnPKnBqi8g==</t>
  </si>
  <si>
    <t>474925f4-3872-4eb8-b482-f52c89db29a14756</t>
  </si>
  <si>
    <t>AW00023574</t>
  </si>
  <si>
    <t>lNDK0owkvECN4YfNoTqKqw==</t>
  </si>
  <si>
    <t>474925f4-3872-4eb8-b482-f52c89db29a14757</t>
  </si>
  <si>
    <t>AW00024282</t>
  </si>
  <si>
    <t>W6/mI9zT50S/rUlUfWZ6Tw==</t>
  </si>
  <si>
    <t>474925f4-3872-4eb8-b482-f52c89db29a14758</t>
  </si>
  <si>
    <t>AW00024894</t>
  </si>
  <si>
    <t>DTz4MfI6UUOX9OHQblI/bg==</t>
  </si>
  <si>
    <t>474925f4-3872-4eb8-b482-f52c89db29a14759</t>
  </si>
  <si>
    <t>AW00024915</t>
  </si>
  <si>
    <t>9q7cSIOwy0e1OWGcdyQCBw==</t>
  </si>
  <si>
    <t>474925f4-3872-4eb8-b482-f52c89db29a14760</t>
  </si>
  <si>
    <t>AW00025913</t>
  </si>
  <si>
    <t>JdwzWmy9SEeegS0B3Mh5sQ==</t>
  </si>
  <si>
    <t>474925f4-3872-4eb8-b482-f52c89db29a14761</t>
  </si>
  <si>
    <t>AW00026430</t>
  </si>
  <si>
    <t>KsPUb6ZAS0qTV663k1rpAw==</t>
  </si>
  <si>
    <t>474925f4-3872-4eb8-b482-f52c89db29a14762</t>
  </si>
  <si>
    <t>AW00026432</t>
  </si>
  <si>
    <t>8yROnnAWtE2QYv45anOP5g==</t>
  </si>
  <si>
    <t>474925f4-3872-4eb8-b482-f52c89db29a14763</t>
  </si>
  <si>
    <t>AW00026571</t>
  </si>
  <si>
    <t>jQibUsd5p0WU2B8A1zlq4g==</t>
  </si>
  <si>
    <t>474925f4-3872-4eb8-b482-f52c89db29a14764</t>
  </si>
  <si>
    <t>AW00027352</t>
  </si>
  <si>
    <t>xWtpwo+K7UuxOUIulk7mBA==</t>
  </si>
  <si>
    <t>474925f4-3872-4eb8-b482-f52c89db29a14765</t>
  </si>
  <si>
    <t>AW00027353</t>
  </si>
  <si>
    <t>NiF7KuaPTEOPBicwjpPNnw==</t>
  </si>
  <si>
    <t>474925f4-3872-4eb8-b482-f52c89db29a14766</t>
  </si>
  <si>
    <t>AW00027494</t>
  </si>
  <si>
    <t>4N/we3GJSUOurqGcRHM12w==</t>
  </si>
  <si>
    <t>474925f4-3872-4eb8-b482-f52c89db29a14767</t>
  </si>
  <si>
    <t>AW00027715</t>
  </si>
  <si>
    <t>nITJYElB/UuVC1HCrUxq6A==</t>
  </si>
  <si>
    <t>474925f4-3872-4eb8-b482-f52c89db29a14768</t>
  </si>
  <si>
    <t>AW00027868</t>
  </si>
  <si>
    <t>kv0PdgRTxU2HoCupmXDCrQ==</t>
  </si>
  <si>
    <t>474925f4-3872-4eb8-b482-f52c89db29a14769</t>
  </si>
  <si>
    <t>AW00027983</t>
  </si>
  <si>
    <t>/iv069OrU0aNVXLGNo23ig==</t>
  </si>
  <si>
    <t>474925f4-3872-4eb8-b482-f52c89db29a14770</t>
  </si>
  <si>
    <t>AW00028117</t>
  </si>
  <si>
    <t>5mqH1LJvJUibDxAH4j2IqQ==</t>
  </si>
  <si>
    <t>474925f4-3872-4eb8-b482-f52c89db29a14771</t>
  </si>
  <si>
    <t>AW00028215</t>
  </si>
  <si>
    <t>Ftmc1SrVLkO/j2+I648Glg==</t>
  </si>
  <si>
    <t>474925f4-3872-4eb8-b482-f52c89db29a14772</t>
  </si>
  <si>
    <t>AW00028718</t>
  </si>
  <si>
    <t>bVlN7FnHvka6EICZp6JIuw==</t>
  </si>
  <si>
    <t>474925f4-3872-4eb8-b482-f52c89db29a14773</t>
  </si>
  <si>
    <t>AW00028943</t>
  </si>
  <si>
    <t>tuK5G95wq0GjYpWMKl49ng==</t>
  </si>
  <si>
    <t>474925f4-3872-4eb8-b482-f52c89db29a14774</t>
  </si>
  <si>
    <t>AW00029087</t>
  </si>
  <si>
    <t>2ktACj4vI0SWSkRXAK66PQ==</t>
  </si>
  <si>
    <t>474925f4-3872-4eb8-b482-f52c89db29a14775</t>
  </si>
  <si>
    <t>AW00029184</t>
  </si>
  <si>
    <t>q3a9Pj46P06EK2xi6aE9ag==</t>
  </si>
  <si>
    <t>474925f4-3872-4eb8-b482-f52c89db29a14776</t>
  </si>
  <si>
    <t>AW00029312</t>
  </si>
  <si>
    <t>OUhLUeusoUWrxz+7haP3zQ==</t>
  </si>
  <si>
    <t>474925f4-3872-4eb8-b482-f52c89db29a14777</t>
  </si>
  <si>
    <t>AW00029314</t>
  </si>
  <si>
    <t>yH24SOv+7kC4CLTXxHc6Ew==</t>
  </si>
  <si>
    <t>474925f4-3872-4eb8-b482-f52c89db29a14778</t>
  </si>
  <si>
    <t>AW00011060</t>
  </si>
  <si>
    <t>ouYo2oFPGkO5YnDSCw4kiA==</t>
  </si>
  <si>
    <t>474925f4-3872-4eb8-b482-f52c89db29a14779</t>
  </si>
  <si>
    <t>AW00011077</t>
  </si>
  <si>
    <t>S49+bWzazEeVwaD6yUrxpA==</t>
  </si>
  <si>
    <t>474925f4-3872-4eb8-b482-f52c89db29a14780</t>
  </si>
  <si>
    <t>AW00011369</t>
  </si>
  <si>
    <t>CShF+qgnNkmThmIFK+spjA==</t>
  </si>
  <si>
    <t>474925f4-3872-4eb8-b482-f52c89db29a14781</t>
  </si>
  <si>
    <t>AW00011444</t>
  </si>
  <si>
    <t>aLxwERTKck+YZO6UwlTE0g==</t>
  </si>
  <si>
    <t>474925f4-3872-4eb8-b482-f52c89db29a14782</t>
  </si>
  <si>
    <t>AW00011902</t>
  </si>
  <si>
    <t>MNsLBUSSu0Sy45mLx0Qhfg==</t>
  </si>
  <si>
    <t>474925f4-3872-4eb8-b482-f52c89db29a14783</t>
  </si>
  <si>
    <t>AW00012573</t>
  </si>
  <si>
    <t>O7n/frzh102Ug6Ukn+medQ==</t>
  </si>
  <si>
    <t>474925f4-3872-4eb8-b482-f52c89db29a14784</t>
  </si>
  <si>
    <t>AW00012588</t>
  </si>
  <si>
    <t>N19hEAN4TEOm2CARx0BZTw==</t>
  </si>
  <si>
    <t>474925f4-3872-4eb8-b482-f52c89db29a14785</t>
  </si>
  <si>
    <t>AW00013133</t>
  </si>
  <si>
    <t>KmEg8Qrx3E2HkDOf5TZsxQ==</t>
  </si>
  <si>
    <t>474925f4-3872-4eb8-b482-f52c89db29a14786</t>
  </si>
  <si>
    <t>AW00014086</t>
  </si>
  <si>
    <t>vY9N+AVPT066oWWv5gA9Zg==</t>
  </si>
  <si>
    <t>474925f4-3872-4eb8-b482-f52c89db29a14787</t>
  </si>
  <si>
    <t>AW00014212</t>
  </si>
  <si>
    <t>SZZuCiZ4H0K5+NyTxq1lqQ==</t>
  </si>
  <si>
    <t>474925f4-3872-4eb8-b482-f52c89db29a14788</t>
  </si>
  <si>
    <t>AW00014671</t>
  </si>
  <si>
    <t>nCJ2kElSBU+LPaTugnQpnw==</t>
  </si>
  <si>
    <t>474925f4-3872-4eb8-b482-f52c89db29a14789</t>
  </si>
  <si>
    <t>AW00014681</t>
  </si>
  <si>
    <t>70f2rnquwUS1aomXDGnPiw==</t>
  </si>
  <si>
    <t>474925f4-3872-4eb8-b482-f52c89db29a14790</t>
  </si>
  <si>
    <t>AW00015029</t>
  </si>
  <si>
    <t>XYcOqS7ejkGXqffE9uW6KA==</t>
  </si>
  <si>
    <t>474925f4-3872-4eb8-b482-f52c89db29a14791</t>
  </si>
  <si>
    <t>AW00015239</t>
  </si>
  <si>
    <t>9kFz1SE3TE6TrW/WPVAQLA==</t>
  </si>
  <si>
    <t>474925f4-3872-4eb8-b482-f52c89db29a14792</t>
  </si>
  <si>
    <t>AW00015586</t>
  </si>
  <si>
    <t>XAJkbwZz5UmrpnXjHYn+FA==</t>
  </si>
  <si>
    <t>474925f4-3872-4eb8-b482-f52c89db29a14793</t>
  </si>
  <si>
    <t>AW00015829</t>
  </si>
  <si>
    <t>KmdMx/gQ/EetL80Tudoo/A==</t>
  </si>
  <si>
    <t>474925f4-3872-4eb8-b482-f52c89db29a14794</t>
  </si>
  <si>
    <t>AW00016495</t>
  </si>
  <si>
    <t>3rIjqPPY90a/Ee/cLj/DRw==</t>
  </si>
  <si>
    <t>474925f4-3872-4eb8-b482-f52c89db29a14795</t>
  </si>
  <si>
    <t>AW00016514</t>
  </si>
  <si>
    <t>UEyQAq8suUm4TRAXkMANxA==</t>
  </si>
  <si>
    <t>474925f4-3872-4eb8-b482-f52c89db29a14796</t>
  </si>
  <si>
    <t>AW00016519</t>
  </si>
  <si>
    <t>AP2Xh3hNWUe34bJGpIA1AQ==</t>
  </si>
  <si>
    <t>474925f4-3872-4eb8-b482-f52c89db29a14797</t>
  </si>
  <si>
    <t>AW00016607</t>
  </si>
  <si>
    <t>1GWAShqotUG1mtvdpiKd0Q==</t>
  </si>
  <si>
    <t>474925f4-3872-4eb8-b482-f52c89db29a14798</t>
  </si>
  <si>
    <t>AW00016613</t>
  </si>
  <si>
    <t>IFPEWBZLOkW7Qh1+vxrueg==</t>
  </si>
  <si>
    <t>474925f4-3872-4eb8-b482-f52c89db29a14799</t>
  </si>
  <si>
    <t>AW00016629</t>
  </si>
  <si>
    <t>BOUG2Ux6KkSCBFXNynivuA==</t>
  </si>
  <si>
    <t>474925f4-3872-4eb8-b482-f52c89db29a14800</t>
  </si>
  <si>
    <t>AW00017047</t>
  </si>
  <si>
    <t>6sDXBwjDj06XsM5c/Wt0XA==</t>
  </si>
  <si>
    <t>474925f4-3872-4eb8-b482-f52c89db29a14801</t>
  </si>
  <si>
    <t>AW00017735</t>
  </si>
  <si>
    <t>9CeU5EjTXkC66/6ijP/F/g==</t>
  </si>
  <si>
    <t>474925f4-3872-4eb8-b482-f52c89db29a14802</t>
  </si>
  <si>
    <t>AW00018239</t>
  </si>
  <si>
    <t>cU0aKnzZ6EuLyBuxOV/XsA==</t>
  </si>
  <si>
    <t>474925f4-3872-4eb8-b482-f52c89db29a14803</t>
  </si>
  <si>
    <t>AW00018330</t>
  </si>
  <si>
    <t>IzBGT6X0OUyjK4PJAfsB+A==</t>
  </si>
  <si>
    <t>474925f4-3872-4eb8-b482-f52c89db29a14804</t>
  </si>
  <si>
    <t>AW00018464</t>
  </si>
  <si>
    <t>Lch04AMTVUS8cPKk0otTLg==</t>
  </si>
  <si>
    <t>474925f4-3872-4eb8-b482-f52c89db29a14805</t>
  </si>
  <si>
    <t>AW00018706</t>
  </si>
  <si>
    <t>dGtMfAAW10WIgY0RF3NtMQ==</t>
  </si>
  <si>
    <t>474925f4-3872-4eb8-b482-f52c89db29a14806</t>
  </si>
  <si>
    <t>AW00018711</t>
  </si>
  <si>
    <t>o1B36EWpUkO0dTB96ozHZQ==</t>
  </si>
  <si>
    <t>474925f4-3872-4eb8-b482-f52c89db29a14807</t>
  </si>
  <si>
    <t>AW00018718</t>
  </si>
  <si>
    <t>nLbUhMeKPUm77grQFOePRw==</t>
  </si>
  <si>
    <t>474925f4-3872-4eb8-b482-f52c89db29a14808</t>
  </si>
  <si>
    <t>AW00018726</t>
  </si>
  <si>
    <t>5YqKla6HjUOWKAbIZF/yxA==</t>
  </si>
  <si>
    <t>474925f4-3872-4eb8-b482-f52c89db29a14809</t>
  </si>
  <si>
    <t>AW00018729</t>
  </si>
  <si>
    <t>Jazf1Fr3mkmaaoFULz3wmg==</t>
  </si>
  <si>
    <t>474925f4-3872-4eb8-b482-f52c89db29a14810</t>
  </si>
  <si>
    <t>AW00019565</t>
  </si>
  <si>
    <t>RA92YFGTHU+7lFqdmaTAnw==</t>
  </si>
  <si>
    <t>474925f4-3872-4eb8-b482-f52c89db29a14811</t>
  </si>
  <si>
    <t>AW00019570</t>
  </si>
  <si>
    <t>qSSyvvVLFEKPfyZRzEPjYw==</t>
  </si>
  <si>
    <t>474925f4-3872-4eb8-b482-f52c89db29a14812</t>
  </si>
  <si>
    <t>AW00019789</t>
  </si>
  <si>
    <t>0wFm7Ey5bEeFJIEpHDyi4Q==</t>
  </si>
  <si>
    <t>474925f4-3872-4eb8-b482-f52c89db29a14813</t>
  </si>
  <si>
    <t>AW00019948</t>
  </si>
  <si>
    <t>ZOnnmw1TG0mAKsXfdTTL/g==</t>
  </si>
  <si>
    <t>474925f4-3872-4eb8-b482-f52c89db29a14814</t>
  </si>
  <si>
    <t>AW00020253</t>
  </si>
  <si>
    <t>evChgI6eWECzNnRVSoFFcg==</t>
  </si>
  <si>
    <t>474925f4-3872-4eb8-b482-f52c89db29a14815</t>
  </si>
  <si>
    <t>AW00020314</t>
  </si>
  <si>
    <t>K0qniN4N6UuoMcOvGUY9bw==</t>
  </si>
  <si>
    <t>474925f4-3872-4eb8-b482-f52c89db29a14816</t>
  </si>
  <si>
    <t>AW00020316</t>
  </si>
  <si>
    <t>xX1lATnal0SuliIzE9jPSg==</t>
  </si>
  <si>
    <t>474925f4-3872-4eb8-b482-f52c89db29a14817</t>
  </si>
  <si>
    <t>AW00020620</t>
  </si>
  <si>
    <t>460t0slV9UyvZLf84hdpvA==</t>
  </si>
  <si>
    <t>474925f4-3872-4eb8-b482-f52c89db29a14818</t>
  </si>
  <si>
    <t>AW00020621</t>
  </si>
  <si>
    <t>snSxCmlElUO3O8Ds1wjo5w==</t>
  </si>
  <si>
    <t>474925f4-3872-4eb8-b482-f52c89db29a14819</t>
  </si>
  <si>
    <t>AW00020624</t>
  </si>
  <si>
    <t>okY4PDkBF0GoTtAe0yzuzQ==</t>
  </si>
  <si>
    <t>474925f4-3872-4eb8-b482-f52c89db29a14820</t>
  </si>
  <si>
    <t>AW00020630</t>
  </si>
  <si>
    <t>zx2cBWTM1UCvedO2O0stbw==</t>
  </si>
  <si>
    <t>474925f4-3872-4eb8-b482-f52c89db29a14821</t>
  </si>
  <si>
    <t>AW00021175</t>
  </si>
  <si>
    <t>0gWx4SkvJkuuwnvJsAj8eg==</t>
  </si>
  <si>
    <t>474925f4-3872-4eb8-b482-f52c89db29a14822</t>
  </si>
  <si>
    <t>AW00021177</t>
  </si>
  <si>
    <t>sZ5XwSf7E0SH0k2CHPVYww==</t>
  </si>
  <si>
    <t>474925f4-3872-4eb8-b482-f52c89db29a14823</t>
  </si>
  <si>
    <t>AW00021184</t>
  </si>
  <si>
    <t>4TuLNJVceUeXLL6pHtrIUg==</t>
  </si>
  <si>
    <t>474925f4-3872-4eb8-b482-f52c89db29a14824</t>
  </si>
  <si>
    <t>AW00021230</t>
  </si>
  <si>
    <t>Ab2DGp0P7kyHz0yjG/sNVw==</t>
  </si>
  <si>
    <t>474925f4-3872-4eb8-b482-f52c89db29a14825</t>
  </si>
  <si>
    <t>AW00021239</t>
  </si>
  <si>
    <t>9niuzBIz6Ey/IwYJrLLjSw==</t>
  </si>
  <si>
    <t>474925f4-3872-4eb8-b482-f52c89db29a14826</t>
  </si>
  <si>
    <t>AW00021283</t>
  </si>
  <si>
    <t>S9HVsBbMH0KYlc3fvch9ZQ==</t>
  </si>
  <si>
    <t>474925f4-3872-4eb8-b482-f52c89db29a14827</t>
  </si>
  <si>
    <t>AW00021384</t>
  </si>
  <si>
    <t>E8oaoxNIik6F6IKpKbUWog==</t>
  </si>
  <si>
    <t>474925f4-3872-4eb8-b482-f52c89db29a14828</t>
  </si>
  <si>
    <t>AW00021871</t>
  </si>
  <si>
    <t>jGhE9jABH0qH/EfpVfPgEw==</t>
  </si>
  <si>
    <t>474925f4-3872-4eb8-b482-f52c89db29a14829</t>
  </si>
  <si>
    <t>AW00021962</t>
  </si>
  <si>
    <t>fO9zDXWWLEKj1haLvHBQvQ==</t>
  </si>
  <si>
    <t>474925f4-3872-4eb8-b482-f52c89db29a14830</t>
  </si>
  <si>
    <t>AW00022199</t>
  </si>
  <si>
    <t>qBh0JEVcf0+catlH8scOJg==</t>
  </si>
  <si>
    <t>474925f4-3872-4eb8-b482-f52c89db29a14831</t>
  </si>
  <si>
    <t>AW00022908</t>
  </si>
  <si>
    <t>E/RH6IDX/UC9boui/uDW0w==</t>
  </si>
  <si>
    <t>474925f4-3872-4eb8-b482-f52c89db29a14832</t>
  </si>
  <si>
    <t>AW00022919</t>
  </si>
  <si>
    <t>ai5/ffzgQUqs9BDVGpq5Yg==</t>
  </si>
  <si>
    <t>474925f4-3872-4eb8-b482-f52c89db29a14833</t>
  </si>
  <si>
    <t>AW00023103</t>
  </si>
  <si>
    <t>B9cJUkxwuky/rabUNaraPA==</t>
  </si>
  <si>
    <t>474925f4-3872-4eb8-b482-f52c89db29a14834</t>
  </si>
  <si>
    <t>AW00023414</t>
  </si>
  <si>
    <t>u/n5v0zIYUOa6X4LwncnKg==</t>
  </si>
  <si>
    <t>474925f4-3872-4eb8-b482-f52c89db29a14835</t>
  </si>
  <si>
    <t>AW00023420</t>
  </si>
  <si>
    <t>++E/a8Osd0OYNos5vrCsQQ==</t>
  </si>
  <si>
    <t>474925f4-3872-4eb8-b482-f52c89db29a14836</t>
  </si>
  <si>
    <t>AW00023428</t>
  </si>
  <si>
    <t>Gjq8vfEO2kW9LWVa2u0F8w==</t>
  </si>
  <si>
    <t>474925f4-3872-4eb8-b482-f52c89db29a14837</t>
  </si>
  <si>
    <t>AW00023576</t>
  </si>
  <si>
    <t>/I6DjYHwrES7HNcr7tX35Q==</t>
  </si>
  <si>
    <t>474925f4-3872-4eb8-b482-f52c89db29a14838</t>
  </si>
  <si>
    <t>AW00024885</t>
  </si>
  <si>
    <t>ft1Z882c7Em13WCUyQL6NA==</t>
  </si>
  <si>
    <t>474925f4-3872-4eb8-b482-f52c89db29a14839</t>
  </si>
  <si>
    <t>AW00024901</t>
  </si>
  <si>
    <t>q4t2VfE/pUKBPa2OZDjBLA==</t>
  </si>
  <si>
    <t>474925f4-3872-4eb8-b482-f52c89db29a14840</t>
  </si>
  <si>
    <t>AW00025031</t>
  </si>
  <si>
    <t>dtwfnmLfrEOt+NnmqJJ2Yw==</t>
  </si>
  <si>
    <t>474925f4-3872-4eb8-b482-f52c89db29a14841</t>
  </si>
  <si>
    <t>AW00025235</t>
  </si>
  <si>
    <t>lwBqWEp83EqAYvaGk8y29g==</t>
  </si>
  <si>
    <t>474925f4-3872-4eb8-b482-f52c89db29a14842</t>
  </si>
  <si>
    <t>AW00026019</t>
  </si>
  <si>
    <t>HSmCElvLNkahVBpSXc98PQ==</t>
  </si>
  <si>
    <t>474925f4-3872-4eb8-b482-f52c89db29a14843</t>
  </si>
  <si>
    <t>AW00026022</t>
  </si>
  <si>
    <t>rIJHnb2BVEash6mRB8TTdg==</t>
  </si>
  <si>
    <t>474925f4-3872-4eb8-b482-f52c89db29a14844</t>
  </si>
  <si>
    <t>AW00026785</t>
  </si>
  <si>
    <t>K9PObyFS30GHBap0PEeV/A==</t>
  </si>
  <si>
    <t>474925f4-3872-4eb8-b482-f52c89db29a14845</t>
  </si>
  <si>
    <t>AW00027512</t>
  </si>
  <si>
    <t>KdX/sgtmW0KFX5Ie0GxR7g==</t>
  </si>
  <si>
    <t>474925f4-3872-4eb8-b482-f52c89db29a14846</t>
  </si>
  <si>
    <t>AW00027584</t>
  </si>
  <si>
    <t>NoycvY1MsECngWgpvLw2Dw==</t>
  </si>
  <si>
    <t>474925f4-3872-4eb8-b482-f52c89db29a14847</t>
  </si>
  <si>
    <t>AW00027688</t>
  </si>
  <si>
    <t>DaUWHSa6akunJmCCdP7UCw==</t>
  </si>
  <si>
    <t>474925f4-3872-4eb8-b482-f52c89db29a14848</t>
  </si>
  <si>
    <t>AW00028108</t>
  </si>
  <si>
    <t>zDV1jyGXu0aqyrHSczfWlQ==</t>
  </si>
  <si>
    <t>474925f4-3872-4eb8-b482-f52c89db29a14849</t>
  </si>
  <si>
    <t>AW00028486</t>
  </si>
  <si>
    <t>77FS1JSfWUGDZKNMM6Llkg==</t>
  </si>
  <si>
    <t>474925f4-3872-4eb8-b482-f52c89db29a14850</t>
  </si>
  <si>
    <t>AW00029189</t>
  </si>
  <si>
    <t>zTwdOeRqC0eLO+uOWiS3ug==</t>
  </si>
  <si>
    <t>474925f4-3872-4eb8-b482-f52c89db29a14851</t>
  </si>
  <si>
    <t>AW00029333</t>
  </si>
  <si>
    <t>6oZd3S9PlkWIjJlptixE/Q==</t>
  </si>
  <si>
    <t>474925f4-3872-4eb8-b482-f52c89db29a14852</t>
  </si>
  <si>
    <t>AW00029462</t>
  </si>
  <si>
    <t>74xTOTUvNESnt9cxPydnNw==</t>
  </si>
  <si>
    <t>474925f4-3872-4eb8-b482-f52c89db29a14853</t>
  </si>
  <si>
    <t>AW00011028</t>
  </si>
  <si>
    <t>7UhTKEW7pEeOJAGvxZ5YLQ==</t>
  </si>
  <si>
    <t>474925f4-3872-4eb8-b482-f52c89db29a14854</t>
  </si>
  <si>
    <t>AW00011123</t>
  </si>
  <si>
    <t>DslA5A42aESAgggjVjBIDQ==</t>
  </si>
  <si>
    <t>474925f4-3872-4eb8-b482-f52c89db29a14855</t>
  </si>
  <si>
    <t>AW00011991</t>
  </si>
  <si>
    <t>qnMfiqD3PEKdcgRuwXdTwQ==</t>
  </si>
  <si>
    <t>474925f4-3872-4eb8-b482-f52c89db29a14856</t>
  </si>
  <si>
    <t>AW00012035</t>
  </si>
  <si>
    <t>0esOjTsMxkGcVZgWIeh9JQ==</t>
  </si>
  <si>
    <t>474925f4-3872-4eb8-b482-f52c89db29a14857</t>
  </si>
  <si>
    <t>AW00012341</t>
  </si>
  <si>
    <t>dE+lP/OV1UmphA68JCnP+A==</t>
  </si>
  <si>
    <t>474925f4-3872-4eb8-b482-f52c89db29a14858</t>
  </si>
  <si>
    <t>AW00012579</t>
  </si>
  <si>
    <t>cDJ1wMVOeUe/rALCa8o1bA==</t>
  </si>
  <si>
    <t>474925f4-3872-4eb8-b482-f52c89db29a14859</t>
  </si>
  <si>
    <t>AW00012683</t>
  </si>
  <si>
    <t>YDe/btDYLEizGGWi3897+A==</t>
  </si>
  <si>
    <t>474925f4-3872-4eb8-b482-f52c89db29a14860</t>
  </si>
  <si>
    <t>AW00012992</t>
  </si>
  <si>
    <t>qBvfG6LNXUWnlunup1Q2zA==</t>
  </si>
  <si>
    <t>474925f4-3872-4eb8-b482-f52c89db29a14861</t>
  </si>
  <si>
    <t>AW00013007</t>
  </si>
  <si>
    <t>EToG9vBXpkep36T2Z5ECCA==</t>
  </si>
  <si>
    <t>474925f4-3872-4eb8-b482-f52c89db29a14862</t>
  </si>
  <si>
    <t>AW00013024</t>
  </si>
  <si>
    <t>/twINxqBjEG4bKEI8yHONA==</t>
  </si>
  <si>
    <t>474925f4-3872-4eb8-b482-f52c89db29a14863</t>
  </si>
  <si>
    <t>AW00013114</t>
  </si>
  <si>
    <t>NDGXP1aXzkmatD56VerAmQ==</t>
  </si>
  <si>
    <t>474925f4-3872-4eb8-b482-f52c89db29a14864</t>
  </si>
  <si>
    <t>AW00013127</t>
  </si>
  <si>
    <t>dL5ilU8S00+RVWk+R9TLNQ==</t>
  </si>
  <si>
    <t>474925f4-3872-4eb8-b482-f52c89db29a14865</t>
  </si>
  <si>
    <t>AW00014069</t>
  </si>
  <si>
    <t>iVMCXxwph0GZxgiptzROeA==</t>
  </si>
  <si>
    <t>474925f4-3872-4eb8-b482-f52c89db29a14866</t>
  </si>
  <si>
    <t>AW00014132</t>
  </si>
  <si>
    <t>Du3CbqndDkCQQRcg2LrNPA==</t>
  </si>
  <si>
    <t>474925f4-3872-4eb8-b482-f52c89db29a14867</t>
  </si>
  <si>
    <t>AW00014215</t>
  </si>
  <si>
    <t>BtDCaHm2wESxhQbRJTHclw==</t>
  </si>
  <si>
    <t>474925f4-3872-4eb8-b482-f52c89db29a14868</t>
  </si>
  <si>
    <t>AW00014223</t>
  </si>
  <si>
    <t>CoD7cKJbUU6VTbjey2zqGA==</t>
  </si>
  <si>
    <t>474925f4-3872-4eb8-b482-f52c89db29a14869</t>
  </si>
  <si>
    <t>AW00014233</t>
  </si>
  <si>
    <t>zVbvGEMeXE+MsYc7lhBCsA==</t>
  </si>
  <si>
    <t>474925f4-3872-4eb8-b482-f52c89db29a14870</t>
  </si>
  <si>
    <t>AW00015042</t>
  </si>
  <si>
    <t>rj+HMk+GEkCZFYmaBohCYw==</t>
  </si>
  <si>
    <t>474925f4-3872-4eb8-b482-f52c89db29a14871</t>
  </si>
  <si>
    <t>AW00015120</t>
  </si>
  <si>
    <t>E2nCOfwLIkyQpncpYohaig==</t>
  </si>
  <si>
    <t>474925f4-3872-4eb8-b482-f52c89db29a14872</t>
  </si>
  <si>
    <t>AW00015184</t>
  </si>
  <si>
    <t>nVdDex4Zn0uBCoiDhP2s1Q==</t>
  </si>
  <si>
    <t>474925f4-3872-4eb8-b482-f52c89db29a14873</t>
  </si>
  <si>
    <t>AW00015578</t>
  </si>
  <si>
    <t>Z25DHc5sFk+nG8okbmCDiQ==</t>
  </si>
  <si>
    <t>474925f4-3872-4eb8-b482-f52c89db29a14874</t>
  </si>
  <si>
    <t>AW00015764</t>
  </si>
  <si>
    <t>MGyjHh6dXEiuRqgAIAcu4A==</t>
  </si>
  <si>
    <t>474925f4-3872-4eb8-b482-f52c89db29a14875</t>
  </si>
  <si>
    <t>AW00016023</t>
  </si>
  <si>
    <t>MMYi7dx5kUGqLeSPhNZiRw==</t>
  </si>
  <si>
    <t>474925f4-3872-4eb8-b482-f52c89db29a14876</t>
  </si>
  <si>
    <t>AW00016162</t>
  </si>
  <si>
    <t>P0t+/1RSA0+8X4pJf5RqGA==</t>
  </si>
  <si>
    <t>474925f4-3872-4eb8-b482-f52c89db29a14877</t>
  </si>
  <si>
    <t>AW00016165</t>
  </si>
  <si>
    <t>8ffEveDRtkScaQYiV0Gh8A==</t>
  </si>
  <si>
    <t>474925f4-3872-4eb8-b482-f52c89db29a14878</t>
  </si>
  <si>
    <t>AW00016181</t>
  </si>
  <si>
    <t>fjxSvUcD2k2be4l1D7n5jw==</t>
  </si>
  <si>
    <t>474925f4-3872-4eb8-b482-f52c89db29a14879</t>
  </si>
  <si>
    <t>AW00016615</t>
  </si>
  <si>
    <t>ZYC3B5tNvUGEm+6YpM188A==</t>
  </si>
  <si>
    <t>474925f4-3872-4eb8-b482-f52c89db29a14880</t>
  </si>
  <si>
    <t>AW00016927</t>
  </si>
  <si>
    <t>JQuNGRScS0az4OzLruuIBw==</t>
  </si>
  <si>
    <t>474925f4-3872-4eb8-b482-f52c89db29a14881</t>
  </si>
  <si>
    <t>AW00017232</t>
  </si>
  <si>
    <t>QiYrldlNf0yMXAWxr55wpg==</t>
  </si>
  <si>
    <t>474925f4-3872-4eb8-b482-f52c89db29a14882</t>
  </si>
  <si>
    <t>AW00017257</t>
  </si>
  <si>
    <t>ycdsghqmfEuXNiepZAizyQ==</t>
  </si>
  <si>
    <t>474925f4-3872-4eb8-b482-f52c89db29a14883</t>
  </si>
  <si>
    <t>AW00017298</t>
  </si>
  <si>
    <t>NgVHPNXvHEeirxl40tnIqg==</t>
  </si>
  <si>
    <t>474925f4-3872-4eb8-b482-f52c89db29a14884</t>
  </si>
  <si>
    <t>AW00017479</t>
  </si>
  <si>
    <t>8hE20XInsEKGvkYmunro1Q==</t>
  </si>
  <si>
    <t>474925f4-3872-4eb8-b482-f52c89db29a14885</t>
  </si>
  <si>
    <t>AW00018303</t>
  </si>
  <si>
    <t>ZeNAHO4Xy02uQ4uEJ0/zwA==</t>
  </si>
  <si>
    <t>474925f4-3872-4eb8-b482-f52c89db29a14886</t>
  </si>
  <si>
    <t>AW00018308</t>
  </si>
  <si>
    <t>bq4Hh8MYc0WoCh1t7vxVxw==</t>
  </si>
  <si>
    <t>474925f4-3872-4eb8-b482-f52c89db29a14887</t>
  </si>
  <si>
    <t>AW00018466</t>
  </si>
  <si>
    <t>pKxb9EwJckunqNImaJKwFg==</t>
  </si>
  <si>
    <t>474925f4-3872-4eb8-b482-f52c89db29a14888</t>
  </si>
  <si>
    <t>AW00018725</t>
  </si>
  <si>
    <t>gdL+6YWxlEm5UiriCLHcaQ==</t>
  </si>
  <si>
    <t>474925f4-3872-4eb8-b482-f52c89db29a14889</t>
  </si>
  <si>
    <t>AW00018740</t>
  </si>
  <si>
    <t>wGR79t1dtUe/jb01nIF26g==</t>
  </si>
  <si>
    <t>474925f4-3872-4eb8-b482-f52c89db29a14890</t>
  </si>
  <si>
    <t>AW00018742</t>
  </si>
  <si>
    <t>jvGoJi9p1UCqBXWiliKSkA==</t>
  </si>
  <si>
    <t>474925f4-3872-4eb8-b482-f52c89db29a14891</t>
  </si>
  <si>
    <t>AW00018766</t>
  </si>
  <si>
    <t>rCr8hBnrU0mInXSsUQOzCw==</t>
  </si>
  <si>
    <t>474925f4-3872-4eb8-b482-f52c89db29a14892</t>
  </si>
  <si>
    <t>AW00019962</t>
  </si>
  <si>
    <t>NMZ3cOPfoEKLRG/byT9t4Q==</t>
  </si>
  <si>
    <t>474925f4-3872-4eb8-b482-f52c89db29a14893</t>
  </si>
  <si>
    <t>AW00020450</t>
  </si>
  <si>
    <t>toBFJykWoUqxdejLcXo0BQ==</t>
  </si>
  <si>
    <t>474925f4-3872-4eb8-b482-f52c89db29a14894</t>
  </si>
  <si>
    <t>AW00020456</t>
  </si>
  <si>
    <t>9cDXYdwmXEqhOENuJRjLsg==</t>
  </si>
  <si>
    <t>474925f4-3872-4eb8-b482-f52c89db29a14895</t>
  </si>
  <si>
    <t>AW00020602</t>
  </si>
  <si>
    <t>gRTFN8wYs02MU00N8NKPGQ==</t>
  </si>
  <si>
    <t>474925f4-3872-4eb8-b482-f52c89db29a14896</t>
  </si>
  <si>
    <t>AW00020988</t>
  </si>
  <si>
    <t>h77BPat3b0iROQcvrQ21ng==</t>
  </si>
  <si>
    <t>474925f4-3872-4eb8-b482-f52c89db29a14897</t>
  </si>
  <si>
    <t>AW00021225</t>
  </si>
  <si>
    <t>sR0PljP670ekr+zTSCijgw==</t>
  </si>
  <si>
    <t>474925f4-3872-4eb8-b482-f52c89db29a14898</t>
  </si>
  <si>
    <t>AW00021555</t>
  </si>
  <si>
    <t>ClckYmUIM0m+jA8Vi+JCXA==</t>
  </si>
  <si>
    <t>474925f4-3872-4eb8-b482-f52c89db29a14899</t>
  </si>
  <si>
    <t>AW00021973</t>
  </si>
  <si>
    <t>Wdx/1edadk27ZQlfvSxt0Q==</t>
  </si>
  <si>
    <t>474925f4-3872-4eb8-b482-f52c89db29a14900</t>
  </si>
  <si>
    <t>AW00021995</t>
  </si>
  <si>
    <t>s1d6R6a2OkCakZ/O2Dl94A==</t>
  </si>
  <si>
    <t>474925f4-3872-4eb8-b482-f52c89db29a14901</t>
  </si>
  <si>
    <t>AW00022213</t>
  </si>
  <si>
    <t>Do+HZeMnLUqAigdxf2+Cbg==</t>
  </si>
  <si>
    <t>474925f4-3872-4eb8-b482-f52c89db29a14902</t>
  </si>
  <si>
    <t>AW00022855</t>
  </si>
  <si>
    <t>R61Tj+dUHUuEU3lEqY/tiA==</t>
  </si>
  <si>
    <t>474925f4-3872-4eb8-b482-f52c89db29a14903</t>
  </si>
  <si>
    <t>AW00022986</t>
  </si>
  <si>
    <t>tjbcRYngdUKnS4HcWe+L/Q==</t>
  </si>
  <si>
    <t>474925f4-3872-4eb8-b482-f52c89db29a14904</t>
  </si>
  <si>
    <t>AW00023085</t>
  </si>
  <si>
    <t>abs7/enNgUefiRanaCXFpg==</t>
  </si>
  <si>
    <t>474925f4-3872-4eb8-b482-f52c89db29a14905</t>
  </si>
  <si>
    <t>AW00023332</t>
  </si>
  <si>
    <t>m7D6ByyQQEKeo29oQ+BsBA==</t>
  </si>
  <si>
    <t>474925f4-3872-4eb8-b482-f52c89db29a14906</t>
  </si>
  <si>
    <t>AW00023424</t>
  </si>
  <si>
    <t>G+UBuCL6qUK9Qr1sF4WFCw==</t>
  </si>
  <si>
    <t>474925f4-3872-4eb8-b482-f52c89db29a14907</t>
  </si>
  <si>
    <t>AW00023432</t>
  </si>
  <si>
    <t>P3udWjgge0mYScYLcWLvsg==</t>
  </si>
  <si>
    <t>474925f4-3872-4eb8-b482-f52c89db29a14908</t>
  </si>
  <si>
    <t>AW00023523</t>
  </si>
  <si>
    <t>mIjatHfXbUqhI708Xe6UPA==</t>
  </si>
  <si>
    <t>474925f4-3872-4eb8-b482-f52c89db29a14909</t>
  </si>
  <si>
    <t>AW00023537</t>
  </si>
  <si>
    <t>xOZYf3w4Dk+1ZMb9iXhGNw==</t>
  </si>
  <si>
    <t>474925f4-3872-4eb8-b482-f52c89db29a14910</t>
  </si>
  <si>
    <t>AW00023546</t>
  </si>
  <si>
    <t>JQ14+7nvCEW1OnYdjOFAMA==</t>
  </si>
  <si>
    <t>474925f4-3872-4eb8-b482-f52c89db29a14911</t>
  </si>
  <si>
    <t>AW00023547</t>
  </si>
  <si>
    <t>QW6NjvUPYkaXsNxV1KiKxg==</t>
  </si>
  <si>
    <t>474925f4-3872-4eb8-b482-f52c89db29a14912</t>
  </si>
  <si>
    <t>AW00023562</t>
  </si>
  <si>
    <t>+aFHKKV/HkKNlI5EBKJ8JA==</t>
  </si>
  <si>
    <t>474925f4-3872-4eb8-b482-f52c89db29a14913</t>
  </si>
  <si>
    <t>AW00024470</t>
  </si>
  <si>
    <t>RJMRqiYCz0eeplKmRIkbUA==</t>
  </si>
  <si>
    <t>474925f4-3872-4eb8-b482-f52c89db29a14914</t>
  </si>
  <si>
    <t>AW00025053</t>
  </si>
  <si>
    <t>fkQVgvdXX02GywwObuTLdQ==</t>
  </si>
  <si>
    <t>474925f4-3872-4eb8-b482-f52c89db29a14915</t>
  </si>
  <si>
    <t>AW00025123</t>
  </si>
  <si>
    <t>k6QxCBzj4UGk7BhDHDLTVw==</t>
  </si>
  <si>
    <t>474925f4-3872-4eb8-b482-f52c89db29a14916</t>
  </si>
  <si>
    <t>AW00025716</t>
  </si>
  <si>
    <t>HCiJe0bXtUSikzmT9/KQyQ==</t>
  </si>
  <si>
    <t>474925f4-3872-4eb8-b482-f52c89db29a14917</t>
  </si>
  <si>
    <t>AW00025949</t>
  </si>
  <si>
    <t>5sQ8z6jIMEe2ep7oNy0lRg==</t>
  </si>
  <si>
    <t>474925f4-3872-4eb8-b482-f52c89db29a14918</t>
  </si>
  <si>
    <t>AW00026162</t>
  </si>
  <si>
    <t>MrLmCBQIhEewiEEf9bEXyA==</t>
  </si>
  <si>
    <t>474925f4-3872-4eb8-b482-f52c89db29a14919</t>
  </si>
  <si>
    <t>AW00026559</t>
  </si>
  <si>
    <t>np8+6WA0UkiYK9HaisSZ5w==</t>
  </si>
  <si>
    <t>474925f4-3872-4eb8-b482-f52c89db29a14920</t>
  </si>
  <si>
    <t>AW00027483</t>
  </si>
  <si>
    <t>u+VJh/vRg0WNCJlvF4ABqA==</t>
  </si>
  <si>
    <t>474925f4-3872-4eb8-b482-f52c89db29a14921</t>
  </si>
  <si>
    <t>AW00027497</t>
  </si>
  <si>
    <t>ou2uGqB9lkav06JaFLXxug==</t>
  </si>
  <si>
    <t>474925f4-3872-4eb8-b482-f52c89db29a14922</t>
  </si>
  <si>
    <t>AW00027703</t>
  </si>
  <si>
    <t>oqLjM/Ao10CSFwzZ/trh7w==</t>
  </si>
  <si>
    <t>474925f4-3872-4eb8-b482-f52c89db29a14923</t>
  </si>
  <si>
    <t>AW00027719</t>
  </si>
  <si>
    <t>DLzN/gn9bEOz6NcyCMgmng==</t>
  </si>
  <si>
    <t>474925f4-3872-4eb8-b482-f52c89db29a14924</t>
  </si>
  <si>
    <t>AW00027976</t>
  </si>
  <si>
    <t>XGeUm/ZMaUCjRjnf/PEDQw==</t>
  </si>
  <si>
    <t>474925f4-3872-4eb8-b482-f52c89db29a14925</t>
  </si>
  <si>
    <t>AW00029300</t>
  </si>
  <si>
    <t>Uxy7bzQXOEiQRQ1Q81dl2A==</t>
  </si>
  <si>
    <t>474925f4-3872-4eb8-b482-f52c89db29a14926</t>
  </si>
  <si>
    <t>AW00029301</t>
  </si>
  <si>
    <t>Cutwyzyr0E6Num/tyIfvqw==</t>
  </si>
  <si>
    <t>474925f4-3872-4eb8-b482-f52c89db29a14927</t>
  </si>
  <si>
    <t>AW00011034</t>
  </si>
  <si>
    <t>ki0c/2eXtEuQjrZJloFrjw==</t>
  </si>
  <si>
    <t>474925f4-3872-4eb8-b482-f52c89db29a14928</t>
  </si>
  <si>
    <t>AW00011146</t>
  </si>
  <si>
    <t>gjdfJYP9HEmXReSxW+eOKg==</t>
  </si>
  <si>
    <t>474925f4-3872-4eb8-b482-f52c89db29a14929</t>
  </si>
  <si>
    <t>AW00011367</t>
  </si>
  <si>
    <t>as/vlHheRUammDRN3WeJPQ==</t>
  </si>
  <si>
    <t>474925f4-3872-4eb8-b482-f52c89db29a14930</t>
  </si>
  <si>
    <t>AW00011370</t>
  </si>
  <si>
    <t>mdq6xSB0F0WYikWkeQOQMw==</t>
  </si>
  <si>
    <t>474925f4-3872-4eb8-b482-f52c89db29a14931</t>
  </si>
  <si>
    <t>AW00011461</t>
  </si>
  <si>
    <t>ekkhvlsi5U6pW2gBCspMPg==</t>
  </si>
  <si>
    <t>474925f4-3872-4eb8-b482-f52c89db29a14932</t>
  </si>
  <si>
    <t>AW00012038</t>
  </si>
  <si>
    <t>EOfjvJkAOESH0r5WO2ruHQ==</t>
  </si>
  <si>
    <t>474925f4-3872-4eb8-b482-f52c89db29a14933</t>
  </si>
  <si>
    <t>AW00012253</t>
  </si>
  <si>
    <t>vyr7hhbnQ0+B6R2cQZn+Mg==</t>
  </si>
  <si>
    <t>474925f4-3872-4eb8-b482-f52c89db29a14934</t>
  </si>
  <si>
    <t>AW00012582</t>
  </si>
  <si>
    <t>9WbZSkwIjUCQTXQlPFDlgQ==</t>
  </si>
  <si>
    <t>474925f4-3872-4eb8-b482-f52c89db29a14935</t>
  </si>
  <si>
    <t>AW00012587</t>
  </si>
  <si>
    <t>zKoZ+rL/mUCmkLjAW14w9A==</t>
  </si>
  <si>
    <t>474925f4-3872-4eb8-b482-f52c89db29a14936</t>
  </si>
  <si>
    <t>AW00013004</t>
  </si>
  <si>
    <t>5zvcF5M8gEKQl1cMXWmXww==</t>
  </si>
  <si>
    <t>474925f4-3872-4eb8-b482-f52c89db29a14937</t>
  </si>
  <si>
    <t>AW00013046</t>
  </si>
  <si>
    <t>HVu1x3BbB0uhjLi+nWKbRQ==</t>
  </si>
  <si>
    <t>474925f4-3872-4eb8-b482-f52c89db29a14938</t>
  </si>
  <si>
    <t>AW00013089</t>
  </si>
  <si>
    <t>cqjcuZfDC0ufwCn9q0T7aA==</t>
  </si>
  <si>
    <t>474925f4-3872-4eb8-b482-f52c89db29a14939</t>
  </si>
  <si>
    <t>AW00013090</t>
  </si>
  <si>
    <t>J5oD3yoLaEeqhERMfwIlFg==</t>
  </si>
  <si>
    <t>474925f4-3872-4eb8-b482-f52c89db29a14940</t>
  </si>
  <si>
    <t>AW00013121</t>
  </si>
  <si>
    <t>AUZgPfEFPkqwkjRKbee3VQ==</t>
  </si>
  <si>
    <t>474925f4-3872-4eb8-b482-f52c89db29a14941</t>
  </si>
  <si>
    <t>AW00013149</t>
  </si>
  <si>
    <t>nBAsLtATfUClRGQVsTfOYg==</t>
  </si>
  <si>
    <t>474925f4-3872-4eb8-b482-f52c89db29a14942</t>
  </si>
  <si>
    <t>AW00013633</t>
  </si>
  <si>
    <t>mYauCnyD4UKaXW3GBdm9Pg==</t>
  </si>
  <si>
    <t>474925f4-3872-4eb8-b482-f52c89db29a14943</t>
  </si>
  <si>
    <t>AW00013996</t>
  </si>
  <si>
    <t>bE3U7Z1da0SLeoEZH1ssZQ==</t>
  </si>
  <si>
    <t>474925f4-3872-4eb8-b482-f52c89db29a14944</t>
  </si>
  <si>
    <t>AW00014048</t>
  </si>
  <si>
    <t>XpB2SwDteEa5jTfqRZWSUQ==</t>
  </si>
  <si>
    <t>474925f4-3872-4eb8-b482-f52c89db29a14945</t>
  </si>
  <si>
    <t>AW00014066</t>
  </si>
  <si>
    <t>MuraTOTxEki5YQAFcNyoDg==</t>
  </si>
  <si>
    <t>474925f4-3872-4eb8-b482-f52c89db29a14946</t>
  </si>
  <si>
    <t>AW00014074</t>
  </si>
  <si>
    <t>EtQ8H+TP8EW9M8FhEQ4zwg==</t>
  </si>
  <si>
    <t>474925f4-3872-4eb8-b482-f52c89db29a14947</t>
  </si>
  <si>
    <t>AW00014299</t>
  </si>
  <si>
    <t>rzn414625kyV7DZDz0otgA==</t>
  </si>
  <si>
    <t>474925f4-3872-4eb8-b482-f52c89db29a14948</t>
  </si>
  <si>
    <t>AW00014666</t>
  </si>
  <si>
    <t>6xQLeVdMAkCdQW8AGGaUmQ==</t>
  </si>
  <si>
    <t>474925f4-3872-4eb8-b482-f52c89db29a14949</t>
  </si>
  <si>
    <t>AW00014855</t>
  </si>
  <si>
    <t>EBZet3NgpUObPXHeinhpKw==</t>
  </si>
  <si>
    <t>474925f4-3872-4eb8-b482-f52c89db29a14950</t>
  </si>
  <si>
    <t>AW00015128</t>
  </si>
  <si>
    <t>cq7OPEf/mUaJ823g0OK5gw==</t>
  </si>
  <si>
    <t>474925f4-3872-4eb8-b482-f52c89db29a14951</t>
  </si>
  <si>
    <t>AW00015241</t>
  </si>
  <si>
    <t>SYYslPr7b0an/wO/TIApew==</t>
  </si>
  <si>
    <t>474925f4-3872-4eb8-b482-f52c89db29a14952</t>
  </si>
  <si>
    <t>AW00015439</t>
  </si>
  <si>
    <t>28rT19dRKkGgoX/8WMCxVw==</t>
  </si>
  <si>
    <t>474925f4-3872-4eb8-b482-f52c89db29a14953</t>
  </si>
  <si>
    <t>AW00015807</t>
  </si>
  <si>
    <t>cKMPAXEYekCbB6i5uPUJxQ==</t>
  </si>
  <si>
    <t>474925f4-3872-4eb8-b482-f52c89db29a14954</t>
  </si>
  <si>
    <t>AW00016025</t>
  </si>
  <si>
    <t>1/JUepIImE+Tj0Kw/G2vWA==</t>
  </si>
  <si>
    <t>474925f4-3872-4eb8-b482-f52c89db29a14955</t>
  </si>
  <si>
    <t>AW00016026</t>
  </si>
  <si>
    <t>k7FbGUA1VkaisEmQ0h4+cg==</t>
  </si>
  <si>
    <t>474925f4-3872-4eb8-b482-f52c89db29a14956</t>
  </si>
  <si>
    <t>AW00016173</t>
  </si>
  <si>
    <t>PxuvaWNKFEy+REuLq0/dlw==</t>
  </si>
  <si>
    <t>474925f4-3872-4eb8-b482-f52c89db29a14957</t>
  </si>
  <si>
    <t>AW00017256</t>
  </si>
  <si>
    <t>LrgqNngjtESmlizL8PgCAg==</t>
  </si>
  <si>
    <t>474925f4-3872-4eb8-b482-f52c89db29a14958</t>
  </si>
  <si>
    <t>AW00017731</t>
  </si>
  <si>
    <t>3vwossFz7kmExL6htS+agA==</t>
  </si>
  <si>
    <t>474925f4-3872-4eb8-b482-f52c89db29a14959</t>
  </si>
  <si>
    <t>AW00018217</t>
  </si>
  <si>
    <t>0Cmas06D8UO37mDHhwBp3Q==</t>
  </si>
  <si>
    <t>474925f4-3872-4eb8-b482-f52c89db29a14960</t>
  </si>
  <si>
    <t>AW00018461</t>
  </si>
  <si>
    <t>Qli5y08djkuKtu1852lFiA==</t>
  </si>
  <si>
    <t>474925f4-3872-4eb8-b482-f52c89db29a14961</t>
  </si>
  <si>
    <t>AW00019268</t>
  </si>
  <si>
    <t>tvE2s4d1GEGkwCCmmVRY6A==</t>
  </si>
  <si>
    <t>474925f4-3872-4eb8-b482-f52c89db29a14962</t>
  </si>
  <si>
    <t>AW00019566</t>
  </si>
  <si>
    <t>l8KQXlOAK0qeyzLgyowwkw==</t>
  </si>
  <si>
    <t>474925f4-3872-4eb8-b482-f52c89db29a14963</t>
  </si>
  <si>
    <t>AW00019600</t>
  </si>
  <si>
    <t>N3KBZNUpUEKiSkJ5oN8WmA==</t>
  </si>
  <si>
    <t>474925f4-3872-4eb8-b482-f52c89db29a14964</t>
  </si>
  <si>
    <t>AW00019630</t>
  </si>
  <si>
    <t>eCeibUHNok6mhs23r6kcHg==</t>
  </si>
  <si>
    <t>474925f4-3872-4eb8-b482-f52c89db29a14965</t>
  </si>
  <si>
    <t>AW00019673</t>
  </si>
  <si>
    <t>NVKOVyvq4U6yZ69sOHh+Ag==</t>
  </si>
  <si>
    <t>474925f4-3872-4eb8-b482-f52c89db29a14966</t>
  </si>
  <si>
    <t>AW00019766</t>
  </si>
  <si>
    <t>jqPI7LRrxUaGvIG3/hSoNA==</t>
  </si>
  <si>
    <t>474925f4-3872-4eb8-b482-f52c89db29a14967</t>
  </si>
  <si>
    <t>AW00019970</t>
  </si>
  <si>
    <t>kU8TyznJC0uEDd5dPiIaiw==</t>
  </si>
  <si>
    <t>474925f4-3872-4eb8-b482-f52c89db29a14968</t>
  </si>
  <si>
    <t>AW00020258</t>
  </si>
  <si>
    <t>Mxt+jAv1CUuiGHC0K3Y/3g==</t>
  </si>
  <si>
    <t>474925f4-3872-4eb8-b482-f52c89db29a14969</t>
  </si>
  <si>
    <t>AW00020614</t>
  </si>
  <si>
    <t>ivHZz3G+n0+tmoOXt0kAtA==</t>
  </si>
  <si>
    <t>474925f4-3872-4eb8-b482-f52c89db29a14970</t>
  </si>
  <si>
    <t>AW00020822</t>
  </si>
  <si>
    <t>O+ir+I5AFkCMhspnV0vHEQ==</t>
  </si>
  <si>
    <t>474925f4-3872-4eb8-b482-f52c89db29a14971</t>
  </si>
  <si>
    <t>AW00020993</t>
  </si>
  <si>
    <t>unbgumrh/U2flGQbimmiog==</t>
  </si>
  <si>
    <t>474925f4-3872-4eb8-b482-f52c89db29a14972</t>
  </si>
  <si>
    <t>AW00021197</t>
  </si>
  <si>
    <t>5vTWiD/LaEOyq1YGxyxDtA==</t>
  </si>
  <si>
    <t>474925f4-3872-4eb8-b482-f52c89db29a14973</t>
  </si>
  <si>
    <t>AW00021202</t>
  </si>
  <si>
    <t>UdD6jt5jwUmYX5sWAXw+Ew==</t>
  </si>
  <si>
    <t>474925f4-3872-4eb8-b482-f52c89db29a14974</t>
  </si>
  <si>
    <t>AW00021376</t>
  </si>
  <si>
    <t>W5p9zPa2h0K7ltvwF//bcg==</t>
  </si>
  <si>
    <t>474925f4-3872-4eb8-b482-f52c89db29a14975</t>
  </si>
  <si>
    <t>AW00021888</t>
  </si>
  <si>
    <t>mpA5Kj1rU0CNk9PN18zU+A==</t>
  </si>
  <si>
    <t>474925f4-3872-4eb8-b482-f52c89db29a14976</t>
  </si>
  <si>
    <t>AW00021976</t>
  </si>
  <si>
    <t>3u5+SP62ZUasFyYZn0WR1Q==</t>
  </si>
  <si>
    <t>474925f4-3872-4eb8-b482-f52c89db29a14977</t>
  </si>
  <si>
    <t>AW00022002</t>
  </si>
  <si>
    <t>uw++T+6HokSAzmeGgWiZ8A==</t>
  </si>
  <si>
    <t>474925f4-3872-4eb8-b482-f52c89db29a14978</t>
  </si>
  <si>
    <t>AW00022031</t>
  </si>
  <si>
    <t>nAjc5i67REeFkIUr110Z7Q==</t>
  </si>
  <si>
    <t>474925f4-3872-4eb8-b482-f52c89db29a14979</t>
  </si>
  <si>
    <t>AW00022033</t>
  </si>
  <si>
    <t>oDmZk8+Yi0i691Nh6ikXdw==</t>
  </si>
  <si>
    <t>474925f4-3872-4eb8-b482-f52c89db29a14980</t>
  </si>
  <si>
    <t>AW00022409</t>
  </si>
  <si>
    <t>b+snc8rq3k+R0qnuoT5PWw==</t>
  </si>
  <si>
    <t>474925f4-3872-4eb8-b482-f52c89db29a14981</t>
  </si>
  <si>
    <t>AW00022847</t>
  </si>
  <si>
    <t>cszxh58+rkWdAgfwbCDRNw==</t>
  </si>
  <si>
    <t>474925f4-3872-4eb8-b482-f52c89db29a14982</t>
  </si>
  <si>
    <t>AW00022850</t>
  </si>
  <si>
    <t>4SZ7sI3ZPU++tbnsEGNAlA==</t>
  </si>
  <si>
    <t>474925f4-3872-4eb8-b482-f52c89db29a14983</t>
  </si>
  <si>
    <t>AW00022851</t>
  </si>
  <si>
    <t>K08y3e5D8kG+o5PYKOe2ug==</t>
  </si>
  <si>
    <t>474925f4-3872-4eb8-b482-f52c89db29a14984</t>
  </si>
  <si>
    <t>AW00023348</t>
  </si>
  <si>
    <t>GTgDnWMJp0q4mgFe1t3w8w==</t>
  </si>
  <si>
    <t>474925f4-3872-4eb8-b482-f52c89db29a14985</t>
  </si>
  <si>
    <t>AW00023408</t>
  </si>
  <si>
    <t>bwcaSZ6YJ0qn34jC8ys5Iw==</t>
  </si>
  <si>
    <t>474925f4-3872-4eb8-b482-f52c89db29a14986</t>
  </si>
  <si>
    <t>AW00023657</t>
  </si>
  <si>
    <t>RHz9hjDc00+I04AsutvUCg==</t>
  </si>
  <si>
    <t>474925f4-3872-4eb8-b482-f52c89db29a14987</t>
  </si>
  <si>
    <t>AW00024002</t>
  </si>
  <si>
    <t>V7CTGhLzKE63sqS8skEyjg==</t>
  </si>
  <si>
    <t>474925f4-3872-4eb8-b482-f52c89db29a14988</t>
  </si>
  <si>
    <t>AW00024244</t>
  </si>
  <si>
    <t>IAOazfdvREyshH5Aub9gKA==</t>
  </si>
  <si>
    <t>474925f4-3872-4eb8-b482-f52c89db29a14989</t>
  </si>
  <si>
    <t>AW00024303</t>
  </si>
  <si>
    <t>WmUyQkNn60OJJ5GPvsts7Q==</t>
  </si>
  <si>
    <t>474925f4-3872-4eb8-b482-f52c89db29a14990</t>
  </si>
  <si>
    <t>AW00025011</t>
  </si>
  <si>
    <t>ITOJJjKAnEOSMojQdSw2RQ==</t>
  </si>
  <si>
    <t>474925f4-3872-4eb8-b482-f52c89db29a14991</t>
  </si>
  <si>
    <t>AW00025113</t>
  </si>
  <si>
    <t>nmt6ut3kJUSQgJIJnjRnuQ==</t>
  </si>
  <si>
    <t>474925f4-3872-4eb8-b482-f52c89db29a14992</t>
  </si>
  <si>
    <t>AW00025217</t>
  </si>
  <si>
    <t>Wd7IXcNimE+wsgWDumlW8g==</t>
  </si>
  <si>
    <t>474925f4-3872-4eb8-b482-f52c89db29a14993</t>
  </si>
  <si>
    <t>AW00025555</t>
  </si>
  <si>
    <t>2TD3h9991k+Ywy21Fy+p6A==</t>
  </si>
  <si>
    <t>474925f4-3872-4eb8-b482-f52c89db29a14994</t>
  </si>
  <si>
    <t>AW00025708</t>
  </si>
  <si>
    <t>afaIdUBkqUOgccT9qJP40A==</t>
  </si>
  <si>
    <t>474925f4-3872-4eb8-b482-f52c89db29a14995</t>
  </si>
  <si>
    <t>AW00025810</t>
  </si>
  <si>
    <t>IV/PDke1IkiVNi7u8qfS1w==</t>
  </si>
  <si>
    <t>474925f4-3872-4eb8-b482-f52c89db29a14996</t>
  </si>
  <si>
    <t>AW00025819</t>
  </si>
  <si>
    <t>CrSEGV6nZk6EI4pF+iPQdg==</t>
  </si>
  <si>
    <t>474925f4-3872-4eb8-b482-f52c89db29a14997</t>
  </si>
  <si>
    <t>AW00025941</t>
  </si>
  <si>
    <t>ZYu3Wf5ysU2kqjZqUX2cTw==</t>
  </si>
  <si>
    <t>474925f4-3872-4eb8-b482-f52c89db29a14998</t>
  </si>
  <si>
    <t>AW00025944</t>
  </si>
  <si>
    <t>ItpUv1/+IE+3xWBX5qOH7A==</t>
  </si>
  <si>
    <t>474925f4-3872-4eb8-b482-f52c89db29a14999</t>
  </si>
  <si>
    <t>AW00025948</t>
  </si>
  <si>
    <t>Z35TRqeQxkGqQRvno4v6qw==</t>
  </si>
  <si>
    <t>474925f4-3872-4eb8-b482-f52c89db29a15000</t>
  </si>
  <si>
    <t>AW00026179</t>
  </si>
  <si>
    <t>hpifYx0PFEuvAl5P2tFQUg==</t>
  </si>
  <si>
    <t>474925f4-3872-4eb8-b482-f52c89db29a15001</t>
  </si>
  <si>
    <t>AW00026445</t>
  </si>
  <si>
    <t>DfkQYm2jNEWwVOAx6/Ecww==</t>
  </si>
  <si>
    <t>474925f4-3872-4eb8-b482-f52c89db29a15002</t>
  </si>
  <si>
    <t>AW00026568</t>
  </si>
  <si>
    <t>MxnKxlkM30+kKNfqmitqeA==</t>
  </si>
  <si>
    <t>474925f4-3872-4eb8-b482-f52c89db29a15003</t>
  </si>
  <si>
    <t>AW00027473</t>
  </si>
  <si>
    <t>+4sU3O0n6kas09CSD892Zw==</t>
  </si>
  <si>
    <t>474925f4-3872-4eb8-b482-f52c89db29a15004</t>
  </si>
  <si>
    <t>AW00028207</t>
  </si>
  <si>
    <t>CpNsv1CEgEWOx0HOXrbDdA==</t>
  </si>
  <si>
    <t>474925f4-3872-4eb8-b482-f52c89db29a15005</t>
  </si>
  <si>
    <t>AW00028306</t>
  </si>
  <si>
    <t>nqLGg4lSWUqTOhHNoKSCrQ==</t>
  </si>
  <si>
    <t>474925f4-3872-4eb8-b482-f52c89db29a15006</t>
  </si>
  <si>
    <t>AW00028327</t>
  </si>
  <si>
    <t>wl5DIE+rxkCwoBxd1ggz7w==</t>
  </si>
  <si>
    <t>474925f4-3872-4eb8-b482-f52c89db29a15007</t>
  </si>
  <si>
    <t>AW00029298</t>
  </si>
  <si>
    <t>Fz7dopZKgk+QAipKxzqYBQ==</t>
  </si>
  <si>
    <t>474925f4-3872-4eb8-b482-f52c89db29a15008</t>
  </si>
  <si>
    <t>AW00011047</t>
  </si>
  <si>
    <t>OnQTj6zarEmT8YGhjoo8RQ==</t>
  </si>
  <si>
    <t>474925f4-3872-4eb8-b482-f52c89db29a15009</t>
  </si>
  <si>
    <t>AW00011059</t>
  </si>
  <si>
    <t>bvsAzVHwnEuxRgxW+Uj5sA==</t>
  </si>
  <si>
    <t>474925f4-3872-4eb8-b482-f52c89db29a15010</t>
  </si>
  <si>
    <t>AW00011079</t>
  </si>
  <si>
    <t>4af90W20HkKYmE5UYzvSaQ==</t>
  </si>
  <si>
    <t>474925f4-3872-4eb8-b482-f52c89db29a15011</t>
  </si>
  <si>
    <t>AW00011755</t>
  </si>
  <si>
    <t>4R04RzFZhkWePAfQ9b0JHQ==</t>
  </si>
  <si>
    <t>474925f4-3872-4eb8-b482-f52c89db29a15012</t>
  </si>
  <si>
    <t>AW00012349</t>
  </si>
  <si>
    <t>dwiBMFSx2kih9n+l7eX9og==</t>
  </si>
  <si>
    <t>474925f4-3872-4eb8-b482-f52c89db29a15013</t>
  </si>
  <si>
    <t>AW00012993</t>
  </si>
  <si>
    <t>OoYA/cNShUK4J+/M+taHKg==</t>
  </si>
  <si>
    <t>474925f4-3872-4eb8-b482-f52c89db29a15014</t>
  </si>
  <si>
    <t>AW00013627</t>
  </si>
  <si>
    <t>P7h/VKDuwEa1oWVu2YENlQ==</t>
  </si>
  <si>
    <t>474925f4-3872-4eb8-b482-f52c89db29a15015</t>
  </si>
  <si>
    <t>AW00013964</t>
  </si>
  <si>
    <t>TYRDSTfPLkStlx0r4VapIA==</t>
  </si>
  <si>
    <t>474925f4-3872-4eb8-b482-f52c89db29a15016</t>
  </si>
  <si>
    <t>AW00014030</t>
  </si>
  <si>
    <t>cck62/lRW0Oi0bFEXg4SDg==</t>
  </si>
  <si>
    <t>474925f4-3872-4eb8-b482-f52c89db29a15017</t>
  </si>
  <si>
    <t>AW00014071</t>
  </si>
  <si>
    <t>CuxEwaxQkkWM43jVFY39Cw==</t>
  </si>
  <si>
    <t>474925f4-3872-4eb8-b482-f52c89db29a15018</t>
  </si>
  <si>
    <t>AW00014229</t>
  </si>
  <si>
    <t>upgdTJDAG0qgVRkIMyxGwA==</t>
  </si>
  <si>
    <t>474925f4-3872-4eb8-b482-f52c89db29a15019</t>
  </si>
  <si>
    <t>AW00014319</t>
  </si>
  <si>
    <t>4Ka63uYZwkG/fjfHYKcr/A==</t>
  </si>
  <si>
    <t>474925f4-3872-4eb8-b482-f52c89db29a15020</t>
  </si>
  <si>
    <t>AW00015209</t>
  </si>
  <si>
    <t>cY+4EcmRMEaCM9a3MKEmxg==</t>
  </si>
  <si>
    <t>474925f4-3872-4eb8-b482-f52c89db29a15021</t>
  </si>
  <si>
    <t>AW00015600</t>
  </si>
  <si>
    <t>vxyLComz802mNo0ndOQFnA==</t>
  </si>
  <si>
    <t>474925f4-3872-4eb8-b482-f52c89db29a15022</t>
  </si>
  <si>
    <t>AW00016172</t>
  </si>
  <si>
    <t>025l2oc16U6vMdU8sDtWxg==</t>
  </si>
  <si>
    <t>474925f4-3872-4eb8-b482-f52c89db29a15023</t>
  </si>
  <si>
    <t>AW00016176</t>
  </si>
  <si>
    <t>QE5OwXvOtkKgTMnDEt/OJA==</t>
  </si>
  <si>
    <t>474925f4-3872-4eb8-b482-f52c89db29a15024</t>
  </si>
  <si>
    <t>AW00016177</t>
  </si>
  <si>
    <t>NYRymOSj4kiHA9aS1lcVhw==</t>
  </si>
  <si>
    <t>474925f4-3872-4eb8-b482-f52c89db29a15025</t>
  </si>
  <si>
    <t>AW00016674</t>
  </si>
  <si>
    <t>Di+L0FwjS0OwqzzlM+3uZw==</t>
  </si>
  <si>
    <t>474925f4-3872-4eb8-b482-f52c89db29a15026</t>
  </si>
  <si>
    <t>AW00016706</t>
  </si>
  <si>
    <t>6GXh0OX9dUadnMS9F7tSxw==</t>
  </si>
  <si>
    <t>474925f4-3872-4eb8-b482-f52c89db29a15027</t>
  </si>
  <si>
    <t>AW00017233</t>
  </si>
  <si>
    <t>I1T5o3/fIE22Rqoc/g6vhw==</t>
  </si>
  <si>
    <t>474925f4-3872-4eb8-b482-f52c89db29a15028</t>
  </si>
  <si>
    <t>AW00017284</t>
  </si>
  <si>
    <t>t0pflUxTGEyAPy+pFNTnhQ==</t>
  </si>
  <si>
    <t>474925f4-3872-4eb8-b482-f52c89db29a15029</t>
  </si>
  <si>
    <t>AW00017324</t>
  </si>
  <si>
    <t>WPsIOz6H/0WFjTIEBmjHsA==</t>
  </si>
  <si>
    <t>474925f4-3872-4eb8-b482-f52c89db29a15030</t>
  </si>
  <si>
    <t>AW00017478</t>
  </si>
  <si>
    <t>MhSpFEVrUkecu39CD/3JyQ==</t>
  </si>
  <si>
    <t>474925f4-3872-4eb8-b482-f52c89db29a15031</t>
  </si>
  <si>
    <t>AW00018201</t>
  </si>
  <si>
    <t>9f3m62UMpEiiCG1w1AtuUA==</t>
  </si>
  <si>
    <t>474925f4-3872-4eb8-b482-f52c89db29a15032</t>
  </si>
  <si>
    <t>AW00018256</t>
  </si>
  <si>
    <t>FcNJvSauekOtWU3/oWLTtA==</t>
  </si>
  <si>
    <t>474925f4-3872-4eb8-b482-f52c89db29a15033</t>
  </si>
  <si>
    <t>AW00018263</t>
  </si>
  <si>
    <t>buVU1juTK0CBRg0rEWi9qQ==</t>
  </si>
  <si>
    <t>474925f4-3872-4eb8-b482-f52c89db29a15034</t>
  </si>
  <si>
    <t>AW00018470</t>
  </si>
  <si>
    <t>NvJCEnMRFUqvhQMuEylRGg==</t>
  </si>
  <si>
    <t>474925f4-3872-4eb8-b482-f52c89db29a15035</t>
  </si>
  <si>
    <t>AW00018897</t>
  </si>
  <si>
    <t>oQzseuICvE+9EtXzh/2GVw==</t>
  </si>
  <si>
    <t>474925f4-3872-4eb8-b482-f52c89db29a15036</t>
  </si>
  <si>
    <t>AW00019094</t>
  </si>
  <si>
    <t>vpurLmrU6Em85JsVSOvoCw==</t>
  </si>
  <si>
    <t>474925f4-3872-4eb8-b482-f52c89db29a15037</t>
  </si>
  <si>
    <t>AW00019974</t>
  </si>
  <si>
    <t>WmbYnN/r0E6ZYo80VHGS6g==</t>
  </si>
  <si>
    <t>474925f4-3872-4eb8-b482-f52c89db29a15038</t>
  </si>
  <si>
    <t>AW00020238</t>
  </si>
  <si>
    <t>sSYJfyPAxUa0aFY0T/xiLg==</t>
  </si>
  <si>
    <t>474925f4-3872-4eb8-b482-f52c89db29a15039</t>
  </si>
  <si>
    <t>AW00020820</t>
  </si>
  <si>
    <t>PpnK4uWJx0mL2nCPz13ViA==</t>
  </si>
  <si>
    <t>474925f4-3872-4eb8-b482-f52c89db29a15040</t>
  </si>
  <si>
    <t>AW00021874</t>
  </si>
  <si>
    <t>CtUjUz7euUKoClc+WtW8eA==</t>
  </si>
  <si>
    <t>474925f4-3872-4eb8-b482-f52c89db29a15041</t>
  </si>
  <si>
    <t>AW00021950</t>
  </si>
  <si>
    <t>A9IszR3h3kqhmHZaDjKYoA==</t>
  </si>
  <si>
    <t>474925f4-3872-4eb8-b482-f52c89db29a15042</t>
  </si>
  <si>
    <t>AW00022206</t>
  </si>
  <si>
    <t>18PeabV8ZkaLYy4FS4m0ZQ==</t>
  </si>
  <si>
    <t>474925f4-3872-4eb8-b482-f52c89db29a15043</t>
  </si>
  <si>
    <t>AW00022841</t>
  </si>
  <si>
    <t>0NC899X3bUyTK/4G1u7XTw==</t>
  </si>
  <si>
    <t>474925f4-3872-4eb8-b482-f52c89db29a15044</t>
  </si>
  <si>
    <t>AW00022911</t>
  </si>
  <si>
    <t>TL9Cd8pLYkWlsos4Pl+T0Q==</t>
  </si>
  <si>
    <t>474925f4-3872-4eb8-b482-f52c89db29a15045</t>
  </si>
  <si>
    <t>AW00022944</t>
  </si>
  <si>
    <t>Gjus+G3fuEWuRIRrSxpvBQ==</t>
  </si>
  <si>
    <t>474925f4-3872-4eb8-b482-f52c89db29a15046</t>
  </si>
  <si>
    <t>AW00023320</t>
  </si>
  <si>
    <t>eJoYjdz7SU23GClWxkvQyw==</t>
  </si>
  <si>
    <t>474925f4-3872-4eb8-b482-f52c89db29a15047</t>
  </si>
  <si>
    <t>AW00023539</t>
  </si>
  <si>
    <t>pq5OyebvC0SQFFYi6o08qg==</t>
  </si>
  <si>
    <t>474925f4-3872-4eb8-b482-f52c89db29a15048</t>
  </si>
  <si>
    <t>AW00024161</t>
  </si>
  <si>
    <t>8gvkll4IHkyiGvirIj8saQ==</t>
  </si>
  <si>
    <t>474925f4-3872-4eb8-b482-f52c89db29a15049</t>
  </si>
  <si>
    <t>AW00024175</t>
  </si>
  <si>
    <t>/08Vi4nIQESDmD90/7q5vw==</t>
  </si>
  <si>
    <t>474925f4-3872-4eb8-b482-f52c89db29a15050</t>
  </si>
  <si>
    <t>AW00024360</t>
  </si>
  <si>
    <t>avFN/WPHzkG1WePwgv6t5A==</t>
  </si>
  <si>
    <t>474925f4-3872-4eb8-b482-f52c89db29a15051</t>
  </si>
  <si>
    <t>AW00024377</t>
  </si>
  <si>
    <t>gMdUEUhN8U2zJTipAdOudQ==</t>
  </si>
  <si>
    <t>474925f4-3872-4eb8-b482-f52c89db29a15052</t>
  </si>
  <si>
    <t>AW00024505</t>
  </si>
  <si>
    <t>LopQsVnEw0+eGLk4hD6Zgg==</t>
  </si>
  <si>
    <t>474925f4-3872-4eb8-b482-f52c89db29a15053</t>
  </si>
  <si>
    <t>AW00024887</t>
  </si>
  <si>
    <t>6wiK+WQf506JQ+ADGHRH5Q==</t>
  </si>
  <si>
    <t>474925f4-3872-4eb8-b482-f52c89db29a15054</t>
  </si>
  <si>
    <t>AW00024896</t>
  </si>
  <si>
    <t>nl/ZY73ogU65gd/HnoiGIg==</t>
  </si>
  <si>
    <t>474925f4-3872-4eb8-b482-f52c89db29a15055</t>
  </si>
  <si>
    <t>AW00025131</t>
  </si>
  <si>
    <t>Z+kxXYx4qkq3Jc81Y+kRtg==</t>
  </si>
  <si>
    <t>474925f4-3872-4eb8-b482-f52c89db29a15056</t>
  </si>
  <si>
    <t>AW00025294</t>
  </si>
  <si>
    <t>erIa1gHSs0y0ndf4MlJhEw==</t>
  </si>
  <si>
    <t>474925f4-3872-4eb8-b482-f52c89db29a15057</t>
  </si>
  <si>
    <t>AW00025564</t>
  </si>
  <si>
    <t>pesr618O1E+QuO8wIq7b7w==</t>
  </si>
  <si>
    <t>474925f4-3872-4eb8-b482-f52c89db29a15058</t>
  </si>
  <si>
    <t>AW00025946</t>
  </si>
  <si>
    <t>mvjYbxgl3UGwiVzOxNo0XQ==</t>
  </si>
  <si>
    <t>474925f4-3872-4eb8-b482-f52c89db29a15059</t>
  </si>
  <si>
    <t>AW00026182</t>
  </si>
  <si>
    <t>seA1qehxlEup/wao1rPT9g==</t>
  </si>
  <si>
    <t>474925f4-3872-4eb8-b482-f52c89db29a15060</t>
  </si>
  <si>
    <t>AW00026585</t>
  </si>
  <si>
    <t>c1/X7eyask+fa6HNNlY08g==</t>
  </si>
  <si>
    <t>474925f4-3872-4eb8-b482-f52c89db29a15061</t>
  </si>
  <si>
    <t>AW00026664</t>
  </si>
  <si>
    <t>vDG5822dEkudubZWdDeyoA==</t>
  </si>
  <si>
    <t>474925f4-3872-4eb8-b482-f52c89db29a15062</t>
  </si>
  <si>
    <t>AW00026742</t>
  </si>
  <si>
    <t>DU8HOfEMhUe1NGM9ta3cTg==</t>
  </si>
  <si>
    <t>474925f4-3872-4eb8-b482-f52c89db29a15063</t>
  </si>
  <si>
    <t>AW00027145</t>
  </si>
  <si>
    <t>d4fhKVYhnE6YPoS+e+0/Zg==</t>
  </si>
  <si>
    <t>474925f4-3872-4eb8-b482-f52c89db29a15064</t>
  </si>
  <si>
    <t>AW00027341</t>
  </si>
  <si>
    <t>dSBUJFJ0gEi+H99yxlVimw==</t>
  </si>
  <si>
    <t>474925f4-3872-4eb8-b482-f52c89db29a15065</t>
  </si>
  <si>
    <t>AW00027871</t>
  </si>
  <si>
    <t>01o/UA0dRkG2hh/uOnlkDQ==</t>
  </si>
  <si>
    <t>474925f4-3872-4eb8-b482-f52c89db29a15066</t>
  </si>
  <si>
    <t>AW00027875</t>
  </si>
  <si>
    <t>cw3buh7f3EKD1pT5NyiTSQ==</t>
  </si>
  <si>
    <t>474925f4-3872-4eb8-b482-f52c89db29a15067</t>
  </si>
  <si>
    <t>AW00027878</t>
  </si>
  <si>
    <t>9dgOMTFdo0i27FHLImhpng==</t>
  </si>
  <si>
    <t>474925f4-3872-4eb8-b482-f52c89db29a15068</t>
  </si>
  <si>
    <t>AW00028205</t>
  </si>
  <si>
    <t>AZ0Zo5mjg0iFaarZaat3yQ==</t>
  </si>
  <si>
    <t>474925f4-3872-4eb8-b482-f52c89db29a15069</t>
  </si>
  <si>
    <t>AW00028949</t>
  </si>
  <si>
    <t>UUbSWEMZeUG0qTAQzvJxgg==</t>
  </si>
  <si>
    <t>474925f4-3872-4eb8-b482-f52c89db29a15070</t>
  </si>
  <si>
    <t>AW00011030</t>
  </si>
  <si>
    <t>c0ICw/RZ/U6O2XHKwwR7yw==</t>
  </si>
  <si>
    <t>474925f4-3872-4eb8-b482-f52c89db29a15071</t>
  </si>
  <si>
    <t>AW00011076</t>
  </si>
  <si>
    <t>LoZK77kvoEaE+9EN8qy5Lg==</t>
  </si>
  <si>
    <t>474925f4-3872-4eb8-b482-f52c89db29a15072</t>
  </si>
  <si>
    <t>AW00011124</t>
  </si>
  <si>
    <t>MxOkHNmny0W3qd2C3ihweg==</t>
  </si>
  <si>
    <t>474925f4-3872-4eb8-b482-f52c89db29a15073</t>
  </si>
  <si>
    <t>AW00012677</t>
  </si>
  <si>
    <t>QmkBBacsj0eD3Jj/2z9uIg==</t>
  </si>
  <si>
    <t>474925f4-3872-4eb8-b482-f52c89db29a15074</t>
  </si>
  <si>
    <t>AW00013044</t>
  </si>
  <si>
    <t>i0AE+sM+vEicsBYyK6vj6g==</t>
  </si>
  <si>
    <t>474925f4-3872-4eb8-b482-f52c89db29a15075</t>
  </si>
  <si>
    <t>AW00013079</t>
  </si>
  <si>
    <t>B82jX8FmOE6/kkdhROeCSw==</t>
  </si>
  <si>
    <t>474925f4-3872-4eb8-b482-f52c89db29a15076</t>
  </si>
  <si>
    <t>AW00013116</t>
  </si>
  <si>
    <t>78uNh9wue0at5K4eNBDFfg==</t>
  </si>
  <si>
    <t>474925f4-3872-4eb8-b482-f52c89db29a15077</t>
  </si>
  <si>
    <t>AW00014033</t>
  </si>
  <si>
    <t>0nxRVZruP0StGx6FbBUgtA==</t>
  </si>
  <si>
    <t>474925f4-3872-4eb8-b482-f52c89db29a15078</t>
  </si>
  <si>
    <t>AW00014214</t>
  </si>
  <si>
    <t>Np3V+5SeR0OSMYbtDk1qog==</t>
  </si>
  <si>
    <t>474925f4-3872-4eb8-b482-f52c89db29a15079</t>
  </si>
  <si>
    <t>AW00014219</t>
  </si>
  <si>
    <t>BnKTln4VaUGV70Kbt1W2FA==</t>
  </si>
  <si>
    <t>474925f4-3872-4eb8-b482-f52c89db29a15080</t>
  </si>
  <si>
    <t>AW00014235</t>
  </si>
  <si>
    <t>MzQl6xeWtUO5KO31UcZ+nw==</t>
  </si>
  <si>
    <t>474925f4-3872-4eb8-b482-f52c89db29a15081</t>
  </si>
  <si>
    <t>AW00014679</t>
  </si>
  <si>
    <t>nC0nyMuPUU+b5VWGbYp/ww==</t>
  </si>
  <si>
    <t>474925f4-3872-4eb8-b482-f52c89db29a15082</t>
  </si>
  <si>
    <t>AW00015205</t>
  </si>
  <si>
    <t>rc0qjo5bg0CdIj4pvwBsSA==</t>
  </si>
  <si>
    <t>474925f4-3872-4eb8-b482-f52c89db29a15083</t>
  </si>
  <si>
    <t>AW00015717</t>
  </si>
  <si>
    <t>scay4I0sn0KQJFhHOVOS9g==</t>
  </si>
  <si>
    <t>474925f4-3872-4eb8-b482-f52c89db29a15084</t>
  </si>
  <si>
    <t>AW00015804</t>
  </si>
  <si>
    <t>RpY6zte5ckWo19fO5ZtrsQ==</t>
  </si>
  <si>
    <t>474925f4-3872-4eb8-b482-f52c89db29a15085</t>
  </si>
  <si>
    <t>AW00016156</t>
  </si>
  <si>
    <t>2uHrC2kM/kaGQo+brWYEZg==</t>
  </si>
  <si>
    <t>474925f4-3872-4eb8-b482-f52c89db29a15086</t>
  </si>
  <si>
    <t>AW00016345</t>
  </si>
  <si>
    <t>WtlE1lNYv0+1gNX3C4PRyQ==</t>
  </si>
  <si>
    <t>474925f4-3872-4eb8-b482-f52c89db29a15087</t>
  </si>
  <si>
    <t>AW00016734</t>
  </si>
  <si>
    <t>9eFiCXo/vkK9L+T+72FUFg==</t>
  </si>
  <si>
    <t>474925f4-3872-4eb8-b482-f52c89db29a15088</t>
  </si>
  <si>
    <t>AW00017309</t>
  </si>
  <si>
    <t>M/XOIoymmU2dYsDOI1g+Ug==</t>
  </si>
  <si>
    <t>474925f4-3872-4eb8-b482-f52c89db29a15089</t>
  </si>
  <si>
    <t>AW00017327</t>
  </si>
  <si>
    <t>g3PgMY2o1E+msjVkLkfr1g==</t>
  </si>
  <si>
    <t>474925f4-3872-4eb8-b482-f52c89db29a15090</t>
  </si>
  <si>
    <t>AW00018221</t>
  </si>
  <si>
    <t>6ENNOFydbkqS86NqpcvfxQ==</t>
  </si>
  <si>
    <t>474925f4-3872-4eb8-b482-f52c89db29a15091</t>
  </si>
  <si>
    <t>AW00018336</t>
  </si>
  <si>
    <t>LJn9qMQ75UWpPcQ3MT9HKw==</t>
  </si>
  <si>
    <t>474925f4-3872-4eb8-b482-f52c89db29a15092</t>
  </si>
  <si>
    <t>AW00018728</t>
  </si>
  <si>
    <t>cM+3L8GcuEGk/vsEDlMcug==</t>
  </si>
  <si>
    <t>474925f4-3872-4eb8-b482-f52c89db29a15093</t>
  </si>
  <si>
    <t>AW00019267</t>
  </si>
  <si>
    <t>XHU69KPaPUaMzJhmKVr4pw==</t>
  </si>
  <si>
    <t>474925f4-3872-4eb8-b482-f52c89db29a15094</t>
  </si>
  <si>
    <t>AW00019632</t>
  </si>
  <si>
    <t>z8iVNNetdEe6mjH5sNrqig==</t>
  </si>
  <si>
    <t>474925f4-3872-4eb8-b482-f52c89db29a15095</t>
  </si>
  <si>
    <t>AW00020317</t>
  </si>
  <si>
    <t>iVGK0yi2O0q/5tZiRlR1Fg==</t>
  </si>
  <si>
    <t>474925f4-3872-4eb8-b482-f52c89db29a15096</t>
  </si>
  <si>
    <t>AW00021181</t>
  </si>
  <si>
    <t>mIvdnNCMREShC1r27io2ow==</t>
  </si>
  <si>
    <t>474925f4-3872-4eb8-b482-f52c89db29a15097</t>
  </si>
  <si>
    <t>AW00021279</t>
  </si>
  <si>
    <t>butC2/ARH0eeD7fxo+D8aA==</t>
  </si>
  <si>
    <t>474925f4-3872-4eb8-b482-f52c89db29a15098</t>
  </si>
  <si>
    <t>AW00021570</t>
  </si>
  <si>
    <t>fJm6nEYwJEygydJnugaXXw==</t>
  </si>
  <si>
    <t>474925f4-3872-4eb8-b482-f52c89db29a15099</t>
  </si>
  <si>
    <t>AW00021946</t>
  </si>
  <si>
    <t>hz6X5iBomUaR9fZ1x9IvlA==</t>
  </si>
  <si>
    <t>474925f4-3872-4eb8-b482-f52c89db29a15100</t>
  </si>
  <si>
    <t>AW00021989</t>
  </si>
  <si>
    <t>y4yR2vB2SUiKW93uefXo8A==</t>
  </si>
  <si>
    <t>474925f4-3872-4eb8-b482-f52c89db29a15101</t>
  </si>
  <si>
    <t>AW00022214</t>
  </si>
  <si>
    <t>4+wCxsEVB0qX5ugODJzJHA==</t>
  </si>
  <si>
    <t>474925f4-3872-4eb8-b482-f52c89db29a15102</t>
  </si>
  <si>
    <t>AW00022407</t>
  </si>
  <si>
    <t>GljGB8sKYkeRrP7EDrYJyg==</t>
  </si>
  <si>
    <t>474925f4-3872-4eb8-b482-f52c89db29a15103</t>
  </si>
  <si>
    <t>AW00022580</t>
  </si>
  <si>
    <t>TfwgoXwCWUqPGyEWgdMTcQ==</t>
  </si>
  <si>
    <t>474925f4-3872-4eb8-b482-f52c89db29a15104</t>
  </si>
  <si>
    <t>AW00023310</t>
  </si>
  <si>
    <t>0XL831OEzEu0uoZMy3uYvw==</t>
  </si>
  <si>
    <t>474925f4-3872-4eb8-b482-f52c89db29a15105</t>
  </si>
  <si>
    <t>AW00023422</t>
  </si>
  <si>
    <t>kUxgmo4iy0iWw8Rmmb0LdQ==</t>
  </si>
  <si>
    <t>474925f4-3872-4eb8-b482-f52c89db29a15106</t>
  </si>
  <si>
    <t>AW00023438</t>
  </si>
  <si>
    <t>oYBwJUHIf0SzZYwsQEU09A==</t>
  </si>
  <si>
    <t>474925f4-3872-4eb8-b482-f52c89db29a15107</t>
  </si>
  <si>
    <t>AW00023658</t>
  </si>
  <si>
    <t>CDW/doKvk0OQUOUealsRuA==</t>
  </si>
  <si>
    <t>474925f4-3872-4eb8-b482-f52c89db29a15108</t>
  </si>
  <si>
    <t>AW00024484</t>
  </si>
  <si>
    <t>ru9xHYfb2EGTCRpRiUI4vw==</t>
  </si>
  <si>
    <t>474925f4-3872-4eb8-b482-f52c89db29a15109</t>
  </si>
  <si>
    <t>AW00024589</t>
  </si>
  <si>
    <t>v75Dx+SAmEu0Gq35wBEYlg==</t>
  </si>
  <si>
    <t>474925f4-3872-4eb8-b482-f52c89db29a15110</t>
  </si>
  <si>
    <t>AW00024615</t>
  </si>
  <si>
    <t>KTdzlHc4xU6VZ6EHEuviVw==</t>
  </si>
  <si>
    <t>474925f4-3872-4eb8-b482-f52c89db29a15111</t>
  </si>
  <si>
    <t>AW00025227</t>
  </si>
  <si>
    <t>fInmTgPSE0OPpyWvYGEB8Q==</t>
  </si>
  <si>
    <t>474925f4-3872-4eb8-b482-f52c89db29a15112</t>
  </si>
  <si>
    <t>AW00025560</t>
  </si>
  <si>
    <t>g5qf09XDA02s7Xs2jIldUA==</t>
  </si>
  <si>
    <t>474925f4-3872-4eb8-b482-f52c89db29a15113</t>
  </si>
  <si>
    <t>AW00025561</t>
  </si>
  <si>
    <t>5VlsbnkNE0upZkSEb0fQPA==</t>
  </si>
  <si>
    <t>474925f4-3872-4eb8-b482-f52c89db29a15114</t>
  </si>
  <si>
    <t>AW00025920</t>
  </si>
  <si>
    <t>mPIMYuCUL0WouBW/UqmJJw==</t>
  </si>
  <si>
    <t>474925f4-3872-4eb8-b482-f52c89db29a15115</t>
  </si>
  <si>
    <t>AW00025927</t>
  </si>
  <si>
    <t>jaGWzfVbGUy+dztCsVLk3A==</t>
  </si>
  <si>
    <t>474925f4-3872-4eb8-b482-f52c89db29a15116</t>
  </si>
  <si>
    <t>AW00026159</t>
  </si>
  <si>
    <t>NUbMBTsyiUi6nnjwZ1W22w==</t>
  </si>
  <si>
    <t>474925f4-3872-4eb8-b482-f52c89db29a15117</t>
  </si>
  <si>
    <t>AW00026563</t>
  </si>
  <si>
    <t>UW2fDmtC4EiUE78YgtW35Q==</t>
  </si>
  <si>
    <t>474925f4-3872-4eb8-b482-f52c89db29a15118</t>
  </si>
  <si>
    <t>AW00026657</t>
  </si>
  <si>
    <t>qVw3CfZR+ke1qoGgrc5pLA==</t>
  </si>
  <si>
    <t>474925f4-3872-4eb8-b482-f52c89db29a15119</t>
  </si>
  <si>
    <t>AW00026772</t>
  </si>
  <si>
    <t>bXXF1mxPMU+CCU0Vq9rYdw==</t>
  </si>
  <si>
    <t>474925f4-3872-4eb8-b482-f52c89db29a15120</t>
  </si>
  <si>
    <t>AW00027499</t>
  </si>
  <si>
    <t>/hgEUoi9yUWkvpzPhb0HfQ==</t>
  </si>
  <si>
    <t>474925f4-3872-4eb8-b482-f52c89db29a15121</t>
  </si>
  <si>
    <t>AW00027583</t>
  </si>
  <si>
    <t>M6d2Ofee1U+ZAbpewSGSuQ==</t>
  </si>
  <si>
    <t>474925f4-3872-4eb8-b482-f52c89db29a15122</t>
  </si>
  <si>
    <t>AW00027722</t>
  </si>
  <si>
    <t>KTZZ/7XQVEOOx7+8OfJgSQ==</t>
  </si>
  <si>
    <t>474925f4-3872-4eb8-b482-f52c89db29a15123</t>
  </si>
  <si>
    <t>AW00028098</t>
  </si>
  <si>
    <t>COP32i60QEeRXP7dIRKcIw==</t>
  </si>
  <si>
    <t>474925f4-3872-4eb8-b482-f52c89db29a15124</t>
  </si>
  <si>
    <t>AW00028107</t>
  </si>
  <si>
    <t>K7bWc7QppEqltJ5Gpjaolw==</t>
  </si>
  <si>
    <t>474925f4-3872-4eb8-b482-f52c89db29a15125</t>
  </si>
  <si>
    <t>AW00028329</t>
  </si>
  <si>
    <t>hn7zHcEC8U6XNE/+sl2yNQ==</t>
  </si>
  <si>
    <t>474925f4-3872-4eb8-b482-f52c89db29a15126</t>
  </si>
  <si>
    <t>AW00028872</t>
  </si>
  <si>
    <t>lul3dVy2C0OrlhU1jpVjIw==</t>
  </si>
  <si>
    <t>474925f4-3872-4eb8-b482-f52c89db29a15127</t>
  </si>
  <si>
    <t>AW00029065</t>
  </si>
  <si>
    <t>Z/EXV/bWaUm9TwS7/HtVjg==</t>
  </si>
  <si>
    <t>474925f4-3872-4eb8-b482-f52c89db29a15128</t>
  </si>
  <si>
    <t>AW00029090</t>
  </si>
  <si>
    <t>R/LxcGE76kWQwBXpcoJYJg==</t>
  </si>
  <si>
    <t>474925f4-3872-4eb8-b482-f52c89db29a15129</t>
  </si>
  <si>
    <t>AW00029116</t>
  </si>
  <si>
    <t>kMWd4jGiT0KKSokC223leA==</t>
  </si>
  <si>
    <t>474925f4-3872-4eb8-b482-f52c89db29a15130</t>
  </si>
  <si>
    <t>AW00029117</t>
  </si>
  <si>
    <t>P8MqCdO80E6RGsZbQad79w==</t>
  </si>
  <si>
    <t>474925f4-3872-4eb8-b482-f52c89db29a15131</t>
  </si>
  <si>
    <t>AW00029186</t>
  </si>
  <si>
    <t>yNLoXRQEM0OYK33r2/y2Cw==</t>
  </si>
  <si>
    <t>474925f4-3872-4eb8-b482-f52c89db29a15132</t>
  </si>
  <si>
    <t>AW00029316</t>
  </si>
  <si>
    <t>eK+gn20jYEuelw8mU+CocQ==</t>
  </si>
  <si>
    <t>474925f4-3872-4eb8-b482-f52c89db29a15133</t>
  </si>
  <si>
    <t>AW00029337</t>
  </si>
  <si>
    <t>yfMXVjqw8kuEWeaj8TanpQ==</t>
  </si>
  <si>
    <t>474925f4-3872-4eb8-b482-f52c89db29a15134</t>
  </si>
  <si>
    <t>AW00011025</t>
  </si>
  <si>
    <t>gLSaNxpNQUqw/OtvnMtpzg==</t>
  </si>
  <si>
    <t>474925f4-3872-4eb8-b482-f52c89db29a15135</t>
  </si>
  <si>
    <t>AW00011061</t>
  </si>
  <si>
    <t>a7hBaS7NCk6QIL8bLFPT6w==</t>
  </si>
  <si>
    <t>474925f4-3872-4eb8-b482-f52c89db29a15136</t>
  </si>
  <si>
    <t>AW00011446</t>
  </si>
  <si>
    <t>ivT0W0Du/UGWsB7x7ASu8Q==</t>
  </si>
  <si>
    <t>474925f4-3872-4eb8-b482-f52c89db29a15137</t>
  </si>
  <si>
    <t>AW00011898</t>
  </si>
  <si>
    <t>g1I8nrMPiEuGUf25YCpKVQ==</t>
  </si>
  <si>
    <t>474925f4-3872-4eb8-b482-f52c89db29a15138</t>
  </si>
  <si>
    <t>AW00012242</t>
  </si>
  <si>
    <t>nHgZucKLQ06m9FFHdBQLjA==</t>
  </si>
  <si>
    <t>474925f4-3872-4eb8-b482-f52c89db29a15139</t>
  </si>
  <si>
    <t>AW00012360</t>
  </si>
  <si>
    <t>udU7nlu5lk2auCzBcgiL4g==</t>
  </si>
  <si>
    <t>474925f4-3872-4eb8-b482-f52c89db29a15140</t>
  </si>
  <si>
    <t>AW00013108</t>
  </si>
  <si>
    <t>gwsK7Z+tyUKV8at1LvUV5A==</t>
  </si>
  <si>
    <t>474925f4-3872-4eb8-b482-f52c89db29a15141</t>
  </si>
  <si>
    <t>AW00013159</t>
  </si>
  <si>
    <t>QIDV2/gIT0eyhu/Rk07rkw==</t>
  </si>
  <si>
    <t>474925f4-3872-4eb8-b482-f52c89db29a15142</t>
  </si>
  <si>
    <t>AW00013527</t>
  </si>
  <si>
    <t>dAJbmUKxwEyk1Ot8QHRrKg==</t>
  </si>
  <si>
    <t>474925f4-3872-4eb8-b482-f52c89db29a15143</t>
  </si>
  <si>
    <t>AW00014016</t>
  </si>
  <si>
    <t>bRlcsIkixkOqcypMyGp0Qw==</t>
  </si>
  <si>
    <t>474925f4-3872-4eb8-b482-f52c89db29a15144</t>
  </si>
  <si>
    <t>AW00014131</t>
  </si>
  <si>
    <t>ubz6HbP1F0C132FQ7tC9Og==</t>
  </si>
  <si>
    <t>474925f4-3872-4eb8-b482-f52c89db29a15145</t>
  </si>
  <si>
    <t>AW00014276</t>
  </si>
  <si>
    <t>gJMFiorCT0yEdLwhUEffbg==</t>
  </si>
  <si>
    <t>474925f4-3872-4eb8-b482-f52c89db29a15146</t>
  </si>
  <si>
    <t>AW00014278</t>
  </si>
  <si>
    <t>ZHijCEG50kqxidC3hEBTAw==</t>
  </si>
  <si>
    <t>474925f4-3872-4eb8-b482-f52c89db29a15147</t>
  </si>
  <si>
    <t>AW00014318</t>
  </si>
  <si>
    <t>kpEeoGlZbkeNpeMkVtYQ7w==</t>
  </si>
  <si>
    <t>474925f4-3872-4eb8-b482-f52c89db29a15148</t>
  </si>
  <si>
    <t>AW00014685</t>
  </si>
  <si>
    <t>GFlh8plqgk+dNEA49qLpSw==</t>
  </si>
  <si>
    <t>474925f4-3872-4eb8-b482-f52c89db29a15149</t>
  </si>
  <si>
    <t>AW00015034</t>
  </si>
  <si>
    <t>pfBy5g4jeEuFGN3Ts0VA7Q==</t>
  </si>
  <si>
    <t>474925f4-3872-4eb8-b482-f52c89db29a15150</t>
  </si>
  <si>
    <t>AW00015604</t>
  </si>
  <si>
    <t>SvPJps5Tz0uv2uufGqFWjQ==</t>
  </si>
  <si>
    <t>474925f4-3872-4eb8-b482-f52c89db29a15151</t>
  </si>
  <si>
    <t>AW00015642</t>
  </si>
  <si>
    <t>wXPOtS5FSk+U8pOHqH8/vA==</t>
  </si>
  <si>
    <t>474925f4-3872-4eb8-b482-f52c89db29a15152</t>
  </si>
  <si>
    <t>AW00015723</t>
  </si>
  <si>
    <t>4IQ1WT5jukeSQ9azrK38VA==</t>
  </si>
  <si>
    <t>474925f4-3872-4eb8-b482-f52c89db29a15153</t>
  </si>
  <si>
    <t>AW00015731</t>
  </si>
  <si>
    <t>/R1B1mrgL0eG9CD8hZMKGw==</t>
  </si>
  <si>
    <t>474925f4-3872-4eb8-b482-f52c89db29a15154</t>
  </si>
  <si>
    <t>AW00016338</t>
  </si>
  <si>
    <t>twovnlrX+E+ghTqeVWyDrg==</t>
  </si>
  <si>
    <t>474925f4-3872-4eb8-b482-f52c89db29a15155</t>
  </si>
  <si>
    <t>AW00016742</t>
  </si>
  <si>
    <t>y5wh27pjPEGkxFcnWKPDdA==</t>
  </si>
  <si>
    <t>474925f4-3872-4eb8-b482-f52c89db29a15156</t>
  </si>
  <si>
    <t>AW00017051</t>
  </si>
  <si>
    <t>aHTJnkb+s0encSCxuvgm+A==</t>
  </si>
  <si>
    <t>474925f4-3872-4eb8-b482-f52c89db29a15157</t>
  </si>
  <si>
    <t>AW00017056</t>
  </si>
  <si>
    <t>Uqd6Vy1LJUyLWnr5u3zZeg==</t>
  </si>
  <si>
    <t>474925f4-3872-4eb8-b482-f52c89db29a15158</t>
  </si>
  <si>
    <t>AW00018195</t>
  </si>
  <si>
    <t>HNA0XwxGckWMVz2gwDPp7A==</t>
  </si>
  <si>
    <t>474925f4-3872-4eb8-b482-f52c89db29a15159</t>
  </si>
  <si>
    <t>AW00018200</t>
  </si>
  <si>
    <t>UEI5rkcxY06qCzBpoLo58w==</t>
  </si>
  <si>
    <t>474925f4-3872-4eb8-b482-f52c89db29a15160</t>
  </si>
  <si>
    <t>AW00019571</t>
  </si>
  <si>
    <t>qnNP0WHQskOBNFDXw9UNcQ==</t>
  </si>
  <si>
    <t>474925f4-3872-4eb8-b482-f52c89db29a15161</t>
  </si>
  <si>
    <t>AW00019593</t>
  </si>
  <si>
    <t>KZatzGScR0eqB+kA1O4hJA==</t>
  </si>
  <si>
    <t>474925f4-3872-4eb8-b482-f52c89db29a15162</t>
  </si>
  <si>
    <t>AW00019609</t>
  </si>
  <si>
    <t>Qjzf4PonbU6N7l2Y8UwuAw==</t>
  </si>
  <si>
    <t>474925f4-3872-4eb8-b482-f52c89db29a15163</t>
  </si>
  <si>
    <t>AW00019650</t>
  </si>
  <si>
    <t>9vDPsGccq0aAOed5MIfZlg==</t>
  </si>
  <si>
    <t>474925f4-3872-4eb8-b482-f52c89db29a15164</t>
  </si>
  <si>
    <t>AW00019666</t>
  </si>
  <si>
    <t>6qNpQBVbpEm3TDzJ2oBhDw==</t>
  </si>
  <si>
    <t>474925f4-3872-4eb8-b482-f52c89db29a15165</t>
  </si>
  <si>
    <t>AW00019790</t>
  </si>
  <si>
    <t>wJlGR/AApkGbIiGyCRrfag==</t>
  </si>
  <si>
    <t>474925f4-3872-4eb8-b482-f52c89db29a15166</t>
  </si>
  <si>
    <t>AW00020252</t>
  </si>
  <si>
    <t>LZ5BGpnJ3k2QsBeVPkKrJg==</t>
  </si>
  <si>
    <t>474925f4-3872-4eb8-b482-f52c89db29a15167</t>
  </si>
  <si>
    <t>AW00020418</t>
  </si>
  <si>
    <t>azBzPi1jFk2BMElWq4pjpQ==</t>
  </si>
  <si>
    <t>474925f4-3872-4eb8-b482-f52c89db29a15168</t>
  </si>
  <si>
    <t>AW00021227</t>
  </si>
  <si>
    <t>ALKdPEzFzUe68VL2/Z+eEA==</t>
  </si>
  <si>
    <t>474925f4-3872-4eb8-b482-f52c89db29a15169</t>
  </si>
  <si>
    <t>AW00021371</t>
  </si>
  <si>
    <t>GEhnGAwnDECkmRblzHiqDw==</t>
  </si>
  <si>
    <t>474925f4-3872-4eb8-b482-f52c89db29a15170</t>
  </si>
  <si>
    <t>AW00021893</t>
  </si>
  <si>
    <t>EAghiZpsUUe9CRVwnWX/kg==</t>
  </si>
  <si>
    <t>474925f4-3872-4eb8-b482-f52c89db29a15171</t>
  </si>
  <si>
    <t>AW00021953</t>
  </si>
  <si>
    <t>3/8F7d6WIkOHnpOtHYSq8Q==</t>
  </si>
  <si>
    <t>474925f4-3872-4eb8-b482-f52c89db29a15172</t>
  </si>
  <si>
    <t>AW00022840</t>
  </si>
  <si>
    <t>5rhht4ap7U2XyZgwd1Fi5w==</t>
  </si>
  <si>
    <t>474925f4-3872-4eb8-b482-f52c89db29a15173</t>
  </si>
  <si>
    <t>AW00022846</t>
  </si>
  <si>
    <t>6hVosCf43EK0+FcSUwONhw==</t>
  </si>
  <si>
    <t>474925f4-3872-4eb8-b482-f52c89db29a15174</t>
  </si>
  <si>
    <t>AW00022937</t>
  </si>
  <si>
    <t>r4cf/D1a2Ei3eVgdBeKk+w==</t>
  </si>
  <si>
    <t>474925f4-3872-4eb8-b482-f52c89db29a15175</t>
  </si>
  <si>
    <t>AW00023315</t>
  </si>
  <si>
    <t>k2C0MkXlHUio1odaE3+A4g==</t>
  </si>
  <si>
    <t>474925f4-3872-4eb8-b482-f52c89db29a15176</t>
  </si>
  <si>
    <t>AW00023570</t>
  </si>
  <si>
    <t>4d3OV5qVuEqZdORSGYU2BA==</t>
  </si>
  <si>
    <t>474925f4-3872-4eb8-b482-f52c89db29a15177</t>
  </si>
  <si>
    <t>AW00023643</t>
  </si>
  <si>
    <t>V2ZRyJqECkqAvn3aMZ3SyQ==</t>
  </si>
  <si>
    <t>474925f4-3872-4eb8-b482-f52c89db29a15178</t>
  </si>
  <si>
    <t>AW00024302</t>
  </si>
  <si>
    <t>OGVhWwf2+0CGVvZdZXx3ww==</t>
  </si>
  <si>
    <t>474925f4-3872-4eb8-b482-f52c89db29a15179</t>
  </si>
  <si>
    <t>AW00025013</t>
  </si>
  <si>
    <t>CWsjlk4+9ESduD5zScoygA==</t>
  </si>
  <si>
    <t>474925f4-3872-4eb8-b482-f52c89db29a15180</t>
  </si>
  <si>
    <t>AW00025027</t>
  </si>
  <si>
    <t>2PpeO7p9X0qdRUunGoJczg==</t>
  </si>
  <si>
    <t>474925f4-3872-4eb8-b482-f52c89db29a15181</t>
  </si>
  <si>
    <t>AW00025037</t>
  </si>
  <si>
    <t>kXGiXHOGikKrpFracof5Kg==</t>
  </si>
  <si>
    <t>474925f4-3872-4eb8-b482-f52c89db29a15182</t>
  </si>
  <si>
    <t>AW00025717</t>
  </si>
  <si>
    <t>3sEp41IM0karOBhyUiGAYA==</t>
  </si>
  <si>
    <t>474925f4-3872-4eb8-b482-f52c89db29a15183</t>
  </si>
  <si>
    <t>AW00026187</t>
  </si>
  <si>
    <t>W1yQDnfYBEWlBZIyoh8PSA==</t>
  </si>
  <si>
    <t>474925f4-3872-4eb8-b482-f52c89db29a15184</t>
  </si>
  <si>
    <t>AW00026433</t>
  </si>
  <si>
    <t>2pDRgI+cnk62mybffVcTgA==</t>
  </si>
  <si>
    <t>474925f4-3872-4eb8-b482-f52c89db29a15185</t>
  </si>
  <si>
    <t>AW00026564</t>
  </si>
  <si>
    <t>s+JnSdCnAECu0QnnqX2v2g==</t>
  </si>
  <si>
    <t>474925f4-3872-4eb8-b482-f52c89db29a15186</t>
  </si>
  <si>
    <t>AW00026667</t>
  </si>
  <si>
    <t>hCmKJ/1h2ESppewKzCPk3w==</t>
  </si>
  <si>
    <t>474925f4-3872-4eb8-b482-f52c89db29a15187</t>
  </si>
  <si>
    <t>AW00026918</t>
  </si>
  <si>
    <t>a8M1wOIQgk21hRQ/6/elRw==</t>
  </si>
  <si>
    <t>474925f4-3872-4eb8-b482-f52c89db29a15188</t>
  </si>
  <si>
    <t>AW00026924</t>
  </si>
  <si>
    <t>qeinsiBei0SGG/b80YiH0g==</t>
  </si>
  <si>
    <t>474925f4-3872-4eb8-b482-f52c89db29a15189</t>
  </si>
  <si>
    <t>AW00027697</t>
  </si>
  <si>
    <t>wpPvbJPc9EaOUlYaFzIpfw==</t>
  </si>
  <si>
    <t>474925f4-3872-4eb8-b482-f52c89db29a15190</t>
  </si>
  <si>
    <t>AW00027707</t>
  </si>
  <si>
    <t>jaRZODorI0iMFHEJWrbDDw==</t>
  </si>
  <si>
    <t>474925f4-3872-4eb8-b482-f52c89db29a15191</t>
  </si>
  <si>
    <t>AW00027708</t>
  </si>
  <si>
    <t>qaEAZPlF+UypqE1AtwTxJQ==</t>
  </si>
  <si>
    <t>474925f4-3872-4eb8-b482-f52c89db29a15192</t>
  </si>
  <si>
    <t>AW00028118</t>
  </si>
  <si>
    <t>ZzgWWCO9E0Ow0BizJqUP0Q==</t>
  </si>
  <si>
    <t>474925f4-3872-4eb8-b482-f52c89db29a15193</t>
  </si>
  <si>
    <t>AW00028928</t>
  </si>
  <si>
    <t>TIuvf+3c4E6QtfVfEoROeg==</t>
  </si>
  <si>
    <t>474925f4-3872-4eb8-b482-f52c89db29a15194</t>
  </si>
  <si>
    <t>AW00028932</t>
  </si>
  <si>
    <t>ULt/UOCiOUevCel0lPvjnQ==</t>
  </si>
  <si>
    <t>474925f4-3872-4eb8-b482-f52c89db29a15195</t>
  </si>
  <si>
    <t>AW00029292</t>
  </si>
  <si>
    <t>dgw2kHfWOEK9Og1/ZwkZvg==</t>
  </si>
  <si>
    <t>474925f4-3872-4eb8-b482-f52c89db29a15196</t>
  </si>
  <si>
    <t>AW00029295</t>
  </si>
  <si>
    <t>V8t58x6Wf0K7toZdBjL9+w==</t>
  </si>
  <si>
    <t>474925f4-3872-4eb8-b482-f52c89db29a15197</t>
  </si>
  <si>
    <t>AW00011050</t>
  </si>
  <si>
    <t>OUHADJjH6ESJJWiqoutrzw==</t>
  </si>
  <si>
    <t>474925f4-3872-4eb8-b482-f52c89db29a15198</t>
  </si>
  <si>
    <t>AW00011368</t>
  </si>
  <si>
    <t>5Jzb8cmi3UKhx65AJSvZMA==</t>
  </si>
  <si>
    <t>474925f4-3872-4eb8-b482-f52c89db29a15199</t>
  </si>
  <si>
    <t>AW00011761</t>
  </si>
  <si>
    <t>GLr3RcKLxkiwmiJwqTBllQ==</t>
  </si>
  <si>
    <t>474925f4-3872-4eb8-b482-f52c89db29a15200</t>
  </si>
  <si>
    <t>AW00011901</t>
  </si>
  <si>
    <t>WiMHlu2/ikKuMcEKE03HgQ==</t>
  </si>
  <si>
    <t>474925f4-3872-4eb8-b482-f52c89db29a15201</t>
  </si>
  <si>
    <t>AW00012339</t>
  </si>
  <si>
    <t>FJB+pNEibUm2H1TXp8Hucg==</t>
  </si>
  <si>
    <t>474925f4-3872-4eb8-b482-f52c89db29a15202</t>
  </si>
  <si>
    <t>AW00012372</t>
  </si>
  <si>
    <t>gQUTenGMXEG/tikLyRgLPA==</t>
  </si>
  <si>
    <t>474925f4-3872-4eb8-b482-f52c89db29a15203</t>
  </si>
  <si>
    <t>AW00012691</t>
  </si>
  <si>
    <t>QvkVXizKo0m/A20XrQ5vIg==</t>
  </si>
  <si>
    <t>474925f4-3872-4eb8-b482-f52c89db29a15204</t>
  </si>
  <si>
    <t>AW00012989</t>
  </si>
  <si>
    <t>u1ynk02sD0WGzDCPTJxGew==</t>
  </si>
  <si>
    <t>474925f4-3872-4eb8-b482-f52c89db29a15205</t>
  </si>
  <si>
    <t>AW00012998</t>
  </si>
  <si>
    <t>wpTmw/AknEWqXQcqFf/DFg==</t>
  </si>
  <si>
    <t>474925f4-3872-4eb8-b482-f52c89db29a15206</t>
  </si>
  <si>
    <t>AW00013006</t>
  </si>
  <si>
    <t>VdsafUc+4kuA0N1DpfpZlA==</t>
  </si>
  <si>
    <t>474925f4-3872-4eb8-b482-f52c89db29a15207</t>
  </si>
  <si>
    <t>AW00013009</t>
  </si>
  <si>
    <t>CbOLmtFGLEamXosC1IkFXw==</t>
  </si>
  <si>
    <t>474925f4-3872-4eb8-b482-f52c89db29a15208</t>
  </si>
  <si>
    <t>AW00013082</t>
  </si>
  <si>
    <t>5tyYUDX3wUu2KF9ayY6STw==</t>
  </si>
  <si>
    <t>474925f4-3872-4eb8-b482-f52c89db29a15209</t>
  </si>
  <si>
    <t>AW00013632</t>
  </si>
  <si>
    <t>pbKbqXuBbkSUIXMN/+qhwA==</t>
  </si>
  <si>
    <t>474925f4-3872-4eb8-b482-f52c89db29a15210</t>
  </si>
  <si>
    <t>AW00013651</t>
  </si>
  <si>
    <t>tLMKvOgKFkCQ0qwAtSIczA==</t>
  </si>
  <si>
    <t>474925f4-3872-4eb8-b482-f52c89db29a15211</t>
  </si>
  <si>
    <t>AW00013973</t>
  </si>
  <si>
    <t>kRjRP6aMdEKm3bKSVsiIiQ==</t>
  </si>
  <si>
    <t>474925f4-3872-4eb8-b482-f52c89db29a15212</t>
  </si>
  <si>
    <t>AW00015028</t>
  </si>
  <si>
    <t>A430pWLhhUy0VsEo/eP9ow==</t>
  </si>
  <si>
    <t>474925f4-3872-4eb8-b482-f52c89db29a15213</t>
  </si>
  <si>
    <t>AW00015124</t>
  </si>
  <si>
    <t>V1YX6sV3Z0CcmW4liT4t1w==</t>
  </si>
  <si>
    <t>474925f4-3872-4eb8-b482-f52c89db29a15214</t>
  </si>
  <si>
    <t>AW00015138</t>
  </si>
  <si>
    <t>tY7aVtIj40WOrX3cI7O4Sw==</t>
  </si>
  <si>
    <t>474925f4-3872-4eb8-b482-f52c89db29a15215</t>
  </si>
  <si>
    <t>AW00015186</t>
  </si>
  <si>
    <t>+yen4CVPEkyp47FSJbicjQ==</t>
  </si>
  <si>
    <t>474925f4-3872-4eb8-b482-f52c89db29a15216</t>
  </si>
  <si>
    <t>AW00015231</t>
  </si>
  <si>
    <t>VUJLDT3TVkuhCNSM1EU0Xw==</t>
  </si>
  <si>
    <t>474925f4-3872-4eb8-b482-f52c89db29a15217</t>
  </si>
  <si>
    <t>AW00015240</t>
  </si>
  <si>
    <t>C/UJt885xkyGQAMKwqHIyA==</t>
  </si>
  <si>
    <t>474925f4-3872-4eb8-b482-f52c89db29a15218</t>
  </si>
  <si>
    <t>AW00015436</t>
  </si>
  <si>
    <t>6vDiNYpTz0SyECxEkFcEcw==</t>
  </si>
  <si>
    <t>474925f4-3872-4eb8-b482-f52c89db29a15219</t>
  </si>
  <si>
    <t>AW00015587</t>
  </si>
  <si>
    <t>n6IFvlXpeUuxEpNB41us5g==</t>
  </si>
  <si>
    <t>474925f4-3872-4eb8-b482-f52c89db29a15220</t>
  </si>
  <si>
    <t>AW00015646</t>
  </si>
  <si>
    <t>zYip/HCbrkmZ84t//GC9rw==</t>
  </si>
  <si>
    <t>474925f4-3872-4eb8-b482-f52c89db29a15221</t>
  </si>
  <si>
    <t>AW00015752</t>
  </si>
  <si>
    <t>LZkzwBytMU+hdNJW0NCb6g==</t>
  </si>
  <si>
    <t>474925f4-3872-4eb8-b482-f52c89db29a15222</t>
  </si>
  <si>
    <t>AW00016163</t>
  </si>
  <si>
    <t>Zva9Za/A0UKHat5RxaKXUA==</t>
  </si>
  <si>
    <t>474925f4-3872-4eb8-b482-f52c89db29a15223</t>
  </si>
  <si>
    <t>AW00016170</t>
  </si>
  <si>
    <t>hM1XL9yyek6AjsJLfWpdMw==</t>
  </si>
  <si>
    <t>474925f4-3872-4eb8-b482-f52c89db29a15224</t>
  </si>
  <si>
    <t>AW00016517</t>
  </si>
  <si>
    <t>FL9cpYjmuE6K9EyVUFkjAQ==</t>
  </si>
  <si>
    <t>474925f4-3872-4eb8-b482-f52c89db29a15225</t>
  </si>
  <si>
    <t>AW00016520</t>
  </si>
  <si>
    <t>ZoONfS2YmUO0OqAaoQpJqA==</t>
  </si>
  <si>
    <t>474925f4-3872-4eb8-b482-f52c89db29a15226</t>
  </si>
  <si>
    <t>AW00016685</t>
  </si>
  <si>
    <t>U0A/v+hmsEOLHE0qERKiPA==</t>
  </si>
  <si>
    <t>474925f4-3872-4eb8-b482-f52c89db29a15227</t>
  </si>
  <si>
    <t>AW00017071</t>
  </si>
  <si>
    <t>2ng3yOqrqE6eVdAiUMZ1Zw==</t>
  </si>
  <si>
    <t>474925f4-3872-4eb8-b482-f52c89db29a15228</t>
  </si>
  <si>
    <t>AW00017323</t>
  </si>
  <si>
    <t>H18t9fz760y6XgEbLEtzRw==</t>
  </si>
  <si>
    <t>474925f4-3872-4eb8-b482-f52c89db29a15229</t>
  </si>
  <si>
    <t>AW00017515</t>
  </si>
  <si>
    <t>4w244tv7k0aZkcL6BWUvQQ==</t>
  </si>
  <si>
    <t>474925f4-3872-4eb8-b482-f52c89db29a15230</t>
  </si>
  <si>
    <t>AW00017908</t>
  </si>
  <si>
    <t>kKLQMHOmcEiNWtk0gqvF4Q==</t>
  </si>
  <si>
    <t>474925f4-3872-4eb8-b482-f52c89db29a15231</t>
  </si>
  <si>
    <t>AW00018250</t>
  </si>
  <si>
    <t>XBqrC8ofA0mqCdRGBS3Lpw==</t>
  </si>
  <si>
    <t>474925f4-3872-4eb8-b482-f52c89db29a15232</t>
  </si>
  <si>
    <t>AW00018269</t>
  </si>
  <si>
    <t>h/CeFlkPF0+1UqRGngJlbQ==</t>
  </si>
  <si>
    <t>474925f4-3872-4eb8-b482-f52c89db29a15233</t>
  </si>
  <si>
    <t>AW00018331</t>
  </si>
  <si>
    <t>o5JZ7QnjJ0e1EKtKikloJQ==</t>
  </si>
  <si>
    <t>474925f4-3872-4eb8-b482-f52c89db29a15234</t>
  </si>
  <si>
    <t>AW00018333</t>
  </si>
  <si>
    <t>FTcVy5s3jESpMz1bISUvWg==</t>
  </si>
  <si>
    <t>474925f4-3872-4eb8-b482-f52c89db29a15235</t>
  </si>
  <si>
    <t>AW00018488</t>
  </si>
  <si>
    <t>EH3hjl5V4EyMOfCxETjV8w==</t>
  </si>
  <si>
    <t>474925f4-3872-4eb8-b482-f52c89db29a15236</t>
  </si>
  <si>
    <t>AW00018702</t>
  </si>
  <si>
    <t>Sa3gtGmkz0iB+VoGDU67ZA==</t>
  </si>
  <si>
    <t>474925f4-3872-4eb8-b482-f52c89db29a15237</t>
  </si>
  <si>
    <t>AW00018721</t>
  </si>
  <si>
    <t>Te7SzXZQD0yWnEzbY3HFcg==</t>
  </si>
  <si>
    <t>474925f4-3872-4eb8-b482-f52c89db29a15238</t>
  </si>
  <si>
    <t>AW00019271</t>
  </si>
  <si>
    <t>VEReqAz+mkiF/uGNXp8MKw==</t>
  </si>
  <si>
    <t>474925f4-3872-4eb8-b482-f52c89db29a15239</t>
  </si>
  <si>
    <t>AW00019951</t>
  </si>
  <si>
    <t>tgcxFUzhvUSLDpvV0wbFSQ==</t>
  </si>
  <si>
    <t>474925f4-3872-4eb8-b482-f52c89db29a15240</t>
  </si>
  <si>
    <t>AW00020160</t>
  </si>
  <si>
    <t>s+7eMw1I/EyUMtlwgoD8cw==</t>
  </si>
  <si>
    <t>474925f4-3872-4eb8-b482-f52c89db29a15241</t>
  </si>
  <si>
    <t>AW00020419</t>
  </si>
  <si>
    <t>RrjuTlBJAU+S3KOND4stcA==</t>
  </si>
  <si>
    <t>474925f4-3872-4eb8-b482-f52c89db29a15242</t>
  </si>
  <si>
    <t>AW00020812</t>
  </si>
  <si>
    <t>IAw9sByLgkuZNC8T1W39bA==</t>
  </si>
  <si>
    <t>474925f4-3872-4eb8-b482-f52c89db29a15243</t>
  </si>
  <si>
    <t>AW00021168</t>
  </si>
  <si>
    <t>LvjyEnU7TUy3GOzpSbqykg==</t>
  </si>
  <si>
    <t>474925f4-3872-4eb8-b482-f52c89db29a15244</t>
  </si>
  <si>
    <t>AW00021562</t>
  </si>
  <si>
    <t>TCfpLfhV8kKOTkj+x0K6Ag==</t>
  </si>
  <si>
    <t>474925f4-3872-4eb8-b482-f52c89db29a15245</t>
  </si>
  <si>
    <t>AW00022176</t>
  </si>
  <si>
    <t>o7vwIFDVOUqOVZA4z7d1xQ==</t>
  </si>
  <si>
    <t>474925f4-3872-4eb8-b482-f52c89db29a15246</t>
  </si>
  <si>
    <t>AW00022204</t>
  </si>
  <si>
    <t>8be0yc2uBkGIWFAmap/SBQ==</t>
  </si>
  <si>
    <t>474925f4-3872-4eb8-b482-f52c89db29a15247</t>
  </si>
  <si>
    <t>AW00022404</t>
  </si>
  <si>
    <t>lW4vu1tMWUWMl/C/QrTnRA==</t>
  </si>
  <si>
    <t>474925f4-3872-4eb8-b482-f52c89db29a15248</t>
  </si>
  <si>
    <t>AW00022953</t>
  </si>
  <si>
    <t>NxMt9wsw5UqD4tFe3y4WUg==</t>
  </si>
  <si>
    <t>474925f4-3872-4eb8-b482-f52c89db29a15249</t>
  </si>
  <si>
    <t>AW00023008</t>
  </si>
  <si>
    <t>QlN3v8OgxUy7u9rjbRn2Tg==</t>
  </si>
  <si>
    <t>474925f4-3872-4eb8-b482-f52c89db29a15250</t>
  </si>
  <si>
    <t>AW00023532</t>
  </si>
  <si>
    <t>go7BDvh+r0uEgRQk7y9R2A==</t>
  </si>
  <si>
    <t>474925f4-3872-4eb8-b482-f52c89db29a15251</t>
  </si>
  <si>
    <t>AW00023646</t>
  </si>
  <si>
    <t>M/A+nsKb+UWbBo2r7KNoew==</t>
  </si>
  <si>
    <t>474925f4-3872-4eb8-b482-f52c89db29a15252</t>
  </si>
  <si>
    <t>AW00023995</t>
  </si>
  <si>
    <t>NVYZto2VkEC1McrqPebylQ==</t>
  </si>
  <si>
    <t>474925f4-3872-4eb8-b482-f52c89db29a15253</t>
  </si>
  <si>
    <t>AW00024179</t>
  </si>
  <si>
    <t>YwfF03OE+kKQO5HsSxYdvw==</t>
  </si>
  <si>
    <t>474925f4-3872-4eb8-b482-f52c89db29a15254</t>
  </si>
  <si>
    <t>AW00024247</t>
  </si>
  <si>
    <t>1mZzL37yaU260UHaxTgOUQ==</t>
  </si>
  <si>
    <t>474925f4-3872-4eb8-b482-f52c89db29a15255</t>
  </si>
  <si>
    <t>AW00024456</t>
  </si>
  <si>
    <t>6/RtBhFZo0id8NmcdLBCBA==</t>
  </si>
  <si>
    <t>474925f4-3872-4eb8-b482-f52c89db29a15256</t>
  </si>
  <si>
    <t>AW00025032</t>
  </si>
  <si>
    <t>J56ZdLfXYEa5sRXgLXlqyg==</t>
  </si>
  <si>
    <t>474925f4-3872-4eb8-b482-f52c89db29a15257</t>
  </si>
  <si>
    <t>AW00025051</t>
  </si>
  <si>
    <t>BbvCA2/2vEWTArfG5dLEag==</t>
  </si>
  <si>
    <t>474925f4-3872-4eb8-b482-f52c89db29a15258</t>
  </si>
  <si>
    <t>AW00025239</t>
  </si>
  <si>
    <t>qAZ6ZVUgGUWdVZTYu0z4+Q==</t>
  </si>
  <si>
    <t>474925f4-3872-4eb8-b482-f52c89db29a15259</t>
  </si>
  <si>
    <t>AW00025562</t>
  </si>
  <si>
    <t>Nz8eL959/0S2UGE1zkTQyA==</t>
  </si>
  <si>
    <t>474925f4-3872-4eb8-b482-f52c89db29a15260</t>
  </si>
  <si>
    <t>AW00026132</t>
  </si>
  <si>
    <t>VvANQnvuyk+leB+Lan0oIA==</t>
  </si>
  <si>
    <t>474925f4-3872-4eb8-b482-f52c89db29a15261</t>
  </si>
  <si>
    <t>AW00026190</t>
  </si>
  <si>
    <t>R6QmeXUuqE+rO5coKvjrPA==</t>
  </si>
  <si>
    <t>474925f4-3872-4eb8-b482-f52c89db29a15262</t>
  </si>
  <si>
    <t>AW00026747</t>
  </si>
  <si>
    <t>kvsray/MaESASpVudtP5rw==</t>
  </si>
  <si>
    <t>474925f4-3872-4eb8-b482-f52c89db29a15263</t>
  </si>
  <si>
    <t>AW00027144</t>
  </si>
  <si>
    <t>jJAK19psfU2z5z+XT/MCqA==</t>
  </si>
  <si>
    <t>474925f4-3872-4eb8-b482-f52c89db29a15264</t>
  </si>
  <si>
    <t>AW00027580</t>
  </si>
  <si>
    <t>BseHApG9QkebKmwAJapVAg==</t>
  </si>
  <si>
    <t>474925f4-3872-4eb8-b482-f52c89db29a15265</t>
  </si>
  <si>
    <t>AW00027716</t>
  </si>
  <si>
    <t>6R8t96aRx0W9qo7tYz0v5w==</t>
  </si>
  <si>
    <t>474925f4-3872-4eb8-b482-f52c89db29a15266</t>
  </si>
  <si>
    <t>AW00027968</t>
  </si>
  <si>
    <t>PssyxwY8gEWmpH+P3EtrFQ==</t>
  </si>
  <si>
    <t>474925f4-3872-4eb8-b482-f52c89db29a15267</t>
  </si>
  <si>
    <t>AW00028716</t>
  </si>
  <si>
    <t>AQXGnsRf4EetxE3nLWXkqw==</t>
  </si>
  <si>
    <t>474925f4-3872-4eb8-b482-f52c89db29a15268</t>
  </si>
  <si>
    <t>AW00028931</t>
  </si>
  <si>
    <t>kVMRsnUB+EmEz+mMkbkCBQ==</t>
  </si>
  <si>
    <t>474925f4-3872-4eb8-b482-f52c89db29a15269</t>
  </si>
  <si>
    <t>AW00028945</t>
  </si>
  <si>
    <t>2ZeaeZ6Nzk+Amjv9JAm1Bg==</t>
  </si>
  <si>
    <t>474925f4-3872-4eb8-b482-f52c89db29a15270</t>
  </si>
  <si>
    <t>AW00028951</t>
  </si>
  <si>
    <t>x9wmQOCH9kCFg0owDB4HIQ==</t>
  </si>
  <si>
    <t>474925f4-3872-4eb8-b482-f52c89db29a15271</t>
  </si>
  <si>
    <t>AW00028961</t>
  </si>
  <si>
    <t>J46UlxkDqUm/O9sjcegghw==</t>
  </si>
  <si>
    <t>474925f4-3872-4eb8-b482-f52c89db29a15272</t>
  </si>
  <si>
    <t>AW00029083</t>
  </si>
  <si>
    <t>ZmV/pkaGZ0CV43koqHF02A==</t>
  </si>
  <si>
    <t>474925f4-3872-4eb8-b482-f52c89db29a15273</t>
  </si>
  <si>
    <t>AW00029302</t>
  </si>
  <si>
    <t>fjePCByZiECRETKIx4D0Fg==</t>
  </si>
  <si>
    <t>474925f4-3872-4eb8-b482-f52c89db29a15274</t>
  </si>
  <si>
    <t>AW00011751</t>
  </si>
  <si>
    <t>QaN0eJMXBkuaq3wY2/RphA==</t>
  </si>
  <si>
    <t>474925f4-3872-4eb8-b482-f52c89db29a15275</t>
  </si>
  <si>
    <t>AW00011965</t>
  </si>
  <si>
    <t>NMsO2O7KQ0i/0fwmR0S2Kg==</t>
  </si>
  <si>
    <t>474925f4-3872-4eb8-b482-f52c89db29a15276</t>
  </si>
  <si>
    <t>AW00011994</t>
  </si>
  <si>
    <t>/h59tNQK9UGYagtiZEBFsw==</t>
  </si>
  <si>
    <t>474925f4-3872-4eb8-b482-f52c89db29a15277</t>
  </si>
  <si>
    <t>AW00013104</t>
  </si>
  <si>
    <t>u2emLdTaMEathP3SMLpp2A==</t>
  </si>
  <si>
    <t>474925f4-3872-4eb8-b482-f52c89db29a15278</t>
  </si>
  <si>
    <t>AW00013138</t>
  </si>
  <si>
    <t>bGo2wr6CAkip2VZuJZlLcQ==</t>
  </si>
  <si>
    <t>474925f4-3872-4eb8-b482-f52c89db29a15279</t>
  </si>
  <si>
    <t>AW00013139</t>
  </si>
  <si>
    <t>Q/mQTOXghkS8xShp4cWjUA==</t>
  </si>
  <si>
    <t>474925f4-3872-4eb8-b482-f52c89db29a15280</t>
  </si>
  <si>
    <t>AW00013158</t>
  </si>
  <si>
    <t>UsuJYgcp4EOwzqDesdB7tA==</t>
  </si>
  <si>
    <t>474925f4-3872-4eb8-b482-f52c89db29a15281</t>
  </si>
  <si>
    <t>AW00013519</t>
  </si>
  <si>
    <t>Kao0yURFT0iRd6R0eASZ3w==</t>
  </si>
  <si>
    <t>474925f4-3872-4eb8-b482-f52c89db29a15282</t>
  </si>
  <si>
    <t>AW00013643</t>
  </si>
  <si>
    <t>7ecDYGq4Y0ejtSSXOqPhfg==</t>
  </si>
  <si>
    <t>474925f4-3872-4eb8-b482-f52c89db29a15283</t>
  </si>
  <si>
    <t>AW00014230</t>
  </si>
  <si>
    <t>BwoCUWmKlkq9Ks83Zm6pZA==</t>
  </si>
  <si>
    <t>474925f4-3872-4eb8-b482-f52c89db29a15284</t>
  </si>
  <si>
    <t>AW00014665</t>
  </si>
  <si>
    <t>ACb1MwZLD0i2qleUthmELw==</t>
  </si>
  <si>
    <t>474925f4-3872-4eb8-b482-f52c89db29a15285</t>
  </si>
  <si>
    <t>AW00015148</t>
  </si>
  <si>
    <t>A1XhLRVKhU2zKIPcsoCiQA==</t>
  </si>
  <si>
    <t>474925f4-3872-4eb8-b482-f52c89db29a15286</t>
  </si>
  <si>
    <t>AW00015152</t>
  </si>
  <si>
    <t>vi1szKl65UGIkkighhCFZw==</t>
  </si>
  <si>
    <t>474925f4-3872-4eb8-b482-f52c89db29a15287</t>
  </si>
  <si>
    <t>AW00015227</t>
  </si>
  <si>
    <t>EPsg4oH+iUCdEgLg0jTkJQ==</t>
  </si>
  <si>
    <t>474925f4-3872-4eb8-b482-f52c89db29a15288</t>
  </si>
  <si>
    <t>AW00015601</t>
  </si>
  <si>
    <t>/yYshHb3xUC57t5bme7YCA==</t>
  </si>
  <si>
    <t>474925f4-3872-4eb8-b482-f52c89db29a15289</t>
  </si>
  <si>
    <t>AW00015728</t>
  </si>
  <si>
    <t>QBkbBJfIZUiUJd+otr1Adw==</t>
  </si>
  <si>
    <t>474925f4-3872-4eb8-b482-f52c89db29a15290</t>
  </si>
  <si>
    <t>AW00015828</t>
  </si>
  <si>
    <t>/f/lgOKrmEWW7bPyvpfBkQ==</t>
  </si>
  <si>
    <t>474925f4-3872-4eb8-b482-f52c89db29a15291</t>
  </si>
  <si>
    <t>AW00016180</t>
  </si>
  <si>
    <t>Y2X8BzkfeEa2qeNOH7wUyA==</t>
  </si>
  <si>
    <t>474925f4-3872-4eb8-b482-f52c89db29a15292</t>
  </si>
  <si>
    <t>AW00016339</t>
  </si>
  <si>
    <t>Ab9xzcucOkquOGR8mweNZg==</t>
  </si>
  <si>
    <t>474925f4-3872-4eb8-b482-f52c89db29a15293</t>
  </si>
  <si>
    <t>AW00016496</t>
  </si>
  <si>
    <t>AdSl0Ni+Q0SpGXy8i4jt1g==</t>
  </si>
  <si>
    <t>474925f4-3872-4eb8-b482-f52c89db29a15294</t>
  </si>
  <si>
    <t>AW00016612</t>
  </si>
  <si>
    <t>92CjrA1RCkuaUXWq27qZUQ==</t>
  </si>
  <si>
    <t>474925f4-3872-4eb8-b482-f52c89db29a15295</t>
  </si>
  <si>
    <t>AW00016656</t>
  </si>
  <si>
    <t>VHkY5XPvmU+Urw5rpzWMCw==</t>
  </si>
  <si>
    <t>474925f4-3872-4eb8-b482-f52c89db29a15296</t>
  </si>
  <si>
    <t>AW00016744</t>
  </si>
  <si>
    <t>9L7F51dvxkKYLgK1O3HInA==</t>
  </si>
  <si>
    <t>474925f4-3872-4eb8-b482-f52c89db29a15297</t>
  </si>
  <si>
    <t>AW00017230</t>
  </si>
  <si>
    <t>DCOyJPPstkijNTlOg3beGg==</t>
  </si>
  <si>
    <t>474925f4-3872-4eb8-b482-f52c89db29a15298</t>
  </si>
  <si>
    <t>AW00017370</t>
  </si>
  <si>
    <t>otzkxcJUKEK6evDSBF/cJg==</t>
  </si>
  <si>
    <t>474925f4-3872-4eb8-b482-f52c89db29a15299</t>
  </si>
  <si>
    <t>AW00017511</t>
  </si>
  <si>
    <t>eZA9C59mSk20w/cNpmm4gg==</t>
  </si>
  <si>
    <t>474925f4-3872-4eb8-b482-f52c89db29a15300</t>
  </si>
  <si>
    <t>AW00017924</t>
  </si>
  <si>
    <t>M3O2UZDuNU25+uDMYEz/9g==</t>
  </si>
  <si>
    <t>474925f4-3872-4eb8-b482-f52c89db29a15301</t>
  </si>
  <si>
    <t>AW00018188</t>
  </si>
  <si>
    <t>cPW8oErekkqUbuKmmUvswg==</t>
  </si>
  <si>
    <t>474925f4-3872-4eb8-b482-f52c89db29a15302</t>
  </si>
  <si>
    <t>AW00018279</t>
  </si>
  <si>
    <t>LNrG/pUzKkeBQBGUzSKEAQ==</t>
  </si>
  <si>
    <t>474925f4-3872-4eb8-b482-f52c89db29a15303</t>
  </si>
  <si>
    <t>AW00018306</t>
  </si>
  <si>
    <t>+kQV0YIo/0aiVfrREs3I/Q==</t>
  </si>
  <si>
    <t>474925f4-3872-4eb8-b482-f52c89db29a15304</t>
  </si>
  <si>
    <t>AW00018367</t>
  </si>
  <si>
    <t>4nDAxbL1oEybkbpamwHhNw==</t>
  </si>
  <si>
    <t>474925f4-3872-4eb8-b482-f52c89db29a15305</t>
  </si>
  <si>
    <t>AW00018692</t>
  </si>
  <si>
    <t>qEGpWtC8BUeQHcMksEF9UA==</t>
  </si>
  <si>
    <t>474925f4-3872-4eb8-b482-f52c89db29a15306</t>
  </si>
  <si>
    <t>AW00018696</t>
  </si>
  <si>
    <t>fHDGUorfukigDApyyBEeyQ==</t>
  </si>
  <si>
    <t>474925f4-3872-4eb8-b482-f52c89db29a15307</t>
  </si>
  <si>
    <t>AW00018730</t>
  </si>
  <si>
    <t>RQ0ho4MKKUWJo1umRpD2wg==</t>
  </si>
  <si>
    <t>474925f4-3872-4eb8-b482-f52c89db29a15308</t>
  </si>
  <si>
    <t>AW00019101</t>
  </si>
  <si>
    <t>jOGGJWlml0uKKkoovvL5oA==</t>
  </si>
  <si>
    <t>474925f4-3872-4eb8-b482-f52c89db29a15309</t>
  </si>
  <si>
    <t>AW00019265</t>
  </si>
  <si>
    <t>VquyVQCJoUekGldmxnnUVg==</t>
  </si>
  <si>
    <t>474925f4-3872-4eb8-b482-f52c89db29a15310</t>
  </si>
  <si>
    <t>AW00019613</t>
  </si>
  <si>
    <t>wQPNr/37kkKYdbRfM0jh4A==</t>
  </si>
  <si>
    <t>474925f4-3872-4eb8-b482-f52c89db29a15311</t>
  </si>
  <si>
    <t>AW00019787</t>
  </si>
  <si>
    <t>cPKdz56k7U6IUnijrqnQsA==</t>
  </si>
  <si>
    <t>474925f4-3872-4eb8-b482-f52c89db29a15312</t>
  </si>
  <si>
    <t>AW00019949</t>
  </si>
  <si>
    <t>OE846+WPpEOaEw9zojmdcA==</t>
  </si>
  <si>
    <t>474925f4-3872-4eb8-b482-f52c89db29a15313</t>
  </si>
  <si>
    <t>AW00020611</t>
  </si>
  <si>
    <t>gdlyvKFW70iof+OXzRyyjQ==</t>
  </si>
  <si>
    <t>474925f4-3872-4eb8-b482-f52c89db29a15314</t>
  </si>
  <si>
    <t>AW00020612</t>
  </si>
  <si>
    <t>yCmYpinjE0qAKs1kqT7Z4w==</t>
  </si>
  <si>
    <t>474925f4-3872-4eb8-b482-f52c89db29a15315</t>
  </si>
  <si>
    <t>AW00021174</t>
  </si>
  <si>
    <t>SVjBqOraNEitdDkfEka1iw==</t>
  </si>
  <si>
    <t>474925f4-3872-4eb8-b482-f52c89db29a15316</t>
  </si>
  <si>
    <t>AW00021360</t>
  </si>
  <si>
    <t>EmzBKrih8kmtuvzuWm6n3A==</t>
  </si>
  <si>
    <t>474925f4-3872-4eb8-b482-f52c89db29a15317</t>
  </si>
  <si>
    <t>AW00021409</t>
  </si>
  <si>
    <t>mqm1BxlyCEijie4pvPqV3Q==</t>
  </si>
  <si>
    <t>474925f4-3872-4eb8-b482-f52c89db29a15318</t>
  </si>
  <si>
    <t>AW00021972</t>
  </si>
  <si>
    <t>ocQ2aIq9p066ktF/TBt1pQ==</t>
  </si>
  <si>
    <t>474925f4-3872-4eb8-b482-f52c89db29a15319</t>
  </si>
  <si>
    <t>AW00021994</t>
  </si>
  <si>
    <t>RpwWAV/HL0qaST19SqsR2w==</t>
  </si>
  <si>
    <t>474925f4-3872-4eb8-b482-f52c89db29a15320</t>
  </si>
  <si>
    <t>AW00022181</t>
  </si>
  <si>
    <t>hJ9sHMHTmUaWuAVVx85pnQ==</t>
  </si>
  <si>
    <t>474925f4-3872-4eb8-b482-f52c89db29a15321</t>
  </si>
  <si>
    <t>AW00022208</t>
  </si>
  <si>
    <t>jk9qcdL52UyKbb4D7wHOpg==</t>
  </si>
  <si>
    <t>474925f4-3872-4eb8-b482-f52c89db29a15322</t>
  </si>
  <si>
    <t>AW00022581</t>
  </si>
  <si>
    <t>KFfhngtnnE2fJ7ksxPyPag==</t>
  </si>
  <si>
    <t>474925f4-3872-4eb8-b482-f52c89db29a15323</t>
  </si>
  <si>
    <t>AW00022959</t>
  </si>
  <si>
    <t>/udoCWzW+EmrPC/TTKD7dg==</t>
  </si>
  <si>
    <t>474925f4-3872-4eb8-b482-f52c89db29a15324</t>
  </si>
  <si>
    <t>AW00022978</t>
  </si>
  <si>
    <t>FMgCwZrBJ0O5EH6Ob4HZHg==</t>
  </si>
  <si>
    <t>474925f4-3872-4eb8-b482-f52c89db29a15325</t>
  </si>
  <si>
    <t>AW00023077</t>
  </si>
  <si>
    <t>sMSWA6b5ckqTuiHS/LgUtA==</t>
  </si>
  <si>
    <t>474925f4-3872-4eb8-b482-f52c89db29a15326</t>
  </si>
  <si>
    <t>AW00023530</t>
  </si>
  <si>
    <t>rozvRECEnUSqwBHb7HApDg==</t>
  </si>
  <si>
    <t>474925f4-3872-4eb8-b482-f52c89db29a15327</t>
  </si>
  <si>
    <t>AW00023644</t>
  </si>
  <si>
    <t>cFoIsSL8AUalsFYoCIKfzw==</t>
  </si>
  <si>
    <t>474925f4-3872-4eb8-b482-f52c89db29a15328</t>
  </si>
  <si>
    <t>AW00024280</t>
  </si>
  <si>
    <t>Vnq2OKa4+0KVHQo8ZEg52g==</t>
  </si>
  <si>
    <t>474925f4-3872-4eb8-b482-f52c89db29a15329</t>
  </si>
  <si>
    <t>AW00024593</t>
  </si>
  <si>
    <t>xSYZfIusZUq4+vmQqW3a6Q==</t>
  </si>
  <si>
    <t>474925f4-3872-4eb8-b482-f52c89db29a15330</t>
  </si>
  <si>
    <t>AW00025137</t>
  </si>
  <si>
    <t>o9raLEIuREG7VR1hLZqDvQ==</t>
  </si>
  <si>
    <t>474925f4-3872-4eb8-b482-f52c89db29a15331</t>
  </si>
  <si>
    <t>AW00025233</t>
  </si>
  <si>
    <t>rld9082QykaNVFaP/9RIpw==</t>
  </si>
  <si>
    <t>474925f4-3872-4eb8-b482-f52c89db29a15332</t>
  </si>
  <si>
    <t>AW00026024</t>
  </si>
  <si>
    <t>0gWfO64PIkiyiQM6U7kS2w==</t>
  </si>
  <si>
    <t>474925f4-3872-4eb8-b482-f52c89db29a15333</t>
  </si>
  <si>
    <t>AW00026157</t>
  </si>
  <si>
    <t>SURUlMR+eE6b1XVZMiWGPQ==</t>
  </si>
  <si>
    <t>474925f4-3872-4eb8-b482-f52c89db29a15334</t>
  </si>
  <si>
    <t>AW00026427</t>
  </si>
  <si>
    <t>yEC4lHkBFEq0NJI17Gxf2w==</t>
  </si>
  <si>
    <t>474925f4-3872-4eb8-b482-f52c89db29a15335</t>
  </si>
  <si>
    <t>AW00026651</t>
  </si>
  <si>
    <t>QwJmpR2Dx0G688cdrT2MTg==</t>
  </si>
  <si>
    <t>474925f4-3872-4eb8-b482-f52c89db29a15336</t>
  </si>
  <si>
    <t>AW00027356</t>
  </si>
  <si>
    <t>Cgbj2Ju6KEW86n7N6WCFPQ==</t>
  </si>
  <si>
    <t>474925f4-3872-4eb8-b482-f52c89db29a15337</t>
  </si>
  <si>
    <t>AW00027593</t>
  </si>
  <si>
    <t>+YkaojoVYkSSqUfE9g9TNQ==</t>
  </si>
  <si>
    <t>474925f4-3872-4eb8-b482-f52c89db29a15338</t>
  </si>
  <si>
    <t>AW00027744</t>
  </si>
  <si>
    <t>2B54xO9ekEyR78JcpNJ+4Q==</t>
  </si>
  <si>
    <t>474925f4-3872-4eb8-b482-f52c89db29a15339</t>
  </si>
  <si>
    <t>AW00027986</t>
  </si>
  <si>
    <t>3yW6UBT2F0euJI3x/drDJg==</t>
  </si>
  <si>
    <t>474925f4-3872-4eb8-b482-f52c89db29a15340</t>
  </si>
  <si>
    <t>AW00028481</t>
  </si>
  <si>
    <t>r+03jD+AHk+89T+ZLXWV0w==</t>
  </si>
  <si>
    <t>474925f4-3872-4eb8-b482-f52c89db29a15341</t>
  </si>
  <si>
    <t>AW00028717</t>
  </si>
  <si>
    <t>sUrDu7fdm0aL0NAddtWQAw==</t>
  </si>
  <si>
    <t>474925f4-3872-4eb8-b482-f52c89db29a15342</t>
  </si>
  <si>
    <t>AW00029113</t>
  </si>
  <si>
    <t>oDC3BujmqUWCEoT1C7UGxQ==</t>
  </si>
  <si>
    <t>474925f4-3872-4eb8-b482-f52c89db29a15343</t>
  </si>
  <si>
    <t>AW00029313</t>
  </si>
  <si>
    <t>VNG95o8wGEOcOg7KeX9l0g==</t>
  </si>
  <si>
    <t>474925f4-3872-4eb8-b482-f52c89db29a15344</t>
  </si>
  <si>
    <t>AW00029344</t>
  </si>
  <si>
    <t>lp+MH/Yz1EeZgXlij1YcvQ==</t>
  </si>
  <si>
    <t>474925f4-3872-4eb8-b482-f52c89db29a15345</t>
  </si>
  <si>
    <t>AW00011003</t>
  </si>
  <si>
    <t>/A4kfuZ+FEiTqCaYIRV+GA==</t>
  </si>
  <si>
    <t>474925f4-3872-4eb8-b482-f52c89db29a15346</t>
  </si>
  <si>
    <t>AW00011073</t>
  </si>
  <si>
    <t>5Sy1QTRXVkWFQFH7mVeprQ==</t>
  </si>
  <si>
    <t>474925f4-3872-4eb8-b482-f52c89db29a15347</t>
  </si>
  <si>
    <t>AW00011121</t>
  </si>
  <si>
    <t>jUec2Rbptky9l49kgPlwaQ==</t>
  </si>
  <si>
    <t>474925f4-3872-4eb8-b482-f52c89db29a15348</t>
  </si>
  <si>
    <t>AW00011364</t>
  </si>
  <si>
    <t>kpje4G+4jUyWyge4yvjDqw==</t>
  </si>
  <si>
    <t>474925f4-3872-4eb8-b482-f52c89db29a15349</t>
  </si>
  <si>
    <t>AW00012347</t>
  </si>
  <si>
    <t>xpv/XYct1kipIN3FNTOJSw==</t>
  </si>
  <si>
    <t>474925f4-3872-4eb8-b482-f52c89db29a15350</t>
  </si>
  <si>
    <t>AW00012350</t>
  </si>
  <si>
    <t>6rg/nWW0zEuJliQ1e/FCZg==</t>
  </si>
  <si>
    <t>474925f4-3872-4eb8-b482-f52c89db29a15351</t>
  </si>
  <si>
    <t>AW00012355</t>
  </si>
  <si>
    <t>+MiCfw+pHkiw8fVrAQtzAw==</t>
  </si>
  <si>
    <t>474925f4-3872-4eb8-b482-f52c89db29a15352</t>
  </si>
  <si>
    <t>AW00012991</t>
  </si>
  <si>
    <t>Lq5LmkSDFEa7WhTBjw0XKw==</t>
  </si>
  <si>
    <t>474925f4-3872-4eb8-b482-f52c89db29a15353</t>
  </si>
  <si>
    <t>AW00013022</t>
  </si>
  <si>
    <t>k8nraQ80g02tecDEv0P8yw==</t>
  </si>
  <si>
    <t>474925f4-3872-4eb8-b482-f52c89db29a15354</t>
  </si>
  <si>
    <t>AW00013132</t>
  </si>
  <si>
    <t>/w2OJhTTGk2tu/qGg+/CXA==</t>
  </si>
  <si>
    <t>474925f4-3872-4eb8-b482-f52c89db29a15355</t>
  </si>
  <si>
    <t>AW00013617</t>
  </si>
  <si>
    <t>ZjR1e2hv/kybk5fjtA2Sdw==</t>
  </si>
  <si>
    <t>474925f4-3872-4eb8-b482-f52c89db29a15356</t>
  </si>
  <si>
    <t>AW00015217</t>
  </si>
  <si>
    <t>yjke6dSZPk+/+UjFy51eag==</t>
  </si>
  <si>
    <t>474925f4-3872-4eb8-b482-f52c89db29a15357</t>
  </si>
  <si>
    <t>AW00015232</t>
  </si>
  <si>
    <t>32MUwIXiV0iHSuSFSoMStw==</t>
  </si>
  <si>
    <t>474925f4-3872-4eb8-b482-f52c89db29a15358</t>
  </si>
  <si>
    <t>AW00015268</t>
  </si>
  <si>
    <t>H1DXllzxmk+5cNkflwEPAQ==</t>
  </si>
  <si>
    <t>474925f4-3872-4eb8-b482-f52c89db29a15359</t>
  </si>
  <si>
    <t>AW00015595</t>
  </si>
  <si>
    <t>3i25YaFsHkK5QHTRfidmuQ==</t>
  </si>
  <si>
    <t>474925f4-3872-4eb8-b482-f52c89db29a15360</t>
  </si>
  <si>
    <t>AW00015758</t>
  </si>
  <si>
    <t>87UBFj5eTUWXJxG9dKHMqA==</t>
  </si>
  <si>
    <t>474925f4-3872-4eb8-b482-f52c89db29a15361</t>
  </si>
  <si>
    <t>AW00015766</t>
  </si>
  <si>
    <t>6dLngvlA/kS6k0rB98xklg==</t>
  </si>
  <si>
    <t>474925f4-3872-4eb8-b482-f52c89db29a15362</t>
  </si>
  <si>
    <t>AW00015806</t>
  </si>
  <si>
    <t>/2qmPVYFFEOdiZx8DrcYTQ==</t>
  </si>
  <si>
    <t>474925f4-3872-4eb8-b482-f52c89db29a15363</t>
  </si>
  <si>
    <t>AW00016618</t>
  </si>
  <si>
    <t>bLsBRco0TkqxBZs2fsOVAw==</t>
  </si>
  <si>
    <t>474925f4-3872-4eb8-b482-f52c89db29a15364</t>
  </si>
  <si>
    <t>AW00016690</t>
  </si>
  <si>
    <t>TmdYFUA6p0GJ/t23WQebZQ==</t>
  </si>
  <si>
    <t>474925f4-3872-4eb8-b482-f52c89db29a15365</t>
  </si>
  <si>
    <t>AW00017077</t>
  </si>
  <si>
    <t>AkMuEIOhSkG//1cR9I096Q==</t>
  </si>
  <si>
    <t>474925f4-3872-4eb8-b482-f52c89db29a15366</t>
  </si>
  <si>
    <t>AW00017239</t>
  </si>
  <si>
    <t>VtSzKXDnp0anh76IpcxOxw==</t>
  </si>
  <si>
    <t>474925f4-3872-4eb8-b482-f52c89db29a15367</t>
  </si>
  <si>
    <t>AW00017252</t>
  </si>
  <si>
    <t>LHWpPH2tGEmqIX132bByfA==</t>
  </si>
  <si>
    <t>474925f4-3872-4eb8-b482-f52c89db29a15368</t>
  </si>
  <si>
    <t>AW00017352</t>
  </si>
  <si>
    <t>7uq2BgOq10mR3kSKNKygUQ==</t>
  </si>
  <si>
    <t>474925f4-3872-4eb8-b482-f52c89db29a15369</t>
  </si>
  <si>
    <t>AW00018212</t>
  </si>
  <si>
    <t>/Q9HOCZ/x0Wcyd8Lr0u4Tw==</t>
  </si>
  <si>
    <t>474925f4-3872-4eb8-b482-f52c89db29a15370</t>
  </si>
  <si>
    <t>AW00018219</t>
  </si>
  <si>
    <t>b6c9P7fp50iF/M3TBu0a9g==</t>
  </si>
  <si>
    <t>474925f4-3872-4eb8-b482-f52c89db29a15371</t>
  </si>
  <si>
    <t>AW00018220</t>
  </si>
  <si>
    <t>9bHPiyizP06Q4bdqTopozg==</t>
  </si>
  <si>
    <t>474925f4-3872-4eb8-b482-f52c89db29a15372</t>
  </si>
  <si>
    <t>AW00018266</t>
  </si>
  <si>
    <t>d+ODQWLylkC5EW2IAt4Nyg==</t>
  </si>
  <si>
    <t>474925f4-3872-4eb8-b482-f52c89db29a15373</t>
  </si>
  <si>
    <t>AW00018289</t>
  </si>
  <si>
    <t>CQ2mjG8Oc0Krm4WhdeC8cw==</t>
  </si>
  <si>
    <t>474925f4-3872-4eb8-b482-f52c89db29a15374</t>
  </si>
  <si>
    <t>AW00018293</t>
  </si>
  <si>
    <t>mlutAYNWxU22H4m+xjNTWA==</t>
  </si>
  <si>
    <t>474925f4-3872-4eb8-b482-f52c89db29a15375</t>
  </si>
  <si>
    <t>AW00018703</t>
  </si>
  <si>
    <t>Dcf0wiDW4Ee3tuL2qb5y/Q==</t>
  </si>
  <si>
    <t>474925f4-3872-4eb8-b482-f52c89db29a15376</t>
  </si>
  <si>
    <t>AW00018727</t>
  </si>
  <si>
    <t>HZtoTBDvSU+m85t7NVxCHg==</t>
  </si>
  <si>
    <t>474925f4-3872-4eb8-b482-f52c89db29a15377</t>
  </si>
  <si>
    <t>AW00018738</t>
  </si>
  <si>
    <t>YvoOx62JkECfOq3UEzVEvQ==</t>
  </si>
  <si>
    <t>474925f4-3872-4eb8-b482-f52c89db29a15378</t>
  </si>
  <si>
    <t>AW00018748</t>
  </si>
  <si>
    <t>QVXygnRMfEG+bZZyrntaaA==</t>
  </si>
  <si>
    <t>474925f4-3872-4eb8-b482-f52c89db29a15379</t>
  </si>
  <si>
    <t>AW00019560</t>
  </si>
  <si>
    <t>c47mRBqJeUOgF5MbRxoe4Q==</t>
  </si>
  <si>
    <t>474925f4-3872-4eb8-b482-f52c89db29a15380</t>
  </si>
  <si>
    <t>AW00019595</t>
  </si>
  <si>
    <t>Ht2f64d2+E6R+ppRwdhvFw==</t>
  </si>
  <si>
    <t>474925f4-3872-4eb8-b482-f52c89db29a15381</t>
  </si>
  <si>
    <t>AW00019762</t>
  </si>
  <si>
    <t>B2s9AcR1TECmqMdvjQISvA==</t>
  </si>
  <si>
    <t>474925f4-3872-4eb8-b482-f52c89db29a15382</t>
  </si>
  <si>
    <t>AW00019796</t>
  </si>
  <si>
    <t>XIQ1eS88h0OWP4eaGO/OBQ==</t>
  </si>
  <si>
    <t>474925f4-3872-4eb8-b482-f52c89db29a15383</t>
  </si>
  <si>
    <t>AW00020265</t>
  </si>
  <si>
    <t>+2lEDObWYUK3RAd0Ul4nFw==</t>
  </si>
  <si>
    <t>474925f4-3872-4eb8-b482-f52c89db29a15384</t>
  </si>
  <si>
    <t>AW00020283</t>
  </si>
  <si>
    <t>aXDgc2+A60aBaQY5ro4ozg==</t>
  </si>
  <si>
    <t>474925f4-3872-4eb8-b482-f52c89db29a15385</t>
  </si>
  <si>
    <t>AW00020618</t>
  </si>
  <si>
    <t>OtkqBws65U+Vt40IR+UFoA==</t>
  </si>
  <si>
    <t>474925f4-3872-4eb8-b482-f52c89db29a15386</t>
  </si>
  <si>
    <t>AW00021173</t>
  </si>
  <si>
    <t>U9GHTup9Wkekqn96U6Cvaw==</t>
  </si>
  <si>
    <t>474925f4-3872-4eb8-b482-f52c89db29a15387</t>
  </si>
  <si>
    <t>AW00021194</t>
  </si>
  <si>
    <t>EcghRPF9M0aA2LPkvjMz6Q==</t>
  </si>
  <si>
    <t>474925f4-3872-4eb8-b482-f52c89db29a15388</t>
  </si>
  <si>
    <t>AW00021208</t>
  </si>
  <si>
    <t>v0jPZAyruUevem4CkLsTZg==</t>
  </si>
  <si>
    <t>474925f4-3872-4eb8-b482-f52c89db29a15389</t>
  </si>
  <si>
    <t>AW00021971</t>
  </si>
  <si>
    <t>QrDiA4EJjE6oAwmRrwHoVQ==</t>
  </si>
  <si>
    <t>474925f4-3872-4eb8-b482-f52c89db29a15390</t>
  </si>
  <si>
    <t>AW00022209</t>
  </si>
  <si>
    <t>anQqZLVhp0Sojpph70eozQ==</t>
  </si>
  <si>
    <t>474925f4-3872-4eb8-b482-f52c89db29a15391</t>
  </si>
  <si>
    <t>AW00022852</t>
  </si>
  <si>
    <t>/BDK6LgWqEqWLtT68VGKpA==</t>
  </si>
  <si>
    <t>474925f4-3872-4eb8-b482-f52c89db29a15392</t>
  </si>
  <si>
    <t>AW00022912</t>
  </si>
  <si>
    <t>ReZ5t/TV4E6y61FPdcM+pA==</t>
  </si>
  <si>
    <t>474925f4-3872-4eb8-b482-f52c89db29a15393</t>
  </si>
  <si>
    <t>AW00022913</t>
  </si>
  <si>
    <t>Wu93utrvQEGEtJpG/B0jjA==</t>
  </si>
  <si>
    <t>474925f4-3872-4eb8-b482-f52c89db29a15394</t>
  </si>
  <si>
    <t>AW00022941</t>
  </si>
  <si>
    <t>JaqocDthvE+GTbmcvzplzQ==</t>
  </si>
  <si>
    <t>474925f4-3872-4eb8-b482-f52c89db29a15395</t>
  </si>
  <si>
    <t>AW00023416</t>
  </si>
  <si>
    <t>Yvg1YvG85EqWlt/vJyS4zg==</t>
  </si>
  <si>
    <t>474925f4-3872-4eb8-b482-f52c89db29a15396</t>
  </si>
  <si>
    <t>AW00023542</t>
  </si>
  <si>
    <t>E/JWs3YBKUiv2S+IsJvRbA==</t>
  </si>
  <si>
    <t>474925f4-3872-4eb8-b482-f52c89db29a15397</t>
  </si>
  <si>
    <t>AW00023650</t>
  </si>
  <si>
    <t>NQ+6UoypLE6lghAt2pReIA==</t>
  </si>
  <si>
    <t>474925f4-3872-4eb8-b482-f52c89db29a15398</t>
  </si>
  <si>
    <t>AW00024454</t>
  </si>
  <si>
    <t>loSD91Dm5U6g08g3GfBtsw==</t>
  </si>
  <si>
    <t>474925f4-3872-4eb8-b482-f52c89db29a15399</t>
  </si>
  <si>
    <t>AW00024457</t>
  </si>
  <si>
    <t>ckP8rrkE8UKvpXyJTkiMJQ==</t>
  </si>
  <si>
    <t>474925f4-3872-4eb8-b482-f52c89db29a15400</t>
  </si>
  <si>
    <t>AW00024481</t>
  </si>
  <si>
    <t>SzsnMNRzJUaDlNQbp/+OGA==</t>
  </si>
  <si>
    <t>474925f4-3872-4eb8-b482-f52c89db29a15401</t>
  </si>
  <si>
    <t>AW00024921</t>
  </si>
  <si>
    <t>2CEGGm7DLEqGza6DPjVTOA==</t>
  </si>
  <si>
    <t>474925f4-3872-4eb8-b482-f52c89db29a15402</t>
  </si>
  <si>
    <t>AW00025109</t>
  </si>
  <si>
    <t>g45t83EctUea8rgkxxvRXg==</t>
  </si>
  <si>
    <t>474925f4-3872-4eb8-b482-f52c89db29a15403</t>
  </si>
  <si>
    <t>AW00025112</t>
  </si>
  <si>
    <t>MwAJ9AGv7Ee1oSs6OEBqbw==</t>
  </si>
  <si>
    <t>474925f4-3872-4eb8-b482-f52c89db29a15404</t>
  </si>
  <si>
    <t>AW00025830</t>
  </si>
  <si>
    <t>AozFags3g0mgZZazZavjig==</t>
  </si>
  <si>
    <t>474925f4-3872-4eb8-b482-f52c89db29a15405</t>
  </si>
  <si>
    <t>AW00025918</t>
  </si>
  <si>
    <t>YhUiQv+yJ0qZpnIQrm3/Tw==</t>
  </si>
  <si>
    <t>474925f4-3872-4eb8-b482-f52c89db29a15406</t>
  </si>
  <si>
    <t>AW00026020</t>
  </si>
  <si>
    <t>usRJHxZWnk2i8OWq72xY1Q==</t>
  </si>
  <si>
    <t>474925f4-3872-4eb8-b482-f52c89db29a15407</t>
  </si>
  <si>
    <t>AW00026138</t>
  </si>
  <si>
    <t>6TzjhAvFcUqKe38klWCRyw==</t>
  </si>
  <si>
    <t>474925f4-3872-4eb8-b482-f52c89db29a15408</t>
  </si>
  <si>
    <t>AW00026191</t>
  </si>
  <si>
    <t>0gp53lyfWU6duiAweYts2g==</t>
  </si>
  <si>
    <t>474925f4-3872-4eb8-b482-f52c89db29a15409</t>
  </si>
  <si>
    <t>AW00026740</t>
  </si>
  <si>
    <t>UTLfsQ7qoUqQd/r7JEQzhQ==</t>
  </si>
  <si>
    <t>474925f4-3872-4eb8-b482-f52c89db29a15410</t>
  </si>
  <si>
    <t>AW00027343</t>
  </si>
  <si>
    <t>ULObniluJUKytwW6VnK5lg==</t>
  </si>
  <si>
    <t>474925f4-3872-4eb8-b482-f52c89db29a15411</t>
  </si>
  <si>
    <t>AW00027363</t>
  </si>
  <si>
    <t>JaTdiThtbUCM2yRbMe2Caw==</t>
  </si>
  <si>
    <t>474925f4-3872-4eb8-b482-f52c89db29a15412</t>
  </si>
  <si>
    <t>AW00027745</t>
  </si>
  <si>
    <t>M9mul+TQ2U2CpLDj/BAvcw==</t>
  </si>
  <si>
    <t>474925f4-3872-4eb8-b482-f52c89db29a15413</t>
  </si>
  <si>
    <t>AW00027877</t>
  </si>
  <si>
    <t>L53CBsCQf02yovMWxosp6Q==</t>
  </si>
  <si>
    <t>474925f4-3872-4eb8-b482-f52c89db29a15414</t>
  </si>
  <si>
    <t>AW00028479</t>
  </si>
  <si>
    <t>QWIdcLA6cUKleNtztkHX1Q==</t>
  </si>
  <si>
    <t>474925f4-3872-4eb8-b482-f52c89db29a15415</t>
  </si>
  <si>
    <t>AW00028925</t>
  </si>
  <si>
    <t>/vkedkD9TE6Ikegic07ptw==</t>
  </si>
  <si>
    <t>474925f4-3872-4eb8-b482-f52c89db29a15416</t>
  </si>
  <si>
    <t>AW00028929</t>
  </si>
  <si>
    <t>h1vjAiv1rUOtS1hQ9Sx7+w==</t>
  </si>
  <si>
    <t>474925f4-3872-4eb8-b482-f52c89db29a15417</t>
  </si>
  <si>
    <t>AW00028938</t>
  </si>
  <si>
    <t>h8YZDzmdv0i2K2zP/5CFaQ==</t>
  </si>
  <si>
    <t>474925f4-3872-4eb8-b482-f52c89db29a15418</t>
  </si>
  <si>
    <t>AW00029063</t>
  </si>
  <si>
    <t>KHRmwZWMLEywELz99VR7+g==</t>
  </si>
  <si>
    <t>474925f4-3872-4eb8-b482-f52c89db29a15419</t>
  </si>
  <si>
    <t>AW00029120</t>
  </si>
  <si>
    <t>6WohdPBHmUqATzO96xTVXQ==</t>
  </si>
  <si>
    <t>474925f4-3872-4eb8-b482-f52c89db29a15420</t>
  </si>
  <si>
    <t>AW00029123</t>
  </si>
  <si>
    <t>4ru8ZJmMnEWdZwNLkLITCw==</t>
  </si>
  <si>
    <t>474925f4-3872-4eb8-b482-f52c89db29a15421</t>
  </si>
  <si>
    <t>AW00029181</t>
  </si>
  <si>
    <t>zY08z7R4ikm2YssnIFJl1w==</t>
  </si>
  <si>
    <t>474925f4-3872-4eb8-b482-f52c89db29a15422</t>
  </si>
  <si>
    <t>AW00029188</t>
  </si>
  <si>
    <t>vEKAJI6jLUiQoRLdNAUu6g==</t>
  </si>
  <si>
    <t>474925f4-3872-4eb8-b482-f52c89db29a15423</t>
  </si>
  <si>
    <t>AW00011093</t>
  </si>
  <si>
    <t>vEe/rCtm/kiaZ64tPn+gkw==</t>
  </si>
  <si>
    <t>474925f4-3872-4eb8-b482-f52c89db29a15424</t>
  </si>
  <si>
    <t>AW00011114</t>
  </si>
  <si>
    <t>zL1BAYtQGUOxg/9cj9+CgA==</t>
  </si>
  <si>
    <t>474925f4-3872-4eb8-b482-f52c89db29a15425</t>
  </si>
  <si>
    <t>AW00011753</t>
  </si>
  <si>
    <t>T6YOsMAxcUWWFGDsKrrXmQ==</t>
  </si>
  <si>
    <t>474925f4-3872-4eb8-b482-f52c89db29a15426</t>
  </si>
  <si>
    <t>AW00012001</t>
  </si>
  <si>
    <t>df+sHjrBtEKk55oxusS/pw==</t>
  </si>
  <si>
    <t>474925f4-3872-4eb8-b482-f52c89db29a15427</t>
  </si>
  <si>
    <t>AW00012013</t>
  </si>
  <si>
    <t>DnHQUM05c0OTRkppdOiwxQ==</t>
  </si>
  <si>
    <t>474925f4-3872-4eb8-b482-f52c89db29a15428</t>
  </si>
  <si>
    <t>AW00012342</t>
  </si>
  <si>
    <t>JJ3MCXEMY0OpvL0zbk+WCA==</t>
  </si>
  <si>
    <t>474925f4-3872-4eb8-b482-f52c89db29a15429</t>
  </si>
  <si>
    <t>AW00012572</t>
  </si>
  <si>
    <t>ePVgvKZkyU67iylYwbmosg==</t>
  </si>
  <si>
    <t>474925f4-3872-4eb8-b482-f52c89db29a15430</t>
  </si>
  <si>
    <t>AW00012679</t>
  </si>
  <si>
    <t>ijdqGVnXqUOL+Xqr6D+yXg==</t>
  </si>
  <si>
    <t>474925f4-3872-4eb8-b482-f52c89db29a15431</t>
  </si>
  <si>
    <t>AW00012698</t>
  </si>
  <si>
    <t>d8zv4KW53kOlJjsnEFD0cA==</t>
  </si>
  <si>
    <t>474925f4-3872-4eb8-b482-f52c89db29a15432</t>
  </si>
  <si>
    <t>AW00013020</t>
  </si>
  <si>
    <t>8tBCLyyc1E2FKdDgRKgcLQ==</t>
  </si>
  <si>
    <t>474925f4-3872-4eb8-b482-f52c89db29a15433</t>
  </si>
  <si>
    <t>AW00013021</t>
  </si>
  <si>
    <t>4rw1axO0XkmQS59NpnI1WQ==</t>
  </si>
  <si>
    <t>474925f4-3872-4eb8-b482-f52c89db29a15434</t>
  </si>
  <si>
    <t>AW00013051</t>
  </si>
  <si>
    <t>pf8cn0uuP0iUJkV6gePe1Q==</t>
  </si>
  <si>
    <t>474925f4-3872-4eb8-b482-f52c89db29a15435</t>
  </si>
  <si>
    <t>AW00013140</t>
  </si>
  <si>
    <t>KYrlHm6wdUiEYMO0elqFtw==</t>
  </si>
  <si>
    <t>474925f4-3872-4eb8-b482-f52c89db29a15436</t>
  </si>
  <si>
    <t>AW00013640</t>
  </si>
  <si>
    <t>nrGxlTfGlk+WFHV2r1dxYA==</t>
  </si>
  <si>
    <t>474925f4-3872-4eb8-b482-f52c89db29a15437</t>
  </si>
  <si>
    <t>AW00013974</t>
  </si>
  <si>
    <t>rLlDm8pQlEiwh41WtYv1Pg==</t>
  </si>
  <si>
    <t>474925f4-3872-4eb8-b482-f52c89db29a15438</t>
  </si>
  <si>
    <t>AW00014101</t>
  </si>
  <si>
    <t>TnLcaQZjTkCIZYTq9xCpdA==</t>
  </si>
  <si>
    <t>474925f4-3872-4eb8-b482-f52c89db29a15439</t>
  </si>
  <si>
    <t>AW00014307</t>
  </si>
  <si>
    <t>Mdvu8qbHyEy/pTvrtl65bA==</t>
  </si>
  <si>
    <t>474925f4-3872-4eb8-b482-f52c89db29a15440</t>
  </si>
  <si>
    <t>AW00015030</t>
  </si>
  <si>
    <t>NGNgkFR6XEqanpwGiJei/g==</t>
  </si>
  <si>
    <t>474925f4-3872-4eb8-b482-f52c89db29a15441</t>
  </si>
  <si>
    <t>AW00015123</t>
  </si>
  <si>
    <t>4ZfqncCNtE6aCiJLEt15tw==</t>
  </si>
  <si>
    <t>474925f4-3872-4eb8-b482-f52c89db29a15442</t>
  </si>
  <si>
    <t>AW00015754</t>
  </si>
  <si>
    <t>oGnJxfZhvEKaIGY+lnsjBw==</t>
  </si>
  <si>
    <t>474925f4-3872-4eb8-b482-f52c89db29a15443</t>
  </si>
  <si>
    <t>AW00016494</t>
  </si>
  <si>
    <t>Fn5NQcKs3kqerorH1CN9Aw==</t>
  </si>
  <si>
    <t>474925f4-3872-4eb8-b482-f52c89db29a15444</t>
  </si>
  <si>
    <t>AW00017246</t>
  </si>
  <si>
    <t>kgOXeEZTfE6g5nPCtW7GHQ==</t>
  </si>
  <si>
    <t>474925f4-3872-4eb8-b482-f52c89db29a15445</t>
  </si>
  <si>
    <t>AW00017259</t>
  </si>
  <si>
    <t>pMkJjIuCTEeoEpf8xJyoWQ==</t>
  </si>
  <si>
    <t>474925f4-3872-4eb8-b482-f52c89db29a15446</t>
  </si>
  <si>
    <t>AW00017334</t>
  </si>
  <si>
    <t>LI8n/eitEk2ozlYNXtyKMw==</t>
  </si>
  <si>
    <t>474925f4-3872-4eb8-b482-f52c89db29a15447</t>
  </si>
  <si>
    <t>AW00017496</t>
  </si>
  <si>
    <t>K86u2kp3IEqJXEPkRIP2ow==</t>
  </si>
  <si>
    <t>474925f4-3872-4eb8-b482-f52c89db29a15448</t>
  </si>
  <si>
    <t>AW00018198</t>
  </si>
  <si>
    <t>puY0JpudNU+XX6+3d+qafw==</t>
  </si>
  <si>
    <t>474925f4-3872-4eb8-b482-f52c89db29a15449</t>
  </si>
  <si>
    <t>AW00018290</t>
  </si>
  <si>
    <t>aLcL8CkS+EGMY29djtrDlg==</t>
  </si>
  <si>
    <t>474925f4-3872-4eb8-b482-f52c89db29a15450</t>
  </si>
  <si>
    <t>AW00018906</t>
  </si>
  <si>
    <t>h8vHRV3mekaZ+zxBF8yaQg==</t>
  </si>
  <si>
    <t>474925f4-3872-4eb8-b482-f52c89db29a15451</t>
  </si>
  <si>
    <t>AW00019083</t>
  </si>
  <si>
    <t>5CNEGN1BqEGGOd+X3Q9H7Q==</t>
  </si>
  <si>
    <t>474925f4-3872-4eb8-b482-f52c89db29a15452</t>
  </si>
  <si>
    <t>AW00019617</t>
  </si>
  <si>
    <t>xZX3TtKT8ki/74zozGBmzg==</t>
  </si>
  <si>
    <t>474925f4-3872-4eb8-b482-f52c89db29a15453</t>
  </si>
  <si>
    <t>AW00020221</t>
  </si>
  <si>
    <t>vXmDz3D7QUCR4R4fccoCQQ==</t>
  </si>
  <si>
    <t>474925f4-3872-4eb8-b482-f52c89db29a15454</t>
  </si>
  <si>
    <t>AW00020227</t>
  </si>
  <si>
    <t>YUzrB3m1/EiPh0mFOQeoUA==</t>
  </si>
  <si>
    <t>474925f4-3872-4eb8-b482-f52c89db29a15455</t>
  </si>
  <si>
    <t>AW00021221</t>
  </si>
  <si>
    <t>3azi9x1spk+qXHJg3fKIxg==</t>
  </si>
  <si>
    <t>474925f4-3872-4eb8-b482-f52c89db29a15456</t>
  </si>
  <si>
    <t>AW00021896</t>
  </si>
  <si>
    <t>+3sP+lvAJUK4EY1mzEA8cg==</t>
  </si>
  <si>
    <t>474925f4-3872-4eb8-b482-f52c89db29a15457</t>
  </si>
  <si>
    <t>AW00021990</t>
  </si>
  <si>
    <t>TgR8gpKTWEW8tfs47iL2DQ==</t>
  </si>
  <si>
    <t>474925f4-3872-4eb8-b482-f52c89db29a15458</t>
  </si>
  <si>
    <t>AW00021999</t>
  </si>
  <si>
    <t>ae74zNxehEehJa56Y8zWuA==</t>
  </si>
  <si>
    <t>474925f4-3872-4eb8-b482-f52c89db29a15459</t>
  </si>
  <si>
    <t>AW00022003</t>
  </si>
  <si>
    <t>R2megPHXJUOyISbetVMllw==</t>
  </si>
  <si>
    <t>474925f4-3872-4eb8-b482-f52c89db29a15460</t>
  </si>
  <si>
    <t>AW00022909</t>
  </si>
  <si>
    <t>OaCMERH9ZkG3kwEJ0OcJAw==</t>
  </si>
  <si>
    <t>474925f4-3872-4eb8-b482-f52c89db29a15461</t>
  </si>
  <si>
    <t>AW00022938</t>
  </si>
  <si>
    <t>1gUS805NBEu0qbxdnIRHxg==</t>
  </si>
  <si>
    <t>474925f4-3872-4eb8-b482-f52c89db29a15462</t>
  </si>
  <si>
    <t>AW00023099</t>
  </si>
  <si>
    <t>NxeKHvaTNEmU14ig8FLTOQ==</t>
  </si>
  <si>
    <t>474925f4-3872-4eb8-b482-f52c89db29a15463</t>
  </si>
  <si>
    <t>AW00023534</t>
  </si>
  <si>
    <t>bqC+HMpHl0qIZsw7vWjy5g==</t>
  </si>
  <si>
    <t>474925f4-3872-4eb8-b482-f52c89db29a15464</t>
  </si>
  <si>
    <t>AW00023648</t>
  </si>
  <si>
    <t>OolzcsJaq0KwiWtNBC38OA==</t>
  </si>
  <si>
    <t>474925f4-3872-4eb8-b482-f52c89db29a15465</t>
  </si>
  <si>
    <t>AW00023654</t>
  </si>
  <si>
    <t>HL/qaaeGwE+K6h7U31U/Vg==</t>
  </si>
  <si>
    <t>474925f4-3872-4eb8-b482-f52c89db29a15466</t>
  </si>
  <si>
    <t>AW00023665</t>
  </si>
  <si>
    <t>QdyruowUc0O5kTvjrv/3Cw==</t>
  </si>
  <si>
    <t>474925f4-3872-4eb8-b482-f52c89db29a15467</t>
  </si>
  <si>
    <t>AW00024249</t>
  </si>
  <si>
    <t>ibxTgyZVIEiqHMok0i2oUA==</t>
  </si>
  <si>
    <t>474925f4-3872-4eb8-b482-f52c89db29a15468</t>
  </si>
  <si>
    <t>AW00024612</t>
  </si>
  <si>
    <t>PNba9J/stUS40yEq+k+giw==</t>
  </si>
  <si>
    <t>474925f4-3872-4eb8-b482-f52c89db29a15469</t>
  </si>
  <si>
    <t>AW00024884</t>
  </si>
  <si>
    <t>UrB+pPmXBkO99oNn5BapFA==</t>
  </si>
  <si>
    <t>474925f4-3872-4eb8-b482-f52c89db29a15470</t>
  </si>
  <si>
    <t>AW00025034</t>
  </si>
  <si>
    <t>vK/gxkP3bUqFC+WCP/RX/Q==</t>
  </si>
  <si>
    <t>474925f4-3872-4eb8-b482-f52c89db29a15471</t>
  </si>
  <si>
    <t>AW00025134</t>
  </si>
  <si>
    <t>AHN+osug3EyPSYEMiOD5UQ==</t>
  </si>
  <si>
    <t>474925f4-3872-4eb8-b482-f52c89db29a15472</t>
  </si>
  <si>
    <t>AW00025215</t>
  </si>
  <si>
    <t>xVNKCkf9FkinY7PwT1na3A==</t>
  </si>
  <si>
    <t>474925f4-3872-4eb8-b482-f52c89db29a15473</t>
  </si>
  <si>
    <t>AW00026036</t>
  </si>
  <si>
    <t>S9Jv4XBk+EehVu8WPV8I2Q==</t>
  </si>
  <si>
    <t>474925f4-3872-4eb8-b482-f52c89db29a15474</t>
  </si>
  <si>
    <t>AW00026158</t>
  </si>
  <si>
    <t>VY4ykkyuq0ukXEEfbqxY2Q==</t>
  </si>
  <si>
    <t>474925f4-3872-4eb8-b482-f52c89db29a15475</t>
  </si>
  <si>
    <t>AW00026774</t>
  </si>
  <si>
    <t>HU+Rz9BJH0yubb+EZrsSPA==</t>
  </si>
  <si>
    <t>474925f4-3872-4eb8-b482-f52c89db29a15476</t>
  </si>
  <si>
    <t>AW00026921</t>
  </si>
  <si>
    <t>75fRjlQV9EqO87JQw4J4UQ==</t>
  </si>
  <si>
    <t>474925f4-3872-4eb8-b482-f52c89db29a15477</t>
  </si>
  <si>
    <t>AW00027718</t>
  </si>
  <si>
    <t>n54uRWDVhUCvYWcHvjBTXQ==</t>
  </si>
  <si>
    <t>474925f4-3872-4eb8-b482-f52c89db29a15478</t>
  </si>
  <si>
    <t>AW00027863</t>
  </si>
  <si>
    <t>LVAX7YiLqUiepH+8AHHj4g==</t>
  </si>
  <si>
    <t>474925f4-3872-4eb8-b482-f52c89db29a15479</t>
  </si>
  <si>
    <t>AW00028325</t>
  </si>
  <si>
    <t>meR1ftC9KkaMaqzvvHwKjA==</t>
  </si>
  <si>
    <t>474925f4-3872-4eb8-b482-f52c89db29a15480</t>
  </si>
  <si>
    <t>AW00028353</t>
  </si>
  <si>
    <t>1XWhvUQSG0KYnrapMKdieQ==</t>
  </si>
  <si>
    <t>474925f4-3872-4eb8-b482-f52c89db29a15481</t>
  </si>
  <si>
    <t>AW00029085</t>
  </si>
  <si>
    <t>pcvej1NiVke7BMijl4TSSA==</t>
  </si>
  <si>
    <t>474925f4-3872-4eb8-b482-f52c89db29a15482</t>
  </si>
  <si>
    <t>AW00029095</t>
  </si>
  <si>
    <t>O/umAHWctkySGVV2fpwwuw==</t>
  </si>
  <si>
    <t>474925f4-3872-4eb8-b482-f52c89db29a15483</t>
  </si>
  <si>
    <t>AW00029114</t>
  </si>
  <si>
    <t>SE24I/yRlUe3B3a7i2997Q==</t>
  </si>
  <si>
    <t>474925f4-3872-4eb8-b482-f52c89db29a15484</t>
  </si>
  <si>
    <t>AW00029192</t>
  </si>
  <si>
    <t>wGQLeo0xbUq61EYhxjK8xQ==</t>
  </si>
  <si>
    <t>474925f4-3872-4eb8-b482-f52c89db29a15485</t>
  </si>
  <si>
    <t>AW00029290</t>
  </si>
  <si>
    <t>Ge91WprJlk6xBcs8Az2Org==</t>
  </si>
  <si>
    <t>474925f4-3872-4eb8-b482-f52c89db29a15486</t>
  </si>
  <si>
    <t>AW00029294</t>
  </si>
  <si>
    <t>m3HvkdtFXE2FHnHFE7qEgw==</t>
  </si>
  <si>
    <t>474925f4-3872-4eb8-b482-f52c89db29a15487</t>
  </si>
  <si>
    <t>AW00029296</t>
  </si>
  <si>
    <t>7qBxgeir4kC55wdiZzzK2w==</t>
  </si>
  <si>
    <t>474925f4-3872-4eb8-b482-f52c89db29a15488</t>
  </si>
  <si>
    <t>AW00029452</t>
  </si>
  <si>
    <t>t+Wa6DzmP06AJhHUhemI0w==</t>
  </si>
  <si>
    <t>474925f4-3872-4eb8-b482-f52c89db29a15489</t>
  </si>
  <si>
    <t>AW00011096</t>
  </si>
  <si>
    <t>nzBayMdeO060jH+ZlbMIbw==</t>
  </si>
  <si>
    <t>474925f4-3872-4eb8-b482-f52c89db29a15490</t>
  </si>
  <si>
    <t>AW00011103</t>
  </si>
  <si>
    <t>7daCpHdx102YCKUucelFcA==</t>
  </si>
  <si>
    <t>474925f4-3872-4eb8-b482-f52c89db29a15491</t>
  </si>
  <si>
    <t>AW00011371</t>
  </si>
  <si>
    <t>WryL4zdNp021QnujNP6WTg==</t>
  </si>
  <si>
    <t>474925f4-3872-4eb8-b482-f52c89db29a15492</t>
  </si>
  <si>
    <t>AW00011754</t>
  </si>
  <si>
    <t>3h9gRZEdNk2pvwt8jCiqwg==</t>
  </si>
  <si>
    <t>474925f4-3872-4eb8-b482-f52c89db29a15493</t>
  </si>
  <si>
    <t>AW00012666</t>
  </si>
  <si>
    <t>0JeGpSInDECIp+8YPt5BMQ==</t>
  </si>
  <si>
    <t>474925f4-3872-4eb8-b482-f52c89db29a15494</t>
  </si>
  <si>
    <t>AW00012667</t>
  </si>
  <si>
    <t>4KKLCcNWV0Gy1PVcjHjBsg==</t>
  </si>
  <si>
    <t>474925f4-3872-4eb8-b482-f52c89db29a15495</t>
  </si>
  <si>
    <t>AW00012689</t>
  </si>
  <si>
    <t>G6sNrvDKj02Wco3HjowVUw==</t>
  </si>
  <si>
    <t>474925f4-3872-4eb8-b482-f52c89db29a15496</t>
  </si>
  <si>
    <t>AW00013011</t>
  </si>
  <si>
    <t>yE9di/3tw0ugbYvU736zCA==</t>
  </si>
  <si>
    <t>474925f4-3872-4eb8-b482-f52c89db29a15497</t>
  </si>
  <si>
    <t>AW00013107</t>
  </si>
  <si>
    <t>DR7GR1EQfkagoM8Jhu4uHw==</t>
  </si>
  <si>
    <t>474925f4-3872-4eb8-b482-f52c89db29a15498</t>
  </si>
  <si>
    <t>AW00013111</t>
  </si>
  <si>
    <t>LQFIncg/m0Wvd6tVvFEJsw==</t>
  </si>
  <si>
    <t>474925f4-3872-4eb8-b482-f52c89db29a15499</t>
  </si>
  <si>
    <t>AW00013668</t>
  </si>
  <si>
    <t>+WmPeXZesUCpKFuB764hmg==</t>
  </si>
  <si>
    <t>474925f4-3872-4eb8-b482-f52c89db29a15500</t>
  </si>
  <si>
    <t>AW00013954</t>
  </si>
  <si>
    <t>S/pbacYp5EiBnV2WOYUI1w==</t>
  </si>
  <si>
    <t>474925f4-3872-4eb8-b482-f52c89db29a15501</t>
  </si>
  <si>
    <t>AW00014324</t>
  </si>
  <si>
    <t>wfGg7Lw1CUagLS8NDLRBdg==</t>
  </si>
  <si>
    <t>474925f4-3872-4eb8-b482-f52c89db29a15502</t>
  </si>
  <si>
    <t>AW00015215</t>
  </si>
  <si>
    <t>VTC5oBZmu0KudzK5ckwUHg==</t>
  </si>
  <si>
    <t>474925f4-3872-4eb8-b482-f52c89db29a15503</t>
  </si>
  <si>
    <t>AW00015603</t>
  </si>
  <si>
    <t>MD/Mbq7XDEiv3PGcQQMmPQ==</t>
  </si>
  <si>
    <t>474925f4-3872-4eb8-b482-f52c89db29a15504</t>
  </si>
  <si>
    <t>AW00015716</t>
  </si>
  <si>
    <t>ybb2Y84prkWBdaNFUpWaJg==</t>
  </si>
  <si>
    <t>474925f4-3872-4eb8-b482-f52c89db29a15505</t>
  </si>
  <si>
    <t>AW00016030</t>
  </si>
  <si>
    <t>iFkiEJ6c+UW3UKvveZBTFw==</t>
  </si>
  <si>
    <t>474925f4-3872-4eb8-b482-f52c89db29a15506</t>
  </si>
  <si>
    <t>AW00016332</t>
  </si>
  <si>
    <t>fBchULCZIkSR46FeNCiaOA==</t>
  </si>
  <si>
    <t>474925f4-3872-4eb8-b482-f52c89db29a15507</t>
  </si>
  <si>
    <t>AW00017315</t>
  </si>
  <si>
    <t>IxsSyRZE5EGJgruwuZ35Vw==</t>
  </si>
  <si>
    <t>474925f4-3872-4eb8-b482-f52c89db29a15508</t>
  </si>
  <si>
    <t>AW00018304</t>
  </si>
  <si>
    <t>nlaV6vywXUmnWXuqj4f8Zg==</t>
  </si>
  <si>
    <t>474925f4-3872-4eb8-b482-f52c89db29a15509</t>
  </si>
  <si>
    <t>AW00018305</t>
  </si>
  <si>
    <t>POYIh+8RO0yQogYX353Dtg==</t>
  </si>
  <si>
    <t>474925f4-3872-4eb8-b482-f52c89db29a15510</t>
  </si>
  <si>
    <t>AW00018337</t>
  </si>
  <si>
    <t>u/gWl5NPJ0CTovSlrMolOQ==</t>
  </si>
  <si>
    <t>474925f4-3872-4eb8-b482-f52c89db29a15511</t>
  </si>
  <si>
    <t>AW00018338</t>
  </si>
  <si>
    <t>pAIB25V3bU6JjA4HLxhxgg==</t>
  </si>
  <si>
    <t>474925f4-3872-4eb8-b482-f52c89db29a15512</t>
  </si>
  <si>
    <t>AW00018722</t>
  </si>
  <si>
    <t>Np7Lau5PPUigGxCskq+28Q==</t>
  </si>
  <si>
    <t>474925f4-3872-4eb8-b482-f52c89db29a15513</t>
  </si>
  <si>
    <t>AW00018909</t>
  </si>
  <si>
    <t>2XIkEVLNXEiuP0d30LdBqA==</t>
  </si>
  <si>
    <t>474925f4-3872-4eb8-b482-f52c89db29a15514</t>
  </si>
  <si>
    <t>AW00019585</t>
  </si>
  <si>
    <t>9AsPJQmTiUeAsvOwCwlNiw==</t>
  </si>
  <si>
    <t>474925f4-3872-4eb8-b482-f52c89db29a15515</t>
  </si>
  <si>
    <t>AW00019588</t>
  </si>
  <si>
    <t>IOVMvUgEBki+CAIB+jYbDQ==</t>
  </si>
  <si>
    <t>474925f4-3872-4eb8-b482-f52c89db29a15516</t>
  </si>
  <si>
    <t>AW00019605</t>
  </si>
  <si>
    <t>He66ODT7Y0a18BUsHJ9hog==</t>
  </si>
  <si>
    <t>474925f4-3872-4eb8-b482-f52c89db29a15517</t>
  </si>
  <si>
    <t>AW00019953</t>
  </si>
  <si>
    <t>dFdaid6Mu0ucg6LdoPrlMg==</t>
  </si>
  <si>
    <t>474925f4-3872-4eb8-b482-f52c89db29a15518</t>
  </si>
  <si>
    <t>AW00019963</t>
  </si>
  <si>
    <t>M1Jzjj/mlk+xoEeW7YNE5g==</t>
  </si>
  <si>
    <t>474925f4-3872-4eb8-b482-f52c89db29a15519</t>
  </si>
  <si>
    <t>AW00020226</t>
  </si>
  <si>
    <t>Wese9Zrxn0unOyFjDj2yWg==</t>
  </si>
  <si>
    <t>474925f4-3872-4eb8-b482-f52c89db29a15520</t>
  </si>
  <si>
    <t>AW00020415</t>
  </si>
  <si>
    <t>jnVjOamfb029J8yFUQ1O2A==</t>
  </si>
  <si>
    <t>474925f4-3872-4eb8-b482-f52c89db29a15521</t>
  </si>
  <si>
    <t>AW00020453</t>
  </si>
  <si>
    <t>G9PNZ8SISEioryODxDiW2g==</t>
  </si>
  <si>
    <t>474925f4-3872-4eb8-b482-f52c89db29a15522</t>
  </si>
  <si>
    <t>AW00020455</t>
  </si>
  <si>
    <t>/HElZ2Bro0GHO+JdUVkVZg==</t>
  </si>
  <si>
    <t>474925f4-3872-4eb8-b482-f52c89db29a15523</t>
  </si>
  <si>
    <t>AW00021377</t>
  </si>
  <si>
    <t>zZIFDRctoUyxFv8lprScaQ==</t>
  </si>
  <si>
    <t>474925f4-3872-4eb8-b482-f52c89db29a15524</t>
  </si>
  <si>
    <t>AW00021382</t>
  </si>
  <si>
    <t>/VgRzxKP8E+L00Tg6YPxRA==</t>
  </si>
  <si>
    <t>474925f4-3872-4eb8-b482-f52c89db29a15525</t>
  </si>
  <si>
    <t>AW00021387</t>
  </si>
  <si>
    <t>z3g99BIM1EGbBIpxYbvoog==</t>
  </si>
  <si>
    <t>474925f4-3872-4eb8-b482-f52c89db29a15526</t>
  </si>
  <si>
    <t>AW00021405</t>
  </si>
  <si>
    <t>L9Ht5KJyfE6/Hx3UhzFfkA==</t>
  </si>
  <si>
    <t>474925f4-3872-4eb8-b482-f52c89db29a15527</t>
  </si>
  <si>
    <t>AW00021565</t>
  </si>
  <si>
    <t>swxlkAhaMkmPmHy/HFKQFw==</t>
  </si>
  <si>
    <t>474925f4-3872-4eb8-b482-f52c89db29a15528</t>
  </si>
  <si>
    <t>AW00021872</t>
  </si>
  <si>
    <t>han0a9GyPkS2LdEPXxTXGg==</t>
  </si>
  <si>
    <t>474925f4-3872-4eb8-b482-f52c89db29a15529</t>
  </si>
  <si>
    <t>AW00021898</t>
  </si>
  <si>
    <t>ZPJ7eWRV5UWpCTFb2X1uWg==</t>
  </si>
  <si>
    <t>474925f4-3872-4eb8-b482-f52c89db29a15530</t>
  </si>
  <si>
    <t>AW00021984</t>
  </si>
  <si>
    <t>sPlf82K3ckOtZ56/Z/cySA==</t>
  </si>
  <si>
    <t>474925f4-3872-4eb8-b482-f52c89db29a15531</t>
  </si>
  <si>
    <t>AW00022198</t>
  </si>
  <si>
    <t>jUzS0eK6s0yEqLmG4diJgQ==</t>
  </si>
  <si>
    <t>474925f4-3872-4eb8-b482-f52c89db29a15532</t>
  </si>
  <si>
    <t>AW00022950</t>
  </si>
  <si>
    <t>orY0Bd09GEWKHlp00pkbrg==</t>
  </si>
  <si>
    <t>474925f4-3872-4eb8-b482-f52c89db29a15533</t>
  </si>
  <si>
    <t>AW00023521</t>
  </si>
  <si>
    <t>QJ0WmTaHWUCqAKhCFrgr3g==</t>
  </si>
  <si>
    <t>474925f4-3872-4eb8-b482-f52c89db29a15534</t>
  </si>
  <si>
    <t>AW00023656</t>
  </si>
  <si>
    <t>Lw1ZHe2Y70iRecoPKgu7kQ==</t>
  </si>
  <si>
    <t>474925f4-3872-4eb8-b482-f52c89db29a15535</t>
  </si>
  <si>
    <t>AW00024170</t>
  </si>
  <si>
    <t>ftpm+5QyekmPjzYOqJa/Sw==</t>
  </si>
  <si>
    <t>474925f4-3872-4eb8-b482-f52c89db29a15536</t>
  </si>
  <si>
    <t>AW00024172</t>
  </si>
  <si>
    <t>hXa3oWwqiUqlEf52ftNR2w==</t>
  </si>
  <si>
    <t>474925f4-3872-4eb8-b482-f52c89db29a15537</t>
  </si>
  <si>
    <t>AW00024251</t>
  </si>
  <si>
    <t>TCO2qggljUWPftN6OZXX8g==</t>
  </si>
  <si>
    <t>474925f4-3872-4eb8-b482-f52c89db29a15538</t>
  </si>
  <si>
    <t>AW00024460</t>
  </si>
  <si>
    <t>5wCEZrm6xEmp0MVv5hwzmQ==</t>
  </si>
  <si>
    <t>474925f4-3872-4eb8-b482-f52c89db29a15539</t>
  </si>
  <si>
    <t>AW00024585</t>
  </si>
  <si>
    <t>7B6mzyTGE0GT0+m4xb0QHw==</t>
  </si>
  <si>
    <t>474925f4-3872-4eb8-b482-f52c89db29a15540</t>
  </si>
  <si>
    <t>AW00024595</t>
  </si>
  <si>
    <t>HBiiwkZnnUy1jERpjXxZTg==</t>
  </si>
  <si>
    <t>474925f4-3872-4eb8-b482-f52c89db29a15541</t>
  </si>
  <si>
    <t>AW00025009</t>
  </si>
  <si>
    <t>7HZjqQJo5kWIwV1G9kP5mg==</t>
  </si>
  <si>
    <t>474925f4-3872-4eb8-b482-f52c89db29a15542</t>
  </si>
  <si>
    <t>AW00025138</t>
  </si>
  <si>
    <t>sP6yWMrgRE2aXb5yCOAS1w==</t>
  </si>
  <si>
    <t>474925f4-3872-4eb8-b482-f52c89db29a15543</t>
  </si>
  <si>
    <t>AW00025240</t>
  </si>
  <si>
    <t>r4mDY0eiC0Ob4iHTuIRhvA==</t>
  </si>
  <si>
    <t>474925f4-3872-4eb8-b482-f52c89db29a15544</t>
  </si>
  <si>
    <t>AW00025295</t>
  </si>
  <si>
    <t>P87xHn/NrUqSrNH6tlYKpw==</t>
  </si>
  <si>
    <t>474925f4-3872-4eb8-b482-f52c89db29a15545</t>
  </si>
  <si>
    <t>AW00025919</t>
  </si>
  <si>
    <t>TEb7xGyqJ0C0almLF5yTLg==</t>
  </si>
  <si>
    <t>474925f4-3872-4eb8-b482-f52c89db29a15546</t>
  </si>
  <si>
    <t>AW00026030</t>
  </si>
  <si>
    <t>ohOsTfezSke1ug+73SMkbA==</t>
  </si>
  <si>
    <t>474925f4-3872-4eb8-b482-f52c89db29a15547</t>
  </si>
  <si>
    <t>AW00026035</t>
  </si>
  <si>
    <t>1pkYIcT+CEKqYPAtt4GxcQ==</t>
  </si>
  <si>
    <t>474925f4-3872-4eb8-b482-f52c89db29a15548</t>
  </si>
  <si>
    <t>AW00026424</t>
  </si>
  <si>
    <t>Gu0q3Y8LLkKn+HJWktwBLg==</t>
  </si>
  <si>
    <t>474925f4-3872-4eb8-b482-f52c89db29a15549</t>
  </si>
  <si>
    <t>AW00026444</t>
  </si>
  <si>
    <t>8+hIEum7b0KA/dbhOJ3k9A==</t>
  </si>
  <si>
    <t>474925f4-3872-4eb8-b482-f52c89db29a15550</t>
  </si>
  <si>
    <t>AW00026543</t>
  </si>
  <si>
    <t>5BAaLWut+k+5wLszX1+h2A==</t>
  </si>
  <si>
    <t>474925f4-3872-4eb8-b482-f52c89db29a15551</t>
  </si>
  <si>
    <t>AW00026746</t>
  </si>
  <si>
    <t>dhJ0+ri8y024aVNMhO5zVg==</t>
  </si>
  <si>
    <t>474925f4-3872-4eb8-b482-f52c89db29a15552</t>
  </si>
  <si>
    <t>AW00027581</t>
  </si>
  <si>
    <t>b0VuCLM7Wk2463vxdKTEyA==</t>
  </si>
  <si>
    <t>474925f4-3872-4eb8-b482-f52c89db29a15553</t>
  </si>
  <si>
    <t>AW00028138</t>
  </si>
  <si>
    <t>iXtawB/LUUenQfogGa/OLA==</t>
  </si>
  <si>
    <t>474925f4-3872-4eb8-b482-f52c89db29a15554</t>
  </si>
  <si>
    <t>AW00028326</t>
  </si>
  <si>
    <t>bzcTEuoNNESA3y2J5h6xkw==</t>
  </si>
  <si>
    <t>474925f4-3872-4eb8-b482-f52c89db29a15555</t>
  </si>
  <si>
    <t>AW00028482</t>
  </si>
  <si>
    <t>fgqmbSl/8UePn3+EHCfXdA==</t>
  </si>
  <si>
    <t>474925f4-3872-4eb8-b482-f52c89db29a15556</t>
  </si>
  <si>
    <t>AW00029331</t>
  </si>
  <si>
    <t>2G1rWSqIHUa2fs73MVx7aw==</t>
  </si>
  <si>
    <t>474925f4-3872-4eb8-b482-f52c89db29a15557</t>
  </si>
  <si>
    <t>AW00029461</t>
  </si>
  <si>
    <t>yLX354IX1UiBnZxkSsnImw==</t>
  </si>
  <si>
    <t>474925f4-3872-4eb8-b482-f52c89db29a15558</t>
  </si>
  <si>
    <t>AW00011039</t>
  </si>
  <si>
    <t>ImjTazpflEC+9yOP9Le9CQ==</t>
  </si>
  <si>
    <t>474925f4-3872-4eb8-b482-f52c89db29a15559</t>
  </si>
  <si>
    <t>AW00011454</t>
  </si>
  <si>
    <t>vdAK8ZJFz0uzil5AX8phEA==</t>
  </si>
  <si>
    <t>474925f4-3872-4eb8-b482-f52c89db29a15560</t>
  </si>
  <si>
    <t>AW00011760</t>
  </si>
  <si>
    <t>XP+siEzhGU64Ye+RUPaENA==</t>
  </si>
  <si>
    <t>474925f4-3872-4eb8-b482-f52c89db29a15561</t>
  </si>
  <si>
    <t>AW00011942</t>
  </si>
  <si>
    <t>xKZXlMJx+06cYxzMOvr9yw==</t>
  </si>
  <si>
    <t>474925f4-3872-4eb8-b482-f52c89db29a15562</t>
  </si>
  <si>
    <t>AW00012011</t>
  </si>
  <si>
    <t>iQdLU7inWEiIcaKTJgQXgQ==</t>
  </si>
  <si>
    <t>474925f4-3872-4eb8-b482-f52c89db29a15563</t>
  </si>
  <si>
    <t>AW00012241</t>
  </si>
  <si>
    <t>orfyYxXHlEmY9XxjFKN8jA==</t>
  </si>
  <si>
    <t>474925f4-3872-4eb8-b482-f52c89db29a15564</t>
  </si>
  <si>
    <t>AW00012680</t>
  </si>
  <si>
    <t>1aI3quiU3UKpCB1TUXmh7A==</t>
  </si>
  <si>
    <t>474925f4-3872-4eb8-b482-f52c89db29a15565</t>
  </si>
  <si>
    <t>AW00012700</t>
  </si>
  <si>
    <t>2d0MDVbOGU2X2JDyhDEdvQ==</t>
  </si>
  <si>
    <t>474925f4-3872-4eb8-b482-f52c89db29a15566</t>
  </si>
  <si>
    <t>AW00013042</t>
  </si>
  <si>
    <t>1YE/Q7hF0EON0Huu8JnTFQ==</t>
  </si>
  <si>
    <t>474925f4-3872-4eb8-b482-f52c89db29a15567</t>
  </si>
  <si>
    <t>AW00014039</t>
  </si>
  <si>
    <t>jC9LhJyGFEOZcQvlaRAUMA==</t>
  </si>
  <si>
    <t>474925f4-3872-4eb8-b482-f52c89db29a15568</t>
  </si>
  <si>
    <t>AW00014237</t>
  </si>
  <si>
    <t>Lves2gVPM06Szaf7TkMa8g==</t>
  </si>
  <si>
    <t>474925f4-3872-4eb8-b482-f52c89db29a15569</t>
  </si>
  <si>
    <t>AW00014684</t>
  </si>
  <si>
    <t>AlFEg+POrkSyN7xwuZAIEw==</t>
  </si>
  <si>
    <t>474925f4-3872-4eb8-b482-f52c89db29a15570</t>
  </si>
  <si>
    <t>AW00015019</t>
  </si>
  <si>
    <t>lXjeKgYEtkOgxO79xWLojg==</t>
  </si>
  <si>
    <t>474925f4-3872-4eb8-b482-f52c89db29a15571</t>
  </si>
  <si>
    <t>AW00015143</t>
  </si>
  <si>
    <t>0mKry1ljwkWUWBl84cfGiw==</t>
  </si>
  <si>
    <t>474925f4-3872-4eb8-b482-f52c89db29a15572</t>
  </si>
  <si>
    <t>AW00015715</t>
  </si>
  <si>
    <t>66m1jjak/0KZhwk6zfM0UQ==</t>
  </si>
  <si>
    <t>474925f4-3872-4eb8-b482-f52c89db29a15573</t>
  </si>
  <si>
    <t>AW00015783</t>
  </si>
  <si>
    <t>jZnMrWI9HUW3Vh1ZiywVvA==</t>
  </si>
  <si>
    <t>474925f4-3872-4eb8-b482-f52c89db29a15574</t>
  </si>
  <si>
    <t>AW00015789</t>
  </si>
  <si>
    <t>C4PWaBi0ZUiiD+cesuQ8ig==</t>
  </si>
  <si>
    <t>474925f4-3872-4eb8-b482-f52c89db29a15575</t>
  </si>
  <si>
    <t>AW00016157</t>
  </si>
  <si>
    <t>rC30f6AoSEeF+41zkiEAZA==</t>
  </si>
  <si>
    <t>474925f4-3872-4eb8-b482-f52c89db29a15576</t>
  </si>
  <si>
    <t>AW00016175</t>
  </si>
  <si>
    <t>B7OSSpxhskCx9insJQQjdw==</t>
  </si>
  <si>
    <t>474925f4-3872-4eb8-b482-f52c89db29a15577</t>
  </si>
  <si>
    <t>AW00016608</t>
  </si>
  <si>
    <t>Qo3xkSDSZE+D4I10Pe/aeQ==</t>
  </si>
  <si>
    <t>474925f4-3872-4eb8-b482-f52c89db29a15578</t>
  </si>
  <si>
    <t>AW00016630</t>
  </si>
  <si>
    <t>xnbDfipSYkOp0899ur6r8Q==</t>
  </si>
  <si>
    <t>474925f4-3872-4eb8-b482-f52c89db29a15579</t>
  </si>
  <si>
    <t>AW00016689</t>
  </si>
  <si>
    <t>TXuA+2/QvEGkiAt4vnJ9wQ==</t>
  </si>
  <si>
    <t>474925f4-3872-4eb8-b482-f52c89db29a15580</t>
  </si>
  <si>
    <t>AW00016701</t>
  </si>
  <si>
    <t>616lkt7e20SNmSgPnFGxIA==</t>
  </si>
  <si>
    <t>474925f4-3872-4eb8-b482-f52c89db29a15581</t>
  </si>
  <si>
    <t>AW00017253</t>
  </si>
  <si>
    <t>76iuv93Ol0ihR81gSOtzDA==</t>
  </si>
  <si>
    <t>474925f4-3872-4eb8-b482-f52c89db29a15582</t>
  </si>
  <si>
    <t>AW00017291</t>
  </si>
  <si>
    <t>0gpWYZApfkORRp6jYcT/rQ==</t>
  </si>
  <si>
    <t>474925f4-3872-4eb8-b482-f52c89db29a15583</t>
  </si>
  <si>
    <t>AW00017355</t>
  </si>
  <si>
    <t>z49493dkU0KVWGQKZ1GFNg==</t>
  </si>
  <si>
    <t>474925f4-3872-4eb8-b482-f52c89db29a15584</t>
  </si>
  <si>
    <t>AW00018259</t>
  </si>
  <si>
    <t>nyoVtOldFkGslhOHsak5KQ==</t>
  </si>
  <si>
    <t>474925f4-3872-4eb8-b482-f52c89db29a15585</t>
  </si>
  <si>
    <t>AW00018325</t>
  </si>
  <si>
    <t>SQaK9GphW0iI5BLbVAOtOA==</t>
  </si>
  <si>
    <t>474925f4-3872-4eb8-b482-f52c89db29a15586</t>
  </si>
  <si>
    <t>AW00018483</t>
  </si>
  <si>
    <t>vXMB6qZ/NUCdHwvpRlOdLA==</t>
  </si>
  <si>
    <t>474925f4-3872-4eb8-b482-f52c89db29a15587</t>
  </si>
  <si>
    <t>AW00018693</t>
  </si>
  <si>
    <t>smHWShD2q0u+HNLTa9obvQ==</t>
  </si>
  <si>
    <t>474925f4-3872-4eb8-b482-f52c89db29a15588</t>
  </si>
  <si>
    <t>AW00018705</t>
  </si>
  <si>
    <t>Hq13KJ9aYEmDQ9n6JRCzAg==</t>
  </si>
  <si>
    <t>474925f4-3872-4eb8-b482-f52c89db29a15589</t>
  </si>
  <si>
    <t>AW00018712</t>
  </si>
  <si>
    <t>LK92bMWRO0GdkitqglJ5Xg==</t>
  </si>
  <si>
    <t>474925f4-3872-4eb8-b482-f52c89db29a15590</t>
  </si>
  <si>
    <t>AW00019089</t>
  </si>
  <si>
    <t>tPG6ahZy4UytPRQ9Rp442Q==</t>
  </si>
  <si>
    <t>474925f4-3872-4eb8-b482-f52c89db29a15591</t>
  </si>
  <si>
    <t>AW00019090</t>
  </si>
  <si>
    <t>DkYYoSJdr02EXw+iCFMM/w==</t>
  </si>
  <si>
    <t>474925f4-3872-4eb8-b482-f52c89db29a15592</t>
  </si>
  <si>
    <t>AW00019092</t>
  </si>
  <si>
    <t>dDSfNZhBiEiYtyog0lSnew==</t>
  </si>
  <si>
    <t>474925f4-3872-4eb8-b482-f52c89db29a15593</t>
  </si>
  <si>
    <t>AW00019586</t>
  </si>
  <si>
    <t>ydmrCV7qCUWJ/98NCsc/Mw==</t>
  </si>
  <si>
    <t>474925f4-3872-4eb8-b482-f52c89db29a15594</t>
  </si>
  <si>
    <t>AW00019621</t>
  </si>
  <si>
    <t>ePEUt6hF30+U4WyGgvX6fg==</t>
  </si>
  <si>
    <t>474925f4-3872-4eb8-b482-f52c89db29a15595</t>
  </si>
  <si>
    <t>AW00019674</t>
  </si>
  <si>
    <t>fYhjJ6gjzU60zb8t71WpkA==</t>
  </si>
  <si>
    <t>474925f4-3872-4eb8-b482-f52c89db29a15596</t>
  </si>
  <si>
    <t>AW00019955</t>
  </si>
  <si>
    <t>OhRODG0PREqY7GeC5+AvYw==</t>
  </si>
  <si>
    <t>474925f4-3872-4eb8-b482-f52c89db29a15597</t>
  </si>
  <si>
    <t>AW00019961</t>
  </si>
  <si>
    <t>0KEnmyoo4Ue1vQbvSpK9kA==</t>
  </si>
  <si>
    <t>474925f4-3872-4eb8-b482-f52c89db29a15598</t>
  </si>
  <si>
    <t>AW00020249</t>
  </si>
  <si>
    <t>1bxhE0M0gkG0d1d8SWQVOw==</t>
  </si>
  <si>
    <t>474925f4-3872-4eb8-b482-f52c89db29a15599</t>
  </si>
  <si>
    <t>AW00020427</t>
  </si>
  <si>
    <t>4KozaUeaEEaWEkWsJ3nweQ==</t>
  </si>
  <si>
    <t>474925f4-3872-4eb8-b482-f52c89db29a15600</t>
  </si>
  <si>
    <t>AW00020454</t>
  </si>
  <si>
    <t>dhJzAHqr3E6wbhmzS6VgNA==</t>
  </si>
  <si>
    <t>474925f4-3872-4eb8-b482-f52c89db29a15601</t>
  </si>
  <si>
    <t>AW00021370</t>
  </si>
  <si>
    <t>aWC6aJTwdUuhd/oLhlPXdw==</t>
  </si>
  <si>
    <t>474925f4-3872-4eb8-b482-f52c89db29a15602</t>
  </si>
  <si>
    <t>AW00021875</t>
  </si>
  <si>
    <t>H2qibyLjMEWJRlyi3zc5/Q==</t>
  </si>
  <si>
    <t>474925f4-3872-4eb8-b482-f52c89db29a15603</t>
  </si>
  <si>
    <t>AW00021885</t>
  </si>
  <si>
    <t>+MLlm3ThzUaNczMF5tBx0A==</t>
  </si>
  <si>
    <t>474925f4-3872-4eb8-b482-f52c89db29a15604</t>
  </si>
  <si>
    <t>AW00021970</t>
  </si>
  <si>
    <t>cZQ6xvF0RUy7QYhrKgon5A==</t>
  </si>
  <si>
    <t>474925f4-3872-4eb8-b482-f52c89db29a15605</t>
  </si>
  <si>
    <t>AW00021986</t>
  </si>
  <si>
    <t>WPuLZ9T8NEyocG5w0izA0A==</t>
  </si>
  <si>
    <t>474925f4-3872-4eb8-b482-f52c89db29a15606</t>
  </si>
  <si>
    <t>AW00021988</t>
  </si>
  <si>
    <t>KgPQ54brLkmhTJKbxmnR9g==</t>
  </si>
  <si>
    <t>474925f4-3872-4eb8-b482-f52c89db29a15607</t>
  </si>
  <si>
    <t>AW00022173</t>
  </si>
  <si>
    <t>UaC7/gbOoE+HdgQaJEToXw==</t>
  </si>
  <si>
    <t>474925f4-3872-4eb8-b482-f52c89db29a15608</t>
  </si>
  <si>
    <t>AW00022201</t>
  </si>
  <si>
    <t>91gXSwiVR0uyXz7zPZITnA==</t>
  </si>
  <si>
    <t>474925f4-3872-4eb8-b482-f52c89db29a15609</t>
  </si>
  <si>
    <t>AW00022402</t>
  </si>
  <si>
    <t>t4e7z/RwYEeURBUA075E2w==</t>
  </si>
  <si>
    <t>474925f4-3872-4eb8-b482-f52c89db29a15610</t>
  </si>
  <si>
    <t>AW00022910</t>
  </si>
  <si>
    <t>AFTUtFKkR0ONneiAGtnrnA==</t>
  </si>
  <si>
    <t>474925f4-3872-4eb8-b482-f52c89db29a15611</t>
  </si>
  <si>
    <t>AW00022963</t>
  </si>
  <si>
    <t>zwus0g6cSEqsc7smhd1aMA==</t>
  </si>
  <si>
    <t>474925f4-3872-4eb8-b482-f52c89db29a15612</t>
  </si>
  <si>
    <t>AW00022987</t>
  </si>
  <si>
    <t>0mDW3TfMEEmM8uuOZwdvNg==</t>
  </si>
  <si>
    <t>474925f4-3872-4eb8-b482-f52c89db29a15613</t>
  </si>
  <si>
    <t>AW00023122</t>
  </si>
  <si>
    <t>DjEpvLgkwkSs3BT40DIsbQ==</t>
  </si>
  <si>
    <t>474925f4-3872-4eb8-b482-f52c89db29a15614</t>
  </si>
  <si>
    <t>AW00023346</t>
  </si>
  <si>
    <t>9x2QFmjBok6H/N++YKet3g==</t>
  </si>
  <si>
    <t>474925f4-3872-4eb8-b482-f52c89db29a15615</t>
  </si>
  <si>
    <t>AW00023411</t>
  </si>
  <si>
    <t>CaICkOWsU0KPAR8o46ogEA==</t>
  </si>
  <si>
    <t>474925f4-3872-4eb8-b482-f52c89db29a15616</t>
  </si>
  <si>
    <t>AW00024304</t>
  </si>
  <si>
    <t>0lhHMopmCUK5tz8QyNyFJQ==</t>
  </si>
  <si>
    <t>474925f4-3872-4eb8-b482-f52c89db29a15617</t>
  </si>
  <si>
    <t>AW00024382</t>
  </si>
  <si>
    <t>VmYddAa+G0mkCOW21l/CuA==</t>
  </si>
  <si>
    <t>474925f4-3872-4eb8-b482-f52c89db29a15618</t>
  </si>
  <si>
    <t>AW00024475</t>
  </si>
  <si>
    <t>S5wg/a2b90O/PQ0B34wT/g==</t>
  </si>
  <si>
    <t>474925f4-3872-4eb8-b482-f52c89db29a15619</t>
  </si>
  <si>
    <t>AW00024920</t>
  </si>
  <si>
    <t>2Tvz5KxMZE+P6u6N0cO2Ew==</t>
  </si>
  <si>
    <t>474925f4-3872-4eb8-b482-f52c89db29a15620</t>
  </si>
  <si>
    <t>AW00025232</t>
  </si>
  <si>
    <t>5G8JaJUKOk68TYR9uVMH3w==</t>
  </si>
  <si>
    <t>474925f4-3872-4eb8-b482-f52c89db29a15621</t>
  </si>
  <si>
    <t>AW00025236</t>
  </si>
  <si>
    <t>DGa4uc8chE+S49kzeUvoWw==</t>
  </si>
  <si>
    <t>474925f4-3872-4eb8-b482-f52c89db29a15622</t>
  </si>
  <si>
    <t>AW00025568</t>
  </si>
  <si>
    <t>Y8qemRYAy0OQsoNC14xRWQ==</t>
  </si>
  <si>
    <t>474925f4-3872-4eb8-b482-f52c89db29a15623</t>
  </si>
  <si>
    <t>AW00026027</t>
  </si>
  <si>
    <t>JhH/sz/tVEim7GC8b4S/hg==</t>
  </si>
  <si>
    <t>474925f4-3872-4eb8-b482-f52c89db29a15624</t>
  </si>
  <si>
    <t>AW00026139</t>
  </si>
  <si>
    <t>kXDeAhfqIEqaOACiDrrNbA==</t>
  </si>
  <si>
    <t>474925f4-3872-4eb8-b482-f52c89db29a15625</t>
  </si>
  <si>
    <t>AW00026749</t>
  </si>
  <si>
    <t>5+ig1c4zwU2BdFdCYGGW5g==</t>
  </si>
  <si>
    <t>474925f4-3872-4eb8-b482-f52c89db29a15626</t>
  </si>
  <si>
    <t>AW00027496</t>
  </si>
  <si>
    <t>XKFiPH1ogEePys5/C089wA==</t>
  </si>
  <si>
    <t>474925f4-3872-4eb8-b482-f52c89db29a15627</t>
  </si>
  <si>
    <t>AW00027500</t>
  </si>
  <si>
    <t>ww8oFeLpnkKXkzdyUn5+gg==</t>
  </si>
  <si>
    <t>474925f4-3872-4eb8-b482-f52c89db29a15628</t>
  </si>
  <si>
    <t>AW00027596</t>
  </si>
  <si>
    <t>AaLKpQ25gE6BLOhULKNg5w==</t>
  </si>
  <si>
    <t>474925f4-3872-4eb8-b482-f52c89db29a15629</t>
  </si>
  <si>
    <t>AW00027971</t>
  </si>
  <si>
    <t>2n5kgVwtVUWu1sdwZpX2lQ==</t>
  </si>
  <si>
    <t>474925f4-3872-4eb8-b482-f52c89db29a15630</t>
  </si>
  <si>
    <t>AW00028311</t>
  </si>
  <si>
    <t>pZ0g/S+R+EaUi80xR9vm1A==</t>
  </si>
  <si>
    <t>474925f4-3872-4eb8-b482-f52c89db29a15631</t>
  </si>
  <si>
    <t>AW00028318</t>
  </si>
  <si>
    <t>2ZJRehxcxk6HXhitN8oe5Q==</t>
  </si>
  <si>
    <t>474925f4-3872-4eb8-b482-f52c89db29a15632</t>
  </si>
  <si>
    <t>AW00028320</t>
  </si>
  <si>
    <t>6ybO9GlinUCLVBjh1SC3Pg==</t>
  </si>
  <si>
    <t>474925f4-3872-4eb8-b482-f52c89db29a15633</t>
  </si>
  <si>
    <t>AW00029305</t>
  </si>
  <si>
    <t>D17jgRR1906qsPuCWJn9MA==</t>
  </si>
  <si>
    <t>474925f4-3872-4eb8-b482-f52c89db29a15634</t>
  </si>
  <si>
    <t>AW00011001</t>
  </si>
  <si>
    <t>hIAqw3eQE0+XOB4tp8Hc2Q==</t>
  </si>
  <si>
    <t>474925f4-3872-4eb8-b482-f52c89db29a15635</t>
  </si>
  <si>
    <t>AW00011055</t>
  </si>
  <si>
    <t>tuNEIWEas0CPFa2rJKUGcg==</t>
  </si>
  <si>
    <t>474925f4-3872-4eb8-b482-f52c89db29a15636</t>
  </si>
  <si>
    <t>AW00011100</t>
  </si>
  <si>
    <t>uYhp8/TMvEyo2OmWpXCu2Q==</t>
  </si>
  <si>
    <t>474925f4-3872-4eb8-b482-f52c89db29a15637</t>
  </si>
  <si>
    <t>AW00011358</t>
  </si>
  <si>
    <t>1NpL6t612kSeAR3v2j0iJw==</t>
  </si>
  <si>
    <t>474925f4-3872-4eb8-b482-f52c89db29a15638</t>
  </si>
  <si>
    <t>AW00011918</t>
  </si>
  <si>
    <t>sqkF9ip5yEW8HFNyqQmFAw==</t>
  </si>
  <si>
    <t>474925f4-3872-4eb8-b482-f52c89db29a15639</t>
  </si>
  <si>
    <t>AW00012353</t>
  </si>
  <si>
    <t>Bzc9samW90a5gfVF4Ycuuw==</t>
  </si>
  <si>
    <t>474925f4-3872-4eb8-b482-f52c89db29a15640</t>
  </si>
  <si>
    <t>AW00012697</t>
  </si>
  <si>
    <t>FuiOzP1JfkG0OLN/a6OQMA==</t>
  </si>
  <si>
    <t>474925f4-3872-4eb8-b482-f52c89db29a15641</t>
  </si>
  <si>
    <t>AW00013010</t>
  </si>
  <si>
    <t>Gmx7OLdc0kiBoiLtqnyr0Q==</t>
  </si>
  <si>
    <t>474925f4-3872-4eb8-b482-f52c89db29a15642</t>
  </si>
  <si>
    <t>AW00013078</t>
  </si>
  <si>
    <t>KcHwMIYDWk681VewEjEaHA==</t>
  </si>
  <si>
    <t>474925f4-3872-4eb8-b482-f52c89db29a15643</t>
  </si>
  <si>
    <t>AW00013128</t>
  </si>
  <si>
    <t>J0WQwwBOukCDvVyJg4JJxQ==</t>
  </si>
  <si>
    <t>474925f4-3872-4eb8-b482-f52c89db29a15644</t>
  </si>
  <si>
    <t>AW00013156</t>
  </si>
  <si>
    <t>z5TZyN5BcEOhrX1A8yspyg==</t>
  </si>
  <si>
    <t>474925f4-3872-4eb8-b482-f52c89db29a15645</t>
  </si>
  <si>
    <t>AW00013619</t>
  </si>
  <si>
    <t>ereTHt0CWUi3yl4mBcBEPw==</t>
  </si>
  <si>
    <t>474925f4-3872-4eb8-b482-f52c89db29a15646</t>
  </si>
  <si>
    <t>AW00013962</t>
  </si>
  <si>
    <t>O4fIrpQAhU6PYRs4Ra6MIQ==</t>
  </si>
  <si>
    <t>474925f4-3872-4eb8-b482-f52c89db29a15647</t>
  </si>
  <si>
    <t>AW00013968</t>
  </si>
  <si>
    <t>UVkqPG/E3kmAzvxf0PGezw==</t>
  </si>
  <si>
    <t>474925f4-3872-4eb8-b482-f52c89db29a15648</t>
  </si>
  <si>
    <t>AW00014046</t>
  </si>
  <si>
    <t>zJ68iQC/mU6gumTxwuPa8Q==</t>
  </si>
  <si>
    <t>474925f4-3872-4eb8-b482-f52c89db29a15649</t>
  </si>
  <si>
    <t>AW00014068</t>
  </si>
  <si>
    <t>QxsWURZNz0q43MUXaXZ+hw==</t>
  </si>
  <si>
    <t>474925f4-3872-4eb8-b482-f52c89db29a15650</t>
  </si>
  <si>
    <t>AW00014347</t>
  </si>
  <si>
    <t>u5yRIwo6j0K3tYtOY73ovg==</t>
  </si>
  <si>
    <t>474925f4-3872-4eb8-b482-f52c89db29a15651</t>
  </si>
  <si>
    <t>AW00015036</t>
  </si>
  <si>
    <t>wpBprqS1P0CRk8glr0PBEw==</t>
  </si>
  <si>
    <t>474925f4-3872-4eb8-b482-f52c89db29a15652</t>
  </si>
  <si>
    <t>AW00015224</t>
  </si>
  <si>
    <t>N6pobRXJ70Ou/w8T6MFyAQ==</t>
  </si>
  <si>
    <t>474925f4-3872-4eb8-b482-f52c89db29a15653</t>
  </si>
  <si>
    <t>AW00015242</t>
  </si>
  <si>
    <t>xiTjUr6A3Ea9jFWzsfQPEg==</t>
  </si>
  <si>
    <t>474925f4-3872-4eb8-b482-f52c89db29a15654</t>
  </si>
  <si>
    <t>AW00015579</t>
  </si>
  <si>
    <t>n/3EWb5vtUqPIhZWfV4ctg==</t>
  </si>
  <si>
    <t>474925f4-3872-4eb8-b482-f52c89db29a15655</t>
  </si>
  <si>
    <t>AW00015592</t>
  </si>
  <si>
    <t>Vds/UsjmjUOAkOANIBAQLA==</t>
  </si>
  <si>
    <t>474925f4-3872-4eb8-b482-f52c89db29a15656</t>
  </si>
  <si>
    <t>AW00016166</t>
  </si>
  <si>
    <t>Fp07mPXoUEuuPX8Ruw4K4g==</t>
  </si>
  <si>
    <t>474925f4-3872-4eb8-b482-f52c89db29a15657</t>
  </si>
  <si>
    <t>AW00016480</t>
  </si>
  <si>
    <t>9hPxAgUBvkWVkgh1mqcZWQ==</t>
  </si>
  <si>
    <t>474925f4-3872-4eb8-b482-f52c89db29a15658</t>
  </si>
  <si>
    <t>AW00017279</t>
  </si>
  <si>
    <t>/TCmTA/BokOGvQC+TY1aLg==</t>
  </si>
  <si>
    <t>474925f4-3872-4eb8-b482-f52c89db29a15659</t>
  </si>
  <si>
    <t>AW00017351</t>
  </si>
  <si>
    <t>i5hmxHrTxEutOAgOuttB6w==</t>
  </si>
  <si>
    <t>474925f4-3872-4eb8-b482-f52c89db29a15660</t>
  </si>
  <si>
    <t>AW00018253</t>
  </si>
  <si>
    <t>zwvXR71KZEK6RXzaBIUr5w==</t>
  </si>
  <si>
    <t>474925f4-3872-4eb8-b482-f52c89db29a15661</t>
  </si>
  <si>
    <t>AW00018274</t>
  </si>
  <si>
    <t>v5NW/tU6XUSpDr8pwOMqcA==</t>
  </si>
  <si>
    <t>474925f4-3872-4eb8-b482-f52c89db29a15662</t>
  </si>
  <si>
    <t>AW00018288</t>
  </si>
  <si>
    <t>8biedkOwhkOBwHNMcpJX7g==</t>
  </si>
  <si>
    <t>474925f4-3872-4eb8-b482-f52c89db29a15663</t>
  </si>
  <si>
    <t>AW00018482</t>
  </si>
  <si>
    <t>/7TTJc4goEK+RbHsW8tvcg==</t>
  </si>
  <si>
    <t>474925f4-3872-4eb8-b482-f52c89db29a15664</t>
  </si>
  <si>
    <t>AW00018731</t>
  </si>
  <si>
    <t>Vq5fy1SYJ0y+mfqWwZ82fw==</t>
  </si>
  <si>
    <t>474925f4-3872-4eb8-b482-f52c89db29a15665</t>
  </si>
  <si>
    <t>AW00018901</t>
  </si>
  <si>
    <t>iPjg4RIy00ecnRv0++byEw==</t>
  </si>
  <si>
    <t>474925f4-3872-4eb8-b482-f52c89db29a15666</t>
  </si>
  <si>
    <t>AW00019568</t>
  </si>
  <si>
    <t>p08iCWn5DUySem4kAayiyQ==</t>
  </si>
  <si>
    <t>474925f4-3872-4eb8-b482-f52c89db29a15667</t>
  </si>
  <si>
    <t>AW00019589</t>
  </si>
  <si>
    <t>Er9YtFSGc0CXsDRRG51mAw==</t>
  </si>
  <si>
    <t>474925f4-3872-4eb8-b482-f52c89db29a15668</t>
  </si>
  <si>
    <t>AW00019793</t>
  </si>
  <si>
    <t>J2MXkG94ykOD448zPpc/9w==</t>
  </si>
  <si>
    <t>474925f4-3872-4eb8-b482-f52c89db29a15669</t>
  </si>
  <si>
    <t>AW00019947</t>
  </si>
  <si>
    <t>toa51CNTEEKW1VQM50b9Dg==</t>
  </si>
  <si>
    <t>474925f4-3872-4eb8-b482-f52c89db29a15670</t>
  </si>
  <si>
    <t>AW00019968</t>
  </si>
  <si>
    <t>wwHLkO9tD0KuhbTn3eYexQ==</t>
  </si>
  <si>
    <t>474925f4-3872-4eb8-b482-f52c89db29a15671</t>
  </si>
  <si>
    <t>AW00020460</t>
  </si>
  <si>
    <t>VCN5UJg06UuaJen2a/tyvA==</t>
  </si>
  <si>
    <t>474925f4-3872-4eb8-b482-f52c89db29a15672</t>
  </si>
  <si>
    <t>AW00020606</t>
  </si>
  <si>
    <t>nErN/y3tDUqLaC6P9hHCJg==</t>
  </si>
  <si>
    <t>474925f4-3872-4eb8-b482-f52c89db29a15673</t>
  </si>
  <si>
    <t>AW00020609</t>
  </si>
  <si>
    <t>zgJ6Z/bV40WiGIPFhhMOUw==</t>
  </si>
  <si>
    <t>474925f4-3872-4eb8-b482-f52c89db29a15674</t>
  </si>
  <si>
    <t>AW00021170</t>
  </si>
  <si>
    <t>XIej8oCLxkqhFH6KUn3qTA==</t>
  </si>
  <si>
    <t>474925f4-3872-4eb8-b482-f52c89db29a15675</t>
  </si>
  <si>
    <t>AW00021209</t>
  </si>
  <si>
    <t>ZImTrfLVyUCgZunblb9Baw==</t>
  </si>
  <si>
    <t>474925f4-3872-4eb8-b482-f52c89db29a15676</t>
  </si>
  <si>
    <t>AW00021213</t>
  </si>
  <si>
    <t>bYExlQDHOUO55C0Rut1Ylw==</t>
  </si>
  <si>
    <t>474925f4-3872-4eb8-b482-f52c89db29a15677</t>
  </si>
  <si>
    <t>AW00021217</t>
  </si>
  <si>
    <t>th6tEzOWykS7OZGVxVKctg==</t>
  </si>
  <si>
    <t>474925f4-3872-4eb8-b482-f52c89db29a15678</t>
  </si>
  <si>
    <t>AW00021222</t>
  </si>
  <si>
    <t>CaSdQiGRT0Sqc42WtxdHhw==</t>
  </si>
  <si>
    <t>474925f4-3872-4eb8-b482-f52c89db29a15679</t>
  </si>
  <si>
    <t>AW00021258</t>
  </si>
  <si>
    <t>BuX6g4IWpkiH0/wM1wGtjg==</t>
  </si>
  <si>
    <t>474925f4-3872-4eb8-b482-f52c89db29a15680</t>
  </si>
  <si>
    <t>AW00022000</t>
  </si>
  <si>
    <t>uj8en04ZFEaJdohEPU7daA==</t>
  </si>
  <si>
    <t>474925f4-3872-4eb8-b482-f52c89db29a15681</t>
  </si>
  <si>
    <t>AW00022571</t>
  </si>
  <si>
    <t>eGZj0LsrSUWScq2uKLjOFg==</t>
  </si>
  <si>
    <t>474925f4-3872-4eb8-b482-f52c89db29a15682</t>
  </si>
  <si>
    <t>AW00022858</t>
  </si>
  <si>
    <t>nnhwmWdKIkmteI0pfcOeyg==</t>
  </si>
  <si>
    <t>474925f4-3872-4eb8-b482-f52c89db29a15683</t>
  </si>
  <si>
    <t>AW00022951</t>
  </si>
  <si>
    <t>pvpC2/X2aEyJ3CyT3M1ikg==</t>
  </si>
  <si>
    <t>474925f4-3872-4eb8-b482-f52c89db29a15684</t>
  </si>
  <si>
    <t>AW00022961</t>
  </si>
  <si>
    <t>cpLgOROoekCPff9D3VuQ9Q==</t>
  </si>
  <si>
    <t>474925f4-3872-4eb8-b482-f52c89db29a15685</t>
  </si>
  <si>
    <t>AW00023106</t>
  </si>
  <si>
    <t>7jNsHNSrk0OwfvWHGfRuIw==</t>
  </si>
  <si>
    <t>474925f4-3872-4eb8-b482-f52c89db29a15686</t>
  </si>
  <si>
    <t>AW00023312</t>
  </si>
  <si>
    <t>CGIUQbqOf0ubS+UPoCXWFQ==</t>
  </si>
  <si>
    <t>474925f4-3872-4eb8-b482-f52c89db29a15687</t>
  </si>
  <si>
    <t>AW00023421</t>
  </si>
  <si>
    <t>NjJTRsp48EiYgEfVHMbtAQ==</t>
  </si>
  <si>
    <t>474925f4-3872-4eb8-b482-f52c89db29a15688</t>
  </si>
  <si>
    <t>AW00023645</t>
  </si>
  <si>
    <t>23ODSTZxlUWxiSFZjzr7Kw==</t>
  </si>
  <si>
    <t>474925f4-3872-4eb8-b482-f52c89db29a15689</t>
  </si>
  <si>
    <t>AW00024003</t>
  </si>
  <si>
    <t>8J6WQ89HP0e6psyMDfPc/Q==</t>
  </si>
  <si>
    <t>474925f4-3872-4eb8-b482-f52c89db29a15690</t>
  </si>
  <si>
    <t>AW00024007</t>
  </si>
  <si>
    <t>ZxD/ve3upEy6KPkk2q3+tQ==</t>
  </si>
  <si>
    <t>474925f4-3872-4eb8-b482-f52c89db29a15691</t>
  </si>
  <si>
    <t>AW00024162</t>
  </si>
  <si>
    <t>qKUWrHseIEuadinsfvoMmA==</t>
  </si>
  <si>
    <t>474925f4-3872-4eb8-b482-f52c89db29a15692</t>
  </si>
  <si>
    <t>AW00024169</t>
  </si>
  <si>
    <t>TXf+pruxBEiVoWowDYmo6Q==</t>
  </si>
  <si>
    <t>474925f4-3872-4eb8-b482-f52c89db29a15693</t>
  </si>
  <si>
    <t>AW00024178</t>
  </si>
  <si>
    <t>MbkksyfKP0GREXIo7lv0ng==</t>
  </si>
  <si>
    <t>474925f4-3872-4eb8-b482-f52c89db29a15694</t>
  </si>
  <si>
    <t>AW00024376</t>
  </si>
  <si>
    <t>OVfg/6OyyEGisU+u2l5PPQ==</t>
  </si>
  <si>
    <t>474925f4-3872-4eb8-b482-f52c89db29a15695</t>
  </si>
  <si>
    <t>AW00024614</t>
  </si>
  <si>
    <t>gK/Fzl+B9EyWIPIPJtUT5Q==</t>
  </si>
  <si>
    <t>474925f4-3872-4eb8-b482-f52c89db29a15696</t>
  </si>
  <si>
    <t>AW00024918</t>
  </si>
  <si>
    <t>B/my6O6eSUCVEw99S1xemQ==</t>
  </si>
  <si>
    <t>474925f4-3872-4eb8-b482-f52c89db29a15697</t>
  </si>
  <si>
    <t>AW00025017</t>
  </si>
  <si>
    <t>xdzOe7b5yEOHIxXkdPXEBA==</t>
  </si>
  <si>
    <t>474925f4-3872-4eb8-b482-f52c89db29a15698</t>
  </si>
  <si>
    <t>AW00025130</t>
  </si>
  <si>
    <t>lyv5eVmLQEmun+kec0UvQQ==</t>
  </si>
  <si>
    <t>474925f4-3872-4eb8-b482-f52c89db29a15699</t>
  </si>
  <si>
    <t>AW00025218</t>
  </si>
  <si>
    <t>HNeQzP+TjUm6cy9sA3zvaw==</t>
  </si>
  <si>
    <t>474925f4-3872-4eb8-b482-f52c89db29a15700</t>
  </si>
  <si>
    <t>AW00026155</t>
  </si>
  <si>
    <t>mMC8IqrbuECOIQybZxND1A==</t>
  </si>
  <si>
    <t>474925f4-3872-4eb8-b482-f52c89db29a15701</t>
  </si>
  <si>
    <t>AW00026440</t>
  </si>
  <si>
    <t>LyCBeUITDEump6rBwgEpMQ==</t>
  </si>
  <si>
    <t>474925f4-3872-4eb8-b482-f52c89db29a15702</t>
  </si>
  <si>
    <t>AW00026549</t>
  </si>
  <si>
    <t>wsmNmmY/OECm3kYMcr/+3A==</t>
  </si>
  <si>
    <t>474925f4-3872-4eb8-b482-f52c89db29a15703</t>
  </si>
  <si>
    <t>AW00027148</t>
  </si>
  <si>
    <t>ANIr7B1BRUCvXF4JaECWkA==</t>
  </si>
  <si>
    <t>474925f4-3872-4eb8-b482-f52c89db29a15704</t>
  </si>
  <si>
    <t>AW00027518</t>
  </si>
  <si>
    <t>DsmJyR1xNU6TgnAISfXaXA==</t>
  </si>
  <si>
    <t>474925f4-3872-4eb8-b482-f52c89db29a15705</t>
  </si>
  <si>
    <t>AW00027700</t>
  </si>
  <si>
    <t>pK3COOgFUkimStUMQ8giWg==</t>
  </si>
  <si>
    <t>474925f4-3872-4eb8-b482-f52c89db29a15706</t>
  </si>
  <si>
    <t>AW00027866</t>
  </si>
  <si>
    <t>/VJmRtd3b0+y3vUPbcBb5A==</t>
  </si>
  <si>
    <t>474925f4-3872-4eb8-b482-f52c89db29a15707</t>
  </si>
  <si>
    <t>AW00027872</t>
  </si>
  <si>
    <t>DjJIS6g8/UufygH2FLPpRg==</t>
  </si>
  <si>
    <t>474925f4-3872-4eb8-b482-f52c89db29a15708</t>
  </si>
  <si>
    <t>AW00028139</t>
  </si>
  <si>
    <t>Ywwypnh4zEaxEZyMXgl0Jg==</t>
  </si>
  <si>
    <t>474925f4-3872-4eb8-b482-f52c89db29a15709</t>
  </si>
  <si>
    <t>AW00028201</t>
  </si>
  <si>
    <t>xkX242IM3UmFO7pmzJWvMA==</t>
  </si>
  <si>
    <t>474925f4-3872-4eb8-b482-f52c89db29a15710</t>
  </si>
  <si>
    <t>AW00028217</t>
  </si>
  <si>
    <t>QBvjA5etZEOptBeQGIv7iQ==</t>
  </si>
  <si>
    <t>474925f4-3872-4eb8-b482-f52c89db29a15711</t>
  </si>
  <si>
    <t>AW00028307</t>
  </si>
  <si>
    <t>ZYgWBQ2vkkOoB/jgLrFMlA==</t>
  </si>
  <si>
    <t>474925f4-3872-4eb8-b482-f52c89db29a15712</t>
  </si>
  <si>
    <t>AW00028720</t>
  </si>
  <si>
    <t>lOJ6lgzw8UOq/syPXgMQ1Q==</t>
  </si>
  <si>
    <t>474925f4-3872-4eb8-b482-f52c89db29a15713</t>
  </si>
  <si>
    <t>AW00029064</t>
  </si>
  <si>
    <t>BhCEpD3C0E2faCfPiffjLw==</t>
  </si>
  <si>
    <t>474925f4-3872-4eb8-b482-f52c89db29a15714</t>
  </si>
  <si>
    <t>AW00029118</t>
  </si>
  <si>
    <t>QBNW2Aq+Y0OJ0l8OMG+AKA==</t>
  </si>
  <si>
    <t>474925f4-3872-4eb8-b482-f52c89db29a15715</t>
  </si>
  <si>
    <t>AW00029178</t>
  </si>
  <si>
    <t>nEAig+qemU2RjPDIGkhuag==</t>
  </si>
  <si>
    <t>474925f4-3872-4eb8-b482-f52c89db29a15716</t>
  </si>
  <si>
    <t>AW00029318</t>
  </si>
  <si>
    <t>bp6g3jfZSUuBPMpuWRpGrg==</t>
  </si>
  <si>
    <t>474925f4-3872-4eb8-b482-f52c89db29a15717</t>
  </si>
  <si>
    <t>AW00011044</t>
  </si>
  <si>
    <t>Lhtp9wkiSUaj3CvJp3NJ6g==</t>
  </si>
  <si>
    <t>474925f4-3872-4eb8-b482-f52c89db29a15718</t>
  </si>
  <si>
    <t>AW00011051</t>
  </si>
  <si>
    <t>YxbAun9n4k6+y7mT8wFNrQ==</t>
  </si>
  <si>
    <t>474925f4-3872-4eb8-b482-f52c89db29a15719</t>
  </si>
  <si>
    <t>AW00011052</t>
  </si>
  <si>
    <t>1SbWALIM+U6bvnLdRhuNuw==</t>
  </si>
  <si>
    <t>474925f4-3872-4eb8-b482-f52c89db29a15720</t>
  </si>
  <si>
    <t>AW00011068</t>
  </si>
  <si>
    <t>elapI8lurEmU0L54B+ASjg==</t>
  </si>
  <si>
    <t>474925f4-3872-4eb8-b482-f52c89db29a15721</t>
  </si>
  <si>
    <t>AW00011359</t>
  </si>
  <si>
    <t>YRhp6VoLdEGo3s9zSb5PXw==</t>
  </si>
  <si>
    <t>474925f4-3872-4eb8-b482-f52c89db29a15722</t>
  </si>
  <si>
    <t>AW00011365</t>
  </si>
  <si>
    <t>4UixebvcMk+jq2+/t8MuVA==</t>
  </si>
  <si>
    <t>474925f4-3872-4eb8-b482-f52c89db29a15723</t>
  </si>
  <si>
    <t>AW00011757</t>
  </si>
  <si>
    <t>XdR4qXwf002z1xJecWxWXg==</t>
  </si>
  <si>
    <t>474925f4-3872-4eb8-b482-f52c89db29a15724</t>
  </si>
  <si>
    <t>AW00011988</t>
  </si>
  <si>
    <t>u0T2SiHJhUOguV26hu+Rmg==</t>
  </si>
  <si>
    <t>474925f4-3872-4eb8-b482-f52c89db29a15725</t>
  </si>
  <si>
    <t>AW00011999</t>
  </si>
  <si>
    <t>TwEaCOb8OkiyP9Z/+aY5Ig==</t>
  </si>
  <si>
    <t>474925f4-3872-4eb8-b482-f52c89db29a15726</t>
  </si>
  <si>
    <t>AW00012248</t>
  </si>
  <si>
    <t>8B6PlQ/HGEWWRZuIiTyIng==</t>
  </si>
  <si>
    <t>474925f4-3872-4eb8-b482-f52c89db29a15727</t>
  </si>
  <si>
    <t>AW00013013</t>
  </si>
  <si>
    <t>p1Pqw8p3cU6+pVurNnt7HA==</t>
  </si>
  <si>
    <t>474925f4-3872-4eb8-b482-f52c89db29a15728</t>
  </si>
  <si>
    <t>AW00013637</t>
  </si>
  <si>
    <t>zdY89NXK4E26wwcUZj8nQA==</t>
  </si>
  <si>
    <t>474925f4-3872-4eb8-b482-f52c89db29a15729</t>
  </si>
  <si>
    <t>AW00013650</t>
  </si>
  <si>
    <t>PJJSjwpQWkudssPaPltxBQ==</t>
  </si>
  <si>
    <t>474925f4-3872-4eb8-b482-f52c89db29a15730</t>
  </si>
  <si>
    <t>AW00014020</t>
  </si>
  <si>
    <t>X3sERErRAUSIFGfK+OHNFg==</t>
  </si>
  <si>
    <t>474925f4-3872-4eb8-b482-f52c89db29a15731</t>
  </si>
  <si>
    <t>AW00014049</t>
  </si>
  <si>
    <t>15y5GFMpQEqWy4YH+ZgT6w==</t>
  </si>
  <si>
    <t>474925f4-3872-4eb8-b482-f52c89db29a15732</t>
  </si>
  <si>
    <t>AW00014053</t>
  </si>
  <si>
    <t>IYbwhavuEUqzpZt9IpZi+g==</t>
  </si>
  <si>
    <t>474925f4-3872-4eb8-b482-f52c89db29a15733</t>
  </si>
  <si>
    <t>AW00014070</t>
  </si>
  <si>
    <t>PgDhBOn6a0+TsI4aQ7OnoA==</t>
  </si>
  <si>
    <t>474925f4-3872-4eb8-b482-f52c89db29a15734</t>
  </si>
  <si>
    <t>AW00014300</t>
  </si>
  <si>
    <t>YunpQH0Y+EKdxgjMFAL8Qw==</t>
  </si>
  <si>
    <t>474925f4-3872-4eb8-b482-f52c89db29a15735</t>
  </si>
  <si>
    <t>AW00015207</t>
  </si>
  <si>
    <t>CKu+Fyj2EUS16ALtomVhfg==</t>
  </si>
  <si>
    <t>474925f4-3872-4eb8-b482-f52c89db29a15736</t>
  </si>
  <si>
    <t>AW00015262</t>
  </si>
  <si>
    <t>JTFvHIQW/UCC0A/m2r9j6g==</t>
  </si>
  <si>
    <t>474925f4-3872-4eb8-b482-f52c89db29a15737</t>
  </si>
  <si>
    <t>AW00015264</t>
  </si>
  <si>
    <t>hI+9zMzPB0GNbg2Lmwe32g==</t>
  </si>
  <si>
    <t>474925f4-3872-4eb8-b482-f52c89db29a15738</t>
  </si>
  <si>
    <t>AW00015648</t>
  </si>
  <si>
    <t>5scspCAIZkaR1olNxCLciA==</t>
  </si>
  <si>
    <t>474925f4-3872-4eb8-b482-f52c89db29a15739</t>
  </si>
  <si>
    <t>AW00015831</t>
  </si>
  <si>
    <t>LCS8GoBnq0ufV9R5F+N62A==</t>
  </si>
  <si>
    <t>474925f4-3872-4eb8-b482-f52c89db29a15740</t>
  </si>
  <si>
    <t>AW00015833</t>
  </si>
  <si>
    <t>qSOj1Vtp00i05s5gopbUJg==</t>
  </si>
  <si>
    <t>474925f4-3872-4eb8-b482-f52c89db29a15741</t>
  </si>
  <si>
    <t>AW00016031</t>
  </si>
  <si>
    <t>wbtZyaxlJk+Y3ijOe49ghw==</t>
  </si>
  <si>
    <t>474925f4-3872-4eb8-b482-f52c89db29a15742</t>
  </si>
  <si>
    <t>AW00016662</t>
  </si>
  <si>
    <t>LJ28TrIlWUGO/aUeycO38g==</t>
  </si>
  <si>
    <t>474925f4-3872-4eb8-b482-f52c89db29a15743</t>
  </si>
  <si>
    <t>AW00016665</t>
  </si>
  <si>
    <t>IdnMomwWWk2Wj8fc+IShJw==</t>
  </si>
  <si>
    <t>474925f4-3872-4eb8-b482-f52c89db29a15744</t>
  </si>
  <si>
    <t>AW00016693</t>
  </si>
  <si>
    <t>OJQWnwI4wU+JgC5Ffssh7g==</t>
  </si>
  <si>
    <t>474925f4-3872-4eb8-b482-f52c89db29a15745</t>
  </si>
  <si>
    <t>AW00018196</t>
  </si>
  <si>
    <t>aCOByl31GUSux6GTKb06cg==</t>
  </si>
  <si>
    <t>474925f4-3872-4eb8-b482-f52c89db29a15746</t>
  </si>
  <si>
    <t>AW00018197</t>
  </si>
  <si>
    <t>crjwmLrW7kOF9se2vEFoFQ==</t>
  </si>
  <si>
    <t>474925f4-3872-4eb8-b482-f52c89db29a15747</t>
  </si>
  <si>
    <t>AW00018211</t>
  </si>
  <si>
    <t>7isbxkcLm06uF4H9R/G7Qw==</t>
  </si>
  <si>
    <t>474925f4-3872-4eb8-b482-f52c89db29a15748</t>
  </si>
  <si>
    <t>AW00018283</t>
  </si>
  <si>
    <t>I10QoycfS0e25ilPkvBWuQ==</t>
  </si>
  <si>
    <t>474925f4-3872-4eb8-b482-f52c89db29a15749</t>
  </si>
  <si>
    <t>AW00018301</t>
  </si>
  <si>
    <t>niTsiCgHY0WvvYk+S13opw==</t>
  </si>
  <si>
    <t>474925f4-3872-4eb8-b482-f52c89db29a15750</t>
  </si>
  <si>
    <t>AW00018700</t>
  </si>
  <si>
    <t>r3Ps3d1i20i+KelZA+ImfA==</t>
  </si>
  <si>
    <t>474925f4-3872-4eb8-b482-f52c89db29a15751</t>
  </si>
  <si>
    <t>AW00018741</t>
  </si>
  <si>
    <t>yjwnVKd9v0u01dL30sEPiw==</t>
  </si>
  <si>
    <t>474925f4-3872-4eb8-b482-f52c89db29a15752</t>
  </si>
  <si>
    <t>AW00018885</t>
  </si>
  <si>
    <t>p0Fy97ugKESn0QOsgEvzcg==</t>
  </si>
  <si>
    <t>474925f4-3872-4eb8-b482-f52c89db29a15753</t>
  </si>
  <si>
    <t>AW00018928</t>
  </si>
  <si>
    <t>28yNPymJTEW97Ue5y9s+yA==</t>
  </si>
  <si>
    <t>474925f4-3872-4eb8-b482-f52c89db29a15754</t>
  </si>
  <si>
    <t>AW00019084</t>
  </si>
  <si>
    <t>O/wVEPuHtkeTaY8uDKWjhw==</t>
  </si>
  <si>
    <t>474925f4-3872-4eb8-b482-f52c89db29a15755</t>
  </si>
  <si>
    <t>AW00019602</t>
  </si>
  <si>
    <t>HsH+i29M6Uqjkr/xfYM/hA==</t>
  </si>
  <si>
    <t>474925f4-3872-4eb8-b482-f52c89db29a15756</t>
  </si>
  <si>
    <t>AW00019608</t>
  </si>
  <si>
    <t>f4BhDHnnq0apfKIoDmgCXw==</t>
  </si>
  <si>
    <t>474925f4-3872-4eb8-b482-f52c89db29a15757</t>
  </si>
  <si>
    <t>AW00019612</t>
  </si>
  <si>
    <t>0Z3DPYjS/kqsGyeaOHjpwg==</t>
  </si>
  <si>
    <t>474925f4-3872-4eb8-b482-f52c89db29a15758</t>
  </si>
  <si>
    <t>AW00019615</t>
  </si>
  <si>
    <t>aY/Aua+ue02eYjcZS3kJAQ==</t>
  </si>
  <si>
    <t>474925f4-3872-4eb8-b482-f52c89db29a15759</t>
  </si>
  <si>
    <t>AW00019748</t>
  </si>
  <si>
    <t>pGx43UAy6E2Jtv1aUAUeDw==</t>
  </si>
  <si>
    <t>474925f4-3872-4eb8-b482-f52c89db29a15760</t>
  </si>
  <si>
    <t>AW00019956</t>
  </si>
  <si>
    <t>CLm8gfgwzEK9usRyJVX3pw==</t>
  </si>
  <si>
    <t>474925f4-3872-4eb8-b482-f52c89db29a15761</t>
  </si>
  <si>
    <t>AW00019967</t>
  </si>
  <si>
    <t>UU+UmXV9GEGZXLO16E6LfA==</t>
  </si>
  <si>
    <t>474925f4-3872-4eb8-b482-f52c89db29a15762</t>
  </si>
  <si>
    <t>AW00020604</t>
  </si>
  <si>
    <t>luBhnHG76kWyio/xvLOIwA==</t>
  </si>
  <si>
    <t>474925f4-3872-4eb8-b482-f52c89db29a15763</t>
  </si>
  <si>
    <t>AW00020613</t>
  </si>
  <si>
    <t>GkauDb1zPk+ng55ot98Byw==</t>
  </si>
  <si>
    <t>474925f4-3872-4eb8-b482-f52c89db29a15764</t>
  </si>
  <si>
    <t>AW00021190</t>
  </si>
  <si>
    <t>ADq4Yc9nwE2MSC6mFsXmbw==</t>
  </si>
  <si>
    <t>474925f4-3872-4eb8-b482-f52c89db29a15765</t>
  </si>
  <si>
    <t>AW00021956</t>
  </si>
  <si>
    <t>ZfsWlpQzzkGGQlkZyvEiCw==</t>
  </si>
  <si>
    <t>474925f4-3872-4eb8-b482-f52c89db29a15766</t>
  </si>
  <si>
    <t>AW00021975</t>
  </si>
  <si>
    <t>TD1hGueNP02NJ5Ia2KVbfw==</t>
  </si>
  <si>
    <t>474925f4-3872-4eb8-b482-f52c89db29a15767</t>
  </si>
  <si>
    <t>AW00021981</t>
  </si>
  <si>
    <t>Gn+FSrt490aqZlOu0TA+0A==</t>
  </si>
  <si>
    <t>474925f4-3872-4eb8-b482-f52c89db29a15768</t>
  </si>
  <si>
    <t>AW00022017</t>
  </si>
  <si>
    <t>99Rqb5G/jEWmcUpnhMc/Hw==</t>
  </si>
  <si>
    <t>474925f4-3872-4eb8-b482-f52c89db29a15769</t>
  </si>
  <si>
    <t>AW00022150</t>
  </si>
  <si>
    <t>wmDEWkX3nkmdcsi4MDV07A==</t>
  </si>
  <si>
    <t>474925f4-3872-4eb8-b482-f52c89db29a15770</t>
  </si>
  <si>
    <t>AW00022169</t>
  </si>
  <si>
    <t>vLYSXIkAU0ieY0NV9ctn+A==</t>
  </si>
  <si>
    <t>474925f4-3872-4eb8-b482-f52c89db29a15771</t>
  </si>
  <si>
    <t>AW00022172</t>
  </si>
  <si>
    <t>edILQT+EUk+yIJ7tznyGwQ==</t>
  </si>
  <si>
    <t>474925f4-3872-4eb8-b482-f52c89db29a15772</t>
  </si>
  <si>
    <t>AW00022905</t>
  </si>
  <si>
    <t>AVjwMXpaa0qPIuWWIgypzw==</t>
  </si>
  <si>
    <t>474925f4-3872-4eb8-b482-f52c89db29a15773</t>
  </si>
  <si>
    <t>AW00022936</t>
  </si>
  <si>
    <t>mG9oQlTbLEuBSB7sKegCjg==</t>
  </si>
  <si>
    <t>474925f4-3872-4eb8-b482-f52c89db29a15774</t>
  </si>
  <si>
    <t>AW00022958</t>
  </si>
  <si>
    <t>nL+ftNr2y02el+0dK3LGsQ==</t>
  </si>
  <si>
    <t>474925f4-3872-4eb8-b482-f52c89db29a15775</t>
  </si>
  <si>
    <t>AW00022965</t>
  </si>
  <si>
    <t>Navyu3waH0mokDXeTaze3w==</t>
  </si>
  <si>
    <t>474925f4-3872-4eb8-b482-f52c89db29a15776</t>
  </si>
  <si>
    <t>AW00023324</t>
  </si>
  <si>
    <t>E78Ztf9RyESNmp/5hJNUYw==</t>
  </si>
  <si>
    <t>474925f4-3872-4eb8-b482-f52c89db29a15777</t>
  </si>
  <si>
    <t>AW00023409</t>
  </si>
  <si>
    <t>RDqqLXI+Q0irsDLdVYSd4g==</t>
  </si>
  <si>
    <t>474925f4-3872-4eb8-b482-f52c89db29a15778</t>
  </si>
  <si>
    <t>AW00023524</t>
  </si>
  <si>
    <t>QM4bOHVU+0ykR8H/MXmqxQ==</t>
  </si>
  <si>
    <t>474925f4-3872-4eb8-b482-f52c89db29a15779</t>
  </si>
  <si>
    <t>AW00023994</t>
  </si>
  <si>
    <t>KLpyLUhoekO4wMG7e9vEIw==</t>
  </si>
  <si>
    <t>474925f4-3872-4eb8-b482-f52c89db29a15780</t>
  </si>
  <si>
    <t>AW00024243</t>
  </si>
  <si>
    <t>tIa+cMSu002XXVQnB7ZdyQ==</t>
  </si>
  <si>
    <t>474925f4-3872-4eb8-b482-f52c89db29a15781</t>
  </si>
  <si>
    <t>AW00024368</t>
  </si>
  <si>
    <t>55B8A1sguEOSn2VdmTFKPg==</t>
  </si>
  <si>
    <t>474925f4-3872-4eb8-b482-f52c89db29a15782</t>
  </si>
  <si>
    <t>AW00024592</t>
  </si>
  <si>
    <t>tXmMwkNBh0e1OoGJvM1EyA==</t>
  </si>
  <si>
    <t>474925f4-3872-4eb8-b482-f52c89db29a15783</t>
  </si>
  <si>
    <t>AW00024604</t>
  </si>
  <si>
    <t>qdW/AY7DYkKG7K6QYVlGjg==</t>
  </si>
  <si>
    <t>474925f4-3872-4eb8-b482-f52c89db29a15784</t>
  </si>
  <si>
    <t>AW00024609</t>
  </si>
  <si>
    <t>Z0DbtNlhck2fxZcyW6DlZQ==</t>
  </si>
  <si>
    <t>474925f4-3872-4eb8-b482-f52c89db29a15785</t>
  </si>
  <si>
    <t>AW00024904</t>
  </si>
  <si>
    <t>o6X37jkgj0Ga9nhRfqT3+w==</t>
  </si>
  <si>
    <t>474925f4-3872-4eb8-b482-f52c89db29a15786</t>
  </si>
  <si>
    <t>AW00025026</t>
  </si>
  <si>
    <t>76pTkLhI50Ge4mQM3ghH0w==</t>
  </si>
  <si>
    <t>474925f4-3872-4eb8-b482-f52c89db29a15787</t>
  </si>
  <si>
    <t>AW00025029</t>
  </si>
  <si>
    <t>ULYymK7Bn0WWlBgREExcfw==</t>
  </si>
  <si>
    <t>474925f4-3872-4eb8-b482-f52c89db29a15788</t>
  </si>
  <si>
    <t>AW00025058</t>
  </si>
  <si>
    <t>JjMJNOxpYEaRfzjfeE0TLw==</t>
  </si>
  <si>
    <t>474925f4-3872-4eb8-b482-f52c89db29a15789</t>
  </si>
  <si>
    <t>AW00025936</t>
  </si>
  <si>
    <t>pSO0sbBOI0Gdu7qWvtaiqA==</t>
  </si>
  <si>
    <t>474925f4-3872-4eb8-b482-f52c89db29a15790</t>
  </si>
  <si>
    <t>AW00026031</t>
  </si>
  <si>
    <t>t/pXOjeSLkOhbuRX4PkHng==</t>
  </si>
  <si>
    <t>474925f4-3872-4eb8-b482-f52c89db29a15791</t>
  </si>
  <si>
    <t>AW00026152</t>
  </si>
  <si>
    <t>agPQDBlxHEqlHtrQNZpHlw==</t>
  </si>
  <si>
    <t>474925f4-3872-4eb8-b482-f52c89db29a15792</t>
  </si>
  <si>
    <t>AW00026548</t>
  </si>
  <si>
    <t>6SsVvsoaKECcPS7ta+jyMg==</t>
  </si>
  <si>
    <t>474925f4-3872-4eb8-b482-f52c89db29a15793</t>
  </si>
  <si>
    <t>AW00027149</t>
  </si>
  <si>
    <t>IeyVghx3qki4AxpHP1G9OA==</t>
  </si>
  <si>
    <t>474925f4-3872-4eb8-b482-f52c89db29a15794</t>
  </si>
  <si>
    <t>AW00027728</t>
  </si>
  <si>
    <t>zXYA8bbqfESdKuETTTxYKw==</t>
  </si>
  <si>
    <t>474925f4-3872-4eb8-b482-f52c89db29a15795</t>
  </si>
  <si>
    <t>AW00027985</t>
  </si>
  <si>
    <t>5F81aZGTMUqHV4FZwlP6hw==</t>
  </si>
  <si>
    <t>474925f4-3872-4eb8-b482-f52c89db29a15796</t>
  </si>
  <si>
    <t>AW00028135</t>
  </si>
  <si>
    <t>U4AoKF9d7UOPRKdKHb/7fA==</t>
  </si>
  <si>
    <t>474925f4-3872-4eb8-b482-f52c89db29a15797</t>
  </si>
  <si>
    <t>AW00028204</t>
  </si>
  <si>
    <t>SAZPCl17E0uh44ovAGV4Bg==</t>
  </si>
  <si>
    <t>474925f4-3872-4eb8-b482-f52c89db29a15798</t>
  </si>
  <si>
    <t>AW00028316</t>
  </si>
  <si>
    <t>pk9IFLjk40S9kyjhsTH2og==</t>
  </si>
  <si>
    <t>474925f4-3872-4eb8-b482-f52c89db29a15799</t>
  </si>
  <si>
    <t>AW00028483</t>
  </si>
  <si>
    <t>C5u0LDi5aUyo+xSX3YYmXw==</t>
  </si>
  <si>
    <t>474925f4-3872-4eb8-b482-f52c89db29a15800</t>
  </si>
  <si>
    <t>AW00029194</t>
  </si>
  <si>
    <t>xDCBbbLVlUeHAXtxeTbvvA==</t>
  </si>
  <si>
    <t>474925f4-3872-4eb8-b482-f52c89db29a15801</t>
  </si>
  <si>
    <t>AW00029455</t>
  </si>
  <si>
    <t>uXsYz02sxEidKZ9ihp2wXw==</t>
  </si>
  <si>
    <t>474925f4-3872-4eb8-b482-f52c89db29a15802</t>
  </si>
  <si>
    <t>AW00011026</t>
  </si>
  <si>
    <t>A0KD4G6TA0SnMjIT0n6kxw==</t>
  </si>
  <si>
    <t>474925f4-3872-4eb8-b482-f52c89db29a15803</t>
  </si>
  <si>
    <t>AW00011120</t>
  </si>
  <si>
    <t>LonRIxZuL0SJL5jRR3Jpbw==</t>
  </si>
  <si>
    <t>474925f4-3872-4eb8-b482-f52c89db29a15804</t>
  </si>
  <si>
    <t>AW00011453</t>
  </si>
  <si>
    <t>DqmsZWJm70Sp1wtlEImlaw==</t>
  </si>
  <si>
    <t>474925f4-3872-4eb8-b482-f52c89db29a15805</t>
  </si>
  <si>
    <t>AW00011756</t>
  </si>
  <si>
    <t>qk8GUpCLh0+RIYFDwsKU2w==</t>
  </si>
  <si>
    <t>474925f4-3872-4eb8-b482-f52c89db29a15806</t>
  </si>
  <si>
    <t>AW00011892</t>
  </si>
  <si>
    <t>NENIM6rFQ02sSFVBmO95oA==</t>
  </si>
  <si>
    <t>474925f4-3872-4eb8-b482-f52c89db29a15807</t>
  </si>
  <si>
    <t>AW00011900</t>
  </si>
  <si>
    <t>lX87KC1EDkGSvXVqQlo6OA==</t>
  </si>
  <si>
    <t>474925f4-3872-4eb8-b482-f52c89db29a15808</t>
  </si>
  <si>
    <t>AW00012009</t>
  </si>
  <si>
    <t>Ii3JoU0czky65m77aVmK0Q==</t>
  </si>
  <si>
    <t>474925f4-3872-4eb8-b482-f52c89db29a15809</t>
  </si>
  <si>
    <t>AW00012244</t>
  </si>
  <si>
    <t>Rh2Mzu+4SEOAIDGJkXoxtQ==</t>
  </si>
  <si>
    <t>474925f4-3872-4eb8-b482-f52c89db29a15810</t>
  </si>
  <si>
    <t>AW00012346</t>
  </si>
  <si>
    <t>gDisoI/GrUm1AVYA4tn7Jg==</t>
  </si>
  <si>
    <t>474925f4-3872-4eb8-b482-f52c89db29a15811</t>
  </si>
  <si>
    <t>AW00013105</t>
  </si>
  <si>
    <t>oR1De9vggEyatNL/q4QYAA==</t>
  </si>
  <si>
    <t>474925f4-3872-4eb8-b482-f52c89db29a15812</t>
  </si>
  <si>
    <t>AW00013621</t>
  </si>
  <si>
    <t>YJInFmTH4UKyO2X/lt1R3A==</t>
  </si>
  <si>
    <t>474925f4-3872-4eb8-b482-f52c89db29a15813</t>
  </si>
  <si>
    <t>AW00013624</t>
  </si>
  <si>
    <t>mYOrKTf9SUuPTfgtaodqrQ==</t>
  </si>
  <si>
    <t>474925f4-3872-4eb8-b482-f52c89db29a15814</t>
  </si>
  <si>
    <t>AW00014050</t>
  </si>
  <si>
    <t>BlYASJESQk2s5GxetMJSng==</t>
  </si>
  <si>
    <t>474925f4-3872-4eb8-b482-f52c89db29a15815</t>
  </si>
  <si>
    <t>AW00014073</t>
  </si>
  <si>
    <t>afN26BLbAUugrzW82gPypw==</t>
  </si>
  <si>
    <t>474925f4-3872-4eb8-b482-f52c89db29a15816</t>
  </si>
  <si>
    <t>AW00014125</t>
  </si>
  <si>
    <t>zlVBwZZluE29Es2zDG3s+A==</t>
  </si>
  <si>
    <t>474925f4-3872-4eb8-b482-f52c89db29a15817</t>
  </si>
  <si>
    <t>AW00014277</t>
  </si>
  <si>
    <t>ZwmrCOK+zUa5k54Crp1ZeQ==</t>
  </si>
  <si>
    <t>474925f4-3872-4eb8-b482-f52c89db29a15818</t>
  </si>
  <si>
    <t>AW00014860</t>
  </si>
  <si>
    <t>+QGzYMbBp0OhcMSEJU/iRw==</t>
  </si>
  <si>
    <t>474925f4-3872-4eb8-b482-f52c89db29a15819</t>
  </si>
  <si>
    <t>AW00015026</t>
  </si>
  <si>
    <t>dcyGNXNxEEOOka3rEn49Dg==</t>
  </si>
  <si>
    <t>474925f4-3872-4eb8-b482-f52c89db29a15820</t>
  </si>
  <si>
    <t>AW00015218</t>
  </si>
  <si>
    <t>v+pgN3m0/0Oq8It2jC33Vg==</t>
  </si>
  <si>
    <t>474925f4-3872-4eb8-b482-f52c89db29a15821</t>
  </si>
  <si>
    <t>AW00015576</t>
  </si>
  <si>
    <t>BFOnc+RGM0OzNgNaVKnPEg==</t>
  </si>
  <si>
    <t>474925f4-3872-4eb8-b482-f52c89db29a15822</t>
  </si>
  <si>
    <t>AW00015808</t>
  </si>
  <si>
    <t>1uMM9q9Md0SPhajNzHEciA==</t>
  </si>
  <si>
    <t>474925f4-3872-4eb8-b482-f52c89db29a15823</t>
  </si>
  <si>
    <t>AW00016482</t>
  </si>
  <si>
    <t>wUp2TlmUwUiRpOhyvQW4bg==</t>
  </si>
  <si>
    <t>474925f4-3872-4eb8-b482-f52c89db29a15824</t>
  </si>
  <si>
    <t>AW00016632</t>
  </si>
  <si>
    <t>3yGf1t0kdUWVBoQ6in3lWw==</t>
  </si>
  <si>
    <t>474925f4-3872-4eb8-b482-f52c89db29a15825</t>
  </si>
  <si>
    <t>AW00017059</t>
  </si>
  <si>
    <t>Lq0WSvt1FkGoqxSvZ6py8A==</t>
  </si>
  <si>
    <t>474925f4-3872-4eb8-b482-f52c89db29a15826</t>
  </si>
  <si>
    <t>AW00017240</t>
  </si>
  <si>
    <t>02XJTXCi4UCa+25W9lYmFg==</t>
  </si>
  <si>
    <t>474925f4-3872-4eb8-b482-f52c89db29a15827</t>
  </si>
  <si>
    <t>AW00017290</t>
  </si>
  <si>
    <t>Nftcjd1Ub0C2N/l5B0kUSg==</t>
  </si>
  <si>
    <t>474925f4-3872-4eb8-b482-f52c89db29a15828</t>
  </si>
  <si>
    <t>AW00018254</t>
  </si>
  <si>
    <t>3WpI3onJzkWhXHsIkPUzKQ==</t>
  </si>
  <si>
    <t>474925f4-3872-4eb8-b482-f52c89db29a15829</t>
  </si>
  <si>
    <t>AW00018280</t>
  </si>
  <si>
    <t>afGOGHFmmkeydWdClPyv+w==</t>
  </si>
  <si>
    <t>474925f4-3872-4eb8-b482-f52c89db29a15830</t>
  </si>
  <si>
    <t>AW00018298</t>
  </si>
  <si>
    <t>OmUGHNAQa0q0boCZv67O6g==</t>
  </si>
  <si>
    <t>474925f4-3872-4eb8-b482-f52c89db29a15831</t>
  </si>
  <si>
    <t>AW00019270</t>
  </si>
  <si>
    <t>xb9XHIJuKEy5ZJ0WVZP9Lg==</t>
  </si>
  <si>
    <t>474925f4-3872-4eb8-b482-f52c89db29a15832</t>
  </si>
  <si>
    <t>AW00019599</t>
  </si>
  <si>
    <t>Jv9ngDJ06UK4Twpp+f3WEw==</t>
  </si>
  <si>
    <t>474925f4-3872-4eb8-b482-f52c89db29a15833</t>
  </si>
  <si>
    <t>AW00019607</t>
  </si>
  <si>
    <t>wnYEymTEOEm0iFG7p6gfZg==</t>
  </si>
  <si>
    <t>474925f4-3872-4eb8-b482-f52c89db29a15834</t>
  </si>
  <si>
    <t>AW00019753</t>
  </si>
  <si>
    <t>uKTlz/hZIE6zb8RWIz71BA==</t>
  </si>
  <si>
    <t>474925f4-3872-4eb8-b482-f52c89db29a15835</t>
  </si>
  <si>
    <t>AW00019964</t>
  </si>
  <si>
    <t>TCK0rPWpQU2abdoYtU0wug==</t>
  </si>
  <si>
    <t>474925f4-3872-4eb8-b482-f52c89db29a15836</t>
  </si>
  <si>
    <t>AW00020269</t>
  </si>
  <si>
    <t>lp0+NYD7r026rxcmma1N6A==</t>
  </si>
  <si>
    <t>474925f4-3872-4eb8-b482-f52c89db29a15837</t>
  </si>
  <si>
    <t>AW00020416</t>
  </si>
  <si>
    <t>aoWdgM2CakyPaHZaJkaZHw==</t>
  </si>
  <si>
    <t>474925f4-3872-4eb8-b482-f52c89db29a15838</t>
  </si>
  <si>
    <t>AW00020816</t>
  </si>
  <si>
    <t>oXhbsGp6MkaMw3p6Friv3Q==</t>
  </si>
  <si>
    <t>474925f4-3872-4eb8-b482-f52c89db29a15839</t>
  </si>
  <si>
    <t>AW00021188</t>
  </si>
  <si>
    <t>kNxwvT7PXUqB8wfpeBBxYw==</t>
  </si>
  <si>
    <t>474925f4-3872-4eb8-b482-f52c89db29a15840</t>
  </si>
  <si>
    <t>AW00021193</t>
  </si>
  <si>
    <t>6noz88SR0EGdM6ZOA2zfNw==</t>
  </si>
  <si>
    <t>474925f4-3872-4eb8-b482-f52c89db29a15841</t>
  </si>
  <si>
    <t>AW00021212</t>
  </si>
  <si>
    <t>7oeCE9Bqh0+faQKs7L9Deg==</t>
  </si>
  <si>
    <t>474925f4-3872-4eb8-b482-f52c89db29a15842</t>
  </si>
  <si>
    <t>AW00021232</t>
  </si>
  <si>
    <t>JhiyR6yOGk+WUYC8F8oW0Q==</t>
  </si>
  <si>
    <t>474925f4-3872-4eb8-b482-f52c89db29a15843</t>
  </si>
  <si>
    <t>AW00021373</t>
  </si>
  <si>
    <t>gY2d924Rc0qjJ7BF42Rfeg==</t>
  </si>
  <si>
    <t>474925f4-3872-4eb8-b482-f52c89db29a15844</t>
  </si>
  <si>
    <t>AW00021876</t>
  </si>
  <si>
    <t>PhskdCgAuUeOom8ruQ0d4Q==</t>
  </si>
  <si>
    <t>474925f4-3872-4eb8-b482-f52c89db29a15845</t>
  </si>
  <si>
    <t>AW00021982</t>
  </si>
  <si>
    <t>kb6fyeuG5kqugHx4kBXwVg==</t>
  </si>
  <si>
    <t>474925f4-3872-4eb8-b482-f52c89db29a15846</t>
  </si>
  <si>
    <t>AW00022147</t>
  </si>
  <si>
    <t>fsehOV7jKUGxA0weYbreKA==</t>
  </si>
  <si>
    <t>474925f4-3872-4eb8-b482-f52c89db29a15847</t>
  </si>
  <si>
    <t>AW00022906</t>
  </si>
  <si>
    <t>8tMtEeCSM0uf8MTT47/Lqg==</t>
  </si>
  <si>
    <t>474925f4-3872-4eb8-b482-f52c89db29a15848</t>
  </si>
  <si>
    <t>AW00022952</t>
  </si>
  <si>
    <t>Fyu7hEuRCEegU1F/1L3SWg==</t>
  </si>
  <si>
    <t>474925f4-3872-4eb8-b482-f52c89db29a15849</t>
  </si>
  <si>
    <t>AW00023343</t>
  </si>
  <si>
    <t>DqXvk+JMbEGNuqMmZITLmg==</t>
  </si>
  <si>
    <t>474925f4-3872-4eb8-b482-f52c89db29a15850</t>
  </si>
  <si>
    <t>AW00023429</t>
  </si>
  <si>
    <t>G2hg3wa/jU2MKbpRAuxN9A==</t>
  </si>
  <si>
    <t>474925f4-3872-4eb8-b482-f52c89db29a15851</t>
  </si>
  <si>
    <t>AW00023436</t>
  </si>
  <si>
    <t>e+R7KcARPE6OL3NKLlFQ/A==</t>
  </si>
  <si>
    <t>474925f4-3872-4eb8-b482-f52c89db29a15852</t>
  </si>
  <si>
    <t>AW00023526</t>
  </si>
  <si>
    <t>th5wVLvWWEGIZy8Mfa6StQ==</t>
  </si>
  <si>
    <t>474925f4-3872-4eb8-b482-f52c89db29a15853</t>
  </si>
  <si>
    <t>AW00023543</t>
  </si>
  <si>
    <t>pwkLughEnUeQbM81z0LNqw==</t>
  </si>
  <si>
    <t>474925f4-3872-4eb8-b482-f52c89db29a15854</t>
  </si>
  <si>
    <t>AW00023662</t>
  </si>
  <si>
    <t>7ah/J8IVnE2yFYrAyU+xZA==</t>
  </si>
  <si>
    <t>474925f4-3872-4eb8-b482-f52c89db29a15855</t>
  </si>
  <si>
    <t>AW00024274</t>
  </si>
  <si>
    <t>dfWzqgnqYEijXnEHIXF+wg==</t>
  </si>
  <si>
    <t>474925f4-3872-4eb8-b482-f52c89db29a15856</t>
  </si>
  <si>
    <t>AW00024473</t>
  </si>
  <si>
    <t>+WFWFWWPTEC874/kuK9FPQ==</t>
  </si>
  <si>
    <t>474925f4-3872-4eb8-b482-f52c89db29a15857</t>
  </si>
  <si>
    <t>AW00025117</t>
  </si>
  <si>
    <t>3YzjGtxTD0CAZF8WDSK3bQ==</t>
  </si>
  <si>
    <t>474925f4-3872-4eb8-b482-f52c89db29a15858</t>
  </si>
  <si>
    <t>AW00025712</t>
  </si>
  <si>
    <t>YyOWw+2/sEmr/qNateQA9A==</t>
  </si>
  <si>
    <t>474925f4-3872-4eb8-b482-f52c89db29a15859</t>
  </si>
  <si>
    <t>AW00026145</t>
  </si>
  <si>
    <t>D9P9CK9nAUehkF3vXAeG8g==</t>
  </si>
  <si>
    <t>474925f4-3872-4eb8-b482-f52c89db29a15860</t>
  </si>
  <si>
    <t>AW00026654</t>
  </si>
  <si>
    <t>dfG6aEshK0KsWjhSjs31XA==</t>
  </si>
  <si>
    <t>474925f4-3872-4eb8-b482-f52c89db29a15861</t>
  </si>
  <si>
    <t>AW00026660</t>
  </si>
  <si>
    <t>YOk3cDDS2k2u+lzizT+osg==</t>
  </si>
  <si>
    <t>474925f4-3872-4eb8-b482-f52c89db29a15862</t>
  </si>
  <si>
    <t>AW00027592</t>
  </si>
  <si>
    <t>KRHyIAIhVUOHv55/1QcO2A==</t>
  </si>
  <si>
    <t>474925f4-3872-4eb8-b482-f52c89db29a15863</t>
  </si>
  <si>
    <t>AW00027743</t>
  </si>
  <si>
    <t>IM6rMjJJk0Gnri54oJXj2g==</t>
  </si>
  <si>
    <t>474925f4-3872-4eb8-b482-f52c89db29a15864</t>
  </si>
  <si>
    <t>AW00028120</t>
  </si>
  <si>
    <t>06CPgy+1bEaec1/h7IaX6w==</t>
  </si>
  <si>
    <t>474925f4-3872-4eb8-b482-f52c89db29a15865</t>
  </si>
  <si>
    <t>AW00028308</t>
  </si>
  <si>
    <t>Rdt+vE8yBEyYN1OWeKrthg==</t>
  </si>
  <si>
    <t>474925f4-3872-4eb8-b482-f52c89db29a15866</t>
  </si>
  <si>
    <t>AW00028963</t>
  </si>
  <si>
    <t>T3dm2DQisEKoWtJT01/wNQ==</t>
  </si>
  <si>
    <t>474925f4-3872-4eb8-b482-f52c89db29a15867</t>
  </si>
  <si>
    <t>AW00029287</t>
  </si>
  <si>
    <t>v+8IF3MNlU68wzFcJBoy2Q==</t>
  </si>
  <si>
    <t>474925f4-3872-4eb8-b482-f52c89db29a15868</t>
  </si>
  <si>
    <t>AW00029297</t>
  </si>
  <si>
    <t>s8exXwom1kKiaCtXh7zxwQ==</t>
  </si>
  <si>
    <t>474925f4-3872-4eb8-b482-f52c89db29a15869</t>
  </si>
  <si>
    <t>AW00011035</t>
  </si>
  <si>
    <t>A2JNBt23dkieGeHR8KhMCQ==</t>
  </si>
  <si>
    <t>474925f4-3872-4eb8-b482-f52c89db29a15870</t>
  </si>
  <si>
    <t>AW00011101</t>
  </si>
  <si>
    <t>WWlNjHon9Eak0tJUqCArog==</t>
  </si>
  <si>
    <t>474925f4-3872-4eb8-b482-f52c89db29a15871</t>
  </si>
  <si>
    <t>AW00011104</t>
  </si>
  <si>
    <t>BORBktzvAU6mwCz2Z6mrLQ==</t>
  </si>
  <si>
    <t>474925f4-3872-4eb8-b482-f52c89db29a15872</t>
  </si>
  <si>
    <t>AW00011899</t>
  </si>
  <si>
    <t>CAd3r+IM7U+K3y8BDiDy4Q==</t>
  </si>
  <si>
    <t>474925f4-3872-4eb8-b482-f52c89db29a15873</t>
  </si>
  <si>
    <t>AW00012584</t>
  </si>
  <si>
    <t>1U8I9kf/L0uyP4urQw7FhQ==</t>
  </si>
  <si>
    <t>474925f4-3872-4eb8-b482-f52c89db29a15874</t>
  </si>
  <si>
    <t>AW00013003</t>
  </si>
  <si>
    <t>zPiDBZ2xek+0+SpiLU1m2A==</t>
  </si>
  <si>
    <t>474925f4-3872-4eb8-b482-f52c89db29a15875</t>
  </si>
  <si>
    <t>AW00013040</t>
  </si>
  <si>
    <t>tzHeCtjqp0qc5HSh+hJxtg==</t>
  </si>
  <si>
    <t>474925f4-3872-4eb8-b482-f52c89db29a15876</t>
  </si>
  <si>
    <t>AW00013975</t>
  </si>
  <si>
    <t>+JiOd8FQbkOxBSU7dJLJVg==</t>
  </si>
  <si>
    <t>474925f4-3872-4eb8-b482-f52c89db29a15877</t>
  </si>
  <si>
    <t>AW00014019</t>
  </si>
  <si>
    <t>D4kZQ1QIDE+LOiGIVg+feA==</t>
  </si>
  <si>
    <t>474925f4-3872-4eb8-b482-f52c89db29a15878</t>
  </si>
  <si>
    <t>AW00014047</t>
  </si>
  <si>
    <t>qEbBxuDMN0OxNuhcecN0+Q==</t>
  </si>
  <si>
    <t>474925f4-3872-4eb8-b482-f52c89db29a15879</t>
  </si>
  <si>
    <t>AW00014221</t>
  </si>
  <si>
    <t>PFgqtj3M50u5GRJ++x0++Q==</t>
  </si>
  <si>
    <t>474925f4-3872-4eb8-b482-f52c89db29a15880</t>
  </si>
  <si>
    <t>AW00014304</t>
  </si>
  <si>
    <t>jCO3AjuIeE+k3HDTi+irXg==</t>
  </si>
  <si>
    <t>474925f4-3872-4eb8-b482-f52c89db29a15881</t>
  </si>
  <si>
    <t>AW00015142</t>
  </si>
  <si>
    <t>ElVz5n212kOLIOXAmLSwtw==</t>
  </si>
  <si>
    <t>474925f4-3872-4eb8-b482-f52c89db29a15882</t>
  </si>
  <si>
    <t>AW00015644</t>
  </si>
  <si>
    <t>4CebH1DvuE+Pz/x4m6o4TQ==</t>
  </si>
  <si>
    <t>474925f4-3872-4eb8-b482-f52c89db29a15883</t>
  </si>
  <si>
    <t>AW00015765</t>
  </si>
  <si>
    <t>7uisSf0LsEyUG1lFKND04A==</t>
  </si>
  <si>
    <t>474925f4-3872-4eb8-b482-f52c89db29a15884</t>
  </si>
  <si>
    <t>AW00016159</t>
  </si>
  <si>
    <t>lZdMP9dSYk2LpcmEMsGMoQ==</t>
  </si>
  <si>
    <t>474925f4-3872-4eb8-b482-f52c89db29a15885</t>
  </si>
  <si>
    <t>AW00016481</t>
  </si>
  <si>
    <t>cI/clKdTXUGY2IK0FvwfbQ==</t>
  </si>
  <si>
    <t>474925f4-3872-4eb8-b482-f52c89db29a15886</t>
  </si>
  <si>
    <t>AW00016633</t>
  </si>
  <si>
    <t>ahekG5zSLUeWtVa8YMNVlw==</t>
  </si>
  <si>
    <t>474925f4-3872-4eb8-b482-f52c89db29a15887</t>
  </si>
  <si>
    <t>AW00016698</t>
  </si>
  <si>
    <t>U236HKA770O0B5GcpfqVoA==</t>
  </si>
  <si>
    <t>474925f4-3872-4eb8-b482-f52c89db29a15888</t>
  </si>
  <si>
    <t>AW00017277</t>
  </si>
  <si>
    <t>iauVZH3qV02gd2DY2xV57g==</t>
  </si>
  <si>
    <t>474925f4-3872-4eb8-b482-f52c89db29a15889</t>
  </si>
  <si>
    <t>AW00017320</t>
  </si>
  <si>
    <t>M29htBYnrEKkpJEiEF0V1Q==</t>
  </si>
  <si>
    <t>474925f4-3872-4eb8-b482-f52c89db29a15890</t>
  </si>
  <si>
    <t>AW00017353</t>
  </si>
  <si>
    <t>2YimrvKNsku2Wqxk+wr23w==</t>
  </si>
  <si>
    <t>474925f4-3872-4eb8-b482-f52c89db29a15891</t>
  </si>
  <si>
    <t>AW00017724</t>
  </si>
  <si>
    <t>b4RnlJjChUSKXlE//+0VxA==</t>
  </si>
  <si>
    <t>474925f4-3872-4eb8-b482-f52c89db29a15892</t>
  </si>
  <si>
    <t>AW00017926</t>
  </si>
  <si>
    <t>z3Pyq0xQYUOoNzulOw0orA==</t>
  </si>
  <si>
    <t>474925f4-3872-4eb8-b482-f52c89db29a15893</t>
  </si>
  <si>
    <t>AW00018716</t>
  </si>
  <si>
    <t>JUQkoOxTc0SanSwbwbTiRw==</t>
  </si>
  <si>
    <t>474925f4-3872-4eb8-b482-f52c89db29a15894</t>
  </si>
  <si>
    <t>AW00019087</t>
  </si>
  <si>
    <t>FbC9iG3xlkSHif6lDM8Fcg==</t>
  </si>
  <si>
    <t>474925f4-3872-4eb8-b482-f52c89db29a15895</t>
  </si>
  <si>
    <t>AW00019264</t>
  </si>
  <si>
    <t>hHCORWpx9UKoEPj+H6rxZw==</t>
  </si>
  <si>
    <t>474925f4-3872-4eb8-b482-f52c89db29a15896</t>
  </si>
  <si>
    <t>AW00019559</t>
  </si>
  <si>
    <t>cmQap11mRUKyKhaoX0x1NQ==</t>
  </si>
  <si>
    <t>474925f4-3872-4eb8-b482-f52c89db29a15897</t>
  </si>
  <si>
    <t>AW00019580</t>
  </si>
  <si>
    <t>aFBmUw1W2UK3yx3CA/5kGw==</t>
  </si>
  <si>
    <t>474925f4-3872-4eb8-b482-f52c89db29a15898</t>
  </si>
  <si>
    <t>AW00019677</t>
  </si>
  <si>
    <t>dvlVCb4o2kqlFMogEc7vZQ==</t>
  </si>
  <si>
    <t>474925f4-3872-4eb8-b482-f52c89db29a15899</t>
  </si>
  <si>
    <t>AW00019795</t>
  </si>
  <si>
    <t>zEhw8B+Jq0yswSl7SGiuPw==</t>
  </si>
  <si>
    <t>474925f4-3872-4eb8-b482-f52c89db29a15900</t>
  </si>
  <si>
    <t>AW00020153</t>
  </si>
  <si>
    <t>Lnfy3Nw880uxjuzGJX5PPQ==</t>
  </si>
  <si>
    <t>474925f4-3872-4eb8-b482-f52c89db29a15901</t>
  </si>
  <si>
    <t>AW00020228</t>
  </si>
  <si>
    <t>EBoWhjdorkm2cyynWwlsKw==</t>
  </si>
  <si>
    <t>474925f4-3872-4eb8-b482-f52c89db29a15902</t>
  </si>
  <si>
    <t>AW00020234</t>
  </si>
  <si>
    <t>8Sd3aPvCwkmVAipgm2Dv7A==</t>
  </si>
  <si>
    <t>474925f4-3872-4eb8-b482-f52c89db29a15903</t>
  </si>
  <si>
    <t>AW00020242</t>
  </si>
  <si>
    <t>XzWHallX8EaugKsS0Gf+aw==</t>
  </si>
  <si>
    <t>474925f4-3872-4eb8-b482-f52c89db29a15904</t>
  </si>
  <si>
    <t>AW00020251</t>
  </si>
  <si>
    <t>xYUQoH7JCkisnHYlB2o0jw==</t>
  </si>
  <si>
    <t>474925f4-3872-4eb8-b482-f52c89db29a15905</t>
  </si>
  <si>
    <t>AW00020263</t>
  </si>
  <si>
    <t>7lY+asy3eU2NxxyfwwS9KQ==</t>
  </si>
  <si>
    <t>474925f4-3872-4eb8-b482-f52c89db29a15906</t>
  </si>
  <si>
    <t>AW00020407</t>
  </si>
  <si>
    <t>rbu+SXhBv0KKkYkoa33vwQ==</t>
  </si>
  <si>
    <t>474925f4-3872-4eb8-b482-f52c89db29a15907</t>
  </si>
  <si>
    <t>AW00020601</t>
  </si>
  <si>
    <t>110kxgKtokOq1k8AxRhX6A==</t>
  </si>
  <si>
    <t>474925f4-3872-4eb8-b482-f52c89db29a15908</t>
  </si>
  <si>
    <t>AW00020623</t>
  </si>
  <si>
    <t>9LLsr2nUbE21/0SyI0izwg==</t>
  </si>
  <si>
    <t>474925f4-3872-4eb8-b482-f52c89db29a15909</t>
  </si>
  <si>
    <t>AW00021183</t>
  </si>
  <si>
    <t>iPSzn/amJkWN2uF8ZJPiKQ==</t>
  </si>
  <si>
    <t>474925f4-3872-4eb8-b482-f52c89db29a15910</t>
  </si>
  <si>
    <t>AW00021367</t>
  </si>
  <si>
    <t>fTx0Fg8c0Emz+VTxqJ1jCg==</t>
  </si>
  <si>
    <t>474925f4-3872-4eb8-b482-f52c89db29a15911</t>
  </si>
  <si>
    <t>AW00021880</t>
  </si>
  <si>
    <t>pPwS5L8UPkmt6p2ziBSKkQ==</t>
  </si>
  <si>
    <t>474925f4-3872-4eb8-b482-f52c89db29a15912</t>
  </si>
  <si>
    <t>AW00021881</t>
  </si>
  <si>
    <t>P5UO9npPikuCe2P+gl0fWw==</t>
  </si>
  <si>
    <t>474925f4-3872-4eb8-b482-f52c89db29a15913</t>
  </si>
  <si>
    <t>AW00021895</t>
  </si>
  <si>
    <t>Bv64a1VOS023leE8bdj4RA==</t>
  </si>
  <si>
    <t>474925f4-3872-4eb8-b482-f52c89db29a15914</t>
  </si>
  <si>
    <t>AW00022001</t>
  </si>
  <si>
    <t>NUIqaTtT70Wpz9r9D4/wVQ==</t>
  </si>
  <si>
    <t>474925f4-3872-4eb8-b482-f52c89db29a15915</t>
  </si>
  <si>
    <t>AW00022020</t>
  </si>
  <si>
    <t>rrKqj3c22EOf29gx80oJiA==</t>
  </si>
  <si>
    <t>474925f4-3872-4eb8-b482-f52c89db29a15916</t>
  </si>
  <si>
    <t>AW00022151</t>
  </si>
  <si>
    <t>3oczyIOK8k2QVCIEUvUpxg==</t>
  </si>
  <si>
    <t>474925f4-3872-4eb8-b482-f52c89db29a15917</t>
  </si>
  <si>
    <t>AW00022843</t>
  </si>
  <si>
    <t>5h6TyT16xkao3+sGQTOmfg==</t>
  </si>
  <si>
    <t>474925f4-3872-4eb8-b482-f52c89db29a15918</t>
  </si>
  <si>
    <t>AW00022932</t>
  </si>
  <si>
    <t>kamjSOrO10qxY0kp4o1hKw==</t>
  </si>
  <si>
    <t>474925f4-3872-4eb8-b482-f52c89db29a15919</t>
  </si>
  <si>
    <t>AW00023311</t>
  </si>
  <si>
    <t>yUbTm/DyF061+OI9F7LBpw==</t>
  </si>
  <si>
    <t>474925f4-3872-4eb8-b482-f52c89db29a15920</t>
  </si>
  <si>
    <t>AW00023997</t>
  </si>
  <si>
    <t>CdMDTORSO0euN4KWwNsNMQ==</t>
  </si>
  <si>
    <t>474925f4-3872-4eb8-b482-f52c89db29a15921</t>
  </si>
  <si>
    <t>AW00024246</t>
  </si>
  <si>
    <t>XZNVWBJOokWZHlmKC0AZ4A==</t>
  </si>
  <si>
    <t>474925f4-3872-4eb8-b482-f52c89db29a15922</t>
  </si>
  <si>
    <t>AW00024283</t>
  </si>
  <si>
    <t>V9g22Vw4KEmAZZzwZOM4Xw==</t>
  </si>
  <si>
    <t>474925f4-3872-4eb8-b482-f52c89db29a15923</t>
  </si>
  <si>
    <t>AW00024372</t>
  </si>
  <si>
    <t>kcMYUbBRIUCAslR4EPmzxw==</t>
  </si>
  <si>
    <t>474925f4-3872-4eb8-b482-f52c89db29a15924</t>
  </si>
  <si>
    <t>AW00024378</t>
  </si>
  <si>
    <t>FfnJWq8NK0S/usM65D083w==</t>
  </si>
  <si>
    <t>474925f4-3872-4eb8-b482-f52c89db29a15925</t>
  </si>
  <si>
    <t>AW00024453</t>
  </si>
  <si>
    <t>LRKJfXeevUClvYpCtMpMiQ==</t>
  </si>
  <si>
    <t>474925f4-3872-4eb8-b482-f52c89db29a15926</t>
  </si>
  <si>
    <t>AW00024504</t>
  </si>
  <si>
    <t>N3jj+dbaWk+OpuCu88GOQQ==</t>
  </si>
  <si>
    <t>474925f4-3872-4eb8-b482-f52c89db29a15927</t>
  </si>
  <si>
    <t>AW00025030</t>
  </si>
  <si>
    <t>SgWTl7CwPkummAbt4UU5ZQ==</t>
  </si>
  <si>
    <t>474925f4-3872-4eb8-b482-f52c89db29a15928</t>
  </si>
  <si>
    <t>AW00025223</t>
  </si>
  <si>
    <t>63d8PzM4bkih2RD1wPe2VA==</t>
  </si>
  <si>
    <t>474925f4-3872-4eb8-b482-f52c89db29a15929</t>
  </si>
  <si>
    <t>AW00025228</t>
  </si>
  <si>
    <t>D5lrc2Kbck+wcL9ED6CXAQ==</t>
  </si>
  <si>
    <t>474925f4-3872-4eb8-b482-f52c89db29a15930</t>
  </si>
  <si>
    <t>AW00025713</t>
  </si>
  <si>
    <t>UeeU2QrSl02bZvpny1r3ng==</t>
  </si>
  <si>
    <t>474925f4-3872-4eb8-b482-f52c89db29a15931</t>
  </si>
  <si>
    <t>AW00026165</t>
  </si>
  <si>
    <t>CwIKH28z2EeNIN+FyItg3Q==</t>
  </si>
  <si>
    <t>474925f4-3872-4eb8-b482-f52c89db29a15932</t>
  </si>
  <si>
    <t>AW00026437</t>
  </si>
  <si>
    <t>di14AV7pR0evTBDVrorKpw==</t>
  </si>
  <si>
    <t>474925f4-3872-4eb8-b482-f52c89db29a15933</t>
  </si>
  <si>
    <t>AW00026665</t>
  </si>
  <si>
    <t>WDDx3fHzHUenE1evQy0Oig==</t>
  </si>
  <si>
    <t>474925f4-3872-4eb8-b482-f52c89db29a15934</t>
  </si>
  <si>
    <t>AW00026750</t>
  </si>
  <si>
    <t>KWQgVlX280e3DbGLe29DDQ==</t>
  </si>
  <si>
    <t>474925f4-3872-4eb8-b482-f52c89db29a15935</t>
  </si>
  <si>
    <t>AW00026771</t>
  </si>
  <si>
    <t>dknRcYWUe0yI2RW8mwjWYA==</t>
  </si>
  <si>
    <t>474925f4-3872-4eb8-b482-f52c89db29a15936</t>
  </si>
  <si>
    <t>AW00028110</t>
  </si>
  <si>
    <t>6pJvS2rM3UWv+8laAdnQzw==</t>
  </si>
  <si>
    <t>474925f4-3872-4eb8-b482-f52c89db29a15937</t>
  </si>
  <si>
    <t>AW00028206</t>
  </si>
  <si>
    <t>x9Cp/q/SFkiIqerSvcTT9w==</t>
  </si>
  <si>
    <t>474925f4-3872-4eb8-b482-f52c89db29a15938</t>
  </si>
  <si>
    <t>AW00028219</t>
  </si>
  <si>
    <t>VFbk9sk0tU2g1KvFN9qkBQ==</t>
  </si>
  <si>
    <t>474925f4-3872-4eb8-b482-f52c89db29a15939</t>
  </si>
  <si>
    <t>AW00028926</t>
  </si>
  <si>
    <t>yN1rHNupS0WSWbGGV4Nelg==</t>
  </si>
  <si>
    <t>474925f4-3872-4eb8-b482-f52c89db29a15940</t>
  </si>
  <si>
    <t>AW00029067</t>
  </si>
  <si>
    <t>5INqed7eb06kKueVsTweUA==</t>
  </si>
  <si>
    <t>474925f4-3872-4eb8-b482-f52c89db29a15941</t>
  </si>
  <si>
    <t>AW00029100</t>
  </si>
  <si>
    <t>0viCxBbfKEmdRsJfVk0YXw==</t>
  </si>
  <si>
    <t>474925f4-3872-4eb8-b482-f52c89db29a15942</t>
  </si>
  <si>
    <t>AW00029291</t>
  </si>
  <si>
    <t>Fl1+GvykMEaLhm3fuac4cw==</t>
  </si>
  <si>
    <t>474925f4-3872-4eb8-b482-f52c89db29a15943</t>
  </si>
  <si>
    <t>AW00011463</t>
  </si>
  <si>
    <t>8ZhD7U0ngECRzH+A/bI4OQ==</t>
  </si>
  <si>
    <t>474925f4-3872-4eb8-b482-f52c89db29a15944</t>
  </si>
  <si>
    <t>AW00011912</t>
  </si>
  <si>
    <t>/fu00UJ8/Uu/Utw8182n+Q==</t>
  </si>
  <si>
    <t>474925f4-3872-4eb8-b482-f52c89db29a15945</t>
  </si>
  <si>
    <t>AW00011977</t>
  </si>
  <si>
    <t>7keMaIdvFEOLC5W/Lk+2UQ==</t>
  </si>
  <si>
    <t>474925f4-3872-4eb8-b482-f52c89db29a15946</t>
  </si>
  <si>
    <t>AW00011992</t>
  </si>
  <si>
    <t>WL0+gaLyNEWJFYR8rjqxeQ==</t>
  </si>
  <si>
    <t>474925f4-3872-4eb8-b482-f52c89db29a15947</t>
  </si>
  <si>
    <t>AW00013008</t>
  </si>
  <si>
    <t>hja1fV4r50K7JnKFkEJpgA==</t>
  </si>
  <si>
    <t>474925f4-3872-4eb8-b482-f52c89db29a15948</t>
  </si>
  <si>
    <t>AW00013120</t>
  </si>
  <si>
    <t>JI3M9CUBrEOqlt8/AZjkUw==</t>
  </si>
  <si>
    <t>474925f4-3872-4eb8-b482-f52c89db29a15949</t>
  </si>
  <si>
    <t>AW00013125</t>
  </si>
  <si>
    <t>HC00dP+b0U+35OtZgQBizg==</t>
  </si>
  <si>
    <t>474925f4-3872-4eb8-b482-f52c89db29a15950</t>
  </si>
  <si>
    <t>AW00013952</t>
  </si>
  <si>
    <t>Rn16wCDj90WRo2say5VA5A==</t>
  </si>
  <si>
    <t>474925f4-3872-4eb8-b482-f52c89db29a15951</t>
  </si>
  <si>
    <t>AW00014013</t>
  </si>
  <si>
    <t>LFM7L7nUzU22lvuKJVzKQw==</t>
  </si>
  <si>
    <t>474925f4-3872-4eb8-b482-f52c89db29a15952</t>
  </si>
  <si>
    <t>AW00014063</t>
  </si>
  <si>
    <t>Sg5QVNVmBEuwmlKbUA0AEA==</t>
  </si>
  <si>
    <t>474925f4-3872-4eb8-b482-f52c89db29a15953</t>
  </si>
  <si>
    <t>AW00014127</t>
  </si>
  <si>
    <t>+HN+R0EE8EaR7/l6nqLwpQ==</t>
  </si>
  <si>
    <t>474925f4-3872-4eb8-b482-f52c89db29a15954</t>
  </si>
  <si>
    <t>AW00014310</t>
  </si>
  <si>
    <t>00LwlRcxXkWGTbe0Cjf/mg==</t>
  </si>
  <si>
    <t>474925f4-3872-4eb8-b482-f52c89db29a15955</t>
  </si>
  <si>
    <t>AW00014522</t>
  </si>
  <si>
    <t>1N1rkK2Sgkm+ZAz6+8/wcg==</t>
  </si>
  <si>
    <t>474925f4-3872-4eb8-b482-f52c89db29a15956</t>
  </si>
  <si>
    <t>AW00015022</t>
  </si>
  <si>
    <t>N0RzFRtOIU6rC1fFAGVIUA==</t>
  </si>
  <si>
    <t>474925f4-3872-4eb8-b482-f52c89db29a15957</t>
  </si>
  <si>
    <t>AW00015133</t>
  </si>
  <si>
    <t>zoS0BKepmUyet3yk3ll4Sg==</t>
  </si>
  <si>
    <t>474925f4-3872-4eb8-b482-f52c89db29a15958</t>
  </si>
  <si>
    <t>AW00015185</t>
  </si>
  <si>
    <t>6uX93IGIq064SJ+QD8/jXw==</t>
  </si>
  <si>
    <t>474925f4-3872-4eb8-b482-f52c89db29a15959</t>
  </si>
  <si>
    <t>AW00015225</t>
  </si>
  <si>
    <t>jg3zUwSSZUyIELwY7Lmexg==</t>
  </si>
  <si>
    <t>474925f4-3872-4eb8-b482-f52c89db29a15960</t>
  </si>
  <si>
    <t>AW00015229</t>
  </si>
  <si>
    <t>NEyqRRs23UGuevgjaAoOKg==</t>
  </si>
  <si>
    <t>474925f4-3872-4eb8-b482-f52c89db29a15961</t>
  </si>
  <si>
    <t>AW00016348</t>
  </si>
  <si>
    <t>F2w0jOyn70yLcTEnxw3c2Q==</t>
  </si>
  <si>
    <t>474925f4-3872-4eb8-b482-f52c89db29a15962</t>
  </si>
  <si>
    <t>AW00016686</t>
  </si>
  <si>
    <t>UxYs8ZJOg0KCQbxt8CoRyw==</t>
  </si>
  <si>
    <t>474925f4-3872-4eb8-b482-f52c89db29a15963</t>
  </si>
  <si>
    <t>AW00017048</t>
  </si>
  <si>
    <t>57gz7lfbeUCyjEg/LjYWMw==</t>
  </si>
  <si>
    <t>474925f4-3872-4eb8-b482-f52c89db29a15964</t>
  </si>
  <si>
    <t>AW00017049</t>
  </si>
  <si>
    <t>jJBCEUwV2E2+OtX7yOp86Q==</t>
  </si>
  <si>
    <t>474925f4-3872-4eb8-b482-f52c89db29a15965</t>
  </si>
  <si>
    <t>AW00017331</t>
  </si>
  <si>
    <t>gORCnEa+R0aEniDAZ28Tdw==</t>
  </si>
  <si>
    <t>474925f4-3872-4eb8-b482-f52c89db29a15966</t>
  </si>
  <si>
    <t>AW00017333</t>
  </si>
  <si>
    <t>tbDIFFDlDUeCZ2g08KKhYQ==</t>
  </si>
  <si>
    <t>474925f4-3872-4eb8-b482-f52c89db29a15967</t>
  </si>
  <si>
    <t>AW00018255</t>
  </si>
  <si>
    <t>0zvjdZLha0OU+dXVP/Iwow==</t>
  </si>
  <si>
    <t>474925f4-3872-4eb8-b482-f52c89db29a15968</t>
  </si>
  <si>
    <t>AW00018261</t>
  </si>
  <si>
    <t>sDivqarrdkCu7iS7ecmS/w==</t>
  </si>
  <si>
    <t>474925f4-3872-4eb8-b482-f52c89db29a15969</t>
  </si>
  <si>
    <t>AW00019085</t>
  </si>
  <si>
    <t>UYJ16/juD0+862bynTMzTg==</t>
  </si>
  <si>
    <t>474925f4-3872-4eb8-b482-f52c89db29a15970</t>
  </si>
  <si>
    <t>AW00020444</t>
  </si>
  <si>
    <t>sbQnRHLC9UiXOeDU9jpQJg==</t>
  </si>
  <si>
    <t>474925f4-3872-4eb8-b482-f52c89db29a15971</t>
  </si>
  <si>
    <t>AW00020610</t>
  </si>
  <si>
    <t>ySv8X54enEu2TiGkG88R6A==</t>
  </si>
  <si>
    <t>474925f4-3872-4eb8-b482-f52c89db29a15972</t>
  </si>
  <si>
    <t>AW00020819</t>
  </si>
  <si>
    <t>ons6BIcN+kWP2X5A8Xj5RA==</t>
  </si>
  <si>
    <t>474925f4-3872-4eb8-b482-f52c89db29a15973</t>
  </si>
  <si>
    <t>AW00020983</t>
  </si>
  <si>
    <t>gUb0417zNE6H3iOIRydGaA==</t>
  </si>
  <si>
    <t>474925f4-3872-4eb8-b482-f52c89db29a15974</t>
  </si>
  <si>
    <t>AW00021214</t>
  </si>
  <si>
    <t>l9a3MFY3hEKAHBQeC24afw==</t>
  </si>
  <si>
    <t>474925f4-3872-4eb8-b482-f52c89db29a15975</t>
  </si>
  <si>
    <t>AW00021958</t>
  </si>
  <si>
    <t>0Hu3sgUNE0eRj+v5gj189A==</t>
  </si>
  <si>
    <t>474925f4-3872-4eb8-b482-f52c89db29a15976</t>
  </si>
  <si>
    <t>AW00022582</t>
  </si>
  <si>
    <t>/5bF5TJL8EC16VqlpXPXvQ==</t>
  </si>
  <si>
    <t>474925f4-3872-4eb8-b482-f52c89db29a15977</t>
  </si>
  <si>
    <t>AW00022848</t>
  </si>
  <si>
    <t>/nisQo5va0uCMIwY2CtbAw==</t>
  </si>
  <si>
    <t>474925f4-3872-4eb8-b482-f52c89db29a15978</t>
  </si>
  <si>
    <t>AW00022930</t>
  </si>
  <si>
    <t>BWGOuS7Ej0Og6/VGiF2q3g==</t>
  </si>
  <si>
    <t>474925f4-3872-4eb8-b482-f52c89db29a15979</t>
  </si>
  <si>
    <t>AW00023087</t>
  </si>
  <si>
    <t>TtUQrkaVO0mOFvRLiRdGLg==</t>
  </si>
  <si>
    <t>474925f4-3872-4eb8-b482-f52c89db29a15980</t>
  </si>
  <si>
    <t>AW00023128</t>
  </si>
  <si>
    <t>VaBvVbLL9E22yUiTayOpzg==</t>
  </si>
  <si>
    <t>474925f4-3872-4eb8-b482-f52c89db29a15981</t>
  </si>
  <si>
    <t>AW00023528</t>
  </si>
  <si>
    <t>8MQ6szN770C0goJ1hIW+dA==</t>
  </si>
  <si>
    <t>474925f4-3872-4eb8-b482-f52c89db29a15982</t>
  </si>
  <si>
    <t>AW00023571</t>
  </si>
  <si>
    <t>XWpvVUwmKkG7dk0sZ2ppfA==</t>
  </si>
  <si>
    <t>474925f4-3872-4eb8-b482-f52c89db29a15983</t>
  </si>
  <si>
    <t>AW00024267</t>
  </si>
  <si>
    <t>qH/KJ04XdE6ZAkjJzI+TiQ==</t>
  </si>
  <si>
    <t>474925f4-3872-4eb8-b482-f52c89db29a15984</t>
  </si>
  <si>
    <t>AW00024281</t>
  </si>
  <si>
    <t>wltIqHWMYk6n6OPfcvw4ZQ==</t>
  </si>
  <si>
    <t>474925f4-3872-4eb8-b482-f52c89db29a15985</t>
  </si>
  <si>
    <t>AW00024305</t>
  </si>
  <si>
    <t>pOrnF7on+0umEpSt25KzWw==</t>
  </si>
  <si>
    <t>474925f4-3872-4eb8-b482-f52c89db29a15986</t>
  </si>
  <si>
    <t>AW00024480</t>
  </si>
  <si>
    <t>Cn4pMjlYc06sJScoX0/azA==</t>
  </si>
  <si>
    <t>474925f4-3872-4eb8-b482-f52c89db29a15987</t>
  </si>
  <si>
    <t>AW00025057</t>
  </si>
  <si>
    <t>TTnVh2kz7kKwF2DAukvIiQ==</t>
  </si>
  <si>
    <t>474925f4-3872-4eb8-b482-f52c89db29a15988</t>
  </si>
  <si>
    <t>AW00025128</t>
  </si>
  <si>
    <t>nhz1KcOeJ0Op7EL3/buPdA==</t>
  </si>
  <si>
    <t>474925f4-3872-4eb8-b482-f52c89db29a15989</t>
  </si>
  <si>
    <t>AW00025140</t>
  </si>
  <si>
    <t>fBA5qjqgD0SHn/H197+MPQ==</t>
  </si>
  <si>
    <t>474925f4-3872-4eb8-b482-f52c89db29a15990</t>
  </si>
  <si>
    <t>AW00025230</t>
  </si>
  <si>
    <t>OuayLp1uOkaIynHFINuRdA==</t>
  </si>
  <si>
    <t>474925f4-3872-4eb8-b482-f52c89db29a15991</t>
  </si>
  <si>
    <t>AW00025559</t>
  </si>
  <si>
    <t>QzhJ3DvPu0mUbwwXC+uc4w==</t>
  </si>
  <si>
    <t>474925f4-3872-4eb8-b482-f52c89db29a15992</t>
  </si>
  <si>
    <t>AW00025816</t>
  </si>
  <si>
    <t>ECyoMWEfkUSRB2K0dWCZfg==</t>
  </si>
  <si>
    <t>474925f4-3872-4eb8-b482-f52c89db29a15993</t>
  </si>
  <si>
    <t>AW00025912</t>
  </si>
  <si>
    <t>QJrbl7pmcE26s3svSaBNAQ==</t>
  </si>
  <si>
    <t>474925f4-3872-4eb8-b482-f52c89db29a15994</t>
  </si>
  <si>
    <t>AW00025921</t>
  </si>
  <si>
    <t>ed3rFTPOQUeossESMLNkgw==</t>
  </si>
  <si>
    <t>474925f4-3872-4eb8-b482-f52c89db29a15995</t>
  </si>
  <si>
    <t>AW00026434</t>
  </si>
  <si>
    <t>tbA7K0PQLkyw5hvbKpFytg==</t>
  </si>
  <si>
    <t>474925f4-3872-4eb8-b482-f52c89db29a15996</t>
  </si>
  <si>
    <t>AW00026765</t>
  </si>
  <si>
    <t>dzZOg2VKUk6tETkju1Q0gg==</t>
  </si>
  <si>
    <t>474925f4-3872-4eb8-b482-f52c89db29a15997</t>
  </si>
  <si>
    <t>AW00026767</t>
  </si>
  <si>
    <t>wK7MJTxLA0mAhuFc90H/xA==</t>
  </si>
  <si>
    <t>474925f4-3872-4eb8-b482-f52c89db29a15998</t>
  </si>
  <si>
    <t>AW00027299</t>
  </si>
  <si>
    <t>Y0S6Ath9DkOz2OUvqVQVhA==</t>
  </si>
  <si>
    <t>474925f4-3872-4eb8-b482-f52c89db29a15999</t>
  </si>
  <si>
    <t>AW00027489</t>
  </si>
  <si>
    <t>4RSNqq9pBk2W9X9cgAeGfA==</t>
  </si>
  <si>
    <t>474925f4-3872-4eb8-b482-f52c89db29a16000</t>
  </si>
  <si>
    <t>AW00027491</t>
  </si>
  <si>
    <t>uEC918ia00ed2AfARQXDEQ==</t>
  </si>
  <si>
    <t>474925f4-3872-4eb8-b482-f52c89db29a16001</t>
  </si>
  <si>
    <t>AW00027585</t>
  </si>
  <si>
    <t>vJjfiVcG90iOsGK/8O2MhQ==</t>
  </si>
  <si>
    <t>474925f4-3872-4eb8-b482-f52c89db29a16002</t>
  </si>
  <si>
    <t>AW00027686</t>
  </si>
  <si>
    <t>HxFpgmGQF0OiCQX4g3tLOA==</t>
  </si>
  <si>
    <t>474925f4-3872-4eb8-b482-f52c89db29a16003</t>
  </si>
  <si>
    <t>AW00027711</t>
  </si>
  <si>
    <t>5TAOfgT6q0+EL69Id46N8g==</t>
  </si>
  <si>
    <t>474925f4-3872-4eb8-b482-f52c89db29a16004</t>
  </si>
  <si>
    <t>AW00027879</t>
  </si>
  <si>
    <t>McwOw26IA0WTFOHd9+mVug==</t>
  </si>
  <si>
    <t>474925f4-3872-4eb8-b482-f52c89db29a16005</t>
  </si>
  <si>
    <t>AW00028209</t>
  </si>
  <si>
    <t>w8gieLJL/kGWQ62puOQ9vQ==</t>
  </si>
  <si>
    <t>474925f4-3872-4eb8-b482-f52c89db29a16006</t>
  </si>
  <si>
    <t>AW00029066</t>
  </si>
  <si>
    <t>LSliWT9Yk0WK8nvmPpcEpg==</t>
  </si>
  <si>
    <t>474925f4-3872-4eb8-b482-f52c89db29a16007</t>
  </si>
  <si>
    <t>AW00029092</t>
  </si>
  <si>
    <t>jXj7NNsY0EK9mU1qq1/H1w==</t>
  </si>
  <si>
    <t>474925f4-3872-4eb8-b482-f52c89db29a16008</t>
  </si>
  <si>
    <t>AW00011108</t>
  </si>
  <si>
    <t>05bhH1fOtEWfuug28bQqMg==</t>
  </si>
  <si>
    <t>474925f4-3872-4eb8-b482-f52c89db29a16009</t>
  </si>
  <si>
    <t>AW00011150</t>
  </si>
  <si>
    <t>kK0OWzggkk+oMgLGtwgW7g==</t>
  </si>
  <si>
    <t>474925f4-3872-4eb8-b482-f52c89db29a16010</t>
  </si>
  <si>
    <t>AW00011448</t>
  </si>
  <si>
    <t>uz4+ajMvfkC3F2yPmWEfeA==</t>
  </si>
  <si>
    <t>474925f4-3872-4eb8-b482-f52c89db29a16011</t>
  </si>
  <si>
    <t>AW00011948</t>
  </si>
  <si>
    <t>zyqAmcyhR0anlDuJbee2hQ==</t>
  </si>
  <si>
    <t>474925f4-3872-4eb8-b482-f52c89db29a16012</t>
  </si>
  <si>
    <t>AW00012575</t>
  </si>
  <si>
    <t>B+lfQVXY9kWPIgOKQZ6xrQ==</t>
  </si>
  <si>
    <t>474925f4-3872-4eb8-b482-f52c89db29a16013</t>
  </si>
  <si>
    <t>AW00012589</t>
  </si>
  <si>
    <t>GXwwYHhrlUqMm2Xxm0+XKw==</t>
  </si>
  <si>
    <t>474925f4-3872-4eb8-b482-f52c89db29a16014</t>
  </si>
  <si>
    <t>AW00012672</t>
  </si>
  <si>
    <t>tT3qmcVCdUebMXCNgruLYA==</t>
  </si>
  <si>
    <t>474925f4-3872-4eb8-b482-f52c89db29a16015</t>
  </si>
  <si>
    <t>AW00012676</t>
  </si>
  <si>
    <t>WWAcxvU/ukejx7sZ8NGyvQ==</t>
  </si>
  <si>
    <t>474925f4-3872-4eb8-b482-f52c89db29a16016</t>
  </si>
  <si>
    <t>AW00012693</t>
  </si>
  <si>
    <t>i3DfE/h59kOe0jPNitnu/Q==</t>
  </si>
  <si>
    <t>474925f4-3872-4eb8-b482-f52c89db29a16017</t>
  </si>
  <si>
    <t>AW00012999</t>
  </si>
  <si>
    <t>C5cEySj6+kylTwZppWUSRQ==</t>
  </si>
  <si>
    <t>474925f4-3872-4eb8-b482-f52c89db29a16018</t>
  </si>
  <si>
    <t>AW00013000</t>
  </si>
  <si>
    <t>5tA9ainMAEy5igyIxaIDqw==</t>
  </si>
  <si>
    <t>474925f4-3872-4eb8-b482-f52c89db29a16019</t>
  </si>
  <si>
    <t>AW00013953</t>
  </si>
  <si>
    <t>Vq0NAm9K8kSfrzPUc+7FmQ==</t>
  </si>
  <si>
    <t>474925f4-3872-4eb8-b482-f52c89db29a16020</t>
  </si>
  <si>
    <t>AW00013960</t>
  </si>
  <si>
    <t>tLRAEWl9rEmvFvolMdjIuQ==</t>
  </si>
  <si>
    <t>474925f4-3872-4eb8-b482-f52c89db29a16021</t>
  </si>
  <si>
    <t>AW00015122</t>
  </si>
  <si>
    <t>yXkgK62VBkm03XrTSi7L0A==</t>
  </si>
  <si>
    <t>474925f4-3872-4eb8-b482-f52c89db29a16022</t>
  </si>
  <si>
    <t>AW00015265</t>
  </si>
  <si>
    <t>+Re1wTpdrEGOnfOwwJNsDg==</t>
  </si>
  <si>
    <t>474925f4-3872-4eb8-b482-f52c89db29a16023</t>
  </si>
  <si>
    <t>AW00015589</t>
  </si>
  <si>
    <t>Egv1CqtxXUGLhRk0s//xGg==</t>
  </si>
  <si>
    <t>474925f4-3872-4eb8-b482-f52c89db29a16024</t>
  </si>
  <si>
    <t>AW00015643</t>
  </si>
  <si>
    <t>R9mo/HzFDk26sHAhOG8H1A==</t>
  </si>
  <si>
    <t>474925f4-3872-4eb8-b482-f52c89db29a16025</t>
  </si>
  <si>
    <t>AW00015787</t>
  </si>
  <si>
    <t>6daAn+Lb2kCgq19e6o0AvA==</t>
  </si>
  <si>
    <t>474925f4-3872-4eb8-b482-f52c89db29a16026</t>
  </si>
  <si>
    <t>AW00016164</t>
  </si>
  <si>
    <t>BEuMDPy8Dk6GgmqpFQIj1Q==</t>
  </si>
  <si>
    <t>474925f4-3872-4eb8-b482-f52c89db29a16027</t>
  </si>
  <si>
    <t>AW00016610</t>
  </si>
  <si>
    <t>TrOTv3wYOku5iMAwpNHsvQ==</t>
  </si>
  <si>
    <t>474925f4-3872-4eb8-b482-f52c89db29a16028</t>
  </si>
  <si>
    <t>AW00016626</t>
  </si>
  <si>
    <t>Ppg5BZiSWUewD3xuS4DVSQ==</t>
  </si>
  <si>
    <t>474925f4-3872-4eb8-b482-f52c89db29a16029</t>
  </si>
  <si>
    <t>AW00017072</t>
  </si>
  <si>
    <t>6GeJx2pK0kKvepd69d2BBg==</t>
  </si>
  <si>
    <t>474925f4-3872-4eb8-b482-f52c89db29a16030</t>
  </si>
  <si>
    <t>AW00017322</t>
  </si>
  <si>
    <t>jiHDA4WQ7kaTOYajlV9+dQ==</t>
  </si>
  <si>
    <t>474925f4-3872-4eb8-b482-f52c89db29a16031</t>
  </si>
  <si>
    <t>AW00017727</t>
  </si>
  <si>
    <t>B38gprCYkkqy/i66fhAzIw==</t>
  </si>
  <si>
    <t>474925f4-3872-4eb8-b482-f52c89db29a16032</t>
  </si>
  <si>
    <t>AW00017917</t>
  </si>
  <si>
    <t>/1sbb/nmWEaaAK9tnLdIOg==</t>
  </si>
  <si>
    <t>474925f4-3872-4eb8-b482-f52c89db29a16033</t>
  </si>
  <si>
    <t>AW00018222</t>
  </si>
  <si>
    <t>pBHTLMwVJUa9EdXWdC8Y9g==</t>
  </si>
  <si>
    <t>474925f4-3872-4eb8-b482-f52c89db29a16034</t>
  </si>
  <si>
    <t>AW00018265</t>
  </si>
  <si>
    <t>pDr7T2wzpEyz37CrBCM7hg==</t>
  </si>
  <si>
    <t>474925f4-3872-4eb8-b482-f52c89db29a16035</t>
  </si>
  <si>
    <t>AW00019088</t>
  </si>
  <si>
    <t>WMBFBkAkGUeVGpnwCe8+wA==</t>
  </si>
  <si>
    <t>474925f4-3872-4eb8-b482-f52c89db29a16036</t>
  </si>
  <si>
    <t>AW00019555</t>
  </si>
  <si>
    <t>yYpr6xCGOkKmf2vT7yCnKw==</t>
  </si>
  <si>
    <t>474925f4-3872-4eb8-b482-f52c89db29a16037</t>
  </si>
  <si>
    <t>AW00019575</t>
  </si>
  <si>
    <t>7RocRHKh1kynBr5zJeA0ag==</t>
  </si>
  <si>
    <t>474925f4-3872-4eb8-b482-f52c89db29a16038</t>
  </si>
  <si>
    <t>AW00019792</t>
  </si>
  <si>
    <t>44YBdanvG0qCCspOP85yvw==</t>
  </si>
  <si>
    <t>474925f4-3872-4eb8-b482-f52c89db29a16039</t>
  </si>
  <si>
    <t>AW00019966</t>
  </si>
  <si>
    <t>bm1pk79jxkKsJI7L6DWPDA==</t>
  </si>
  <si>
    <t>474925f4-3872-4eb8-b482-f52c89db29a16040</t>
  </si>
  <si>
    <t>AW00019972</t>
  </si>
  <si>
    <t>xe2GovEYHk2NJONBkBa8zQ==</t>
  </si>
  <si>
    <t>474925f4-3872-4eb8-b482-f52c89db29a16041</t>
  </si>
  <si>
    <t>AW00020156</t>
  </si>
  <si>
    <t>pNxSLAF4cU+YON9ezVNUJg==</t>
  </si>
  <si>
    <t>474925f4-3872-4eb8-b482-f52c89db29a16042</t>
  </si>
  <si>
    <t>AW00020626</t>
  </si>
  <si>
    <t>MHppjS3wQ0SBEo7K8Hzf+Q==</t>
  </si>
  <si>
    <t>474925f4-3872-4eb8-b482-f52c89db29a16043</t>
  </si>
  <si>
    <t>AW00020821</t>
  </si>
  <si>
    <t>+AK7ev/kdUqVX//2mkqp7A==</t>
  </si>
  <si>
    <t>474925f4-3872-4eb8-b482-f52c89db29a16044</t>
  </si>
  <si>
    <t>AW00021196</t>
  </si>
  <si>
    <t>PiRvo+a3PU+SMj7Luvwrww==</t>
  </si>
  <si>
    <t>474925f4-3872-4eb8-b482-f52c89db29a16045</t>
  </si>
  <si>
    <t>AW00021966</t>
  </si>
  <si>
    <t>T2tnV7iruU6KgN0hd/CKyQ==</t>
  </si>
  <si>
    <t>474925f4-3872-4eb8-b482-f52c89db29a16046</t>
  </si>
  <si>
    <t>AW00022406</t>
  </si>
  <si>
    <t>LNJPxw9OHkWxVMJY0uataw==</t>
  </si>
  <si>
    <t>474925f4-3872-4eb8-b482-f52c89db29a16047</t>
  </si>
  <si>
    <t>AW00022904</t>
  </si>
  <si>
    <t>Ta/yqlL8YkagcoJqQG/wRQ==</t>
  </si>
  <si>
    <t>474925f4-3872-4eb8-b482-f52c89db29a16048</t>
  </si>
  <si>
    <t>AW00023529</t>
  </si>
  <si>
    <t>KonEdj+hxUScht/uib6j+w==</t>
  </si>
  <si>
    <t>474925f4-3872-4eb8-b482-f52c89db29a16049</t>
  </si>
  <si>
    <t>AW00023536</t>
  </si>
  <si>
    <t>iwWp+m+omESTQE03/p9tzg==</t>
  </si>
  <si>
    <t>474925f4-3872-4eb8-b482-f52c89db29a16050</t>
  </si>
  <si>
    <t>AW00023996</t>
  </si>
  <si>
    <t>4hEklnvIcUeJ7oyZzIJxuQ==</t>
  </si>
  <si>
    <t>474925f4-3872-4eb8-b482-f52c89db29a16051</t>
  </si>
  <si>
    <t>AW00024279</t>
  </si>
  <si>
    <t>r4E2csP76kunsvLCCkFRBw==</t>
  </si>
  <si>
    <t>474925f4-3872-4eb8-b482-f52c89db29a16052</t>
  </si>
  <si>
    <t>AW00024300</t>
  </si>
  <si>
    <t>YGkfWkfeBkWc53J7kHXOPQ==</t>
  </si>
  <si>
    <t>474925f4-3872-4eb8-b482-f52c89db29a16053</t>
  </si>
  <si>
    <t>AW00024483</t>
  </si>
  <si>
    <t>Pe9RdxWHQU2gLnR7Djb5oQ==</t>
  </si>
  <si>
    <t>474925f4-3872-4eb8-b482-f52c89db29a16054</t>
  </si>
  <si>
    <t>AW00024908</t>
  </si>
  <si>
    <t>XWCr+0b2NUiTcV7sWTU5FA==</t>
  </si>
  <si>
    <t>474925f4-3872-4eb8-b482-f52c89db29a16055</t>
  </si>
  <si>
    <t>AW00025036</t>
  </si>
  <si>
    <t>pR3Qd9JJKkmMFMSJL6Tr+g==</t>
  </si>
  <si>
    <t>474925f4-3872-4eb8-b482-f52c89db29a16056</t>
  </si>
  <si>
    <t>AW00025132</t>
  </si>
  <si>
    <t>y7Mxbkz91E6PT+PkQjB2AQ==</t>
  </si>
  <si>
    <t>474925f4-3872-4eb8-b482-f52c89db29a16057</t>
  </si>
  <si>
    <t>AW00025214</t>
  </si>
  <si>
    <t>dhznj5QE3ES8oT62O/wghg==</t>
  </si>
  <si>
    <t>474925f4-3872-4eb8-b482-f52c89db29a16058</t>
  </si>
  <si>
    <t>AW00025268</t>
  </si>
  <si>
    <t>QVryPPf4hEqcQSnJUl9D0g==</t>
  </si>
  <si>
    <t>474925f4-3872-4eb8-b482-f52c89db29a16059</t>
  </si>
  <si>
    <t>AW00025828</t>
  </si>
  <si>
    <t>Af8YgL/l6UmfeE2/lWBBag==</t>
  </si>
  <si>
    <t>474925f4-3872-4eb8-b482-f52c89db29a16060</t>
  </si>
  <si>
    <t>AW00025926</t>
  </si>
  <si>
    <t>XNCLJ6uj8kSMAqB068KcvA==</t>
  </si>
  <si>
    <t>474925f4-3872-4eb8-b482-f52c89db29a16061</t>
  </si>
  <si>
    <t>AW00025960</t>
  </si>
  <si>
    <t>kvBjz2u7m0KSbtij4d3x9w==</t>
  </si>
  <si>
    <t>474925f4-3872-4eb8-b482-f52c89db29a16062</t>
  </si>
  <si>
    <t>AW00026144</t>
  </si>
  <si>
    <t>aKJLP8uaNkWj4eVYKScbNQ==</t>
  </si>
  <si>
    <t>474925f4-3872-4eb8-b482-f52c89db29a16063</t>
  </si>
  <si>
    <t>AW00026435</t>
  </si>
  <si>
    <t>fk59TEeND0yMhzukxp3XNw==</t>
  </si>
  <si>
    <t>474925f4-3872-4eb8-b482-f52c89db29a16064</t>
  </si>
  <si>
    <t>AW00026797</t>
  </si>
  <si>
    <t>eMBwpSnupEKk30KgyB6CYQ==</t>
  </si>
  <si>
    <t>474925f4-3872-4eb8-b482-f52c89db29a16065</t>
  </si>
  <si>
    <t>AW00027691</t>
  </si>
  <si>
    <t>sOk8M6OAF0eDg2ux3uRCgg==</t>
  </si>
  <si>
    <t>474925f4-3872-4eb8-b482-f52c89db29a16066</t>
  </si>
  <si>
    <t>AW00027698</t>
  </si>
  <si>
    <t>reEqHXbADkaxMkqgssaicA==</t>
  </si>
  <si>
    <t>474925f4-3872-4eb8-b482-f52c89db29a16067</t>
  </si>
  <si>
    <t>AW00027987</t>
  </si>
  <si>
    <t>6FPZyGwszE2NVc6vqvRMHg==</t>
  </si>
  <si>
    <t>474925f4-3872-4eb8-b482-f52c89db29a16068</t>
  </si>
  <si>
    <t>AW00028140</t>
  </si>
  <si>
    <t>D/3zoYEH20CIWNfWfdv/Lw==</t>
  </si>
  <si>
    <t>474925f4-3872-4eb8-b482-f52c89db29a16069</t>
  </si>
  <si>
    <t>AW00028313</t>
  </si>
  <si>
    <t>Qc/MGPmU7Uen6vnR2uNVlg==</t>
  </si>
  <si>
    <t>474925f4-3872-4eb8-b482-f52c89db29a16070</t>
  </si>
  <si>
    <t>AW00028956</t>
  </si>
  <si>
    <t>Cl5SIE8xykGDdHVwDJr9ng==</t>
  </si>
  <si>
    <t>474925f4-3872-4eb8-b482-f52c89db29a16071</t>
  </si>
  <si>
    <t>AW00029102</t>
  </si>
  <si>
    <t>9tsP4emCmk2ETj14/UyeJA==</t>
  </si>
  <si>
    <t>474925f4-3872-4eb8-b482-f52c89db29a16072</t>
  </si>
  <si>
    <t>AW00029182</t>
  </si>
  <si>
    <t>tV5vzpcMlkG5GwqVsND3OQ==</t>
  </si>
  <si>
    <t>474925f4-3872-4eb8-b482-f52c89db29a16073</t>
  </si>
  <si>
    <t>AW00029289</t>
  </si>
  <si>
    <t>J27ySS7ZjEGZyY76bwvALg==</t>
  </si>
  <si>
    <t>474925f4-3872-4eb8-b482-f52c89db29a16074</t>
  </si>
  <si>
    <t>AW00029310</t>
  </si>
  <si>
    <t>LMXEujp0DkW+rz5jvOjNCA==</t>
  </si>
  <si>
    <t>474925f4-3872-4eb8-b482-f52c89db29a16075</t>
  </si>
  <si>
    <t>AW00011056</t>
  </si>
  <si>
    <t>duHVsaWJ2UurcHOD9ZlC9g==</t>
  </si>
  <si>
    <t>474925f4-3872-4eb8-b482-f52c89db29a16076</t>
  </si>
  <si>
    <t>AW00011092</t>
  </si>
  <si>
    <t>eafoha4IaEKL7IckmvW7Ew==</t>
  </si>
  <si>
    <t>474925f4-3872-4eb8-b482-f52c89db29a16077</t>
  </si>
  <si>
    <t>AW00011113</t>
  </si>
  <si>
    <t>dloNRMjhoEKFx8ozh7HyfA==</t>
  </si>
  <si>
    <t>474925f4-3872-4eb8-b482-f52c89db29a16078</t>
  </si>
  <si>
    <t>AW00011115</t>
  </si>
  <si>
    <t>s5YhcsKP7EGbMGFEAg8GpA==</t>
  </si>
  <si>
    <t>474925f4-3872-4eb8-b482-f52c89db29a16079</t>
  </si>
  <si>
    <t>AW00011149</t>
  </si>
  <si>
    <t>25Fp9Fh550a0nhCbxRtf7A==</t>
  </si>
  <si>
    <t>474925f4-3872-4eb8-b482-f52c89db29a16080</t>
  </si>
  <si>
    <t>AW00011362</t>
  </si>
  <si>
    <t>cdzoy0cOb0mNhYw8iJnB5w==</t>
  </si>
  <si>
    <t>474925f4-3872-4eb8-b482-f52c89db29a16081</t>
  </si>
  <si>
    <t>AW00011921</t>
  </si>
  <si>
    <t>GOFUXqojYESx6EuVSpb5Bg==</t>
  </si>
  <si>
    <t>474925f4-3872-4eb8-b482-f52c89db29a16082</t>
  </si>
  <si>
    <t>AW00011929</t>
  </si>
  <si>
    <t>k/C9bn6pxEWDHcu3GZRqaw==</t>
  </si>
  <si>
    <t>474925f4-3872-4eb8-b482-f52c89db29a16083</t>
  </si>
  <si>
    <t>AW00011990</t>
  </si>
  <si>
    <t>UYGk7TeP0062JJg3T7/MkA==</t>
  </si>
  <si>
    <t>474925f4-3872-4eb8-b482-f52c89db29a16084</t>
  </si>
  <si>
    <t>AW00012034</t>
  </si>
  <si>
    <t>qdlcBN8D40GBAYQ2bX+Rqw==</t>
  </si>
  <si>
    <t>474925f4-3872-4eb8-b482-f52c89db29a16085</t>
  </si>
  <si>
    <t>AW00013080</t>
  </si>
  <si>
    <t>swfJPPIrTUajrfh/Hiqv9g==</t>
  </si>
  <si>
    <t>474925f4-3872-4eb8-b482-f52c89db29a16086</t>
  </si>
  <si>
    <t>AW00013523</t>
  </si>
  <si>
    <t>zSaiDkkhQ06/B967+7HpmQ==</t>
  </si>
  <si>
    <t>474925f4-3872-4eb8-b482-f52c89db29a16087</t>
  </si>
  <si>
    <t>AW00013528</t>
  </si>
  <si>
    <t>LG7iNXrTc02n3f4LCfBKSQ==</t>
  </si>
  <si>
    <t>474925f4-3872-4eb8-b482-f52c89db29a16088</t>
  </si>
  <si>
    <t>AW00013644</t>
  </si>
  <si>
    <t>4i5oD2MD90+lYFRtUmPmPA==</t>
  </si>
  <si>
    <t>474925f4-3872-4eb8-b482-f52c89db29a16089</t>
  </si>
  <si>
    <t>AW00014123</t>
  </si>
  <si>
    <t>NeC1nfyG006EG7xoYDWhNQ==</t>
  </si>
  <si>
    <t>474925f4-3872-4eb8-b482-f52c89db29a16090</t>
  </si>
  <si>
    <t>AW00014308</t>
  </si>
  <si>
    <t>l0B03ESlNUWF2vBwWFrRDQ==</t>
  </si>
  <si>
    <t>474925f4-3872-4eb8-b482-f52c89db29a16091</t>
  </si>
  <si>
    <t>AW00015588</t>
  </si>
  <si>
    <t>D0tY5Ts1OkO2nBGk/s7GQg==</t>
  </si>
  <si>
    <t>474925f4-3872-4eb8-b482-f52c89db29a16092</t>
  </si>
  <si>
    <t>AW00017299</t>
  </si>
  <si>
    <t>sbUIdIu9aUehlIMeFuZ8VA==</t>
  </si>
  <si>
    <t>474925f4-3872-4eb8-b482-f52c89db29a16093</t>
  </si>
  <si>
    <t>AW00017911</t>
  </si>
  <si>
    <t>F/ALz9KSrEu93sYve1WYNw==</t>
  </si>
  <si>
    <t>474925f4-3872-4eb8-b482-f52c89db29a16094</t>
  </si>
  <si>
    <t>AW00018285</t>
  </si>
  <si>
    <t>RnDHII/HnUy2PJMioNO0jw==</t>
  </si>
  <si>
    <t>474925f4-3872-4eb8-b482-f52c89db29a16095</t>
  </si>
  <si>
    <t>AW00018296</t>
  </si>
  <si>
    <t>lpeAax6F70mEne5lX28usA==</t>
  </si>
  <si>
    <t>474925f4-3872-4eb8-b482-f52c89db29a16096</t>
  </si>
  <si>
    <t>AW00018463</t>
  </si>
  <si>
    <t>TJQdu0bpX0eKeEruLKRoGQ==</t>
  </si>
  <si>
    <t>474925f4-3872-4eb8-b482-f52c89db29a16097</t>
  </si>
  <si>
    <t>AW00018715</t>
  </si>
  <si>
    <t>Mx+59VgRQ0m0KJrFL/Hddw==</t>
  </si>
  <si>
    <t>474925f4-3872-4eb8-b482-f52c89db29a16098</t>
  </si>
  <si>
    <t>AW00018907</t>
  </si>
  <si>
    <t>WtcKT2ezwkO09wwiD1beTA==</t>
  </si>
  <si>
    <t>474925f4-3872-4eb8-b482-f52c89db29a16099</t>
  </si>
  <si>
    <t>AW00018908</t>
  </si>
  <si>
    <t>RmnRv9e2Ikex9+oqvEo72w==</t>
  </si>
  <si>
    <t>474925f4-3872-4eb8-b482-f52c89db29a16100</t>
  </si>
  <si>
    <t>AW00019583</t>
  </si>
  <si>
    <t>CRCYcpaM6EGWtX2+yXmesA==</t>
  </si>
  <si>
    <t>474925f4-3872-4eb8-b482-f52c89db29a16101</t>
  </si>
  <si>
    <t>AW00019584</t>
  </si>
  <si>
    <t>A1vKRqvAV0WMSyWsYfsY2w==</t>
  </si>
  <si>
    <t>474925f4-3872-4eb8-b482-f52c89db29a16102</t>
  </si>
  <si>
    <t>AW00019631</t>
  </si>
  <si>
    <t>mYrsa1gBSEGhItT4T+/tOA==</t>
  </si>
  <si>
    <t>474925f4-3872-4eb8-b482-f52c89db29a16103</t>
  </si>
  <si>
    <t>AW00020429</t>
  </si>
  <si>
    <t>qrC9pkYwv02S02RxmosSmA==</t>
  </si>
  <si>
    <t>474925f4-3872-4eb8-b482-f52c89db29a16104</t>
  </si>
  <si>
    <t>AW00021178</t>
  </si>
  <si>
    <t>C8y0lRps8E6aEUR+y31BCA==</t>
  </si>
  <si>
    <t>474925f4-3872-4eb8-b482-f52c89db29a16105</t>
  </si>
  <si>
    <t>AW00021179</t>
  </si>
  <si>
    <t>VmV4GWXppkKcjnh/Bonc2g==</t>
  </si>
  <si>
    <t>474925f4-3872-4eb8-b482-f52c89db29a16106</t>
  </si>
  <si>
    <t>AW00021205</t>
  </si>
  <si>
    <t>k98HYd7hXUO3jCEwkiUKUA==</t>
  </si>
  <si>
    <t>474925f4-3872-4eb8-b482-f52c89db29a16107</t>
  </si>
  <si>
    <t>AW00021211</t>
  </si>
  <si>
    <t>gZ+vshTBTkmlzXzFonW25g==</t>
  </si>
  <si>
    <t>474925f4-3872-4eb8-b482-f52c89db29a16108</t>
  </si>
  <si>
    <t>AW00021556</t>
  </si>
  <si>
    <t>ieawT1aS/ESBremAXPwMZg==</t>
  </si>
  <si>
    <t>474925f4-3872-4eb8-b482-f52c89db29a16109</t>
  </si>
  <si>
    <t>AW00022064</t>
  </si>
  <si>
    <t>MlJl6NIr4Umevi7UkgrLJQ==</t>
  </si>
  <si>
    <t>474925f4-3872-4eb8-b482-f52c89db29a16110</t>
  </si>
  <si>
    <t>AW00023096</t>
  </si>
  <si>
    <t>A1+aMq6UeEK1kAlvfSXeUA==</t>
  </si>
  <si>
    <t>474925f4-3872-4eb8-b482-f52c89db29a16111</t>
  </si>
  <si>
    <t>AW00023322</t>
  </si>
  <si>
    <t>5xz1wRylokmp1TIhOijOQw==</t>
  </si>
  <si>
    <t>474925f4-3872-4eb8-b482-f52c89db29a16112</t>
  </si>
  <si>
    <t>AW00023544</t>
  </si>
  <si>
    <t>UovAhjRkn0aS4+8hHhTGSg==</t>
  </si>
  <si>
    <t>474925f4-3872-4eb8-b482-f52c89db29a16113</t>
  </si>
  <si>
    <t>AW00024008</t>
  </si>
  <si>
    <t>0B824M3ZwU+3vMyWFmkvcA==</t>
  </si>
  <si>
    <t>474925f4-3872-4eb8-b482-f52c89db29a16114</t>
  </si>
  <si>
    <t>AW00024164</t>
  </si>
  <si>
    <t>o+MOwWu0U0OkITyVE2Ni8Q==</t>
  </si>
  <si>
    <t>474925f4-3872-4eb8-b482-f52c89db29a16115</t>
  </si>
  <si>
    <t>AW00024381</t>
  </si>
  <si>
    <t>tIQYnbyVp0WNt9S7KGi+yw==</t>
  </si>
  <si>
    <t>474925f4-3872-4eb8-b482-f52c89db29a16116</t>
  </si>
  <si>
    <t>AW00025022</t>
  </si>
  <si>
    <t>tKUc8MNvDE2kxhOWzKcSKQ==</t>
  </si>
  <si>
    <t>474925f4-3872-4eb8-b482-f52c89db29a16117</t>
  </si>
  <si>
    <t>AW00025124</t>
  </si>
  <si>
    <t>sC8VXTFPakyfrWYvSEb+1g==</t>
  </si>
  <si>
    <t>474925f4-3872-4eb8-b482-f52c89db29a16118</t>
  </si>
  <si>
    <t>AW00025136</t>
  </si>
  <si>
    <t>X3BmbQUxp0ePg3A2FvbWPw==</t>
  </si>
  <si>
    <t>474925f4-3872-4eb8-b482-f52c89db29a16119</t>
  </si>
  <si>
    <t>AW00025263</t>
  </si>
  <si>
    <t>a2mpnzO7hEKacsSg65g1VA==</t>
  </si>
  <si>
    <t>474925f4-3872-4eb8-b482-f52c89db29a16120</t>
  </si>
  <si>
    <t>AW00025567</t>
  </si>
  <si>
    <t>2FBsxQ3H5EqYrCdDOaqDpQ==</t>
  </si>
  <si>
    <t>474925f4-3872-4eb8-b482-f52c89db29a16121</t>
  </si>
  <si>
    <t>AW00025825</t>
  </si>
  <si>
    <t>YnrfBfbDpEWM0FUEaDvH/g==</t>
  </si>
  <si>
    <t>474925f4-3872-4eb8-b482-f52c89db29a16122</t>
  </si>
  <si>
    <t>AW00025947</t>
  </si>
  <si>
    <t>zsVtY32yLkSgmGpWkabG0g==</t>
  </si>
  <si>
    <t>474925f4-3872-4eb8-b482-f52c89db29a16123</t>
  </si>
  <si>
    <t>AW00026129</t>
  </si>
  <si>
    <t>rCtaNgkxgkGkF/ZB3Yesgw==</t>
  </si>
  <si>
    <t>474925f4-3872-4eb8-b482-f52c89db29a16124</t>
  </si>
  <si>
    <t>AW00026561</t>
  </si>
  <si>
    <t>z+OBeYZ9vUa80aQ3+i1imw==</t>
  </si>
  <si>
    <t>474925f4-3872-4eb8-b482-f52c89db29a16125</t>
  </si>
  <si>
    <t>AW00026916</t>
  </si>
  <si>
    <t>hg68I0nWhUmOq4zjqcroVw==</t>
  </si>
  <si>
    <t>474925f4-3872-4eb8-b482-f52c89db29a16126</t>
  </si>
  <si>
    <t>AW00027362</t>
  </si>
  <si>
    <t>FgS0ku/i6k+LipSTx4/TEw==</t>
  </si>
  <si>
    <t>474925f4-3872-4eb8-b482-f52c89db29a16127</t>
  </si>
  <si>
    <t>AW00027485</t>
  </si>
  <si>
    <t>Bx2uVvrZ9UCa3tfzVdXlVQ==</t>
  </si>
  <si>
    <t>474925f4-3872-4eb8-b482-f52c89db29a16128</t>
  </si>
  <si>
    <t>AW00027706</t>
  </si>
  <si>
    <t>qo953RCSc0i5BI/P1liCSQ==</t>
  </si>
  <si>
    <t>474925f4-3872-4eb8-b482-f52c89db29a16129</t>
  </si>
  <si>
    <t>AW00027720</t>
  </si>
  <si>
    <t>3kdmV+FPPU+5vfOUGYjN4A==</t>
  </si>
  <si>
    <t>474925f4-3872-4eb8-b482-f52c89db29a16130</t>
  </si>
  <si>
    <t>AW00029187</t>
  </si>
  <si>
    <t>VBI8JJlQ7UK7mNF0KycJ6g==</t>
  </si>
  <si>
    <t>474925f4-3872-4eb8-b482-f52c89db29a16131</t>
  </si>
  <si>
    <t>AW00029288</t>
  </si>
  <si>
    <t>RngeyVG0+0GUriJl7eHimg==</t>
  </si>
  <si>
    <t>474925f4-3872-4eb8-b482-f52c89db29a16132</t>
  </si>
  <si>
    <t>AW00011007</t>
  </si>
  <si>
    <t>FFNrr+6PZESYSw0rqbNp0A==</t>
  </si>
  <si>
    <t>474925f4-3872-4eb8-b482-f52c89db29a16133</t>
  </si>
  <si>
    <t>AW00011125</t>
  </si>
  <si>
    <t>VVvEc7WKrkqAvwNWiWwvRQ==</t>
  </si>
  <si>
    <t>474925f4-3872-4eb8-b482-f52c89db29a16134</t>
  </si>
  <si>
    <t>AW00011451</t>
  </si>
  <si>
    <t>6WSiur221UG/+GfV9hyhQw==</t>
  </si>
  <si>
    <t>474925f4-3872-4eb8-b482-f52c89db29a16135</t>
  </si>
  <si>
    <t>AW00011750</t>
  </si>
  <si>
    <t>BJ+6O69jp0mpNJGjRtCY3A==</t>
  </si>
  <si>
    <t>474925f4-3872-4eb8-b482-f52c89db29a16136</t>
  </si>
  <si>
    <t>AW00011764</t>
  </si>
  <si>
    <t>8xtCFQbHhEW2lJKC7RFZog==</t>
  </si>
  <si>
    <t>474925f4-3872-4eb8-b482-f52c89db29a16137</t>
  </si>
  <si>
    <t>AW00011916</t>
  </si>
  <si>
    <t>BM1RlJeBnkiYzWei4fXVtQ==</t>
  </si>
  <si>
    <t>474925f4-3872-4eb8-b482-f52c89db29a16138</t>
  </si>
  <si>
    <t>AW00013123</t>
  </si>
  <si>
    <t>soC8SwGvPkeU77yt871mYQ==</t>
  </si>
  <si>
    <t>474925f4-3872-4eb8-b482-f52c89db29a16139</t>
  </si>
  <si>
    <t>AW00013160</t>
  </si>
  <si>
    <t>g1W1wtLUkkO/CSLhY2f5SQ==</t>
  </si>
  <si>
    <t>474925f4-3872-4eb8-b482-f52c89db29a16140</t>
  </si>
  <si>
    <t>AW00013639</t>
  </si>
  <si>
    <t>j4kfj0GRfkaP0aBDBStbwQ==</t>
  </si>
  <si>
    <t>474925f4-3872-4eb8-b482-f52c89db29a16141</t>
  </si>
  <si>
    <t>AW00013981</t>
  </si>
  <si>
    <t>awM/FiVu80WJBCRjz+hZNw==</t>
  </si>
  <si>
    <t>474925f4-3872-4eb8-b482-f52c89db29a16142</t>
  </si>
  <si>
    <t>AW00014065</t>
  </si>
  <si>
    <t>LGjJtvYW6UKClrd8c5G6Wg==</t>
  </si>
  <si>
    <t>474925f4-3872-4eb8-b482-f52c89db29a16143</t>
  </si>
  <si>
    <t>AW00014306</t>
  </si>
  <si>
    <t>sa+n9iytiEiIHETt4zawQw==</t>
  </si>
  <si>
    <t>474925f4-3872-4eb8-b482-f52c89db29a16144</t>
  </si>
  <si>
    <t>AW00014670</t>
  </si>
  <si>
    <t>D4s+Djdp5EaZnlynkDl2aw==</t>
  </si>
  <si>
    <t>474925f4-3872-4eb8-b482-f52c89db29a16145</t>
  </si>
  <si>
    <t>AW00015130</t>
  </si>
  <si>
    <t>uUm0pCF6eUWC+OYYN/A4TA==</t>
  </si>
  <si>
    <t>474925f4-3872-4eb8-b482-f52c89db29a16146</t>
  </si>
  <si>
    <t>AW00015136</t>
  </si>
  <si>
    <t>myQ8Xb4jn0CKURn5qMgT0w==</t>
  </si>
  <si>
    <t>474925f4-3872-4eb8-b482-f52c89db29a16147</t>
  </si>
  <si>
    <t>AW00015465</t>
  </si>
  <si>
    <t>qYlpi0fKtUWxvUxwP3FFlg==</t>
  </si>
  <si>
    <t>474925f4-3872-4eb8-b482-f52c89db29a16148</t>
  </si>
  <si>
    <t>AW00015599</t>
  </si>
  <si>
    <t>nMOHGH7cAUu9xs9sGJRprQ==</t>
  </si>
  <si>
    <t>474925f4-3872-4eb8-b482-f52c89db29a16149</t>
  </si>
  <si>
    <t>AW00016525</t>
  </si>
  <si>
    <t>LyJtQ4etZ0qIHl09cGhC7A==</t>
  </si>
  <si>
    <t>474925f4-3872-4eb8-b482-f52c89db29a16150</t>
  </si>
  <si>
    <t>AW00016609</t>
  </si>
  <si>
    <t>MgW7MUsemEuC9k33jyk+HA==</t>
  </si>
  <si>
    <t>474925f4-3872-4eb8-b482-f52c89db29a16151</t>
  </si>
  <si>
    <t>AW00016660</t>
  </si>
  <si>
    <t>a/xMgnNwCkCpO8On2iVxQg==</t>
  </si>
  <si>
    <t>474925f4-3872-4eb8-b482-f52c89db29a16152</t>
  </si>
  <si>
    <t>AW00017229</t>
  </si>
  <si>
    <t>B/Go4KyS5EGlT+JcyTgqOA==</t>
  </si>
  <si>
    <t>474925f4-3872-4eb8-b482-f52c89db29a16153</t>
  </si>
  <si>
    <t>AW00017286</t>
  </si>
  <si>
    <t>pI4NsesDZ0iuSsHbFZWW0w==</t>
  </si>
  <si>
    <t>474925f4-3872-4eb8-b482-f52c89db29a16154</t>
  </si>
  <si>
    <t>AW00017308</t>
  </si>
  <si>
    <t>trfUKYUtNUGbrYKFdbWfnw==</t>
  </si>
  <si>
    <t>474925f4-3872-4eb8-b482-f52c89db29a16155</t>
  </si>
  <si>
    <t>AW00017319</t>
  </si>
  <si>
    <t>LPBBd5sL20+s/Pu5oU7UGQ==</t>
  </si>
  <si>
    <t>474925f4-3872-4eb8-b482-f52c89db29a16156</t>
  </si>
  <si>
    <t>AW00018451</t>
  </si>
  <si>
    <t>xkI94WZH60yQSGKpSBWGCQ==</t>
  </si>
  <si>
    <t>474925f4-3872-4eb8-b482-f52c89db29a16157</t>
  </si>
  <si>
    <t>AW00018739</t>
  </si>
  <si>
    <t>tPq3wNhntkC6Aqrr6wWa5A==</t>
  </si>
  <si>
    <t>474925f4-3872-4eb8-b482-f52c89db29a16158</t>
  </si>
  <si>
    <t>AW00018932</t>
  </si>
  <si>
    <t>CY0YZHLJR0C+aPiPEU9N1A==</t>
  </si>
  <si>
    <t>474925f4-3872-4eb8-b482-f52c89db29a16159</t>
  </si>
  <si>
    <t>AW00019786</t>
  </si>
  <si>
    <t>XyvkHgVJF0SPoHU3+3TUBg==</t>
  </si>
  <si>
    <t>474925f4-3872-4eb8-b482-f52c89db29a16160</t>
  </si>
  <si>
    <t>AW00019958</t>
  </si>
  <si>
    <t>3iNv2bs4UUW5jsjm7wfQ5A==</t>
  </si>
  <si>
    <t>474925f4-3872-4eb8-b482-f52c89db29a16161</t>
  </si>
  <si>
    <t>AW00020158</t>
  </si>
  <si>
    <t>7xCp4cEuQk6RmSUbJ0HsHQ==</t>
  </si>
  <si>
    <t>474925f4-3872-4eb8-b482-f52c89db29a16162</t>
  </si>
  <si>
    <t>AW00020222</t>
  </si>
  <si>
    <t>92zoiq9LBUy2dXlMPtt+ww==</t>
  </si>
  <si>
    <t>474925f4-3872-4eb8-b482-f52c89db29a16163</t>
  </si>
  <si>
    <t>AW00020223</t>
  </si>
  <si>
    <t>SsJtnsazBk2f2cGdlYTaCg==</t>
  </si>
  <si>
    <t>474925f4-3872-4eb8-b482-f52c89db29a16164</t>
  </si>
  <si>
    <t>AW00020284</t>
  </si>
  <si>
    <t>xg/iAgowJUS/IXEsSunfBw==</t>
  </si>
  <si>
    <t>474925f4-3872-4eb8-b482-f52c89db29a16165</t>
  </si>
  <si>
    <t>AW00020987</t>
  </si>
  <si>
    <t>n+xHC+j0IkWplToCJaE9nQ==</t>
  </si>
  <si>
    <t>474925f4-3872-4eb8-b482-f52c89db29a16166</t>
  </si>
  <si>
    <t>AW00020990</t>
  </si>
  <si>
    <t>asIvJYjv5EOy8TFRzQl1JQ==</t>
  </si>
  <si>
    <t>474925f4-3872-4eb8-b482-f52c89db29a16167</t>
  </si>
  <si>
    <t>AW00021167</t>
  </si>
  <si>
    <t>N+7rKaxmbkKE91YSHIS2aw==</t>
  </si>
  <si>
    <t>474925f4-3872-4eb8-b482-f52c89db29a16168</t>
  </si>
  <si>
    <t>AW00021215</t>
  </si>
  <si>
    <t>DcRTJPBjZ0uWFWEv0s1N2Q==</t>
  </si>
  <si>
    <t>474925f4-3872-4eb8-b482-f52c89db29a16169</t>
  </si>
  <si>
    <t>AW00021224</t>
  </si>
  <si>
    <t>hY9kmn2Eo0WCR29Cyr5UKQ==</t>
  </si>
  <si>
    <t>474925f4-3872-4eb8-b482-f52c89db29a16170</t>
  </si>
  <si>
    <t>AW00021366</t>
  </si>
  <si>
    <t>Racl1+EiKkuS8j8guOFjWw==</t>
  </si>
  <si>
    <t>474925f4-3872-4eb8-b482-f52c89db29a16171</t>
  </si>
  <si>
    <t>AW00021887</t>
  </si>
  <si>
    <t>3t8sJn/c7kK3KWCmV7v6XA==</t>
  </si>
  <si>
    <t>474925f4-3872-4eb8-b482-f52c89db29a16172</t>
  </si>
  <si>
    <t>AW00022167</t>
  </si>
  <si>
    <t>z/r/B6brJEm7oFVuFNV9/A==</t>
  </si>
  <si>
    <t>474925f4-3872-4eb8-b482-f52c89db29a16173</t>
  </si>
  <si>
    <t>AW00022195</t>
  </si>
  <si>
    <t>5QS+dr6yHkCoOb7YwDzBuQ==</t>
  </si>
  <si>
    <t>474925f4-3872-4eb8-b482-f52c89db29a16174</t>
  </si>
  <si>
    <t>AW00022921</t>
  </si>
  <si>
    <t>Azo8XUGBy0mK9ilLAa5RDg==</t>
  </si>
  <si>
    <t>474925f4-3872-4eb8-b482-f52c89db29a16175</t>
  </si>
  <si>
    <t>AW00022924</t>
  </si>
  <si>
    <t>PxAGk1063U+c3agNC8gxnQ==</t>
  </si>
  <si>
    <t>474925f4-3872-4eb8-b482-f52c89db29a16176</t>
  </si>
  <si>
    <t>AW00022925</t>
  </si>
  <si>
    <t>CZB6NWntBEWONzp1m/zIkg==</t>
  </si>
  <si>
    <t>474925f4-3872-4eb8-b482-f52c89db29a16177</t>
  </si>
  <si>
    <t>AW00023079</t>
  </si>
  <si>
    <t>BkzFcGQ5yUyCUDajs2vhuw==</t>
  </si>
  <si>
    <t>474925f4-3872-4eb8-b482-f52c89db29a16178</t>
  </si>
  <si>
    <t>AW00023121</t>
  </si>
  <si>
    <t>JTRtyDP3P0qDiIIAZNELZA==</t>
  </si>
  <si>
    <t>474925f4-3872-4eb8-b482-f52c89db29a16179</t>
  </si>
  <si>
    <t>AW00023307</t>
  </si>
  <si>
    <t>bJGneRjnYk6amusiGjnoYg==</t>
  </si>
  <si>
    <t>474925f4-3872-4eb8-b482-f52c89db29a16180</t>
  </si>
  <si>
    <t>AW00023418</t>
  </si>
  <si>
    <t>cLYwM0szRked9IFV6Fr6Bg==</t>
  </si>
  <si>
    <t>474925f4-3872-4eb8-b482-f52c89db29a16181</t>
  </si>
  <si>
    <t>AW00023433</t>
  </si>
  <si>
    <t>g+3Z9aHK2EWuLapz0VPufw==</t>
  </si>
  <si>
    <t>474925f4-3872-4eb8-b482-f52c89db29a16182</t>
  </si>
  <si>
    <t>AW00024004</t>
  </si>
  <si>
    <t>mGL+GReshEixIFwo3yqhew==</t>
  </si>
  <si>
    <t>474925f4-3872-4eb8-b482-f52c89db29a16183</t>
  </si>
  <si>
    <t>AW00024160</t>
  </si>
  <si>
    <t>KWMLGsbeT0OG4NOx1DW58g==</t>
  </si>
  <si>
    <t>474925f4-3872-4eb8-b482-f52c89db29a16184</t>
  </si>
  <si>
    <t>AW00024464</t>
  </si>
  <si>
    <t>NR70M42BwU+7lCKg2DO1wg==</t>
  </si>
  <si>
    <t>474925f4-3872-4eb8-b482-f52c89db29a16185</t>
  </si>
  <si>
    <t>AW00024597</t>
  </si>
  <si>
    <t>+cEQp6JPqk60AJBi8JD2Kg==</t>
  </si>
  <si>
    <t>474925f4-3872-4eb8-b482-f52c89db29a16186</t>
  </si>
  <si>
    <t>AW00024611</t>
  </si>
  <si>
    <t>JEDTENBUjkKrac8OquYpBg==</t>
  </si>
  <si>
    <t>474925f4-3872-4eb8-b482-f52c89db29a16187</t>
  </si>
  <si>
    <t>AW00025811</t>
  </si>
  <si>
    <t>W18FoCTsa0C6I+kYdJgkJw==</t>
  </si>
  <si>
    <t>474925f4-3872-4eb8-b482-f52c89db29a16188</t>
  </si>
  <si>
    <t>AW00026423</t>
  </si>
  <si>
    <t>02b7ay3c8Ea+sxSeXwqRKw==</t>
  </si>
  <si>
    <t>474925f4-3872-4eb8-b482-f52c89db29a16189</t>
  </si>
  <si>
    <t>AW00026438</t>
  </si>
  <si>
    <t>rmTZEElcSEKuBvVFz8mxOQ==</t>
  </si>
  <si>
    <t>474925f4-3872-4eb8-b482-f52c89db29a16190</t>
  </si>
  <si>
    <t>AW00026669</t>
  </si>
  <si>
    <t>wzG2KKyWvE6dWekvSQb58w==</t>
  </si>
  <si>
    <t>474925f4-3872-4eb8-b482-f52c89db29a16191</t>
  </si>
  <si>
    <t>AW00026672</t>
  </si>
  <si>
    <t>JZSTXRHjxUel1d3YXtLmfg==</t>
  </si>
  <si>
    <t>474925f4-3872-4eb8-b482-f52c89db29a16192</t>
  </si>
  <si>
    <t>AW00027354</t>
  </si>
  <si>
    <t>2QjMQ0CDCUuYc5qQbzo6Aw==</t>
  </si>
  <si>
    <t>474925f4-3872-4eb8-b482-f52c89db29a16193</t>
  </si>
  <si>
    <t>AW00027513</t>
  </si>
  <si>
    <t>lFe2yx8Q/EmcBncre1K6wA==</t>
  </si>
  <si>
    <t>474925f4-3872-4eb8-b482-f52c89db29a16194</t>
  </si>
  <si>
    <t>AW00027582</t>
  </si>
  <si>
    <t>3IiBet4g3UaxLQabjjhSLQ==</t>
  </si>
  <si>
    <t>474925f4-3872-4eb8-b482-f52c89db29a16195</t>
  </si>
  <si>
    <t>AW00028939</t>
  </si>
  <si>
    <t>BwwxPsiqUUi8wrO/kEnSTw==</t>
  </si>
  <si>
    <t>474925f4-3872-4eb8-b482-f52c89db29a16196</t>
  </si>
  <si>
    <t>AW00028948</t>
  </si>
  <si>
    <t>W1tPkhpRskisAuKkVPX6Nw==</t>
  </si>
  <si>
    <t>474925f4-3872-4eb8-b482-f52c89db29a16197</t>
  </si>
  <si>
    <t>AW00029098</t>
  </si>
  <si>
    <t>8JOT2iQZfU24onB47sytkg==</t>
  </si>
  <si>
    <t>474925f4-3872-4eb8-b482-f52c89db29a16198</t>
  </si>
  <si>
    <t>AW00029320</t>
  </si>
  <si>
    <t>YnORuzORVk+3j62eTqVDAw==</t>
  </si>
  <si>
    <t>474925f4-3872-4eb8-b482-f52c89db29a16199</t>
  </si>
  <si>
    <t>AW00011006</t>
  </si>
  <si>
    <t>igPdX5yb1Uyspt4neKee6Q==</t>
  </si>
  <si>
    <t>474925f4-3872-4eb8-b482-f52c89db29a16200</t>
  </si>
  <si>
    <t>AW00011017</t>
  </si>
  <si>
    <t>DB/rvrKEY0uuKLfQLxCSTg==</t>
  </si>
  <si>
    <t>474925f4-3872-4eb8-b482-f52c89db29a16201</t>
  </si>
  <si>
    <t>AW00011031</t>
  </si>
  <si>
    <t>Bf05Cyr31kCW6xzcD0DlVA==</t>
  </si>
  <si>
    <t>474925f4-3872-4eb8-b482-f52c89db29a16202</t>
  </si>
  <si>
    <t>AW00011098</t>
  </si>
  <si>
    <t>Gx5Mr8cxM02pl4TXnxMu+g==</t>
  </si>
  <si>
    <t>474925f4-3872-4eb8-b482-f52c89db29a16203</t>
  </si>
  <si>
    <t>AW00012359</t>
  </si>
  <si>
    <t>4fLvhhUW4UKDHYi0eL0a3g==</t>
  </si>
  <si>
    <t>474925f4-3872-4eb8-b482-f52c89db29a16204</t>
  </si>
  <si>
    <t>AW00012699</t>
  </si>
  <si>
    <t>IvmXzEiZCk+GK3Pgr9z6Tw==</t>
  </si>
  <si>
    <t>474925f4-3872-4eb8-b482-f52c89db29a16205</t>
  </si>
  <si>
    <t>AW00013629</t>
  </si>
  <si>
    <t>PpWEmTyw8keXchpohiJy4A==</t>
  </si>
  <si>
    <t>474925f4-3872-4eb8-b482-f52c89db29a16206</t>
  </si>
  <si>
    <t>AW00013957</t>
  </si>
  <si>
    <t>b8DPNtVF7UeZdhUfvFYBTQ==</t>
  </si>
  <si>
    <t>474925f4-3872-4eb8-b482-f52c89db29a16207</t>
  </si>
  <si>
    <t>AW00013958</t>
  </si>
  <si>
    <t>oAWVy6So6k2YYGrgDvDjXg==</t>
  </si>
  <si>
    <t>474925f4-3872-4eb8-b482-f52c89db29a16208</t>
  </si>
  <si>
    <t>AW00013965</t>
  </si>
  <si>
    <t>6I+pfnST8kasFzwoDkHaTw==</t>
  </si>
  <si>
    <t>474925f4-3872-4eb8-b482-f52c89db29a16209</t>
  </si>
  <si>
    <t>AW00014072</t>
  </si>
  <si>
    <t>Xj4Ym+/Kj0O0QTwC8nBtcg==</t>
  </si>
  <si>
    <t>474925f4-3872-4eb8-b482-f52c89db29a16210</t>
  </si>
  <si>
    <t>AW00014102</t>
  </si>
  <si>
    <t>0GcL/TbuAUy/9YZXqxfHIg==</t>
  </si>
  <si>
    <t>474925f4-3872-4eb8-b482-f52c89db29a16211</t>
  </si>
  <si>
    <t>AW00014209</t>
  </si>
  <si>
    <t>gaVqrOoSPkGsQZP9e7LTeg==</t>
  </si>
  <si>
    <t>474925f4-3872-4eb8-b482-f52c89db29a16212</t>
  </si>
  <si>
    <t>AW00015204</t>
  </si>
  <si>
    <t>gvOX1b+plUuCwl5KNvivhQ==</t>
  </si>
  <si>
    <t>474925f4-3872-4eb8-b482-f52c89db29a16213</t>
  </si>
  <si>
    <t>AW00015426</t>
  </si>
  <si>
    <t>RAJSDWOtREayh3zYrmm5+A==</t>
  </si>
  <si>
    <t>474925f4-3872-4eb8-b482-f52c89db29a16214</t>
  </si>
  <si>
    <t>AW00015581</t>
  </si>
  <si>
    <t>sBGHYOuaK0eqEKK4pcj4kg==</t>
  </si>
  <si>
    <t>474925f4-3872-4eb8-b482-f52c89db29a16215</t>
  </si>
  <si>
    <t>AW00015753</t>
  </si>
  <si>
    <t>Zd1sN7TqEUW3nCyVDtBL7Q==</t>
  </si>
  <si>
    <t>474925f4-3872-4eb8-b482-f52c89db29a16216</t>
  </si>
  <si>
    <t>AW00015794</t>
  </si>
  <si>
    <t>c2SurzwV70+FzuwSSrd3KA==</t>
  </si>
  <si>
    <t>474925f4-3872-4eb8-b482-f52c89db29a16217</t>
  </si>
  <si>
    <t>AW00016167</t>
  </si>
  <si>
    <t>M//kYYero0e+Q6CRSfcZww==</t>
  </si>
  <si>
    <t>474925f4-3872-4eb8-b482-f52c89db29a16218</t>
  </si>
  <si>
    <t>AW00016174</t>
  </si>
  <si>
    <t>w2SZf1bqKkGbeTNw5qjERQ==</t>
  </si>
  <si>
    <t>474925f4-3872-4eb8-b482-f52c89db29a16219</t>
  </si>
  <si>
    <t>AW00016350</t>
  </si>
  <si>
    <t>Nf6L96UYdkuiArLp0OqPyQ==</t>
  </si>
  <si>
    <t>474925f4-3872-4eb8-b482-f52c89db29a16220</t>
  </si>
  <si>
    <t>AW00016352</t>
  </si>
  <si>
    <t>442sEZ1/4U+NuTE4924+lw==</t>
  </si>
  <si>
    <t>474925f4-3872-4eb8-b482-f52c89db29a16221</t>
  </si>
  <si>
    <t>AW00016712</t>
  </si>
  <si>
    <t>qDxm0Xk3H0a7rr5qwf5pIA==</t>
  </si>
  <si>
    <t>474925f4-3872-4eb8-b482-f52c89db29a16222</t>
  </si>
  <si>
    <t>AW00016739</t>
  </si>
  <si>
    <t>peUzfPSHc0qYRqEyvS40sQ==</t>
  </si>
  <si>
    <t>474925f4-3872-4eb8-b482-f52c89db29a16223</t>
  </si>
  <si>
    <t>AW00017045</t>
  </si>
  <si>
    <t>XQF4Z8MugEel1AWgnKUerw==</t>
  </si>
  <si>
    <t>474925f4-3872-4eb8-b482-f52c89db29a16224</t>
  </si>
  <si>
    <t>AW00017228</t>
  </si>
  <si>
    <t>P1MehU73pEO00eCa6LYgaA==</t>
  </si>
  <si>
    <t>474925f4-3872-4eb8-b482-f52c89db29a16225</t>
  </si>
  <si>
    <t>AW00017329</t>
  </si>
  <si>
    <t>fGiGD2XPFkqIbjbBOsd0gg==</t>
  </si>
  <si>
    <t>474925f4-3872-4eb8-b482-f52c89db29a16226</t>
  </si>
  <si>
    <t>AW00017729</t>
  </si>
  <si>
    <t>bSmhJVJj/UamXK0Z2mPe3w==</t>
  </si>
  <si>
    <t>474925f4-3872-4eb8-b482-f52c89db29a16227</t>
  </si>
  <si>
    <t>AW00018295</t>
  </si>
  <si>
    <t>rD3mFbn9bk2xdC68Bfl89w==</t>
  </si>
  <si>
    <t>474925f4-3872-4eb8-b482-f52c89db29a16228</t>
  </si>
  <si>
    <t>AW00018332</t>
  </si>
  <si>
    <t>odnm0yb8YkWk2Fsk1HrCKw==</t>
  </si>
  <si>
    <t>474925f4-3872-4eb8-b482-f52c89db29a16229</t>
  </si>
  <si>
    <t>AW00018485</t>
  </si>
  <si>
    <t>qK6LtEp0QEafxtwOkgpsbQ==</t>
  </si>
  <si>
    <t>474925f4-3872-4eb8-b482-f52c89db29a16230</t>
  </si>
  <si>
    <t>AW00018769</t>
  </si>
  <si>
    <t>fi/J+DcG6kiypxpe4PMKuQ==</t>
  </si>
  <si>
    <t>474925f4-3872-4eb8-b482-f52c89db29a16231</t>
  </si>
  <si>
    <t>AW00019614</t>
  </si>
  <si>
    <t>qckiutY5jUqaFfmafSVvaA==</t>
  </si>
  <si>
    <t>474925f4-3872-4eb8-b482-f52c89db29a16232</t>
  </si>
  <si>
    <t>AW00019950</t>
  </si>
  <si>
    <t>bsXpn0wVl0+EKh6XUCwaSQ==</t>
  </si>
  <si>
    <t>474925f4-3872-4eb8-b482-f52c89db29a16233</t>
  </si>
  <si>
    <t>AW00019978</t>
  </si>
  <si>
    <t>fTve/PKCrUevJNZsgdbaXA==</t>
  </si>
  <si>
    <t>474925f4-3872-4eb8-b482-f52c89db29a16234</t>
  </si>
  <si>
    <t>AW00020219</t>
  </si>
  <si>
    <t>G/SLQ3iykE+X7LW0M/hVNQ==</t>
  </si>
  <si>
    <t>474925f4-3872-4eb8-b482-f52c89db29a16235</t>
  </si>
  <si>
    <t>AW00020260</t>
  </si>
  <si>
    <t>cG93Rdb7l063jggNogATZg==</t>
  </si>
  <si>
    <t>474925f4-3872-4eb8-b482-f52c89db29a16236</t>
  </si>
  <si>
    <t>AW00020984</t>
  </si>
  <si>
    <t>SwvYTIE0cUSXsmIfBOfkCA==</t>
  </si>
  <si>
    <t>474925f4-3872-4eb8-b482-f52c89db29a16237</t>
  </si>
  <si>
    <t>AW00021165</t>
  </si>
  <si>
    <t>Mgo5eLzR5ECbKiuzEftm5w==</t>
  </si>
  <si>
    <t>474925f4-3872-4eb8-b482-f52c89db29a16238</t>
  </si>
  <si>
    <t>AW00021176</t>
  </si>
  <si>
    <t>4X+I00/kxESRugIKPy3JSg==</t>
  </si>
  <si>
    <t>474925f4-3872-4eb8-b482-f52c89db29a16239</t>
  </si>
  <si>
    <t>AW00021248</t>
  </si>
  <si>
    <t>QtRkVnoDLEyOtvfeUkHoow==</t>
  </si>
  <si>
    <t>474925f4-3872-4eb8-b482-f52c89db29a16240</t>
  </si>
  <si>
    <t>AW00023097</t>
  </si>
  <si>
    <t>oiHBaoEUpkSQdNQ+2d6/Vg==</t>
  </si>
  <si>
    <t>474925f4-3872-4eb8-b482-f52c89db29a16241</t>
  </si>
  <si>
    <t>AW00023437</t>
  </si>
  <si>
    <t>piftbxK2zEWZKH7mFOm5Dg==</t>
  </si>
  <si>
    <t>474925f4-3872-4eb8-b482-f52c89db29a16242</t>
  </si>
  <si>
    <t>AW00023535</t>
  </si>
  <si>
    <t>o05XzbSAR0WBlvWLwVj9YQ==</t>
  </si>
  <si>
    <t>474925f4-3872-4eb8-b482-f52c89db29a16243</t>
  </si>
  <si>
    <t>AW00024177</t>
  </si>
  <si>
    <t>jXC5a7HcS0Gg0Hgj3hcgAA==</t>
  </si>
  <si>
    <t>474925f4-3872-4eb8-b482-f52c89db29a16244</t>
  </si>
  <si>
    <t>AW00024266</t>
  </si>
  <si>
    <t>mek+vY1LuUWsoWTXdX7CKg==</t>
  </si>
  <si>
    <t>474925f4-3872-4eb8-b482-f52c89db29a16245</t>
  </si>
  <si>
    <t>AW00024307</t>
  </si>
  <si>
    <t>AcuUNrKKPUGzdxfYWaoyRQ==</t>
  </si>
  <si>
    <t>474925f4-3872-4eb8-b482-f52c89db29a16246</t>
  </si>
  <si>
    <t>AW00024455</t>
  </si>
  <si>
    <t>FfCyXoHJqEKaGD5HR8CW6w==</t>
  </si>
  <si>
    <t>474925f4-3872-4eb8-b482-f52c89db29a16247</t>
  </si>
  <si>
    <t>AW00024890</t>
  </si>
  <si>
    <t>WYdqEOP8v0efQ+Uy5Tg8Mg==</t>
  </si>
  <si>
    <t>474925f4-3872-4eb8-b482-f52c89db29a16248</t>
  </si>
  <si>
    <t>AW00025028</t>
  </si>
  <si>
    <t>sL+uA9it/E2Da/Ss/2UvSg==</t>
  </si>
  <si>
    <t>474925f4-3872-4eb8-b482-f52c89db29a16249</t>
  </si>
  <si>
    <t>AW00025250</t>
  </si>
  <si>
    <t>Nba+Mqzy4ki+FNhub30aTg==</t>
  </si>
  <si>
    <t>474925f4-3872-4eb8-b482-f52c89db29a16250</t>
  </si>
  <si>
    <t>AW00025812</t>
  </si>
  <si>
    <t>tgUvBymPjki09Cm9XLFC5Q==</t>
  </si>
  <si>
    <t>474925f4-3872-4eb8-b482-f52c89db29a16251</t>
  </si>
  <si>
    <t>AW00025823</t>
  </si>
  <si>
    <t>IZXc6XtF1UmPgrVJZZdYBw==</t>
  </si>
  <si>
    <t>474925f4-3872-4eb8-b482-f52c89db29a16252</t>
  </si>
  <si>
    <t>AW00026134</t>
  </si>
  <si>
    <t>Z+KS/COLwkG+Zt9uBJZxtg==</t>
  </si>
  <si>
    <t>474925f4-3872-4eb8-b482-f52c89db29a16253</t>
  </si>
  <si>
    <t>AW00026143</t>
  </si>
  <si>
    <t>gNt/V8B7Oky0MhtfhwYLrg==</t>
  </si>
  <si>
    <t>474925f4-3872-4eb8-b482-f52c89db29a16254</t>
  </si>
  <si>
    <t>AW00026661</t>
  </si>
  <si>
    <t>FAXAF0CRbkqpFjL9PfUGuw==</t>
  </si>
  <si>
    <t>474925f4-3872-4eb8-b482-f52c89db29a16255</t>
  </si>
  <si>
    <t>AW00027469</t>
  </si>
  <si>
    <t>m+YT9/iuxE61uogB2rInyQ==</t>
  </si>
  <si>
    <t>474925f4-3872-4eb8-b482-f52c89db29a16256</t>
  </si>
  <si>
    <t>AW00027484</t>
  </si>
  <si>
    <t>mWiITeWKJEuHYqJ+ipo2Fg==</t>
  </si>
  <si>
    <t>474925f4-3872-4eb8-b482-f52c89db29a16257</t>
  </si>
  <si>
    <t>AW00027979</t>
  </si>
  <si>
    <t>KmeFzSaU2kK52kawy4Gk2g==</t>
  </si>
  <si>
    <t>474925f4-3872-4eb8-b482-f52c89db29a16258</t>
  </si>
  <si>
    <t>AW00028537</t>
  </si>
  <si>
    <t>pXSirpeseEayudp31f7Hwg==</t>
  </si>
  <si>
    <t>474925f4-3872-4eb8-b482-f52c89db29a16259</t>
  </si>
  <si>
    <t>AW00011010</t>
  </si>
  <si>
    <t>k0PrE8ylgUS4/eRxGERfpg==</t>
  </si>
  <si>
    <t>474925f4-3872-4eb8-b482-f52c89db29a16260</t>
  </si>
  <si>
    <t>AW00011075</t>
  </si>
  <si>
    <t>rMRxB5MzyUW8qjy2QyK+2w==</t>
  </si>
  <si>
    <t>474925f4-3872-4eb8-b482-f52c89db29a16261</t>
  </si>
  <si>
    <t>AW00011097</t>
  </si>
  <si>
    <t>wO5AAUEEHUeqidKRVKTZvA==</t>
  </si>
  <si>
    <t>474925f4-3872-4eb8-b482-f52c89db29a16262</t>
  </si>
  <si>
    <t>AW00011111</t>
  </si>
  <si>
    <t>nD3wV8nr2UihIGnvZdX0YQ==</t>
  </si>
  <si>
    <t>474925f4-3872-4eb8-b482-f52c89db29a16263</t>
  </si>
  <si>
    <t>AW00011112</t>
  </si>
  <si>
    <t>Cr4pHf7Myk2aSZvDlJECNA==</t>
  </si>
  <si>
    <t>474925f4-3872-4eb8-b482-f52c89db29a16264</t>
  </si>
  <si>
    <t>AW00011361</t>
  </si>
  <si>
    <t>0iLi4wfMMUWzXPSBdphgYg==</t>
  </si>
  <si>
    <t>474925f4-3872-4eb8-b482-f52c89db29a16265</t>
  </si>
  <si>
    <t>AW00011909</t>
  </si>
  <si>
    <t>TEcNXvgZVkuAKZ8FUAXhkA==</t>
  </si>
  <si>
    <t>474925f4-3872-4eb8-b482-f52c89db29a16266</t>
  </si>
  <si>
    <t>AW00012243</t>
  </si>
  <si>
    <t>gmu/aPoiT02ZEDdKkTSjfw==</t>
  </si>
  <si>
    <t>474925f4-3872-4eb8-b482-f52c89db29a16267</t>
  </si>
  <si>
    <t>AW00012371</t>
  </si>
  <si>
    <t>GQ2EGDg17kmlpZn8p5qaew==</t>
  </si>
  <si>
    <t>474925f4-3872-4eb8-b482-f52c89db29a16268</t>
  </si>
  <si>
    <t>AW00012686</t>
  </si>
  <si>
    <t>NaEJKLu1wEGXKsvggNcLzg==</t>
  </si>
  <si>
    <t>474925f4-3872-4eb8-b482-f52c89db29a16269</t>
  </si>
  <si>
    <t>AW00013026</t>
  </si>
  <si>
    <t>IU9IVnOHTEeCP/hSR3t9cw==</t>
  </si>
  <si>
    <t>474925f4-3872-4eb8-b482-f52c89db29a16270</t>
  </si>
  <si>
    <t>AW00013103</t>
  </si>
  <si>
    <t>LMXoM6v/FEO59D9ulVulNw==</t>
  </si>
  <si>
    <t>474925f4-3872-4eb8-b482-f52c89db29a16271</t>
  </si>
  <si>
    <t>AW00013134</t>
  </si>
  <si>
    <t>G+npkyVWbkmEA/74yZNRnA==</t>
  </si>
  <si>
    <t>474925f4-3872-4eb8-b482-f52c89db29a16272</t>
  </si>
  <si>
    <t>AW00013521</t>
  </si>
  <si>
    <t>5oaccJ4YFEWHqLG9R+mclw==</t>
  </si>
  <si>
    <t>474925f4-3872-4eb8-b482-f52c89db29a16273</t>
  </si>
  <si>
    <t>AW00013622</t>
  </si>
  <si>
    <t>oFUgjxvwjEC+eiVOBoW6MA==</t>
  </si>
  <si>
    <t>474925f4-3872-4eb8-b482-f52c89db29a16274</t>
  </si>
  <si>
    <t>AW00013628</t>
  </si>
  <si>
    <t>ExU66xkMsEGGVSITvoUW5w==</t>
  </si>
  <si>
    <t>474925f4-3872-4eb8-b482-f52c89db29a16275</t>
  </si>
  <si>
    <t>AW00013669</t>
  </si>
  <si>
    <t>eJuFokBcnEyY4oAlP5sq2g==</t>
  </si>
  <si>
    <t>474925f4-3872-4eb8-b482-f52c89db29a16276</t>
  </si>
  <si>
    <t>AW00013959</t>
  </si>
  <si>
    <t>WclBHVXYa0m9J/5t5HjuBg==</t>
  </si>
  <si>
    <t>474925f4-3872-4eb8-b482-f52c89db29a16277</t>
  </si>
  <si>
    <t>AW00014133</t>
  </si>
  <si>
    <t>vNUeAdxzTUKs8iNwyzdRGg==</t>
  </si>
  <si>
    <t>474925f4-3872-4eb8-b482-f52c89db29a16278</t>
  </si>
  <si>
    <t>AW00014263</t>
  </si>
  <si>
    <t>VzL6w4YsYkuVFJJrpbCErg==</t>
  </si>
  <si>
    <t>474925f4-3872-4eb8-b482-f52c89db29a16279</t>
  </si>
  <si>
    <t>AW00014286</t>
  </si>
  <si>
    <t>zdAy5BO/1UGJipoMh3I7fQ==</t>
  </si>
  <si>
    <t>474925f4-3872-4eb8-b482-f52c89db29a16280</t>
  </si>
  <si>
    <t>AW00015151</t>
  </si>
  <si>
    <t>iI/x+XR0WUiERMan+SD9bw==</t>
  </si>
  <si>
    <t>474925f4-3872-4eb8-b482-f52c89db29a16281</t>
  </si>
  <si>
    <t>AW00015437</t>
  </si>
  <si>
    <t>a/CSNjYGdECYaBvMBC2+vw==</t>
  </si>
  <si>
    <t>474925f4-3872-4eb8-b482-f52c89db29a16282</t>
  </si>
  <si>
    <t>AW00015735</t>
  </si>
  <si>
    <t>PNXCed1hg0uuAYZo/i2epg==</t>
  </si>
  <si>
    <t>474925f4-3872-4eb8-b482-f52c89db29a16283</t>
  </si>
  <si>
    <t>AW00015810</t>
  </si>
  <si>
    <t>E06Z6couukWk/hro8nMyjw==</t>
  </si>
  <si>
    <t>474925f4-3872-4eb8-b482-f52c89db29a16284</t>
  </si>
  <si>
    <t>AW00016524</t>
  </si>
  <si>
    <t>Ph8A7EDruEO37XB/K5MyTQ==</t>
  </si>
  <si>
    <t>474925f4-3872-4eb8-b482-f52c89db29a16285</t>
  </si>
  <si>
    <t>AW00016634</t>
  </si>
  <si>
    <t>YzjbEyqWv0qywEbO+BCr6A==</t>
  </si>
  <si>
    <t>474925f4-3872-4eb8-b482-f52c89db29a16286</t>
  </si>
  <si>
    <t>AW00016675</t>
  </si>
  <si>
    <t>0Z9r11dyP0qVUMDu1IDlQA==</t>
  </si>
  <si>
    <t>474925f4-3872-4eb8-b482-f52c89db29a16287</t>
  </si>
  <si>
    <t>AW00017062</t>
  </si>
  <si>
    <t>/UHPwHdmwku5dDshjR81+g==</t>
  </si>
  <si>
    <t>474925f4-3872-4eb8-b482-f52c89db29a16288</t>
  </si>
  <si>
    <t>AW00017293</t>
  </si>
  <si>
    <t>9paCBGpKuU2vCgQm1+S9eA==</t>
  </si>
  <si>
    <t>474925f4-3872-4eb8-b482-f52c89db29a16289</t>
  </si>
  <si>
    <t>AW00017304</t>
  </si>
  <si>
    <t>72u7cVSEa0+wb5LiSTFoWg==</t>
  </si>
  <si>
    <t>474925f4-3872-4eb8-b482-f52c89db29a16290</t>
  </si>
  <si>
    <t>AW00017495</t>
  </si>
  <si>
    <t>q6wYFdo44Uq8V3Ujn+sRWg==</t>
  </si>
  <si>
    <t>474925f4-3872-4eb8-b482-f52c89db29a16291</t>
  </si>
  <si>
    <t>AW00017503</t>
  </si>
  <si>
    <t>pNoHeWED7UyNi8S84CU9/g==</t>
  </si>
  <si>
    <t>474925f4-3872-4eb8-b482-f52c89db29a16292</t>
  </si>
  <si>
    <t>AW00017736</t>
  </si>
  <si>
    <t>pJt8xKtInUSbF76IRMoS9A==</t>
  </si>
  <si>
    <t>474925f4-3872-4eb8-b482-f52c89db29a16293</t>
  </si>
  <si>
    <t>AW00017905</t>
  </si>
  <si>
    <t>zswNBqKBxkazikOf5Me76A==</t>
  </si>
  <si>
    <t>474925f4-3872-4eb8-b482-f52c89db29a16294</t>
  </si>
  <si>
    <t>AW00017915</t>
  </si>
  <si>
    <t>E47hRIHlIUeNCo1iwcAZJg==</t>
  </si>
  <si>
    <t>474925f4-3872-4eb8-b482-f52c89db29a16295</t>
  </si>
  <si>
    <t>AW00018284</t>
  </si>
  <si>
    <t>TRe+7rayQ0q1iAmx27keVw==</t>
  </si>
  <si>
    <t>474925f4-3872-4eb8-b482-f52c89db29a16296</t>
  </si>
  <si>
    <t>AW00018701</t>
  </si>
  <si>
    <t>md3YkLsgXECsY8H7bD6SaQ==</t>
  </si>
  <si>
    <t>474925f4-3872-4eb8-b482-f52c89db29a16297</t>
  </si>
  <si>
    <t>AW00018732</t>
  </si>
  <si>
    <t>eBf/JRl7dUOJwmY+mlAjog==</t>
  </si>
  <si>
    <t>474925f4-3872-4eb8-b482-f52c89db29a16298</t>
  </si>
  <si>
    <t>AW00018931</t>
  </si>
  <si>
    <t>9N4/mzJz4kS3+7wziWlPHQ==</t>
  </si>
  <si>
    <t>474925f4-3872-4eb8-b482-f52c89db29a16299</t>
  </si>
  <si>
    <t>AW00019603</t>
  </si>
  <si>
    <t>y7LH66s+bU+WGwNwe4RiPg==</t>
  </si>
  <si>
    <t>474925f4-3872-4eb8-b482-f52c89db29a16300</t>
  </si>
  <si>
    <t>AW00019616</t>
  </si>
  <si>
    <t>tR0RwQYVjUedTkenvU/d2w==</t>
  </si>
  <si>
    <t>474925f4-3872-4eb8-b482-f52c89db29a16301</t>
  </si>
  <si>
    <t>AW00020231</t>
  </si>
  <si>
    <t>lav2vcJWm0+0cwbZyLm3ew==</t>
  </si>
  <si>
    <t>474925f4-3872-4eb8-b482-f52c89db29a16302</t>
  </si>
  <si>
    <t>AW00020282</t>
  </si>
  <si>
    <t>goHTClymzEWFJHbeDFNAaQ==</t>
  </si>
  <si>
    <t>474925f4-3872-4eb8-b482-f52c89db29a16303</t>
  </si>
  <si>
    <t>AW00020423</t>
  </si>
  <si>
    <t>5GmQv97ejUinQ8Bdzaku+Q==</t>
  </si>
  <si>
    <t>474925f4-3872-4eb8-b482-f52c89db29a16304</t>
  </si>
  <si>
    <t>AW00020451</t>
  </si>
  <si>
    <t>c1Lqk01kxEOLJ96LE0ptXw==</t>
  </si>
  <si>
    <t>474925f4-3872-4eb8-b482-f52c89db29a16305</t>
  </si>
  <si>
    <t>AW00020627</t>
  </si>
  <si>
    <t>S3gLgqDJuUWLYLBilo7trw==</t>
  </si>
  <si>
    <t>474925f4-3872-4eb8-b482-f52c89db29a16306</t>
  </si>
  <si>
    <t>AW00021169</t>
  </si>
  <si>
    <t>iM9KmvBCIkuIKW0Ce5xqdQ==</t>
  </si>
  <si>
    <t>474925f4-3872-4eb8-b482-f52c89db29a16307</t>
  </si>
  <si>
    <t>AW00021198</t>
  </si>
  <si>
    <t>906SleZ6vESdHKvFb79RAg==</t>
  </si>
  <si>
    <t>474925f4-3872-4eb8-b482-f52c89db29a16308</t>
  </si>
  <si>
    <t>AW00021201</t>
  </si>
  <si>
    <t>EW43V5VffEacjQBjolt6YQ==</t>
  </si>
  <si>
    <t>474925f4-3872-4eb8-b482-f52c89db29a16309</t>
  </si>
  <si>
    <t>AW00021560</t>
  </si>
  <si>
    <t>vU+uTHcIM0eu4PgrloQFvg==</t>
  </si>
  <si>
    <t>474925f4-3872-4eb8-b482-f52c89db29a16310</t>
  </si>
  <si>
    <t>AW00021943</t>
  </si>
  <si>
    <t>ovz2lC7JnEq9LVD1J7MpjQ==</t>
  </si>
  <si>
    <t>474925f4-3872-4eb8-b482-f52c89db29a16311</t>
  </si>
  <si>
    <t>AW00021955</t>
  </si>
  <si>
    <t>HRjeBFrqfkuKJhdUrTjPgw==</t>
  </si>
  <si>
    <t>474925f4-3872-4eb8-b482-f52c89db29a16312</t>
  </si>
  <si>
    <t>AW00022200</t>
  </si>
  <si>
    <t>Li+yJ0hG5k+O7ZIzYazs+w==</t>
  </si>
  <si>
    <t>474925f4-3872-4eb8-b482-f52c89db29a16313</t>
  </si>
  <si>
    <t>AW00022917</t>
  </si>
  <si>
    <t>9QA/vTFLskefMgd5wbKwFQ==</t>
  </si>
  <si>
    <t>474925f4-3872-4eb8-b482-f52c89db29a16314</t>
  </si>
  <si>
    <t>AW00022962</t>
  </si>
  <si>
    <t>TMjI4qjZ7UG8YRE+tgfleA==</t>
  </si>
  <si>
    <t>474925f4-3872-4eb8-b482-f52c89db29a16315</t>
  </si>
  <si>
    <t>AW00022966</t>
  </si>
  <si>
    <t>+MFoYKw0Uken07KVsjWksw==</t>
  </si>
  <si>
    <t>474925f4-3872-4eb8-b482-f52c89db29a16316</t>
  </si>
  <si>
    <t>AW00023998</t>
  </si>
  <si>
    <t>XUr5j73LaE65TpINHh2eeA==</t>
  </si>
  <si>
    <t>474925f4-3872-4eb8-b482-f52c89db29a16317</t>
  </si>
  <si>
    <t>AW00024270</t>
  </si>
  <si>
    <t>203GOgCMB0WthT/Q3JFlVg==</t>
  </si>
  <si>
    <t>474925f4-3872-4eb8-b482-f52c89db29a16318</t>
  </si>
  <si>
    <t>AW00024911</t>
  </si>
  <si>
    <t>nyaGv0FfsUij6Fk7b/QgHw==</t>
  </si>
  <si>
    <t>474925f4-3872-4eb8-b482-f52c89db29a16319</t>
  </si>
  <si>
    <t>AW00026375</t>
  </si>
  <si>
    <t>cNQ9NLt4BUmQ8bkrkiDNPg==</t>
  </si>
  <si>
    <t>474925f4-3872-4eb8-b482-f52c89db29a16320</t>
  </si>
  <si>
    <t>AW00026590</t>
  </si>
  <si>
    <t>qMU0dC5myk6qM6EC5kPt2w==</t>
  </si>
  <si>
    <t>474925f4-3872-4eb8-b482-f52c89db29a16321</t>
  </si>
  <si>
    <t>AW00026754</t>
  </si>
  <si>
    <t>mp+0RO4a5k6KDMeg1p7Rmg==</t>
  </si>
  <si>
    <t>474925f4-3872-4eb8-b482-f52c89db29a16322</t>
  </si>
  <si>
    <t>AW00026755</t>
  </si>
  <si>
    <t>n3eRX06HD0eTmnbZcy7b7g==</t>
  </si>
  <si>
    <t>474925f4-3872-4eb8-b482-f52c89db29a16323</t>
  </si>
  <si>
    <t>AW00026919</t>
  </si>
  <si>
    <t>uMp9CRYH9USV//C3QaWHEw==</t>
  </si>
  <si>
    <t>474925f4-3872-4eb8-b482-f52c89db29a16324</t>
  </si>
  <si>
    <t>AW00027470</t>
  </si>
  <si>
    <t>uFBVllcB30CkqzcW0K/cjQ==</t>
  </si>
  <si>
    <t>474925f4-3872-4eb8-b482-f52c89db29a16325</t>
  </si>
  <si>
    <t>AW00027493</t>
  </si>
  <si>
    <t>KYGml3k4q0OIAjv3gyGfOQ==</t>
  </si>
  <si>
    <t>474925f4-3872-4eb8-b482-f52c89db29a16326</t>
  </si>
  <si>
    <t>AW00027514</t>
  </si>
  <si>
    <t>qksIalT1C0iunxXxAX562g==</t>
  </si>
  <si>
    <t>474925f4-3872-4eb8-b482-f52c89db29a16327</t>
  </si>
  <si>
    <t>AW00027694</t>
  </si>
  <si>
    <t>+9xHecg+Mk6U2eGgb3FleA==</t>
  </si>
  <si>
    <t>474925f4-3872-4eb8-b482-f52c89db29a16328</t>
  </si>
  <si>
    <t>AW00027721</t>
  </si>
  <si>
    <t>PlQxoaXd40WOG0YqDEZ7SA==</t>
  </si>
  <si>
    <t>474925f4-3872-4eb8-b482-f52c89db29a16329</t>
  </si>
  <si>
    <t>AW00027984</t>
  </si>
  <si>
    <t>KsZVDvCvkUK23yVFmhj8tQ==</t>
  </si>
  <si>
    <t>474925f4-3872-4eb8-b482-f52c89db29a16330</t>
  </si>
  <si>
    <t>AW00028091</t>
  </si>
  <si>
    <t>rpJeSAy1dk6nQ60aZDmLxQ==</t>
  </si>
  <si>
    <t>474925f4-3872-4eb8-b482-f52c89db29a16331</t>
  </si>
  <si>
    <t>AW00028133</t>
  </si>
  <si>
    <t>95iUrCyAKku64AFa13vbhQ==</t>
  </si>
  <si>
    <t>474925f4-3872-4eb8-b482-f52c89db29a16332</t>
  </si>
  <si>
    <t>AW00028304</t>
  </si>
  <si>
    <t>JzJ1qZ70wEm33rhER61PTg==</t>
  </si>
  <si>
    <t>474925f4-3872-4eb8-b482-f52c89db29a16333</t>
  </si>
  <si>
    <t>AW00028309</t>
  </si>
  <si>
    <t>3ULp3KdFwkmz7jdtQio04A==</t>
  </si>
  <si>
    <t>474925f4-3872-4eb8-b482-f52c89db29a16334</t>
  </si>
  <si>
    <t>AW00011110</t>
  </si>
  <si>
    <t>jjWy9yyibkyWdhtJvHlQXQ==</t>
  </si>
  <si>
    <t>474925f4-3872-4eb8-b482-f52c89db29a16335</t>
  </si>
  <si>
    <t>AW00011134</t>
  </si>
  <si>
    <t>eLxdWTati0K90Lzck7T9/g==</t>
  </si>
  <si>
    <t>474925f4-3872-4eb8-b482-f52c89db29a16336</t>
  </si>
  <si>
    <t>AW00012005</t>
  </si>
  <si>
    <t>TMQi1veefEmZxTw8BZWmlw==</t>
  </si>
  <si>
    <t>474925f4-3872-4eb8-b482-f52c89db29a16337</t>
  </si>
  <si>
    <t>AW00013037</t>
  </si>
  <si>
    <t>U6hpANZcBEmaUn0zqlGTQA==</t>
  </si>
  <si>
    <t>474925f4-3872-4eb8-b482-f52c89db29a16338</t>
  </si>
  <si>
    <t>AW00013112</t>
  </si>
  <si>
    <t>52bLgm3aN0e7NzjnuYGtkA==</t>
  </si>
  <si>
    <t>474925f4-3872-4eb8-b482-f52c89db29a16339</t>
  </si>
  <si>
    <t>AW00013963</t>
  </si>
  <si>
    <t>OCcmXthN9E+aeAK1FHHn1A==</t>
  </si>
  <si>
    <t>474925f4-3872-4eb8-b482-f52c89db29a16340</t>
  </si>
  <si>
    <t>AW00014062</t>
  </si>
  <si>
    <t>jzrb+nWOa0KQOagJ1FFAhA==</t>
  </si>
  <si>
    <t>474925f4-3872-4eb8-b482-f52c89db29a16341</t>
  </si>
  <si>
    <t>AW00014259</t>
  </si>
  <si>
    <t>oGIidxSx+0ePfuyIomXsvA==</t>
  </si>
  <si>
    <t>474925f4-3872-4eb8-b482-f52c89db29a16342</t>
  </si>
  <si>
    <t>AW00014261</t>
  </si>
  <si>
    <t>ZdXpFsO7vUaIhWIXwIiE6w==</t>
  </si>
  <si>
    <t>474925f4-3872-4eb8-b482-f52c89db29a16343</t>
  </si>
  <si>
    <t>AW00014326</t>
  </si>
  <si>
    <t>GOoJZ2RE8k6qakpbtRaLSw==</t>
  </si>
  <si>
    <t>474925f4-3872-4eb8-b482-f52c89db29a16344</t>
  </si>
  <si>
    <t>AW00015219</t>
  </si>
  <si>
    <t>lFgFxnCZnkuiTeY5axOqlQ==</t>
  </si>
  <si>
    <t>474925f4-3872-4eb8-b482-f52c89db29a16345</t>
  </si>
  <si>
    <t>AW00015647</t>
  </si>
  <si>
    <t>XRG7JFs650utIIO5o8WpSA==</t>
  </si>
  <si>
    <t>474925f4-3872-4eb8-b482-f52c89db29a16346</t>
  </si>
  <si>
    <t>AW00015809</t>
  </si>
  <si>
    <t>o4QiDiHNfUeclHUlisp6zw==</t>
  </si>
  <si>
    <t>474925f4-3872-4eb8-b482-f52c89db29a16347</t>
  </si>
  <si>
    <t>AW00016624</t>
  </si>
  <si>
    <t>jc0XgWKhYkyJ6VdisjHPAA==</t>
  </si>
  <si>
    <t>474925f4-3872-4eb8-b482-f52c89db29a16348</t>
  </si>
  <si>
    <t>AW00017067</t>
  </si>
  <si>
    <t>gDJYblcys02AqXMHvxd6tA==</t>
  </si>
  <si>
    <t>474925f4-3872-4eb8-b482-f52c89db29a16349</t>
  </si>
  <si>
    <t>AW00017294</t>
  </si>
  <si>
    <t>w4oFv71qyEW41ffNpIDKwQ==</t>
  </si>
  <si>
    <t>474925f4-3872-4eb8-b482-f52c89db29a16350</t>
  </si>
  <si>
    <t>AW00018191</t>
  </si>
  <si>
    <t>EnMIMQp7BU+bWTLqG0TIMw==</t>
  </si>
  <si>
    <t>474925f4-3872-4eb8-b482-f52c89db29a16351</t>
  </si>
  <si>
    <t>AW00018719</t>
  </si>
  <si>
    <t>Ev+FgoMh3ki34SNplaNaqw==</t>
  </si>
  <si>
    <t>474925f4-3872-4eb8-b482-f52c89db29a16352</t>
  </si>
  <si>
    <t>AW00018929</t>
  </si>
  <si>
    <t>LSRhesp+d0yI4HZorys3NA==</t>
  </si>
  <si>
    <t>474925f4-3872-4eb8-b482-f52c89db29a16353</t>
  </si>
  <si>
    <t>AW00019620</t>
  </si>
  <si>
    <t>RYQrvfHrdUKHkyFfYkPXZA==</t>
  </si>
  <si>
    <t>474925f4-3872-4eb8-b482-f52c89db29a16354</t>
  </si>
  <si>
    <t>AW00020237</t>
  </si>
  <si>
    <t>bZryS/KqO0O3TVRteLQg8g==</t>
  </si>
  <si>
    <t>474925f4-3872-4eb8-b482-f52c89db29a16355</t>
  </si>
  <si>
    <t>AW00020259</t>
  </si>
  <si>
    <t>gsYIX3fsKEmOlmkRKPUZOg==</t>
  </si>
  <si>
    <t>474925f4-3872-4eb8-b482-f52c89db29a16356</t>
  </si>
  <si>
    <t>AW00020447</t>
  </si>
  <si>
    <t>UNyCsAMwNU6DjeAtaJkLow==</t>
  </si>
  <si>
    <t>474925f4-3872-4eb8-b482-f52c89db29a16357</t>
  </si>
  <si>
    <t>AW00020607</t>
  </si>
  <si>
    <t>7MuJLsggHkaZA7s+IgqQww==</t>
  </si>
  <si>
    <t>474925f4-3872-4eb8-b482-f52c89db29a16358</t>
  </si>
  <si>
    <t>AW00020616</t>
  </si>
  <si>
    <t>Ml/o/DhPgk6mVOlMb8gPZg==</t>
  </si>
  <si>
    <t>474925f4-3872-4eb8-b482-f52c89db29a16359</t>
  </si>
  <si>
    <t>AW00021166</t>
  </si>
  <si>
    <t>NmtwTCYpVkaXj9CbYA2kdg==</t>
  </si>
  <si>
    <t>474925f4-3872-4eb8-b482-f52c89db29a16360</t>
  </si>
  <si>
    <t>AW00021195</t>
  </si>
  <si>
    <t>QRkiKMpIPUagvaRKOMH1BA==</t>
  </si>
  <si>
    <t>474925f4-3872-4eb8-b482-f52c89db29a16361</t>
  </si>
  <si>
    <t>AW00021223</t>
  </si>
  <si>
    <t>1zQgp+Q1LEGXhwq16jNZvw==</t>
  </si>
  <si>
    <t>474925f4-3872-4eb8-b482-f52c89db29a16362</t>
  </si>
  <si>
    <t>AW00021572</t>
  </si>
  <si>
    <t>zfRAXgdlOUKiNfi12NgPdQ==</t>
  </si>
  <si>
    <t>474925f4-3872-4eb8-b482-f52c89db29a16363</t>
  </si>
  <si>
    <t>AW00021979</t>
  </si>
  <si>
    <t>TGjmhZqPKUKG2dgp6vvdSQ==</t>
  </si>
  <si>
    <t>474925f4-3872-4eb8-b482-f52c89db29a16364</t>
  </si>
  <si>
    <t>AW00022004</t>
  </si>
  <si>
    <t>JUUOFxFGDE+YicZxmV9SwQ==</t>
  </si>
  <si>
    <t>474925f4-3872-4eb8-b482-f52c89db29a16365</t>
  </si>
  <si>
    <t>AW00022006</t>
  </si>
  <si>
    <t>e2URh5cOhku3BD0gWGiPbA==</t>
  </si>
  <si>
    <t>474925f4-3872-4eb8-b482-f52c89db29a16366</t>
  </si>
  <si>
    <t>AW00022572</t>
  </si>
  <si>
    <t>uXoND2bxqUubAL8J12muOw==</t>
  </si>
  <si>
    <t>474925f4-3872-4eb8-b482-f52c89db29a16367</t>
  </si>
  <si>
    <t>AW00022918</t>
  </si>
  <si>
    <t>nztWiAzuMkuvlgDcdM5llQ==</t>
  </si>
  <si>
    <t>474925f4-3872-4eb8-b482-f52c89db29a16368</t>
  </si>
  <si>
    <t>AW00022934</t>
  </si>
  <si>
    <t>hOwRKIdDSkCeuYl+HNb2XQ==</t>
  </si>
  <si>
    <t>474925f4-3872-4eb8-b482-f52c89db29a16369</t>
  </si>
  <si>
    <t>AW00023013</t>
  </si>
  <si>
    <t>AHXYe1nZSEmPvhv+vxAtbw==</t>
  </si>
  <si>
    <t>474925f4-3872-4eb8-b482-f52c89db29a16370</t>
  </si>
  <si>
    <t>AW00023117</t>
  </si>
  <si>
    <t>EbKsm+8cO0OS7frW9RmIHQ==</t>
  </si>
  <si>
    <t>474925f4-3872-4eb8-b482-f52c89db29a16371</t>
  </si>
  <si>
    <t>AW00023331</t>
  </si>
  <si>
    <t>ibBq0c17pkmYn0dvi/4LBg==</t>
  </si>
  <si>
    <t>474925f4-3872-4eb8-b482-f52c89db29a16372</t>
  </si>
  <si>
    <t>AW00023345</t>
  </si>
  <si>
    <t>wr19Lwtj1EmxUYaQJ06FPw==</t>
  </si>
  <si>
    <t>474925f4-3872-4eb8-b482-f52c89db29a16373</t>
  </si>
  <si>
    <t>AW00023573</t>
  </si>
  <si>
    <t>VF/BLC6QY0S2ZToZbODciA==</t>
  </si>
  <si>
    <t>474925f4-3872-4eb8-b482-f52c89db29a16374</t>
  </si>
  <si>
    <t>AW00023649</t>
  </si>
  <si>
    <t>Jrcd83Yw8EKC/j2cYUPM8g==</t>
  </si>
  <si>
    <t>474925f4-3872-4eb8-b482-f52c89db29a16375</t>
  </si>
  <si>
    <t>AW00024167</t>
  </si>
  <si>
    <t>hGkD5ZGBWkaP3LYYhJI0EQ==</t>
  </si>
  <si>
    <t>474925f4-3872-4eb8-b482-f52c89db29a16376</t>
  </si>
  <si>
    <t>AW00024364</t>
  </si>
  <si>
    <t>AhcdPhI710u57ixw9jcSZQ==</t>
  </si>
  <si>
    <t>474925f4-3872-4eb8-b482-f52c89db29a16377</t>
  </si>
  <si>
    <t>AW00024459</t>
  </si>
  <si>
    <t>KBj0KPdvBEKIQ4OwzLnhXg==</t>
  </si>
  <si>
    <t>474925f4-3872-4eb8-b482-f52c89db29a16378</t>
  </si>
  <si>
    <t>AW00024467</t>
  </si>
  <si>
    <t>xQ19g6w+c0yOzSl2qePXGg==</t>
  </si>
  <si>
    <t>474925f4-3872-4eb8-b482-f52c89db29a16379</t>
  </si>
  <si>
    <t>AW00024596</t>
  </si>
  <si>
    <t>GfWk0z/4qECf82Jc/cTCow==</t>
  </si>
  <si>
    <t>474925f4-3872-4eb8-b482-f52c89db29a16380</t>
  </si>
  <si>
    <t>AW00024603</t>
  </si>
  <si>
    <t>NsqiYAk+CUqIfoNMvRQ26g==</t>
  </si>
  <si>
    <t>474925f4-3872-4eb8-b482-f52c89db29a16381</t>
  </si>
  <si>
    <t>AW00025020</t>
  </si>
  <si>
    <t>9FBMHjZkh0S7j5HVp+eP1g==</t>
  </si>
  <si>
    <t>474925f4-3872-4eb8-b482-f52c89db29a16382</t>
  </si>
  <si>
    <t>AW00025119</t>
  </si>
  <si>
    <t>QhPJ64ilwUGzsZOTdzkzHw==</t>
  </si>
  <si>
    <t>474925f4-3872-4eb8-b482-f52c89db29a16383</t>
  </si>
  <si>
    <t>AW00025216</t>
  </si>
  <si>
    <t>2HvoBA3AmEStBD9HnvEfig==</t>
  </si>
  <si>
    <t>474925f4-3872-4eb8-b482-f52c89db29a16384</t>
  </si>
  <si>
    <t>AW00025229</t>
  </si>
  <si>
    <t>ZigpMKsrdkWybDjU6AnFNg==</t>
  </si>
  <si>
    <t>474925f4-3872-4eb8-b482-f52c89db29a16385</t>
  </si>
  <si>
    <t>AW00025231</t>
  </si>
  <si>
    <t>GrqMw+JFrk+ydKJVFiktFw==</t>
  </si>
  <si>
    <t>474925f4-3872-4eb8-b482-f52c89db29a16386</t>
  </si>
  <si>
    <t>AW00025822</t>
  </si>
  <si>
    <t>e8yatDKwE0WhIgh5rBXeHg==</t>
  </si>
  <si>
    <t>474925f4-3872-4eb8-b482-f52c89db29a16387</t>
  </si>
  <si>
    <t>AW00025923</t>
  </si>
  <si>
    <t>aj+KxFmoY0GGcJuSsRYkeA==</t>
  </si>
  <si>
    <t>474925f4-3872-4eb8-b482-f52c89db29a16388</t>
  </si>
  <si>
    <t>AW00026446</t>
  </si>
  <si>
    <t>QYZtsE0dCU+qynCvcVsVOg==</t>
  </si>
  <si>
    <t>474925f4-3872-4eb8-b482-f52c89db29a16389</t>
  </si>
  <si>
    <t>AW00026770</t>
  </si>
  <si>
    <t>PX8YozvVtkaAg4AxLwrxcg==</t>
  </si>
  <si>
    <t>474925f4-3872-4eb8-b482-f52c89db29a16390</t>
  </si>
  <si>
    <t>AW00027146</t>
  </si>
  <si>
    <t>1iAv47H8akS+r5mEBgmX8Q==</t>
  </si>
  <si>
    <t>474925f4-3872-4eb8-b482-f52c89db29a16391</t>
  </si>
  <si>
    <t>AW00027340</t>
  </si>
  <si>
    <t>zGTo7fnALUeZMVxWFJL1/Q==</t>
  </si>
  <si>
    <t>474925f4-3872-4eb8-b482-f52c89db29a16392</t>
  </si>
  <si>
    <t>AW00027365</t>
  </si>
  <si>
    <t>kY/L9r82kUinf0HP4HBwrA==</t>
  </si>
  <si>
    <t>474925f4-3872-4eb8-b482-f52c89db29a16393</t>
  </si>
  <si>
    <t>AW00027587</t>
  </si>
  <si>
    <t>UCfjS3jS5kKO+zOO7DX+aA==</t>
  </si>
  <si>
    <t>474925f4-3872-4eb8-b482-f52c89db29a16394</t>
  </si>
  <si>
    <t>AW00028115</t>
  </si>
  <si>
    <t>pYm0S87OZ0Kqe0qu9cTosA==</t>
  </si>
  <si>
    <t>474925f4-3872-4eb8-b482-f52c89db29a16395</t>
  </si>
  <si>
    <t>AW00028350</t>
  </si>
  <si>
    <t>iQC8Pt1f6UGmaVV2JFSICw==</t>
  </si>
  <si>
    <t>474925f4-3872-4eb8-b482-f52c89db29a16396</t>
  </si>
  <si>
    <t>AW00028721</t>
  </si>
  <si>
    <t>QUg1E24Pj0aPCI4t5/7Z9w==</t>
  </si>
  <si>
    <t>474925f4-3872-4eb8-b482-f52c89db29a16397</t>
  </si>
  <si>
    <t>AW00028922</t>
  </si>
  <si>
    <t>tX2oveAQgUSBkcM4mFKaKA==</t>
  </si>
  <si>
    <t>474925f4-3872-4eb8-b482-f52c89db29a16398</t>
  </si>
  <si>
    <t>AW00028959</t>
  </si>
  <si>
    <t>fjTs0uxurk+IK+958jQUjA==</t>
  </si>
  <si>
    <t>474925f4-3872-4eb8-b482-f52c89db29a16399</t>
  </si>
  <si>
    <t>AW00029088</t>
  </si>
  <si>
    <t>08MPtfLLkUuWMPJCS2Oxjg==</t>
  </si>
  <si>
    <t>474925f4-3872-4eb8-b482-f52c89db29a16400</t>
  </si>
  <si>
    <t>AW00029342</t>
  </si>
  <si>
    <t>iTUT4mpyukKFvHPSaURF7Q==</t>
  </si>
  <si>
    <t>474925f4-3872-4eb8-b482-f52c89db29a16401</t>
  </si>
  <si>
    <t>AW00011445</t>
  </si>
  <si>
    <t>/7epUVnmtECE2TAczrb5Wg==</t>
  </si>
  <si>
    <t>474925f4-3872-4eb8-b482-f52c89db29a16402</t>
  </si>
  <si>
    <t>AW00013001</t>
  </si>
  <si>
    <t>dlHeleS/v0+zWxhTmuKS6A==</t>
  </si>
  <si>
    <t>474925f4-3872-4eb8-b482-f52c89db29a16403</t>
  </si>
  <si>
    <t>AW00013005</t>
  </si>
  <si>
    <t>tCsve3VH2UGfrOCO8jycbQ==</t>
  </si>
  <si>
    <t>474925f4-3872-4eb8-b482-f52c89db29a16404</t>
  </si>
  <si>
    <t>AW00013018</t>
  </si>
  <si>
    <t>8tsfPD5/NkqiRIs9PB1xjQ==</t>
  </si>
  <si>
    <t>474925f4-3872-4eb8-b482-f52c89db29a16405</t>
  </si>
  <si>
    <t>AW00013041</t>
  </si>
  <si>
    <t>Mv/DL1NtrkGFokonhiu9lA==</t>
  </si>
  <si>
    <t>474925f4-3872-4eb8-b482-f52c89db29a16406</t>
  </si>
  <si>
    <t>AW00013050</t>
  </si>
  <si>
    <t>6cN4g7Fh2kmguC3Q6nOgKQ==</t>
  </si>
  <si>
    <t>474925f4-3872-4eb8-b482-f52c89db29a16407</t>
  </si>
  <si>
    <t>AW00013091</t>
  </si>
  <si>
    <t>PVs0Z7h08UOgj4MgchYngA==</t>
  </si>
  <si>
    <t>474925f4-3872-4eb8-b482-f52c89db29a16408</t>
  </si>
  <si>
    <t>AW00013972</t>
  </si>
  <si>
    <t>PZuCGiIXmECj1KJg9zGZZg==</t>
  </si>
  <si>
    <t>474925f4-3872-4eb8-b482-f52c89db29a16409</t>
  </si>
  <si>
    <t>AW00014015</t>
  </si>
  <si>
    <t>lN1qj/Uj0EuUAAs4Ru/yRQ==</t>
  </si>
  <si>
    <t>474925f4-3872-4eb8-b482-f52c89db29a16410</t>
  </si>
  <si>
    <t>AW00014064</t>
  </si>
  <si>
    <t>SXLvi3LOqk+nAULV5J+ZMA==</t>
  </si>
  <si>
    <t>474925f4-3872-4eb8-b482-f52c89db29a16411</t>
  </si>
  <si>
    <t>AW00014315</t>
  </si>
  <si>
    <t>sINafFsq/kmBUDm3iV6JWg==</t>
  </si>
  <si>
    <t>474925f4-3872-4eb8-b482-f52c89db29a16412</t>
  </si>
  <si>
    <t>AW00015149</t>
  </si>
  <si>
    <t>tb2kceJS4ECTjCO+cNAN5g==</t>
  </si>
  <si>
    <t>474925f4-3872-4eb8-b482-f52c89db29a16413</t>
  </si>
  <si>
    <t>AW00015181</t>
  </si>
  <si>
    <t>zzwOwtpY2EGEfuy/ZYNBGg==</t>
  </si>
  <si>
    <t>474925f4-3872-4eb8-b482-f52c89db29a16414</t>
  </si>
  <si>
    <t>AW00015719</t>
  </si>
  <si>
    <t>oNbPdYygUU637DKO/KX5sQ==</t>
  </si>
  <si>
    <t>474925f4-3872-4eb8-b482-f52c89db29a16415</t>
  </si>
  <si>
    <t>AW00015796</t>
  </si>
  <si>
    <t>F0ox8CmXaEam9oAogA8s/g==</t>
  </si>
  <si>
    <t>474925f4-3872-4eb8-b482-f52c89db29a16416</t>
  </si>
  <si>
    <t>AW00016178</t>
  </si>
  <si>
    <t>TLoJj+dC7ESVVxkBldgyEQ==</t>
  </si>
  <si>
    <t>474925f4-3872-4eb8-b482-f52c89db29a16417</t>
  </si>
  <si>
    <t>AW00016527</t>
  </si>
  <si>
    <t>dND5H4nqXkqeiFDrUIen5A==</t>
  </si>
  <si>
    <t>474925f4-3872-4eb8-b482-f52c89db29a16418</t>
  </si>
  <si>
    <t>AW00016680</t>
  </si>
  <si>
    <t>PkqJzK+N0UO+y1JN0945rg==</t>
  </si>
  <si>
    <t>474925f4-3872-4eb8-b482-f52c89db29a16419</t>
  </si>
  <si>
    <t>AW00016682</t>
  </si>
  <si>
    <t>8x4DJRvYc0uQIGng6bDA8w==</t>
  </si>
  <si>
    <t>474925f4-3872-4eb8-b482-f52c89db29a16420</t>
  </si>
  <si>
    <t>AW00016729</t>
  </si>
  <si>
    <t>nWd7JYuTjUG/0GLCB9nJrg==</t>
  </si>
  <si>
    <t>474925f4-3872-4eb8-b482-f52c89db29a16421</t>
  </si>
  <si>
    <t>AW00017052</t>
  </si>
  <si>
    <t>DY0pSYr27UKAZYuiPSXn4A==</t>
  </si>
  <si>
    <t>474925f4-3872-4eb8-b482-f52c89db29a16422</t>
  </si>
  <si>
    <t>AW00017241</t>
  </si>
  <si>
    <t>ppL7sp/XPUGwawzffcBTBw==</t>
  </si>
  <si>
    <t>474925f4-3872-4eb8-b482-f52c89db29a16423</t>
  </si>
  <si>
    <t>AW00017244</t>
  </si>
  <si>
    <t>6wBsJdtNOEq4/5FJSq65Fw==</t>
  </si>
  <si>
    <t>474925f4-3872-4eb8-b482-f52c89db29a16424</t>
  </si>
  <si>
    <t>AW00017280</t>
  </si>
  <si>
    <t>Elk4CwNjvEqVHyVPE3NmnQ==</t>
  </si>
  <si>
    <t>474925f4-3872-4eb8-b482-f52c89db29a16425</t>
  </si>
  <si>
    <t>AW00017522</t>
  </si>
  <si>
    <t>Fbw3rmuTj0uSz10uXDFPUg==</t>
  </si>
  <si>
    <t>474925f4-3872-4eb8-b482-f52c89db29a16426</t>
  </si>
  <si>
    <t>AW00018450</t>
  </si>
  <si>
    <t>raIV6z3g2k20ufdqfBvkTw==</t>
  </si>
  <si>
    <t>474925f4-3872-4eb8-b482-f52c89db29a16427</t>
  </si>
  <si>
    <t>AW00018710</t>
  </si>
  <si>
    <t>vV+alnMEQ0uGrf5Q0tYcmA==</t>
  </si>
  <si>
    <t>474925f4-3872-4eb8-b482-f52c89db29a16428</t>
  </si>
  <si>
    <t>AW00018898</t>
  </si>
  <si>
    <t>ZERQyku4okqvWTDj8wumUw==</t>
  </si>
  <si>
    <t>474925f4-3872-4eb8-b482-f52c89db29a16429</t>
  </si>
  <si>
    <t>AW00019086</t>
  </si>
  <si>
    <t>bGiacD41FUmlI8HCLPtR2g==</t>
  </si>
  <si>
    <t>474925f4-3872-4eb8-b482-f52c89db29a16430</t>
  </si>
  <si>
    <t>AW00019561</t>
  </si>
  <si>
    <t>Amvm01ydmEWJzz5fTzqpfg==</t>
  </si>
  <si>
    <t>474925f4-3872-4eb8-b482-f52c89db29a16431</t>
  </si>
  <si>
    <t>AW00019577</t>
  </si>
  <si>
    <t>9fFPhzcGcUqe81iEn6qKog==</t>
  </si>
  <si>
    <t>474925f4-3872-4eb8-b482-f52c89db29a16432</t>
  </si>
  <si>
    <t>AW00019667</t>
  </si>
  <si>
    <t>2nxwwBK+NEug3k4LuJYELw==</t>
  </si>
  <si>
    <t>474925f4-3872-4eb8-b482-f52c89db29a16433</t>
  </si>
  <si>
    <t>AW00020232</t>
  </si>
  <si>
    <t>ixRNHCgSB0uFFNWN3CpTsw==</t>
  </si>
  <si>
    <t>474925f4-3872-4eb8-b482-f52c89db29a16434</t>
  </si>
  <si>
    <t>AW00020261</t>
  </si>
  <si>
    <t>C359OcPqnk+WTvVgyIbPcw==</t>
  </si>
  <si>
    <t>474925f4-3872-4eb8-b482-f52c89db29a16435</t>
  </si>
  <si>
    <t>AW00020309</t>
  </si>
  <si>
    <t>4ZboVKLB40Kbd4kQzD5Deg==</t>
  </si>
  <si>
    <t>474925f4-3872-4eb8-b482-f52c89db29a16436</t>
  </si>
  <si>
    <t>AW00021561</t>
  </si>
  <si>
    <t>I6ZJsFVWTkmyM4QDBbTW8Q==</t>
  </si>
  <si>
    <t>474925f4-3872-4eb8-b482-f52c89db29a16437</t>
  </si>
  <si>
    <t>AW00021563</t>
  </si>
  <si>
    <t>2RODM6RbEEKH63g26OYuqg==</t>
  </si>
  <si>
    <t>474925f4-3872-4eb8-b482-f52c89db29a16438</t>
  </si>
  <si>
    <t>AW00022032</t>
  </si>
  <si>
    <t>R1pwio+KX0S/Qa6XB0vy6A==</t>
  </si>
  <si>
    <t>474925f4-3872-4eb8-b482-f52c89db29a16439</t>
  </si>
  <si>
    <t>AW00022193</t>
  </si>
  <si>
    <t>f4EVNGe41U6i1oiOuq6RSA==</t>
  </si>
  <si>
    <t>474925f4-3872-4eb8-b482-f52c89db29a16440</t>
  </si>
  <si>
    <t>AW00022202</t>
  </si>
  <si>
    <t>YEgo+2wUG0e0+NNPlED0NQ==</t>
  </si>
  <si>
    <t>474925f4-3872-4eb8-b482-f52c89db29a16441</t>
  </si>
  <si>
    <t>AW00022574</t>
  </si>
  <si>
    <t>SoQ89knhCUWuGtZ7qESVYw==</t>
  </si>
  <si>
    <t>474925f4-3872-4eb8-b482-f52c89db29a16442</t>
  </si>
  <si>
    <t>AW00022939</t>
  </si>
  <si>
    <t>pPucQmka4k6tFHgahHmbyA==</t>
  </si>
  <si>
    <t>474925f4-3872-4eb8-b482-f52c89db29a16443</t>
  </si>
  <si>
    <t>AW00022947</t>
  </si>
  <si>
    <t>UH/vpTf5lU6hIbI5oifZig==</t>
  </si>
  <si>
    <t>474925f4-3872-4eb8-b482-f52c89db29a16444</t>
  </si>
  <si>
    <t>AW00022960</t>
  </si>
  <si>
    <t>I2DUtcjuUUKOkvVzbt6kfA==</t>
  </si>
  <si>
    <t>474925f4-3872-4eb8-b482-f52c89db29a16445</t>
  </si>
  <si>
    <t>AW00023012</t>
  </si>
  <si>
    <t>Uk37mSVJEUy3GBy7xwrWxQ==</t>
  </si>
  <si>
    <t>474925f4-3872-4eb8-b482-f52c89db29a16446</t>
  </si>
  <si>
    <t>AW00024228</t>
  </si>
  <si>
    <t>EkR4nwSoYUex/KWdT9gz+Q==</t>
  </si>
  <si>
    <t>474925f4-3872-4eb8-b482-f52c89db29a16447</t>
  </si>
  <si>
    <t>AW00024906</t>
  </si>
  <si>
    <t>cpllfMM7VUKotSPVYB+iAA==</t>
  </si>
  <si>
    <t>474925f4-3872-4eb8-b482-f52c89db29a16448</t>
  </si>
  <si>
    <t>AW00025241</t>
  </si>
  <si>
    <t>eYoQawb2JUKanuW6oJ/nxw==</t>
  </si>
  <si>
    <t>474925f4-3872-4eb8-b482-f52c89db29a16449</t>
  </si>
  <si>
    <t>AW00025829</t>
  </si>
  <si>
    <t>rQjxTmxV9EmMqsh38SpsOQ==</t>
  </si>
  <si>
    <t>474925f4-3872-4eb8-b482-f52c89db29a16450</t>
  </si>
  <si>
    <t>AW00026166</t>
  </si>
  <si>
    <t>8FrynPyDkky0x1NHEUTxJA==</t>
  </si>
  <si>
    <t>474925f4-3872-4eb8-b482-f52c89db29a16451</t>
  </si>
  <si>
    <t>AW00026167</t>
  </si>
  <si>
    <t>5eZHy/1loUu/NWEnx+ZQng==</t>
  </si>
  <si>
    <t>474925f4-3872-4eb8-b482-f52c89db29a16452</t>
  </si>
  <si>
    <t>AW00026591</t>
  </si>
  <si>
    <t>DExUh7NFbUyfMGlLXlHEpA==</t>
  </si>
  <si>
    <t>474925f4-3872-4eb8-b482-f52c89db29a16453</t>
  </si>
  <si>
    <t>AW00027369</t>
  </si>
  <si>
    <t>MczzHPCCq0mh2HBRh0SS2g==</t>
  </si>
  <si>
    <t>474925f4-3872-4eb8-b482-f52c89db29a16454</t>
  </si>
  <si>
    <t>AW00027717</t>
  </si>
  <si>
    <t>3VQICFEPOEiA1+VXD5Mw8A==</t>
  </si>
  <si>
    <t>474925f4-3872-4eb8-b482-f52c89db29a16455</t>
  </si>
  <si>
    <t>AW00028312</t>
  </si>
  <si>
    <t>55veZIelWUWVnE9X4dZhDA==</t>
  </si>
  <si>
    <t>474925f4-3872-4eb8-b482-f52c89db29a16456</t>
  </si>
  <si>
    <t>AW00028924</t>
  </si>
  <si>
    <t>8hxfWvhYTUWpT+93+AMHjQ==</t>
  </si>
  <si>
    <t>474925f4-3872-4eb8-b482-f52c89db29a16457</t>
  </si>
  <si>
    <t>AW00029190</t>
  </si>
  <si>
    <t>idDxqUAuAEmmfinCEMF+/w==</t>
  </si>
  <si>
    <t>474925f4-3872-4eb8-b482-f52c89db29a16458</t>
  </si>
  <si>
    <t>AW00012571</t>
  </si>
  <si>
    <t>Y0fEnIlMj0G+bo/GsMLm9g==</t>
  </si>
  <si>
    <t>474925f4-3872-4eb8-b482-f52c89db29a16459</t>
  </si>
  <si>
    <t>AW00012576</t>
  </si>
  <si>
    <t>BGWXF2kbl0uGz7GNCH8CDA==</t>
  </si>
  <si>
    <t>474925f4-3872-4eb8-b482-f52c89db29a16460</t>
  </si>
  <si>
    <t>AW00012692</t>
  </si>
  <si>
    <t>QaxSAhsinU2Ic3sr0oEoFA==</t>
  </si>
  <si>
    <t>474925f4-3872-4eb8-b482-f52c89db29a16461</t>
  </si>
  <si>
    <t>AW00013038</t>
  </si>
  <si>
    <t>lcOY7dZO6UWfmY9pUTcYBQ==</t>
  </si>
  <si>
    <t>474925f4-3872-4eb8-b482-f52c89db29a16462</t>
  </si>
  <si>
    <t>AW00013135</t>
  </si>
  <si>
    <t>BVHHxVF/Y0Cy6bKVeTeL2g==</t>
  </si>
  <si>
    <t>474925f4-3872-4eb8-b482-f52c89db29a16463</t>
  </si>
  <si>
    <t>AW00013137</t>
  </si>
  <si>
    <t>9bw1LVplOkGAhvzsq5aF8w==</t>
  </si>
  <si>
    <t>474925f4-3872-4eb8-b482-f52c89db29a16464</t>
  </si>
  <si>
    <t>AW00013525</t>
  </si>
  <si>
    <t>K5m2M7vFtEmJXUHJ9ZhgJA==</t>
  </si>
  <si>
    <t>474925f4-3872-4eb8-b482-f52c89db29a16465</t>
  </si>
  <si>
    <t>AW00013618</t>
  </si>
  <si>
    <t>D2X/5kS9jk+aKmEWrLLhxg==</t>
  </si>
  <si>
    <t>474925f4-3872-4eb8-b482-f52c89db29a16466</t>
  </si>
  <si>
    <t>AW00013631</t>
  </si>
  <si>
    <t>7TAHeEqNOkCAeeA3SuePdA==</t>
  </si>
  <si>
    <t>474925f4-3872-4eb8-b482-f52c89db29a16467</t>
  </si>
  <si>
    <t>AW00013636</t>
  </si>
  <si>
    <t>2xtl8Iia+USXVn5Mq8bUTg==</t>
  </si>
  <si>
    <t>474925f4-3872-4eb8-b482-f52c89db29a16468</t>
  </si>
  <si>
    <t>AW00013648</t>
  </si>
  <si>
    <t>g6vZneie0Uqt705VusT7XQ==</t>
  </si>
  <si>
    <t>474925f4-3872-4eb8-b482-f52c89db29a16469</t>
  </si>
  <si>
    <t>AW00014227</t>
  </si>
  <si>
    <t>eIVkwcIn4E6waz3GpUwCWQ==</t>
  </si>
  <si>
    <t>474925f4-3872-4eb8-b482-f52c89db29a16470</t>
  </si>
  <si>
    <t>AW00014302</t>
  </si>
  <si>
    <t>Cmu9zJdPj0Cfa2rJ4K8/1A==</t>
  </si>
  <si>
    <t>474925f4-3872-4eb8-b482-f52c89db29a16471</t>
  </si>
  <si>
    <t>AW00015037</t>
  </si>
  <si>
    <t>3zKDEdM1vkSyKNtbKIlZTQ==</t>
  </si>
  <si>
    <t>474925f4-3872-4eb8-b482-f52c89db29a16472</t>
  </si>
  <si>
    <t>AW00015266</t>
  </si>
  <si>
    <t>tpL9Il6OJECvNTw9g3jqMQ==</t>
  </si>
  <si>
    <t>474925f4-3872-4eb8-b482-f52c89db29a16473</t>
  </si>
  <si>
    <t>AW00015585</t>
  </si>
  <si>
    <t>nWeS868OTEKUa4GxzdsOHg==</t>
  </si>
  <si>
    <t>474925f4-3872-4eb8-b482-f52c89db29a16474</t>
  </si>
  <si>
    <t>AW00015726</t>
  </si>
  <si>
    <t>orkU9vQcB0q8LRzbTG3GTw==</t>
  </si>
  <si>
    <t>474925f4-3872-4eb8-b482-f52c89db29a16475</t>
  </si>
  <si>
    <t>AW00015733</t>
  </si>
  <si>
    <t>5RHWmVeOTEyAZTFQpxr2fA==</t>
  </si>
  <si>
    <t>474925f4-3872-4eb8-b482-f52c89db29a16476</t>
  </si>
  <si>
    <t>AW00015755</t>
  </si>
  <si>
    <t>Uz8/466rvEaPUxCa730dyQ==</t>
  </si>
  <si>
    <t>474925f4-3872-4eb8-b482-f52c89db29a16477</t>
  </si>
  <si>
    <t>AW00016161</t>
  </si>
  <si>
    <t>t7c8rhFBPUKUPlh8iqIIqA==</t>
  </si>
  <si>
    <t>474925f4-3872-4eb8-b482-f52c89db29a16478</t>
  </si>
  <si>
    <t>AW00016614</t>
  </si>
  <si>
    <t>XBi6ZxhPYUmce+VoJGeNdQ==</t>
  </si>
  <si>
    <t>474925f4-3872-4eb8-b482-f52c89db29a16479</t>
  </si>
  <si>
    <t>AW00016658</t>
  </si>
  <si>
    <t>WMTE8EzM/kqDrM2l2H7wiw==</t>
  </si>
  <si>
    <t>474925f4-3872-4eb8-b482-f52c89db29a16480</t>
  </si>
  <si>
    <t>AW00017231</t>
  </si>
  <si>
    <t>/AkBV6TKaU2lYV7mfxv8Yw==</t>
  </si>
  <si>
    <t>474925f4-3872-4eb8-b482-f52c89db29a16481</t>
  </si>
  <si>
    <t>AW00018213</t>
  </si>
  <si>
    <t>pR0q529DFU6fSQWvm5/gyQ==</t>
  </si>
  <si>
    <t>474925f4-3872-4eb8-b482-f52c89db29a16482</t>
  </si>
  <si>
    <t>AW00018270</t>
  </si>
  <si>
    <t>zjV2Wg2jYkqbzJDh/hBT2g==</t>
  </si>
  <si>
    <t>474925f4-3872-4eb8-b482-f52c89db29a16483</t>
  </si>
  <si>
    <t>AW00018695</t>
  </si>
  <si>
    <t>IvaekHlAVUiL6D7Hk5XgwQ==</t>
  </si>
  <si>
    <t>474925f4-3872-4eb8-b482-f52c89db29a16484</t>
  </si>
  <si>
    <t>AW00018697</t>
  </si>
  <si>
    <t>xENtsuvK4keWbPFweAcRbg==</t>
  </si>
  <si>
    <t>474925f4-3872-4eb8-b482-f52c89db29a16485</t>
  </si>
  <si>
    <t>AW00018713</t>
  </si>
  <si>
    <t>jEUcbjrEzES6yU0KVrNBig==</t>
  </si>
  <si>
    <t>474925f4-3872-4eb8-b482-f52c89db29a16486</t>
  </si>
  <si>
    <t>AW00018746</t>
  </si>
  <si>
    <t>iQeyfcZZ30OTdDHav8Et0A==</t>
  </si>
  <si>
    <t>474925f4-3872-4eb8-b482-f52c89db29a16487</t>
  </si>
  <si>
    <t>AW00019564</t>
  </si>
  <si>
    <t>kj3J3X+4RkC5mz2mNvYIHw==</t>
  </si>
  <si>
    <t>474925f4-3872-4eb8-b482-f52c89db29a16488</t>
  </si>
  <si>
    <t>AW00020404</t>
  </si>
  <si>
    <t>bXgbt9taLUqXpFEOzhfUeg==</t>
  </si>
  <si>
    <t>474925f4-3872-4eb8-b482-f52c89db29a16489</t>
  </si>
  <si>
    <t>AW00021257</t>
  </si>
  <si>
    <t>4mTl0LLptkCmz0fl0KgLsw==</t>
  </si>
  <si>
    <t>474925f4-3872-4eb8-b482-f52c89db29a16490</t>
  </si>
  <si>
    <t>AW00021362</t>
  </si>
  <si>
    <t>7d6Cwiocv0eU//97M8/ltg==</t>
  </si>
  <si>
    <t>474925f4-3872-4eb8-b482-f52c89db29a16491</t>
  </si>
  <si>
    <t>AW00021873</t>
  </si>
  <si>
    <t>+/TJD/B58k6ovaw3SB4Y7A==</t>
  </si>
  <si>
    <t>474925f4-3872-4eb8-b482-f52c89db29a16492</t>
  </si>
  <si>
    <t>AW00022844</t>
  </si>
  <si>
    <t>uPdXFVUVEkaPE13Q2tGUOg==</t>
  </si>
  <si>
    <t>474925f4-3872-4eb8-b482-f52c89db29a16493</t>
  </si>
  <si>
    <t>AW00022849</t>
  </si>
  <si>
    <t>tb5mWp+UQEO5tfcKwTeS8Q==</t>
  </si>
  <si>
    <t>474925f4-3872-4eb8-b482-f52c89db29a16494</t>
  </si>
  <si>
    <t>AW00022856</t>
  </si>
  <si>
    <t>jwTGuUSs0kiQSKBFj/lccA==</t>
  </si>
  <si>
    <t>474925f4-3872-4eb8-b482-f52c89db29a16495</t>
  </si>
  <si>
    <t>AW00022988</t>
  </si>
  <si>
    <t>KKMT8VbMlkCzkwpsW//i8Q==</t>
  </si>
  <si>
    <t>474925f4-3872-4eb8-b482-f52c89db29a16496</t>
  </si>
  <si>
    <t>AW00023314</t>
  </si>
  <si>
    <t>Pa29h4YFs0eysCi73AI7ag==</t>
  </si>
  <si>
    <t>474925f4-3872-4eb8-b482-f52c89db29a16497</t>
  </si>
  <si>
    <t>AW00023419</t>
  </si>
  <si>
    <t>3A34ORrFc0i7LcqylDQwng==</t>
  </si>
  <si>
    <t>474925f4-3872-4eb8-b482-f52c89db29a16498</t>
  </si>
  <si>
    <t>AW00023653</t>
  </si>
  <si>
    <t>yHCCjz7eL0abzNAb7+xlVQ==</t>
  </si>
  <si>
    <t>474925f4-3872-4eb8-b482-f52c89db29a16499</t>
  </si>
  <si>
    <t>AW00024273</t>
  </si>
  <si>
    <t>jCFmtkTrtUah8zQnPIQeHQ==</t>
  </si>
  <si>
    <t>474925f4-3872-4eb8-b482-f52c89db29a16500</t>
  </si>
  <si>
    <t>AW00025818</t>
  </si>
  <si>
    <t>CIPPYhKlfki1mGuKEAXjKQ==</t>
  </si>
  <si>
    <t>474925f4-3872-4eb8-b482-f52c89db29a16501</t>
  </si>
  <si>
    <t>AW00025958</t>
  </si>
  <si>
    <t>HJgWWvbJ1kq4ro29MzTBxw==</t>
  </si>
  <si>
    <t>474925f4-3872-4eb8-b482-f52c89db29a16502</t>
  </si>
  <si>
    <t>AW00026425</t>
  </si>
  <si>
    <t>asXN1hUnwUSqdPlDSYQj4A==</t>
  </si>
  <si>
    <t>474925f4-3872-4eb8-b482-f52c89db29a16503</t>
  </si>
  <si>
    <t>AW00027350</t>
  </si>
  <si>
    <t>YMepVB5X3UyJkNiY64kuxw==</t>
  </si>
  <si>
    <t>474925f4-3872-4eb8-b482-f52c89db29a16504</t>
  </si>
  <si>
    <t>AW00027733</t>
  </si>
  <si>
    <t>WF2xJB2hU0ShHksO+Z0FGg==</t>
  </si>
  <si>
    <t>474925f4-3872-4eb8-b482-f52c89db29a16505</t>
  </si>
  <si>
    <t>AW00027869</t>
  </si>
  <si>
    <t>VYSWoIj0EUiCQ/ydkY6Vsg==</t>
  </si>
  <si>
    <t>474925f4-3872-4eb8-b482-f52c89db29a16506</t>
  </si>
  <si>
    <t>AW00029062</t>
  </si>
  <si>
    <t>IYipMu6tREiUZnnsJwoMcw==</t>
  </si>
  <si>
    <t>474925f4-3872-4eb8-b482-f52c89db29a16507</t>
  </si>
  <si>
    <t>AW00029097</t>
  </si>
  <si>
    <t>DdFU6dscr0OXhMxbx++HpA==</t>
  </si>
  <si>
    <t>474925f4-3872-4eb8-b482-f52c89db29a16508</t>
  </si>
  <si>
    <t>AW00029115</t>
  </si>
  <si>
    <t>k5n+qNMQAkaDJC76KdYN3A==</t>
  </si>
  <si>
    <t>474925f4-3872-4eb8-b482-f52c89db29a16509</t>
  </si>
  <si>
    <t>AW00029459</t>
  </si>
  <si>
    <t>0u0xzAfzCkWg6y2iILIB9w==</t>
  </si>
  <si>
    <t>474925f4-3872-4eb8-b482-f52c89db29a16510</t>
  </si>
  <si>
    <t>AW00011054</t>
  </si>
  <si>
    <t>q2Koz58Fmka1xHkxbrsSqg==</t>
  </si>
  <si>
    <t>474925f4-3872-4eb8-b482-f52c89db29a16511</t>
  </si>
  <si>
    <t>AW00011452</t>
  </si>
  <si>
    <t>qQk+p0ib/E+Vw+xyIC7/3A==</t>
  </si>
  <si>
    <t>474925f4-3872-4eb8-b482-f52c89db29a16512</t>
  </si>
  <si>
    <t>AW00011458</t>
  </si>
  <si>
    <t>MCvYa79GdUaTEh1UnAsjrw==</t>
  </si>
  <si>
    <t>474925f4-3872-4eb8-b482-f52c89db29a16513</t>
  </si>
  <si>
    <t>AW00012671</t>
  </si>
  <si>
    <t>HWr5x2ge9k+/4Th3/N3ivw==</t>
  </si>
  <si>
    <t>474925f4-3872-4eb8-b482-f52c89db29a16514</t>
  </si>
  <si>
    <t>AW00012673</t>
  </si>
  <si>
    <t>INgp7rSpTk2dLu88CgtlZg==</t>
  </si>
  <si>
    <t>474925f4-3872-4eb8-b482-f52c89db29a16515</t>
  </si>
  <si>
    <t>AW00012705</t>
  </si>
  <si>
    <t>2DZaGJfe1EuPtpGCsTUJZQ==</t>
  </si>
  <si>
    <t>474925f4-3872-4eb8-b482-f52c89db29a16516</t>
  </si>
  <si>
    <t>AW00013113</t>
  </si>
  <si>
    <t>zQveoPM2/EOMMJWssrFy+Q==</t>
  </si>
  <si>
    <t>474925f4-3872-4eb8-b482-f52c89db29a16517</t>
  </si>
  <si>
    <t>AW00013119</t>
  </si>
  <si>
    <t>5i2aQrZfqki4sAV+7F4b9g==</t>
  </si>
  <si>
    <t>474925f4-3872-4eb8-b482-f52c89db29a16518</t>
  </si>
  <si>
    <t>AW00013642</t>
  </si>
  <si>
    <t>J0HqpxrBsESoP/fjfMz9ig==</t>
  </si>
  <si>
    <t>474925f4-3872-4eb8-b482-f52c89db29a16519</t>
  </si>
  <si>
    <t>AW00014012</t>
  </si>
  <si>
    <t>t6c0bSBWi0S5ZPmPntJ4Qg==</t>
  </si>
  <si>
    <t>474925f4-3872-4eb8-b482-f52c89db29a16520</t>
  </si>
  <si>
    <t>AW00014034</t>
  </si>
  <si>
    <t>Io5FUNDTiEOqY3hb/nc25g==</t>
  </si>
  <si>
    <t>474925f4-3872-4eb8-b482-f52c89db29a16521</t>
  </si>
  <si>
    <t>AW00014051</t>
  </si>
  <si>
    <t>CMu/xHSkWUWsWmOu0xKVCg==</t>
  </si>
  <si>
    <t>474925f4-3872-4eb8-b482-f52c89db29a16522</t>
  </si>
  <si>
    <t>AW00014103</t>
  </si>
  <si>
    <t>+CqMCEvuz0aLxW8SjtRulg==</t>
  </si>
  <si>
    <t>474925f4-3872-4eb8-b482-f52c89db29a16523</t>
  </si>
  <si>
    <t>AW00014312</t>
  </si>
  <si>
    <t>hNhWUkDHwEarwVTySGRqNg==</t>
  </si>
  <si>
    <t>474925f4-3872-4eb8-b482-f52c89db29a16524</t>
  </si>
  <si>
    <t>AW00015043</t>
  </si>
  <si>
    <t>GcK9kCZHVkGqtc+l19YTLQ==</t>
  </si>
  <si>
    <t>474925f4-3872-4eb8-b482-f52c89db29a16525</t>
  </si>
  <si>
    <t>AW00015121</t>
  </si>
  <si>
    <t>fxiPjbQPMkORG58dPem70g==</t>
  </si>
  <si>
    <t>474925f4-3872-4eb8-b482-f52c89db29a16526</t>
  </si>
  <si>
    <t>AW00015212</t>
  </si>
  <si>
    <t>AfAv06eX7EOsErKkKVgrcA==</t>
  </si>
  <si>
    <t>474925f4-3872-4eb8-b482-f52c89db29a16527</t>
  </si>
  <si>
    <t>AW00015261</t>
  </si>
  <si>
    <t>A2VnePQbw0iVkYLVb3AXbQ==</t>
  </si>
  <si>
    <t>474925f4-3872-4eb8-b482-f52c89db29a16528</t>
  </si>
  <si>
    <t>AW00015784</t>
  </si>
  <si>
    <t>30m/+2+skkC1XfenJBUsNg==</t>
  </si>
  <si>
    <t>474925f4-3872-4eb8-b482-f52c89db29a16529</t>
  </si>
  <si>
    <t>AW00015822</t>
  </si>
  <si>
    <t>JTzcDSrFLUuOejrRL4P3ew==</t>
  </si>
  <si>
    <t>474925f4-3872-4eb8-b482-f52c89db29a16530</t>
  </si>
  <si>
    <t>AW00016027</t>
  </si>
  <si>
    <t>+wEgxowJLEu6HzuPtgOEig==</t>
  </si>
  <si>
    <t>474925f4-3872-4eb8-b482-f52c89db29a16531</t>
  </si>
  <si>
    <t>AW00016523</t>
  </si>
  <si>
    <t>mVtwBe2IGEyKfiVoflHxbQ==</t>
  </si>
  <si>
    <t>474925f4-3872-4eb8-b482-f52c89db29a16532</t>
  </si>
  <si>
    <t>AW00016625</t>
  </si>
  <si>
    <t>D2TrymhV7kqrFWH8nOXkig==</t>
  </si>
  <si>
    <t>474925f4-3872-4eb8-b482-f52c89db29a16533</t>
  </si>
  <si>
    <t>AW00016926</t>
  </si>
  <si>
    <t>PM2+dFH9SkOinHfxnBfwNw==</t>
  </si>
  <si>
    <t>474925f4-3872-4eb8-b482-f52c89db29a16534</t>
  </si>
  <si>
    <t>AW00017247</t>
  </si>
  <si>
    <t>0KZMT3PNc0Cbfqtg1TnGag==</t>
  </si>
  <si>
    <t>474925f4-3872-4eb8-b482-f52c89db29a16535</t>
  </si>
  <si>
    <t>AW00017287</t>
  </si>
  <si>
    <t>YDPykjRItES1eD0TF6G29Q==</t>
  </si>
  <si>
    <t>474925f4-3872-4eb8-b482-f52c89db29a16536</t>
  </si>
  <si>
    <t>AW00017305</t>
  </si>
  <si>
    <t>dBC/t9IO0k6VWpVVYXr2VQ==</t>
  </si>
  <si>
    <t>474925f4-3872-4eb8-b482-f52c89db29a16537</t>
  </si>
  <si>
    <t>AW00017316</t>
  </si>
  <si>
    <t>fj+FkzxRgk66QMJ7+BKTpg==</t>
  </si>
  <si>
    <t>474925f4-3872-4eb8-b482-f52c89db29a16538</t>
  </si>
  <si>
    <t>AW00017375</t>
  </si>
  <si>
    <t>6lo6akZ2gEaOL5a5lC0XKw==</t>
  </si>
  <si>
    <t>474925f4-3872-4eb8-b482-f52c89db29a16539</t>
  </si>
  <si>
    <t>AW00017493</t>
  </si>
  <si>
    <t>6++ie4JW00e7feEfLCAbuA==</t>
  </si>
  <si>
    <t>474925f4-3872-4eb8-b482-f52c89db29a16540</t>
  </si>
  <si>
    <t>AW00017494</t>
  </si>
  <si>
    <t>8eedPrbaW0a+j0vRAlw+4g==</t>
  </si>
  <si>
    <t>474925f4-3872-4eb8-b482-f52c89db29a16541</t>
  </si>
  <si>
    <t>AW00017501</t>
  </si>
  <si>
    <t>8xoZnaJsGka7JaIPhzeUfQ==</t>
  </si>
  <si>
    <t>474925f4-3872-4eb8-b482-f52c89db29a16542</t>
  </si>
  <si>
    <t>AW00018246</t>
  </si>
  <si>
    <t>l7dbWJLA80KbJeCJq8qQdg==</t>
  </si>
  <si>
    <t>474925f4-3872-4eb8-b482-f52c89db29a16543</t>
  </si>
  <si>
    <t>AW00018281</t>
  </si>
  <si>
    <t>xKeSEykexkas+H9nUvCliQ==</t>
  </si>
  <si>
    <t>474925f4-3872-4eb8-b482-f52c89db29a16544</t>
  </si>
  <si>
    <t>AW00018291</t>
  </si>
  <si>
    <t>DbX0VdFgfE2xK2BsdD5e9w==</t>
  </si>
  <si>
    <t>474925f4-3872-4eb8-b482-f52c89db29a16545</t>
  </si>
  <si>
    <t>AW00019103</t>
  </si>
  <si>
    <t>oUhpZX0jp0K6RaS+ka7TnQ==</t>
  </si>
  <si>
    <t>474925f4-3872-4eb8-b482-f52c89db29a16546</t>
  </si>
  <si>
    <t>AW00019269</t>
  </si>
  <si>
    <t>dV9tuhGCgUeqZl/8Hx9u8Q==</t>
  </si>
  <si>
    <t>474925f4-3872-4eb8-b482-f52c89db29a16547</t>
  </si>
  <si>
    <t>AW00019652</t>
  </si>
  <si>
    <t>s6pPJ3qzOES4AyJY5RO2qQ==</t>
  </si>
  <si>
    <t>474925f4-3872-4eb8-b482-f52c89db29a16548</t>
  </si>
  <si>
    <t>AW00020236</t>
  </si>
  <si>
    <t>CpjodN2gXEioX16zBKz3CA==</t>
  </si>
  <si>
    <t>474925f4-3872-4eb8-b482-f52c89db29a16549</t>
  </si>
  <si>
    <t>AW00020406</t>
  </si>
  <si>
    <t>q8odPN44ik6f6qK/sjIZcQ==</t>
  </si>
  <si>
    <t>474925f4-3872-4eb8-b482-f52c89db29a16550</t>
  </si>
  <si>
    <t>AW00020600</t>
  </si>
  <si>
    <t>MLrLYBlyhkmsN6WFj3A14Q==</t>
  </si>
  <si>
    <t>474925f4-3872-4eb8-b482-f52c89db29a16551</t>
  </si>
  <si>
    <t>AW00021210</t>
  </si>
  <si>
    <t>A/Tv9V0XQ0a8/Bcox/f1cQ==</t>
  </si>
  <si>
    <t>474925f4-3872-4eb8-b482-f52c89db29a16552</t>
  </si>
  <si>
    <t>AW00021220</t>
  </si>
  <si>
    <t>jgBLl3agIEa8JEBE9Q2EhQ==</t>
  </si>
  <si>
    <t>474925f4-3872-4eb8-b482-f52c89db29a16553</t>
  </si>
  <si>
    <t>AW00021361</t>
  </si>
  <si>
    <t>bWrjHon4YU6wWF6x9QDpKA==</t>
  </si>
  <si>
    <t>474925f4-3872-4eb8-b482-f52c89db29a16554</t>
  </si>
  <si>
    <t>AW00021363</t>
  </si>
  <si>
    <t>6AA/35poK0WPSU7Z3n5uww==</t>
  </si>
  <si>
    <t>474925f4-3872-4eb8-b482-f52c89db29a16555</t>
  </si>
  <si>
    <t>AW00021365</t>
  </si>
  <si>
    <t>NQKJ7Y/WpkKmfeJtImiXVA==</t>
  </si>
  <si>
    <t>474925f4-3872-4eb8-b482-f52c89db29a16556</t>
  </si>
  <si>
    <t>AW00021945</t>
  </si>
  <si>
    <t>Q4nKaaNMnkWwxAuKMr1B+Q==</t>
  </si>
  <si>
    <t>474925f4-3872-4eb8-b482-f52c89db29a16557</t>
  </si>
  <si>
    <t>AW00022196</t>
  </si>
  <si>
    <t>CwXqbKrpNk6myGIjJoUs5w==</t>
  </si>
  <si>
    <t>474925f4-3872-4eb8-b482-f52c89db29a16558</t>
  </si>
  <si>
    <t>AW00022203</t>
  </si>
  <si>
    <t>eQrJ9ot640G4dZBGKZ7Cfw==</t>
  </si>
  <si>
    <t>474925f4-3872-4eb8-b482-f52c89db29a16559</t>
  </si>
  <si>
    <t>AW00022207</t>
  </si>
  <si>
    <t>E3PF6emkekS83Eq7LgsZ7w==</t>
  </si>
  <si>
    <t>474925f4-3872-4eb8-b482-f52c89db29a16560</t>
  </si>
  <si>
    <t>AW00022410</t>
  </si>
  <si>
    <t>J8aus/lhr0OytAEthk7+Yw==</t>
  </si>
  <si>
    <t>474925f4-3872-4eb8-b482-f52c89db29a16561</t>
  </si>
  <si>
    <t>AW00022914</t>
  </si>
  <si>
    <t>GNwmlVK2oEykWDWEPZyRag==</t>
  </si>
  <si>
    <t>474925f4-3872-4eb8-b482-f52c89db29a16562</t>
  </si>
  <si>
    <t>AW00022915</t>
  </si>
  <si>
    <t>khqkWsIcrEqpDBBi+D3GEA==</t>
  </si>
  <si>
    <t>474925f4-3872-4eb8-b482-f52c89db29a16563</t>
  </si>
  <si>
    <t>AW00023101</t>
  </si>
  <si>
    <t>WmKPRUIvu0qK57KJQXy3Zg==</t>
  </si>
  <si>
    <t>474925f4-3872-4eb8-b482-f52c89db29a16564</t>
  </si>
  <si>
    <t>AW00023522</t>
  </si>
  <si>
    <t>Xr21bP2aGU6WDMxZx9+lJw==</t>
  </si>
  <si>
    <t>474925f4-3872-4eb8-b482-f52c89db29a16565</t>
  </si>
  <si>
    <t>AW00025817</t>
  </si>
  <si>
    <t>MY91KTYLOkioyrj8WyfOYQ==</t>
  </si>
  <si>
    <t>474925f4-3872-4eb8-b482-f52c89db29a16566</t>
  </si>
  <si>
    <t>AW00025937</t>
  </si>
  <si>
    <t>9cIpEi1pVUeOQv1T7jLjdg==</t>
  </si>
  <si>
    <t>474925f4-3872-4eb8-b482-f52c89db29a16567</t>
  </si>
  <si>
    <t>AW00026136</t>
  </si>
  <si>
    <t>Mw+wwSl7TUqA0R4B49PaEA==</t>
  </si>
  <si>
    <t>474925f4-3872-4eb8-b482-f52c89db29a16568</t>
  </si>
  <si>
    <t>AW00026569</t>
  </si>
  <si>
    <t>X/0sIkN9qEe9fbuLVdQ43w==</t>
  </si>
  <si>
    <t>474925f4-3872-4eb8-b482-f52c89db29a16569</t>
  </si>
  <si>
    <t>AW00026741</t>
  </si>
  <si>
    <t>6TsLDJVHd0+cNfss+lfwXw==</t>
  </si>
  <si>
    <t>474925f4-3872-4eb8-b482-f52c89db29a16570</t>
  </si>
  <si>
    <t>AW00027348</t>
  </si>
  <si>
    <t>xQLCxPetbEmWmp/yQ4fa0Q==</t>
  </si>
  <si>
    <t>474925f4-3872-4eb8-b482-f52c89db29a16571</t>
  </si>
  <si>
    <t>AW00027472</t>
  </si>
  <si>
    <t>PuZeefuh/0azOFwzHpTaIQ==</t>
  </si>
  <si>
    <t>474925f4-3872-4eb8-b482-f52c89db29a16572</t>
  </si>
  <si>
    <t>AW00027516</t>
  </si>
  <si>
    <t>N6HZ0rMkUk2dP5jHpoqrvg==</t>
  </si>
  <si>
    <t>474925f4-3872-4eb8-b482-f52c89db29a16573</t>
  </si>
  <si>
    <t>AW00027685</t>
  </si>
  <si>
    <t>0+MLLqrWyU6ycLbhhKDaLw==</t>
  </si>
  <si>
    <t>474925f4-3872-4eb8-b482-f52c89db29a16574</t>
  </si>
  <si>
    <t>AW00027864</t>
  </si>
  <si>
    <t>Aq+wDHw/CkyWNwWNb6FVAQ==</t>
  </si>
  <si>
    <t>474925f4-3872-4eb8-b482-f52c89db29a16575</t>
  </si>
  <si>
    <t>AW00028930</t>
  </si>
  <si>
    <t>N+AuB7mK4EGQc9QbMp9k5w==</t>
  </si>
  <si>
    <t>474925f4-3872-4eb8-b482-f52c89db29a16576</t>
  </si>
  <si>
    <t>AW00029099</t>
  </si>
  <si>
    <t>dk7IXa/3WkuOo770yhSFvA==</t>
  </si>
  <si>
    <t>474925f4-3872-4eb8-b482-f52c89db29a16577</t>
  </si>
  <si>
    <t>AW00029185</t>
  </si>
  <si>
    <t>Dqzozlwwa0CacUAyc+aW+g==</t>
  </si>
  <si>
    <t>474925f4-3872-4eb8-b482-f52c89db29a16578</t>
  </si>
  <si>
    <t>AW00029193</t>
  </si>
  <si>
    <t>3OncEErZp0CF1TecZU8+iA==</t>
  </si>
  <si>
    <t>474925f4-3872-4eb8-b482-f52c89db29a16579</t>
  </si>
  <si>
    <t>AW00011351</t>
  </si>
  <si>
    <t>EvS0CfqvHkGN0EC2tDusqw==</t>
  </si>
  <si>
    <t>474925f4-3872-4eb8-b482-f52c89db29a16580</t>
  </si>
  <si>
    <t>AW00011610</t>
  </si>
  <si>
    <t>+gRPBdVw0keYiphul4C4fw==</t>
  </si>
  <si>
    <t>474925f4-3872-4eb8-b482-f52c89db29a16581</t>
  </si>
  <si>
    <t>AW00012391</t>
  </si>
  <si>
    <t>JFFrsBAvx0WKQGx2m7C0lw==</t>
  </si>
  <si>
    <t>474925f4-3872-4eb8-b482-f52c89db29a16582</t>
  </si>
  <si>
    <t>AW00012590</t>
  </si>
  <si>
    <t>7g+Ak7V3tESCa+aczA3QEA==</t>
  </si>
  <si>
    <t>474925f4-3872-4eb8-b482-f52c89db29a16583</t>
  </si>
  <si>
    <t>AW00012596</t>
  </si>
  <si>
    <t>euVnfMDB2ECnn/DHNX5R2g==</t>
  </si>
  <si>
    <t>474925f4-3872-4eb8-b482-f52c89db29a16584</t>
  </si>
  <si>
    <t>AW00012664</t>
  </si>
  <si>
    <t>xEn5B71zVUqo4XjAO1Tveg==</t>
  </si>
  <si>
    <t>474925f4-3872-4eb8-b482-f52c89db29a16585</t>
  </si>
  <si>
    <t>AW00013253</t>
  </si>
  <si>
    <t>3etQVKDdsU6eq6UFGcSWyA==</t>
  </si>
  <si>
    <t>474925f4-3872-4eb8-b482-f52c89db29a16586</t>
  </si>
  <si>
    <t>AW00013553</t>
  </si>
  <si>
    <t>r8bY857bK0awFax7JVBn8A==</t>
  </si>
  <si>
    <t>474925f4-3872-4eb8-b482-f52c89db29a16587</t>
  </si>
  <si>
    <t>AW00014832</t>
  </si>
  <si>
    <t>njt/cDkhCUuzHjrxFYfx7g==</t>
  </si>
  <si>
    <t>474925f4-3872-4eb8-b482-f52c89db29a16588</t>
  </si>
  <si>
    <t>AW00016201</t>
  </si>
  <si>
    <t>lp7RWjhAGkGMZ9stUY3CXg==</t>
  </si>
  <si>
    <t>474925f4-3872-4eb8-b482-f52c89db29a16589</t>
  </si>
  <si>
    <t>AW00016277</t>
  </si>
  <si>
    <t>90yLL2uF+0OrjroQO+YUng==</t>
  </si>
  <si>
    <t>474925f4-3872-4eb8-b482-f52c89db29a16590</t>
  </si>
  <si>
    <t>AW00016420</t>
  </si>
  <si>
    <t>QTWqvWTQhEiudHzsDte/SA==</t>
  </si>
  <si>
    <t>474925f4-3872-4eb8-b482-f52c89db29a16591</t>
  </si>
  <si>
    <t>AW00016573</t>
  </si>
  <si>
    <t>vK2qO07QDkWj73ScKmHy8g==</t>
  </si>
  <si>
    <t>474925f4-3872-4eb8-b482-f52c89db29a16592</t>
  </si>
  <si>
    <t>AW00016599</t>
  </si>
  <si>
    <t>UK7AiaSFFkGwI6xHJHxP/A==</t>
  </si>
  <si>
    <t>474925f4-3872-4eb8-b482-f52c89db29a16593</t>
  </si>
  <si>
    <t>AW00016945</t>
  </si>
  <si>
    <t>eHDe+H3X4U2PhDOZMxU7uw==</t>
  </si>
  <si>
    <t>474925f4-3872-4eb8-b482-f52c89db29a16594</t>
  </si>
  <si>
    <t>AW00017715</t>
  </si>
  <si>
    <t>l3YiGSOVk0i5j9fNzJ2xtw==</t>
  </si>
  <si>
    <t>474925f4-3872-4eb8-b482-f52c89db29a16595</t>
  </si>
  <si>
    <t>AW00017776</t>
  </si>
  <si>
    <t>133Ec2OeaUGY6Jm8hN/5SA==</t>
  </si>
  <si>
    <t>474925f4-3872-4eb8-b482-f52c89db29a16596</t>
  </si>
  <si>
    <t>AW00017974</t>
  </si>
  <si>
    <t>0BMTW64gT0Sfl00q3+ro8w==</t>
  </si>
  <si>
    <t>474925f4-3872-4eb8-b482-f52c89db29a16597</t>
  </si>
  <si>
    <t>AW00018620</t>
  </si>
  <si>
    <t>fnINdVA+k0ClMYS+c7v4UQ==</t>
  </si>
  <si>
    <t>474925f4-3872-4eb8-b482-f52c89db29a16598</t>
  </si>
  <si>
    <t>AW00018622</t>
  </si>
  <si>
    <t>Us2SMWbGNU65QKBBjSeEiA==</t>
  </si>
  <si>
    <t>474925f4-3872-4eb8-b482-f52c89db29a16599</t>
  </si>
  <si>
    <t>AW00019050</t>
  </si>
  <si>
    <t>iGuXSP50d0SEewGdbz50aw==</t>
  </si>
  <si>
    <t>474925f4-3872-4eb8-b482-f52c89db29a16600</t>
  </si>
  <si>
    <t>AW00019055</t>
  </si>
  <si>
    <t>otqxR8L89kKF0/SGz+tr2g==</t>
  </si>
  <si>
    <t>474925f4-3872-4eb8-b482-f52c89db29a16601</t>
  </si>
  <si>
    <t>AW00019362</t>
  </si>
  <si>
    <t>rJ6K/BtcREmzKC8DvKI2Og==</t>
  </si>
  <si>
    <t>474925f4-3872-4eb8-b482-f52c89db29a16602</t>
  </si>
  <si>
    <t>AW00019917</t>
  </si>
  <si>
    <t>NCBTpWXiEUeJ+UYEKeGcNw==</t>
  </si>
  <si>
    <t>474925f4-3872-4eb8-b482-f52c89db29a16603</t>
  </si>
  <si>
    <t>AW00020058</t>
  </si>
  <si>
    <t>m0tlwchNCUGyN1niZerLIA==</t>
  </si>
  <si>
    <t>474925f4-3872-4eb8-b482-f52c89db29a16604</t>
  </si>
  <si>
    <t>AW00020730</t>
  </si>
  <si>
    <t>9mmUU3/viUa4p8w8emxsiA==</t>
  </si>
  <si>
    <t>474925f4-3872-4eb8-b482-f52c89db29a16605</t>
  </si>
  <si>
    <t>AW00020881</t>
  </si>
  <si>
    <t>6R4/Gb9eG0+e9mYdqKd7/A==</t>
  </si>
  <si>
    <t>474925f4-3872-4eb8-b482-f52c89db29a16606</t>
  </si>
  <si>
    <t>AW00020929</t>
  </si>
  <si>
    <t>X6JyJ/uxEk6dDzQaxqtXhA==</t>
  </si>
  <si>
    <t>474925f4-3872-4eb8-b482-f52c89db29a16607</t>
  </si>
  <si>
    <t>AW00023938</t>
  </si>
  <si>
    <t>sQyVIuxoqU64JyJ5f7QGZQ==</t>
  </si>
  <si>
    <t>474925f4-3872-4eb8-b482-f52c89db29a16608</t>
  </si>
  <si>
    <t>AW00024011</t>
  </si>
  <si>
    <t>k2MNiVKOeUCZtGrnTInAbw==</t>
  </si>
  <si>
    <t>474925f4-3872-4eb8-b482-f52c89db29a16609</t>
  </si>
  <si>
    <t>AW00024152</t>
  </si>
  <si>
    <t>MbPtnUW56ESTzH7UIhepuw==</t>
  </si>
  <si>
    <t>474925f4-3872-4eb8-b482-f52c89db29a16610</t>
  </si>
  <si>
    <t>AW00024574</t>
  </si>
  <si>
    <t>Xcpfsn17SEa8BpdyD5aA+A==</t>
  </si>
  <si>
    <t>474925f4-3872-4eb8-b482-f52c89db29a16611</t>
  </si>
  <si>
    <t>AW00024714</t>
  </si>
  <si>
    <t>8Ra5EshLwk20iudjlbhMgg==</t>
  </si>
  <si>
    <t>474925f4-3872-4eb8-b482-f52c89db29a16612</t>
  </si>
  <si>
    <t>AW00025481</t>
  </si>
  <si>
    <t>RFv6NV3Dlkeo2Li8wmVCrA==</t>
  </si>
  <si>
    <t>474925f4-3872-4eb8-b482-f52c89db29a16613</t>
  </si>
  <si>
    <t>AW00025547</t>
  </si>
  <si>
    <t>ks2BPtvwi0SqhjTMEzMeaA==</t>
  </si>
  <si>
    <t>474925f4-3872-4eb8-b482-f52c89db29a16614</t>
  </si>
  <si>
    <t>AW00025553</t>
  </si>
  <si>
    <t>KSOTkcWTHEWCqvXGa8RK6A==</t>
  </si>
  <si>
    <t>474925f4-3872-4eb8-b482-f52c89db29a16615</t>
  </si>
  <si>
    <t>AW00025668</t>
  </si>
  <si>
    <t>ynbBLGlYqEKzIG8lvKrs7A==</t>
  </si>
  <si>
    <t>474925f4-3872-4eb8-b482-f52c89db29a16616</t>
  </si>
  <si>
    <t>AW00025692</t>
  </si>
  <si>
    <t>sVaJ2bZLhkWEqgIyuPSN8g==</t>
  </si>
  <si>
    <t>474925f4-3872-4eb8-b482-f52c89db29a16617</t>
  </si>
  <si>
    <t>AW00026411</t>
  </si>
  <si>
    <t>j93bGMMsXEqelCHm+tUUfQ==</t>
  </si>
  <si>
    <t>474925f4-3872-4eb8-b482-f52c89db29a16618</t>
  </si>
  <si>
    <t>AW00026895</t>
  </si>
  <si>
    <t>Ym8p12YGvE6CxZpYtKoEJQ==</t>
  </si>
  <si>
    <t>474925f4-3872-4eb8-b482-f52c89db29a16619</t>
  </si>
  <si>
    <t>AW00026915</t>
  </si>
  <si>
    <t>kAPYyog4YUGHkaijCiaeHA==</t>
  </si>
  <si>
    <t>474925f4-3872-4eb8-b482-f52c89db29a16620</t>
  </si>
  <si>
    <t>AW00026979</t>
  </si>
  <si>
    <t>dp2+39MQwk2OtJ1MX/A86g==</t>
  </si>
  <si>
    <t>474925f4-3872-4eb8-b482-f52c89db29a16621</t>
  </si>
  <si>
    <t>AW00027817</t>
  </si>
  <si>
    <t>wU6iXgaAm0W3HePBVBLDlw==</t>
  </si>
  <si>
    <t>474925f4-3872-4eb8-b482-f52c89db29a16622</t>
  </si>
  <si>
    <t>AW00027953</t>
  </si>
  <si>
    <t>fr36oyUWjkSFnpksdNdSqQ==</t>
  </si>
  <si>
    <t>474925f4-3872-4eb8-b482-f52c89db29a16623</t>
  </si>
  <si>
    <t>AW00028503</t>
  </si>
  <si>
    <t>N8oymoTUPU6OQhGdzOriVg==</t>
  </si>
  <si>
    <t>474925f4-3872-4eb8-b482-f52c89db29a16624</t>
  </si>
  <si>
    <t>AW00028557</t>
  </si>
  <si>
    <t>tZQlunu6a0+Ua7YDKku4tQ==</t>
  </si>
  <si>
    <t>474925f4-3872-4eb8-b482-f52c89db29a16625</t>
  </si>
  <si>
    <t>AW00029478</t>
  </si>
  <si>
    <t>TUvZ2VgUi02ouIOlug+G1A==</t>
  </si>
  <si>
    <t>474925f4-3872-4eb8-b482-f52c89db29a16626</t>
  </si>
  <si>
    <t>AW00011355</t>
  </si>
  <si>
    <t>0yAJOcUJnUqh9De0rIPbiQ==</t>
  </si>
  <si>
    <t>474925f4-3872-4eb8-b482-f52c89db29a16627</t>
  </si>
  <si>
    <t>AW00011408</t>
  </si>
  <si>
    <t>IHfw9E12T0SF+bFivpLUxQ==</t>
  </si>
  <si>
    <t>474925f4-3872-4eb8-b482-f52c89db29a16628</t>
  </si>
  <si>
    <t>AW00012216</t>
  </si>
  <si>
    <t>NLG1ZSsBrE+4w9C0FeOPZg==</t>
  </si>
  <si>
    <t>474925f4-3872-4eb8-b482-f52c89db29a16629</t>
  </si>
  <si>
    <t>AW00012222</t>
  </si>
  <si>
    <t>C6TNxalVbUGfx53VwuxyXw==</t>
  </si>
  <si>
    <t>474925f4-3872-4eb8-b482-f52c89db29a16630</t>
  </si>
  <si>
    <t>AW00012281</t>
  </si>
  <si>
    <t>0Xg4E8QN3EKBNIEEV5lwzA==</t>
  </si>
  <si>
    <t>474925f4-3872-4eb8-b482-f52c89db29a16631</t>
  </si>
  <si>
    <t>AW00012303</t>
  </si>
  <si>
    <t>K8jd2YhBl0eVv/VRpKb15Q==</t>
  </si>
  <si>
    <t>474925f4-3872-4eb8-b482-f52c89db29a16632</t>
  </si>
  <si>
    <t>AW00012329</t>
  </si>
  <si>
    <t>xn9FOmk2p0WQwhF2Bnsbew==</t>
  </si>
  <si>
    <t>474925f4-3872-4eb8-b482-f52c89db29a16633</t>
  </si>
  <si>
    <t>AW00012836</t>
  </si>
  <si>
    <t>X495u6i3hUeBtzj4azNgzA==</t>
  </si>
  <si>
    <t>474925f4-3872-4eb8-b482-f52c89db29a16634</t>
  </si>
  <si>
    <t>AW00013503</t>
  </si>
  <si>
    <t>Wo6e8lV0tkmbdu06cETSvw==</t>
  </si>
  <si>
    <t>474925f4-3872-4eb8-b482-f52c89db29a16635</t>
  </si>
  <si>
    <t>AW00013517</t>
  </si>
  <si>
    <t>EgqB+X8urESJrPpM8nJjYw==</t>
  </si>
  <si>
    <t>474925f4-3872-4eb8-b482-f52c89db29a16636</t>
  </si>
  <si>
    <t>AW00013612</t>
  </si>
  <si>
    <t>M1zjibhG8E20Y+2jz6PyQg==</t>
  </si>
  <si>
    <t>474925f4-3872-4eb8-b482-f52c89db29a16637</t>
  </si>
  <si>
    <t>AW00014530</t>
  </si>
  <si>
    <t>V2ACXOzWokCUeJAzQ0RHeA==</t>
  </si>
  <si>
    <t>474925f4-3872-4eb8-b482-f52c89db29a16638</t>
  </si>
  <si>
    <t>AW00014535</t>
  </si>
  <si>
    <t>rZyXMOElEE2TG2Lp5LmkOw==</t>
  </si>
  <si>
    <t>474925f4-3872-4eb8-b482-f52c89db29a16639</t>
  </si>
  <si>
    <t>AW00014720</t>
  </si>
  <si>
    <t>9EgTGbISbECrmN36JYwrXQ==</t>
  </si>
  <si>
    <t>474925f4-3872-4eb8-b482-f52c89db29a16640</t>
  </si>
  <si>
    <t>AW00014863</t>
  </si>
  <si>
    <t>IzJoUqFN40mT5vRrjp1h7g==</t>
  </si>
  <si>
    <t>474925f4-3872-4eb8-b482-f52c89db29a16641</t>
  </si>
  <si>
    <t>AW00014865</t>
  </si>
  <si>
    <t>GSHPR6ssw0alxkQoP3sH/Q==</t>
  </si>
  <si>
    <t>474925f4-3872-4eb8-b482-f52c89db29a16642</t>
  </si>
  <si>
    <t>AW00015081</t>
  </si>
  <si>
    <t>dMcagQqLckCEf008Z6c6Og==</t>
  </si>
  <si>
    <t>474925f4-3872-4eb8-b482-f52c89db29a16643</t>
  </si>
  <si>
    <t>AW00015106</t>
  </si>
  <si>
    <t>kOMYNUPn00WnrrnD8Fa7lA==</t>
  </si>
  <si>
    <t>474925f4-3872-4eb8-b482-f52c89db29a16644</t>
  </si>
  <si>
    <t>AW00017720</t>
  </si>
  <si>
    <t>twez/GRzj0mwU8H0apXjRQ==</t>
  </si>
  <si>
    <t>474925f4-3872-4eb8-b482-f52c89db29a16645</t>
  </si>
  <si>
    <t>AW00017991</t>
  </si>
  <si>
    <t>ovCK2/VCmk+LdgeifeZeiw==</t>
  </si>
  <si>
    <t>474925f4-3872-4eb8-b482-f52c89db29a16646</t>
  </si>
  <si>
    <t>AW00019302</t>
  </si>
  <si>
    <t>iylk9vY/sUKJ7VrRNgpn2g==</t>
  </si>
  <si>
    <t>474925f4-3872-4eb8-b482-f52c89db29a16647</t>
  </si>
  <si>
    <t>AW00019459</t>
  </si>
  <si>
    <t>kVWIw1MRTk2y0Sim31Zxyw==</t>
  </si>
  <si>
    <t>474925f4-3872-4eb8-b482-f52c89db29a16648</t>
  </si>
  <si>
    <t>AW00019933</t>
  </si>
  <si>
    <t>61cOpoup9kmytd45l+KLfg==</t>
  </si>
  <si>
    <t>474925f4-3872-4eb8-b482-f52c89db29a16649</t>
  </si>
  <si>
    <t>AW00020907</t>
  </si>
  <si>
    <t>tkPCR9xXyUuEgoBEU+QrTQ==</t>
  </si>
  <si>
    <t>474925f4-3872-4eb8-b482-f52c89db29a16650</t>
  </si>
  <si>
    <t>AW00020933</t>
  </si>
  <si>
    <t>0jjLXRyn4EySZuxgJgz7zA==</t>
  </si>
  <si>
    <t>474925f4-3872-4eb8-b482-f52c89db29a16651</t>
  </si>
  <si>
    <t>AW00021079</t>
  </si>
  <si>
    <t>VjCl6v3j40CEgc1QU1z6pw==</t>
  </si>
  <si>
    <t>474925f4-3872-4eb8-b482-f52c89db29a16652</t>
  </si>
  <si>
    <t>AW00021864</t>
  </si>
  <si>
    <t>71OokK+P+EupsC9ZxM6OYA==</t>
  </si>
  <si>
    <t>474925f4-3872-4eb8-b482-f52c89db29a16653</t>
  </si>
  <si>
    <t>AW00022503</t>
  </si>
  <si>
    <t>x1PcYAn5OUSOLIXN287I/w==</t>
  </si>
  <si>
    <t>474925f4-3872-4eb8-b482-f52c89db29a16654</t>
  </si>
  <si>
    <t>AW00022646</t>
  </si>
  <si>
    <t>q/EVE9jkV0i4Z7iCosMuRQ==</t>
  </si>
  <si>
    <t>474925f4-3872-4eb8-b482-f52c89db29a16655</t>
  </si>
  <si>
    <t>AW00023636</t>
  </si>
  <si>
    <t>XZbR2te7t0eEiWXp+vxaVA==</t>
  </si>
  <si>
    <t>474925f4-3872-4eb8-b482-f52c89db29a16656</t>
  </si>
  <si>
    <t>AW00025470</t>
  </si>
  <si>
    <t>6fY3PGze7UG5aPNfX5i4/g==</t>
  </si>
  <si>
    <t>474925f4-3872-4eb8-b482-f52c89db29a16657</t>
  </si>
  <si>
    <t>AW00025637</t>
  </si>
  <si>
    <t>88z/r5FwcEyQ2VkJYIUmcQ==</t>
  </si>
  <si>
    <t>474925f4-3872-4eb8-b482-f52c89db29a16658</t>
  </si>
  <si>
    <t>AW00026934</t>
  </si>
  <si>
    <t>ERBQVdip20Wjqtsq9mq9LQ==</t>
  </si>
  <si>
    <t>474925f4-3872-4eb8-b482-f52c89db29a16659</t>
  </si>
  <si>
    <t>AW00026962</t>
  </si>
  <si>
    <t>Bn0ZovUinEixtuCYUd7IGQ==</t>
  </si>
  <si>
    <t>474925f4-3872-4eb8-b482-f52c89db29a16660</t>
  </si>
  <si>
    <t>AW00026973</t>
  </si>
  <si>
    <t>IGyvFcK7KUqDRjRiUPWoTg==</t>
  </si>
  <si>
    <t>474925f4-3872-4eb8-b482-f52c89db29a16661</t>
  </si>
  <si>
    <t>AW00027121</t>
  </si>
  <si>
    <t>zWxTIaD5NUewi5hCRNrGpw==</t>
  </si>
  <si>
    <t>474925f4-3872-4eb8-b482-f52c89db29a16662</t>
  </si>
  <si>
    <t>AW00027156</t>
  </si>
  <si>
    <t>9+PElq30TEqG/1p9enfx0w==</t>
  </si>
  <si>
    <t>474925f4-3872-4eb8-b482-f52c89db29a16663</t>
  </si>
  <si>
    <t>AW00028511</t>
  </si>
  <si>
    <t>j6buyTPrdEiTiBtfLZoFDQ==</t>
  </si>
  <si>
    <t>474925f4-3872-4eb8-b482-f52c89db29a16664</t>
  </si>
  <si>
    <t>AW00028921</t>
  </si>
  <si>
    <t>X8vksTUbu0mxFllPLugPHg==</t>
  </si>
  <si>
    <t>474925f4-3872-4eb8-b482-f52c89db29a16665</t>
  </si>
  <si>
    <t>AW00011250</t>
  </si>
  <si>
    <t>meycZxeztEGkd+lN0GbFTw==</t>
  </si>
  <si>
    <t>474925f4-3872-4eb8-b482-f52c89db29a16666</t>
  </si>
  <si>
    <t>AW00011603</t>
  </si>
  <si>
    <t>Bg8CJXlyikK0I8qbjoifDA==</t>
  </si>
  <si>
    <t>474925f4-3872-4eb8-b482-f52c89db29a16667</t>
  </si>
  <si>
    <t>AW00012502</t>
  </si>
  <si>
    <t>BK8TPEXo30a88QckPYtAmw==</t>
  </si>
  <si>
    <t>474925f4-3872-4eb8-b482-f52c89db29a16668</t>
  </si>
  <si>
    <t>AW00012568</t>
  </si>
  <si>
    <t>0RWvgKcDjku+B3UBiw790A==</t>
  </si>
  <si>
    <t>474925f4-3872-4eb8-b482-f52c89db29a16669</t>
  </si>
  <si>
    <t>AW00014799</t>
  </si>
  <si>
    <t>yDvLjSTc10qtVa9R/Vfcrw==</t>
  </si>
  <si>
    <t>474925f4-3872-4eb8-b482-f52c89db29a16670</t>
  </si>
  <si>
    <t>AW00014974</t>
  </si>
  <si>
    <t>vxGu7gIYdkmpu2VpIzQjPw==</t>
  </si>
  <si>
    <t>474925f4-3872-4eb8-b482-f52c89db29a16671</t>
  </si>
  <si>
    <t>AW00015048</t>
  </si>
  <si>
    <t>14zMwlE4TEi8Zupcg45OcQ==</t>
  </si>
  <si>
    <t>474925f4-3872-4eb8-b482-f52c89db29a16672</t>
  </si>
  <si>
    <t>AW00016828</t>
  </si>
  <si>
    <t>u1blOP0bIU63DFggDltjFg==</t>
  </si>
  <si>
    <t>474925f4-3872-4eb8-b482-f52c89db29a16673</t>
  </si>
  <si>
    <t>AW00017218</t>
  </si>
  <si>
    <t>0Vfi/4XCSUuq8DRyVF7DzA==</t>
  </si>
  <si>
    <t>474925f4-3872-4eb8-b482-f52c89db29a16674</t>
  </si>
  <si>
    <t>AW00017717</t>
  </si>
  <si>
    <t>PFOhZ11t20O/NWDB3A5W9A==</t>
  </si>
  <si>
    <t>474925f4-3872-4eb8-b482-f52c89db29a16675</t>
  </si>
  <si>
    <t>AW00017785</t>
  </si>
  <si>
    <t>Qn10cpGys0amreRqyFZMTQ==</t>
  </si>
  <si>
    <t>474925f4-3872-4eb8-b482-f52c89db29a16676</t>
  </si>
  <si>
    <t>AW00019187</t>
  </si>
  <si>
    <t>zyCA/YTJZkGiNQeFKRGwpA==</t>
  </si>
  <si>
    <t>474925f4-3872-4eb8-b482-f52c89db29a16677</t>
  </si>
  <si>
    <t>AW00019341</t>
  </si>
  <si>
    <t>hFsNJS/z+0q7KMrdlzcrTg==</t>
  </si>
  <si>
    <t>474925f4-3872-4eb8-b482-f52c89db29a16678</t>
  </si>
  <si>
    <t>AW00019418</t>
  </si>
  <si>
    <t>elscTVWSXEK8AK/RMOKBgg==</t>
  </si>
  <si>
    <t>474925f4-3872-4eb8-b482-f52c89db29a16679</t>
  </si>
  <si>
    <t>AW00019918</t>
  </si>
  <si>
    <t>kevVDFBx3EiJsPl2HbhQxw==</t>
  </si>
  <si>
    <t>474925f4-3872-4eb8-b482-f52c89db29a16680</t>
  </si>
  <si>
    <t>AW00020588</t>
  </si>
  <si>
    <t>ocsvFUYwxEid2TwwuDDAvQ==</t>
  </si>
  <si>
    <t>474925f4-3872-4eb8-b482-f52c89db29a16681</t>
  </si>
  <si>
    <t>AW00020848</t>
  </si>
  <si>
    <t>hxhhz4DsJkmO7wqjvWR1bg==</t>
  </si>
  <si>
    <t>474925f4-3872-4eb8-b482-f52c89db29a16682</t>
  </si>
  <si>
    <t>AW00021039</t>
  </si>
  <si>
    <t>NiSxURSMDEGwpvP5jV6DCw==</t>
  </si>
  <si>
    <t>474925f4-3872-4eb8-b482-f52c89db29a16683</t>
  </si>
  <si>
    <t>AW00021049</t>
  </si>
  <si>
    <t>66/CEuthd0GfwplTQdjp6A==</t>
  </si>
  <si>
    <t>474925f4-3872-4eb8-b482-f52c89db29a16684</t>
  </si>
  <si>
    <t>AW00021068</t>
  </si>
  <si>
    <t>PXD/khmLwk+eWfHWsMjgzg==</t>
  </si>
  <si>
    <t>474925f4-3872-4eb8-b482-f52c89db29a16685</t>
  </si>
  <si>
    <t>AW00022566</t>
  </si>
  <si>
    <t>B9PlWDmUvkyNyM/SQdMeDQ==</t>
  </si>
  <si>
    <t>474925f4-3872-4eb8-b482-f52c89db29a16686</t>
  </si>
  <si>
    <t>AW00022588</t>
  </si>
  <si>
    <t>ZlL2hq/+1kuaBDJhcgHKKw==</t>
  </si>
  <si>
    <t>474925f4-3872-4eb8-b482-f52c89db29a16687</t>
  </si>
  <si>
    <t>AW00022589</t>
  </si>
  <si>
    <t>UrnAqFTrvUS7oiKdjAGLmg==</t>
  </si>
  <si>
    <t>474925f4-3872-4eb8-b482-f52c89db29a16688</t>
  </si>
  <si>
    <t>AW00023607</t>
  </si>
  <si>
    <t>jY8niMu8gkiv37DHxvcrMw==</t>
  </si>
  <si>
    <t>474925f4-3872-4eb8-b482-f52c89db29a16689</t>
  </si>
  <si>
    <t>AW00023750</t>
  </si>
  <si>
    <t>XHPu/tVWpEi0pmwLWBjKgA==</t>
  </si>
  <si>
    <t>474925f4-3872-4eb8-b482-f52c89db29a16690</t>
  </si>
  <si>
    <t>AW00023769</t>
  </si>
  <si>
    <t>aq58TzNoDE6J4EmrrfgG7A==</t>
  </si>
  <si>
    <t>474925f4-3872-4eb8-b482-f52c89db29a16691</t>
  </si>
  <si>
    <t>AW00024868</t>
  </si>
  <si>
    <t>GVTfyuc6g0qerwA7gIsZGw==</t>
  </si>
  <si>
    <t>474925f4-3872-4eb8-b482-f52c89db29a16692</t>
  </si>
  <si>
    <t>AW00024880</t>
  </si>
  <si>
    <t>EITC/gZx+kiYtPhGFBgQSg==</t>
  </si>
  <si>
    <t>474925f4-3872-4eb8-b482-f52c89db29a16693</t>
  </si>
  <si>
    <t>AW00025573</t>
  </si>
  <si>
    <t>8OI7Tz7T60asYWWrFAZh+g==</t>
  </si>
  <si>
    <t>474925f4-3872-4eb8-b482-f52c89db29a16694</t>
  </si>
  <si>
    <t>AW00026868</t>
  </si>
  <si>
    <t>G/VkDAdjTECUlg1X9pVJtw==</t>
  </si>
  <si>
    <t>474925f4-3872-4eb8-b482-f52c89db29a16695</t>
  </si>
  <si>
    <t>AW00027815</t>
  </si>
  <si>
    <t>JYbaA4pSs0K9AKaPhdk9Zg==</t>
  </si>
  <si>
    <t>474925f4-3872-4eb8-b482-f52c89db29a16696</t>
  </si>
  <si>
    <t>AW00028742</t>
  </si>
  <si>
    <t>08vBJ+ARfUaIU1Ccl+qjzA==</t>
  </si>
  <si>
    <t>474925f4-3872-4eb8-b482-f52c89db29a16697</t>
  </si>
  <si>
    <t>AW00012848</t>
  </si>
  <si>
    <t>asYQTAINS0msGkksUodVGg==</t>
  </si>
  <si>
    <t>474925f4-3872-4eb8-b482-f52c89db29a16698</t>
  </si>
  <si>
    <t>AW00013582</t>
  </si>
  <si>
    <t>YDn7y3n4IEua9aIumnHZ6g==</t>
  </si>
  <si>
    <t>474925f4-3872-4eb8-b482-f52c89db29a16699</t>
  </si>
  <si>
    <t>AW00014770</t>
  </si>
  <si>
    <t>c8ZbAIN7CkyFmL+24WmHHA==</t>
  </si>
  <si>
    <t>474925f4-3872-4eb8-b482-f52c89db29a16700</t>
  </si>
  <si>
    <t>AW00014836</t>
  </si>
  <si>
    <t>Ky8evjFEt0Giq0pFSDk+jQ==</t>
  </si>
  <si>
    <t>474925f4-3872-4eb8-b482-f52c89db29a16701</t>
  </si>
  <si>
    <t>AW00015701</t>
  </si>
  <si>
    <t>x6Mc4xqYP0Kol3yFB8obcQ==</t>
  </si>
  <si>
    <t>474925f4-3872-4eb8-b482-f52c89db29a16702</t>
  </si>
  <si>
    <t>AW00016387</t>
  </si>
  <si>
    <t>LZGP1Ylwoka2DYQLiB4Jxg==</t>
  </si>
  <si>
    <t>474925f4-3872-4eb8-b482-f52c89db29a16703</t>
  </si>
  <si>
    <t>AW00016454</t>
  </si>
  <si>
    <t>ZUXH2lXlN0u3Wztvp1Bx+A==</t>
  </si>
  <si>
    <t>474925f4-3872-4eb8-b482-f52c89db29a16704</t>
  </si>
  <si>
    <t>AW00017803</t>
  </si>
  <si>
    <t>smE1p+RZhEC89msWcQ2QPQ==</t>
  </si>
  <si>
    <t>474925f4-3872-4eb8-b482-f52c89db29a16705</t>
  </si>
  <si>
    <t>AW00017951</t>
  </si>
  <si>
    <t>tE1vc2z2kUCW5GoYTJIjyw==</t>
  </si>
  <si>
    <t>474925f4-3872-4eb8-b482-f52c89db29a16706</t>
  </si>
  <si>
    <t>AW00019355</t>
  </si>
  <si>
    <t>YVWb+ZEJ2kWeFFEKx9XhIg==</t>
  </si>
  <si>
    <t>474925f4-3872-4eb8-b482-f52c89db29a16707</t>
  </si>
  <si>
    <t>AW00019928</t>
  </si>
  <si>
    <t>3LGDHEUc3EWRrllw0iRuiw==</t>
  </si>
  <si>
    <t>474925f4-3872-4eb8-b482-f52c89db29a16708</t>
  </si>
  <si>
    <t>AW00020179</t>
  </si>
  <si>
    <t>ZltLlQ/gOUaB+kS/AvOWvw==</t>
  </si>
  <si>
    <t>474925f4-3872-4eb8-b482-f52c89db29a16709</t>
  </si>
  <si>
    <t>AW00021104</t>
  </si>
  <si>
    <t>53m8VU3x90axyiQcFI9Z3A==</t>
  </si>
  <si>
    <t>474925f4-3872-4eb8-b482-f52c89db29a16710</t>
  </si>
  <si>
    <t>AW00021110</t>
  </si>
  <si>
    <t>NcTeSfGec0yrS9Cdori5NA==</t>
  </si>
  <si>
    <t>474925f4-3872-4eb8-b482-f52c89db29a16711</t>
  </si>
  <si>
    <t>AW00021116</t>
  </si>
  <si>
    <t>NG/LV50t5kGwlIlkQsRxtA==</t>
  </si>
  <si>
    <t>474925f4-3872-4eb8-b482-f52c89db29a16712</t>
  </si>
  <si>
    <t>AW00022539</t>
  </si>
  <si>
    <t>agvObTEtOU+ZvjXrA7c0wA==</t>
  </si>
  <si>
    <t>474925f4-3872-4eb8-b482-f52c89db29a16713</t>
  </si>
  <si>
    <t>AW00022550</t>
  </si>
  <si>
    <t>qMSMOw2wyEiUbq1GVKhWTg==</t>
  </si>
  <si>
    <t>474925f4-3872-4eb8-b482-f52c89db29a16714</t>
  </si>
  <si>
    <t>AW00022557</t>
  </si>
  <si>
    <t>i1iaiuhzOUWFPH0PPnHdjw==</t>
  </si>
  <si>
    <t>474925f4-3872-4eb8-b482-f52c89db29a16715</t>
  </si>
  <si>
    <t>AW00022592</t>
  </si>
  <si>
    <t>XeUSuTwaAkS+D5SIVlsbWw==</t>
  </si>
  <si>
    <t>474925f4-3872-4eb8-b482-f52c89db29a16716</t>
  </si>
  <si>
    <t>AW00022669</t>
  </si>
  <si>
    <t>4pXzBtf0ekaewR1JgKnPAQ==</t>
  </si>
  <si>
    <t>474925f4-3872-4eb8-b482-f52c89db29a16717</t>
  </si>
  <si>
    <t>AW00022818</t>
  </si>
  <si>
    <t>HlsRXoicCEGsGNhKdGC4wQ==</t>
  </si>
  <si>
    <t>474925f4-3872-4eb8-b482-f52c89db29a16718</t>
  </si>
  <si>
    <t>AW00022819</t>
  </si>
  <si>
    <t>dOiIluFGc0K2FW041M3kuQ==</t>
  </si>
  <si>
    <t>474925f4-3872-4eb8-b482-f52c89db29a16719</t>
  </si>
  <si>
    <t>AW00024026</t>
  </si>
  <si>
    <t>BcQy/DB6O0Wq0V5qfSSWrQ==</t>
  </si>
  <si>
    <t>474925f4-3872-4eb8-b482-f52c89db29a16720</t>
  </si>
  <si>
    <t>AW00024199</t>
  </si>
  <si>
    <t>L8gmZqWRCkGqE9URzi7clw==</t>
  </si>
  <si>
    <t>474925f4-3872-4eb8-b482-f52c89db29a16721</t>
  </si>
  <si>
    <t>AW00024534</t>
  </si>
  <si>
    <t>s9yIiQe6qkiYLlTaeHHNoA==</t>
  </si>
  <si>
    <t>474925f4-3872-4eb8-b482-f52c89db29a16722</t>
  </si>
  <si>
    <t>AW00024583</t>
  </si>
  <si>
    <t>znrwy08+G0Oc/IsoIgJB6Q==</t>
  </si>
  <si>
    <t>474925f4-3872-4eb8-b482-f52c89db29a16723</t>
  </si>
  <si>
    <t>AW00024859</t>
  </si>
  <si>
    <t>lgFPDkq3BEOZ1/LahU51LA==</t>
  </si>
  <si>
    <t>474925f4-3872-4eb8-b482-f52c89db29a16724</t>
  </si>
  <si>
    <t>AW00025605</t>
  </si>
  <si>
    <t>HzhSisgMXU659hc3KlHPKA==</t>
  </si>
  <si>
    <t>474925f4-3872-4eb8-b482-f52c89db29a16725</t>
  </si>
  <si>
    <t>AW00025774</t>
  </si>
  <si>
    <t>fvYy+RDp3k2iklk1M7fY4w==</t>
  </si>
  <si>
    <t>474925f4-3872-4eb8-b482-f52c89db29a16726</t>
  </si>
  <si>
    <t>AW00026876</t>
  </si>
  <si>
    <t>DPRjic40vESDu6AyKbOfSg==</t>
  </si>
  <si>
    <t>474925f4-3872-4eb8-b482-f52c89db29a16727</t>
  </si>
  <si>
    <t>AW00026896</t>
  </si>
  <si>
    <t>nWgC7ffBb0WETfLD064LtQ==</t>
  </si>
  <si>
    <t>474925f4-3872-4eb8-b482-f52c89db29a16728</t>
  </si>
  <si>
    <t>AW00026978</t>
  </si>
  <si>
    <t>6FZqAVBcZ0qGQCMSsqDIqA==</t>
  </si>
  <si>
    <t>474925f4-3872-4eb8-b482-f52c89db29a16729</t>
  </si>
  <si>
    <t>AW00027822</t>
  </si>
  <si>
    <t>3Jicn/5VIECsk9TstJoHzQ==</t>
  </si>
  <si>
    <t>474925f4-3872-4eb8-b482-f52c89db29a16730</t>
  </si>
  <si>
    <t>AW00027949</t>
  </si>
  <si>
    <t>MGIFruPwuEKaeV0HlxxRlQ==</t>
  </si>
  <si>
    <t>474925f4-3872-4eb8-b482-f52c89db29a16731</t>
  </si>
  <si>
    <t>AW00028397</t>
  </si>
  <si>
    <t>uhYeMh2Rn0SqY793A3mO/g==</t>
  </si>
  <si>
    <t>474925f4-3872-4eb8-b482-f52c89db29a16732</t>
  </si>
  <si>
    <t>AW00028477</t>
  </si>
  <si>
    <t>muUHp4Qtg0KPf+vuyH3JpQ==</t>
  </si>
  <si>
    <t>474925f4-3872-4eb8-b482-f52c89db29a16733</t>
  </si>
  <si>
    <t>AW00028693</t>
  </si>
  <si>
    <t>fkQfVAMFo0aNCceoTdveYg==</t>
  </si>
  <si>
    <t>474925f4-3872-4eb8-b482-f52c89db29a16734</t>
  </si>
  <si>
    <t>AW00028753</t>
  </si>
  <si>
    <t>/UBzPCLswUGoT5Rxm0Wfag==</t>
  </si>
  <si>
    <t>474925f4-3872-4eb8-b482-f52c89db29a16735</t>
  </si>
  <si>
    <t>AW00028755</t>
  </si>
  <si>
    <t>57YbZZf6HUix9MJEG8ShIQ==</t>
  </si>
  <si>
    <t>474925f4-3872-4eb8-b482-f52c89db29a16736</t>
  </si>
  <si>
    <t>AW00011341</t>
  </si>
  <si>
    <t>1rLxPY1Sgky0jdbY1Xi7DQ==</t>
  </si>
  <si>
    <t>474925f4-3872-4eb8-b482-f52c89db29a16737</t>
  </si>
  <si>
    <t>AW00011413</t>
  </si>
  <si>
    <t>pnc8LgclnUCpDqt037wJbQ==</t>
  </si>
  <si>
    <t>474925f4-3872-4eb8-b482-f52c89db29a16738</t>
  </si>
  <si>
    <t>AW00011580</t>
  </si>
  <si>
    <t>buZJPgBysUCfagMuWwerow==</t>
  </si>
  <si>
    <t>474925f4-3872-4eb8-b482-f52c89db29a16739</t>
  </si>
  <si>
    <t>AW00012743</t>
  </si>
  <si>
    <t>ZT37LcJ+Zk+w7B7MyHaOww==</t>
  </si>
  <si>
    <t>474925f4-3872-4eb8-b482-f52c89db29a16740</t>
  </si>
  <si>
    <t>AW00014165</t>
  </si>
  <si>
    <t>ASNRNAkw4kq1/ELZh2sQCw==</t>
  </si>
  <si>
    <t>474925f4-3872-4eb8-b482-f52c89db29a16741</t>
  </si>
  <si>
    <t>AW00014847</t>
  </si>
  <si>
    <t>5MjmBSQrlkmqSUwkBAMhLQ==</t>
  </si>
  <si>
    <t>474925f4-3872-4eb8-b482-f52c89db29a16742</t>
  </si>
  <si>
    <t>AW00014993</t>
  </si>
  <si>
    <t>94UlEtab8ECpZyFNdoTJaQ==</t>
  </si>
  <si>
    <t>474925f4-3872-4eb8-b482-f52c89db29a16743</t>
  </si>
  <si>
    <t>AW00015621</t>
  </si>
  <si>
    <t>be9taEXRCU6PpBwjS7xigQ==</t>
  </si>
  <si>
    <t>474925f4-3872-4eb8-b482-f52c89db29a16744</t>
  </si>
  <si>
    <t>AW00016193</t>
  </si>
  <si>
    <t>gOSmXwCPHk2sqmyEe7Qwiw==</t>
  </si>
  <si>
    <t>474925f4-3872-4eb8-b482-f52c89db29a16745</t>
  </si>
  <si>
    <t>AW00016200</t>
  </si>
  <si>
    <t>6hYVf8SGA0i3DWKGtsCc9Q==</t>
  </si>
  <si>
    <t>474925f4-3872-4eb8-b482-f52c89db29a16746</t>
  </si>
  <si>
    <t>AW00016256</t>
  </si>
  <si>
    <t>TtMKsWcO+kyc9u7BVs4tRA==</t>
  </si>
  <si>
    <t>474925f4-3872-4eb8-b482-f52c89db29a16747</t>
  </si>
  <si>
    <t>AW00016306</t>
  </si>
  <si>
    <t>lYMVgwWg6kiXh9YkGRZY7w==</t>
  </si>
  <si>
    <t>474925f4-3872-4eb8-b482-f52c89db29a16748</t>
  </si>
  <si>
    <t>AW00016932</t>
  </si>
  <si>
    <t>Ma1PaAXWAEaT7uUVPtlByg==</t>
  </si>
  <si>
    <t>474925f4-3872-4eb8-b482-f52c89db29a16749</t>
  </si>
  <si>
    <t>AW00017706</t>
  </si>
  <si>
    <t>1KgN+1oWWkeYQoZiKz46Sg==</t>
  </si>
  <si>
    <t>474925f4-3872-4eb8-b482-f52c89db29a16750</t>
  </si>
  <si>
    <t>AW00017978</t>
  </si>
  <si>
    <t>yzJxV67R4U+/PrZOTLTLvA==</t>
  </si>
  <si>
    <t>474925f4-3872-4eb8-b482-f52c89db29a16751</t>
  </si>
  <si>
    <t>AW00017979</t>
  </si>
  <si>
    <t>RLt6O/GqQ0iZNbxfzBjc2w==</t>
  </si>
  <si>
    <t>474925f4-3872-4eb8-b482-f52c89db29a16752</t>
  </si>
  <si>
    <t>AW00018178</t>
  </si>
  <si>
    <t>ovsL7m4SKEe1IhwJhpApCA==</t>
  </si>
  <si>
    <t>474925f4-3872-4eb8-b482-f52c89db29a16753</t>
  </si>
  <si>
    <t>AW00019940</t>
  </si>
  <si>
    <t>EWO9DJLeDEGvyMpU5YqiDQ==</t>
  </si>
  <si>
    <t>474925f4-3872-4eb8-b482-f52c89db29a16754</t>
  </si>
  <si>
    <t>AW00020170</t>
  </si>
  <si>
    <t>pJMf2jlHjEqXi65d6sq17w==</t>
  </si>
  <si>
    <t>474925f4-3872-4eb8-b482-f52c89db29a16755</t>
  </si>
  <si>
    <t>AW00021025</t>
  </si>
  <si>
    <t>vryXUmMfQ0uq5OamScP2vw==</t>
  </si>
  <si>
    <t>474925f4-3872-4eb8-b482-f52c89db29a16756</t>
  </si>
  <si>
    <t>AW00021111</t>
  </si>
  <si>
    <t>pChCLtG8VkO24fVSsgGZjg==</t>
  </si>
  <si>
    <t>474925f4-3872-4eb8-b482-f52c89db29a16757</t>
  </si>
  <si>
    <t>AW00021738</t>
  </si>
  <si>
    <t>Ib8956+qvEClSV/n70CJ0w==</t>
  </si>
  <si>
    <t>474925f4-3872-4eb8-b482-f52c89db29a16758</t>
  </si>
  <si>
    <t>AW00022308</t>
  </si>
  <si>
    <t>Q/RSGXBIhkmwNVb42P8QJg==</t>
  </si>
  <si>
    <t>474925f4-3872-4eb8-b482-f52c89db29a16759</t>
  </si>
  <si>
    <t>AW00022530</t>
  </si>
  <si>
    <t>lzQmtqXXcEqN5djt99vJSw==</t>
  </si>
  <si>
    <t>474925f4-3872-4eb8-b482-f52c89db29a16760</t>
  </si>
  <si>
    <t>AW00022629</t>
  </si>
  <si>
    <t>qyz2pLQkTUKv6+XQYbX+Kw==</t>
  </si>
  <si>
    <t>474925f4-3872-4eb8-b482-f52c89db29a16761</t>
  </si>
  <si>
    <t>AW00022823</t>
  </si>
  <si>
    <t>3i4Ci884OEWq3VVYbW31MA==</t>
  </si>
  <si>
    <t>474925f4-3872-4eb8-b482-f52c89db29a16762</t>
  </si>
  <si>
    <t>AW00024048</t>
  </si>
  <si>
    <t>t9R2QZsw2UaMf35LxYx7sg==</t>
  </si>
  <si>
    <t>474925f4-3872-4eb8-b482-f52c89db29a16763</t>
  </si>
  <si>
    <t>AW00024540</t>
  </si>
  <si>
    <t>e26b79YMfEisfdrrLoJqCQ==</t>
  </si>
  <si>
    <t>474925f4-3872-4eb8-b482-f52c89db29a16764</t>
  </si>
  <si>
    <t>AW00025312</t>
  </si>
  <si>
    <t>YxNY5ewjS06K9Bb1jSkFSA==</t>
  </si>
  <si>
    <t>474925f4-3872-4eb8-b482-f52c89db29a16765</t>
  </si>
  <si>
    <t>AW00025502</t>
  </si>
  <si>
    <t>zP3YQxTwpkWxx+4SyamvJw==</t>
  </si>
  <si>
    <t>474925f4-3872-4eb8-b482-f52c89db29a16766</t>
  </si>
  <si>
    <t>AW00025776</t>
  </si>
  <si>
    <t>VtWTsV2gAUGBw7u+MbjjDw==</t>
  </si>
  <si>
    <t>474925f4-3872-4eb8-b482-f52c89db29a16767</t>
  </si>
  <si>
    <t>AW00026386</t>
  </si>
  <si>
    <t>UyERnUFy5UiZnwHDFJEfSg==</t>
  </si>
  <si>
    <t>474925f4-3872-4eb8-b482-f52c89db29a16768</t>
  </si>
  <si>
    <t>AW00026844</t>
  </si>
  <si>
    <t>nV2PqIztGk6dhymlKJSZIg==</t>
  </si>
  <si>
    <t>474925f4-3872-4eb8-b482-f52c89db29a16769</t>
  </si>
  <si>
    <t>AW00027131</t>
  </si>
  <si>
    <t>3Kids1eMDUSinbhwUTH6Rw==</t>
  </si>
  <si>
    <t>474925f4-3872-4eb8-b482-f52c89db29a16770</t>
  </si>
  <si>
    <t>AW00027818</t>
  </si>
  <si>
    <t>RfnRPvn4xEOgBkn0JeaUow==</t>
  </si>
  <si>
    <t>474925f4-3872-4eb8-b482-f52c89db29a16771</t>
  </si>
  <si>
    <t>AW00027940</t>
  </si>
  <si>
    <t>1geNcIXqCEi4Nok0BPCASQ==</t>
  </si>
  <si>
    <t>474925f4-3872-4eb8-b482-f52c89db29a16772</t>
  </si>
  <si>
    <t>AW00028370</t>
  </si>
  <si>
    <t>tnUqWXapZEGO6WnFcWJYgQ==</t>
  </si>
  <si>
    <t>474925f4-3872-4eb8-b482-f52c89db29a16773</t>
  </si>
  <si>
    <t>AW00028427</t>
  </si>
  <si>
    <t>hePUVbclDEGSktVf6wCGwA==</t>
  </si>
  <si>
    <t>474925f4-3872-4eb8-b482-f52c89db29a16774</t>
  </si>
  <si>
    <t>AW00028552</t>
  </si>
  <si>
    <t>zRLKN7AoMEKmHwP17aaTig==</t>
  </si>
  <si>
    <t>474925f4-3872-4eb8-b482-f52c89db29a16775</t>
  </si>
  <si>
    <t>AW00028916</t>
  </si>
  <si>
    <t>feSsx+y8DEazyUmdkNX+ew==</t>
  </si>
  <si>
    <t>474925f4-3872-4eb8-b482-f52c89db29a16776</t>
  </si>
  <si>
    <t>AW00029359</t>
  </si>
  <si>
    <t>LRvnwmFgdEeoMHmMreGVvQ==</t>
  </si>
  <si>
    <t>474925f4-3872-4eb8-b482-f52c89db29a16777</t>
  </si>
  <si>
    <t>AW00029469</t>
  </si>
  <si>
    <t>OM0wWkVS206BA3oqTxKVNw==</t>
  </si>
  <si>
    <t>474925f4-3872-4eb8-b482-f52c89db29a16778</t>
  </si>
  <si>
    <t>AW00012263</t>
  </si>
  <si>
    <t>cqW5zXizSUKJ9NRwPrrlVA==</t>
  </si>
  <si>
    <t>474925f4-3872-4eb8-b482-f52c89db29a16779</t>
  </si>
  <si>
    <t>AW00012551</t>
  </si>
  <si>
    <t>R9KAJc7q1UqxO4IYQFi+SA==</t>
  </si>
  <si>
    <t>474925f4-3872-4eb8-b482-f52c89db29a16780</t>
  </si>
  <si>
    <t>AW00013690</t>
  </si>
  <si>
    <t>Sr90MOVuXkSa8EZqDuqykA==</t>
  </si>
  <si>
    <t>474925f4-3872-4eb8-b482-f52c89db29a16781</t>
  </si>
  <si>
    <t>AW00014208</t>
  </si>
  <si>
    <t>G+2BesKS20ONO2IotII5sA==</t>
  </si>
  <si>
    <t>474925f4-3872-4eb8-b482-f52c89db29a16782</t>
  </si>
  <si>
    <t>AW00014981</t>
  </si>
  <si>
    <t>KIs/FB8/IEK04JKmNabgGg==</t>
  </si>
  <si>
    <t>474925f4-3872-4eb8-b482-f52c89db29a16783</t>
  </si>
  <si>
    <t>AW00014983</t>
  </si>
  <si>
    <t>hXAv7JZpFUimtDuUibf0Vg==</t>
  </si>
  <si>
    <t>474925f4-3872-4eb8-b482-f52c89db29a16784</t>
  </si>
  <si>
    <t>AW00016386</t>
  </si>
  <si>
    <t>QZGZZiN0WkaPDez43gIlyA==</t>
  </si>
  <si>
    <t>474925f4-3872-4eb8-b482-f52c89db29a16785</t>
  </si>
  <si>
    <t>AW00017700</t>
  </si>
  <si>
    <t>QHeVX9A4jUmngMYKI/7r2Q==</t>
  </si>
  <si>
    <t>474925f4-3872-4eb8-b482-f52c89db29a16786</t>
  </si>
  <si>
    <t>AW00017723</t>
  </si>
  <si>
    <t>r/edRRAMR0+TEYEC7IzVKg==</t>
  </si>
  <si>
    <t>474925f4-3872-4eb8-b482-f52c89db29a16787</t>
  </si>
  <si>
    <t>AW00017882</t>
  </si>
  <si>
    <t>BJk2wv68qkW1JQACLnRuFA==</t>
  </si>
  <si>
    <t>474925f4-3872-4eb8-b482-f52c89db29a16788</t>
  </si>
  <si>
    <t>AW00018013</t>
  </si>
  <si>
    <t>+C4b0FLkTUqlBASAojnfGw==</t>
  </si>
  <si>
    <t>474925f4-3872-4eb8-b482-f52c89db29a16789</t>
  </si>
  <si>
    <t>AW00019044</t>
  </si>
  <si>
    <t>ta3lJApODEiuWJyL852ZYw==</t>
  </si>
  <si>
    <t>474925f4-3872-4eb8-b482-f52c89db29a16790</t>
  </si>
  <si>
    <t>AW00019172</t>
  </si>
  <si>
    <t>rv9CZp8ZhEeyHi2R3PnfeA==</t>
  </si>
  <si>
    <t>474925f4-3872-4eb8-b482-f52c89db29a16791</t>
  </si>
  <si>
    <t>AW00019299</t>
  </si>
  <si>
    <t>384lnI4ns0iSZYyg9a+k9Q==</t>
  </si>
  <si>
    <t>474925f4-3872-4eb8-b482-f52c89db29a16792</t>
  </si>
  <si>
    <t>AW00019347</t>
  </si>
  <si>
    <t>odhozzt3CE2QvJX4SzW8FA==</t>
  </si>
  <si>
    <t>474925f4-3872-4eb8-b482-f52c89db29a16793</t>
  </si>
  <si>
    <t>AW00019382</t>
  </si>
  <si>
    <t>QnyA751OzEaDcAPxHkJX5g==</t>
  </si>
  <si>
    <t>474925f4-3872-4eb8-b482-f52c89db29a16794</t>
  </si>
  <si>
    <t>AW00020055</t>
  </si>
  <si>
    <t>QBzRSuJ8QUaFROpSQnAiKA==</t>
  </si>
  <si>
    <t>474925f4-3872-4eb8-b482-f52c89db29a16795</t>
  </si>
  <si>
    <t>AW00020566</t>
  </si>
  <si>
    <t>SeH9uPVaUE6l//QXF4ShAA==</t>
  </si>
  <si>
    <t>474925f4-3872-4eb8-b482-f52c89db29a16796</t>
  </si>
  <si>
    <t>AW00020599</t>
  </si>
  <si>
    <t>IEZXb2GEWkOnpfoqsvrEQQ==</t>
  </si>
  <si>
    <t>474925f4-3872-4eb8-b482-f52c89db29a16797</t>
  </si>
  <si>
    <t>AW00021106</t>
  </si>
  <si>
    <t>a1dy1m4nTkyOzQEWgmtUhA==</t>
  </si>
  <si>
    <t>474925f4-3872-4eb8-b482-f52c89db29a16798</t>
  </si>
  <si>
    <t>AW00022382</t>
  </si>
  <si>
    <t>nSKFQCV6xUWafs7Oh5wOMw==</t>
  </si>
  <si>
    <t>474925f4-3872-4eb8-b482-f52c89db29a16799</t>
  </si>
  <si>
    <t>AW00022639</t>
  </si>
  <si>
    <t>2jSXXn6l3UG7Rqjcd/b5xA==</t>
  </si>
  <si>
    <t>474925f4-3872-4eb8-b482-f52c89db29a16800</t>
  </si>
  <si>
    <t>AW00024533</t>
  </si>
  <si>
    <t>Wl3ZFdWQwUy2ppIM7kxvOw==</t>
  </si>
  <si>
    <t>474925f4-3872-4eb8-b482-f52c89db29a16801</t>
  </si>
  <si>
    <t>AW00025446</t>
  </si>
  <si>
    <t>2bJ1Lm61mUSXidX7LidpFw==</t>
  </si>
  <si>
    <t>474925f4-3872-4eb8-b482-f52c89db29a16802</t>
  </si>
  <si>
    <t>AW00025512</t>
  </si>
  <si>
    <t>+x8gXtqHW0KbSN4t31oYXg==</t>
  </si>
  <si>
    <t>474925f4-3872-4eb8-b482-f52c89db29a16803</t>
  </si>
  <si>
    <t>AW00025775</t>
  </si>
  <si>
    <t>qnjqlBDzc0y1qX3BTTVabQ==</t>
  </si>
  <si>
    <t>474925f4-3872-4eb8-b482-f52c89db29a16804</t>
  </si>
  <si>
    <t>AW00026417</t>
  </si>
  <si>
    <t>o8ONijZNq0+PmLlbYq/H/g==</t>
  </si>
  <si>
    <t>474925f4-3872-4eb8-b482-f52c89db29a16805</t>
  </si>
  <si>
    <t>AW00026866</t>
  </si>
  <si>
    <t>5R4jWYYdYkyBfmUBeSjBlg==</t>
  </si>
  <si>
    <t>474925f4-3872-4eb8-b482-f52c89db29a16806</t>
  </si>
  <si>
    <t>AW00027165</t>
  </si>
  <si>
    <t>6Cz2cfybbE+Fydy4xS9f+A==</t>
  </si>
  <si>
    <t>474925f4-3872-4eb8-b482-f52c89db29a16807</t>
  </si>
  <si>
    <t>AW00027804</t>
  </si>
  <si>
    <t>Qushy/WgwU2xt7uzHO0jIQ==</t>
  </si>
  <si>
    <t>474925f4-3872-4eb8-b482-f52c89db29a16808</t>
  </si>
  <si>
    <t>AW00027938</t>
  </si>
  <si>
    <t>fuWZCTr/SkyFgMk1/YUSBA==</t>
  </si>
  <si>
    <t>474925f4-3872-4eb8-b482-f52c89db29a16809</t>
  </si>
  <si>
    <t>AW00028469</t>
  </si>
  <si>
    <t>EVJZuVM0QUKLbHyiLdHAXw==</t>
  </si>
  <si>
    <t>474925f4-3872-4eb8-b482-f52c89db29a16810</t>
  </si>
  <si>
    <t>AW00029358</t>
  </si>
  <si>
    <t>2bSgiw46mEWmCVjJUIyFkg==</t>
  </si>
  <si>
    <t>474925f4-3872-4eb8-b482-f52c89db29a16811</t>
  </si>
  <si>
    <t>AW00029443</t>
  </si>
  <si>
    <t>y4nibjJeH0uDP8C6HLI8zg==</t>
  </si>
  <si>
    <t>474925f4-3872-4eb8-b482-f52c89db29a16812</t>
  </si>
  <si>
    <t>AW00012595</t>
  </si>
  <si>
    <t>w4yC8uNUaEijR4CQNI497w==</t>
  </si>
  <si>
    <t>474925f4-3872-4eb8-b482-f52c89db29a16813</t>
  </si>
  <si>
    <t>AW00013551</t>
  </si>
  <si>
    <t>SmFLZAivRU2MEgJdFpLNAA==</t>
  </si>
  <si>
    <t>474925f4-3872-4eb8-b482-f52c89db29a16814</t>
  </si>
  <si>
    <t>AW00015077</t>
  </si>
  <si>
    <t>Z4cW0USnFk+llu6F0gKtQQ==</t>
  </si>
  <si>
    <t>474925f4-3872-4eb8-b482-f52c89db29a16815</t>
  </si>
  <si>
    <t>AW00016329</t>
  </si>
  <si>
    <t>JmQRpqs2F0SkOb20iqVmLg==</t>
  </si>
  <si>
    <t>474925f4-3872-4eb8-b482-f52c89db29a16816</t>
  </si>
  <si>
    <t>AW00016562</t>
  </si>
  <si>
    <t>GswuwInIbk+QuEGCajXs9w==</t>
  </si>
  <si>
    <t>474925f4-3872-4eb8-b482-f52c89db29a16817</t>
  </si>
  <si>
    <t>AW00016588</t>
  </si>
  <si>
    <t>x1vQ7ZRWCEuLm5OaHTBC7Q==</t>
  </si>
  <si>
    <t>474925f4-3872-4eb8-b482-f52c89db29a16818</t>
  </si>
  <si>
    <t>AW00017794</t>
  </si>
  <si>
    <t>Agccc/lvRkyzorDpDczdVQ==</t>
  </si>
  <si>
    <t>474925f4-3872-4eb8-b482-f52c89db29a16819</t>
  </si>
  <si>
    <t>AW00017961</t>
  </si>
  <si>
    <t>z+1oryO/c0e56o8bdv/tXA==</t>
  </si>
  <si>
    <t>474925f4-3872-4eb8-b482-f52c89db29a16820</t>
  </si>
  <si>
    <t>AW00020558</t>
  </si>
  <si>
    <t>h27WbDWScU+hYVo61G3jtg==</t>
  </si>
  <si>
    <t>474925f4-3872-4eb8-b482-f52c89db29a16821</t>
  </si>
  <si>
    <t>AW00020585</t>
  </si>
  <si>
    <t>22W+MElLakG0Rw+SMBEGfA==</t>
  </si>
  <si>
    <t>474925f4-3872-4eb8-b482-f52c89db29a16822</t>
  </si>
  <si>
    <t>AW00020921</t>
  </si>
  <si>
    <t>mDhrzPiFE0GYzLS+HOTTxg==</t>
  </si>
  <si>
    <t>474925f4-3872-4eb8-b482-f52c89db29a16823</t>
  </si>
  <si>
    <t>AW00021018</t>
  </si>
  <si>
    <t>oay5Ig71akune7aZ4l5i7Q==</t>
  </si>
  <si>
    <t>474925f4-3872-4eb8-b482-f52c89db29a16824</t>
  </si>
  <si>
    <t>AW00021678</t>
  </si>
  <si>
    <t>40ZME86qBkmQ3kqW/nDCJQ==</t>
  </si>
  <si>
    <t>474925f4-3872-4eb8-b482-f52c89db29a16825</t>
  </si>
  <si>
    <t>AW00022429</t>
  </si>
  <si>
    <t>6qggDX3Y7UmTh7jteR7kyA==</t>
  </si>
  <si>
    <t>474925f4-3872-4eb8-b482-f52c89db29a16826</t>
  </si>
  <si>
    <t>AW00022656</t>
  </si>
  <si>
    <t>F39MdD4LgkiiwOtXA7Vmyg==</t>
  </si>
  <si>
    <t>474925f4-3872-4eb8-b482-f52c89db29a16827</t>
  </si>
  <si>
    <t>AW00023224</t>
  </si>
  <si>
    <t>NiCSf1dhpkumbHNR4z55Cw==</t>
  </si>
  <si>
    <t>474925f4-3872-4eb8-b482-f52c89db29a16828</t>
  </si>
  <si>
    <t>AW00023599</t>
  </si>
  <si>
    <t>rfwn7XkyJEqRLnzKrDKOsQ==</t>
  </si>
  <si>
    <t>474925f4-3872-4eb8-b482-f52c89db29a16829</t>
  </si>
  <si>
    <t>AW00023743</t>
  </si>
  <si>
    <t>RnUgq7ZLx026oAfByeF5RA==</t>
  </si>
  <si>
    <t>474925f4-3872-4eb8-b482-f52c89db29a16830</t>
  </si>
  <si>
    <t>AW00023983</t>
  </si>
  <si>
    <t>ojco6Ej4dEuqJZ8a2ixm6A==</t>
  </si>
  <si>
    <t>474925f4-3872-4eb8-b482-f52c89db29a16831</t>
  </si>
  <si>
    <t>AW00024085</t>
  </si>
  <si>
    <t>2pyKZPiJakiRjbR3Qx/WvQ==</t>
  </si>
  <si>
    <t>474925f4-3872-4eb8-b482-f52c89db29a16832</t>
  </si>
  <si>
    <t>AW00024558</t>
  </si>
  <si>
    <t>6/V+NTjvNE6yHxtd84fvTA==</t>
  </si>
  <si>
    <t>474925f4-3872-4eb8-b482-f52c89db29a16833</t>
  </si>
  <si>
    <t>AW00024581</t>
  </si>
  <si>
    <t>RdY28jaL/E6hUbm4ACkgqQ==</t>
  </si>
  <si>
    <t>474925f4-3872-4eb8-b482-f52c89db29a16834</t>
  </si>
  <si>
    <t>AW00025546</t>
  </si>
  <si>
    <t>qHjVW31f3UyoKkt3WaMaIg==</t>
  </si>
  <si>
    <t>474925f4-3872-4eb8-b482-f52c89db29a16835</t>
  </si>
  <si>
    <t>AW00025636</t>
  </si>
  <si>
    <t>VNqs3aGS6E2TfUu66DZ+rQ==</t>
  </si>
  <si>
    <t>474925f4-3872-4eb8-b482-f52c89db29a16836</t>
  </si>
  <si>
    <t>AW00025657</t>
  </si>
  <si>
    <t>wMnINr09E0mckevj9+KlFQ==</t>
  </si>
  <si>
    <t>474925f4-3872-4eb8-b482-f52c89db29a16837</t>
  </si>
  <si>
    <t>AW00026205</t>
  </si>
  <si>
    <t>1AA+9SpG+U++ayz9f8xN4Q==</t>
  </si>
  <si>
    <t>474925f4-3872-4eb8-b482-f52c89db29a16838</t>
  </si>
  <si>
    <t>AW00026216</t>
  </si>
  <si>
    <t>kE7ljB2WGU+dxtofDvNLCw==</t>
  </si>
  <si>
    <t>474925f4-3872-4eb8-b482-f52c89db29a16839</t>
  </si>
  <si>
    <t>AW00026364</t>
  </si>
  <si>
    <t>ccMkiulF20SkVMH8UUOlmA==</t>
  </si>
  <si>
    <t>474925f4-3872-4eb8-b482-f52c89db29a16840</t>
  </si>
  <si>
    <t>AW00026830</t>
  </si>
  <si>
    <t>vuEVh/dqAEuULTLLyXqhmQ==</t>
  </si>
  <si>
    <t>474925f4-3872-4eb8-b482-f52c89db29a16841</t>
  </si>
  <si>
    <t>AW00027168</t>
  </si>
  <si>
    <t>NV9CBk4bgESTlCj2aljQZw==</t>
  </si>
  <si>
    <t>474925f4-3872-4eb8-b482-f52c89db29a16842</t>
  </si>
  <si>
    <t>AW00028424</t>
  </si>
  <si>
    <t>lU5BfaAEq0OERL1WNK1I8g==</t>
  </si>
  <si>
    <t>474925f4-3872-4eb8-b482-f52c89db29a16843</t>
  </si>
  <si>
    <t>AW00028524</t>
  </si>
  <si>
    <t>UMMA/UfflUiGedukBnjqXA==</t>
  </si>
  <si>
    <t>474925f4-3872-4eb8-b482-f52c89db29a16844</t>
  </si>
  <si>
    <t>AW00029477</t>
  </si>
  <si>
    <t>6xgZ9lkfS0qSKTjIxnTcFQ==</t>
  </si>
  <si>
    <t>474925f4-3872-4eb8-b482-f52c89db29a16845</t>
  </si>
  <si>
    <t>AW00011497</t>
  </si>
  <si>
    <t>UCgaKqhoO0eq/VOCNBM2Rw==</t>
  </si>
  <si>
    <t>474925f4-3872-4eb8-b482-f52c89db29a16846</t>
  </si>
  <si>
    <t>AW00011586</t>
  </si>
  <si>
    <t>F8hiYMcIvkSjYotSkxz3+A==</t>
  </si>
  <si>
    <t>474925f4-3872-4eb8-b482-f52c89db29a16847</t>
  </si>
  <si>
    <t>AW00013600</t>
  </si>
  <si>
    <t>jLfcd/PYGESMp8JX9JJ9gA==</t>
  </si>
  <si>
    <t>474925f4-3872-4eb8-b482-f52c89db29a16848</t>
  </si>
  <si>
    <t>AW00013664</t>
  </si>
  <si>
    <t>GaD0BTmhHUOaJH1+myH4JQ==</t>
  </si>
  <si>
    <t>474925f4-3872-4eb8-b482-f52c89db29a16849</t>
  </si>
  <si>
    <t>AW00013694</t>
  </si>
  <si>
    <t>hVy/U7F1x02Vv3XgsjjrYQ==</t>
  </si>
  <si>
    <t>474925f4-3872-4eb8-b482-f52c89db29a16850</t>
  </si>
  <si>
    <t>AW00014712</t>
  </si>
  <si>
    <t>25pl/XRI6kStxXQGSeLTSA==</t>
  </si>
  <si>
    <t>474925f4-3872-4eb8-b482-f52c89db29a16851</t>
  </si>
  <si>
    <t>AW00014783</t>
  </si>
  <si>
    <t>quV7gycIG0q7DRA9KzGghg==</t>
  </si>
  <si>
    <t>474925f4-3872-4eb8-b482-f52c89db29a16852</t>
  </si>
  <si>
    <t>AW00015057</t>
  </si>
  <si>
    <t>P8VB5xHqkkq0J4w/08n5IQ==</t>
  </si>
  <si>
    <t>474925f4-3872-4eb8-b482-f52c89db29a16853</t>
  </si>
  <si>
    <t>AW00015097</t>
  </si>
  <si>
    <t>erAriro/20e6x+gtoemr0Q==</t>
  </si>
  <si>
    <t>474925f4-3872-4eb8-b482-f52c89db29a16854</t>
  </si>
  <si>
    <t>AW00015638</t>
  </si>
  <si>
    <t>fyRpLNE4tkqopYTQWpmcog==</t>
  </si>
  <si>
    <t>474925f4-3872-4eb8-b482-f52c89db29a16855</t>
  </si>
  <si>
    <t>AW00016443</t>
  </si>
  <si>
    <t>VOysvSgyOkycbUgb0x5W5g==</t>
  </si>
  <si>
    <t>474925f4-3872-4eb8-b482-f52c89db29a16856</t>
  </si>
  <si>
    <t>AW00017626</t>
  </si>
  <si>
    <t>jpUj1SzHKE6FcpMnSWrqBQ==</t>
  </si>
  <si>
    <t>474925f4-3872-4eb8-b482-f52c89db29a16857</t>
  </si>
  <si>
    <t>AW00017744</t>
  </si>
  <si>
    <t>ZkFWwkYx1kmkiYutyO2X7g==</t>
  </si>
  <si>
    <t>474925f4-3872-4eb8-b482-f52c89db29a16858</t>
  </si>
  <si>
    <t>AW00017990</t>
  </si>
  <si>
    <t>0HQRMZk/7UCw7WYoCtuLaw==</t>
  </si>
  <si>
    <t>474925f4-3872-4eb8-b482-f52c89db29a16859</t>
  </si>
  <si>
    <t>AW00018024</t>
  </si>
  <si>
    <t>MGyY2C6oSEm3PxeBU11oRA==</t>
  </si>
  <si>
    <t>474925f4-3872-4eb8-b482-f52c89db29a16860</t>
  </si>
  <si>
    <t>AW00018028</t>
  </si>
  <si>
    <t>uEA2dm3tAEihm+ChKVgAxw==</t>
  </si>
  <si>
    <t>474925f4-3872-4eb8-b482-f52c89db29a16861</t>
  </si>
  <si>
    <t>AW00018156</t>
  </si>
  <si>
    <t>oFYgZAKnOECPre4JZd3+sw==</t>
  </si>
  <si>
    <t>474925f4-3872-4eb8-b482-f52c89db29a16862</t>
  </si>
  <si>
    <t>AW00020136</t>
  </si>
  <si>
    <t>qtqj6BQuEkmEPXqDqT4h9A==</t>
  </si>
  <si>
    <t>474925f4-3872-4eb8-b482-f52c89db29a16863</t>
  </si>
  <si>
    <t>AW00020561</t>
  </si>
  <si>
    <t>4wQL8M9uY0G60+HlxeHHVA==</t>
  </si>
  <si>
    <t>474925f4-3872-4eb8-b482-f52c89db29a16864</t>
  </si>
  <si>
    <t>AW00020902</t>
  </si>
  <si>
    <t>uZ3ujN4Hj0+Il4ZCMW3Fww==</t>
  </si>
  <si>
    <t>474925f4-3872-4eb8-b482-f52c89db29a16865</t>
  </si>
  <si>
    <t>AW00020963</t>
  </si>
  <si>
    <t>IiCy7zh+n0uVOas6X/dMzQ==</t>
  </si>
  <si>
    <t>474925f4-3872-4eb8-b482-f52c89db29a16866</t>
  </si>
  <si>
    <t>AW00021524</t>
  </si>
  <si>
    <t>67VZOklB+UGxVC9kcQ8D2g==</t>
  </si>
  <si>
    <t>474925f4-3872-4eb8-b482-f52c89db29a16867</t>
  </si>
  <si>
    <t>AW00021848</t>
  </si>
  <si>
    <t>anzHo2OF7EqpMzRBHkdfCA==</t>
  </si>
  <si>
    <t>474925f4-3872-4eb8-b482-f52c89db29a16868</t>
  </si>
  <si>
    <t>AW00022496</t>
  </si>
  <si>
    <t>k/WgJffqfUKYTO23SW1cSg==</t>
  </si>
  <si>
    <t>474925f4-3872-4eb8-b482-f52c89db29a16869</t>
  </si>
  <si>
    <t>AW00022532</t>
  </si>
  <si>
    <t>1cMJu5OpD0aUIgscUyupUA==</t>
  </si>
  <si>
    <t>474925f4-3872-4eb8-b482-f52c89db29a16870</t>
  </si>
  <si>
    <t>AW00022586</t>
  </si>
  <si>
    <t>W0ANiCfNWUyW6f8qIr8/1A==</t>
  </si>
  <si>
    <t>474925f4-3872-4eb8-b482-f52c89db29a16871</t>
  </si>
  <si>
    <t>AW00023625</t>
  </si>
  <si>
    <t>XvHPlrDi7ESDD6KqQugy/w==</t>
  </si>
  <si>
    <t>474925f4-3872-4eb8-b482-f52c89db29a16872</t>
  </si>
  <si>
    <t>AW00023747</t>
  </si>
  <si>
    <t>mpJZaUMY1EmK1Rp4GuV1sw==</t>
  </si>
  <si>
    <t>474925f4-3872-4eb8-b482-f52c89db29a16873</t>
  </si>
  <si>
    <t>AW00024145</t>
  </si>
  <si>
    <t>xSZCUhVli0S7KyisjWURig==</t>
  </si>
  <si>
    <t>474925f4-3872-4eb8-b482-f52c89db29a16874</t>
  </si>
  <si>
    <t>AW00024697</t>
  </si>
  <si>
    <t>g9cVSg2r8EueR1naF5+S0g==</t>
  </si>
  <si>
    <t>474925f4-3872-4eb8-b482-f52c89db29a16875</t>
  </si>
  <si>
    <t>AW00024865</t>
  </si>
  <si>
    <t>/ZPQz/DJbEO3MYRckPQcqQ==</t>
  </si>
  <si>
    <t>474925f4-3872-4eb8-b482-f52c89db29a16876</t>
  </si>
  <si>
    <t>AW00025325</t>
  </si>
  <si>
    <t>1TxFD2gupk+w+tekAMKOiw==</t>
  </si>
  <si>
    <t>474925f4-3872-4eb8-b482-f52c89db29a16877</t>
  </si>
  <si>
    <t>AW00025572</t>
  </si>
  <si>
    <t>yqKZ5b7aJkipgriQZa7HfQ==</t>
  </si>
  <si>
    <t>474925f4-3872-4eb8-b482-f52c89db29a16878</t>
  </si>
  <si>
    <t>AW00025675</t>
  </si>
  <si>
    <t>ORDtUX9OQkGwuxXP2cgAAg==</t>
  </si>
  <si>
    <t>474925f4-3872-4eb8-b482-f52c89db29a16879</t>
  </si>
  <si>
    <t>AW00025727</t>
  </si>
  <si>
    <t>onunCgThN0G4i+8EZl8Jgw==</t>
  </si>
  <si>
    <t>474925f4-3872-4eb8-b482-f52c89db29a16880</t>
  </si>
  <si>
    <t>AW00025782</t>
  </si>
  <si>
    <t>M3QLv4zeb0G1gg5vd9X1BA==</t>
  </si>
  <si>
    <t>474925f4-3872-4eb8-b482-f52c89db29a16881</t>
  </si>
  <si>
    <t>AW00026222</t>
  </si>
  <si>
    <t>UcroKZev/kGk87jDJO3MeQ==</t>
  </si>
  <si>
    <t>474925f4-3872-4eb8-b482-f52c89db29a16882</t>
  </si>
  <si>
    <t>AW00026372</t>
  </si>
  <si>
    <t>RQfJzjkgZEOEX9+amhzbvw==</t>
  </si>
  <si>
    <t>474925f4-3872-4eb8-b482-f52c89db29a16883</t>
  </si>
  <si>
    <t>AW00027185</t>
  </si>
  <si>
    <t>bgjiUrwxakaDayXCgL6LuA==</t>
  </si>
  <si>
    <t>474925f4-3872-4eb8-b482-f52c89db29a16884</t>
  </si>
  <si>
    <t>AW00027319</t>
  </si>
  <si>
    <t>nENxoegSh0uqXFm+l4oLdA==</t>
  </si>
  <si>
    <t>474925f4-3872-4eb8-b482-f52c89db29a16885</t>
  </si>
  <si>
    <t>AW00028416</t>
  </si>
  <si>
    <t>7PvcqAV+XUWyJEo4WsJf9Q==</t>
  </si>
  <si>
    <t>474925f4-3872-4eb8-b482-f52c89db29a16886</t>
  </si>
  <si>
    <t>AW00011387</t>
  </si>
  <si>
    <t>Nv65GtYACEu+V3+mMRWcNg==</t>
  </si>
  <si>
    <t>474925f4-3872-4eb8-b482-f52c89db29a16887</t>
  </si>
  <si>
    <t>AW00011585</t>
  </si>
  <si>
    <t>efDRQeijaUGvw53uGuwHMQ==</t>
  </si>
  <si>
    <t>474925f4-3872-4eb8-b482-f52c89db29a16888</t>
  </si>
  <si>
    <t>AW00011589</t>
  </si>
  <si>
    <t>ZZCzDPjZ206lCuoCS8dC5w==</t>
  </si>
  <si>
    <t>474925f4-3872-4eb8-b482-f52c89db29a16889</t>
  </si>
  <si>
    <t>AW00012309</t>
  </si>
  <si>
    <t>qMbIu4YjwUOfCiDyDW7oGA==</t>
  </si>
  <si>
    <t>474925f4-3872-4eb8-b482-f52c89db29a16890</t>
  </si>
  <si>
    <t>AW00012508</t>
  </si>
  <si>
    <t>VuxdV8KL4kGJJI4pJAN8qg==</t>
  </si>
  <si>
    <t>474925f4-3872-4eb8-b482-f52c89db29a16891</t>
  </si>
  <si>
    <t>AW00012566</t>
  </si>
  <si>
    <t>Q4cryyTmeUCChrnYWZ1keA==</t>
  </si>
  <si>
    <t>474925f4-3872-4eb8-b482-f52c89db29a16892</t>
  </si>
  <si>
    <t>AW00013590</t>
  </si>
  <si>
    <t>c8UVXGtuCkO82t8TqihBiw==</t>
  </si>
  <si>
    <t>474925f4-3872-4eb8-b482-f52c89db29a16893</t>
  </si>
  <si>
    <t>AW00013791</t>
  </si>
  <si>
    <t>wq43WKLwA0Kui4hdBLa3sw==</t>
  </si>
  <si>
    <t>474925f4-3872-4eb8-b482-f52c89db29a16894</t>
  </si>
  <si>
    <t>AW00014150</t>
  </si>
  <si>
    <t>UCi3ke1lnUqawPpUiK4Kjw==</t>
  </si>
  <si>
    <t>474925f4-3872-4eb8-b482-f52c89db29a16895</t>
  </si>
  <si>
    <t>AW00014194</t>
  </si>
  <si>
    <t>Zql7h9W4+ka1HdYjLvwk6Q==</t>
  </si>
  <si>
    <t>474925f4-3872-4eb8-b482-f52c89db29a16896</t>
  </si>
  <si>
    <t>AW00014794</t>
  </si>
  <si>
    <t>pX/GPG2e9k+8ZWzHj3LKXA==</t>
  </si>
  <si>
    <t>474925f4-3872-4eb8-b482-f52c89db29a16897</t>
  </si>
  <si>
    <t>AW00014975</t>
  </si>
  <si>
    <t>54gr54G1IUKPVwDmu8QBKw==</t>
  </si>
  <si>
    <t>474925f4-3872-4eb8-b482-f52c89db29a16898</t>
  </si>
  <si>
    <t>AW00015610</t>
  </si>
  <si>
    <t>TNwcgAjqPEeaHWR0+kzhog==</t>
  </si>
  <si>
    <t>474925f4-3872-4eb8-b482-f52c89db29a16899</t>
  </si>
  <si>
    <t>AW00016449</t>
  </si>
  <si>
    <t>bmAnSaJh60exUDVyL2czzw==</t>
  </si>
  <si>
    <t>474925f4-3872-4eb8-b482-f52c89db29a16900</t>
  </si>
  <si>
    <t>AW00016563</t>
  </si>
  <si>
    <t>Sgri/0kGi0OicbhTtpMevA==</t>
  </si>
  <si>
    <t>474925f4-3872-4eb8-b482-f52c89db29a16901</t>
  </si>
  <si>
    <t>AW00016827</t>
  </si>
  <si>
    <t>5SwhZqBz+ESJ/TOsjbC67Q==</t>
  </si>
  <si>
    <t>474925f4-3872-4eb8-b482-f52c89db29a16902</t>
  </si>
  <si>
    <t>AW00016933</t>
  </si>
  <si>
    <t>9MBU39nsa0GKAYbLGSu3Uw==</t>
  </si>
  <si>
    <t>474925f4-3872-4eb8-b482-f52c89db29a16903</t>
  </si>
  <si>
    <t>AW00016938</t>
  </si>
  <si>
    <t>x6tZiVWfgEysTt68a1Kwhg==</t>
  </si>
  <si>
    <t>474925f4-3872-4eb8-b482-f52c89db29a16904</t>
  </si>
  <si>
    <t>AW00017085</t>
  </si>
  <si>
    <t>asmileaUYEWMZo3Dda3V+w==</t>
  </si>
  <si>
    <t>474925f4-3872-4eb8-b482-f52c89db29a16905</t>
  </si>
  <si>
    <t>AW00017819</t>
  </si>
  <si>
    <t>0OBNapfPxkuyU1ZJP2tnUQ==</t>
  </si>
  <si>
    <t>474925f4-3872-4eb8-b482-f52c89db29a16906</t>
  </si>
  <si>
    <t>AW00019477</t>
  </si>
  <si>
    <t>x5iLfia3z0q6EkagGiEuag==</t>
  </si>
  <si>
    <t>474925f4-3872-4eb8-b482-f52c89db29a16907</t>
  </si>
  <si>
    <t>AW00019502</t>
  </si>
  <si>
    <t>I8S8skibsUatr5sJK3RDww==</t>
  </si>
  <si>
    <t>474925f4-3872-4eb8-b482-f52c89db29a16908</t>
  </si>
  <si>
    <t>AW00020053</t>
  </si>
  <si>
    <t>7/FGcdWH2EyrPraD75MOrg==</t>
  </si>
  <si>
    <t>474925f4-3872-4eb8-b482-f52c89db29a16909</t>
  </si>
  <si>
    <t>AW00020576</t>
  </si>
  <si>
    <t>PRDguFfaSUCRSRPbJucemQ==</t>
  </si>
  <si>
    <t>474925f4-3872-4eb8-b482-f52c89db29a16910</t>
  </si>
  <si>
    <t>AW00020834</t>
  </si>
  <si>
    <t>gfUajeksykWJR3SNu1NExQ==</t>
  </si>
  <si>
    <t>474925f4-3872-4eb8-b482-f52c89db29a16911</t>
  </si>
  <si>
    <t>AW00020879</t>
  </si>
  <si>
    <t>CTJr0OIsXUma55DQr6zSfg==</t>
  </si>
  <si>
    <t>474925f4-3872-4eb8-b482-f52c89db29a16912</t>
  </si>
  <si>
    <t>AW00021066</t>
  </si>
  <si>
    <t>GAeSylNKwEevCpZK09ewXA==</t>
  </si>
  <si>
    <t>474925f4-3872-4eb8-b482-f52c89db29a16913</t>
  </si>
  <si>
    <t>AW00021829</t>
  </si>
  <si>
    <t>R60/mRFHnEmIdyimGfX3hQ==</t>
  </si>
  <si>
    <t>474925f4-3872-4eb8-b482-f52c89db29a16914</t>
  </si>
  <si>
    <t>AW00022311</t>
  </si>
  <si>
    <t>4eSv5gcO5k6yiMe+xJNTKw==</t>
  </si>
  <si>
    <t>474925f4-3872-4eb8-b482-f52c89db29a16915</t>
  </si>
  <si>
    <t>AW00022662</t>
  </si>
  <si>
    <t>sAyCCUJMRk6jJ/WWpUM6NA==</t>
  </si>
  <si>
    <t>474925f4-3872-4eb8-b482-f52c89db29a16916</t>
  </si>
  <si>
    <t>AW00023635</t>
  </si>
  <si>
    <t>MX48aIPrrk6xBXKwhtWLvQ==</t>
  </si>
  <si>
    <t>474925f4-3872-4eb8-b482-f52c89db29a16917</t>
  </si>
  <si>
    <t>AW00024881</t>
  </si>
  <si>
    <t>hHMaqx7F8k2704XVBYGLew==</t>
  </si>
  <si>
    <t>474925f4-3872-4eb8-b482-f52c89db29a16918</t>
  </si>
  <si>
    <t>AW00025669</t>
  </si>
  <si>
    <t>D9lm7Zr+IkqTcCDdHgoZmQ==</t>
  </si>
  <si>
    <t>474925f4-3872-4eb8-b482-f52c89db29a16919</t>
  </si>
  <si>
    <t>AW00026208</t>
  </si>
  <si>
    <t>NypKbO34Zk6hhg56MA/oQg==</t>
  </si>
  <si>
    <t>474925f4-3872-4eb8-b482-f52c89db29a16920</t>
  </si>
  <si>
    <t>AW00026401</t>
  </si>
  <si>
    <t>YIhhy2fx8kO1zdMHRqV6Xg==</t>
  </si>
  <si>
    <t>474925f4-3872-4eb8-b482-f52c89db29a16921</t>
  </si>
  <si>
    <t>AW00026928</t>
  </si>
  <si>
    <t>KQgUSnTtmk2H6Ou5K8M50g==</t>
  </si>
  <si>
    <t>474925f4-3872-4eb8-b482-f52c89db29a16922</t>
  </si>
  <si>
    <t>AW00027337</t>
  </si>
  <si>
    <t>/s7XQgjpnkiv6R/MNB4XEA==</t>
  </si>
  <si>
    <t>474925f4-3872-4eb8-b482-f52c89db29a16923</t>
  </si>
  <si>
    <t>AW00027890</t>
  </si>
  <si>
    <t>Ze2AWdpFm0KOz3WIzrz7dg==</t>
  </si>
  <si>
    <t>474925f4-3872-4eb8-b482-f52c89db29a16924</t>
  </si>
  <si>
    <t>AW00027891</t>
  </si>
  <si>
    <t>04n7DJeZxkind0W2kdNUuQ==</t>
  </si>
  <si>
    <t>474925f4-3872-4eb8-b482-f52c89db29a16925</t>
  </si>
  <si>
    <t>AW00029384</t>
  </si>
  <si>
    <t>BsqR1UiXYke4jsp5X0qQaA==</t>
  </si>
  <si>
    <t>474925f4-3872-4eb8-b482-f52c89db29a16926</t>
  </si>
  <si>
    <t>AW00011555</t>
  </si>
  <si>
    <t>rZ67JVWf4kug8JT3M8FFWQ==</t>
  </si>
  <si>
    <t>474925f4-3872-4eb8-b482-f52c89db29a16927</t>
  </si>
  <si>
    <t>AW00012310</t>
  </si>
  <si>
    <t>/iVkul8mDU24QwFjCFGcPg==</t>
  </si>
  <si>
    <t>474925f4-3872-4eb8-b482-f52c89db29a16928</t>
  </si>
  <si>
    <t>AW00014776</t>
  </si>
  <si>
    <t>mIsrGdohlUmN/hHoneOBzw==</t>
  </si>
  <si>
    <t>474925f4-3872-4eb8-b482-f52c89db29a16929</t>
  </si>
  <si>
    <t>AW00015919</t>
  </si>
  <si>
    <t>uMK7R/uKSE6l6zouUouYJQ==</t>
  </si>
  <si>
    <t>474925f4-3872-4eb8-b482-f52c89db29a16930</t>
  </si>
  <si>
    <t>AW00016300</t>
  </si>
  <si>
    <t>uQXOqpQPiECOu3QFbp63Eg==</t>
  </si>
  <si>
    <t>474925f4-3872-4eb8-b482-f52c89db29a16931</t>
  </si>
  <si>
    <t>AW00016530</t>
  </si>
  <si>
    <t>07cssgq0yUu3Wyib143Uuw==</t>
  </si>
  <si>
    <t>474925f4-3872-4eb8-b482-f52c89db29a16932</t>
  </si>
  <si>
    <t>AW00016602</t>
  </si>
  <si>
    <t>28gcucl5vku9JLEaU32Pqw==</t>
  </si>
  <si>
    <t>474925f4-3872-4eb8-b482-f52c89db29a16933</t>
  </si>
  <si>
    <t>AW00016934</t>
  </si>
  <si>
    <t>Z/CmhBR02kOAOX05npi3Ig==</t>
  </si>
  <si>
    <t>474925f4-3872-4eb8-b482-f52c89db29a16934</t>
  </si>
  <si>
    <t>AW00017896</t>
  </si>
  <si>
    <t>AG9tN1TkbkaFLb+1TTihYQ==</t>
  </si>
  <si>
    <t>474925f4-3872-4eb8-b482-f52c89db29a16935</t>
  </si>
  <si>
    <t>AW00018168</t>
  </si>
  <si>
    <t>U0/Z4dVgLkyoJJ/HzKxKRA==</t>
  </si>
  <si>
    <t>474925f4-3872-4eb8-b482-f52c89db29a16936</t>
  </si>
  <si>
    <t>AW00021028</t>
  </si>
  <si>
    <t>npgPeyQPp0KZK7IEqh9JzQ==</t>
  </si>
  <si>
    <t>474925f4-3872-4eb8-b482-f52c89db29a16937</t>
  </si>
  <si>
    <t>AW00021040</t>
  </si>
  <si>
    <t>S15AV5/O0UO5G+BtIKu5UQ==</t>
  </si>
  <si>
    <t>474925f4-3872-4eb8-b482-f52c89db29a16938</t>
  </si>
  <si>
    <t>AW00021071</t>
  </si>
  <si>
    <t>GY+JvA6960GSbe0V9L/PpA==</t>
  </si>
  <si>
    <t>474925f4-3872-4eb8-b482-f52c89db29a16939</t>
  </si>
  <si>
    <t>AW00021092</t>
  </si>
  <si>
    <t>eFxR2OyzeU+9TA0+Zd3Xuw==</t>
  </si>
  <si>
    <t>474925f4-3872-4eb8-b482-f52c89db29a16940</t>
  </si>
  <si>
    <t>AW00021516</t>
  </si>
  <si>
    <t>aEwMlx/qFUufFfJwZV9PCA==</t>
  </si>
  <si>
    <t>474925f4-3872-4eb8-b482-f52c89db29a16941</t>
  </si>
  <si>
    <t>AW00022416</t>
  </si>
  <si>
    <t>y+GGE8+QZ0OaqkOAHNRZAQ==</t>
  </si>
  <si>
    <t>474925f4-3872-4eb8-b482-f52c89db29a16942</t>
  </si>
  <si>
    <t>AW00023442</t>
  </si>
  <si>
    <t>IeYQLfGLW0GWZLxjQv5oiA==</t>
  </si>
  <si>
    <t>474925f4-3872-4eb8-b482-f52c89db29a16943</t>
  </si>
  <si>
    <t>AW00023762</t>
  </si>
  <si>
    <t>fNJelCdaCUG9y3K/Fbc9Yw==</t>
  </si>
  <si>
    <t>474925f4-3872-4eb8-b482-f52c89db29a16944</t>
  </si>
  <si>
    <t>AW00023948</t>
  </si>
  <si>
    <t>zFZqMX/JB0e+a2sdXPy0lg==</t>
  </si>
  <si>
    <t>474925f4-3872-4eb8-b482-f52c89db29a16945</t>
  </si>
  <si>
    <t>AW00024857</t>
  </si>
  <si>
    <t>SUIDMSW55UGMP6SynYNcVQ==</t>
  </si>
  <si>
    <t>474925f4-3872-4eb8-b482-f52c89db29a16946</t>
  </si>
  <si>
    <t>AW00025592</t>
  </si>
  <si>
    <t>Vbl51phasEK3jEvmYi0Mhg==</t>
  </si>
  <si>
    <t>474925f4-3872-4eb8-b482-f52c89db29a16947</t>
  </si>
  <si>
    <t>AW00025798</t>
  </si>
  <si>
    <t>eoeQO/AmxE+NUJJz9ZJSww==</t>
  </si>
  <si>
    <t>474925f4-3872-4eb8-b482-f52c89db29a16948</t>
  </si>
  <si>
    <t>AW00026911</t>
  </si>
  <si>
    <t>C2zy1DTnNE+/AWDbBppfcw==</t>
  </si>
  <si>
    <t>474925f4-3872-4eb8-b482-f52c89db29a16949</t>
  </si>
  <si>
    <t>AW00027171</t>
  </si>
  <si>
    <t>fVuGhc67KEGM74kX0rkXpg==</t>
  </si>
  <si>
    <t>474925f4-3872-4eb8-b482-f52c89db29a16950</t>
  </si>
  <si>
    <t>AW00027308</t>
  </si>
  <si>
    <t>O5TVRrVEOUSPVarmgoAE/A==</t>
  </si>
  <si>
    <t>474925f4-3872-4eb8-b482-f52c89db29a16951</t>
  </si>
  <si>
    <t>AW00027317</t>
  </si>
  <si>
    <t>X68GQtwIlEeshqR2hF96zg==</t>
  </si>
  <si>
    <t>474925f4-3872-4eb8-b482-f52c89db29a16952</t>
  </si>
  <si>
    <t>AW00027852</t>
  </si>
  <si>
    <t>P/PlmLj9V0OILA1MJSDILg==</t>
  </si>
  <si>
    <t>474925f4-3872-4eb8-b482-f52c89db29a16953</t>
  </si>
  <si>
    <t>AW00028410</t>
  </si>
  <si>
    <t>XAZzN5O4MUCnUVWIDlzUyA==</t>
  </si>
  <si>
    <t>474925f4-3872-4eb8-b482-f52c89db29a16954</t>
  </si>
  <si>
    <t>AW00028438</t>
  </si>
  <si>
    <t>MtlXfJWoRkKON0JedAzBFw==</t>
  </si>
  <si>
    <t>474925f4-3872-4eb8-b482-f52c89db29a16955</t>
  </si>
  <si>
    <t>AW00028549</t>
  </si>
  <si>
    <t>Oltj+a1oPkO1fkVjTxs5ag==</t>
  </si>
  <si>
    <t>474925f4-3872-4eb8-b482-f52c89db29a16956</t>
  </si>
  <si>
    <t>AW00028703</t>
  </si>
  <si>
    <t>6Wby1+Tac0aqF28nbU8/2Q==</t>
  </si>
  <si>
    <t>474925f4-3872-4eb8-b482-f52c89db29a16957</t>
  </si>
  <si>
    <t>AW00028883</t>
  </si>
  <si>
    <t>DZt+NOaAZkKOyIrm9R72bw==</t>
  </si>
  <si>
    <t>474925f4-3872-4eb8-b482-f52c89db29a16958</t>
  </si>
  <si>
    <t>AW00029357</t>
  </si>
  <si>
    <t>YsogviloOUOPw2padQnudA==</t>
  </si>
  <si>
    <t>474925f4-3872-4eb8-b482-f52c89db29a16959</t>
  </si>
  <si>
    <t>AW00011376</t>
  </si>
  <si>
    <t>Lc7EkMywJkWUFX3XY5xEEw==</t>
  </si>
  <si>
    <t>474925f4-3872-4eb8-b482-f52c89db29a16960</t>
  </si>
  <si>
    <t>AW00011558</t>
  </si>
  <si>
    <t>ArnpnIGPoECebXdyxU8CAw==</t>
  </si>
  <si>
    <t>474925f4-3872-4eb8-b482-f52c89db29a16961</t>
  </si>
  <si>
    <t>AW00012134</t>
  </si>
  <si>
    <t>Ex5mdGf0Y0KV89X84LhE/w==</t>
  </si>
  <si>
    <t>474925f4-3872-4eb8-b482-f52c89db29a16962</t>
  </si>
  <si>
    <t>AW00012525</t>
  </si>
  <si>
    <t>+Ykdhgi54EWYivg2w34iSA==</t>
  </si>
  <si>
    <t>474925f4-3872-4eb8-b482-f52c89db29a16963</t>
  </si>
  <si>
    <t>AW00012559</t>
  </si>
  <si>
    <t>3FyxJSTzhEedwRc+BYEiUQ==</t>
  </si>
  <si>
    <t>474925f4-3872-4eb8-b482-f52c89db29a16964</t>
  </si>
  <si>
    <t>AW00013530</t>
  </si>
  <si>
    <t>oQGrs4l6fUuQUet7CogIdQ==</t>
  </si>
  <si>
    <t>474925f4-3872-4eb8-b482-f52c89db29a16965</t>
  </si>
  <si>
    <t>AW00013547</t>
  </si>
  <si>
    <t>G1kic8lvPU+LaG+6o1SNcQ==</t>
  </si>
  <si>
    <t>474925f4-3872-4eb8-b482-f52c89db29a16966</t>
  </si>
  <si>
    <t>AW00014529</t>
  </si>
  <si>
    <t>UBelMClOgk2OJ/r/Z4FmHA==</t>
  </si>
  <si>
    <t>474925f4-3872-4eb8-b482-f52c89db29a16967</t>
  </si>
  <si>
    <t>AW00014540</t>
  </si>
  <si>
    <t>+zCdAddWXk6YubBf4iQi4w==</t>
  </si>
  <si>
    <t>474925f4-3872-4eb8-b482-f52c89db29a16968</t>
  </si>
  <si>
    <t>AW00015102</t>
  </si>
  <si>
    <t>X9ZH/rE00kyC7MWxSgOWDQ==</t>
  </si>
  <si>
    <t>474925f4-3872-4eb8-b482-f52c89db29a16969</t>
  </si>
  <si>
    <t>AW00015108</t>
  </si>
  <si>
    <t>U7qIFAJSYUCustbubiYf0Q==</t>
  </si>
  <si>
    <t>474925f4-3872-4eb8-b482-f52c89db29a16970</t>
  </si>
  <si>
    <t>AW00016401</t>
  </si>
  <si>
    <t>B6p/CixnpEy+Cx2ItTCQIg==</t>
  </si>
  <si>
    <t>474925f4-3872-4eb8-b482-f52c89db29a16971</t>
  </si>
  <si>
    <t>AW00016447</t>
  </si>
  <si>
    <t>hNO8PtOsj0qfWuCMGlDRLA==</t>
  </si>
  <si>
    <t>474925f4-3872-4eb8-b482-f52c89db29a16972</t>
  </si>
  <si>
    <t>AW00017948</t>
  </si>
  <si>
    <t>e+ONMoxiCEaiLOulZaEeuQ==</t>
  </si>
  <si>
    <t>474925f4-3872-4eb8-b482-f52c89db29a16973</t>
  </si>
  <si>
    <t>AW00018632</t>
  </si>
  <si>
    <t>C/XqAg6uhEmeYHmtgbkA1g==</t>
  </si>
  <si>
    <t>474925f4-3872-4eb8-b482-f52c89db29a16974</t>
  </si>
  <si>
    <t>AW00019195</t>
  </si>
  <si>
    <t>2SMeBRvg2UaQFpM34qC1Sw==</t>
  </si>
  <si>
    <t>474925f4-3872-4eb8-b482-f52c89db29a16975</t>
  </si>
  <si>
    <t>AW00019919</t>
  </si>
  <si>
    <t>Ch6xUmOeE0u9WcqdGGl7vw==</t>
  </si>
  <si>
    <t>474925f4-3872-4eb8-b482-f52c89db29a16976</t>
  </si>
  <si>
    <t>AW00020856</t>
  </si>
  <si>
    <t>+TCHHvPuPUibc8fDDq9hog==</t>
  </si>
  <si>
    <t>474925f4-3872-4eb8-b482-f52c89db29a16977</t>
  </si>
  <si>
    <t>AW00021509</t>
  </si>
  <si>
    <t>0G1/1LuytE+FGivi2JG/qA==</t>
  </si>
  <si>
    <t>474925f4-3872-4eb8-b482-f52c89db29a16978</t>
  </si>
  <si>
    <t>AW00021669</t>
  </si>
  <si>
    <t>hOwGUaOFHEKb1hHcqnhalA==</t>
  </si>
  <si>
    <t>474925f4-3872-4eb8-b482-f52c89db29a16979</t>
  </si>
  <si>
    <t>AW00022325</t>
  </si>
  <si>
    <t>ereF9WhCrkmJgwMIM/kmXA==</t>
  </si>
  <si>
    <t>474925f4-3872-4eb8-b482-f52c89db29a16980</t>
  </si>
  <si>
    <t>AW00022446</t>
  </si>
  <si>
    <t>XvDlQrhq1kKck6ATCJPQlw==</t>
  </si>
  <si>
    <t>474925f4-3872-4eb8-b482-f52c89db29a16981</t>
  </si>
  <si>
    <t>AW00022475</t>
  </si>
  <si>
    <t>7pOzN4yakEqdOKIXdL3EOA==</t>
  </si>
  <si>
    <t>474925f4-3872-4eb8-b482-f52c89db29a16982</t>
  </si>
  <si>
    <t>AW00022526</t>
  </si>
  <si>
    <t>OhuJOcKSZ0GQKAsJXA5QpA==</t>
  </si>
  <si>
    <t>474925f4-3872-4eb8-b482-f52c89db29a16983</t>
  </si>
  <si>
    <t>AW00022535</t>
  </si>
  <si>
    <t>YAHgGj4JA0yVC9S6guJT5w==</t>
  </si>
  <si>
    <t>474925f4-3872-4eb8-b482-f52c89db29a16984</t>
  </si>
  <si>
    <t>AW00023235</t>
  </si>
  <si>
    <t>A7OqcoPqlkWzBRLJH5+M1A==</t>
  </si>
  <si>
    <t>474925f4-3872-4eb8-b482-f52c89db29a16985</t>
  </si>
  <si>
    <t>AW00023924</t>
  </si>
  <si>
    <t>NDQAwqEV6EGkJzRDTmxIHg==</t>
  </si>
  <si>
    <t>474925f4-3872-4eb8-b482-f52c89db29a16986</t>
  </si>
  <si>
    <t>AW00024197</t>
  </si>
  <si>
    <t>YAr9x+CyuUyAjO62N+cpqg==</t>
  </si>
  <si>
    <t>474925f4-3872-4eb8-b482-f52c89db29a16987</t>
  </si>
  <si>
    <t>AW00025578</t>
  </si>
  <si>
    <t>hc69pxvTLUWumroRCX4VzA==</t>
  </si>
  <si>
    <t>474925f4-3872-4eb8-b482-f52c89db29a16988</t>
  </si>
  <si>
    <t>AW00026858</t>
  </si>
  <si>
    <t>X2QPAXb2xk+X7NONbN3dWw==</t>
  </si>
  <si>
    <t>474925f4-3872-4eb8-b482-f52c89db29a16989</t>
  </si>
  <si>
    <t>AW00027833</t>
  </si>
  <si>
    <t>RdQuZ45o/E+Fufg6fUr6nA==</t>
  </si>
  <si>
    <t>474925f4-3872-4eb8-b482-f52c89db29a16990</t>
  </si>
  <si>
    <t>AW00027939</t>
  </si>
  <si>
    <t>VtvJZ4YWvUSzBymMKGe47g==</t>
  </si>
  <si>
    <t>474925f4-3872-4eb8-b482-f52c89db29a16991</t>
  </si>
  <si>
    <t>AW00028451</t>
  </si>
  <si>
    <t>84Y8VwgO+kGFsau0aN2drw==</t>
  </si>
  <si>
    <t>474925f4-3872-4eb8-b482-f52c89db29a16992</t>
  </si>
  <si>
    <t>AW00028474</t>
  </si>
  <si>
    <t>dKqDYxRjhE+H+5HhLAHpeA==</t>
  </si>
  <si>
    <t>474925f4-3872-4eb8-b482-f52c89db29a16993</t>
  </si>
  <si>
    <t>AW00028880</t>
  </si>
  <si>
    <t>f0CgqFkzFkiye5t92Hi+yQ==</t>
  </si>
  <si>
    <t>474925f4-3872-4eb8-b482-f52c89db29a16994</t>
  </si>
  <si>
    <t>AW00011244</t>
  </si>
  <si>
    <t>7n9qlzRXo0a6mJtmk5Qtzw==</t>
  </si>
  <si>
    <t>474925f4-3872-4eb8-b482-f52c89db29a16995</t>
  </si>
  <si>
    <t>AW00011388</t>
  </si>
  <si>
    <t>7ILuquysskyzu3qXeJe5VA==</t>
  </si>
  <si>
    <t>474925f4-3872-4eb8-b482-f52c89db29a16996</t>
  </si>
  <si>
    <t>AW00011474</t>
  </si>
  <si>
    <t>cQbIVc3fk0e2D6azZPp+lw==</t>
  </si>
  <si>
    <t>474925f4-3872-4eb8-b482-f52c89db29a16997</t>
  </si>
  <si>
    <t>AW00011612</t>
  </si>
  <si>
    <t>zMqxD88/Q0SjxLXL8WyAQA==</t>
  </si>
  <si>
    <t>474925f4-3872-4eb8-b482-f52c89db29a16998</t>
  </si>
  <si>
    <t>AW00012239</t>
  </si>
  <si>
    <t>qjIMfkCxxUiw4UVgRtOHOg==</t>
  </si>
  <si>
    <t>474925f4-3872-4eb8-b482-f52c89db29a16999</t>
  </si>
  <si>
    <t>AW00012630</t>
  </si>
  <si>
    <t>vb4mBUrIN0KxDJHz114eyw==</t>
  </si>
  <si>
    <t>474925f4-3872-4eb8-b482-f52c89db29a17000</t>
  </si>
  <si>
    <t>AW00013562</t>
  </si>
  <si>
    <t>BnW0CgyT9kyw0vzp3e/dbg==</t>
  </si>
  <si>
    <t>474925f4-3872-4eb8-b482-f52c89db29a17001</t>
  </si>
  <si>
    <t>AW00014196</t>
  </si>
  <si>
    <t>MZfAm08ZOUyoHD09iBWW0A==</t>
  </si>
  <si>
    <t>474925f4-3872-4eb8-b482-f52c89db29a17002</t>
  </si>
  <si>
    <t>AW00014955</t>
  </si>
  <si>
    <t>dW7w2PMlOEy1taWhvzCv8w==</t>
  </si>
  <si>
    <t>474925f4-3872-4eb8-b482-f52c89db29a17003</t>
  </si>
  <si>
    <t>AW00015052</t>
  </si>
  <si>
    <t>7g6Gzjt/Z0Gyo5s2AKpOwQ==</t>
  </si>
  <si>
    <t>474925f4-3872-4eb8-b482-f52c89db29a17004</t>
  </si>
  <si>
    <t>AW00015690</t>
  </si>
  <si>
    <t>3we2OgGmNEScD9BchF4Nvg==</t>
  </si>
  <si>
    <t>474925f4-3872-4eb8-b482-f52c89db29a17005</t>
  </si>
  <si>
    <t>AW00016036</t>
  </si>
  <si>
    <t>9wHfNbreXUawgjLO8E5Hsw==</t>
  </si>
  <si>
    <t>474925f4-3872-4eb8-b482-f52c89db29a17006</t>
  </si>
  <si>
    <t>AW00016058</t>
  </si>
  <si>
    <t>coPi5SVCd0q24YSyENILjg==</t>
  </si>
  <si>
    <t>474925f4-3872-4eb8-b482-f52c89db29a17007</t>
  </si>
  <si>
    <t>AW00017115</t>
  </si>
  <si>
    <t>4gq7F75S5kG0zEjdcb7p0A==</t>
  </si>
  <si>
    <t>474925f4-3872-4eb8-b482-f52c89db29a17008</t>
  </si>
  <si>
    <t>AW00017186</t>
  </si>
  <si>
    <t>Va1xoCiIMEe4YCoQu9dVBA==</t>
  </si>
  <si>
    <t>474925f4-3872-4eb8-b482-f52c89db29a17009</t>
  </si>
  <si>
    <t>AW00017645</t>
  </si>
  <si>
    <t>ZPxSS1AfBESO7u/KUu3icg==</t>
  </si>
  <si>
    <t>474925f4-3872-4eb8-b482-f52c89db29a17010</t>
  </si>
  <si>
    <t>AW00017708</t>
  </si>
  <si>
    <t>NlG30QZLiEmldYjhxKE2eg==</t>
  </si>
  <si>
    <t>474925f4-3872-4eb8-b482-f52c89db29a17011</t>
  </si>
  <si>
    <t>AW00017755</t>
  </si>
  <si>
    <t>y0GuExVA/kG/Bvdx5RM0PA==</t>
  </si>
  <si>
    <t>474925f4-3872-4eb8-b482-f52c89db29a17012</t>
  </si>
  <si>
    <t>AW00017763</t>
  </si>
  <si>
    <t>1M2+vcSfyEaPnnDEJeKeiA==</t>
  </si>
  <si>
    <t>474925f4-3872-4eb8-b482-f52c89db29a17013</t>
  </si>
  <si>
    <t>AW00019193</t>
  </si>
  <si>
    <t>v+Nxl9aCoEGwqYS5ygcBnA==</t>
  </si>
  <si>
    <t>474925f4-3872-4eb8-b482-f52c89db29a17014</t>
  </si>
  <si>
    <t>AW00019322</t>
  </si>
  <si>
    <t>RKm4obhXrUW76EyrQPHtAg==</t>
  </si>
  <si>
    <t>474925f4-3872-4eb8-b482-f52c89db29a17015</t>
  </si>
  <si>
    <t>AW00020900</t>
  </si>
  <si>
    <t>voWybNAbvUSRBzTWUBZdLw==</t>
  </si>
  <si>
    <t>474925f4-3872-4eb8-b482-f52c89db29a17016</t>
  </si>
  <si>
    <t>AW00021011</t>
  </si>
  <si>
    <t>RY5dc/Z2tEmOJ5PuD54U+A==</t>
  </si>
  <si>
    <t>474925f4-3872-4eb8-b482-f52c89db29a17017</t>
  </si>
  <si>
    <t>AW00021046</t>
  </si>
  <si>
    <t>xGbfe4e/tkicbahX8N7xFw==</t>
  </si>
  <si>
    <t>474925f4-3872-4eb8-b482-f52c89db29a17018</t>
  </si>
  <si>
    <t>AW00021067</t>
  </si>
  <si>
    <t>ttWou8G160+7Pz7G0w+Dyw==</t>
  </si>
  <si>
    <t>474925f4-3872-4eb8-b482-f52c89db29a17019</t>
  </si>
  <si>
    <t>AW00021682</t>
  </si>
  <si>
    <t>vVsplkPxKk6jjqDz7NDU+g==</t>
  </si>
  <si>
    <t>474925f4-3872-4eb8-b482-f52c89db29a17020</t>
  </si>
  <si>
    <t>AW00021822</t>
  </si>
  <si>
    <t>G2RYduNTqECVQE4Twpz3SA==</t>
  </si>
  <si>
    <t>474925f4-3872-4eb8-b482-f52c89db29a17021</t>
  </si>
  <si>
    <t>AW00022553</t>
  </si>
  <si>
    <t>gVESiW7e2EKsLVPQqbRoxg==</t>
  </si>
  <si>
    <t>474925f4-3872-4eb8-b482-f52c89db29a17022</t>
  </si>
  <si>
    <t>AW00022618</t>
  </si>
  <si>
    <t>9oBrohdD70m5rJuspbBl/A==</t>
  </si>
  <si>
    <t>474925f4-3872-4eb8-b482-f52c89db29a17023</t>
  </si>
  <si>
    <t>AW00023617</t>
  </si>
  <si>
    <t>PUiEe9/JNEGYS8oYDK6NWA==</t>
  </si>
  <si>
    <t>474925f4-3872-4eb8-b482-f52c89db29a17024</t>
  </si>
  <si>
    <t>AW00024020</t>
  </si>
  <si>
    <t>alce5CZQUECtG0xLyi8noA==</t>
  </si>
  <si>
    <t>474925f4-3872-4eb8-b482-f52c89db29a17025</t>
  </si>
  <si>
    <t>AW00024055</t>
  </si>
  <si>
    <t>8lNlR+pRQkOvle10Ao2rtw==</t>
  </si>
  <si>
    <t>474925f4-3872-4eb8-b482-f52c89db29a17026</t>
  </si>
  <si>
    <t>AW00024064</t>
  </si>
  <si>
    <t>zgTMpNp8P0aaxD7/SWC20g==</t>
  </si>
  <si>
    <t>474925f4-3872-4eb8-b482-f52c89db29a17027</t>
  </si>
  <si>
    <t>AW00024069</t>
  </si>
  <si>
    <t>DZnjCUbDZ0qc0NmssqTshw==</t>
  </si>
  <si>
    <t>474925f4-3872-4eb8-b482-f52c89db29a17028</t>
  </si>
  <si>
    <t>AW00024545</t>
  </si>
  <si>
    <t>O9j4xW2hV0ab1oGK02L6kg==</t>
  </si>
  <si>
    <t>474925f4-3872-4eb8-b482-f52c89db29a17029</t>
  </si>
  <si>
    <t>AW00024555</t>
  </si>
  <si>
    <t>NgK3U1uQskWKMoBhaVsizQ==</t>
  </si>
  <si>
    <t>474925f4-3872-4eb8-b482-f52c89db29a17030</t>
  </si>
  <si>
    <t>AW00024699</t>
  </si>
  <si>
    <t>FthxQPvSuUyLonUEcD2wDg==</t>
  </si>
  <si>
    <t>474925f4-3872-4eb8-b482-f52c89db29a17031</t>
  </si>
  <si>
    <t>AW00024847</t>
  </si>
  <si>
    <t>9lyxUyqzUEyqjSEHS8itCQ==</t>
  </si>
  <si>
    <t>474925f4-3872-4eb8-b482-f52c89db29a17032</t>
  </si>
  <si>
    <t>AW00024870</t>
  </si>
  <si>
    <t>EkwIIR/ZLUe8+ZOUjnocZg==</t>
  </si>
  <si>
    <t>474925f4-3872-4eb8-b482-f52c89db29a17033</t>
  </si>
  <si>
    <t>AW00025474</t>
  </si>
  <si>
    <t>1Cgk/Ebs606d3ExEAov3Og==</t>
  </si>
  <si>
    <t>474925f4-3872-4eb8-b482-f52c89db29a17034</t>
  </si>
  <si>
    <t>AW00026206</t>
  </si>
  <si>
    <t>4hYb9pT7306WNJ4tNCl66g==</t>
  </si>
  <si>
    <t>474925f4-3872-4eb8-b482-f52c89db29a17035</t>
  </si>
  <si>
    <t>AW00026219</t>
  </si>
  <si>
    <t>5nr8ZwbMZEiC8VmjXaoPwA==</t>
  </si>
  <si>
    <t>474925f4-3872-4eb8-b482-f52c89db29a17036</t>
  </si>
  <si>
    <t>AW00026824</t>
  </si>
  <si>
    <t>benw92/PpUqv0WDkBYt//g==</t>
  </si>
  <si>
    <t>474925f4-3872-4eb8-b482-f52c89db29a17037</t>
  </si>
  <si>
    <t>AW00026846</t>
  </si>
  <si>
    <t>lzpeVJYbjE6BItVlmp25mQ==</t>
  </si>
  <si>
    <t>474925f4-3872-4eb8-b482-f52c89db29a17038</t>
  </si>
  <si>
    <t>AW00026865</t>
  </si>
  <si>
    <t>fehM2n/Uz0yTB89pzCMLEQ==</t>
  </si>
  <si>
    <t>474925f4-3872-4eb8-b482-f52c89db29a17039</t>
  </si>
  <si>
    <t>AW00026892</t>
  </si>
  <si>
    <t>N1Z3BLuvKkO4uccAL0UYXw==</t>
  </si>
  <si>
    <t>474925f4-3872-4eb8-b482-f52c89db29a17040</t>
  </si>
  <si>
    <t>AW00026910</t>
  </si>
  <si>
    <t>SYFCXRh1akmPJ2I1CGSY8w==</t>
  </si>
  <si>
    <t>474925f4-3872-4eb8-b482-f52c89db29a17041</t>
  </si>
  <si>
    <t>AW00027152</t>
  </si>
  <si>
    <t>AOiGsDyfiUG8C0tisYY4ag==</t>
  </si>
  <si>
    <t>474925f4-3872-4eb8-b482-f52c89db29a17042</t>
  </si>
  <si>
    <t>AW00027158</t>
  </si>
  <si>
    <t>v/v6Y3ebg0inDUdOZz45qg==</t>
  </si>
  <si>
    <t>474925f4-3872-4eb8-b482-f52c89db29a17043</t>
  </si>
  <si>
    <t>AW00027847</t>
  </si>
  <si>
    <t>XKv4no+qU0y5+X585lrA1g==</t>
  </si>
  <si>
    <t>474925f4-3872-4eb8-b482-f52c89db29a17044</t>
  </si>
  <si>
    <t>AW00027958</t>
  </si>
  <si>
    <t>Vfwl90YhnEOQYLE41UmVQg==</t>
  </si>
  <si>
    <t>474925f4-3872-4eb8-b482-f52c89db29a17045</t>
  </si>
  <si>
    <t>AW00028914</t>
  </si>
  <si>
    <t>x+SjXnTuyUuYX+xWsL+5OQ==</t>
  </si>
  <si>
    <t>474925f4-3872-4eb8-b482-f52c89db29a17046</t>
  </si>
  <si>
    <t>AW00012224</t>
  </si>
  <si>
    <t>7j5QWwavzkCawPLwUm8Mbw==</t>
  </si>
  <si>
    <t>474925f4-3872-4eb8-b482-f52c89db29a17047</t>
  </si>
  <si>
    <t>AW00012233</t>
  </si>
  <si>
    <t>qJ3Pf/4+uU6RWwNbT37YTg==</t>
  </si>
  <si>
    <t>474925f4-3872-4eb8-b482-f52c89db29a17048</t>
  </si>
  <si>
    <t>AW00012598</t>
  </si>
  <si>
    <t>H+8Eo722F0O7sYJy5lQeJA==</t>
  </si>
  <si>
    <t>474925f4-3872-4eb8-b482-f52c89db29a17049</t>
  </si>
  <si>
    <t>AW00012609</t>
  </si>
  <si>
    <t>pMAogLqUb0W22XtrDFS1ow==</t>
  </si>
  <si>
    <t>474925f4-3872-4eb8-b482-f52c89db29a17050</t>
  </si>
  <si>
    <t>AW00012808</t>
  </si>
  <si>
    <t>aGJO/JzLbUyMX0qg3FRRyQ==</t>
  </si>
  <si>
    <t>474925f4-3872-4eb8-b482-f52c89db29a17051</t>
  </si>
  <si>
    <t>AW00013788</t>
  </si>
  <si>
    <t>F+FFrPqIIk2QqLC+q0RRmQ==</t>
  </si>
  <si>
    <t>474925f4-3872-4eb8-b482-f52c89db29a17052</t>
  </si>
  <si>
    <t>AW00014175</t>
  </si>
  <si>
    <t>pULxPGeL0k6jabB62qySOQ==</t>
  </si>
  <si>
    <t>474925f4-3872-4eb8-b482-f52c89db29a17053</t>
  </si>
  <si>
    <t>AW00014806</t>
  </si>
  <si>
    <t>M1ew+RUShEa2ABGZP5H1EQ==</t>
  </si>
  <si>
    <t>474925f4-3872-4eb8-b482-f52c89db29a17054</t>
  </si>
  <si>
    <t>AW00014982</t>
  </si>
  <si>
    <t>tgTHCY0bJkGHio0iDe0o6Q==</t>
  </si>
  <si>
    <t>474925f4-3872-4eb8-b482-f52c89db29a17055</t>
  </si>
  <si>
    <t>AW00015933</t>
  </si>
  <si>
    <t>Y9r0E6rdokqfOsVW6HEFjA==</t>
  </si>
  <si>
    <t>474925f4-3872-4eb8-b482-f52c89db29a17056</t>
  </si>
  <si>
    <t>AW00016251</t>
  </si>
  <si>
    <t>/4ASu86cFkiDn7b+2wTpkA==</t>
  </si>
  <si>
    <t>474925f4-3872-4eb8-b482-f52c89db29a17057</t>
  </si>
  <si>
    <t>AW00016428</t>
  </si>
  <si>
    <t>wCJx+VI+HkqM5tOxI6flyg==</t>
  </si>
  <si>
    <t>474925f4-3872-4eb8-b482-f52c89db29a17058</t>
  </si>
  <si>
    <t>AW00016595</t>
  </si>
  <si>
    <t>Ztp29fXdAEqMZPlpJSK0vQ==</t>
  </si>
  <si>
    <t>474925f4-3872-4eb8-b482-f52c89db29a17059</t>
  </si>
  <si>
    <t>AW00017772</t>
  </si>
  <si>
    <t>AJbxad9APk6TPzwZz+ptTQ==</t>
  </si>
  <si>
    <t>474925f4-3872-4eb8-b482-f52c89db29a17060</t>
  </si>
  <si>
    <t>AW00017782</t>
  </si>
  <si>
    <t>rEW+CpaV1E64qFc008SjSg==</t>
  </si>
  <si>
    <t>474925f4-3872-4eb8-b482-f52c89db29a17061</t>
  </si>
  <si>
    <t>AW00017879</t>
  </si>
  <si>
    <t>DLPBshXAxkeL3E7Bfr/nZw==</t>
  </si>
  <si>
    <t>474925f4-3872-4eb8-b482-f52c89db29a17062</t>
  </si>
  <si>
    <t>AW00017887</t>
  </si>
  <si>
    <t>WEUcuGTFdUew46i8JCYI9g==</t>
  </si>
  <si>
    <t>474925f4-3872-4eb8-b482-f52c89db29a17063</t>
  </si>
  <si>
    <t>AW00017962</t>
  </si>
  <si>
    <t>WPXbQrRlFku0Dnd2EiUtLg==</t>
  </si>
  <si>
    <t>474925f4-3872-4eb8-b482-f52c89db29a17064</t>
  </si>
  <si>
    <t>AW00018631</t>
  </si>
  <si>
    <t>QWjlso5zU06uNSBpU/+ErA==</t>
  </si>
  <si>
    <t>474925f4-3872-4eb8-b482-f52c89db29a17065</t>
  </si>
  <si>
    <t>AW00019173</t>
  </si>
  <si>
    <t>RKOPMa9VrUiyi51z81Crxw==</t>
  </si>
  <si>
    <t>474925f4-3872-4eb8-b482-f52c89db29a17066</t>
  </si>
  <si>
    <t>AW00019497</t>
  </si>
  <si>
    <t>HmxwnK8fmEqOUmFccOckPg==</t>
  </si>
  <si>
    <t>474925f4-3872-4eb8-b482-f52c89db29a17067</t>
  </si>
  <si>
    <t>AW00019522</t>
  </si>
  <si>
    <t>lwKriyJ9jEifF/bfL1qpQw==</t>
  </si>
  <si>
    <t>474925f4-3872-4eb8-b482-f52c89db29a17068</t>
  </si>
  <si>
    <t>AW00020725</t>
  </si>
  <si>
    <t>eY4o6WSwiEKESrtiSPrKwQ==</t>
  </si>
  <si>
    <t>474925f4-3872-4eb8-b482-f52c89db29a17069</t>
  </si>
  <si>
    <t>AW00020859</t>
  </si>
  <si>
    <t>XlJD8dPlPkaTRIHMoWaYqg==</t>
  </si>
  <si>
    <t>474925f4-3872-4eb8-b482-f52c89db29a17070</t>
  </si>
  <si>
    <t>AW00021074</t>
  </si>
  <si>
    <t>E8GosKzLQk+WZRxMb1Dsnw==</t>
  </si>
  <si>
    <t>474925f4-3872-4eb8-b482-f52c89db29a17071</t>
  </si>
  <si>
    <t>AW00021540</t>
  </si>
  <si>
    <t>P7/UaxsLzk2c0dugvrIoyg==</t>
  </si>
  <si>
    <t>474925f4-3872-4eb8-b482-f52c89db29a17072</t>
  </si>
  <si>
    <t>AW00021679</t>
  </si>
  <si>
    <t>Tr1kO9XKF0u3Xf20xeZuOw==</t>
  </si>
  <si>
    <t>474925f4-3872-4eb8-b482-f52c89db29a17073</t>
  </si>
  <si>
    <t>AW00021854</t>
  </si>
  <si>
    <t>58A+LDjitkuSIn68lKcKTQ==</t>
  </si>
  <si>
    <t>474925f4-3872-4eb8-b482-f52c89db29a17074</t>
  </si>
  <si>
    <t>AW00022427</t>
  </si>
  <si>
    <t>0G2CqIgjJ0ChUzRGBGGBgw==</t>
  </si>
  <si>
    <t>474925f4-3872-4eb8-b482-f52c89db29a17075</t>
  </si>
  <si>
    <t>AW00023236</t>
  </si>
  <si>
    <t>9a1U6Xgy/EOYVjsqLdsf7w==</t>
  </si>
  <si>
    <t>474925f4-3872-4eb8-b482-f52c89db29a17076</t>
  </si>
  <si>
    <t>AW00023944</t>
  </si>
  <si>
    <t>lrak9f6EGkiTB17N9cQtZw==</t>
  </si>
  <si>
    <t>474925f4-3872-4eb8-b482-f52c89db29a17077</t>
  </si>
  <si>
    <t>AW00024015</t>
  </si>
  <si>
    <t>x+JRByNVb0Kn2FoLFlswwQ==</t>
  </si>
  <si>
    <t>474925f4-3872-4eb8-b482-f52c89db29a17078</t>
  </si>
  <si>
    <t>AW00024079</t>
  </si>
  <si>
    <t>yx3qZQJ2aU+QBMYoNVOe2Q==</t>
  </si>
  <si>
    <t>474925f4-3872-4eb8-b482-f52c89db29a17079</t>
  </si>
  <si>
    <t>AW00024154</t>
  </si>
  <si>
    <t>FpVqB21hw0WUqd2KMA2ETA==</t>
  </si>
  <si>
    <t>474925f4-3872-4eb8-b482-f52c89db29a17080</t>
  </si>
  <si>
    <t>AW00024582</t>
  </si>
  <si>
    <t>Grbnxj/gZUef95gKpe72oA==</t>
  </si>
  <si>
    <t>474925f4-3872-4eb8-b482-f52c89db29a17081</t>
  </si>
  <si>
    <t>AW00024851</t>
  </si>
  <si>
    <t>T98KYd/mIEu3cYlV5/lkOg==</t>
  </si>
  <si>
    <t>474925f4-3872-4eb8-b482-f52c89db29a17082</t>
  </si>
  <si>
    <t>AW00025304</t>
  </si>
  <si>
    <t>BHdHaw5bcECVEbKvZCS/CA==</t>
  </si>
  <si>
    <t>474925f4-3872-4eb8-b482-f52c89db29a17083</t>
  </si>
  <si>
    <t>AW00025499</t>
  </si>
  <si>
    <t>H9jTEd7rk0y3jR0UR10qPw==</t>
  </si>
  <si>
    <t>474925f4-3872-4eb8-b482-f52c89db29a17084</t>
  </si>
  <si>
    <t>AW00025646</t>
  </si>
  <si>
    <t>2xSSbZUGsk+fmQrhFd2hhA==</t>
  </si>
  <si>
    <t>474925f4-3872-4eb8-b482-f52c89db29a17085</t>
  </si>
  <si>
    <t>AW00025741</t>
  </si>
  <si>
    <t>rSV8MjBA0E+QCZ7ccatX3g==</t>
  </si>
  <si>
    <t>474925f4-3872-4eb8-b482-f52c89db29a17086</t>
  </si>
  <si>
    <t>AW00026037</t>
  </si>
  <si>
    <t>+tGQUVuZykKJjn/FngBluw==</t>
  </si>
  <si>
    <t>474925f4-3872-4eb8-b482-f52c89db29a17087</t>
  </si>
  <si>
    <t>AW00026407</t>
  </si>
  <si>
    <t>9nZmPRXutk+2gHZ4mm3v5A==</t>
  </si>
  <si>
    <t>474925f4-3872-4eb8-b482-f52c89db29a17088</t>
  </si>
  <si>
    <t>AW00026870</t>
  </si>
  <si>
    <t>Qz72NaskUkOexnhIrP7TXQ==</t>
  </si>
  <si>
    <t>474925f4-3872-4eb8-b482-f52c89db29a17089</t>
  </si>
  <si>
    <t>AW00026885</t>
  </si>
  <si>
    <t>TPO7FqIUGkanR4Vp9QFySA==</t>
  </si>
  <si>
    <t>474925f4-3872-4eb8-b482-f52c89db29a17090</t>
  </si>
  <si>
    <t>AW00026901</t>
  </si>
  <si>
    <t>uy5Gh6ttbk6ydLqswZqjJw==</t>
  </si>
  <si>
    <t>474925f4-3872-4eb8-b482-f52c89db29a17091</t>
  </si>
  <si>
    <t>AW00026905</t>
  </si>
  <si>
    <t>qYPjyf1nLkKQrROZwXB/Kg==</t>
  </si>
  <si>
    <t>474925f4-3872-4eb8-b482-f52c89db29a17092</t>
  </si>
  <si>
    <t>AW00027786</t>
  </si>
  <si>
    <t>TicjW2h3u0+1QGQqPXAGaA==</t>
  </si>
  <si>
    <t>474925f4-3872-4eb8-b482-f52c89db29a17093</t>
  </si>
  <si>
    <t>AW00027800</t>
  </si>
  <si>
    <t>jAISsSLkj0iJlm4hgAoFEA==</t>
  </si>
  <si>
    <t>474925f4-3872-4eb8-b482-f52c89db29a17094</t>
  </si>
  <si>
    <t>AW00027839</t>
  </si>
  <si>
    <t>vigOXSbOSUqFBkkq2dZ60A==</t>
  </si>
  <si>
    <t>474925f4-3872-4eb8-b482-f52c89db29a17095</t>
  </si>
  <si>
    <t>AW00028468</t>
  </si>
  <si>
    <t>Sep3+QncgUmSPWAsANuZ6A==</t>
  </si>
  <si>
    <t>474925f4-3872-4eb8-b482-f52c89db29a17096</t>
  </si>
  <si>
    <t>AW00028733</t>
  </si>
  <si>
    <t>rJbaRkbRpUunHlDSnoZdog==</t>
  </si>
  <si>
    <t>474925f4-3872-4eb8-b482-f52c89db29a17097</t>
  </si>
  <si>
    <t>AW00029369</t>
  </si>
  <si>
    <t>IiOvs2BgyEaYicGXUlQvWQ==</t>
  </si>
  <si>
    <t>474925f4-3872-4eb8-b482-f52c89db29a17098</t>
  </si>
  <si>
    <t>AW00029433</t>
  </si>
  <si>
    <t>TrW3rQ2eAkC4dK3FvAl22Q==</t>
  </si>
  <si>
    <t>474925f4-3872-4eb8-b482-f52c89db29a17099</t>
  </si>
  <si>
    <t>AW00029468</t>
  </si>
  <si>
    <t>/X+461qyoECWnCpZzwqClA==</t>
  </si>
  <si>
    <t>474925f4-3872-4eb8-b482-f52c89db29a17100</t>
  </si>
  <si>
    <t>AW00011556</t>
  </si>
  <si>
    <t>sibcQ2cEAE239UvxX9K6/Q==</t>
  </si>
  <si>
    <t>474925f4-3872-4eb8-b482-f52c89db29a17101</t>
  </si>
  <si>
    <t>AW00012336</t>
  </si>
  <si>
    <t>Iu1phJnJakuweh8OVAEwIA==</t>
  </si>
  <si>
    <t>474925f4-3872-4eb8-b482-f52c89db29a17102</t>
  </si>
  <si>
    <t>AW00012376</t>
  </si>
  <si>
    <t>7vVsLuCoD0OXj2MEmDcATw==</t>
  </si>
  <si>
    <t>474925f4-3872-4eb8-b482-f52c89db29a17103</t>
  </si>
  <si>
    <t>AW00012403</t>
  </si>
  <si>
    <t>dTKT6gzuMkWpdFCgrX9KIA==</t>
  </si>
  <si>
    <t>474925f4-3872-4eb8-b482-f52c89db29a17104</t>
  </si>
  <si>
    <t>AW00012519</t>
  </si>
  <si>
    <t>YHdXkStEAEm2ehfUzin5rA==</t>
  </si>
  <si>
    <t>474925f4-3872-4eb8-b482-f52c89db29a17105</t>
  </si>
  <si>
    <t>AW00012569</t>
  </si>
  <si>
    <t>2+1/3gkNs0SRhELSuYDr2g==</t>
  </si>
  <si>
    <t>474925f4-3872-4eb8-b482-f52c89db29a17106</t>
  </si>
  <si>
    <t>AW00012627</t>
  </si>
  <si>
    <t>F1IQggCvdkSn2u9qJy18+w==</t>
  </si>
  <si>
    <t>474925f4-3872-4eb8-b482-f52c89db29a17107</t>
  </si>
  <si>
    <t>AW00012633</t>
  </si>
  <si>
    <t>dFhOu6URcUWMlA8WdRw5UA==</t>
  </si>
  <si>
    <t>474925f4-3872-4eb8-b482-f52c89db29a17108</t>
  </si>
  <si>
    <t>AW00012853</t>
  </si>
  <si>
    <t>tYb02KnAbk+kd9aE24b+dw==</t>
  </si>
  <si>
    <t>474925f4-3872-4eb8-b482-f52c89db29a17109</t>
  </si>
  <si>
    <t>AW00013505</t>
  </si>
  <si>
    <t>D7Q1/YTJBEuHbVCLHxZbkw==</t>
  </si>
  <si>
    <t>474925f4-3872-4eb8-b482-f52c89db29a17110</t>
  </si>
  <si>
    <t>AW00014862</t>
  </si>
  <si>
    <t>2CdydxXaoUGsox+2QZAGEw==</t>
  </si>
  <si>
    <t>474925f4-3872-4eb8-b482-f52c89db29a17111</t>
  </si>
  <si>
    <t>AW00014941</t>
  </si>
  <si>
    <t>0Ecxd+9ajkCAX5uUpkJiCw==</t>
  </si>
  <si>
    <t>474925f4-3872-4eb8-b482-f52c89db29a17112</t>
  </si>
  <si>
    <t>AW00016038</t>
  </si>
  <si>
    <t>4nWmYt0UG02O0ekoFZSlGQ==</t>
  </si>
  <si>
    <t>474925f4-3872-4eb8-b482-f52c89db29a17113</t>
  </si>
  <si>
    <t>AW00016045</t>
  </si>
  <si>
    <t>jVjMZqPNeUiJimIu92fKtQ==</t>
  </si>
  <si>
    <t>474925f4-3872-4eb8-b482-f52c89db29a17114</t>
  </si>
  <si>
    <t>AW00016550</t>
  </si>
  <si>
    <t>HH3lJ/R8oE++No+zUrYKkg==</t>
  </si>
  <si>
    <t>474925f4-3872-4eb8-b482-f52c89db29a17115</t>
  </si>
  <si>
    <t>AW00016823</t>
  </si>
  <si>
    <t>TBlUgvh84UqFFXZXbI7z7w==</t>
  </si>
  <si>
    <t>474925f4-3872-4eb8-b482-f52c89db29a17116</t>
  </si>
  <si>
    <t>AW00017792</t>
  </si>
  <si>
    <t>nDgi3ynsw02K1LXsghb9gw==</t>
  </si>
  <si>
    <t>474925f4-3872-4eb8-b482-f52c89db29a17117</t>
  </si>
  <si>
    <t>AW00018135</t>
  </si>
  <si>
    <t>v5F5lvpo50+f2n6H//cy0w==</t>
  </si>
  <si>
    <t>474925f4-3872-4eb8-b482-f52c89db29a17118</t>
  </si>
  <si>
    <t>AW00019037</t>
  </si>
  <si>
    <t>Q81rQNa/1EmiSFA3wjo8Tw==</t>
  </si>
  <si>
    <t>474925f4-3872-4eb8-b482-f52c89db29a17119</t>
  </si>
  <si>
    <t>AW00019048</t>
  </si>
  <si>
    <t>ZNRVnadHX0OvKOvdek8P3A==</t>
  </si>
  <si>
    <t>474925f4-3872-4eb8-b482-f52c89db29a17120</t>
  </si>
  <si>
    <t>AW00019290</t>
  </si>
  <si>
    <t>74wTEmP87E6JGVBWZ3c7Gw==</t>
  </si>
  <si>
    <t>474925f4-3872-4eb8-b482-f52c89db29a17121</t>
  </si>
  <si>
    <t>AW00020806</t>
  </si>
  <si>
    <t>ib1+2oCHwkODF/TIzf525A==</t>
  </si>
  <si>
    <t>474925f4-3872-4eb8-b482-f52c89db29a17122</t>
  </si>
  <si>
    <t>AW00020892</t>
  </si>
  <si>
    <t>Qaz2i2wcKUa9pMAKETnN/g==</t>
  </si>
  <si>
    <t>474925f4-3872-4eb8-b482-f52c89db29a17123</t>
  </si>
  <si>
    <t>AW00020973</t>
  </si>
  <si>
    <t>SLaXL7V/k0aV+Kcab9L75w==</t>
  </si>
  <si>
    <t>474925f4-3872-4eb8-b482-f52c89db29a17124</t>
  </si>
  <si>
    <t>AW00021056</t>
  </si>
  <si>
    <t>phf84PwCB0ivW8WeH/xbWQ==</t>
  </si>
  <si>
    <t>474925f4-3872-4eb8-b482-f52c89db29a17125</t>
  </si>
  <si>
    <t>AW00022634</t>
  </si>
  <si>
    <t>1Oot44t/HUe8h4zL06ARIg==</t>
  </si>
  <si>
    <t>474925f4-3872-4eb8-b482-f52c89db29a17126</t>
  </si>
  <si>
    <t>AW00026214</t>
  </si>
  <si>
    <t>8CQwSyfjMEWqMgbIOnCGSw==</t>
  </si>
  <si>
    <t>474925f4-3872-4eb8-b482-f52c89db29a17127</t>
  </si>
  <si>
    <t>AW00027762</t>
  </si>
  <si>
    <t>Qi4KPZwGcUSJdywSyBQHSg==</t>
  </si>
  <si>
    <t>474925f4-3872-4eb8-b482-f52c89db29a17128</t>
  </si>
  <si>
    <t>AW00028473</t>
  </si>
  <si>
    <t>8yYxusXPaEyf68mtbDF44A==</t>
  </si>
  <si>
    <t>474925f4-3872-4eb8-b482-f52c89db29a17129</t>
  </si>
  <si>
    <t>AW00028697</t>
  </si>
  <si>
    <t>Qe8QEPcuCUevaPRK4+KV7Q==</t>
  </si>
  <si>
    <t>474925f4-3872-4eb8-b482-f52c89db29a17130</t>
  </si>
  <si>
    <t>AW00028759</t>
  </si>
  <si>
    <t>0HSYDUyVOkqVkP6On8lqoA==</t>
  </si>
  <si>
    <t>474925f4-3872-4eb8-b482-f52c89db29a17131</t>
  </si>
  <si>
    <t>AW00011398</t>
  </si>
  <si>
    <t>7SBlAy5Vk0ifD20bPbaskQ==</t>
  </si>
  <si>
    <t>474925f4-3872-4eb8-b482-f52c89db29a17132</t>
  </si>
  <si>
    <t>AW00012277</t>
  </si>
  <si>
    <t>2DAVe4UG60K6SN8Z2ksJKQ==</t>
  </si>
  <si>
    <t>474925f4-3872-4eb8-b482-f52c89db29a17133</t>
  </si>
  <si>
    <t>AW00012476</t>
  </si>
  <si>
    <t>Tz19gUP1LkKocHsHjI3YVA==</t>
  </si>
  <si>
    <t>474925f4-3872-4eb8-b482-f52c89db29a17134</t>
  </si>
  <si>
    <t>AW00012861</t>
  </si>
  <si>
    <t>vFMNunTuH0SSBAiOytRtiQ==</t>
  </si>
  <si>
    <t>474925f4-3872-4eb8-b482-f52c89db29a17135</t>
  </si>
  <si>
    <t>AW00013557</t>
  </si>
  <si>
    <t>iy4vW+5mKEWyYiOvTu1A9A==</t>
  </si>
  <si>
    <t>474925f4-3872-4eb8-b482-f52c89db29a17136</t>
  </si>
  <si>
    <t>AW00013798</t>
  </si>
  <si>
    <t>BQBcK2jTW0u37D7LCbABVQ==</t>
  </si>
  <si>
    <t>474925f4-3872-4eb8-b482-f52c89db29a17137</t>
  </si>
  <si>
    <t>AW00014771</t>
  </si>
  <si>
    <t>OlZprPlEg0eeIrsx5EfDiQ==</t>
  </si>
  <si>
    <t>474925f4-3872-4eb8-b482-f52c89db29a17138</t>
  </si>
  <si>
    <t>AW00014840</t>
  </si>
  <si>
    <t>gAAIfIzg2ES/5PBHPFjxnw==</t>
  </si>
  <si>
    <t>474925f4-3872-4eb8-b482-f52c89db29a17139</t>
  </si>
  <si>
    <t>AW00015661</t>
  </si>
  <si>
    <t>z+3fuG+V+kCZ11EW7Dg+Iw==</t>
  </si>
  <si>
    <t>474925f4-3872-4eb8-b482-f52c89db29a17140</t>
  </si>
  <si>
    <t>AW00016053</t>
  </si>
  <si>
    <t>hwy5tQPNMUekNOtV/dDyXQ==</t>
  </si>
  <si>
    <t>474925f4-3872-4eb8-b482-f52c89db29a17141</t>
  </si>
  <si>
    <t>AW00016189</t>
  </si>
  <si>
    <t>iQ7QZt/XBEuK7IUhqjsSGg==</t>
  </si>
  <si>
    <t>474925f4-3872-4eb8-b482-f52c89db29a17142</t>
  </si>
  <si>
    <t>AW00016272</t>
  </si>
  <si>
    <t>NlwZkqVwlEGBtBSIjW/KjA==</t>
  </si>
  <si>
    <t>474925f4-3872-4eb8-b482-f52c89db29a17143</t>
  </si>
  <si>
    <t>AW00016437</t>
  </si>
  <si>
    <t>/5qw45dJeESQ/bm8h8IwIQ==</t>
  </si>
  <si>
    <t>474925f4-3872-4eb8-b482-f52c89db29a17144</t>
  </si>
  <si>
    <t>AW00016831</t>
  </si>
  <si>
    <t>PIKewLdCPEes3BJ9r+vTlw==</t>
  </si>
  <si>
    <t>474925f4-3872-4eb8-b482-f52c89db29a17145</t>
  </si>
  <si>
    <t>AW00017101</t>
  </si>
  <si>
    <t>fcVuHkIzyUa8o40as5xqJw==</t>
  </si>
  <si>
    <t>474925f4-3872-4eb8-b482-f52c89db29a17146</t>
  </si>
  <si>
    <t>AW00017821</t>
  </si>
  <si>
    <t>dm5v3HjS5UmmVMnei6csOw==</t>
  </si>
  <si>
    <t>474925f4-3872-4eb8-b482-f52c89db29a17147</t>
  </si>
  <si>
    <t>AW00018141</t>
  </si>
  <si>
    <t>nAojHgWwIkiPxPVH1gLo0g==</t>
  </si>
  <si>
    <t>474925f4-3872-4eb8-b482-f52c89db29a17148</t>
  </si>
  <si>
    <t>AW00018158</t>
  </si>
  <si>
    <t>y5prhN4/akKOvqQT6/ftlA==</t>
  </si>
  <si>
    <t>474925f4-3872-4eb8-b482-f52c89db29a17149</t>
  </si>
  <si>
    <t>AW00019279</t>
  </si>
  <si>
    <t>dlFzPee+GEqALbXyC1aofQ==</t>
  </si>
  <si>
    <t>474925f4-3872-4eb8-b482-f52c89db29a17150</t>
  </si>
  <si>
    <t>AW00019337</t>
  </si>
  <si>
    <t>d5dDjM/dtUmw4WBS7fF6aQ==</t>
  </si>
  <si>
    <t>474925f4-3872-4eb8-b482-f52c89db29a17151</t>
  </si>
  <si>
    <t>AW00019440</t>
  </si>
  <si>
    <t>fJnxOi0TlUqnDCDxokmPFw==</t>
  </si>
  <si>
    <t>474925f4-3872-4eb8-b482-f52c89db29a17152</t>
  </si>
  <si>
    <t>AW00020951</t>
  </si>
  <si>
    <t>jN+m2t88YUuoiQM5gTcTRQ==</t>
  </si>
  <si>
    <t>474925f4-3872-4eb8-b482-f52c89db29a17153</t>
  </si>
  <si>
    <t>AW00021093</t>
  </si>
  <si>
    <t>/RRL4Kl/JEGAwlcVxvWiIg==</t>
  </si>
  <si>
    <t>474925f4-3872-4eb8-b482-f52c89db29a17154</t>
  </si>
  <si>
    <t>AW00021507</t>
  </si>
  <si>
    <t>JV3EGa3nn0qUSC57xr7piA==</t>
  </si>
  <si>
    <t>474925f4-3872-4eb8-b482-f52c89db29a17155</t>
  </si>
  <si>
    <t>AW00022396</t>
  </si>
  <si>
    <t>pIOXAxm5S0uHYTvfTX62vg==</t>
  </si>
  <si>
    <t>474925f4-3872-4eb8-b482-f52c89db29a17156</t>
  </si>
  <si>
    <t>AW00022559</t>
  </si>
  <si>
    <t>moQlkiUeIkKdkq/5pwoExw==</t>
  </si>
  <si>
    <t>474925f4-3872-4eb8-b482-f52c89db29a17157</t>
  </si>
  <si>
    <t>AW00022794</t>
  </si>
  <si>
    <t>gbgmeI31ek+AyJuthD4gqA==</t>
  </si>
  <si>
    <t>474925f4-3872-4eb8-b482-f52c89db29a17158</t>
  </si>
  <si>
    <t>AW00023618</t>
  </si>
  <si>
    <t>xuDWZQ3mD0eIDqj7bfAuRg==</t>
  </si>
  <si>
    <t>474925f4-3872-4eb8-b482-f52c89db29a17159</t>
  </si>
  <si>
    <t>AW00024035</t>
  </si>
  <si>
    <t>W3Zqen+k/UOwWMf+F4KLRw==</t>
  </si>
  <si>
    <t>474925f4-3872-4eb8-b482-f52c89db29a17160</t>
  </si>
  <si>
    <t>AW00025584</t>
  </si>
  <si>
    <t>0efGevNDi0yGFgbyA5gkNg==</t>
  </si>
  <si>
    <t>474925f4-3872-4eb8-b482-f52c89db29a17161</t>
  </si>
  <si>
    <t>AW00025686</t>
  </si>
  <si>
    <t>tlgk4a93G0G0uZCFb6IAZg==</t>
  </si>
  <si>
    <t>474925f4-3872-4eb8-b482-f52c89db29a17162</t>
  </si>
  <si>
    <t>AW00025750</t>
  </si>
  <si>
    <t>a4E3rfY400Os4r26HscAmw==</t>
  </si>
  <si>
    <t>474925f4-3872-4eb8-b482-f52c89db29a17163</t>
  </si>
  <si>
    <t>AW00025753</t>
  </si>
  <si>
    <t>hVfNjXMQtEySl944ZseBPw==</t>
  </si>
  <si>
    <t>474925f4-3872-4eb8-b482-f52c89db29a17164</t>
  </si>
  <si>
    <t>AW00025781</t>
  </si>
  <si>
    <t>K/dW3eWwzE+mym+l/irDlw==</t>
  </si>
  <si>
    <t>474925f4-3872-4eb8-b482-f52c89db29a17165</t>
  </si>
  <si>
    <t>AW00026409</t>
  </si>
  <si>
    <t>N4nAiMi46UWRsYxfzlI4mA==</t>
  </si>
  <si>
    <t>474925f4-3872-4eb8-b482-f52c89db29a17166</t>
  </si>
  <si>
    <t>AW00026863</t>
  </si>
  <si>
    <t>cbLplnkGdkq2D7f9fTdttQ==</t>
  </si>
  <si>
    <t>474925f4-3872-4eb8-b482-f52c89db29a17167</t>
  </si>
  <si>
    <t>AW00027008</t>
  </si>
  <si>
    <t>8BISHLORvECck/ZNWdD2KQ==</t>
  </si>
  <si>
    <t>474925f4-3872-4eb8-b482-f52c89db29a17168</t>
  </si>
  <si>
    <t>AW00027141</t>
  </si>
  <si>
    <t>syfsBY17gUKaCuvUT2IbOw==</t>
  </si>
  <si>
    <t>474925f4-3872-4eb8-b482-f52c89db29a17169</t>
  </si>
  <si>
    <t>AW00027179</t>
  </si>
  <si>
    <t>ThVCVzDRPk2MTzGpWEazUw==</t>
  </si>
  <si>
    <t>474925f4-3872-4eb8-b482-f52c89db29a17170</t>
  </si>
  <si>
    <t>AW00027856</t>
  </si>
  <si>
    <t>UbSsDGq9A0qrAlQ+IhXvag==</t>
  </si>
  <si>
    <t>474925f4-3872-4eb8-b482-f52c89db29a17171</t>
  </si>
  <si>
    <t>AW00027964</t>
  </si>
  <si>
    <t>7BhZTZ/xq0a9PLy5gmDmGg==</t>
  </si>
  <si>
    <t>474925f4-3872-4eb8-b482-f52c89db29a17172</t>
  </si>
  <si>
    <t>AW00028530</t>
  </si>
  <si>
    <t>r4HDca6dl0qgRCHXjZveHQ==</t>
  </si>
  <si>
    <t>474925f4-3872-4eb8-b482-f52c89db29a17173</t>
  </si>
  <si>
    <t>AW00028694</t>
  </si>
  <si>
    <t>OkpaR9ApME+C1/ryuczBYA==</t>
  </si>
  <si>
    <t>474925f4-3872-4eb8-b482-f52c89db29a17174</t>
  </si>
  <si>
    <t>AW00028734</t>
  </si>
  <si>
    <t>iiF89zKMsEGPeA7gGwhLSQ==</t>
  </si>
  <si>
    <t>474925f4-3872-4eb8-b482-f52c89db29a17175</t>
  </si>
  <si>
    <t>AW00011247</t>
  </si>
  <si>
    <t>np026tT7VkSxgX6WtGy6BQ==</t>
  </si>
  <si>
    <t>474925f4-3872-4eb8-b482-f52c89db29a17176</t>
  </si>
  <si>
    <t>AW00011482</t>
  </si>
  <si>
    <t>pbgsdigVHEuor/F0d8I1uA==</t>
  </si>
  <si>
    <t>474925f4-3872-4eb8-b482-f52c89db29a17177</t>
  </si>
  <si>
    <t>AW00012214</t>
  </si>
  <si>
    <t>bvKCLBOmREy2YJAYmmUJ0A==</t>
  </si>
  <si>
    <t>474925f4-3872-4eb8-b482-f52c89db29a17178</t>
  </si>
  <si>
    <t>AW00012840</t>
  </si>
  <si>
    <t>V0pNXqxxLUm6PkOTnDQbGQ==</t>
  </si>
  <si>
    <t>474925f4-3872-4eb8-b482-f52c89db29a17179</t>
  </si>
  <si>
    <t>AW00012856</t>
  </si>
  <si>
    <t>m34eU+IejUGibjaZJVelRg==</t>
  </si>
  <si>
    <t>474925f4-3872-4eb8-b482-f52c89db29a17180</t>
  </si>
  <si>
    <t>AW00013507</t>
  </si>
  <si>
    <t>rjURJIrLD0qT9N/F0nIQlg==</t>
  </si>
  <si>
    <t>474925f4-3872-4eb8-b482-f52c89db29a17181</t>
  </si>
  <si>
    <t>AW00013576</t>
  </si>
  <si>
    <t>sNRqyBZhx0Os18dOLLLwEQ==</t>
  </si>
  <si>
    <t>474925f4-3872-4eb8-b482-f52c89db29a17182</t>
  </si>
  <si>
    <t>AW00014692</t>
  </si>
  <si>
    <t>Mc9Atc0WiEyblCAHpQFdrg==</t>
  </si>
  <si>
    <t>474925f4-3872-4eb8-b482-f52c89db29a17183</t>
  </si>
  <si>
    <t>AW00014949</t>
  </si>
  <si>
    <t>BCS4QBdpAkGVHZpY7lM6Bw==</t>
  </si>
  <si>
    <t>474925f4-3872-4eb8-b482-f52c89db29a17184</t>
  </si>
  <si>
    <t>AW00015449</t>
  </si>
  <si>
    <t>l4FjZAoB9EuyELyPrevoIQ==</t>
  </si>
  <si>
    <t>474925f4-3872-4eb8-b482-f52c89db29a17185</t>
  </si>
  <si>
    <t>AW00015711</t>
  </si>
  <si>
    <t>6HEhYZAD2UmUiFdsHhGjoQ==</t>
  </si>
  <si>
    <t>474925f4-3872-4eb8-b482-f52c89db29a17186</t>
  </si>
  <si>
    <t>AW00016035</t>
  </si>
  <si>
    <t>aWpmqXF7TUGzO3b+vvjZgQ==</t>
  </si>
  <si>
    <t>474925f4-3872-4eb8-b482-f52c89db29a17187</t>
  </si>
  <si>
    <t>AW00016054</t>
  </si>
  <si>
    <t>cJoffCr1KUWWFkhecXB/WQ==</t>
  </si>
  <si>
    <t>474925f4-3872-4eb8-b482-f52c89db29a17188</t>
  </si>
  <si>
    <t>AW00017639</t>
  </si>
  <si>
    <t>iiSwx7ka7kOEokpGTI0SKg==</t>
  </si>
  <si>
    <t>474925f4-3872-4eb8-b482-f52c89db29a17189</t>
  </si>
  <si>
    <t>AW00017820</t>
  </si>
  <si>
    <t>NOZ7nLAh20SyRFj3cQnkPA==</t>
  </si>
  <si>
    <t>474925f4-3872-4eb8-b482-f52c89db29a17190</t>
  </si>
  <si>
    <t>AW00017967</t>
  </si>
  <si>
    <t>xSdbI7UdCEiAI9eyo7MtSA==</t>
  </si>
  <si>
    <t>474925f4-3872-4eb8-b482-f52c89db29a17191</t>
  </si>
  <si>
    <t>AW00018127</t>
  </si>
  <si>
    <t>jbKQCKZdPE+dP7LjRmAnPw==</t>
  </si>
  <si>
    <t>474925f4-3872-4eb8-b482-f52c89db29a17192</t>
  </si>
  <si>
    <t>AW00018149</t>
  </si>
  <si>
    <t>6xJssnJxK0Kwf5LEYPlCpA==</t>
  </si>
  <si>
    <t>474925f4-3872-4eb8-b482-f52c89db29a17193</t>
  </si>
  <si>
    <t>AW00019346</t>
  </si>
  <si>
    <t>C4Pknf1SlEajVxf2gi8+3g==</t>
  </si>
  <si>
    <t>474925f4-3872-4eb8-b482-f52c89db29a17194</t>
  </si>
  <si>
    <t>AW00019437</t>
  </si>
  <si>
    <t>dBpbiMSLzU68hQYOA7nFnA==</t>
  </si>
  <si>
    <t>474925f4-3872-4eb8-b482-f52c89db29a17195</t>
  </si>
  <si>
    <t>AW00019471</t>
  </si>
  <si>
    <t>RmZkBK3/vE2F69sJPzLVGw==</t>
  </si>
  <si>
    <t>474925f4-3872-4eb8-b482-f52c89db29a17196</t>
  </si>
  <si>
    <t>AW00020811</t>
  </si>
  <si>
    <t>Tj89/epV5Emqx9OBiZQY0A==</t>
  </si>
  <si>
    <t>474925f4-3872-4eb8-b482-f52c89db29a17197</t>
  </si>
  <si>
    <t>AW00022457</t>
  </si>
  <si>
    <t>DUJdb8CfhUqyHGfVTyqwlA==</t>
  </si>
  <si>
    <t>474925f4-3872-4eb8-b482-f52c89db29a17198</t>
  </si>
  <si>
    <t>AW00022637</t>
  </si>
  <si>
    <t>4GZ6OHjywE2Nqupysxfoiw==</t>
  </si>
  <si>
    <t>474925f4-3872-4eb8-b482-f52c89db29a17199</t>
  </si>
  <si>
    <t>AW00023760</t>
  </si>
  <si>
    <t>/iJwWVB2C0+qpeF0Ftc+5Q==</t>
  </si>
  <si>
    <t>474925f4-3872-4eb8-b482-f52c89db29a17200</t>
  </si>
  <si>
    <t>AW00024705</t>
  </si>
  <si>
    <t>z+rRMHT+tUihtFAeSANd6w==</t>
  </si>
  <si>
    <t>474925f4-3872-4eb8-b482-f52c89db29a17201</t>
  </si>
  <si>
    <t>AW00025501</t>
  </si>
  <si>
    <t>HzFTKQVSCkmhuVV/WIIfHQ==</t>
  </si>
  <si>
    <t>474925f4-3872-4eb8-b482-f52c89db29a17202</t>
  </si>
  <si>
    <t>AW00025609</t>
  </si>
  <si>
    <t>88hLq2sAfk2W1nOI5wcJ5Q==</t>
  </si>
  <si>
    <t>474925f4-3872-4eb8-b482-f52c89db29a17203</t>
  </si>
  <si>
    <t>AW00025746</t>
  </si>
  <si>
    <t>Kd4fDF2cXEyFjGoShP87UQ==</t>
  </si>
  <si>
    <t>474925f4-3872-4eb8-b482-f52c89db29a17204</t>
  </si>
  <si>
    <t>AW00025801</t>
  </si>
  <si>
    <t>CftmP25EoEy9uViPln4Mtg==</t>
  </si>
  <si>
    <t>474925f4-3872-4eb8-b482-f52c89db29a17205</t>
  </si>
  <si>
    <t>AW00026860</t>
  </si>
  <si>
    <t>ImhaPRIRKU2R6d5yG1PTTQ==</t>
  </si>
  <si>
    <t>474925f4-3872-4eb8-b482-f52c89db29a17206</t>
  </si>
  <si>
    <t>AW00026970</t>
  </si>
  <si>
    <t>QShcQ8LLCU+jr+qj5YK8eg==</t>
  </si>
  <si>
    <t>474925f4-3872-4eb8-b482-f52c89db29a17207</t>
  </si>
  <si>
    <t>AW00027957</t>
  </si>
  <si>
    <t>ZYpdTvx6OEuBqyiDMq3CPA==</t>
  </si>
  <si>
    <t>474925f4-3872-4eb8-b482-f52c89db29a17208</t>
  </si>
  <si>
    <t>AW00028415</t>
  </si>
  <si>
    <t>XDqPWZmM6UOyEEcDpw/5ug==</t>
  </si>
  <si>
    <t>474925f4-3872-4eb8-b482-f52c89db29a17209</t>
  </si>
  <si>
    <t>AW00028508</t>
  </si>
  <si>
    <t>Zlg0c/t/+ESP/aq7btOZoA==</t>
  </si>
  <si>
    <t>474925f4-3872-4eb8-b482-f52c89db29a17210</t>
  </si>
  <si>
    <t>AW00028729</t>
  </si>
  <si>
    <t>o3pd3yaICk6+mS3SjoYDCw==</t>
  </si>
  <si>
    <t>474925f4-3872-4eb8-b482-f52c89db29a17211</t>
  </si>
  <si>
    <t>AW00028735</t>
  </si>
  <si>
    <t>VuIiJfavEEqlJlKM3+/zGw==</t>
  </si>
  <si>
    <t>474925f4-3872-4eb8-b482-f52c89db29a17212</t>
  </si>
  <si>
    <t>AW00029401</t>
  </si>
  <si>
    <t>ch+hqKYhBUS8FUXk9zJ7gg==</t>
  </si>
  <si>
    <t>474925f4-3872-4eb8-b482-f52c89db29a17213</t>
  </si>
  <si>
    <t>AW00012326</t>
  </si>
  <si>
    <t>W4oJOILFlEmASh5fIQqY6w==</t>
  </si>
  <si>
    <t>474925f4-3872-4eb8-b482-f52c89db29a17214</t>
  </si>
  <si>
    <t>AW00012381</t>
  </si>
  <si>
    <t>tk4xdymt1UuDJ+EXinxi8g==</t>
  </si>
  <si>
    <t>474925f4-3872-4eb8-b482-f52c89db29a17215</t>
  </si>
  <si>
    <t>AW00013495</t>
  </si>
  <si>
    <t>2T6yJF6WW0K2T4rpy/bdtw==</t>
  </si>
  <si>
    <t>474925f4-3872-4eb8-b482-f52c89db29a17216</t>
  </si>
  <si>
    <t>AW00013830</t>
  </si>
  <si>
    <t>JuIhHMSFZ0Cm2Q8TvCyWJg==</t>
  </si>
  <si>
    <t>474925f4-3872-4eb8-b482-f52c89db29a17217</t>
  </si>
  <si>
    <t>AW00014423</t>
  </si>
  <si>
    <t>Kz7Mnjs8nE24bm29ESUvrA==</t>
  </si>
  <si>
    <t>474925f4-3872-4eb8-b482-f52c89db29a17218</t>
  </si>
  <si>
    <t>AW00017225</t>
  </si>
  <si>
    <t>uPdehWnULUq1eaQp9tfYjA==</t>
  </si>
  <si>
    <t>474925f4-3872-4eb8-b482-f52c89db29a17219</t>
  </si>
  <si>
    <t>AW00017644</t>
  </si>
  <si>
    <t>XOnI2VGCaEi52TFJYTK2sA==</t>
  </si>
  <si>
    <t>474925f4-3872-4eb8-b482-f52c89db29a17220</t>
  </si>
  <si>
    <t>AW00017709</t>
  </si>
  <si>
    <t>RUrrBcaMYECNuTuBxJMiVQ==</t>
  </si>
  <si>
    <t>474925f4-3872-4eb8-b482-f52c89db29a17221</t>
  </si>
  <si>
    <t>AW00017958</t>
  </si>
  <si>
    <t>5ki67yWaxkW8dOC31Hsvfg==</t>
  </si>
  <si>
    <t>474925f4-3872-4eb8-b482-f52c89db29a17222</t>
  </si>
  <si>
    <t>AW00017960</t>
  </si>
  <si>
    <t>gsi1+mUwR0a+qlM0UQMEBQ==</t>
  </si>
  <si>
    <t>474925f4-3872-4eb8-b482-f52c89db29a17223</t>
  </si>
  <si>
    <t>AW00018037</t>
  </si>
  <si>
    <t>I2AnYR2RXkmsTMrelRAZAg==</t>
  </si>
  <si>
    <t>474925f4-3872-4eb8-b482-f52c89db29a17224</t>
  </si>
  <si>
    <t>AW00019260</t>
  </si>
  <si>
    <t>O6bUPTyCGUyQbOJkYyLjEQ==</t>
  </si>
  <si>
    <t>474925f4-3872-4eb8-b482-f52c89db29a17225</t>
  </si>
  <si>
    <t>AW00019389</t>
  </si>
  <si>
    <t>FZx0R7ecCUGh0IwKgu5zGA==</t>
  </si>
  <si>
    <t>474925f4-3872-4eb8-b482-f52c89db29a17226</t>
  </si>
  <si>
    <t>AW00019470</t>
  </si>
  <si>
    <t>uvEXtDHkb0C1XutsI5lhWw==</t>
  </si>
  <si>
    <t>474925f4-3872-4eb8-b482-f52c89db29a17227</t>
  </si>
  <si>
    <t>AW00020724</t>
  </si>
  <si>
    <t>wB5CqMHvmEWDk41YrsJuHg==</t>
  </si>
  <si>
    <t>474925f4-3872-4eb8-b482-f52c89db29a17228</t>
  </si>
  <si>
    <t>AW00020849</t>
  </si>
  <si>
    <t>1/1WtWTydEOxc4PWWn5Iqg==</t>
  </si>
  <si>
    <t>474925f4-3872-4eb8-b482-f52c89db29a17229</t>
  </si>
  <si>
    <t>AW00020886</t>
  </si>
  <si>
    <t>FL6rcDX0PkeEzIlV37Hyyg==</t>
  </si>
  <si>
    <t>474925f4-3872-4eb8-b482-f52c89db29a17230</t>
  </si>
  <si>
    <t>AW00021135</t>
  </si>
  <si>
    <t>eBw88cJJKECJkdlZArpjYw==</t>
  </si>
  <si>
    <t>474925f4-3872-4eb8-b482-f52c89db29a17231</t>
  </si>
  <si>
    <t>AW00022309</t>
  </si>
  <si>
    <t>Yaxk+Zb8bEGlFVidfcrw4Q==</t>
  </si>
  <si>
    <t>474925f4-3872-4eb8-b482-f52c89db29a17232</t>
  </si>
  <si>
    <t>AW00022434</t>
  </si>
  <si>
    <t>8LVr7J2Pkkib60XY4stMvg==</t>
  </si>
  <si>
    <t>474925f4-3872-4eb8-b482-f52c89db29a17233</t>
  </si>
  <si>
    <t>AW00022461</t>
  </si>
  <si>
    <t>99D/y6V3lkOyb0jiGu5Usg==</t>
  </si>
  <si>
    <t>474925f4-3872-4eb8-b482-f52c89db29a17234</t>
  </si>
  <si>
    <t>AW00022558</t>
  </si>
  <si>
    <t>f2/UVg6I9UGFnKWQLHOOEA==</t>
  </si>
  <si>
    <t>474925f4-3872-4eb8-b482-f52c89db29a17235</t>
  </si>
  <si>
    <t>AW00022622</t>
  </si>
  <si>
    <t>gmtA/zs7C0WiY8OYy4FXNA==</t>
  </si>
  <si>
    <t>474925f4-3872-4eb8-b482-f52c89db29a17236</t>
  </si>
  <si>
    <t>AW00022838</t>
  </si>
  <si>
    <t>VLbiOY0eeEypyWtQ4jnNRA==</t>
  </si>
  <si>
    <t>474925f4-3872-4eb8-b482-f52c89db29a17237</t>
  </si>
  <si>
    <t>AW00023230</t>
  </si>
  <si>
    <t>nVzZj8qKXk+dnYpzD7hZGA==</t>
  </si>
  <si>
    <t>474925f4-3872-4eb8-b482-f52c89db29a17238</t>
  </si>
  <si>
    <t>AW00023923</t>
  </si>
  <si>
    <t>WSt3zNoXlU6QLbYf5UKlkg==</t>
  </si>
  <si>
    <t>474925f4-3872-4eb8-b482-f52c89db29a17239</t>
  </si>
  <si>
    <t>AW00023971</t>
  </si>
  <si>
    <t>1yfnIV5AgESAtLnwMt8D6w==</t>
  </si>
  <si>
    <t>474925f4-3872-4eb8-b482-f52c89db29a17240</t>
  </si>
  <si>
    <t>AW00023988</t>
  </si>
  <si>
    <t>cMjoocAEZ0GHfBRDNksusg==</t>
  </si>
  <si>
    <t>474925f4-3872-4eb8-b482-f52c89db29a17241</t>
  </si>
  <si>
    <t>AW00024034</t>
  </si>
  <si>
    <t>M+h6zJe1uUmhjz1kfCtPqg==</t>
  </si>
  <si>
    <t>474925f4-3872-4eb8-b482-f52c89db29a17242</t>
  </si>
  <si>
    <t>AW00024541</t>
  </si>
  <si>
    <t>rVGzCAL0JE+OodzMPGiwdw==</t>
  </si>
  <si>
    <t>474925f4-3872-4eb8-b482-f52c89db29a17243</t>
  </si>
  <si>
    <t>AW00025656</t>
  </si>
  <si>
    <t>FVJmcdPRJkCo55MCEzHAtA==</t>
  </si>
  <si>
    <t>474925f4-3872-4eb8-b482-f52c89db29a17244</t>
  </si>
  <si>
    <t>AW00025785</t>
  </si>
  <si>
    <t>LFDGx0IX8EuR7IP0k/msgA==</t>
  </si>
  <si>
    <t>474925f4-3872-4eb8-b482-f52c89db29a17245</t>
  </si>
  <si>
    <t>AW00026955</t>
  </si>
  <si>
    <t>ROJB6e4CYUme3sTaaRV7Fg==</t>
  </si>
  <si>
    <t>474925f4-3872-4eb8-b482-f52c89db29a17246</t>
  </si>
  <si>
    <t>AW00027848</t>
  </si>
  <si>
    <t>qzIQmGODsUaHx5DL/e06MQ==</t>
  </si>
  <si>
    <t>474925f4-3872-4eb8-b482-f52c89db29a17247</t>
  </si>
  <si>
    <t>AW00027909</t>
  </si>
  <si>
    <t>TwjP4itvC0OKGIKrg47ISg==</t>
  </si>
  <si>
    <t>474925f4-3872-4eb8-b482-f52c89db29a17248</t>
  </si>
  <si>
    <t>AW00028896</t>
  </si>
  <si>
    <t>kpRpFg1kGkKeQNMAnZX22Q==</t>
  </si>
  <si>
    <t>474925f4-3872-4eb8-b482-f52c89db29a17249</t>
  </si>
  <si>
    <t>AW00028907</t>
  </si>
  <si>
    <t>a/THph3FzU+2j42eIC73CA==</t>
  </si>
  <si>
    <t>474925f4-3872-4eb8-b482-f52c89db29a17250</t>
  </si>
  <si>
    <t>AW00029425</t>
  </si>
  <si>
    <t>ZvW76WcujESXGC/GSjT9UA==</t>
  </si>
  <si>
    <t>474925f4-3872-4eb8-b482-f52c89db29a17251</t>
  </si>
  <si>
    <t>AW00011609</t>
  </si>
  <si>
    <t>2BetdhsFq0G2ddYrhotAzQ==</t>
  </si>
  <si>
    <t>474925f4-3872-4eb8-b482-f52c89db29a17252</t>
  </si>
  <si>
    <t>AW00012320</t>
  </si>
  <si>
    <t>ivDCSzNk4EK96Ine9iCTmQ==</t>
  </si>
  <si>
    <t>474925f4-3872-4eb8-b482-f52c89db29a17253</t>
  </si>
  <si>
    <t>AW00013784</t>
  </si>
  <si>
    <t>emWZFjBxaEq24nIB9kJEDQ==</t>
  </si>
  <si>
    <t>474925f4-3872-4eb8-b482-f52c89db29a17254</t>
  </si>
  <si>
    <t>AW00014784</t>
  </si>
  <si>
    <t>dGet9BT++UeUuVMUJqyI9g==</t>
  </si>
  <si>
    <t>474925f4-3872-4eb8-b482-f52c89db29a17255</t>
  </si>
  <si>
    <t>AW00014809</t>
  </si>
  <si>
    <t>mZiMExvv/0imJ7g54tHNDA==</t>
  </si>
  <si>
    <t>474925f4-3872-4eb8-b482-f52c89db29a17256</t>
  </si>
  <si>
    <t>AW00015922</t>
  </si>
  <si>
    <t>yDd0EQT+fEm4fNc/I/bE3A==</t>
  </si>
  <si>
    <t>474925f4-3872-4eb8-b482-f52c89db29a17257</t>
  </si>
  <si>
    <t>AW00016294</t>
  </si>
  <si>
    <t>syVz/fUcakSO8WGg/fq5cQ==</t>
  </si>
  <si>
    <t>474925f4-3872-4eb8-b482-f52c89db29a17258</t>
  </si>
  <si>
    <t>AW00016317</t>
  </si>
  <si>
    <t>mTNsCBK1w0edsdEDLQJIsw==</t>
  </si>
  <si>
    <t>474925f4-3872-4eb8-b482-f52c89db29a17259</t>
  </si>
  <si>
    <t>AW00016546</t>
  </si>
  <si>
    <t>80SVo731pEqJk1CHz9mMGQ==</t>
  </si>
  <si>
    <t>474925f4-3872-4eb8-b482-f52c89db29a17260</t>
  </si>
  <si>
    <t>AW00016585</t>
  </si>
  <si>
    <t>1J2wIBnoC0arqwv8Q3Ey9w==</t>
  </si>
  <si>
    <t>474925f4-3872-4eb8-b482-f52c89db29a17261</t>
  </si>
  <si>
    <t>AW00017213</t>
  </si>
  <si>
    <t>sQEHxs4sGkWHwoTtcbmIsw==</t>
  </si>
  <si>
    <t>474925f4-3872-4eb8-b482-f52c89db29a17262</t>
  </si>
  <si>
    <t>AW00017808</t>
  </si>
  <si>
    <t>39cwnS/78Uy3RcSzOffpNA==</t>
  </si>
  <si>
    <t>474925f4-3872-4eb8-b482-f52c89db29a17263</t>
  </si>
  <si>
    <t>AW00017937</t>
  </si>
  <si>
    <t>PBGSVskq9kacNxwdFtXPtg==</t>
  </si>
  <si>
    <t>474925f4-3872-4eb8-b482-f52c89db29a17264</t>
  </si>
  <si>
    <t>AW00017969</t>
  </si>
  <si>
    <t>3VTqM3+xs0+aNyqJUxDm8w==</t>
  </si>
  <si>
    <t>474925f4-3872-4eb8-b482-f52c89db29a17265</t>
  </si>
  <si>
    <t>AW00019060</t>
  </si>
  <si>
    <t>1H/KsUqJJ0mVn3j+V//1xQ==</t>
  </si>
  <si>
    <t>474925f4-3872-4eb8-b482-f52c89db29a17266</t>
  </si>
  <si>
    <t>AW00019066</t>
  </si>
  <si>
    <t>YQLHtAg/RE6/32bpSR2ybg==</t>
  </si>
  <si>
    <t>474925f4-3872-4eb8-b482-f52c89db29a17267</t>
  </si>
  <si>
    <t>AW00019190</t>
  </si>
  <si>
    <t>NNANfMJI70+aJ1xpO+ZlMA==</t>
  </si>
  <si>
    <t>474925f4-3872-4eb8-b482-f52c89db29a17268</t>
  </si>
  <si>
    <t>AW00019369</t>
  </si>
  <si>
    <t>5hlq/K8jb0+KQgOa3cztcw==</t>
  </si>
  <si>
    <t>474925f4-3872-4eb8-b482-f52c89db29a17269</t>
  </si>
  <si>
    <t>AW00019425</t>
  </si>
  <si>
    <t>13Me3kEJm0W4rMtn8oB2Bg==</t>
  </si>
  <si>
    <t>474925f4-3872-4eb8-b482-f52c89db29a17270</t>
  </si>
  <si>
    <t>AW00019486</t>
  </si>
  <si>
    <t>w3ZLyaQTnkeVb0asvBPB0g==</t>
  </si>
  <si>
    <t>474925f4-3872-4eb8-b482-f52c89db29a17271</t>
  </si>
  <si>
    <t>AW00021036</t>
  </si>
  <si>
    <t>m//0lZF5NEyoXcFt/zSi0A==</t>
  </si>
  <si>
    <t>474925f4-3872-4eb8-b482-f52c89db29a17272</t>
  </si>
  <si>
    <t>AW00022422</t>
  </si>
  <si>
    <t>fJEvif0wD0Sxz+e+ngb9Tg==</t>
  </si>
  <si>
    <t>474925f4-3872-4eb8-b482-f52c89db29a17273</t>
  </si>
  <si>
    <t>AW00022504</t>
  </si>
  <si>
    <t>KUDwaeoj6EuNb5j+BLpKnQ==</t>
  </si>
  <si>
    <t>474925f4-3872-4eb8-b482-f52c89db29a17274</t>
  </si>
  <si>
    <t>AW00022798</t>
  </si>
  <si>
    <t>wN3v4WrfTkexZUqVRSw8ZQ==</t>
  </si>
  <si>
    <t>474925f4-3872-4eb8-b482-f52c89db29a17275</t>
  </si>
  <si>
    <t>AW00022807</t>
  </si>
  <si>
    <t>o0iAyuYzUEKwUnwb+/XtoQ==</t>
  </si>
  <si>
    <t>474925f4-3872-4eb8-b482-f52c89db29a17276</t>
  </si>
  <si>
    <t>AW00024019</t>
  </si>
  <si>
    <t>54p3LhCfKkSxV0Q+nBVUKw==</t>
  </si>
  <si>
    <t>474925f4-3872-4eb8-b482-f52c89db29a17277</t>
  </si>
  <si>
    <t>AW00024207</t>
  </si>
  <si>
    <t>+S2BYp+g4Uy9bPeO9eVvQA==</t>
  </si>
  <si>
    <t>474925f4-3872-4eb8-b482-f52c89db29a17278</t>
  </si>
  <si>
    <t>AW00024550</t>
  </si>
  <si>
    <t>1Ody9VY1N0+ocUgFJVy6AA==</t>
  </si>
  <si>
    <t>474925f4-3872-4eb8-b482-f52c89db29a17279</t>
  </si>
  <si>
    <t>AW00024703</t>
  </si>
  <si>
    <t>XPw2plBq9Uiwkcu5PK2y2A==</t>
  </si>
  <si>
    <t>474925f4-3872-4eb8-b482-f52c89db29a17280</t>
  </si>
  <si>
    <t>AW00026416</t>
  </si>
  <si>
    <t>WNLVq2wHNUy/5ehTDO+sng==</t>
  </si>
  <si>
    <t>474925f4-3872-4eb8-b482-f52c89db29a17281</t>
  </si>
  <si>
    <t>AW00026850</t>
  </si>
  <si>
    <t>RTW59k2B8EOxu0Z+NxppLA==</t>
  </si>
  <si>
    <t>474925f4-3872-4eb8-b482-f52c89db29a17282</t>
  </si>
  <si>
    <t>AW00026869</t>
  </si>
  <si>
    <t>O3nCAIbr+kuelRwAzbJ8Jw==</t>
  </si>
  <si>
    <t>474925f4-3872-4eb8-b482-f52c89db29a17283</t>
  </si>
  <si>
    <t>AW00026914</t>
  </si>
  <si>
    <t>8oWcqC4N4Ea7c6NygITbZw==</t>
  </si>
  <si>
    <t>474925f4-3872-4eb8-b482-f52c89db29a17284</t>
  </si>
  <si>
    <t>AW00027927</t>
  </si>
  <si>
    <t>q4toTpyfzkqPJ6sy2NwHgA==</t>
  </si>
  <si>
    <t>474925f4-3872-4eb8-b482-f52c89db29a17285</t>
  </si>
  <si>
    <t>AW00028463</t>
  </si>
  <si>
    <t>3Gl5Cg8DmkSqIMSTU1Mowg==</t>
  </si>
  <si>
    <t>474925f4-3872-4eb8-b482-f52c89db29a17286</t>
  </si>
  <si>
    <t>AW00028748</t>
  </si>
  <si>
    <t>28Xt3Rj6w0C9yIq7Vcb0ew==</t>
  </si>
  <si>
    <t>474925f4-3872-4eb8-b482-f52c89db29a17287</t>
  </si>
  <si>
    <t>AW00011239</t>
  </si>
  <si>
    <t>DimonenQ/EOEECil+272Xg==</t>
  </si>
  <si>
    <t>474925f4-3872-4eb8-b482-f52c89db29a17288</t>
  </si>
  <si>
    <t>AW00012318</t>
  </si>
  <si>
    <t>JUnRH5c4AUCMnP8ERAAdYA==</t>
  </si>
  <si>
    <t>474925f4-3872-4eb8-b482-f52c89db29a17289</t>
  </si>
  <si>
    <t>AW00012730</t>
  </si>
  <si>
    <t>uoYAz9E/jkaEFswFEGtkeQ==</t>
  </si>
  <si>
    <t>474925f4-3872-4eb8-b482-f52c89db29a17290</t>
  </si>
  <si>
    <t>AW00012874</t>
  </si>
  <si>
    <t>uRGEl6W1LUyIbp2JVYGowQ==</t>
  </si>
  <si>
    <t>474925f4-3872-4eb8-b482-f52c89db29a17291</t>
  </si>
  <si>
    <t>AW00013408</t>
  </si>
  <si>
    <t>N2KJSKsTR0ujNOk3KgEGDg==</t>
  </si>
  <si>
    <t>474925f4-3872-4eb8-b482-f52c89db29a17292</t>
  </si>
  <si>
    <t>AW00014964</t>
  </si>
  <si>
    <t>50ZQeFOTs0aS6Ty+VCGjng==</t>
  </si>
  <si>
    <t>474925f4-3872-4eb8-b482-f52c89db29a17293</t>
  </si>
  <si>
    <t>AW00017097</t>
  </si>
  <si>
    <t>Uo3USHrcW0eaz/3WS2DE8g==</t>
  </si>
  <si>
    <t>474925f4-3872-4eb8-b482-f52c89db29a17294</t>
  </si>
  <si>
    <t>AW00017214</t>
  </si>
  <si>
    <t>SuoucZion0uIuB3aR/GmAg==</t>
  </si>
  <si>
    <t>474925f4-3872-4eb8-b482-f52c89db29a17295</t>
  </si>
  <si>
    <t>AW00019058</t>
  </si>
  <si>
    <t>mJ0h75FpwUqNqbOP+5y7gQ==</t>
  </si>
  <si>
    <t>474925f4-3872-4eb8-b482-f52c89db29a17296</t>
  </si>
  <si>
    <t>AW00019077</t>
  </si>
  <si>
    <t>xbrcZTNFlUy6VHKBsHB9hw==</t>
  </si>
  <si>
    <t>474925f4-3872-4eb8-b482-f52c89db29a17297</t>
  </si>
  <si>
    <t>AW00019247</t>
  </si>
  <si>
    <t>dYlSTYznZkK2F66BcSm+Sw==</t>
  </si>
  <si>
    <t>474925f4-3872-4eb8-b482-f52c89db29a17298</t>
  </si>
  <si>
    <t>AW00019350</t>
  </si>
  <si>
    <t>xM4iLh0dcUe0MKiMH4UlyA==</t>
  </si>
  <si>
    <t>474925f4-3872-4eb8-b482-f52c89db29a17299</t>
  </si>
  <si>
    <t>AW00019359</t>
  </si>
  <si>
    <t>laBiqh/9DEmtCt0grgYqPw==</t>
  </si>
  <si>
    <t>474925f4-3872-4eb8-b482-f52c89db29a17300</t>
  </si>
  <si>
    <t>AW00020851</t>
  </si>
  <si>
    <t>Y6uCPnqLC0eiNrP2o/1bHw==</t>
  </si>
  <si>
    <t>474925f4-3872-4eb8-b482-f52c89db29a17301</t>
  </si>
  <si>
    <t>AW00020889</t>
  </si>
  <si>
    <t>exliWQzf7kWPHlhmEoJpgA==</t>
  </si>
  <si>
    <t>474925f4-3872-4eb8-b482-f52c89db29a17302</t>
  </si>
  <si>
    <t>AW00020917</t>
  </si>
  <si>
    <t>6FVaprvjqEWlavJxnsS0iA==</t>
  </si>
  <si>
    <t>474925f4-3872-4eb8-b482-f52c89db29a17303</t>
  </si>
  <si>
    <t>AW00021534</t>
  </si>
  <si>
    <t>h3OymonO0EuNQArvRE+9Xg==</t>
  </si>
  <si>
    <t>474925f4-3872-4eb8-b482-f52c89db29a17304</t>
  </si>
  <si>
    <t>AW00021857</t>
  </si>
  <si>
    <t>76y+dE693UOvReanytWNgQ==</t>
  </si>
  <si>
    <t>474925f4-3872-4eb8-b482-f52c89db29a17305</t>
  </si>
  <si>
    <t>AW00022320</t>
  </si>
  <si>
    <t>IlyhigLltUWst6b7Gft70A==</t>
  </si>
  <si>
    <t>474925f4-3872-4eb8-b482-f52c89db29a17306</t>
  </si>
  <si>
    <t>AW00023753</t>
  </si>
  <si>
    <t>L3VntaKRP02xBXZ+zH31OA==</t>
  </si>
  <si>
    <t>474925f4-3872-4eb8-b482-f52c89db29a17307</t>
  </si>
  <si>
    <t>AW00023954</t>
  </si>
  <si>
    <t>oIdnh7qbDESkQRdZ4kg8Ng==</t>
  </si>
  <si>
    <t>474925f4-3872-4eb8-b482-f52c89db29a17308</t>
  </si>
  <si>
    <t>AW00024115</t>
  </si>
  <si>
    <t>Lh+7B1oAI0iDnFr5f0WTTA==</t>
  </si>
  <si>
    <t>474925f4-3872-4eb8-b482-f52c89db29a17309</t>
  </si>
  <si>
    <t>AW00024200</t>
  </si>
  <si>
    <t>PFQm1JKqqkqpi76lbqfJRA==</t>
  </si>
  <si>
    <t>474925f4-3872-4eb8-b482-f52c89db29a17310</t>
  </si>
  <si>
    <t>AW00025448</t>
  </si>
  <si>
    <t>WVUKVBZEiUCV0cDelN0/gQ==</t>
  </si>
  <si>
    <t>474925f4-3872-4eb8-b482-f52c89db29a17311</t>
  </si>
  <si>
    <t>AW00025482</t>
  </si>
  <si>
    <t>IeASwOvBZ0Gt79PSLDsRXQ==</t>
  </si>
  <si>
    <t>474925f4-3872-4eb8-b482-f52c89db29a17312</t>
  </si>
  <si>
    <t>AW00025804</t>
  </si>
  <si>
    <t>NIhur9HvaE+Ex/jyOSNESg==</t>
  </si>
  <si>
    <t>474925f4-3872-4eb8-b482-f52c89db29a17313</t>
  </si>
  <si>
    <t>AW00026877</t>
  </si>
  <si>
    <t>P3ktEiTvj0mE4QFLMfnphg==</t>
  </si>
  <si>
    <t>474925f4-3872-4eb8-b482-f52c89db29a17314</t>
  </si>
  <si>
    <t>AW00027821</t>
  </si>
  <si>
    <t>jM9FJWhC1kC2sAjfcssYKg==</t>
  </si>
  <si>
    <t>474925f4-3872-4eb8-b482-f52c89db29a17315</t>
  </si>
  <si>
    <t>AW00027892</t>
  </si>
  <si>
    <t>+pmnn6LxXEyrZBsdC54izQ==</t>
  </si>
  <si>
    <t>474925f4-3872-4eb8-b482-f52c89db29a17316</t>
  </si>
  <si>
    <t>AW00028366</t>
  </si>
  <si>
    <t>D5/SYlq/XU6/cKtWqyyokg==</t>
  </si>
  <si>
    <t>474925f4-3872-4eb8-b482-f52c89db29a17317</t>
  </si>
  <si>
    <t>AW00028426</t>
  </si>
  <si>
    <t>c2qTR25OlkOpnuuEVDLKmw==</t>
  </si>
  <si>
    <t>474925f4-3872-4eb8-b482-f52c89db29a17318</t>
  </si>
  <si>
    <t>AW00029382</t>
  </si>
  <si>
    <t>MgOoTxTtzE21ztEh+sBK2Q==</t>
  </si>
  <si>
    <t>474925f4-3872-4eb8-b482-f52c89db29a17319</t>
  </si>
  <si>
    <t>AW00029383</t>
  </si>
  <si>
    <t>0BcbRs33GE+DJMuCoomF3w==</t>
  </si>
  <si>
    <t>474925f4-3872-4eb8-b482-f52c89db29a17320</t>
  </si>
  <si>
    <t>AW00012286</t>
  </si>
  <si>
    <t>L33OEBpWHE2mJ2XFRUJ8RQ==</t>
  </si>
  <si>
    <t>474925f4-3872-4eb8-b482-f52c89db29a17321</t>
  </si>
  <si>
    <t>AW00012465</t>
  </si>
  <si>
    <t>fv/+ruFYlUizv7KZ40ToLg==</t>
  </si>
  <si>
    <t>474925f4-3872-4eb8-b482-f52c89db29a17322</t>
  </si>
  <si>
    <t>AW00012473</t>
  </si>
  <si>
    <t>+wB7chKUIEuF5NlQaoLs9w==</t>
  </si>
  <si>
    <t>474925f4-3872-4eb8-b482-f52c89db29a17323</t>
  </si>
  <si>
    <t>AW00012545</t>
  </si>
  <si>
    <t>g+c6RHadSUqI7AaHCt8pQw==</t>
  </si>
  <si>
    <t>474925f4-3872-4eb8-b482-f52c89db29a17324</t>
  </si>
  <si>
    <t>AW00012597</t>
  </si>
  <si>
    <t>VxVUcmcz3EmQ85ifsNun6A==</t>
  </si>
  <si>
    <t>474925f4-3872-4eb8-b482-f52c89db29a17325</t>
  </si>
  <si>
    <t>AW00012619</t>
  </si>
  <si>
    <t>gykPVwF45UCdjtNFLTUgjA==</t>
  </si>
  <si>
    <t>474925f4-3872-4eb8-b482-f52c89db29a17326</t>
  </si>
  <si>
    <t>AW00012634</t>
  </si>
  <si>
    <t>AbJ7ar4h2kSLnG8ilhqVjg==</t>
  </si>
  <si>
    <t>474925f4-3872-4eb8-b482-f52c89db29a17327</t>
  </si>
  <si>
    <t>AW00015668</t>
  </si>
  <si>
    <t>t9aPEVNFSkasYu7d+gUmdQ==</t>
  </si>
  <si>
    <t>474925f4-3872-4eb8-b482-f52c89db29a17328</t>
  </si>
  <si>
    <t>AW00016190</t>
  </si>
  <si>
    <t>DPePL/gJrU6LG/PvIjV0IA==</t>
  </si>
  <si>
    <t>474925f4-3872-4eb8-b482-f52c89db29a17329</t>
  </si>
  <si>
    <t>AW00016543</t>
  </si>
  <si>
    <t>bAi76mnrNEa9T2l9B6vrKQ==</t>
  </si>
  <si>
    <t>474925f4-3872-4eb8-b482-f52c89db29a17330</t>
  </si>
  <si>
    <t>AW00017105</t>
  </si>
  <si>
    <t>02AH6+ywUEueMvgp50hLZA==</t>
  </si>
  <si>
    <t>474925f4-3872-4eb8-b482-f52c89db29a17331</t>
  </si>
  <si>
    <t>AW00017880</t>
  </si>
  <si>
    <t>KSF0G0J+7Ua2/bTbkgrxKQ==</t>
  </si>
  <si>
    <t>474925f4-3872-4eb8-b482-f52c89db29a17332</t>
  </si>
  <si>
    <t>AW00018000</t>
  </si>
  <si>
    <t>dc9mHchzsEiYJGNoJ9ibLQ==</t>
  </si>
  <si>
    <t>474925f4-3872-4eb8-b482-f52c89db29a17333</t>
  </si>
  <si>
    <t>AW00019301</t>
  </si>
  <si>
    <t>xq5bym4U/kSdtWJOCM3v7g==</t>
  </si>
  <si>
    <t>474925f4-3872-4eb8-b482-f52c89db29a17334</t>
  </si>
  <si>
    <t>AW00021520</t>
  </si>
  <si>
    <t>7CnHSSq0Ikaek5thODDRIw==</t>
  </si>
  <si>
    <t>474925f4-3872-4eb8-b482-f52c89db29a17335</t>
  </si>
  <si>
    <t>AW00021855</t>
  </si>
  <si>
    <t>TejjnWn1q06KmdCXhHSR6g==</t>
  </si>
  <si>
    <t>474925f4-3872-4eb8-b482-f52c89db29a17336</t>
  </si>
  <si>
    <t>AW00022418</t>
  </si>
  <si>
    <t>odjgw0mpv0+TWJ8oMLx7Hg==</t>
  </si>
  <si>
    <t>474925f4-3872-4eb8-b482-f52c89db29a17337</t>
  </si>
  <si>
    <t>AW00022536</t>
  </si>
  <si>
    <t>xlyW/StWNkGMtrHAFlUTCQ==</t>
  </si>
  <si>
    <t>474925f4-3872-4eb8-b482-f52c89db29a17338</t>
  </si>
  <si>
    <t>AW00024217</t>
  </si>
  <si>
    <t>xyaArglFsk+QvfoD9muc3Q==</t>
  </si>
  <si>
    <t>474925f4-3872-4eb8-b482-f52c89db29a17339</t>
  </si>
  <si>
    <t>AW00024840</t>
  </si>
  <si>
    <t>5yykFO6mGUGSHf1HJNLTZw==</t>
  </si>
  <si>
    <t>474925f4-3872-4eb8-b482-f52c89db29a17340</t>
  </si>
  <si>
    <t>AW00025315</t>
  </si>
  <si>
    <t>DiGS8kC1Xkucv3pKI/YlUg==</t>
  </si>
  <si>
    <t>474925f4-3872-4eb8-b482-f52c89db29a17341</t>
  </si>
  <si>
    <t>AW00025699</t>
  </si>
  <si>
    <t>/s5neFf/C0KVmBRuKD9TyA==</t>
  </si>
  <si>
    <t>474925f4-3872-4eb8-b482-f52c89db29a17342</t>
  </si>
  <si>
    <t>AW00025747</t>
  </si>
  <si>
    <t>hIrchTQVYkmAjkCPvkxxjA==</t>
  </si>
  <si>
    <t>474925f4-3872-4eb8-b482-f52c89db29a17343</t>
  </si>
  <si>
    <t>AW00025778</t>
  </si>
  <si>
    <t>Bl8qw3oli0G6n5aAfpVzzQ==</t>
  </si>
  <si>
    <t>474925f4-3872-4eb8-b482-f52c89db29a17344</t>
  </si>
  <si>
    <t>AW00025799</t>
  </si>
  <si>
    <t>vA+83m2PZUuafj+G3rGrEw==</t>
  </si>
  <si>
    <t>474925f4-3872-4eb8-b482-f52c89db29a17345</t>
  </si>
  <si>
    <t>AW00026834</t>
  </si>
  <si>
    <t>wodJbT9ms0qW0/Oc+HOv1A==</t>
  </si>
  <si>
    <t>474925f4-3872-4eb8-b482-f52c89db29a17346</t>
  </si>
  <si>
    <t>AW00026971</t>
  </si>
  <si>
    <t>yewILU9WHUSTLvoc6VnlLQ==</t>
  </si>
  <si>
    <t>474925f4-3872-4eb8-b482-f52c89db29a17347</t>
  </si>
  <si>
    <t>AW00027125</t>
  </si>
  <si>
    <t>AwjHL+8cI0yOvGuCVTpdcA==</t>
  </si>
  <si>
    <t>474925f4-3872-4eb8-b482-f52c89db29a17348</t>
  </si>
  <si>
    <t>AW00027956</t>
  </si>
  <si>
    <t>moSL2qKCb0SJghcNHIFdbg==</t>
  </si>
  <si>
    <t>474925f4-3872-4eb8-b482-f52c89db29a17349</t>
  </si>
  <si>
    <t>AW00028459</t>
  </si>
  <si>
    <t>AuL/Kim4kkOa6Fgva30Acw==</t>
  </si>
  <si>
    <t>474925f4-3872-4eb8-b482-f52c89db29a17350</t>
  </si>
  <si>
    <t>AW00011489</t>
  </si>
  <si>
    <t>qXQd5htGSU20SkKTMNiVgw==</t>
  </si>
  <si>
    <t>474925f4-3872-4eb8-b482-f52c89db29a17351</t>
  </si>
  <si>
    <t>AW00011573</t>
  </si>
  <si>
    <t>4Kz7nr6R70+/ubnlOp3/4g==</t>
  </si>
  <si>
    <t>474925f4-3872-4eb8-b482-f52c89db29a17352</t>
  </si>
  <si>
    <t>AW00011579</t>
  </si>
  <si>
    <t>tcsIGC8MNUqzk8ll3fQCyA==</t>
  </si>
  <si>
    <t>474925f4-3872-4eb8-b482-f52c89db29a17353</t>
  </si>
  <si>
    <t>AW00012272</t>
  </si>
  <si>
    <t>SBt88LTL2Ee2ObV1lR6pLg==</t>
  </si>
  <si>
    <t>474925f4-3872-4eb8-b482-f52c89db29a17354</t>
  </si>
  <si>
    <t>AW00012506</t>
  </si>
  <si>
    <t>hJZxkGqFYkeRiWXWE75pOg==</t>
  </si>
  <si>
    <t>474925f4-3872-4eb8-b482-f52c89db29a17355</t>
  </si>
  <si>
    <t>AW00012640</t>
  </si>
  <si>
    <t>eLHjjQbXKEaOstxM0Ep/ng==</t>
  </si>
  <si>
    <t>474925f4-3872-4eb8-b482-f52c89db29a17356</t>
  </si>
  <si>
    <t>AW00012652</t>
  </si>
  <si>
    <t>JR3RybSohkai7gT0Ksi53A==</t>
  </si>
  <si>
    <t>474925f4-3872-4eb8-b482-f52c89db29a17357</t>
  </si>
  <si>
    <t>AW00012860</t>
  </si>
  <si>
    <t>5GycIjarv0qBM6DRMjIaaw==</t>
  </si>
  <si>
    <t>474925f4-3872-4eb8-b482-f52c89db29a17358</t>
  </si>
  <si>
    <t>AW00013411</t>
  </si>
  <si>
    <t>1/wTOeWkF0qqHrixkm4+5Q==</t>
  </si>
  <si>
    <t>474925f4-3872-4eb8-b482-f52c89db29a17359</t>
  </si>
  <si>
    <t>AW00013585</t>
  </si>
  <si>
    <t>C7hEwMXQS06MfQvd0YNZ+A==</t>
  </si>
  <si>
    <t>474925f4-3872-4eb8-b482-f52c89db29a17360</t>
  </si>
  <si>
    <t>AW00014427</t>
  </si>
  <si>
    <t>aVrjnj2gs02g9YQjGlO1CQ==</t>
  </si>
  <si>
    <t>474925f4-3872-4eb8-b482-f52c89db29a17361</t>
  </si>
  <si>
    <t>AW00014928</t>
  </si>
  <si>
    <t>OmTUBRMi/USAH9C5fNjImw==</t>
  </si>
  <si>
    <t>474925f4-3872-4eb8-b482-f52c89db29a17362</t>
  </si>
  <si>
    <t>AW00014947</t>
  </si>
  <si>
    <t>CuhZQEw3XkiamHZuE3m2fg==</t>
  </si>
  <si>
    <t>474925f4-3872-4eb8-b482-f52c89db29a17363</t>
  </si>
  <si>
    <t>AW00015047</t>
  </si>
  <si>
    <t>Yg1y1N/6h0SY73h54z/8zQ==</t>
  </si>
  <si>
    <t>474925f4-3872-4eb8-b482-f52c89db29a17364</t>
  </si>
  <si>
    <t>AW00015440</t>
  </si>
  <si>
    <t>oHHUmcqQPkK8XThGp6J14Q==</t>
  </si>
  <si>
    <t>474925f4-3872-4eb8-b482-f52c89db29a17365</t>
  </si>
  <si>
    <t>AW00015453</t>
  </si>
  <si>
    <t>9eTcR5VHlEWPhmNtQtA8Gg==</t>
  </si>
  <si>
    <t>474925f4-3872-4eb8-b482-f52c89db29a17366</t>
  </si>
  <si>
    <t>AW00016460</t>
  </si>
  <si>
    <t>2ntlvr/MjkahELicdCnhLw==</t>
  </si>
  <si>
    <t>474925f4-3872-4eb8-b482-f52c89db29a17367</t>
  </si>
  <si>
    <t>AW00016509</t>
  </si>
  <si>
    <t>d7XG1uXw00Ch7Gn1etwN2w==</t>
  </si>
  <si>
    <t>474925f4-3872-4eb8-b482-f52c89db29a17368</t>
  </si>
  <si>
    <t>AW00016579</t>
  </si>
  <si>
    <t>kSrA8VZa1Ea12JSz7eCv5w==</t>
  </si>
  <si>
    <t>474925f4-3872-4eb8-b482-f52c89db29a17369</t>
  </si>
  <si>
    <t>AW00017627</t>
  </si>
  <si>
    <t>1Cwvm7yKT02ZZjQmWGNeNA==</t>
  </si>
  <si>
    <t>474925f4-3872-4eb8-b482-f52c89db29a17370</t>
  </si>
  <si>
    <t>AW00017628</t>
  </si>
  <si>
    <t>wQyPkehOS0KsRqY3kar14A==</t>
  </si>
  <si>
    <t>474925f4-3872-4eb8-b482-f52c89db29a17371</t>
  </si>
  <si>
    <t>AW00017815</t>
  </si>
  <si>
    <t>KJBfOgfxTEOdOyvGYOdVTA==</t>
  </si>
  <si>
    <t>474925f4-3872-4eb8-b482-f52c89db29a17372</t>
  </si>
  <si>
    <t>AW00018627</t>
  </si>
  <si>
    <t>c8LXXSE4qk23D5IDPPtY6A==</t>
  </si>
  <si>
    <t>474925f4-3872-4eb8-b482-f52c89db29a17373</t>
  </si>
  <si>
    <t>AW00020596</t>
  </si>
  <si>
    <t>S7dxPdH2oUqWsM4c3/AAKQ==</t>
  </si>
  <si>
    <t>474925f4-3872-4eb8-b482-f52c89db29a17374</t>
  </si>
  <si>
    <t>AW00021136</t>
  </si>
  <si>
    <t>nSJHjknglEyJCwM5frZ/xQ==</t>
  </si>
  <si>
    <t>474925f4-3872-4eb8-b482-f52c89db29a17375</t>
  </si>
  <si>
    <t>AW00022315</t>
  </si>
  <si>
    <t>zLDesWGNokO7fqfeFfrtQg==</t>
  </si>
  <si>
    <t>474925f4-3872-4eb8-b482-f52c89db29a17376</t>
  </si>
  <si>
    <t>AW00022383</t>
  </si>
  <si>
    <t>uPzRv8zTAE673bX3JnIGhw==</t>
  </si>
  <si>
    <t>474925f4-3872-4eb8-b482-f52c89db29a17377</t>
  </si>
  <si>
    <t>AW00022421</t>
  </si>
  <si>
    <t>qqC2I1dozUykfxiG9ioxuQ==</t>
  </si>
  <si>
    <t>474925f4-3872-4eb8-b482-f52c89db29a17378</t>
  </si>
  <si>
    <t>AW00022451</t>
  </si>
  <si>
    <t>ZiSez9pZQEyT9wcxJjg1aQ==</t>
  </si>
  <si>
    <t>474925f4-3872-4eb8-b482-f52c89db29a17379</t>
  </si>
  <si>
    <t>AW00022502</t>
  </si>
  <si>
    <t>HBE2V1uWSEq1usVl3VMTbQ==</t>
  </si>
  <si>
    <t>474925f4-3872-4eb8-b482-f52c89db29a17380</t>
  </si>
  <si>
    <t>AW00022605</t>
  </si>
  <si>
    <t>M2uNGjG8t0KbxeXifYPFqg==</t>
  </si>
  <si>
    <t>474925f4-3872-4eb8-b482-f52c89db29a17381</t>
  </si>
  <si>
    <t>AW00025523</t>
  </si>
  <si>
    <t>YAelvenkTEWlfJlQHUFBRQ==</t>
  </si>
  <si>
    <t>474925f4-3872-4eb8-b482-f52c89db29a17382</t>
  </si>
  <si>
    <t>AW00025608</t>
  </si>
  <si>
    <t>w34/Ly02z0qTlJbHc9DAbQ==</t>
  </si>
  <si>
    <t>474925f4-3872-4eb8-b482-f52c89db29a17383</t>
  </si>
  <si>
    <t>AW00025760</t>
  </si>
  <si>
    <t>28tsOMhA00yX7pqwCD7UXA==</t>
  </si>
  <si>
    <t>474925f4-3872-4eb8-b482-f52c89db29a17384</t>
  </si>
  <si>
    <t>AW00026217</t>
  </si>
  <si>
    <t>1PQUsxAjt0y+XmNxVhZgxw==</t>
  </si>
  <si>
    <t>474925f4-3872-4eb8-b482-f52c89db29a17385</t>
  </si>
  <si>
    <t>AW00026390</t>
  </si>
  <si>
    <t>9wmBqe8900O0kOGe1GKopQ==</t>
  </si>
  <si>
    <t>474925f4-3872-4eb8-b482-f52c89db29a17386</t>
  </si>
  <si>
    <t>AW00026404</t>
  </si>
  <si>
    <t>toBlU+k1nUCPNyJVh6qcrg==</t>
  </si>
  <si>
    <t>474925f4-3872-4eb8-b482-f52c89db29a17387</t>
  </si>
  <si>
    <t>AW00026886</t>
  </si>
  <si>
    <t>d6x6Pzyviku8RX/NfsTyYw==</t>
  </si>
  <si>
    <t>474925f4-3872-4eb8-b482-f52c89db29a17388</t>
  </si>
  <si>
    <t>AW00027837</t>
  </si>
  <si>
    <t>Jkmb1b9fr0+AgybdY/IhwA==</t>
  </si>
  <si>
    <t>474925f4-3872-4eb8-b482-f52c89db29a17389</t>
  </si>
  <si>
    <t>AW00027841</t>
  </si>
  <si>
    <t>qGPeW12LSk2xsf41bvXEpQ==</t>
  </si>
  <si>
    <t>474925f4-3872-4eb8-b482-f52c89db29a17390</t>
  </si>
  <si>
    <t>AW00027896</t>
  </si>
  <si>
    <t>46c9mGd4u02UuZmMvvhVhw==</t>
  </si>
  <si>
    <t>474925f4-3872-4eb8-b482-f52c89db29a17391</t>
  </si>
  <si>
    <t>AW00028730</t>
  </si>
  <si>
    <t>1y+92pLAoUCU2MhiYjIyMA==</t>
  </si>
  <si>
    <t>474925f4-3872-4eb8-b482-f52c89db29a17392</t>
  </si>
  <si>
    <t>AW00028898</t>
  </si>
  <si>
    <t>XJYZ/dmujUeE8shVyIQ96A==</t>
  </si>
  <si>
    <t>474925f4-3872-4eb8-b482-f52c89db29a17393</t>
  </si>
  <si>
    <t>AW00011337</t>
  </si>
  <si>
    <t>c2IoBceNzkuZ3AuX709J9w==</t>
  </si>
  <si>
    <t>474925f4-3872-4eb8-b482-f52c89db29a17394</t>
  </si>
  <si>
    <t>AW00012334</t>
  </si>
  <si>
    <t>KY77mXP/bUWnrcI+NAH17g==</t>
  </si>
  <si>
    <t>474925f4-3872-4eb8-b482-f52c89db29a17395</t>
  </si>
  <si>
    <t>AW00012380</t>
  </si>
  <si>
    <t>Zzw9Y64GFke3Y6fJPxatbA==</t>
  </si>
  <si>
    <t>474925f4-3872-4eb8-b482-f52c89db29a17396</t>
  </si>
  <si>
    <t>AW00013534</t>
  </si>
  <si>
    <t>avewqb2YFE6nctbjo2UlIw==</t>
  </si>
  <si>
    <t>474925f4-3872-4eb8-b482-f52c89db29a17397</t>
  </si>
  <si>
    <t>AW00013772</t>
  </si>
  <si>
    <t>DubKvUGkpkGvYC5X5weZlA==</t>
  </si>
  <si>
    <t>474925f4-3872-4eb8-b482-f52c89db29a17398</t>
  </si>
  <si>
    <t>AW00014156</t>
  </si>
  <si>
    <t>5osvpI8sr0OciDQqLXaUjA==</t>
  </si>
  <si>
    <t>474925f4-3872-4eb8-b482-f52c89db29a17399</t>
  </si>
  <si>
    <t>AW00016324</t>
  </si>
  <si>
    <t>3y9EzWFSMUShmpKgq1AQ3Q==</t>
  </si>
  <si>
    <t>474925f4-3872-4eb8-b482-f52c89db29a17400</t>
  </si>
  <si>
    <t>AW00016461</t>
  </si>
  <si>
    <t>UCYhdvc3GUKnLKSUZDYYKA==</t>
  </si>
  <si>
    <t>474925f4-3872-4eb8-b482-f52c89db29a17401</t>
  </si>
  <si>
    <t>AW00016571</t>
  </si>
  <si>
    <t>jCVLy0HLs0eRTNnGubBpxg==</t>
  </si>
  <si>
    <t>474925f4-3872-4eb8-b482-f52c89db29a17402</t>
  </si>
  <si>
    <t>AW00017207</t>
  </si>
  <si>
    <t>RJcOW2ixW0WKFFPc2JGnpA==</t>
  </si>
  <si>
    <t>474925f4-3872-4eb8-b482-f52c89db29a17403</t>
  </si>
  <si>
    <t>AW00017760</t>
  </si>
  <si>
    <t>dNBjEbC1NkGEICwyjgLOZA==</t>
  </si>
  <si>
    <t>474925f4-3872-4eb8-b482-f52c89db29a17404</t>
  </si>
  <si>
    <t>AW00019258</t>
  </si>
  <si>
    <t>+4nLLyH2KU6/wjK6KEgHWA==</t>
  </si>
  <si>
    <t>474925f4-3872-4eb8-b482-f52c89db29a17405</t>
  </si>
  <si>
    <t>AW00019342</t>
  </si>
  <si>
    <t>iWNwzk8VnUidWcADgnRm8w==</t>
  </si>
  <si>
    <t>474925f4-3872-4eb8-b482-f52c89db29a17406</t>
  </si>
  <si>
    <t>AW00020173</t>
  </si>
  <si>
    <t>2gjZFdUk/kmsFpnAgneK4w==</t>
  </si>
  <si>
    <t>474925f4-3872-4eb8-b482-f52c89db29a17407</t>
  </si>
  <si>
    <t>AW00020569</t>
  </si>
  <si>
    <t>F2m1k0gDbUqFISX5fYILZQ==</t>
  </si>
  <si>
    <t>474925f4-3872-4eb8-b482-f52c89db29a17408</t>
  </si>
  <si>
    <t>AW00021739</t>
  </si>
  <si>
    <t>BL4qWlnkREKoQlsqBxco5g==</t>
  </si>
  <si>
    <t>474925f4-3872-4eb8-b482-f52c89db29a17409</t>
  </si>
  <si>
    <t>AW00022594</t>
  </si>
  <si>
    <t>1ZO1jNQlA0uc/XOJnghjBQ==</t>
  </si>
  <si>
    <t>474925f4-3872-4eb8-b482-f52c89db29a17410</t>
  </si>
  <si>
    <t>AW00022657</t>
  </si>
  <si>
    <t>ioqmU770c0yC31ecBVtB/Q==</t>
  </si>
  <si>
    <t>474925f4-3872-4eb8-b482-f52c89db29a17411</t>
  </si>
  <si>
    <t>AW00023628</t>
  </si>
  <si>
    <t>suzLvFB5PEmLljtleP0qqA==</t>
  </si>
  <si>
    <t>474925f4-3872-4eb8-b482-f52c89db29a17412</t>
  </si>
  <si>
    <t>AW00023774</t>
  </si>
  <si>
    <t>689HasC2CEGj0FOrDN2VCw==</t>
  </si>
  <si>
    <t>474925f4-3872-4eb8-b482-f52c89db29a17413</t>
  </si>
  <si>
    <t>AW00024058</t>
  </si>
  <si>
    <t>YQzajmMHF0KKshiha78AhA==</t>
  </si>
  <si>
    <t>474925f4-3872-4eb8-b482-f52c89db29a17414</t>
  </si>
  <si>
    <t>AW00024104</t>
  </si>
  <si>
    <t>otxQQcwFXUa/GTa0BQ32fw==</t>
  </si>
  <si>
    <t>474925f4-3872-4eb8-b482-f52c89db29a17415</t>
  </si>
  <si>
    <t>AW00025511</t>
  </si>
  <si>
    <t>HFu0ZJQYOE6eKKBzaQeNdg==</t>
  </si>
  <si>
    <t>474925f4-3872-4eb8-b482-f52c89db29a17416</t>
  </si>
  <si>
    <t>AW00025576</t>
  </si>
  <si>
    <t>uqi5PDfKdU+Du4wQvtCNrA==</t>
  </si>
  <si>
    <t>474925f4-3872-4eb8-b482-f52c89db29a17417</t>
  </si>
  <si>
    <t>AW00025641</t>
  </si>
  <si>
    <t>L2jGRhpa2kymkikI0PkFLw==</t>
  </si>
  <si>
    <t>474925f4-3872-4eb8-b482-f52c89db29a17418</t>
  </si>
  <si>
    <t>AW00026836</t>
  </si>
  <si>
    <t>YnMw/YnQxkCRO+ieBPjXAQ==</t>
  </si>
  <si>
    <t>474925f4-3872-4eb8-b482-f52c89db29a17419</t>
  </si>
  <si>
    <t>AW00026842</t>
  </si>
  <si>
    <t>hID2++lwwkm3ppm8p7jEBw==</t>
  </si>
  <si>
    <t>474925f4-3872-4eb8-b482-f52c89db29a17420</t>
  </si>
  <si>
    <t>AW00027164</t>
  </si>
  <si>
    <t>w6OrFdedv0GAfGWQfI+OeA==</t>
  </si>
  <si>
    <t>474925f4-3872-4eb8-b482-f52c89db29a17421</t>
  </si>
  <si>
    <t>AW00027906</t>
  </si>
  <si>
    <t>sc+QeV3cn0O9MAlcNBFtTQ==</t>
  </si>
  <si>
    <t>474925f4-3872-4eb8-b482-f52c89db29a17422</t>
  </si>
  <si>
    <t>AW00027946</t>
  </si>
  <si>
    <t>qHBPGuNhuU63HcbQ0XCDEw==</t>
  </si>
  <si>
    <t>474925f4-3872-4eb8-b482-f52c89db29a17423</t>
  </si>
  <si>
    <t>AW00028732</t>
  </si>
  <si>
    <t>jABBdBUdb0OoE9Y31hpTBw==</t>
  </si>
  <si>
    <t>474925f4-3872-4eb8-b482-f52c89db29a17424</t>
  </si>
  <si>
    <t>AW00028746</t>
  </si>
  <si>
    <t>UTb/oI3XR0WypErmMlpvbQ==</t>
  </si>
  <si>
    <t>474925f4-3872-4eb8-b482-f52c89db29a17425</t>
  </si>
  <si>
    <t>AW00011385</t>
  </si>
  <si>
    <t>wt23sWHg9kmljzEw4e8fMg==</t>
  </si>
  <si>
    <t>474925f4-3872-4eb8-b482-f52c89db29a17426</t>
  </si>
  <si>
    <t>AW00011563</t>
  </si>
  <si>
    <t>eVcsmI0Fa0ilcl7NAuo7yw==</t>
  </si>
  <si>
    <t>474925f4-3872-4eb8-b482-f52c89db29a17427</t>
  </si>
  <si>
    <t>AW00012260</t>
  </si>
  <si>
    <t>P9e58YGrIEe6rhg9EUw9/g==</t>
  </si>
  <si>
    <t>474925f4-3872-4eb8-b482-f52c89db29a17428</t>
  </si>
  <si>
    <t>AW00012315</t>
  </si>
  <si>
    <t>iPabSxcvWki5GrzbXHhRZA==</t>
  </si>
  <si>
    <t>474925f4-3872-4eb8-b482-f52c89db29a17429</t>
  </si>
  <si>
    <t>AW00012526</t>
  </si>
  <si>
    <t>oNTTiYxi+k2qIVXFQTJ9FQ==</t>
  </si>
  <si>
    <t>474925f4-3872-4eb8-b482-f52c89db29a17430</t>
  </si>
  <si>
    <t>AW00012550</t>
  </si>
  <si>
    <t>3fWXGkQ2ski1Q77YYgBdmA==</t>
  </si>
  <si>
    <t>474925f4-3872-4eb8-b482-f52c89db29a17431</t>
  </si>
  <si>
    <t>AW00012593</t>
  </si>
  <si>
    <t>I5hvwweGu0GZPjSdNOFNeQ==</t>
  </si>
  <si>
    <t>474925f4-3872-4eb8-b482-f52c89db29a17432</t>
  </si>
  <si>
    <t>AW00012857</t>
  </si>
  <si>
    <t>PVYyj1TFIkCpelPVPX1vaA==</t>
  </si>
  <si>
    <t>474925f4-3872-4eb8-b482-f52c89db29a17433</t>
  </si>
  <si>
    <t>AW00013783</t>
  </si>
  <si>
    <t>010Hdybqd0yBNvDhdje/pQ==</t>
  </si>
  <si>
    <t>474925f4-3872-4eb8-b482-f52c89db29a17434</t>
  </si>
  <si>
    <t>AW00014831</t>
  </si>
  <si>
    <t>OrfWY7xaqUa7fipzanlkEg==</t>
  </si>
  <si>
    <t>474925f4-3872-4eb8-b482-f52c89db29a17435</t>
  </si>
  <si>
    <t>AW00015103</t>
  </si>
  <si>
    <t>yHCZfaz1K0yhke+ZJKO+RQ==</t>
  </si>
  <si>
    <t>474925f4-3872-4eb8-b482-f52c89db29a17436</t>
  </si>
  <si>
    <t>AW00015448</t>
  </si>
  <si>
    <t>8LBE3BqjTkymsrPDjeprcA==</t>
  </si>
  <si>
    <t>474925f4-3872-4eb8-b482-f52c89db29a17437</t>
  </si>
  <si>
    <t>AW00015699</t>
  </si>
  <si>
    <t>oRJOOCUh5kafjksNPQM3LQ==</t>
  </si>
  <si>
    <t>474925f4-3872-4eb8-b482-f52c89db29a17438</t>
  </si>
  <si>
    <t>AW00017205</t>
  </si>
  <si>
    <t>xK+DHTOZ9UWpTJNmUl1gvA==</t>
  </si>
  <si>
    <t>474925f4-3872-4eb8-b482-f52c89db29a17439</t>
  </si>
  <si>
    <t>AW00017814</t>
  </si>
  <si>
    <t>Tn2OSu2+B0qGAnk6JXGoYw==</t>
  </si>
  <si>
    <t>474925f4-3872-4eb8-b482-f52c89db29a17440</t>
  </si>
  <si>
    <t>AW00017829</t>
  </si>
  <si>
    <t>LXbu4RgS+EKkraG2oTWJZw==</t>
  </si>
  <si>
    <t>474925f4-3872-4eb8-b482-f52c89db29a17441</t>
  </si>
  <si>
    <t>AW00017888</t>
  </si>
  <si>
    <t>FRtuF/Bw6EC+Y8pH9NB5jw==</t>
  </si>
  <si>
    <t>474925f4-3872-4eb8-b482-f52c89db29a17442</t>
  </si>
  <si>
    <t>AW00017959</t>
  </si>
  <si>
    <t>kAUlGwXUzUyXedSXFRtHtw==</t>
  </si>
  <si>
    <t>474925f4-3872-4eb8-b482-f52c89db29a17443</t>
  </si>
  <si>
    <t>AW00019059</t>
  </si>
  <si>
    <t>CvI9ZbrxW0Gy4xNRSC//Dg==</t>
  </si>
  <si>
    <t>474925f4-3872-4eb8-b482-f52c89db29a17444</t>
  </si>
  <si>
    <t>AW00019520</t>
  </si>
  <si>
    <t>hS2LnIoXoEa4I27xponvJQ==</t>
  </si>
  <si>
    <t>474925f4-3872-4eb8-b482-f52c89db29a17445</t>
  </si>
  <si>
    <t>AW00020052</t>
  </si>
  <si>
    <t>T/rCE+uBWUiz2Sd2hLOwdg==</t>
  </si>
  <si>
    <t>474925f4-3872-4eb8-b482-f52c89db29a17446</t>
  </si>
  <si>
    <t>AW00022599</t>
  </si>
  <si>
    <t>R20RZlikaUWcz4hB5b/1jg==</t>
  </si>
  <si>
    <t>474925f4-3872-4eb8-b482-f52c89db29a17447</t>
  </si>
  <si>
    <t>AW00022670</t>
  </si>
  <si>
    <t>MjHW/QvBe0+yr6uLVbSptQ==</t>
  </si>
  <si>
    <t>474925f4-3872-4eb8-b482-f52c89db29a17448</t>
  </si>
  <si>
    <t>AW00022671</t>
  </si>
  <si>
    <t>KgHrotDosk+MrNtuH/nC2w==</t>
  </si>
  <si>
    <t>474925f4-3872-4eb8-b482-f52c89db29a17449</t>
  </si>
  <si>
    <t>AW00022828</t>
  </si>
  <si>
    <t>mRoVP5lEL0iLQLHqQ3pjng==</t>
  </si>
  <si>
    <t>474925f4-3872-4eb8-b482-f52c89db29a17450</t>
  </si>
  <si>
    <t>AW00023219</t>
  </si>
  <si>
    <t>TccDUseCm0aKUKQazyn1Yg==</t>
  </si>
  <si>
    <t>474925f4-3872-4eb8-b482-f52c89db29a17451</t>
  </si>
  <si>
    <t>AW00023223</t>
  </si>
  <si>
    <t>dLzwenTkuEGaCYXRoa4YmQ==</t>
  </si>
  <si>
    <t>474925f4-3872-4eb8-b482-f52c89db29a17452</t>
  </si>
  <si>
    <t>AW00023597</t>
  </si>
  <si>
    <t>RV6xdRryGEe95jffh6JfDQ==</t>
  </si>
  <si>
    <t>474925f4-3872-4eb8-b482-f52c89db29a17453</t>
  </si>
  <si>
    <t>AW00024045</t>
  </si>
  <si>
    <t>HrPQNrI50kWiOi/4ArHwgA==</t>
  </si>
  <si>
    <t>474925f4-3872-4eb8-b482-f52c89db29a17454</t>
  </si>
  <si>
    <t>AW00024835</t>
  </si>
  <si>
    <t>vPf3JTnYoUyogDvNn67mmA==</t>
  </si>
  <si>
    <t>474925f4-3872-4eb8-b482-f52c89db29a17455</t>
  </si>
  <si>
    <t>AW00025505</t>
  </si>
  <si>
    <t>w5dEvk6yYkej/8JDkTRd7A==</t>
  </si>
  <si>
    <t>474925f4-3872-4eb8-b482-f52c89db29a17456</t>
  </si>
  <si>
    <t>AW00025721</t>
  </si>
  <si>
    <t>hPo9lbaVTUGLnKm+meS3ug==</t>
  </si>
  <si>
    <t>474925f4-3872-4eb8-b482-f52c89db29a17457</t>
  </si>
  <si>
    <t>AW00026215</t>
  </si>
  <si>
    <t>0+5wU+612U+g/DCWzepXXg==</t>
  </si>
  <si>
    <t>474925f4-3872-4eb8-b482-f52c89db29a17458</t>
  </si>
  <si>
    <t>AW00027007</t>
  </si>
  <si>
    <t>ZXAoAhU1O0WwJWLA6eiOtQ==</t>
  </si>
  <si>
    <t>474925f4-3872-4eb8-b482-f52c89db29a17459</t>
  </si>
  <si>
    <t>AW00027901</t>
  </si>
  <si>
    <t>DuR1Z6nocE6GXfKaFfOl+g==</t>
  </si>
  <si>
    <t>474925f4-3872-4eb8-b482-f52c89db29a17460</t>
  </si>
  <si>
    <t>AW00028526</t>
  </si>
  <si>
    <t>YlTUeU9mNk640d/Wc/tbKw==</t>
  </si>
  <si>
    <t>474925f4-3872-4eb8-b482-f52c89db29a17461</t>
  </si>
  <si>
    <t>AW00028879</t>
  </si>
  <si>
    <t>NDb6rojFOkiUvjtFBq0Vig==</t>
  </si>
  <si>
    <t>474925f4-3872-4eb8-b482-f52c89db29a17462</t>
  </si>
  <si>
    <t>AW00028891</t>
  </si>
  <si>
    <t>7lguO6eRZ0Oj6WfB1nqKZA==</t>
  </si>
  <si>
    <t>474925f4-3872-4eb8-b482-f52c89db29a17463</t>
  </si>
  <si>
    <t>AW00028918</t>
  </si>
  <si>
    <t>O25QFj4b4UeW2NcUjA+woQ==</t>
  </si>
  <si>
    <t>474925f4-3872-4eb8-b482-f52c89db29a17464</t>
  </si>
  <si>
    <t>AW00011243</t>
  </si>
  <si>
    <t>63HdYRDEf0i+Gc42gD0Qrg==</t>
  </si>
  <si>
    <t>474925f4-3872-4eb8-b482-f52c89db29a17465</t>
  </si>
  <si>
    <t>AW00011542</t>
  </si>
  <si>
    <t>ztyeKypmhk+L/wZSav//eg==</t>
  </si>
  <si>
    <t>474925f4-3872-4eb8-b482-f52c89db29a17466</t>
  </si>
  <si>
    <t>AW00011568</t>
  </si>
  <si>
    <t>iYvQQus6Y0atbux498VA3g==</t>
  </si>
  <si>
    <t>474925f4-3872-4eb8-b482-f52c89db29a17467</t>
  </si>
  <si>
    <t>AW00011569</t>
  </si>
  <si>
    <t>0Ac6CVjpi06bBv9YGsoHqw==</t>
  </si>
  <si>
    <t>474925f4-3872-4eb8-b482-f52c89db29a17468</t>
  </si>
  <si>
    <t>AW00012271</t>
  </si>
  <si>
    <t>I1GqC+jNA0aaIyVR7gKXGQ==</t>
  </si>
  <si>
    <t>474925f4-3872-4eb8-b482-f52c89db29a17469</t>
  </si>
  <si>
    <t>AW00012335</t>
  </si>
  <si>
    <t>8Ion6qEl6UyTh9W7Pt6e0g==</t>
  </si>
  <si>
    <t>474925f4-3872-4eb8-b482-f52c89db29a17470</t>
  </si>
  <si>
    <t>AW00012504</t>
  </si>
  <si>
    <t>ukhXAqItz06z2Vrmk231Nw==</t>
  </si>
  <si>
    <t>474925f4-3872-4eb8-b482-f52c89db29a17471</t>
  </si>
  <si>
    <t>AW00013815</t>
  </si>
  <si>
    <t>Aduu3LPEiEmkRXjiZDJO+g==</t>
  </si>
  <si>
    <t>474925f4-3872-4eb8-b482-f52c89db29a17472</t>
  </si>
  <si>
    <t>AW00014778</t>
  </si>
  <si>
    <t>AdrWSmqR80CdUjKmOrAFxw==</t>
  </si>
  <si>
    <t>474925f4-3872-4eb8-b482-f52c89db29a17473</t>
  </si>
  <si>
    <t>AW00014929</t>
  </si>
  <si>
    <t>YdMGEORAyEOlNz124FI79g==</t>
  </si>
  <si>
    <t>474925f4-3872-4eb8-b482-f52c89db29a17474</t>
  </si>
  <si>
    <t>AW00014999</t>
  </si>
  <si>
    <t>HEWy7mJ2HEymCgE6l4YvCA==</t>
  </si>
  <si>
    <t>474925f4-3872-4eb8-b482-f52c89db29a17475</t>
  </si>
  <si>
    <t>AW00015630</t>
  </si>
  <si>
    <t>wH47+zSm0UmjsNUegGt1WA==</t>
  </si>
  <si>
    <t>474925f4-3872-4eb8-b482-f52c89db29a17476</t>
  </si>
  <si>
    <t>AW00016293</t>
  </si>
  <si>
    <t>++guXJmb1Uy18YfTTMAVJg==</t>
  </si>
  <si>
    <t>474925f4-3872-4eb8-b482-f52c89db29a17477</t>
  </si>
  <si>
    <t>AW00017642</t>
  </si>
  <si>
    <t>ghEPPh0wt0ivWkUPjo2bCA==</t>
  </si>
  <si>
    <t>474925f4-3872-4eb8-b482-f52c89db29a17478</t>
  </si>
  <si>
    <t>AW00017757</t>
  </si>
  <si>
    <t>n8Eu+PATckeW2eNr6m41DA==</t>
  </si>
  <si>
    <t>474925f4-3872-4eb8-b482-f52c89db29a17479</t>
  </si>
  <si>
    <t>AW00017786</t>
  </si>
  <si>
    <t>lFHubOxzG0uWEEgWNj5tDQ==</t>
  </si>
  <si>
    <t>474925f4-3872-4eb8-b482-f52c89db29a17480</t>
  </si>
  <si>
    <t>AW00018007</t>
  </si>
  <si>
    <t>PY1t9bfEbkyCjZMR4HY/Pw==</t>
  </si>
  <si>
    <t>474925f4-3872-4eb8-b482-f52c89db29a17481</t>
  </si>
  <si>
    <t>AW00018625</t>
  </si>
  <si>
    <t>8ZaiiILLzUShPJxbrQkftA==</t>
  </si>
  <si>
    <t>474925f4-3872-4eb8-b482-f52c89db29a17482</t>
  </si>
  <si>
    <t>AW00019049</t>
  </si>
  <si>
    <t>hxJK+vkYOk2fB14ZN5WYlA==</t>
  </si>
  <si>
    <t>474925f4-3872-4eb8-b482-f52c89db29a17483</t>
  </si>
  <si>
    <t>AW00019348</t>
  </si>
  <si>
    <t>DiyhTDAB70yUVXUr75sZQA==</t>
  </si>
  <si>
    <t>474925f4-3872-4eb8-b482-f52c89db29a17484</t>
  </si>
  <si>
    <t>AW00019455</t>
  </si>
  <si>
    <t>fFFRpRHVkUGSQcRtIUbDlQ==</t>
  </si>
  <si>
    <t>474925f4-3872-4eb8-b482-f52c89db29a17485</t>
  </si>
  <si>
    <t>AW00020862</t>
  </si>
  <si>
    <t>MpjRu5/nU0CqLm/u8p3jsg==</t>
  </si>
  <si>
    <t>474925f4-3872-4eb8-b482-f52c89db29a17486</t>
  </si>
  <si>
    <t>AW00021541</t>
  </si>
  <si>
    <t>oaVi/nH2NkqjK9d3+hgDFA==</t>
  </si>
  <si>
    <t>474925f4-3872-4eb8-b482-f52c89db29a17487</t>
  </si>
  <si>
    <t>AW00022826</t>
  </si>
  <si>
    <t>ChQ3s3D/80aKsUOSW3A48A==</t>
  </si>
  <si>
    <t>474925f4-3872-4eb8-b482-f52c89db29a17488</t>
  </si>
  <si>
    <t>AW00024047</t>
  </si>
  <si>
    <t>4rjLvZHtVk6oxwiaytU0Lw==</t>
  </si>
  <si>
    <t>474925f4-3872-4eb8-b482-f52c89db29a17489</t>
  </si>
  <si>
    <t>AW00024184</t>
  </si>
  <si>
    <t>KpzUVRP7Ak6lH4kHfM1sFQ==</t>
  </si>
  <si>
    <t>474925f4-3872-4eb8-b482-f52c89db29a17490</t>
  </si>
  <si>
    <t>AW00024192</t>
  </si>
  <si>
    <t>JsWKjM+bTUKQOVAMV1X8Wg==</t>
  </si>
  <si>
    <t>474925f4-3872-4eb8-b482-f52c89db29a17491</t>
  </si>
  <si>
    <t>AW00024852</t>
  </si>
  <si>
    <t>aaoWDTeF0E2U7L+hXGyjfw==</t>
  </si>
  <si>
    <t>474925f4-3872-4eb8-b482-f52c89db29a17492</t>
  </si>
  <si>
    <t>AW00025313</t>
  </si>
  <si>
    <t>QgBru1OkSk6vWAGgwf2d2Q==</t>
  </si>
  <si>
    <t>474925f4-3872-4eb8-b482-f52c89db29a17493</t>
  </si>
  <si>
    <t>AW00026361</t>
  </si>
  <si>
    <t>Q9shi3aEW0OlwQZNKIZRkQ==</t>
  </si>
  <si>
    <t>474925f4-3872-4eb8-b482-f52c89db29a17494</t>
  </si>
  <si>
    <t>AW00026937</t>
  </si>
  <si>
    <t>onJTEMqQsEWDG6HISpGSNQ==</t>
  </si>
  <si>
    <t>474925f4-3872-4eb8-b482-f52c89db29a17495</t>
  </si>
  <si>
    <t>AW00027002</t>
  </si>
  <si>
    <t>nvAut807HEeI3+lKDUti5Q==</t>
  </si>
  <si>
    <t>474925f4-3872-4eb8-b482-f52c89db29a17496</t>
  </si>
  <si>
    <t>AW00027175</t>
  </si>
  <si>
    <t>F1er5A4uwUKfQf8x6H9yBA==</t>
  </si>
  <si>
    <t>474925f4-3872-4eb8-b482-f52c89db29a17497</t>
  </si>
  <si>
    <t>AW00028439</t>
  </si>
  <si>
    <t>bPVtDPHRUESfsXuGwUeULg==</t>
  </si>
  <si>
    <t>474925f4-3872-4eb8-b482-f52c89db29a17498</t>
  </si>
  <si>
    <t>AW00028561</t>
  </si>
  <si>
    <t>FzQAYjZD2UCXHOc72vqmFw==</t>
  </si>
  <si>
    <t>474925f4-3872-4eb8-b482-f52c89db29a17499</t>
  </si>
  <si>
    <t>AW00028570</t>
  </si>
  <si>
    <t>KE8gsYDMu0mkB0RGIO5cVw==</t>
  </si>
  <si>
    <t>474925f4-3872-4eb8-b482-f52c89db29a17500</t>
  </si>
  <si>
    <t>AW00011414</t>
  </si>
  <si>
    <t>Iv3uqUvKe06uBgnklHZupA==</t>
  </si>
  <si>
    <t>474925f4-3872-4eb8-b482-f52c89db29a17501</t>
  </si>
  <si>
    <t>AW00011615</t>
  </si>
  <si>
    <t>fpaUMvTIVEiUxK8iJqD1kg==</t>
  </si>
  <si>
    <t>474925f4-3872-4eb8-b482-f52c89db29a17502</t>
  </si>
  <si>
    <t>AW00012492</t>
  </si>
  <si>
    <t>8TmKWTGXekqnHFaDvL4NHw==</t>
  </si>
  <si>
    <t>474925f4-3872-4eb8-b482-f52c89db29a17503</t>
  </si>
  <si>
    <t>AW00012513</t>
  </si>
  <si>
    <t>WOp+7vbttESqe8lSQ0UwZQ==</t>
  </si>
  <si>
    <t>474925f4-3872-4eb8-b482-f52c89db29a17504</t>
  </si>
  <si>
    <t>AW00012563</t>
  </si>
  <si>
    <t>Nn0x/a6odECU0YGgQzX6uw==</t>
  </si>
  <si>
    <t>474925f4-3872-4eb8-b482-f52c89db29a17505</t>
  </si>
  <si>
    <t>AW00012622</t>
  </si>
  <si>
    <t>XU4L18FZZkeBYz0zz0pBbA==</t>
  </si>
  <si>
    <t>474925f4-3872-4eb8-b482-f52c89db29a17506</t>
  </si>
  <si>
    <t>AW00012733</t>
  </si>
  <si>
    <t>TOjgTPT+IECcPL+iSFV/NA==</t>
  </si>
  <si>
    <t>474925f4-3872-4eb8-b482-f52c89db29a17507</t>
  </si>
  <si>
    <t>AW00012744</t>
  </si>
  <si>
    <t>VSbmzQV+GUK/xjE+Mho4Kg==</t>
  </si>
  <si>
    <t>474925f4-3872-4eb8-b482-f52c89db29a17508</t>
  </si>
  <si>
    <t>AW00013688</t>
  </si>
  <si>
    <t>xfpau9higkqG4v4sqrI+6Q==</t>
  </si>
  <si>
    <t>474925f4-3872-4eb8-b482-f52c89db29a17509</t>
  </si>
  <si>
    <t>AW00013765</t>
  </si>
  <si>
    <t>PtZfnSXDKEOHAnFCq2Ey7A==</t>
  </si>
  <si>
    <t>474925f4-3872-4eb8-b482-f52c89db29a17510</t>
  </si>
  <si>
    <t>AW00013810</t>
  </si>
  <si>
    <t>HtpBdfzJJEilKu5yyew9OA==</t>
  </si>
  <si>
    <t>474925f4-3872-4eb8-b482-f52c89db29a17511</t>
  </si>
  <si>
    <t>AW00013814</t>
  </si>
  <si>
    <t>DBu3ZVOjIUKUGNOt79bYqw==</t>
  </si>
  <si>
    <t>474925f4-3872-4eb8-b482-f52c89db29a17512</t>
  </si>
  <si>
    <t>AW00014146</t>
  </si>
  <si>
    <t>PVqV1BIP6E6rlpKH4OY8rg==</t>
  </si>
  <si>
    <t>474925f4-3872-4eb8-b482-f52c89db29a17513</t>
  </si>
  <si>
    <t>AW00015062</t>
  </si>
  <si>
    <t>MNv4x6q+s0CItiTOIrcrdw==</t>
  </si>
  <si>
    <t>474925f4-3872-4eb8-b482-f52c89db29a17514</t>
  </si>
  <si>
    <t>AW00015088</t>
  </si>
  <si>
    <t>Jhzpn30IMUai+0cUOxBOAw==</t>
  </si>
  <si>
    <t>474925f4-3872-4eb8-b482-f52c89db29a17515</t>
  </si>
  <si>
    <t>AW00015441</t>
  </si>
  <si>
    <t>AqPsq+5Rs06ON7TzbR/otg==</t>
  </si>
  <si>
    <t>474925f4-3872-4eb8-b482-f52c89db29a17516</t>
  </si>
  <si>
    <t>AW00016318</t>
  </si>
  <si>
    <t>q5EPuxfoNUGnEk3/TsYzPg==</t>
  </si>
  <si>
    <t>474925f4-3872-4eb8-b482-f52c89db29a17517</t>
  </si>
  <si>
    <t>AW00017087</t>
  </si>
  <si>
    <t>nv+IvSg+pUCv/8U//QB4tg==</t>
  </si>
  <si>
    <t>474925f4-3872-4eb8-b482-f52c89db29a17518</t>
  </si>
  <si>
    <t>AW00017844</t>
  </si>
  <si>
    <t>pzFAj5y3IkuewdtSPIS7Dg==</t>
  </si>
  <si>
    <t>474925f4-3872-4eb8-b482-f52c89db29a17519</t>
  </si>
  <si>
    <t>AW00019036</t>
  </si>
  <si>
    <t>pgbsQOcn9USKb5rlyh8k6g==</t>
  </si>
  <si>
    <t>474925f4-3872-4eb8-b482-f52c89db29a17520</t>
  </si>
  <si>
    <t>AW00019291</t>
  </si>
  <si>
    <t>xdNO/Z3cBU68EuYwxCZHIQ==</t>
  </si>
  <si>
    <t>474925f4-3872-4eb8-b482-f52c89db29a17521</t>
  </si>
  <si>
    <t>AW00019493</t>
  </si>
  <si>
    <t>ZhAR7Hh2eUSEJuhmHivVoA==</t>
  </si>
  <si>
    <t>474925f4-3872-4eb8-b482-f52c89db29a17522</t>
  </si>
  <si>
    <t>AW00019499</t>
  </si>
  <si>
    <t>jHKDQYSSd0mCpW6IvW0l5Q==</t>
  </si>
  <si>
    <t>474925f4-3872-4eb8-b482-f52c89db29a17523</t>
  </si>
  <si>
    <t>AW00020922</t>
  </si>
  <si>
    <t>06OAskBpsUyo6W80nNfTZw==</t>
  </si>
  <si>
    <t>474925f4-3872-4eb8-b482-f52c89db29a17524</t>
  </si>
  <si>
    <t>AW00021026</t>
  </si>
  <si>
    <t>IG7orNyF1UKkTRDRSJ128Q==</t>
  </si>
  <si>
    <t>474925f4-3872-4eb8-b482-f52c89db29a17525</t>
  </si>
  <si>
    <t>AW00021511</t>
  </si>
  <si>
    <t>Uu9B/ln4DkOGYdIVKkq0hg==</t>
  </si>
  <si>
    <t>474925f4-3872-4eb8-b482-f52c89db29a17526</t>
  </si>
  <si>
    <t>AW00021858</t>
  </si>
  <si>
    <t>UYvnv3w5+0+Fho8Ly3fZUw==</t>
  </si>
  <si>
    <t>474925f4-3872-4eb8-b482-f52c89db29a17527</t>
  </si>
  <si>
    <t>AW00022554</t>
  </si>
  <si>
    <t>bnIpfysJ7UCNcgLd6l4/Pg==</t>
  </si>
  <si>
    <t>474925f4-3872-4eb8-b482-f52c89db29a17528</t>
  </si>
  <si>
    <t>AW00023629</t>
  </si>
  <si>
    <t>MyjAK4GkwUiinbOq7PPhPg==</t>
  </si>
  <si>
    <t>474925f4-3872-4eb8-b482-f52c89db29a17529</t>
  </si>
  <si>
    <t>AW00023775</t>
  </si>
  <si>
    <t>LHu3QuNPg0On2vpbf8vkrA==</t>
  </si>
  <si>
    <t>474925f4-3872-4eb8-b482-f52c89db29a17530</t>
  </si>
  <si>
    <t>AW00023985</t>
  </si>
  <si>
    <t>4852yG4RjkWvSZBwMDGSOQ==</t>
  </si>
  <si>
    <t>474925f4-3872-4eb8-b482-f52c89db29a17531</t>
  </si>
  <si>
    <t>AW00023986</t>
  </si>
  <si>
    <t>opBqMlX5r0CAKpBRKGRUGw==</t>
  </si>
  <si>
    <t>474925f4-3872-4eb8-b482-f52c89db29a17532</t>
  </si>
  <si>
    <t>AW00024101</t>
  </si>
  <si>
    <t>yR00RxzwWE2hAF98BHkVMQ==</t>
  </si>
  <si>
    <t>474925f4-3872-4eb8-b482-f52c89db29a17533</t>
  </si>
  <si>
    <t>AW00025598</t>
  </si>
  <si>
    <t>MR8KdaCrcU2FjQ0LUlPFTg==</t>
  </si>
  <si>
    <t>474925f4-3872-4eb8-b482-f52c89db29a17534</t>
  </si>
  <si>
    <t>AW00026397</t>
  </si>
  <si>
    <t>wxpkrELwpE6QqoTp8bPf7w==</t>
  </si>
  <si>
    <t>474925f4-3872-4eb8-b482-f52c89db29a17535</t>
  </si>
  <si>
    <t>AW00026817</t>
  </si>
  <si>
    <t>aM2GhYxPYEW8XaIWhRExIA==</t>
  </si>
  <si>
    <t>474925f4-3872-4eb8-b482-f52c89db29a17536</t>
  </si>
  <si>
    <t>AW00027781</t>
  </si>
  <si>
    <t>v10xzeQS30qgrX8wVcV5RA==</t>
  </si>
  <si>
    <t>474925f4-3872-4eb8-b482-f52c89db29a17537</t>
  </si>
  <si>
    <t>AW00027929</t>
  </si>
  <si>
    <t>Z/uJDXoPU0ixbpRUHFbk1g==</t>
  </si>
  <si>
    <t>474925f4-3872-4eb8-b482-f52c89db29a17538</t>
  </si>
  <si>
    <t>AW00027955</t>
  </si>
  <si>
    <t>7QMIjjuoKECKAAm+t7DGgA==</t>
  </si>
  <si>
    <t>474925f4-3872-4eb8-b482-f52c89db29a17539</t>
  </si>
  <si>
    <t>AW00029360</t>
  </si>
  <si>
    <t>CIiSXiFHAEOLZXyf9lq13g==</t>
  </si>
  <si>
    <t>474925f4-3872-4eb8-b482-f52c89db29a17540</t>
  </si>
  <si>
    <t>AW00029416</t>
  </si>
  <si>
    <t>gpnUPrAPrUSwJ45yvJj8qQ==</t>
  </si>
  <si>
    <t>474925f4-3872-4eb8-b482-f52c89db29a17541</t>
  </si>
  <si>
    <t>AW00011550</t>
  </si>
  <si>
    <t>MUInKDCdPkKJiiYSjmFv1w==</t>
  </si>
  <si>
    <t>474925f4-3872-4eb8-b482-f52c89db29a17542</t>
  </si>
  <si>
    <t>AW00012215</t>
  </si>
  <si>
    <t>hjkV+H5xQEmHDtH03Oi9tw==</t>
  </si>
  <si>
    <t>474925f4-3872-4eb8-b482-f52c89db29a17543</t>
  </si>
  <si>
    <t>AW00012292</t>
  </si>
  <si>
    <t>GbpO2q+zwUaSFXb++IIRiQ==</t>
  </si>
  <si>
    <t>474925f4-3872-4eb8-b482-f52c89db29a17544</t>
  </si>
  <si>
    <t>AW00013412</t>
  </si>
  <si>
    <t>tfx9QvYFAESq7X61U9xcpw==</t>
  </si>
  <si>
    <t>474925f4-3872-4eb8-b482-f52c89db29a17545</t>
  </si>
  <si>
    <t>AW00014706</t>
  </si>
  <si>
    <t>foEou3Pqmky8SfYuD0pa/g==</t>
  </si>
  <si>
    <t>474925f4-3872-4eb8-b482-f52c89db29a17546</t>
  </si>
  <si>
    <t>AW00014792</t>
  </si>
  <si>
    <t>XonvObaRqESv8/3ZmrG0iQ==</t>
  </si>
  <si>
    <t>474925f4-3872-4eb8-b482-f52c89db29a17547</t>
  </si>
  <si>
    <t>AW00014820</t>
  </si>
  <si>
    <t>sYqEQMAIq0SW/VA2iXMdcQ==</t>
  </si>
  <si>
    <t>474925f4-3872-4eb8-b482-f52c89db29a17548</t>
  </si>
  <si>
    <t>AW00014846</t>
  </si>
  <si>
    <t>VMTMRE1lGE+iuDb2ColzDw==</t>
  </si>
  <si>
    <t>474925f4-3872-4eb8-b482-f52c89db29a17549</t>
  </si>
  <si>
    <t>AW00015083</t>
  </si>
  <si>
    <t>owBIx2zj5UWitZifsRcuow==</t>
  </si>
  <si>
    <t>474925f4-3872-4eb8-b482-f52c89db29a17550</t>
  </si>
  <si>
    <t>AW00016198</t>
  </si>
  <si>
    <t>oYf7jslbdkWvufhtyuy3fw==</t>
  </si>
  <si>
    <t>474925f4-3872-4eb8-b482-f52c89db29a17551</t>
  </si>
  <si>
    <t>AW00016446</t>
  </si>
  <si>
    <t>rTw9vR9NTEioV8e22tun/g==</t>
  </si>
  <si>
    <t>474925f4-3872-4eb8-b482-f52c89db29a17552</t>
  </si>
  <si>
    <t>AW00016531</t>
  </si>
  <si>
    <t>syqsA/ylYU+UIuUJrRddJA==</t>
  </si>
  <si>
    <t>474925f4-3872-4eb8-b482-f52c89db29a17553</t>
  </si>
  <si>
    <t>AW00017226</t>
  </si>
  <si>
    <t>Dj5Fd6AYJUmH493McxgQWw==</t>
  </si>
  <si>
    <t>474925f4-3872-4eb8-b482-f52c89db29a17554</t>
  </si>
  <si>
    <t>AW00017705</t>
  </si>
  <si>
    <t>vxjsueYaMk6VFVvfAomibA==</t>
  </si>
  <si>
    <t>474925f4-3872-4eb8-b482-f52c89db29a17555</t>
  </si>
  <si>
    <t>AW00017936</t>
  </si>
  <si>
    <t>Sb+xcUQEgkiaCRZzaWzFHw==</t>
  </si>
  <si>
    <t>474925f4-3872-4eb8-b482-f52c89db29a17556</t>
  </si>
  <si>
    <t>AW00018172</t>
  </si>
  <si>
    <t>//hBFzQ0V0usA2v4j3EAsg==</t>
  </si>
  <si>
    <t>474925f4-3872-4eb8-b482-f52c89db29a17557</t>
  </si>
  <si>
    <t>AW00019263</t>
  </si>
  <si>
    <t>R8HNjP5WHU+QqI1JmFnSuA==</t>
  </si>
  <si>
    <t>474925f4-3872-4eb8-b482-f52c89db29a17558</t>
  </si>
  <si>
    <t>AW00019360</t>
  </si>
  <si>
    <t>3IG1EFsn/UyKbiJMjumdPA==</t>
  </si>
  <si>
    <t>474925f4-3872-4eb8-b482-f52c89db29a17559</t>
  </si>
  <si>
    <t>AW00020567</t>
  </si>
  <si>
    <t>7yJQWjIFOEuyFYLgVNl/hg==</t>
  </si>
  <si>
    <t>474925f4-3872-4eb8-b482-f52c89db29a17560</t>
  </si>
  <si>
    <t>AW00021069</t>
  </si>
  <si>
    <t>S9gU38oKnkO3Y9uN/yi6lw==</t>
  </si>
  <si>
    <t>474925f4-3872-4eb8-b482-f52c89db29a17561</t>
  </si>
  <si>
    <t>AW00021847</t>
  </si>
  <si>
    <t>TmLhIpL0wUa7zClTgzIu7g==</t>
  </si>
  <si>
    <t>474925f4-3872-4eb8-b482-f52c89db29a17562</t>
  </si>
  <si>
    <t>AW00022437</t>
  </si>
  <si>
    <t>jqgz8ketwEKULtDWqqKXyQ==</t>
  </si>
  <si>
    <t>474925f4-3872-4eb8-b482-f52c89db29a17563</t>
  </si>
  <si>
    <t>AW00022564</t>
  </si>
  <si>
    <t>fuWa0XIzFEK8JbMPwAiaig==</t>
  </si>
  <si>
    <t>474925f4-3872-4eb8-b482-f52c89db29a17564</t>
  </si>
  <si>
    <t>AW00022799</t>
  </si>
  <si>
    <t>MU0uZ12U+Um3mbyZNw91IA==</t>
  </si>
  <si>
    <t>474925f4-3872-4eb8-b482-f52c89db29a17565</t>
  </si>
  <si>
    <t>AW00023598</t>
  </si>
  <si>
    <t>RUarWM3lyUy2kLDxsXO0aQ==</t>
  </si>
  <si>
    <t>474925f4-3872-4eb8-b482-f52c89db29a17566</t>
  </si>
  <si>
    <t>AW00023777</t>
  </si>
  <si>
    <t>ciN2qcObx0eprBSjiQeNmw==</t>
  </si>
  <si>
    <t>474925f4-3872-4eb8-b482-f52c89db29a17567</t>
  </si>
  <si>
    <t>AW00025537</t>
  </si>
  <si>
    <t>iVo9IqAnIEigjOXNoaXywQ==</t>
  </si>
  <si>
    <t>474925f4-3872-4eb8-b482-f52c89db29a17568</t>
  </si>
  <si>
    <t>AW00025545</t>
  </si>
  <si>
    <t>wb7LKNUgqU6+Xir6+TY2og==</t>
  </si>
  <si>
    <t>474925f4-3872-4eb8-b482-f52c89db29a17569</t>
  </si>
  <si>
    <t>AW00025659</t>
  </si>
  <si>
    <t>jD+kh3b5GUOCf6JlDW/3eA==</t>
  </si>
  <si>
    <t>474925f4-3872-4eb8-b482-f52c89db29a17570</t>
  </si>
  <si>
    <t>AW00025739</t>
  </si>
  <si>
    <t>xj9aAwbXok6hu2mD34NIMQ==</t>
  </si>
  <si>
    <t>474925f4-3872-4eb8-b482-f52c89db29a17571</t>
  </si>
  <si>
    <t>AW00027785</t>
  </si>
  <si>
    <t>b+DZWFtO/E+UEdzyg4jQqw==</t>
  </si>
  <si>
    <t>474925f4-3872-4eb8-b482-f52c89db29a17572</t>
  </si>
  <si>
    <t>AW00027925</t>
  </si>
  <si>
    <t>FrTYIXSOEkqiXPTTwoQd3Q==</t>
  </si>
  <si>
    <t>474925f4-3872-4eb8-b482-f52c89db29a17573</t>
  </si>
  <si>
    <t>AW00027945</t>
  </si>
  <si>
    <t>Qrzj38Yr5UONAcPt/0IW5A==</t>
  </si>
  <si>
    <t>474925f4-3872-4eb8-b482-f52c89db29a17574</t>
  </si>
  <si>
    <t>AW00028372</t>
  </si>
  <si>
    <t>woIgrnIxWEOG652j3H9QRg==</t>
  </si>
  <si>
    <t>474925f4-3872-4eb8-b482-f52c89db29a17575</t>
  </si>
  <si>
    <t>AW00028403</t>
  </si>
  <si>
    <t>eBzeLxbv/kK/yvjMf72iqg==</t>
  </si>
  <si>
    <t>474925f4-3872-4eb8-b482-f52c89db29a17576</t>
  </si>
  <si>
    <t>AW00028527</t>
  </si>
  <si>
    <t>atE5ZwxLr0SZI7esTuGzkg==</t>
  </si>
  <si>
    <t>474925f4-3872-4eb8-b482-f52c89db29a17577</t>
  </si>
  <si>
    <t>AW00028696</t>
  </si>
  <si>
    <t>mYXtTzMVrE+Kig3cS+yxpw==</t>
  </si>
  <si>
    <t>474925f4-3872-4eb8-b482-f52c89db29a17578</t>
  </si>
  <si>
    <t>AW00028745</t>
  </si>
  <si>
    <t>3xHTf5/o1USBP4zSZzBChg==</t>
  </si>
  <si>
    <t>474925f4-3872-4eb8-b482-f52c89db29a17579</t>
  </si>
  <si>
    <t>AW00029444</t>
  </si>
  <si>
    <t>WJMh3tcitk6Gtf0xRxvPdA==</t>
  </si>
  <si>
    <t>474925f4-3872-4eb8-b482-f52c89db29a17580</t>
  </si>
  <si>
    <t>AW00011469</t>
  </si>
  <si>
    <t>LIU09EMx60m5m3V14mWdFw==</t>
  </si>
  <si>
    <t>474925f4-3872-4eb8-b482-f52c89db29a17581</t>
  </si>
  <si>
    <t>AW00012392</t>
  </si>
  <si>
    <t>7Fh93xOwRkSwIPesA5vdaA==</t>
  </si>
  <si>
    <t>474925f4-3872-4eb8-b482-f52c89db29a17582</t>
  </si>
  <si>
    <t>AW00012637</t>
  </si>
  <si>
    <t>9F+rip62fU+mvnIq50l8Kg==</t>
  </si>
  <si>
    <t>474925f4-3872-4eb8-b482-f52c89db29a17583</t>
  </si>
  <si>
    <t>AW00012739</t>
  </si>
  <si>
    <t>rpVhypEtvkCPTfXYM2FtBA==</t>
  </si>
  <si>
    <t>474925f4-3872-4eb8-b482-f52c89db29a17584</t>
  </si>
  <si>
    <t>AW00012745</t>
  </si>
  <si>
    <t>gmZi00PYX0ScjFWIP6MTdA==</t>
  </si>
  <si>
    <t>474925f4-3872-4eb8-b482-f52c89db29a17585</t>
  </si>
  <si>
    <t>AW00013252</t>
  </si>
  <si>
    <t>hsotZDQKuEK7U7mO9v/MyQ==</t>
  </si>
  <si>
    <t>474925f4-3872-4eb8-b482-f52c89db29a17586</t>
  </si>
  <si>
    <t>AW00013509</t>
  </si>
  <si>
    <t>ZN/jdFx6AE6zdQOnCAdXPQ==</t>
  </si>
  <si>
    <t>474925f4-3872-4eb8-b482-f52c89db29a17587</t>
  </si>
  <si>
    <t>AW00013581</t>
  </si>
  <si>
    <t>OK6LTGnTiESAde7PL610Ow==</t>
  </si>
  <si>
    <t>474925f4-3872-4eb8-b482-f52c89db29a17588</t>
  </si>
  <si>
    <t>AW00013816</t>
  </si>
  <si>
    <t>/B0OH7crt0en7cYapd2/LA==</t>
  </si>
  <si>
    <t>474925f4-3872-4eb8-b482-f52c89db29a17589</t>
  </si>
  <si>
    <t>AW00014817</t>
  </si>
  <si>
    <t>f9YjNIhTP0yddk7OU9472w==</t>
  </si>
  <si>
    <t>474925f4-3872-4eb8-b482-f52c89db29a17590</t>
  </si>
  <si>
    <t>AW00015051</t>
  </si>
  <si>
    <t>0wDLxtLraUOo1+Y8hhiT0w==</t>
  </si>
  <si>
    <t>474925f4-3872-4eb8-b482-f52c89db29a17591</t>
  </si>
  <si>
    <t>AW00015631</t>
  </si>
  <si>
    <t>+D45drttLEq4gg8P4f3SZg==</t>
  </si>
  <si>
    <t>474925f4-3872-4eb8-b482-f52c89db29a17592</t>
  </si>
  <si>
    <t>AW00016260</t>
  </si>
  <si>
    <t>ua+giDc4kU2EEpvIslmMyA==</t>
  </si>
  <si>
    <t>474925f4-3872-4eb8-b482-f52c89db29a17593</t>
  </si>
  <si>
    <t>AW00016553</t>
  </si>
  <si>
    <t>iCCGV7pviEK/uRY6xnHj5Q==</t>
  </si>
  <si>
    <t>474925f4-3872-4eb8-b482-f52c89db29a17594</t>
  </si>
  <si>
    <t>AW00017828</t>
  </si>
  <si>
    <t>LIWYQryIpUGKsmT1QW3tWQ==</t>
  </si>
  <si>
    <t>474925f4-3872-4eb8-b482-f52c89db29a17595</t>
  </si>
  <si>
    <t>AW00017968</t>
  </si>
  <si>
    <t>2E00OU3XekiL/vKNjFP0Kw==</t>
  </si>
  <si>
    <t>474925f4-3872-4eb8-b482-f52c89db29a17596</t>
  </si>
  <si>
    <t>AW00019457</t>
  </si>
  <si>
    <t>zf5k1+mIvEK/86SmZETvqA==</t>
  </si>
  <si>
    <t>474925f4-3872-4eb8-b482-f52c89db29a17597</t>
  </si>
  <si>
    <t>AW00019513</t>
  </si>
  <si>
    <t>/yi9knaYlEmZFbLLgH6U0A==</t>
  </si>
  <si>
    <t>474925f4-3872-4eb8-b482-f52c89db29a17598</t>
  </si>
  <si>
    <t>AW00020711</t>
  </si>
  <si>
    <t>2QwXhnaovk2tkPEHg7Ib4A==</t>
  </si>
  <si>
    <t>474925f4-3872-4eb8-b482-f52c89db29a17599</t>
  </si>
  <si>
    <t>AW00020712</t>
  </si>
  <si>
    <t>2VVN0N3CwEal6xkdCR9pNQ==</t>
  </si>
  <si>
    <t>474925f4-3872-4eb8-b482-f52c89db29a17600</t>
  </si>
  <si>
    <t>AW00020965</t>
  </si>
  <si>
    <t>RUOXgdHNmUKxzYedWTl/ug==</t>
  </si>
  <si>
    <t>474925f4-3872-4eb8-b482-f52c89db29a17601</t>
  </si>
  <si>
    <t>AW00022428</t>
  </si>
  <si>
    <t>hGiDTbFLRE2LH4NbRIR+6g==</t>
  </si>
  <si>
    <t>474925f4-3872-4eb8-b482-f52c89db29a17602</t>
  </si>
  <si>
    <t>AW00023978</t>
  </si>
  <si>
    <t>FrFV7eJrP0CceOdf5EWQBQ==</t>
  </si>
  <si>
    <t>474925f4-3872-4eb8-b482-f52c89db29a17603</t>
  </si>
  <si>
    <t>AW00024031</t>
  </si>
  <si>
    <t>a19jJyUNCk+6mR3APYMjdQ==</t>
  </si>
  <si>
    <t>474925f4-3872-4eb8-b482-f52c89db29a17604</t>
  </si>
  <si>
    <t>AW00024132</t>
  </si>
  <si>
    <t>/r67bgvBOEGoxHGQziCHjQ==</t>
  </si>
  <si>
    <t>474925f4-3872-4eb8-b482-f52c89db29a17605</t>
  </si>
  <si>
    <t>AW00024549</t>
  </si>
  <si>
    <t>76yi6UlJV0yFdXakpWHu0Q==</t>
  </si>
  <si>
    <t>474925f4-3872-4eb8-b482-f52c89db29a17606</t>
  </si>
  <si>
    <t>AW00025655</t>
  </si>
  <si>
    <t>McJlL9K/QkKUaEOkKhc4jw==</t>
  </si>
  <si>
    <t>474925f4-3872-4eb8-b482-f52c89db29a17607</t>
  </si>
  <si>
    <t>AW00027820</t>
  </si>
  <si>
    <t>olJP57BGrEa1AvcLqJSvxQ==</t>
  </si>
  <si>
    <t>474925f4-3872-4eb8-b482-f52c89db29a17608</t>
  </si>
  <si>
    <t>AW00028399</t>
  </si>
  <si>
    <t>1tsu8si2vUmFuFVZhMzg8w==</t>
  </si>
  <si>
    <t>474925f4-3872-4eb8-b482-f52c89db29a17609</t>
  </si>
  <si>
    <t>AW00012123</t>
  </si>
  <si>
    <t>1MhyaJoPVkyvqeF6hIgmGg==</t>
  </si>
  <si>
    <t>474925f4-3872-4eb8-b482-f52c89db29a17610</t>
  </si>
  <si>
    <t>AW00012126</t>
  </si>
  <si>
    <t>NkHLb/L26Ei8p1NJedMp1w==</t>
  </si>
  <si>
    <t>474925f4-3872-4eb8-b482-f52c89db29a17611</t>
  </si>
  <si>
    <t>AW00012404</t>
  </si>
  <si>
    <t>bfDdBhFK6Eyap8d7ZUuCNA==</t>
  </si>
  <si>
    <t>474925f4-3872-4eb8-b482-f52c89db29a17612</t>
  </si>
  <si>
    <t>AW00012405</t>
  </si>
  <si>
    <t>HFVwIdDAH0WPaAVDuj1Umw==</t>
  </si>
  <si>
    <t>474925f4-3872-4eb8-b482-f52c89db29a17613</t>
  </si>
  <si>
    <t>AW00012855</t>
  </si>
  <si>
    <t>B+ri+S9swkKsTeQyPanGbw==</t>
  </si>
  <si>
    <t>474925f4-3872-4eb8-b482-f52c89db29a17614</t>
  </si>
  <si>
    <t>AW00013804</t>
  </si>
  <si>
    <t>PMkAOf+F3UaNqpRdopTv7g==</t>
  </si>
  <si>
    <t>474925f4-3872-4eb8-b482-f52c89db29a17615</t>
  </si>
  <si>
    <t>AW00013838</t>
  </si>
  <si>
    <t>CSWOMtagnkahPLHZJUD6gQ==</t>
  </si>
  <si>
    <t>474925f4-3872-4eb8-b482-f52c89db29a17616</t>
  </si>
  <si>
    <t>AW00014159</t>
  </si>
  <si>
    <t>dqW+hYpGIUeHia4NBZOJzA==</t>
  </si>
  <si>
    <t>474925f4-3872-4eb8-b482-f52c89db29a17617</t>
  </si>
  <si>
    <t>AW00014777</t>
  </si>
  <si>
    <t>RfUk2UOie0CCT8qs1oCv2w==</t>
  </si>
  <si>
    <t>474925f4-3872-4eb8-b482-f52c89db29a17618</t>
  </si>
  <si>
    <t>AW00014992</t>
  </si>
  <si>
    <t>DvmujQ32/EasGyVr5s+gjw==</t>
  </si>
  <si>
    <t>474925f4-3872-4eb8-b482-f52c89db29a17619</t>
  </si>
  <si>
    <t>AW00016575</t>
  </si>
  <si>
    <t>ows3+nVgJEuVxfacQHBRfg==</t>
  </si>
  <si>
    <t>474925f4-3872-4eb8-b482-f52c89db29a17620</t>
  </si>
  <si>
    <t>AW00016584</t>
  </si>
  <si>
    <t>kzUN00CUEEOzuxUVJIB5Pw==</t>
  </si>
  <si>
    <t>474925f4-3872-4eb8-b482-f52c89db29a17621</t>
  </si>
  <si>
    <t>AW00017743</t>
  </si>
  <si>
    <t>ASG8HUyuVUu8Wd0CdMwHig==</t>
  </si>
  <si>
    <t>474925f4-3872-4eb8-b482-f52c89db29a17622</t>
  </si>
  <si>
    <t>AW00017849</t>
  </si>
  <si>
    <t>LC8Zpa8rx0CbXhEkSlBJsg==</t>
  </si>
  <si>
    <t>474925f4-3872-4eb8-b482-f52c89db29a17623</t>
  </si>
  <si>
    <t>AW00018026</t>
  </si>
  <si>
    <t>Ry2Yr31JyE22KjWmqKzX5g==</t>
  </si>
  <si>
    <t>474925f4-3872-4eb8-b482-f52c89db29a17624</t>
  </si>
  <si>
    <t>AW00018173</t>
  </si>
  <si>
    <t>Km+W3qD7D0uH66ORqanJhw==</t>
  </si>
  <si>
    <t>474925f4-3872-4eb8-b482-f52c89db29a17625</t>
  </si>
  <si>
    <t>AW00018181</t>
  </si>
  <si>
    <t>OCUxydA+yEKhXlvDEADjnQ==</t>
  </si>
  <si>
    <t>474925f4-3872-4eb8-b482-f52c89db29a17626</t>
  </si>
  <si>
    <t>AW00019912</t>
  </si>
  <si>
    <t>NFklgfMW8Eij1mC5hr4E6Q==</t>
  </si>
  <si>
    <t>474925f4-3872-4eb8-b482-f52c89db29a17627</t>
  </si>
  <si>
    <t>AW00020880</t>
  </si>
  <si>
    <t>V2/iDDaszUqKMLXM1S2ZRQ==</t>
  </si>
  <si>
    <t>474925f4-3872-4eb8-b482-f52c89db29a17628</t>
  </si>
  <si>
    <t>AW00020885</t>
  </si>
  <si>
    <t>bP9+Rjgw/UmUrUxjxgsjrw==</t>
  </si>
  <si>
    <t>474925f4-3872-4eb8-b482-f52c89db29a17629</t>
  </si>
  <si>
    <t>AW00021130</t>
  </si>
  <si>
    <t>iLAOUOlHdEmcgyv6+AyE4w==</t>
  </si>
  <si>
    <t>474925f4-3872-4eb8-b482-f52c89db29a17630</t>
  </si>
  <si>
    <t>AW00021548</t>
  </si>
  <si>
    <t>bA+BOr9B+UWLVeL+GmxP9w==</t>
  </si>
  <si>
    <t>474925f4-3872-4eb8-b482-f52c89db29a17631</t>
  </si>
  <si>
    <t>AW00022468</t>
  </si>
  <si>
    <t>Q1bGtZadu0C5A8JhBgnRVg==</t>
  </si>
  <si>
    <t>474925f4-3872-4eb8-b482-f52c89db29a17632</t>
  </si>
  <si>
    <t>AW00022611</t>
  </si>
  <si>
    <t>0xDpd1+GHUqaWOMXrPOqKw==</t>
  </si>
  <si>
    <t>474925f4-3872-4eb8-b482-f52c89db29a17633</t>
  </si>
  <si>
    <t>AW00023904</t>
  </si>
  <si>
    <t>bB+n7q2c/ESatFp2XVbbsA==</t>
  </si>
  <si>
    <t>474925f4-3872-4eb8-b482-f52c89db29a17634</t>
  </si>
  <si>
    <t>AW00025599</t>
  </si>
  <si>
    <t>4GRrVq88O0O9nV093Jfrnw==</t>
  </si>
  <si>
    <t>474925f4-3872-4eb8-b482-f52c89db29a17635</t>
  </si>
  <si>
    <t>AW00025701</t>
  </si>
  <si>
    <t>rOneVk+ke0Wqq6R/1wpSmQ==</t>
  </si>
  <si>
    <t>474925f4-3872-4eb8-b482-f52c89db29a17636</t>
  </si>
  <si>
    <t>AW00025748</t>
  </si>
  <si>
    <t>LXpbeUyUy0WyreqoD4iQUw==</t>
  </si>
  <si>
    <t>474925f4-3872-4eb8-b482-f52c89db29a17637</t>
  </si>
  <si>
    <t>AW00027186</t>
  </si>
  <si>
    <t>MEWAcED4oEOygHV+JJZwyw==</t>
  </si>
  <si>
    <t>474925f4-3872-4eb8-b482-f52c89db29a17638</t>
  </si>
  <si>
    <t>AW00028377</t>
  </si>
  <si>
    <t>+7JHBeMlgUCcE/ZsdxLQzA==</t>
  </si>
  <si>
    <t>474925f4-3872-4eb8-b482-f52c89db29a17639</t>
  </si>
  <si>
    <t>AW00028446</t>
  </si>
  <si>
    <t>FksUTwEEkkyB9ySFIcZ+Gg==</t>
  </si>
  <si>
    <t>474925f4-3872-4eb8-b482-f52c89db29a17640</t>
  </si>
  <si>
    <t>AW00029473</t>
  </si>
  <si>
    <t>BffuSJuboU+Rs+3h5QOgYA==</t>
  </si>
  <si>
    <t>474925f4-3872-4eb8-b482-f52c89db29a17641</t>
  </si>
  <si>
    <t>AW00011493</t>
  </si>
  <si>
    <t>UhXoFUTZb0S+J2JIflm0HQ==</t>
  </si>
  <si>
    <t>474925f4-3872-4eb8-b482-f52c89db29a17642</t>
  </si>
  <si>
    <t>AW00011549</t>
  </si>
  <si>
    <t>wr5CF8MBlEG7MKGEuUfMaA==</t>
  </si>
  <si>
    <t>474925f4-3872-4eb8-b482-f52c89db29a17643</t>
  </si>
  <si>
    <t>AW00012283</t>
  </si>
  <si>
    <t>bVvQc5lvtEWNFFB9u+cvyQ==</t>
  </si>
  <si>
    <t>474925f4-3872-4eb8-b482-f52c89db29a17644</t>
  </si>
  <si>
    <t>AW00012610</t>
  </si>
  <si>
    <t>8BL2yrfbXECsOAjTuDkWlg==</t>
  </si>
  <si>
    <t>474925f4-3872-4eb8-b482-f52c89db29a17645</t>
  </si>
  <si>
    <t>AW00012729</t>
  </si>
  <si>
    <t>kVpTyxk550ihlu+DVoz0aA==</t>
  </si>
  <si>
    <t>474925f4-3872-4eb8-b482-f52c89db29a17646</t>
  </si>
  <si>
    <t>AW00013251</t>
  </si>
  <si>
    <t>K95ejQS5dkKdzfs8R9aX2A==</t>
  </si>
  <si>
    <t>474925f4-3872-4eb8-b482-f52c89db29a17647</t>
  </si>
  <si>
    <t>AW00013609</t>
  </si>
  <si>
    <t>nie4/GZC4k+1feytPds6hg==</t>
  </si>
  <si>
    <t>474925f4-3872-4eb8-b482-f52c89db29a17648</t>
  </si>
  <si>
    <t>AW00014531</t>
  </si>
  <si>
    <t>TW/pbOifKkaQIgyh0FvSpA==</t>
  </si>
  <si>
    <t>474925f4-3872-4eb8-b482-f52c89db29a17649</t>
  </si>
  <si>
    <t>AW00014833</t>
  </si>
  <si>
    <t>HdfCSILUoE6KH38EVgcT1g==</t>
  </si>
  <si>
    <t>474925f4-3872-4eb8-b482-f52c89db29a17650</t>
  </si>
  <si>
    <t>AW00014861</t>
  </si>
  <si>
    <t>SSKFLRtdY02vpoBTbMTgYw==</t>
  </si>
  <si>
    <t>474925f4-3872-4eb8-b482-f52c89db29a17651</t>
  </si>
  <si>
    <t>AW00014938</t>
  </si>
  <si>
    <t>TBsVHhxAZkGEUeHmaAaNWw==</t>
  </si>
  <si>
    <t>474925f4-3872-4eb8-b482-f52c89db29a17652</t>
  </si>
  <si>
    <t>AW00017112</t>
  </si>
  <si>
    <t>oYRVGz6Zy0KU8CUxdUi/vQ==</t>
  </si>
  <si>
    <t>474925f4-3872-4eb8-b482-f52c89db29a17653</t>
  </si>
  <si>
    <t>AW00017753</t>
  </si>
  <si>
    <t>qkCBG3963E26CIajgemmzw==</t>
  </si>
  <si>
    <t>474925f4-3872-4eb8-b482-f52c89db29a17654</t>
  </si>
  <si>
    <t>AW00017890</t>
  </si>
  <si>
    <t>uSpDAASdQEuMJgJMW2vS4A==</t>
  </si>
  <si>
    <t>474925f4-3872-4eb8-b482-f52c89db29a17655</t>
  </si>
  <si>
    <t>AW00019072</t>
  </si>
  <si>
    <t>x2t2k4JSWEyPbGosBv3Cuw==</t>
  </si>
  <si>
    <t>474925f4-3872-4eb8-b482-f52c89db29a17656</t>
  </si>
  <si>
    <t>AW00019334</t>
  </si>
  <si>
    <t>k0Yj9mnyoUOGsj5FBWOojQ==</t>
  </si>
  <si>
    <t>474925f4-3872-4eb8-b482-f52c89db29a17657</t>
  </si>
  <si>
    <t>AW00019942</t>
  </si>
  <si>
    <t>gLzCMHScOEKVvE0e0vmL4g==</t>
  </si>
  <si>
    <t>474925f4-3872-4eb8-b482-f52c89db29a17658</t>
  </si>
  <si>
    <t>AW00020872</t>
  </si>
  <si>
    <t>ZttCf37OfU65H7BnaxyTbA==</t>
  </si>
  <si>
    <t>474925f4-3872-4eb8-b482-f52c89db29a17659</t>
  </si>
  <si>
    <t>AW00020972</t>
  </si>
  <si>
    <t>Tuxy369Fd0uX1AzYZQA2DQ==</t>
  </si>
  <si>
    <t>474925f4-3872-4eb8-b482-f52c89db29a17660</t>
  </si>
  <si>
    <t>AW00021101</t>
  </si>
  <si>
    <t>LRAlxui6EkiqU1xxcD6/Yg==</t>
  </si>
  <si>
    <t>474925f4-3872-4eb8-b482-f52c89db29a17661</t>
  </si>
  <si>
    <t>AW00021137</t>
  </si>
  <si>
    <t>a/4SmEa3aEO+tPjskwXTfw==</t>
  </si>
  <si>
    <t>474925f4-3872-4eb8-b482-f52c89db29a17662</t>
  </si>
  <si>
    <t>AW00021856</t>
  </si>
  <si>
    <t>Arw65vnHe0WfLQ5/VqFZpw==</t>
  </si>
  <si>
    <t>474925f4-3872-4eb8-b482-f52c89db29a17663</t>
  </si>
  <si>
    <t>AW00022600</t>
  </si>
  <si>
    <t>r/s7Ud71J0iAmhiEoXVAsg==</t>
  </si>
  <si>
    <t>474925f4-3872-4eb8-b482-f52c89db29a17664</t>
  </si>
  <si>
    <t>AW00022635</t>
  </si>
  <si>
    <t>i8+d6gzObkq3kfCarcg+Rg==</t>
  </si>
  <si>
    <t>474925f4-3872-4eb8-b482-f52c89db29a17665</t>
  </si>
  <si>
    <t>AW00023225</t>
  </si>
  <si>
    <t>mmQilKVQwUSm76RzeTke3Q==</t>
  </si>
  <si>
    <t>474925f4-3872-4eb8-b482-f52c89db29a17666</t>
  </si>
  <si>
    <t>AW00023770</t>
  </si>
  <si>
    <t>kmu/Th7lIE2NvGrh+kO5qA==</t>
  </si>
  <si>
    <t>474925f4-3872-4eb8-b482-f52c89db29a17667</t>
  </si>
  <si>
    <t>AW00023984</t>
  </si>
  <si>
    <t>4B2QRIymKki4iIPdOK6byw==</t>
  </si>
  <si>
    <t>474925f4-3872-4eb8-b482-f52c89db29a17668</t>
  </si>
  <si>
    <t>AW00024073</t>
  </si>
  <si>
    <t>IwSQMzGZQUOzZ3WqEXE1nw==</t>
  </si>
  <si>
    <t>474925f4-3872-4eb8-b482-f52c89db29a17669</t>
  </si>
  <si>
    <t>AW00024193</t>
  </si>
  <si>
    <t>TkoXof2LK0+g7E4AE89DGw==</t>
  </si>
  <si>
    <t>474925f4-3872-4eb8-b482-f52c89db29a17670</t>
  </si>
  <si>
    <t>AW00024537</t>
  </si>
  <si>
    <t>GJr9S5Mlt0a7voYEBKdFLA==</t>
  </si>
  <si>
    <t>474925f4-3872-4eb8-b482-f52c89db29a17671</t>
  </si>
  <si>
    <t>AW00025453</t>
  </si>
  <si>
    <t>lZETZE3D60qJMb/VE7HytQ==</t>
  </si>
  <si>
    <t>474925f4-3872-4eb8-b482-f52c89db29a17672</t>
  </si>
  <si>
    <t>AW00025531</t>
  </si>
  <si>
    <t>dK3ZzdkBb0icTdp/sn+6nQ==</t>
  </si>
  <si>
    <t>474925f4-3872-4eb8-b482-f52c89db29a17673</t>
  </si>
  <si>
    <t>AW00025784</t>
  </si>
  <si>
    <t>p7ypxYLaVkiT1aQOEKPmAg==</t>
  </si>
  <si>
    <t>474925f4-3872-4eb8-b482-f52c89db29a17674</t>
  </si>
  <si>
    <t>AW00026211</t>
  </si>
  <si>
    <t>9iz0Iih4n02OV68+UyU08g==</t>
  </si>
  <si>
    <t>474925f4-3872-4eb8-b482-f52c89db29a17675</t>
  </si>
  <si>
    <t>AW00026220</t>
  </si>
  <si>
    <t>aOR8E0iGEECoHYZzhV5FyQ==</t>
  </si>
  <si>
    <t>474925f4-3872-4eb8-b482-f52c89db29a17676</t>
  </si>
  <si>
    <t>AW00027305</t>
  </si>
  <si>
    <t>mzs/5rK+FUO5RQlE/qIrGA==</t>
  </si>
  <si>
    <t>474925f4-3872-4eb8-b482-f52c89db29a17677</t>
  </si>
  <si>
    <t>AW00028392</t>
  </si>
  <si>
    <t>u1SAyCw+Z0i6fh8kpEHMyA==</t>
  </si>
  <si>
    <t>474925f4-3872-4eb8-b482-f52c89db29a17678</t>
  </si>
  <si>
    <t>AW00011565</t>
  </si>
  <si>
    <t>2ZC080wBJEyJ+goNiGf1SQ==</t>
  </si>
  <si>
    <t>474925f4-3872-4eb8-b482-f52c89db29a17679</t>
  </si>
  <si>
    <t>AW00012871</t>
  </si>
  <si>
    <t>svqu7JaPaUaQlfYbG+wfHw==</t>
  </si>
  <si>
    <t>474925f4-3872-4eb8-b482-f52c89db29a17680</t>
  </si>
  <si>
    <t>AW00013603</t>
  </si>
  <si>
    <t>g/14ju9ZK0GyvCqVV+Uq5g==</t>
  </si>
  <si>
    <t>474925f4-3872-4eb8-b482-f52c89db29a17681</t>
  </si>
  <si>
    <t>AW00013776</t>
  </si>
  <si>
    <t>vhbqmkS0eUuTBGl1znEk6g==</t>
  </si>
  <si>
    <t>474925f4-3872-4eb8-b482-f52c89db29a17682</t>
  </si>
  <si>
    <t>AW00013777</t>
  </si>
  <si>
    <t>+fU2iCEjfUaz/EnUSsxbEQ==</t>
  </si>
  <si>
    <t>474925f4-3872-4eb8-b482-f52c89db29a17683</t>
  </si>
  <si>
    <t>AW00014804</t>
  </si>
  <si>
    <t>eexHjdZRkU67aqqPa9En9Q==</t>
  </si>
  <si>
    <t>474925f4-3872-4eb8-b482-f52c89db29a17684</t>
  </si>
  <si>
    <t>AW00015620</t>
  </si>
  <si>
    <t>sbi8PwcoNEuAB+9K3e43xg==</t>
  </si>
  <si>
    <t>474925f4-3872-4eb8-b482-f52c89db29a17685</t>
  </si>
  <si>
    <t>AW00016033</t>
  </si>
  <si>
    <t>mPSHBZEoIE61w6l5UMCobw==</t>
  </si>
  <si>
    <t>474925f4-3872-4eb8-b482-f52c89db29a17686</t>
  </si>
  <si>
    <t>AW00016328</t>
  </si>
  <si>
    <t>oe4fcj1f6U+vY0DvNJQ8nA==</t>
  </si>
  <si>
    <t>474925f4-3872-4eb8-b482-f52c89db29a17687</t>
  </si>
  <si>
    <t>AW00016402</t>
  </si>
  <si>
    <t>nNizvQDXK0iMQKzPZp0sRA==</t>
  </si>
  <si>
    <t>474925f4-3872-4eb8-b482-f52c89db29a17688</t>
  </si>
  <si>
    <t>AW00016465</t>
  </si>
  <si>
    <t>dWXm3Wwx306vEOW6xkAA+Q==</t>
  </si>
  <si>
    <t>474925f4-3872-4eb8-b482-f52c89db29a17689</t>
  </si>
  <si>
    <t>AW00016554</t>
  </si>
  <si>
    <t>xMH8VcBTiEW70+UZ4Y1IkA==</t>
  </si>
  <si>
    <t>474925f4-3872-4eb8-b482-f52c89db29a17690</t>
  </si>
  <si>
    <t>AW00018633</t>
  </si>
  <si>
    <t>TpMNWlhmZ0WY0L3d3igYjg==</t>
  </si>
  <si>
    <t>474925f4-3872-4eb8-b482-f52c89db29a17691</t>
  </si>
  <si>
    <t>AW00019445</t>
  </si>
  <si>
    <t>1sV2dxf2w0yzz5oe6Ib+og==</t>
  </si>
  <si>
    <t>474925f4-3872-4eb8-b482-f52c89db29a17692</t>
  </si>
  <si>
    <t>AW00019479</t>
  </si>
  <si>
    <t>/vPIB4aP2EG9l/FmI2s4iQ==</t>
  </si>
  <si>
    <t>474925f4-3872-4eb8-b482-f52c89db29a17693</t>
  </si>
  <si>
    <t>AW00019483</t>
  </si>
  <si>
    <t>in+2a+Ql1kyxBef9qFpZbA==</t>
  </si>
  <si>
    <t>474925f4-3872-4eb8-b482-f52c89db29a17694</t>
  </si>
  <si>
    <t>AW00019512</t>
  </si>
  <si>
    <t>/9+iO67rQU6KQp44Dc7lpg==</t>
  </si>
  <si>
    <t>474925f4-3872-4eb8-b482-f52c89db29a17695</t>
  </si>
  <si>
    <t>AW00020165</t>
  </si>
  <si>
    <t>mEsZbnr/uk23W8C8kwC2Wg==</t>
  </si>
  <si>
    <t>474925f4-3872-4eb8-b482-f52c89db29a17696</t>
  </si>
  <si>
    <t>AW00020565</t>
  </si>
  <si>
    <t>ITFTCsnDwEKC55SlrQAJdA==</t>
  </si>
  <si>
    <t>474925f4-3872-4eb8-b482-f52c89db29a17697</t>
  </si>
  <si>
    <t>AW00021824</t>
  </si>
  <si>
    <t>uVfkSiYXo061CpTgA4b95A==</t>
  </si>
  <si>
    <t>474925f4-3872-4eb8-b482-f52c89db29a17698</t>
  </si>
  <si>
    <t>AW00022569</t>
  </si>
  <si>
    <t>2Ek86luYUEGlsh0zho5keQ==</t>
  </si>
  <si>
    <t>474925f4-3872-4eb8-b482-f52c89db29a17699</t>
  </si>
  <si>
    <t>AW00022630</t>
  </si>
  <si>
    <t>blnhLP8+P0aF2VLu5czRgg==</t>
  </si>
  <si>
    <t>474925f4-3872-4eb8-b482-f52c89db29a17700</t>
  </si>
  <si>
    <t>AW00023767</t>
  </si>
  <si>
    <t>FSBzcq4AjU2+fYQIPxzMqg==</t>
  </si>
  <si>
    <t>474925f4-3872-4eb8-b482-f52c89db29a17701</t>
  </si>
  <si>
    <t>AW00023940</t>
  </si>
  <si>
    <t>4f2ENkOXwUyw2L1NyhIH4A==</t>
  </si>
  <si>
    <t>474925f4-3872-4eb8-b482-f52c89db29a17702</t>
  </si>
  <si>
    <t>AW00025465</t>
  </si>
  <si>
    <t>PnkL1dtMH0e6FxGSl8TMrg==</t>
  </si>
  <si>
    <t>474925f4-3872-4eb8-b482-f52c89db29a17703</t>
  </si>
  <si>
    <t>AW00026360</t>
  </si>
  <si>
    <t>p1YS6frXI0OSPtthYoNXeA==</t>
  </si>
  <si>
    <t>474925f4-3872-4eb8-b482-f52c89db29a17704</t>
  </si>
  <si>
    <t>AW00026379</t>
  </si>
  <si>
    <t>oM1PHmLQAEu0T6qlFRMldg==</t>
  </si>
  <si>
    <t>474925f4-3872-4eb8-b482-f52c89db29a17705</t>
  </si>
  <si>
    <t>AW00026833</t>
  </si>
  <si>
    <t>xlfe7bNX4EObPrD3lqm5BQ==</t>
  </si>
  <si>
    <t>474925f4-3872-4eb8-b482-f52c89db29a17706</t>
  </si>
  <si>
    <t>AW00026947</t>
  </si>
  <si>
    <t>Gzt0Y7SLj0m+h3qa5bWIhQ==</t>
  </si>
  <si>
    <t>474925f4-3872-4eb8-b482-f52c89db29a17707</t>
  </si>
  <si>
    <t>AW00026992</t>
  </si>
  <si>
    <t>+vXkYw3vTkichT8A9S05aQ==</t>
  </si>
  <si>
    <t>474925f4-3872-4eb8-b482-f52c89db29a17708</t>
  </si>
  <si>
    <t>AW00027885</t>
  </si>
  <si>
    <t>BRtLL919dka3yjkDWoqoDw==</t>
  </si>
  <si>
    <t>474925f4-3872-4eb8-b482-f52c89db29a17709</t>
  </si>
  <si>
    <t>AW00029407</t>
  </si>
  <si>
    <t>Mtr8iV/2pkCW2aZ+HfCxaA==</t>
  </si>
  <si>
    <t>474925f4-3872-4eb8-b482-f52c89db29a17710</t>
  </si>
  <si>
    <t>AW00011434</t>
  </si>
  <si>
    <t>v0NZ1FzXz0GrZowh/5IrBw==</t>
  </si>
  <si>
    <t>474925f4-3872-4eb8-b482-f52c89db29a17711</t>
  </si>
  <si>
    <t>AW00012259</t>
  </si>
  <si>
    <t>vszTz1fFNE+F741cFZhXrA==</t>
  </si>
  <si>
    <t>474925f4-3872-4eb8-b482-f52c89db29a17712</t>
  </si>
  <si>
    <t>AW00012299</t>
  </si>
  <si>
    <t>HWNn2+21T0q7tBEgdbeiMw==</t>
  </si>
  <si>
    <t>474925f4-3872-4eb8-b482-f52c89db29a17713</t>
  </si>
  <si>
    <t>AW00012491</t>
  </si>
  <si>
    <t>qpl1DY/x1UW1xsv2H34U1Q==</t>
  </si>
  <si>
    <t>474925f4-3872-4eb8-b482-f52c89db29a17714</t>
  </si>
  <si>
    <t>AW00012599</t>
  </si>
  <si>
    <t>FEbEO5e8GEeJgLnw4p445w==</t>
  </si>
  <si>
    <t>474925f4-3872-4eb8-b482-f52c89db29a17715</t>
  </si>
  <si>
    <t>AW00012647</t>
  </si>
  <si>
    <t>m/A1jvPD2US/Rjcq84beaA==</t>
  </si>
  <si>
    <t>474925f4-3872-4eb8-b482-f52c89db29a17716</t>
  </si>
  <si>
    <t>AW00013533</t>
  </si>
  <si>
    <t>hT5z1uvGLUmHmrEiDTy99w==</t>
  </si>
  <si>
    <t>474925f4-3872-4eb8-b482-f52c89db29a17717</t>
  </si>
  <si>
    <t>AW00013544</t>
  </si>
  <si>
    <t>Nlq6Q0xHJ0O4zrNzz5JXbw==</t>
  </si>
  <si>
    <t>474925f4-3872-4eb8-b482-f52c89db29a17718</t>
  </si>
  <si>
    <t>AW00013583</t>
  </si>
  <si>
    <t>SkrJ/wbxBE69SmTYAisPgw==</t>
  </si>
  <si>
    <t>474925f4-3872-4eb8-b482-f52c89db29a17719</t>
  </si>
  <si>
    <t>AW00014172</t>
  </si>
  <si>
    <t>fE3ueOnXFkGPdGIYrR6VsA==</t>
  </si>
  <si>
    <t>474925f4-3872-4eb8-b482-f52c89db29a17720</t>
  </si>
  <si>
    <t>AW00014546</t>
  </si>
  <si>
    <t>z2QCE0BZQkm5N2clQ0JKsw==</t>
  </si>
  <si>
    <t>474925f4-3872-4eb8-b482-f52c89db29a17721</t>
  </si>
  <si>
    <t>AW00014793</t>
  </si>
  <si>
    <t>ZV+YqXvMLESwS54gCnQu4w==</t>
  </si>
  <si>
    <t>474925f4-3872-4eb8-b482-f52c89db29a17722</t>
  </si>
  <si>
    <t>AW00016308</t>
  </si>
  <si>
    <t>5+iAQdcDSUGIISHbm7wN3w==</t>
  </si>
  <si>
    <t>474925f4-3872-4eb8-b482-f52c89db29a17723</t>
  </si>
  <si>
    <t>AW00016405</t>
  </si>
  <si>
    <t>OFi8eoCf80OFWzQ6vPmHGQ==</t>
  </si>
  <si>
    <t>474925f4-3872-4eb8-b482-f52c89db29a17724</t>
  </si>
  <si>
    <t>AW00017202</t>
  </si>
  <si>
    <t>/ojejZpIFkaEiBF5ufQDnw==</t>
  </si>
  <si>
    <t>474925f4-3872-4eb8-b482-f52c89db29a17725</t>
  </si>
  <si>
    <t>AW00017884</t>
  </si>
  <si>
    <t>xD/IuzbzeEeD8YGZ4fJW3Q==</t>
  </si>
  <si>
    <t>474925f4-3872-4eb8-b482-f52c89db29a17726</t>
  </si>
  <si>
    <t>AW00019073</t>
  </si>
  <si>
    <t>7unwScfwaEqSogLF1brUNw==</t>
  </si>
  <si>
    <t>474925f4-3872-4eb8-b482-f52c89db29a17727</t>
  </si>
  <si>
    <t>AW00019305</t>
  </si>
  <si>
    <t>wSlBOdzXjkKJ7ykjWOXVFw==</t>
  </si>
  <si>
    <t>474925f4-3872-4eb8-b482-f52c89db29a17728</t>
  </si>
  <si>
    <t>AW00019361</t>
  </si>
  <si>
    <t>rDPO9Tc0GUi7ziIsDOocqQ==</t>
  </si>
  <si>
    <t>474925f4-3872-4eb8-b482-f52c89db29a17729</t>
  </si>
  <si>
    <t>AW00019379</t>
  </si>
  <si>
    <t>WonR/ykW+UKKuw7bI1Wd3A==</t>
  </si>
  <si>
    <t>474925f4-3872-4eb8-b482-f52c89db29a17730</t>
  </si>
  <si>
    <t>AW00019392</t>
  </si>
  <si>
    <t>W9BdKUSBG0+WWRBkBbSQQg==</t>
  </si>
  <si>
    <t>474925f4-3872-4eb8-b482-f52c89db29a17731</t>
  </si>
  <si>
    <t>AW00019927</t>
  </si>
  <si>
    <t>LQtSjZWlKkeX4M+TYCTm+A==</t>
  </si>
  <si>
    <t>474925f4-3872-4eb8-b482-f52c89db29a17732</t>
  </si>
  <si>
    <t>AW00020042</t>
  </si>
  <si>
    <t>G2TdJN6/C0C33APxWuwomw==</t>
  </si>
  <si>
    <t>474925f4-3872-4eb8-b482-f52c89db29a17733</t>
  </si>
  <si>
    <t>AW00020570</t>
  </si>
  <si>
    <t>77v5l6GSpUqtvWMiiNE4WA==</t>
  </si>
  <si>
    <t>474925f4-3872-4eb8-b482-f52c89db29a17734</t>
  </si>
  <si>
    <t>AW00020852</t>
  </si>
  <si>
    <t>A+pEcU4uiE6H6FTI7UkhaA==</t>
  </si>
  <si>
    <t>474925f4-3872-4eb8-b482-f52c89db29a17735</t>
  </si>
  <si>
    <t>AW00020866</t>
  </si>
  <si>
    <t>f9UtbXfr2U2vfsV4w8mTwQ==</t>
  </si>
  <si>
    <t>474925f4-3872-4eb8-b482-f52c89db29a17736</t>
  </si>
  <si>
    <t>AW00020949</t>
  </si>
  <si>
    <t>J7Agb3WQ8keF0+ysVCmsDg==</t>
  </si>
  <si>
    <t>474925f4-3872-4eb8-b482-f52c89db29a17737</t>
  </si>
  <si>
    <t>AW00021512</t>
  </si>
  <si>
    <t>6H8DeXMFTEC/FnQguylVdg==</t>
  </si>
  <si>
    <t>474925f4-3872-4eb8-b482-f52c89db29a17738</t>
  </si>
  <si>
    <t>AW00021544</t>
  </si>
  <si>
    <t>ymB4SzDayUyWHa2A7u+jWA==</t>
  </si>
  <si>
    <t>474925f4-3872-4eb8-b482-f52c89db29a17739</t>
  </si>
  <si>
    <t>AW00021839</t>
  </si>
  <si>
    <t>mIzj7aX1nE69w6NZ7PHCHg==</t>
  </si>
  <si>
    <t>474925f4-3872-4eb8-b482-f52c89db29a17740</t>
  </si>
  <si>
    <t>AW00022822</t>
  </si>
  <si>
    <t>6dNx2CjoYEuBJINYN/L6Cw==</t>
  </si>
  <si>
    <t>474925f4-3872-4eb8-b482-f52c89db29a17741</t>
  </si>
  <si>
    <t>AW00023220</t>
  </si>
  <si>
    <t>dEU9s5wkGEOZatVOyY68OQ==</t>
  </si>
  <si>
    <t>474925f4-3872-4eb8-b482-f52c89db29a17742</t>
  </si>
  <si>
    <t>AW00023907</t>
  </si>
  <si>
    <t>b9Pdqr9k+k6zhzOebrsjzw==</t>
  </si>
  <si>
    <t>474925f4-3872-4eb8-b482-f52c89db29a17743</t>
  </si>
  <si>
    <t>AW00024112</t>
  </si>
  <si>
    <t>j6D+idiq6UO97CKF0L3aZg==</t>
  </si>
  <si>
    <t>474925f4-3872-4eb8-b482-f52c89db29a17744</t>
  </si>
  <si>
    <t>AW00025308</t>
  </si>
  <si>
    <t>2CrDV6hOgUy/C/74jEgy0g==</t>
  </si>
  <si>
    <t>474925f4-3872-4eb8-b482-f52c89db29a17745</t>
  </si>
  <si>
    <t>AW00025467</t>
  </si>
  <si>
    <t>CIgxEnVqWkeCmqZfdyfpgw==</t>
  </si>
  <si>
    <t>474925f4-3872-4eb8-b482-f52c89db29a17746</t>
  </si>
  <si>
    <t>AW00025480</t>
  </si>
  <si>
    <t>WZ1loHxH90iekPfbH6KV0w==</t>
  </si>
  <si>
    <t>474925f4-3872-4eb8-b482-f52c89db29a17747</t>
  </si>
  <si>
    <t>AW00025500</t>
  </si>
  <si>
    <t>l1r6d8gqPkWKekunqVht2g==</t>
  </si>
  <si>
    <t>474925f4-3872-4eb8-b482-f52c89db29a17748</t>
  </si>
  <si>
    <t>AW00025687</t>
  </si>
  <si>
    <t>IgfoQzGiqkW/vk46WZuoEw==</t>
  </si>
  <si>
    <t>474925f4-3872-4eb8-b482-f52c89db29a17749</t>
  </si>
  <si>
    <t>AW00025728</t>
  </si>
  <si>
    <t>Zyxx7ivy9kmpnWmqNL+PlQ==</t>
  </si>
  <si>
    <t>474925f4-3872-4eb8-b482-f52c89db29a17750</t>
  </si>
  <si>
    <t>AW00026938</t>
  </si>
  <si>
    <t>r7zdvcqQT0ychSWLM2HVUw==</t>
  </si>
  <si>
    <t>474925f4-3872-4eb8-b482-f52c89db29a17751</t>
  </si>
  <si>
    <t>AW00026966</t>
  </si>
  <si>
    <t>EvM0GUsBdkWbNLBQlp7rMw==</t>
  </si>
  <si>
    <t>474925f4-3872-4eb8-b482-f52c89db29a17752</t>
  </si>
  <si>
    <t>AW00027331</t>
  </si>
  <si>
    <t>1BFEXIwHP0SCq5uXQD5/SA==</t>
  </si>
  <si>
    <t>474925f4-3872-4eb8-b482-f52c89db29a17753</t>
  </si>
  <si>
    <t>AW00027905</t>
  </si>
  <si>
    <t>4tRKKHJMiUWLYt3GWN4ASg==</t>
  </si>
  <si>
    <t>474925f4-3872-4eb8-b482-f52c89db29a17754</t>
  </si>
  <si>
    <t>AW00028738</t>
  </si>
  <si>
    <t>fTi3VNqVBkqnJyzvgKjE0Q==</t>
  </si>
  <si>
    <t>474925f4-3872-4eb8-b482-f52c89db29a17755</t>
  </si>
  <si>
    <t>AW00029366</t>
  </si>
  <si>
    <t>78m2IFFgH0m0afocdB3KYw==</t>
  </si>
  <si>
    <t>474925f4-3872-4eb8-b482-f52c89db29a17756</t>
  </si>
  <si>
    <t>AW00029432</t>
  </si>
  <si>
    <t>p4bOhG9TiEqwNWwQADJa/A==</t>
  </si>
  <si>
    <t>474925f4-3872-4eb8-b482-f52c89db29a17757</t>
  </si>
  <si>
    <t>AW00011353</t>
  </si>
  <si>
    <t>Ln+BP5AUoUeGiypaRHsr0Q==</t>
  </si>
  <si>
    <t>474925f4-3872-4eb8-b482-f52c89db29a17758</t>
  </si>
  <si>
    <t>AW00011394</t>
  </si>
  <si>
    <t>CvT8QUdCekCXkix1C7j0YA==</t>
  </si>
  <si>
    <t>474925f4-3872-4eb8-b482-f52c89db29a17759</t>
  </si>
  <si>
    <t>AW00012394</t>
  </si>
  <si>
    <t>51xCwCwLMki6pSn88rD6ZQ==</t>
  </si>
  <si>
    <t>474925f4-3872-4eb8-b482-f52c89db29a17760</t>
  </si>
  <si>
    <t>AW00012505</t>
  </si>
  <si>
    <t>YFeumoZp30uIwn6HSqVIYQ==</t>
  </si>
  <si>
    <t>474925f4-3872-4eb8-b482-f52c89db29a17761</t>
  </si>
  <si>
    <t>AW00012608</t>
  </si>
  <si>
    <t>NBD1LFo2vE6HeGI9kTynWQ==</t>
  </si>
  <si>
    <t>474925f4-3872-4eb8-b482-f52c89db29a17762</t>
  </si>
  <si>
    <t>AW00012611</t>
  </si>
  <si>
    <t>okTWICnEc0+MFGS8uMfB8g==</t>
  </si>
  <si>
    <t>474925f4-3872-4eb8-b482-f52c89db29a17763</t>
  </si>
  <si>
    <t>AW00012644</t>
  </si>
  <si>
    <t>CjG4ieXmmkWZ/Pnlv+87LQ==</t>
  </si>
  <si>
    <t>474925f4-3872-4eb8-b482-f52c89db29a17764</t>
  </si>
  <si>
    <t>AW00012653</t>
  </si>
  <si>
    <t>eAp2i4RR8EaaqTZYZgemDw==</t>
  </si>
  <si>
    <t>474925f4-3872-4eb8-b482-f52c89db29a17765</t>
  </si>
  <si>
    <t>AW00013693</t>
  </si>
  <si>
    <t>bG8o1Qc73kKYdKPkENXx7g==</t>
  </si>
  <si>
    <t>474925f4-3872-4eb8-b482-f52c89db29a17766</t>
  </si>
  <si>
    <t>AW00013805</t>
  </si>
  <si>
    <t>qtALo1jcIEixTwc0SanRgg==</t>
  </si>
  <si>
    <t>474925f4-3872-4eb8-b482-f52c89db29a17767</t>
  </si>
  <si>
    <t>AW00014191</t>
  </si>
  <si>
    <t>LnJjrWtAzE6Nii3LjRucbg==</t>
  </si>
  <si>
    <t>474925f4-3872-4eb8-b482-f52c89db29a17768</t>
  </si>
  <si>
    <t>AW00014839</t>
  </si>
  <si>
    <t>nCWbyiCkoEq3aq3Bhksx7w==</t>
  </si>
  <si>
    <t>474925f4-3872-4eb8-b482-f52c89db29a17769</t>
  </si>
  <si>
    <t>AW00015075</t>
  </si>
  <si>
    <t>33YT/ym7ZU2W28j7vyTDsg==</t>
  </si>
  <si>
    <t>474925f4-3872-4eb8-b482-f52c89db29a17770</t>
  </si>
  <si>
    <t>AW00016050</t>
  </si>
  <si>
    <t>8iOjA+39aUu9fT13B12S9Q==</t>
  </si>
  <si>
    <t>474925f4-3872-4eb8-b482-f52c89db29a17771</t>
  </si>
  <si>
    <t>AW00016188</t>
  </si>
  <si>
    <t>+VZ3Wt8JbESL9YLFISAMug==</t>
  </si>
  <si>
    <t>474925f4-3872-4eb8-b482-f52c89db29a17772</t>
  </si>
  <si>
    <t>AW00016275</t>
  </si>
  <si>
    <t>ezWE/Q4uq0CA397gHddWTw==</t>
  </si>
  <si>
    <t>474925f4-3872-4eb8-b482-f52c89db29a17773</t>
  </si>
  <si>
    <t>AW00016564</t>
  </si>
  <si>
    <t>iaG7JeanvEGMqIXoELq/UA==</t>
  </si>
  <si>
    <t>474925f4-3872-4eb8-b482-f52c89db29a17774</t>
  </si>
  <si>
    <t>AW00017192</t>
  </si>
  <si>
    <t>VCOfHO9vGUai5G0oxDRUpg==</t>
  </si>
  <si>
    <t>474925f4-3872-4eb8-b482-f52c89db29a17775</t>
  </si>
  <si>
    <t>AW00017812</t>
  </si>
  <si>
    <t>7TeaNl62x0+W/BYM7KujhA==</t>
  </si>
  <si>
    <t>474925f4-3872-4eb8-b482-f52c89db29a17776</t>
  </si>
  <si>
    <t>AW00018030</t>
  </si>
  <si>
    <t>tocjkcGhXUut/vkILuje3Q==</t>
  </si>
  <si>
    <t>474925f4-3872-4eb8-b482-f52c89db29a17777</t>
  </si>
  <si>
    <t>AW00018041</t>
  </si>
  <si>
    <t>PXsojSI/JU2F966YS2anZQ==</t>
  </si>
  <si>
    <t>474925f4-3872-4eb8-b482-f52c89db29a17778</t>
  </si>
  <si>
    <t>AW00019047</t>
  </si>
  <si>
    <t>kXSmrBeh6UWiXXWRj7Wu3A==</t>
  </si>
  <si>
    <t>474925f4-3872-4eb8-b482-f52c89db29a17779</t>
  </si>
  <si>
    <t>AW00019448</t>
  </si>
  <si>
    <t>opDhQazfYkuAoXOhBgyAKA==</t>
  </si>
  <si>
    <t>474925f4-3872-4eb8-b482-f52c89db29a17780</t>
  </si>
  <si>
    <t>AW00019906</t>
  </si>
  <si>
    <t>+OO8PdYej0a+Wq43h2udKg==</t>
  </si>
  <si>
    <t>474925f4-3872-4eb8-b482-f52c89db29a17781</t>
  </si>
  <si>
    <t>AW00019926</t>
  </si>
  <si>
    <t>RZTYuNGy4027tH4pL1tHYQ==</t>
  </si>
  <si>
    <t>474925f4-3872-4eb8-b482-f52c89db29a17782</t>
  </si>
  <si>
    <t>AW00020710</t>
  </si>
  <si>
    <t>UP+YoeFMykGG9AUGC0YX3w==</t>
  </si>
  <si>
    <t>474925f4-3872-4eb8-b482-f52c89db29a17783</t>
  </si>
  <si>
    <t>AW00022302</t>
  </si>
  <si>
    <t>VAduArPA+kWTT7rGiI8sdQ==</t>
  </si>
  <si>
    <t>474925f4-3872-4eb8-b482-f52c89db29a17784</t>
  </si>
  <si>
    <t>AW00022454</t>
  </si>
  <si>
    <t>Z1u3NRT7+UOKmePpU3iaAw==</t>
  </si>
  <si>
    <t>474925f4-3872-4eb8-b482-f52c89db29a17785</t>
  </si>
  <si>
    <t>AW00024030</t>
  </si>
  <si>
    <t>WVjsYOF9R0OdeUMm3iw3sw==</t>
  </si>
  <si>
    <t>474925f4-3872-4eb8-b482-f52c89db29a17786</t>
  </si>
  <si>
    <t>AW00024054</t>
  </si>
  <si>
    <t>WgdhYTklUEizny5gSLcQpw==</t>
  </si>
  <si>
    <t>474925f4-3872-4eb8-b482-f52c89db29a17787</t>
  </si>
  <si>
    <t>AW00024065</t>
  </si>
  <si>
    <t>n7RmH7stoEeEw2BMaX81Tw==</t>
  </si>
  <si>
    <t>474925f4-3872-4eb8-b482-f52c89db29a17788</t>
  </si>
  <si>
    <t>AW00025324</t>
  </si>
  <si>
    <t>TDhYXVHs/EW1GjZkiVoyeQ==</t>
  </si>
  <si>
    <t>474925f4-3872-4eb8-b482-f52c89db29a17789</t>
  </si>
  <si>
    <t>AW00025612</t>
  </si>
  <si>
    <t>lDgmm/+aR0Cok825aDl9Jg==</t>
  </si>
  <si>
    <t>474925f4-3872-4eb8-b482-f52c89db29a17790</t>
  </si>
  <si>
    <t>AW00025647</t>
  </si>
  <si>
    <t>qrwW21FgAEu18R003/vDxA==</t>
  </si>
  <si>
    <t>474925f4-3872-4eb8-b482-f52c89db29a17791</t>
  </si>
  <si>
    <t>AW00025800</t>
  </si>
  <si>
    <t>T78uEpj+t0KpeCcsN7Hjfw==</t>
  </si>
  <si>
    <t>474925f4-3872-4eb8-b482-f52c89db29a17792</t>
  </si>
  <si>
    <t>AW00026891</t>
  </si>
  <si>
    <t>JZXMQ2yBkU25UTflEuzLIw==</t>
  </si>
  <si>
    <t>474925f4-3872-4eb8-b482-f52c89db29a17793</t>
  </si>
  <si>
    <t>AW00027880</t>
  </si>
  <si>
    <t>PU4CJP1xC0OW3xACSaUVQw==</t>
  </si>
  <si>
    <t>474925f4-3872-4eb8-b482-f52c89db29a17794</t>
  </si>
  <si>
    <t>AW00028425</t>
  </si>
  <si>
    <t>e6Vw5NgKDE2V3MK75Fdtnw==</t>
  </si>
  <si>
    <t>474925f4-3872-4eb8-b482-f52c89db29a17795</t>
  </si>
  <si>
    <t>AW00028523</t>
  </si>
  <si>
    <t>LEe9SfFQYE63wUaRHJFeUg==</t>
  </si>
  <si>
    <t>474925f4-3872-4eb8-b482-f52c89db29a17796</t>
  </si>
  <si>
    <t>AW00028731</t>
  </si>
  <si>
    <t>BtoIuzY6J0aQ7pNIgBHkQQ==</t>
  </si>
  <si>
    <t>474925f4-3872-4eb8-b482-f52c89db29a17797</t>
  </si>
  <si>
    <t>AW00028747</t>
  </si>
  <si>
    <t>Kvi7xtKiZUeikzOuMh9gNQ==</t>
  </si>
  <si>
    <t>474925f4-3872-4eb8-b482-f52c89db29a17798</t>
  </si>
  <si>
    <t>AW00029367</t>
  </si>
  <si>
    <t>qmi3wxfUaE+6e2cyH5nxdQ==</t>
  </si>
  <si>
    <t>474925f4-3872-4eb8-b482-f52c89db29a17799</t>
  </si>
  <si>
    <t>AW00029376</t>
  </si>
  <si>
    <t>+3BZ1YMvtEG0XNrtQNjEsg==</t>
  </si>
  <si>
    <t>474925f4-3872-4eb8-b482-f52c89db29a17800</t>
  </si>
  <si>
    <t>AW00029439</t>
  </si>
  <si>
    <t>aHaiH4x7Y0mgtSRswQjpFg==</t>
  </si>
  <si>
    <t>474925f4-3872-4eb8-b482-f52c89db29a17801</t>
  </si>
  <si>
    <t>AW00011344</t>
  </si>
  <si>
    <t>jxETZ+Y8REWEvvzuwoAFQA==</t>
  </si>
  <si>
    <t>474925f4-3872-4eb8-b482-f52c89db29a17802</t>
  </si>
  <si>
    <t>AW00012289</t>
  </si>
  <si>
    <t>KBoFgPCMSUaMkevtuYaeQg==</t>
  </si>
  <si>
    <t>474925f4-3872-4eb8-b482-f52c89db29a17803</t>
  </si>
  <si>
    <t>AW00012311</t>
  </si>
  <si>
    <t>yLAFGUHABU2cG/08Wa4+EQ==</t>
  </si>
  <si>
    <t>474925f4-3872-4eb8-b482-f52c89db29a17804</t>
  </si>
  <si>
    <t>AW00012316</t>
  </si>
  <si>
    <t>vI+443oQA0SDzyWCzjO1DA==</t>
  </si>
  <si>
    <t>474925f4-3872-4eb8-b482-f52c89db29a17805</t>
  </si>
  <si>
    <t>AW00012382</t>
  </si>
  <si>
    <t>Y7qsTYqRm02ETXycL4AYVw==</t>
  </si>
  <si>
    <t>474925f4-3872-4eb8-b482-f52c89db29a17806</t>
  </si>
  <si>
    <t>AW00012615</t>
  </si>
  <si>
    <t>iHp7/xTLH0OL9Do56tg2hQ==</t>
  </si>
  <si>
    <t>474925f4-3872-4eb8-b482-f52c89db29a17807</t>
  </si>
  <si>
    <t>AW00012658</t>
  </si>
  <si>
    <t>sngOKQBB2U6SAYC4V9IhUQ==</t>
  </si>
  <si>
    <t>474925f4-3872-4eb8-b482-f52c89db29a17808</t>
  </si>
  <si>
    <t>AW00014155</t>
  </si>
  <si>
    <t>qMt4zp8QxEyJoUjYGhxIog==</t>
  </si>
  <si>
    <t>474925f4-3872-4eb8-b482-f52c89db29a17809</t>
  </si>
  <si>
    <t>AW00014199</t>
  </si>
  <si>
    <t>QsovH0qU90SUpvbt47rnNA==</t>
  </si>
  <si>
    <t>474925f4-3872-4eb8-b482-f52c89db29a17810</t>
  </si>
  <si>
    <t>AW00014864</t>
  </si>
  <si>
    <t>VwhBRccyCUyXRz8dHCHQAA==</t>
  </si>
  <si>
    <t>474925f4-3872-4eb8-b482-f52c89db29a17811</t>
  </si>
  <si>
    <t>AW00016464</t>
  </si>
  <si>
    <t>CNxEjUt330i8bstvElQubA==</t>
  </si>
  <si>
    <t>474925f4-3872-4eb8-b482-f52c89db29a17812</t>
  </si>
  <si>
    <t>AW00016591</t>
  </si>
  <si>
    <t>xxg3JaoKKk+J8jT7qJDSjQ==</t>
  </si>
  <si>
    <t>474925f4-3872-4eb8-b482-f52c89db29a17813</t>
  </si>
  <si>
    <t>AW00018012</t>
  </si>
  <si>
    <t>4//F3Pk2QEOrMWDvwu/Ziw==</t>
  </si>
  <si>
    <t>474925f4-3872-4eb8-b482-f52c89db29a17814</t>
  </si>
  <si>
    <t>AW00018021</t>
  </si>
  <si>
    <t>WVCkhkpx6kWSeTpFW/PsIA==</t>
  </si>
  <si>
    <t>474925f4-3872-4eb8-b482-f52c89db29a17815</t>
  </si>
  <si>
    <t>AW00018155</t>
  </si>
  <si>
    <t>kFgIWmSXFUWkbsr1aVoZDw==</t>
  </si>
  <si>
    <t>474925f4-3872-4eb8-b482-f52c89db29a17816</t>
  </si>
  <si>
    <t>AW00019478</t>
  </si>
  <si>
    <t>ie82OdFfQ0K6lT1tgsjZow==</t>
  </si>
  <si>
    <t>474925f4-3872-4eb8-b482-f52c89db29a17817</t>
  </si>
  <si>
    <t>AW00020167</t>
  </si>
  <si>
    <t>nZ3T9KiGDUWL7m1W90RtJw==</t>
  </si>
  <si>
    <t>474925f4-3872-4eb8-b482-f52c89db29a17818</t>
  </si>
  <si>
    <t>AW00020592</t>
  </si>
  <si>
    <t>5D1AjoZXY0GZtIBduuPqSg==</t>
  </si>
  <si>
    <t>474925f4-3872-4eb8-b482-f52c89db29a17819</t>
  </si>
  <si>
    <t>AW00020809</t>
  </si>
  <si>
    <t>dDKPRya/ZE2xXNssfD4vxQ==</t>
  </si>
  <si>
    <t>474925f4-3872-4eb8-b482-f52c89db29a17820</t>
  </si>
  <si>
    <t>AW00020837</t>
  </si>
  <si>
    <t>5i8XjErTp0WH04R+S9T/cA==</t>
  </si>
  <si>
    <t>474925f4-3872-4eb8-b482-f52c89db29a17821</t>
  </si>
  <si>
    <t>AW00020909</t>
  </si>
  <si>
    <t>0luebA3Lm0KuOokUnq1hJA==</t>
  </si>
  <si>
    <t>474925f4-3872-4eb8-b482-f52c89db29a17822</t>
  </si>
  <si>
    <t>AW00020968</t>
  </si>
  <si>
    <t>SmB189jTzEOVo1oAUOylGg==</t>
  </si>
  <si>
    <t>474925f4-3872-4eb8-b482-f52c89db29a17823</t>
  </si>
  <si>
    <t>AW00020975</t>
  </si>
  <si>
    <t>bPOB6dOBDkKB4s1/Z6STvA==</t>
  </si>
  <si>
    <t>474925f4-3872-4eb8-b482-f52c89db29a17824</t>
  </si>
  <si>
    <t>AW00021023</t>
  </si>
  <si>
    <t>j5Pd/G+J4kuHkRz47Yihbg==</t>
  </si>
  <si>
    <t>474925f4-3872-4eb8-b482-f52c89db29a17825</t>
  </si>
  <si>
    <t>AW00021034</t>
  </si>
  <si>
    <t>4f3i5oLy0EKjDxhr+v4Gvw==</t>
  </si>
  <si>
    <t>474925f4-3872-4eb8-b482-f52c89db29a17826</t>
  </si>
  <si>
    <t>AW00022643</t>
  </si>
  <si>
    <t>2LyIh65Bxk6A6UJ/kR+T9w==</t>
  </si>
  <si>
    <t>474925f4-3872-4eb8-b482-f52c89db29a17827</t>
  </si>
  <si>
    <t>AW00022653</t>
  </si>
  <si>
    <t>CIsSmSqwwEaHj1Si6t2GTQ==</t>
  </si>
  <si>
    <t>474925f4-3872-4eb8-b482-f52c89db29a17828</t>
  </si>
  <si>
    <t>AW00023608</t>
  </si>
  <si>
    <t>ZNGGNOZMoEWN/dmzdNmNRQ==</t>
  </si>
  <si>
    <t>474925f4-3872-4eb8-b482-f52c89db29a17829</t>
  </si>
  <si>
    <t>AW00025626</t>
  </si>
  <si>
    <t>aZql30/h9UiXjE6uWFvOJg==</t>
  </si>
  <si>
    <t>474925f4-3872-4eb8-b482-f52c89db29a17830</t>
  </si>
  <si>
    <t>AW00025761</t>
  </si>
  <si>
    <t>svfgX/u6I0K3wre0IEoODw==</t>
  </si>
  <si>
    <t>474925f4-3872-4eb8-b482-f52c89db29a17831</t>
  </si>
  <si>
    <t>AW00027802</t>
  </si>
  <si>
    <t>7Hj4dOZR6EyFALGTTba25w==</t>
  </si>
  <si>
    <t>474925f4-3872-4eb8-b482-f52c89db29a17832</t>
  </si>
  <si>
    <t>AW00027828</t>
  </si>
  <si>
    <t>FrQKGUP23kCrQGKEOVarOg==</t>
  </si>
  <si>
    <t>474925f4-3872-4eb8-b482-f52c89db29a17833</t>
  </si>
  <si>
    <t>AW00027967</t>
  </si>
  <si>
    <t>MubbUNW2GECbEZWnKamHfA==</t>
  </si>
  <si>
    <t>474925f4-3872-4eb8-b482-f52c89db29a17834</t>
  </si>
  <si>
    <t>AW00028436</t>
  </si>
  <si>
    <t>V8rkYSm8T0edfRRHgtZr/w==</t>
  </si>
  <si>
    <t>474925f4-3872-4eb8-b482-f52c89db29a17835</t>
  </si>
  <si>
    <t>AW00029431</t>
  </si>
  <si>
    <t>eB3mdRRHTkeIS8nNzLWwKg==</t>
  </si>
  <si>
    <t>474925f4-3872-4eb8-b482-f52c89db29a17836</t>
  </si>
  <si>
    <t>AW00011419</t>
  </si>
  <si>
    <t>oqboTnZlMki/p7OLo5hhHA==</t>
  </si>
  <si>
    <t>474925f4-3872-4eb8-b482-f52c89db29a17837</t>
  </si>
  <si>
    <t>AW00011485</t>
  </si>
  <si>
    <t>sjtX/5RSeESPLYTqwKeEuA==</t>
  </si>
  <si>
    <t>474925f4-3872-4eb8-b482-f52c89db29a17838</t>
  </si>
  <si>
    <t>AW00011488</t>
  </si>
  <si>
    <t>fUQXkPvgikGXdITtopcuug==</t>
  </si>
  <si>
    <t>474925f4-3872-4eb8-b482-f52c89db29a17839</t>
  </si>
  <si>
    <t>AW00012328</t>
  </si>
  <si>
    <t>AzVxKgOQCUKiGFJ17YF/IA==</t>
  </si>
  <si>
    <t>474925f4-3872-4eb8-b482-f52c89db29a17840</t>
  </si>
  <si>
    <t>AW00012540</t>
  </si>
  <si>
    <t>x9ydSJO6a0WOMKF+uuUMLQ==</t>
  </si>
  <si>
    <t>474925f4-3872-4eb8-b482-f52c89db29a17841</t>
  </si>
  <si>
    <t>AW00012592</t>
  </si>
  <si>
    <t>+dehLy1jkEefTu2gM2dWjg==</t>
  </si>
  <si>
    <t>474925f4-3872-4eb8-b482-f52c89db29a17842</t>
  </si>
  <si>
    <t>AW00012612</t>
  </si>
  <si>
    <t>EFI87pPFb0aPZ7Lzs3axdA==</t>
  </si>
  <si>
    <t>474925f4-3872-4eb8-b482-f52c89db29a17843</t>
  </si>
  <si>
    <t>AW00013254</t>
  </si>
  <si>
    <t>zjduabZLnkKb7Zo17gIuwQ==</t>
  </si>
  <si>
    <t>474925f4-3872-4eb8-b482-f52c89db29a17844</t>
  </si>
  <si>
    <t>AW00013591</t>
  </si>
  <si>
    <t>vMX8Uka58EuxHrtUfLS0bg==</t>
  </si>
  <si>
    <t>474925f4-3872-4eb8-b482-f52c89db29a17845</t>
  </si>
  <si>
    <t>AW00014158</t>
  </si>
  <si>
    <t>vgpbtqp0kU6O7dUO4uXmnA==</t>
  </si>
  <si>
    <t>474925f4-3872-4eb8-b482-f52c89db29a17846</t>
  </si>
  <si>
    <t>AW00014542</t>
  </si>
  <si>
    <t>rzE8OR1SjUGk1lotBQwnbA==</t>
  </si>
  <si>
    <t>474925f4-3872-4eb8-b482-f52c89db29a17847</t>
  </si>
  <si>
    <t>AW00014694</t>
  </si>
  <si>
    <t>kjI33s841EinUHINViguvA==</t>
  </si>
  <si>
    <t>474925f4-3872-4eb8-b482-f52c89db29a17848</t>
  </si>
  <si>
    <t>AW00014700</t>
  </si>
  <si>
    <t>bMVYP4OhE0iY8p6CkZFUxg==</t>
  </si>
  <si>
    <t>474925f4-3872-4eb8-b482-f52c89db29a17849</t>
  </si>
  <si>
    <t>AW00014843</t>
  </si>
  <si>
    <t>pj9iI8chO0yTqEyyYoW3hw==</t>
  </si>
  <si>
    <t>474925f4-3872-4eb8-b482-f52c89db29a17850</t>
  </si>
  <si>
    <t>AW00014934</t>
  </si>
  <si>
    <t>D1lUrrOOAky1d0Q8CJGKYg==</t>
  </si>
  <si>
    <t>474925f4-3872-4eb8-b482-f52c89db29a17851</t>
  </si>
  <si>
    <t>AW00015354</t>
  </si>
  <si>
    <t>9CjPGXI4+0+iR/RCJqWsng==</t>
  </si>
  <si>
    <t>474925f4-3872-4eb8-b482-f52c89db29a17852</t>
  </si>
  <si>
    <t>AW00015619</t>
  </si>
  <si>
    <t>IchLhFwhLUu+9OnujvssVw==</t>
  </si>
  <si>
    <t>474925f4-3872-4eb8-b482-f52c89db29a17853</t>
  </si>
  <si>
    <t>AW00016191</t>
  </si>
  <si>
    <t>U09HC2iOFE29qi1+p7p4yw==</t>
  </si>
  <si>
    <t>474925f4-3872-4eb8-b482-f52c89db29a17854</t>
  </si>
  <si>
    <t>AW00018147</t>
  </si>
  <si>
    <t>A7qDQVQQA0KlbcduFqS0PQ==</t>
  </si>
  <si>
    <t>474925f4-3872-4eb8-b482-f52c89db29a17855</t>
  </si>
  <si>
    <t>AW00019378</t>
  </si>
  <si>
    <t>Ob/88EAd8UKvKJ0ezpy0Yg==</t>
  </si>
  <si>
    <t>474925f4-3872-4eb8-b482-f52c89db29a17856</t>
  </si>
  <si>
    <t>AW00019416</t>
  </si>
  <si>
    <t>A/eo4bOMGU238IKppNIxLg==</t>
  </si>
  <si>
    <t>474925f4-3872-4eb8-b482-f52c89db29a17857</t>
  </si>
  <si>
    <t>AW00019506</t>
  </si>
  <si>
    <t>bhMGZBkonkCj7ZNpJpYYJw==</t>
  </si>
  <si>
    <t>474925f4-3872-4eb8-b482-f52c89db29a17858</t>
  </si>
  <si>
    <t>AW00020575</t>
  </si>
  <si>
    <t>xnxOdNOH4kKv4oiQ22jxgQ==</t>
  </si>
  <si>
    <t>474925f4-3872-4eb8-b482-f52c89db29a17859</t>
  </si>
  <si>
    <t>AW00020804</t>
  </si>
  <si>
    <t>Nz6DvJDyaUGGnUv0yoG2vw==</t>
  </si>
  <si>
    <t>474925f4-3872-4eb8-b482-f52c89db29a17860</t>
  </si>
  <si>
    <t>AW00020864</t>
  </si>
  <si>
    <t>x+TW2GStRUegzl3Au3v2/w==</t>
  </si>
  <si>
    <t>474925f4-3872-4eb8-b482-f52c89db29a17861</t>
  </si>
  <si>
    <t>AW00020906</t>
  </si>
  <si>
    <t>UG0Lcou2AEaRILNB0sAqeQ==</t>
  </si>
  <si>
    <t>474925f4-3872-4eb8-b482-f52c89db29a17862</t>
  </si>
  <si>
    <t>AW00021840</t>
  </si>
  <si>
    <t>AVwtFFB2GUGFNc2D7dCEzA==</t>
  </si>
  <si>
    <t>474925f4-3872-4eb8-b482-f52c89db29a17863</t>
  </si>
  <si>
    <t>AW00022608</t>
  </si>
  <si>
    <t>4tNnyJvtsUSqR4PZAgqwLw==</t>
  </si>
  <si>
    <t>474925f4-3872-4eb8-b482-f52c89db29a17864</t>
  </si>
  <si>
    <t>AW00022631</t>
  </si>
  <si>
    <t>fWvxz4aILk27R513JE6VaA==</t>
  </si>
  <si>
    <t>474925f4-3872-4eb8-b482-f52c89db29a17865</t>
  </si>
  <si>
    <t>AW00022813</t>
  </si>
  <si>
    <t>tDWyuXILMEGTdzGSCcQw0w==</t>
  </si>
  <si>
    <t>474925f4-3872-4eb8-b482-f52c89db29a17866</t>
  </si>
  <si>
    <t>AW00023638</t>
  </si>
  <si>
    <t>QsSdJC9UNECXFGMeXb8pyw==</t>
  </si>
  <si>
    <t>474925f4-3872-4eb8-b482-f52c89db29a17867</t>
  </si>
  <si>
    <t>AW00023945</t>
  </si>
  <si>
    <t>Cx+cJztNk0evTc/5sC5BOA==</t>
  </si>
  <si>
    <t>474925f4-3872-4eb8-b482-f52c89db29a17868</t>
  </si>
  <si>
    <t>AW00023967</t>
  </si>
  <si>
    <t>l+ItpTnt2EKL/c/FdtxzMw==</t>
  </si>
  <si>
    <t>474925f4-3872-4eb8-b482-f52c89db29a17869</t>
  </si>
  <si>
    <t>AW00024721</t>
  </si>
  <si>
    <t>BBwcAPqh7UCBZFH9Xw1YeQ==</t>
  </si>
  <si>
    <t>474925f4-3872-4eb8-b482-f52c89db29a17870</t>
  </si>
  <si>
    <t>AW00024853</t>
  </si>
  <si>
    <t>st0psbzw0UqpWidxqY2DLg==</t>
  </si>
  <si>
    <t>474925f4-3872-4eb8-b482-f52c89db29a17871</t>
  </si>
  <si>
    <t>AW00024860</t>
  </si>
  <si>
    <t>VNUdckSgn0WaJhvHOx7rwQ==</t>
  </si>
  <si>
    <t>474925f4-3872-4eb8-b482-f52c89db29a17872</t>
  </si>
  <si>
    <t>AW00025493</t>
  </si>
  <si>
    <t>vIVOKcdYe0a8Yhb9VTTkTQ==</t>
  </si>
  <si>
    <t>474925f4-3872-4eb8-b482-f52c89db29a17873</t>
  </si>
  <si>
    <t>AW00025604</t>
  </si>
  <si>
    <t>vQT4Q3N0t0+GYSPbpdpVXg==</t>
  </si>
  <si>
    <t>474925f4-3872-4eb8-b482-f52c89db29a17874</t>
  </si>
  <si>
    <t>AW00025627</t>
  </si>
  <si>
    <t>JkzUIZh1+kG0+xxGfwhByw==</t>
  </si>
  <si>
    <t>474925f4-3872-4eb8-b482-f52c89db29a17875</t>
  </si>
  <si>
    <t>AW00025632</t>
  </si>
  <si>
    <t>+KdZRcZAB0OcD87iQhQ0xQ==</t>
  </si>
  <si>
    <t>474925f4-3872-4eb8-b482-f52c89db29a17876</t>
  </si>
  <si>
    <t>AW00027799</t>
  </si>
  <si>
    <t>bT8x1akv5EauUuiE2rmsaA==</t>
  </si>
  <si>
    <t>474925f4-3872-4eb8-b482-f52c89db29a17877</t>
  </si>
  <si>
    <t>AW00027810</t>
  </si>
  <si>
    <t>/Z1oB85TvkyV9bAKV6e9aQ==</t>
  </si>
  <si>
    <t>474925f4-3872-4eb8-b482-f52c89db29a17878</t>
  </si>
  <si>
    <t>AW00028516</t>
  </si>
  <si>
    <t>Ipkjhx630kmts9uDGn/b2g==</t>
  </si>
  <si>
    <t>474925f4-3872-4eb8-b482-f52c89db29a17879</t>
  </si>
  <si>
    <t>AW00028695</t>
  </si>
  <si>
    <t>ipC/VM/Vxk2OwNo5/FBLYQ==</t>
  </si>
  <si>
    <t>474925f4-3872-4eb8-b482-f52c89db29a17880</t>
  </si>
  <si>
    <t>AW00029480</t>
  </si>
  <si>
    <t>ZhZ6QhiKu0GZRk2z+47g7A==</t>
  </si>
  <si>
    <t>474925f4-3872-4eb8-b482-f52c89db29a17881</t>
  </si>
  <si>
    <t>AW00011238</t>
  </si>
  <si>
    <t>MQPQnRXN+0aBdFPOgudpjg==</t>
  </si>
  <si>
    <t>474925f4-3872-4eb8-b482-f52c89db29a17882</t>
  </si>
  <si>
    <t>AW00012594</t>
  </si>
  <si>
    <t>o81rbjQNwEqyGj5jL9XgEw==</t>
  </si>
  <si>
    <t>474925f4-3872-4eb8-b482-f52c89db29a17883</t>
  </si>
  <si>
    <t>AW00012847</t>
  </si>
  <si>
    <t>SlZrf7wNMECogmQUpvuGDQ==</t>
  </si>
  <si>
    <t>474925f4-3872-4eb8-b482-f52c89db29a17884</t>
  </si>
  <si>
    <t>AW00013493</t>
  </si>
  <si>
    <t>zRQKYFU1O0iT+Knkx/TFsQ==</t>
  </si>
  <si>
    <t>474925f4-3872-4eb8-b482-f52c89db29a17885</t>
  </si>
  <si>
    <t>AW00013689</t>
  </si>
  <si>
    <t>kayGsLCASkamZg0yRPeJiA==</t>
  </si>
  <si>
    <t>474925f4-3872-4eb8-b482-f52c89db29a17886</t>
  </si>
  <si>
    <t>AW00014968</t>
  </si>
  <si>
    <t>phCUnHTVA0u6p6PIAZ1dgw==</t>
  </si>
  <si>
    <t>474925f4-3872-4eb8-b482-f52c89db29a17887</t>
  </si>
  <si>
    <t>AW00015087</t>
  </si>
  <si>
    <t>D8Io1Niol06DshqMU9sBig==</t>
  </si>
  <si>
    <t>474925f4-3872-4eb8-b482-f52c89db29a17888</t>
  </si>
  <si>
    <t>AW00015671</t>
  </si>
  <si>
    <t>PMqQNZD9bEGrsJDoiEyEMw==</t>
  </si>
  <si>
    <t>474925f4-3872-4eb8-b482-f52c89db29a17889</t>
  </si>
  <si>
    <t>AW00016406</t>
  </si>
  <si>
    <t>KZqfLfjMVkyg1duSvYchXA==</t>
  </si>
  <si>
    <t>474925f4-3872-4eb8-b482-f52c89db29a17890</t>
  </si>
  <si>
    <t>AW00016935</t>
  </si>
  <si>
    <t>cKgl2kvwYUWKmcm1Uz2W3w==</t>
  </si>
  <si>
    <t>474925f4-3872-4eb8-b482-f52c89db29a17891</t>
  </si>
  <si>
    <t>AW00017094</t>
  </si>
  <si>
    <t>xKXyk8KyskWf9Wb4ep1v9A==</t>
  </si>
  <si>
    <t>474925f4-3872-4eb8-b482-f52c89db29a17892</t>
  </si>
  <si>
    <t>AW00017632</t>
  </si>
  <si>
    <t>uMTzSg/YyUCt8+IGcA28qg==</t>
  </si>
  <si>
    <t>474925f4-3872-4eb8-b482-f52c89db29a17893</t>
  </si>
  <si>
    <t>AW00017889</t>
  </si>
  <si>
    <t>FphsNVW3I0+4KOjlOImOXw==</t>
  </si>
  <si>
    <t>474925f4-3872-4eb8-b482-f52c89db29a17894</t>
  </si>
  <si>
    <t>AW00018160</t>
  </si>
  <si>
    <t>BN0bUrAWBEWk4QzNO9K10w==</t>
  </si>
  <si>
    <t>474925f4-3872-4eb8-b482-f52c89db29a17895</t>
  </si>
  <si>
    <t>AW00019032</t>
  </si>
  <si>
    <t>BnUTdn3LUkykNszWqG9RRw==</t>
  </si>
  <si>
    <t>474925f4-3872-4eb8-b482-f52c89db29a17896</t>
  </si>
  <si>
    <t>AW00019082</t>
  </si>
  <si>
    <t>TMFZdUSo10WrnLfKDAp8Dw==</t>
  </si>
  <si>
    <t>474925f4-3872-4eb8-b482-f52c89db29a17897</t>
  </si>
  <si>
    <t>AW00020717</t>
  </si>
  <si>
    <t>2U4ZTcqVqE+MfcF3RHLLoA==</t>
  </si>
  <si>
    <t>474925f4-3872-4eb8-b482-f52c89db29a17898</t>
  </si>
  <si>
    <t>AW00020950</t>
  </si>
  <si>
    <t>470d6i9k2UuqIBPaJgFx9w==</t>
  </si>
  <si>
    <t>474925f4-3872-4eb8-b482-f52c89db29a17899</t>
  </si>
  <si>
    <t>AW00021044</t>
  </si>
  <si>
    <t>u+HSw1CG/0eFvQL2fLFlOw==</t>
  </si>
  <si>
    <t>474925f4-3872-4eb8-b482-f52c89db29a17900</t>
  </si>
  <si>
    <t>AW00021817</t>
  </si>
  <si>
    <t>O1MqZmLkI0OP3YKHFSWDRw==</t>
  </si>
  <si>
    <t>474925f4-3872-4eb8-b482-f52c89db29a17901</t>
  </si>
  <si>
    <t>AW00022540</t>
  </si>
  <si>
    <t>mTSn7KlQME+LO55PpuRR0w==</t>
  </si>
  <si>
    <t>474925f4-3872-4eb8-b482-f52c89db29a17902</t>
  </si>
  <si>
    <t>AW00023935</t>
  </si>
  <si>
    <t>qwUAadqqHES1ezfUjRFQMw==</t>
  </si>
  <si>
    <t>474925f4-3872-4eb8-b482-f52c89db29a17903</t>
  </si>
  <si>
    <t>AW00024211</t>
  </si>
  <si>
    <t>M03T0RtFHUeu42wIROcULA==</t>
  </si>
  <si>
    <t>474925f4-3872-4eb8-b482-f52c89db29a17904</t>
  </si>
  <si>
    <t>AW00025454</t>
  </si>
  <si>
    <t>gxkuLvnhEki/+KjK0QzMDA==</t>
  </si>
  <si>
    <t>474925f4-3872-4eb8-b482-f52c89db29a17905</t>
  </si>
  <si>
    <t>AW00026207</t>
  </si>
  <si>
    <t>lYKaR3eRXUG5UUwiotsP5g==</t>
  </si>
  <si>
    <t>474925f4-3872-4eb8-b482-f52c89db29a17906</t>
  </si>
  <si>
    <t>AW00026387</t>
  </si>
  <si>
    <t>RxIRtnx9gUy6D+vv2g6K8g==</t>
  </si>
  <si>
    <t>474925f4-3872-4eb8-b482-f52c89db29a17907</t>
  </si>
  <si>
    <t>AW00026837</t>
  </si>
  <si>
    <t>v10fex3o/U2kEllGUYEfoA==</t>
  </si>
  <si>
    <t>474925f4-3872-4eb8-b482-f52c89db29a17908</t>
  </si>
  <si>
    <t>AW00026897</t>
  </si>
  <si>
    <t>4ep1IEOJcUCq2RLq4KMlaQ==</t>
  </si>
  <si>
    <t>474925f4-3872-4eb8-b482-f52c89db29a17909</t>
  </si>
  <si>
    <t>AW00028387</t>
  </si>
  <si>
    <t>iUyRxpxrbUiggUQkpd6nMw==</t>
  </si>
  <si>
    <t>474925f4-3872-4eb8-b482-f52c89db29a17910</t>
  </si>
  <si>
    <t>AW00011494</t>
  </si>
  <si>
    <t>sjcL0Ic2WEK2y/f3cx/LQg==</t>
  </si>
  <si>
    <t>474925f4-3872-4eb8-b482-f52c89db29a17911</t>
  </si>
  <si>
    <t>AW00012235</t>
  </si>
  <si>
    <t>mBfxDQz/HES2YQ2xsak+2g==</t>
  </si>
  <si>
    <t>474925f4-3872-4eb8-b482-f52c89db29a17912</t>
  </si>
  <si>
    <t>AW00012304</t>
  </si>
  <si>
    <t>xRMQ+4QcLEWBJTwB2zEZoQ==</t>
  </si>
  <si>
    <t>474925f4-3872-4eb8-b482-f52c89db29a17913</t>
  </si>
  <si>
    <t>AW00012305</t>
  </si>
  <si>
    <t>62LUoZGyuE+TuiQTWSia+Q==</t>
  </si>
  <si>
    <t>474925f4-3872-4eb8-b482-f52c89db29a17914</t>
  </si>
  <si>
    <t>AW00012385</t>
  </si>
  <si>
    <t>WtobnRavWEelfRAvPgNUyg==</t>
  </si>
  <si>
    <t>474925f4-3872-4eb8-b482-f52c89db29a17915</t>
  </si>
  <si>
    <t>AW00012460</t>
  </si>
  <si>
    <t>6elz1MeufUutSvNIAosmUQ==</t>
  </si>
  <si>
    <t>474925f4-3872-4eb8-b482-f52c89db29a17916</t>
  </si>
  <si>
    <t>AW00012626</t>
  </si>
  <si>
    <t>jFcanIo7n06j6AcYptE1Wg==</t>
  </si>
  <si>
    <t>474925f4-3872-4eb8-b482-f52c89db29a17917</t>
  </si>
  <si>
    <t>AW00013563</t>
  </si>
  <si>
    <t>qtuLYXClrky9dW84b7CzHA==</t>
  </si>
  <si>
    <t>474925f4-3872-4eb8-b482-f52c89db29a17918</t>
  </si>
  <si>
    <t>AW00013691</t>
  </si>
  <si>
    <t>pkCM+zb9uUySvRNQf5j7HA==</t>
  </si>
  <si>
    <t>474925f4-3872-4eb8-b482-f52c89db29a17919</t>
  </si>
  <si>
    <t>AW00014533</t>
  </si>
  <si>
    <t>pucgbtOT00aRp5pmHxucSg==</t>
  </si>
  <si>
    <t>474925f4-3872-4eb8-b482-f52c89db29a17920</t>
  </si>
  <si>
    <t>AW00014958</t>
  </si>
  <si>
    <t>QVvb7+u+Z0CYFpCa307G9g==</t>
  </si>
  <si>
    <t>474925f4-3872-4eb8-b482-f52c89db29a17921</t>
  </si>
  <si>
    <t>AW00015635</t>
  </si>
  <si>
    <t>GZBf1+5brEaGALaUthR2bg==</t>
  </si>
  <si>
    <t>474925f4-3872-4eb8-b482-f52c89db29a17922</t>
  </si>
  <si>
    <t>AW00015669</t>
  </si>
  <si>
    <t>zZdOEhao2k++Emug/b03UQ==</t>
  </si>
  <si>
    <t>474925f4-3872-4eb8-b482-f52c89db29a17923</t>
  </si>
  <si>
    <t>AW00016321</t>
  </si>
  <si>
    <t>vJODdeU/hU+WZ001ZQGP+g==</t>
  </si>
  <si>
    <t>474925f4-3872-4eb8-b482-f52c89db29a17924</t>
  </si>
  <si>
    <t>AW00016325</t>
  </si>
  <si>
    <t>KyNC+VhbgUqfPUbTo+/iSA==</t>
  </si>
  <si>
    <t>474925f4-3872-4eb8-b482-f52c89db29a17925</t>
  </si>
  <si>
    <t>AW00016452</t>
  </si>
  <si>
    <t>7BMKGll2pkmjl2BSq3qXpQ==</t>
  </si>
  <si>
    <t>474925f4-3872-4eb8-b482-f52c89db29a17926</t>
  </si>
  <si>
    <t>AW00018187</t>
  </si>
  <si>
    <t>xhz4k91eikmhOU50r0Wfsg==</t>
  </si>
  <si>
    <t>474925f4-3872-4eb8-b482-f52c89db29a17927</t>
  </si>
  <si>
    <t>AW00018629</t>
  </si>
  <si>
    <t>eKht6apM+Uq3l3RMFz+BXQ==</t>
  </si>
  <si>
    <t>474925f4-3872-4eb8-b482-f52c89db29a17928</t>
  </si>
  <si>
    <t>AW00019424</t>
  </si>
  <si>
    <t>R48cj5vIrkmQtlkft6atxA==</t>
  </si>
  <si>
    <t>474925f4-3872-4eb8-b482-f52c89db29a17929</t>
  </si>
  <si>
    <t>AW00019905</t>
  </si>
  <si>
    <t>JIzAzIJVJ06Khso7dam/kQ==</t>
  </si>
  <si>
    <t>474925f4-3872-4eb8-b482-f52c89db29a17930</t>
  </si>
  <si>
    <t>AW00020054</t>
  </si>
  <si>
    <t>OldDbG/SWkyjMCmcWOmRdg==</t>
  </si>
  <si>
    <t>474925f4-3872-4eb8-b482-f52c89db29a17931</t>
  </si>
  <si>
    <t>AW00020825</t>
  </si>
  <si>
    <t>Zw71aH2V8EKy4asdRQFhoA==</t>
  </si>
  <si>
    <t>474925f4-3872-4eb8-b482-f52c89db29a17932</t>
  </si>
  <si>
    <t>AW00020904</t>
  </si>
  <si>
    <t>/hfKCnAFaEaWfCDw25n4sw==</t>
  </si>
  <si>
    <t>474925f4-3872-4eb8-b482-f52c89db29a17933</t>
  </si>
  <si>
    <t>AW00020952</t>
  </si>
  <si>
    <t>arqr44mNIkGqQiuTvP0I/Q==</t>
  </si>
  <si>
    <t>474925f4-3872-4eb8-b482-f52c89db29a17934</t>
  </si>
  <si>
    <t>AW00021020</t>
  </si>
  <si>
    <t>eJHKfOgCWE+jTTJtkboTJA==</t>
  </si>
  <si>
    <t>474925f4-3872-4eb8-b482-f52c89db29a17935</t>
  </si>
  <si>
    <t>AW00021830</t>
  </si>
  <si>
    <t>li/ofx4GWEO6yMfMKt3s0Q==</t>
  </si>
  <si>
    <t>474925f4-3872-4eb8-b482-f52c89db29a17936</t>
  </si>
  <si>
    <t>AW00022385</t>
  </si>
  <si>
    <t>Vp/8vevbXkybhqvraqOKZg==</t>
  </si>
  <si>
    <t>474925f4-3872-4eb8-b482-f52c89db29a17937</t>
  </si>
  <si>
    <t>AW00022505</t>
  </si>
  <si>
    <t>44LlHIvUY02tU8Sz84zBMw==</t>
  </si>
  <si>
    <t>474925f4-3872-4eb8-b482-f52c89db29a17938</t>
  </si>
  <si>
    <t>AW00022687</t>
  </si>
  <si>
    <t>qDcLx8/6JUmrxK2HSiZGGA==</t>
  </si>
  <si>
    <t>474925f4-3872-4eb8-b482-f52c89db29a17939</t>
  </si>
  <si>
    <t>AW00022825</t>
  </si>
  <si>
    <t>NQMbhPf+L0qGmKSK/+vxlg==</t>
  </si>
  <si>
    <t>474925f4-3872-4eb8-b482-f52c89db29a17940</t>
  </si>
  <si>
    <t>AW00023966</t>
  </si>
  <si>
    <t>MvSZNVRJukaGS92HZDoiAw==</t>
  </si>
  <si>
    <t>474925f4-3872-4eb8-b482-f52c89db29a17941</t>
  </si>
  <si>
    <t>AW00024202</t>
  </si>
  <si>
    <t>G6JWUNPhLU+vj2Np4t5mBA==</t>
  </si>
  <si>
    <t>474925f4-3872-4eb8-b482-f52c89db29a17942</t>
  </si>
  <si>
    <t>AW00024557</t>
  </si>
  <si>
    <t>/44gf5Bcv0GmQ/BFZk3Odw==</t>
  </si>
  <si>
    <t>474925f4-3872-4eb8-b482-f52c89db29a17943</t>
  </si>
  <si>
    <t>AW00025301</t>
  </si>
  <si>
    <t>tnLPGtiyQEaYCMPaiiK41A==</t>
  </si>
  <si>
    <t>474925f4-3872-4eb8-b482-f52c89db29a17944</t>
  </si>
  <si>
    <t>AW00025577</t>
  </si>
  <si>
    <t>4sAbgpiE0U6xK8te9RWPZg==</t>
  </si>
  <si>
    <t>474925f4-3872-4eb8-b482-f52c89db29a17945</t>
  </si>
  <si>
    <t>AW00025582</t>
  </si>
  <si>
    <t>mTPR8QMiQkOwPvK+Zz1Z7Q==</t>
  </si>
  <si>
    <t>474925f4-3872-4eb8-b482-f52c89db29a17946</t>
  </si>
  <si>
    <t>AW00025689</t>
  </si>
  <si>
    <t>mh27GJNZqkmF5EBEVEtCLQ==</t>
  </si>
  <si>
    <t>474925f4-3872-4eb8-b482-f52c89db29a17947</t>
  </si>
  <si>
    <t>AW00025755</t>
  </si>
  <si>
    <t>b/DD5XNaYESIvTJ5bwonMQ==</t>
  </si>
  <si>
    <t>474925f4-3872-4eb8-b482-f52c89db29a17948</t>
  </si>
  <si>
    <t>AW00026893</t>
  </si>
  <si>
    <t>n6tM3qkjO0ecDIjTeEJXiQ==</t>
  </si>
  <si>
    <t>474925f4-3872-4eb8-b482-f52c89db29a17949</t>
  </si>
  <si>
    <t>AW00026929</t>
  </si>
  <si>
    <t>bjUtuEWL90y5c2j6B52h8Q==</t>
  </si>
  <si>
    <t>474925f4-3872-4eb8-b482-f52c89db29a17950</t>
  </si>
  <si>
    <t>AW00026993</t>
  </si>
  <si>
    <t>QVLRM3bPEE+lukzP6aARNQ==</t>
  </si>
  <si>
    <t>474925f4-3872-4eb8-b482-f52c89db29a17951</t>
  </si>
  <si>
    <t>AW00027137</t>
  </si>
  <si>
    <t>fcZ4eR++20qRP87+rVAEMw==</t>
  </si>
  <si>
    <t>474925f4-3872-4eb8-b482-f52c89db29a17952</t>
  </si>
  <si>
    <t>AW00027778</t>
  </si>
  <si>
    <t>hhx8mpOWAUax1blVOMrO6g==</t>
  </si>
  <si>
    <t>474925f4-3872-4eb8-b482-f52c89db29a17953</t>
  </si>
  <si>
    <t>AW00028371</t>
  </si>
  <si>
    <t>nF8qt5Ysh0qLg5mp6YLhag==</t>
  </si>
  <si>
    <t>474925f4-3872-4eb8-b482-f52c89db29a17954</t>
  </si>
  <si>
    <t>AW00028712</t>
  </si>
  <si>
    <t>qBQ3Qh+Gxkqtvkk9W/9JQQ==</t>
  </si>
  <si>
    <t>474925f4-3872-4eb8-b482-f52c89db29a17955</t>
  </si>
  <si>
    <t>AW00011375</t>
  </si>
  <si>
    <t>cC4omnQ45UOB2Xdu2aeg7Q==</t>
  </si>
  <si>
    <t>474925f4-3872-4eb8-b482-f52c89db29a17956</t>
  </si>
  <si>
    <t>AW00011604</t>
  </si>
  <si>
    <t>YVzAdab10U2+HH60KTyG/g==</t>
  </si>
  <si>
    <t>474925f4-3872-4eb8-b482-f52c89db29a17957</t>
  </si>
  <si>
    <t>AW00012133</t>
  </si>
  <si>
    <t>Cadm14UoK0qrvERtBBALng==</t>
  </si>
  <si>
    <t>474925f4-3872-4eb8-b482-f52c89db29a17958</t>
  </si>
  <si>
    <t>AW00012740</t>
  </si>
  <si>
    <t>cAuI2ibbHUyz0rMjKb7KJQ==</t>
  </si>
  <si>
    <t>474925f4-3872-4eb8-b482-f52c89db29a17959</t>
  </si>
  <si>
    <t>AW00013792</t>
  </si>
  <si>
    <t>gAB/l1XWw0CxXOij4V8QEQ==</t>
  </si>
  <si>
    <t>474925f4-3872-4eb8-b482-f52c89db29a17960</t>
  </si>
  <si>
    <t>AW00014157</t>
  </si>
  <si>
    <t>MawX8AxN7E63Hm14CNtTnQ==</t>
  </si>
  <si>
    <t>474925f4-3872-4eb8-b482-f52c89db29a17961</t>
  </si>
  <si>
    <t>AW00014705</t>
  </si>
  <si>
    <t>crsIY7Uf3EKUtUN7yTGR4A==</t>
  </si>
  <si>
    <t>474925f4-3872-4eb8-b482-f52c89db29a17962</t>
  </si>
  <si>
    <t>AW00014815</t>
  </si>
  <si>
    <t>rkOCISjojUS7XPUhrJ71Bw==</t>
  </si>
  <si>
    <t>474925f4-3872-4eb8-b482-f52c89db29a17963</t>
  </si>
  <si>
    <t>AW00015118</t>
  </si>
  <si>
    <t>dkAyIO/Bkki2UpTEv90Q+g==</t>
  </si>
  <si>
    <t>474925f4-3872-4eb8-b482-f52c89db29a17964</t>
  </si>
  <si>
    <t>AW00015660</t>
  </si>
  <si>
    <t>AnEXvyy2dke6fma6z5j1Vw==</t>
  </si>
  <si>
    <t>474925f4-3872-4eb8-b482-f52c89db29a17965</t>
  </si>
  <si>
    <t>AW00015662</t>
  </si>
  <si>
    <t>g36bCHNQtEanWnQTODiPmA==</t>
  </si>
  <si>
    <t>474925f4-3872-4eb8-b482-f52c89db29a17966</t>
  </si>
  <si>
    <t>AW00016459</t>
  </si>
  <si>
    <t>Xt2+gdqhD0W6ndq49mVgtA==</t>
  </si>
  <si>
    <t>474925f4-3872-4eb8-b482-f52c89db29a17967</t>
  </si>
  <si>
    <t>AW00016470</t>
  </si>
  <si>
    <t>F3qGgkvffkKwwmr48ZmZNg==</t>
  </si>
  <si>
    <t>474925f4-3872-4eb8-b482-f52c89db29a17968</t>
  </si>
  <si>
    <t>AW00017747</t>
  </si>
  <si>
    <t>w9Ee9G4Rr0e1JVNFVpq22w==</t>
  </si>
  <si>
    <t>474925f4-3872-4eb8-b482-f52c89db29a17969</t>
  </si>
  <si>
    <t>AW00017835</t>
  </si>
  <si>
    <t>FGxupEI0JUaiMBITJtRffA==</t>
  </si>
  <si>
    <t>474925f4-3872-4eb8-b482-f52c89db29a17970</t>
  </si>
  <si>
    <t>AW00017840</t>
  </si>
  <si>
    <t>XY1OhIxv5USxb/Jl3fUcYg==</t>
  </si>
  <si>
    <t>474925f4-3872-4eb8-b482-f52c89db29a17971</t>
  </si>
  <si>
    <t>AW00017972</t>
  </si>
  <si>
    <t>QTp+J+TNIUuSqm9ceXyXqQ==</t>
  </si>
  <si>
    <t>474925f4-3872-4eb8-b482-f52c89db29a17972</t>
  </si>
  <si>
    <t>AW00019186</t>
  </si>
  <si>
    <t>0J68lUODb0W5TDJuNtCyXA==</t>
  </si>
  <si>
    <t>474925f4-3872-4eb8-b482-f52c89db29a17973</t>
  </si>
  <si>
    <t>AW00019253</t>
  </si>
  <si>
    <t>vL9skMvkMUW8meqo2Y2Sjw==</t>
  </si>
  <si>
    <t>474925f4-3872-4eb8-b482-f52c89db29a17974</t>
  </si>
  <si>
    <t>AW00019500</t>
  </si>
  <si>
    <t>SGnHf0rot0ikgsqsBlJO7Q==</t>
  </si>
  <si>
    <t>474925f4-3872-4eb8-b482-f52c89db29a17975</t>
  </si>
  <si>
    <t>AW00019505</t>
  </si>
  <si>
    <t>gz92Sl9eXESKQ2iokLUMjA==</t>
  </si>
  <si>
    <t>474925f4-3872-4eb8-b482-f52c89db29a17976</t>
  </si>
  <si>
    <t>AW00019938</t>
  </si>
  <si>
    <t>bpRQLiYlA02FHPa2jeOvrA==</t>
  </si>
  <si>
    <t>474925f4-3872-4eb8-b482-f52c89db29a17977</t>
  </si>
  <si>
    <t>AW00020147</t>
  </si>
  <si>
    <t>AL5d2+xqsUOmpRvmiJytlg==</t>
  </si>
  <si>
    <t>474925f4-3872-4eb8-b482-f52c89db29a17978</t>
  </si>
  <si>
    <t>AW00020713</t>
  </si>
  <si>
    <t>l+R/7tVPtUeSLPkugs8hjg==</t>
  </si>
  <si>
    <t>474925f4-3872-4eb8-b482-f52c89db29a17979</t>
  </si>
  <si>
    <t>AW00020863</t>
  </si>
  <si>
    <t>RQSk6v/ziUSO5+BrenCsXg==</t>
  </si>
  <si>
    <t>474925f4-3872-4eb8-b482-f52c89db29a17980</t>
  </si>
  <si>
    <t>AW00021053</t>
  </si>
  <si>
    <t>avJRJC/i2ESogpgPYqatnQ==</t>
  </si>
  <si>
    <t>474925f4-3872-4eb8-b482-f52c89db29a17981</t>
  </si>
  <si>
    <t>AW00021118</t>
  </si>
  <si>
    <t>rZMnt4Iud0efgyc9NuAnXw==</t>
  </si>
  <si>
    <t>474925f4-3872-4eb8-b482-f52c89db29a17982</t>
  </si>
  <si>
    <t>AW00021668</t>
  </si>
  <si>
    <t>Z6FhociVLU2+MOAGG/p8hQ==</t>
  </si>
  <si>
    <t>474925f4-3872-4eb8-b482-f52c89db29a17983</t>
  </si>
  <si>
    <t>AW00021865</t>
  </si>
  <si>
    <t>L2OSlTxVrkC32Big5F3lNQ==</t>
  </si>
  <si>
    <t>474925f4-3872-4eb8-b482-f52c89db29a17984</t>
  </si>
  <si>
    <t>AW00022442</t>
  </si>
  <si>
    <t>5fFy3VONkU+76hapsy8u0w==</t>
  </si>
  <si>
    <t>474925f4-3872-4eb8-b482-f52c89db29a17985</t>
  </si>
  <si>
    <t>AW00022470</t>
  </si>
  <si>
    <t>anRwSWwZg024WyaIhBk9cg==</t>
  </si>
  <si>
    <t>474925f4-3872-4eb8-b482-f52c89db29a17986</t>
  </si>
  <si>
    <t>AW00022668</t>
  </si>
  <si>
    <t>loSd0EsAvUuq6KxhR+KIew==</t>
  </si>
  <si>
    <t>474925f4-3872-4eb8-b482-f52c89db29a17987</t>
  </si>
  <si>
    <t>AW00023779</t>
  </si>
  <si>
    <t>N/ay2qGSm06Cpfx5hvD0xg==</t>
  </si>
  <si>
    <t>474925f4-3872-4eb8-b482-f52c89db29a17988</t>
  </si>
  <si>
    <t>AW00024576</t>
  </si>
  <si>
    <t>jmFikVpw/kKwVmtufUKNKw==</t>
  </si>
  <si>
    <t>474925f4-3872-4eb8-b482-f52c89db29a17989</t>
  </si>
  <si>
    <t>AW00026210</t>
  </si>
  <si>
    <t>eCKlSljmT0m4/Nwv8XQbUg==</t>
  </si>
  <si>
    <t>474925f4-3872-4eb8-b482-f52c89db29a17990</t>
  </si>
  <si>
    <t>AW00026232</t>
  </si>
  <si>
    <t>JYt8o0CVcUGOd3Jb7ZGytw==</t>
  </si>
  <si>
    <t>474925f4-3872-4eb8-b482-f52c89db29a17991</t>
  </si>
  <si>
    <t>AW00026359</t>
  </si>
  <si>
    <t>8LCxthEH70eczhfevWKSdQ==</t>
  </si>
  <si>
    <t>474925f4-3872-4eb8-b482-f52c89db29a17992</t>
  </si>
  <si>
    <t>AW00026408</t>
  </si>
  <si>
    <t>IvTajp7teUKD9EIhANP5cw==</t>
  </si>
  <si>
    <t>474925f4-3872-4eb8-b482-f52c89db29a17993</t>
  </si>
  <si>
    <t>AW00027806</t>
  </si>
  <si>
    <t>vrYQSrpHi0ipcacOEgNkcQ==</t>
  </si>
  <si>
    <t>474925f4-3872-4eb8-b482-f52c89db29a17994</t>
  </si>
  <si>
    <t>AW00027904</t>
  </si>
  <si>
    <t>DQ3l+Tn280Oen+ggdW1ZAA==</t>
  </si>
  <si>
    <t>474925f4-3872-4eb8-b482-f52c89db29a17995</t>
  </si>
  <si>
    <t>AW00027928</t>
  </si>
  <si>
    <t>pYTEx2R2oEyH0pSZvL51vw==</t>
  </si>
  <si>
    <t>474925f4-3872-4eb8-b482-f52c89db29a17996</t>
  </si>
  <si>
    <t>AW00028525</t>
  </si>
  <si>
    <t>bR+cprdJF06hjIfJ1IqECA==</t>
  </si>
  <si>
    <t>474925f4-3872-4eb8-b482-f52c89db29a17997</t>
  </si>
  <si>
    <t>AW00028908</t>
  </si>
  <si>
    <t>RRNlWnUoOkaLGObfuLmajw==</t>
  </si>
  <si>
    <t>474925f4-3872-4eb8-b482-f52c89db29a17998</t>
  </si>
  <si>
    <t>AW00029373</t>
  </si>
  <si>
    <t>RxC3N6XROEWV5l+Z4OBqaw==</t>
  </si>
  <si>
    <t>474925f4-3872-4eb8-b482-f52c89db29a17999</t>
  </si>
  <si>
    <t>AW00011350</t>
  </si>
  <si>
    <t>yCRPAJRuZE+8dzoWUceK+g==</t>
  </si>
  <si>
    <t>474925f4-3872-4eb8-b482-f52c89db29a18000</t>
  </si>
  <si>
    <t>AW00011468</t>
  </si>
  <si>
    <t>x2oO6kYODEq8j5SANKzDHw==</t>
  </si>
  <si>
    <t>474925f4-3872-4eb8-b482-f52c89db29a18001</t>
  </si>
  <si>
    <t>AW00011553</t>
  </si>
  <si>
    <t>DLosKPkdaUarItIX3yDlFw==</t>
  </si>
  <si>
    <t>474925f4-3872-4eb8-b482-f52c89db29a18002</t>
  </si>
  <si>
    <t>AW00012264</t>
  </si>
  <si>
    <t>0d73PsOO4U+a5jhjop//Fw==</t>
  </si>
  <si>
    <t>474925f4-3872-4eb8-b482-f52c89db29a18003</t>
  </si>
  <si>
    <t>AW00012293</t>
  </si>
  <si>
    <t>aX6qSp/XXEiXIKyojSDCXw==</t>
  </si>
  <si>
    <t>474925f4-3872-4eb8-b482-f52c89db29a18004</t>
  </si>
  <si>
    <t>AW00012564</t>
  </si>
  <si>
    <t>Yl4/zlTjCU21vVPHgAB3ZQ==</t>
  </si>
  <si>
    <t>474925f4-3872-4eb8-b482-f52c89db29a18005</t>
  </si>
  <si>
    <t>AW00012839</t>
  </si>
  <si>
    <t>qNqoExmb70Oc73XT8KNIeA==</t>
  </si>
  <si>
    <t>474925f4-3872-4eb8-b482-f52c89db29a18006</t>
  </si>
  <si>
    <t>AW00012865</t>
  </si>
  <si>
    <t>zd+B/JXMwEqVyiUvj25yYQ==</t>
  </si>
  <si>
    <t>474925f4-3872-4eb8-b482-f52c89db29a18007</t>
  </si>
  <si>
    <t>AW00013599</t>
  </si>
  <si>
    <t>L7g4ZeDDhk6+gtgZGubQkg==</t>
  </si>
  <si>
    <t>474925f4-3872-4eb8-b482-f52c89db29a18008</t>
  </si>
  <si>
    <t>AW00013687</t>
  </si>
  <si>
    <t>g/P7NRJ4LkCwP4uSUQ50EQ==</t>
  </si>
  <si>
    <t>474925f4-3872-4eb8-b482-f52c89db29a18009</t>
  </si>
  <si>
    <t>AW00013794</t>
  </si>
  <si>
    <t>lWzzghqSMkuGVdCmxsL2SQ==</t>
  </si>
  <si>
    <t>474925f4-3872-4eb8-b482-f52c89db29a18010</t>
  </si>
  <si>
    <t>AW00013820</t>
  </si>
  <si>
    <t>qX/A8aKW60W+ef3dlp/64A==</t>
  </si>
  <si>
    <t>474925f4-3872-4eb8-b482-f52c89db29a18011</t>
  </si>
  <si>
    <t>AW00014184</t>
  </si>
  <si>
    <t>1Pnps36ZPE2HSOZ0VZ8otw==</t>
  </si>
  <si>
    <t>474925f4-3872-4eb8-b482-f52c89db29a18012</t>
  </si>
  <si>
    <t>AW00014429</t>
  </si>
  <si>
    <t>KBpYG4AC+kusEpJfDz9t9g==</t>
  </si>
  <si>
    <t>474925f4-3872-4eb8-b482-f52c89db29a18013</t>
  </si>
  <si>
    <t>AW00014553</t>
  </si>
  <si>
    <t>9P+iApIw9kmSs1uFxfexug==</t>
  </si>
  <si>
    <t>474925f4-3872-4eb8-b482-f52c89db29a18014</t>
  </si>
  <si>
    <t>AW00014808</t>
  </si>
  <si>
    <t>dQ1TYBYbN0+dbgit3XSZXQ==</t>
  </si>
  <si>
    <t>474925f4-3872-4eb8-b482-f52c89db29a18015</t>
  </si>
  <si>
    <t>AW00015444</t>
  </si>
  <si>
    <t>iZ7JDVbA6UuC9GuSED4UIg==</t>
  </si>
  <si>
    <t>474925f4-3872-4eb8-b482-f52c89db29a18016</t>
  </si>
  <si>
    <t>AW00015461</t>
  </si>
  <si>
    <t>VOz4y0+XIEyytoKI5FYKfg==</t>
  </si>
  <si>
    <t>474925f4-3872-4eb8-b482-f52c89db29a18017</t>
  </si>
  <si>
    <t>AW00015702</t>
  </si>
  <si>
    <t>m6PwMPCvxU2J+XeyceTlRg==</t>
  </si>
  <si>
    <t>474925f4-3872-4eb8-b482-f52c89db29a18018</t>
  </si>
  <si>
    <t>AW00015929</t>
  </si>
  <si>
    <t>SJH8927/Ek+kN857URbHcA==</t>
  </si>
  <si>
    <t>474925f4-3872-4eb8-b482-f52c89db29a18019</t>
  </si>
  <si>
    <t>AW00016250</t>
  </si>
  <si>
    <t>/QvKJBPHakCWY+SvLioOtA==</t>
  </si>
  <si>
    <t>474925f4-3872-4eb8-b482-f52c89db29a18020</t>
  </si>
  <si>
    <t>AW00016410</t>
  </si>
  <si>
    <t>CSWcES5fzkGJmRW3XshDAQ==</t>
  </si>
  <si>
    <t>474925f4-3872-4eb8-b482-f52c89db29a18021</t>
  </si>
  <si>
    <t>AW00016435</t>
  </si>
  <si>
    <t>79Mhta+ZVE6SJCGlxeBZvQ==</t>
  </si>
  <si>
    <t>474925f4-3872-4eb8-b482-f52c89db29a18022</t>
  </si>
  <si>
    <t>AW00016541</t>
  </si>
  <si>
    <t>/pPXpjl7mUGRSaNGSGrVug==</t>
  </si>
  <si>
    <t>474925f4-3872-4eb8-b482-f52c89db29a18023</t>
  </si>
  <si>
    <t>AW00016822</t>
  </si>
  <si>
    <t>0UIrgJKxDUOQBHutLOkxyA==</t>
  </si>
  <si>
    <t>474925f4-3872-4eb8-b482-f52c89db29a18024</t>
  </si>
  <si>
    <t>AW00016946</t>
  </si>
  <si>
    <t>5M+HkJbHT0+vqE7tbX6Ogw==</t>
  </si>
  <si>
    <t>474925f4-3872-4eb8-b482-f52c89db29a18025</t>
  </si>
  <si>
    <t>AW00017798</t>
  </si>
  <si>
    <t>zSSJaAN6ukKX1D1cmtoyow==</t>
  </si>
  <si>
    <t>474925f4-3872-4eb8-b482-f52c89db29a18026</t>
  </si>
  <si>
    <t>AW00018166</t>
  </si>
  <si>
    <t>J75RceQ380eBMzGXB7lChQ==</t>
  </si>
  <si>
    <t>474925f4-3872-4eb8-b482-f52c89db29a18027</t>
  </si>
  <si>
    <t>AW00018177</t>
  </si>
  <si>
    <t>A1Akm8X5b0CXWw48C2MHNQ==</t>
  </si>
  <si>
    <t>474925f4-3872-4eb8-b482-f52c89db29a18028</t>
  </si>
  <si>
    <t>AW00019435</t>
  </si>
  <si>
    <t>QdJ5fd221kuAJic9u9vgdg==</t>
  </si>
  <si>
    <t>474925f4-3872-4eb8-b482-f52c89db29a18029</t>
  </si>
  <si>
    <t>AW00019911</t>
  </si>
  <si>
    <t>8CGPbbJQrUaN5Z2qS0NlXQ==</t>
  </si>
  <si>
    <t>474925f4-3872-4eb8-b482-f52c89db29a18030</t>
  </si>
  <si>
    <t>AW00020048</t>
  </si>
  <si>
    <t>+ywzZ9L9wkqfvP9m6A+L+Q==</t>
  </si>
  <si>
    <t>474925f4-3872-4eb8-b482-f52c89db29a18031</t>
  </si>
  <si>
    <t>AW00020551</t>
  </si>
  <si>
    <t>d/DfY/86kUO6j2xQIfTKEQ==</t>
  </si>
  <si>
    <t>474925f4-3872-4eb8-b482-f52c89db29a18032</t>
  </si>
  <si>
    <t>AW00020552</t>
  </si>
  <si>
    <t>nqNQALhR8U23L8KwIXMbbw==</t>
  </si>
  <si>
    <t>474925f4-3872-4eb8-b482-f52c89db29a18033</t>
  </si>
  <si>
    <t>AW00021124</t>
  </si>
  <si>
    <t>/fWoCjK5vUK985YVcjsLRA==</t>
  </si>
  <si>
    <t>474925f4-3872-4eb8-b482-f52c89db29a18034</t>
  </si>
  <si>
    <t>AW00022305</t>
  </si>
  <si>
    <t>+YoJUI9qvkKL5e1utVaXvA==</t>
  </si>
  <si>
    <t>474925f4-3872-4eb8-b482-f52c89db29a18035</t>
  </si>
  <si>
    <t>AW00022456</t>
  </si>
  <si>
    <t>tZmJW3QunUaJJZPTXxOkGA==</t>
  </si>
  <si>
    <t>474925f4-3872-4eb8-b482-f52c89db29a18036</t>
  </si>
  <si>
    <t>AW00023768</t>
  </si>
  <si>
    <t>wckzDwHbmEybetsF/2hejA==</t>
  </si>
  <si>
    <t>474925f4-3872-4eb8-b482-f52c89db29a18037</t>
  </si>
  <si>
    <t>AW00023930</t>
  </si>
  <si>
    <t>DvImlrHj502chlRvQ3MhPQ==</t>
  </si>
  <si>
    <t>474925f4-3872-4eb8-b482-f52c89db29a18038</t>
  </si>
  <si>
    <t>AW00023968</t>
  </si>
  <si>
    <t>0iKkTaxp6ky/DFwprjQSVQ==</t>
  </si>
  <si>
    <t>474925f4-3872-4eb8-b482-f52c89db29a18039</t>
  </si>
  <si>
    <t>AW00024100</t>
  </si>
  <si>
    <t>XSrpy/vfn0SgDh6Ye+/y2g==</t>
  </si>
  <si>
    <t>474925f4-3872-4eb8-b482-f52c89db29a18040</t>
  </si>
  <si>
    <t>AW00024568</t>
  </si>
  <si>
    <t>W2950PbW0UaSFc5kqlj/jA==</t>
  </si>
  <si>
    <t>474925f4-3872-4eb8-b482-f52c89db29a18041</t>
  </si>
  <si>
    <t>AW00024869</t>
  </si>
  <si>
    <t>dIX2u4MDV0GPwsPcFCTyjQ==</t>
  </si>
  <si>
    <t>474925f4-3872-4eb8-b482-f52c89db29a18042</t>
  </si>
  <si>
    <t>AW00025141</t>
  </si>
  <si>
    <t>N/CKP08u+kee/dz/v8GNNw==</t>
  </si>
  <si>
    <t>474925f4-3872-4eb8-b482-f52c89db29a18043</t>
  </si>
  <si>
    <t>AW00025489</t>
  </si>
  <si>
    <t>vY+vVjalgk2LBx+4b5nAbg==</t>
  </si>
  <si>
    <t>474925f4-3872-4eb8-b482-f52c89db29a18044</t>
  </si>
  <si>
    <t>AW00025544</t>
  </si>
  <si>
    <t>49akkN3/Qk+nyvV1FPWwuA==</t>
  </si>
  <si>
    <t>474925f4-3872-4eb8-b482-f52c89db29a18045</t>
  </si>
  <si>
    <t>AW00025631</t>
  </si>
  <si>
    <t>70oysSbLxkOC2J5dNYFXnw==</t>
  </si>
  <si>
    <t>474925f4-3872-4eb8-b482-f52c89db29a18046</t>
  </si>
  <si>
    <t>AW00025642</t>
  </si>
  <si>
    <t>lT8691S2JE60m8xSqBxBHw==</t>
  </si>
  <si>
    <t>474925f4-3872-4eb8-b482-f52c89db29a18047</t>
  </si>
  <si>
    <t>AW00025805</t>
  </si>
  <si>
    <t>7qh0Fq62lEKxLzN09PiYLQ==</t>
  </si>
  <si>
    <t>474925f4-3872-4eb8-b482-f52c89db29a18048</t>
  </si>
  <si>
    <t>AW00028365</t>
  </si>
  <si>
    <t>Ox+gWUl+7kGC/zzbTcGgXA==</t>
  </si>
  <si>
    <t>474925f4-3872-4eb8-b482-f52c89db29a18049</t>
  </si>
  <si>
    <t>AW00028367</t>
  </si>
  <si>
    <t>L3ebg7/y+0uoofO7WUqwpw==</t>
  </si>
  <si>
    <t>474925f4-3872-4eb8-b482-f52c89db29a18050</t>
  </si>
  <si>
    <t>AW00028386</t>
  </si>
  <si>
    <t>N91YHk9lSEiC3soH3XFlqg==</t>
  </si>
  <si>
    <t>474925f4-3872-4eb8-b482-f52c89db29a18051</t>
  </si>
  <si>
    <t>AW00011333</t>
  </si>
  <si>
    <t>jKULs1fC5UWMidKq9AA3Ww==</t>
  </si>
  <si>
    <t>474925f4-3872-4eb8-b482-f52c89db29a18052</t>
  </si>
  <si>
    <t>AW00011548</t>
  </si>
  <si>
    <t>JQjTpj49uk+USIgSFwO/Dw==</t>
  </si>
  <si>
    <t>474925f4-3872-4eb8-b482-f52c89db29a18053</t>
  </si>
  <si>
    <t>AW00011560</t>
  </si>
  <si>
    <t>kuh+8B3sukaYiXnAx9fqcw==</t>
  </si>
  <si>
    <t>474925f4-3872-4eb8-b482-f52c89db29a18054</t>
  </si>
  <si>
    <t>AW00012317</t>
  </si>
  <si>
    <t>dVWZhxYgHUK1a4i4Qe+njw==</t>
  </si>
  <si>
    <t>474925f4-3872-4eb8-b482-f52c89db29a18055</t>
  </si>
  <si>
    <t>AW00012459</t>
  </si>
  <si>
    <t>93oPC4TR1EqIbpd+dgNqhw==</t>
  </si>
  <si>
    <t>474925f4-3872-4eb8-b482-f52c89db29a18056</t>
  </si>
  <si>
    <t>AW00012554</t>
  </si>
  <si>
    <t>0rDu3kOsVUmg/ssC8A82KA==</t>
  </si>
  <si>
    <t>474925f4-3872-4eb8-b482-f52c89db29a18057</t>
  </si>
  <si>
    <t>AW00012873</t>
  </si>
  <si>
    <t>g96sjh1c5ku5Wzd4cUs3SA==</t>
  </si>
  <si>
    <t>474925f4-3872-4eb8-b482-f52c89db29a18058</t>
  </si>
  <si>
    <t>AW00013516</t>
  </si>
  <si>
    <t>yKP6XbQ2VkqOYzmEmiZ3Kg==</t>
  </si>
  <si>
    <t>474925f4-3872-4eb8-b482-f52c89db29a18059</t>
  </si>
  <si>
    <t>AW00013554</t>
  </si>
  <si>
    <t>7afolf4W2ES11ELqjPcPcg==</t>
  </si>
  <si>
    <t>474925f4-3872-4eb8-b482-f52c89db29a18060</t>
  </si>
  <si>
    <t>AW00013680</t>
  </si>
  <si>
    <t>1P84jqkkrkys5jS3UxKTeA==</t>
  </si>
  <si>
    <t>474925f4-3872-4eb8-b482-f52c89db29a18061</t>
  </si>
  <si>
    <t>AW00014525</t>
  </si>
  <si>
    <t>qaneJZIRMUKDS+7woxzFbg==</t>
  </si>
  <si>
    <t>474925f4-3872-4eb8-b482-f52c89db29a18062</t>
  </si>
  <si>
    <t>AW00014812</t>
  </si>
  <si>
    <t>hxW8ZHt1CUGHdS8EUiCcQw==</t>
  </si>
  <si>
    <t>474925f4-3872-4eb8-b482-f52c89db29a18063</t>
  </si>
  <si>
    <t>AW00014963</t>
  </si>
  <si>
    <t>ZRxMKzc0AkSylW2eK/1LYw==</t>
  </si>
  <si>
    <t>474925f4-3872-4eb8-b482-f52c89db29a18064</t>
  </si>
  <si>
    <t>AW00014984</t>
  </si>
  <si>
    <t>JPKRd2DSuk2C2XuzwNMohA==</t>
  </si>
  <si>
    <t>474925f4-3872-4eb8-b482-f52c89db29a18065</t>
  </si>
  <si>
    <t>AW00014986</t>
  </si>
  <si>
    <t>mvx/IrYUUUSxcMPJVsj7vA==</t>
  </si>
  <si>
    <t>474925f4-3872-4eb8-b482-f52c89db29a18066</t>
  </si>
  <si>
    <t>AW00015615</t>
  </si>
  <si>
    <t>RQuOdqAuWkmfb8OZexsnBQ==</t>
  </si>
  <si>
    <t>474925f4-3872-4eb8-b482-f52c89db29a18067</t>
  </si>
  <si>
    <t>AW00016444</t>
  </si>
  <si>
    <t>bLDldkDU7UuONOB99uh7cw==</t>
  </si>
  <si>
    <t>474925f4-3872-4eb8-b482-f52c89db29a18068</t>
  </si>
  <si>
    <t>AW00016594</t>
  </si>
  <si>
    <t>UNeLKGnxM0CSxtv2dQi8aQ==</t>
  </si>
  <si>
    <t>474925f4-3872-4eb8-b482-f52c89db29a18069</t>
  </si>
  <si>
    <t>AW00017977</t>
  </si>
  <si>
    <t>zKG7m4US/0SdwDKt4Ynegg==</t>
  </si>
  <si>
    <t>474925f4-3872-4eb8-b482-f52c89db29a18070</t>
  </si>
  <si>
    <t>AW00020133</t>
  </si>
  <si>
    <t>rkftLG1JTEKlRT/AfGeinA==</t>
  </si>
  <si>
    <t>474925f4-3872-4eb8-b482-f52c89db29a18071</t>
  </si>
  <si>
    <t>AW00020807</t>
  </si>
  <si>
    <t>4BjEMVfUDUqD87gWuAlUIw==</t>
  </si>
  <si>
    <t>474925f4-3872-4eb8-b482-f52c89db29a18072</t>
  </si>
  <si>
    <t>AW00021083</t>
  </si>
  <si>
    <t>RzJcKv5aQ0WuRXRZm00DQA==</t>
  </si>
  <si>
    <t>474925f4-3872-4eb8-b482-f52c89db29a18073</t>
  </si>
  <si>
    <t>AW00021517</t>
  </si>
  <si>
    <t>8mzHlrGNvkK0OVt8yOcs+Q==</t>
  </si>
  <si>
    <t>474925f4-3872-4eb8-b482-f52c89db29a18074</t>
  </si>
  <si>
    <t>AW00022313</t>
  </si>
  <si>
    <t>KRSeKPOW6kSyVIMZXahB/A==</t>
  </si>
  <si>
    <t>474925f4-3872-4eb8-b482-f52c89db29a18075</t>
  </si>
  <si>
    <t>AW00022520</t>
  </si>
  <si>
    <t>o8OAP4rBuEGmFad7jSF44A==</t>
  </si>
  <si>
    <t>474925f4-3872-4eb8-b482-f52c89db29a18076</t>
  </si>
  <si>
    <t>AW00022596</t>
  </si>
  <si>
    <t>Vaek0kjcqEmARXg5wMUhtg==</t>
  </si>
  <si>
    <t>474925f4-3872-4eb8-b482-f52c89db29a18077</t>
  </si>
  <si>
    <t>AW00022604</t>
  </si>
  <si>
    <t>2zH87qHBAEeIXpZOYDlfAQ==</t>
  </si>
  <si>
    <t>474925f4-3872-4eb8-b482-f52c89db29a18078</t>
  </si>
  <si>
    <t>AW00022811</t>
  </si>
  <si>
    <t>xofsUAZns0OfVldxhQd/2w==</t>
  </si>
  <si>
    <t>474925f4-3872-4eb8-b482-f52c89db29a18079</t>
  </si>
  <si>
    <t>AW00023614</t>
  </si>
  <si>
    <t>6nkvbe0aEki7mN7c2gH5LA==</t>
  </si>
  <si>
    <t>474925f4-3872-4eb8-b482-f52c89db29a18080</t>
  </si>
  <si>
    <t>AW00023987</t>
  </si>
  <si>
    <t>QN4VuUgfqUK8/EFTNJqksw==</t>
  </si>
  <si>
    <t>474925f4-3872-4eb8-b482-f52c89db29a18081</t>
  </si>
  <si>
    <t>AW00025616</t>
  </si>
  <si>
    <t>ATNUEyyjakarmQzNkBIfvA==</t>
  </si>
  <si>
    <t>474925f4-3872-4eb8-b482-f52c89db29a18082</t>
  </si>
  <si>
    <t>AW00026398</t>
  </si>
  <si>
    <t>83peZWG2IUKYBQfj7Bq1hA==</t>
  </si>
  <si>
    <t>474925f4-3872-4eb8-b482-f52c89db29a18083</t>
  </si>
  <si>
    <t>AW00026888</t>
  </si>
  <si>
    <t>fNJREscsGkmfkjf8LyEsbg==</t>
  </si>
  <si>
    <t>474925f4-3872-4eb8-b482-f52c89db29a18084</t>
  </si>
  <si>
    <t>AW00026949</t>
  </si>
  <si>
    <t>8a2q/QW6EUu1I4hzd4kdeg==</t>
  </si>
  <si>
    <t>474925f4-3872-4eb8-b482-f52c89db29a18085</t>
  </si>
  <si>
    <t>AW00029368</t>
  </si>
  <si>
    <t>REgAHkh6pEeaIVcylt7bWQ==</t>
  </si>
  <si>
    <t>474925f4-3872-4eb8-b482-f52c89db29a18086</t>
  </si>
  <si>
    <t>AW00011475</t>
  </si>
  <si>
    <t>IHjUC7ALIEG/pUVNcSilEA==</t>
  </si>
  <si>
    <t>474925f4-3872-4eb8-b482-f52c89db29a18087</t>
  </si>
  <si>
    <t>AW00013675</t>
  </si>
  <si>
    <t>pG4aX0Jfl0uA6mLbDP8Q/Q==</t>
  </si>
  <si>
    <t>474925f4-3872-4eb8-b482-f52c89db29a18088</t>
  </si>
  <si>
    <t>AW00015046</t>
  </si>
  <si>
    <t>54iVk2lB+0CA7LNfpHd6Kw==</t>
  </si>
  <si>
    <t>474925f4-3872-4eb8-b482-f52c89db29a18089</t>
  </si>
  <si>
    <t>AW00015089</t>
  </si>
  <si>
    <t>RqL+Fvpkck2jeGh2c4ANnQ==</t>
  </si>
  <si>
    <t>474925f4-3872-4eb8-b482-f52c89db29a18090</t>
  </si>
  <si>
    <t>AW00015612</t>
  </si>
  <si>
    <t>P3giYMcERE24weX114pM7A==</t>
  </si>
  <si>
    <t>474925f4-3872-4eb8-b482-f52c89db29a18091</t>
  </si>
  <si>
    <t>AW00015653</t>
  </si>
  <si>
    <t>67n+y14eYEqN5RgsUdELhQ==</t>
  </si>
  <si>
    <t>474925f4-3872-4eb8-b482-f52c89db29a18092</t>
  </si>
  <si>
    <t>AW00016192</t>
  </si>
  <si>
    <t>HntB2cx1H0GfXaeNWzDAnA==</t>
  </si>
  <si>
    <t>474925f4-3872-4eb8-b482-f52c89db29a18093</t>
  </si>
  <si>
    <t>AW00016829</t>
  </si>
  <si>
    <t>H/JuinDQckuqTmJrbaMdMQ==</t>
  </si>
  <si>
    <t>474925f4-3872-4eb8-b482-f52c89db29a18094</t>
  </si>
  <si>
    <t>AW00017701</t>
  </si>
  <si>
    <t>/tX1s6Lzs0qp1Sh4kXJD7Q==</t>
  </si>
  <si>
    <t>474925f4-3872-4eb8-b482-f52c89db29a18095</t>
  </si>
  <si>
    <t>AW00017813</t>
  </si>
  <si>
    <t>kTUMUzJMV068ybGOEJFahQ==</t>
  </si>
  <si>
    <t>474925f4-3872-4eb8-b482-f52c89db29a18096</t>
  </si>
  <si>
    <t>AW00019498</t>
  </si>
  <si>
    <t>8gUh2SMgCkG1BJTXNB84nQ==</t>
  </si>
  <si>
    <t>474925f4-3872-4eb8-b482-f52c89db29a18097</t>
  </si>
  <si>
    <t>AW00020134</t>
  </si>
  <si>
    <t>AzPqAv63pUmoD4CwJyCSIw==</t>
  </si>
  <si>
    <t>474925f4-3872-4eb8-b482-f52c89db29a18098</t>
  </si>
  <si>
    <t>AW00020800</t>
  </si>
  <si>
    <t>tXyFdp6TwkiNW55bJwoVTA==</t>
  </si>
  <si>
    <t>474925f4-3872-4eb8-b482-f52c89db29a18099</t>
  </si>
  <si>
    <t>AW00020838</t>
  </si>
  <si>
    <t>j6w9NpdexUW5dIGLkZQWug==</t>
  </si>
  <si>
    <t>474925f4-3872-4eb8-b482-f52c89db29a18100</t>
  </si>
  <si>
    <t>AW00020850</t>
  </si>
  <si>
    <t>UAlVWAwVnU28/eu8zeZiGA==</t>
  </si>
  <si>
    <t>474925f4-3872-4eb8-b482-f52c89db29a18101</t>
  </si>
  <si>
    <t>AW00022433</t>
  </si>
  <si>
    <t>1qUeeJqls0alNbXx+ZXhqQ==</t>
  </si>
  <si>
    <t>474925f4-3872-4eb8-b482-f52c89db29a18102</t>
  </si>
  <si>
    <t>AW00022467</t>
  </si>
  <si>
    <t>rk6TCK3PFUGpchlPZAokuw==</t>
  </si>
  <si>
    <t>474925f4-3872-4eb8-b482-f52c89db29a18103</t>
  </si>
  <si>
    <t>AW00022510</t>
  </si>
  <si>
    <t>6ncyikThrk2D763ki0UBag==</t>
  </si>
  <si>
    <t>474925f4-3872-4eb8-b482-f52c89db29a18104</t>
  </si>
  <si>
    <t>AW00023751</t>
  </si>
  <si>
    <t>XHsAU4kAo06HX1g63h1ogg==</t>
  </si>
  <si>
    <t>474925f4-3872-4eb8-b482-f52c89db29a18105</t>
  </si>
  <si>
    <t>AW00024051</t>
  </si>
  <si>
    <t>w1YnVW7fzEqzKViHdQCT8A==</t>
  </si>
  <si>
    <t>474925f4-3872-4eb8-b482-f52c89db29a18106</t>
  </si>
  <si>
    <t>AW00024213</t>
  </si>
  <si>
    <t>wsoquA7YL0Ss2nr3WPs4ow==</t>
  </si>
  <si>
    <t>474925f4-3872-4eb8-b482-f52c89db29a18107</t>
  </si>
  <si>
    <t>AW00024689</t>
  </si>
  <si>
    <t>Qd+IQO2GdUeWEbTHMtExYg==</t>
  </si>
  <si>
    <t>474925f4-3872-4eb8-b482-f52c89db29a18108</t>
  </si>
  <si>
    <t>AW00027842</t>
  </si>
  <si>
    <t>VxG/t6G4yUCzt1ja22V5JA==</t>
  </si>
  <si>
    <t>474925f4-3872-4eb8-b482-f52c89db29a18109</t>
  </si>
  <si>
    <t>AW00027907</t>
  </si>
  <si>
    <t>hX6ObXr5tEqwCpsUsNATZw==</t>
  </si>
  <si>
    <t>474925f4-3872-4eb8-b482-f52c89db29a18110</t>
  </si>
  <si>
    <t>AW00028437</t>
  </si>
  <si>
    <t>OTatJF2IAUyk5EUbVjJlig==</t>
  </si>
  <si>
    <t>474925f4-3872-4eb8-b482-f52c89db29a18111</t>
  </si>
  <si>
    <t>AW00029386</t>
  </si>
  <si>
    <t>A2oUhhJ05UOqpBTsiOn5+w==</t>
  </si>
  <si>
    <t>474925f4-3872-4eb8-b482-f52c89db29a18112</t>
  </si>
  <si>
    <t>AW00029411</t>
  </si>
  <si>
    <t>Dhgq8tG9vUaJsHDODZeTZw==</t>
  </si>
  <si>
    <t>474925f4-3872-4eb8-b482-f52c89db29a18113</t>
  </si>
  <si>
    <t>AW00011343</t>
  </si>
  <si>
    <t>KwNavdqpZ0S/nFL3KFW/jw==</t>
  </si>
  <si>
    <t>474925f4-3872-4eb8-b482-f52c89db29a18114</t>
  </si>
  <si>
    <t>AW00011596</t>
  </si>
  <si>
    <t>36wckOAsG0SQiVO9W+GLjA==</t>
  </si>
  <si>
    <t>474925f4-3872-4eb8-b482-f52c89db29a18115</t>
  </si>
  <si>
    <t>AW00012486</t>
  </si>
  <si>
    <t>rBhH/z45LUaHDwu0yIwCtQ==</t>
  </si>
  <si>
    <t>474925f4-3872-4eb8-b482-f52c89db29a18116</t>
  </si>
  <si>
    <t>AW00012803</t>
  </si>
  <si>
    <t>kkN/IbtnQEClD1WRecd4Og==</t>
  </si>
  <si>
    <t>474925f4-3872-4eb8-b482-f52c89db29a18117</t>
  </si>
  <si>
    <t>AW00013809</t>
  </si>
  <si>
    <t>SSyuVw7WGESEFntwp40pLw==</t>
  </si>
  <si>
    <t>474925f4-3872-4eb8-b482-f52c89db29a18118</t>
  </si>
  <si>
    <t>AW00014552</t>
  </si>
  <si>
    <t>9ljBMrtN40K+qlAU2mixwA==</t>
  </si>
  <si>
    <t>474925f4-3872-4eb8-b482-f52c89db29a18119</t>
  </si>
  <si>
    <t>AW00014991</t>
  </si>
  <si>
    <t>+bbUNW5SEEOIy387gZzsgw==</t>
  </si>
  <si>
    <t>474925f4-3872-4eb8-b482-f52c89db29a18120</t>
  </si>
  <si>
    <t>AW00015632</t>
  </si>
  <si>
    <t>o3dlTmGeU0aiiw7vSIy6yg==</t>
  </si>
  <si>
    <t>474925f4-3872-4eb8-b482-f52c89db29a18121</t>
  </si>
  <si>
    <t>AW00015686</t>
  </si>
  <si>
    <t>NCeLPWKs/0SqtV65jxKNNA==</t>
  </si>
  <si>
    <t>474925f4-3872-4eb8-b482-f52c89db29a18122</t>
  </si>
  <si>
    <t>AW00016417</t>
  </si>
  <si>
    <t>R1CVg3du5EetY2wXVSSbAw==</t>
  </si>
  <si>
    <t>474925f4-3872-4eb8-b482-f52c89db29a18123</t>
  </si>
  <si>
    <t>AW00016593</t>
  </si>
  <si>
    <t>Ub0M6PZYKEWeapUnkIOJoQ==</t>
  </si>
  <si>
    <t>474925f4-3872-4eb8-b482-f52c89db29a18124</t>
  </si>
  <si>
    <t>AW00017838</t>
  </si>
  <si>
    <t>IH9d572U90GlJMDwj2zGWA==</t>
  </si>
  <si>
    <t>474925f4-3872-4eb8-b482-f52c89db29a18125</t>
  </si>
  <si>
    <t>AW00019262</t>
  </si>
  <si>
    <t>JEAdwZu4xUCser5Tww6TGQ==</t>
  </si>
  <si>
    <t>474925f4-3872-4eb8-b482-f52c89db29a18126</t>
  </si>
  <si>
    <t>AW00019312</t>
  </si>
  <si>
    <t>nIaB9SkfE0C8AlxO+1xktQ==</t>
  </si>
  <si>
    <t>474925f4-3872-4eb8-b482-f52c89db29a18127</t>
  </si>
  <si>
    <t>AW00019467</t>
  </si>
  <si>
    <t>gtXN5oblw0mMUo7oRQ3PsA==</t>
  </si>
  <si>
    <t>474925f4-3872-4eb8-b482-f52c89db29a18128</t>
  </si>
  <si>
    <t>AW00020164</t>
  </si>
  <si>
    <t>wbUxyG3JnkekFgUl9yObWg==</t>
  </si>
  <si>
    <t>474925f4-3872-4eb8-b482-f52c89db29a18129</t>
  </si>
  <si>
    <t>AW00021012</t>
  </si>
  <si>
    <t>dSyJqMPRDUiKYERAX754gA==</t>
  </si>
  <si>
    <t>474925f4-3872-4eb8-b482-f52c89db29a18130</t>
  </si>
  <si>
    <t>AW00021740</t>
  </si>
  <si>
    <t>ICtdJQ/4OE2yCdDQElOl9g==</t>
  </si>
  <si>
    <t>474925f4-3872-4eb8-b482-f52c89db29a18131</t>
  </si>
  <si>
    <t>AW00021841</t>
  </si>
  <si>
    <t>PPzfX2YuPk2hKbO/6o+LDQ==</t>
  </si>
  <si>
    <t>474925f4-3872-4eb8-b482-f52c89db29a18132</t>
  </si>
  <si>
    <t>AW00021870</t>
  </si>
  <si>
    <t>PT8Z2OrDckSeKzaKOgOI3w==</t>
  </si>
  <si>
    <t>474925f4-3872-4eb8-b482-f52c89db29a18133</t>
  </si>
  <si>
    <t>AW00022695</t>
  </si>
  <si>
    <t>FLbGR0C4kkCTBYfCBy1lcQ==</t>
  </si>
  <si>
    <t>474925f4-3872-4eb8-b482-f52c89db29a18134</t>
  </si>
  <si>
    <t>AW00023232</t>
  </si>
  <si>
    <t>ruCATaWx+U6esAHZjFRb+A==</t>
  </si>
  <si>
    <t>474925f4-3872-4eb8-b482-f52c89db29a18135</t>
  </si>
  <si>
    <t>AW00023606</t>
  </si>
  <si>
    <t>Oz2n77JPOUSIS53YzT28aA==</t>
  </si>
  <si>
    <t>474925f4-3872-4eb8-b482-f52c89db29a18136</t>
  </si>
  <si>
    <t>AW00024044</t>
  </si>
  <si>
    <t>+gW1YnGxFUaMMKOSSSlZvw==</t>
  </si>
  <si>
    <t>474925f4-3872-4eb8-b482-f52c89db29a18137</t>
  </si>
  <si>
    <t>AW00024712</t>
  </si>
  <si>
    <t>GjSvXZnnIU29YDsSkHAUfQ==</t>
  </si>
  <si>
    <t>474925f4-3872-4eb8-b482-f52c89db29a18138</t>
  </si>
  <si>
    <t>AW00025488</t>
  </si>
  <si>
    <t>qr9tA1UxrEKBZEXgeXZrXA==</t>
  </si>
  <si>
    <t>474925f4-3872-4eb8-b482-f52c89db29a18139</t>
  </si>
  <si>
    <t>AW00026942</t>
  </si>
  <si>
    <t>Cjwa6fdKqk2aFQjS1iy+tQ==</t>
  </si>
  <si>
    <t>474925f4-3872-4eb8-b482-f52c89db29a18140</t>
  </si>
  <si>
    <t>AW00026944</t>
  </si>
  <si>
    <t>rhVt5IPUl06rnKrbXCYInQ==</t>
  </si>
  <si>
    <t>474925f4-3872-4eb8-b482-f52c89db29a18141</t>
  </si>
  <si>
    <t>AW00027788</t>
  </si>
  <si>
    <t>FTHXqUghS0SKZLhcS1Xl/w==</t>
  </si>
  <si>
    <t>474925f4-3872-4eb8-b482-f52c89db29a18142</t>
  </si>
  <si>
    <t>AW00028408</t>
  </si>
  <si>
    <t>qUDNdelzoEmBs4q/GVmPwQ==</t>
  </si>
  <si>
    <t>474925f4-3872-4eb8-b482-f52c89db29a18143</t>
  </si>
  <si>
    <t>AW00011400</t>
  </si>
  <si>
    <t>5s1eM1+Y60uJggAW5Z9sXw==</t>
  </si>
  <si>
    <t>474925f4-3872-4eb8-b482-f52c89db29a18144</t>
  </si>
  <si>
    <t>AW00011422</t>
  </si>
  <si>
    <t>kL+n/FO9cU+lTxTyv5RCpg==</t>
  </si>
  <si>
    <t>474925f4-3872-4eb8-b482-f52c89db29a18145</t>
  </si>
  <si>
    <t>AW00011496</t>
  </si>
  <si>
    <t>sYbfqE5B8kOmMh128zpjig==</t>
  </si>
  <si>
    <t>474925f4-3872-4eb8-b482-f52c89db29a18146</t>
  </si>
  <si>
    <t>AW00012282</t>
  </si>
  <si>
    <t>kj+CjiF+e0W1rElEpmTTiw==</t>
  </si>
  <si>
    <t>474925f4-3872-4eb8-b482-f52c89db29a18147</t>
  </si>
  <si>
    <t>AW00012746</t>
  </si>
  <si>
    <t>YEe3tpykW0iq4aGuxSc9eg==</t>
  </si>
  <si>
    <t>474925f4-3872-4eb8-b482-f52c89db29a18148</t>
  </si>
  <si>
    <t>AW00013561</t>
  </si>
  <si>
    <t>p6Osgz6Jnke5NJJvJC2aow==</t>
  </si>
  <si>
    <t>474925f4-3872-4eb8-b482-f52c89db29a18149</t>
  </si>
  <si>
    <t>AW00013602</t>
  </si>
  <si>
    <t>43N8x9KJlkSuw3YfGxgL/A==</t>
  </si>
  <si>
    <t>474925f4-3872-4eb8-b482-f52c89db29a18150</t>
  </si>
  <si>
    <t>AW00014183</t>
  </si>
  <si>
    <t>V2xXZCm4DEuONofFuVJ1iw==</t>
  </si>
  <si>
    <t>474925f4-3872-4eb8-b482-f52c89db29a18151</t>
  </si>
  <si>
    <t>AW00014697</t>
  </si>
  <si>
    <t>Jz+PbNT8Vk67TfweDJFNig==</t>
  </si>
  <si>
    <t>474925f4-3872-4eb8-b482-f52c89db29a18152</t>
  </si>
  <si>
    <t>AW00014816</t>
  </si>
  <si>
    <t>OoDkA2rALk+FiJucukIKEA==</t>
  </si>
  <si>
    <t>474925f4-3872-4eb8-b482-f52c89db29a18153</t>
  </si>
  <si>
    <t>AW00014988</t>
  </si>
  <si>
    <t>S8OUql8G806VYuTAp3l09A==</t>
  </si>
  <si>
    <t>474925f4-3872-4eb8-b482-f52c89db29a18154</t>
  </si>
  <si>
    <t>AW00015119</t>
  </si>
  <si>
    <t>zXSK9KVQDUedmLnYZi127w==</t>
  </si>
  <si>
    <t>474925f4-3872-4eb8-b482-f52c89db29a18155</t>
  </si>
  <si>
    <t>AW00015614</t>
  </si>
  <si>
    <t>guPIMyB/e0KV8OpmNeZ8pg==</t>
  </si>
  <si>
    <t>474925f4-3872-4eb8-b482-f52c89db29a18156</t>
  </si>
  <si>
    <t>AW00015634</t>
  </si>
  <si>
    <t>UtI9iH6TjkCe2Emd/rteFg==</t>
  </si>
  <si>
    <t>474925f4-3872-4eb8-b482-f52c89db29a18157</t>
  </si>
  <si>
    <t>AW00015652</t>
  </si>
  <si>
    <t>rksbdqrSdkSMEi2nm1y1qA==</t>
  </si>
  <si>
    <t>474925f4-3872-4eb8-b482-f52c89db29a18158</t>
  </si>
  <si>
    <t>AW00015657</t>
  </si>
  <si>
    <t>ARy9EOJ8+EuhPjcgZ/4zMA==</t>
  </si>
  <si>
    <t>474925f4-3872-4eb8-b482-f52c89db29a18159</t>
  </si>
  <si>
    <t>AW00015691</t>
  </si>
  <si>
    <t>wnr9X92BtEq6wEK9M2845g==</t>
  </si>
  <si>
    <t>474925f4-3872-4eb8-b482-f52c89db29a18160</t>
  </si>
  <si>
    <t>AW00016542</t>
  </si>
  <si>
    <t>hkssuo53tUaahkbhDMtQiA==</t>
  </si>
  <si>
    <t>474925f4-3872-4eb8-b482-f52c89db29a18161</t>
  </si>
  <si>
    <t>AW00017204</t>
  </si>
  <si>
    <t>Ut+HyvRzlk2b6DfkahDlOg==</t>
  </si>
  <si>
    <t>474925f4-3872-4eb8-b482-f52c89db29a18162</t>
  </si>
  <si>
    <t>AW00017855</t>
  </si>
  <si>
    <t>K/53hHMFgE+wygNnmSsGBw==</t>
  </si>
  <si>
    <t>474925f4-3872-4eb8-b482-f52c89db29a18163</t>
  </si>
  <si>
    <t>AW00017981</t>
  </si>
  <si>
    <t>iQbkBQlJ3kyDcQHMAFBK8Q==</t>
  </si>
  <si>
    <t>474925f4-3872-4eb8-b482-f52c89db29a18164</t>
  </si>
  <si>
    <t>AW00019175</t>
  </si>
  <si>
    <t>gZw6CMiZ4E+kuITSASsRXw==</t>
  </si>
  <si>
    <t>474925f4-3872-4eb8-b482-f52c89db29a18165</t>
  </si>
  <si>
    <t>AW00019308</t>
  </si>
  <si>
    <t>h+wGcCZ9ZEWmdT7VdvndDA==</t>
  </si>
  <si>
    <t>474925f4-3872-4eb8-b482-f52c89db29a18166</t>
  </si>
  <si>
    <t>AW00019430</t>
  </si>
  <si>
    <t>wMh5/h7tLUm7rXod4ZlSBA==</t>
  </si>
  <si>
    <t>474925f4-3872-4eb8-b482-f52c89db29a18167</t>
  </si>
  <si>
    <t>AW00020149</t>
  </si>
  <si>
    <t>3GTXFg5XgEa2Kh3QF0A+8Q==</t>
  </si>
  <si>
    <t>474925f4-3872-4eb8-b482-f52c89db29a18168</t>
  </si>
  <si>
    <t>AW00020832</t>
  </si>
  <si>
    <t>9Ck4QzqS00GR5rsYmWC6MA==</t>
  </si>
  <si>
    <t>474925f4-3872-4eb8-b482-f52c89db29a18169</t>
  </si>
  <si>
    <t>AW00020938</t>
  </si>
  <si>
    <t>r2df2199wkOqrxpzyv+MUw==</t>
  </si>
  <si>
    <t>474925f4-3872-4eb8-b482-f52c89db29a18170</t>
  </si>
  <si>
    <t>AW00021508</t>
  </si>
  <si>
    <t>Xbugm2vV10aavwQ+uighhA==</t>
  </si>
  <si>
    <t>474925f4-3872-4eb8-b482-f52c89db29a18171</t>
  </si>
  <si>
    <t>AW00024566</t>
  </si>
  <si>
    <t>yFNk3gwG5EW8jkBv0cxwzw==</t>
  </si>
  <si>
    <t>474925f4-3872-4eb8-b482-f52c89db29a18172</t>
  </si>
  <si>
    <t>AW00024569</t>
  </si>
  <si>
    <t>OyCFkcoSfkWj3YOWE7WDSw==</t>
  </si>
  <si>
    <t>474925f4-3872-4eb8-b482-f52c89db29a18173</t>
  </si>
  <si>
    <t>AW00025298</t>
  </si>
  <si>
    <t>gC4Fyj7EzU2u99zF+tXkTw==</t>
  </si>
  <si>
    <t>474925f4-3872-4eb8-b482-f52c89db29a18174</t>
  </si>
  <si>
    <t>AW00025676</t>
  </si>
  <si>
    <t>Re2pMjNSA0e/PEbWor5EXg==</t>
  </si>
  <si>
    <t>474925f4-3872-4eb8-b482-f52c89db29a18175</t>
  </si>
  <si>
    <t>AW00025796</t>
  </si>
  <si>
    <t>wPIjxTyAtE2kd2HMN+twKA==</t>
  </si>
  <si>
    <t>474925f4-3872-4eb8-b482-f52c89db29a18176</t>
  </si>
  <si>
    <t>AW00026820</t>
  </si>
  <si>
    <t>TGAa184hKEuXt6QSXmX5hg==</t>
  </si>
  <si>
    <t>474925f4-3872-4eb8-b482-f52c89db29a18177</t>
  </si>
  <si>
    <t>AW00026999</t>
  </si>
  <si>
    <t>7Y/cXm+NHUOq5zL4gAuspg==</t>
  </si>
  <si>
    <t>474925f4-3872-4eb8-b482-f52c89db29a18178</t>
  </si>
  <si>
    <t>AW00027789</t>
  </si>
  <si>
    <t>xUl5lfjz2UOlSxFAnnlNvg==</t>
  </si>
  <si>
    <t>474925f4-3872-4eb8-b482-f52c89db29a18179</t>
  </si>
  <si>
    <t>AW00028878</t>
  </si>
  <si>
    <t>eAR8sDxn4UqGLvgpf8j1eQ==</t>
  </si>
  <si>
    <t>474925f4-3872-4eb8-b482-f52c89db29a18180</t>
  </si>
  <si>
    <t>AW00028884</t>
  </si>
  <si>
    <t>d1zVpFy/Uke01/2jyMkDxw==</t>
  </si>
  <si>
    <t>474925f4-3872-4eb8-b482-f52c89db29a18181</t>
  </si>
  <si>
    <t>AW00011575</t>
  </si>
  <si>
    <t>VDPUpjqll0ug9To7iPl99g==</t>
  </si>
  <si>
    <t>474925f4-3872-4eb8-b482-f52c89db29a18182</t>
  </si>
  <si>
    <t>AW00012210</t>
  </si>
  <si>
    <t>SdRdovkz3k6nz7b5T2u0TA==</t>
  </si>
  <si>
    <t>474925f4-3872-4eb8-b482-f52c89db29a18183</t>
  </si>
  <si>
    <t>AW00012262</t>
  </si>
  <si>
    <t>VxQOHiQ6UEa8CA8Vl0lq4A==</t>
  </si>
  <si>
    <t>474925f4-3872-4eb8-b482-f52c89db29a18184</t>
  </si>
  <si>
    <t>AW00012601</t>
  </si>
  <si>
    <t>HoUvV7dMfkCI+q+e+AjiKg==</t>
  </si>
  <si>
    <t>474925f4-3872-4eb8-b482-f52c89db29a18185</t>
  </si>
  <si>
    <t>AW00013262</t>
  </si>
  <si>
    <t>Jic1Ry8an0u56Ah/2RU/Mg==</t>
  </si>
  <si>
    <t>474925f4-3872-4eb8-b482-f52c89db29a18186</t>
  </si>
  <si>
    <t>AW00013535</t>
  </si>
  <si>
    <t>t5jheKtNPE2PllXIwCwEig==</t>
  </si>
  <si>
    <t>474925f4-3872-4eb8-b482-f52c89db29a18187</t>
  </si>
  <si>
    <t>AW00013539</t>
  </si>
  <si>
    <t>TQZOaEjrO02Y8TAerUERdA==</t>
  </si>
  <si>
    <t>474925f4-3872-4eb8-b482-f52c89db29a18188</t>
  </si>
  <si>
    <t>AW00013692</t>
  </si>
  <si>
    <t>TGUCGWQBJ02Ykw+jDjMw7Q==</t>
  </si>
  <si>
    <t>474925f4-3872-4eb8-b482-f52c89db29a18189</t>
  </si>
  <si>
    <t>AW00016445</t>
  </si>
  <si>
    <t>vXSDsMXU8kC4BGeKOJpYNQ==</t>
  </si>
  <si>
    <t>474925f4-3872-4eb8-b482-f52c89db29a18190</t>
  </si>
  <si>
    <t>AW00016467</t>
  </si>
  <si>
    <t>/ef/JPnkiUat7Arb4U6Fdw==</t>
  </si>
  <si>
    <t>474925f4-3872-4eb8-b482-f52c89db29a18191</t>
  </si>
  <si>
    <t>AW00016574</t>
  </si>
  <si>
    <t>WxcRLAqh2Ea0orpsY2hMTQ==</t>
  </si>
  <si>
    <t>474925f4-3872-4eb8-b482-f52c89db29a18192</t>
  </si>
  <si>
    <t>AW00016590</t>
  </si>
  <si>
    <t>ImfVGNhxNUGI20Q8MNmqRw==</t>
  </si>
  <si>
    <t>474925f4-3872-4eb8-b482-f52c89db29a18193</t>
  </si>
  <si>
    <t>AW00017903</t>
  </si>
  <si>
    <t>g7a+3K+yVk68UMepPcsuDA==</t>
  </si>
  <si>
    <t>474925f4-3872-4eb8-b482-f52c89db29a18194</t>
  </si>
  <si>
    <t>AW00018042</t>
  </si>
  <si>
    <t>+RWT7g1I2kefHtjywPevIQ==</t>
  </si>
  <si>
    <t>474925f4-3872-4eb8-b482-f52c89db29a18195</t>
  </si>
  <si>
    <t>AW00018165</t>
  </si>
  <si>
    <t>nnjijxtD6UmB0rMaLLRdGg==</t>
  </si>
  <si>
    <t>474925f4-3872-4eb8-b482-f52c89db29a18196</t>
  </si>
  <si>
    <t>AW00019307</t>
  </si>
  <si>
    <t>mbFATGkcUkWgPiSOn136AA==</t>
  </si>
  <si>
    <t>474925f4-3872-4eb8-b482-f52c89db29a18197</t>
  </si>
  <si>
    <t>AW00020049</t>
  </si>
  <si>
    <t>bn5yo+Rj3E+2rifUcrXkXQ==</t>
  </si>
  <si>
    <t>474925f4-3872-4eb8-b482-f52c89db29a18198</t>
  </si>
  <si>
    <t>AW00020550</t>
  </si>
  <si>
    <t>PbULfQt2iUavOIe91xdL2w==</t>
  </si>
  <si>
    <t>474925f4-3872-4eb8-b482-f52c89db29a18199</t>
  </si>
  <si>
    <t>AW00020721</t>
  </si>
  <si>
    <t>Lya7hx1pmEW5u86dNFg0eQ==</t>
  </si>
  <si>
    <t>474925f4-3872-4eb8-b482-f52c89db29a18200</t>
  </si>
  <si>
    <t>AW00020839</t>
  </si>
  <si>
    <t>ZqWjmsntE0OUbL8Qa7XzHg==</t>
  </si>
  <si>
    <t>474925f4-3872-4eb8-b482-f52c89db29a18201</t>
  </si>
  <si>
    <t>AW00021545</t>
  </si>
  <si>
    <t>exjwzFa5Xka8WHz2zVNqQA==</t>
  </si>
  <si>
    <t>474925f4-3872-4eb8-b482-f52c89db29a18202</t>
  </si>
  <si>
    <t>AW00022388</t>
  </si>
  <si>
    <t>6XuidfzFVkm+iyibUHHl3Q==</t>
  </si>
  <si>
    <t>474925f4-3872-4eb8-b482-f52c89db29a18203</t>
  </si>
  <si>
    <t>AW00022439</t>
  </si>
  <si>
    <t>yUtXA6m9rEeFsNDJa3kRiQ==</t>
  </si>
  <si>
    <t>474925f4-3872-4eb8-b482-f52c89db29a18204</t>
  </si>
  <si>
    <t>AW00022570</t>
  </si>
  <si>
    <t>+zGqmqRLl026oveAU1KA+w==</t>
  </si>
  <si>
    <t>474925f4-3872-4eb8-b482-f52c89db29a18205</t>
  </si>
  <si>
    <t>AW00023620</t>
  </si>
  <si>
    <t>xRSBbewyaE+b94MP6Ky1hw==</t>
  </si>
  <si>
    <t>474925f4-3872-4eb8-b482-f52c89db29a18206</t>
  </si>
  <si>
    <t>AW00024094</t>
  </si>
  <si>
    <t>QcU5qCeMPEOP5EUybegj1Q==</t>
  </si>
  <si>
    <t>474925f4-3872-4eb8-b482-f52c89db29a18207</t>
  </si>
  <si>
    <t>AW00024151</t>
  </si>
  <si>
    <t>bQbf7ACLOkap2PGKLqtLAw==</t>
  </si>
  <si>
    <t>474925f4-3872-4eb8-b482-f52c89db29a18208</t>
  </si>
  <si>
    <t>AW00024188</t>
  </si>
  <si>
    <t>p7FlQT+hE0y3ttv74KntJw==</t>
  </si>
  <si>
    <t>474925f4-3872-4eb8-b482-f52c89db29a18209</t>
  </si>
  <si>
    <t>AW00024573</t>
  </si>
  <si>
    <t>sGtR4OaKEEKqZbGjykjxWQ==</t>
  </si>
  <si>
    <t>474925f4-3872-4eb8-b482-f52c89db29a18210</t>
  </si>
  <si>
    <t>AW00024720</t>
  </si>
  <si>
    <t>ghksCxkZS0mzC6jDIAPMwg==</t>
  </si>
  <si>
    <t>474925f4-3872-4eb8-b482-f52c89db29a18211</t>
  </si>
  <si>
    <t>AW00025628</t>
  </si>
  <si>
    <t>ZMzUY6rFG0eXJMPyYcGjmA==</t>
  </si>
  <si>
    <t>474925f4-3872-4eb8-b482-f52c89db29a18212</t>
  </si>
  <si>
    <t>AW00025726</t>
  </si>
  <si>
    <t>KwAON8wP8UqTAgqPuRLa9Q==</t>
  </si>
  <si>
    <t>474925f4-3872-4eb8-b482-f52c89db29a18213</t>
  </si>
  <si>
    <t>AW00026849</t>
  </si>
  <si>
    <t>+9YdDFZyf0OADUykJibcZw==</t>
  </si>
  <si>
    <t>474925f4-3872-4eb8-b482-f52c89db29a18214</t>
  </si>
  <si>
    <t>AW00027132</t>
  </si>
  <si>
    <t>BW5UImbFvkaNqYceIRclDA==</t>
  </si>
  <si>
    <t>474925f4-3872-4eb8-b482-f52c89db29a18215</t>
  </si>
  <si>
    <t>AW00011476</t>
  </si>
  <si>
    <t>cvXMQetwdkSnG8HvBZJAQQ==</t>
  </si>
  <si>
    <t>474925f4-3872-4eb8-b482-f52c89db29a18216</t>
  </si>
  <si>
    <t>AW00012503</t>
  </si>
  <si>
    <t>3ENqlZLrvkinU/rR0LoA0g==</t>
  </si>
  <si>
    <t>474925f4-3872-4eb8-b482-f52c89db29a18217</t>
  </si>
  <si>
    <t>AW00012654</t>
  </si>
  <si>
    <t>kVWjcnj4aEm2x5xLQ5BXwQ==</t>
  </si>
  <si>
    <t>474925f4-3872-4eb8-b482-f52c89db29a18218</t>
  </si>
  <si>
    <t>AW00013407</t>
  </si>
  <si>
    <t>j3XKDd9dxkG/M6KymY0Wjg==</t>
  </si>
  <si>
    <t>474925f4-3872-4eb8-b482-f52c89db29a18219</t>
  </si>
  <si>
    <t>AW00013785</t>
  </si>
  <si>
    <t>YQzaUIHuR0uFKcv5P/Fztw==</t>
  </si>
  <si>
    <t>474925f4-3872-4eb8-b482-f52c89db29a18220</t>
  </si>
  <si>
    <t>AW00014702</t>
  </si>
  <si>
    <t>Tplee+tbb0+2b3nudOUvkQ==</t>
  </si>
  <si>
    <t>474925f4-3872-4eb8-b482-f52c89db29a18221</t>
  </si>
  <si>
    <t>AW00014814</t>
  </si>
  <si>
    <t>oRIK1JY9+UKQomNUBz3Fsg==</t>
  </si>
  <si>
    <t>474925f4-3872-4eb8-b482-f52c89db29a18222</t>
  </si>
  <si>
    <t>AW00016282</t>
  </si>
  <si>
    <t>nGZAfMIoskm57BihG+D6hg==</t>
  </si>
  <si>
    <t>474925f4-3872-4eb8-b482-f52c89db29a18223</t>
  </si>
  <si>
    <t>AW00017203</t>
  </si>
  <si>
    <t>gmKtEsJmC0Wa4kWjj9n/wg==</t>
  </si>
  <si>
    <t>474925f4-3872-4eb8-b482-f52c89db29a18224</t>
  </si>
  <si>
    <t>AW00017750</t>
  </si>
  <si>
    <t>L4W1CISGPk6CrNehZYFqYA==</t>
  </si>
  <si>
    <t>474925f4-3872-4eb8-b482-f52c89db29a18225</t>
  </si>
  <si>
    <t>AW00017807</t>
  </si>
  <si>
    <t>6WHoOYGPqUqxiBDh7xeKDg==</t>
  </si>
  <si>
    <t>474925f4-3872-4eb8-b482-f52c89db29a18226</t>
  </si>
  <si>
    <t>AW00017839</t>
  </si>
  <si>
    <t>i/RW5yWiz0SHVaJc4T3deg==</t>
  </si>
  <si>
    <t>474925f4-3872-4eb8-b482-f52c89db29a18227</t>
  </si>
  <si>
    <t>AW00017841</t>
  </si>
  <si>
    <t>a2iBb3hfSUSjex+1+k7etQ==</t>
  </si>
  <si>
    <t>474925f4-3872-4eb8-b482-f52c89db29a18228</t>
  </si>
  <si>
    <t>AW00017966</t>
  </si>
  <si>
    <t>I3RafnH2eUur0XdAzxPUBA==</t>
  </si>
  <si>
    <t>474925f4-3872-4eb8-b482-f52c89db29a18229</t>
  </si>
  <si>
    <t>AW00018186</t>
  </si>
  <si>
    <t>hWTDZlWCKUSqE/Oe9IkAKg==</t>
  </si>
  <si>
    <t>474925f4-3872-4eb8-b482-f52c89db29a18230</t>
  </si>
  <si>
    <t>AW00019054</t>
  </si>
  <si>
    <t>SUCFiiYK0UKft44ss/BnIg==</t>
  </si>
  <si>
    <t>474925f4-3872-4eb8-b482-f52c89db29a18231</t>
  </si>
  <si>
    <t>AW00019192</t>
  </si>
  <si>
    <t>TaDRJ+npzE+zRB054J+HVA==</t>
  </si>
  <si>
    <t>474925f4-3872-4eb8-b482-f52c89db29a18232</t>
  </si>
  <si>
    <t>AW00019510</t>
  </si>
  <si>
    <t>+xLYl5LSwEmbYKffbo5NKg==</t>
  </si>
  <si>
    <t>474925f4-3872-4eb8-b482-f52c89db29a18233</t>
  </si>
  <si>
    <t>AW00019946</t>
  </si>
  <si>
    <t>yRP/Rhp11Emq3dvoZdHKfw==</t>
  </si>
  <si>
    <t>474925f4-3872-4eb8-b482-f52c89db29a18234</t>
  </si>
  <si>
    <t>AW00020931</t>
  </si>
  <si>
    <t>31llETKXJ0+bSpB1WLsjgw==</t>
  </si>
  <si>
    <t>474925f4-3872-4eb8-b482-f52c89db29a18235</t>
  </si>
  <si>
    <t>AW00020943</t>
  </si>
  <si>
    <t>bFnaW7399067aoLHhtqb3w==</t>
  </si>
  <si>
    <t>474925f4-3872-4eb8-b482-f52c89db29a18236</t>
  </si>
  <si>
    <t>AW00021060</t>
  </si>
  <si>
    <t>ZVX7kpEkJEK2RbB68nP2HA==</t>
  </si>
  <si>
    <t>474925f4-3872-4eb8-b482-f52c89db29a18237</t>
  </si>
  <si>
    <t>AW00022304</t>
  </si>
  <si>
    <t>iDxQF6CV/UCajGu1FuEt6Q==</t>
  </si>
  <si>
    <t>474925f4-3872-4eb8-b482-f52c89db29a18238</t>
  </si>
  <si>
    <t>AW00022613</t>
  </si>
  <si>
    <t>SMDSo5ONQEyeTP65zYBUlQ==</t>
  </si>
  <si>
    <t>474925f4-3872-4eb8-b482-f52c89db29a18239</t>
  </si>
  <si>
    <t>AW00022636</t>
  </si>
  <si>
    <t>30Vz5yDY7UC2rdL2zbn3dg==</t>
  </si>
  <si>
    <t>474925f4-3872-4eb8-b482-f52c89db29a18240</t>
  </si>
  <si>
    <t>AW00023639</t>
  </si>
  <si>
    <t>/u57H6Cyh0S3XGxpTfm15g==</t>
  </si>
  <si>
    <t>474925f4-3872-4eb8-b482-f52c89db29a18241</t>
  </si>
  <si>
    <t>AW00024554</t>
  </si>
  <si>
    <t>NnFTegXHbkuTyOjIYtzbNw==</t>
  </si>
  <si>
    <t>474925f4-3872-4eb8-b482-f52c89db29a18242</t>
  </si>
  <si>
    <t>AW00025447</t>
  </si>
  <si>
    <t>X8C2y1i08kmoKyJ/a5fH6g==</t>
  </si>
  <si>
    <t>474925f4-3872-4eb8-b482-f52c89db29a18243</t>
  </si>
  <si>
    <t>AW00025585</t>
  </si>
  <si>
    <t>TlD/CDbEIUesm8qgQd5LcQ==</t>
  </si>
  <si>
    <t>474925f4-3872-4eb8-b482-f52c89db29a18244</t>
  </si>
  <si>
    <t>AW00026356</t>
  </si>
  <si>
    <t>5XI+PPDQqUusKXJwsLtzAw==</t>
  </si>
  <si>
    <t>474925f4-3872-4eb8-b482-f52c89db29a18245</t>
  </si>
  <si>
    <t>AW00026931</t>
  </si>
  <si>
    <t>ggkbohMRx0uSr87DZI+nLg==</t>
  </si>
  <si>
    <t>474925f4-3872-4eb8-b482-f52c89db29a18246</t>
  </si>
  <si>
    <t>AW00026959</t>
  </si>
  <si>
    <t>hDQo0eCXlE6gX/0BED+zxw==</t>
  </si>
  <si>
    <t>474925f4-3872-4eb8-b482-f52c89db29a18247</t>
  </si>
  <si>
    <t>AW00027151</t>
  </si>
  <si>
    <t>RYAbdcfqIECQQTIMT+XOpA==</t>
  </si>
  <si>
    <t>474925f4-3872-4eb8-b482-f52c89db29a18248</t>
  </si>
  <si>
    <t>AW00027782</t>
  </si>
  <si>
    <t>360PzRgaAU6IqMCAURpGew==</t>
  </si>
  <si>
    <t>474925f4-3872-4eb8-b482-f52c89db29a18249</t>
  </si>
  <si>
    <t>AW00028375</t>
  </si>
  <si>
    <t>iKwdFXCpKECGd/4TEUr0sw==</t>
  </si>
  <si>
    <t>474925f4-3872-4eb8-b482-f52c89db29a18250</t>
  </si>
  <si>
    <t>AW00028428</t>
  </si>
  <si>
    <t>pdO60z4NFky9pRqkPqYrWQ==</t>
  </si>
  <si>
    <t>474925f4-3872-4eb8-b482-f52c89db29a18251</t>
  </si>
  <si>
    <t>AW00011616</t>
  </si>
  <si>
    <t>dGc5rUJ9q0y1vzFwXwx+Gg==</t>
  </si>
  <si>
    <t>474925f4-3872-4eb8-b482-f52c89db29a18252</t>
  </si>
  <si>
    <t>AW00012294</t>
  </si>
  <si>
    <t>mk85ZPzOcEecndHezXdxyw==</t>
  </si>
  <si>
    <t>474925f4-3872-4eb8-b482-f52c89db29a18253</t>
  </si>
  <si>
    <t>AW00012560</t>
  </si>
  <si>
    <t>oZSJI/5mYk+GMZv6WaM15A==</t>
  </si>
  <si>
    <t>474925f4-3872-4eb8-b482-f52c89db29a18254</t>
  </si>
  <si>
    <t>AW00012603</t>
  </si>
  <si>
    <t>4kx3tZsmwEWMs1xUdvMyag==</t>
  </si>
  <si>
    <t>474925f4-3872-4eb8-b482-f52c89db29a18255</t>
  </si>
  <si>
    <t>AW00012623</t>
  </si>
  <si>
    <t>eOP1o8dSgUKusKM/VcxZpQ==</t>
  </si>
  <si>
    <t>474925f4-3872-4eb8-b482-f52c89db29a18256</t>
  </si>
  <si>
    <t>AW00012648</t>
  </si>
  <si>
    <t>qjL5NeCBf0OCdQhKkBxRVw==</t>
  </si>
  <si>
    <t>474925f4-3872-4eb8-b482-f52c89db29a18257</t>
  </si>
  <si>
    <t>AW00013584</t>
  </si>
  <si>
    <t>lS495cw8/kKAmt/Lxlw0/g==</t>
  </si>
  <si>
    <t>474925f4-3872-4eb8-b482-f52c89db29a18258</t>
  </si>
  <si>
    <t>AW00013846</t>
  </si>
  <si>
    <t>tIEx7eb+UkCYuVSprZlQ/g==</t>
  </si>
  <si>
    <t>474925f4-3872-4eb8-b482-f52c89db29a18259</t>
  </si>
  <si>
    <t>AW00014545</t>
  </si>
  <si>
    <t>ufgDAQK/AUut+Eq3E6bn/w==</t>
  </si>
  <si>
    <t>474925f4-3872-4eb8-b482-f52c89db29a18260</t>
  </si>
  <si>
    <t>AW00014554</t>
  </si>
  <si>
    <t>me5X9YX2PkGuv+2Ac71LuQ==</t>
  </si>
  <si>
    <t>474925f4-3872-4eb8-b482-f52c89db29a18261</t>
  </si>
  <si>
    <t>AW00016187</t>
  </si>
  <si>
    <t>VN2A7BKxbEWvAZzMR/JbLA==</t>
  </si>
  <si>
    <t>474925f4-3872-4eb8-b482-f52c89db29a18262</t>
  </si>
  <si>
    <t>AW00016453</t>
  </si>
  <si>
    <t>oLRIWt6nw0+J31weWo4+RQ==</t>
  </si>
  <si>
    <t>474925f4-3872-4eb8-b482-f52c89db29a18263</t>
  </si>
  <si>
    <t>AW00016511</t>
  </si>
  <si>
    <t>xt1VVom0eE6u9hK8jvYmCA==</t>
  </si>
  <si>
    <t>474925f4-3872-4eb8-b482-f52c89db29a18264</t>
  </si>
  <si>
    <t>AW00016512</t>
  </si>
  <si>
    <t>uLMlN7FI8kOUvnw/QWBPwA==</t>
  </si>
  <si>
    <t>474925f4-3872-4eb8-b482-f52c89db29a18265</t>
  </si>
  <si>
    <t>AW00016561</t>
  </si>
  <si>
    <t>G27KirSywkOMb9Y17oMWDQ==</t>
  </si>
  <si>
    <t>474925f4-3872-4eb8-b482-f52c89db29a18266</t>
  </si>
  <si>
    <t>AW00017098</t>
  </si>
  <si>
    <t>Lnc+RAeHOkmm6yJyIfJDpQ==</t>
  </si>
  <si>
    <t>474925f4-3872-4eb8-b482-f52c89db29a18267</t>
  </si>
  <si>
    <t>AW00017790</t>
  </si>
  <si>
    <t>zSP/Y/0wskWQPCx/FHFjdg==</t>
  </si>
  <si>
    <t>474925f4-3872-4eb8-b482-f52c89db29a18268</t>
  </si>
  <si>
    <t>AW00017810</t>
  </si>
  <si>
    <t>cQkKBYsrlUaOS2s9e4kTGQ==</t>
  </si>
  <si>
    <t>474925f4-3872-4eb8-b482-f52c89db29a18269</t>
  </si>
  <si>
    <t>AW00017881</t>
  </si>
  <si>
    <t>uOr9xjXnukqoEjaY0jEplA==</t>
  </si>
  <si>
    <t>474925f4-3872-4eb8-b482-f52c89db29a18270</t>
  </si>
  <si>
    <t>AW00017943</t>
  </si>
  <si>
    <t>aFOSR1ZawUy/AKl+w7c7Ag==</t>
  </si>
  <si>
    <t>474925f4-3872-4eb8-b482-f52c89db29a18271</t>
  </si>
  <si>
    <t>AW00019461</t>
  </si>
  <si>
    <t>hQSSJXBYlk2m9dCG0bbrSg==</t>
  </si>
  <si>
    <t>474925f4-3872-4eb8-b482-f52c89db29a18272</t>
  </si>
  <si>
    <t>AW00020060</t>
  </si>
  <si>
    <t>C/JGzCNMPk60wJCpipxQVQ==</t>
  </si>
  <si>
    <t>474925f4-3872-4eb8-b482-f52c89db29a18273</t>
  </si>
  <si>
    <t>AW00020564</t>
  </si>
  <si>
    <t>axi5V70zEUWPmSCsmuxRzQ==</t>
  </si>
  <si>
    <t>474925f4-3872-4eb8-b482-f52c89db29a18274</t>
  </si>
  <si>
    <t>AW00020801</t>
  </si>
  <si>
    <t>s5ZfWskcYkKTfKOIlfBe1Q==</t>
  </si>
  <si>
    <t>474925f4-3872-4eb8-b482-f52c89db29a18275</t>
  </si>
  <si>
    <t>AW00020824</t>
  </si>
  <si>
    <t>Ny6Pdb+9dki4bWpnJbeO0Q==</t>
  </si>
  <si>
    <t>474925f4-3872-4eb8-b482-f52c89db29a18276</t>
  </si>
  <si>
    <t>AW00020868</t>
  </si>
  <si>
    <t>VgWtB3sb30Kd3EdF0Wb9Tg==</t>
  </si>
  <si>
    <t>474925f4-3872-4eb8-b482-f52c89db29a18277</t>
  </si>
  <si>
    <t>AW00020869</t>
  </si>
  <si>
    <t>EyE52nmVa0iYupo8LtSMPg==</t>
  </si>
  <si>
    <t>474925f4-3872-4eb8-b482-f52c89db29a18278</t>
  </si>
  <si>
    <t>AW00020890</t>
  </si>
  <si>
    <t>2s2PDBJQZUOUiREF9rBlgQ==</t>
  </si>
  <si>
    <t>474925f4-3872-4eb8-b482-f52c89db29a18279</t>
  </si>
  <si>
    <t>AW00021103</t>
  </si>
  <si>
    <t>J0yLF/7Y2EKGzIe/N1jCuw==</t>
  </si>
  <si>
    <t>474925f4-3872-4eb8-b482-f52c89db29a18280</t>
  </si>
  <si>
    <t>AW00021105</t>
  </si>
  <si>
    <t>/KjrUdXawUeV1P4822BZNw==</t>
  </si>
  <si>
    <t>474925f4-3872-4eb8-b482-f52c89db29a18281</t>
  </si>
  <si>
    <t>AW00021525</t>
  </si>
  <si>
    <t>pRs+dcLKakika6lXwzA2IQ==</t>
  </si>
  <si>
    <t>474925f4-3872-4eb8-b482-f52c89db29a18282</t>
  </si>
  <si>
    <t>AW00022321</t>
  </si>
  <si>
    <t>Az6NEnBDS0eJ3kgXc8wCbw==</t>
  </si>
  <si>
    <t>474925f4-3872-4eb8-b482-f52c89db29a18283</t>
  </si>
  <si>
    <t>AW00022460</t>
  </si>
  <si>
    <t>HjPrztjYyEy2ryHqvoG9sA==</t>
  </si>
  <si>
    <t>474925f4-3872-4eb8-b482-f52c89db29a18284</t>
  </si>
  <si>
    <t>AW00022518</t>
  </si>
  <si>
    <t>haEz0xnAqU2ExpkH1ciCLg==</t>
  </si>
  <si>
    <t>474925f4-3872-4eb8-b482-f52c89db29a18285</t>
  </si>
  <si>
    <t>AW00022812</t>
  </si>
  <si>
    <t>hEB5/f7PlU+H3TRMq78wog==</t>
  </si>
  <si>
    <t>474925f4-3872-4eb8-b482-f52c89db29a18286</t>
  </si>
  <si>
    <t>AW00022837</t>
  </si>
  <si>
    <t>D/aWgVodh0abl7Anrulhbg==</t>
  </si>
  <si>
    <t>474925f4-3872-4eb8-b482-f52c89db29a18287</t>
  </si>
  <si>
    <t>AW00025603</t>
  </si>
  <si>
    <t>xMc7fl4vaEOLkVGlbbYbgw==</t>
  </si>
  <si>
    <t>474925f4-3872-4eb8-b482-f52c89db29a18288</t>
  </si>
  <si>
    <t>AW00025611</t>
  </si>
  <si>
    <t>yetYBrX/G0eF6NbQElXrxA==</t>
  </si>
  <si>
    <t>474925f4-3872-4eb8-b482-f52c89db29a18289</t>
  </si>
  <si>
    <t>AW00025757</t>
  </si>
  <si>
    <t>7NTWXyWcvUufbB2BBUjC6g==</t>
  </si>
  <si>
    <t>474925f4-3872-4eb8-b482-f52c89db29a18290</t>
  </si>
  <si>
    <t>AW00027162</t>
  </si>
  <si>
    <t>Q0vw2B72i0+Gaimw0TT/4w==</t>
  </si>
  <si>
    <t>474925f4-3872-4eb8-b482-f52c89db29a18291</t>
  </si>
  <si>
    <t>AW00028515</t>
  </si>
  <si>
    <t>3oMFHxDb5UeKpxpUvzrOCg==</t>
  </si>
  <si>
    <t>474925f4-3872-4eb8-b482-f52c89db29a18292</t>
  </si>
  <si>
    <t>AW00028709</t>
  </si>
  <si>
    <t>NywXAKiRfUqpvqFLOzdIfQ==</t>
  </si>
  <si>
    <t>474925f4-3872-4eb8-b482-f52c89db29a18293</t>
  </si>
  <si>
    <t>AW00028723</t>
  </si>
  <si>
    <t>1JZIhO4uyES8grPfm1fq2g==</t>
  </si>
  <si>
    <t>474925f4-3872-4eb8-b482-f52c89db29a18294</t>
  </si>
  <si>
    <t>AW00028899</t>
  </si>
  <si>
    <t>3lVnkhpyj0G6bdX7P31PjQ==</t>
  </si>
  <si>
    <t>474925f4-3872-4eb8-b482-f52c89db29a18295</t>
  </si>
  <si>
    <t>AW00011334</t>
  </si>
  <si>
    <t>sgH2aBNaREyFJNJv3YFlig==</t>
  </si>
  <si>
    <t>474925f4-3872-4eb8-b482-f52c89db29a18296</t>
  </si>
  <si>
    <t>AW00012284</t>
  </si>
  <si>
    <t>Tot8TrAGMkSe5mouagGtuQ==</t>
  </si>
  <si>
    <t>474925f4-3872-4eb8-b482-f52c89db29a18297</t>
  </si>
  <si>
    <t>AW00012287</t>
  </si>
  <si>
    <t>u3X/FgMDtkKcsOT2v3SK/A==</t>
  </si>
  <si>
    <t>474925f4-3872-4eb8-b482-f52c89db29a18298</t>
  </si>
  <si>
    <t>AW00012602</t>
  </si>
  <si>
    <t>LKDEnKuhVkesyrMQGaK74Q==</t>
  </si>
  <si>
    <t>474925f4-3872-4eb8-b482-f52c89db29a18299</t>
  </si>
  <si>
    <t>AW00012645</t>
  </si>
  <si>
    <t>2YguAibD+k6Ndv/jGax9gA==</t>
  </si>
  <si>
    <t>474925f4-3872-4eb8-b482-f52c89db29a18300</t>
  </si>
  <si>
    <t>AW00012854</t>
  </si>
  <si>
    <t>+o6+fkNcx0SK3OsIwlSBXA==</t>
  </si>
  <si>
    <t>474925f4-3872-4eb8-b482-f52c89db29a18301</t>
  </si>
  <si>
    <t>AW00013604</t>
  </si>
  <si>
    <t>zvTmEw46eESndO8DREiRvQ==</t>
  </si>
  <si>
    <t>474925f4-3872-4eb8-b482-f52c89db29a18302</t>
  </si>
  <si>
    <t>AW00013661</t>
  </si>
  <si>
    <t>oQoEzv0dUEWQbo+D6D+u/Q==</t>
  </si>
  <si>
    <t>474925f4-3872-4eb8-b482-f52c89db29a18303</t>
  </si>
  <si>
    <t>AW00013676</t>
  </si>
  <si>
    <t>cXlMPhsV20Kp1EyEt+bL6g==</t>
  </si>
  <si>
    <t>474925f4-3872-4eb8-b482-f52c89db29a18304</t>
  </si>
  <si>
    <t>AW00013847</t>
  </si>
  <si>
    <t>wUQFKtNr/USIHMjhAIOQlA==</t>
  </si>
  <si>
    <t>474925f4-3872-4eb8-b482-f52c89db29a18305</t>
  </si>
  <si>
    <t>AW00014547</t>
  </si>
  <si>
    <t>tdCtm+Ztl0Ciz5AA6HxzWw==</t>
  </si>
  <si>
    <t>474925f4-3872-4eb8-b482-f52c89db29a18306</t>
  </si>
  <si>
    <t>AW00015078</t>
  </si>
  <si>
    <t>ky5fVlSmpEy2xt/2jlPuEQ==</t>
  </si>
  <si>
    <t>474925f4-3872-4eb8-b482-f52c89db29a18307</t>
  </si>
  <si>
    <t>AW00016043</t>
  </si>
  <si>
    <t>2qnpi1xBk06Ee80KQXddjQ==</t>
  </si>
  <si>
    <t>474925f4-3872-4eb8-b482-f52c89db29a18308</t>
  </si>
  <si>
    <t>AW00016407</t>
  </si>
  <si>
    <t>beqP77oBHEilYTk82sggpA==</t>
  </si>
  <si>
    <t>474925f4-3872-4eb8-b482-f52c89db29a18309</t>
  </si>
  <si>
    <t>AW00017110</t>
  </si>
  <si>
    <t>jTxLx7pDfUitOBu2tWH/vg==</t>
  </si>
  <si>
    <t>474925f4-3872-4eb8-b482-f52c89db29a18310</t>
  </si>
  <si>
    <t>AW00017895</t>
  </si>
  <si>
    <t>f9aumbEE10C9iJSU7Y0Zlg==</t>
  </si>
  <si>
    <t>474925f4-3872-4eb8-b482-f52c89db29a18311</t>
  </si>
  <si>
    <t>AW00018126</t>
  </si>
  <si>
    <t>o4IacpAl8E2QDPTFT7W5LQ==</t>
  </si>
  <si>
    <t>474925f4-3872-4eb8-b482-f52c89db29a18312</t>
  </si>
  <si>
    <t>AW00019031</t>
  </si>
  <si>
    <t>Lw9FWZfS3U6BkPF3BKMF2A==</t>
  </si>
  <si>
    <t>474925f4-3872-4eb8-b482-f52c89db29a18313</t>
  </si>
  <si>
    <t>AW00019184</t>
  </si>
  <si>
    <t>GgDHUGuUekuNcD0fF3VyfQ==</t>
  </si>
  <si>
    <t>474925f4-3872-4eb8-b482-f52c89db29a18314</t>
  </si>
  <si>
    <t>AW00020947</t>
  </si>
  <si>
    <t>w6m2USt8xkSuze8gDOzIuA==</t>
  </si>
  <si>
    <t>474925f4-3872-4eb8-b482-f52c89db29a18315</t>
  </si>
  <si>
    <t>AW00022640</t>
  </si>
  <si>
    <t>/xw136zr8ky7oIb54cE9hQ==</t>
  </si>
  <si>
    <t>474925f4-3872-4eb8-b482-f52c89db29a18316</t>
  </si>
  <si>
    <t>AW00022672</t>
  </si>
  <si>
    <t>cn3BCNuzVEC5TspaY3PDwg==</t>
  </si>
  <si>
    <t>474925f4-3872-4eb8-b482-f52c89db29a18317</t>
  </si>
  <si>
    <t>AW00023613</t>
  </si>
  <si>
    <t>7BrQpU5k+Umux+785kMcfA==</t>
  </si>
  <si>
    <t>474925f4-3872-4eb8-b482-f52c89db29a18318</t>
  </si>
  <si>
    <t>AW00023976</t>
  </si>
  <si>
    <t>5W5ZQHpHsUeoPcAHXWqMig==</t>
  </si>
  <si>
    <t>474925f4-3872-4eb8-b482-f52c89db29a18319</t>
  </si>
  <si>
    <t>AW00025703</t>
  </si>
  <si>
    <t>dgVvlcyX2UaCLp7lCeHmBQ==</t>
  </si>
  <si>
    <t>474925f4-3872-4eb8-b482-f52c89db29a18320</t>
  </si>
  <si>
    <t>AW00025732</t>
  </si>
  <si>
    <t>tx3XRs9f8EGwzpeOABmXDw==</t>
  </si>
  <si>
    <t>474925f4-3872-4eb8-b482-f52c89db29a18321</t>
  </si>
  <si>
    <t>AW00026848</t>
  </si>
  <si>
    <t>LOyU9DtCTUW7kgIeacuivQ==</t>
  </si>
  <si>
    <t>474925f4-3872-4eb8-b482-f52c89db29a18322</t>
  </si>
  <si>
    <t>AW00026887</t>
  </si>
  <si>
    <t>ggEnmSqrlE+uN288zITXOg==</t>
  </si>
  <si>
    <t>474925f4-3872-4eb8-b482-f52c89db29a18323</t>
  </si>
  <si>
    <t>AW00026890</t>
  </si>
  <si>
    <t>TL7uLqWXs06hxdLjeFNmgQ==</t>
  </si>
  <si>
    <t>474925f4-3872-4eb8-b482-f52c89db29a18324</t>
  </si>
  <si>
    <t>AW00026932</t>
  </si>
  <si>
    <t>IUbqiyki00ORe0ApkEqQSg==</t>
  </si>
  <si>
    <t>474925f4-3872-4eb8-b482-f52c89db29a18325</t>
  </si>
  <si>
    <t>AW00026960</t>
  </si>
  <si>
    <t>w6MhQPsuL0683GsOT/B1Pw==</t>
  </si>
  <si>
    <t>474925f4-3872-4eb8-b482-f52c89db29a18326</t>
  </si>
  <si>
    <t>AW00028413</t>
  </si>
  <si>
    <t>IxE4B+1NN02JlNxURJ29CA==</t>
  </si>
  <si>
    <t>474925f4-3872-4eb8-b482-f52c89db29a18327</t>
  </si>
  <si>
    <t>AW00028903</t>
  </si>
  <si>
    <t>7xP8cDUI9EOdwA89Kcr49w==</t>
  </si>
  <si>
    <t>474925f4-3872-4eb8-b482-f52c89db29a18328</t>
  </si>
  <si>
    <t>AW00028913</t>
  </si>
  <si>
    <t>7wndeYn9FEmD+UuzwwHumg==</t>
  </si>
  <si>
    <t>474925f4-3872-4eb8-b482-f52c89db29a18329</t>
  </si>
  <si>
    <t>AW00011491</t>
  </si>
  <si>
    <t>qzE3P2vYnEyuMrMz6drdAA==</t>
  </si>
  <si>
    <t>474925f4-3872-4eb8-b482-f52c89db29a18330</t>
  </si>
  <si>
    <t>AW00012402</t>
  </si>
  <si>
    <t>8GQIP8MVT0C7Ic0i/JdHvQ==</t>
  </si>
  <si>
    <t>474925f4-3872-4eb8-b482-f52c89db29a18331</t>
  </si>
  <si>
    <t>AW00012567</t>
  </si>
  <si>
    <t>bICxhDW/zUqoqGhGE1tWCA==</t>
  </si>
  <si>
    <t>474925f4-3872-4eb8-b482-f52c89db29a18332</t>
  </si>
  <si>
    <t>AW00012864</t>
  </si>
  <si>
    <t>BRUob+Kb9E+J6VpipRTdUw==</t>
  </si>
  <si>
    <t>474925f4-3872-4eb8-b482-f52c89db29a18333</t>
  </si>
  <si>
    <t>AW00013678</t>
  </si>
  <si>
    <t>3QPbRTFLvE+WJ8lMfFBnfw==</t>
  </si>
  <si>
    <t>474925f4-3872-4eb8-b482-f52c89db29a18334</t>
  </si>
  <si>
    <t>AW00014195</t>
  </si>
  <si>
    <t>Ex7EwHbHWE6V7yN54BWYCw==</t>
  </si>
  <si>
    <t>474925f4-3872-4eb8-b482-f52c89db29a18335</t>
  </si>
  <si>
    <t>AW00014950</t>
  </si>
  <si>
    <t>UUctBPcjZk2x0XZVeleaEg==</t>
  </si>
  <si>
    <t>474925f4-3872-4eb8-b482-f52c89db29a18336</t>
  </si>
  <si>
    <t>AW00015059</t>
  </si>
  <si>
    <t>UoeN1vv22UKolUE7HUK/GQ==</t>
  </si>
  <si>
    <t>474925f4-3872-4eb8-b482-f52c89db29a18337</t>
  </si>
  <si>
    <t>AW00016287</t>
  </si>
  <si>
    <t>K5QIILYvuECdN2eftw92LQ==</t>
  </si>
  <si>
    <t>474925f4-3872-4eb8-b482-f52c89db29a18338</t>
  </si>
  <si>
    <t>AW00017182</t>
  </si>
  <si>
    <t>gYA8JibKck+K8yYlZkVmMA==</t>
  </si>
  <si>
    <t>474925f4-3872-4eb8-b482-f52c89db29a18339</t>
  </si>
  <si>
    <t>AW00017649</t>
  </si>
  <si>
    <t>DAkH9vsQUEm/KJ5Kwh4mxA==</t>
  </si>
  <si>
    <t>474925f4-3872-4eb8-b482-f52c89db29a18340</t>
  </si>
  <si>
    <t>AW00017650</t>
  </si>
  <si>
    <t>bWH5hWiEwEes6G54ePblLw==</t>
  </si>
  <si>
    <t>474925f4-3872-4eb8-b482-f52c89db29a18341</t>
  </si>
  <si>
    <t>AW00017702</t>
  </si>
  <si>
    <t>443EdQ6zukyR9wudBsfxLg==</t>
  </si>
  <si>
    <t>474925f4-3872-4eb8-b482-f52c89db29a18342</t>
  </si>
  <si>
    <t>AW00017886</t>
  </si>
  <si>
    <t>Xrzwc+UTeUKL7gosr/SRTQ==</t>
  </si>
  <si>
    <t>474925f4-3872-4eb8-b482-f52c89db29a18343</t>
  </si>
  <si>
    <t>AW00018044</t>
  </si>
  <si>
    <t>TMHFquyJ8UimiTk4zXKbNQ==</t>
  </si>
  <si>
    <t>474925f4-3872-4eb8-b482-f52c89db29a18344</t>
  </si>
  <si>
    <t>AW00019328</t>
  </si>
  <si>
    <t>XiSLswhL10GJrVxB99N8TA==</t>
  </si>
  <si>
    <t>474925f4-3872-4eb8-b482-f52c89db29a18345</t>
  </si>
  <si>
    <t>AW00019466</t>
  </si>
  <si>
    <t>cow63uUia0KwG/joOy7p8g==</t>
  </si>
  <si>
    <t>474925f4-3872-4eb8-b482-f52c89db29a18346</t>
  </si>
  <si>
    <t>AW00019939</t>
  </si>
  <si>
    <t>ovZDSEq01Uu5sVlLlalbNQ==</t>
  </si>
  <si>
    <t>474925f4-3872-4eb8-b482-f52c89db29a18347</t>
  </si>
  <si>
    <t>AW00019941</t>
  </si>
  <si>
    <t>RYDp0CND10GLUNPkgEM+Jw==</t>
  </si>
  <si>
    <t>474925f4-3872-4eb8-b482-f52c89db29a18348</t>
  </si>
  <si>
    <t>AW00020172</t>
  </si>
  <si>
    <t>G0H3iUyBMUSmy+/qJdCIpA==</t>
  </si>
  <si>
    <t>474925f4-3872-4eb8-b482-f52c89db29a18349</t>
  </si>
  <si>
    <t>AW00020557</t>
  </si>
  <si>
    <t>uAAbTLvSxUOay3GcDhHgCw==</t>
  </si>
  <si>
    <t>474925f4-3872-4eb8-b482-f52c89db29a18350</t>
  </si>
  <si>
    <t>AW00020562</t>
  </si>
  <si>
    <t>rzE0/Y2laUKqaVwigLJE7Q==</t>
  </si>
  <si>
    <t>474925f4-3872-4eb8-b482-f52c89db29a18351</t>
  </si>
  <si>
    <t>AW00020577</t>
  </si>
  <si>
    <t>HR6Ju0bL9k+V2w2aSpXGWA==</t>
  </si>
  <si>
    <t>474925f4-3872-4eb8-b482-f52c89db29a18352</t>
  </si>
  <si>
    <t>AW00021134</t>
  </si>
  <si>
    <t>dAxNw39vyUyK3+axxwIjRw==</t>
  </si>
  <si>
    <t>474925f4-3872-4eb8-b482-f52c89db29a18353</t>
  </si>
  <si>
    <t>AW00021683</t>
  </si>
  <si>
    <t>TQia6wXJAU2qf+uB3uPM8w==</t>
  </si>
  <si>
    <t>474925f4-3872-4eb8-b482-f52c89db29a18354</t>
  </si>
  <si>
    <t>AW00022614</t>
  </si>
  <si>
    <t>PxYUW8vr3EiR0U/sj1F4dw==</t>
  </si>
  <si>
    <t>474925f4-3872-4eb8-b482-f52c89db29a18355</t>
  </si>
  <si>
    <t>AW00022616</t>
  </si>
  <si>
    <t>LJgHZvukq0iV/+80DFtHEw==</t>
  </si>
  <si>
    <t>474925f4-3872-4eb8-b482-f52c89db29a18356</t>
  </si>
  <si>
    <t>AW00023752</t>
  </si>
  <si>
    <t>cpDUSnpDZEesnsqrJHmzgQ==</t>
  </si>
  <si>
    <t>474925f4-3872-4eb8-b482-f52c89db29a18357</t>
  </si>
  <si>
    <t>AW00023943</t>
  </si>
  <si>
    <t>oyjXoBpEQES0SL3oMuwpyA==</t>
  </si>
  <si>
    <t>474925f4-3872-4eb8-b482-f52c89db29a18358</t>
  </si>
  <si>
    <t>AW00024050</t>
  </si>
  <si>
    <t>ehrpvAULBkGkR0U1zIzWcQ==</t>
  </si>
  <si>
    <t>474925f4-3872-4eb8-b482-f52c89db29a18359</t>
  </si>
  <si>
    <t>AW00024138</t>
  </si>
  <si>
    <t>B9w7nd277kGzl+Gfpwjzgg==</t>
  </si>
  <si>
    <t>474925f4-3872-4eb8-b482-f52c89db29a18360</t>
  </si>
  <si>
    <t>AW00024186</t>
  </si>
  <si>
    <t>mX7su8peP06vr3aLSY1CZg==</t>
  </si>
  <si>
    <t>474925f4-3872-4eb8-b482-f52c89db29a18361</t>
  </si>
  <si>
    <t>AW00024187</t>
  </si>
  <si>
    <t>DFagmHuBRUy/1y6ZBc4aYQ==</t>
  </si>
  <si>
    <t>474925f4-3872-4eb8-b482-f52c89db29a18362</t>
  </si>
  <si>
    <t>AW00024216</t>
  </si>
  <si>
    <t>jO6qORZfH0GURix1iSkhOQ==</t>
  </si>
  <si>
    <t>474925f4-3872-4eb8-b482-f52c89db29a18363</t>
  </si>
  <si>
    <t>AW00024575</t>
  </si>
  <si>
    <t>s0uFs7SHoUyp3VQzWwLcBA==</t>
  </si>
  <si>
    <t>474925f4-3872-4eb8-b482-f52c89db29a18364</t>
  </si>
  <si>
    <t>AW00024702</t>
  </si>
  <si>
    <t>M2nTLRJV+UmwawVo1kSM+w==</t>
  </si>
  <si>
    <t>474925f4-3872-4eb8-b482-f52c89db29a18365</t>
  </si>
  <si>
    <t>AW00025506</t>
  </si>
  <si>
    <t>6Gf+3ypqUUCdNjp1zBEy9A==</t>
  </si>
  <si>
    <t>474925f4-3872-4eb8-b482-f52c89db29a18366</t>
  </si>
  <si>
    <t>AW00025682</t>
  </si>
  <si>
    <t>dsFqAfTGfkqdELAMaYrjpQ==</t>
  </si>
  <si>
    <t>474925f4-3872-4eb8-b482-f52c89db29a18367</t>
  </si>
  <si>
    <t>AW00025690</t>
  </si>
  <si>
    <t>NwM199R+VUCrkwOQdgsB+g==</t>
  </si>
  <si>
    <t>474925f4-3872-4eb8-b482-f52c89db29a18368</t>
  </si>
  <si>
    <t>AW00025731</t>
  </si>
  <si>
    <t>Osc7kbXgkEiPDxiS3eQMmw==</t>
  </si>
  <si>
    <t>474925f4-3872-4eb8-b482-f52c89db29a18369</t>
  </si>
  <si>
    <t>AW00025783</t>
  </si>
  <si>
    <t>/Uf6GasB3kq5uhqbT7KY3Q==</t>
  </si>
  <si>
    <t>474925f4-3872-4eb8-b482-f52c89db29a18370</t>
  </si>
  <si>
    <t>AW00026400</t>
  </si>
  <si>
    <t>9OJ/DiviDUOLq+SWeiIoxw==</t>
  </si>
  <si>
    <t>474925f4-3872-4eb8-b482-f52c89db29a18371</t>
  </si>
  <si>
    <t>AW00026906</t>
  </si>
  <si>
    <t>X6Yt4TCt0E2SXaVJUFT/Kg==</t>
  </si>
  <si>
    <t>474925f4-3872-4eb8-b482-f52c89db29a18372</t>
  </si>
  <si>
    <t>AW00027130</t>
  </si>
  <si>
    <t>fKh7DUkX00O+nk24nHvXCg==</t>
  </si>
  <si>
    <t>474925f4-3872-4eb8-b482-f52c89db29a18373</t>
  </si>
  <si>
    <t>AW00027965</t>
  </si>
  <si>
    <t>U656VY1bmECEyeNxfnzS/g==</t>
  </si>
  <si>
    <t>474925f4-3872-4eb8-b482-f52c89db29a18374</t>
  </si>
  <si>
    <t>AW00011240</t>
  </si>
  <si>
    <t>/dhTIsY6ckqioRX4HMr8wg==</t>
  </si>
  <si>
    <t>474925f4-3872-4eb8-b482-f52c89db29a18375</t>
  </si>
  <si>
    <t>AW00011436</t>
  </si>
  <si>
    <t>I6SOHWnmh0ySKOFzj/wvBA==</t>
  </si>
  <si>
    <t>474925f4-3872-4eb8-b482-f52c89db29a18376</t>
  </si>
  <si>
    <t>AW00012227</t>
  </si>
  <si>
    <t>c3/9qHD35UCHd8oWRfHP2A==</t>
  </si>
  <si>
    <t>474925f4-3872-4eb8-b482-f52c89db29a18377</t>
  </si>
  <si>
    <t>AW00012367</t>
  </si>
  <si>
    <t>LnkiXoIKr02v0PTns9G6+w==</t>
  </si>
  <si>
    <t>474925f4-3872-4eb8-b482-f52c89db29a18378</t>
  </si>
  <si>
    <t>AW00012496</t>
  </si>
  <si>
    <t>09MnriUj5kWg0WA4s5dVMw==</t>
  </si>
  <si>
    <t>474925f4-3872-4eb8-b482-f52c89db29a18379</t>
  </si>
  <si>
    <t>AW00013404</t>
  </si>
  <si>
    <t>hsKwby02ZU+l2ikUezRDtg==</t>
  </si>
  <si>
    <t>474925f4-3872-4eb8-b482-f52c89db29a18380</t>
  </si>
  <si>
    <t>AW00013821</t>
  </si>
  <si>
    <t>6WlwIjiPfEG/UQCDSGsGtg==</t>
  </si>
  <si>
    <t>474925f4-3872-4eb8-b482-f52c89db29a18381</t>
  </si>
  <si>
    <t>AW00014821</t>
  </si>
  <si>
    <t>qgCduQkoNUKBY3JLgt+0DA==</t>
  </si>
  <si>
    <t>474925f4-3872-4eb8-b482-f52c89db29a18382</t>
  </si>
  <si>
    <t>AW00014970</t>
  </si>
  <si>
    <t>j22qBd94s0iZaTsI3dSErA==</t>
  </si>
  <si>
    <t>474925f4-3872-4eb8-b482-f52c89db29a18383</t>
  </si>
  <si>
    <t>AW00015056</t>
  </si>
  <si>
    <t>gZ4HaRkTmEyHTvGC8IwY6A==</t>
  </si>
  <si>
    <t>474925f4-3872-4eb8-b482-f52c89db29a18384</t>
  </si>
  <si>
    <t>AW00015058</t>
  </si>
  <si>
    <t>MNVXwzXCcESY0ezVCwGPnQ==</t>
  </si>
  <si>
    <t>474925f4-3872-4eb8-b482-f52c89db29a18385</t>
  </si>
  <si>
    <t>AW00015353</t>
  </si>
  <si>
    <t>abOWl51lpEaFqx+pqI5PwA==</t>
  </si>
  <si>
    <t>474925f4-3872-4eb8-b482-f52c89db29a18386</t>
  </si>
  <si>
    <t>AW00016314</t>
  </si>
  <si>
    <t>7lHBrleO3ESOKYCimplzgA==</t>
  </si>
  <si>
    <t>474925f4-3872-4eb8-b482-f52c89db29a18387</t>
  </si>
  <si>
    <t>AW00016427</t>
  </si>
  <si>
    <t>cap5RgJoL0iWDyD5QykN3A==</t>
  </si>
  <si>
    <t>474925f4-3872-4eb8-b482-f52c89db29a18388</t>
  </si>
  <si>
    <t>AW00017185</t>
  </si>
  <si>
    <t>ao9l5+M8XUOb16xMqllDQg==</t>
  </si>
  <si>
    <t>474925f4-3872-4eb8-b482-f52c89db29a18389</t>
  </si>
  <si>
    <t>AW00017710</t>
  </si>
  <si>
    <t>uuptHS5oykifo17epwWB9w==</t>
  </si>
  <si>
    <t>474925f4-3872-4eb8-b482-f52c89db29a18390</t>
  </si>
  <si>
    <t>AW00019511</t>
  </si>
  <si>
    <t>YJ8mAXst+EKvqisE3dlEaQ==</t>
  </si>
  <si>
    <t>474925f4-3872-4eb8-b482-f52c89db29a18391</t>
  </si>
  <si>
    <t>AW00019916</t>
  </si>
  <si>
    <t>FlqfUbWUYkqLVxf021ONBg==</t>
  </si>
  <si>
    <t>474925f4-3872-4eb8-b482-f52c89db29a18392</t>
  </si>
  <si>
    <t>AW00020150</t>
  </si>
  <si>
    <t>nnciyjm3rkSRCKGdZcaXtw==</t>
  </si>
  <si>
    <t>474925f4-3872-4eb8-b482-f52c89db29a18393</t>
  </si>
  <si>
    <t>AW00020875</t>
  </si>
  <si>
    <t>dQUE2ym3CEG4Fydbs9eLDw==</t>
  </si>
  <si>
    <t>474925f4-3872-4eb8-b482-f52c89db29a18394</t>
  </si>
  <si>
    <t>AW00020982</t>
  </si>
  <si>
    <t>9zSOsloHNkCm+hTYk6ujhA==</t>
  </si>
  <si>
    <t>474925f4-3872-4eb8-b482-f52c89db29a18395</t>
  </si>
  <si>
    <t>AW00021027</t>
  </si>
  <si>
    <t>RJ4WTW1rbEeO/pXunINyJQ==</t>
  </si>
  <si>
    <t>474925f4-3872-4eb8-b482-f52c89db29a18396</t>
  </si>
  <si>
    <t>AW00022452</t>
  </si>
  <si>
    <t>B/m0zG4Muk6OCUha9foVLg==</t>
  </si>
  <si>
    <t>474925f4-3872-4eb8-b482-f52c89db29a18397</t>
  </si>
  <si>
    <t>AW00022642</t>
  </si>
  <si>
    <t>FUZ39QKOT0WCANAi2Abm5w==</t>
  </si>
  <si>
    <t>474925f4-3872-4eb8-b482-f52c89db29a18398</t>
  </si>
  <si>
    <t>AW00023989</t>
  </si>
  <si>
    <t>aA/CnudS1kKl1BrT0wLYIA==</t>
  </si>
  <si>
    <t>474925f4-3872-4eb8-b482-f52c89db29a18399</t>
  </si>
  <si>
    <t>AW00024071</t>
  </si>
  <si>
    <t>18CGtL5pCEWh7daR4TOy8Q==</t>
  </si>
  <si>
    <t>474925f4-3872-4eb8-b482-f52c89db29a18400</t>
  </si>
  <si>
    <t>AW00024189</t>
  </si>
  <si>
    <t>o+uoQh/PP0OQYwuYCkDDqA==</t>
  </si>
  <si>
    <t>474925f4-3872-4eb8-b482-f52c89db29a18401</t>
  </si>
  <si>
    <t>AW00024858</t>
  </si>
  <si>
    <t>j+1wzuH2FkWF2J6wozY2lw==</t>
  </si>
  <si>
    <t>474925f4-3872-4eb8-b482-f52c89db29a18402</t>
  </si>
  <si>
    <t>AW00025510</t>
  </si>
  <si>
    <t>kGOsFp/v5US3X9BcHUZsUQ==</t>
  </si>
  <si>
    <t>474925f4-3872-4eb8-b482-f52c89db29a18403</t>
  </si>
  <si>
    <t>AW00027009</t>
  </si>
  <si>
    <t>jbpsfrQt/Uun4h4TOBsJsw==</t>
  </si>
  <si>
    <t>474925f4-3872-4eb8-b482-f52c89db29a18404</t>
  </si>
  <si>
    <t>AW00027177</t>
  </si>
  <si>
    <t>cc/ZVoYX1kOawczdc2ePzQ==</t>
  </si>
  <si>
    <t>474925f4-3872-4eb8-b482-f52c89db29a18405</t>
  </si>
  <si>
    <t>AW00027827</t>
  </si>
  <si>
    <t>Sq+Ym6A3ckq6Xp1OhMAWbA==</t>
  </si>
  <si>
    <t>474925f4-3872-4eb8-b482-f52c89db29a18406</t>
  </si>
  <si>
    <t>AW00027894</t>
  </si>
  <si>
    <t>XK3fuDRbqkW7LCKYC28ihA==</t>
  </si>
  <si>
    <t>474925f4-3872-4eb8-b482-f52c89db29a18407</t>
  </si>
  <si>
    <t>AW00028692</t>
  </si>
  <si>
    <t>7dBvSJ6Y0kCYzDQo/+1ZpQ==</t>
  </si>
  <si>
    <t>474925f4-3872-4eb8-b482-f52c89db29a18408</t>
  </si>
  <si>
    <t>AW00028877</t>
  </si>
  <si>
    <t>k/KpciyAN0GNZ5HzuzgJ1g==</t>
  </si>
  <si>
    <t>474925f4-3872-4eb8-b482-f52c89db29a18409</t>
  </si>
  <si>
    <t>AW00029392</t>
  </si>
  <si>
    <t>6BgqvlDKdEegDZuKHsdcHg==</t>
  </si>
  <si>
    <t>474925f4-3872-4eb8-b482-f52c89db29a18410</t>
  </si>
  <si>
    <t>AW00011557</t>
  </si>
  <si>
    <t>3O3EAwFvNkWnXJI00xtr7A==</t>
  </si>
  <si>
    <t>474925f4-3872-4eb8-b482-f52c89db29a18411</t>
  </si>
  <si>
    <t>AW00012288</t>
  </si>
  <si>
    <t>URcpflpib0agUueEdWMEcA==</t>
  </si>
  <si>
    <t>474925f4-3872-4eb8-b482-f52c89db29a18412</t>
  </si>
  <si>
    <t>AW00012859</t>
  </si>
  <si>
    <t>LSzobxlCXUybtFdML8OIrA==</t>
  </si>
  <si>
    <t>474925f4-3872-4eb8-b482-f52c89db29a18413</t>
  </si>
  <si>
    <t>AW00013586</t>
  </si>
  <si>
    <t>Eb1oYpFwPU6WMZ1/ET5dNg==</t>
  </si>
  <si>
    <t>474925f4-3872-4eb8-b482-f52c89db29a18414</t>
  </si>
  <si>
    <t>AW00013665</t>
  </si>
  <si>
    <t>SuZ+XYcj0EaXurFuVLaWcA==</t>
  </si>
  <si>
    <t>474925f4-3872-4eb8-b482-f52c89db29a18415</t>
  </si>
  <si>
    <t>AW00013841</t>
  </si>
  <si>
    <t>Dk9dKDMDg0e4jK+j2BSYoA==</t>
  </si>
  <si>
    <t>474925f4-3872-4eb8-b482-f52c89db29a18416</t>
  </si>
  <si>
    <t>AW00014937</t>
  </si>
  <si>
    <t>Naf+mM7JG0GJUu6w4sedKw==</t>
  </si>
  <si>
    <t>474925f4-3872-4eb8-b482-f52c89db29a18417</t>
  </si>
  <si>
    <t>AW00014953</t>
  </si>
  <si>
    <t>83/tAM2LAEaplkLjJsne5Q==</t>
  </si>
  <si>
    <t>474925f4-3872-4eb8-b482-f52c89db29a18418</t>
  </si>
  <si>
    <t>AW00015681</t>
  </si>
  <si>
    <t>kVQ08KpOJkCfGRJEj3o3zw==</t>
  </si>
  <si>
    <t>474925f4-3872-4eb8-b482-f52c89db29a18419</t>
  </si>
  <si>
    <t>AW00015694</t>
  </si>
  <si>
    <t>WPOYpYKK60eadu4M7uMOGg==</t>
  </si>
  <si>
    <t>474925f4-3872-4eb8-b482-f52c89db29a18420</t>
  </si>
  <si>
    <t>AW00015712</t>
  </si>
  <si>
    <t>lOXiH63PGU6vDQ5RFb7m7A==</t>
  </si>
  <si>
    <t>474925f4-3872-4eb8-b482-f52c89db29a18421</t>
  </si>
  <si>
    <t>AW00015713</t>
  </si>
  <si>
    <t>Lfnmnn1VmUqsuvFufC5P6A==</t>
  </si>
  <si>
    <t>474925f4-3872-4eb8-b482-f52c89db29a18422</t>
  </si>
  <si>
    <t>AW00016046</t>
  </si>
  <si>
    <t>90rYhPWiv0OvdxD/uVB8fA==</t>
  </si>
  <si>
    <t>474925f4-3872-4eb8-b482-f52c89db29a18423</t>
  </si>
  <si>
    <t>AW00016264</t>
  </si>
  <si>
    <t>WGqUKw64Z0idCivRgvbMWw==</t>
  </si>
  <si>
    <t>474925f4-3872-4eb8-b482-f52c89db29a18424</t>
  </si>
  <si>
    <t>AW00016601</t>
  </si>
  <si>
    <t>xikUlvREoUqQxOZIrnEK8Q==</t>
  </si>
  <si>
    <t>474925f4-3872-4eb8-b482-f52c89db29a18425</t>
  </si>
  <si>
    <t>AW00017193</t>
  </si>
  <si>
    <t>K4di3CeABkiX2UnZbtdtbw==</t>
  </si>
  <si>
    <t>474925f4-3872-4eb8-b482-f52c89db29a18426</t>
  </si>
  <si>
    <t>AW00017793</t>
  </si>
  <si>
    <t>SpY6P+VV2Ua1Pe2Dq1RO3A==</t>
  </si>
  <si>
    <t>474925f4-3872-4eb8-b482-f52c89db29a18427</t>
  </si>
  <si>
    <t>AW00017795</t>
  </si>
  <si>
    <t>p5WxYkOslE6qb67+0H8elw==</t>
  </si>
  <si>
    <t>474925f4-3872-4eb8-b482-f52c89db29a18428</t>
  </si>
  <si>
    <t>AW00019070</t>
  </si>
  <si>
    <t>jMFDOSMpeUuP+FBC9oSKcw==</t>
  </si>
  <si>
    <t>474925f4-3872-4eb8-b482-f52c89db29a18429</t>
  </si>
  <si>
    <t>AW00019278</t>
  </si>
  <si>
    <t>amBiGHtqMECsfCAThdlJqw==</t>
  </si>
  <si>
    <t>474925f4-3872-4eb8-b482-f52c89db29a18430</t>
  </si>
  <si>
    <t>AW00019523</t>
  </si>
  <si>
    <t>zgVtbshqtUC1+wE2vm/V/w==</t>
  </si>
  <si>
    <t>474925f4-3872-4eb8-b482-f52c89db29a18431</t>
  </si>
  <si>
    <t>AW00020714</t>
  </si>
  <si>
    <t>+xHZewddNke5ni0dEgnnoQ==</t>
  </si>
  <si>
    <t>474925f4-3872-4eb8-b482-f52c89db29a18432</t>
  </si>
  <si>
    <t>AW00020718</t>
  </si>
  <si>
    <t>uXqS31mioUqpAzIggGiIuw==</t>
  </si>
  <si>
    <t>474925f4-3872-4eb8-b482-f52c89db29a18433</t>
  </si>
  <si>
    <t>AW00021547</t>
  </si>
  <si>
    <t>BelVVtR9UUWQxPkMJw2rsg==</t>
  </si>
  <si>
    <t>474925f4-3872-4eb8-b482-f52c89db29a18434</t>
  </si>
  <si>
    <t>AW00022528</t>
  </si>
  <si>
    <t>QQqTG0N140OFl4HrMOmbsg==</t>
  </si>
  <si>
    <t>474925f4-3872-4eb8-b482-f52c89db29a18435</t>
  </si>
  <si>
    <t>AW00022560</t>
  </si>
  <si>
    <t>3ArTHmaIcUGWOfvp2Um+jQ==</t>
  </si>
  <si>
    <t>474925f4-3872-4eb8-b482-f52c89db29a18436</t>
  </si>
  <si>
    <t>AW00022602</t>
  </si>
  <si>
    <t>7MCKRcMXykODuZibcAygPA==</t>
  </si>
  <si>
    <t>474925f4-3872-4eb8-b482-f52c89db29a18437</t>
  </si>
  <si>
    <t>AW00022808</t>
  </si>
  <si>
    <t>I1+QibrlRUaIzYWVak0IcQ==</t>
  </si>
  <si>
    <t>474925f4-3872-4eb8-b482-f52c89db29a18438</t>
  </si>
  <si>
    <t>AW00022869</t>
  </si>
  <si>
    <t>JWp2prgVD0ug8LHN0sU6nQ==</t>
  </si>
  <si>
    <t>474925f4-3872-4eb8-b482-f52c89db29a18439</t>
  </si>
  <si>
    <t>AW00024093</t>
  </si>
  <si>
    <t>8Ddxqk+WQEGbSeVzFpW5VQ==</t>
  </si>
  <si>
    <t>474925f4-3872-4eb8-b482-f52c89db29a18440</t>
  </si>
  <si>
    <t>AW00024144</t>
  </si>
  <si>
    <t>ux326iix4kmhXWJtb5fk5g==</t>
  </si>
  <si>
    <t>474925f4-3872-4eb8-b482-f52c89db29a18441</t>
  </si>
  <si>
    <t>AW00024218</t>
  </si>
  <si>
    <t>ZD30UWjXdkidlSsJvSS0wQ==</t>
  </si>
  <si>
    <t>474925f4-3872-4eb8-b482-f52c89db29a18442</t>
  </si>
  <si>
    <t>AW00024577</t>
  </si>
  <si>
    <t>Q8JL3nTO0UGGvnmv+U1ZSw==</t>
  </si>
  <si>
    <t>474925f4-3872-4eb8-b482-f52c89db29a18443</t>
  </si>
  <si>
    <t>AW00025477</t>
  </si>
  <si>
    <t>bLrCSj0yUkukQBqeOyEftg==</t>
  </si>
  <si>
    <t>474925f4-3872-4eb8-b482-f52c89db29a18444</t>
  </si>
  <si>
    <t>AW00026913</t>
  </si>
  <si>
    <t>uhdN73zjtUOtFQ4xpJ1vWQ==</t>
  </si>
  <si>
    <t>474925f4-3872-4eb8-b482-f52c89db29a18445</t>
  </si>
  <si>
    <t>AW00026956</t>
  </si>
  <si>
    <t>Nld5NjXoZE2Oj210JAtVxA==</t>
  </si>
  <si>
    <t>474925f4-3872-4eb8-b482-f52c89db29a18446</t>
  </si>
  <si>
    <t>AW00027140</t>
  </si>
  <si>
    <t>lx3fC0WsKkGJieTZoOXzhQ==</t>
  </si>
  <si>
    <t>474925f4-3872-4eb8-b482-f52c89db29a18447</t>
  </si>
  <si>
    <t>AW00027790</t>
  </si>
  <si>
    <t>VTPv7p4/Qkm29tz215gMtg==</t>
  </si>
  <si>
    <t>474925f4-3872-4eb8-b482-f52c89db29a18448</t>
  </si>
  <si>
    <t>AW00027794</t>
  </si>
  <si>
    <t>G7RoAkC+yESrKlAbaGUKcg==</t>
  </si>
  <si>
    <t>474925f4-3872-4eb8-b482-f52c89db29a18449</t>
  </si>
  <si>
    <t>AW00028411</t>
  </si>
  <si>
    <t>8lwyCkL8gkarbz71zjEHug==</t>
  </si>
  <si>
    <t>474925f4-3872-4eb8-b482-f52c89db29a18450</t>
  </si>
  <si>
    <t>AW00028448</t>
  </si>
  <si>
    <t>3A23HEdQKUS2dvKWbNfG3Q==</t>
  </si>
  <si>
    <t>474925f4-3872-4eb8-b482-f52c89db29a18451</t>
  </si>
  <si>
    <t>AW00028704</t>
  </si>
  <si>
    <t>wkE3TWqwBEKGmWM5Du2Jbw==</t>
  </si>
  <si>
    <t>474925f4-3872-4eb8-b482-f52c89db29a18452</t>
  </si>
  <si>
    <t>AW00028892</t>
  </si>
  <si>
    <t>M3YPOe+PUkuRbd5WRMTkUw==</t>
  </si>
  <si>
    <t>474925f4-3872-4eb8-b482-f52c89db29a18453</t>
  </si>
  <si>
    <t>AW00011381</t>
  </si>
  <si>
    <t>OnaKEQrUykG2YFnxpafH6Q==</t>
  </si>
  <si>
    <t>474925f4-3872-4eb8-b482-f52c89db29a18454</t>
  </si>
  <si>
    <t>AW00011574</t>
  </si>
  <si>
    <t>5RgnzgnYMkSYBMpsW3yOfw==</t>
  </si>
  <si>
    <t>474925f4-3872-4eb8-b482-f52c89db29a18455</t>
  </si>
  <si>
    <t>AW00012325</t>
  </si>
  <si>
    <t>GhLXSLcRdUeSuzFXFeWwLA==</t>
  </si>
  <si>
    <t>474925f4-3872-4eb8-b482-f52c89db29a18456</t>
  </si>
  <si>
    <t>AW00012463</t>
  </si>
  <si>
    <t>jvnYSc6fCE63JLl7EFdsNQ==</t>
  </si>
  <si>
    <t>474925f4-3872-4eb8-b482-f52c89db29a18457</t>
  </si>
  <si>
    <t>AW00013679</t>
  </si>
  <si>
    <t>/bmgKkOJbka+3KuP0ARJJw==</t>
  </si>
  <si>
    <t>474925f4-3872-4eb8-b482-f52c89db29a18458</t>
  </si>
  <si>
    <t>AW00013845</t>
  </si>
  <si>
    <t>d7hrmmmB2UKTvNb8faulhQ==</t>
  </si>
  <si>
    <t>474925f4-3872-4eb8-b482-f52c89db29a18459</t>
  </si>
  <si>
    <t>AW00014143</t>
  </si>
  <si>
    <t>mILHUL6JnU2Oct03ONzLMA==</t>
  </si>
  <si>
    <t>474925f4-3872-4eb8-b482-f52c89db29a18460</t>
  </si>
  <si>
    <t>AW00014787</t>
  </si>
  <si>
    <t>vjzLEmUVsUirbkK1Usb/WQ==</t>
  </si>
  <si>
    <t>474925f4-3872-4eb8-b482-f52c89db29a18461</t>
  </si>
  <si>
    <t>AW00015692</t>
  </si>
  <si>
    <t>a3i4dtlv/U6Trf0qk91IXg==</t>
  </si>
  <si>
    <t>474925f4-3872-4eb8-b482-f52c89db29a18462</t>
  </si>
  <si>
    <t>AW00015695</t>
  </si>
  <si>
    <t>8ZvsxTTTC0CIzNLL5tU3wQ==</t>
  </si>
  <si>
    <t>474925f4-3872-4eb8-b482-f52c89db29a18463</t>
  </si>
  <si>
    <t>AW00016311</t>
  </si>
  <si>
    <t>ZGj+59ZiAEWD+Islv1pFKA==</t>
  </si>
  <si>
    <t>474925f4-3872-4eb8-b482-f52c89db29a18464</t>
  </si>
  <si>
    <t>AW00016589</t>
  </si>
  <si>
    <t>x9CG11NWOEOraYBFv9FVvA==</t>
  </si>
  <si>
    <t>474925f4-3872-4eb8-b482-f52c89db29a18465</t>
  </si>
  <si>
    <t>AW00016598</t>
  </si>
  <si>
    <t>i6iCIhRKpkanC4A7S6t/Gw==</t>
  </si>
  <si>
    <t>474925f4-3872-4eb8-b482-f52c89db29a18466</t>
  </si>
  <si>
    <t>AW00017892</t>
  </si>
  <si>
    <t>+A/veKq68EKHmkhJEHRUSw==</t>
  </si>
  <si>
    <t>474925f4-3872-4eb8-b482-f52c89db29a18467</t>
  </si>
  <si>
    <t>AW00017933</t>
  </si>
  <si>
    <t>52i4AW5n0ESQbedzUVIUYQ==</t>
  </si>
  <si>
    <t>474925f4-3872-4eb8-b482-f52c89db29a18468</t>
  </si>
  <si>
    <t>AW00017965</t>
  </si>
  <si>
    <t>0pYjxmUchEio/9hsdz8Clg==</t>
  </si>
  <si>
    <t>474925f4-3872-4eb8-b482-f52c89db29a18469</t>
  </si>
  <si>
    <t>AW00018048</t>
  </si>
  <si>
    <t>lP0NIpMQw0uRg5lTRFRP4w==</t>
  </si>
  <si>
    <t>474925f4-3872-4eb8-b482-f52c89db29a18470</t>
  </si>
  <si>
    <t>AW00018136</t>
  </si>
  <si>
    <t>OX5sUFccYEmxURbFcsiwTg==</t>
  </si>
  <si>
    <t>474925f4-3872-4eb8-b482-f52c89db29a18471</t>
  </si>
  <si>
    <t>AW00018621</t>
  </si>
  <si>
    <t>aAtyA8TlXUKpUX96y9DlKA==</t>
  </si>
  <si>
    <t>474925f4-3872-4eb8-b482-f52c89db29a18472</t>
  </si>
  <si>
    <t>AW00019071</t>
  </si>
  <si>
    <t>wpMwkmfGf0+jQWHlF665Kw==</t>
  </si>
  <si>
    <t>474925f4-3872-4eb8-b482-f52c89db29a18473</t>
  </si>
  <si>
    <t>AW00019261</t>
  </si>
  <si>
    <t>hs1yinPUeku3k9W8IMBp2A==</t>
  </si>
  <si>
    <t>474925f4-3872-4eb8-b482-f52c89db29a18474</t>
  </si>
  <si>
    <t>AW00019433</t>
  </si>
  <si>
    <t>pZPyt8PWh0Wgr5UxEeE2dg==</t>
  </si>
  <si>
    <t>474925f4-3872-4eb8-b482-f52c89db29a18475</t>
  </si>
  <si>
    <t>AW00020571</t>
  </si>
  <si>
    <t>yMR5kh3lb0aHmvt+gbnFdg==</t>
  </si>
  <si>
    <t>474925f4-3872-4eb8-b482-f52c89db29a18476</t>
  </si>
  <si>
    <t>AW00021515</t>
  </si>
  <si>
    <t>7ZVb0kyav06zs70bk/8dmQ==</t>
  </si>
  <si>
    <t>474925f4-3872-4eb8-b482-f52c89db29a18477</t>
  </si>
  <si>
    <t>AW00021533</t>
  </si>
  <si>
    <t>8pdapJy3CU+Pw5qPp++fsw==</t>
  </si>
  <si>
    <t>474925f4-3872-4eb8-b482-f52c89db29a18478</t>
  </si>
  <si>
    <t>AW00022667</t>
  </si>
  <si>
    <t>+Uhv1aYjuEmmXPueXFzmdg==</t>
  </si>
  <si>
    <t>474925f4-3872-4eb8-b482-f52c89db29a18479</t>
  </si>
  <si>
    <t>AW00022686</t>
  </si>
  <si>
    <t>PdMCZwbQrkKhTI44O/SXdg==</t>
  </si>
  <si>
    <t>474925f4-3872-4eb8-b482-f52c89db29a18480</t>
  </si>
  <si>
    <t>AW00023615</t>
  </si>
  <si>
    <t>nBBfN4qvyUyoVyDoMQ9CNA==</t>
  </si>
  <si>
    <t>474925f4-3872-4eb8-b482-f52c89db29a18481</t>
  </si>
  <si>
    <t>AW00023630</t>
  </si>
  <si>
    <t>/QYSde4YxkqiO0svJFcgKg==</t>
  </si>
  <si>
    <t>474925f4-3872-4eb8-b482-f52c89db29a18482</t>
  </si>
  <si>
    <t>AW00024114</t>
  </si>
  <si>
    <t>lIW/SKeIkk+fUFAv120WpQ==</t>
  </si>
  <si>
    <t>474925f4-3872-4eb8-b482-f52c89db29a18483</t>
  </si>
  <si>
    <t>AW00024212</t>
  </si>
  <si>
    <t>4ggYWOL81kK2va4NzO95SQ==</t>
  </si>
  <si>
    <t>474925f4-3872-4eb8-b482-f52c89db29a18484</t>
  </si>
  <si>
    <t>AW00024546</t>
  </si>
  <si>
    <t>5PkAgYi4L0KXKJ0QZYZxBw==</t>
  </si>
  <si>
    <t>474925f4-3872-4eb8-b482-f52c89db29a18485</t>
  </si>
  <si>
    <t>AW00025615</t>
  </si>
  <si>
    <t>B+/icT00Z0KFqIN5xuzLOg==</t>
  </si>
  <si>
    <t>474925f4-3872-4eb8-b482-f52c89db29a18486</t>
  </si>
  <si>
    <t>AW00026218</t>
  </si>
  <si>
    <t>GXnAL9Re8kaPnxpqwRunRg==</t>
  </si>
  <si>
    <t>474925f4-3872-4eb8-b482-f52c89db29a18487</t>
  </si>
  <si>
    <t>AW00026900</t>
  </si>
  <si>
    <t>0+YGh+bNeEiIP4m0vjMm1w==</t>
  </si>
  <si>
    <t>474925f4-3872-4eb8-b482-f52c89db29a18488</t>
  </si>
  <si>
    <t>AW00027783</t>
  </si>
  <si>
    <t>94yiB0ha+ky/nCFuGTD8TA==</t>
  </si>
  <si>
    <t>474925f4-3872-4eb8-b482-f52c89db29a18489</t>
  </si>
  <si>
    <t>AW00027819</t>
  </si>
  <si>
    <t>a7kobZgvH0GpEn3f5Nlh5A==</t>
  </si>
  <si>
    <t>474925f4-3872-4eb8-b482-f52c89db29a18490</t>
  </si>
  <si>
    <t>AW00028417</t>
  </si>
  <si>
    <t>4A3rSqxvWUOiDagOyq8sgA==</t>
  </si>
  <si>
    <t>474925f4-3872-4eb8-b482-f52c89db29a18491</t>
  </si>
  <si>
    <t>AW00028517</t>
  </si>
  <si>
    <t>3T+KsniHb06+XKOYEq0tPA==</t>
  </si>
  <si>
    <t>474925f4-3872-4eb8-b482-f52c89db29a18492</t>
  </si>
  <si>
    <t>AW00000290</t>
  </si>
  <si>
    <t>S</t>
  </si>
  <si>
    <t>Ld7c0DiM/Eidg16+ioV3rg==</t>
  </si>
  <si>
    <t>474925f4-3872-4eb8-b482-f52c89db29a18493</t>
  </si>
  <si>
    <t>AW00000415</t>
  </si>
  <si>
    <t>AZ8oAYWX6k2olpJZLx+Qsg==</t>
  </si>
  <si>
    <t>474925f4-3872-4eb8-b482-f52c89db29a18494</t>
  </si>
  <si>
    <t>AW00000577</t>
  </si>
  <si>
    <t>B1PXT+NXtESZ9/sCBvUiLg==</t>
  </si>
  <si>
    <t>474925f4-3872-4eb8-b482-f52c89db29a18495</t>
  </si>
  <si>
    <t>AW00000019</t>
  </si>
  <si>
    <t>Q12uab4xdku/u1ojxHiLvA==</t>
  </si>
  <si>
    <t>474925f4-3872-4eb8-b482-f52c89db29a18496</t>
  </si>
  <si>
    <t>AW00000181</t>
  </si>
  <si>
    <t>0Ew9PV1/2UuliQiIEJW8Wg==</t>
  </si>
  <si>
    <t>474925f4-3872-4eb8-b482-f52c89db29a18497</t>
  </si>
  <si>
    <t>AW00000109</t>
  </si>
  <si>
    <t>C3mFdTRgIEWjg5+h6LPnbg==</t>
  </si>
  <si>
    <t>474925f4-3872-4eb8-b482-f52c89db29a18498</t>
  </si>
  <si>
    <t>AW00000146</t>
  </si>
  <si>
    <t>3el1VMqYiUm3oj/JKb7qEg==</t>
  </si>
  <si>
    <t>474925f4-3872-4eb8-b482-f52c89db29a18499</t>
  </si>
  <si>
    <t>AW00000128</t>
  </si>
  <si>
    <t>dD73A+WNHkK1rwSyWSaN1g==</t>
  </si>
  <si>
    <t>474925f4-3872-4eb8-b482-f52c89db29a18500</t>
  </si>
  <si>
    <t>AW00000254</t>
  </si>
  <si>
    <t>3eiJL8Oj1E6mBEs9Rd0b6g==</t>
  </si>
  <si>
    <t>474925f4-3872-4eb8-b482-f52c89db29a18501</t>
  </si>
  <si>
    <t>AW00000692</t>
  </si>
  <si>
    <t>eWLpntV4t0msShxDz7gCSQ==</t>
  </si>
  <si>
    <t>474925f4-3872-4eb8-b482-f52c89db29a18502</t>
  </si>
  <si>
    <t>AW00000037</t>
  </si>
  <si>
    <t>mrLrxmfMnEWQ4zOeD5EpBg==</t>
  </si>
  <si>
    <t>474925f4-3872-4eb8-b482-f52c89db29a18503</t>
  </si>
  <si>
    <t>AW00000293</t>
  </si>
  <si>
    <t>gw16s9Z+WEykdvWbeuT8hQ==</t>
  </si>
  <si>
    <t>474925f4-3872-4eb8-b482-f52c89db29a18504</t>
  </si>
  <si>
    <t>AW00000595</t>
  </si>
  <si>
    <t>DJ6XnBOWJU2i+/EdsWL+EQ==</t>
  </si>
  <si>
    <t>474925f4-3872-4eb8-b482-f52c89db29a18505</t>
  </si>
  <si>
    <t>AW00000626</t>
  </si>
  <si>
    <t>8Dw2AyPfYECw4eAjzfe+CA==</t>
  </si>
  <si>
    <t>474925f4-3872-4eb8-b482-f52c89db29a18506</t>
  </si>
  <si>
    <t>AW00000505</t>
  </si>
  <si>
    <t>AKkyT0ujSESnLBlqHFUwcw==</t>
  </si>
  <si>
    <t>474925f4-3872-4eb8-b482-f52c89db29a18507</t>
  </si>
  <si>
    <t>AW00000506</t>
  </si>
  <si>
    <t>OqhKeT0pkUq89dQEcbRlaQ==</t>
  </si>
  <si>
    <t>474925f4-3872-4eb8-b482-f52c89db29a18508</t>
  </si>
  <si>
    <t>AW00000604</t>
  </si>
  <si>
    <t>clykFvtin0q657/qSQvUxA==</t>
  </si>
  <si>
    <t>474925f4-3872-4eb8-b482-f52c89db29a18509</t>
  </si>
  <si>
    <t>AW00000164</t>
  </si>
  <si>
    <t>yjoyWqJ0oEyqO+GuKZqtCA==</t>
  </si>
  <si>
    <t>474925f4-3872-4eb8-b482-f52c89db29a18510</t>
  </si>
  <si>
    <t>AW00000344</t>
  </si>
  <si>
    <t>32k7qs9AuEWSUPae9tscFQ==</t>
  </si>
  <si>
    <t>474925f4-3872-4eb8-b482-f52c89db29a18511</t>
  </si>
  <si>
    <t>AW00000115</t>
  </si>
  <si>
    <t>R3APCJaD7EyrQ1bPQd5OAA==</t>
  </si>
  <si>
    <t>474925f4-3872-4eb8-b482-f52c89db29a18512</t>
  </si>
  <si>
    <t>AW00000605</t>
  </si>
  <si>
    <t>D7k4CckdXk+zfT3/LbzSdg==</t>
  </si>
  <si>
    <t>474925f4-3872-4eb8-b482-f52c89db29a18513</t>
  </si>
  <si>
    <t>AW00000074</t>
  </si>
  <si>
    <t>V15Ic20HEEu7SGBD3Yc1gg==</t>
  </si>
  <si>
    <t>474925f4-3872-4eb8-b482-f52c89db29a18514</t>
  </si>
  <si>
    <t>AW00000698</t>
  </si>
  <si>
    <t>Wv/Ea5YGKkyI+QjR26kbdA==</t>
  </si>
  <si>
    <t>474925f4-3872-4eb8-b482-f52c89db29a18515</t>
  </si>
  <si>
    <t>AW00000043</t>
  </si>
  <si>
    <t>Pp1EnnldZU+k8RDdOw4HZg==</t>
  </si>
  <si>
    <t>474925f4-3872-4eb8-b482-f52c89db29a18516</t>
  </si>
  <si>
    <t>AW00000289</t>
  </si>
  <si>
    <t>UQ8tpLzCPUOyvWHFFilmaQ==</t>
  </si>
  <si>
    <t>474925f4-3872-4eb8-b482-f52c89db29a18517</t>
  </si>
  <si>
    <t>AW00000092</t>
  </si>
  <si>
    <t>wxIkZ11di0ixduPa+tBdcA==</t>
  </si>
  <si>
    <t>474925f4-3872-4eb8-b482-f52c89db29a18518</t>
  </si>
  <si>
    <t>AW00000127</t>
  </si>
  <si>
    <t>PxBV78es/UuJsSCgSEXnBg==</t>
  </si>
  <si>
    <t>474925f4-3872-4eb8-b482-f52c89db29a18519</t>
  </si>
  <si>
    <t>AW00000416</t>
  </si>
  <si>
    <t>5vd/ayhAHkmsKt+7YnjKVw==</t>
  </si>
  <si>
    <t>474925f4-3872-4eb8-b482-f52c89db29a18520</t>
  </si>
  <si>
    <t>AW00000433</t>
  </si>
  <si>
    <t>VBAL6yP/NU68/BC4S0fqRw==</t>
  </si>
  <si>
    <t>474925f4-3872-4eb8-b482-f52c89db29a18521</t>
  </si>
  <si>
    <t>AW00000696</t>
  </si>
  <si>
    <t>1A0UoBBNkUCdiZWHPa6btw==</t>
  </si>
  <si>
    <t>474925f4-3872-4eb8-b482-f52c89db29a18522</t>
  </si>
  <si>
    <t>AW00000564</t>
  </si>
  <si>
    <t>Wv95fyDi90a+w+b/2r67LA==</t>
  </si>
  <si>
    <t>474925f4-3872-4eb8-b482-f52c89db29a18523</t>
  </si>
  <si>
    <t>AW00000596</t>
  </si>
  <si>
    <t>KHblRcAF90y5IERtuESXEw==</t>
  </si>
  <si>
    <t>474925f4-3872-4eb8-b482-f52c89db29a18524</t>
  </si>
  <si>
    <t>AW00000669</t>
  </si>
  <si>
    <t>1Q/TyNNDXE21TjVhETyvQw==</t>
  </si>
  <si>
    <t>474925f4-3872-4eb8-b482-f52c89db29a18525</t>
  </si>
  <si>
    <t>AW00000038</t>
  </si>
  <si>
    <t>86Pt5fFOBki9NuYfPLLgRA==</t>
  </si>
  <si>
    <t>474925f4-3872-4eb8-b482-f52c89db29a18526</t>
  </si>
  <si>
    <t>AW00000253</t>
  </si>
  <si>
    <t>R7Oa4LF/P0WkvTd+aOyMMw==</t>
  </si>
  <si>
    <t>474925f4-3872-4eb8-b482-f52c89db29a18527</t>
  </si>
  <si>
    <t>AW00000325</t>
  </si>
  <si>
    <t>d6xAY71P7E6dYFAJ1ChnSg==</t>
  </si>
  <si>
    <t>474925f4-3872-4eb8-b482-f52c89db29a18528</t>
  </si>
  <si>
    <t>AW00000218</t>
  </si>
  <si>
    <t>gIQJPJsNnECBVsdhBBWsWw==</t>
  </si>
  <si>
    <t>474925f4-3872-4eb8-b482-f52c89db29a18529</t>
  </si>
  <si>
    <t>AW00000401</t>
  </si>
  <si>
    <t>hPZ2zK15ZkqjDht/tckXxQ==</t>
  </si>
  <si>
    <t>474925f4-3872-4eb8-b482-f52c89db29a18530</t>
  </si>
  <si>
    <t>AW00000621</t>
  </si>
  <si>
    <t>TfmsqAUr9E6W6oezRmYZxQ==</t>
  </si>
  <si>
    <t>474925f4-3872-4eb8-b482-f52c89db29a18531</t>
  </si>
  <si>
    <t>AW00000397</t>
  </si>
  <si>
    <t>M/MRt3cyhUirVVeQz0HyfQ==</t>
  </si>
  <si>
    <t>474925f4-3872-4eb8-b482-f52c89db29a18532</t>
  </si>
  <si>
    <t>AW00000145</t>
  </si>
  <si>
    <t>nWDF/isEgESxulXy1BBzJw==</t>
  </si>
  <si>
    <t>474925f4-3872-4eb8-b482-f52c89db29a18533</t>
  </si>
  <si>
    <t>AW00000200</t>
  </si>
  <si>
    <t>eMiWfDigL0uCXwFski1kBw==</t>
  </si>
  <si>
    <t>474925f4-3872-4eb8-b482-f52c89db29a18534</t>
  </si>
  <si>
    <t>AW00000380</t>
  </si>
  <si>
    <t>NZNGXt2syEGJ/ghW7ZRDQA==</t>
  </si>
  <si>
    <t>474925f4-3872-4eb8-b482-f52c89db29a18535</t>
  </si>
  <si>
    <t>AW00000673</t>
  </si>
  <si>
    <t>LCrPRQY99EWQCfzUq8GUJw==</t>
  </si>
  <si>
    <t>474925f4-3872-4eb8-b482-f52c89db29a18536</t>
  </si>
  <si>
    <t>AW00000362</t>
  </si>
  <si>
    <t>pkC22YgJSEWCMWnKkn1Jqw==</t>
  </si>
  <si>
    <t>474925f4-3872-4eb8-b482-f52c89db29a18537</t>
  </si>
  <si>
    <t>AW00000650</t>
  </si>
  <si>
    <t>itQD2QNbLke4AoUAo8gTBQ==</t>
  </si>
  <si>
    <t>474925f4-3872-4eb8-b482-f52c89db29a18538</t>
  </si>
  <si>
    <t>AW00000055</t>
  </si>
  <si>
    <t>e5nT9QatoEaUr6RGD0vkcQ==</t>
  </si>
  <si>
    <t>474925f4-3872-4eb8-b482-f52c89db29a18539</t>
  </si>
  <si>
    <t>AW00000434</t>
  </si>
  <si>
    <t>J4R0Cq/Mk06VUY8GuXbcrQ==</t>
  </si>
  <si>
    <t>474925f4-3872-4eb8-b482-f52c89db29a18540</t>
  </si>
  <si>
    <t>AW00000601</t>
  </si>
  <si>
    <t>cTuDm0VXgkWjjYwjoN1INw==</t>
  </si>
  <si>
    <t>474925f4-3872-4eb8-b482-f52c89db29a18541</t>
  </si>
  <si>
    <t>AW00000199</t>
  </si>
  <si>
    <t>0VLN8Di4HkWwFVQUq32RVA==</t>
  </si>
  <si>
    <t>474925f4-3872-4eb8-b482-f52c89db29a18542</t>
  </si>
  <si>
    <t>AW00000236</t>
  </si>
  <si>
    <t>sh+AIaZu5U+URH4J6LqQfA==</t>
  </si>
  <si>
    <t>474925f4-3872-4eb8-b482-f52c89db29a18543</t>
  </si>
  <si>
    <t>AW00000452</t>
  </si>
  <si>
    <t>3IoyoL0trkeWSMuvhF6/dA==</t>
  </si>
  <si>
    <t>474925f4-3872-4eb8-b482-f52c89db29a18544</t>
  </si>
  <si>
    <t>AW00000056</t>
  </si>
  <si>
    <t>ghYLV7GbWUOYTY9yjj1pcw==</t>
  </si>
  <si>
    <t>474925f4-3872-4eb8-b482-f52c89db29a18545</t>
  </si>
  <si>
    <t>AW00000343</t>
  </si>
  <si>
    <t>EO/o2tqIlE+2p6l0XyUNsg==</t>
  </si>
  <si>
    <t>474925f4-3872-4eb8-b482-f52c89db29a18546</t>
  </si>
  <si>
    <t>AW00000451</t>
  </si>
  <si>
    <t>LlWu1f36q0msBQFEhMoROQ==</t>
  </si>
  <si>
    <t>474925f4-3872-4eb8-b482-f52c89db29a18547</t>
  </si>
  <si>
    <t>AW00000668</t>
  </si>
  <si>
    <t>h0qikc6B20uyMwzJk2zLWg==</t>
  </si>
  <si>
    <t>474925f4-3872-4eb8-b482-f52c89db29a18548</t>
  </si>
  <si>
    <t>AW00000002</t>
  </si>
  <si>
    <t>V/ZS5a+pfUqmRcQp1uAkkQ==</t>
  </si>
  <si>
    <t>474925f4-3872-4eb8-b482-f52c89db29a18549</t>
  </si>
  <si>
    <t>AW00000398</t>
  </si>
  <si>
    <t>3Td15F9kjEWkEKUg043XuQ==</t>
  </si>
  <si>
    <t>474925f4-3872-4eb8-b482-f52c89db29a18550</t>
  </si>
  <si>
    <t>AW00000620</t>
  </si>
  <si>
    <t>X3scQPBPKU6RAjGcuIPBHQ==</t>
  </si>
  <si>
    <t>474925f4-3872-4eb8-b482-f52c89db29a18551</t>
  </si>
  <si>
    <t>AW00000697</t>
  </si>
  <si>
    <t>tOUMs/q7V0q1wu7R7xPgvg==</t>
  </si>
  <si>
    <t>474925f4-3872-4eb8-b482-f52c89db29a18552</t>
  </si>
  <si>
    <t>AW00000308</t>
  </si>
  <si>
    <t>rX200oTmm0SZLBXeORwPzA==</t>
  </si>
  <si>
    <t>474925f4-3872-4eb8-b482-f52c89db29a18553</t>
  </si>
  <si>
    <t>AW00000438</t>
  </si>
  <si>
    <t>d/SYP7AN1ESRVRUkO4/UgA==</t>
  </si>
  <si>
    <t>474925f4-3872-4eb8-b482-f52c89db29a18554</t>
  </si>
  <si>
    <t>AW00000693</t>
  </si>
  <si>
    <t>y9Q4O3OVhkaiApF52+/HuA==</t>
  </si>
  <si>
    <t>474925f4-3872-4eb8-b482-f52c89db29a18555</t>
  </si>
  <si>
    <t>AW00000163</t>
  </si>
  <si>
    <t>Op+fmLh8g0CM2ikcaCvnPA==</t>
  </si>
  <si>
    <t>474925f4-3872-4eb8-b482-f52c89db29a18556</t>
  </si>
  <si>
    <t>AW00000326</t>
  </si>
  <si>
    <t>DRzIgetzLUS+sNA61K9QSA==</t>
  </si>
  <si>
    <t>474925f4-3872-4eb8-b482-f52c89db29a18557</t>
  </si>
  <si>
    <t>AW00000182</t>
  </si>
  <si>
    <t>9C/a08BRy0+pNhuRBFjXUg==</t>
  </si>
  <si>
    <t>474925f4-3872-4eb8-b482-f52c89db29a18558</t>
  </si>
  <si>
    <t>AW00000272</t>
  </si>
  <si>
    <t>DYkPuKGm/E23Y+zXdDw8Kg==</t>
  </si>
  <si>
    <t>474925f4-3872-4eb8-b482-f52c89db29a18559</t>
  </si>
  <si>
    <t>AW00000645</t>
  </si>
  <si>
    <t>RWqoahY+AEyrmR5CmhxAJg==</t>
  </si>
  <si>
    <t>474925f4-3872-4eb8-b482-f52c89db29a18560</t>
  </si>
  <si>
    <t>AW00000307</t>
  </si>
  <si>
    <t>rp0d0dHVC0S+P0jTB+lCpg==</t>
  </si>
  <si>
    <t>474925f4-3872-4eb8-b482-f52c89db29a18561</t>
  </si>
  <si>
    <t>AW00000488</t>
  </si>
  <si>
    <t>lH5kxDnr5U+4VvqYJwmm2g==</t>
  </si>
  <si>
    <t>474925f4-3872-4eb8-b482-f52c89db29a18562</t>
  </si>
  <si>
    <t>AW00000020</t>
  </si>
  <si>
    <t>CsEQ4MPxukuByqfggzUEAA==</t>
  </si>
  <si>
    <t>474925f4-3872-4eb8-b482-f52c89db29a18563</t>
  </si>
  <si>
    <t>AW00000379</t>
  </si>
  <si>
    <t>ny08CLt81EybvzDoDDdu5Q==</t>
  </si>
  <si>
    <t>474925f4-3872-4eb8-b482-f52c89db29a18564</t>
  </si>
  <si>
    <t>AW00000091</t>
  </si>
  <si>
    <t>w08xn0SWEkSpClSD919mWw==</t>
  </si>
  <si>
    <t>474925f4-3872-4eb8-b482-f52c89db29a18565</t>
  </si>
  <si>
    <t>AW00000169</t>
  </si>
  <si>
    <t>NbxrLRm8tEymG0aJnTpCNw==</t>
  </si>
  <si>
    <t>474925f4-3872-4eb8-b482-f52c89db29a18566</t>
  </si>
  <si>
    <t>AW00000217</t>
  </si>
  <si>
    <t>dTr8XMbdZUy0wxW/lskpgw==</t>
  </si>
  <si>
    <t>474925f4-3872-4eb8-b482-f52c89db29a18567</t>
  </si>
  <si>
    <t>AW00000361</t>
  </si>
  <si>
    <t>VPRpb5lRFUuzcNkm+O0QTA==</t>
  </si>
  <si>
    <t>474925f4-3872-4eb8-b482-f52c89db29a18568</t>
  </si>
  <si>
    <t>AW00000542</t>
  </si>
  <si>
    <t>hBL2at8CukGg4CsXKLLPeg==</t>
  </si>
  <si>
    <t>474925f4-3872-4eb8-b482-f52c89db29a18569</t>
  </si>
  <si>
    <t>AW00000644</t>
  </si>
  <si>
    <t>5iLNnM9aeEO6aR/nIiOTVA==</t>
  </si>
  <si>
    <t>474925f4-3872-4eb8-b482-f52c89db29a18570</t>
  </si>
  <si>
    <t>AW00000541</t>
  </si>
  <si>
    <t>rBWViE8E5UGdErgtbjLqtg==</t>
  </si>
  <si>
    <t>474925f4-3872-4eb8-b482-f52c89db29a18571</t>
  </si>
  <si>
    <t>AW00000560</t>
  </si>
  <si>
    <t>vC9AtOat50G67xG/EVf2WA==</t>
  </si>
  <si>
    <t>474925f4-3872-4eb8-b482-f52c89db29a18572</t>
  </si>
  <si>
    <t>AW00000672</t>
  </si>
  <si>
    <t>FBU/bFkOfEathB/KuTblIQ==</t>
  </si>
  <si>
    <t>474925f4-3872-4eb8-b482-f52c89db29a18573</t>
  </si>
  <si>
    <t>AW00000001</t>
  </si>
  <si>
    <t>XulaP3247UqVtMN5evy3Tw==</t>
  </si>
  <si>
    <t>474925f4-3872-4eb8-b482-f52c89db29a18574</t>
  </si>
  <si>
    <t>AW00000073</t>
  </si>
  <si>
    <t>XhNcnWC94EazcYQzkWN4Jw==</t>
  </si>
  <si>
    <t>474925f4-3872-4eb8-b482-f52c89db29a18575</t>
  </si>
  <si>
    <t>AW00000487</t>
  </si>
  <si>
    <t>olzlTqzyW0687LI8Cfs0Ww==</t>
  </si>
  <si>
    <t>474925f4-3872-4eb8-b482-f52c89db29a18576</t>
  </si>
  <si>
    <t>AW00000469</t>
  </si>
  <si>
    <t>nsPu+aOjq0GKvRqzHAtymw==</t>
  </si>
  <si>
    <t>474925f4-3872-4eb8-b482-f52c89db29a18577</t>
  </si>
  <si>
    <t>AW00000470</t>
  </si>
  <si>
    <t>zze211fJwUGuRVkKGp9FJw==</t>
  </si>
  <si>
    <t>474925f4-3872-4eb8-b482-f52c89db29a18578</t>
  </si>
  <si>
    <t>AW00000235</t>
  </si>
  <si>
    <t>UG3fpGhQqU+0yqMZXrKbtg==</t>
  </si>
  <si>
    <t>474925f4-3872-4eb8-b482-f52c89db29a18579</t>
  </si>
  <si>
    <t>AW00000271</t>
  </si>
  <si>
    <t>hl528uqNi0aEnp6DrlfDgQ==</t>
  </si>
  <si>
    <t>474925f4-3872-4eb8-b482-f52c89db29a18580</t>
  </si>
  <si>
    <t>AW00000559</t>
  </si>
  <si>
    <t>Ott+SKgjHU2x//zdy9vJfg==</t>
  </si>
  <si>
    <t>474925f4-3872-4eb8-b482-f52c89db29a18581</t>
  </si>
  <si>
    <t>AW00000578</t>
  </si>
  <si>
    <t>c/KygvbJQEuw2vGuDWy1gQ==</t>
  </si>
  <si>
    <t>474925f4-3872-4eb8-b482-f52c89db29a18582</t>
  </si>
  <si>
    <t>AW00000007</t>
  </si>
  <si>
    <t>PifpA5OxjkSYI/4MRK7teA==</t>
  </si>
  <si>
    <t>474925f4-3872-4eb8-b482-f52c89db29a18583</t>
  </si>
  <si>
    <t>AW00000110</t>
  </si>
  <si>
    <t>8PPCgrhjzEau3DqFaVbvBA==</t>
  </si>
  <si>
    <t>474925f4-3872-4eb8-b482-f52c89db29a18584</t>
  </si>
  <si>
    <t>AW00000666</t>
  </si>
  <si>
    <t>s1UlEuN9YEmpow0ZOS5U8w==</t>
  </si>
  <si>
    <t>474925f4-3872-4eb8-b482-f52c89db29a18585</t>
  </si>
  <si>
    <t>AW00000558</t>
  </si>
  <si>
    <t>48A14l2JCk6LcRgH+0U34g==</t>
  </si>
  <si>
    <t>474925f4-3872-4eb8-b482-f52c89db29a18586</t>
  </si>
  <si>
    <t>AW00000054</t>
  </si>
  <si>
    <t>vz47ErBOKkSEgqTgAczPiQ==</t>
  </si>
  <si>
    <t>474925f4-3872-4eb8-b482-f52c89db29a18587</t>
  </si>
  <si>
    <t>AW00000143</t>
  </si>
  <si>
    <t>/j7plel4DEe0p03WpdDxSw==</t>
  </si>
  <si>
    <t>474925f4-3872-4eb8-b482-f52c89db29a18588</t>
  </si>
  <si>
    <t>AW00000324</t>
  </si>
  <si>
    <t>WOpegcgzF0eKm6hoVgkKBg==</t>
  </si>
  <si>
    <t>474925f4-3872-4eb8-b482-f52c89db29a18589</t>
  </si>
  <si>
    <t>AW00000089</t>
  </si>
  <si>
    <t>lOlPo5gQn0OgQu5nC/L6Mw==</t>
  </si>
  <si>
    <t>474925f4-3872-4eb8-b482-f52c89db29a18590</t>
  </si>
  <si>
    <t>AW00000107</t>
  </si>
  <si>
    <t>V8oilUYCakmuSdmCHNZ4Fw==</t>
  </si>
  <si>
    <t>474925f4-3872-4eb8-b482-f52c89db29a18591</t>
  </si>
  <si>
    <t>AW00000359</t>
  </si>
  <si>
    <t>6TLjaCkpSUGAhvqNfkvIWQ==</t>
  </si>
  <si>
    <t>474925f4-3872-4eb8-b482-f52c89db29a18592</t>
  </si>
  <si>
    <t>AW00000576</t>
  </si>
  <si>
    <t>rZ9uVm+Wn0+5sNhI7qW3rA==</t>
  </si>
  <si>
    <t>474925f4-3872-4eb8-b482-f52c89db29a18593</t>
  </si>
  <si>
    <t>AW00000144</t>
  </si>
  <si>
    <t>rKTBU+IttUqAj1I751itKQ==</t>
  </si>
  <si>
    <t>474925f4-3872-4eb8-b482-f52c89db29a18594</t>
  </si>
  <si>
    <t>AW00000522</t>
  </si>
  <si>
    <t>0MuJiQjnNk2/t3GwiiOb+g==</t>
  </si>
  <si>
    <t>474925f4-3872-4eb8-b482-f52c89db29a18595</t>
  </si>
  <si>
    <t>AW00000619</t>
  </si>
  <si>
    <t>TP9C0I2JU0+xTxzW9/ANbQ==</t>
  </si>
  <si>
    <t>474925f4-3872-4eb8-b482-f52c89db29a18596</t>
  </si>
  <si>
    <t>AW00000126</t>
  </si>
  <si>
    <t>Af4+sDMzBUiZE5kyPBQ1Jg==</t>
  </si>
  <si>
    <t>474925f4-3872-4eb8-b482-f52c89db29a18597</t>
  </si>
  <si>
    <t>AW00000691</t>
  </si>
  <si>
    <t>hDR/bCwUWkKg+boiAQeaXA==</t>
  </si>
  <si>
    <t>474925f4-3872-4eb8-b482-f52c89db29a18598</t>
  </si>
  <si>
    <t>AW00000305</t>
  </si>
  <si>
    <t>ycl9ewbfsUOZXarF1Y8oYg==</t>
  </si>
  <si>
    <t>474925f4-3872-4eb8-b482-f52c89db29a18599</t>
  </si>
  <si>
    <t>AW00000071</t>
  </si>
  <si>
    <t>x4rMkeUnfEO5QNtHaSdU0w==</t>
  </si>
  <si>
    <t>474925f4-3872-4eb8-b482-f52c89db29a18600</t>
  </si>
  <si>
    <t>AW00000161</t>
  </si>
  <si>
    <t>sxcYWpBsF0yt+LMKBvkhQQ==</t>
  </si>
  <si>
    <t>474925f4-3872-4eb8-b482-f52c89db29a18601</t>
  </si>
  <si>
    <t>AW00000269</t>
  </si>
  <si>
    <t>u4jXyL69p0iwv7GwSI2bnw==</t>
  </si>
  <si>
    <t>474925f4-3872-4eb8-b482-f52c89db29a18602</t>
  </si>
  <si>
    <t>AW00000432</t>
  </si>
  <si>
    <t>7hOyK0NUE06whWQTpwehIA==</t>
  </si>
  <si>
    <t>474925f4-3872-4eb8-b482-f52c89db29a18603</t>
  </si>
  <si>
    <t>AW00000593</t>
  </si>
  <si>
    <t>t2fKez2DxECE2S4P7rZyag==</t>
  </si>
  <si>
    <t>474925f4-3872-4eb8-b482-f52c89db29a18604</t>
  </si>
  <si>
    <t>AW00000108</t>
  </si>
  <si>
    <t>4Fbn0dGg1kOny6xcXvQE5w==</t>
  </si>
  <si>
    <t>474925f4-3872-4eb8-b482-f52c89db29a18605</t>
  </si>
  <si>
    <t>AW00000557</t>
  </si>
  <si>
    <t>zdi5rRRWaE2nHRAqKHJpOA==</t>
  </si>
  <si>
    <t>474925f4-3872-4eb8-b482-f52c89db29a18606</t>
  </si>
  <si>
    <t>AW00000341</t>
  </si>
  <si>
    <t>r+dHg2qmCkGgNWXPiOUAsw==</t>
  </si>
  <si>
    <t>474925f4-3872-4eb8-b482-f52c89db29a18607</t>
  </si>
  <si>
    <t>AW00000540</t>
  </si>
  <si>
    <t>fMvv0LbQf06MYx4A55OJKQ==</t>
  </si>
  <si>
    <t>474925f4-3872-4eb8-b482-f52c89db29a18608</t>
  </si>
  <si>
    <t>AW00000594</t>
  </si>
  <si>
    <t>5pJ2FP6AL0mX9lHZxaoMNg==</t>
  </si>
  <si>
    <t>474925f4-3872-4eb8-b482-f52c89db29a18609</t>
  </si>
  <si>
    <t>AW00000252</t>
  </si>
  <si>
    <t>1p3qPNDnkkiH0Uu6ZVvMeg==</t>
  </si>
  <si>
    <t>474925f4-3872-4eb8-b482-f52c89db29a18610</t>
  </si>
  <si>
    <t>AW00000233</t>
  </si>
  <si>
    <t>fYYQTtqYzEyt8pKj7bbnwQ==</t>
  </si>
  <si>
    <t>474925f4-3872-4eb8-b482-f52c89db29a18611</t>
  </si>
  <si>
    <t>AW00000486</t>
  </si>
  <si>
    <t>zOygwAQVy0mT4KYTugpt1g==</t>
  </si>
  <si>
    <t>474925f4-3872-4eb8-b482-f52c89db29a18612</t>
  </si>
  <si>
    <t>AW00000539</t>
  </si>
  <si>
    <t>9WdAZhdM4EmuRHda628j4g==</t>
  </si>
  <si>
    <t>474925f4-3872-4eb8-b482-f52c89db29a18613</t>
  </si>
  <si>
    <t>AW00000690</t>
  </si>
  <si>
    <t>10ydviSioUi1mXILBwQ5SQ==</t>
  </si>
  <si>
    <t>474925f4-3872-4eb8-b482-f52c89db29a18614</t>
  </si>
  <si>
    <t>AW00000642</t>
  </si>
  <si>
    <t>BLg7toqySEmzxVV9VIux3Q==</t>
  </si>
  <si>
    <t>474925f4-3872-4eb8-b482-f52c89db29a18615</t>
  </si>
  <si>
    <t>AW00000270</t>
  </si>
  <si>
    <t>8eZs77dxXUqe7lUoO9WtXA==</t>
  </si>
  <si>
    <t>474925f4-3872-4eb8-b482-f52c89db29a18616</t>
  </si>
  <si>
    <t>AW00000414</t>
  </si>
  <si>
    <t>jXiT9ISZM0SyT/fRUUYoJg==</t>
  </si>
  <si>
    <t>474925f4-3872-4eb8-b482-f52c89db29a18617</t>
  </si>
  <si>
    <t>AW00000053</t>
  </si>
  <si>
    <t>QLfTgfHcI0+l49gTUygAFg==</t>
  </si>
  <si>
    <t>474925f4-3872-4eb8-b482-f52c89db29a18618</t>
  </si>
  <si>
    <t>AW00000234</t>
  </si>
  <si>
    <t>2ypVYDxkGkad/VcCl2C1mg==</t>
  </si>
  <si>
    <t>474925f4-3872-4eb8-b482-f52c89db29a18619</t>
  </si>
  <si>
    <t>AW00000450</t>
  </si>
  <si>
    <t>Nq6ogTTRXEe+0QbHxoywlQ==</t>
  </si>
  <si>
    <t>474925f4-3872-4eb8-b482-f52c89db29a18620</t>
  </si>
  <si>
    <t>AW00000667</t>
  </si>
  <si>
    <t>0yFtX9noik2L8fUvZgJS0Q==</t>
  </si>
  <si>
    <t>474925f4-3872-4eb8-b482-f52c89db29a18621</t>
  </si>
  <si>
    <t>AW00000162</t>
  </si>
  <si>
    <t>EO7Q9HbiPUqNO+GQQZXxuA==</t>
  </si>
  <si>
    <t>474925f4-3872-4eb8-b482-f52c89db29a18622</t>
  </si>
  <si>
    <t>AW00000215</t>
  </si>
  <si>
    <t>fNqPPJFueUekXiNHdAkseA==</t>
  </si>
  <si>
    <t>474925f4-3872-4eb8-b482-f52c89db29a18623</t>
  </si>
  <si>
    <t>AW00000251</t>
  </si>
  <si>
    <t>4mf8UOpPkUGgG+hQIUs7Pg==</t>
  </si>
  <si>
    <t>474925f4-3872-4eb8-b482-f52c89db29a18624</t>
  </si>
  <si>
    <t>AW00000684</t>
  </si>
  <si>
    <t>v4E4Zzbrkk66RR8QnP3MvQ==</t>
  </si>
  <si>
    <t>474925f4-3872-4eb8-b482-f52c89db29a18625</t>
  </si>
  <si>
    <t>AW00000503</t>
  </si>
  <si>
    <t>etD5U08Rw0CE3iyqbhOgXA==</t>
  </si>
  <si>
    <t>474925f4-3872-4eb8-b482-f52c89db29a18626</t>
  </si>
  <si>
    <t>AW00000179</t>
  </si>
  <si>
    <t>ALL495QSGUSdrIGUIxrJtw==</t>
  </si>
  <si>
    <t>474925f4-3872-4eb8-b482-f52c89db29a18627</t>
  </si>
  <si>
    <t>AW00000618</t>
  </si>
  <si>
    <t>SWLjjn5CEUy5CQoWv4D7zw==</t>
  </si>
  <si>
    <t>474925f4-3872-4eb8-b482-f52c89db29a18628</t>
  </si>
  <si>
    <t>AW00000072</t>
  </si>
  <si>
    <t>HQijDcf9BUC3feWv2MFd5g==</t>
  </si>
  <si>
    <t>474925f4-3872-4eb8-b482-f52c89db29a18629</t>
  </si>
  <si>
    <t>AW00000125</t>
  </si>
  <si>
    <t>N26vadHqvU+C8GHOOzX5Qw==</t>
  </si>
  <si>
    <t>474925f4-3872-4eb8-b482-f52c89db29a18630</t>
  </si>
  <si>
    <t>AW00000521</t>
  </si>
  <si>
    <t>/niZoFSTaUyEIx4XKEGpqw==</t>
  </si>
  <si>
    <t>474925f4-3872-4eb8-b482-f52c89db29a18631</t>
  </si>
  <si>
    <t>AW00000378</t>
  </si>
  <si>
    <t>UImClQfkk0KoJLJSXxNVAw==</t>
  </si>
  <si>
    <t>474925f4-3872-4eb8-b482-f52c89db29a18632</t>
  </si>
  <si>
    <t>AW00000636</t>
  </si>
  <si>
    <t>jwIU2zYcKU+i+R8ZhsOHdg==</t>
  </si>
  <si>
    <t>474925f4-3872-4eb8-b482-f52c89db29a18633</t>
  </si>
  <si>
    <t>AW00000396</t>
  </si>
  <si>
    <t>ms3bikdN1U+gSt/8wr9H3g==</t>
  </si>
  <si>
    <t>474925f4-3872-4eb8-b482-f52c89db29a18634</t>
  </si>
  <si>
    <t>AW00000575</t>
  </si>
  <si>
    <t>qomqGP/+pUWfD5wYUj/cbA==</t>
  </si>
  <si>
    <t>474925f4-3872-4eb8-b482-f52c89db29a18635</t>
  </si>
  <si>
    <t>AW00000216</t>
  </si>
  <si>
    <t>dKBYTzfq+Emwwf3D4KCGdw==</t>
  </si>
  <si>
    <t>474925f4-3872-4eb8-b482-f52c89db29a18636</t>
  </si>
  <si>
    <t>AW00000342</t>
  </si>
  <si>
    <t>spW+37e/s0y7/ARfNbtIzw==</t>
  </si>
  <si>
    <t>474925f4-3872-4eb8-b482-f52c89db29a18637</t>
  </si>
  <si>
    <t>AW00000035</t>
  </si>
  <si>
    <t>ubZ0jZZspUS+xA6XNtGRvg==</t>
  </si>
  <si>
    <t>474925f4-3872-4eb8-b482-f52c89db29a18638</t>
  </si>
  <si>
    <t>AW00000036</t>
  </si>
  <si>
    <t>HUnAU+iKFkuoMCB4/d9GrQ==</t>
  </si>
  <si>
    <t>474925f4-3872-4eb8-b482-f52c89db29a18639</t>
  </si>
  <si>
    <t>AW00000413</t>
  </si>
  <si>
    <t>AQFpRH/zjkG6QHsRfRNLaA==</t>
  </si>
  <si>
    <t>474925f4-3872-4eb8-b482-f52c89db29a18640</t>
  </si>
  <si>
    <t>AW00000149</t>
  </si>
  <si>
    <t>lJ2pusIvHEqLZywyEOuQww==</t>
  </si>
  <si>
    <t>474925f4-3872-4eb8-b482-f52c89db29a18641</t>
  </si>
  <si>
    <t>AW00000132</t>
  </si>
  <si>
    <t>r+hJdqs9qkO335d2+E37cQ==</t>
  </si>
  <si>
    <t>474925f4-3872-4eb8-b482-f52c89db29a18642</t>
  </si>
  <si>
    <t>AW00000377</t>
  </si>
  <si>
    <t>Baso92h4PUm+uvTn36//MQ==</t>
  </si>
  <si>
    <t>474925f4-3872-4eb8-b482-f52c89db29a18643</t>
  </si>
  <si>
    <t>AW00000360</t>
  </si>
  <si>
    <t>fU3gi5IRJ0qso5JuX1MKuw==</t>
  </si>
  <si>
    <t>474925f4-3872-4eb8-b482-f52c89db29a18644</t>
  </si>
  <si>
    <t>AW00000579</t>
  </si>
  <si>
    <t>9Y2irT9o5kedBXwi3TKUQA==</t>
  </si>
  <si>
    <t>474925f4-3872-4eb8-b482-f52c89db29a18645</t>
  </si>
  <si>
    <t>AW00000622</t>
  </si>
  <si>
    <t>Sz6i6f5+rUObEHiVETCYJw==</t>
  </si>
  <si>
    <t>474925f4-3872-4eb8-b482-f52c89db29a18646</t>
  </si>
  <si>
    <t>AW00000606</t>
  </si>
  <si>
    <t>Gpy1739GRkm86XLqPj4iNg==</t>
  </si>
  <si>
    <t>474925f4-3872-4eb8-b482-f52c89db29a18647</t>
  </si>
  <si>
    <t>AW00000363</t>
  </si>
  <si>
    <t>G7JDNfoN3kCZjqnD8vzamA==</t>
  </si>
  <si>
    <t>474925f4-3872-4eb8-b482-f52c89db29a18648</t>
  </si>
  <si>
    <t>AW00000523</t>
  </si>
  <si>
    <t>YkgD7aovVUyvswUtBqIZHg==</t>
  </si>
  <si>
    <t>474925f4-3872-4eb8-b482-f52c89db29a18649</t>
  </si>
  <si>
    <t>AW00000598</t>
  </si>
  <si>
    <t>+6J9Z++js06lICOvu/KSJg==</t>
  </si>
  <si>
    <t>474925f4-3872-4eb8-b482-f52c89db29a18650</t>
  </si>
  <si>
    <t>AW00000623</t>
  </si>
  <si>
    <t>1BfvnVGyX0CoVHCjPeu76Q==</t>
  </si>
  <si>
    <t>474925f4-3872-4eb8-b482-f52c89db29a18651</t>
  </si>
  <si>
    <t>AW00000306</t>
  </si>
  <si>
    <t>XYPy+PD1cECEZUa/yBUVOw==</t>
  </si>
  <si>
    <t>474925f4-3872-4eb8-b482-f52c89db29a18652</t>
  </si>
  <si>
    <t>AW00000039</t>
  </si>
  <si>
    <t>7bEIaJo8HUCyhJrDEWbZ6w==</t>
  </si>
  <si>
    <t>474925f4-3872-4eb8-b482-f52c89db29a18653</t>
  </si>
  <si>
    <t>AW00000180</t>
  </si>
  <si>
    <t>nvLP92TxTkKwBb+M8xevJw==</t>
  </si>
  <si>
    <t>474925f4-3872-4eb8-b482-f52c89db29a18654</t>
  </si>
  <si>
    <t>AW00000346</t>
  </si>
  <si>
    <t>/UPhsxf2HkCq2cULwoDtGA==</t>
  </si>
  <si>
    <t>474925f4-3872-4eb8-b482-f52c89db29a18655</t>
  </si>
  <si>
    <t>AW00000543</t>
  </si>
  <si>
    <t>lx9vwmmvBE+Q68rVhGb3MA==</t>
  </si>
  <si>
    <t>474925f4-3872-4eb8-b482-f52c89db29a18656</t>
  </si>
  <si>
    <t>AW00000076</t>
  </si>
  <si>
    <t>mdInUl6wbE2hydpjFUhpug==</t>
  </si>
  <si>
    <t>474925f4-3872-4eb8-b482-f52c89db29a18657</t>
  </si>
  <si>
    <t>AW00000237</t>
  </si>
  <si>
    <t>09n3uJjkwkCMfvscmMQ3Vg==</t>
  </si>
  <si>
    <t>474925f4-3872-4eb8-b482-f52c89db29a18658</t>
  </si>
  <si>
    <t>AW00000220</t>
  </si>
  <si>
    <t>SFowgW6fFUS3qkiLoEqPfg==</t>
  </si>
  <si>
    <t>474925f4-3872-4eb8-b482-f52c89db29a18659</t>
  </si>
  <si>
    <t>AW00000527</t>
  </si>
  <si>
    <t>LEQ8tG55H0uF8yM6AvX37Q==</t>
  </si>
  <si>
    <t>474925f4-3872-4eb8-b482-f52c89db29a18660</t>
  </si>
  <si>
    <t>AW00000660</t>
  </si>
  <si>
    <t>4Kc1my/HKEye+ZqBJN9yFQ==</t>
  </si>
  <si>
    <t>474925f4-3872-4eb8-b482-f52c89db29a18661</t>
  </si>
  <si>
    <t>AW00000079</t>
  </si>
  <si>
    <t>pooNAbrOl0CeZzsqlnT9Xw==</t>
  </si>
  <si>
    <t>474925f4-3872-4eb8-b482-f52c89db29a18662</t>
  </si>
  <si>
    <t>AW00000198</t>
  </si>
  <si>
    <t>heJ9sZrfe0iHc3WEShAc0A==</t>
  </si>
  <si>
    <t>474925f4-3872-4eb8-b482-f52c89db29a18663</t>
  </si>
  <si>
    <t>AW00000468</t>
  </si>
  <si>
    <t>4PAf7W2Ds0Kp3Pj6rzKtug==</t>
  </si>
  <si>
    <t>474925f4-3872-4eb8-b482-f52c89db29a18664</t>
  </si>
  <si>
    <t>AW00000670</t>
  </si>
  <si>
    <t>vp/W8TI5MUugkmx3jZzRlA==</t>
  </si>
  <si>
    <t>474925f4-3872-4eb8-b482-f52c89db29a18665</t>
  </si>
  <si>
    <t>AW00000454</t>
  </si>
  <si>
    <t>4UPM0D7P6keH9ytkyJnFbQ==</t>
  </si>
  <si>
    <t>474925f4-3872-4eb8-b482-f52c89db29a18666</t>
  </si>
  <si>
    <t>AW00000418</t>
  </si>
  <si>
    <t>xEuoxjFBSU+YZR8FUwMYzQ==</t>
  </si>
  <si>
    <t>474925f4-3872-4eb8-b482-f52c89db29a18667</t>
  </si>
  <si>
    <t>AW00000646</t>
  </si>
  <si>
    <t>yzLWeJOZrEaqXEWy+Af2gQ==</t>
  </si>
  <si>
    <t>474925f4-3872-4eb8-b482-f52c89db29a18668</t>
  </si>
  <si>
    <t>AW00000223</t>
  </si>
  <si>
    <t>/jdImagQ30e3uIbE5pMv0A==</t>
  </si>
  <si>
    <t>474925f4-3872-4eb8-b482-f52c89db29a18669</t>
  </si>
  <si>
    <t>AW00000323</t>
  </si>
  <si>
    <t>PvCkDelH7UuxSZwYzunrMA==</t>
  </si>
  <si>
    <t>474925f4-3872-4eb8-b482-f52c89db29a18670</t>
  </si>
  <si>
    <t>AW00000395</t>
  </si>
  <si>
    <t>/FagjU9J4U+DlwsHNmAyAQ==</t>
  </si>
  <si>
    <t>474925f4-3872-4eb8-b482-f52c89db29a18671</t>
  </si>
  <si>
    <t>AW00000695</t>
  </si>
  <si>
    <t>nC2md9ZOZkKuNUDMMwrMXg==</t>
  </si>
  <si>
    <t>474925f4-3872-4eb8-b482-f52c89db29a18672</t>
  </si>
  <si>
    <t>AW00000348</t>
  </si>
  <si>
    <t>KeUgul5VLE2D8Ny6gzIwrw==</t>
  </si>
  <si>
    <t>474925f4-3872-4eb8-b482-f52c89db29a18673</t>
  </si>
  <si>
    <t>AW00000504</t>
  </si>
  <si>
    <t>rHgFJHkhykqD2MZHyPZozQ==</t>
  </si>
  <si>
    <t>474925f4-3872-4eb8-b482-f52c89db29a18674</t>
  </si>
  <si>
    <t>AW00000147</t>
  </si>
  <si>
    <t>C2qDA9h6FUGNI276DY3uoQ==</t>
  </si>
  <si>
    <t>474925f4-3872-4eb8-b482-f52c89db29a18675</t>
  </si>
  <si>
    <t>AW00000058</t>
  </si>
  <si>
    <t>6P4k4+celkuFTs/aewy7yA==</t>
  </si>
  <si>
    <t>474925f4-3872-4eb8-b482-f52c89db29a18676</t>
  </si>
  <si>
    <t>AW00000643</t>
  </si>
  <si>
    <t>hbC1p6lp1ke9jCYpEElrvw==</t>
  </si>
  <si>
    <t>474925f4-3872-4eb8-b482-f52c89db29a18677</t>
  </si>
  <si>
    <t>AW00000288</t>
  </si>
  <si>
    <t>rMjtRA67jkG90092kTgWMw==</t>
  </si>
  <si>
    <t>474925f4-3872-4eb8-b482-f52c89db29a18678</t>
  </si>
  <si>
    <t>AW00000327</t>
  </si>
  <si>
    <t>D0jXzYRyOkWnypEFNdQFgw==</t>
  </si>
  <si>
    <t>474925f4-3872-4eb8-b482-f52c89db29a18679</t>
  </si>
  <si>
    <t>AW00000364</t>
  </si>
  <si>
    <t>7fSRnbVYWUqYlI/Rfr38mw==</t>
  </si>
  <si>
    <t>474925f4-3872-4eb8-b482-f52c89db29a18680</t>
  </si>
  <si>
    <t>AW00000022</t>
  </si>
  <si>
    <t>1q50l3PWLUG0gSVz5HC0eA==</t>
  </si>
  <si>
    <t>474925f4-3872-4eb8-b482-f52c89db29a18681</t>
  </si>
  <si>
    <t>AW00000111</t>
  </si>
  <si>
    <t>GhUiAUCRY0aj66RC2IvBuw==</t>
  </si>
  <si>
    <t>474925f4-3872-4eb8-b482-f52c89db29a18682</t>
  </si>
  <si>
    <t>AW00000183</t>
  </si>
  <si>
    <t>VxkFshG04US8pWP+y1No8g==</t>
  </si>
  <si>
    <t>474925f4-3872-4eb8-b482-f52c89db29a18683</t>
  </si>
  <si>
    <t>AW00000238</t>
  </si>
  <si>
    <t>yxTNPjxGdUO4G9bmCki4PQ==</t>
  </si>
  <si>
    <t>474925f4-3872-4eb8-b482-f52c89db29a18684</t>
  </si>
  <si>
    <t>AW00000222</t>
  </si>
  <si>
    <t>GUu4PWNAwk6xtDF97hM6JQ==</t>
  </si>
  <si>
    <t>474925f4-3872-4eb8-b482-f52c89db29a18685</t>
  </si>
  <si>
    <t>AW00000274</t>
  </si>
  <si>
    <t>Zop4AigmkUuyER2PfnPFAA==</t>
  </si>
  <si>
    <t>474925f4-3872-4eb8-b482-f52c89db29a18686</t>
  </si>
  <si>
    <t>AW00000287</t>
  </si>
  <si>
    <t>/ruMRNztPUS3yFeuqkY75Q==</t>
  </si>
  <si>
    <t>474925f4-3872-4eb8-b482-f52c89db29a18687</t>
  </si>
  <si>
    <t>AW00000544</t>
  </si>
  <si>
    <t>eJ4lcAHjS0mybUDWY9uz3g==</t>
  </si>
  <si>
    <t>474925f4-3872-4eb8-b482-f52c89db29a18688</t>
  </si>
  <si>
    <t>AW00000694</t>
  </si>
  <si>
    <t>3HTo0wyhVUC5Q529XP6MiQ==</t>
  </si>
  <si>
    <t>474925f4-3872-4eb8-b482-f52c89db29a18689</t>
  </si>
  <si>
    <t>AW00000310</t>
  </si>
  <si>
    <t>lA6aDen1IUCOgffy8YFEsQ==</t>
  </si>
  <si>
    <t>474925f4-3872-4eb8-b482-f52c89db29a18690</t>
  </si>
  <si>
    <t>AW00000431</t>
  </si>
  <si>
    <t>LvcKc8xiwEO3kJdfsfLfDQ==</t>
  </si>
  <si>
    <t>474925f4-3872-4eb8-b482-f52c89db29a18691</t>
  </si>
  <si>
    <t>AW00000562</t>
  </si>
  <si>
    <t>YVL9zSy60Uac49CDSDpc0g==</t>
  </si>
  <si>
    <t>474925f4-3872-4eb8-b482-f52c89db29a18692</t>
  </si>
  <si>
    <t>AW00000057</t>
  </si>
  <si>
    <t>I3nxf3DmQk+Ho6bRrxjqBQ==</t>
  </si>
  <si>
    <t>474925f4-3872-4eb8-b482-f52c89db29a18693</t>
  </si>
  <si>
    <t>AW00000197</t>
  </si>
  <si>
    <t>KEi2R0y8QEmqI5IAa/DX8Q==</t>
  </si>
  <si>
    <t>474925f4-3872-4eb8-b482-f52c89db29a18694</t>
  </si>
  <si>
    <t>AW00000546</t>
  </si>
  <si>
    <t>BuCNKda+E062WT+UInUJQw==</t>
  </si>
  <si>
    <t>474925f4-3872-4eb8-b482-f52c89db29a18695</t>
  </si>
  <si>
    <t>AW00000018</t>
  </si>
  <si>
    <t>TWtNwMaUXEykTLRJwKwbRQ==</t>
  </si>
  <si>
    <t>474925f4-3872-4eb8-b482-f52c89db29a18696</t>
  </si>
  <si>
    <t>AW00000453</t>
  </si>
  <si>
    <t>jyFl4W9FWU2/EKzPORGuPA==</t>
  </si>
  <si>
    <t>474925f4-3872-4eb8-b482-f52c89db29a18697</t>
  </si>
  <si>
    <t>AW00000219</t>
  </si>
  <si>
    <t>48yc06bEHUSKPJZQdid0bQ==</t>
  </si>
  <si>
    <t>474925f4-3872-4eb8-b482-f52c89db29a18698</t>
  </si>
  <si>
    <t>AW00000400</t>
  </si>
  <si>
    <t>gkKYQPkTFEuQs+ehcYAZXQ==</t>
  </si>
  <si>
    <t>474925f4-3872-4eb8-b482-f52c89db29a18699</t>
  </si>
  <si>
    <t>AW00000129</t>
  </si>
  <si>
    <t>TLM94Be/fUCUI/oi2/3Skg==</t>
  </si>
  <si>
    <t>474925f4-3872-4eb8-b482-f52c89db29a18700</t>
  </si>
  <si>
    <t>AW00000148</t>
  </si>
  <si>
    <t>VVg1eQKgk0O7bjb5CRP6TQ==</t>
  </si>
  <si>
    <t>474925f4-3872-4eb8-b482-f52c89db29a18701</t>
  </si>
  <si>
    <t>AW00000381</t>
  </si>
  <si>
    <t>nselWpk80k+H57DmdgPVqw==</t>
  </si>
  <si>
    <t>474925f4-3872-4eb8-b482-f52c89db29a18702</t>
  </si>
  <si>
    <t>AW00000472</t>
  </si>
  <si>
    <t>2Mnt3P3BIEeV8kvoxai10Q==</t>
  </si>
  <si>
    <t>474925f4-3872-4eb8-b482-f52c89db29a18703</t>
  </si>
  <si>
    <t>AW00000221</t>
  </si>
  <si>
    <t>fknqmNBFVEyCGk/dmnUQlQ==</t>
  </si>
  <si>
    <t>474925f4-3872-4eb8-b482-f52c89db29a18704</t>
  </si>
  <si>
    <t>AW00000508</t>
  </si>
  <si>
    <t>8BaiTfzg8UOEe8BEXr/aRg==</t>
  </si>
  <si>
    <t>474925f4-3872-4eb8-b482-f52c89db29a18705</t>
  </si>
  <si>
    <t>AW00000583</t>
  </si>
  <si>
    <t>HfmsFonvzEGGznKjmwXpfQ==</t>
  </si>
  <si>
    <t>474925f4-3872-4eb8-b482-f52c89db29a18706</t>
  </si>
  <si>
    <t>AW00000202</t>
  </si>
  <si>
    <t>u3YN5ffjn0Gm0iAGFTj86g==</t>
  </si>
  <si>
    <t>474925f4-3872-4eb8-b482-f52c89db29a18707</t>
  </si>
  <si>
    <t>AW00000255</t>
  </si>
  <si>
    <t>nxAhCrACAUa09y7WLDQjhQ==</t>
  </si>
  <si>
    <t>474925f4-3872-4eb8-b482-f52c89db29a18708</t>
  </si>
  <si>
    <t>AW00000600</t>
  </si>
  <si>
    <t>sB9vZwPikU6mA7I6eRalZQ==</t>
  </si>
  <si>
    <t>474925f4-3872-4eb8-b482-f52c89db29a18709</t>
  </si>
  <si>
    <t>AW00000331</t>
  </si>
  <si>
    <t>vVVtm/0bm0igncot5Cx8Fg==</t>
  </si>
  <si>
    <t>474925f4-3872-4eb8-b482-f52c89db29a18710</t>
  </si>
  <si>
    <t>AW00000581</t>
  </si>
  <si>
    <t>C1gR3tcCsk2u7Oyj48z9yQ==</t>
  </si>
  <si>
    <t>474925f4-3872-4eb8-b482-f52c89db29a18711</t>
  </si>
  <si>
    <t>AW00000625</t>
  </si>
  <si>
    <t>GQMgjr09pkOKqoLXhmMUqQ==</t>
  </si>
  <si>
    <t>474925f4-3872-4eb8-b482-f52c89db29a18712</t>
  </si>
  <si>
    <t>AW00000025</t>
  </si>
  <si>
    <t>RjXQMSr7iESJDkcJplnj8A==</t>
  </si>
  <si>
    <t>474925f4-3872-4eb8-b482-f52c89db29a18713</t>
  </si>
  <si>
    <t>AW00000075</t>
  </si>
  <si>
    <t>Du3PVXsanECa/ylwZZZYcA==</t>
  </si>
  <si>
    <t>474925f4-3872-4eb8-b482-f52c89db29a18714</t>
  </si>
  <si>
    <t>AW00000382</t>
  </si>
  <si>
    <t>HTfgfv7OFUqTRzTCMtgqsA==</t>
  </si>
  <si>
    <t>474925f4-3872-4eb8-b482-f52c89db29a18715</t>
  </si>
  <si>
    <t>AW00000511</t>
  </si>
  <si>
    <t>LOahOWlGMUedmfdNCkl51w==</t>
  </si>
  <si>
    <t>474925f4-3872-4eb8-b482-f52c89db29a18716</t>
  </si>
  <si>
    <t>AW00000457</t>
  </si>
  <si>
    <t>nDlYLrX5akCpGi10FuaX5A==</t>
  </si>
  <si>
    <t>474925f4-3872-4eb8-b482-f52c89db29a18717</t>
  </si>
  <si>
    <t>AW00000024</t>
  </si>
  <si>
    <t>HeURwY0XvU2m//HMv0sarQ==</t>
  </si>
  <si>
    <t>474925f4-3872-4eb8-b482-f52c89db29a18718</t>
  </si>
  <si>
    <t>AW00000021</t>
  </si>
  <si>
    <t>QgtOVglG3kOYgZFNpDPYLQ==</t>
  </si>
  <si>
    <t>474925f4-3872-4eb8-b482-f52c89db29a18719</t>
  </si>
  <si>
    <t>AW00000167</t>
  </si>
  <si>
    <t>E0pdUWBODE2PIruJqdMSrQ==</t>
  </si>
  <si>
    <t>474925f4-3872-4eb8-b482-f52c89db29a18720</t>
  </si>
  <si>
    <t>AW00000006</t>
  </si>
  <si>
    <t>iN+SGqK/fUa9VPy55kf91w==</t>
  </si>
  <si>
    <t>474925f4-3872-4eb8-b482-f52c89db29a18721</t>
  </si>
  <si>
    <t>AW00000112</t>
  </si>
  <si>
    <t>1uQ1UFg3pk+kYi4uz1Lm8A==</t>
  </si>
  <si>
    <t>474925f4-3872-4eb8-b482-f52c89db29a18722</t>
  </si>
  <si>
    <t>AW00000345</t>
  </si>
  <si>
    <t>q1YQE5nov0OR5tkvREVmVQ==</t>
  </si>
  <si>
    <t>474925f4-3872-4eb8-b482-f52c89db29a18723</t>
  </si>
  <si>
    <t>AW00000385</t>
  </si>
  <si>
    <t>4Tvebn0ThEmey+uHGukFnQ==</t>
  </si>
  <si>
    <t>474925f4-3872-4eb8-b482-f52c89db29a18724</t>
  </si>
  <si>
    <t>AW00000417</t>
  </si>
  <si>
    <t>ECmxuOeccU6QLM8mejD9Ow==</t>
  </si>
  <si>
    <t>474925f4-3872-4eb8-b482-f52c89db29a18725</t>
  </si>
  <si>
    <t>AW00000436</t>
  </si>
  <si>
    <t>59dtUNDm50mt3FzWyBHdNQ==</t>
  </si>
  <si>
    <t>474925f4-3872-4eb8-b482-f52c89db29a18726</t>
  </si>
  <si>
    <t>AW00000563</t>
  </si>
  <si>
    <t>FI+jZHSLmEeRoFbLXQGtHQ==</t>
  </si>
  <si>
    <t>474925f4-3872-4eb8-b482-f52c89db29a18727</t>
  </si>
  <si>
    <t>AW00000097</t>
  </si>
  <si>
    <t>2LVeNUxr/0+xK0D4nKTjHQ==</t>
  </si>
  <si>
    <t>474925f4-3872-4eb8-b482-f52c89db29a18728</t>
  </si>
  <si>
    <t>AW00000311</t>
  </si>
  <si>
    <t>DgVw8DMrokGpldnfCes64w==</t>
  </si>
  <si>
    <t>474925f4-3872-4eb8-b482-f52c89db29a18729</t>
  </si>
  <si>
    <t>AW00000674</t>
  </si>
  <si>
    <t>CfIfgluBqk6Ab5EG8/6UJA==</t>
  </si>
  <si>
    <t>474925f4-3872-4eb8-b482-f52c89db29a18730</t>
  </si>
  <si>
    <t>AW00000184</t>
  </si>
  <si>
    <t>OlJcpo1JFEOnJ9F6iyd59g==</t>
  </si>
  <si>
    <t>474925f4-3872-4eb8-b482-f52c89db29a18731</t>
  </si>
  <si>
    <t>AW00000185</t>
  </si>
  <si>
    <t>HekUUA57Wkm0Kf+RW+nS/Q==</t>
  </si>
  <si>
    <t>474925f4-3872-4eb8-b482-f52c89db29a18732</t>
  </si>
  <si>
    <t>AW00000292</t>
  </si>
  <si>
    <t>uWDp4YZaXUeA/rZBka6x2g==</t>
  </si>
  <si>
    <t>474925f4-3872-4eb8-b482-f52c89db29a18733</t>
  </si>
  <si>
    <t>AW00000399</t>
  </si>
  <si>
    <t>jreYvGgwWkeOrfulN93puQ==</t>
  </si>
  <si>
    <t>474925f4-3872-4eb8-b482-f52c89db29a18734</t>
  </si>
  <si>
    <t>AW00000042</t>
  </si>
  <si>
    <t>ANOsZH0zOU2ixP1ZcmEZNA==</t>
  </si>
  <si>
    <t>474925f4-3872-4eb8-b482-f52c89db29a18735</t>
  </si>
  <si>
    <t>AW00000094</t>
  </si>
  <si>
    <t>2gi+ZbffyEuqXPrZi4JSTg==</t>
  </si>
  <si>
    <t>474925f4-3872-4eb8-b482-f52c89db29a18736</t>
  </si>
  <si>
    <t>AW00000295</t>
  </si>
  <si>
    <t>sSRTu86arkqHEUEJDtzk4A==</t>
  </si>
  <si>
    <t>474925f4-3872-4eb8-b482-f52c89db29a18737</t>
  </si>
  <si>
    <t>AW00000313</t>
  </si>
  <si>
    <t>qdlXIYSiAUCXOicZZhNoGg==</t>
  </si>
  <si>
    <t>474925f4-3872-4eb8-b482-f52c89db29a18738</t>
  </si>
  <si>
    <t>AW00000647</t>
  </si>
  <si>
    <t>9Ihu8+EnNkab1CTa9ExBQQ==</t>
  </si>
  <si>
    <t>474925f4-3872-4eb8-b482-f52c89db29a18739</t>
  </si>
  <si>
    <t>AW00000403</t>
  </si>
  <si>
    <t>G2CEBARqv0GVVD6yLVtNwQ==</t>
  </si>
  <si>
    <t>474925f4-3872-4eb8-b482-f52c89db29a18740</t>
  </si>
  <si>
    <t>AW00000491</t>
  </si>
  <si>
    <t>XJSpKLO5JEqzZ9F7zAroLg==</t>
  </si>
  <si>
    <t>474925f4-3872-4eb8-b482-f52c89db29a18741</t>
  </si>
  <si>
    <t>AW00000131</t>
  </si>
  <si>
    <t>zPcN7TRiYE2LgTFcAZ9TVg==</t>
  </si>
  <si>
    <t>474925f4-3872-4eb8-b482-f52c89db29a18742</t>
  </si>
  <si>
    <t>AW00000545</t>
  </si>
  <si>
    <t>Y8oYcZ63ik63DX30CbfyOg==</t>
  </si>
  <si>
    <t>474925f4-3872-4eb8-b482-f52c89db29a18743</t>
  </si>
  <si>
    <t>AW00000113</t>
  </si>
  <si>
    <t>bJaEijhdykGZD60QdVimuA==</t>
  </si>
  <si>
    <t>474925f4-3872-4eb8-b482-f52c89db29a18744</t>
  </si>
  <si>
    <t>AW00000349</t>
  </si>
  <si>
    <t>v3Q0sswBXkqQLNak617Xdw==</t>
  </si>
  <si>
    <t>474925f4-3872-4eb8-b482-f52c89db29a18745</t>
  </si>
  <si>
    <t>AW00000402</t>
  </si>
  <si>
    <t>qhyUSDlbfkmtVu/ZFy03Lg==</t>
  </si>
  <si>
    <t>474925f4-3872-4eb8-b482-f52c89db29a18746</t>
  </si>
  <si>
    <t>AW00000624</t>
  </si>
  <si>
    <t>onVL60bKfUu8u+qo1B6GWQ==</t>
  </si>
  <si>
    <t>474925f4-3872-4eb8-b482-f52c89db29a18747</t>
  </si>
  <si>
    <t>AW00000061</t>
  </si>
  <si>
    <t>QzvFzKZm9kejjl3Xz6/qpg==</t>
  </si>
  <si>
    <t>474925f4-3872-4eb8-b482-f52c89db29a18748</t>
  </si>
  <si>
    <t>AW00000256</t>
  </si>
  <si>
    <t>W7NtC7S4UUuRVMM+ErOMdQ==</t>
  </si>
  <si>
    <t>474925f4-3872-4eb8-b482-f52c89db29a18749</t>
  </si>
  <si>
    <t>AW00000041</t>
  </si>
  <si>
    <t>7SC64RnakkOoqMLmcEOP+w==</t>
  </si>
  <si>
    <t>474925f4-3872-4eb8-b482-f52c89db29a18750</t>
  </si>
  <si>
    <t>AW00000165</t>
  </si>
  <si>
    <t>6tPbPHjamk+O7I2kwFDIFw==</t>
  </si>
  <si>
    <t>474925f4-3872-4eb8-b482-f52c89db29a18751</t>
  </si>
  <si>
    <t>AW00000474</t>
  </si>
  <si>
    <t>IfQ3lBpOI0KNQbMAi8e7yQ==</t>
  </si>
  <si>
    <t>474925f4-3872-4eb8-b482-f52c89db29a18752</t>
  </si>
  <si>
    <t>AW00000420</t>
  </si>
  <si>
    <t>u2Xl5P8ASkmzH0v+FOwpUA==</t>
  </si>
  <si>
    <t>474925f4-3872-4eb8-b482-f52c89db29a18753</t>
  </si>
  <si>
    <t>AW00000060</t>
  </si>
  <si>
    <t>HvMpoDtDpE+0QrKR0Wobnw==</t>
  </si>
  <si>
    <t>474925f4-3872-4eb8-b482-f52c89db29a18754</t>
  </si>
  <si>
    <t>AW00000093</t>
  </si>
  <si>
    <t>wkKbJK6O8UmlYKkIN3SGVA==</t>
  </si>
  <si>
    <t>474925f4-3872-4eb8-b482-f52c89db29a18755</t>
  </si>
  <si>
    <t>AW00000133</t>
  </si>
  <si>
    <t>S1dhT1OD7EKCXIeJbm4WpA==</t>
  </si>
  <si>
    <t>474925f4-3872-4eb8-b482-f52c89db29a18756</t>
  </si>
  <si>
    <t>AW00000329</t>
  </si>
  <si>
    <t>0CDeNS23C0SMVW6K1mQzNQ==</t>
  </si>
  <si>
    <t>474925f4-3872-4eb8-b482-f52c89db29a18757</t>
  </si>
  <si>
    <t>AW00000490</t>
  </si>
  <si>
    <t>jvgmq96rIkG3cjSUCxQ0Jw==</t>
  </si>
  <si>
    <t>474925f4-3872-4eb8-b482-f52c89db29a18758</t>
  </si>
  <si>
    <t>AW00000529</t>
  </si>
  <si>
    <t>8v6je0A7kESWAT1XBbD/eg==</t>
  </si>
  <si>
    <t>474925f4-3872-4eb8-b482-f52c89db29a18759</t>
  </si>
  <si>
    <t>AW00000599</t>
  </si>
  <si>
    <t>ukYtO+S2y0SBSBIXo8z6iQ==</t>
  </si>
  <si>
    <t>474925f4-3872-4eb8-b482-f52c89db29a18760</t>
  </si>
  <si>
    <t>AW00000168</t>
  </si>
  <si>
    <t>hoPh/JL0Sk2m0vt+8gxX/A==</t>
  </si>
  <si>
    <t>474925f4-3872-4eb8-b482-f52c89db29a18761</t>
  </si>
  <si>
    <t>AW00000561</t>
  </si>
  <si>
    <t>FP/H6O0bBUSOOrdEyKKc2A==</t>
  </si>
  <si>
    <t>474925f4-3872-4eb8-b482-f52c89db29a18762</t>
  </si>
  <si>
    <t>AW00000565</t>
  </si>
  <si>
    <t>Pu1feRZiZU+HC6yi5IWtlw==</t>
  </si>
  <si>
    <t>474925f4-3872-4eb8-b482-f52c89db29a18763</t>
  </si>
  <si>
    <t>AW00000096</t>
  </si>
  <si>
    <t>2rTFurAA8UuBah459na/mw==</t>
  </si>
  <si>
    <t>474925f4-3872-4eb8-b482-f52c89db29a18764</t>
  </si>
  <si>
    <t>AW00000241</t>
  </si>
  <si>
    <t>Xi40/1xEAEmqcfFWVqfSTQ==</t>
  </si>
  <si>
    <t>474925f4-3872-4eb8-b482-f52c89db29a18765</t>
  </si>
  <si>
    <t>AW00000510</t>
  </si>
  <si>
    <t>UtbpbmVvTU+vCzqCyzTF8Q==</t>
  </si>
  <si>
    <t>474925f4-3872-4eb8-b482-f52c89db29a18766</t>
  </si>
  <si>
    <t>AW00000257</t>
  </si>
  <si>
    <t>eVpPooXdsk6mom5wJnY/+A==</t>
  </si>
  <si>
    <t>474925f4-3872-4eb8-b482-f52c89db29a18767</t>
  </si>
  <si>
    <t>AW00000259</t>
  </si>
  <si>
    <t>Vno/LJyBg063kTzgI2bTzw==</t>
  </si>
  <si>
    <t>474925f4-3872-4eb8-b482-f52c89db29a18768</t>
  </si>
  <si>
    <t>AW00000059</t>
  </si>
  <si>
    <t>BoZwYExgvkSQ4ToJJbgGDg==</t>
  </si>
  <si>
    <t>474925f4-3872-4eb8-b482-f52c89db29a18769</t>
  </si>
  <si>
    <t>AW00000607</t>
  </si>
  <si>
    <t>Hb2SBZCKvEul+lsQtgtqPw==</t>
  </si>
  <si>
    <t>474925f4-3872-4eb8-b482-f52c89db29a18770</t>
  </si>
  <si>
    <t>AW00000610</t>
  </si>
  <si>
    <t>Xr0+ODmowU+Vv8QP8SRSBA==</t>
  </si>
  <si>
    <t>474925f4-3872-4eb8-b482-f52c89db29a18771</t>
  </si>
  <si>
    <t>AW00000204</t>
  </si>
  <si>
    <t>D4cHyF36y0Szc0fsrFLB2A==</t>
  </si>
  <si>
    <t>474925f4-3872-4eb8-b482-f52c89db29a18772</t>
  </si>
  <si>
    <t>AW00000347</t>
  </si>
  <si>
    <t>SQ3iLfeGwECVDRLJPqlLNQ==</t>
  </si>
  <si>
    <t>474925f4-3872-4eb8-b482-f52c89db29a18773</t>
  </si>
  <si>
    <t>AW00000366</t>
  </si>
  <si>
    <t>6VHadhvWjEik58e4f9opFw==</t>
  </si>
  <si>
    <t>474925f4-3872-4eb8-b482-f52c89db29a18774</t>
  </si>
  <si>
    <t>AW00000439</t>
  </si>
  <si>
    <t>Sb0QK1wdc06kkpWuTAPDEg==</t>
  </si>
  <si>
    <t>474925f4-3872-4eb8-b482-f52c89db29a18775</t>
  </si>
  <si>
    <t>AW00000004</t>
  </si>
  <si>
    <t>USiG/6odREC+fD6FWDwFTQ==</t>
  </si>
  <si>
    <t>474925f4-3872-4eb8-b482-f52c89db29a18776</t>
  </si>
  <si>
    <t>AW00000671</t>
  </si>
  <si>
    <t>wRgXv2ug2Umv+rRF6Csrmg==</t>
  </si>
  <si>
    <t>474925f4-3872-4eb8-b482-f52c89db29a18777</t>
  </si>
  <si>
    <t>AW00000040</t>
  </si>
  <si>
    <t>9iheqsgWgE2JThdTHyz5cg==</t>
  </si>
  <si>
    <t>474925f4-3872-4eb8-b482-f52c89db29a18778</t>
  </si>
  <si>
    <t>AW00000130</t>
  </si>
  <si>
    <t>ws1uYENkS06JfzLUwXq4lA==</t>
  </si>
  <si>
    <t>474925f4-3872-4eb8-b482-f52c89db29a18779</t>
  </si>
  <si>
    <t>AW00000435</t>
  </si>
  <si>
    <t>JbUkdjbycUeNC//I73Wvpw==</t>
  </si>
  <si>
    <t>474925f4-3872-4eb8-b482-f52c89db29a18780</t>
  </si>
  <si>
    <t>AW00000150</t>
  </si>
  <si>
    <t>111cKNZ1DUaXuqqG2GY3wA==</t>
  </si>
  <si>
    <t>474925f4-3872-4eb8-b482-f52c89db29a18781</t>
  </si>
  <si>
    <t>AW00000421</t>
  </si>
  <si>
    <t>8DwNt5m55kagBOVRwwLvJA==</t>
  </si>
  <si>
    <t>474925f4-3872-4eb8-b482-f52c89db29a18782</t>
  </si>
  <si>
    <t>AW00000582</t>
  </si>
  <si>
    <t>R89c0GMF7kSMyey8Wlo76w==</t>
  </si>
  <si>
    <t>474925f4-3872-4eb8-b482-f52c89db29a18783</t>
  </si>
  <si>
    <t>AW00000608</t>
  </si>
  <si>
    <t>Q8UFJCKIrUSYxm+2U/2aBw==</t>
  </si>
  <si>
    <t>474925f4-3872-4eb8-b482-f52c89db29a18784</t>
  </si>
  <si>
    <t>AW00000186</t>
  </si>
  <si>
    <t>buLTSFHAJEujf6iPUpTyXw==</t>
  </si>
  <si>
    <t>474925f4-3872-4eb8-b482-f52c89db29a18785</t>
  </si>
  <si>
    <t>AW00000276</t>
  </si>
  <si>
    <t>KsviCcqwdkOr5+kkDq0sFg==</t>
  </si>
  <si>
    <t>474925f4-3872-4eb8-b482-f52c89db29a18786</t>
  </si>
  <si>
    <t>AW00000489</t>
  </si>
  <si>
    <t>U3wQK1BEeUGjMFFv+C5HRA==</t>
  </si>
  <si>
    <t>474925f4-3872-4eb8-b482-f52c89db29a18787</t>
  </si>
  <si>
    <t>AW00000597</t>
  </si>
  <si>
    <t>WmNKVN/bUkOGVOrCfcOz4A==</t>
  </si>
  <si>
    <t>474925f4-3872-4eb8-b482-f52c89db29a18788</t>
  </si>
  <si>
    <t>AW00000023</t>
  </si>
  <si>
    <t>UII/c1EyKkyMhcKFu3a3tA==</t>
  </si>
  <si>
    <t>474925f4-3872-4eb8-b482-f52c89db29a18789</t>
  </si>
  <si>
    <t>AW00000294</t>
  </si>
  <si>
    <t>DRMrWfa/REewtgL3BlBJkw==</t>
  </si>
  <si>
    <t>474925f4-3872-4eb8-b482-f52c89db29a18790</t>
  </si>
  <si>
    <t>AW00000365</t>
  </si>
  <si>
    <t>g7KHqytLrUidEGufLU0Lqg==</t>
  </si>
  <si>
    <t>474925f4-3872-4eb8-b482-f52c89db29a18791</t>
  </si>
  <si>
    <t>AW00000187</t>
  </si>
  <si>
    <t>l84pM5+7NkyRl6bu6AO9lA==</t>
  </si>
  <si>
    <t>474925f4-3872-4eb8-b482-f52c89db29a18792</t>
  </si>
  <si>
    <t>AW00000275</t>
  </si>
  <si>
    <t>MnncaI4SzEeAy88rGjUvPA==</t>
  </si>
  <si>
    <t>474925f4-3872-4eb8-b482-f52c89db29a18793</t>
  </si>
  <si>
    <t>AW00000277</t>
  </si>
  <si>
    <t>kmIVN5INa0+QFMywsp6fmg==</t>
  </si>
  <si>
    <t>474925f4-3872-4eb8-b482-f52c89db29a18794</t>
  </si>
  <si>
    <t>AW00000291</t>
  </si>
  <si>
    <t>rZWqpYKMUE6UTzn2vdCoqA==</t>
  </si>
  <si>
    <t>474925f4-3872-4eb8-b482-f52c89db29a18795</t>
  </si>
  <si>
    <t>AW00000455</t>
  </si>
  <si>
    <t>kw8gtBxxjkOXXfzKQ2MtIA==</t>
  </si>
  <si>
    <t>474925f4-3872-4eb8-b482-f52c89db29a18796</t>
  </si>
  <si>
    <t>AW00000239</t>
  </si>
  <si>
    <t>HkqqSAnyKUuidhE+yUqm3Q==</t>
  </si>
  <si>
    <t>474925f4-3872-4eb8-b482-f52c89db29a18797</t>
  </si>
  <si>
    <t>AW00000492</t>
  </si>
  <si>
    <t>jraUgRWv3E60A2yPdHVJKw==</t>
  </si>
  <si>
    <t>474925f4-3872-4eb8-b482-f52c89db29a18798</t>
  </si>
  <si>
    <t>AW00000419</t>
  </si>
  <si>
    <t>p4joj9aCWkqn9E5pudYoOA==</t>
  </si>
  <si>
    <t>474925f4-3872-4eb8-b482-f52c89db29a18799</t>
  </si>
  <si>
    <t>AW00000507</t>
  </si>
  <si>
    <t>Y2MvLFrQ1E6IluMhQT1P8w==</t>
  </si>
  <si>
    <t>474925f4-3872-4eb8-b482-f52c89db29a18800</t>
  </si>
  <si>
    <t>AW00000528</t>
  </si>
  <si>
    <t>O9hkErs6h0q0c+MLlvVbtg==</t>
  </si>
  <si>
    <t>474925f4-3872-4eb8-b482-f52c89db29a18801</t>
  </si>
  <si>
    <t>AW00000580</t>
  </si>
  <si>
    <t>5A2H/oqBXUm6nodcuCEiMw==</t>
  </si>
  <si>
    <t>474925f4-3872-4eb8-b482-f52c89db29a18802</t>
  </si>
  <si>
    <t>AW00000609</t>
  </si>
  <si>
    <t>W/d6kL1NUE6gyDIFWVmHtA==</t>
  </si>
  <si>
    <t>474925f4-3872-4eb8-b482-f52c89db29a18803</t>
  </si>
  <si>
    <t>AW00000078</t>
  </si>
  <si>
    <t>q4OAjEN5+kSxrY46vV1m7g==</t>
  </si>
  <si>
    <t>474925f4-3872-4eb8-b482-f52c89db29a18804</t>
  </si>
  <si>
    <t>AW00000328</t>
  </si>
  <si>
    <t>QmqohPjJSkuhpijk5Ej7jA==</t>
  </si>
  <si>
    <t>474925f4-3872-4eb8-b482-f52c89db29a18805</t>
  </si>
  <si>
    <t>AW00000456</t>
  </si>
  <si>
    <t>FOD8cdcrckChY7Z88CFzJQ==</t>
  </si>
  <si>
    <t>474925f4-3872-4eb8-b482-f52c89db29a18806</t>
  </si>
  <si>
    <t>AW00000547</t>
  </si>
  <si>
    <t>HNosUrEhFkOP1mVOuKBDvQ==</t>
  </si>
  <si>
    <t>474925f4-3872-4eb8-b482-f52c89db29a18807</t>
  </si>
  <si>
    <t>AW00000077</t>
  </si>
  <si>
    <t>PBH5s86P4UefBDigxokXxg==</t>
  </si>
  <si>
    <t>474925f4-3872-4eb8-b482-f52c89db29a18808</t>
  </si>
  <si>
    <t>AW00000151</t>
  </si>
  <si>
    <t>95Eof4jdC0eVrsyafXMrHw==</t>
  </si>
  <si>
    <t>474925f4-3872-4eb8-b482-f52c89db29a18809</t>
  </si>
  <si>
    <t>AW00000473</t>
  </si>
  <si>
    <t>bs3CvfUP+Eqlsu6vB7iC5Q==</t>
  </si>
  <si>
    <t>474925f4-3872-4eb8-b482-f52c89db29a18810</t>
  </si>
  <si>
    <t>AW00000493</t>
  </si>
  <si>
    <t>ipdDsck/d0CnCttN+s7ceQ==</t>
  </si>
  <si>
    <t>474925f4-3872-4eb8-b482-f52c89db29a18811</t>
  </si>
  <si>
    <t>AW00000330</t>
  </si>
  <si>
    <t>SAdICRA/D0yb8evvrWVAzw==</t>
  </si>
  <si>
    <t>474925f4-3872-4eb8-b482-f52c89db29a18812</t>
  </si>
  <si>
    <t>AW00000201</t>
  </si>
  <si>
    <t>bbaO/9g3+0a24jCh+sN5Rw==</t>
  </si>
  <si>
    <t>474925f4-3872-4eb8-b482-f52c89db29a18813</t>
  </si>
  <si>
    <t>AW00000273</t>
  </si>
  <si>
    <t>FKBtc3ETskCkAVvTJnoeiw==</t>
  </si>
  <si>
    <t>474925f4-3872-4eb8-b482-f52c89db29a18814</t>
  </si>
  <si>
    <t>AW00000437</t>
  </si>
  <si>
    <t>SUTkfmRxN0aW/iZABN0xoA==</t>
  </si>
  <si>
    <t>474925f4-3872-4eb8-b482-f52c89db29a18815</t>
  </si>
  <si>
    <t>AW00000509</t>
  </si>
  <si>
    <t>nxbteI/D+USavCpl2Hx/fQ==</t>
  </si>
  <si>
    <t>474925f4-3872-4eb8-b482-f52c89db29a18816</t>
  </si>
  <si>
    <t>AW00000095</t>
  </si>
  <si>
    <t>IcYL6maUBE+7/zs2HG+QVw==</t>
  </si>
  <si>
    <t>474925f4-3872-4eb8-b482-f52c89db29a18817</t>
  </si>
  <si>
    <t>AW00000114</t>
  </si>
  <si>
    <t>Ya7FvBSCoUSkPPvWXDdFrg==</t>
  </si>
  <si>
    <t>474925f4-3872-4eb8-b482-f52c89db29a18818</t>
  </si>
  <si>
    <t>AW00000203</t>
  </si>
  <si>
    <t>CKpasMmr4UGxE2U0ei7kBg==</t>
  </si>
  <si>
    <t>474925f4-3872-4eb8-b482-f52c89db29a18819</t>
  </si>
  <si>
    <t>AW00000309</t>
  </si>
  <si>
    <t>JV4LqPReEEm3C7LR9bIHwg==</t>
  </si>
  <si>
    <t>474925f4-3872-4eb8-b482-f52c89db29a18820</t>
  </si>
  <si>
    <t>AW00000383</t>
  </si>
  <si>
    <t>bJHalA2OXECtPM/pwdtpmg==</t>
  </si>
  <si>
    <t>474925f4-3872-4eb8-b482-f52c89db29a18821</t>
  </si>
  <si>
    <t>AW00000005</t>
  </si>
  <si>
    <t>3FuQg15vcU+xYsmNoGnzig==</t>
  </si>
  <si>
    <t>474925f4-3872-4eb8-b482-f52c89db29a18822</t>
  </si>
  <si>
    <t>AW00000312</t>
  </si>
  <si>
    <t>2rd7Bn1VRUGRDO4Mgsqg5A==</t>
  </si>
  <si>
    <t>474925f4-3872-4eb8-b482-f52c89db29a18823</t>
  </si>
  <si>
    <t>AW00000367</t>
  </si>
  <si>
    <t>CGtdpggLPEWyRMsySj38DA==</t>
  </si>
  <si>
    <t>474925f4-3872-4eb8-b482-f52c89db29a18824</t>
  </si>
  <si>
    <t>AW00000471</t>
  </si>
  <si>
    <t>kvp4db+3qE+U4xhrCCITgg==</t>
  </si>
  <si>
    <t>474925f4-3872-4eb8-b482-f52c89db29a18825</t>
  </si>
  <si>
    <t>AW00000205</t>
  </si>
  <si>
    <t>J72wneZcbU+MkKhUIrhgYA==</t>
  </si>
  <si>
    <t>474925f4-3872-4eb8-b482-f52c89db29a18826</t>
  </si>
  <si>
    <t>AW00000240</t>
  </si>
  <si>
    <t>laSBxXJXsU6UOp6U4jh4FA==</t>
  </si>
  <si>
    <t>474925f4-3872-4eb8-b482-f52c89db29a18827</t>
  </si>
  <si>
    <t>AW00000384</t>
  </si>
  <si>
    <t>TFzCe+PwcUSNi+BZUGGvag==</t>
  </si>
  <si>
    <t>474925f4-3872-4eb8-b482-f52c89db29a18828</t>
  </si>
  <si>
    <t>AW00000258</t>
  </si>
  <si>
    <t>SN9JVZ9AKky5e5AOtZiEPA==</t>
  </si>
  <si>
    <t>474925f4-3872-4eb8-b482-f52c89db29a18829</t>
  </si>
  <si>
    <t>AW00000648</t>
  </si>
  <si>
    <t>fRF9pHgYYEGKNwsVgdRB1g==</t>
  </si>
  <si>
    <t>474925f4-3872-4eb8-b482-f52c89db29a18830</t>
  </si>
  <si>
    <t>AW00000003</t>
  </si>
  <si>
    <t>sXQHEyHb806YyMEEvNbtbQ==</t>
  </si>
  <si>
    <t>474925f4-3872-4eb8-b482-f52c89db29a18831</t>
  </si>
  <si>
    <t>AW00000166</t>
  </si>
  <si>
    <t>3NlE9u1M6EmFh86FnkZt+g==</t>
  </si>
  <si>
    <t>474925f4-3872-4eb8-b482-f52c89db29a18832</t>
  </si>
  <si>
    <t>AW00000475</t>
  </si>
  <si>
    <t>+jbKFFzkHEK7WiLN4JRq6g==</t>
  </si>
  <si>
    <t>474925f4-3872-4eb8-b482-f52c89db29a18833</t>
  </si>
  <si>
    <t>AW00000649</t>
  </si>
  <si>
    <t>hFFPbqKcCUCoZzMdtLRiig==</t>
  </si>
  <si>
    <t>474925f4-3872-4eb8-b482-f52c89db29a18834</t>
  </si>
  <si>
    <t>AW00000189</t>
  </si>
  <si>
    <t>Kw3VPnulOEK7MS+WmW2zYg==</t>
  </si>
  <si>
    <t>474925f4-3872-4eb8-b482-f52c89db29a18835</t>
  </si>
  <si>
    <t>AW00000315</t>
  </si>
  <si>
    <t>NCN9Up3DqEmQHrEFf0G9cw==</t>
  </si>
  <si>
    <t>474925f4-3872-4eb8-b482-f52c89db29a18836</t>
  </si>
  <si>
    <t>AW00000207</t>
  </si>
  <si>
    <t>PLQHyrJvYEGxrPquoqHM8Q==</t>
  </si>
  <si>
    <t>474925f4-3872-4eb8-b482-f52c89db29a18837</t>
  </si>
  <si>
    <t>AW00000368</t>
  </si>
  <si>
    <t>zJYumXy+qkmm5WU0mQ8XdA==</t>
  </si>
  <si>
    <t>474925f4-3872-4eb8-b482-f52c89db29a18838</t>
  </si>
  <si>
    <t>AW00000081</t>
  </si>
  <si>
    <t>aTde4tzKpk2RIAnDsiBUdQ==</t>
  </si>
  <si>
    <t>474925f4-3872-4eb8-b482-f52c89db29a18839</t>
  </si>
  <si>
    <t>AW00000135</t>
  </si>
  <si>
    <t>L1X93+AwikisB4PJp7B1xw==</t>
  </si>
  <si>
    <t>474925f4-3872-4eb8-b482-f52c89db29a18840</t>
  </si>
  <si>
    <t>AW00000567</t>
  </si>
  <si>
    <t>1tQATdMReU2jpZJWrch8Yw==</t>
  </si>
  <si>
    <t>474925f4-3872-4eb8-b482-f52c89db29a18841</t>
  </si>
  <si>
    <t>AW00000676</t>
  </si>
  <si>
    <t>oDGjKkhkqU6akg6/JUvc0w==</t>
  </si>
  <si>
    <t>474925f4-3872-4eb8-b482-f52c89db29a18842</t>
  </si>
  <si>
    <t>AW00000063</t>
  </si>
  <si>
    <t>w+Tidrqxsky0EKTUi6iG5Q==</t>
  </si>
  <si>
    <t>474925f4-3872-4eb8-b482-f52c89db29a18843</t>
  </si>
  <si>
    <t>AW00000603</t>
  </si>
  <si>
    <t>+V6xyQhkFU6tRJh8Ely0Kg==</t>
  </si>
  <si>
    <t>474925f4-3872-4eb8-b482-f52c89db29a18844</t>
  </si>
  <si>
    <t>AW00000153</t>
  </si>
  <si>
    <t>ZtrCEKIyY0yZj5sYzdbjsA==</t>
  </si>
  <si>
    <t>474925f4-3872-4eb8-b482-f52c89db29a18845</t>
  </si>
  <si>
    <t>AW00000485</t>
  </si>
  <si>
    <t>VpeW683jVkmKZVcqiHsXGA==</t>
  </si>
  <si>
    <t>474925f4-3872-4eb8-b482-f52c89db29a18846</t>
  </si>
  <si>
    <t>AW00000440</t>
  </si>
  <si>
    <t>9PdaG05NUUuhosL2JDG8mg==</t>
  </si>
  <si>
    <t>474925f4-3872-4eb8-b482-f52c89db29a18847</t>
  </si>
  <si>
    <t>AW00000602</t>
  </si>
  <si>
    <t>nKAXZDYueEOzlB3ZprVe4Q==</t>
  </si>
  <si>
    <t>474925f4-3872-4eb8-b482-f52c89db29a18848</t>
  </si>
  <si>
    <t>AW00000524</t>
  </si>
  <si>
    <t>c9D1ZrtAhEWld5Hipsw29w==</t>
  </si>
  <si>
    <t>474925f4-3872-4eb8-b482-f52c89db29a18849</t>
  </si>
  <si>
    <t>AW00000584</t>
  </si>
  <si>
    <t>GCdC3V4kZ0aWMkDbZ/pwrg==</t>
  </si>
  <si>
    <t>474925f4-3872-4eb8-b482-f52c89db29a18850</t>
  </si>
  <si>
    <t>AW00000188</t>
  </si>
  <si>
    <t>RGDzKvklbEeWHajv0p4sTw==</t>
  </si>
  <si>
    <t>474925f4-3872-4eb8-b482-f52c89db29a18851</t>
  </si>
  <si>
    <t>AW00000278</t>
  </si>
  <si>
    <t>uUtU6Gh9B02W0ndy06AAzg==</t>
  </si>
  <si>
    <t>474925f4-3872-4eb8-b482-f52c89db29a18852</t>
  </si>
  <si>
    <t>AW00000549</t>
  </si>
  <si>
    <t>9HZawf4t4kSVi0NHxON8FA==</t>
  </si>
  <si>
    <t>474925f4-3872-4eb8-b482-f52c89db29a18853</t>
  </si>
  <si>
    <t>AW00000651</t>
  </si>
  <si>
    <t>lNsZf/WVZUWH7BTQSifTXw==</t>
  </si>
  <si>
    <t>474925f4-3872-4eb8-b482-f52c89db29a18854</t>
  </si>
  <si>
    <t>AW00000297</t>
  </si>
  <si>
    <t>1JC9OfijFk+pYLdgFLGpEw==</t>
  </si>
  <si>
    <t>474925f4-3872-4eb8-b482-f52c89db29a18855</t>
  </si>
  <si>
    <t>AW00000699</t>
  </si>
  <si>
    <t>qiilOAIE2U6ru5g7zrN9QA==</t>
  </si>
  <si>
    <t>474925f4-3872-4eb8-b482-f52c89db29a18856</t>
  </si>
  <si>
    <t>AW00000700</t>
  </si>
  <si>
    <t>f7UPVBr4lEeOmsBxxPC8GA==</t>
  </si>
  <si>
    <t>474925f4-3872-4eb8-b482-f52c89db29a18857</t>
  </si>
  <si>
    <t>AW00000314</t>
  </si>
  <si>
    <t>GYo+HdQaJEW+d1pZmBByBA==</t>
  </si>
  <si>
    <t>474925f4-3872-4eb8-b482-f52c89db29a18858</t>
  </si>
  <si>
    <t>AW00000350</t>
  </si>
  <si>
    <t>hTKvUTOVckGkuX5lQWn7Mw==</t>
  </si>
  <si>
    <t>474925f4-3872-4eb8-b482-f52c89db29a18859</t>
  </si>
  <si>
    <t>AW00000351</t>
  </si>
  <si>
    <t>KeFnQvkV3kG0JvOMuGzEFw==</t>
  </si>
  <si>
    <t>474925f4-3872-4eb8-b482-f52c89db29a18860</t>
  </si>
  <si>
    <t>AW00000585</t>
  </si>
  <si>
    <t>vfYO5XZRbEeS31fyJQjQhQ==</t>
  </si>
  <si>
    <t>474925f4-3872-4eb8-b482-f52c89db29a18861</t>
  </si>
  <si>
    <t>AW00000260</t>
  </si>
  <si>
    <t>bLBGBNOU30SW0wuvgSTl1A==</t>
  </si>
  <si>
    <t>474925f4-3872-4eb8-b482-f52c89db29a18862</t>
  </si>
  <si>
    <t>AW00000017</t>
  </si>
  <si>
    <t>f0HbNAseCESf9ph+WdDXPA==</t>
  </si>
  <si>
    <t>474925f4-3872-4eb8-b482-f52c89db29a18863</t>
  </si>
  <si>
    <t>AW00000404</t>
  </si>
  <si>
    <t>x+P2jjql5EyBn+Z4ccL37Q==</t>
  </si>
  <si>
    <t>474925f4-3872-4eb8-b482-f52c89db29a18864</t>
  </si>
  <si>
    <t>AW00000675</t>
  </si>
  <si>
    <t>Onw/ILZbWEu6v37zApLE9g==</t>
  </si>
  <si>
    <t>474925f4-3872-4eb8-b482-f52c89db29a18865</t>
  </si>
  <si>
    <t>AW00000494</t>
  </si>
  <si>
    <t>9fetHfsNV0OIIjFv1BS22Q==</t>
  </si>
  <si>
    <t>474925f4-3872-4eb8-b482-f52c89db29a18866</t>
  </si>
  <si>
    <t>AW00000525</t>
  </si>
  <si>
    <t>n5K9gqOdKE67z51MWNAv8w==</t>
  </si>
  <si>
    <t>474925f4-3872-4eb8-b482-f52c89db29a18867</t>
  </si>
  <si>
    <t>AW00000224</t>
  </si>
  <si>
    <t>eTaUi9dH9Ei7uRAgovY0zQ==</t>
  </si>
  <si>
    <t>474925f4-3872-4eb8-b482-f52c89db29a18868</t>
  </si>
  <si>
    <t>AW00000612</t>
  </si>
  <si>
    <t>nHTqsI3im0CyopQJzPm/wg==</t>
  </si>
  <si>
    <t>474925f4-3872-4eb8-b482-f52c89db29a18869</t>
  </si>
  <si>
    <t>AW00000009</t>
  </si>
  <si>
    <t>f7sAucMjHUiA2sSaW9b3cg==</t>
  </si>
  <si>
    <t>474925f4-3872-4eb8-b482-f52c89db29a18870</t>
  </si>
  <si>
    <t>AW00000422</t>
  </si>
  <si>
    <t>O9wsekY2sU+XWuO7LzFZqQ==</t>
  </si>
  <si>
    <t>474925f4-3872-4eb8-b482-f52c89db29a18871</t>
  </si>
  <si>
    <t>AW00000652</t>
  </si>
  <si>
    <t>Dv58qwE9rE6l+F4SueZZhA==</t>
  </si>
  <si>
    <t>474925f4-3872-4eb8-b482-f52c89db29a18872</t>
  </si>
  <si>
    <t>AW00000242</t>
  </si>
  <si>
    <t>+c7YAY0pqEmvxP+p9bbR8A==</t>
  </si>
  <si>
    <t>474925f4-3872-4eb8-b482-f52c89db29a18873</t>
  </si>
  <si>
    <t>AW00000170</t>
  </si>
  <si>
    <t>6DSDH9w9MEWh0uC6uCZHbg==</t>
  </si>
  <si>
    <t>474925f4-3872-4eb8-b482-f52c89db29a18874</t>
  </si>
  <si>
    <t>AW00000026</t>
  </si>
  <si>
    <t>3phI/SjRGUeMdJ93YFqsSg==</t>
  </si>
  <si>
    <t>474925f4-3872-4eb8-b482-f52c89db29a18875</t>
  </si>
  <si>
    <t>AW00000044</t>
  </si>
  <si>
    <t>PAdL+zhrM0KD/kI2VY9HVA==</t>
  </si>
  <si>
    <t>474925f4-3872-4eb8-b482-f52c89db29a18876</t>
  </si>
  <si>
    <t>AW00000467</t>
  </si>
  <si>
    <t>yNQaDvo5/UWRPyQo2CaxGg==</t>
  </si>
  <si>
    <t>474925f4-3872-4eb8-b482-f52c89db29a18877</t>
  </si>
  <si>
    <t>AW00000116</t>
  </si>
  <si>
    <t>l0YcBgj4MUyCPl6OYO/gqg==</t>
  </si>
  <si>
    <t>474925f4-3872-4eb8-b482-f52c89db29a18878</t>
  </si>
  <si>
    <t>AW00000459</t>
  </si>
  <si>
    <t>Q8KH1Qd+Sk2v9Su360cEaw==</t>
  </si>
  <si>
    <t>474925f4-3872-4eb8-b482-f52c89db29a18879</t>
  </si>
  <si>
    <t>AW00000611</t>
  </si>
  <si>
    <t>z3iGd9Zjz0C/LYbTUcDKnA==</t>
  </si>
  <si>
    <t>474925f4-3872-4eb8-b482-f52c89db29a18880</t>
  </si>
  <si>
    <t>AW00000279</t>
  </si>
  <si>
    <t>5w9nJ+ubbEmgtKCXrO/s0A==</t>
  </si>
  <si>
    <t>474925f4-3872-4eb8-b482-f52c89db29a18881</t>
  </si>
  <si>
    <t>AW00000531</t>
  </si>
  <si>
    <t>IcaZW01L8kqhwX7VUvU8Vw==</t>
  </si>
  <si>
    <t>474925f4-3872-4eb8-b482-f52c89db29a18882</t>
  </si>
  <si>
    <t>AW00000225</t>
  </si>
  <si>
    <t>hFcIraACAkq3nERqn49+vw==</t>
  </si>
  <si>
    <t>474925f4-3872-4eb8-b482-f52c89db29a18883</t>
  </si>
  <si>
    <t>AW00000261</t>
  </si>
  <si>
    <t>6h+19i7YD0S8XlCNM7p9Dw==</t>
  </si>
  <si>
    <t>474925f4-3872-4eb8-b482-f52c89db29a18884</t>
  </si>
  <si>
    <t>AW00000477</t>
  </si>
  <si>
    <t>qFzMbStPrEK6Ve1YiL4QHg==</t>
  </si>
  <si>
    <t>474925f4-3872-4eb8-b482-f52c89db29a18885</t>
  </si>
  <si>
    <t>AW00000117</t>
  </si>
  <si>
    <t>CWFAGKz0ME+pb04FaZbeVg==</t>
  </si>
  <si>
    <t>474925f4-3872-4eb8-b482-f52c89db29a18886</t>
  </si>
  <si>
    <t>AW00000566</t>
  </si>
  <si>
    <t>pBm4MF+sT06jyBHXjfGDow==</t>
  </si>
  <si>
    <t>474925f4-3872-4eb8-b482-f52c89db29a18887</t>
  </si>
  <si>
    <t>AW00000628</t>
  </si>
  <si>
    <t>ZT59rxZGPkGWUwTIr8xGEw==</t>
  </si>
  <si>
    <t>474925f4-3872-4eb8-b482-f52c89db29a18888</t>
  </si>
  <si>
    <t>AW00000080</t>
  </si>
  <si>
    <t>xLjcmMDn50O0KSy02KjZDQ==</t>
  </si>
  <si>
    <t>474925f4-3872-4eb8-b482-f52c89db29a18889</t>
  </si>
  <si>
    <t>AW00000152</t>
  </si>
  <si>
    <t>fml74MF0Uk+BjzJTFpb3qw==</t>
  </si>
  <si>
    <t>474925f4-3872-4eb8-b482-f52c89db29a18890</t>
  </si>
  <si>
    <t>AW00000458</t>
  </si>
  <si>
    <t>oad4VHAwFkO6O3aTavpOvg==</t>
  </si>
  <si>
    <t>474925f4-3872-4eb8-b482-f52c89db29a18891</t>
  </si>
  <si>
    <t>AW00000045</t>
  </si>
  <si>
    <t>7UMAtWvGMEG+vAfUEwQ5kQ==</t>
  </si>
  <si>
    <t>474925f4-3872-4eb8-b482-f52c89db29a18892</t>
  </si>
  <si>
    <t>AW00000098</t>
  </si>
  <si>
    <t>XUg3fc+kCEyNPDZN7sfIQQ==</t>
  </si>
  <si>
    <t>474925f4-3872-4eb8-b482-f52c89db29a18893</t>
  </si>
  <si>
    <t>AW00000134</t>
  </si>
  <si>
    <t>Z4QN/dlIuEKk5tq8lvWJJQ==</t>
  </si>
  <si>
    <t>474925f4-3872-4eb8-b482-f52c89db29a18894</t>
  </si>
  <si>
    <t>AW00000296</t>
  </si>
  <si>
    <t>xlmAbV2/cUiMqMwXA2aLhw==</t>
  </si>
  <si>
    <t>474925f4-3872-4eb8-b482-f52c89db29a18895</t>
  </si>
  <si>
    <t>AW00000171</t>
  </si>
  <si>
    <t>JulAPA0JekqendkiKukQxQ==</t>
  </si>
  <si>
    <t>474925f4-3872-4eb8-b482-f52c89db29a18896</t>
  </si>
  <si>
    <t>AW00000206</t>
  </si>
  <si>
    <t>Nqez8B3dEkSvlAg5kNAZZQ==</t>
  </si>
  <si>
    <t>474925f4-3872-4eb8-b482-f52c89db29a18897</t>
  </si>
  <si>
    <t>AW00000369</t>
  </si>
  <si>
    <t>PAdMPYx150qgC3La2gYq8g==</t>
  </si>
  <si>
    <t>474925f4-3872-4eb8-b482-f52c89db29a18898</t>
  </si>
  <si>
    <t>AW00000627</t>
  </si>
  <si>
    <t>0zQ2upzm1U2N55kKFjpDOw==</t>
  </si>
  <si>
    <t>474925f4-3872-4eb8-b482-f52c89db29a18899</t>
  </si>
  <si>
    <t>AW00000495</t>
  </si>
  <si>
    <t>FG3McOtKMUeiPwD9iZvGyA==</t>
  </si>
  <si>
    <t>474925f4-3872-4eb8-b482-f52c89db29a18900</t>
  </si>
  <si>
    <t>AW00000512</t>
  </si>
  <si>
    <t>/8w3W3EaYUWsElDrd8krwg==</t>
  </si>
  <si>
    <t>474925f4-3872-4eb8-b482-f52c89db29a18901</t>
  </si>
  <si>
    <t>AW00000548</t>
  </si>
  <si>
    <t>tSWOq1afgkSY8l27ISz2eQ==</t>
  </si>
  <si>
    <t>474925f4-3872-4eb8-b482-f52c89db29a18902</t>
  </si>
  <si>
    <t>AW00000513</t>
  </si>
  <si>
    <t>EthpuazQhESYl2JiFRUI2w==</t>
  </si>
  <si>
    <t>474925f4-3872-4eb8-b482-f52c89db29a18903</t>
  </si>
  <si>
    <t>AW00000530</t>
  </si>
  <si>
    <t>+bqZ7yuSNEakMGR7EGPg4A==</t>
  </si>
  <si>
    <t>474925f4-3872-4eb8-b482-f52c89db29a18904</t>
  </si>
  <si>
    <t>AW00000405</t>
  </si>
  <si>
    <t>Q7j5LppLIEKFAy29soeMQQ==</t>
  </si>
  <si>
    <t>474925f4-3872-4eb8-b482-f52c89db29a18905</t>
  </si>
  <si>
    <t>AW00000090</t>
  </si>
  <si>
    <t>+dHHb+YRdEWQs3qm/8Hr2Q==</t>
  </si>
  <si>
    <t>474925f4-3872-4eb8-b482-f52c89db29a18906</t>
  </si>
  <si>
    <t>AW00000243</t>
  </si>
  <si>
    <t>3E/xYtoC7Eehr1uV6WOhSw==</t>
  </si>
  <si>
    <t>474925f4-3872-4eb8-b482-f52c89db29a18907</t>
  </si>
  <si>
    <t>AW00000333</t>
  </si>
  <si>
    <t>pcESBLrkg0+bs4YXW4lKVQ==</t>
  </si>
  <si>
    <t>474925f4-3872-4eb8-b482-f52c89db29a18908</t>
  </si>
  <si>
    <t>AW00000441</t>
  </si>
  <si>
    <t>z/VlKZqQSkSZZj0ar3YSBg==</t>
  </si>
  <si>
    <t>474925f4-3872-4eb8-b482-f52c89db29a18909</t>
  </si>
  <si>
    <t>AW00000449</t>
  </si>
  <si>
    <t>hMMsyQf+xkaVLJ7mUXbk+Q==</t>
  </si>
  <si>
    <t>474925f4-3872-4eb8-b482-f52c89db29a18910</t>
  </si>
  <si>
    <t>AW00000386</t>
  </si>
  <si>
    <t>ckJcvJbbTEaPdAmoND5Ydw==</t>
  </si>
  <si>
    <t>474925f4-3872-4eb8-b482-f52c89db29a18911</t>
  </si>
  <si>
    <t>AW00000387</t>
  </si>
  <si>
    <t>7eCNP/bQjEmrkSw1gV4pfg==</t>
  </si>
  <si>
    <t>474925f4-3872-4eb8-b482-f52c89db29a18912</t>
  </si>
  <si>
    <t>AW00000423</t>
  </si>
  <si>
    <t>gya2pkhrkEuGGAGjb0WezQ==</t>
  </si>
  <si>
    <t>474925f4-3872-4eb8-b482-f52c89db29a18913</t>
  </si>
  <si>
    <t>AW00000008</t>
  </si>
  <si>
    <t>sWgTgCND+kuL6ltbHkvUoA==</t>
  </si>
  <si>
    <t>474925f4-3872-4eb8-b482-f52c89db29a18914</t>
  </si>
  <si>
    <t>AW00000476</t>
  </si>
  <si>
    <t>a7rrjWtui0OnMHEufmjKKw==</t>
  </si>
  <si>
    <t>474925f4-3872-4eb8-b482-f52c89db29a18915</t>
  </si>
  <si>
    <t>AW00000332</t>
  </si>
  <si>
    <t>a8/ksoOcJUCZtBZmQMFVEA==</t>
  </si>
  <si>
    <t>474925f4-3872-4eb8-b482-f52c89db29a18916</t>
  </si>
  <si>
    <t>AW00000027</t>
  </si>
  <si>
    <t>SVHKypnXO0eEf4PzYT09Hw==</t>
  </si>
  <si>
    <t>474925f4-3872-4eb8-b482-f52c89db29a18917</t>
  </si>
  <si>
    <t>AW00000062</t>
  </si>
  <si>
    <t>RLabNX1AJEyrmOY3rufIHg==</t>
  </si>
  <si>
    <t>474925f4-3872-4eb8-b482-f52c89db29a18918</t>
  </si>
  <si>
    <t>AW00000099</t>
  </si>
  <si>
    <t>PqaDhVk0x0SHNqkuCnE18g==</t>
  </si>
  <si>
    <t>474925f4-3872-4eb8-b482-f52c89db29a18919</t>
  </si>
  <si>
    <t>AW00000083</t>
  </si>
  <si>
    <t>cPEBjtNkdEuC4dFpGunzfA==</t>
  </si>
  <si>
    <t>474925f4-3872-4eb8-b482-f52c89db29a18920</t>
  </si>
  <si>
    <t>AW00000191</t>
  </si>
  <si>
    <t>Ej72omYcwkGqwFfYfxhh2Q==</t>
  </si>
  <si>
    <t>474925f4-3872-4eb8-b482-f52c89db29a18921</t>
  </si>
  <si>
    <t>AW00000551</t>
  </si>
  <si>
    <t>dqmjhVmguU+6uVacTq0IaQ==</t>
  </si>
  <si>
    <t>474925f4-3872-4eb8-b482-f52c89db29a18922</t>
  </si>
  <si>
    <t>AW00000082</t>
  </si>
  <si>
    <t>zo5hklQiUkizs0btLg4+Gg==</t>
  </si>
  <si>
    <t>474925f4-3872-4eb8-b482-f52c89db29a18923</t>
  </si>
  <si>
    <t>AW00000371</t>
  </si>
  <si>
    <t>g2bPBSe8YkCmDZlXBrv6tQ==</t>
  </si>
  <si>
    <t>474925f4-3872-4eb8-b482-f52c89db29a18924</t>
  </si>
  <si>
    <t>AW00000516</t>
  </si>
  <si>
    <t>AnVWPjq3y0m/pInjLzv4nQ==</t>
  </si>
  <si>
    <t>474925f4-3872-4eb8-b482-f52c89db29a18925</t>
  </si>
  <si>
    <t>AW00000244</t>
  </si>
  <si>
    <t>7Sv4j9WTSEKZ4kf1MFXsLQ==</t>
  </si>
  <si>
    <t>474925f4-3872-4eb8-b482-f52c89db29a18926</t>
  </si>
  <si>
    <t>AW00000209</t>
  </si>
  <si>
    <t>cwWl5YMNAEKoDJ9pCvafzA==</t>
  </si>
  <si>
    <t>474925f4-3872-4eb8-b482-f52c89db29a18927</t>
  </si>
  <si>
    <t>AW00000442</t>
  </si>
  <si>
    <t>uzYQ9LrDNUmfFhDewaVcMw==</t>
  </si>
  <si>
    <t>474925f4-3872-4eb8-b482-f52c89db29a18928</t>
  </si>
  <si>
    <t>AW00000460</t>
  </si>
  <si>
    <t>kZwG53mUwEy+kZkaoUR69g==</t>
  </si>
  <si>
    <t>474925f4-3872-4eb8-b482-f52c89db29a18929</t>
  </si>
  <si>
    <t>AW00000587</t>
  </si>
  <si>
    <t>XQ3S1B7B2UGPtxHMaao/5A==</t>
  </si>
  <si>
    <t>474925f4-3872-4eb8-b482-f52c89db29a18930</t>
  </si>
  <si>
    <t>AW00000654</t>
  </si>
  <si>
    <t>rHw1GvLkgEi+MUh9kgcRKA==</t>
  </si>
  <si>
    <t>474925f4-3872-4eb8-b482-f52c89db29a18931</t>
  </si>
  <si>
    <t>AW00000154</t>
  </si>
  <si>
    <t>XvdgTwqyVkCHTLfzvTO/Pw==</t>
  </si>
  <si>
    <t>474925f4-3872-4eb8-b482-f52c89db29a18932</t>
  </si>
  <si>
    <t>AW00000263</t>
  </si>
  <si>
    <t>c6hl9qJhIUu5/7WQO+r3WQ==</t>
  </si>
  <si>
    <t>474925f4-3872-4eb8-b482-f52c89db29a18933</t>
  </si>
  <si>
    <t>AW00000011</t>
  </si>
  <si>
    <t>lTQPdcRZoEiA4eN+xg532Q==</t>
  </si>
  <si>
    <t>474925f4-3872-4eb8-b482-f52c89db29a18934</t>
  </si>
  <si>
    <t>AW00000262</t>
  </si>
  <si>
    <t>EDJ4HB4r4kaiyCPmEP7rPA==</t>
  </si>
  <si>
    <t>474925f4-3872-4eb8-b482-f52c89db29a18935</t>
  </si>
  <si>
    <t>AW00000533</t>
  </si>
  <si>
    <t>s7vjiUwTW0aivVWOpU09ng==</t>
  </si>
  <si>
    <t>474925f4-3872-4eb8-b482-f52c89db29a18936</t>
  </si>
  <si>
    <t>AW00000064</t>
  </si>
  <si>
    <t>Lfm25sZKx0u/ay88Z0mN5w==</t>
  </si>
  <si>
    <t>474925f4-3872-4eb8-b482-f52c89db29a18937</t>
  </si>
  <si>
    <t>AW00000478</t>
  </si>
  <si>
    <t>wz5q5xtYa0WUFVhT7gE4Fg==</t>
  </si>
  <si>
    <t>474925f4-3872-4eb8-b482-f52c89db29a18938</t>
  </si>
  <si>
    <t>AW00000245</t>
  </si>
  <si>
    <t>3SsSSpNDvEKtSTfkOgQU9g==</t>
  </si>
  <si>
    <t>474925f4-3872-4eb8-b482-f52c89db29a18939</t>
  </si>
  <si>
    <t>AW00000156</t>
  </si>
  <si>
    <t>+6r/z9yYkkOE+fsyKfNSZQ==</t>
  </si>
  <si>
    <t>474925f4-3872-4eb8-b482-f52c89db29a18940</t>
  </si>
  <si>
    <t>AW00000389</t>
  </si>
  <si>
    <t>tWjFD2sqnUyHvJuMYxPJ2g==</t>
  </si>
  <si>
    <t>474925f4-3872-4eb8-b482-f52c89db29a18941</t>
  </si>
  <si>
    <t>AW00000479</t>
  </si>
  <si>
    <t>gnXy3ZsNqUW2BasB0sHDuA==</t>
  </si>
  <si>
    <t>474925f4-3872-4eb8-b482-f52c89db29a18942</t>
  </si>
  <si>
    <t>AW00000370</t>
  </si>
  <si>
    <t>9uBZcG2EUkqKlwc0zQZIkg==</t>
  </si>
  <si>
    <t>474925f4-3872-4eb8-b482-f52c89db29a18943</t>
  </si>
  <si>
    <t>AW00000226</t>
  </si>
  <si>
    <t>mw6Gz2qBbkCmSnlldy1Uhw==</t>
  </si>
  <si>
    <t>474925f4-3872-4eb8-b482-f52c89db29a18944</t>
  </si>
  <si>
    <t>AW00000299</t>
  </si>
  <si>
    <t>do3qHCBKdk2doqN3f9fmkw==</t>
  </si>
  <si>
    <t>474925f4-3872-4eb8-b482-f52c89db29a18945</t>
  </si>
  <si>
    <t>AW00000300</t>
  </si>
  <si>
    <t>t/lWclNShEO43mC28K31pg==</t>
  </si>
  <si>
    <t>474925f4-3872-4eb8-b482-f52c89db29a18946</t>
  </si>
  <si>
    <t>AW00000172</t>
  </si>
  <si>
    <t>HWdMMhDd4k6FenZ5F6zCow==</t>
  </si>
  <si>
    <t>474925f4-3872-4eb8-b482-f52c89db29a18947</t>
  </si>
  <si>
    <t>AW00000678</t>
  </si>
  <si>
    <t>+LHimn2POUSZ/itn443k7g==</t>
  </si>
  <si>
    <t>474925f4-3872-4eb8-b482-f52c89db29a18948</t>
  </si>
  <si>
    <t>AW00000084</t>
  </si>
  <si>
    <t>zhSmRTcxEkqCliQEjBjzIA==</t>
  </si>
  <si>
    <t>474925f4-3872-4eb8-b482-f52c89db29a18949</t>
  </si>
  <si>
    <t>AW00000012</t>
  </si>
  <si>
    <t>8cp7lDIf80S5wwAR+V++VA==</t>
  </si>
  <si>
    <t>474925f4-3872-4eb8-b482-f52c89db29a18950</t>
  </si>
  <si>
    <t>AW00000030</t>
  </si>
  <si>
    <t>sd8VKx6D50mzNzlXmLEp5w==</t>
  </si>
  <si>
    <t>474925f4-3872-4eb8-b482-f52c89db29a18951</t>
  </si>
  <si>
    <t>AW00000280</t>
  </si>
  <si>
    <t>GWyycxMRf0K7q762/Nozww==</t>
  </si>
  <si>
    <t>474925f4-3872-4eb8-b482-f52c89db29a18952</t>
  </si>
  <si>
    <t>AW00000336</t>
  </si>
  <si>
    <t>AspBA0/0BEaOIKdJuQ/Zdg==</t>
  </si>
  <si>
    <t>474925f4-3872-4eb8-b482-f52c89db29a18953</t>
  </si>
  <si>
    <t>AW00000136</t>
  </si>
  <si>
    <t>Z0fNhELxnU2QM6063jS/dA==</t>
  </si>
  <si>
    <t>474925f4-3872-4eb8-b482-f52c89db29a18954</t>
  </si>
  <si>
    <t>AW00000192</t>
  </si>
  <si>
    <t>aBlAhHeJgEObTtUUnIEmwA==</t>
  </si>
  <si>
    <t>474925f4-3872-4eb8-b482-f52c89db29a18955</t>
  </si>
  <si>
    <t>AW00000353</t>
  </si>
  <si>
    <t>NlwuOycIMUqxEvNHrViIIg==</t>
  </si>
  <si>
    <t>474925f4-3872-4eb8-b482-f52c89db29a18956</t>
  </si>
  <si>
    <t>AW00000552</t>
  </si>
  <si>
    <t>B0TRtpVuLUWe1NctERpb5w==</t>
  </si>
  <si>
    <t>474925f4-3872-4eb8-b482-f52c89db29a18957</t>
  </si>
  <si>
    <t>AW00000661</t>
  </si>
  <si>
    <t>VsUUrMwveEWtZtLzH8psUQ==</t>
  </si>
  <si>
    <t>474925f4-3872-4eb8-b482-f52c89db29a18958</t>
  </si>
  <si>
    <t>AW00000406</t>
  </si>
  <si>
    <t>cnTBBNrEsUCC+rCNOCi4Yw==</t>
  </si>
  <si>
    <t>474925f4-3872-4eb8-b482-f52c89db29a18959</t>
  </si>
  <si>
    <t>AW00000685</t>
  </si>
  <si>
    <t>1qJZhYG5tEGF+VUHv/Tdbg==</t>
  </si>
  <si>
    <t>474925f4-3872-4eb8-b482-f52c89db29a18960</t>
  </si>
  <si>
    <t>AW00000407</t>
  </si>
  <si>
    <t>0TgjWo8VhkOMMO/yv5kGaQ==</t>
  </si>
  <si>
    <t>474925f4-3872-4eb8-b482-f52c89db29a18961</t>
  </si>
  <si>
    <t>AW00000532</t>
  </si>
  <si>
    <t>gTHjYOU+JE+1Q5D3ymz9wg==</t>
  </si>
  <si>
    <t>474925f4-3872-4eb8-b482-f52c89db29a18962</t>
  </si>
  <si>
    <t>AW00000588</t>
  </si>
  <si>
    <t>jtzdQeOGc0CYaCXc8ykYsw==</t>
  </si>
  <si>
    <t>474925f4-3872-4eb8-b482-f52c89db29a18963</t>
  </si>
  <si>
    <t>AW00000677</t>
  </si>
  <si>
    <t>7SU2FNYY7UOhyboYu1+AyQ==</t>
  </si>
  <si>
    <t>474925f4-3872-4eb8-b482-f52c89db29a18964</t>
  </si>
  <si>
    <t>AW00000066</t>
  </si>
  <si>
    <t>SAAe6SWam0iWwdcm2mj7fA==</t>
  </si>
  <si>
    <t>474925f4-3872-4eb8-b482-f52c89db29a18965</t>
  </si>
  <si>
    <t>AW00000388</t>
  </si>
  <si>
    <t>fu7FwDndHUCb9X7AHVflfw==</t>
  </si>
  <si>
    <t>474925f4-3872-4eb8-b482-f52c89db29a18966</t>
  </si>
  <si>
    <t>AW00000138</t>
  </si>
  <si>
    <t>S++5kagvNkmscR+hs2JNEg==</t>
  </si>
  <si>
    <t>474925f4-3872-4eb8-b482-f52c89db29a18967</t>
  </si>
  <si>
    <t>AW00000334</t>
  </si>
  <si>
    <t>5WJ9d3c870yK9opGSPSeuQ==</t>
  </si>
  <si>
    <t>474925f4-3872-4eb8-b482-f52c89db29a18968</t>
  </si>
  <si>
    <t>AW00000118</t>
  </si>
  <si>
    <t>0vvqX0NKQUaOlLMFmyqILg==</t>
  </si>
  <si>
    <t>474925f4-3872-4eb8-b482-f52c89db29a18969</t>
  </si>
  <si>
    <t>AW00000298</t>
  </si>
  <si>
    <t>ZRQQFrlIR0GcU2YQ/q33eA==</t>
  </si>
  <si>
    <t>474925f4-3872-4eb8-b482-f52c89db29a18970</t>
  </si>
  <si>
    <t>AW00000526</t>
  </si>
  <si>
    <t>aSQkNDeufkmSDq02TX7/TA==</t>
  </si>
  <si>
    <t>474925f4-3872-4eb8-b482-f52c89db29a18971</t>
  </si>
  <si>
    <t>AW00000613</t>
  </si>
  <si>
    <t>WrK3BZcOB0+ahwYn81SkXw==</t>
  </si>
  <si>
    <t>474925f4-3872-4eb8-b482-f52c89db29a18972</t>
  </si>
  <si>
    <t>AW00000102</t>
  </si>
  <si>
    <t>S/eclQQQ9UOat0zdSCyEfQ==</t>
  </si>
  <si>
    <t>474925f4-3872-4eb8-b482-f52c89db29a18973</t>
  </si>
  <si>
    <t>AW00000137</t>
  </si>
  <si>
    <t>566h1u8lF0SrEGW8IWYYZA==</t>
  </si>
  <si>
    <t>474925f4-3872-4eb8-b482-f52c89db29a18974</t>
  </si>
  <si>
    <t>AW00000228</t>
  </si>
  <si>
    <t>ft1Rx9lRLU2u7cgY7uVs6w==</t>
  </si>
  <si>
    <t>474925f4-3872-4eb8-b482-f52c89db29a18975</t>
  </si>
  <si>
    <t>AW00000317</t>
  </si>
  <si>
    <t>qk3vXhSFo0O5atmeGePC6A==</t>
  </si>
  <si>
    <t>474925f4-3872-4eb8-b482-f52c89db29a18976</t>
  </si>
  <si>
    <t>AW00000462</t>
  </si>
  <si>
    <t>eV4IXO6RVUiSwro2zWmA4A==</t>
  </si>
  <si>
    <t>474925f4-3872-4eb8-b482-f52c89db29a18977</t>
  </si>
  <si>
    <t>AW00000569</t>
  </si>
  <si>
    <t>jYjFO7fa6kSR26UODscLpQ==</t>
  </si>
  <si>
    <t>474925f4-3872-4eb8-b482-f52c89db29a18978</t>
  </si>
  <si>
    <t>AW00000679</t>
  </si>
  <si>
    <t>Zmf+2kkYCUKTeU6uegW5Mg==</t>
  </si>
  <si>
    <t>474925f4-3872-4eb8-b482-f52c89db29a18979</t>
  </si>
  <si>
    <t>AW00000208</t>
  </si>
  <si>
    <t>qOcFYAEB4ku4wfStk25Jbw==</t>
  </si>
  <si>
    <t>474925f4-3872-4eb8-b482-f52c89db29a18980</t>
  </si>
  <si>
    <t>AW00000318</t>
  </si>
  <si>
    <t>8dhB0npas0GHIx4rGp/b9g==</t>
  </si>
  <si>
    <t>474925f4-3872-4eb8-b482-f52c89db29a18981</t>
  </si>
  <si>
    <t>AW00000100</t>
  </si>
  <si>
    <t>3faJ51kx3E2BqIVxxXFlbg==</t>
  </si>
  <si>
    <t>474925f4-3872-4eb8-b482-f52c89db29a18982</t>
  </si>
  <si>
    <t>AW00000372</t>
  </si>
  <si>
    <t>GvJ38ymar0mRWE4/qFhv9w==</t>
  </si>
  <si>
    <t>474925f4-3872-4eb8-b482-f52c89db29a18983</t>
  </si>
  <si>
    <t>AW00000568</t>
  </si>
  <si>
    <t>evLhTB42nUycidXgEE67lg==</t>
  </si>
  <si>
    <t>474925f4-3872-4eb8-b482-f52c89db29a18984</t>
  </si>
  <si>
    <t>AW00000570</t>
  </si>
  <si>
    <t>WVZ+j5LKSEC6//S26AqIAQ==</t>
  </si>
  <si>
    <t>474925f4-3872-4eb8-b482-f52c89db29a18985</t>
  </si>
  <si>
    <t>AW00000029</t>
  </si>
  <si>
    <t>+sin7AtJl0ucMgQ8kPeJ6A==</t>
  </si>
  <si>
    <t>474925f4-3872-4eb8-b482-f52c89db29a18986</t>
  </si>
  <si>
    <t>AW00000174</t>
  </si>
  <si>
    <t>+t5NnL2qUUqrkJmJhft9Lw==</t>
  </si>
  <si>
    <t>474925f4-3872-4eb8-b482-f52c89db29a18987</t>
  </si>
  <si>
    <t>AW00000335</t>
  </si>
  <si>
    <t>hRm/+GU8D0C9RpL4gAjwAw==</t>
  </si>
  <si>
    <t>474925f4-3872-4eb8-b482-f52c89db29a18988</t>
  </si>
  <si>
    <t>AW00000048</t>
  </si>
  <si>
    <t>mlhW5o8ZT0WwL5zjJEV73w==</t>
  </si>
  <si>
    <t>474925f4-3872-4eb8-b482-f52c89db29a18989</t>
  </si>
  <si>
    <t>AW00000390</t>
  </si>
  <si>
    <t>hwar1rINC0ak0jSq1OyfPQ==</t>
  </si>
  <si>
    <t>474925f4-3872-4eb8-b482-f52c89db29a18990</t>
  </si>
  <si>
    <t>AW00000497</t>
  </si>
  <si>
    <t>2JjGn9alcUm/tJpNiYjbWA==</t>
  </si>
  <si>
    <t>474925f4-3872-4eb8-b482-f52c89db29a18991</t>
  </si>
  <si>
    <t>AW00000655</t>
  </si>
  <si>
    <t>U11kNV3/DkqfOoAkoNkHJg==</t>
  </si>
  <si>
    <t>474925f4-3872-4eb8-b482-f52c89db29a18992</t>
  </si>
  <si>
    <t>AW00000408</t>
  </si>
  <si>
    <t>GNNFqMDWaU61CYNoa9QJpg==</t>
  </si>
  <si>
    <t>474925f4-3872-4eb8-b482-f52c89db29a18993</t>
  </si>
  <si>
    <t>AW00000480</t>
  </si>
  <si>
    <t>2s3sOhIgjkaFjjvlFqd/oA==</t>
  </si>
  <si>
    <t>474925f4-3872-4eb8-b482-f52c89db29a18994</t>
  </si>
  <si>
    <t>AW00000047</t>
  </si>
  <si>
    <t>hb6aDVLZLUODGovrf05J0A==</t>
  </si>
  <si>
    <t>474925f4-3872-4eb8-b482-f52c89db29a18995</t>
  </si>
  <si>
    <t>AW00000155</t>
  </si>
  <si>
    <t>Zs1WO99dDEOrQT/2oYNoaA==</t>
  </si>
  <si>
    <t>474925f4-3872-4eb8-b482-f52c89db29a18996</t>
  </si>
  <si>
    <t>AW00000210</t>
  </si>
  <si>
    <t>WIV0/5TqZ0ynZNFICw+FSA==</t>
  </si>
  <si>
    <t>474925f4-3872-4eb8-b482-f52c89db29a18997</t>
  </si>
  <si>
    <t>AW00000586</t>
  </si>
  <si>
    <t>m66cqREQUUWXbOwGpe311w==</t>
  </si>
  <si>
    <t>474925f4-3872-4eb8-b482-f52c89db29a18998</t>
  </si>
  <si>
    <t>AW00000701</t>
  </si>
  <si>
    <t>JZauYdiLt0ixcYqQy7pJTA==</t>
  </si>
  <si>
    <t>474925f4-3872-4eb8-b482-f52c89db29a18999</t>
  </si>
  <si>
    <t>AW00000461</t>
  </si>
  <si>
    <t>WRzuJUqq5kStGHDyuP3jAg==</t>
  </si>
  <si>
    <t>474925f4-3872-4eb8-b482-f52c89db29a19000</t>
  </si>
  <si>
    <t>AW00000631</t>
  </si>
  <si>
    <t>Ycad++CVaU6a90Eiy4qoeg==</t>
  </si>
  <si>
    <t>474925f4-3872-4eb8-b482-f52c89db29a19001</t>
  </si>
  <si>
    <t>AW00000653</t>
  </si>
  <si>
    <t>m3Dbi78XBEalEibc5u8EQw==</t>
  </si>
  <si>
    <t>474925f4-3872-4eb8-b482-f52c89db29a19002</t>
  </si>
  <si>
    <t>AW00000119</t>
  </si>
  <si>
    <t>70Uy0WeCtEyHycIxVdM+kw==</t>
  </si>
  <si>
    <t>474925f4-3872-4eb8-b482-f52c89db29a19003</t>
  </si>
  <si>
    <t>AW00000316</t>
  </si>
  <si>
    <t>2OmVjNCIak6BSbTGx55lvQ==</t>
  </si>
  <si>
    <t>474925f4-3872-4eb8-b482-f52c89db29a19004</t>
  </si>
  <si>
    <t>AW00000028</t>
  </si>
  <si>
    <t>pASKmwnZSU+xxT3jF9abKg==</t>
  </si>
  <si>
    <t>474925f4-3872-4eb8-b482-f52c89db29a19005</t>
  </si>
  <si>
    <t>AW00000282</t>
  </si>
  <si>
    <t>VfIEzxfYyU6dmUWAse0M4g==</t>
  </si>
  <si>
    <t>474925f4-3872-4eb8-b482-f52c89db29a19006</t>
  </si>
  <si>
    <t>AW00000443</t>
  </si>
  <si>
    <t>lek8E5TS7keUy0aOFHIU1A==</t>
  </si>
  <si>
    <t>474925f4-3872-4eb8-b482-f52c89db29a19007</t>
  </si>
  <si>
    <t>AW00000515</t>
  </si>
  <si>
    <t>22dKDUpZMUGjyFHHYmWzxQ==</t>
  </si>
  <si>
    <t>474925f4-3872-4eb8-b482-f52c89db29a19008</t>
  </si>
  <si>
    <t>AW00000425</t>
  </si>
  <si>
    <t>UIFQsWtca0OP9EEXHmzVFw==</t>
  </si>
  <si>
    <t>474925f4-3872-4eb8-b482-f52c89db29a19009</t>
  </si>
  <si>
    <t>AW00000010</t>
  </si>
  <si>
    <t>jWm2zfEvuk+PImCtHRHavQ==</t>
  </si>
  <si>
    <t>474925f4-3872-4eb8-b482-f52c89db29a19010</t>
  </si>
  <si>
    <t>AW00000173</t>
  </si>
  <si>
    <t>mC7B/YuJIkyXL/Dr+/y3sA==</t>
  </si>
  <si>
    <t>474925f4-3872-4eb8-b482-f52c89db29a19011</t>
  </si>
  <si>
    <t>AW00000426</t>
  </si>
  <si>
    <t>JbPsdgD1kE2k/fKi+JcTeQ==</t>
  </si>
  <si>
    <t>474925f4-3872-4eb8-b482-f52c89db29a19012</t>
  </si>
  <si>
    <t>AW00000101</t>
  </si>
  <si>
    <t>N0+tZ2ckOESnSdlHvuw6kg==</t>
  </si>
  <si>
    <t>474925f4-3872-4eb8-b482-f52c89db29a19013</t>
  </si>
  <si>
    <t>AW00000264</t>
  </si>
  <si>
    <t>zhHOpZwjSUiWgxTzcCWiwQ==</t>
  </si>
  <si>
    <t>474925f4-3872-4eb8-b482-f52c89db29a19014</t>
  </si>
  <si>
    <t>AW00000046</t>
  </si>
  <si>
    <t>z56EIcKIdEWJ1Tl7hN8dDw==</t>
  </si>
  <si>
    <t>474925f4-3872-4eb8-b482-f52c89db29a19015</t>
  </si>
  <si>
    <t>AW00000227</t>
  </si>
  <si>
    <t>NgL6H+6EWkG+YZTOhjcV6g==</t>
  </si>
  <si>
    <t>474925f4-3872-4eb8-b482-f52c89db29a19016</t>
  </si>
  <si>
    <t>AW00000352</t>
  </si>
  <si>
    <t>+NQXVqHDCESIla4/fg76BQ==</t>
  </si>
  <si>
    <t>474925f4-3872-4eb8-b482-f52c89db29a19017</t>
  </si>
  <si>
    <t>AW00000498</t>
  </si>
  <si>
    <t>s1an42Pux0qnmbH6Fw7d5g==</t>
  </si>
  <si>
    <t>474925f4-3872-4eb8-b482-f52c89db29a19018</t>
  </si>
  <si>
    <t>AW00000550</t>
  </si>
  <si>
    <t>wDL+3mXp7kCpkWncpL7c5g==</t>
  </si>
  <si>
    <t>474925f4-3872-4eb8-b482-f52c89db29a19019</t>
  </si>
  <si>
    <t>AW00000424</t>
  </si>
  <si>
    <t>pPAHGf6/O0q+yHbQrsstMA==</t>
  </si>
  <si>
    <t>474925f4-3872-4eb8-b482-f52c89db29a19020</t>
  </si>
  <si>
    <t>AW00000534</t>
  </si>
  <si>
    <t>CaWmJByz9Um/DWoMQLW3QA==</t>
  </si>
  <si>
    <t>474925f4-3872-4eb8-b482-f52c89db29a19021</t>
  </si>
  <si>
    <t>AW00000630</t>
  </si>
  <si>
    <t>m4uwBeqxnkazFMQ+Wj7+Gg==</t>
  </si>
  <si>
    <t>474925f4-3872-4eb8-b482-f52c89db29a19022</t>
  </si>
  <si>
    <t>AW00000120</t>
  </si>
  <si>
    <t>GDyGJZpMyUu+DZX0z2e/fQ==</t>
  </si>
  <si>
    <t>474925f4-3872-4eb8-b482-f52c89db29a19023</t>
  </si>
  <si>
    <t>AW00000281</t>
  </si>
  <si>
    <t>ZnGws5gXtEGnwgV5KSAIxA==</t>
  </si>
  <si>
    <t>474925f4-3872-4eb8-b482-f52c89db29a19024</t>
  </si>
  <si>
    <t>AW00000444</t>
  </si>
  <si>
    <t>I2k9qN+ib0ydOa+d4BMg3A==</t>
  </si>
  <si>
    <t>474925f4-3872-4eb8-b482-f52c89db29a19025</t>
  </si>
  <si>
    <t>AW00000496</t>
  </si>
  <si>
    <t>iHQanddsZkigpN06ioUO0A==</t>
  </si>
  <si>
    <t>474925f4-3872-4eb8-b482-f52c89db29a19026</t>
  </si>
  <si>
    <t>AW00000629</t>
  </si>
  <si>
    <t>9m96K9R7Tk6JbEKnasVCcA==</t>
  </si>
  <si>
    <t>474925f4-3872-4eb8-b482-f52c89db29a19027</t>
  </si>
  <si>
    <t>AW00000190</t>
  </si>
  <si>
    <t>BkQVkRgBEUq7GzZu37XJeg==</t>
  </si>
  <si>
    <t>474925f4-3872-4eb8-b482-f52c89db29a19028</t>
  </si>
  <si>
    <t>AW00000354</t>
  </si>
  <si>
    <t>if1dtsVJMEW4GbboTzUxpg==</t>
  </si>
  <si>
    <t>474925f4-3872-4eb8-b482-f52c89db29a19029</t>
  </si>
  <si>
    <t>AW00000637</t>
  </si>
  <si>
    <t>UFfCZXvAHEOVGbvKp6prNA==</t>
  </si>
  <si>
    <t>474925f4-3872-4eb8-b482-f52c89db29a19030</t>
  </si>
  <si>
    <t>AW00000065</t>
  </si>
  <si>
    <t>QyQIfvaKtkug9RWGJx0fLA==</t>
  </si>
  <si>
    <t>474925f4-3872-4eb8-b482-f52c89db29a19031</t>
  </si>
  <si>
    <t>AW00000246</t>
  </si>
  <si>
    <t>3/LpzucruUiOQTQ63IL4xA==</t>
  </si>
  <si>
    <t>474925f4-3872-4eb8-b482-f52c89db29a19032</t>
  </si>
  <si>
    <t>AW00000514</t>
  </si>
  <si>
    <t>fln69wq+iESRAabNJy2/Rw==</t>
  </si>
  <si>
    <t>474925f4-3872-4eb8-b482-f52c89db29a19033</t>
  </si>
  <si>
    <t>AW00000175</t>
  </si>
  <si>
    <t>KjTyZsR8X0+iGIeRshqRcw==</t>
  </si>
  <si>
    <t>474925f4-3872-4eb8-b482-f52c89db29a19034</t>
  </si>
  <si>
    <t>AW00000301</t>
  </si>
  <si>
    <t>LF951CoHDEmPavFVfes6SA==</t>
  </si>
  <si>
    <t>474925f4-3872-4eb8-b482-f52c89db29a19035</t>
  </si>
  <si>
    <t>AW00000013</t>
  </si>
  <si>
    <t>VFj6sBElm0OnrFDJxGCxdQ==</t>
  </si>
  <si>
    <t>474925f4-3872-4eb8-b482-f52c89db29a19036</t>
  </si>
  <si>
    <t>AW00000686</t>
  </si>
  <si>
    <t>aQ1U4+VYcUGAC0S2JT70EQ==</t>
  </si>
  <si>
    <t>474925f4-3872-4eb8-b482-f52c89db29a19037</t>
  </si>
  <si>
    <t>AW00000409</t>
  </si>
  <si>
    <t>6/MtEKfBSkmi/+DF8gGFWQ==</t>
  </si>
  <si>
    <t>474925f4-3872-4eb8-b482-f52c89db29a19038</t>
  </si>
  <si>
    <t>AW00000680</t>
  </si>
  <si>
    <t>B9AQnsGxb0iQzU0kvCOWvQ==</t>
  </si>
  <si>
    <t>474925f4-3872-4eb8-b482-f52c89db29a19039</t>
  </si>
  <si>
    <t>AW00000463</t>
  </si>
  <si>
    <t>s9Bwa3dKQ0GEKsX7C7vo/w==</t>
  </si>
  <si>
    <t>474925f4-3872-4eb8-b482-f52c89db29a19040</t>
  </si>
  <si>
    <t>AW00000553</t>
  </si>
  <si>
    <t>KjQlD0/zN0WsvzcFH06d3Q==</t>
  </si>
  <si>
    <t>474925f4-3872-4eb8-b482-f52c89db29a19041</t>
  </si>
  <si>
    <t>AW00000049</t>
  </si>
  <si>
    <t>AaTf88aFGEG1xWVUMQoRkg==</t>
  </si>
  <si>
    <t>474925f4-3872-4eb8-b482-f52c89db29a19042</t>
  </si>
  <si>
    <t>AW00000427</t>
  </si>
  <si>
    <t>BnUeQe8S5069hrgBh6phkA==</t>
  </si>
  <si>
    <t>474925f4-3872-4eb8-b482-f52c89db29a19043</t>
  </si>
  <si>
    <t>AW00000614</t>
  </si>
  <si>
    <t>MwXu48VzBEyaV6GKy3MdTw==</t>
  </si>
  <si>
    <t>474925f4-3872-4eb8-b482-f52c89db29a19044</t>
  </si>
  <si>
    <t>AW00000535</t>
  </si>
  <si>
    <t>UHGTarSKJkWlv3DKq+Evxg==</t>
  </si>
  <si>
    <t>474925f4-3872-4eb8-b482-f52c89db29a19045</t>
  </si>
  <si>
    <t>AW00000247</t>
  </si>
  <si>
    <t>2+RkB9TJi0yWTff60cVn+w==</t>
  </si>
  <si>
    <t>474925f4-3872-4eb8-b482-f52c89db29a19046</t>
  </si>
  <si>
    <t>AW00000481</t>
  </si>
  <si>
    <t>HveeV5maLk2/MQttXaxmvg==</t>
  </si>
  <si>
    <t>474925f4-3872-4eb8-b482-f52c89db29a19047</t>
  </si>
  <si>
    <t>AW00000139</t>
  </si>
  <si>
    <t>4qOhI/AWqkCH1PSul9ElgQ==</t>
  </si>
  <si>
    <t>474925f4-3872-4eb8-b482-f52c89db29a19048</t>
  </si>
  <si>
    <t>AW00000193</t>
  </si>
  <si>
    <t>FwTLdCYWhkWoyG8DMbCMUA==</t>
  </si>
  <si>
    <t>474925f4-3872-4eb8-b482-f52c89db29a19049</t>
  </si>
  <si>
    <t>AW00000373</t>
  </si>
  <si>
    <t>bblJbP4tVU6hAkFv47ZNxA==</t>
  </si>
  <si>
    <t>474925f4-3872-4eb8-b482-f52c89db29a19050</t>
  </si>
  <si>
    <t>AW00000517</t>
  </si>
  <si>
    <t>rmtypy2M5U+yXygQg66vLA==</t>
  </si>
  <si>
    <t>474925f4-3872-4eb8-b482-f52c89db29a19051</t>
  </si>
  <si>
    <t>AW00000337</t>
  </si>
  <si>
    <t>6wJa+4lVmUShnkkkV0JrkA==</t>
  </si>
  <si>
    <t>474925f4-3872-4eb8-b482-f52c89db29a19052</t>
  </si>
  <si>
    <t>AW00000265</t>
  </si>
  <si>
    <t>muDVHGKc0Uqchg4XpFEtbg==</t>
  </si>
  <si>
    <t>474925f4-3872-4eb8-b482-f52c89db29a19053</t>
  </si>
  <si>
    <t>AW00000499</t>
  </si>
  <si>
    <t>D3uXwVN6YUesLeQ9p7JXEQ==</t>
  </si>
  <si>
    <t>474925f4-3872-4eb8-b482-f52c89db29a19054</t>
  </si>
  <si>
    <t>AW00000067</t>
  </si>
  <si>
    <t>QzjOUZj8PkWM8X6hRSNdDw==</t>
  </si>
  <si>
    <t>474925f4-3872-4eb8-b482-f52c89db29a19055</t>
  </si>
  <si>
    <t>AW00000157</t>
  </si>
  <si>
    <t>tWhJ2qBreES73DoA6aG1ng==</t>
  </si>
  <si>
    <t>474925f4-3872-4eb8-b482-f52c89db29a19056</t>
  </si>
  <si>
    <t>AW00000031</t>
  </si>
  <si>
    <t>miD67xChlE+IfeUORPsG6g==</t>
  </si>
  <si>
    <t>474925f4-3872-4eb8-b482-f52c89db29a19057</t>
  </si>
  <si>
    <t>AW00000656</t>
  </si>
  <si>
    <t>XzPrcVwAOUWHGPscJXvJ7w==</t>
  </si>
  <si>
    <t>474925f4-3872-4eb8-b482-f52c89db29a19058</t>
  </si>
  <si>
    <t>AW00000085</t>
  </si>
  <si>
    <t>9QBAtBuQNEGXnfmpvqWlmA==</t>
  </si>
  <si>
    <t>474925f4-3872-4eb8-b482-f52c89db29a19059</t>
  </si>
  <si>
    <t>AW00000662</t>
  </si>
  <si>
    <t>iv8SZzdsMUOk7RniA1qw5Q==</t>
  </si>
  <si>
    <t>474925f4-3872-4eb8-b482-f52c89db29a19060</t>
  </si>
  <si>
    <t>AW00000638</t>
  </si>
  <si>
    <t>e7bIROUwTkubwMOISHfUew==</t>
  </si>
  <si>
    <t>474925f4-3872-4eb8-b482-f52c89db29a19061</t>
  </si>
  <si>
    <t>AW00000229</t>
  </si>
  <si>
    <t>/Pm5JbBAP0a2ubNF57RodA==</t>
  </si>
  <si>
    <t>474925f4-3872-4eb8-b482-f52c89db29a19062</t>
  </si>
  <si>
    <t>AW00000632</t>
  </si>
  <si>
    <t>Is6taC4PfU2bcGpZpopJTA==</t>
  </si>
  <si>
    <t>474925f4-3872-4eb8-b482-f52c89db29a19063</t>
  </si>
  <si>
    <t>AW00000211</t>
  </si>
  <si>
    <t>MYYVmFidIkK8vcsLkMvOFw==</t>
  </si>
  <si>
    <t>474925f4-3872-4eb8-b482-f52c89db29a19064</t>
  </si>
  <si>
    <t>AW00000355</t>
  </si>
  <si>
    <t>igsl5suNkkGKC5WYrg4/BQ==</t>
  </si>
  <si>
    <t>474925f4-3872-4eb8-b482-f52c89db29a19065</t>
  </si>
  <si>
    <t>AW00000589</t>
  </si>
  <si>
    <t>oEstQQsKKEK8uHaC5S0Lqg==</t>
  </si>
  <si>
    <t>474925f4-3872-4eb8-b482-f52c89db29a19066</t>
  </si>
  <si>
    <t>AW00000391</t>
  </si>
  <si>
    <t>WFQPAzbYQkGypzIcNOpm1w==</t>
  </si>
  <si>
    <t>474925f4-3872-4eb8-b482-f52c89db29a19067</t>
  </si>
  <si>
    <t>AW00000571</t>
  </si>
  <si>
    <t>ZhFqZvyEFk6KDNjfQvmoZQ==</t>
  </si>
  <si>
    <t>474925f4-3872-4eb8-b482-f52c89db29a19068</t>
  </si>
  <si>
    <t>AW00000319</t>
  </si>
  <si>
    <t>3KkzuVjvtkuDobzoOhRo2w==</t>
  </si>
  <si>
    <t>474925f4-3872-4eb8-b482-f52c89db29a19069</t>
  </si>
  <si>
    <t>AW00000445</t>
  </si>
  <si>
    <t>Cg4T9uq1R0eS6iV9fz7RFg==</t>
  </si>
  <si>
    <t>474925f4-3872-4eb8-b482-f52c89db29a19070</t>
  </si>
  <si>
    <t>AW00000103</t>
  </si>
  <si>
    <t>bw45Il+s7U2O5ZHBMCx/og==</t>
  </si>
  <si>
    <t>474925f4-3872-4eb8-b482-f52c89db29a19071</t>
  </si>
  <si>
    <t>AW00000121</t>
  </si>
  <si>
    <t>h/9ydLwPH021mdR7UbQc8A==</t>
  </si>
  <si>
    <t>474925f4-3872-4eb8-b482-f52c89db29a19072</t>
  </si>
  <si>
    <t>AW00000283</t>
  </si>
  <si>
    <t>bUACdULbJk+cfDhBFqaILQ==</t>
  </si>
  <si>
    <t>474925f4-3872-4eb8-b482-f52c89db29a19073</t>
  </si>
  <si>
    <t>AW00000068</t>
  </si>
  <si>
    <t>9d44IeuAlU2zQHBrzWCt2g==</t>
  </si>
  <si>
    <t>474925f4-3872-4eb8-b482-f52c89db29a19074</t>
  </si>
  <si>
    <t>AW00000615</t>
  </si>
  <si>
    <t>EgSSAmGhmkGFnYuv8usThg==</t>
  </si>
  <si>
    <t>474925f4-3872-4eb8-b482-f52c89db29a19075</t>
  </si>
  <si>
    <t>AW00000633</t>
  </si>
  <si>
    <t>UmoP1Jhee0CGMNVPE8Rt7A==</t>
  </si>
  <si>
    <t>474925f4-3872-4eb8-b482-f52c89db29a19076</t>
  </si>
  <si>
    <t>AW00000392</t>
  </si>
  <si>
    <t>MLEEjQXnkUuBWY2mGaK53g==</t>
  </si>
  <si>
    <t>474925f4-3872-4eb8-b482-f52c89db29a19077</t>
  </si>
  <si>
    <t>AW00000266</t>
  </si>
  <si>
    <t>SiD2SoaMXUOF17T6EcWukw==</t>
  </si>
  <si>
    <t>474925f4-3872-4eb8-b482-f52c89db29a19078</t>
  </si>
  <si>
    <t>AW00000248</t>
  </si>
  <si>
    <t>KKKJz9eklUyr3BgfJxaJLg==</t>
  </si>
  <si>
    <t>474925f4-3872-4eb8-b482-f52c89db29a19079</t>
  </si>
  <si>
    <t>AW00000014</t>
  </si>
  <si>
    <t>3L6WLz1yj0aDS7K4rnnISQ==</t>
  </si>
  <si>
    <t>474925f4-3872-4eb8-b482-f52c89db29a19080</t>
  </si>
  <si>
    <t>AW00000104</t>
  </si>
  <si>
    <t>EAW+/75T2UaUBmOv7pXeOg==</t>
  </si>
  <si>
    <t>474925f4-3872-4eb8-b482-f52c89db29a19081</t>
  </si>
  <si>
    <t>AW00000663</t>
  </si>
  <si>
    <t>hg/PyazvkUKU8lW7PXecQw==</t>
  </si>
  <si>
    <t>474925f4-3872-4eb8-b482-f52c89db29a19082</t>
  </si>
  <si>
    <t>AW00000302</t>
  </si>
  <si>
    <t>loXxECcbS0a7GF43spvOag==</t>
  </si>
  <si>
    <t>474925f4-3872-4eb8-b482-f52c89db29a19083</t>
  </si>
  <si>
    <t>AW00000374</t>
  </si>
  <si>
    <t>T5cOtQMnCEWB+YSqL7J2FQ==</t>
  </si>
  <si>
    <t>474925f4-3872-4eb8-b482-f52c89db29a19084</t>
  </si>
  <si>
    <t>AW00000446</t>
  </si>
  <si>
    <t>unDbpkfjBkSyN1bBu9JP5Q==</t>
  </si>
  <si>
    <t>474925f4-3872-4eb8-b482-f52c89db29a19085</t>
  </si>
  <si>
    <t>AW00000194</t>
  </si>
  <si>
    <t>GwhBOe0k8USACc0XaTQjoA==</t>
  </si>
  <si>
    <t>474925f4-3872-4eb8-b482-f52c89db29a19086</t>
  </si>
  <si>
    <t>AW00000230</t>
  </si>
  <si>
    <t>0irGah//UUGyopaYR6e68Q==</t>
  </si>
  <si>
    <t>474925f4-3872-4eb8-b482-f52c89db29a19087</t>
  </si>
  <si>
    <t>AW00000687</t>
  </si>
  <si>
    <t>d2oPNpsrY0iMVY9XD1JQkg==</t>
  </si>
  <si>
    <t>474925f4-3872-4eb8-b482-f52c89db29a19088</t>
  </si>
  <si>
    <t>AW00000140</t>
  </si>
  <si>
    <t>M37NAdDtqUaFBfPoXZ8h9A==</t>
  </si>
  <si>
    <t>474925f4-3872-4eb8-b482-f52c89db29a19089</t>
  </si>
  <si>
    <t>AW00000590</t>
  </si>
  <si>
    <t>6I1kAPJi4kavS/sj0NkGQg==</t>
  </si>
  <si>
    <t>474925f4-3872-4eb8-b482-f52c89db29a19090</t>
  </si>
  <si>
    <t>AW00000176</t>
  </si>
  <si>
    <t>nJ8hEPG+rEykNddTQsQxUw==</t>
  </si>
  <si>
    <t>474925f4-3872-4eb8-b482-f52c89db29a19091</t>
  </si>
  <si>
    <t>AW00000500</t>
  </si>
  <si>
    <t>rHtAjUeka0WT/lAwG8dVWg==</t>
  </si>
  <si>
    <t>474925f4-3872-4eb8-b482-f52c89db29a19092</t>
  </si>
  <si>
    <t>AW00000086</t>
  </si>
  <si>
    <t>AieLKkRGAkCQ5JmorbpSYQ==</t>
  </si>
  <si>
    <t>474925f4-3872-4eb8-b482-f52c89db29a19093</t>
  </si>
  <si>
    <t>AW00000284</t>
  </si>
  <si>
    <t>boAe/50vlESuTR9wYXRNuA==</t>
  </si>
  <si>
    <t>474925f4-3872-4eb8-b482-f52c89db29a19094</t>
  </si>
  <si>
    <t>AW00000356</t>
  </si>
  <si>
    <t>tNKtxXkm0Ea2vGSVksfaYQ==</t>
  </si>
  <si>
    <t>474925f4-3872-4eb8-b482-f52c89db29a19095</t>
  </si>
  <si>
    <t>AW00000518</t>
  </si>
  <si>
    <t>MxTm8zKzTEu85qljlQ5spA==</t>
  </si>
  <si>
    <t>474925f4-3872-4eb8-b482-f52c89db29a19096</t>
  </si>
  <si>
    <t>AW00000572</t>
  </si>
  <si>
    <t>zEwutNN6cEC6o2j//wn/HA==</t>
  </si>
  <si>
    <t>474925f4-3872-4eb8-b482-f52c89db29a19097</t>
  </si>
  <si>
    <t>AW00000212</t>
  </si>
  <si>
    <t>G3yyTc5gYEC4TS+D96BMSg==</t>
  </si>
  <si>
    <t>474925f4-3872-4eb8-b482-f52c89db29a19098</t>
  </si>
  <si>
    <t>AW00000536</t>
  </si>
  <si>
    <t>zfURcES6oUKg3TJMMji6+Q==</t>
  </si>
  <si>
    <t>474925f4-3872-4eb8-b482-f52c89db29a19099</t>
  </si>
  <si>
    <t>AW00000639</t>
  </si>
  <si>
    <t>70hDRAh7x0qSTBuv8qg7TQ==</t>
  </si>
  <si>
    <t>474925f4-3872-4eb8-b482-f52c89db29a19100</t>
  </si>
  <si>
    <t>AW00000657</t>
  </si>
  <si>
    <t>Uz0CpNXJzkujZnsYXaapLw==</t>
  </si>
  <si>
    <t>474925f4-3872-4eb8-b482-f52c89db29a19101</t>
  </si>
  <si>
    <t>AW00000681</t>
  </si>
  <si>
    <t>mZs6OzGZ3kONTnE4U912Tw==</t>
  </si>
  <si>
    <t>474925f4-3872-4eb8-b482-f52c89db29a19102</t>
  </si>
  <si>
    <t>AW00000338</t>
  </si>
  <si>
    <t>rqCFLiVH00WiHPHulP3nSA==</t>
  </si>
  <si>
    <t>474925f4-3872-4eb8-b482-f52c89db29a19103</t>
  </si>
  <si>
    <t>AW00000428</t>
  </si>
  <si>
    <t>5O7GLmaglUyZgo7svXH9Lw==</t>
  </si>
  <si>
    <t>474925f4-3872-4eb8-b482-f52c89db29a19104</t>
  </si>
  <si>
    <t>AW00000410</t>
  </si>
  <si>
    <t>N+lew7btgEq81WMQ8MJXZA==</t>
  </si>
  <si>
    <t>474925f4-3872-4eb8-b482-f52c89db29a19105</t>
  </si>
  <si>
    <t>AW00000122</t>
  </si>
  <si>
    <t>bblOCWXSTUeGntm6zkdFpw==</t>
  </si>
  <si>
    <t>474925f4-3872-4eb8-b482-f52c89db29a19106</t>
  </si>
  <si>
    <t>AW00000158</t>
  </si>
  <si>
    <t>m/uMxKJFwk25MrqMJXLoMw==</t>
  </si>
  <si>
    <t>474925f4-3872-4eb8-b482-f52c89db29a19107</t>
  </si>
  <si>
    <t>AW00000320</t>
  </si>
  <si>
    <t>tWQI/QDnB0SGg5K3EANAcw==</t>
  </si>
  <si>
    <t>474925f4-3872-4eb8-b482-f52c89db29a19108</t>
  </si>
  <si>
    <t>AW00000050</t>
  </si>
  <si>
    <t>aoQ+CswtbkuKs5aLWrhZ9A==</t>
  </si>
  <si>
    <t>474925f4-3872-4eb8-b482-f52c89db29a19109</t>
  </si>
  <si>
    <t>AW00000464</t>
  </si>
  <si>
    <t>1sZIFa5VzEKBPQk9cDMGYg==</t>
  </si>
  <si>
    <t>474925f4-3872-4eb8-b482-f52c89db29a19110</t>
  </si>
  <si>
    <t>AW00000032</t>
  </si>
  <si>
    <t>E4iiuSpUv0+uebrWSl4TOw==</t>
  </si>
  <si>
    <t>474925f4-3872-4eb8-b482-f52c89db29a19111</t>
  </si>
  <si>
    <t>AW00000554</t>
  </si>
  <si>
    <t>3EBg6lEGJU+undvu9XV2CQ==</t>
  </si>
  <si>
    <t>474925f4-3872-4eb8-b482-f52c89db29a19112</t>
  </si>
  <si>
    <t>AW00000482</t>
  </si>
  <si>
    <t>zfm57lxbkkSvZG8o9CJTUA==</t>
  </si>
  <si>
    <t>474925f4-3872-4eb8-b482-f52c89db29a19113</t>
  </si>
  <si>
    <t>AW00000087</t>
  </si>
  <si>
    <t>IYv7Bwb7+EmM1ZlWJzzXig==</t>
  </si>
  <si>
    <t>474925f4-3872-4eb8-b482-f52c89db29a19114</t>
  </si>
  <si>
    <t>AW00000537</t>
  </si>
  <si>
    <t>nRTsIWomgEuNNfSb6KV/Bg==</t>
  </si>
  <si>
    <t>474925f4-3872-4eb8-b482-f52c89db29a19115</t>
  </si>
  <si>
    <t>AW00000465</t>
  </si>
  <si>
    <t>vpazWn9W3k6zwYLkEIZ6zQ==</t>
  </si>
  <si>
    <t>474925f4-3872-4eb8-b482-f52c89db29a19116</t>
  </si>
  <si>
    <t>AW00000195</t>
  </si>
  <si>
    <t>w8JMzbSfq02VzKBUsRcXhg==</t>
  </si>
  <si>
    <t>474925f4-3872-4eb8-b482-f52c89db29a19117</t>
  </si>
  <si>
    <t>AW00000375</t>
  </si>
  <si>
    <t>A8oNFeHaHEaFyFRmBGE1bA==</t>
  </si>
  <si>
    <t>474925f4-3872-4eb8-b482-f52c89db29a19118</t>
  </si>
  <si>
    <t>AW00000634</t>
  </si>
  <si>
    <t>8VbBwpZAxEeZebqsmK/nkA==</t>
  </si>
  <si>
    <t>474925f4-3872-4eb8-b482-f52c89db29a19119</t>
  </si>
  <si>
    <t>AW00000159</t>
  </si>
  <si>
    <t>yDEP68/CzUaPksQFkZCpxg==</t>
  </si>
  <si>
    <t>474925f4-3872-4eb8-b482-f52c89db29a19120</t>
  </si>
  <si>
    <t>AW00000411</t>
  </si>
  <si>
    <t>H6GbUEY9jUeCExQvIML2vw==</t>
  </si>
  <si>
    <t>474925f4-3872-4eb8-b482-f52c89db29a19121</t>
  </si>
  <si>
    <t>AW00000616</t>
  </si>
  <si>
    <t>NNV4uelHhkOArRvyVrj+/g==</t>
  </si>
  <si>
    <t>474925f4-3872-4eb8-b482-f52c89db29a19122</t>
  </si>
  <si>
    <t>AW00000658</t>
  </si>
  <si>
    <t>nhVvIhaHi0uwWKU+gRGIIg==</t>
  </si>
  <si>
    <t>474925f4-3872-4eb8-b482-f52c89db29a19123</t>
  </si>
  <si>
    <t>AW00000573</t>
  </si>
  <si>
    <t>jERn+vYam0+VznHdNWBJkg==</t>
  </si>
  <si>
    <t>474925f4-3872-4eb8-b482-f52c89db29a19124</t>
  </si>
  <si>
    <t>AW00000591</t>
  </si>
  <si>
    <t>b0jaQTIifEu1Sh+/TFKZ1Q==</t>
  </si>
  <si>
    <t>474925f4-3872-4eb8-b482-f52c89db29a19125</t>
  </si>
  <si>
    <t>AW00000177</t>
  </si>
  <si>
    <t>NxS8av+H/kmLkZ7u60FD1A==</t>
  </si>
  <si>
    <t>474925f4-3872-4eb8-b482-f52c89db29a19126</t>
  </si>
  <si>
    <t>AW00000285</t>
  </si>
  <si>
    <t>GcFbBU5WoEeAhplfu+jHOQ==</t>
  </si>
  <si>
    <t>474925f4-3872-4eb8-b482-f52c89db29a19127</t>
  </si>
  <si>
    <t>AW00000069</t>
  </si>
  <si>
    <t>NxuEZCU6akGhKemqou/0zQ==</t>
  </si>
  <si>
    <t>474925f4-3872-4eb8-b482-f52c89db29a19128</t>
  </si>
  <si>
    <t>AW00000141</t>
  </si>
  <si>
    <t>yJyy4G0Gf0+Yww9RNruF2Q==</t>
  </si>
  <si>
    <t>474925f4-3872-4eb8-b482-f52c89db29a19129</t>
  </si>
  <si>
    <t>AW00000321</t>
  </si>
  <si>
    <t>h4vn/ysitkqNRq+6BsGxng==</t>
  </si>
  <si>
    <t>474925f4-3872-4eb8-b482-f52c89db29a19130</t>
  </si>
  <si>
    <t>AW00000640</t>
  </si>
  <si>
    <t>lcGyilrp3kWw0QLxPSDQsA==</t>
  </si>
  <si>
    <t>474925f4-3872-4eb8-b482-f52c89db29a19131</t>
  </si>
  <si>
    <t>AW00000483</t>
  </si>
  <si>
    <t>AVhAGVtmn0e1pmhoduYVrA==</t>
  </si>
  <si>
    <t>474925f4-3872-4eb8-b482-f52c89db29a19132</t>
  </si>
  <si>
    <t>AW00000267</t>
  </si>
  <si>
    <t>gJRl5DHKzU+sWXndyDGDnw==</t>
  </si>
  <si>
    <t>474925f4-3872-4eb8-b482-f52c89db29a19133</t>
  </si>
  <si>
    <t>AW00000447</t>
  </si>
  <si>
    <t>l8HjntvnZk+0kRGKmSi3gg==</t>
  </si>
  <si>
    <t>474925f4-3872-4eb8-b482-f52c89db29a19134</t>
  </si>
  <si>
    <t>AW00000357</t>
  </si>
  <si>
    <t>+jHXzblFXECSZULAOc+1CQ==</t>
  </si>
  <si>
    <t>474925f4-3872-4eb8-b482-f52c89db29a19135</t>
  </si>
  <si>
    <t>AW00000519</t>
  </si>
  <si>
    <t>6cRdbiG9eE6AigdPB5WLdQ==</t>
  </si>
  <si>
    <t>474925f4-3872-4eb8-b482-f52c89db29a19136</t>
  </si>
  <si>
    <t>AW00000393</t>
  </si>
  <si>
    <t>djOSZen6DkOXEkIjVpT4vQ==</t>
  </si>
  <si>
    <t>474925f4-3872-4eb8-b482-f52c89db29a19137</t>
  </si>
  <si>
    <t>AW00000213</t>
  </si>
  <si>
    <t>pKxONwa0jk2xIhhO/EEi+g==</t>
  </si>
  <si>
    <t>474925f4-3872-4eb8-b482-f52c89db29a19138</t>
  </si>
  <si>
    <t>AW00000303</t>
  </si>
  <si>
    <t>RSA5MdITy0aQMWe9fG8TAA==</t>
  </si>
  <si>
    <t>474925f4-3872-4eb8-b482-f52c89db29a19139</t>
  </si>
  <si>
    <t>AW00000033</t>
  </si>
  <si>
    <t>livZ5oL6wEGJRWaopewBew==</t>
  </si>
  <si>
    <t>474925f4-3872-4eb8-b482-f52c89db29a19140</t>
  </si>
  <si>
    <t>AW00000123</t>
  </si>
  <si>
    <t>FYEKvI9+qk+Uf/0xXDAlDQ==</t>
  </si>
  <si>
    <t>474925f4-3872-4eb8-b482-f52c89db29a19141</t>
  </si>
  <si>
    <t>AW00000682</t>
  </si>
  <si>
    <t>VxVLL5qK9EW+cZYoeOWzYA==</t>
  </si>
  <si>
    <t>474925f4-3872-4eb8-b482-f52c89db29a19142</t>
  </si>
  <si>
    <t>AW00000664</t>
  </si>
  <si>
    <t>QvJjVLAc7UK19wwiuZKQlg==</t>
  </si>
  <si>
    <t>474925f4-3872-4eb8-b482-f52c89db29a19143</t>
  </si>
  <si>
    <t>AW00000105</t>
  </si>
  <si>
    <t>o344+TXvskm1NeAjaNLA/Q==</t>
  </si>
  <si>
    <t>474925f4-3872-4eb8-b482-f52c89db29a19144</t>
  </si>
  <si>
    <t>AW00000555</t>
  </si>
  <si>
    <t>nn4lXx9mVU2bkhIMltWQiA==</t>
  </si>
  <si>
    <t>474925f4-3872-4eb8-b482-f52c89db29a19145</t>
  </si>
  <si>
    <t>AW00000339</t>
  </si>
  <si>
    <t>8hS97JX0yUqz9GpT0VhW0w==</t>
  </si>
  <si>
    <t>474925f4-3872-4eb8-b482-f52c89db29a19146</t>
  </si>
  <si>
    <t>AW00000688</t>
  </si>
  <si>
    <t>aGVB/zWGIUy4oIJJTFfx4g==</t>
  </si>
  <si>
    <t>474925f4-3872-4eb8-b482-f52c89db29a19147</t>
  </si>
  <si>
    <t>AW00000429</t>
  </si>
  <si>
    <t>FjGuoU0sR0ahEeru098tlg==</t>
  </si>
  <si>
    <t>474925f4-3872-4eb8-b482-f52c89db29a19148</t>
  </si>
  <si>
    <t>AW00000231</t>
  </si>
  <si>
    <t>8f7GCtXI90aOTP5SKg5JFw==</t>
  </si>
  <si>
    <t>474925f4-3872-4eb8-b482-f52c89db29a19149</t>
  </si>
  <si>
    <t>AW00000249</t>
  </si>
  <si>
    <t>h/LEwr4PbEOPuA6VEl3+YQ==</t>
  </si>
  <si>
    <t>474925f4-3872-4eb8-b482-f52c89db29a19150</t>
  </si>
  <si>
    <t>AW00000501</t>
  </si>
  <si>
    <t>s+0UU+BPvEeQyOiViei6eg==</t>
  </si>
  <si>
    <t>474925f4-3872-4eb8-b482-f52c89db29a19151</t>
  </si>
  <si>
    <t>AW00000051</t>
  </si>
  <si>
    <t>Pp7G5Eu+zU2y8BI3s5G8RA==</t>
  </si>
  <si>
    <t>474925f4-3872-4eb8-b482-f52c89db29a19152</t>
  </si>
  <si>
    <t>AW00000015</t>
  </si>
  <si>
    <t>e3NAA/rUlUeTqsrrg3G8+Q==</t>
  </si>
  <si>
    <t>474925f4-3872-4eb8-b482-f52c89db29a19153</t>
  </si>
  <si>
    <t>AW00000574</t>
  </si>
  <si>
    <t>23YMVw7ADEKvJ0DlVFf/1A==</t>
  </si>
  <si>
    <t>474925f4-3872-4eb8-b482-f52c89db29a19154</t>
  </si>
  <si>
    <t>AW00000448</t>
  </si>
  <si>
    <t>j+4qcolrEke7NWhhrzBlzQ==</t>
  </si>
  <si>
    <t>474925f4-3872-4eb8-b482-f52c89db29a19155</t>
  </si>
  <si>
    <t>AW00000052</t>
  </si>
  <si>
    <t>MEuzj52x7EqwLvG+lCgA5Q==</t>
  </si>
  <si>
    <t>474925f4-3872-4eb8-b482-f52c89db29a19156</t>
  </si>
  <si>
    <t>AW00000178</t>
  </si>
  <si>
    <t>d/u4BWf8eUKuvUFi0huaEQ==</t>
  </si>
  <si>
    <t>474925f4-3872-4eb8-b482-f52c89db29a19157</t>
  </si>
  <si>
    <t>AW00000683</t>
  </si>
  <si>
    <t>9fE+JNB0PE6bDceqkm89ZA==</t>
  </si>
  <si>
    <t>474925f4-3872-4eb8-b482-f52c89db29a19158</t>
  </si>
  <si>
    <t>AW00000124</t>
  </si>
  <si>
    <t>MUxhL66r0EKCCxk/DdyBHg==</t>
  </si>
  <si>
    <t>474925f4-3872-4eb8-b482-f52c89db29a19159</t>
  </si>
  <si>
    <t>AW00000304</t>
  </si>
  <si>
    <t>Cckyw0PuEkOp2LI2WgFg6g==</t>
  </si>
  <si>
    <t>474925f4-3872-4eb8-b482-f52c89db29a19160</t>
  </si>
  <si>
    <t>AW00000106</t>
  </si>
  <si>
    <t>1ff7qlmHYkmd63fG4ih19A==</t>
  </si>
  <si>
    <t>474925f4-3872-4eb8-b482-f52c89db29a19161</t>
  </si>
  <si>
    <t>AW00000232</t>
  </si>
  <si>
    <t>1RtFqsL/bEOilYGzUKW4mQ==</t>
  </si>
  <si>
    <t>474925f4-3872-4eb8-b482-f52c89db29a19162</t>
  </si>
  <si>
    <t>AW00000322</t>
  </si>
  <si>
    <t>LeBWHPRpDUyWWyt/VKoKNA==</t>
  </si>
  <si>
    <t>474925f4-3872-4eb8-b482-f52c89db29a19163</t>
  </si>
  <si>
    <t>AW00000538</t>
  </si>
  <si>
    <t>dFnpNQBwgUCgQWQBHeiAog==</t>
  </si>
  <si>
    <t>474925f4-3872-4eb8-b482-f52c89db29a19164</t>
  </si>
  <si>
    <t>AW00000034</t>
  </si>
  <si>
    <t>lKfdnmJ49E+44lKIR8qyvQ==</t>
  </si>
  <si>
    <t>474925f4-3872-4eb8-b482-f52c89db29a19165</t>
  </si>
  <si>
    <t>AW00000635</t>
  </si>
  <si>
    <t>Zv+EfxwxlkOlutJHDqraIQ==</t>
  </si>
  <si>
    <t>474925f4-3872-4eb8-b482-f52c89db29a19166</t>
  </si>
  <si>
    <t>AW00000016</t>
  </si>
  <si>
    <t>iRU4yRzT/k6JeI00SesfDw==</t>
  </si>
  <si>
    <t>474925f4-3872-4eb8-b482-f52c89db29a19167</t>
  </si>
  <si>
    <t>AW00000250</t>
  </si>
  <si>
    <t>y9Yey6EYfE+AedxAC25Qbw==</t>
  </si>
  <si>
    <t>474925f4-3872-4eb8-b482-f52c89db29a19168</t>
  </si>
  <si>
    <t>AW00000641</t>
  </si>
  <si>
    <t>G7weMlp7nESCiCatOi0cqg==</t>
  </si>
  <si>
    <t>474925f4-3872-4eb8-b482-f52c89db29a19169</t>
  </si>
  <si>
    <t>AW00000665</t>
  </si>
  <si>
    <t>Scy8H3sZX0qarUK4rp7pmQ==</t>
  </si>
  <si>
    <t>474925f4-3872-4eb8-b482-f52c89db29a19170</t>
  </si>
  <si>
    <t>AW00000520</t>
  </si>
  <si>
    <t>15TANHmMpUexkpWXgmvVXQ==</t>
  </si>
  <si>
    <t>474925f4-3872-4eb8-b482-f52c89db29a19171</t>
  </si>
  <si>
    <t>AW00000142</t>
  </si>
  <si>
    <t>P9EhuNvpO0qH0H6GehYVdQ==</t>
  </si>
  <si>
    <t>474925f4-3872-4eb8-b482-f52c89db29a19172</t>
  </si>
  <si>
    <t>AW00000268</t>
  </si>
  <si>
    <t>b28xDFRd/UGGo27K8xoB3Q==</t>
  </si>
  <si>
    <t>474925f4-3872-4eb8-b482-f52c89db29a19173</t>
  </si>
  <si>
    <t>AW00000160</t>
  </si>
  <si>
    <t>DVEttOQ6EUmIz42Q1r0JIg==</t>
  </si>
  <si>
    <t>474925f4-3872-4eb8-b482-f52c89db29a19174</t>
  </si>
  <si>
    <t>AW00000592</t>
  </si>
  <si>
    <t>TRrwE75px02b/CM5sAEdNw==</t>
  </si>
  <si>
    <t>474925f4-3872-4eb8-b482-f52c89db29a19175</t>
  </si>
  <si>
    <t>AW00000617</t>
  </si>
  <si>
    <t>w4D1RAFNyEGWTSTebL5R/A==</t>
  </si>
  <si>
    <t>474925f4-3872-4eb8-b482-f52c89db29a19176</t>
  </si>
  <si>
    <t>AW00000689</t>
  </si>
  <si>
    <t>Iz5YrzwJMkK4hqHuZLzTyQ==</t>
  </si>
  <si>
    <t>474925f4-3872-4eb8-b482-f52c89db29a19177</t>
  </si>
  <si>
    <t>AW00000502</t>
  </si>
  <si>
    <t>OYPd6ASI8kasbLzpMf8IMQ==</t>
  </si>
  <si>
    <t>474925f4-3872-4eb8-b482-f52c89db29a19178</t>
  </si>
  <si>
    <t>AW00000659</t>
  </si>
  <si>
    <t>e48Jojo9lEiQ18ecEYhF1Q==</t>
  </si>
  <si>
    <t>474925f4-3872-4eb8-b482-f52c89db29a19179</t>
  </si>
  <si>
    <t>AW00000340</t>
  </si>
  <si>
    <t>I+AfGVQju0+I17V63DQo2A==</t>
  </si>
  <si>
    <t>474925f4-3872-4eb8-b482-f52c89db29a19180</t>
  </si>
  <si>
    <t>AW00000556</t>
  </si>
  <si>
    <t>30UHrwIp3kufK0jKaoHO7w==</t>
  </si>
  <si>
    <t>474925f4-3872-4eb8-b482-f52c89db29a19181</t>
  </si>
  <si>
    <t>AW00000214</t>
  </si>
  <si>
    <t>X00uQMMnl0GH6DKqQuQbtg==</t>
  </si>
  <si>
    <t>474925f4-3872-4eb8-b482-f52c89db29a19182</t>
  </si>
  <si>
    <t>AW00000286</t>
  </si>
  <si>
    <t>xMxmYvAa4EK8pLM+poOO7g==</t>
  </si>
  <si>
    <t>474925f4-3872-4eb8-b482-f52c89db29a19183</t>
  </si>
  <si>
    <t>AW00000430</t>
  </si>
  <si>
    <t>YPqN0X59AEmgtnjfeOTe7w==</t>
  </si>
  <si>
    <t>474925f4-3872-4eb8-b482-f52c89db29a19184</t>
  </si>
  <si>
    <t>AW00000376</t>
  </si>
  <si>
    <t>j5Qz1zTb/0emGAYSOjLlFQ==</t>
  </si>
  <si>
    <t>474925f4-3872-4eb8-b482-f52c89db29a19185</t>
  </si>
  <si>
    <t>AW00000358</t>
  </si>
  <si>
    <t>L47YPik/ME6T1M44R03tIw==</t>
  </si>
  <si>
    <t>474925f4-3872-4eb8-b482-f52c89db29a19186</t>
  </si>
  <si>
    <t>AW00000070</t>
  </si>
  <si>
    <t>BAvhiU4GE0OCA5H6mKAbEQ==</t>
  </si>
  <si>
    <t>474925f4-3872-4eb8-b482-f52c89db29a19187</t>
  </si>
  <si>
    <t>AW00000484</t>
  </si>
  <si>
    <t>N4s5N4u3YESwEmZYKMa57A==</t>
  </si>
  <si>
    <t>474925f4-3872-4eb8-b482-f52c89db29a19188</t>
  </si>
  <si>
    <t>AW00000088</t>
  </si>
  <si>
    <t>Mdr+EbYVCE+TVzVTcdTZKA==</t>
  </si>
  <si>
    <t>474925f4-3872-4eb8-b482-f52c89db29a19189</t>
  </si>
  <si>
    <t>AW00000466</t>
  </si>
  <si>
    <t>l1m5lIT9Mka7Fm8h/nBgUQ==</t>
  </si>
  <si>
    <t>474925f4-3872-4eb8-b482-f52c89db29a19190</t>
  </si>
  <si>
    <t>AW00000196</t>
  </si>
  <si>
    <t>07IOX5FGcU+Om6Pqz6Sh1Q==</t>
  </si>
  <si>
    <t>474925f4-3872-4eb8-b482-f52c89db29a19191</t>
  </si>
  <si>
    <t>AW00000394</t>
  </si>
  <si>
    <t>qCw/9UTyuEamT6CfZX253A==</t>
  </si>
  <si>
    <t>474925f4-3872-4eb8-b482-f52c89db29a19192</t>
  </si>
  <si>
    <t>AW00000412</t>
  </si>
  <si>
    <t>tTqCvXdg00GGx3v6kGAgJA==</t>
  </si>
  <si>
    <t>474925f4-3872-4eb8-b482-f52c89db29a19193</t>
  </si>
  <si>
    <t>Online/Offline</t>
  </si>
  <si>
    <t>CustomerTerritoryID</t>
  </si>
  <si>
    <t>SalesPersonTerritoryID</t>
  </si>
  <si>
    <t>SalesPersonQuota</t>
  </si>
  <si>
    <t>SalesTerritoryName</t>
  </si>
  <si>
    <t>SalesTerritoryCountryRegionCode</t>
  </si>
  <si>
    <t>SalesTerritoryGroup</t>
  </si>
  <si>
    <t>SaleInAssignedRegion</t>
  </si>
  <si>
    <t>CurrencyCode</t>
  </si>
  <si>
    <t>EurToLocalConversionRate</t>
  </si>
  <si>
    <t>TotalDueInEUR</t>
  </si>
  <si>
    <t>USD</t>
  </si>
  <si>
    <t>CAD</t>
  </si>
  <si>
    <t>AUD</t>
  </si>
  <si>
    <t>GBP</t>
  </si>
  <si>
    <t>EUR</t>
  </si>
  <si>
    <t>all</t>
  </si>
  <si>
    <t>Grand Total</t>
  </si>
  <si>
    <t>saus</t>
  </si>
  <si>
    <t>vas</t>
  </si>
  <si>
    <t>kov</t>
  </si>
  <si>
    <t>bal</t>
  </si>
  <si>
    <t>geg</t>
  </si>
  <si>
    <t>birž</t>
  </si>
  <si>
    <t>liep</t>
  </si>
  <si>
    <t>rugp</t>
  </si>
  <si>
    <t>rugs</t>
  </si>
  <si>
    <t>spal</t>
  </si>
  <si>
    <t>lapkr</t>
  </si>
  <si>
    <t>gruod</t>
  </si>
  <si>
    <t>By salesperson</t>
  </si>
  <si>
    <t>Country</t>
  </si>
  <si>
    <t>Channel</t>
  </si>
  <si>
    <t>Saleperson</t>
  </si>
  <si>
    <t>Quarter</t>
  </si>
  <si>
    <t>usd</t>
  </si>
  <si>
    <t xml:space="preserve">Total Revenue </t>
  </si>
  <si>
    <t>Current period</t>
  </si>
  <si>
    <t>Previous period</t>
  </si>
  <si>
    <t>N/A</t>
  </si>
  <si>
    <t>Previous Q</t>
  </si>
  <si>
    <t>Current Q</t>
  </si>
  <si>
    <t>Sales PersonID</t>
  </si>
  <si>
    <t>(blank)</t>
  </si>
  <si>
    <t>Sum of TotalDueInEUR</t>
  </si>
  <si>
    <t xml:space="preserve">Total </t>
  </si>
  <si>
    <t>Annual quota</t>
  </si>
  <si>
    <t>exch rate</t>
  </si>
  <si>
    <t>Quota in Euro</t>
  </si>
  <si>
    <t>Quota performance</t>
  </si>
  <si>
    <t>TOTAL</t>
  </si>
  <si>
    <t>Select any set of filters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</si>
</sst>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&quot;$&quot;#,##0.00"/>
    <numFmt numFmtId="165" formatCode="yyyy&quot;-&quot;mmm"/>
    <numFmt numFmtId="166" formatCode="yyyy&quot;-&quot;mm&quot;-&quot;dd"/>
    <numFmt numFmtId="167" formatCode="yyyy\-mm\-dd"/>
    <numFmt numFmtId="168" formatCode="yyyy\-mm\-dd\ h:mm:ss"/>
    <numFmt numFmtId="169" formatCode="[&gt;=1000000]0.00,,&quot;M&quot;;[&gt;=1000]0.00,&quot;K&quot;;0.00"/>
    <numFmt numFmtId="170" formatCode="[&gt;=1000000]0.000,,&quot;M&quot;;[&gt;=1000]0.000,&quot;K&quot;;0.000"/>
    <numFmt numFmtId="171" formatCode="[&gt;=1000000]0.0,,&quot;M&quot;;[&gt;=1000]0.0,&quot;K&quot;;0.0"/>
    <numFmt numFmtId="172" formatCode="yyyy\-mm\-dd\ hh:mm:ss"/>
    <numFmt numFmtId="177" formatCode="_-* #,##0\ &quot;€&quot;_-;\-* #,##0\ &quot;€&quot;_-;_-* &quot;-&quot;??\ &quot;€&quot;_-;_-@_-"/>
    <numFmt numFmtId="180" formatCode="#,##0\ &quot;€&quot;"/>
  </numFmts>
  <fonts count="30">
    <font>
      <sz val="10"/>
      <color rgb="FF000000"/>
      <name val="Arial"/>
      <scheme val="minor"/>
    </font>
    <font>
      <sz val="10"/>
      <color theme="1"/>
      <name val="Proxima Nova"/>
    </font>
    <font>
      <b/>
      <sz val="24"/>
      <color theme="1"/>
      <name val="Proxima Nova"/>
    </font>
    <font>
      <b/>
      <sz val="10"/>
      <color theme="1"/>
      <name val="Proxima Nova"/>
    </font>
    <font>
      <b/>
      <sz val="9"/>
      <color rgb="FF000000"/>
      <name val="Proxima Nova"/>
    </font>
    <font>
      <b/>
      <sz val="18"/>
      <color theme="1"/>
      <name val="Proxima Nova"/>
    </font>
    <font>
      <b/>
      <sz val="10"/>
      <color rgb="FF999999"/>
      <name val="Proxima Nova"/>
    </font>
    <font>
      <b/>
      <i/>
      <sz val="10"/>
      <color theme="4"/>
      <name val="Proxima Nova"/>
    </font>
    <font>
      <sz val="8"/>
      <color theme="1"/>
      <name val="Proxima Nova"/>
    </font>
    <font>
      <i/>
      <sz val="9"/>
      <color theme="1"/>
      <name val="Proxima Nova"/>
    </font>
    <font>
      <b/>
      <sz val="10"/>
      <color rgb="FF000000"/>
      <name val="Proxima Nova"/>
    </font>
    <font>
      <b/>
      <sz val="10"/>
      <color rgb="FFFF00FF"/>
      <name val="Proxima Nova"/>
    </font>
    <font>
      <b/>
      <sz val="10"/>
      <color rgb="FFFF0000"/>
      <name val="Proxima Nova"/>
    </font>
    <font>
      <b/>
      <sz val="10"/>
      <color rgb="FFB7B7B7"/>
      <name val="Proxima Nova"/>
    </font>
    <font>
      <b/>
      <sz val="10"/>
      <color rgb="FF000000"/>
      <name val="Proxima Nova"/>
    </font>
    <font>
      <b/>
      <sz val="12"/>
      <color theme="1"/>
      <name val="Proxima Nova"/>
    </font>
    <font>
      <b/>
      <sz val="10"/>
      <color rgb="FF4A86E8"/>
      <name val="Proxima Nova"/>
    </font>
    <font>
      <b/>
      <sz val="10"/>
      <color rgb="FF3053FF"/>
      <name val="Proxima Nova"/>
    </font>
    <font>
      <sz val="9"/>
      <color rgb="FFF7981D"/>
      <name val="Proxima Nova"/>
    </font>
    <font>
      <sz val="7"/>
      <color theme="1"/>
      <name val="Proxima Nova"/>
    </font>
    <font>
      <b/>
      <sz val="9"/>
      <color theme="7"/>
      <name val="Proxima Nova"/>
    </font>
    <font>
      <sz val="10"/>
      <color theme="1"/>
      <name val="Arial"/>
      <scheme val="minor"/>
    </font>
    <font>
      <sz val="10"/>
      <color theme="1"/>
      <name val="Arial"/>
    </font>
    <font>
      <sz val="9"/>
      <color theme="1"/>
      <name val="Proxima Nova"/>
    </font>
    <font>
      <b/>
      <sz val="10"/>
      <name val="Arial"/>
    </font>
    <font>
      <sz val="10"/>
      <color rgb="FF000000"/>
      <name val="Arial"/>
      <family val="2"/>
      <charset val="186"/>
      <scheme val="minor"/>
    </font>
    <font>
      <sz val="10"/>
      <color rgb="FFFF0000"/>
      <name val="Arial"/>
      <family val="2"/>
      <charset val="186"/>
      <scheme val="minor"/>
    </font>
    <font>
      <b/>
      <sz val="10"/>
      <color theme="1"/>
      <name val="Arial"/>
      <family val="2"/>
      <charset val="186"/>
      <scheme val="minor"/>
    </font>
    <font>
      <b/>
      <sz val="10"/>
      <color rgb="FF000000"/>
      <name val="Arial"/>
      <family val="2"/>
      <charset val="186"/>
      <scheme val="minor"/>
    </font>
    <font>
      <b/>
      <sz val="12"/>
      <color rgb="FF000000"/>
      <name val="Arial"/>
      <family val="2"/>
      <charset val="186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EDF6FF"/>
        <bgColor rgb="FFEDF6FF"/>
      </patternFill>
    </fill>
    <fill>
      <patternFill patternType="solid">
        <fgColor rgb="FF00FF00"/>
        <bgColor rgb="FF00FF00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FF0000"/>
        <bgColor rgb="FFFF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ck">
        <color rgb="FF4A86E8"/>
      </left>
      <right/>
      <top style="thick">
        <color rgb="FF4A86E8"/>
      </top>
      <bottom/>
      <diagonal/>
    </border>
    <border>
      <left/>
      <right/>
      <top style="thick">
        <color rgb="FF4A86E8"/>
      </top>
      <bottom/>
      <diagonal/>
    </border>
    <border>
      <left style="thick">
        <color rgb="FFFF00FF"/>
      </left>
      <right/>
      <top style="thick">
        <color rgb="FFFF00FF"/>
      </top>
      <bottom/>
      <diagonal/>
    </border>
    <border>
      <left/>
      <right/>
      <top style="thick">
        <color rgb="FFFF00FF"/>
      </top>
      <bottom/>
      <diagonal/>
    </border>
    <border>
      <left style="thick">
        <color rgb="FF00FF00"/>
      </left>
      <right/>
      <top style="thick">
        <color rgb="FF00FF00"/>
      </top>
      <bottom/>
      <diagonal/>
    </border>
    <border>
      <left/>
      <right style="thick">
        <color rgb="FF00FF00"/>
      </right>
      <top style="thick">
        <color rgb="FF00FF00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4A86E8"/>
      </left>
      <right/>
      <top/>
      <bottom/>
      <diagonal/>
    </border>
    <border>
      <left style="thick">
        <color rgb="FFFF00FF"/>
      </left>
      <right/>
      <top/>
      <bottom/>
      <diagonal/>
    </border>
    <border>
      <left style="thick">
        <color rgb="FF00FF00"/>
      </left>
      <right/>
      <top/>
      <bottom/>
      <diagonal/>
    </border>
    <border>
      <left/>
      <right style="thick">
        <color rgb="FF00FF00"/>
      </right>
      <top/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00FF00"/>
      </left>
      <right/>
      <top/>
      <bottom style="thick">
        <color rgb="FF00FF00"/>
      </bottom>
      <diagonal/>
    </border>
    <border>
      <left style="thick">
        <color rgb="FFFF00FF"/>
      </left>
      <right/>
      <top/>
      <bottom style="thick">
        <color rgb="FFFF00FF"/>
      </bottom>
      <diagonal/>
    </border>
    <border>
      <left/>
      <right/>
      <top/>
      <bottom style="thick">
        <color rgb="FFFF00FF"/>
      </bottom>
      <diagonal/>
    </border>
    <border>
      <left/>
      <right style="thick">
        <color rgb="FF00FF00"/>
      </right>
      <top/>
      <bottom style="thick">
        <color rgb="FF00FF00"/>
      </bottom>
      <diagonal/>
    </border>
    <border>
      <left/>
      <right style="thick">
        <color rgb="FF4A86E8"/>
      </right>
      <top/>
      <bottom/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/>
      <right/>
      <top style="thick">
        <color rgb="FFFFFFFF"/>
      </top>
      <bottom/>
      <diagonal/>
    </border>
    <border>
      <left/>
      <right style="thick">
        <color rgb="FFFFFFFF"/>
      </right>
      <top style="thick">
        <color rgb="FFFFFFFF"/>
      </top>
      <bottom/>
      <diagonal/>
    </border>
    <border>
      <left style="thick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ck">
        <color rgb="FFFFFFFF"/>
      </right>
      <top/>
      <bottom style="thick">
        <color rgb="FFFFFFFF"/>
      </bottom>
      <diagonal/>
    </border>
    <border>
      <left style="thick">
        <color rgb="FF4A86E8"/>
      </left>
      <right/>
      <top/>
      <bottom style="thick">
        <color rgb="FF4A86E8"/>
      </bottom>
      <diagonal/>
    </border>
    <border>
      <left/>
      <right/>
      <top/>
      <bottom style="thick">
        <color rgb="FF4A86E8"/>
      </bottom>
      <diagonal/>
    </border>
    <border>
      <left/>
      <right style="thick">
        <color rgb="FF4A86E8"/>
      </right>
      <top/>
      <bottom style="thick">
        <color rgb="FF4A86E8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3" borderId="1" xfId="0" applyFont="1" applyFill="1" applyBorder="1" applyAlignment="1">
      <alignment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0" borderId="8" xfId="0" applyFont="1" applyBorder="1"/>
    <xf numFmtId="4" fontId="3" fillId="0" borderId="0" xfId="0" applyNumberFormat="1" applyFont="1"/>
    <xf numFmtId="0" fontId="1" fillId="0" borderId="9" xfId="0" applyFont="1" applyBorder="1"/>
    <xf numFmtId="164" fontId="3" fillId="0" borderId="0" xfId="0" applyNumberFormat="1" applyFont="1"/>
    <xf numFmtId="4" fontId="3" fillId="0" borderId="10" xfId="0" applyNumberFormat="1" applyFont="1" applyBorder="1"/>
    <xf numFmtId="4" fontId="3" fillId="0" borderId="11" xfId="0" applyNumberFormat="1" applyFont="1" applyBorder="1"/>
    <xf numFmtId="164" fontId="1" fillId="0" borderId="0" xfId="0" applyNumberFormat="1" applyFont="1"/>
    <xf numFmtId="0" fontId="1" fillId="0" borderId="10" xfId="0" applyFont="1" applyBorder="1"/>
    <xf numFmtId="0" fontId="1" fillId="0" borderId="12" xfId="0" applyFont="1" applyBorder="1"/>
    <xf numFmtId="4" fontId="1" fillId="0" borderId="0" xfId="0" applyNumberFormat="1" applyFont="1"/>
    <xf numFmtId="4" fontId="4" fillId="4" borderId="0" xfId="0" applyNumberFormat="1" applyFont="1" applyFill="1" applyAlignment="1">
      <alignment horizontal="right"/>
    </xf>
    <xf numFmtId="4" fontId="1" fillId="0" borderId="10" xfId="0" applyNumberFormat="1" applyFont="1" applyBorder="1"/>
    <xf numFmtId="4" fontId="1" fillId="0" borderId="11" xfId="0" applyNumberFormat="1" applyFont="1" applyBorder="1"/>
    <xf numFmtId="165" fontId="1" fillId="0" borderId="0" xfId="0" applyNumberFormat="1" applyFont="1"/>
    <xf numFmtId="0" fontId="8" fillId="0" borderId="0" xfId="0" applyFont="1"/>
    <xf numFmtId="0" fontId="1" fillId="0" borderId="13" xfId="0" applyFont="1" applyBorder="1"/>
    <xf numFmtId="0" fontId="9" fillId="0" borderId="0" xfId="0" applyFont="1"/>
    <xf numFmtId="0" fontId="10" fillId="6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14" xfId="0" applyFont="1" applyBorder="1"/>
    <xf numFmtId="164" fontId="1" fillId="0" borderId="15" xfId="0" applyNumberFormat="1" applyFont="1" applyBorder="1"/>
    <xf numFmtId="4" fontId="1" fillId="0" borderId="13" xfId="0" applyNumberFormat="1" applyFont="1" applyBorder="1"/>
    <xf numFmtId="4" fontId="1" fillId="0" borderId="16" xfId="0" applyNumberFormat="1" applyFont="1" applyBorder="1"/>
    <xf numFmtId="0" fontId="1" fillId="0" borderId="17" xfId="0" applyFont="1" applyBorder="1"/>
    <xf numFmtId="0" fontId="11" fillId="0" borderId="0" xfId="0" applyFont="1" applyAlignment="1">
      <alignment horizontal="right"/>
    </xf>
    <xf numFmtId="0" fontId="11" fillId="0" borderId="0" xfId="0" applyFont="1"/>
    <xf numFmtId="0" fontId="1" fillId="0" borderId="18" xfId="0" applyFont="1" applyBorder="1"/>
    <xf numFmtId="0" fontId="12" fillId="0" borderId="0" xfId="0" applyFont="1" applyAlignment="1">
      <alignment horizontal="right"/>
    </xf>
    <xf numFmtId="0" fontId="13" fillId="4" borderId="0" xfId="0" applyFont="1" applyFill="1" applyAlignment="1">
      <alignment horizontal="center"/>
    </xf>
    <xf numFmtId="0" fontId="13" fillId="4" borderId="0" xfId="0" applyFont="1" applyFill="1" applyAlignment="1">
      <alignment horizontal="center" wrapText="1"/>
    </xf>
    <xf numFmtId="0" fontId="1" fillId="0" borderId="24" xfId="0" applyFont="1" applyBorder="1"/>
    <xf numFmtId="4" fontId="1" fillId="0" borderId="25" xfId="0" applyNumberFormat="1" applyFont="1" applyBorder="1"/>
    <xf numFmtId="0" fontId="1" fillId="0" borderId="26" xfId="0" applyFont="1" applyBorder="1"/>
    <xf numFmtId="166" fontId="1" fillId="0" borderId="0" xfId="0" applyNumberFormat="1" applyFont="1"/>
    <xf numFmtId="4" fontId="14" fillId="4" borderId="0" xfId="0" applyNumberFormat="1" applyFont="1" applyFill="1" applyAlignment="1">
      <alignment horizontal="right" vertical="center"/>
    </xf>
    <xf numFmtId="0" fontId="16" fillId="0" borderId="0" xfId="0" applyFont="1" applyAlignment="1">
      <alignment horizontal="right"/>
    </xf>
    <xf numFmtId="0" fontId="16" fillId="0" borderId="0" xfId="0" applyFont="1"/>
    <xf numFmtId="0" fontId="17" fillId="5" borderId="0" xfId="0" applyFont="1" applyFill="1"/>
    <xf numFmtId="0" fontId="18" fillId="4" borderId="0" xfId="0" applyFont="1" applyFill="1" applyAlignment="1">
      <alignment horizontal="right"/>
    </xf>
    <xf numFmtId="0" fontId="1" fillId="7" borderId="0" xfId="0" applyFont="1" applyFill="1"/>
    <xf numFmtId="0" fontId="3" fillId="0" borderId="0" xfId="0" applyFont="1" applyAlignment="1">
      <alignment horizontal="right"/>
    </xf>
    <xf numFmtId="0" fontId="3" fillId="0" borderId="0" xfId="0" applyFont="1"/>
    <xf numFmtId="165" fontId="1" fillId="8" borderId="0" xfId="0" applyNumberFormat="1" applyFont="1" applyFill="1"/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0" borderId="0" xfId="0" applyFont="1"/>
    <xf numFmtId="167" fontId="21" fillId="0" borderId="0" xfId="0" applyNumberFormat="1" applyFont="1"/>
    <xf numFmtId="4" fontId="21" fillId="0" borderId="0" xfId="0" applyNumberFormat="1" applyFont="1"/>
    <xf numFmtId="168" fontId="21" fillId="0" borderId="0" xfId="0" applyNumberFormat="1" applyFont="1"/>
    <xf numFmtId="0" fontId="22" fillId="0" borderId="0" xfId="0" applyFont="1"/>
    <xf numFmtId="0" fontId="21" fillId="9" borderId="0" xfId="0" applyFont="1" applyFill="1"/>
    <xf numFmtId="0" fontId="23" fillId="0" borderId="0" xfId="0" applyFont="1" applyAlignment="1">
      <alignment horizontal="center" vertical="center" wrapText="1"/>
    </xf>
    <xf numFmtId="49" fontId="23" fillId="5" borderId="0" xfId="0" applyNumberFormat="1" applyFont="1" applyFill="1" applyAlignment="1">
      <alignment horizontal="center" vertical="center" wrapText="1"/>
    </xf>
    <xf numFmtId="49" fontId="23" fillId="0" borderId="0" xfId="0" applyNumberFormat="1" applyFont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4" fontId="23" fillId="0" borderId="0" xfId="0" applyNumberFormat="1" applyFont="1" applyAlignment="1">
      <alignment horizontal="center" vertical="center" wrapText="1"/>
    </xf>
    <xf numFmtId="165" fontId="1" fillId="5" borderId="0" xfId="0" applyNumberFormat="1" applyFont="1" applyFill="1"/>
    <xf numFmtId="0" fontId="1" fillId="5" borderId="0" xfId="0" applyFont="1" applyFill="1"/>
    <xf numFmtId="49" fontId="1" fillId="0" borderId="0" xfId="0" applyNumberFormat="1" applyFont="1"/>
    <xf numFmtId="0" fontId="1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14" fontId="0" fillId="0" borderId="0" xfId="0" applyNumberFormat="1" applyAlignment="1">
      <alignment horizontal="center"/>
    </xf>
    <xf numFmtId="0" fontId="24" fillId="0" borderId="0" xfId="0" applyFont="1" applyAlignment="1">
      <alignment horizontal="center" vertical="top"/>
    </xf>
    <xf numFmtId="172" fontId="0" fillId="0" borderId="28" xfId="0" applyNumberFormat="1" applyBorder="1" applyAlignment="1">
      <alignment wrapText="1"/>
    </xf>
    <xf numFmtId="0" fontId="0" fillId="0" borderId="28" xfId="0" applyBorder="1" applyAlignment="1">
      <alignment horizontal="center" wrapText="1"/>
    </xf>
    <xf numFmtId="0" fontId="0" fillId="0" borderId="28" xfId="0" applyBorder="1" applyAlignment="1">
      <alignment wrapText="1"/>
    </xf>
    <xf numFmtId="0" fontId="0" fillId="0" borderId="0" xfId="0" applyAlignment="1">
      <alignment wrapText="1"/>
    </xf>
    <xf numFmtId="3" fontId="0" fillId="0" borderId="29" xfId="0" applyNumberFormat="1" applyBorder="1" applyAlignment="1">
      <alignment horizontal="center"/>
    </xf>
    <xf numFmtId="0" fontId="2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5" fillId="0" borderId="0" xfId="0" applyFont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8" xfId="0" applyFont="1" applyBorder="1"/>
    <xf numFmtId="0" fontId="25" fillId="0" borderId="28" xfId="0" applyFont="1" applyBorder="1" applyAlignment="1">
      <alignment horizontal="right"/>
    </xf>
    <xf numFmtId="0" fontId="26" fillId="0" borderId="0" xfId="0" applyFont="1"/>
    <xf numFmtId="0" fontId="0" fillId="0" borderId="28" xfId="0" pivotButton="1" applyBorder="1" applyAlignment="1">
      <alignment wrapText="1"/>
    </xf>
    <xf numFmtId="0" fontId="0" fillId="0" borderId="0" xfId="0" applyAlignment="1">
      <alignment horizontal="right" wrapText="1"/>
    </xf>
    <xf numFmtId="0" fontId="0" fillId="0" borderId="0" xfId="0" pivotButton="1" applyAlignment="1">
      <alignment wrapText="1"/>
    </xf>
    <xf numFmtId="0" fontId="0" fillId="0" borderId="28" xfId="0" applyBorder="1" applyAlignment="1">
      <alignment horizontal="right" wrapText="1"/>
    </xf>
    <xf numFmtId="0" fontId="0" fillId="0" borderId="28" xfId="0" pivotButton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pivotButton="1" applyAlignment="1">
      <alignment horizontal="center"/>
    </xf>
    <xf numFmtId="169" fontId="5" fillId="5" borderId="0" xfId="0" applyNumberFormat="1" applyFont="1" applyFill="1" applyAlignment="1">
      <alignment vertical="center"/>
    </xf>
    <xf numFmtId="0" fontId="0" fillId="0" borderId="0" xfId="0"/>
    <xf numFmtId="170" fontId="7" fillId="0" borderId="0" xfId="0" applyNumberFormat="1" applyFont="1" applyAlignment="1">
      <alignment vertical="center"/>
    </xf>
    <xf numFmtId="10" fontId="1" fillId="0" borderId="0" xfId="0" applyNumberFormat="1" applyFont="1"/>
    <xf numFmtId="170" fontId="5" fillId="5" borderId="0" xfId="0" applyNumberFormat="1" applyFont="1" applyFill="1" applyAlignment="1">
      <alignment vertical="center"/>
    </xf>
    <xf numFmtId="10" fontId="6" fillId="0" borderId="0" xfId="0" applyNumberFormat="1" applyFont="1" applyAlignment="1">
      <alignment horizontal="left"/>
    </xf>
    <xf numFmtId="0" fontId="5" fillId="7" borderId="0" xfId="0" applyFont="1" applyFill="1"/>
    <xf numFmtId="0" fontId="20" fillId="0" borderId="0" xfId="0" applyFont="1" applyAlignment="1">
      <alignment horizontal="right" vertical="top" wrapText="1"/>
    </xf>
    <xf numFmtId="171" fontId="15" fillId="7" borderId="0" xfId="0" applyNumberFormat="1" applyFont="1" applyFill="1" applyAlignment="1">
      <alignment horizontal="left" vertical="center"/>
    </xf>
    <xf numFmtId="0" fontId="5" fillId="0" borderId="27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170" fontId="15" fillId="7" borderId="27" xfId="0" applyNumberFormat="1" applyFont="1" applyFill="1" applyBorder="1" applyAlignment="1">
      <alignment vertical="center"/>
    </xf>
    <xf numFmtId="171" fontId="15" fillId="7" borderId="27" xfId="0" applyNumberFormat="1" applyFont="1" applyFill="1" applyBorder="1" applyAlignment="1">
      <alignment vertical="center"/>
    </xf>
    <xf numFmtId="4" fontId="14" fillId="7" borderId="27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 wrapText="1"/>
    </xf>
    <xf numFmtId="4" fontId="23" fillId="11" borderId="0" xfId="0" applyNumberFormat="1" applyFont="1" applyFill="1" applyAlignment="1">
      <alignment horizontal="center" vertical="center" wrapText="1"/>
    </xf>
    <xf numFmtId="0" fontId="27" fillId="0" borderId="0" xfId="0" applyFont="1"/>
    <xf numFmtId="0" fontId="27" fillId="0" borderId="30" xfId="0" applyFont="1" applyBorder="1"/>
    <xf numFmtId="0" fontId="0" fillId="0" borderId="0" xfId="0" pivotButton="1" applyAlignment="1">
      <alignment horizontal="center" wrapText="1"/>
    </xf>
    <xf numFmtId="4" fontId="0" fillId="0" borderId="0" xfId="0" applyNumberFormat="1"/>
    <xf numFmtId="0" fontId="27" fillId="0" borderId="0" xfId="0" applyFont="1" applyAlignment="1">
      <alignment horizontal="center"/>
    </xf>
    <xf numFmtId="3" fontId="0" fillId="0" borderId="0" xfId="0" applyNumberFormat="1" applyAlignment="1">
      <alignment horizontal="right"/>
    </xf>
    <xf numFmtId="0" fontId="25" fillId="0" borderId="28" xfId="0" applyFont="1" applyBorder="1" applyAlignment="1">
      <alignment horizontal="right" wrapText="1"/>
    </xf>
    <xf numFmtId="0" fontId="1" fillId="10" borderId="31" xfId="0" applyFont="1" applyFill="1" applyBorder="1"/>
    <xf numFmtId="0" fontId="28" fillId="0" borderId="0" xfId="0" applyFont="1"/>
    <xf numFmtId="3" fontId="0" fillId="0" borderId="28" xfId="0" applyNumberFormat="1" applyBorder="1" applyAlignment="1">
      <alignment horizontal="right"/>
    </xf>
    <xf numFmtId="0" fontId="29" fillId="0" borderId="0" xfId="0" applyFont="1"/>
    <xf numFmtId="3" fontId="29" fillId="0" borderId="32" xfId="0" applyNumberFormat="1" applyFont="1" applyBorder="1" applyAlignment="1">
      <alignment horizontal="right"/>
    </xf>
    <xf numFmtId="0" fontId="25" fillId="0" borderId="34" xfId="0" applyFont="1" applyBorder="1" applyAlignment="1">
      <alignment horizontal="right"/>
    </xf>
    <xf numFmtId="0" fontId="28" fillId="0" borderId="32" xfId="0" applyFont="1" applyBorder="1"/>
    <xf numFmtId="0" fontId="27" fillId="0" borderId="30" xfId="0" applyFont="1" applyBorder="1" applyAlignment="1">
      <alignment horizontal="center"/>
    </xf>
    <xf numFmtId="177" fontId="0" fillId="0" borderId="0" xfId="0" applyNumberFormat="1" applyAlignment="1">
      <alignment horizontal="right"/>
    </xf>
    <xf numFmtId="177" fontId="29" fillId="0" borderId="32" xfId="0" applyNumberFormat="1" applyFont="1" applyBorder="1" applyAlignment="1">
      <alignment horizontal="right"/>
    </xf>
    <xf numFmtId="177" fontId="0" fillId="0" borderId="0" xfId="0" applyNumberFormat="1"/>
    <xf numFmtId="177" fontId="28" fillId="0" borderId="32" xfId="0" applyNumberFormat="1" applyFont="1" applyBorder="1"/>
    <xf numFmtId="177" fontId="0" fillId="0" borderId="32" xfId="0" applyNumberFormat="1" applyBorder="1"/>
    <xf numFmtId="180" fontId="0" fillId="0" borderId="0" xfId="0" applyNumberFormat="1"/>
    <xf numFmtId="180" fontId="0" fillId="0" borderId="33" xfId="0" applyNumberFormat="1" applyBorder="1"/>
    <xf numFmtId="180" fontId="28" fillId="0" borderId="32" xfId="0" applyNumberFormat="1" applyFont="1" applyBorder="1"/>
  </cellXfs>
  <cellStyles count="1">
    <cellStyle name="Normal" xfId="0" builtinId="0"/>
  </cellStyles>
  <dxfs count="79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color rgb="FFFF0000"/>
      </font>
    </dxf>
    <dxf>
      <font>
        <b/>
        <color theme="7"/>
      </font>
    </dxf>
    <dxf>
      <font>
        <color theme="8"/>
      </font>
    </dxf>
    <dxf>
      <font>
        <color theme="7"/>
      </font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alignment horizontal="right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3" formatCode="#,##0"/>
    </dxf>
    <dxf>
      <alignment horizontal="right"/>
    </dxf>
    <dxf>
      <alignment horizontal="right"/>
    </dxf>
    <dxf>
      <alignment horizontal="right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fill>
        <patternFill patternType="solid">
          <fgColor rgb="FFEDF6FF"/>
          <bgColor rgb="FFEDF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fill>
        <patternFill patternType="solid">
          <fgColor rgb="FFEDF6FF"/>
          <bgColor rgb="FFEDF6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numFmt numFmtId="165" formatCode="yyyy&quot;-&quot;mmm"/>
      <fill>
        <patternFill patternType="solid">
          <fgColor rgb="FFEDF6FF"/>
          <bgColor rgb="FFEDF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  <numFmt numFmtId="166" formatCode="yyyy&quot;-&quot;mm&quot;-&quot;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roxima Nov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roxima Nova"/>
        <scheme val="none"/>
      </font>
      <alignment horizontal="center" vertical="center" textRotation="0" wrapText="1" indent="0" justifyLastLine="0" shrinkToFit="0" readingOrder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3" formatCode="#,##0"/>
    </dxf>
    <dxf>
      <alignment horizontal="right"/>
    </dxf>
    <dxf>
      <numFmt numFmtId="3" formatCode="#,##0"/>
    </dxf>
    <dxf>
      <alignment horizontal="center" vertical="bottom" textRotation="0" wrapText="0" indent="0" justifyLastLine="0" shrinkToFit="0" readingOrder="0"/>
    </dxf>
    <dxf>
      <numFmt numFmtId="3" formatCode="#,##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0"/>
          <c:y val="0"/>
          <c:w val="0.9870786516853931"/>
          <c:h val="0.96951219512195119"/>
        </c:manualLayout>
      </c:layout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spPr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E7F-4ABC-BCEA-D942EAE2EBBA}"/>
              </c:ext>
            </c:extLst>
          </c:dPt>
          <c:cat>
            <c:strRef>
              <c:f>'Dashboard - Hands on, initial v'!$AE$3:$AE$7</c:f>
              <c:strCache>
                <c:ptCount val="5"/>
                <c:pt idx="0">
                  <c:v>2023 Q1</c:v>
                </c:pt>
                <c:pt idx="1">
                  <c:v>2023 Q2</c:v>
                </c:pt>
                <c:pt idx="2">
                  <c:v>2023 Q3</c:v>
                </c:pt>
                <c:pt idx="3">
                  <c:v>2023 Q4</c:v>
                </c:pt>
                <c:pt idx="4">
                  <c:v>Filter 2</c:v>
                </c:pt>
              </c:strCache>
            </c:strRef>
          </c:cat>
          <c:val>
            <c:numRef>
              <c:f>'Dashboard - Hands on, initial v'!$AE$3:$AE$7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E7F-4ABC-BCEA-D942EAE2EBBA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1"/>
          <c:cat>
            <c:strRef>
              <c:f>'Dashboard - Hands on, initial v'!$AE$3:$AE$7</c:f>
              <c:strCache>
                <c:ptCount val="5"/>
                <c:pt idx="0">
                  <c:v>2023 Q1</c:v>
                </c:pt>
                <c:pt idx="1">
                  <c:v>2023 Q2</c:v>
                </c:pt>
                <c:pt idx="2">
                  <c:v>2023 Q3</c:v>
                </c:pt>
                <c:pt idx="3">
                  <c:v>2023 Q4</c:v>
                </c:pt>
                <c:pt idx="4">
                  <c:v>Filter 2</c:v>
                </c:pt>
              </c:strCache>
            </c:strRef>
          </c:cat>
          <c:val>
            <c:numRef>
              <c:f>'Dashboard - Hands on, initial v'!$AF$3:$AF$7</c:f>
              <c:numCache>
                <c:formatCode>"$"#\ ##0.00</c:formatCode>
                <c:ptCount val="5"/>
                <c:pt idx="0">
                  <c:v>1762783.7781999928</c:v>
                </c:pt>
                <c:pt idx="1">
                  <c:v>1877967.4060999928</c:v>
                </c:pt>
                <c:pt idx="2">
                  <c:v>2947673.4298999975</c:v>
                </c:pt>
                <c:pt idx="3">
                  <c:v>2691749.9497999945</c:v>
                </c:pt>
                <c:pt idx="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7F-4ABC-BCEA-D942EAE2E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3055496"/>
        <c:axId val="305489442"/>
      </c:barChart>
      <c:catAx>
        <c:axId val="693055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lt-LT"/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  <a:endParaRPr lang="lt-LT"/>
          </a:p>
        </c:txPr>
        <c:crossAx val="305489442"/>
        <c:crosses val="autoZero"/>
        <c:auto val="1"/>
        <c:lblAlgn val="ctr"/>
        <c:lblOffset val="100"/>
        <c:noMultiLvlLbl val="1"/>
      </c:catAx>
      <c:valAx>
        <c:axId val="305489442"/>
        <c:scaling>
          <c:orientation val="minMax"/>
        </c:scaling>
        <c:delete val="0"/>
        <c:axPos val="l"/>
        <c:minorGridlines>
          <c:spPr>
            <a:ln>
              <a:solidFill>
                <a:srgbClr val="CCCC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lt-LT"/>
                  <a:t>None</a:t>
                </a:r>
              </a:p>
            </c:rich>
          </c:tx>
          <c:overlay val="0"/>
        </c:title>
        <c:numFmt formatCode="_(&quot;$&quot;* #,##0.00_);_(&quot;$&quot;* \(#,##0.00\);_(&quot;$&quot;* &quot;-&quot;??_);_(@_)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  <a:endParaRPr lang="lt-LT"/>
          </a:p>
        </c:txPr>
        <c:crossAx val="69305549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lt-LT"/>
        </a:p>
      </c:txPr>
    </c:legend>
    <c:plotVisOnly val="0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Selected</a:t>
            </a:r>
            <a:r>
              <a:rPr lang="en-US" baseline="0"/>
              <a:t> Salesperson quarterly performance</a:t>
            </a:r>
            <a:endParaRPr lang="lt-L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 dashboard'!$A$27</c:f>
              <c:strCache>
                <c:ptCount val="1"/>
                <c:pt idx="0">
                  <c:v>2023 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'New dashboard'!$B$26:$E$26</c:f>
              <c:strCache>
                <c:ptCount val="4"/>
                <c:pt idx="0">
                  <c:v>CA</c:v>
                </c:pt>
                <c:pt idx="1">
                  <c:v>US</c:v>
                </c:pt>
                <c:pt idx="2">
                  <c:v>GB</c:v>
                </c:pt>
                <c:pt idx="3">
                  <c:v>FR</c:v>
                </c:pt>
              </c:strCache>
            </c:strRef>
          </c:cat>
          <c:val>
            <c:numRef>
              <c:f>'New dashboard'!$B$27:$E$27</c:f>
              <c:numCache>
                <c:formatCode>#\ ##0\ "€"</c:formatCode>
                <c:ptCount val="4"/>
                <c:pt idx="0">
                  <c:v>0</c:v>
                </c:pt>
                <c:pt idx="1">
                  <c:v>118933.60702391792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F-4534-A057-FD9B5C08AE32}"/>
            </c:ext>
          </c:extLst>
        </c:ser>
        <c:ser>
          <c:idx val="1"/>
          <c:order val="1"/>
          <c:tx>
            <c:strRef>
              <c:f>'New dashboard'!$A$28</c:f>
              <c:strCache>
                <c:ptCount val="1"/>
                <c:pt idx="0">
                  <c:v>2023 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'New dashboard'!$B$26:$E$26</c:f>
              <c:strCache>
                <c:ptCount val="4"/>
                <c:pt idx="0">
                  <c:v>CA</c:v>
                </c:pt>
                <c:pt idx="1">
                  <c:v>US</c:v>
                </c:pt>
                <c:pt idx="2">
                  <c:v>GB</c:v>
                </c:pt>
                <c:pt idx="3">
                  <c:v>FR</c:v>
                </c:pt>
              </c:strCache>
            </c:strRef>
          </c:cat>
          <c:val>
            <c:numRef>
              <c:f>'New dashboard'!$B$28:$E$28</c:f>
              <c:numCache>
                <c:formatCode>#\ ##0\ "€"</c:formatCode>
                <c:ptCount val="4"/>
                <c:pt idx="0">
                  <c:v>0</c:v>
                </c:pt>
                <c:pt idx="1">
                  <c:v>285495.42679994955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F-4534-A057-FD9B5C08AE32}"/>
            </c:ext>
          </c:extLst>
        </c:ser>
        <c:ser>
          <c:idx val="2"/>
          <c:order val="2"/>
          <c:tx>
            <c:strRef>
              <c:f>'New dashboard'!$A$29</c:f>
              <c:strCache>
                <c:ptCount val="1"/>
                <c:pt idx="0">
                  <c:v>2023 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'New dashboard'!$B$26:$E$26</c:f>
              <c:strCache>
                <c:ptCount val="4"/>
                <c:pt idx="0">
                  <c:v>CA</c:v>
                </c:pt>
                <c:pt idx="1">
                  <c:v>US</c:v>
                </c:pt>
                <c:pt idx="2">
                  <c:v>GB</c:v>
                </c:pt>
                <c:pt idx="3">
                  <c:v>FR</c:v>
                </c:pt>
              </c:strCache>
            </c:strRef>
          </c:cat>
          <c:val>
            <c:numRef>
              <c:f>'New dashboard'!$B$29:$E$29</c:f>
              <c:numCache>
                <c:formatCode>#\ ##0\ "€"</c:formatCode>
                <c:ptCount val="4"/>
                <c:pt idx="0">
                  <c:v>0</c:v>
                </c:pt>
                <c:pt idx="1">
                  <c:v>466479.74877169682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F-4534-A057-FD9B5C08AE32}"/>
            </c:ext>
          </c:extLst>
        </c:ser>
        <c:ser>
          <c:idx val="3"/>
          <c:order val="3"/>
          <c:tx>
            <c:strRef>
              <c:f>'New dashboard'!$A$30</c:f>
              <c:strCache>
                <c:ptCount val="1"/>
                <c:pt idx="0">
                  <c:v>2023 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'New dashboard'!$B$26:$E$26</c:f>
              <c:strCache>
                <c:ptCount val="4"/>
                <c:pt idx="0">
                  <c:v>CA</c:v>
                </c:pt>
                <c:pt idx="1">
                  <c:v>US</c:v>
                </c:pt>
                <c:pt idx="2">
                  <c:v>GB</c:v>
                </c:pt>
                <c:pt idx="3">
                  <c:v>FR</c:v>
                </c:pt>
              </c:strCache>
            </c:strRef>
          </c:cat>
          <c:val>
            <c:numRef>
              <c:f>'New dashboard'!$B$30:$E$30</c:f>
              <c:numCache>
                <c:formatCode>#\ ##0\ "€"</c:formatCode>
                <c:ptCount val="4"/>
                <c:pt idx="0">
                  <c:v>0</c:v>
                </c:pt>
                <c:pt idx="1">
                  <c:v>458718.75366616284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9F-4534-A057-FD9B5C08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1599"/>
        <c:axId val="90111"/>
      </c:barChart>
      <c:catAx>
        <c:axId val="78215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90111"/>
        <c:crosses val="autoZero"/>
        <c:auto val="1"/>
        <c:lblAlgn val="ctr"/>
        <c:lblOffset val="100"/>
        <c:noMultiLvlLbl val="0"/>
      </c:catAx>
      <c:valAx>
        <c:axId val="9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€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782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377825</xdr:colOff>
      <xdr:row>21</xdr:row>
      <xdr:rowOff>19050</xdr:rowOff>
    </xdr:from>
    <xdr:ext cx="4176032" cy="138702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57150</xdr:colOff>
      <xdr:row>0</xdr:row>
      <xdr:rowOff>47625</xdr:rowOff>
    </xdr:from>
    <xdr:ext cx="1323975" cy="1323975"/>
    <xdr:pic>
      <xdr:nvPicPr>
        <xdr:cNvPr id="3" name="image1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1120588" cy="12102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B2CF6E19-AD7A-4CC9-A768-6B288215B57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" y="0"/>
          <a:ext cx="1120588" cy="1210235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  <xdr:twoCellAnchor>
    <xdr:from>
      <xdr:col>3</xdr:col>
      <xdr:colOff>37352</xdr:colOff>
      <xdr:row>8</xdr:row>
      <xdr:rowOff>62753</xdr:rowOff>
    </xdr:from>
    <xdr:to>
      <xdr:col>7</xdr:col>
      <xdr:colOff>74707</xdr:colOff>
      <xdr:row>23</xdr:row>
      <xdr:rowOff>112058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5219E3-0AFA-C9BD-C303-448638EF6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nkPad" refreshedDate="45689.625514699073" createdVersion="8" refreshedVersion="8" minRefreshableVersion="3" recordCount="799" xr:uid="{F6A60868-4619-4309-BEBC-BF0330B42472}">
  <cacheSource type="worksheet">
    <worksheetSource name="Table2"/>
  </cacheSource>
  <cacheFields count="24">
    <cacheField name="SalesOrderID" numFmtId="0">
      <sharedItems containsSemiMixedTypes="0" containsString="0" containsNumber="1" containsInteger="1" minValue="45040" maxValue="48726"/>
    </cacheField>
    <cacheField name="OrderDate" numFmtId="166">
      <sharedItems containsSemiMixedTypes="0" containsNonDate="0" containsDate="1" containsString="0" minDate="2023-01-01T00:00:00" maxDate="2024-01-01T00:00:00"/>
    </cacheField>
    <cacheField name="By Month" numFmtId="165">
      <sharedItems containsSemiMixedTypes="0" containsNonDate="0" containsDate="1" containsString="0" minDate="2023-01-01T00:00:00" maxDate="2023-12-02T00:00:00" count="12">
        <d v="2023-11-01T00:00:00"/>
        <d v="2023-12-01T00:00:00"/>
        <d v="2023-07-01T00:00:00"/>
        <d v="2023-09-01T00:00:00"/>
        <d v="2023-10-01T00:00:00"/>
        <d v="2023-08-01T00:00:00"/>
        <d v="2023-01-01T00:00:00"/>
        <d v="2023-02-01T00:00:00"/>
        <d v="2023-03-01T00:00:00"/>
        <d v="2023-04-01T00:00:00"/>
        <d v="2023-06-01T00:00:00"/>
        <d v="2023-05-01T00:00:00"/>
      </sharedItems>
      <fieldGroup par="23"/>
    </cacheField>
    <cacheField name="By Quarter" numFmtId="0">
      <sharedItems count="4">
        <s v="2023 Q4"/>
        <s v="2023 Q3"/>
        <s v="2023 Q1"/>
        <s v="2023 Q2"/>
      </sharedItems>
    </cacheField>
    <cacheField name="CustomerID" numFmtId="49">
      <sharedItems containsSemiMixedTypes="0" containsString="0" containsNumber="1" containsInteger="1" minValue="3" maxValue="29476"/>
    </cacheField>
    <cacheField name="all" numFmtId="0">
      <sharedItems count="1">
        <s v="All"/>
      </sharedItems>
    </cacheField>
    <cacheField name="SalesPersonID" numFmtId="0">
      <sharedItems containsString="0" containsBlank="1" containsNumber="1" containsInteger="1" minValue="0" maxValue="287" count="15">
        <n v="287"/>
        <n v="286"/>
        <n v="285"/>
        <n v="283"/>
        <n v="282"/>
        <n v="281"/>
        <n v="280"/>
        <n v="279"/>
        <n v="278"/>
        <n v="277"/>
        <n v="276"/>
        <n v="275"/>
        <n v="268"/>
        <m/>
        <n v="0" u="1"/>
      </sharedItems>
    </cacheField>
    <cacheField name="Online/Offline" numFmtId="0">
      <sharedItems count="2">
        <s v="Offline"/>
        <s v="Online"/>
      </sharedItems>
    </cacheField>
    <cacheField name="TerritoryID" numFmtId="0">
      <sharedItems containsSemiMixedTypes="0" containsString="0" containsNumber="1" containsInteger="1" minValue="1" maxValue="10" count="10">
        <n v="1"/>
        <n v="7"/>
        <n v="6"/>
        <n v="10"/>
        <n v="4"/>
        <n v="3"/>
        <n v="5"/>
        <n v="2"/>
        <n v="9"/>
        <n v="8"/>
      </sharedItems>
    </cacheField>
    <cacheField name="TotalDue, USD" numFmtId="4">
      <sharedItems containsSemiMixedTypes="0" containsString="0" containsNumber="1" minValue="16.913499999999999" maxValue="149897.36470000001"/>
    </cacheField>
    <cacheField name="CustomerTerritoryID" numFmtId="0">
      <sharedItems containsSemiMixedTypes="0" containsString="0" containsNumber="1" containsInteger="1" minValue="1" maxValue="10" count="10">
        <n v="1"/>
        <n v="7"/>
        <n v="6"/>
        <n v="10"/>
        <n v="4"/>
        <n v="3"/>
        <n v="5"/>
        <n v="2"/>
        <n v="9"/>
        <n v="8"/>
      </sharedItems>
    </cacheField>
    <cacheField name="CustomerType" numFmtId="0">
      <sharedItems/>
    </cacheField>
    <cacheField name="SalesPersonTerritoryID" numFmtId="0">
      <sharedItems containsBlank="1" containsMixedTypes="1" containsNumber="1" containsInteger="1" minValue="1" maxValue="10"/>
    </cacheField>
    <cacheField name="SalesPersonQuota" numFmtId="4">
      <sharedItems containsBlank="1" containsMixedTypes="1" containsNumber="1" containsInteger="1" minValue="250000" maxValue="300000"/>
    </cacheField>
    <cacheField name="SalesTerritoryName" numFmtId="0">
      <sharedItems/>
    </cacheField>
    <cacheField name="SalesTerritoryCountryRegionCode" numFmtId="0">
      <sharedItems count="6">
        <s v="US"/>
        <s v="FR"/>
        <s v="CA"/>
        <s v="GB"/>
        <s v="AU"/>
        <s v="DE"/>
      </sharedItems>
    </cacheField>
    <cacheField name="SalesTerritoryGroup" numFmtId="0">
      <sharedItems/>
    </cacheField>
    <cacheField name="SaleInAssignedRegion" numFmtId="0">
      <sharedItems/>
    </cacheField>
    <cacheField name="CurrencyCode" numFmtId="0">
      <sharedItems count="5">
        <s v="USD"/>
        <s v="EUR"/>
        <s v="CAD"/>
        <s v="GBP"/>
        <s v="AUD"/>
      </sharedItems>
    </cacheField>
    <cacheField name="EurToLocalConversionRate" numFmtId="0">
      <sharedItems containsSemiMixedTypes="0" containsString="0" containsNumber="1" minValue="0.84024398" maxValue="1.6143268900000001"/>
    </cacheField>
    <cacheField name="TotalDueInEUR" numFmtId="4">
      <sharedItems containsSemiMixedTypes="0" containsString="0" containsNumber="1" minValue="15.527385939812721" maxValue="163170.91114416561"/>
    </cacheField>
    <cacheField name="usd" numFmtId="4">
      <sharedItems containsSemiMixedTypes="0" containsString="0" containsNumber="1" minValue="16.913500000000006" maxValue="149897.36470000003"/>
    </cacheField>
    <cacheField name="Days (By Month)" numFmtId="0" databaseField="0">
      <fieldGroup base="2">
        <rangePr groupBy="days" startDate="2023-01-01T00:00:00" endDate="2023-12-02T00:00:00"/>
        <groupItems count="368">
          <s v="&lt;2023-01-01"/>
          <s v="01-saus"/>
          <s v="02-saus"/>
          <s v="03-saus"/>
          <s v="04-saus"/>
          <s v="05-saus"/>
          <s v="06-saus"/>
          <s v="07-saus"/>
          <s v="08-saus"/>
          <s v="09-saus"/>
          <s v="10-saus"/>
          <s v="11-saus"/>
          <s v="12-saus"/>
          <s v="13-saus"/>
          <s v="14-saus"/>
          <s v="15-saus"/>
          <s v="16-saus"/>
          <s v="17-saus"/>
          <s v="18-saus"/>
          <s v="19-saus"/>
          <s v="20-saus"/>
          <s v="21-saus"/>
          <s v="22-saus"/>
          <s v="23-saus"/>
          <s v="24-saus"/>
          <s v="25-saus"/>
          <s v="26-saus"/>
          <s v="27-saus"/>
          <s v="28-saus"/>
          <s v="29-saus"/>
          <s v="30-saus"/>
          <s v="31-saus"/>
          <s v="01-vas"/>
          <s v="02-vas"/>
          <s v="03-vas"/>
          <s v="04-vas"/>
          <s v="05-vas"/>
          <s v="06-vas"/>
          <s v="07-vas"/>
          <s v="08-vas"/>
          <s v="09-vas"/>
          <s v="10-vas"/>
          <s v="11-vas"/>
          <s v="12-vas"/>
          <s v="13-vas"/>
          <s v="14-vas"/>
          <s v="15-vas"/>
          <s v="16-vas"/>
          <s v="17-vas"/>
          <s v="18-vas"/>
          <s v="19-vas"/>
          <s v="20-vas"/>
          <s v="21-vas"/>
          <s v="22-vas"/>
          <s v="23-vas"/>
          <s v="24-vas"/>
          <s v="25-vas"/>
          <s v="26-vas"/>
          <s v="27-vas"/>
          <s v="28-vas"/>
          <s v="29-vas"/>
          <s v="01-kov"/>
          <s v="02-kov"/>
          <s v="03-kov"/>
          <s v="04-kov"/>
          <s v="05-kov"/>
          <s v="06-kov"/>
          <s v="07-kov"/>
          <s v="08-kov"/>
          <s v="09-kov"/>
          <s v="10-kov"/>
          <s v="11-kov"/>
          <s v="12-kov"/>
          <s v="13-kov"/>
          <s v="14-kov"/>
          <s v="15-kov"/>
          <s v="16-kov"/>
          <s v="17-kov"/>
          <s v="18-kov"/>
          <s v="19-kov"/>
          <s v="20-kov"/>
          <s v="21-kov"/>
          <s v="22-kov"/>
          <s v="23-kov"/>
          <s v="24-kov"/>
          <s v="25-kov"/>
          <s v="26-kov"/>
          <s v="27-kov"/>
          <s v="28-kov"/>
          <s v="29-kov"/>
          <s v="30-kov"/>
          <s v="31-kov"/>
          <s v="01-bal"/>
          <s v="02-bal"/>
          <s v="03-bal"/>
          <s v="04-bal"/>
          <s v="05-bal"/>
          <s v="06-bal"/>
          <s v="07-bal"/>
          <s v="08-bal"/>
          <s v="09-bal"/>
          <s v="10-bal"/>
          <s v="11-bal"/>
          <s v="12-bal"/>
          <s v="13-bal"/>
          <s v="14-bal"/>
          <s v="15-bal"/>
          <s v="16-bal"/>
          <s v="17-bal"/>
          <s v="18-bal"/>
          <s v="19-bal"/>
          <s v="20-bal"/>
          <s v="21-bal"/>
          <s v="22-bal"/>
          <s v="23-bal"/>
          <s v="24-bal"/>
          <s v="25-bal"/>
          <s v="26-bal"/>
          <s v="27-bal"/>
          <s v="28-bal"/>
          <s v="29-bal"/>
          <s v="30-bal"/>
          <s v="01-geg"/>
          <s v="02-geg"/>
          <s v="03-geg"/>
          <s v="04-geg"/>
          <s v="05-geg"/>
          <s v="06-geg"/>
          <s v="07-geg"/>
          <s v="08-geg"/>
          <s v="09-geg"/>
          <s v="10-geg"/>
          <s v="11-geg"/>
          <s v="12-geg"/>
          <s v="13-geg"/>
          <s v="14-geg"/>
          <s v="15-geg"/>
          <s v="16-geg"/>
          <s v="17-geg"/>
          <s v="18-geg"/>
          <s v="19-geg"/>
          <s v="20-geg"/>
          <s v="21-geg"/>
          <s v="22-geg"/>
          <s v="23-geg"/>
          <s v="24-geg"/>
          <s v="25-geg"/>
          <s v="26-geg"/>
          <s v="27-geg"/>
          <s v="28-geg"/>
          <s v="29-geg"/>
          <s v="30-geg"/>
          <s v="31-geg"/>
          <s v="01-birž"/>
          <s v="02-birž"/>
          <s v="03-birž"/>
          <s v="04-birž"/>
          <s v="05-birž"/>
          <s v="06-birž"/>
          <s v="07-birž"/>
          <s v="08-birž"/>
          <s v="09-birž"/>
          <s v="10-birž"/>
          <s v="11-birž"/>
          <s v="12-birž"/>
          <s v="13-birž"/>
          <s v="14-birž"/>
          <s v="15-birž"/>
          <s v="16-birž"/>
          <s v="17-birž"/>
          <s v="18-birž"/>
          <s v="19-birž"/>
          <s v="20-birž"/>
          <s v="21-birž"/>
          <s v="22-birž"/>
          <s v="23-birž"/>
          <s v="24-birž"/>
          <s v="25-birž"/>
          <s v="26-birž"/>
          <s v="27-birž"/>
          <s v="28-birž"/>
          <s v="29-birž"/>
          <s v="30-birž"/>
          <s v="01-liep"/>
          <s v="02-liep"/>
          <s v="03-liep"/>
          <s v="04-liep"/>
          <s v="05-liep"/>
          <s v="06-liep"/>
          <s v="07-liep"/>
          <s v="08-liep"/>
          <s v="09-liep"/>
          <s v="10-liep"/>
          <s v="11-liep"/>
          <s v="12-liep"/>
          <s v="13-liep"/>
          <s v="14-liep"/>
          <s v="15-liep"/>
          <s v="16-liep"/>
          <s v="17-liep"/>
          <s v="18-liep"/>
          <s v="19-liep"/>
          <s v="20-liep"/>
          <s v="21-liep"/>
          <s v="22-liep"/>
          <s v="23-liep"/>
          <s v="24-liep"/>
          <s v="25-liep"/>
          <s v="26-liep"/>
          <s v="27-liep"/>
          <s v="28-liep"/>
          <s v="29-liep"/>
          <s v="30-liep"/>
          <s v="31-liep"/>
          <s v="01-rugp"/>
          <s v="02-rugp"/>
          <s v="03-rugp"/>
          <s v="04-rugp"/>
          <s v="05-rugp"/>
          <s v="06-rugp"/>
          <s v="07-rugp"/>
          <s v="08-rugp"/>
          <s v="09-rugp"/>
          <s v="10-rugp"/>
          <s v="11-rugp"/>
          <s v="12-rugp"/>
          <s v="13-rugp"/>
          <s v="14-rugp"/>
          <s v="15-rugp"/>
          <s v="16-rugp"/>
          <s v="17-rugp"/>
          <s v="18-rugp"/>
          <s v="19-rugp"/>
          <s v="20-rugp"/>
          <s v="21-rugp"/>
          <s v="22-rugp"/>
          <s v="23-rugp"/>
          <s v="24-rugp"/>
          <s v="25-rugp"/>
          <s v="26-rugp"/>
          <s v="27-rugp"/>
          <s v="28-rugp"/>
          <s v="29-rugp"/>
          <s v="30-rugp"/>
          <s v="31-rugp"/>
          <s v="01-rugs"/>
          <s v="02-rugs"/>
          <s v="03-rugs"/>
          <s v="04-rugs"/>
          <s v="05-rugs"/>
          <s v="06-rugs"/>
          <s v="07-rugs"/>
          <s v="08-rugs"/>
          <s v="09-rugs"/>
          <s v="10-rugs"/>
          <s v="11-rugs"/>
          <s v="12-rugs"/>
          <s v="13-rugs"/>
          <s v="14-rugs"/>
          <s v="15-rugs"/>
          <s v="16-rugs"/>
          <s v="17-rugs"/>
          <s v="18-rugs"/>
          <s v="19-rugs"/>
          <s v="20-rugs"/>
          <s v="21-rugs"/>
          <s v="22-rugs"/>
          <s v="23-rugs"/>
          <s v="24-rugs"/>
          <s v="25-rugs"/>
          <s v="26-rugs"/>
          <s v="27-rugs"/>
          <s v="28-rugs"/>
          <s v="29-rugs"/>
          <s v="30-rugs"/>
          <s v="01-spal"/>
          <s v="02-spal"/>
          <s v="03-spal"/>
          <s v="04-spal"/>
          <s v="05-spal"/>
          <s v="06-spal"/>
          <s v="07-spal"/>
          <s v="08-spal"/>
          <s v="09-spal"/>
          <s v="10-spal"/>
          <s v="11-spal"/>
          <s v="12-spal"/>
          <s v="13-spal"/>
          <s v="14-spal"/>
          <s v="15-spal"/>
          <s v="16-spal"/>
          <s v="17-spal"/>
          <s v="18-spal"/>
          <s v="19-spal"/>
          <s v="20-spal"/>
          <s v="21-spal"/>
          <s v="22-spal"/>
          <s v="23-spal"/>
          <s v="24-spal"/>
          <s v="25-spal"/>
          <s v="26-spal"/>
          <s v="27-spal"/>
          <s v="28-spal"/>
          <s v="29-spal"/>
          <s v="30-spal"/>
          <s v="31-spal"/>
          <s v="01-lapkr"/>
          <s v="02-lapkr"/>
          <s v="03-lapkr"/>
          <s v="04-lapkr"/>
          <s v="05-lapkr"/>
          <s v="06-lapkr"/>
          <s v="07-lapkr"/>
          <s v="08-lapkr"/>
          <s v="09-lapkr"/>
          <s v="10-lapkr"/>
          <s v="11-lapkr"/>
          <s v="12-lapkr"/>
          <s v="13-lapkr"/>
          <s v="14-lapkr"/>
          <s v="15-lapkr"/>
          <s v="16-lapkr"/>
          <s v="17-lapkr"/>
          <s v="18-lapkr"/>
          <s v="19-lapkr"/>
          <s v="20-lapkr"/>
          <s v="21-lapkr"/>
          <s v="22-lapkr"/>
          <s v="23-lapkr"/>
          <s v="24-lapkr"/>
          <s v="25-lapkr"/>
          <s v="26-lapkr"/>
          <s v="27-lapkr"/>
          <s v="28-lapkr"/>
          <s v="29-lapkr"/>
          <s v="30-lapkr"/>
          <s v="01-gruod"/>
          <s v="02-gruod"/>
          <s v="03-gruod"/>
          <s v="04-gruod"/>
          <s v="05-gruod"/>
          <s v="06-gruod"/>
          <s v="07-gruod"/>
          <s v="08-gruod"/>
          <s v="09-gruod"/>
          <s v="10-gruod"/>
          <s v="11-gruod"/>
          <s v="12-gruod"/>
          <s v="13-gruod"/>
          <s v="14-gruod"/>
          <s v="15-gruod"/>
          <s v="16-gruod"/>
          <s v="17-gruod"/>
          <s v="18-gruod"/>
          <s v="19-gruod"/>
          <s v="20-gruod"/>
          <s v="21-gruod"/>
          <s v="22-gruod"/>
          <s v="23-gruod"/>
          <s v="24-gruod"/>
          <s v="25-gruod"/>
          <s v="26-gruod"/>
          <s v="27-gruod"/>
          <s v="28-gruod"/>
          <s v="29-gruod"/>
          <s v="30-gruod"/>
          <s v="31-gruod"/>
          <s v="&gt;2023-12-02"/>
        </groupItems>
      </fieldGroup>
    </cacheField>
    <cacheField name="Months (By Month)" numFmtId="0" databaseField="0">
      <fieldGroup base="2">
        <rangePr groupBy="months" startDate="2023-01-01T00:00:00" endDate="2023-12-02T00:00:00"/>
        <groupItems count="14">
          <s v="&lt;2023-01-01"/>
          <s v="saus"/>
          <s v="vas"/>
          <s v="kov"/>
          <s v="bal"/>
          <s v="geg"/>
          <s v="birž"/>
          <s v="liep"/>
          <s v="rugp"/>
          <s v="rugs"/>
          <s v="spal"/>
          <s v="lapkr"/>
          <s v="gruod"/>
          <s v="&gt;2023-12-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">
  <r>
    <n v="47992"/>
    <d v="2023-11-01T00:00:00"/>
    <x v="0"/>
    <x v="0"/>
    <n v="487"/>
    <x v="0"/>
    <x v="0"/>
    <x v="0"/>
    <x v="0"/>
    <n v="57653.765500000001"/>
    <x v="0"/>
    <s v="S"/>
    <n v="1"/>
    <n v="300000"/>
    <s v="Northwest"/>
    <x v="0"/>
    <s v="North America"/>
    <b v="1"/>
    <x v="0"/>
    <n v="1.0892689900000001"/>
    <n v="52928.859656603272"/>
    <n v="57653.765500000001"/>
  </r>
  <r>
    <n v="48057"/>
    <d v="2023-11-01T00:00:00"/>
    <x v="0"/>
    <x v="0"/>
    <n v="343"/>
    <x v="0"/>
    <x v="0"/>
    <x v="0"/>
    <x v="0"/>
    <n v="115068.64380000001"/>
    <x v="0"/>
    <s v="S"/>
    <n v="1"/>
    <n v="300000"/>
    <s v="Northwest"/>
    <x v="0"/>
    <s v="North America"/>
    <b v="1"/>
    <x v="0"/>
    <n v="1.0892689900000001"/>
    <n v="105638.40966408121"/>
    <n v="115068.64379999999"/>
  </r>
  <r>
    <n v="48308"/>
    <d v="2023-12-01T00:00:00"/>
    <x v="1"/>
    <x v="0"/>
    <n v="692"/>
    <x v="0"/>
    <x v="0"/>
    <x v="0"/>
    <x v="0"/>
    <n v="3949.2366000000002"/>
    <x v="0"/>
    <s v="S"/>
    <n v="1"/>
    <n v="300000"/>
    <s v="Northwest"/>
    <x v="0"/>
    <s v="North America"/>
    <b v="1"/>
    <x v="0"/>
    <n v="1.0892689900000001"/>
    <n v="3625.584347168462"/>
    <n v="3949.2366000000002"/>
  </r>
  <r>
    <n v="46653"/>
    <d v="2023-07-01T00:00:00"/>
    <x v="2"/>
    <x v="1"/>
    <n v="229"/>
    <x v="0"/>
    <x v="1"/>
    <x v="0"/>
    <x v="1"/>
    <n v="3352.2892000000002"/>
    <x v="1"/>
    <s v="S"/>
    <n v="7"/>
    <n v="250000"/>
    <s v="France"/>
    <x v="1"/>
    <s v="Europe"/>
    <b v="1"/>
    <x v="1"/>
    <n v="1"/>
    <n v="3352.2892000000002"/>
    <n v="3352.2892000000002"/>
  </r>
  <r>
    <n v="47410"/>
    <d v="2023-09-01T00:00:00"/>
    <x v="3"/>
    <x v="1"/>
    <n v="571"/>
    <x v="0"/>
    <x v="1"/>
    <x v="0"/>
    <x v="1"/>
    <n v="20280.987799999999"/>
    <x v="1"/>
    <s v="S"/>
    <n v="7"/>
    <n v="250000"/>
    <s v="France"/>
    <x v="1"/>
    <s v="Europe"/>
    <b v="1"/>
    <x v="1"/>
    <n v="1"/>
    <n v="20280.987799999999"/>
    <n v="20280.987799999999"/>
  </r>
  <r>
    <n v="47705"/>
    <d v="2023-10-01T00:00:00"/>
    <x v="4"/>
    <x v="0"/>
    <n v="139"/>
    <x v="0"/>
    <x v="1"/>
    <x v="0"/>
    <x v="1"/>
    <n v="24728.684399999998"/>
    <x v="1"/>
    <s v="S"/>
    <n v="7"/>
    <n v="250000"/>
    <s v="France"/>
    <x v="1"/>
    <s v="Europe"/>
    <b v="1"/>
    <x v="1"/>
    <n v="1"/>
    <n v="24728.684399999998"/>
    <n v="24728.684399999998"/>
  </r>
  <r>
    <n v="47704"/>
    <d v="2023-10-01T00:00:00"/>
    <x v="4"/>
    <x v="0"/>
    <n v="229"/>
    <x v="0"/>
    <x v="1"/>
    <x v="0"/>
    <x v="1"/>
    <n v="884.34979999999996"/>
    <x v="1"/>
    <s v="S"/>
    <n v="7"/>
    <n v="250000"/>
    <s v="France"/>
    <x v="1"/>
    <s v="Europe"/>
    <b v="1"/>
    <x v="1"/>
    <n v="1"/>
    <n v="884.34979999999996"/>
    <n v="884.34979999999996"/>
  </r>
  <r>
    <n v="48006"/>
    <d v="2023-11-01T00:00:00"/>
    <x v="0"/>
    <x v="0"/>
    <n v="301"/>
    <x v="0"/>
    <x v="1"/>
    <x v="0"/>
    <x v="1"/>
    <n v="19311.3521"/>
    <x v="1"/>
    <s v="S"/>
    <n v="7"/>
    <n v="250000"/>
    <s v="France"/>
    <x v="1"/>
    <s v="Europe"/>
    <b v="1"/>
    <x v="1"/>
    <n v="1"/>
    <n v="19311.3521"/>
    <n v="19311.3521"/>
  </r>
  <r>
    <n v="48005"/>
    <d v="2023-11-01T00:00:00"/>
    <x v="0"/>
    <x v="0"/>
    <n v="638"/>
    <x v="0"/>
    <x v="1"/>
    <x v="0"/>
    <x v="1"/>
    <n v="117001.2092"/>
    <x v="1"/>
    <s v="S"/>
    <n v="7"/>
    <n v="250000"/>
    <s v="France"/>
    <x v="1"/>
    <s v="Europe"/>
    <b v="1"/>
    <x v="1"/>
    <n v="1"/>
    <n v="117001.2092"/>
    <n v="117001.2092"/>
  </r>
  <r>
    <n v="46645"/>
    <d v="2023-07-01T00:00:00"/>
    <x v="2"/>
    <x v="1"/>
    <n v="245"/>
    <x v="0"/>
    <x v="2"/>
    <x v="0"/>
    <x v="2"/>
    <n v="135348.1029"/>
    <x v="2"/>
    <s v="S"/>
    <n v="10"/>
    <n v="250000"/>
    <s v="Canada"/>
    <x v="2"/>
    <s v="North America"/>
    <b v="0"/>
    <x v="2"/>
    <n v="1.4904571499999999"/>
    <n v="90809.791411983912"/>
    <n v="135348.1029"/>
  </r>
  <r>
    <n v="47031"/>
    <d v="2023-08-01T00:00:00"/>
    <x v="5"/>
    <x v="1"/>
    <n v="352"/>
    <x v="0"/>
    <x v="2"/>
    <x v="0"/>
    <x v="2"/>
    <n v="43894.753199999999"/>
    <x v="2"/>
    <s v="S"/>
    <n v="10"/>
    <n v="250000"/>
    <s v="Canada"/>
    <x v="2"/>
    <s v="North America"/>
    <b v="0"/>
    <x v="2"/>
    <n v="1.4904571499999999"/>
    <n v="29450.530127618898"/>
    <n v="43894.753199999999"/>
  </r>
  <r>
    <n v="47000"/>
    <d v="2023-08-01T00:00:00"/>
    <x v="5"/>
    <x v="1"/>
    <n v="335"/>
    <x v="0"/>
    <x v="2"/>
    <x v="0"/>
    <x v="2"/>
    <n v="7833.8230999999996"/>
    <x v="2"/>
    <s v="S"/>
    <n v="10"/>
    <n v="250000"/>
    <s v="Canada"/>
    <x v="2"/>
    <s v="North America"/>
    <b v="0"/>
    <x v="2"/>
    <n v="1.4904571499999999"/>
    <n v="5255.9867957290826"/>
    <n v="7833.8230999999996"/>
  </r>
  <r>
    <n v="46950"/>
    <d v="2023-08-01T00:00:00"/>
    <x v="5"/>
    <x v="1"/>
    <n v="101"/>
    <x v="0"/>
    <x v="2"/>
    <x v="0"/>
    <x v="2"/>
    <n v="7296.3153000000002"/>
    <x v="2"/>
    <s v="S"/>
    <n v="10"/>
    <n v="250000"/>
    <s v="Canada"/>
    <x v="2"/>
    <s v="North America"/>
    <b v="0"/>
    <x v="2"/>
    <n v="1.4904571499999999"/>
    <n v="4895.3539523091968"/>
    <n v="7296.3153000000011"/>
  </r>
  <r>
    <n v="46932"/>
    <d v="2023-08-01T00:00:00"/>
    <x v="5"/>
    <x v="1"/>
    <n v="353"/>
    <x v="0"/>
    <x v="2"/>
    <x v="0"/>
    <x v="2"/>
    <n v="4890.8513000000003"/>
    <x v="2"/>
    <s v="S"/>
    <n v="10"/>
    <n v="250000"/>
    <s v="Canada"/>
    <x v="2"/>
    <s v="North America"/>
    <b v="0"/>
    <x v="2"/>
    <n v="1.4904571499999999"/>
    <n v="3281.443750328549"/>
    <n v="4890.8513000000003"/>
  </r>
  <r>
    <n v="47362"/>
    <d v="2023-09-01T00:00:00"/>
    <x v="3"/>
    <x v="1"/>
    <n v="47"/>
    <x v="0"/>
    <x v="2"/>
    <x v="0"/>
    <x v="2"/>
    <n v="21797.2978"/>
    <x v="2"/>
    <s v="S"/>
    <n v="10"/>
    <n v="250000"/>
    <s v="Canada"/>
    <x v="2"/>
    <s v="North America"/>
    <b v="0"/>
    <x v="2"/>
    <n v="1.4904571499999999"/>
    <n v="14624.571930833439"/>
    <n v="21797.297800000004"/>
  </r>
  <r>
    <n v="47398"/>
    <d v="2023-09-01T00:00:00"/>
    <x v="3"/>
    <x v="1"/>
    <n v="461"/>
    <x v="0"/>
    <x v="2"/>
    <x v="0"/>
    <x v="2"/>
    <n v="80003.7739"/>
    <x v="2"/>
    <s v="S"/>
    <n v="10"/>
    <n v="250000"/>
    <s v="Canada"/>
    <x v="2"/>
    <s v="North America"/>
    <b v="0"/>
    <x v="2"/>
    <n v="1.4904571499999999"/>
    <n v="53677.339130480883"/>
    <n v="80003.773900000015"/>
  </r>
  <r>
    <n v="47411"/>
    <d v="2023-09-01T00:00:00"/>
    <x v="3"/>
    <x v="1"/>
    <n v="10"/>
    <x v="0"/>
    <x v="2"/>
    <x v="0"/>
    <x v="2"/>
    <n v="49824.3724"/>
    <x v="2"/>
    <s v="S"/>
    <n v="10"/>
    <n v="250000"/>
    <s v="Canada"/>
    <x v="2"/>
    <s v="North America"/>
    <b v="0"/>
    <x v="2"/>
    <n v="1.4904571499999999"/>
    <n v="33428.919710975933"/>
    <n v="49824.372400000007"/>
  </r>
  <r>
    <n v="47366"/>
    <d v="2023-09-01T00:00:00"/>
    <x v="3"/>
    <x v="1"/>
    <n v="155"/>
    <x v="0"/>
    <x v="2"/>
    <x v="0"/>
    <x v="2"/>
    <n v="128181.6537"/>
    <x v="2"/>
    <s v="S"/>
    <n v="10"/>
    <n v="250000"/>
    <s v="Canada"/>
    <x v="2"/>
    <s v="North America"/>
    <b v="0"/>
    <x v="2"/>
    <n v="1.4904571499999999"/>
    <n v="86001.569182985229"/>
    <n v="128181.65369999998"/>
  </r>
  <r>
    <n v="47390"/>
    <d v="2023-09-01T00:00:00"/>
    <x v="3"/>
    <x v="1"/>
    <n v="587"/>
    <x v="0"/>
    <x v="2"/>
    <x v="0"/>
    <x v="2"/>
    <n v="1064.125"/>
    <x v="2"/>
    <s v="S"/>
    <n v="10"/>
    <n v="250000"/>
    <s v="Canada"/>
    <x v="2"/>
    <s v="North America"/>
    <b v="0"/>
    <x v="2"/>
    <n v="1.4904571499999999"/>
    <n v="713.95880116379067"/>
    <n v="1064.125"/>
  </r>
  <r>
    <n v="47670"/>
    <d v="2023-10-01T00:00:00"/>
    <x v="4"/>
    <x v="0"/>
    <n v="514"/>
    <x v="0"/>
    <x v="2"/>
    <x v="0"/>
    <x v="2"/>
    <n v="103085.4764"/>
    <x v="2"/>
    <s v="S"/>
    <n v="10"/>
    <n v="250000"/>
    <s v="Canada"/>
    <x v="2"/>
    <s v="North America"/>
    <b v="0"/>
    <x v="2"/>
    <n v="1.4904571499999999"/>
    <n v="69163.663242515904"/>
    <n v="103085.4764"/>
  </r>
  <r>
    <n v="48074"/>
    <d v="2023-11-01T00:00:00"/>
    <x v="0"/>
    <x v="0"/>
    <n v="532"/>
    <x v="0"/>
    <x v="2"/>
    <x v="0"/>
    <x v="2"/>
    <n v="275.7448"/>
    <x v="2"/>
    <s v="S"/>
    <n v="10"/>
    <n v="250000"/>
    <s v="Canada"/>
    <x v="2"/>
    <s v="North America"/>
    <b v="0"/>
    <x v="2"/>
    <n v="1.4904571499999999"/>
    <n v="185.00686182088501"/>
    <n v="275.74480000000005"/>
  </r>
  <r>
    <n v="47967"/>
    <d v="2023-11-01T00:00:00"/>
    <x v="0"/>
    <x v="0"/>
    <n v="653"/>
    <x v="0"/>
    <x v="2"/>
    <x v="0"/>
    <x v="2"/>
    <n v="51364.684300000001"/>
    <x v="2"/>
    <s v="S"/>
    <n v="10"/>
    <n v="250000"/>
    <s v="Canada"/>
    <x v="2"/>
    <s v="North America"/>
    <b v="0"/>
    <x v="2"/>
    <n v="1.4904571499999999"/>
    <n v="34462.369012084651"/>
    <n v="51364.684300000001"/>
  </r>
  <r>
    <n v="48008"/>
    <d v="2023-11-01T00:00:00"/>
    <x v="0"/>
    <x v="0"/>
    <n v="677"/>
    <x v="0"/>
    <x v="2"/>
    <x v="0"/>
    <x v="2"/>
    <n v="783.8741"/>
    <x v="2"/>
    <s v="S"/>
    <n v="10"/>
    <n v="250000"/>
    <s v="Canada"/>
    <x v="2"/>
    <s v="North America"/>
    <b v="0"/>
    <x v="2"/>
    <n v="1.4904571499999999"/>
    <n v="525.92863874013426"/>
    <n v="783.8741"/>
  </r>
  <r>
    <n v="48000"/>
    <d v="2023-11-01T00:00:00"/>
    <x v="0"/>
    <x v="0"/>
    <n v="478"/>
    <x v="0"/>
    <x v="2"/>
    <x v="0"/>
    <x v="2"/>
    <n v="1064.125"/>
    <x v="2"/>
    <s v="S"/>
    <n v="10"/>
    <n v="250000"/>
    <s v="Canada"/>
    <x v="2"/>
    <s v="North America"/>
    <b v="0"/>
    <x v="2"/>
    <n v="1.4904571499999999"/>
    <n v="713.95880116379067"/>
    <n v="1064.125"/>
  </r>
  <r>
    <n v="48025"/>
    <d v="2023-11-01T00:00:00"/>
    <x v="0"/>
    <x v="0"/>
    <n v="335"/>
    <x v="0"/>
    <x v="2"/>
    <x v="0"/>
    <x v="2"/>
    <n v="1793.9803999999999"/>
    <x v="2"/>
    <s v="S"/>
    <n v="10"/>
    <n v="250000"/>
    <s v="Canada"/>
    <x v="2"/>
    <s v="North America"/>
    <b v="0"/>
    <x v="2"/>
    <n v="1.4904571499999999"/>
    <n v="1203.6443986329971"/>
    <n v="1793.9804000000006"/>
  </r>
  <r>
    <n v="45050"/>
    <d v="2023-01-01T00:00:00"/>
    <x v="6"/>
    <x v="2"/>
    <n v="578"/>
    <x v="0"/>
    <x v="3"/>
    <x v="0"/>
    <x v="0"/>
    <n v="5778.1527999999998"/>
    <x v="0"/>
    <s v="S"/>
    <n v="1"/>
    <n v="250000"/>
    <s v="Northwest"/>
    <x v="0"/>
    <s v="North America"/>
    <b v="1"/>
    <x v="0"/>
    <n v="1.0892689900000001"/>
    <n v="5304.6151621373147"/>
    <n v="5778.1527999999998"/>
  </r>
  <r>
    <n v="45344"/>
    <d v="2023-02-01T00:00:00"/>
    <x v="7"/>
    <x v="2"/>
    <n v="218"/>
    <x v="0"/>
    <x v="3"/>
    <x v="0"/>
    <x v="0"/>
    <n v="77034.281300000002"/>
    <x v="0"/>
    <s v="S"/>
    <n v="1"/>
    <n v="250000"/>
    <s v="Northwest"/>
    <x v="0"/>
    <s v="North America"/>
    <b v="1"/>
    <x v="0"/>
    <n v="1.0892689900000001"/>
    <n v="70721.081759612003"/>
    <n v="77034.281300000002"/>
  </r>
  <r>
    <n v="45521"/>
    <d v="2023-03-01T00:00:00"/>
    <x v="8"/>
    <x v="2"/>
    <n v="272"/>
    <x v="0"/>
    <x v="3"/>
    <x v="0"/>
    <x v="0"/>
    <n v="25603.026999999998"/>
    <x v="0"/>
    <s v="S"/>
    <n v="1"/>
    <n v="250000"/>
    <s v="Northwest"/>
    <x v="0"/>
    <s v="North America"/>
    <b v="1"/>
    <x v="0"/>
    <n v="1.0892689900000001"/>
    <n v="23504.779108785609"/>
    <n v="25603.027000000002"/>
  </r>
  <r>
    <n v="45789"/>
    <d v="2023-04-01T00:00:00"/>
    <x v="9"/>
    <x v="3"/>
    <n v="578"/>
    <x v="0"/>
    <x v="3"/>
    <x v="0"/>
    <x v="0"/>
    <n v="4176.6886999999997"/>
    <x v="0"/>
    <s v="S"/>
    <n v="1"/>
    <n v="250000"/>
    <s v="Northwest"/>
    <x v="0"/>
    <s v="North America"/>
    <b v="1"/>
    <x v="0"/>
    <n v="1.0892689900000001"/>
    <n v="3834.3960383926828"/>
    <n v="4176.6886999999997"/>
  </r>
  <r>
    <n v="45808"/>
    <d v="2023-04-01T00:00:00"/>
    <x v="9"/>
    <x v="3"/>
    <n v="344"/>
    <x v="0"/>
    <x v="3"/>
    <x v="0"/>
    <x v="0"/>
    <n v="5657.1688000000004"/>
    <x v="0"/>
    <s v="S"/>
    <n v="1"/>
    <n v="250000"/>
    <s v="Northwest"/>
    <x v="0"/>
    <s v="North America"/>
    <b v="1"/>
    <x v="0"/>
    <n v="1.0892689900000001"/>
    <n v="5193.5461781575177"/>
    <n v="5657.1688000000004"/>
  </r>
  <r>
    <n v="46327"/>
    <d v="2023-06-01T00:00:00"/>
    <x v="10"/>
    <x v="3"/>
    <n v="272"/>
    <x v="0"/>
    <x v="3"/>
    <x v="0"/>
    <x v="0"/>
    <n v="31894.0674"/>
    <x v="0"/>
    <s v="S"/>
    <n v="1"/>
    <n v="250000"/>
    <s v="Northwest"/>
    <x v="0"/>
    <s v="North America"/>
    <b v="1"/>
    <x v="0"/>
    <n v="1.0892689900000001"/>
    <n v="29280.249132952911"/>
    <n v="31894.067399999996"/>
  </r>
  <r>
    <n v="46611"/>
    <d v="2023-07-01T00:00:00"/>
    <x v="2"/>
    <x v="1"/>
    <n v="146"/>
    <x v="0"/>
    <x v="3"/>
    <x v="0"/>
    <x v="0"/>
    <n v="104378.4641"/>
    <x v="0"/>
    <s v="S"/>
    <n v="1"/>
    <n v="250000"/>
    <s v="Northwest"/>
    <x v="0"/>
    <s v="North America"/>
    <b v="1"/>
    <x v="0"/>
    <n v="1.0892689900000001"/>
    <n v="95824.323521777653"/>
    <n v="104378.4641"/>
  </r>
  <r>
    <n v="46612"/>
    <d v="2023-07-01T00:00:00"/>
    <x v="2"/>
    <x v="1"/>
    <n v="398"/>
    <x v="0"/>
    <x v="3"/>
    <x v="0"/>
    <x v="0"/>
    <n v="2205.8622"/>
    <x v="0"/>
    <s v="S"/>
    <n v="1"/>
    <n v="250000"/>
    <s v="Northwest"/>
    <x v="0"/>
    <s v="North America"/>
    <b v="1"/>
    <x v="0"/>
    <n v="1.0892689900000001"/>
    <n v="2025.0849149758681"/>
    <n v="2205.8622"/>
  </r>
  <r>
    <n v="46643"/>
    <d v="2023-07-01T00:00:00"/>
    <x v="2"/>
    <x v="1"/>
    <n v="290"/>
    <x v="0"/>
    <x v="3"/>
    <x v="0"/>
    <x v="0"/>
    <n v="149897.36470000001"/>
    <x v="0"/>
    <s v="S"/>
    <n v="1"/>
    <n v="250000"/>
    <s v="Northwest"/>
    <x v="0"/>
    <s v="North America"/>
    <b v="1"/>
    <x v="0"/>
    <n v="1.0892689900000001"/>
    <n v="137612.8082926514"/>
    <n v="149897.36470000003"/>
  </r>
  <r>
    <n v="46978"/>
    <d v="2023-08-01T00:00:00"/>
    <x v="5"/>
    <x v="1"/>
    <n v="56"/>
    <x v="0"/>
    <x v="3"/>
    <x v="0"/>
    <x v="0"/>
    <n v="436.06290000000001"/>
    <x v="0"/>
    <s v="S"/>
    <n v="1"/>
    <n v="250000"/>
    <s v="Northwest"/>
    <x v="0"/>
    <s v="North America"/>
    <b v="1"/>
    <x v="0"/>
    <n v="1.0892689900000001"/>
    <n v="400.32618572938532"/>
    <n v="436.06290000000001"/>
  </r>
  <r>
    <n v="47005"/>
    <d v="2023-08-01T00:00:00"/>
    <x v="5"/>
    <x v="1"/>
    <n v="645"/>
    <x v="0"/>
    <x v="3"/>
    <x v="0"/>
    <x v="0"/>
    <n v="1740.7862"/>
    <x v="0"/>
    <s v="S"/>
    <n v="1"/>
    <n v="250000"/>
    <s v="Northwest"/>
    <x v="0"/>
    <s v="North America"/>
    <b v="1"/>
    <x v="0"/>
    <n v="1.0892689900000001"/>
    <n v="1598.1233432524321"/>
    <n v="1740.7862000000002"/>
  </r>
  <r>
    <n v="47443"/>
    <d v="2023-09-01T00:00:00"/>
    <x v="3"/>
    <x v="1"/>
    <n v="20"/>
    <x v="0"/>
    <x v="3"/>
    <x v="0"/>
    <x v="0"/>
    <n v="9997.7733000000007"/>
    <x v="0"/>
    <s v="S"/>
    <n v="1"/>
    <n v="250000"/>
    <s v="Northwest"/>
    <x v="0"/>
    <s v="North America"/>
    <b v="1"/>
    <x v="0"/>
    <n v="1.0892689900000001"/>
    <n v="9178.4246056614538"/>
    <n v="9997.7733000000007"/>
  </r>
  <r>
    <n v="47701"/>
    <d v="2023-10-01T00:00:00"/>
    <x v="4"/>
    <x v="0"/>
    <n v="380"/>
    <x v="0"/>
    <x v="3"/>
    <x v="0"/>
    <x v="0"/>
    <n v="8475.3191000000006"/>
    <x v="0"/>
    <s v="S"/>
    <n v="1"/>
    <n v="250000"/>
    <s v="Northwest"/>
    <x v="0"/>
    <s v="North America"/>
    <b v="1"/>
    <x v="0"/>
    <n v="1.0892689900000001"/>
    <n v="7780.7402742641189"/>
    <n v="8475.3191000000006"/>
  </r>
  <r>
    <n v="47986"/>
    <d v="2023-11-01T00:00:00"/>
    <x v="0"/>
    <x v="0"/>
    <n v="236"/>
    <x v="0"/>
    <x v="3"/>
    <x v="0"/>
    <x v="0"/>
    <n v="117149.0965"/>
    <x v="0"/>
    <s v="S"/>
    <n v="1"/>
    <n v="250000"/>
    <s v="Northwest"/>
    <x v="0"/>
    <s v="North America"/>
    <b v="1"/>
    <x v="0"/>
    <n v="1.0892689900000001"/>
    <n v="107548.3627786007"/>
    <n v="117149.09649999999"/>
  </r>
  <r>
    <n v="48289"/>
    <d v="2023-12-01T00:00:00"/>
    <x v="1"/>
    <x v="0"/>
    <n v="128"/>
    <x v="0"/>
    <x v="3"/>
    <x v="0"/>
    <x v="0"/>
    <n v="866.50329999999997"/>
    <x v="0"/>
    <s v="S"/>
    <n v="1"/>
    <n v="250000"/>
    <s v="Northwest"/>
    <x v="0"/>
    <s v="North America"/>
    <b v="1"/>
    <x v="0"/>
    <n v="1.0892689900000001"/>
    <n v="795.49065286435803"/>
    <n v="866.50329999999997"/>
  </r>
  <r>
    <n v="45054"/>
    <d v="2023-01-01T00:00:00"/>
    <x v="6"/>
    <x v="2"/>
    <n v="83"/>
    <x v="0"/>
    <x v="4"/>
    <x v="0"/>
    <x v="2"/>
    <n v="17575.2808"/>
    <x v="2"/>
    <s v="S"/>
    <n v="6"/>
    <n v="250000"/>
    <s v="Canada"/>
    <x v="2"/>
    <s v="North America"/>
    <b v="1"/>
    <x v="2"/>
    <n v="1.4904571499999999"/>
    <n v="11791.87258083871"/>
    <n v="17575.280800000008"/>
  </r>
  <r>
    <n v="45282"/>
    <d v="2023-02-01T00:00:00"/>
    <x v="7"/>
    <x v="2"/>
    <n v="389"/>
    <x v="0"/>
    <x v="4"/>
    <x v="0"/>
    <x v="2"/>
    <n v="10813.884899999999"/>
    <x v="2"/>
    <s v="S"/>
    <n v="6"/>
    <n v="250000"/>
    <s v="Canada"/>
    <x v="2"/>
    <s v="North America"/>
    <b v="1"/>
    <x v="2"/>
    <n v="1.4904571499999999"/>
    <n v="7255.414823566045"/>
    <n v="10813.884899999999"/>
  </r>
  <r>
    <n v="45278"/>
    <d v="2023-02-01T00:00:00"/>
    <x v="7"/>
    <x v="2"/>
    <n v="191"/>
    <x v="0"/>
    <x v="4"/>
    <x v="0"/>
    <x v="2"/>
    <n v="38716.1705"/>
    <x v="2"/>
    <s v="S"/>
    <n v="6"/>
    <n v="250000"/>
    <s v="Canada"/>
    <x v="2"/>
    <s v="North America"/>
    <b v="1"/>
    <x v="2"/>
    <n v="1.4904571499999999"/>
    <n v="25976.03728493637"/>
    <n v="38716.1705"/>
  </r>
  <r>
    <n v="45269"/>
    <d v="2023-02-01T00:00:00"/>
    <x v="7"/>
    <x v="2"/>
    <n v="353"/>
    <x v="0"/>
    <x v="4"/>
    <x v="0"/>
    <x v="2"/>
    <n v="2685.1419999999998"/>
    <x v="2"/>
    <s v="S"/>
    <n v="6"/>
    <n v="250000"/>
    <s v="Canada"/>
    <x v="2"/>
    <s v="North America"/>
    <b v="1"/>
    <x v="2"/>
    <n v="1.4904571499999999"/>
    <n v="1801.5559856920411"/>
    <n v="2685.1420000000003"/>
  </r>
  <r>
    <n v="45310"/>
    <d v="2023-02-01T00:00:00"/>
    <x v="7"/>
    <x v="2"/>
    <n v="335"/>
    <x v="0"/>
    <x v="4"/>
    <x v="0"/>
    <x v="2"/>
    <n v="18855.6643"/>
    <x v="2"/>
    <s v="S"/>
    <n v="6"/>
    <n v="250000"/>
    <s v="Canada"/>
    <x v="2"/>
    <s v="North America"/>
    <b v="1"/>
    <x v="2"/>
    <n v="1.4904571499999999"/>
    <n v="12650.92679786199"/>
    <n v="18855.664300000008"/>
  </r>
  <r>
    <n v="45276"/>
    <d v="2023-02-01T00:00:00"/>
    <x v="7"/>
    <x v="2"/>
    <n v="11"/>
    <x v="0"/>
    <x v="4"/>
    <x v="0"/>
    <x v="2"/>
    <n v="8075.3162000000002"/>
    <x v="2"/>
    <s v="S"/>
    <n v="6"/>
    <n v="250000"/>
    <s v="Canada"/>
    <x v="2"/>
    <s v="North America"/>
    <b v="1"/>
    <x v="2"/>
    <n v="1.4904571499999999"/>
    <n v="5418.0129901755317"/>
    <n v="8075.3162000000002"/>
  </r>
  <r>
    <n v="45529"/>
    <d v="2023-03-01T00:00:00"/>
    <x v="8"/>
    <x v="2"/>
    <n v="678"/>
    <x v="0"/>
    <x v="4"/>
    <x v="0"/>
    <x v="2"/>
    <n v="129048.2739"/>
    <x v="2"/>
    <s v="S"/>
    <n v="6"/>
    <n v="250000"/>
    <s v="Canada"/>
    <x v="2"/>
    <s v="North America"/>
    <b v="1"/>
    <x v="2"/>
    <n v="1.4904571499999999"/>
    <n v="86583.01508366075"/>
    <n v="129048.2739"/>
  </r>
  <r>
    <n v="45792"/>
    <d v="2023-04-01T00:00:00"/>
    <x v="9"/>
    <x v="3"/>
    <n v="119"/>
    <x v="0"/>
    <x v="4"/>
    <x v="0"/>
    <x v="2"/>
    <n v="41982.351600000002"/>
    <x v="2"/>
    <s v="S"/>
    <n v="6"/>
    <n v="250000"/>
    <s v="Canada"/>
    <x v="2"/>
    <s v="North America"/>
    <b v="1"/>
    <x v="2"/>
    <n v="1.4904571499999999"/>
    <n v="28167.43279067097"/>
    <n v="41982.351599999995"/>
  </r>
  <r>
    <n v="46074"/>
    <d v="2023-05-01T00:00:00"/>
    <x v="11"/>
    <x v="3"/>
    <n v="136"/>
    <x v="0"/>
    <x v="4"/>
    <x v="0"/>
    <x v="2"/>
    <n v="24320.426100000001"/>
    <x v="2"/>
    <s v="S"/>
    <n v="6"/>
    <n v="250000"/>
    <s v="Canada"/>
    <x v="2"/>
    <s v="North America"/>
    <b v="1"/>
    <x v="2"/>
    <n v="1.4904571499999999"/>
    <n v="16317.42724036045"/>
    <n v="24320.426100000001"/>
  </r>
  <r>
    <n v="46096"/>
    <d v="2023-05-01T00:00:00"/>
    <x v="11"/>
    <x v="3"/>
    <n v="532"/>
    <x v="0"/>
    <x v="4"/>
    <x v="0"/>
    <x v="2"/>
    <n v="1112.405"/>
    <x v="2"/>
    <s v="S"/>
    <n v="6"/>
    <n v="250000"/>
    <s v="Canada"/>
    <x v="2"/>
    <s v="North America"/>
    <b v="1"/>
    <x v="2"/>
    <n v="1.4904571499999999"/>
    <n v="746.35154724173049"/>
    <n v="1112.405"/>
  </r>
  <r>
    <n v="46024"/>
    <d v="2023-05-01T00:00:00"/>
    <x v="11"/>
    <x v="3"/>
    <n v="353"/>
    <x v="0"/>
    <x v="4"/>
    <x v="0"/>
    <x v="2"/>
    <n v="18930.141299999999"/>
    <x v="2"/>
    <s v="S"/>
    <n v="6"/>
    <n v="250000"/>
    <s v="Canada"/>
    <x v="2"/>
    <s v="North America"/>
    <b v="1"/>
    <x v="2"/>
    <n v="1.4904571499999999"/>
    <n v="12700.896030456161"/>
    <n v="18930.141299999999"/>
  </r>
  <r>
    <n v="46035"/>
    <d v="2023-05-01T00:00:00"/>
    <x v="11"/>
    <x v="3"/>
    <n v="11"/>
    <x v="0"/>
    <x v="4"/>
    <x v="0"/>
    <x v="2"/>
    <n v="16225.109200000001"/>
    <x v="2"/>
    <s v="S"/>
    <n v="6"/>
    <n v="250000"/>
    <s v="Canada"/>
    <x v="2"/>
    <s v="North America"/>
    <b v="1"/>
    <x v="2"/>
    <n v="1.4904571499999999"/>
    <n v="10885.99507875822"/>
    <n v="16225.109200000001"/>
  </r>
  <r>
    <n v="46328"/>
    <d v="2023-06-01T00:00:00"/>
    <x v="10"/>
    <x v="3"/>
    <n v="551"/>
    <x v="0"/>
    <x v="4"/>
    <x v="0"/>
    <x v="2"/>
    <n v="984.77639999999997"/>
    <x v="2"/>
    <s v="S"/>
    <n v="6"/>
    <n v="250000"/>
    <s v="Canada"/>
    <x v="2"/>
    <s v="North America"/>
    <b v="1"/>
    <x v="2"/>
    <n v="1.4904571499999999"/>
    <n v="660.7210411919591"/>
    <n v="984.77639999999985"/>
  </r>
  <r>
    <n v="47007"/>
    <d v="2023-08-01T00:00:00"/>
    <x v="5"/>
    <x v="1"/>
    <n v="412"/>
    <x v="0"/>
    <x v="4"/>
    <x v="0"/>
    <x v="3"/>
    <n v="5645.7026999999998"/>
    <x v="3"/>
    <s v="S"/>
    <n v="6"/>
    <n v="250000"/>
    <s v="United Kingdom"/>
    <x v="3"/>
    <s v="Europe"/>
    <b v="0"/>
    <x v="3"/>
    <n v="0.84024398"/>
    <n v="6719.1230575671598"/>
    <n v="5645.7026999999998"/>
  </r>
  <r>
    <n v="47006"/>
    <d v="2023-08-01T00:00:00"/>
    <x v="5"/>
    <x v="1"/>
    <n v="376"/>
    <x v="0"/>
    <x v="4"/>
    <x v="0"/>
    <x v="3"/>
    <n v="51057.827299999997"/>
    <x v="3"/>
    <s v="S"/>
    <n v="6"/>
    <n v="250000"/>
    <s v="United Kingdom"/>
    <x v="3"/>
    <s v="Europe"/>
    <b v="0"/>
    <x v="3"/>
    <n v="0.84024398"/>
    <n v="60765.478260254837"/>
    <n v="51057.827299999997"/>
  </r>
  <r>
    <n v="47451"/>
    <d v="2023-09-01T00:00:00"/>
    <x v="3"/>
    <x v="1"/>
    <n v="502"/>
    <x v="0"/>
    <x v="4"/>
    <x v="0"/>
    <x v="3"/>
    <n v="137103.37580000001"/>
    <x v="3"/>
    <s v="S"/>
    <n v="6"/>
    <n v="250000"/>
    <s v="United Kingdom"/>
    <x v="3"/>
    <s v="Europe"/>
    <b v="0"/>
    <x v="3"/>
    <n v="0.84024398"/>
    <n v="163170.91114416561"/>
    <n v="137103.37580000007"/>
  </r>
  <r>
    <n v="48081"/>
    <d v="2023-11-01T00:00:00"/>
    <x v="0"/>
    <x v="0"/>
    <n v="214"/>
    <x v="0"/>
    <x v="4"/>
    <x v="0"/>
    <x v="3"/>
    <n v="1943.9293"/>
    <x v="3"/>
    <s v="S"/>
    <n v="6"/>
    <n v="250000"/>
    <s v="United Kingdom"/>
    <x v="3"/>
    <s v="Europe"/>
    <b v="0"/>
    <x v="3"/>
    <n v="0.84024398"/>
    <n v="2313.529577444875"/>
    <n v="1943.9293"/>
  </r>
  <r>
    <n v="45074"/>
    <d v="2023-01-01T00:00:00"/>
    <x v="6"/>
    <x v="2"/>
    <n v="221"/>
    <x v="0"/>
    <x v="5"/>
    <x v="0"/>
    <x v="4"/>
    <n v="31864.131099999999"/>
    <x v="4"/>
    <s v="S"/>
    <n v="4"/>
    <n v="250000"/>
    <s v="Southwest"/>
    <x v="0"/>
    <s v="North America"/>
    <b v="1"/>
    <x v="0"/>
    <n v="1.0892689900000001"/>
    <n v="29252.76620607734"/>
    <n v="31864.131099999999"/>
  </r>
  <r>
    <n v="45060"/>
    <d v="2023-01-01T00:00:00"/>
    <x v="6"/>
    <x v="2"/>
    <n v="203"/>
    <x v="0"/>
    <x v="5"/>
    <x v="0"/>
    <x v="4"/>
    <n v="31743.600600000002"/>
    <x v="4"/>
    <s v="S"/>
    <n v="4"/>
    <n v="250000"/>
    <s v="Southwest"/>
    <x v="0"/>
    <s v="North America"/>
    <b v="1"/>
    <x v="0"/>
    <n v="1.0892689900000001"/>
    <n v="29142.113556358559"/>
    <n v="31743.600599999998"/>
  </r>
  <r>
    <n v="45541"/>
    <d v="2023-03-01T00:00:00"/>
    <x v="8"/>
    <x v="2"/>
    <n v="473"/>
    <x v="0"/>
    <x v="5"/>
    <x v="0"/>
    <x v="4"/>
    <n v="79.136399999999995"/>
    <x v="4"/>
    <s v="S"/>
    <n v="4"/>
    <n v="250000"/>
    <s v="Southwest"/>
    <x v="0"/>
    <s v="North America"/>
    <b v="1"/>
    <x v="0"/>
    <n v="1.0892689900000001"/>
    <n v="72.650925277878315"/>
    <n v="79.136399999999995"/>
  </r>
  <r>
    <n v="45571"/>
    <d v="2023-03-01T00:00:00"/>
    <x v="8"/>
    <x v="2"/>
    <n v="608"/>
    <x v="0"/>
    <x v="5"/>
    <x v="0"/>
    <x v="4"/>
    <n v="105038.58"/>
    <x v="4"/>
    <s v="S"/>
    <n v="4"/>
    <n v="250000"/>
    <s v="Southwest"/>
    <x v="0"/>
    <s v="North America"/>
    <b v="1"/>
    <x v="0"/>
    <n v="1.0892689900000001"/>
    <n v="96430.340865574442"/>
    <n v="105038.58"/>
  </r>
  <r>
    <n v="45799"/>
    <d v="2023-04-01T00:00:00"/>
    <x v="9"/>
    <x v="3"/>
    <n v="491"/>
    <x v="0"/>
    <x v="5"/>
    <x v="0"/>
    <x v="4"/>
    <n v="36551.283499999998"/>
    <x v="4"/>
    <s v="S"/>
    <n v="4"/>
    <n v="250000"/>
    <s v="Southwest"/>
    <x v="0"/>
    <s v="North America"/>
    <b v="1"/>
    <x v="0"/>
    <n v="1.0892689900000001"/>
    <n v="33555.79185266258"/>
    <n v="36551.283499999998"/>
  </r>
  <r>
    <n v="46055"/>
    <d v="2023-05-01T00:00:00"/>
    <x v="11"/>
    <x v="3"/>
    <n v="527"/>
    <x v="0"/>
    <x v="5"/>
    <x v="0"/>
    <x v="5"/>
    <n v="40943.434800000003"/>
    <x v="5"/>
    <s v="S"/>
    <n v="4"/>
    <n v="250000"/>
    <s v="Central"/>
    <x v="0"/>
    <s v="North America"/>
    <b v="0"/>
    <x v="0"/>
    <n v="1.0892689900000001"/>
    <n v="37587.992659186973"/>
    <n v="40943.43480000001"/>
  </r>
  <r>
    <n v="46348"/>
    <d v="2023-06-01T00:00:00"/>
    <x v="10"/>
    <x v="3"/>
    <n v="293"/>
    <x v="0"/>
    <x v="5"/>
    <x v="0"/>
    <x v="0"/>
    <n v="60376.649599999997"/>
    <x v="0"/>
    <s v="S"/>
    <n v="4"/>
    <n v="250000"/>
    <s v="Northwest"/>
    <x v="0"/>
    <s v="North America"/>
    <b v="0"/>
    <x v="0"/>
    <n v="1.0892689900000001"/>
    <n v="55428.594914833651"/>
    <n v="60376.64959999999"/>
  </r>
  <r>
    <n v="46342"/>
    <d v="2023-06-01T00:00:00"/>
    <x v="10"/>
    <x v="3"/>
    <n v="581"/>
    <x v="0"/>
    <x v="5"/>
    <x v="0"/>
    <x v="4"/>
    <n v="39215.680699999997"/>
    <x v="4"/>
    <s v="S"/>
    <n v="4"/>
    <n v="250000"/>
    <s v="Southwest"/>
    <x v="0"/>
    <s v="North America"/>
    <b v="1"/>
    <x v="0"/>
    <n v="1.0892689900000001"/>
    <n v="36001.833394706293"/>
    <n v="39215.680699999997"/>
  </r>
  <r>
    <n v="46347"/>
    <d v="2023-06-01T00:00:00"/>
    <x v="10"/>
    <x v="3"/>
    <n v="473"/>
    <x v="0"/>
    <x v="5"/>
    <x v="0"/>
    <x v="4"/>
    <n v="1544.3082999999999"/>
    <x v="4"/>
    <s v="S"/>
    <n v="4"/>
    <n v="250000"/>
    <s v="Southwest"/>
    <x v="0"/>
    <s v="North America"/>
    <b v="1"/>
    <x v="0"/>
    <n v="1.0892689900000001"/>
    <n v="1417.7474197626791"/>
    <n v="1544.3082999999997"/>
  </r>
  <r>
    <n v="46624"/>
    <d v="2023-07-01T00:00:00"/>
    <x v="2"/>
    <x v="1"/>
    <n v="437"/>
    <x v="0"/>
    <x v="5"/>
    <x v="0"/>
    <x v="4"/>
    <n v="50182.372499999998"/>
    <x v="4"/>
    <s v="S"/>
    <n v="4"/>
    <n v="250000"/>
    <s v="Southwest"/>
    <x v="0"/>
    <s v="North America"/>
    <b v="1"/>
    <x v="0"/>
    <n v="1.0892689900000001"/>
    <n v="46069.770608268213"/>
    <n v="50182.372500000005"/>
  </r>
  <r>
    <n v="46668"/>
    <d v="2023-07-01T00:00:00"/>
    <x v="2"/>
    <x v="1"/>
    <n v="221"/>
    <x v="0"/>
    <x v="5"/>
    <x v="0"/>
    <x v="4"/>
    <n v="80217.094400000002"/>
    <x v="4"/>
    <s v="S"/>
    <n v="4"/>
    <n v="250000"/>
    <s v="Southwest"/>
    <x v="0"/>
    <s v="North America"/>
    <b v="1"/>
    <x v="0"/>
    <n v="1.0892689900000001"/>
    <n v="73643.053402263831"/>
    <n v="80217.094400000002"/>
  </r>
  <r>
    <n v="46675"/>
    <d v="2023-07-01T00:00:00"/>
    <x v="2"/>
    <x v="1"/>
    <n v="41"/>
    <x v="0"/>
    <x v="5"/>
    <x v="0"/>
    <x v="4"/>
    <n v="7906.6638999999996"/>
    <x v="4"/>
    <s v="S"/>
    <n v="4"/>
    <n v="250000"/>
    <s v="Southwest"/>
    <x v="0"/>
    <s v="North America"/>
    <b v="1"/>
    <x v="0"/>
    <n v="1.0892689900000001"/>
    <n v="7258.6881409338557"/>
    <n v="7906.6638999999996"/>
  </r>
  <r>
    <n v="47034"/>
    <d v="2023-08-01T00:00:00"/>
    <x v="5"/>
    <x v="1"/>
    <n v="257"/>
    <x v="0"/>
    <x v="5"/>
    <x v="0"/>
    <x v="4"/>
    <n v="91438.285799999998"/>
    <x v="4"/>
    <s v="S"/>
    <n v="4"/>
    <n v="250000"/>
    <s v="Southwest"/>
    <x v="0"/>
    <s v="North America"/>
    <b v="1"/>
    <x v="0"/>
    <n v="1.0892689900000001"/>
    <n v="83944.633180092627"/>
    <n v="91438.285799999998"/>
  </r>
  <r>
    <n v="47387"/>
    <d v="2023-09-01T00:00:00"/>
    <x v="3"/>
    <x v="1"/>
    <n v="293"/>
    <x v="0"/>
    <x v="5"/>
    <x v="0"/>
    <x v="0"/>
    <n v="53524.070500000002"/>
    <x v="0"/>
    <s v="S"/>
    <n v="4"/>
    <n v="250000"/>
    <s v="Northwest"/>
    <x v="0"/>
    <s v="North America"/>
    <b v="0"/>
    <x v="0"/>
    <n v="1.0892689900000001"/>
    <n v="49137.606037972313"/>
    <n v="53524.070500000009"/>
  </r>
  <r>
    <n v="47427"/>
    <d v="2023-09-01T00:00:00"/>
    <x v="3"/>
    <x v="1"/>
    <n v="648"/>
    <x v="0"/>
    <x v="5"/>
    <x v="0"/>
    <x v="4"/>
    <n v="45842.773500000003"/>
    <x v="4"/>
    <s v="S"/>
    <n v="4"/>
    <n v="250000"/>
    <s v="Southwest"/>
    <x v="0"/>
    <s v="North America"/>
    <b v="1"/>
    <x v="0"/>
    <n v="1.0892689900000001"/>
    <n v="42085.815276904192"/>
    <n v="45842.773500000003"/>
  </r>
  <r>
    <n v="48056"/>
    <d v="2023-11-01T00:00:00"/>
    <x v="0"/>
    <x v="0"/>
    <n v="257"/>
    <x v="0"/>
    <x v="5"/>
    <x v="0"/>
    <x v="4"/>
    <n v="79476.018500000006"/>
    <x v="4"/>
    <s v="S"/>
    <n v="4"/>
    <n v="250000"/>
    <s v="Southwest"/>
    <x v="0"/>
    <s v="North America"/>
    <b v="1"/>
    <x v="0"/>
    <n v="1.0892689900000001"/>
    <n v="72962.710982895049"/>
    <n v="79476.018500000006"/>
  </r>
  <r>
    <n v="45295"/>
    <d v="2023-02-01T00:00:00"/>
    <x v="7"/>
    <x v="2"/>
    <n v="289"/>
    <x v="0"/>
    <x v="6"/>
    <x v="0"/>
    <x v="0"/>
    <n v="21607.8799"/>
    <x v="0"/>
    <s v="S"/>
    <n v="1"/>
    <n v="250000"/>
    <s v="Northwest"/>
    <x v="0"/>
    <s v="North America"/>
    <b v="1"/>
    <x v="0"/>
    <n v="1.0892689900000001"/>
    <n v="19837.046770238081"/>
    <n v="21607.8799"/>
  </r>
  <r>
    <n v="45303"/>
    <d v="2023-02-01T00:00:00"/>
    <x v="7"/>
    <x v="2"/>
    <n v="73"/>
    <x v="0"/>
    <x v="6"/>
    <x v="0"/>
    <x v="0"/>
    <n v="27041.714899999999"/>
    <x v="0"/>
    <s v="S"/>
    <n v="1"/>
    <n v="250000"/>
    <s v="Northwest"/>
    <x v="0"/>
    <s v="North America"/>
    <b v="1"/>
    <x v="0"/>
    <n v="1.0892689900000001"/>
    <n v="24825.562049645789"/>
    <n v="27041.714899999999"/>
  </r>
  <r>
    <n v="45783"/>
    <d v="2023-04-01T00:00:00"/>
    <x v="9"/>
    <x v="3"/>
    <n v="397"/>
    <x v="0"/>
    <x v="6"/>
    <x v="0"/>
    <x v="0"/>
    <n v="34545.586300000003"/>
    <x v="0"/>
    <s v="S"/>
    <n v="1"/>
    <n v="250000"/>
    <s v="Northwest"/>
    <x v="0"/>
    <s v="North America"/>
    <b v="1"/>
    <x v="0"/>
    <n v="1.0892689900000001"/>
    <n v="31714.46779183533"/>
    <n v="34545.586300000003"/>
  </r>
  <r>
    <n v="46646"/>
    <d v="2023-07-01T00:00:00"/>
    <x v="2"/>
    <x v="1"/>
    <n v="325"/>
    <x v="0"/>
    <x v="6"/>
    <x v="0"/>
    <x v="0"/>
    <n v="1439.1577"/>
    <x v="0"/>
    <s v="S"/>
    <n v="1"/>
    <n v="250000"/>
    <s v="Northwest"/>
    <x v="0"/>
    <s v="North America"/>
    <b v="1"/>
    <x v="0"/>
    <n v="1.0892689900000001"/>
    <n v="1321.2142392853759"/>
    <n v="1439.1577"/>
  </r>
  <r>
    <n v="46667"/>
    <d v="2023-07-01T00:00:00"/>
    <x v="2"/>
    <x v="1"/>
    <n v="668"/>
    <x v="0"/>
    <x v="6"/>
    <x v="0"/>
    <x v="0"/>
    <n v="19941.370599999998"/>
    <x v="0"/>
    <s v="S"/>
    <n v="1"/>
    <n v="250000"/>
    <s v="Northwest"/>
    <x v="0"/>
    <s v="North America"/>
    <b v="1"/>
    <x v="0"/>
    <n v="1.0892689900000001"/>
    <n v="18307.11310344013"/>
    <n v="19941.370599999998"/>
  </r>
  <r>
    <n v="47043"/>
    <d v="2023-08-01T00:00:00"/>
    <x v="5"/>
    <x v="1"/>
    <n v="541"/>
    <x v="0"/>
    <x v="6"/>
    <x v="0"/>
    <x v="0"/>
    <n v="285.18110000000001"/>
    <x v="0"/>
    <s v="S"/>
    <n v="1"/>
    <n v="250000"/>
    <s v="Northwest"/>
    <x v="0"/>
    <s v="North America"/>
    <b v="1"/>
    <x v="0"/>
    <n v="1.0892689900000001"/>
    <n v="261.80961967897389"/>
    <n v="285.18110000000001"/>
  </r>
  <r>
    <n v="47385"/>
    <d v="2023-09-01T00:00:00"/>
    <x v="3"/>
    <x v="1"/>
    <n v="379"/>
    <x v="0"/>
    <x v="6"/>
    <x v="0"/>
    <x v="0"/>
    <n v="4289.6097"/>
    <x v="0"/>
    <s v="S"/>
    <n v="1"/>
    <n v="250000"/>
    <s v="Northwest"/>
    <x v="0"/>
    <s v="North America"/>
    <b v="1"/>
    <x v="0"/>
    <n v="1.0892689900000001"/>
    <n v="3938.0628103623881"/>
    <n v="4289.6097"/>
  </r>
  <r>
    <n v="45076"/>
    <d v="2023-01-01T00:00:00"/>
    <x v="6"/>
    <x v="2"/>
    <n v="315"/>
    <x v="0"/>
    <x v="7"/>
    <x v="0"/>
    <x v="6"/>
    <n v="10821.081099999999"/>
    <x v="6"/>
    <s v="S"/>
    <n v="5"/>
    <n v="300000"/>
    <s v="Southeast"/>
    <x v="0"/>
    <s v="North America"/>
    <b v="1"/>
    <x v="0"/>
    <n v="1.0892689900000001"/>
    <n v="9934.2597644315556"/>
    <n v="10821.081099999999"/>
  </r>
  <r>
    <n v="45329"/>
    <d v="2023-02-01T00:00:00"/>
    <x v="7"/>
    <x v="2"/>
    <n v="566"/>
    <x v="0"/>
    <x v="7"/>
    <x v="0"/>
    <x v="6"/>
    <n v="82058.518299999996"/>
    <x v="6"/>
    <s v="S"/>
    <n v="5"/>
    <n v="300000"/>
    <s v="Southeast"/>
    <x v="0"/>
    <s v="North America"/>
    <b v="1"/>
    <x v="0"/>
    <n v="1.0892689900000001"/>
    <n v="75333.566872219497"/>
    <n v="82058.518299999996"/>
  </r>
  <r>
    <n v="45300"/>
    <d v="2023-02-01T00:00:00"/>
    <x v="7"/>
    <x v="2"/>
    <n v="278"/>
    <x v="0"/>
    <x v="7"/>
    <x v="0"/>
    <x v="6"/>
    <n v="119086.38770000001"/>
    <x v="6"/>
    <s v="S"/>
    <n v="5"/>
    <n v="300000"/>
    <s v="Southeast"/>
    <x v="0"/>
    <s v="North America"/>
    <b v="1"/>
    <x v="0"/>
    <n v="1.0892689900000001"/>
    <n v="109326.8869244134"/>
    <n v="119086.38769999999"/>
  </r>
  <r>
    <n v="45331"/>
    <d v="2023-02-01T00:00:00"/>
    <x v="7"/>
    <x v="2"/>
    <n v="612"/>
    <x v="0"/>
    <x v="7"/>
    <x v="0"/>
    <x v="6"/>
    <n v="26712.6914"/>
    <x v="6"/>
    <s v="S"/>
    <n v="5"/>
    <n v="300000"/>
    <s v="Southeast"/>
    <x v="0"/>
    <s v="North America"/>
    <b v="1"/>
    <x v="0"/>
    <n v="1.0892689900000001"/>
    <n v="24523.503051344549"/>
    <n v="26712.691399999996"/>
  </r>
  <r>
    <n v="45563"/>
    <d v="2023-03-01T00:00:00"/>
    <x v="8"/>
    <x v="2"/>
    <n v="369"/>
    <x v="0"/>
    <x v="7"/>
    <x v="0"/>
    <x v="6"/>
    <n v="5758.2628000000004"/>
    <x v="6"/>
    <s v="S"/>
    <n v="5"/>
    <n v="300000"/>
    <s v="Southeast"/>
    <x v="0"/>
    <s v="North America"/>
    <b v="1"/>
    <x v="0"/>
    <n v="1.0892689900000001"/>
    <n v="5286.3552096530348"/>
    <n v="5758.2628000000004"/>
  </r>
  <r>
    <n v="45802"/>
    <d v="2023-04-01T00:00:00"/>
    <x v="9"/>
    <x v="3"/>
    <n v="423"/>
    <x v="0"/>
    <x v="7"/>
    <x v="0"/>
    <x v="6"/>
    <n v="30007.6584"/>
    <x v="6"/>
    <s v="S"/>
    <n v="5"/>
    <n v="300000"/>
    <s v="Southeast"/>
    <x v="0"/>
    <s v="North America"/>
    <b v="1"/>
    <x v="0"/>
    <n v="1.0892689900000001"/>
    <n v="27548.43723220285"/>
    <n v="30007.658399999997"/>
  </r>
  <r>
    <n v="45805"/>
    <d v="2023-04-01T00:00:00"/>
    <x v="9"/>
    <x v="3"/>
    <n v="549"/>
    <x v="0"/>
    <x v="7"/>
    <x v="0"/>
    <x v="6"/>
    <n v="32666.04"/>
    <x v="6"/>
    <s v="S"/>
    <n v="5"/>
    <n v="300000"/>
    <s v="Southeast"/>
    <x v="0"/>
    <s v="North America"/>
    <b v="1"/>
    <x v="0"/>
    <n v="1.0892689900000001"/>
    <n v="29988.956171422811"/>
    <n v="32666.039999999997"/>
  </r>
  <r>
    <n v="46088"/>
    <d v="2023-05-01T00:00:00"/>
    <x v="11"/>
    <x v="3"/>
    <n v="422"/>
    <x v="0"/>
    <x v="7"/>
    <x v="0"/>
    <x v="6"/>
    <n v="29816.209900000002"/>
    <x v="6"/>
    <s v="S"/>
    <n v="5"/>
    <n v="300000"/>
    <s v="Southeast"/>
    <x v="0"/>
    <s v="North America"/>
    <b v="1"/>
    <x v="0"/>
    <n v="1.0892689900000001"/>
    <n v="27372.678533701761"/>
    <n v="29816.209900000002"/>
  </r>
  <r>
    <n v="46047"/>
    <d v="2023-05-01T00:00:00"/>
    <x v="11"/>
    <x v="3"/>
    <n v="99"/>
    <x v="0"/>
    <x v="7"/>
    <x v="0"/>
    <x v="6"/>
    <n v="61657.700199999999"/>
    <x v="6"/>
    <s v="S"/>
    <n v="5"/>
    <n v="300000"/>
    <s v="Southeast"/>
    <x v="0"/>
    <s v="North America"/>
    <b v="1"/>
    <x v="0"/>
    <n v="1.0892689900000001"/>
    <n v="56604.659423931633"/>
    <n v="61657.700199999999"/>
  </r>
  <r>
    <n v="46635"/>
    <d v="2023-07-01T00:00:00"/>
    <x v="2"/>
    <x v="1"/>
    <n v="628"/>
    <x v="0"/>
    <x v="7"/>
    <x v="0"/>
    <x v="6"/>
    <n v="3235.4630000000002"/>
    <x v="6"/>
    <s v="S"/>
    <n v="5"/>
    <n v="300000"/>
    <s v="Southeast"/>
    <x v="0"/>
    <s v="North America"/>
    <b v="1"/>
    <x v="0"/>
    <n v="1.0892689900000001"/>
    <n v="2970.306719187884"/>
    <n v="3235.4630000000002"/>
  </r>
  <r>
    <n v="47058"/>
    <d v="2023-08-01T00:00:00"/>
    <x v="5"/>
    <x v="1"/>
    <n v="495"/>
    <x v="0"/>
    <x v="7"/>
    <x v="0"/>
    <x v="6"/>
    <n v="2954.2438000000002"/>
    <x v="6"/>
    <s v="S"/>
    <n v="5"/>
    <n v="300000"/>
    <s v="Southeast"/>
    <x v="0"/>
    <s v="North America"/>
    <b v="1"/>
    <x v="0"/>
    <n v="1.0892689900000001"/>
    <n v="2712.1343094509648"/>
    <n v="2954.2438000000002"/>
  </r>
  <r>
    <n v="46962"/>
    <d v="2023-08-01T00:00:00"/>
    <x v="5"/>
    <x v="1"/>
    <n v="99"/>
    <x v="0"/>
    <x v="7"/>
    <x v="0"/>
    <x v="6"/>
    <n v="3296.0428000000002"/>
    <x v="6"/>
    <s v="S"/>
    <n v="5"/>
    <n v="300000"/>
    <s v="Southeast"/>
    <x v="0"/>
    <s v="North America"/>
    <b v="1"/>
    <x v="0"/>
    <n v="1.0892689900000001"/>
    <n v="3025.9218156940278"/>
    <n v="3296.0428000000002"/>
  </r>
  <r>
    <n v="46933"/>
    <d v="2023-08-01T00:00:00"/>
    <x v="5"/>
    <x v="1"/>
    <n v="206"/>
    <x v="0"/>
    <x v="7"/>
    <x v="0"/>
    <x v="6"/>
    <n v="64184.37"/>
    <x v="6"/>
    <s v="S"/>
    <n v="5"/>
    <n v="300000"/>
    <s v="Southeast"/>
    <x v="0"/>
    <s v="North America"/>
    <b v="1"/>
    <x v="0"/>
    <n v="1.0892689900000001"/>
    <n v="58924.260755830379"/>
    <n v="64184.37"/>
  </r>
  <r>
    <n v="47725"/>
    <d v="2023-10-01T00:00:00"/>
    <x v="4"/>
    <x v="0"/>
    <n v="81"/>
    <x v="0"/>
    <x v="7"/>
    <x v="0"/>
    <x v="6"/>
    <n v="58007.222800000003"/>
    <x v="6"/>
    <s v="S"/>
    <n v="5"/>
    <n v="300000"/>
    <s v="Southeast"/>
    <x v="0"/>
    <s v="North America"/>
    <b v="1"/>
    <x v="0"/>
    <n v="1.0892689900000001"/>
    <n v="53253.350028811517"/>
    <n v="58007.222799999996"/>
  </r>
  <r>
    <n v="47728"/>
    <d v="2023-10-01T00:00:00"/>
    <x v="4"/>
    <x v="0"/>
    <n v="603"/>
    <x v="0"/>
    <x v="7"/>
    <x v="0"/>
    <x v="6"/>
    <n v="1735.6511"/>
    <x v="6"/>
    <s v="S"/>
    <n v="5"/>
    <n v="300000"/>
    <s v="Southeast"/>
    <x v="0"/>
    <s v="North America"/>
    <b v="1"/>
    <x v="0"/>
    <n v="1.0892689900000001"/>
    <n v="1593.409080708338"/>
    <n v="1735.6511"/>
  </r>
  <r>
    <n v="47703"/>
    <d v="2023-10-01T00:00:00"/>
    <x v="4"/>
    <x v="0"/>
    <n v="404"/>
    <x v="0"/>
    <x v="7"/>
    <x v="0"/>
    <x v="6"/>
    <n v="8142.6049000000003"/>
    <x v="6"/>
    <s v="S"/>
    <n v="5"/>
    <n v="300000"/>
    <s v="Southeast"/>
    <x v="0"/>
    <s v="North America"/>
    <b v="1"/>
    <x v="0"/>
    <n v="1.0892689900000001"/>
    <n v="7475.2930403352429"/>
    <n v="8142.6049000000003"/>
  </r>
  <r>
    <n v="47660"/>
    <d v="2023-10-01T00:00:00"/>
    <x v="4"/>
    <x v="0"/>
    <n v="117"/>
    <x v="0"/>
    <x v="7"/>
    <x v="0"/>
    <x v="6"/>
    <n v="622.94680000000005"/>
    <x v="6"/>
    <s v="S"/>
    <n v="5"/>
    <n v="300000"/>
    <s v="Southeast"/>
    <x v="0"/>
    <s v="North America"/>
    <b v="1"/>
    <x v="0"/>
    <n v="1.0892689900000001"/>
    <n v="571.89436743260262"/>
    <n v="622.94680000000005"/>
  </r>
  <r>
    <n v="47693"/>
    <d v="2023-10-01T00:00:00"/>
    <x v="4"/>
    <x v="0"/>
    <n v="676"/>
    <x v="0"/>
    <x v="7"/>
    <x v="0"/>
    <x v="6"/>
    <n v="43850.3989"/>
    <x v="6"/>
    <s v="S"/>
    <n v="5"/>
    <n v="300000"/>
    <s v="Southeast"/>
    <x v="0"/>
    <s v="North America"/>
    <b v="1"/>
    <x v="0"/>
    <n v="1.0892689900000001"/>
    <n v="40256.721987467943"/>
    <n v="43850.3989"/>
  </r>
  <r>
    <n v="48015"/>
    <d v="2023-11-01T00:00:00"/>
    <x v="0"/>
    <x v="0"/>
    <n v="513"/>
    <x v="0"/>
    <x v="7"/>
    <x v="0"/>
    <x v="6"/>
    <n v="3939.0527999999999"/>
    <x v="6"/>
    <s v="S"/>
    <n v="5"/>
    <n v="300000"/>
    <s v="Southeast"/>
    <x v="0"/>
    <s v="North America"/>
    <b v="1"/>
    <x v="0"/>
    <n v="1.0892689900000001"/>
    <n v="3616.2351413308838"/>
    <n v="3939.0527999999995"/>
  </r>
  <r>
    <n v="48051"/>
    <d v="2023-11-01T00:00:00"/>
    <x v="0"/>
    <x v="0"/>
    <n v="476"/>
    <x v="0"/>
    <x v="7"/>
    <x v="0"/>
    <x v="6"/>
    <n v="56835.010300000002"/>
    <x v="6"/>
    <s v="S"/>
    <n v="5"/>
    <n v="300000"/>
    <s v="Southeast"/>
    <x v="0"/>
    <s v="North America"/>
    <b v="1"/>
    <x v="0"/>
    <n v="1.0892689900000001"/>
    <n v="52177.203998068457"/>
    <n v="56835.010299999994"/>
  </r>
  <r>
    <n v="47965"/>
    <d v="2023-11-01T00:00:00"/>
    <x v="0"/>
    <x v="0"/>
    <n v="206"/>
    <x v="0"/>
    <x v="7"/>
    <x v="0"/>
    <x v="6"/>
    <n v="65913.540200000003"/>
    <x v="6"/>
    <s v="S"/>
    <n v="5"/>
    <n v="300000"/>
    <s v="Southeast"/>
    <x v="0"/>
    <s v="North America"/>
    <b v="1"/>
    <x v="0"/>
    <n v="1.0892689900000001"/>
    <n v="60511.72006650074"/>
    <n v="65913.540200000003"/>
  </r>
  <r>
    <n v="48018"/>
    <d v="2023-11-01T00:00:00"/>
    <x v="0"/>
    <x v="0"/>
    <n v="512"/>
    <x v="0"/>
    <x v="7"/>
    <x v="0"/>
    <x v="6"/>
    <n v="59314.425600000002"/>
    <x v="6"/>
    <s v="S"/>
    <n v="5"/>
    <n v="300000"/>
    <s v="Southeast"/>
    <x v="0"/>
    <s v="North America"/>
    <b v="1"/>
    <x v="0"/>
    <n v="1.0892689900000001"/>
    <n v="54453.423483578648"/>
    <n v="59314.425600000002"/>
  </r>
  <r>
    <n v="48061"/>
    <d v="2023-11-01T00:00:00"/>
    <x v="0"/>
    <x v="0"/>
    <n v="224"/>
    <x v="0"/>
    <x v="7"/>
    <x v="0"/>
    <x v="6"/>
    <n v="1245.8936000000001"/>
    <x v="6"/>
    <s v="S"/>
    <n v="5"/>
    <n v="300000"/>
    <s v="Southeast"/>
    <x v="0"/>
    <s v="North America"/>
    <b v="1"/>
    <x v="0"/>
    <n v="1.0892689900000001"/>
    <n v="1143.788734865205"/>
    <n v="1245.8935999999999"/>
  </r>
  <r>
    <n v="47993"/>
    <d v="2023-11-01T00:00:00"/>
    <x v="0"/>
    <x v="0"/>
    <n v="207"/>
    <x v="0"/>
    <x v="7"/>
    <x v="0"/>
    <x v="6"/>
    <n v="12052.2912"/>
    <x v="6"/>
    <s v="S"/>
    <n v="5"/>
    <n v="300000"/>
    <s v="Southeast"/>
    <x v="0"/>
    <s v="North America"/>
    <b v="1"/>
    <x v="0"/>
    <n v="1.0892689900000001"/>
    <n v="11064.568357903951"/>
    <n v="12052.291199999996"/>
  </r>
  <r>
    <n v="48395"/>
    <d v="2023-12-01T00:00:00"/>
    <x v="1"/>
    <x v="0"/>
    <n v="585"/>
    <x v="0"/>
    <x v="7"/>
    <x v="0"/>
    <x v="6"/>
    <n v="43214.951099999998"/>
    <x v="6"/>
    <s v="S"/>
    <n v="5"/>
    <n v="300000"/>
    <s v="Southeast"/>
    <x v="0"/>
    <s v="North America"/>
    <b v="1"/>
    <x v="0"/>
    <n v="1.0892689900000001"/>
    <n v="39673.351115962643"/>
    <n v="43214.951100000006"/>
  </r>
  <r>
    <n v="48393"/>
    <d v="2023-12-01T00:00:00"/>
    <x v="1"/>
    <x v="0"/>
    <n v="170"/>
    <x v="0"/>
    <x v="7"/>
    <x v="0"/>
    <x v="6"/>
    <n v="130243.67049999999"/>
    <x v="6"/>
    <s v="S"/>
    <n v="5"/>
    <n v="300000"/>
    <s v="Southeast"/>
    <x v="0"/>
    <s v="North America"/>
    <b v="1"/>
    <x v="0"/>
    <n v="1.0892689900000001"/>
    <n v="119569.795611275"/>
    <n v="130243.67049999996"/>
  </r>
  <r>
    <n v="48343"/>
    <d v="2023-12-01T00:00:00"/>
    <x v="1"/>
    <x v="0"/>
    <n v="651"/>
    <x v="0"/>
    <x v="7"/>
    <x v="0"/>
    <x v="6"/>
    <n v="1077.9114"/>
    <x v="6"/>
    <s v="S"/>
    <n v="5"/>
    <n v="300000"/>
    <s v="Southeast"/>
    <x v="0"/>
    <s v="North America"/>
    <b v="1"/>
    <x v="0"/>
    <n v="1.0892689900000001"/>
    <n v="989.573199912723"/>
    <n v="1077.9114"/>
  </r>
  <r>
    <n v="48365"/>
    <d v="2023-12-01T00:00:00"/>
    <x v="1"/>
    <x v="0"/>
    <n v="368"/>
    <x v="0"/>
    <x v="7"/>
    <x v="0"/>
    <x v="6"/>
    <n v="13340.9537"/>
    <x v="6"/>
    <s v="S"/>
    <n v="5"/>
    <n v="300000"/>
    <s v="Southeast"/>
    <x v="0"/>
    <s v="North America"/>
    <b v="1"/>
    <x v="0"/>
    <n v="1.0892689900000001"/>
    <n v="12247.62094806353"/>
    <n v="13340.953700000005"/>
  </r>
  <r>
    <n v="45057"/>
    <d v="2023-01-01T00:00:00"/>
    <x v="6"/>
    <x v="2"/>
    <n v="679"/>
    <x v="0"/>
    <x v="8"/>
    <x v="0"/>
    <x v="2"/>
    <n v="29479.026600000001"/>
    <x v="2"/>
    <s v="S"/>
    <n v="6"/>
    <n v="250000"/>
    <s v="Canada"/>
    <x v="2"/>
    <s v="North America"/>
    <b v="1"/>
    <x v="2"/>
    <n v="1.4904571499999999"/>
    <n v="19778.51332391542"/>
    <n v="29479.026600000001"/>
  </r>
  <r>
    <n v="45280"/>
    <d v="2023-02-01T00:00:00"/>
    <x v="7"/>
    <x v="2"/>
    <n v="102"/>
    <x v="0"/>
    <x v="8"/>
    <x v="0"/>
    <x v="2"/>
    <n v="16927.644100000001"/>
    <x v="2"/>
    <s v="S"/>
    <n v="6"/>
    <n v="250000"/>
    <s v="Canada"/>
    <x v="2"/>
    <s v="North America"/>
    <b v="1"/>
    <x v="2"/>
    <n v="1.4904571499999999"/>
    <n v="11357.350394139139"/>
    <n v="16927.644099999998"/>
  </r>
  <r>
    <n v="45268"/>
    <d v="2023-02-01T00:00:00"/>
    <x v="7"/>
    <x v="2"/>
    <n v="318"/>
    <x v="0"/>
    <x v="8"/>
    <x v="0"/>
    <x v="2"/>
    <n v="1112.405"/>
    <x v="2"/>
    <s v="S"/>
    <n v="6"/>
    <n v="250000"/>
    <s v="Canada"/>
    <x v="2"/>
    <s v="North America"/>
    <b v="1"/>
    <x v="2"/>
    <n v="1.4904571499999999"/>
    <n v="746.35154724173049"/>
    <n v="1112.405"/>
  </r>
  <r>
    <n v="45553"/>
    <d v="2023-03-01T00:00:00"/>
    <x v="8"/>
    <x v="2"/>
    <n v="588"/>
    <x v="0"/>
    <x v="8"/>
    <x v="0"/>
    <x v="2"/>
    <n v="91806.136199999994"/>
    <x v="2"/>
    <s v="S"/>
    <n v="6"/>
    <n v="250000"/>
    <s v="Canada"/>
    <x v="2"/>
    <s v="North America"/>
    <b v="1"/>
    <x v="2"/>
    <n v="1.4904571499999999"/>
    <n v="61595.958126001809"/>
    <n v="91806.136199999994"/>
  </r>
  <r>
    <n v="45800"/>
    <d v="2023-04-01T00:00:00"/>
    <x v="9"/>
    <x v="3"/>
    <n v="480"/>
    <x v="0"/>
    <x v="8"/>
    <x v="0"/>
    <x v="2"/>
    <n v="13084.297500000001"/>
    <x v="2"/>
    <s v="S"/>
    <n v="6"/>
    <n v="250000"/>
    <s v="Canada"/>
    <x v="2"/>
    <s v="North America"/>
    <b v="1"/>
    <x v="2"/>
    <n v="1.4904571499999999"/>
    <n v="8778.7143025212099"/>
    <n v="13084.297499999999"/>
  </r>
  <r>
    <n v="46063"/>
    <d v="2023-05-01T00:00:00"/>
    <x v="11"/>
    <x v="3"/>
    <n v="534"/>
    <x v="0"/>
    <x v="8"/>
    <x v="0"/>
    <x v="2"/>
    <n v="1159.9767999999999"/>
    <x v="2"/>
    <s v="S"/>
    <n v="6"/>
    <n v="250000"/>
    <s v="Canada"/>
    <x v="2"/>
    <s v="North America"/>
    <b v="1"/>
    <x v="2"/>
    <n v="1.4904571499999999"/>
    <n v="778.26913708991901"/>
    <n v="1159.9767999999999"/>
  </r>
  <r>
    <n v="46029"/>
    <d v="2023-05-01T00:00:00"/>
    <x v="11"/>
    <x v="3"/>
    <n v="210"/>
    <x v="0"/>
    <x v="8"/>
    <x v="0"/>
    <x v="2"/>
    <n v="3994.1397999999999"/>
    <x v="2"/>
    <s v="S"/>
    <n v="6"/>
    <n v="250000"/>
    <s v="Canada"/>
    <x v="2"/>
    <s v="North America"/>
    <b v="1"/>
    <x v="2"/>
    <n v="1.4904571499999999"/>
    <n v="2679.8085406212449"/>
    <n v="3994.1397999999995"/>
  </r>
  <r>
    <n v="46023"/>
    <d v="2023-05-01T00:00:00"/>
    <x v="11"/>
    <x v="3"/>
    <n v="390"/>
    <x v="0"/>
    <x v="8"/>
    <x v="0"/>
    <x v="2"/>
    <n v="8055.4261999999999"/>
    <x v="2"/>
    <s v="S"/>
    <n v="6"/>
    <n v="250000"/>
    <s v="Canada"/>
    <x v="2"/>
    <s v="North America"/>
    <b v="1"/>
    <x v="2"/>
    <n v="1.4904571499999999"/>
    <n v="5404.6680912631409"/>
    <n v="8055.4262000000008"/>
  </r>
  <r>
    <n v="46031"/>
    <d v="2023-05-01T00:00:00"/>
    <x v="11"/>
    <x v="3"/>
    <n v="318"/>
    <x v="0"/>
    <x v="8"/>
    <x v="0"/>
    <x v="2"/>
    <n v="2881.3959"/>
    <x v="2"/>
    <s v="S"/>
    <n v="6"/>
    <n v="250000"/>
    <s v="Canada"/>
    <x v="2"/>
    <s v="North America"/>
    <b v="1"/>
    <x v="2"/>
    <n v="1.4904571499999999"/>
    <n v="1933.229613477986"/>
    <n v="2881.3959000000004"/>
  </r>
  <r>
    <n v="46038"/>
    <d v="2023-05-01T00:00:00"/>
    <x v="11"/>
    <x v="3"/>
    <n v="102"/>
    <x v="0"/>
    <x v="8"/>
    <x v="0"/>
    <x v="2"/>
    <n v="28842.634099999999"/>
    <x v="2"/>
    <s v="S"/>
    <n v="6"/>
    <n v="250000"/>
    <s v="Canada"/>
    <x v="2"/>
    <s v="North America"/>
    <b v="1"/>
    <x v="2"/>
    <n v="1.4904571499999999"/>
    <n v="19351.535265539169"/>
    <n v="28842.634099999999"/>
  </r>
  <r>
    <n v="46064"/>
    <d v="2023-05-01T00:00:00"/>
    <x v="11"/>
    <x v="3"/>
    <n v="336"/>
    <x v="0"/>
    <x v="8"/>
    <x v="0"/>
    <x v="2"/>
    <n v="29350.690699999999"/>
    <x v="2"/>
    <s v="S"/>
    <n v="6"/>
    <n v="250000"/>
    <s v="Canada"/>
    <x v="2"/>
    <s v="North America"/>
    <b v="1"/>
    <x v="2"/>
    <n v="1.4904571499999999"/>
    <n v="19692.408265477479"/>
    <n v="29350.690700000006"/>
  </r>
  <r>
    <n v="46352"/>
    <d v="2023-06-01T00:00:00"/>
    <x v="10"/>
    <x v="3"/>
    <n v="498"/>
    <x v="0"/>
    <x v="8"/>
    <x v="0"/>
    <x v="2"/>
    <n v="12243.2533"/>
    <x v="2"/>
    <s v="S"/>
    <n v="6"/>
    <n v="250000"/>
    <s v="Canada"/>
    <x v="2"/>
    <s v="North America"/>
    <b v="1"/>
    <x v="2"/>
    <n v="1.4904571499999999"/>
    <n v="8214.4282376719129"/>
    <n v="12243.2533"/>
  </r>
  <r>
    <n v="46331"/>
    <d v="2023-06-01T00:00:00"/>
    <x v="10"/>
    <x v="3"/>
    <n v="631"/>
    <x v="0"/>
    <x v="8"/>
    <x v="0"/>
    <x v="2"/>
    <n v="7502.3859000000002"/>
    <x v="2"/>
    <s v="S"/>
    <n v="6"/>
    <n v="250000"/>
    <s v="Canada"/>
    <x v="2"/>
    <s v="North America"/>
    <b v="1"/>
    <x v="2"/>
    <n v="1.4904571499999999"/>
    <n v="5033.6139485794683"/>
    <n v="7502.3859000000002"/>
  </r>
  <r>
    <n v="47015"/>
    <d v="2023-08-01T00:00:00"/>
    <x v="5"/>
    <x v="1"/>
    <n v="444"/>
    <x v="0"/>
    <x v="8"/>
    <x v="0"/>
    <x v="2"/>
    <n v="25822.9038"/>
    <x v="2"/>
    <s v="S"/>
    <n v="6"/>
    <n v="250000"/>
    <s v="Canada"/>
    <x v="2"/>
    <s v="North America"/>
    <b v="1"/>
    <x v="2"/>
    <n v="1.4904571499999999"/>
    <n v="17325.492249139799"/>
    <n v="25822.903799999993"/>
  </r>
  <r>
    <n v="47014"/>
    <d v="2023-08-01T00:00:00"/>
    <x v="5"/>
    <x v="1"/>
    <n v="354"/>
    <x v="0"/>
    <x v="8"/>
    <x v="0"/>
    <x v="2"/>
    <n v="464.71230000000003"/>
    <x v="2"/>
    <s v="S"/>
    <n v="6"/>
    <n v="250000"/>
    <s v="Canada"/>
    <x v="2"/>
    <s v="North America"/>
    <b v="1"/>
    <x v="2"/>
    <n v="1.4904571499999999"/>
    <n v="311.79178817720458"/>
    <n v="464.71230000000003"/>
  </r>
  <r>
    <n v="46936"/>
    <d v="2023-08-01T00:00:00"/>
    <x v="5"/>
    <x v="1"/>
    <n v="210"/>
    <x v="0"/>
    <x v="8"/>
    <x v="0"/>
    <x v="2"/>
    <n v="9274.3958999999995"/>
    <x v="2"/>
    <s v="S"/>
    <n v="6"/>
    <n v="250000"/>
    <s v="Canada"/>
    <x v="2"/>
    <s v="North America"/>
    <b v="1"/>
    <x v="2"/>
    <n v="1.4904571499999999"/>
    <n v="6222.5176349417361"/>
    <n v="9274.3958999999995"/>
  </r>
  <r>
    <n v="47037"/>
    <d v="2023-08-01T00:00:00"/>
    <x v="5"/>
    <x v="1"/>
    <n v="84"/>
    <x v="0"/>
    <x v="8"/>
    <x v="0"/>
    <x v="2"/>
    <n v="68991.328299999994"/>
    <x v="2"/>
    <s v="S"/>
    <n v="6"/>
    <n v="250000"/>
    <s v="Canada"/>
    <x v="2"/>
    <s v="North America"/>
    <b v="1"/>
    <x v="2"/>
    <n v="1.4904571499999999"/>
    <n v="46288.702966066478"/>
    <n v="68991.328299999979"/>
  </r>
  <r>
    <n v="47381"/>
    <d v="2023-09-01T00:00:00"/>
    <x v="3"/>
    <x v="1"/>
    <n v="30"/>
    <x v="0"/>
    <x v="8"/>
    <x v="0"/>
    <x v="2"/>
    <n v="821.37969999999996"/>
    <x v="2"/>
    <s v="S"/>
    <n v="6"/>
    <n v="250000"/>
    <s v="Canada"/>
    <x v="2"/>
    <s v="North America"/>
    <b v="1"/>
    <x v="2"/>
    <n v="1.4904571499999999"/>
    <n v="551.09246179938816"/>
    <n v="821.37969999999984"/>
  </r>
  <r>
    <n v="47357"/>
    <d v="2023-09-01T00:00:00"/>
    <x v="3"/>
    <x v="1"/>
    <n v="613"/>
    <x v="0"/>
    <x v="8"/>
    <x v="0"/>
    <x v="2"/>
    <n v="10602.2999"/>
    <x v="2"/>
    <s v="S"/>
    <n v="6"/>
    <n v="250000"/>
    <s v="Canada"/>
    <x v="2"/>
    <s v="North America"/>
    <b v="1"/>
    <x v="2"/>
    <n v="1.4904571499999999"/>
    <n v="7113.4550228431599"/>
    <n v="10602.2999"/>
  </r>
  <r>
    <n v="48033"/>
    <d v="2023-11-01T00:00:00"/>
    <x v="0"/>
    <x v="0"/>
    <n v="426"/>
    <x v="0"/>
    <x v="8"/>
    <x v="0"/>
    <x v="2"/>
    <n v="63325.861199999999"/>
    <x v="2"/>
    <s v="S"/>
    <n v="6"/>
    <n v="250000"/>
    <s v="Canada"/>
    <x v="2"/>
    <s v="North America"/>
    <b v="1"/>
    <x v="2"/>
    <n v="1.4904571499999999"/>
    <n v="42487.542295328647"/>
    <n v="63325.861199999992"/>
  </r>
  <r>
    <n v="47961"/>
    <d v="2023-11-01T00:00:00"/>
    <x v="0"/>
    <x v="0"/>
    <n v="390"/>
    <x v="0"/>
    <x v="8"/>
    <x v="0"/>
    <x v="2"/>
    <n v="859.24"/>
    <x v="2"/>
    <s v="S"/>
    <n v="6"/>
    <n v="250000"/>
    <s v="Canada"/>
    <x v="2"/>
    <s v="North America"/>
    <b v="1"/>
    <x v="2"/>
    <n v="1.4904571499999999"/>
    <n v="576.49426553457113"/>
    <n v="859.24"/>
  </r>
  <r>
    <n v="48038"/>
    <d v="2023-11-01T00:00:00"/>
    <x v="0"/>
    <x v="0"/>
    <n v="444"/>
    <x v="0"/>
    <x v="8"/>
    <x v="0"/>
    <x v="2"/>
    <n v="10823.5075"/>
    <x v="2"/>
    <s v="S"/>
    <n v="6"/>
    <n v="250000"/>
    <s v="Canada"/>
    <x v="2"/>
    <s v="North America"/>
    <b v="1"/>
    <x v="2"/>
    <n v="1.4904571499999999"/>
    <n v="7261.8709635496734"/>
    <n v="10823.5075"/>
  </r>
  <r>
    <n v="48059"/>
    <d v="2023-11-01T00:00:00"/>
    <x v="0"/>
    <x v="0"/>
    <n v="84"/>
    <x v="0"/>
    <x v="8"/>
    <x v="0"/>
    <x v="2"/>
    <n v="58327.442799999997"/>
    <x v="2"/>
    <s v="S"/>
    <n v="6"/>
    <n v="250000"/>
    <s v="Canada"/>
    <x v="2"/>
    <s v="North America"/>
    <b v="1"/>
    <x v="2"/>
    <n v="1.4904571499999999"/>
    <n v="39133.928003230423"/>
    <n v="58327.442800000004"/>
  </r>
  <r>
    <n v="48022"/>
    <d v="2023-11-01T00:00:00"/>
    <x v="0"/>
    <x v="0"/>
    <n v="570"/>
    <x v="0"/>
    <x v="8"/>
    <x v="0"/>
    <x v="2"/>
    <n v="5454.7239"/>
    <x v="2"/>
    <s v="S"/>
    <n v="6"/>
    <n v="250000"/>
    <s v="Canada"/>
    <x v="2"/>
    <s v="North America"/>
    <b v="1"/>
    <x v="2"/>
    <n v="1.4904571499999999"/>
    <n v="3659.7656631725381"/>
    <n v="5454.7239000000009"/>
  </r>
  <r>
    <n v="48331"/>
    <d v="2023-12-01T00:00:00"/>
    <x v="1"/>
    <x v="0"/>
    <n v="300"/>
    <x v="0"/>
    <x v="8"/>
    <x v="0"/>
    <x v="2"/>
    <n v="4664.4453999999996"/>
    <x v="2"/>
    <s v="S"/>
    <n v="6"/>
    <n v="250000"/>
    <s v="Canada"/>
    <x v="2"/>
    <s v="North America"/>
    <b v="1"/>
    <x v="2"/>
    <n v="1.4904571499999999"/>
    <n v="3129.5400877509292"/>
    <n v="4664.4453999999996"/>
  </r>
  <r>
    <n v="48301"/>
    <d v="2023-12-01T00:00:00"/>
    <x v="1"/>
    <x v="0"/>
    <n v="631"/>
    <x v="0"/>
    <x v="8"/>
    <x v="0"/>
    <x v="2"/>
    <n v="53.861600000000003"/>
    <x v="2"/>
    <s v="S"/>
    <n v="6"/>
    <n v="250000"/>
    <s v="Canada"/>
    <x v="2"/>
    <s v="North America"/>
    <b v="1"/>
    <x v="2"/>
    <n v="1.4904571499999999"/>
    <n v="36.137637368508052"/>
    <n v="53.86160000000001"/>
  </r>
  <r>
    <n v="45072"/>
    <d v="2023-01-01T00:00:00"/>
    <x v="6"/>
    <x v="2"/>
    <n v="292"/>
    <x v="0"/>
    <x v="9"/>
    <x v="0"/>
    <x v="4"/>
    <n v="2781.0126"/>
    <x v="4"/>
    <s v="S"/>
    <n v="3"/>
    <n v="250000"/>
    <s v="Southwest"/>
    <x v="0"/>
    <s v="North America"/>
    <b v="0"/>
    <x v="0"/>
    <n v="1.0892689900000001"/>
    <n v="2553.0999464145211"/>
    <n v="2781.0126"/>
  </r>
  <r>
    <n v="45519"/>
    <d v="2023-03-01T00:00:00"/>
    <x v="8"/>
    <x v="2"/>
    <n v="562"/>
    <x v="0"/>
    <x v="9"/>
    <x v="0"/>
    <x v="5"/>
    <n v="5390.174"/>
    <x v="5"/>
    <s v="S"/>
    <n v="3"/>
    <n v="250000"/>
    <s v="Central"/>
    <x v="0"/>
    <s v="North America"/>
    <b v="1"/>
    <x v="0"/>
    <n v="1.0892689900000001"/>
    <n v="4948.4324344898496"/>
    <n v="5390.174"/>
  </r>
  <r>
    <n v="45547"/>
    <d v="2023-03-01T00:00:00"/>
    <x v="8"/>
    <x v="2"/>
    <n v="453"/>
    <x v="0"/>
    <x v="9"/>
    <x v="0"/>
    <x v="5"/>
    <n v="54049.534699999997"/>
    <x v="5"/>
    <s v="S"/>
    <n v="3"/>
    <n v="250000"/>
    <s v="Central"/>
    <x v="0"/>
    <s v="North America"/>
    <b v="1"/>
    <x v="0"/>
    <n v="1.0892689900000001"/>
    <n v="49620.006808419283"/>
    <n v="54049.534700000004"/>
  </r>
  <r>
    <n v="45520"/>
    <d v="2023-03-01T00:00:00"/>
    <x v="8"/>
    <x v="2"/>
    <n v="57"/>
    <x v="0"/>
    <x v="9"/>
    <x v="0"/>
    <x v="5"/>
    <n v="41923.523800000003"/>
    <x v="5"/>
    <s v="S"/>
    <n v="3"/>
    <n v="250000"/>
    <s v="Central"/>
    <x v="0"/>
    <s v="North America"/>
    <b v="1"/>
    <x v="0"/>
    <n v="1.0892689900000001"/>
    <n v="38487.760309783538"/>
    <n v="41923.523800000003"/>
  </r>
  <r>
    <n v="45516"/>
    <d v="2023-03-01T00:00:00"/>
    <x v="8"/>
    <x v="2"/>
    <n v="647"/>
    <x v="0"/>
    <x v="9"/>
    <x v="0"/>
    <x v="4"/>
    <n v="25406.444899999999"/>
    <x v="4"/>
    <s v="S"/>
    <n v="3"/>
    <n v="250000"/>
    <s v="Southwest"/>
    <x v="0"/>
    <s v="North America"/>
    <b v="0"/>
    <x v="0"/>
    <n v="1.0892689900000001"/>
    <n v="23324.307524810742"/>
    <n v="25406.444899999999"/>
  </r>
  <r>
    <n v="46066"/>
    <d v="2023-05-01T00:00:00"/>
    <x v="11"/>
    <x v="3"/>
    <n v="346"/>
    <x v="0"/>
    <x v="9"/>
    <x v="0"/>
    <x v="5"/>
    <n v="133271.87580000001"/>
    <x v="5"/>
    <s v="S"/>
    <n v="3"/>
    <n v="250000"/>
    <s v="Central"/>
    <x v="0"/>
    <s v="North America"/>
    <b v="1"/>
    <x v="0"/>
    <n v="1.0892689900000001"/>
    <n v="122349.8300451939"/>
    <n v="133271.87580000004"/>
  </r>
  <r>
    <n v="46049"/>
    <d v="2023-05-01T00:00:00"/>
    <x v="11"/>
    <x v="3"/>
    <n v="328"/>
    <x v="0"/>
    <x v="9"/>
    <x v="0"/>
    <x v="4"/>
    <n v="73975.892200000002"/>
    <x v="4"/>
    <s v="S"/>
    <n v="3"/>
    <n v="250000"/>
    <s v="Southwest"/>
    <x v="0"/>
    <s v="North America"/>
    <b v="0"/>
    <x v="0"/>
    <n v="1.0892689900000001"/>
    <n v="67913.33718221428"/>
    <n v="73975.892200000002"/>
  </r>
  <r>
    <n v="46083"/>
    <d v="2023-05-01T00:00:00"/>
    <x v="11"/>
    <x v="3"/>
    <n v="256"/>
    <x v="0"/>
    <x v="9"/>
    <x v="0"/>
    <x v="4"/>
    <n v="16382.3701"/>
    <x v="4"/>
    <s v="S"/>
    <n v="3"/>
    <n v="250000"/>
    <s v="Southwest"/>
    <x v="0"/>
    <s v="North America"/>
    <b v="0"/>
    <x v="0"/>
    <n v="1.0892689900000001"/>
    <n v="15039.783791146019"/>
    <n v="16382.370099999996"/>
  </r>
  <r>
    <n v="46353"/>
    <d v="2023-06-01T00:00:00"/>
    <x v="10"/>
    <x v="3"/>
    <n v="453"/>
    <x v="0"/>
    <x v="9"/>
    <x v="0"/>
    <x v="5"/>
    <n v="12291.527899999999"/>
    <x v="5"/>
    <s v="S"/>
    <n v="3"/>
    <n v="250000"/>
    <s v="Central"/>
    <x v="0"/>
    <s v="North America"/>
    <b v="1"/>
    <x v="0"/>
    <n v="1.0892689900000001"/>
    <n v="11284.19886441456"/>
    <n v="12291.527899999995"/>
  </r>
  <r>
    <n v="46378"/>
    <d v="2023-06-01T00:00:00"/>
    <x v="10"/>
    <x v="3"/>
    <n v="238"/>
    <x v="0"/>
    <x v="9"/>
    <x v="0"/>
    <x v="5"/>
    <n v="2224.8101000000001"/>
    <x v="5"/>
    <s v="S"/>
    <n v="3"/>
    <n v="250000"/>
    <s v="Central"/>
    <x v="0"/>
    <s v="North America"/>
    <b v="1"/>
    <x v="0"/>
    <n v="1.0892689900000001"/>
    <n v="2042.479975492555"/>
    <n v="2224.8101000000001"/>
  </r>
  <r>
    <n v="46338"/>
    <d v="2023-06-01T00:00:00"/>
    <x v="10"/>
    <x v="3"/>
    <n v="417"/>
    <x v="0"/>
    <x v="9"/>
    <x v="0"/>
    <x v="4"/>
    <n v="25253.869900000002"/>
    <x v="4"/>
    <s v="S"/>
    <n v="3"/>
    <n v="250000"/>
    <s v="Southwest"/>
    <x v="0"/>
    <s v="North America"/>
    <b v="0"/>
    <x v="0"/>
    <n v="1.0892689900000001"/>
    <n v="23184.236521779621"/>
    <n v="25253.869900000005"/>
  </r>
  <r>
    <n v="46341"/>
    <d v="2023-06-01T00:00:00"/>
    <x v="10"/>
    <x v="3"/>
    <n v="93"/>
    <x v="0"/>
    <x v="9"/>
    <x v="0"/>
    <x v="4"/>
    <n v="34059.797400000003"/>
    <x v="4"/>
    <s v="S"/>
    <n v="3"/>
    <n v="250000"/>
    <s v="Southwest"/>
    <x v="0"/>
    <s v="North America"/>
    <b v="0"/>
    <x v="0"/>
    <n v="1.0892689900000001"/>
    <n v="31268.49080684836"/>
    <n v="34059.797400000003"/>
  </r>
  <r>
    <n v="46377"/>
    <d v="2023-06-01T00:00:00"/>
    <x v="10"/>
    <x v="3"/>
    <n v="3"/>
    <x v="0"/>
    <x v="9"/>
    <x v="0"/>
    <x v="4"/>
    <n v="13034.7793"/>
    <x v="4"/>
    <s v="S"/>
    <n v="3"/>
    <n v="250000"/>
    <s v="Southwest"/>
    <x v="0"/>
    <s v="North America"/>
    <b v="0"/>
    <x v="0"/>
    <n v="1.0892689900000001"/>
    <n v="11966.53849477529"/>
    <n v="13034.779300000002"/>
  </r>
  <r>
    <n v="46335"/>
    <d v="2023-06-01T00:00:00"/>
    <x v="10"/>
    <x v="3"/>
    <n v="561"/>
    <x v="0"/>
    <x v="9"/>
    <x v="0"/>
    <x v="4"/>
    <n v="486.39249999999998"/>
    <x v="4"/>
    <s v="S"/>
    <n v="3"/>
    <n v="250000"/>
    <s v="Southwest"/>
    <x v="0"/>
    <s v="North America"/>
    <b v="0"/>
    <x v="0"/>
    <n v="1.0892689900000001"/>
    <n v="446.53111808498278"/>
    <n v="486.39249999999998"/>
  </r>
  <r>
    <n v="46642"/>
    <d v="2023-07-01T00:00:00"/>
    <x v="2"/>
    <x v="1"/>
    <n v="4"/>
    <x v="0"/>
    <x v="9"/>
    <x v="0"/>
    <x v="4"/>
    <n v="130825.50900000001"/>
    <x v="4"/>
    <s v="S"/>
    <n v="3"/>
    <n v="250000"/>
    <s v="Southwest"/>
    <x v="0"/>
    <s v="North America"/>
    <b v="0"/>
    <x v="0"/>
    <n v="1.0892689900000001"/>
    <n v="120103.95063206559"/>
    <n v="130825.50899999996"/>
  </r>
  <r>
    <n v="47045"/>
    <d v="2023-08-01T00:00:00"/>
    <x v="5"/>
    <x v="1"/>
    <n v="309"/>
    <x v="0"/>
    <x v="9"/>
    <x v="0"/>
    <x v="4"/>
    <n v="95717.954700000002"/>
    <x v="4"/>
    <s v="S"/>
    <n v="3"/>
    <n v="250000"/>
    <s v="Southwest"/>
    <x v="0"/>
    <s v="North America"/>
    <b v="0"/>
    <x v="0"/>
    <n v="1.0892689900000001"/>
    <n v="87873.569870009786"/>
    <n v="95717.954700000002"/>
  </r>
  <r>
    <n v="47027"/>
    <d v="2023-08-01T00:00:00"/>
    <x v="5"/>
    <x v="1"/>
    <n v="436"/>
    <x v="0"/>
    <x v="9"/>
    <x v="0"/>
    <x v="4"/>
    <n v="141111.7487"/>
    <x v="4"/>
    <s v="S"/>
    <n v="3"/>
    <n v="250000"/>
    <s v="Southwest"/>
    <x v="0"/>
    <s v="North America"/>
    <b v="0"/>
    <x v="0"/>
    <n v="1.0892689900000001"/>
    <n v="129547.2009168277"/>
    <n v="141111.7487"/>
  </r>
  <r>
    <n v="47029"/>
    <d v="2023-08-01T00:00:00"/>
    <x v="5"/>
    <x v="1"/>
    <n v="256"/>
    <x v="0"/>
    <x v="9"/>
    <x v="0"/>
    <x v="4"/>
    <n v="64.635300000000001"/>
    <x v="4"/>
    <s v="S"/>
    <n v="3"/>
    <n v="250000"/>
    <s v="Southwest"/>
    <x v="0"/>
    <s v="North America"/>
    <b v="0"/>
    <x v="0"/>
    <n v="1.0892689900000001"/>
    <n v="59.338235636360118"/>
    <n v="64.635300000000001"/>
  </r>
  <r>
    <n v="46963"/>
    <d v="2023-08-01T00:00:00"/>
    <x v="5"/>
    <x v="1"/>
    <n v="471"/>
    <x v="0"/>
    <x v="9"/>
    <x v="0"/>
    <x v="4"/>
    <n v="622.94680000000005"/>
    <x v="4"/>
    <s v="S"/>
    <n v="3"/>
    <n v="250000"/>
    <s v="Southwest"/>
    <x v="0"/>
    <s v="North America"/>
    <b v="0"/>
    <x v="0"/>
    <n v="1.0892689900000001"/>
    <n v="571.89436743260262"/>
    <n v="622.94680000000005"/>
  </r>
  <r>
    <n v="47024"/>
    <d v="2023-08-01T00:00:00"/>
    <x v="5"/>
    <x v="1"/>
    <n v="435"/>
    <x v="0"/>
    <x v="9"/>
    <x v="0"/>
    <x v="4"/>
    <n v="61200.224900000001"/>
    <x v="4"/>
    <s v="S"/>
    <n v="3"/>
    <n v="250000"/>
    <s v="Southwest"/>
    <x v="0"/>
    <s v="North America"/>
    <b v="0"/>
    <x v="0"/>
    <n v="1.0892689900000001"/>
    <n v="56184.675651144717"/>
    <n v="61200.224900000001"/>
  </r>
  <r>
    <n v="47439"/>
    <d v="2023-09-01T00:00:00"/>
    <x v="3"/>
    <x v="1"/>
    <n v="3"/>
    <x v="0"/>
    <x v="9"/>
    <x v="0"/>
    <x v="4"/>
    <n v="78578.905400000003"/>
    <x v="4"/>
    <s v="S"/>
    <n v="3"/>
    <n v="250000"/>
    <s v="Southwest"/>
    <x v="0"/>
    <s v="North America"/>
    <b v="0"/>
    <x v="0"/>
    <n v="1.0892689900000001"/>
    <n v="72139.119098580049"/>
    <n v="78578.905400000003"/>
  </r>
  <r>
    <n v="47659"/>
    <d v="2023-10-01T00:00:00"/>
    <x v="4"/>
    <x v="0"/>
    <n v="622"/>
    <x v="0"/>
    <x v="9"/>
    <x v="0"/>
    <x v="5"/>
    <n v="6631.3341"/>
    <x v="5"/>
    <s v="S"/>
    <n v="3"/>
    <n v="250000"/>
    <s v="Central"/>
    <x v="0"/>
    <s v="North America"/>
    <b v="1"/>
    <x v="0"/>
    <n v="1.0892689900000001"/>
    <n v="6087.8755944387995"/>
    <n v="6631.3341000000009"/>
  </r>
  <r>
    <n v="47712"/>
    <d v="2023-10-01T00:00:00"/>
    <x v="4"/>
    <x v="0"/>
    <n v="166"/>
    <x v="0"/>
    <x v="9"/>
    <x v="0"/>
    <x v="4"/>
    <n v="133229.55850000001"/>
    <x v="4"/>
    <s v="S"/>
    <n v="3"/>
    <n v="250000"/>
    <s v="Southwest"/>
    <x v="0"/>
    <s v="North America"/>
    <b v="0"/>
    <x v="0"/>
    <n v="1.0892689900000001"/>
    <n v="122310.9807798715"/>
    <n v="133229.55850000007"/>
  </r>
  <r>
    <n v="48070"/>
    <d v="2023-11-01T00:00:00"/>
    <x v="0"/>
    <x v="0"/>
    <n v="255"/>
    <x v="0"/>
    <x v="9"/>
    <x v="0"/>
    <x v="4"/>
    <n v="250.6771"/>
    <x v="4"/>
    <s v="S"/>
    <n v="3"/>
    <n v="250000"/>
    <s v="Southwest"/>
    <x v="0"/>
    <s v="North America"/>
    <b v="0"/>
    <x v="0"/>
    <n v="1.0892689900000001"/>
    <n v="230.13333006019019"/>
    <n v="250.67710000000002"/>
  </r>
  <r>
    <n v="48052"/>
    <d v="2023-11-01T00:00:00"/>
    <x v="0"/>
    <x v="0"/>
    <n v="435"/>
    <x v="0"/>
    <x v="9"/>
    <x v="0"/>
    <x v="4"/>
    <n v="32984.874300000003"/>
    <x v="4"/>
    <s v="S"/>
    <n v="3"/>
    <n v="250000"/>
    <s v="Southwest"/>
    <x v="0"/>
    <s v="North America"/>
    <b v="0"/>
    <x v="0"/>
    <n v="1.0892689900000001"/>
    <n v="30281.661006433311"/>
    <n v="32984.874299999996"/>
  </r>
  <r>
    <n v="48048"/>
    <d v="2023-11-01T00:00:00"/>
    <x v="0"/>
    <x v="0"/>
    <n v="436"/>
    <x v="0"/>
    <x v="9"/>
    <x v="0"/>
    <x v="4"/>
    <n v="126309.4039"/>
    <x v="4"/>
    <s v="S"/>
    <n v="3"/>
    <n v="250000"/>
    <s v="Southwest"/>
    <x v="0"/>
    <s v="North America"/>
    <b v="0"/>
    <x v="0"/>
    <n v="1.0892689900000001"/>
    <n v="115957.95442593109"/>
    <n v="126309.4039"/>
  </r>
  <r>
    <n v="48360"/>
    <d v="2023-12-01T00:00:00"/>
    <x v="1"/>
    <x v="0"/>
    <n v="147"/>
    <x v="0"/>
    <x v="9"/>
    <x v="0"/>
    <x v="5"/>
    <n v="14695.955"/>
    <x v="5"/>
    <s v="S"/>
    <n v="3"/>
    <n v="250000"/>
    <s v="Central"/>
    <x v="0"/>
    <s v="North America"/>
    <b v="1"/>
    <x v="0"/>
    <n v="1.0892689900000001"/>
    <n v="13491.575666723051"/>
    <n v="14695.954999999996"/>
  </r>
  <r>
    <n v="48349"/>
    <d v="2023-12-01T00:00:00"/>
    <x v="1"/>
    <x v="0"/>
    <n v="579"/>
    <x v="0"/>
    <x v="9"/>
    <x v="0"/>
    <x v="5"/>
    <n v="71940.290999999997"/>
    <x v="5"/>
    <s v="S"/>
    <n v="3"/>
    <n v="250000"/>
    <s v="Central"/>
    <x v="0"/>
    <s v="North America"/>
    <b v="1"/>
    <x v="0"/>
    <n v="1.0892689900000001"/>
    <n v="66044.559847425742"/>
    <n v="71940.290999999997"/>
  </r>
  <r>
    <n v="48382"/>
    <d v="2023-12-01T00:00:00"/>
    <x v="1"/>
    <x v="0"/>
    <n v="544"/>
    <x v="0"/>
    <x v="9"/>
    <x v="0"/>
    <x v="5"/>
    <n v="27.965299999999999"/>
    <x v="5"/>
    <s v="S"/>
    <n v="3"/>
    <n v="250000"/>
    <s v="Central"/>
    <x v="0"/>
    <s v="North America"/>
    <b v="1"/>
    <x v="0"/>
    <n v="1.0892689900000001"/>
    <n v="25.673456471022821"/>
    <n v="27.965299999999996"/>
  </r>
  <r>
    <n v="48325"/>
    <d v="2023-12-01T00:00:00"/>
    <x v="1"/>
    <x v="0"/>
    <n v="418"/>
    <x v="0"/>
    <x v="9"/>
    <x v="0"/>
    <x v="5"/>
    <n v="64211.511100000003"/>
    <x v="5"/>
    <s v="S"/>
    <n v="3"/>
    <n v="250000"/>
    <s v="Central"/>
    <x v="0"/>
    <s v="North America"/>
    <b v="1"/>
    <x v="0"/>
    <n v="1.0892689900000001"/>
    <n v="58949.177558061208"/>
    <n v="64211.511100000003"/>
  </r>
  <r>
    <n v="48380"/>
    <d v="2023-12-01T00:00:00"/>
    <x v="1"/>
    <x v="0"/>
    <n v="21"/>
    <x v="0"/>
    <x v="9"/>
    <x v="0"/>
    <x v="4"/>
    <n v="44258.598599999998"/>
    <x v="4"/>
    <s v="S"/>
    <n v="3"/>
    <n v="250000"/>
    <s v="Southwest"/>
    <x v="0"/>
    <s v="North America"/>
    <b v="0"/>
    <x v="0"/>
    <n v="1.0892689900000001"/>
    <n v="40631.468449312961"/>
    <n v="44258.598599999998"/>
  </r>
  <r>
    <n v="48364"/>
    <d v="2023-12-01T00:00:00"/>
    <x v="1"/>
    <x v="0"/>
    <n v="165"/>
    <x v="0"/>
    <x v="9"/>
    <x v="0"/>
    <x v="4"/>
    <n v="4482.6917000000003"/>
    <x v="4"/>
    <s v="S"/>
    <n v="3"/>
    <n v="250000"/>
    <s v="Southwest"/>
    <x v="0"/>
    <s v="North America"/>
    <b v="0"/>
    <x v="0"/>
    <n v="1.0892689900000001"/>
    <n v="4115.3211384453343"/>
    <n v="4482.6917000000003"/>
  </r>
  <r>
    <n v="48309"/>
    <d v="2023-12-01T00:00:00"/>
    <x v="1"/>
    <x v="0"/>
    <n v="561"/>
    <x v="0"/>
    <x v="9"/>
    <x v="0"/>
    <x v="4"/>
    <n v="645.25289999999995"/>
    <x v="4"/>
    <s v="S"/>
    <n v="3"/>
    <n v="250000"/>
    <s v="Southwest"/>
    <x v="0"/>
    <s v="North America"/>
    <b v="0"/>
    <x v="0"/>
    <n v="1.0892689900000001"/>
    <n v="592.37241298864103"/>
    <n v="645.25289999999995"/>
  </r>
  <r>
    <n v="45040"/>
    <d v="2023-01-01T00:00:00"/>
    <x v="6"/>
    <x v="2"/>
    <n v="510"/>
    <x v="0"/>
    <x v="10"/>
    <x v="0"/>
    <x v="4"/>
    <n v="556.20259999999996"/>
    <x v="4"/>
    <s v="S"/>
    <n v="4"/>
    <n v="250000"/>
    <s v="Southwest"/>
    <x v="0"/>
    <s v="North America"/>
    <b v="1"/>
    <x v="0"/>
    <n v="1.0892689900000001"/>
    <n v="510.62006272665479"/>
    <n v="556.20259999999996"/>
  </r>
  <r>
    <n v="45294"/>
    <d v="2023-02-01T00:00:00"/>
    <x v="7"/>
    <x v="2"/>
    <n v="650"/>
    <x v="0"/>
    <x v="10"/>
    <x v="0"/>
    <x v="0"/>
    <n v="45600.576200000003"/>
    <x v="0"/>
    <s v="S"/>
    <n v="4"/>
    <n v="250000"/>
    <s v="Northwest"/>
    <x v="0"/>
    <s v="North America"/>
    <b v="0"/>
    <x v="0"/>
    <n v="1.0892689900000001"/>
    <n v="41863.466800794537"/>
    <n v="45600.576200000003"/>
  </r>
  <r>
    <n v="45531"/>
    <d v="2023-03-01T00:00:00"/>
    <x v="8"/>
    <x v="2"/>
    <n v="114"/>
    <x v="0"/>
    <x v="10"/>
    <x v="0"/>
    <x v="4"/>
    <n v="5657.1688000000004"/>
    <x v="4"/>
    <s v="S"/>
    <n v="4"/>
    <n v="250000"/>
    <s v="Southwest"/>
    <x v="0"/>
    <s v="North America"/>
    <b v="1"/>
    <x v="0"/>
    <n v="1.0892689900000001"/>
    <n v="5193.5461781575177"/>
    <n v="5657.1688000000004"/>
  </r>
  <r>
    <n v="45554"/>
    <d v="2023-03-01T00:00:00"/>
    <x v="8"/>
    <x v="2"/>
    <n v="187"/>
    <x v="0"/>
    <x v="10"/>
    <x v="0"/>
    <x v="4"/>
    <n v="33797.4277"/>
    <x v="4"/>
    <s v="S"/>
    <n v="4"/>
    <n v="250000"/>
    <s v="Southwest"/>
    <x v="0"/>
    <s v="North America"/>
    <b v="1"/>
    <x v="0"/>
    <n v="1.0892689900000001"/>
    <n v="31027.62312181493"/>
    <n v="33797.4277"/>
  </r>
  <r>
    <n v="46107"/>
    <d v="2023-05-01T00:00:00"/>
    <x v="11"/>
    <x v="3"/>
    <n v="348"/>
    <x v="0"/>
    <x v="10"/>
    <x v="0"/>
    <x v="5"/>
    <n v="60711.407299999999"/>
    <x v="5"/>
    <s v="S"/>
    <n v="4"/>
    <n v="250000"/>
    <s v="Central"/>
    <x v="0"/>
    <s v="North America"/>
    <b v="0"/>
    <x v="0"/>
    <n v="1.0892689900000001"/>
    <n v="55735.918177566033"/>
    <n v="60711.407299999999"/>
  </r>
  <r>
    <n v="46089"/>
    <d v="2023-05-01T00:00:00"/>
    <x v="11"/>
    <x v="3"/>
    <n v="385"/>
    <x v="0"/>
    <x v="10"/>
    <x v="0"/>
    <x v="4"/>
    <n v="97473.872000000003"/>
    <x v="4"/>
    <s v="S"/>
    <n v="4"/>
    <n v="250000"/>
    <s v="Southwest"/>
    <x v="0"/>
    <s v="North America"/>
    <b v="1"/>
    <x v="0"/>
    <n v="1.0892689900000001"/>
    <n v="89485.584272439446"/>
    <n v="97473.872000000003"/>
  </r>
  <r>
    <n v="46101"/>
    <d v="2023-05-01T00:00:00"/>
    <x v="11"/>
    <x v="3"/>
    <n v="403"/>
    <x v="0"/>
    <x v="10"/>
    <x v="0"/>
    <x v="4"/>
    <n v="37307.491300000002"/>
    <x v="4"/>
    <s v="S"/>
    <n v="4"/>
    <n v="250000"/>
    <s v="Southwest"/>
    <x v="0"/>
    <s v="North America"/>
    <b v="1"/>
    <x v="0"/>
    <n v="1.0892689900000001"/>
    <n v="34250.026065646103"/>
    <n v="37307.491300000009"/>
  </r>
  <r>
    <n v="46057"/>
    <d v="2023-05-01T00:00:00"/>
    <x v="11"/>
    <x v="3"/>
    <n v="78"/>
    <x v="0"/>
    <x v="10"/>
    <x v="0"/>
    <x v="4"/>
    <n v="82821.208799999993"/>
    <x v="4"/>
    <s v="S"/>
    <n v="4"/>
    <n v="250000"/>
    <s v="Southwest"/>
    <x v="0"/>
    <s v="North America"/>
    <b v="1"/>
    <x v="0"/>
    <n v="1.0892689900000001"/>
    <n v="76033.752507725367"/>
    <n v="82821.208799999979"/>
  </r>
  <r>
    <n v="46336"/>
    <d v="2023-06-01T00:00:00"/>
    <x v="10"/>
    <x v="3"/>
    <n v="96"/>
    <x v="0"/>
    <x v="10"/>
    <x v="0"/>
    <x v="4"/>
    <n v="556.20259999999996"/>
    <x v="4"/>
    <s v="S"/>
    <n v="4"/>
    <n v="250000"/>
    <s v="Southwest"/>
    <x v="0"/>
    <s v="North America"/>
    <b v="1"/>
    <x v="0"/>
    <n v="1.0892689900000001"/>
    <n v="510.62006272665479"/>
    <n v="556.20259999999996"/>
  </r>
  <r>
    <n v="46650"/>
    <d v="2023-07-01T00:00:00"/>
    <x v="2"/>
    <x v="1"/>
    <n v="698"/>
    <x v="0"/>
    <x v="10"/>
    <x v="0"/>
    <x v="0"/>
    <n v="5668.8163000000004"/>
    <x v="0"/>
    <s v="S"/>
    <n v="4"/>
    <n v="250000"/>
    <s v="Northwest"/>
    <x v="0"/>
    <s v="North America"/>
    <b v="0"/>
    <x v="0"/>
    <n v="1.0892689900000001"/>
    <n v="5204.2391292163747"/>
    <n v="5668.8163000000004"/>
  </r>
  <r>
    <n v="47065"/>
    <d v="2023-08-01T00:00:00"/>
    <x v="5"/>
    <x v="1"/>
    <n v="546"/>
    <x v="0"/>
    <x v="10"/>
    <x v="0"/>
    <x v="5"/>
    <n v="74519.146500000003"/>
    <x v="5"/>
    <s v="S"/>
    <n v="4"/>
    <n v="250000"/>
    <s v="Central"/>
    <x v="0"/>
    <s v="North America"/>
    <b v="0"/>
    <x v="0"/>
    <n v="1.0892689900000001"/>
    <n v="68412.07009849789"/>
    <n v="74519.146500000003"/>
  </r>
  <r>
    <n v="47002"/>
    <d v="2023-08-01T00:00:00"/>
    <x v="5"/>
    <x v="1"/>
    <n v="492"/>
    <x v="0"/>
    <x v="10"/>
    <x v="0"/>
    <x v="4"/>
    <n v="1523.8588999999999"/>
    <x v="4"/>
    <s v="S"/>
    <n v="4"/>
    <n v="250000"/>
    <s v="Southwest"/>
    <x v="0"/>
    <s v="North America"/>
    <b v="1"/>
    <x v="0"/>
    <n v="1.0892689900000001"/>
    <n v="1398.973911852572"/>
    <n v="1523.8589000000002"/>
  </r>
  <r>
    <n v="46988"/>
    <d v="2023-08-01T00:00:00"/>
    <x v="5"/>
    <x v="1"/>
    <n v="78"/>
    <x v="0"/>
    <x v="10"/>
    <x v="0"/>
    <x v="4"/>
    <n v="108406.8354"/>
    <x v="4"/>
    <s v="S"/>
    <n v="4"/>
    <n v="250000"/>
    <s v="Southwest"/>
    <x v="0"/>
    <s v="North America"/>
    <b v="1"/>
    <x v="0"/>
    <n v="1.0892689900000001"/>
    <n v="99522.557233544299"/>
    <n v="108406.8354"/>
  </r>
  <r>
    <n v="46960"/>
    <d v="2023-08-01T00:00:00"/>
    <x v="5"/>
    <x v="1"/>
    <n v="259"/>
    <x v="0"/>
    <x v="10"/>
    <x v="0"/>
    <x v="4"/>
    <n v="13743.5164"/>
    <x v="4"/>
    <s v="S"/>
    <n v="4"/>
    <n v="250000"/>
    <s v="Southwest"/>
    <x v="0"/>
    <s v="North America"/>
    <b v="1"/>
    <x v="0"/>
    <n v="1.0892689900000001"/>
    <n v="12617.192379634351"/>
    <n v="13743.516400000008"/>
  </r>
  <r>
    <n v="47372"/>
    <d v="2023-09-01T00:00:00"/>
    <x v="3"/>
    <x v="1"/>
    <n v="649"/>
    <x v="0"/>
    <x v="10"/>
    <x v="0"/>
    <x v="4"/>
    <n v="15435.3176"/>
    <x v="4"/>
    <s v="S"/>
    <n v="4"/>
    <n v="250000"/>
    <s v="Southwest"/>
    <x v="0"/>
    <s v="North America"/>
    <b v="1"/>
    <x v="0"/>
    <n v="1.0892689900000001"/>
    <n v="14170.3451963688"/>
    <n v="15435.317599999997"/>
  </r>
  <r>
    <n v="47371"/>
    <d v="2023-09-01T00:00:00"/>
    <x v="3"/>
    <x v="1"/>
    <n v="349"/>
    <x v="0"/>
    <x v="10"/>
    <x v="0"/>
    <x v="4"/>
    <n v="1178.0374999999999"/>
    <x v="4"/>
    <s v="S"/>
    <n v="4"/>
    <n v="250000"/>
    <s v="Southwest"/>
    <x v="0"/>
    <s v="North America"/>
    <b v="1"/>
    <x v="0"/>
    <n v="1.0892689900000001"/>
    <n v="1081.493653831089"/>
    <n v="1178.0375000000001"/>
  </r>
  <r>
    <n v="47722"/>
    <d v="2023-10-01T00:00:00"/>
    <x v="4"/>
    <x v="0"/>
    <n v="626"/>
    <x v="0"/>
    <x v="10"/>
    <x v="0"/>
    <x v="0"/>
    <n v="250.6771"/>
    <x v="0"/>
    <s v="S"/>
    <n v="4"/>
    <n v="250000"/>
    <s v="Northwest"/>
    <x v="0"/>
    <s v="North America"/>
    <b v="0"/>
    <x v="0"/>
    <n v="1.0892689900000001"/>
    <n v="230.13333006019019"/>
    <n v="250.67710000000002"/>
  </r>
  <r>
    <n v="47667"/>
    <d v="2023-10-01T00:00:00"/>
    <x v="4"/>
    <x v="0"/>
    <n v="7"/>
    <x v="0"/>
    <x v="10"/>
    <x v="0"/>
    <x v="0"/>
    <n v="2706.8117000000002"/>
    <x v="0"/>
    <s v="S"/>
    <n v="4"/>
    <n v="250000"/>
    <s v="Northwest"/>
    <x v="0"/>
    <s v="North America"/>
    <b v="0"/>
    <x v="0"/>
    <n v="1.0892689900000001"/>
    <n v="2484.980041523077"/>
    <n v="2706.8117000000007"/>
  </r>
  <r>
    <n v="47677"/>
    <d v="2023-10-01T00:00:00"/>
    <x v="4"/>
    <x v="0"/>
    <n v="475"/>
    <x v="0"/>
    <x v="10"/>
    <x v="0"/>
    <x v="4"/>
    <n v="55184.686300000001"/>
    <x v="4"/>
    <s v="S"/>
    <n v="4"/>
    <n v="250000"/>
    <s v="Southwest"/>
    <x v="0"/>
    <s v="North America"/>
    <b v="1"/>
    <x v="0"/>
    <n v="1.0892689900000001"/>
    <n v="50662.129195470807"/>
    <n v="55184.686300000001"/>
  </r>
  <r>
    <n v="48047"/>
    <d v="2023-11-01T00:00:00"/>
    <x v="0"/>
    <x v="0"/>
    <n v="493"/>
    <x v="0"/>
    <x v="10"/>
    <x v="0"/>
    <x v="4"/>
    <n v="16.913499999999999"/>
    <x v="4"/>
    <s v="S"/>
    <n v="4"/>
    <n v="250000"/>
    <s v="Southwest"/>
    <x v="0"/>
    <s v="North America"/>
    <b v="1"/>
    <x v="0"/>
    <n v="1.0892689900000001"/>
    <n v="15.527385939812721"/>
    <n v="16.913500000000006"/>
  </r>
  <r>
    <n v="47972"/>
    <d v="2023-11-01T00:00:00"/>
    <x v="0"/>
    <x v="0"/>
    <n v="583"/>
    <x v="0"/>
    <x v="10"/>
    <x v="0"/>
    <x v="4"/>
    <n v="3966.3389999999999"/>
    <x v="4"/>
    <s v="S"/>
    <n v="4"/>
    <n v="250000"/>
    <s v="Southwest"/>
    <x v="0"/>
    <s v="North America"/>
    <b v="1"/>
    <x v="0"/>
    <n v="1.0892689900000001"/>
    <n v="3641.285152164297"/>
    <n v="3966.3390000000004"/>
  </r>
  <r>
    <n v="48362"/>
    <d v="2023-12-01T00:00:00"/>
    <x v="1"/>
    <x v="0"/>
    <n v="151"/>
    <x v="0"/>
    <x v="10"/>
    <x v="0"/>
    <x v="4"/>
    <n v="375.30790000000002"/>
    <x v="4"/>
    <s v="S"/>
    <n v="4"/>
    <n v="250000"/>
    <s v="Southwest"/>
    <x v="0"/>
    <s v="North America"/>
    <b v="1"/>
    <x v="0"/>
    <n v="1.0892689900000001"/>
    <n v="344.55024740950353"/>
    <n v="375.30790000000007"/>
  </r>
  <r>
    <n v="48295"/>
    <d v="2023-12-01T00:00:00"/>
    <x v="1"/>
    <x v="0"/>
    <n v="24"/>
    <x v="0"/>
    <x v="10"/>
    <x v="0"/>
    <x v="4"/>
    <n v="105966.15949999999"/>
    <x v="4"/>
    <s v="S"/>
    <n v="4"/>
    <n v="250000"/>
    <s v="Southwest"/>
    <x v="0"/>
    <s v="North America"/>
    <b v="1"/>
    <x v="0"/>
    <n v="1.0892689900000001"/>
    <n v="97281.902333417194"/>
    <n v="105966.15949999999"/>
  </r>
  <r>
    <n v="48315"/>
    <d v="2023-12-01T00:00:00"/>
    <x v="1"/>
    <x v="0"/>
    <n v="349"/>
    <x v="0"/>
    <x v="10"/>
    <x v="0"/>
    <x v="4"/>
    <n v="341.83949999999999"/>
    <x v="4"/>
    <s v="S"/>
    <n v="4"/>
    <n v="250000"/>
    <s v="Southwest"/>
    <x v="0"/>
    <s v="North America"/>
    <b v="1"/>
    <x v="0"/>
    <n v="1.0892689900000001"/>
    <n v="313.82468714178668"/>
    <n v="341.83949999999999"/>
  </r>
  <r>
    <n v="48373"/>
    <d v="2023-12-01T00:00:00"/>
    <x v="1"/>
    <x v="0"/>
    <n v="61"/>
    <x v="0"/>
    <x v="10"/>
    <x v="0"/>
    <x v="4"/>
    <n v="50651.533300000003"/>
    <x v="4"/>
    <s v="S"/>
    <n v="4"/>
    <n v="250000"/>
    <s v="Southwest"/>
    <x v="0"/>
    <s v="North America"/>
    <b v="1"/>
    <x v="0"/>
    <n v="1.0892689900000001"/>
    <n v="46500.482217895507"/>
    <n v="50651.533300000003"/>
  </r>
  <r>
    <n v="45067"/>
    <d v="2023-01-01T00:00:00"/>
    <x v="6"/>
    <x v="2"/>
    <n v="269"/>
    <x v="0"/>
    <x v="11"/>
    <x v="0"/>
    <x v="7"/>
    <n v="4127.6791999999996"/>
    <x v="7"/>
    <s v="S"/>
    <n v="2"/>
    <n v="300000"/>
    <s v="Northeast"/>
    <x v="0"/>
    <s v="North America"/>
    <b v="1"/>
    <x v="0"/>
    <n v="1.0892689900000001"/>
    <n v="3789.4030197261"/>
    <n v="4127.6791999999996"/>
  </r>
  <r>
    <n v="45309"/>
    <d v="2023-02-01T00:00:00"/>
    <x v="7"/>
    <x v="2"/>
    <n v="684"/>
    <x v="0"/>
    <x v="11"/>
    <x v="0"/>
    <x v="7"/>
    <n v="15871.447700000001"/>
    <x v="7"/>
    <s v="S"/>
    <n v="2"/>
    <n v="300000"/>
    <s v="Northeast"/>
    <x v="0"/>
    <s v="North America"/>
    <b v="1"/>
    <x v="0"/>
    <n v="1.0892689900000001"/>
    <n v="14570.73307484866"/>
    <n v="15871.447699999995"/>
  </r>
  <r>
    <n v="45266"/>
    <d v="2023-02-01T00:00:00"/>
    <x v="7"/>
    <x v="2"/>
    <n v="18"/>
    <x v="0"/>
    <x v="11"/>
    <x v="0"/>
    <x v="5"/>
    <n v="32579.588299999999"/>
    <x v="5"/>
    <s v="S"/>
    <n v="2"/>
    <n v="300000"/>
    <s v="Central"/>
    <x v="0"/>
    <s v="North America"/>
    <b v="0"/>
    <x v="0"/>
    <n v="1.0892689900000001"/>
    <n v="29909.589457788559"/>
    <n v="32579.588299999996"/>
  </r>
  <r>
    <n v="45562"/>
    <d v="2023-03-01T00:00:00"/>
    <x v="8"/>
    <x v="2"/>
    <n v="126"/>
    <x v="0"/>
    <x v="11"/>
    <x v="0"/>
    <x v="7"/>
    <n v="4592.3356000000003"/>
    <x v="7"/>
    <s v="S"/>
    <n v="2"/>
    <n v="300000"/>
    <s v="Northeast"/>
    <x v="0"/>
    <s v="North America"/>
    <b v="1"/>
    <x v="0"/>
    <n v="1.0892689900000001"/>
    <n v="4215.9793789778223"/>
    <n v="4592.3356000000003"/>
  </r>
  <r>
    <n v="45796"/>
    <d v="2023-04-01T00:00:00"/>
    <x v="9"/>
    <x v="3"/>
    <n v="17"/>
    <x v="0"/>
    <x v="11"/>
    <x v="0"/>
    <x v="6"/>
    <n v="78356.983500000002"/>
    <x v="6"/>
    <s v="S"/>
    <n v="2"/>
    <n v="300000"/>
    <s v="Southeast"/>
    <x v="0"/>
    <s v="North America"/>
    <b v="0"/>
    <x v="0"/>
    <n v="1.0892689900000001"/>
    <n v="71935.384390223015"/>
    <n v="78356.983500000002"/>
  </r>
  <r>
    <n v="46027"/>
    <d v="2023-05-01T00:00:00"/>
    <x v="11"/>
    <x v="3"/>
    <n v="162"/>
    <x v="0"/>
    <x v="11"/>
    <x v="0"/>
    <x v="7"/>
    <n v="4579.2880999999998"/>
    <x v="7"/>
    <s v="S"/>
    <n v="2"/>
    <n v="300000"/>
    <s v="Northeast"/>
    <x v="0"/>
    <s v="North America"/>
    <b v="1"/>
    <x v="0"/>
    <n v="1.0892689900000001"/>
    <n v="4204.0011622840739"/>
    <n v="4579.2880999999998"/>
  </r>
  <r>
    <n v="46061"/>
    <d v="2023-05-01T00:00:00"/>
    <x v="11"/>
    <x v="3"/>
    <n v="144"/>
    <x v="0"/>
    <x v="11"/>
    <x v="0"/>
    <x v="7"/>
    <n v="18815.884300000002"/>
    <x v="7"/>
    <s v="S"/>
    <n v="2"/>
    <n v="300000"/>
    <s v="Northeast"/>
    <x v="0"/>
    <s v="North America"/>
    <b v="1"/>
    <x v="0"/>
    <n v="1.0892689900000001"/>
    <n v="17273.863914917842"/>
    <n v="18815.884300000005"/>
  </r>
  <r>
    <n v="46054"/>
    <d v="2023-05-01T00:00:00"/>
    <x v="11"/>
    <x v="3"/>
    <n v="107"/>
    <x v="0"/>
    <x v="11"/>
    <x v="0"/>
    <x v="7"/>
    <n v="11326.754999999999"/>
    <x v="7"/>
    <s v="S"/>
    <n v="2"/>
    <n v="300000"/>
    <s v="Northeast"/>
    <x v="0"/>
    <s v="North America"/>
    <b v="1"/>
    <x v="0"/>
    <n v="1.0892689900000001"/>
    <n v="10398.492111668391"/>
    <n v="11326.754999999996"/>
  </r>
  <r>
    <n v="46026"/>
    <d v="2023-05-01T00:00:00"/>
    <x v="11"/>
    <x v="3"/>
    <n v="18"/>
    <x v="0"/>
    <x v="11"/>
    <x v="0"/>
    <x v="5"/>
    <n v="37059.421000000002"/>
    <x v="5"/>
    <s v="S"/>
    <n v="2"/>
    <n v="300000"/>
    <s v="Central"/>
    <x v="0"/>
    <s v="North America"/>
    <b v="0"/>
    <x v="0"/>
    <n v="1.0892689900000001"/>
    <n v="34022.285900198083"/>
    <n v="37059.421000000009"/>
  </r>
  <r>
    <n v="46385"/>
    <d v="2023-06-01T00:00:00"/>
    <x v="10"/>
    <x v="3"/>
    <n v="54"/>
    <x v="0"/>
    <x v="11"/>
    <x v="0"/>
    <x v="7"/>
    <n v="61848.637900000002"/>
    <x v="7"/>
    <s v="S"/>
    <n v="2"/>
    <n v="300000"/>
    <s v="Northeast"/>
    <x v="0"/>
    <s v="North America"/>
    <b v="1"/>
    <x v="0"/>
    <n v="1.0892689900000001"/>
    <n v="56779.949184085373"/>
    <n v="61848.637900000002"/>
  </r>
  <r>
    <n v="46346"/>
    <d v="2023-06-01T00:00:00"/>
    <x v="10"/>
    <x v="3"/>
    <n v="180"/>
    <x v="0"/>
    <x v="11"/>
    <x v="0"/>
    <x v="5"/>
    <n v="28170.959699999999"/>
    <x v="5"/>
    <s v="S"/>
    <n v="2"/>
    <n v="300000"/>
    <s v="Central"/>
    <x v="0"/>
    <s v="North America"/>
    <b v="0"/>
    <x v="0"/>
    <n v="1.0892689900000001"/>
    <n v="25862.26171737432"/>
    <n v="28170.959699999992"/>
  </r>
  <r>
    <n v="46659"/>
    <d v="2023-07-01T00:00:00"/>
    <x v="2"/>
    <x v="1"/>
    <n v="161"/>
    <x v="0"/>
    <x v="11"/>
    <x v="0"/>
    <x v="7"/>
    <n v="914.91480000000001"/>
    <x v="7"/>
    <s v="S"/>
    <n v="2"/>
    <n v="300000"/>
    <s v="Northeast"/>
    <x v="0"/>
    <s v="North America"/>
    <b v="1"/>
    <x v="0"/>
    <n v="1.0892689900000001"/>
    <n v="839.93467949546596"/>
    <n v="914.91480000000001"/>
  </r>
  <r>
    <n v="46640"/>
    <d v="2023-07-01T00:00:00"/>
    <x v="2"/>
    <x v="1"/>
    <n v="252"/>
    <x v="0"/>
    <x v="11"/>
    <x v="0"/>
    <x v="7"/>
    <n v="44354.800799999997"/>
    <x v="7"/>
    <s v="S"/>
    <n v="2"/>
    <n v="300000"/>
    <s v="Northeast"/>
    <x v="0"/>
    <s v="North America"/>
    <b v="1"/>
    <x v="0"/>
    <n v="1.0892689900000001"/>
    <n v="40719.786579070787"/>
    <n v="44354.800799999997"/>
  </r>
  <r>
    <n v="46934"/>
    <d v="2023-08-01T00:00:00"/>
    <x v="5"/>
    <x v="1"/>
    <n v="162"/>
    <x v="0"/>
    <x v="11"/>
    <x v="0"/>
    <x v="7"/>
    <n v="622.94680000000005"/>
    <x v="7"/>
    <s v="S"/>
    <n v="2"/>
    <n v="300000"/>
    <s v="Northeast"/>
    <x v="0"/>
    <s v="North America"/>
    <b v="1"/>
    <x v="0"/>
    <n v="1.0892689900000001"/>
    <n v="571.89436743260262"/>
    <n v="622.94680000000005"/>
  </r>
  <r>
    <n v="46999"/>
    <d v="2023-08-01T00:00:00"/>
    <x v="5"/>
    <x v="1"/>
    <n v="468"/>
    <x v="0"/>
    <x v="11"/>
    <x v="0"/>
    <x v="5"/>
    <n v="3226.8995"/>
    <x v="5"/>
    <s v="S"/>
    <n v="2"/>
    <n v="300000"/>
    <s v="Central"/>
    <x v="0"/>
    <s v="North America"/>
    <b v="0"/>
    <x v="0"/>
    <n v="1.0892689900000001"/>
    <n v="2962.4450247133168"/>
    <n v="3226.8995"/>
  </r>
  <r>
    <n v="47450"/>
    <d v="2023-09-01T00:00:00"/>
    <x v="3"/>
    <x v="1"/>
    <n v="54"/>
    <x v="0"/>
    <x v="11"/>
    <x v="0"/>
    <x v="7"/>
    <n v="87559.719800000006"/>
    <x v="7"/>
    <s v="S"/>
    <n v="2"/>
    <n v="300000"/>
    <s v="Northeast"/>
    <x v="0"/>
    <s v="North America"/>
    <b v="1"/>
    <x v="0"/>
    <n v="1.0892689900000001"/>
    <n v="80383.927756907869"/>
    <n v="87559.719800000006"/>
  </r>
  <r>
    <n v="47432"/>
    <d v="2023-09-01T00:00:00"/>
    <x v="3"/>
    <x v="1"/>
    <n v="126"/>
    <x v="0"/>
    <x v="11"/>
    <x v="0"/>
    <x v="7"/>
    <n v="9510.4886000000006"/>
    <x v="7"/>
    <s v="S"/>
    <n v="2"/>
    <n v="300000"/>
    <s v="Northeast"/>
    <x v="0"/>
    <s v="North America"/>
    <b v="1"/>
    <x v="0"/>
    <n v="1.0892689900000001"/>
    <n v="8731.074406148291"/>
    <n v="9510.4885999999988"/>
  </r>
  <r>
    <n v="47394"/>
    <d v="2023-09-01T00:00:00"/>
    <x v="3"/>
    <x v="1"/>
    <n v="197"/>
    <x v="0"/>
    <x v="11"/>
    <x v="0"/>
    <x v="5"/>
    <n v="43529.895400000001"/>
    <x v="5"/>
    <s v="S"/>
    <n v="2"/>
    <n v="300000"/>
    <s v="Central"/>
    <x v="0"/>
    <s v="North America"/>
    <b v="0"/>
    <x v="0"/>
    <n v="1.0892689900000001"/>
    <n v="39962.484748601899"/>
    <n v="43529.895400000001"/>
  </r>
  <r>
    <n v="47364"/>
    <d v="2023-09-01T00:00:00"/>
    <x v="3"/>
    <x v="1"/>
    <n v="306"/>
    <x v="0"/>
    <x v="11"/>
    <x v="0"/>
    <x v="5"/>
    <n v="250.6771"/>
    <x v="5"/>
    <s v="S"/>
    <n v="2"/>
    <n v="300000"/>
    <s v="Central"/>
    <x v="0"/>
    <s v="North America"/>
    <b v="0"/>
    <x v="0"/>
    <n v="1.0892689900000001"/>
    <n v="230.13333006019019"/>
    <n v="250.67710000000002"/>
  </r>
  <r>
    <n v="47416"/>
    <d v="2023-09-01T00:00:00"/>
    <x v="3"/>
    <x v="1"/>
    <n v="90"/>
    <x v="0"/>
    <x v="11"/>
    <x v="0"/>
    <x v="6"/>
    <n v="138537.7996"/>
    <x v="6"/>
    <s v="S"/>
    <n v="2"/>
    <n v="300000"/>
    <s v="Southeast"/>
    <x v="0"/>
    <s v="North America"/>
    <b v="0"/>
    <x v="0"/>
    <n v="1.0892689900000001"/>
    <n v="127184.1949709777"/>
    <n v="138537.79959999997"/>
  </r>
  <r>
    <n v="47674"/>
    <d v="2023-10-01T00:00:00"/>
    <x v="4"/>
    <x v="0"/>
    <n v="643"/>
    <x v="0"/>
    <x v="11"/>
    <x v="0"/>
    <x v="5"/>
    <n v="10243.2827"/>
    <x v="5"/>
    <s v="S"/>
    <n v="2"/>
    <n v="300000"/>
    <s v="Central"/>
    <x v="0"/>
    <s v="North America"/>
    <b v="0"/>
    <x v="0"/>
    <n v="1.0892689900000001"/>
    <n v="9403.8137448491943"/>
    <n v="10243.2827"/>
  </r>
  <r>
    <n v="47714"/>
    <d v="2023-10-01T00:00:00"/>
    <x v="4"/>
    <x v="0"/>
    <n v="431"/>
    <x v="0"/>
    <x v="11"/>
    <x v="0"/>
    <x v="5"/>
    <n v="5076.0707000000002"/>
    <x v="5"/>
    <s v="S"/>
    <n v="2"/>
    <n v="300000"/>
    <s v="Central"/>
    <x v="0"/>
    <s v="North America"/>
    <b v="0"/>
    <x v="0"/>
    <n v="1.0892689900000001"/>
    <n v="4660.0708792784044"/>
    <n v="5076.0707000000002"/>
  </r>
  <r>
    <n v="48076"/>
    <d v="2023-11-01T00:00:00"/>
    <x v="0"/>
    <x v="0"/>
    <n v="642"/>
    <x v="0"/>
    <x v="11"/>
    <x v="0"/>
    <x v="7"/>
    <n v="85521.26"/>
    <x v="7"/>
    <s v="S"/>
    <n v="2"/>
    <n v="300000"/>
    <s v="Northeast"/>
    <x v="0"/>
    <s v="North America"/>
    <b v="1"/>
    <x v="0"/>
    <n v="1.0892689900000001"/>
    <n v="78512.526093302251"/>
    <n v="85521.26"/>
  </r>
  <r>
    <n v="48034"/>
    <d v="2023-11-01T00:00:00"/>
    <x v="0"/>
    <x v="0"/>
    <n v="540"/>
    <x v="0"/>
    <x v="11"/>
    <x v="0"/>
    <x v="7"/>
    <n v="20747.968499999999"/>
    <x v="7"/>
    <s v="S"/>
    <n v="2"/>
    <n v="300000"/>
    <s v="Northeast"/>
    <x v="0"/>
    <s v="North America"/>
    <b v="1"/>
    <x v="0"/>
    <n v="1.0892689900000001"/>
    <n v="19047.60779061561"/>
    <n v="20747.968499999999"/>
  </r>
  <r>
    <n v="48017"/>
    <d v="2023-11-01T00:00:00"/>
    <x v="0"/>
    <x v="0"/>
    <n v="233"/>
    <x v="0"/>
    <x v="11"/>
    <x v="0"/>
    <x v="7"/>
    <n v="48133.170700000002"/>
    <x v="7"/>
    <s v="S"/>
    <n v="2"/>
    <n v="300000"/>
    <s v="Northeast"/>
    <x v="0"/>
    <s v="North America"/>
    <b v="1"/>
    <x v="0"/>
    <n v="1.0892689900000001"/>
    <n v="44188.507285055457"/>
    <n v="48133.170700000002"/>
  </r>
  <r>
    <n v="48021"/>
    <d v="2023-11-01T00:00:00"/>
    <x v="0"/>
    <x v="0"/>
    <n v="396"/>
    <x v="0"/>
    <x v="11"/>
    <x v="0"/>
    <x v="7"/>
    <n v="47445.226000000002"/>
    <x v="7"/>
    <s v="S"/>
    <n v="2"/>
    <n v="300000"/>
    <s v="Northeast"/>
    <x v="0"/>
    <s v="North America"/>
    <b v="1"/>
    <x v="0"/>
    <n v="1.0892689900000001"/>
    <n v="43556.941798187057"/>
    <n v="47445.226000000002"/>
  </r>
  <r>
    <n v="47976"/>
    <d v="2023-11-01T00:00:00"/>
    <x v="0"/>
    <x v="0"/>
    <n v="667"/>
    <x v="0"/>
    <x v="11"/>
    <x v="0"/>
    <x v="7"/>
    <n v="53203.8249"/>
    <x v="7"/>
    <s v="S"/>
    <n v="2"/>
    <n v="300000"/>
    <s v="Northeast"/>
    <x v="0"/>
    <s v="North America"/>
    <b v="1"/>
    <x v="0"/>
    <n v="1.0892689900000001"/>
    <n v="48843.605563397148"/>
    <n v="53203.8249"/>
  </r>
  <r>
    <n v="48002"/>
    <d v="2023-11-01T00:00:00"/>
    <x v="0"/>
    <x v="0"/>
    <n v="107"/>
    <x v="0"/>
    <x v="11"/>
    <x v="0"/>
    <x v="7"/>
    <n v="6098.1010999999999"/>
    <x v="7"/>
    <s v="S"/>
    <n v="2"/>
    <n v="300000"/>
    <s v="Northeast"/>
    <x v="0"/>
    <s v="North America"/>
    <b v="1"/>
    <x v="0"/>
    <n v="1.0892689900000001"/>
    <n v="5598.3427013744322"/>
    <n v="6098.1010999999999"/>
  </r>
  <r>
    <n v="47962"/>
    <d v="2023-11-01T00:00:00"/>
    <x v="0"/>
    <x v="0"/>
    <n v="18"/>
    <x v="0"/>
    <x v="11"/>
    <x v="0"/>
    <x v="5"/>
    <n v="51503.307999999997"/>
    <x v="5"/>
    <s v="S"/>
    <n v="2"/>
    <n v="300000"/>
    <s v="Central"/>
    <x v="0"/>
    <s v="North America"/>
    <b v="0"/>
    <x v="0"/>
    <n v="1.0892689900000001"/>
    <n v="47282.451325452668"/>
    <n v="51503.307999999997"/>
  </r>
  <r>
    <n v="47995"/>
    <d v="2023-11-01T00:00:00"/>
    <x v="0"/>
    <x v="0"/>
    <n v="377"/>
    <x v="0"/>
    <x v="11"/>
    <x v="0"/>
    <x v="5"/>
    <n v="19187.603500000001"/>
    <x v="5"/>
    <s v="S"/>
    <n v="2"/>
    <n v="300000"/>
    <s v="Central"/>
    <x v="0"/>
    <s v="North America"/>
    <b v="0"/>
    <x v="0"/>
    <n v="1.0892689900000001"/>
    <n v="17615.11956748167"/>
    <n v="19187.603499999997"/>
  </r>
  <r>
    <n v="47968"/>
    <d v="2023-11-01T00:00:00"/>
    <x v="0"/>
    <x v="0"/>
    <n v="449"/>
    <x v="0"/>
    <x v="11"/>
    <x v="0"/>
    <x v="6"/>
    <n v="362.81079999999997"/>
    <x v="6"/>
    <s v="S"/>
    <n v="2"/>
    <n v="300000"/>
    <s v="Southeast"/>
    <x v="0"/>
    <s v="North America"/>
    <b v="0"/>
    <x v="0"/>
    <n v="1.0892689900000001"/>
    <n v="333.07732371964431"/>
    <n v="362.81080000000003"/>
  </r>
  <r>
    <n v="48377"/>
    <d v="2023-12-01T00:00:00"/>
    <x v="1"/>
    <x v="0"/>
    <n v="690"/>
    <x v="0"/>
    <x v="11"/>
    <x v="0"/>
    <x v="7"/>
    <n v="1868.8406"/>
    <x v="7"/>
    <s v="S"/>
    <n v="2"/>
    <n v="300000"/>
    <s v="Northeast"/>
    <x v="0"/>
    <s v="North America"/>
    <b v="1"/>
    <x v="0"/>
    <n v="1.0892689900000001"/>
    <n v="1715.683285907184"/>
    <n v="1868.8405999999998"/>
  </r>
  <r>
    <n v="48305"/>
    <d v="2023-12-01T00:00:00"/>
    <x v="1"/>
    <x v="0"/>
    <n v="306"/>
    <x v="0"/>
    <x v="11"/>
    <x v="0"/>
    <x v="5"/>
    <n v="795.94809999999995"/>
    <x v="5"/>
    <s v="S"/>
    <n v="2"/>
    <n v="300000"/>
    <s v="Central"/>
    <x v="0"/>
    <s v="North America"/>
    <b v="0"/>
    <x v="0"/>
    <n v="1.0892689900000001"/>
    <n v="730.71767149085906"/>
    <n v="795.94809999999995"/>
  </r>
  <r>
    <n v="45317"/>
    <d v="2023-02-01T00:00:00"/>
    <x v="7"/>
    <x v="2"/>
    <n v="167"/>
    <x v="0"/>
    <x v="12"/>
    <x v="0"/>
    <x v="4"/>
    <n v="81157.116399999999"/>
    <x v="4"/>
    <s v="S"/>
    <m/>
    <m/>
    <s v="Southwest"/>
    <x v="0"/>
    <s v="North America"/>
    <b v="0"/>
    <x v="0"/>
    <n v="1.0892689900000001"/>
    <n v="74506.037668436693"/>
    <n v="81157.116399999999"/>
  </r>
  <r>
    <n v="45526"/>
    <d v="2023-03-01T00:00:00"/>
    <x v="8"/>
    <x v="2"/>
    <n v="47"/>
    <x v="0"/>
    <x v="12"/>
    <x v="0"/>
    <x v="2"/>
    <n v="8088.9629000000004"/>
    <x v="2"/>
    <s v="S"/>
    <m/>
    <m/>
    <s v="Canada"/>
    <x v="2"/>
    <s v="North America"/>
    <b v="0"/>
    <x v="2"/>
    <n v="1.4904571499999999"/>
    <n v="5427.1690400492234"/>
    <n v="8088.9629000000004"/>
  </r>
  <r>
    <n v="45546"/>
    <d v="2023-03-01T00:00:00"/>
    <x v="8"/>
    <x v="2"/>
    <n v="498"/>
    <x v="0"/>
    <x v="12"/>
    <x v="0"/>
    <x v="2"/>
    <n v="16184.169"/>
    <x v="2"/>
    <s v="S"/>
    <m/>
    <m/>
    <s v="Canada"/>
    <x v="2"/>
    <s v="North America"/>
    <b v="0"/>
    <x v="2"/>
    <n v="1.4904571499999999"/>
    <n v="10858.52686204364"/>
    <n v="16184.169000000005"/>
  </r>
  <r>
    <n v="47697"/>
    <d v="2023-10-01T00:00:00"/>
    <x v="4"/>
    <x v="0"/>
    <n v="673"/>
    <x v="0"/>
    <x v="12"/>
    <x v="0"/>
    <x v="0"/>
    <n v="518.25789999999995"/>
    <x v="0"/>
    <s v="S"/>
    <m/>
    <m/>
    <s v="Northwest"/>
    <x v="0"/>
    <s v="North America"/>
    <b v="0"/>
    <x v="0"/>
    <n v="1.0892689900000001"/>
    <n v="475.78504920074869"/>
    <n v="518.25789999999984"/>
  </r>
  <r>
    <n v="45081"/>
    <d v="2023-01-01T00:00:00"/>
    <x v="6"/>
    <x v="2"/>
    <n v="26782"/>
    <x v="0"/>
    <x v="13"/>
    <x v="1"/>
    <x v="2"/>
    <n v="772.50360000000001"/>
    <x v="2"/>
    <s v="I"/>
    <e v="#N/A"/>
    <e v="#N/A"/>
    <s v="Canada"/>
    <x v="2"/>
    <s v="North America"/>
    <e v="#N/A"/>
    <x v="2"/>
    <n v="1.4904571499999999"/>
    <n v="518.29977131512976"/>
    <n v="772.50360000000001"/>
  </r>
  <r>
    <n v="45085"/>
    <d v="2023-01-02T00:00:00"/>
    <x v="6"/>
    <x v="2"/>
    <n v="18746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089"/>
    <d v="2023-01-03T00:00:00"/>
    <x v="6"/>
    <x v="2"/>
    <n v="25977"/>
    <x v="0"/>
    <x v="13"/>
    <x v="1"/>
    <x v="4"/>
    <n v="3729.364"/>
    <x v="4"/>
    <s v="I"/>
    <e v="#N/A"/>
    <e v="#N/A"/>
    <s v="Southwest"/>
    <x v="0"/>
    <s v="North America"/>
    <e v="#N/A"/>
    <x v="0"/>
    <n v="1.0892689900000001"/>
    <n v="3423.730992286854"/>
    <n v="3729.3639999999996"/>
  </r>
  <r>
    <n v="45091"/>
    <d v="2023-01-03T00:00:00"/>
    <x v="6"/>
    <x v="2"/>
    <n v="1890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088"/>
    <d v="2023-01-03T00:00:00"/>
    <x v="6"/>
    <x v="2"/>
    <n v="11398"/>
    <x v="0"/>
    <x v="13"/>
    <x v="1"/>
    <x v="3"/>
    <n v="3756.989"/>
    <x v="3"/>
    <s v="I"/>
    <e v="#N/A"/>
    <e v="#N/A"/>
    <s v="United Kingdom"/>
    <x v="3"/>
    <s v="Europe"/>
    <e v="#N/A"/>
    <x v="3"/>
    <n v="0.84024398"/>
    <n v="4471.3072505440623"/>
    <n v="3756.989"/>
  </r>
  <r>
    <n v="45097"/>
    <d v="2023-01-04T00:00:00"/>
    <x v="6"/>
    <x v="2"/>
    <n v="29151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105"/>
    <d v="2023-01-06T00:00:00"/>
    <x v="6"/>
    <x v="2"/>
    <n v="22765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110"/>
    <d v="2023-01-07T00:00:00"/>
    <x v="6"/>
    <x v="2"/>
    <n v="18710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114"/>
    <d v="2023-01-08T00:00:00"/>
    <x v="6"/>
    <x v="2"/>
    <n v="29146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5113"/>
    <d v="2023-01-08T00:00:00"/>
    <x v="6"/>
    <x v="2"/>
    <n v="29141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121"/>
    <d v="2023-01-09T00:00:00"/>
    <x v="6"/>
    <x v="2"/>
    <n v="29169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5127"/>
    <d v="2023-01-10T00:00:00"/>
    <x v="6"/>
    <x v="2"/>
    <n v="29158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5126"/>
    <d v="2023-01-10T00:00:00"/>
    <x v="6"/>
    <x v="2"/>
    <n v="12480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5128"/>
    <d v="2023-01-10T00:00:00"/>
    <x v="6"/>
    <x v="2"/>
    <n v="18726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131"/>
    <d v="2023-01-11T00:00:00"/>
    <x v="6"/>
    <x v="2"/>
    <n v="25979"/>
    <x v="0"/>
    <x v="13"/>
    <x v="1"/>
    <x v="0"/>
    <n v="3756.989"/>
    <x v="0"/>
    <s v="I"/>
    <e v="#N/A"/>
    <e v="#N/A"/>
    <s v="Northwest"/>
    <x v="0"/>
    <s v="North America"/>
    <e v="#N/A"/>
    <x v="0"/>
    <n v="1.0892689900000001"/>
    <n v="3449.092037403911"/>
    <n v="3756.9890000000009"/>
  </r>
  <r>
    <n v="45135"/>
    <d v="2023-01-11T00:00:00"/>
    <x v="6"/>
    <x v="2"/>
    <n v="29264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136"/>
    <d v="2023-01-11T00:00:00"/>
    <x v="6"/>
    <x v="2"/>
    <n v="19084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130"/>
    <d v="2023-01-11T00:00:00"/>
    <x v="6"/>
    <x v="2"/>
    <n v="14975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141"/>
    <d v="2023-01-12T00:00:00"/>
    <x v="6"/>
    <x v="2"/>
    <n v="29222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139"/>
    <d v="2023-01-12T00:00:00"/>
    <x v="6"/>
    <x v="2"/>
    <n v="12468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5148"/>
    <d v="2023-01-13T00:00:00"/>
    <x v="6"/>
    <x v="2"/>
    <n v="14656"/>
    <x v="0"/>
    <x v="13"/>
    <x v="1"/>
    <x v="0"/>
    <n v="772.50360000000001"/>
    <x v="0"/>
    <s v="I"/>
    <e v="#N/A"/>
    <e v="#N/A"/>
    <s v="Northwest"/>
    <x v="0"/>
    <s v="North America"/>
    <e v="#N/A"/>
    <x v="0"/>
    <n v="1.0892689900000001"/>
    <n v="709.19452136427742"/>
    <n v="772.50360000000001"/>
  </r>
  <r>
    <n v="45152"/>
    <d v="2023-01-14T00:00:00"/>
    <x v="6"/>
    <x v="2"/>
    <n v="29276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5151"/>
    <d v="2023-01-14T00:00:00"/>
    <x v="6"/>
    <x v="2"/>
    <n v="29202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5153"/>
    <d v="2023-01-14T00:00:00"/>
    <x v="6"/>
    <x v="2"/>
    <n v="1908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165"/>
    <d v="2023-01-16T00:00:00"/>
    <x v="6"/>
    <x v="2"/>
    <n v="22881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169"/>
    <d v="2023-01-16T00:00:00"/>
    <x v="6"/>
    <x v="2"/>
    <n v="18766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172"/>
    <d v="2023-01-17T00:00:00"/>
    <x v="6"/>
    <x v="2"/>
    <n v="18008"/>
    <x v="0"/>
    <x v="13"/>
    <x v="1"/>
    <x v="1"/>
    <n v="772.50360000000001"/>
    <x v="1"/>
    <s v="I"/>
    <e v="#N/A"/>
    <e v="#N/A"/>
    <s v="France"/>
    <x v="1"/>
    <s v="Europe"/>
    <e v="#N/A"/>
    <x v="1"/>
    <n v="1"/>
    <n v="772.50360000000001"/>
    <n v="772.50360000000001"/>
  </r>
  <r>
    <n v="45184"/>
    <d v="2023-01-18T00:00:00"/>
    <x v="6"/>
    <x v="2"/>
    <n v="25717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5183"/>
    <d v="2023-01-18T00:00:00"/>
    <x v="6"/>
    <x v="2"/>
    <n v="25711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5181"/>
    <d v="2023-01-18T00:00:00"/>
    <x v="6"/>
    <x v="2"/>
    <n v="14929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187"/>
    <d v="2023-01-19T00:00:00"/>
    <x v="6"/>
    <x v="2"/>
    <n v="15047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188"/>
    <d v="2023-01-19T00:00:00"/>
    <x v="6"/>
    <x v="2"/>
    <n v="14861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199"/>
    <d v="2023-01-21T00:00:00"/>
    <x v="6"/>
    <x v="2"/>
    <n v="29476"/>
    <x v="0"/>
    <x v="13"/>
    <x v="1"/>
    <x v="9"/>
    <n v="3756.989"/>
    <x v="9"/>
    <s v="I"/>
    <e v="#N/A"/>
    <e v="#N/A"/>
    <s v="Germany"/>
    <x v="5"/>
    <s v="Europe"/>
    <e v="#N/A"/>
    <x v="1"/>
    <n v="1"/>
    <n v="3756.989"/>
    <n v="3756.989"/>
  </r>
  <r>
    <n v="45204"/>
    <d v="2023-01-21T00:00:00"/>
    <x v="6"/>
    <x v="2"/>
    <n v="11460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5208"/>
    <d v="2023-01-22T00:00:00"/>
    <x v="6"/>
    <x v="2"/>
    <n v="19884"/>
    <x v="0"/>
    <x v="13"/>
    <x v="1"/>
    <x v="2"/>
    <n v="3756.989"/>
    <x v="2"/>
    <s v="I"/>
    <e v="#N/A"/>
    <e v="#N/A"/>
    <s v="Canada"/>
    <x v="2"/>
    <s v="North America"/>
    <e v="#N/A"/>
    <x v="2"/>
    <n v="1.4904571499999999"/>
    <n v="2520.6957476100538"/>
    <n v="3756.989"/>
  </r>
  <r>
    <n v="45213"/>
    <d v="2023-01-22T00:00:00"/>
    <x v="6"/>
    <x v="2"/>
    <n v="11464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5212"/>
    <d v="2023-01-22T00:00:00"/>
    <x v="6"/>
    <x v="2"/>
    <n v="1872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211"/>
    <d v="2023-01-22T00:00:00"/>
    <x v="6"/>
    <x v="2"/>
    <n v="18724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218"/>
    <d v="2023-01-24T00:00:00"/>
    <x v="6"/>
    <x v="2"/>
    <n v="25982"/>
    <x v="0"/>
    <x v="13"/>
    <x v="1"/>
    <x v="0"/>
    <n v="3756.989"/>
    <x v="0"/>
    <s v="I"/>
    <e v="#N/A"/>
    <e v="#N/A"/>
    <s v="Northwest"/>
    <x v="0"/>
    <s v="North America"/>
    <e v="#N/A"/>
    <x v="0"/>
    <n v="1.0892689900000001"/>
    <n v="3449.092037403911"/>
    <n v="3756.9890000000009"/>
  </r>
  <r>
    <n v="45219"/>
    <d v="2023-01-24T00:00:00"/>
    <x v="6"/>
    <x v="2"/>
    <n v="22893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224"/>
    <d v="2023-01-24T00:00:00"/>
    <x v="6"/>
    <x v="2"/>
    <n v="18723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238"/>
    <d v="2023-01-27T00:00:00"/>
    <x v="6"/>
    <x v="2"/>
    <n v="11459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5246"/>
    <d v="2023-01-29T00:00:00"/>
    <x v="6"/>
    <x v="2"/>
    <n v="1870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257"/>
    <d v="2023-01-30T00:00:00"/>
    <x v="6"/>
    <x v="2"/>
    <n v="18718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258"/>
    <d v="2023-01-30T00:00:00"/>
    <x v="6"/>
    <x v="2"/>
    <n v="25712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5249"/>
    <d v="2023-01-30T00:00:00"/>
    <x v="6"/>
    <x v="2"/>
    <n v="14928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355"/>
    <d v="2023-02-02T00:00:00"/>
    <x v="7"/>
    <x v="2"/>
    <n v="28778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352"/>
    <d v="2023-02-02T00:00:00"/>
    <x v="7"/>
    <x v="2"/>
    <n v="15081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358"/>
    <d v="2023-02-03T00:00:00"/>
    <x v="7"/>
    <x v="2"/>
    <n v="23172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357"/>
    <d v="2023-02-03T00:00:00"/>
    <x v="7"/>
    <x v="2"/>
    <n v="28443"/>
    <x v="0"/>
    <x v="13"/>
    <x v="1"/>
    <x v="1"/>
    <n v="3729.364"/>
    <x v="1"/>
    <s v="I"/>
    <e v="#N/A"/>
    <e v="#N/A"/>
    <s v="France"/>
    <x v="1"/>
    <s v="Europe"/>
    <e v="#N/A"/>
    <x v="1"/>
    <n v="1"/>
    <n v="3729.364"/>
    <n v="3729.364"/>
  </r>
  <r>
    <n v="45362"/>
    <d v="2023-02-03T00:00:00"/>
    <x v="7"/>
    <x v="2"/>
    <n v="19271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366"/>
    <d v="2023-02-04T00:00:00"/>
    <x v="7"/>
    <x v="2"/>
    <n v="18011"/>
    <x v="0"/>
    <x v="13"/>
    <x v="1"/>
    <x v="1"/>
    <n v="772.50360000000001"/>
    <x v="1"/>
    <s v="I"/>
    <e v="#N/A"/>
    <e v="#N/A"/>
    <s v="France"/>
    <x v="1"/>
    <s v="Europe"/>
    <e v="#N/A"/>
    <x v="1"/>
    <n v="1"/>
    <n v="772.50360000000001"/>
    <n v="772.50360000000001"/>
  </r>
  <r>
    <n v="45369"/>
    <d v="2023-02-04T00:00:00"/>
    <x v="7"/>
    <x v="2"/>
    <n v="1926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367"/>
    <d v="2023-02-04T00:00:00"/>
    <x v="7"/>
    <x v="2"/>
    <n v="20561"/>
    <x v="0"/>
    <x v="13"/>
    <x v="1"/>
    <x v="3"/>
    <n v="772.50360000000001"/>
    <x v="3"/>
    <s v="I"/>
    <e v="#N/A"/>
    <e v="#N/A"/>
    <s v="United Kingdom"/>
    <x v="3"/>
    <s v="Europe"/>
    <e v="#N/A"/>
    <x v="3"/>
    <n v="0.84024398"/>
    <n v="919.38010671614688"/>
    <n v="772.50360000000001"/>
  </r>
  <r>
    <n v="45372"/>
    <d v="2023-02-05T00:00:00"/>
    <x v="7"/>
    <x v="2"/>
    <n v="28449"/>
    <x v="0"/>
    <x v="13"/>
    <x v="1"/>
    <x v="1"/>
    <n v="3729.364"/>
    <x v="1"/>
    <s v="I"/>
    <e v="#N/A"/>
    <e v="#N/A"/>
    <s v="France"/>
    <x v="1"/>
    <s v="Europe"/>
    <e v="#N/A"/>
    <x v="1"/>
    <n v="1"/>
    <n v="3729.364"/>
    <n v="3729.364"/>
  </r>
  <r>
    <n v="45371"/>
    <d v="2023-02-05T00:00:00"/>
    <x v="7"/>
    <x v="2"/>
    <n v="15062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395"/>
    <d v="2023-02-08T00:00:00"/>
    <x v="7"/>
    <x v="2"/>
    <n v="29352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398"/>
    <d v="2023-02-09T00:00:00"/>
    <x v="7"/>
    <x v="2"/>
    <n v="15059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406"/>
    <d v="2023-02-10T00:00:00"/>
    <x v="7"/>
    <x v="2"/>
    <n v="25987"/>
    <x v="0"/>
    <x v="13"/>
    <x v="1"/>
    <x v="4"/>
    <n v="3729.364"/>
    <x v="4"/>
    <s v="I"/>
    <e v="#N/A"/>
    <e v="#N/A"/>
    <s v="Southwest"/>
    <x v="0"/>
    <s v="North America"/>
    <e v="#N/A"/>
    <x v="0"/>
    <n v="1.0892689900000001"/>
    <n v="3423.730992286854"/>
    <n v="3729.3639999999996"/>
  </r>
  <r>
    <n v="45403"/>
    <d v="2023-02-10T00:00:00"/>
    <x v="7"/>
    <x v="2"/>
    <n v="23114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414"/>
    <d v="2023-02-11T00:00:00"/>
    <x v="7"/>
    <x v="2"/>
    <n v="18038"/>
    <x v="0"/>
    <x v="13"/>
    <x v="1"/>
    <x v="1"/>
    <n v="772.50360000000001"/>
    <x v="1"/>
    <s v="I"/>
    <e v="#N/A"/>
    <e v="#N/A"/>
    <s v="France"/>
    <x v="1"/>
    <s v="Europe"/>
    <e v="#N/A"/>
    <x v="1"/>
    <n v="1"/>
    <n v="772.50360000000001"/>
    <n v="772.50360000000001"/>
  </r>
  <r>
    <n v="45418"/>
    <d v="2023-02-11T00:00:00"/>
    <x v="7"/>
    <x v="2"/>
    <n v="19264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423"/>
    <d v="2023-02-12T00:00:00"/>
    <x v="7"/>
    <x v="2"/>
    <n v="19997"/>
    <x v="0"/>
    <x v="13"/>
    <x v="1"/>
    <x v="2"/>
    <n v="3729.364"/>
    <x v="2"/>
    <s v="I"/>
    <e v="#N/A"/>
    <e v="#N/A"/>
    <s v="Canada"/>
    <x v="2"/>
    <s v="North America"/>
    <e v="#N/A"/>
    <x v="2"/>
    <n v="1.4904571499999999"/>
    <n v="2502.1611657872891"/>
    <n v="3729.364"/>
  </r>
  <r>
    <n v="45426"/>
    <d v="2023-02-13T00:00:00"/>
    <x v="7"/>
    <x v="2"/>
    <n v="14164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433"/>
    <d v="2023-02-14T00:00:00"/>
    <x v="7"/>
    <x v="2"/>
    <n v="12547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5440"/>
    <d v="2023-02-15T00:00:00"/>
    <x v="7"/>
    <x v="2"/>
    <n v="14198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444"/>
    <d v="2023-02-15T00:00:00"/>
    <x v="7"/>
    <x v="2"/>
    <n v="19102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449"/>
    <d v="2023-02-17T00:00:00"/>
    <x v="7"/>
    <x v="2"/>
    <n v="14189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455"/>
    <d v="2023-02-19T00:00:00"/>
    <x v="7"/>
    <x v="2"/>
    <n v="14163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459"/>
    <d v="2023-02-19T00:00:00"/>
    <x v="7"/>
    <x v="2"/>
    <n v="19605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470"/>
    <d v="2023-02-22T00:00:00"/>
    <x v="7"/>
    <x v="2"/>
    <n v="28177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469"/>
    <d v="2023-02-22T00:00:00"/>
    <x v="7"/>
    <x v="2"/>
    <n v="19989"/>
    <x v="0"/>
    <x v="13"/>
    <x v="1"/>
    <x v="2"/>
    <n v="3729.364"/>
    <x v="2"/>
    <s v="I"/>
    <e v="#N/A"/>
    <e v="#N/A"/>
    <s v="Canada"/>
    <x v="2"/>
    <s v="North America"/>
    <e v="#N/A"/>
    <x v="2"/>
    <n v="1.4904571499999999"/>
    <n v="2502.1611657872891"/>
    <n v="3729.364"/>
  </r>
  <r>
    <n v="45481"/>
    <d v="2023-02-23T00:00:00"/>
    <x v="7"/>
    <x v="2"/>
    <n v="19563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484"/>
    <d v="2023-02-24T00:00:00"/>
    <x v="7"/>
    <x v="2"/>
    <n v="23267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483"/>
    <d v="2023-02-24T00:00:00"/>
    <x v="7"/>
    <x v="2"/>
    <n v="14181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489"/>
    <d v="2023-02-24T00:00:00"/>
    <x v="7"/>
    <x v="2"/>
    <n v="19602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504"/>
    <d v="2023-02-26T00:00:00"/>
    <x v="7"/>
    <x v="2"/>
    <n v="14730"/>
    <x v="0"/>
    <x v="13"/>
    <x v="1"/>
    <x v="4"/>
    <n v="772.50360000000001"/>
    <x v="4"/>
    <s v="I"/>
    <e v="#N/A"/>
    <e v="#N/A"/>
    <s v="Southwest"/>
    <x v="0"/>
    <s v="North America"/>
    <e v="#N/A"/>
    <x v="0"/>
    <n v="1.0892689900000001"/>
    <n v="709.19452136427742"/>
    <n v="772.50360000000001"/>
  </r>
  <r>
    <n v="45497"/>
    <d v="2023-02-26T00:00:00"/>
    <x v="7"/>
    <x v="2"/>
    <n v="28354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503"/>
    <d v="2023-02-26T00:00:00"/>
    <x v="7"/>
    <x v="2"/>
    <n v="22995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509"/>
    <d v="2023-02-27T00:00:00"/>
    <x v="7"/>
    <x v="2"/>
    <n v="14148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511"/>
    <d v="2023-02-28T00:00:00"/>
    <x v="7"/>
    <x v="2"/>
    <n v="12523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5584"/>
    <d v="2023-03-01T00:00:00"/>
    <x v="8"/>
    <x v="2"/>
    <n v="25828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5586"/>
    <d v="2023-03-02T00:00:00"/>
    <x v="8"/>
    <x v="2"/>
    <n v="12613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5598"/>
    <d v="2023-03-03T00:00:00"/>
    <x v="8"/>
    <x v="2"/>
    <n v="14744"/>
    <x v="0"/>
    <x v="13"/>
    <x v="1"/>
    <x v="0"/>
    <n v="772.50360000000001"/>
    <x v="0"/>
    <s v="I"/>
    <e v="#N/A"/>
    <e v="#N/A"/>
    <s v="Northwest"/>
    <x v="0"/>
    <s v="North America"/>
    <e v="#N/A"/>
    <x v="0"/>
    <n v="1.0892689900000001"/>
    <n v="709.19452136427742"/>
    <n v="772.50360000000001"/>
  </r>
  <r>
    <n v="45599"/>
    <d v="2023-03-03T00:00:00"/>
    <x v="8"/>
    <x v="2"/>
    <n v="19794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608"/>
    <d v="2023-03-04T00:00:00"/>
    <x v="8"/>
    <x v="2"/>
    <n v="11896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5607"/>
    <d v="2023-03-04T00:00:00"/>
    <x v="8"/>
    <x v="2"/>
    <n v="25830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5612"/>
    <d v="2023-03-05T00:00:00"/>
    <x v="8"/>
    <x v="2"/>
    <n v="14795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614"/>
    <d v="2023-03-06T00:00:00"/>
    <x v="8"/>
    <x v="2"/>
    <n v="23385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615"/>
    <d v="2023-03-06T00:00:00"/>
    <x v="8"/>
    <x v="2"/>
    <n v="18137"/>
    <x v="0"/>
    <x v="13"/>
    <x v="1"/>
    <x v="1"/>
    <n v="772.50360000000001"/>
    <x v="1"/>
    <s v="I"/>
    <e v="#N/A"/>
    <e v="#N/A"/>
    <s v="France"/>
    <x v="1"/>
    <s v="Europe"/>
    <e v="#N/A"/>
    <x v="1"/>
    <n v="1"/>
    <n v="772.50360000000001"/>
    <n v="772.50360000000001"/>
  </r>
  <r>
    <n v="45621"/>
    <d v="2023-03-06T00:00:00"/>
    <x v="8"/>
    <x v="2"/>
    <n v="11768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5619"/>
    <d v="2023-03-06T00:00:00"/>
    <x v="8"/>
    <x v="2"/>
    <n v="19787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632"/>
    <d v="2023-03-08T00:00:00"/>
    <x v="8"/>
    <x v="2"/>
    <n v="14775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634"/>
    <d v="2023-03-08T00:00:00"/>
    <x v="8"/>
    <x v="2"/>
    <n v="19766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638"/>
    <d v="2023-03-09T00:00:00"/>
    <x v="8"/>
    <x v="2"/>
    <n v="14746"/>
    <x v="0"/>
    <x v="13"/>
    <x v="1"/>
    <x v="4"/>
    <n v="772.50360000000001"/>
    <x v="4"/>
    <s v="I"/>
    <e v="#N/A"/>
    <e v="#N/A"/>
    <s v="Southwest"/>
    <x v="0"/>
    <s v="North America"/>
    <e v="#N/A"/>
    <x v="0"/>
    <n v="1.0892689900000001"/>
    <n v="709.19452136427742"/>
    <n v="772.50360000000001"/>
  </r>
  <r>
    <n v="45640"/>
    <d v="2023-03-09T00:00:00"/>
    <x v="8"/>
    <x v="2"/>
    <n v="19964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642"/>
    <d v="2023-03-10T00:00:00"/>
    <x v="8"/>
    <x v="2"/>
    <n v="11623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647"/>
    <d v="2023-03-11T00:00:00"/>
    <x v="8"/>
    <x v="2"/>
    <n v="25997"/>
    <x v="0"/>
    <x v="13"/>
    <x v="1"/>
    <x v="4"/>
    <n v="3756.989"/>
    <x v="4"/>
    <s v="I"/>
    <e v="#N/A"/>
    <e v="#N/A"/>
    <s v="Southwest"/>
    <x v="0"/>
    <s v="North America"/>
    <e v="#N/A"/>
    <x v="0"/>
    <n v="1.0892689900000001"/>
    <n v="3449.092037403911"/>
    <n v="3756.9890000000009"/>
  </r>
  <r>
    <n v="45645"/>
    <d v="2023-03-11T00:00:00"/>
    <x v="8"/>
    <x v="2"/>
    <n v="11482"/>
    <x v="0"/>
    <x v="13"/>
    <x v="1"/>
    <x v="3"/>
    <n v="3729.364"/>
    <x v="3"/>
    <s v="I"/>
    <e v="#N/A"/>
    <e v="#N/A"/>
    <s v="United Kingdom"/>
    <x v="3"/>
    <s v="Europe"/>
    <e v="#N/A"/>
    <x v="3"/>
    <n v="0.84024398"/>
    <n v="4438.4298950883294"/>
    <n v="3729.3640000000005"/>
  </r>
  <r>
    <n v="45653"/>
    <d v="2023-03-12T00:00:00"/>
    <x v="8"/>
    <x v="2"/>
    <n v="11764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5651"/>
    <d v="2023-03-12T00:00:00"/>
    <x v="8"/>
    <x v="2"/>
    <n v="19771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657"/>
    <d v="2023-03-13T00:00:00"/>
    <x v="8"/>
    <x v="2"/>
    <n v="11266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5666"/>
    <d v="2023-03-14T00:00:00"/>
    <x v="8"/>
    <x v="2"/>
    <n v="14738"/>
    <x v="0"/>
    <x v="13"/>
    <x v="1"/>
    <x v="4"/>
    <n v="772.50360000000001"/>
    <x v="4"/>
    <s v="I"/>
    <e v="#N/A"/>
    <e v="#N/A"/>
    <s v="Southwest"/>
    <x v="0"/>
    <s v="North America"/>
    <e v="#N/A"/>
    <x v="0"/>
    <n v="1.0892689900000001"/>
    <n v="709.19452136427742"/>
    <n v="772.50360000000001"/>
  </r>
  <r>
    <n v="45668"/>
    <d v="2023-03-15T00:00:00"/>
    <x v="8"/>
    <x v="2"/>
    <n v="11298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669"/>
    <d v="2023-03-15T00:00:00"/>
    <x v="8"/>
    <x v="2"/>
    <n v="11528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676"/>
    <d v="2023-03-15T00:00:00"/>
    <x v="8"/>
    <x v="2"/>
    <n v="11765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5677"/>
    <d v="2023-03-15T00:00:00"/>
    <x v="8"/>
    <x v="2"/>
    <n v="11895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5680"/>
    <d v="2023-03-16T00:00:00"/>
    <x v="8"/>
    <x v="2"/>
    <n v="23283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681"/>
    <d v="2023-03-16T00:00:00"/>
    <x v="8"/>
    <x v="2"/>
    <n v="1978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689"/>
    <d v="2023-03-17T00:00:00"/>
    <x v="8"/>
    <x v="2"/>
    <n v="19773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684"/>
    <d v="2023-03-17T00:00:00"/>
    <x v="8"/>
    <x v="2"/>
    <n v="11485"/>
    <x v="0"/>
    <x v="13"/>
    <x v="1"/>
    <x v="3"/>
    <n v="3756.989"/>
    <x v="3"/>
    <s v="I"/>
    <e v="#N/A"/>
    <e v="#N/A"/>
    <s v="United Kingdom"/>
    <x v="3"/>
    <s v="Europe"/>
    <e v="#N/A"/>
    <x v="3"/>
    <n v="0.84024398"/>
    <n v="4471.3072505440623"/>
    <n v="3756.989"/>
  </r>
  <r>
    <n v="45707"/>
    <d v="2023-03-20T00:00:00"/>
    <x v="8"/>
    <x v="2"/>
    <n v="11904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5711"/>
    <d v="2023-03-20T00:00:00"/>
    <x v="8"/>
    <x v="2"/>
    <n v="19621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714"/>
    <d v="2023-03-21T00:00:00"/>
    <x v="8"/>
    <x v="2"/>
    <n v="11534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720"/>
    <d v="2023-03-22T00:00:00"/>
    <x v="8"/>
    <x v="2"/>
    <n v="19653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727"/>
    <d v="2023-03-23T00:00:00"/>
    <x v="8"/>
    <x v="2"/>
    <n v="11909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5730"/>
    <d v="2023-03-24T00:00:00"/>
    <x v="8"/>
    <x v="2"/>
    <n v="28471"/>
    <x v="0"/>
    <x v="13"/>
    <x v="1"/>
    <x v="1"/>
    <n v="3729.364"/>
    <x v="1"/>
    <s v="I"/>
    <e v="#N/A"/>
    <e v="#N/A"/>
    <s v="France"/>
    <x v="1"/>
    <s v="Europe"/>
    <e v="#N/A"/>
    <x v="1"/>
    <n v="1"/>
    <n v="3729.364"/>
    <n v="3729.364"/>
  </r>
  <r>
    <n v="45737"/>
    <d v="2023-03-24T00:00:00"/>
    <x v="8"/>
    <x v="2"/>
    <n v="19965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729"/>
    <d v="2023-03-24T00:00:00"/>
    <x v="8"/>
    <x v="2"/>
    <n v="15087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742"/>
    <d v="2023-03-25T00:00:00"/>
    <x v="8"/>
    <x v="2"/>
    <n v="19620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743"/>
    <d v="2023-03-25T00:00:00"/>
    <x v="8"/>
    <x v="2"/>
    <n v="19631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744"/>
    <d v="2023-03-25T00:00:00"/>
    <x v="8"/>
    <x v="2"/>
    <n v="11894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5745"/>
    <d v="2023-03-26T00:00:00"/>
    <x v="8"/>
    <x v="2"/>
    <n v="15089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755"/>
    <d v="2023-03-27T00:00:00"/>
    <x v="8"/>
    <x v="2"/>
    <n v="11536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756"/>
    <d v="2023-03-27T00:00:00"/>
    <x v="8"/>
    <x v="2"/>
    <n v="11625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766"/>
    <d v="2023-03-29T00:00:00"/>
    <x v="8"/>
    <x v="2"/>
    <n v="11297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771"/>
    <d v="2023-03-30T00:00:00"/>
    <x v="8"/>
    <x v="2"/>
    <n v="11271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772"/>
    <d v="2023-03-30T00:00:00"/>
    <x v="8"/>
    <x v="2"/>
    <n v="19785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820"/>
    <d v="2023-04-01T00:00:00"/>
    <x v="9"/>
    <x v="3"/>
    <n v="25832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5827"/>
    <d v="2023-04-03T00:00:00"/>
    <x v="9"/>
    <x v="3"/>
    <n v="15440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843"/>
    <d v="2023-04-05T00:00:00"/>
    <x v="9"/>
    <x v="3"/>
    <n v="11775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842"/>
    <d v="2023-04-05T00:00:00"/>
    <x v="9"/>
    <x v="3"/>
    <n v="11742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841"/>
    <d v="2023-04-05T00:00:00"/>
    <x v="9"/>
    <x v="3"/>
    <n v="12804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5855"/>
    <d v="2023-04-07T00:00:00"/>
    <x v="9"/>
    <x v="3"/>
    <n v="14754"/>
    <x v="0"/>
    <x v="13"/>
    <x v="1"/>
    <x v="0"/>
    <n v="772.50360000000001"/>
    <x v="0"/>
    <s v="I"/>
    <e v="#N/A"/>
    <e v="#N/A"/>
    <s v="Northwest"/>
    <x v="0"/>
    <s v="North America"/>
    <e v="#N/A"/>
    <x v="0"/>
    <n v="1.0892689900000001"/>
    <n v="709.19452136427742"/>
    <n v="772.50360000000001"/>
  </r>
  <r>
    <n v="45863"/>
    <d v="2023-04-09T00:00:00"/>
    <x v="9"/>
    <x v="3"/>
    <n v="11873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862"/>
    <d v="2023-04-09T00:00:00"/>
    <x v="9"/>
    <x v="3"/>
    <n v="14827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869"/>
    <d v="2023-04-10T00:00:00"/>
    <x v="9"/>
    <x v="3"/>
    <n v="14822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877"/>
    <d v="2023-04-11T00:00:00"/>
    <x v="9"/>
    <x v="3"/>
    <n v="11910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5886"/>
    <d v="2023-04-12T00:00:00"/>
    <x v="9"/>
    <x v="3"/>
    <n v="26042"/>
    <x v="0"/>
    <x v="13"/>
    <x v="1"/>
    <x v="4"/>
    <n v="3729.364"/>
    <x v="4"/>
    <s v="I"/>
    <e v="#N/A"/>
    <e v="#N/A"/>
    <s v="Southwest"/>
    <x v="0"/>
    <s v="North America"/>
    <e v="#N/A"/>
    <x v="0"/>
    <n v="1.0892689900000001"/>
    <n v="3423.730992286854"/>
    <n v="3729.3639999999996"/>
  </r>
  <r>
    <n v="45879"/>
    <d v="2023-04-12T00:00:00"/>
    <x v="9"/>
    <x v="3"/>
    <n v="19443"/>
    <x v="0"/>
    <x v="13"/>
    <x v="1"/>
    <x v="9"/>
    <n v="772.50360000000001"/>
    <x v="9"/>
    <s v="I"/>
    <e v="#N/A"/>
    <e v="#N/A"/>
    <s v="Germany"/>
    <x v="5"/>
    <s v="Europe"/>
    <e v="#N/A"/>
    <x v="1"/>
    <n v="1"/>
    <n v="772.50360000000001"/>
    <n v="772.50360000000001"/>
  </r>
  <r>
    <n v="45888"/>
    <d v="2023-04-12T00:00:00"/>
    <x v="9"/>
    <x v="3"/>
    <n v="20217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900"/>
    <d v="2023-04-15T00:00:00"/>
    <x v="9"/>
    <x v="3"/>
    <n v="11837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898"/>
    <d v="2023-04-15T00:00:00"/>
    <x v="9"/>
    <x v="3"/>
    <n v="23830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5903"/>
    <d v="2023-04-15T00:00:00"/>
    <x v="9"/>
    <x v="3"/>
    <n v="15619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5919"/>
    <d v="2023-04-17T00:00:00"/>
    <x v="9"/>
    <x v="3"/>
    <n v="11780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5923"/>
    <d v="2023-04-17T00:00:00"/>
    <x v="9"/>
    <x v="3"/>
    <n v="11811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929"/>
    <d v="2023-04-18T00:00:00"/>
    <x v="9"/>
    <x v="3"/>
    <n v="11825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937"/>
    <d v="2023-04-20T00:00:00"/>
    <x v="9"/>
    <x v="3"/>
    <n v="14824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940"/>
    <d v="2023-04-20T00:00:00"/>
    <x v="9"/>
    <x v="3"/>
    <n v="20244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956"/>
    <d v="2023-04-22T00:00:00"/>
    <x v="9"/>
    <x v="3"/>
    <n v="1997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959"/>
    <d v="2023-04-23T00:00:00"/>
    <x v="9"/>
    <x v="3"/>
    <n v="11872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967"/>
    <d v="2023-04-24T00:00:00"/>
    <x v="9"/>
    <x v="3"/>
    <n v="19454"/>
    <x v="0"/>
    <x v="13"/>
    <x v="1"/>
    <x v="9"/>
    <n v="772.50360000000001"/>
    <x v="9"/>
    <s v="I"/>
    <e v="#N/A"/>
    <e v="#N/A"/>
    <s v="Germany"/>
    <x v="5"/>
    <s v="Europe"/>
    <e v="#N/A"/>
    <x v="1"/>
    <n v="1"/>
    <n v="772.50360000000001"/>
    <n v="772.50360000000001"/>
  </r>
  <r>
    <n v="45977"/>
    <d v="2023-04-25T00:00:00"/>
    <x v="9"/>
    <x v="3"/>
    <n v="20216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976"/>
    <d v="2023-04-25T00:00:00"/>
    <x v="9"/>
    <x v="3"/>
    <n v="2023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5981"/>
    <d v="2023-04-26T00:00:00"/>
    <x v="9"/>
    <x v="3"/>
    <n v="12805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5986"/>
    <d v="2023-04-27T00:00:00"/>
    <x v="9"/>
    <x v="3"/>
    <n v="11743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5983"/>
    <d v="2023-04-27T00:00:00"/>
    <x v="9"/>
    <x v="3"/>
    <n v="14830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5998"/>
    <d v="2023-04-28T00:00:00"/>
    <x v="9"/>
    <x v="3"/>
    <n v="25918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6005"/>
    <d v="2023-04-29T00:00:00"/>
    <x v="9"/>
    <x v="3"/>
    <n v="12749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6009"/>
    <d v="2023-04-29T00:00:00"/>
    <x v="9"/>
    <x v="3"/>
    <n v="11917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6016"/>
    <d v="2023-04-30T00:00:00"/>
    <x v="9"/>
    <x v="3"/>
    <n v="11885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022"/>
    <d v="2023-04-30T00:00:00"/>
    <x v="9"/>
    <x v="3"/>
    <n v="11968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6021"/>
    <d v="2023-04-30T00:00:00"/>
    <x v="9"/>
    <x v="3"/>
    <n v="19971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116"/>
    <d v="2023-05-01T00:00:00"/>
    <x v="11"/>
    <x v="3"/>
    <n v="14912"/>
    <x v="0"/>
    <x v="13"/>
    <x v="1"/>
    <x v="4"/>
    <n v="772.50360000000001"/>
    <x v="4"/>
    <s v="I"/>
    <e v="#N/A"/>
    <e v="#N/A"/>
    <s v="Southwest"/>
    <x v="0"/>
    <s v="North America"/>
    <e v="#N/A"/>
    <x v="0"/>
    <n v="1.0892689900000001"/>
    <n v="709.19452136427742"/>
    <n v="772.50360000000001"/>
  </r>
  <r>
    <n v="46119"/>
    <d v="2023-05-01T00:00:00"/>
    <x v="11"/>
    <x v="3"/>
    <n v="25927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6121"/>
    <d v="2023-05-02T00:00:00"/>
    <x v="11"/>
    <x v="3"/>
    <n v="12069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129"/>
    <d v="2023-05-03T00:00:00"/>
    <x v="11"/>
    <x v="3"/>
    <n v="20420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137"/>
    <d v="2023-05-04T00:00:00"/>
    <x v="11"/>
    <x v="3"/>
    <n v="20600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145"/>
    <d v="2023-05-05T00:00:00"/>
    <x v="11"/>
    <x v="3"/>
    <n v="14881"/>
    <x v="0"/>
    <x v="13"/>
    <x v="1"/>
    <x v="0"/>
    <n v="772.50360000000001"/>
    <x v="0"/>
    <s v="I"/>
    <e v="#N/A"/>
    <e v="#N/A"/>
    <s v="Northwest"/>
    <x v="0"/>
    <s v="North America"/>
    <e v="#N/A"/>
    <x v="0"/>
    <n v="1.0892689900000001"/>
    <n v="709.19452136427742"/>
    <n v="772.50360000000001"/>
  </r>
  <r>
    <n v="46152"/>
    <d v="2023-05-06T00:00:00"/>
    <x v="11"/>
    <x v="3"/>
    <n v="20424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156"/>
    <d v="2023-05-07T00:00:00"/>
    <x v="11"/>
    <x v="3"/>
    <n v="12118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169"/>
    <d v="2023-05-08T00:00:00"/>
    <x v="11"/>
    <x v="3"/>
    <n v="12094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161"/>
    <d v="2023-05-08T00:00:00"/>
    <x v="11"/>
    <x v="3"/>
    <n v="12819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6173"/>
    <d v="2023-05-09T00:00:00"/>
    <x v="11"/>
    <x v="3"/>
    <n v="20283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174"/>
    <d v="2023-05-09T00:00:00"/>
    <x v="11"/>
    <x v="3"/>
    <n v="20608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177"/>
    <d v="2023-05-10T00:00:00"/>
    <x v="11"/>
    <x v="3"/>
    <n v="12102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178"/>
    <d v="2023-05-10T00:00:00"/>
    <x v="11"/>
    <x v="3"/>
    <n v="25937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6181"/>
    <d v="2023-05-11T00:00:00"/>
    <x v="11"/>
    <x v="3"/>
    <n v="12004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6186"/>
    <d v="2023-05-12T00:00:00"/>
    <x v="11"/>
    <x v="3"/>
    <n v="12041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191"/>
    <d v="2023-05-12T00:00:00"/>
    <x v="11"/>
    <x v="3"/>
    <n v="14956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195"/>
    <d v="2023-05-13T00:00:00"/>
    <x v="11"/>
    <x v="3"/>
    <n v="12027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196"/>
    <d v="2023-05-13T00:00:00"/>
    <x v="11"/>
    <x v="3"/>
    <n v="12109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192"/>
    <d v="2023-05-13T00:00:00"/>
    <x v="11"/>
    <x v="3"/>
    <n v="12830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6206"/>
    <d v="2023-05-14T00:00:00"/>
    <x v="11"/>
    <x v="3"/>
    <n v="20023"/>
    <x v="0"/>
    <x v="13"/>
    <x v="1"/>
    <x v="2"/>
    <n v="3729.364"/>
    <x v="2"/>
    <s v="I"/>
    <e v="#N/A"/>
    <e v="#N/A"/>
    <s v="Canada"/>
    <x v="2"/>
    <s v="North America"/>
    <e v="#N/A"/>
    <x v="2"/>
    <n v="1.4904571499999999"/>
    <n v="2502.1611657872891"/>
    <n v="3729.364"/>
  </r>
  <r>
    <n v="46215"/>
    <d v="2023-05-15T00:00:00"/>
    <x v="11"/>
    <x v="3"/>
    <n v="2042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222"/>
    <d v="2023-05-16T00:00:00"/>
    <x v="11"/>
    <x v="3"/>
    <n v="14891"/>
    <x v="0"/>
    <x v="13"/>
    <x v="1"/>
    <x v="4"/>
    <n v="772.50360000000001"/>
    <x v="4"/>
    <s v="I"/>
    <e v="#N/A"/>
    <e v="#N/A"/>
    <s v="Southwest"/>
    <x v="0"/>
    <s v="North America"/>
    <e v="#N/A"/>
    <x v="0"/>
    <n v="1.0892689900000001"/>
    <n v="709.19452136427742"/>
    <n v="772.50360000000001"/>
  </r>
  <r>
    <n v="46227"/>
    <d v="2023-05-16T00:00:00"/>
    <x v="11"/>
    <x v="3"/>
    <n v="11990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6235"/>
    <d v="2023-05-17T00:00:00"/>
    <x v="11"/>
    <x v="3"/>
    <n v="12151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236"/>
    <d v="2023-05-17T00:00:00"/>
    <x v="11"/>
    <x v="3"/>
    <n v="12001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6245"/>
    <d v="2023-05-18T00:00:00"/>
    <x v="11"/>
    <x v="3"/>
    <n v="14967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247"/>
    <d v="2023-05-19T00:00:00"/>
    <x v="11"/>
    <x v="3"/>
    <n v="14882"/>
    <x v="0"/>
    <x v="13"/>
    <x v="1"/>
    <x v="4"/>
    <n v="772.50360000000001"/>
    <x v="4"/>
    <s v="I"/>
    <e v="#N/A"/>
    <e v="#N/A"/>
    <s v="Southwest"/>
    <x v="0"/>
    <s v="North America"/>
    <e v="#N/A"/>
    <x v="0"/>
    <n v="1.0892689900000001"/>
    <n v="709.19452136427742"/>
    <n v="772.50360000000001"/>
  </r>
  <r>
    <n v="46265"/>
    <d v="2023-05-22T00:00:00"/>
    <x v="11"/>
    <x v="3"/>
    <n v="11934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268"/>
    <d v="2023-05-22T00:00:00"/>
    <x v="11"/>
    <x v="3"/>
    <n v="20615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270"/>
    <d v="2023-05-23T00:00:00"/>
    <x v="11"/>
    <x v="3"/>
    <n v="24309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6280"/>
    <d v="2023-05-24T00:00:00"/>
    <x v="11"/>
    <x v="3"/>
    <n v="12121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289"/>
    <d v="2023-05-25T00:00:00"/>
    <x v="11"/>
    <x v="3"/>
    <n v="12075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290"/>
    <d v="2023-05-25T00:00:00"/>
    <x v="11"/>
    <x v="3"/>
    <n v="26066"/>
    <x v="0"/>
    <x v="13"/>
    <x v="1"/>
    <x v="4"/>
    <n v="3729.364"/>
    <x v="4"/>
    <s v="I"/>
    <e v="#N/A"/>
    <e v="#N/A"/>
    <s v="Southwest"/>
    <x v="0"/>
    <s v="North America"/>
    <e v="#N/A"/>
    <x v="0"/>
    <n v="1.0892689900000001"/>
    <n v="3423.730992286854"/>
    <n v="3729.3639999999996"/>
  </r>
  <r>
    <n v="46292"/>
    <d v="2023-05-25T00:00:00"/>
    <x v="11"/>
    <x v="3"/>
    <n v="20418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294"/>
    <d v="2023-05-25T00:00:00"/>
    <x v="11"/>
    <x v="3"/>
    <n v="11986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6296"/>
    <d v="2023-05-26T00:00:00"/>
    <x v="11"/>
    <x v="3"/>
    <n v="12170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312"/>
    <d v="2023-05-30T00:00:00"/>
    <x v="11"/>
    <x v="3"/>
    <n v="12153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317"/>
    <d v="2023-05-30T00:00:00"/>
    <x v="11"/>
    <x v="3"/>
    <n v="14884"/>
    <x v="0"/>
    <x v="13"/>
    <x v="1"/>
    <x v="4"/>
    <n v="772.50360000000001"/>
    <x v="4"/>
    <s v="I"/>
    <e v="#N/A"/>
    <e v="#N/A"/>
    <s v="Southwest"/>
    <x v="0"/>
    <s v="North America"/>
    <e v="#N/A"/>
    <x v="0"/>
    <n v="1.0892689900000001"/>
    <n v="709.19452136427742"/>
    <n v="772.50360000000001"/>
  </r>
  <r>
    <n v="46319"/>
    <d v="2023-05-31T00:00:00"/>
    <x v="11"/>
    <x v="3"/>
    <n v="12103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391"/>
    <d v="2023-06-01T00:00:00"/>
    <x v="10"/>
    <x v="3"/>
    <n v="20995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394"/>
    <d v="2023-06-02T00:00:00"/>
    <x v="10"/>
    <x v="3"/>
    <n v="15055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403"/>
    <d v="2023-06-02T00:00:00"/>
    <x v="10"/>
    <x v="3"/>
    <n v="14990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399"/>
    <d v="2023-06-02T00:00:00"/>
    <x v="10"/>
    <x v="3"/>
    <n v="20820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409"/>
    <d v="2023-06-04T00:00:00"/>
    <x v="10"/>
    <x v="3"/>
    <n v="15073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419"/>
    <d v="2023-06-05T00:00:00"/>
    <x v="10"/>
    <x v="3"/>
    <n v="12021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6418"/>
    <d v="2023-06-05T00:00:00"/>
    <x v="10"/>
    <x v="3"/>
    <n v="20988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424"/>
    <d v="2023-06-06T00:00:00"/>
    <x v="10"/>
    <x v="3"/>
    <n v="12435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426"/>
    <d v="2023-06-06T00:00:00"/>
    <x v="10"/>
    <x v="3"/>
    <n v="26107"/>
    <x v="0"/>
    <x v="13"/>
    <x v="1"/>
    <x v="4"/>
    <n v="3756.989"/>
    <x v="4"/>
    <s v="I"/>
    <e v="#N/A"/>
    <e v="#N/A"/>
    <s v="Southwest"/>
    <x v="0"/>
    <s v="North America"/>
    <e v="#N/A"/>
    <x v="0"/>
    <n v="1.0892689900000001"/>
    <n v="3449.092037403911"/>
    <n v="3756.9890000000009"/>
  </r>
  <r>
    <n v="46428"/>
    <d v="2023-06-06T00:00:00"/>
    <x v="10"/>
    <x v="3"/>
    <n v="20629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437"/>
    <d v="2023-06-08T00:00:00"/>
    <x v="10"/>
    <x v="3"/>
    <n v="15054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445"/>
    <d v="2023-06-09T00:00:00"/>
    <x v="10"/>
    <x v="3"/>
    <n v="12772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450"/>
    <d v="2023-06-10T00:00:00"/>
    <x v="10"/>
    <x v="3"/>
    <n v="12446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459"/>
    <d v="2023-06-11T00:00:00"/>
    <x v="10"/>
    <x v="3"/>
    <n v="12190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462"/>
    <d v="2023-06-11T00:00:00"/>
    <x v="10"/>
    <x v="3"/>
    <n v="12013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6469"/>
    <d v="2023-06-12T00:00:00"/>
    <x v="10"/>
    <x v="3"/>
    <n v="19033"/>
    <x v="0"/>
    <x v="13"/>
    <x v="1"/>
    <x v="1"/>
    <n v="772.50360000000001"/>
    <x v="1"/>
    <s v="I"/>
    <e v="#N/A"/>
    <e v="#N/A"/>
    <s v="France"/>
    <x v="1"/>
    <s v="Europe"/>
    <e v="#N/A"/>
    <x v="1"/>
    <n v="1"/>
    <n v="772.50360000000001"/>
    <n v="772.50360000000001"/>
  </r>
  <r>
    <n v="46474"/>
    <d v="2023-06-12T00:00:00"/>
    <x v="10"/>
    <x v="3"/>
    <n v="25944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6478"/>
    <d v="2023-06-13T00:00:00"/>
    <x v="10"/>
    <x v="3"/>
    <n v="25939"/>
    <x v="0"/>
    <x v="13"/>
    <x v="1"/>
    <x v="8"/>
    <n v="772.50360000000001"/>
    <x v="8"/>
    <s v="I"/>
    <e v="#N/A"/>
    <e v="#N/A"/>
    <s v="Australia"/>
    <x v="4"/>
    <s v="Pacific"/>
    <e v="#N/A"/>
    <x v="4"/>
    <n v="1.6143268900000001"/>
    <n v="478.52984719841959"/>
    <n v="772.50359999999989"/>
  </r>
  <r>
    <n v="46479"/>
    <d v="2023-06-14T00:00:00"/>
    <x v="10"/>
    <x v="3"/>
    <n v="12768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482"/>
    <d v="2023-06-14T00:00:00"/>
    <x v="10"/>
    <x v="3"/>
    <n v="12245"/>
    <x v="0"/>
    <x v="13"/>
    <x v="1"/>
    <x v="8"/>
    <n v="3756.989"/>
    <x v="8"/>
    <s v="I"/>
    <e v="#N/A"/>
    <e v="#N/A"/>
    <s v="Australia"/>
    <x v="4"/>
    <s v="Pacific"/>
    <e v="#N/A"/>
    <x v="4"/>
    <n v="1.6143268900000001"/>
    <n v="2327.2789564943691"/>
    <n v="3756.9890000000005"/>
  </r>
  <r>
    <n v="46491"/>
    <d v="2023-06-17T00:00:00"/>
    <x v="10"/>
    <x v="3"/>
    <n v="24759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6494"/>
    <d v="2023-06-17T00:00:00"/>
    <x v="10"/>
    <x v="3"/>
    <n v="20983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512"/>
    <d v="2023-06-19T00:00:00"/>
    <x v="10"/>
    <x v="3"/>
    <n v="12209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510"/>
    <d v="2023-06-19T00:00:00"/>
    <x v="10"/>
    <x v="3"/>
    <n v="24386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6520"/>
    <d v="2023-06-19T00:00:00"/>
    <x v="10"/>
    <x v="3"/>
    <n v="24491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6514"/>
    <d v="2023-06-19T00:00:00"/>
    <x v="10"/>
    <x v="3"/>
    <n v="19028"/>
    <x v="0"/>
    <x v="13"/>
    <x v="1"/>
    <x v="1"/>
    <n v="772.50360000000001"/>
    <x v="1"/>
    <s v="I"/>
    <e v="#N/A"/>
    <e v="#N/A"/>
    <s v="France"/>
    <x v="1"/>
    <s v="Europe"/>
    <e v="#N/A"/>
    <x v="1"/>
    <n v="1"/>
    <n v="772.50360000000001"/>
    <n v="772.50360000000001"/>
  </r>
  <r>
    <n v="46519"/>
    <d v="2023-06-19T00:00:00"/>
    <x v="10"/>
    <x v="3"/>
    <n v="15660"/>
    <x v="0"/>
    <x v="13"/>
    <x v="1"/>
    <x v="3"/>
    <n v="3953.9884000000002"/>
    <x v="3"/>
    <s v="I"/>
    <e v="#N/A"/>
    <e v="#N/A"/>
    <s v="United Kingdom"/>
    <x v="3"/>
    <s v="Europe"/>
    <e v="#N/A"/>
    <x v="3"/>
    <n v="0.84024398"/>
    <n v="4705.762247769987"/>
    <n v="3953.9884000000002"/>
  </r>
  <r>
    <n v="46531"/>
    <d v="2023-06-21T00:00:00"/>
    <x v="10"/>
    <x v="3"/>
    <n v="12423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533"/>
    <d v="2023-06-21T00:00:00"/>
    <x v="10"/>
    <x v="3"/>
    <n v="26106"/>
    <x v="0"/>
    <x v="13"/>
    <x v="1"/>
    <x v="4"/>
    <n v="3729.364"/>
    <x v="4"/>
    <s v="I"/>
    <e v="#N/A"/>
    <e v="#N/A"/>
    <s v="Southwest"/>
    <x v="0"/>
    <s v="North America"/>
    <e v="#N/A"/>
    <x v="0"/>
    <n v="1.0892689900000001"/>
    <n v="3423.730992286854"/>
    <n v="3729.3639999999996"/>
  </r>
  <r>
    <n v="46528"/>
    <d v="2023-06-21T00:00:00"/>
    <x v="10"/>
    <x v="3"/>
    <n v="15063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546"/>
    <d v="2023-06-23T00:00:00"/>
    <x v="10"/>
    <x v="3"/>
    <n v="12780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544"/>
    <d v="2023-06-23T00:00:00"/>
    <x v="10"/>
    <x v="3"/>
    <n v="12766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548"/>
    <d v="2023-06-23T00:00:00"/>
    <x v="10"/>
    <x v="3"/>
    <n v="12418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550"/>
    <d v="2023-06-23T00:00:00"/>
    <x v="10"/>
    <x v="3"/>
    <n v="26097"/>
    <x v="0"/>
    <x v="13"/>
    <x v="1"/>
    <x v="4"/>
    <n v="3729.364"/>
    <x v="4"/>
    <s v="I"/>
    <e v="#N/A"/>
    <e v="#N/A"/>
    <s v="Southwest"/>
    <x v="0"/>
    <s v="North America"/>
    <e v="#N/A"/>
    <x v="0"/>
    <n v="1.0892689900000001"/>
    <n v="3423.730992286854"/>
    <n v="3729.3639999999996"/>
  </r>
  <r>
    <n v="46542"/>
    <d v="2023-06-23T00:00:00"/>
    <x v="10"/>
    <x v="3"/>
    <n v="11431"/>
    <x v="0"/>
    <x v="13"/>
    <x v="1"/>
    <x v="9"/>
    <n v="3756.989"/>
    <x v="9"/>
    <s v="I"/>
    <e v="#N/A"/>
    <e v="#N/A"/>
    <s v="Germany"/>
    <x v="5"/>
    <s v="Europe"/>
    <e v="#N/A"/>
    <x v="1"/>
    <n v="1"/>
    <n v="3756.989"/>
    <n v="3756.989"/>
  </r>
  <r>
    <n v="46543"/>
    <d v="2023-06-23T00:00:00"/>
    <x v="10"/>
    <x v="3"/>
    <n v="11549"/>
    <x v="0"/>
    <x v="13"/>
    <x v="1"/>
    <x v="3"/>
    <n v="3756.989"/>
    <x v="3"/>
    <s v="I"/>
    <e v="#N/A"/>
    <e v="#N/A"/>
    <s v="United Kingdom"/>
    <x v="3"/>
    <s v="Europe"/>
    <e v="#N/A"/>
    <x v="3"/>
    <n v="0.84024398"/>
    <n v="4471.3072505440623"/>
    <n v="3756.989"/>
  </r>
  <r>
    <n v="46559"/>
    <d v="2023-06-24T00:00:00"/>
    <x v="10"/>
    <x v="3"/>
    <n v="12762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570"/>
    <d v="2023-06-26T00:00:00"/>
    <x v="10"/>
    <x v="3"/>
    <n v="13536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6572"/>
    <d v="2023-06-26T00:00:00"/>
    <x v="10"/>
    <x v="3"/>
    <n v="13552"/>
    <x v="0"/>
    <x v="13"/>
    <x v="1"/>
    <x v="1"/>
    <n v="3953.9884000000002"/>
    <x v="1"/>
    <s v="I"/>
    <e v="#N/A"/>
    <e v="#N/A"/>
    <s v="France"/>
    <x v="1"/>
    <s v="Europe"/>
    <e v="#N/A"/>
    <x v="1"/>
    <n v="1"/>
    <n v="3953.9884000000002"/>
    <n v="3953.9884000000002"/>
  </r>
  <r>
    <n v="46577"/>
    <d v="2023-06-27T00:00:00"/>
    <x v="10"/>
    <x v="3"/>
    <n v="12913"/>
    <x v="0"/>
    <x v="13"/>
    <x v="1"/>
    <x v="0"/>
    <n v="3953.9884000000002"/>
    <x v="0"/>
    <s v="I"/>
    <e v="#N/A"/>
    <e v="#N/A"/>
    <s v="Northwest"/>
    <x v="0"/>
    <s v="North America"/>
    <e v="#N/A"/>
    <x v="0"/>
    <n v="1.0892689900000001"/>
    <n v="3629.94672234266"/>
    <n v="3953.9884000000002"/>
  </r>
  <r>
    <n v="46581"/>
    <d v="2023-06-27T00:00:00"/>
    <x v="10"/>
    <x v="3"/>
    <n v="12188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580"/>
    <d v="2023-06-27T00:00:00"/>
    <x v="10"/>
    <x v="3"/>
    <n v="12187"/>
    <x v="0"/>
    <x v="13"/>
    <x v="1"/>
    <x v="4"/>
    <n v="3953.9884000000002"/>
    <x v="4"/>
    <s v="I"/>
    <e v="#N/A"/>
    <e v="#N/A"/>
    <s v="Southwest"/>
    <x v="0"/>
    <s v="North America"/>
    <e v="#N/A"/>
    <x v="0"/>
    <n v="1.0892689900000001"/>
    <n v="3629.94672234266"/>
    <n v="3953.9884000000002"/>
  </r>
  <r>
    <n v="46576"/>
    <d v="2023-06-27T00:00:00"/>
    <x v="10"/>
    <x v="3"/>
    <n v="24757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6590"/>
    <d v="2023-06-29T00:00:00"/>
    <x v="10"/>
    <x v="3"/>
    <n v="24501"/>
    <x v="0"/>
    <x v="13"/>
    <x v="1"/>
    <x v="2"/>
    <n v="3953.9884000000002"/>
    <x v="2"/>
    <s v="I"/>
    <e v="#N/A"/>
    <e v="#N/A"/>
    <s v="Canada"/>
    <x v="2"/>
    <s v="North America"/>
    <e v="#N/A"/>
    <x v="2"/>
    <n v="1.4904571499999999"/>
    <n v="2652.8695575045549"/>
    <n v="3953.9883999999997"/>
  </r>
  <r>
    <n v="46594"/>
    <d v="2023-06-29T00:00:00"/>
    <x v="10"/>
    <x v="3"/>
    <n v="20818"/>
    <x v="0"/>
    <x v="13"/>
    <x v="1"/>
    <x v="8"/>
    <n v="3953.9884000000002"/>
    <x v="8"/>
    <s v="I"/>
    <e v="#N/A"/>
    <e v="#N/A"/>
    <s v="Australia"/>
    <x v="4"/>
    <s v="Pacific"/>
    <e v="#N/A"/>
    <x v="4"/>
    <n v="1.6143268900000001"/>
    <n v="2449.3108703652952"/>
    <n v="3953.9884000000002"/>
  </r>
  <r>
    <n v="46597"/>
    <d v="2023-06-29T00:00:00"/>
    <x v="10"/>
    <x v="3"/>
    <n v="12039"/>
    <x v="0"/>
    <x v="13"/>
    <x v="1"/>
    <x v="8"/>
    <n v="3729.364"/>
    <x v="8"/>
    <s v="I"/>
    <e v="#N/A"/>
    <e v="#N/A"/>
    <s v="Australia"/>
    <x v="4"/>
    <s v="Pacific"/>
    <e v="#N/A"/>
    <x v="4"/>
    <n v="1.6143268900000001"/>
    <n v="2310.1665611231929"/>
    <n v="3729.3639999999991"/>
  </r>
  <r>
    <n v="46600"/>
    <d v="2023-06-30T00:00:00"/>
    <x v="10"/>
    <x v="3"/>
    <n v="19027"/>
    <x v="0"/>
    <x v="13"/>
    <x v="1"/>
    <x v="1"/>
    <n v="772.50360000000001"/>
    <x v="1"/>
    <s v="I"/>
    <e v="#N/A"/>
    <e v="#N/A"/>
    <s v="France"/>
    <x v="1"/>
    <s v="Europe"/>
    <e v="#N/A"/>
    <x v="1"/>
    <n v="1"/>
    <n v="772.50360000000001"/>
    <n v="772.50360000000001"/>
  </r>
  <r>
    <n v="46598"/>
    <d v="2023-06-30T00:00:00"/>
    <x v="10"/>
    <x v="3"/>
    <n v="15080"/>
    <x v="0"/>
    <x v="13"/>
    <x v="1"/>
    <x v="9"/>
    <n v="3953.9884000000002"/>
    <x v="9"/>
    <s v="I"/>
    <e v="#N/A"/>
    <e v="#N/A"/>
    <s v="Germany"/>
    <x v="5"/>
    <s v="Europe"/>
    <e v="#N/A"/>
    <x v="1"/>
    <n v="1"/>
    <n v="3953.9884000000002"/>
    <n v="3953.9884000000002"/>
  </r>
  <r>
    <n v="46679"/>
    <d v="2023-07-01T00:00:00"/>
    <x v="2"/>
    <x v="1"/>
    <n v="13062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6676"/>
    <d v="2023-07-01T00:00:00"/>
    <x v="2"/>
    <x v="1"/>
    <n v="18047"/>
    <x v="0"/>
    <x v="13"/>
    <x v="1"/>
    <x v="9"/>
    <n v="1105.4834000000001"/>
    <x v="9"/>
    <s v="I"/>
    <e v="#N/A"/>
    <e v="#N/A"/>
    <s v="Germany"/>
    <x v="5"/>
    <s v="Europe"/>
    <e v="#N/A"/>
    <x v="1"/>
    <n v="1"/>
    <n v="1105.4834000000001"/>
    <n v="1105.4834000000001"/>
  </r>
  <r>
    <n v="46680"/>
    <d v="2023-07-01T00:00:00"/>
    <x v="2"/>
    <x v="1"/>
    <n v="21193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6681"/>
    <d v="2023-07-01T00:00:00"/>
    <x v="2"/>
    <x v="1"/>
    <n v="12349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6685"/>
    <d v="2023-07-02T00:00:00"/>
    <x v="2"/>
    <x v="1"/>
    <n v="12947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6692"/>
    <d v="2023-07-03T00:00:00"/>
    <x v="2"/>
    <x v="1"/>
    <n v="13208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6691"/>
    <d v="2023-07-03T00:00:00"/>
    <x v="2"/>
    <x v="1"/>
    <n v="13142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6687"/>
    <d v="2023-07-03T00:00:00"/>
    <x v="2"/>
    <x v="1"/>
    <n v="15457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6697"/>
    <d v="2023-07-03T00:00:00"/>
    <x v="2"/>
    <x v="1"/>
    <n v="21173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6699"/>
    <d v="2023-07-03T00:00:00"/>
    <x v="2"/>
    <x v="1"/>
    <n v="25961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6714"/>
    <d v="2023-07-05T00:00:00"/>
    <x v="2"/>
    <x v="1"/>
    <n v="13093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6713"/>
    <d v="2023-07-05T00:00:00"/>
    <x v="2"/>
    <x v="1"/>
    <n v="24778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6712"/>
    <d v="2023-07-05T00:00:00"/>
    <x v="2"/>
    <x v="1"/>
    <n v="13779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6723"/>
    <d v="2023-07-06T00:00:00"/>
    <x v="2"/>
    <x v="1"/>
    <n v="12918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6725"/>
    <d v="2023-07-06T00:00:00"/>
    <x v="2"/>
    <x v="1"/>
    <n v="21191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6719"/>
    <d v="2023-07-06T00:00:00"/>
    <x v="2"/>
    <x v="1"/>
    <n v="11604"/>
    <x v="0"/>
    <x v="13"/>
    <x v="1"/>
    <x v="3"/>
    <n v="2264.2536"/>
    <x v="3"/>
    <s v="I"/>
    <e v="#N/A"/>
    <e v="#N/A"/>
    <s v="United Kingdom"/>
    <x v="3"/>
    <s v="Europe"/>
    <e v="#N/A"/>
    <x v="3"/>
    <n v="0.84024398"/>
    <n v="2694.7573013257411"/>
    <n v="2264.2536"/>
  </r>
  <r>
    <n v="46735"/>
    <d v="2023-07-07T00:00:00"/>
    <x v="2"/>
    <x v="1"/>
    <n v="13226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6733"/>
    <d v="2023-07-07T00:00:00"/>
    <x v="2"/>
    <x v="1"/>
    <n v="24781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6737"/>
    <d v="2023-07-07T00:00:00"/>
    <x v="2"/>
    <x v="1"/>
    <n v="12346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6753"/>
    <d v="2023-07-10T00:00:00"/>
    <x v="2"/>
    <x v="1"/>
    <n v="21215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6760"/>
    <d v="2023-07-11T00:00:00"/>
    <x v="2"/>
    <x v="1"/>
    <n v="13986"/>
    <x v="0"/>
    <x v="13"/>
    <x v="1"/>
    <x v="4"/>
    <n v="1105.4834000000001"/>
    <x v="4"/>
    <s v="I"/>
    <e v="#N/A"/>
    <e v="#N/A"/>
    <s v="Southwest"/>
    <x v="0"/>
    <s v="North America"/>
    <e v="#N/A"/>
    <x v="0"/>
    <n v="1.0892689900000001"/>
    <n v="1014.88558854503"/>
    <n v="1105.4834000000005"/>
  </r>
  <r>
    <n v="46763"/>
    <d v="2023-07-11T00:00:00"/>
    <x v="2"/>
    <x v="1"/>
    <n v="13202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6761"/>
    <d v="2023-07-11T00:00:00"/>
    <x v="2"/>
    <x v="1"/>
    <n v="19924"/>
    <x v="0"/>
    <x v="13"/>
    <x v="1"/>
    <x v="9"/>
    <n v="865.20399999999995"/>
    <x v="9"/>
    <s v="I"/>
    <e v="#N/A"/>
    <e v="#N/A"/>
    <s v="Germany"/>
    <x v="5"/>
    <s v="Europe"/>
    <e v="#N/A"/>
    <x v="1"/>
    <n v="1"/>
    <n v="865.20399999999995"/>
    <n v="865.20399999999995"/>
  </r>
  <r>
    <n v="46767"/>
    <d v="2023-07-11T00:00:00"/>
    <x v="2"/>
    <x v="1"/>
    <n v="12573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6776"/>
    <d v="2023-07-12T00:00:00"/>
    <x v="2"/>
    <x v="1"/>
    <n v="12356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6783"/>
    <d v="2023-07-13T00:00:00"/>
    <x v="2"/>
    <x v="1"/>
    <n v="19069"/>
    <x v="0"/>
    <x v="13"/>
    <x v="1"/>
    <x v="1"/>
    <n v="865.20399999999995"/>
    <x v="1"/>
    <s v="I"/>
    <e v="#N/A"/>
    <e v="#N/A"/>
    <s v="France"/>
    <x v="1"/>
    <s v="Europe"/>
    <e v="#N/A"/>
    <x v="1"/>
    <n v="1"/>
    <n v="865.20399999999995"/>
    <n v="865.20399999999995"/>
  </r>
  <r>
    <n v="46790"/>
    <d v="2023-07-14T00:00:00"/>
    <x v="2"/>
    <x v="1"/>
    <n v="12930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6794"/>
    <d v="2023-07-14T00:00:00"/>
    <x v="2"/>
    <x v="1"/>
    <n v="24977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6803"/>
    <d v="2023-07-16T00:00:00"/>
    <x v="2"/>
    <x v="1"/>
    <n v="13595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6807"/>
    <d v="2023-07-16T00:00:00"/>
    <x v="2"/>
    <x v="1"/>
    <n v="12339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6812"/>
    <d v="2023-07-17T00:00:00"/>
    <x v="2"/>
    <x v="1"/>
    <n v="13069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6811"/>
    <d v="2023-07-17T00:00:00"/>
    <x v="2"/>
    <x v="1"/>
    <n v="12941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6817"/>
    <d v="2023-07-17T00:00:00"/>
    <x v="2"/>
    <x v="1"/>
    <n v="26121"/>
    <x v="0"/>
    <x v="13"/>
    <x v="1"/>
    <x v="4"/>
    <n v="2288.9187000000002"/>
    <x v="4"/>
    <s v="I"/>
    <e v="#N/A"/>
    <e v="#N/A"/>
    <s v="Southwest"/>
    <x v="0"/>
    <s v="North America"/>
    <e v="#N/A"/>
    <x v="0"/>
    <n v="1.0892689900000001"/>
    <n v="2101.3346758361308"/>
    <n v="2288.9186999999997"/>
  </r>
  <r>
    <n v="46814"/>
    <d v="2023-07-17T00:00:00"/>
    <x v="2"/>
    <x v="1"/>
    <n v="13165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6813"/>
    <d v="2023-07-17T00:00:00"/>
    <x v="2"/>
    <x v="1"/>
    <n v="13152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6815"/>
    <d v="2023-07-17T00:00:00"/>
    <x v="2"/>
    <x v="1"/>
    <n v="25093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6818"/>
    <d v="2023-07-17T00:00:00"/>
    <x v="2"/>
    <x v="1"/>
    <n v="21211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6821"/>
    <d v="2023-07-18T00:00:00"/>
    <x v="2"/>
    <x v="1"/>
    <n v="24824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6824"/>
    <d v="2023-07-18T00:00:00"/>
    <x v="2"/>
    <x v="1"/>
    <n v="24608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  <r>
    <n v="46826"/>
    <d v="2023-07-18T00:00:00"/>
    <x v="2"/>
    <x v="1"/>
    <n v="12575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6830"/>
    <d v="2023-07-19T00:00:00"/>
    <x v="2"/>
    <x v="1"/>
    <n v="19910"/>
    <x v="0"/>
    <x v="13"/>
    <x v="1"/>
    <x v="9"/>
    <n v="865.20399999999995"/>
    <x v="9"/>
    <s v="I"/>
    <e v="#N/A"/>
    <e v="#N/A"/>
    <s v="Germany"/>
    <x v="5"/>
    <s v="Europe"/>
    <e v="#N/A"/>
    <x v="1"/>
    <n v="1"/>
    <n v="865.20399999999995"/>
    <n v="865.20399999999995"/>
  </r>
  <r>
    <n v="46840"/>
    <d v="2023-07-20T00:00:00"/>
    <x v="2"/>
    <x v="1"/>
    <n v="13058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6836"/>
    <d v="2023-07-20T00:00:00"/>
    <x v="2"/>
    <x v="1"/>
    <n v="13769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6847"/>
    <d v="2023-07-21T00:00:00"/>
    <x v="2"/>
    <x v="1"/>
    <n v="13793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6853"/>
    <d v="2023-07-21T00:00:00"/>
    <x v="2"/>
    <x v="1"/>
    <n v="21192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6854"/>
    <d v="2023-07-21T00:00:00"/>
    <x v="2"/>
    <x v="1"/>
    <n v="20997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6860"/>
    <d v="2023-07-22T00:00:00"/>
    <x v="2"/>
    <x v="1"/>
    <n v="21180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6867"/>
    <d v="2023-07-23T00:00:00"/>
    <x v="2"/>
    <x v="1"/>
    <n v="13029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6870"/>
    <d v="2023-07-24T00:00:00"/>
    <x v="2"/>
    <x v="1"/>
    <n v="13605"/>
    <x v="0"/>
    <x v="13"/>
    <x v="1"/>
    <x v="1"/>
    <n v="2699.9018000000001"/>
    <x v="1"/>
    <s v="I"/>
    <e v="#N/A"/>
    <e v="#N/A"/>
    <s v="France"/>
    <x v="1"/>
    <s v="Europe"/>
    <e v="#N/A"/>
    <x v="1"/>
    <n v="1"/>
    <n v="2699.9018000000001"/>
    <n v="2699.9018000000001"/>
  </r>
  <r>
    <n v="46873"/>
    <d v="2023-07-24T00:00:00"/>
    <x v="2"/>
    <x v="1"/>
    <n v="21167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6877"/>
    <d v="2023-07-25T00:00:00"/>
    <x v="2"/>
    <x v="1"/>
    <n v="12926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6878"/>
    <d v="2023-07-25T00:00:00"/>
    <x v="2"/>
    <x v="1"/>
    <n v="25061"/>
    <x v="0"/>
    <x v="13"/>
    <x v="1"/>
    <x v="2"/>
    <n v="2699.9018000000001"/>
    <x v="2"/>
    <s v="I"/>
    <e v="#N/A"/>
    <e v="#N/A"/>
    <s v="Canada"/>
    <x v="2"/>
    <s v="North America"/>
    <e v="#N/A"/>
    <x v="2"/>
    <n v="1.4904571499999999"/>
    <n v="1811.4588534128609"/>
    <n v="2699.9018000000001"/>
  </r>
  <r>
    <n v="46888"/>
    <d v="2023-07-26T00:00:00"/>
    <x v="2"/>
    <x v="1"/>
    <n v="26021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6885"/>
    <d v="2023-07-26T00:00:00"/>
    <x v="2"/>
    <x v="1"/>
    <n v="15933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6896"/>
    <d v="2023-07-27T00:00:00"/>
    <x v="2"/>
    <x v="1"/>
    <n v="15189"/>
    <x v="0"/>
    <x v="13"/>
    <x v="1"/>
    <x v="0"/>
    <n v="865.20399999999995"/>
    <x v="0"/>
    <s v="I"/>
    <e v="#N/A"/>
    <e v="#N/A"/>
    <s v="Northwest"/>
    <x v="0"/>
    <s v="North America"/>
    <e v="#N/A"/>
    <x v="0"/>
    <n v="1.0892689900000001"/>
    <n v="794.29783455049051"/>
    <n v="865.20399999999995"/>
  </r>
  <r>
    <n v="46892"/>
    <d v="2023-07-27T00:00:00"/>
    <x v="2"/>
    <x v="1"/>
    <n v="13086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6898"/>
    <d v="2023-07-27T00:00:00"/>
    <x v="2"/>
    <x v="1"/>
    <n v="21205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6891"/>
    <d v="2023-07-27T00:00:00"/>
    <x v="2"/>
    <x v="1"/>
    <n v="20592"/>
    <x v="0"/>
    <x v="13"/>
    <x v="1"/>
    <x v="3"/>
    <n v="865.20399999999995"/>
    <x v="3"/>
    <s v="I"/>
    <e v="#N/A"/>
    <e v="#N/A"/>
    <s v="United Kingdom"/>
    <x v="3"/>
    <s v="Europe"/>
    <e v="#N/A"/>
    <x v="3"/>
    <n v="0.84024398"/>
    <n v="1029.705681437908"/>
    <n v="865.20399999999995"/>
  </r>
  <r>
    <n v="46903"/>
    <d v="2023-07-28T00:00:00"/>
    <x v="2"/>
    <x v="1"/>
    <n v="12353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6906"/>
    <d v="2023-07-29T00:00:00"/>
    <x v="2"/>
    <x v="1"/>
    <n v="12950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6915"/>
    <d v="2023-07-30T00:00:00"/>
    <x v="2"/>
    <x v="1"/>
    <n v="26276"/>
    <x v="0"/>
    <x v="13"/>
    <x v="1"/>
    <x v="0"/>
    <n v="2264.2536"/>
    <x v="0"/>
    <s v="I"/>
    <e v="#N/A"/>
    <e v="#N/A"/>
    <s v="Northwest"/>
    <x v="0"/>
    <s v="North America"/>
    <e v="#N/A"/>
    <x v="0"/>
    <n v="1.0892689900000001"/>
    <n v="2078.6909576853"/>
    <n v="2264.2535999999996"/>
  </r>
  <r>
    <n v="46919"/>
    <d v="2023-07-30T00:00:00"/>
    <x v="2"/>
    <x v="1"/>
    <n v="11481"/>
    <x v="0"/>
    <x v="13"/>
    <x v="1"/>
    <x v="9"/>
    <n v="2264.2536"/>
    <x v="9"/>
    <s v="I"/>
    <e v="#N/A"/>
    <e v="#N/A"/>
    <s v="Germany"/>
    <x v="5"/>
    <s v="Europe"/>
    <e v="#N/A"/>
    <x v="1"/>
    <n v="1"/>
    <n v="2264.2536"/>
    <n v="2264.2536"/>
  </r>
  <r>
    <n v="46917"/>
    <d v="2023-07-30T00:00:00"/>
    <x v="2"/>
    <x v="1"/>
    <n v="21202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6910"/>
    <d v="2023-07-30T00:00:00"/>
    <x v="2"/>
    <x v="1"/>
    <n v="20710"/>
    <x v="0"/>
    <x v="13"/>
    <x v="1"/>
    <x v="3"/>
    <n v="865.20399999999995"/>
    <x v="3"/>
    <s v="I"/>
    <e v="#N/A"/>
    <e v="#N/A"/>
    <s v="United Kingdom"/>
    <x v="3"/>
    <s v="Europe"/>
    <e v="#N/A"/>
    <x v="3"/>
    <n v="0.84024398"/>
    <n v="1029.705681437908"/>
    <n v="865.20399999999995"/>
  </r>
  <r>
    <n v="47070"/>
    <d v="2023-08-01T00:00:00"/>
    <x v="5"/>
    <x v="1"/>
    <n v="14025"/>
    <x v="0"/>
    <x v="13"/>
    <x v="1"/>
    <x v="0"/>
    <n v="1105.4834000000001"/>
    <x v="0"/>
    <s v="I"/>
    <e v="#N/A"/>
    <e v="#N/A"/>
    <s v="Northwest"/>
    <x v="0"/>
    <s v="North America"/>
    <e v="#N/A"/>
    <x v="0"/>
    <n v="1.0892689900000001"/>
    <n v="1014.88558854503"/>
    <n v="1105.4834000000005"/>
  </r>
  <r>
    <n v="47071"/>
    <d v="2023-08-01T00:00:00"/>
    <x v="5"/>
    <x v="1"/>
    <n v="15667"/>
    <x v="0"/>
    <x v="13"/>
    <x v="1"/>
    <x v="9"/>
    <n v="2699.9018000000001"/>
    <x v="9"/>
    <s v="I"/>
    <e v="#N/A"/>
    <e v="#N/A"/>
    <s v="Germany"/>
    <x v="5"/>
    <s v="Europe"/>
    <e v="#N/A"/>
    <x v="1"/>
    <n v="1"/>
    <n v="2699.9018000000001"/>
    <n v="2699.9018000000001"/>
  </r>
  <r>
    <n v="47081"/>
    <d v="2023-08-02T00:00:00"/>
    <x v="5"/>
    <x v="1"/>
    <n v="15203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7093"/>
    <d v="2023-08-04T00:00:00"/>
    <x v="5"/>
    <x v="1"/>
    <n v="13380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7094"/>
    <d v="2023-08-04T00:00:00"/>
    <x v="5"/>
    <x v="1"/>
    <n v="15664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7102"/>
    <d v="2023-08-05T00:00:00"/>
    <x v="5"/>
    <x v="1"/>
    <n v="13424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7105"/>
    <d v="2023-08-05T00:00:00"/>
    <x v="5"/>
    <x v="1"/>
    <n v="13319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109"/>
    <d v="2023-08-06T00:00:00"/>
    <x v="5"/>
    <x v="1"/>
    <n v="28819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7112"/>
    <d v="2023-08-06T00:00:00"/>
    <x v="5"/>
    <x v="1"/>
    <n v="20318"/>
    <x v="0"/>
    <x v="13"/>
    <x v="1"/>
    <x v="2"/>
    <n v="2288.9187000000002"/>
    <x v="2"/>
    <s v="I"/>
    <e v="#N/A"/>
    <e v="#N/A"/>
    <s v="Canada"/>
    <x v="2"/>
    <s v="North America"/>
    <e v="#N/A"/>
    <x v="2"/>
    <n v="1.4904571499999999"/>
    <n v="1535.7158707984329"/>
    <n v="2288.9187000000002"/>
  </r>
  <r>
    <n v="47116"/>
    <d v="2023-08-06T00:00:00"/>
    <x v="5"/>
    <x v="1"/>
    <n v="24611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  <r>
    <n v="47115"/>
    <d v="2023-08-06T00:00:00"/>
    <x v="5"/>
    <x v="1"/>
    <n v="21393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107"/>
    <d v="2023-08-06T00:00:00"/>
    <x v="5"/>
    <x v="1"/>
    <n v="11616"/>
    <x v="0"/>
    <x v="13"/>
    <x v="1"/>
    <x v="3"/>
    <n v="2288.9187000000002"/>
    <x v="3"/>
    <s v="I"/>
    <e v="#N/A"/>
    <e v="#N/A"/>
    <s v="United Kingdom"/>
    <x v="3"/>
    <s v="Europe"/>
    <e v="#N/A"/>
    <x v="3"/>
    <n v="0.84024398"/>
    <n v="2724.1119894723911"/>
    <n v="2288.9187000000002"/>
  </r>
  <r>
    <n v="47122"/>
    <d v="2023-08-07T00:00:00"/>
    <x v="5"/>
    <x v="1"/>
    <n v="13362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7131"/>
    <d v="2023-08-08T00:00:00"/>
    <x v="5"/>
    <x v="1"/>
    <n v="13243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134"/>
    <d v="2023-08-08T00:00:00"/>
    <x v="5"/>
    <x v="1"/>
    <n v="26296"/>
    <x v="0"/>
    <x v="13"/>
    <x v="1"/>
    <x v="0"/>
    <n v="2288.9187000000002"/>
    <x v="0"/>
    <s v="I"/>
    <e v="#N/A"/>
    <e v="#N/A"/>
    <s v="Northwest"/>
    <x v="0"/>
    <s v="North America"/>
    <e v="#N/A"/>
    <x v="0"/>
    <n v="1.0892689900000001"/>
    <n v="2101.3346758361308"/>
    <n v="2288.9186999999997"/>
  </r>
  <r>
    <n v="47133"/>
    <d v="2023-08-08T00:00:00"/>
    <x v="5"/>
    <x v="1"/>
    <n v="13357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7135"/>
    <d v="2023-08-08T00:00:00"/>
    <x v="5"/>
    <x v="1"/>
    <n v="27027"/>
    <x v="0"/>
    <x v="13"/>
    <x v="1"/>
    <x v="2"/>
    <n v="865.20399999999995"/>
    <x v="2"/>
    <s v="I"/>
    <e v="#N/A"/>
    <e v="#N/A"/>
    <s v="Canada"/>
    <x v="2"/>
    <s v="North America"/>
    <e v="#N/A"/>
    <x v="2"/>
    <n v="1.4904571499999999"/>
    <n v="580.49572240302246"/>
    <n v="865.20399999999995"/>
  </r>
  <r>
    <n v="47136"/>
    <d v="2023-08-08T00:00:00"/>
    <x v="5"/>
    <x v="1"/>
    <n v="21389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130"/>
    <d v="2023-08-08T00:00:00"/>
    <x v="5"/>
    <x v="1"/>
    <n v="16406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7151"/>
    <d v="2023-08-11T00:00:00"/>
    <x v="5"/>
    <x v="1"/>
    <n v="25363"/>
    <x v="0"/>
    <x v="13"/>
    <x v="1"/>
    <x v="2"/>
    <n v="2699.9018000000001"/>
    <x v="2"/>
    <s v="I"/>
    <e v="#N/A"/>
    <e v="#N/A"/>
    <s v="Canada"/>
    <x v="2"/>
    <s v="North America"/>
    <e v="#N/A"/>
    <x v="2"/>
    <n v="1.4904571499999999"/>
    <n v="1811.4588534128609"/>
    <n v="2699.9018000000001"/>
  </r>
  <r>
    <n v="47158"/>
    <d v="2023-08-12T00:00:00"/>
    <x v="5"/>
    <x v="1"/>
    <n v="26280"/>
    <x v="0"/>
    <x v="13"/>
    <x v="1"/>
    <x v="4"/>
    <n v="2264.2536"/>
    <x v="4"/>
    <s v="I"/>
    <e v="#N/A"/>
    <e v="#N/A"/>
    <s v="Southwest"/>
    <x v="0"/>
    <s v="North America"/>
    <e v="#N/A"/>
    <x v="0"/>
    <n v="1.0892689900000001"/>
    <n v="2078.6909576853"/>
    <n v="2264.2535999999996"/>
  </r>
  <r>
    <n v="47156"/>
    <d v="2023-08-12T00:00:00"/>
    <x v="5"/>
    <x v="1"/>
    <n v="28837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7167"/>
    <d v="2023-08-13T00:00:00"/>
    <x v="5"/>
    <x v="1"/>
    <n v="13419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168"/>
    <d v="2023-08-13T00:00:00"/>
    <x v="5"/>
    <x v="1"/>
    <n v="13286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170"/>
    <d v="2023-08-13T00:00:00"/>
    <x v="5"/>
    <x v="1"/>
    <n v="21228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172"/>
    <d v="2023-08-13T00:00:00"/>
    <x v="5"/>
    <x v="1"/>
    <n v="12668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173"/>
    <d v="2023-08-13T00:00:00"/>
    <x v="5"/>
    <x v="1"/>
    <n v="12675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177"/>
    <d v="2023-08-14T00:00:00"/>
    <x v="5"/>
    <x v="1"/>
    <n v="14022"/>
    <x v="0"/>
    <x v="13"/>
    <x v="1"/>
    <x v="0"/>
    <n v="1105.4834000000001"/>
    <x v="0"/>
    <s v="I"/>
    <e v="#N/A"/>
    <e v="#N/A"/>
    <s v="Northwest"/>
    <x v="0"/>
    <s v="North America"/>
    <e v="#N/A"/>
    <x v="0"/>
    <n v="1.0892689900000001"/>
    <n v="1014.88558854503"/>
    <n v="1105.4834000000005"/>
  </r>
  <r>
    <n v="47182"/>
    <d v="2023-08-14T00:00:00"/>
    <x v="5"/>
    <x v="1"/>
    <n v="26298"/>
    <x v="0"/>
    <x v="13"/>
    <x v="1"/>
    <x v="0"/>
    <n v="2288.9187000000002"/>
    <x v="0"/>
    <s v="I"/>
    <e v="#N/A"/>
    <e v="#N/A"/>
    <s v="Northwest"/>
    <x v="0"/>
    <s v="North America"/>
    <e v="#N/A"/>
    <x v="0"/>
    <n v="1.0892689900000001"/>
    <n v="2101.3346758361308"/>
    <n v="2288.9186999999997"/>
  </r>
  <r>
    <n v="47180"/>
    <d v="2023-08-14T00:00:00"/>
    <x v="5"/>
    <x v="1"/>
    <n v="13287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7185"/>
    <d v="2023-08-14T00:00:00"/>
    <x v="5"/>
    <x v="1"/>
    <n v="12133"/>
    <x v="0"/>
    <x v="13"/>
    <x v="1"/>
    <x v="3"/>
    <n v="2288.9187000000002"/>
    <x v="3"/>
    <s v="I"/>
    <e v="#N/A"/>
    <e v="#N/A"/>
    <s v="United Kingdom"/>
    <x v="3"/>
    <s v="Europe"/>
    <e v="#N/A"/>
    <x v="3"/>
    <n v="0.84024398"/>
    <n v="2724.1119894723911"/>
    <n v="2288.9187000000002"/>
  </r>
  <r>
    <n v="47197"/>
    <d v="2023-08-15T00:00:00"/>
    <x v="5"/>
    <x v="1"/>
    <n v="21218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198"/>
    <d v="2023-08-16T00:00:00"/>
    <x v="5"/>
    <x v="1"/>
    <n v="14169"/>
    <x v="0"/>
    <x v="13"/>
    <x v="1"/>
    <x v="1"/>
    <n v="2699.9018000000001"/>
    <x v="1"/>
    <s v="I"/>
    <e v="#N/A"/>
    <e v="#N/A"/>
    <s v="France"/>
    <x v="1"/>
    <s v="Europe"/>
    <e v="#N/A"/>
    <x v="1"/>
    <n v="1"/>
    <n v="2699.9018000000001"/>
    <n v="2699.9018000000001"/>
  </r>
  <r>
    <n v="47207"/>
    <d v="2023-08-17T00:00:00"/>
    <x v="5"/>
    <x v="1"/>
    <n v="27043"/>
    <x v="0"/>
    <x v="13"/>
    <x v="1"/>
    <x v="2"/>
    <n v="865.20399999999995"/>
    <x v="2"/>
    <s v="I"/>
    <e v="#N/A"/>
    <e v="#N/A"/>
    <s v="Canada"/>
    <x v="2"/>
    <s v="North America"/>
    <e v="#N/A"/>
    <x v="2"/>
    <n v="1.4904571499999999"/>
    <n v="580.49572240302246"/>
    <n v="865.20399999999995"/>
  </r>
  <r>
    <n v="47212"/>
    <d v="2023-08-17T00:00:00"/>
    <x v="5"/>
    <x v="1"/>
    <n v="12580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208"/>
    <d v="2023-08-17T00:00:00"/>
    <x v="5"/>
    <x v="1"/>
    <n v="21359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223"/>
    <d v="2023-08-19T00:00:00"/>
    <x v="5"/>
    <x v="1"/>
    <n v="25875"/>
    <x v="0"/>
    <x v="13"/>
    <x v="1"/>
    <x v="2"/>
    <n v="2699.9018000000001"/>
    <x v="2"/>
    <s v="I"/>
    <e v="#N/A"/>
    <e v="#N/A"/>
    <s v="Canada"/>
    <x v="2"/>
    <s v="North America"/>
    <e v="#N/A"/>
    <x v="2"/>
    <n v="1.4904571499999999"/>
    <n v="1811.4588534128609"/>
    <n v="2699.9018000000001"/>
  </r>
  <r>
    <n v="47241"/>
    <d v="2023-08-20T00:00:00"/>
    <x v="5"/>
    <x v="1"/>
    <n v="21559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253"/>
    <d v="2023-08-21T00:00:00"/>
    <x v="5"/>
    <x v="1"/>
    <n v="12683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246"/>
    <d v="2023-08-21T00:00:00"/>
    <x v="5"/>
    <x v="1"/>
    <n v="20713"/>
    <x v="0"/>
    <x v="13"/>
    <x v="1"/>
    <x v="3"/>
    <n v="865.20399999999995"/>
    <x v="3"/>
    <s v="I"/>
    <e v="#N/A"/>
    <e v="#N/A"/>
    <s v="United Kingdom"/>
    <x v="3"/>
    <s v="Europe"/>
    <e v="#N/A"/>
    <x v="3"/>
    <n v="0.84024398"/>
    <n v="1029.705681437908"/>
    <n v="865.20399999999995"/>
  </r>
  <r>
    <n v="47261"/>
    <d v="2023-08-22T00:00:00"/>
    <x v="5"/>
    <x v="1"/>
    <n v="26305"/>
    <x v="0"/>
    <x v="13"/>
    <x v="1"/>
    <x v="0"/>
    <n v="2264.2536"/>
    <x v="0"/>
    <s v="I"/>
    <e v="#N/A"/>
    <e v="#N/A"/>
    <s v="Northwest"/>
    <x v="0"/>
    <s v="North America"/>
    <e v="#N/A"/>
    <x v="0"/>
    <n v="1.0892689900000001"/>
    <n v="2078.6909576853"/>
    <n v="2264.2535999999996"/>
  </r>
  <r>
    <n v="47260"/>
    <d v="2023-08-22T00:00:00"/>
    <x v="5"/>
    <x v="1"/>
    <n v="13233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258"/>
    <d v="2023-08-22T00:00:00"/>
    <x v="5"/>
    <x v="1"/>
    <n v="13298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7262"/>
    <d v="2023-08-22T00:00:00"/>
    <x v="5"/>
    <x v="1"/>
    <n v="21560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256"/>
    <d v="2023-08-22T00:00:00"/>
    <x v="5"/>
    <x v="1"/>
    <n v="16417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7268"/>
    <d v="2023-08-23T00:00:00"/>
    <x v="5"/>
    <x v="1"/>
    <n v="21402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272"/>
    <d v="2023-08-24T00:00:00"/>
    <x v="5"/>
    <x v="1"/>
    <n v="29013"/>
    <x v="0"/>
    <x v="13"/>
    <x v="1"/>
    <x v="2"/>
    <n v="2410.6266000000001"/>
    <x v="2"/>
    <s v="I"/>
    <e v="#N/A"/>
    <e v="#N/A"/>
    <s v="Canada"/>
    <x v="2"/>
    <s v="North America"/>
    <e v="#N/A"/>
    <x v="2"/>
    <n v="1.4904571499999999"/>
    <n v="1617.3739714690889"/>
    <n v="2410.6265999999996"/>
  </r>
  <r>
    <n v="47275"/>
    <d v="2023-08-24T00:00:00"/>
    <x v="5"/>
    <x v="1"/>
    <n v="19076"/>
    <x v="0"/>
    <x v="13"/>
    <x v="1"/>
    <x v="1"/>
    <n v="865.20399999999995"/>
    <x v="1"/>
    <s v="I"/>
    <e v="#N/A"/>
    <e v="#N/A"/>
    <s v="France"/>
    <x v="1"/>
    <s v="Europe"/>
    <e v="#N/A"/>
    <x v="1"/>
    <n v="1"/>
    <n v="865.20399999999995"/>
    <n v="865.20399999999995"/>
  </r>
  <r>
    <n v="47269"/>
    <d v="2023-08-24T00:00:00"/>
    <x v="5"/>
    <x v="1"/>
    <n v="28512"/>
    <x v="0"/>
    <x v="13"/>
    <x v="1"/>
    <x v="1"/>
    <n v="2264.2536"/>
    <x v="1"/>
    <s v="I"/>
    <e v="#N/A"/>
    <e v="#N/A"/>
    <s v="France"/>
    <x v="1"/>
    <s v="Europe"/>
    <e v="#N/A"/>
    <x v="1"/>
    <n v="1"/>
    <n v="2264.2536"/>
    <n v="2264.2536"/>
  </r>
  <r>
    <n v="47278"/>
    <d v="2023-08-24T00:00:00"/>
    <x v="5"/>
    <x v="1"/>
    <n v="21404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288"/>
    <d v="2023-08-25T00:00:00"/>
    <x v="5"/>
    <x v="1"/>
    <n v="13353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287"/>
    <d v="2023-08-25T00:00:00"/>
    <x v="5"/>
    <x v="1"/>
    <n v="13280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290"/>
    <d v="2023-08-25T00:00:00"/>
    <x v="5"/>
    <x v="1"/>
    <n v="21558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282"/>
    <d v="2023-08-25T00:00:00"/>
    <x v="5"/>
    <x v="1"/>
    <n v="19258"/>
    <x v="0"/>
    <x v="13"/>
    <x v="1"/>
    <x v="3"/>
    <n v="1105.4834000000001"/>
    <x v="3"/>
    <s v="I"/>
    <e v="#N/A"/>
    <e v="#N/A"/>
    <s v="United Kingdom"/>
    <x v="3"/>
    <s v="Europe"/>
    <e v="#N/A"/>
    <x v="3"/>
    <n v="0.84024398"/>
    <n v="1315.66952731991"/>
    <n v="1105.4833999999998"/>
  </r>
  <r>
    <n v="47295"/>
    <d v="2023-08-26T00:00:00"/>
    <x v="5"/>
    <x v="1"/>
    <n v="14005"/>
    <x v="0"/>
    <x v="13"/>
    <x v="1"/>
    <x v="4"/>
    <n v="1105.4834000000001"/>
    <x v="4"/>
    <s v="I"/>
    <e v="#N/A"/>
    <e v="#N/A"/>
    <s v="Southwest"/>
    <x v="0"/>
    <s v="North America"/>
    <e v="#N/A"/>
    <x v="0"/>
    <n v="1.0892689900000001"/>
    <n v="1014.88558854503"/>
    <n v="1105.4834000000005"/>
  </r>
  <r>
    <n v="47308"/>
    <d v="2023-08-27T00:00:00"/>
    <x v="5"/>
    <x v="1"/>
    <n v="20718"/>
    <x v="0"/>
    <x v="13"/>
    <x v="1"/>
    <x v="3"/>
    <n v="865.20399999999995"/>
    <x v="3"/>
    <s v="I"/>
    <e v="#N/A"/>
    <e v="#N/A"/>
    <s v="United Kingdom"/>
    <x v="3"/>
    <s v="Europe"/>
    <e v="#N/A"/>
    <x v="3"/>
    <n v="0.84024398"/>
    <n v="1029.705681437908"/>
    <n v="865.20399999999995"/>
  </r>
  <r>
    <n v="47322"/>
    <d v="2023-08-28T00:00:00"/>
    <x v="5"/>
    <x v="1"/>
    <n v="15287"/>
    <x v="0"/>
    <x v="13"/>
    <x v="1"/>
    <x v="0"/>
    <n v="865.20399999999995"/>
    <x v="0"/>
    <s v="I"/>
    <e v="#N/A"/>
    <e v="#N/A"/>
    <s v="Northwest"/>
    <x v="0"/>
    <s v="North America"/>
    <e v="#N/A"/>
    <x v="0"/>
    <n v="1.0892689900000001"/>
    <n v="794.29783455049051"/>
    <n v="865.20399999999995"/>
  </r>
  <r>
    <n v="47319"/>
    <d v="2023-08-28T00:00:00"/>
    <x v="5"/>
    <x v="1"/>
    <n v="13299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7327"/>
    <d v="2023-08-29T00:00:00"/>
    <x v="5"/>
    <x v="1"/>
    <n v="13304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325"/>
    <d v="2023-08-29T00:00:00"/>
    <x v="5"/>
    <x v="1"/>
    <n v="13278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7326"/>
    <d v="2023-08-29T00:00:00"/>
    <x v="5"/>
    <x v="1"/>
    <n v="13288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7329"/>
    <d v="2023-08-30T00:00:00"/>
    <x v="5"/>
    <x v="1"/>
    <n v="13367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332"/>
    <d v="2023-08-30T00:00:00"/>
    <x v="5"/>
    <x v="1"/>
    <n v="20350"/>
    <x v="0"/>
    <x v="13"/>
    <x v="1"/>
    <x v="2"/>
    <n v="2288.9187000000002"/>
    <x v="2"/>
    <s v="I"/>
    <e v="#N/A"/>
    <e v="#N/A"/>
    <s v="Canada"/>
    <x v="2"/>
    <s v="North America"/>
    <e v="#N/A"/>
    <x v="2"/>
    <n v="1.4904571499999999"/>
    <n v="1535.7158707984329"/>
    <n v="2288.9187000000002"/>
  </r>
  <r>
    <n v="47333"/>
    <d v="2023-08-30T00:00:00"/>
    <x v="5"/>
    <x v="1"/>
    <n v="21229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342"/>
    <d v="2023-08-31T00:00:00"/>
    <x v="5"/>
    <x v="1"/>
    <n v="26304"/>
    <x v="0"/>
    <x v="13"/>
    <x v="1"/>
    <x v="0"/>
    <n v="2264.2536"/>
    <x v="0"/>
    <s v="I"/>
    <e v="#N/A"/>
    <e v="#N/A"/>
    <s v="Northwest"/>
    <x v="0"/>
    <s v="North America"/>
    <e v="#N/A"/>
    <x v="0"/>
    <n v="1.0892689900000001"/>
    <n v="2078.6909576853"/>
    <n v="2264.2535999999996"/>
  </r>
  <r>
    <n v="47340"/>
    <d v="2023-08-31T00:00:00"/>
    <x v="5"/>
    <x v="1"/>
    <n v="13401"/>
    <x v="0"/>
    <x v="13"/>
    <x v="1"/>
    <x v="4"/>
    <n v="2699.9018000000001"/>
    <x v="4"/>
    <s v="I"/>
    <e v="#N/A"/>
    <e v="#N/A"/>
    <s v="Southwest"/>
    <x v="0"/>
    <s v="North America"/>
    <e v="#N/A"/>
    <x v="0"/>
    <n v="1.0892689900000001"/>
    <n v="2478.6364293726929"/>
    <n v="2699.9017999999996"/>
  </r>
  <r>
    <n v="47346"/>
    <d v="2023-08-31T00:00:00"/>
    <x v="5"/>
    <x v="1"/>
    <n v="12585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345"/>
    <d v="2023-08-31T00:00:00"/>
    <x v="5"/>
    <x v="1"/>
    <n v="12583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344"/>
    <d v="2023-08-31T00:00:00"/>
    <x v="5"/>
    <x v="1"/>
    <n v="12686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471"/>
    <d v="2023-09-03T00:00:00"/>
    <x v="3"/>
    <x v="1"/>
    <n v="14539"/>
    <x v="0"/>
    <x v="13"/>
    <x v="1"/>
    <x v="1"/>
    <n v="2699.9018000000001"/>
    <x v="1"/>
    <s v="I"/>
    <e v="#N/A"/>
    <e v="#N/A"/>
    <s v="France"/>
    <x v="1"/>
    <s v="Europe"/>
    <e v="#N/A"/>
    <x v="1"/>
    <n v="1"/>
    <n v="2699.9018000000001"/>
    <n v="2699.9018000000001"/>
  </r>
  <r>
    <n v="47473"/>
    <d v="2023-09-03T00:00:00"/>
    <x v="3"/>
    <x v="1"/>
    <n v="21875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477"/>
    <d v="2023-09-04T00:00:00"/>
    <x v="3"/>
    <x v="1"/>
    <n v="28560"/>
    <x v="0"/>
    <x v="13"/>
    <x v="1"/>
    <x v="1"/>
    <n v="2288.9187000000002"/>
    <x v="1"/>
    <s v="I"/>
    <e v="#N/A"/>
    <e v="#N/A"/>
    <s v="France"/>
    <x v="1"/>
    <s v="Europe"/>
    <e v="#N/A"/>
    <x v="1"/>
    <n v="1"/>
    <n v="2288.9187000000002"/>
    <n v="2288.9187000000002"/>
  </r>
  <r>
    <n v="47483"/>
    <d v="2023-09-05T00:00:00"/>
    <x v="3"/>
    <x v="1"/>
    <n v="14424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7488"/>
    <d v="2023-09-06T00:00:00"/>
    <x v="3"/>
    <x v="1"/>
    <n v="13426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7490"/>
    <d v="2023-09-06T00:00:00"/>
    <x v="3"/>
    <x v="1"/>
    <n v="21895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493"/>
    <d v="2023-09-08T00:00:00"/>
    <x v="3"/>
    <x v="1"/>
    <n v="28569"/>
    <x v="0"/>
    <x v="13"/>
    <x v="1"/>
    <x v="1"/>
    <n v="2264.2536"/>
    <x v="1"/>
    <s v="I"/>
    <e v="#N/A"/>
    <e v="#N/A"/>
    <s v="France"/>
    <x v="1"/>
    <s v="Europe"/>
    <e v="#N/A"/>
    <x v="1"/>
    <n v="1"/>
    <n v="2264.2536"/>
    <n v="2264.2536"/>
  </r>
  <r>
    <n v="47497"/>
    <d v="2023-09-08T00:00:00"/>
    <x v="3"/>
    <x v="1"/>
    <n v="14170"/>
    <x v="0"/>
    <x v="13"/>
    <x v="1"/>
    <x v="1"/>
    <n v="2699.9018000000001"/>
    <x v="1"/>
    <s v="I"/>
    <e v="#N/A"/>
    <e v="#N/A"/>
    <s v="France"/>
    <x v="1"/>
    <s v="Europe"/>
    <e v="#N/A"/>
    <x v="1"/>
    <n v="1"/>
    <n v="2699.9018000000001"/>
    <n v="2699.9018000000001"/>
  </r>
  <r>
    <n v="47501"/>
    <d v="2023-09-08T00:00:00"/>
    <x v="3"/>
    <x v="1"/>
    <n v="12214"/>
    <x v="0"/>
    <x v="13"/>
    <x v="1"/>
    <x v="3"/>
    <n v="2264.2536"/>
    <x v="3"/>
    <s v="I"/>
    <e v="#N/A"/>
    <e v="#N/A"/>
    <s v="United Kingdom"/>
    <x v="3"/>
    <s v="Europe"/>
    <e v="#N/A"/>
    <x v="3"/>
    <n v="0.84024398"/>
    <n v="2694.7573013257411"/>
    <n v="2264.2536"/>
  </r>
  <r>
    <n v="47502"/>
    <d v="2023-09-09T00:00:00"/>
    <x v="3"/>
    <x v="1"/>
    <n v="19278"/>
    <x v="0"/>
    <x v="13"/>
    <x v="1"/>
    <x v="3"/>
    <n v="1105.4834000000001"/>
    <x v="3"/>
    <s v="I"/>
    <e v="#N/A"/>
    <e v="#N/A"/>
    <s v="United Kingdom"/>
    <x v="3"/>
    <s v="Europe"/>
    <e v="#N/A"/>
    <x v="3"/>
    <n v="0.84024398"/>
    <n v="1315.66952731991"/>
    <n v="1105.4833999999998"/>
  </r>
  <r>
    <n v="47515"/>
    <d v="2023-09-10T00:00:00"/>
    <x v="3"/>
    <x v="1"/>
    <n v="26308"/>
    <x v="0"/>
    <x v="13"/>
    <x v="1"/>
    <x v="0"/>
    <n v="2288.9187000000002"/>
    <x v="0"/>
    <s v="I"/>
    <e v="#N/A"/>
    <e v="#N/A"/>
    <s v="Northwest"/>
    <x v="0"/>
    <s v="North America"/>
    <e v="#N/A"/>
    <x v="0"/>
    <n v="1.0892689900000001"/>
    <n v="2101.3346758361308"/>
    <n v="2288.9186999999997"/>
  </r>
  <r>
    <n v="47516"/>
    <d v="2023-09-10T00:00:00"/>
    <x v="3"/>
    <x v="1"/>
    <n v="26309"/>
    <x v="0"/>
    <x v="13"/>
    <x v="1"/>
    <x v="4"/>
    <n v="2264.2536"/>
    <x v="4"/>
    <s v="I"/>
    <e v="#N/A"/>
    <e v="#N/A"/>
    <s v="Southwest"/>
    <x v="0"/>
    <s v="North America"/>
    <e v="#N/A"/>
    <x v="0"/>
    <n v="1.0892689900000001"/>
    <n v="2078.6909576853"/>
    <n v="2264.2535999999996"/>
  </r>
  <r>
    <n v="47519"/>
    <d v="2023-09-10T00:00:00"/>
    <x v="3"/>
    <x v="1"/>
    <n v="26153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7523"/>
    <d v="2023-09-11T00:00:00"/>
    <x v="3"/>
    <x v="1"/>
    <n v="13443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7522"/>
    <d v="2023-09-11T00:00:00"/>
    <x v="3"/>
    <x v="1"/>
    <n v="14089"/>
    <x v="0"/>
    <x v="13"/>
    <x v="1"/>
    <x v="4"/>
    <n v="1105.4834000000001"/>
    <x v="4"/>
    <s v="I"/>
    <e v="#N/A"/>
    <e v="#N/A"/>
    <s v="Southwest"/>
    <x v="0"/>
    <s v="North America"/>
    <e v="#N/A"/>
    <x v="0"/>
    <n v="1.0892689900000001"/>
    <n v="1014.88558854503"/>
    <n v="1105.4834000000005"/>
  </r>
  <r>
    <n v="47527"/>
    <d v="2023-09-11T00:00:00"/>
    <x v="3"/>
    <x v="1"/>
    <n v="28559"/>
    <x v="0"/>
    <x v="13"/>
    <x v="1"/>
    <x v="1"/>
    <n v="2264.2536"/>
    <x v="1"/>
    <s v="I"/>
    <e v="#N/A"/>
    <e v="#N/A"/>
    <s v="France"/>
    <x v="1"/>
    <s v="Europe"/>
    <e v="#N/A"/>
    <x v="1"/>
    <n v="1"/>
    <n v="2264.2536"/>
    <n v="2264.2536"/>
  </r>
  <r>
    <n v="47525"/>
    <d v="2023-09-11T00:00:00"/>
    <x v="3"/>
    <x v="1"/>
    <n v="21889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528"/>
    <d v="2023-09-12T00:00:00"/>
    <x v="3"/>
    <x v="1"/>
    <n v="11598"/>
    <x v="0"/>
    <x v="13"/>
    <x v="1"/>
    <x v="9"/>
    <n v="2288.9187000000002"/>
    <x v="9"/>
    <s v="I"/>
    <e v="#N/A"/>
    <e v="#N/A"/>
    <s v="Germany"/>
    <x v="5"/>
    <s v="Europe"/>
    <e v="#N/A"/>
    <x v="1"/>
    <n v="1"/>
    <n v="2288.9187000000002"/>
    <n v="2288.9187000000002"/>
  </r>
  <r>
    <n v="47532"/>
    <d v="2023-09-12T00:00:00"/>
    <x v="3"/>
    <x v="1"/>
    <n v="24888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  <r>
    <n v="47536"/>
    <d v="2023-09-13T00:00:00"/>
    <x v="3"/>
    <x v="1"/>
    <n v="14088"/>
    <x v="0"/>
    <x v="13"/>
    <x v="1"/>
    <x v="0"/>
    <n v="1105.4834000000001"/>
    <x v="0"/>
    <s v="I"/>
    <e v="#N/A"/>
    <e v="#N/A"/>
    <s v="Northwest"/>
    <x v="0"/>
    <s v="North America"/>
    <e v="#N/A"/>
    <x v="0"/>
    <n v="1.0892689900000001"/>
    <n v="1014.88558854503"/>
    <n v="1105.4834000000005"/>
  </r>
  <r>
    <n v="47548"/>
    <d v="2023-09-14T00:00:00"/>
    <x v="3"/>
    <x v="1"/>
    <n v="20834"/>
    <x v="0"/>
    <x v="13"/>
    <x v="1"/>
    <x v="3"/>
    <n v="865.20399999999995"/>
    <x v="3"/>
    <s v="I"/>
    <e v="#N/A"/>
    <e v="#N/A"/>
    <s v="United Kingdom"/>
    <x v="3"/>
    <s v="Europe"/>
    <e v="#N/A"/>
    <x v="3"/>
    <n v="0.84024398"/>
    <n v="1029.705681437908"/>
    <n v="865.20399999999995"/>
  </r>
  <r>
    <n v="47560"/>
    <d v="2023-09-16T00:00:00"/>
    <x v="3"/>
    <x v="1"/>
    <n v="27053"/>
    <x v="0"/>
    <x v="13"/>
    <x v="1"/>
    <x v="2"/>
    <n v="865.20399999999995"/>
    <x v="2"/>
    <s v="I"/>
    <e v="#N/A"/>
    <e v="#N/A"/>
    <s v="Canada"/>
    <x v="2"/>
    <s v="North America"/>
    <e v="#N/A"/>
    <x v="2"/>
    <n v="1.4904571499999999"/>
    <n v="580.49572240302246"/>
    <n v="865.20399999999995"/>
  </r>
  <r>
    <n v="47562"/>
    <d v="2023-09-16T00:00:00"/>
    <x v="3"/>
    <x v="1"/>
    <n v="21944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565"/>
    <d v="2023-09-17T00:00:00"/>
    <x v="3"/>
    <x v="1"/>
    <n v="15697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7570"/>
    <d v="2023-09-18T00:00:00"/>
    <x v="3"/>
    <x v="1"/>
    <n v="28562"/>
    <x v="0"/>
    <x v="13"/>
    <x v="1"/>
    <x v="1"/>
    <n v="2288.9187000000002"/>
    <x v="1"/>
    <s v="I"/>
    <e v="#N/A"/>
    <e v="#N/A"/>
    <s v="France"/>
    <x v="1"/>
    <s v="Europe"/>
    <e v="#N/A"/>
    <x v="1"/>
    <n v="1"/>
    <n v="2288.9187000000002"/>
    <n v="2288.9187000000002"/>
  </r>
  <r>
    <n v="47576"/>
    <d v="2023-09-18T00:00:00"/>
    <x v="3"/>
    <x v="1"/>
    <n v="21877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586"/>
    <d v="2023-09-19T00:00:00"/>
    <x v="3"/>
    <x v="1"/>
    <n v="15322"/>
    <x v="0"/>
    <x v="13"/>
    <x v="1"/>
    <x v="0"/>
    <n v="865.20399999999995"/>
    <x v="0"/>
    <s v="I"/>
    <e v="#N/A"/>
    <e v="#N/A"/>
    <s v="Northwest"/>
    <x v="0"/>
    <s v="North America"/>
    <e v="#N/A"/>
    <x v="0"/>
    <n v="1.0892689900000001"/>
    <n v="794.29783455049051"/>
    <n v="865.20399999999995"/>
  </r>
  <r>
    <n v="47582"/>
    <d v="2023-09-19T00:00:00"/>
    <x v="3"/>
    <x v="1"/>
    <n v="13433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7584"/>
    <d v="2023-09-19T00:00:00"/>
    <x v="3"/>
    <x v="1"/>
    <n v="19194"/>
    <x v="0"/>
    <x v="13"/>
    <x v="1"/>
    <x v="1"/>
    <n v="865.20399999999995"/>
    <x v="1"/>
    <s v="I"/>
    <e v="#N/A"/>
    <e v="#N/A"/>
    <s v="France"/>
    <x v="1"/>
    <s v="Europe"/>
    <e v="#N/A"/>
    <x v="1"/>
    <n v="1"/>
    <n v="865.20399999999995"/>
    <n v="865.20399999999995"/>
  </r>
  <r>
    <n v="47593"/>
    <d v="2023-09-20T00:00:00"/>
    <x v="3"/>
    <x v="1"/>
    <n v="26135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7592"/>
    <d v="2023-09-20T00:00:00"/>
    <x v="3"/>
    <x v="1"/>
    <n v="24614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  <r>
    <n v="47598"/>
    <d v="2023-09-21T00:00:00"/>
    <x v="3"/>
    <x v="1"/>
    <n v="26306"/>
    <x v="0"/>
    <x v="13"/>
    <x v="1"/>
    <x v="4"/>
    <n v="2264.2536"/>
    <x v="4"/>
    <s v="I"/>
    <e v="#N/A"/>
    <e v="#N/A"/>
    <s v="Southwest"/>
    <x v="0"/>
    <s v="North America"/>
    <e v="#N/A"/>
    <x v="0"/>
    <n v="1.0892689900000001"/>
    <n v="2078.6909576853"/>
    <n v="2264.2535999999996"/>
  </r>
  <r>
    <n v="47596"/>
    <d v="2023-09-21T00:00:00"/>
    <x v="3"/>
    <x v="1"/>
    <n v="16199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7601"/>
    <d v="2023-09-22T00:00:00"/>
    <x v="3"/>
    <x v="1"/>
    <n v="14192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7607"/>
    <d v="2023-09-23T00:00:00"/>
    <x v="3"/>
    <x v="1"/>
    <n v="14081"/>
    <x v="0"/>
    <x v="13"/>
    <x v="1"/>
    <x v="4"/>
    <n v="1105.4834000000001"/>
    <x v="4"/>
    <s v="I"/>
    <e v="#N/A"/>
    <e v="#N/A"/>
    <s v="Southwest"/>
    <x v="0"/>
    <s v="North America"/>
    <e v="#N/A"/>
    <x v="0"/>
    <n v="1.0892689900000001"/>
    <n v="1014.88558854503"/>
    <n v="1105.4834000000005"/>
  </r>
  <r>
    <n v="47614"/>
    <d v="2023-09-24T00:00:00"/>
    <x v="3"/>
    <x v="1"/>
    <n v="15302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7629"/>
    <d v="2023-09-26T00:00:00"/>
    <x v="3"/>
    <x v="1"/>
    <n v="15685"/>
    <x v="0"/>
    <x v="13"/>
    <x v="1"/>
    <x v="9"/>
    <n v="2699.9018000000001"/>
    <x v="9"/>
    <s v="I"/>
    <e v="#N/A"/>
    <e v="#N/A"/>
    <s v="Germany"/>
    <x v="5"/>
    <s v="Europe"/>
    <e v="#N/A"/>
    <x v="1"/>
    <n v="1"/>
    <n v="2699.9018000000001"/>
    <n v="2699.9018000000001"/>
  </r>
  <r>
    <n v="47639"/>
    <d v="2023-09-27T00:00:00"/>
    <x v="3"/>
    <x v="1"/>
    <n v="15321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7638"/>
    <d v="2023-09-27T00:00:00"/>
    <x v="3"/>
    <x v="1"/>
    <n v="26319"/>
    <x v="0"/>
    <x v="13"/>
    <x v="1"/>
    <x v="4"/>
    <n v="2264.2536"/>
    <x v="4"/>
    <s v="I"/>
    <e v="#N/A"/>
    <e v="#N/A"/>
    <s v="Southwest"/>
    <x v="0"/>
    <s v="North America"/>
    <e v="#N/A"/>
    <x v="0"/>
    <n v="1.0892689900000001"/>
    <n v="2078.6909576853"/>
    <n v="2264.2535999999996"/>
  </r>
  <r>
    <n v="47646"/>
    <d v="2023-09-29T00:00:00"/>
    <x v="3"/>
    <x v="1"/>
    <n v="20373"/>
    <x v="0"/>
    <x v="13"/>
    <x v="1"/>
    <x v="2"/>
    <n v="2288.9187000000002"/>
    <x v="2"/>
    <s v="I"/>
    <e v="#N/A"/>
    <e v="#N/A"/>
    <s v="Canada"/>
    <x v="2"/>
    <s v="North America"/>
    <e v="#N/A"/>
    <x v="2"/>
    <n v="1.4904571499999999"/>
    <n v="1535.7158707984329"/>
    <n v="2288.9187000000002"/>
  </r>
  <r>
    <n v="47642"/>
    <d v="2023-09-29T00:00:00"/>
    <x v="3"/>
    <x v="1"/>
    <n v="17109"/>
    <x v="0"/>
    <x v="13"/>
    <x v="1"/>
    <x v="1"/>
    <n v="1105.4834000000001"/>
    <x v="1"/>
    <s v="I"/>
    <e v="#N/A"/>
    <e v="#N/A"/>
    <s v="France"/>
    <x v="1"/>
    <s v="Europe"/>
    <e v="#N/A"/>
    <x v="1"/>
    <n v="1"/>
    <n v="1105.4834000000001"/>
    <n v="1105.4834000000001"/>
  </r>
  <r>
    <n v="47647"/>
    <d v="2023-09-29T00:00:00"/>
    <x v="3"/>
    <x v="1"/>
    <n v="21897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648"/>
    <d v="2023-09-29T00:00:00"/>
    <x v="3"/>
    <x v="1"/>
    <n v="12263"/>
    <x v="0"/>
    <x v="13"/>
    <x v="1"/>
    <x v="3"/>
    <n v="2288.9187000000002"/>
    <x v="3"/>
    <s v="I"/>
    <e v="#N/A"/>
    <e v="#N/A"/>
    <s v="United Kingdom"/>
    <x v="3"/>
    <s v="Europe"/>
    <e v="#N/A"/>
    <x v="3"/>
    <n v="0.84024398"/>
    <n v="2724.1119894723911"/>
    <n v="2288.9187000000002"/>
  </r>
  <r>
    <n v="47653"/>
    <d v="2023-09-30T00:00:00"/>
    <x v="3"/>
    <x v="1"/>
    <n v="20163"/>
    <x v="0"/>
    <x v="13"/>
    <x v="1"/>
    <x v="9"/>
    <n v="865.20399999999995"/>
    <x v="9"/>
    <s v="I"/>
    <e v="#N/A"/>
    <e v="#N/A"/>
    <s v="Germany"/>
    <x v="5"/>
    <s v="Europe"/>
    <e v="#N/A"/>
    <x v="1"/>
    <n v="1"/>
    <n v="865.20399999999995"/>
    <n v="865.20399999999995"/>
  </r>
  <r>
    <n v="47649"/>
    <d v="2023-09-30T00:00:00"/>
    <x v="3"/>
    <x v="1"/>
    <n v="16447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7650"/>
    <d v="2023-09-30T00:00:00"/>
    <x v="3"/>
    <x v="1"/>
    <n v="16512"/>
    <x v="0"/>
    <x v="13"/>
    <x v="1"/>
    <x v="3"/>
    <n v="2699.9018000000001"/>
    <x v="3"/>
    <s v="I"/>
    <e v="#N/A"/>
    <e v="#N/A"/>
    <s v="United Kingdom"/>
    <x v="3"/>
    <s v="Europe"/>
    <e v="#N/A"/>
    <x v="3"/>
    <n v="0.84024398"/>
    <n v="3213.2355176171568"/>
    <n v="2699.9018000000001"/>
  </r>
  <r>
    <n v="47735"/>
    <d v="2023-10-01T00:00:00"/>
    <x v="4"/>
    <x v="0"/>
    <n v="27084"/>
    <x v="0"/>
    <x v="13"/>
    <x v="1"/>
    <x v="2"/>
    <n v="865.20399999999995"/>
    <x v="2"/>
    <s v="I"/>
    <e v="#N/A"/>
    <e v="#N/A"/>
    <s v="Canada"/>
    <x v="2"/>
    <s v="North America"/>
    <e v="#N/A"/>
    <x v="2"/>
    <n v="1.4904571499999999"/>
    <n v="580.49572240302246"/>
    <n v="865.20399999999995"/>
  </r>
  <r>
    <n v="47745"/>
    <d v="2023-10-02T00:00:00"/>
    <x v="4"/>
    <x v="0"/>
    <n v="12998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746"/>
    <d v="2023-10-02T00:00:00"/>
    <x v="4"/>
    <x v="0"/>
    <n v="13022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743"/>
    <d v="2023-10-02T00:00:00"/>
    <x v="4"/>
    <x v="0"/>
    <n v="12988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753"/>
    <d v="2023-10-03T00:00:00"/>
    <x v="4"/>
    <x v="0"/>
    <n v="13020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750"/>
    <d v="2023-10-03T00:00:00"/>
    <x v="4"/>
    <x v="0"/>
    <n v="21976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767"/>
    <d v="2023-10-06T00:00:00"/>
    <x v="4"/>
    <x v="0"/>
    <n v="24902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  <r>
    <n v="47774"/>
    <d v="2023-10-07T00:00:00"/>
    <x v="4"/>
    <x v="0"/>
    <n v="15346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7771"/>
    <d v="2023-10-07T00:00:00"/>
    <x v="4"/>
    <x v="0"/>
    <n v="22181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776"/>
    <d v="2023-10-07T00:00:00"/>
    <x v="4"/>
    <x v="0"/>
    <n v="13007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780"/>
    <d v="2023-10-08T00:00:00"/>
    <x v="4"/>
    <x v="0"/>
    <n v="14105"/>
    <x v="0"/>
    <x v="13"/>
    <x v="1"/>
    <x v="4"/>
    <n v="1105.4834000000001"/>
    <x v="4"/>
    <s v="I"/>
    <e v="#N/A"/>
    <e v="#N/A"/>
    <s v="Southwest"/>
    <x v="0"/>
    <s v="North America"/>
    <e v="#N/A"/>
    <x v="0"/>
    <n v="1.0892689900000001"/>
    <n v="1014.88558854503"/>
    <n v="1105.4834000000005"/>
  </r>
  <r>
    <n v="47778"/>
    <d v="2023-10-08T00:00:00"/>
    <x v="4"/>
    <x v="0"/>
    <n v="12284"/>
    <x v="0"/>
    <x v="13"/>
    <x v="1"/>
    <x v="3"/>
    <n v="2288.9187000000002"/>
    <x v="3"/>
    <s v="I"/>
    <e v="#N/A"/>
    <e v="#N/A"/>
    <s v="United Kingdom"/>
    <x v="3"/>
    <s v="Europe"/>
    <e v="#N/A"/>
    <x v="3"/>
    <n v="0.84024398"/>
    <n v="2724.1119894723911"/>
    <n v="2288.9187000000002"/>
  </r>
  <r>
    <n v="47785"/>
    <d v="2023-10-09T00:00:00"/>
    <x v="4"/>
    <x v="0"/>
    <n v="28708"/>
    <x v="0"/>
    <x v="13"/>
    <x v="1"/>
    <x v="1"/>
    <n v="2288.9187000000002"/>
    <x v="1"/>
    <s v="I"/>
    <e v="#N/A"/>
    <e v="#N/A"/>
    <s v="France"/>
    <x v="1"/>
    <s v="Europe"/>
    <e v="#N/A"/>
    <x v="1"/>
    <n v="1"/>
    <n v="2288.9187000000002"/>
    <n v="2288.9187000000002"/>
  </r>
  <r>
    <n v="47794"/>
    <d v="2023-10-11T00:00:00"/>
    <x v="4"/>
    <x v="0"/>
    <n v="20375"/>
    <x v="0"/>
    <x v="13"/>
    <x v="1"/>
    <x v="2"/>
    <n v="2288.9187000000002"/>
    <x v="2"/>
    <s v="I"/>
    <e v="#N/A"/>
    <e v="#N/A"/>
    <s v="Canada"/>
    <x v="2"/>
    <s v="North America"/>
    <e v="#N/A"/>
    <x v="2"/>
    <n v="1.4904571499999999"/>
    <n v="1535.7158707984329"/>
    <n v="2288.9187000000002"/>
  </r>
  <r>
    <n v="47804"/>
    <d v="2023-10-12T00:00:00"/>
    <x v="4"/>
    <x v="0"/>
    <n v="22178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807"/>
    <d v="2023-10-12T00:00:00"/>
    <x v="4"/>
    <x v="0"/>
    <n v="16575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7813"/>
    <d v="2023-10-13T00:00:00"/>
    <x v="4"/>
    <x v="0"/>
    <n v="14098"/>
    <x v="0"/>
    <x v="13"/>
    <x v="1"/>
    <x v="0"/>
    <n v="1105.4834000000001"/>
    <x v="0"/>
    <s v="I"/>
    <e v="#N/A"/>
    <e v="#N/A"/>
    <s v="Northwest"/>
    <x v="0"/>
    <s v="North America"/>
    <e v="#N/A"/>
    <x v="0"/>
    <n v="1.0892689900000001"/>
    <n v="1014.88558854503"/>
    <n v="1105.4834000000005"/>
  </r>
  <r>
    <n v="47811"/>
    <d v="2023-10-13T00:00:00"/>
    <x v="4"/>
    <x v="0"/>
    <n v="12271"/>
    <x v="0"/>
    <x v="13"/>
    <x v="1"/>
    <x v="3"/>
    <n v="2288.9187000000002"/>
    <x v="3"/>
    <s v="I"/>
    <e v="#N/A"/>
    <e v="#N/A"/>
    <s v="United Kingdom"/>
    <x v="3"/>
    <s v="Europe"/>
    <e v="#N/A"/>
    <x v="3"/>
    <n v="0.84024398"/>
    <n v="2724.1119894723911"/>
    <n v="2288.9187000000002"/>
  </r>
  <r>
    <n v="47827"/>
    <d v="2023-10-14T00:00:00"/>
    <x v="4"/>
    <x v="0"/>
    <n v="22175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826"/>
    <d v="2023-10-14T00:00:00"/>
    <x v="4"/>
    <x v="0"/>
    <n v="22168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829"/>
    <d v="2023-10-14T00:00:00"/>
    <x v="4"/>
    <x v="0"/>
    <n v="12706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832"/>
    <d v="2023-10-15T00:00:00"/>
    <x v="4"/>
    <x v="0"/>
    <n v="13478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7833"/>
    <d v="2023-10-15T00:00:00"/>
    <x v="4"/>
    <x v="0"/>
    <n v="22031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839"/>
    <d v="2023-10-16T00:00:00"/>
    <x v="4"/>
    <x v="0"/>
    <n v="20838"/>
    <x v="0"/>
    <x v="13"/>
    <x v="1"/>
    <x v="3"/>
    <n v="865.20399999999995"/>
    <x v="3"/>
    <s v="I"/>
    <e v="#N/A"/>
    <e v="#N/A"/>
    <s v="United Kingdom"/>
    <x v="3"/>
    <s v="Europe"/>
    <e v="#N/A"/>
    <x v="3"/>
    <n v="0.84024398"/>
    <n v="1029.705681437908"/>
    <n v="865.20399999999995"/>
  </r>
  <r>
    <n v="47846"/>
    <d v="2023-10-17T00:00:00"/>
    <x v="4"/>
    <x v="0"/>
    <n v="14779"/>
    <x v="0"/>
    <x v="13"/>
    <x v="1"/>
    <x v="1"/>
    <n v="2699.9018000000001"/>
    <x v="1"/>
    <s v="I"/>
    <e v="#N/A"/>
    <e v="#N/A"/>
    <s v="France"/>
    <x v="1"/>
    <s v="Europe"/>
    <e v="#N/A"/>
    <x v="1"/>
    <n v="1"/>
    <n v="2699.9018000000001"/>
    <n v="2699.9018000000001"/>
  </r>
  <r>
    <n v="47845"/>
    <d v="2023-10-17T00:00:00"/>
    <x v="4"/>
    <x v="0"/>
    <n v="16206"/>
    <x v="0"/>
    <x v="13"/>
    <x v="1"/>
    <x v="9"/>
    <n v="2699.9018000000001"/>
    <x v="9"/>
    <s v="I"/>
    <e v="#N/A"/>
    <e v="#N/A"/>
    <s v="Germany"/>
    <x v="5"/>
    <s v="Europe"/>
    <e v="#N/A"/>
    <x v="1"/>
    <n v="1"/>
    <n v="2699.9018000000001"/>
    <n v="2699.9018000000001"/>
  </r>
  <r>
    <n v="47854"/>
    <d v="2023-10-18T00:00:00"/>
    <x v="4"/>
    <x v="0"/>
    <n v="15341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7861"/>
    <d v="2023-10-19T00:00:00"/>
    <x v="4"/>
    <x v="0"/>
    <n v="20470"/>
    <x v="0"/>
    <x v="13"/>
    <x v="1"/>
    <x v="2"/>
    <n v="2288.9187000000002"/>
    <x v="2"/>
    <s v="I"/>
    <e v="#N/A"/>
    <e v="#N/A"/>
    <s v="Canada"/>
    <x v="2"/>
    <s v="North America"/>
    <e v="#N/A"/>
    <x v="2"/>
    <n v="1.4904571499999999"/>
    <n v="1535.7158707984329"/>
    <n v="2288.9187000000002"/>
  </r>
  <r>
    <n v="47864"/>
    <d v="2023-10-19T00:00:00"/>
    <x v="4"/>
    <x v="0"/>
    <n v="21966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7884"/>
    <d v="2023-10-21T00:00:00"/>
    <x v="4"/>
    <x v="0"/>
    <n v="22030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7894"/>
    <d v="2023-10-22T00:00:00"/>
    <x v="4"/>
    <x v="0"/>
    <n v="26344"/>
    <x v="0"/>
    <x v="13"/>
    <x v="1"/>
    <x v="4"/>
    <n v="2264.2536"/>
    <x v="4"/>
    <s v="I"/>
    <e v="#N/A"/>
    <e v="#N/A"/>
    <s v="Southwest"/>
    <x v="0"/>
    <s v="North America"/>
    <e v="#N/A"/>
    <x v="0"/>
    <n v="1.0892689900000001"/>
    <n v="2078.6909576853"/>
    <n v="2264.2535999999996"/>
  </r>
  <r>
    <n v="47895"/>
    <d v="2023-10-22T00:00:00"/>
    <x v="4"/>
    <x v="0"/>
    <n v="15347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7891"/>
    <d v="2023-10-22T00:00:00"/>
    <x v="4"/>
    <x v="0"/>
    <n v="16290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7896"/>
    <d v="2023-10-23T00:00:00"/>
    <x v="4"/>
    <x v="0"/>
    <n v="17206"/>
    <x v="0"/>
    <x v="13"/>
    <x v="1"/>
    <x v="1"/>
    <n v="1105.4834000000001"/>
    <x v="1"/>
    <s v="I"/>
    <e v="#N/A"/>
    <e v="#N/A"/>
    <s v="France"/>
    <x v="1"/>
    <s v="Europe"/>
    <e v="#N/A"/>
    <x v="1"/>
    <n v="1"/>
    <n v="1105.4834000000001"/>
    <n v="1105.4834000000001"/>
  </r>
  <r>
    <n v="47900"/>
    <d v="2023-10-23T00:00:00"/>
    <x v="4"/>
    <x v="0"/>
    <n v="13035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908"/>
    <d v="2023-10-24T00:00:00"/>
    <x v="4"/>
    <x v="0"/>
    <n v="20468"/>
    <x v="0"/>
    <x v="13"/>
    <x v="1"/>
    <x v="2"/>
    <n v="2264.2536"/>
    <x v="2"/>
    <s v="I"/>
    <e v="#N/A"/>
    <e v="#N/A"/>
    <s v="Canada"/>
    <x v="2"/>
    <s v="North America"/>
    <e v="#N/A"/>
    <x v="2"/>
    <n v="1.4904571499999999"/>
    <n v="1519.1671897444351"/>
    <n v="2264.2535999999996"/>
  </r>
  <r>
    <n v="47909"/>
    <d v="2023-10-24T00:00:00"/>
    <x v="4"/>
    <x v="0"/>
    <n v="12999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7918"/>
    <d v="2023-10-25T00:00:00"/>
    <x v="4"/>
    <x v="0"/>
    <n v="13006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7919"/>
    <d v="2023-10-26T00:00:00"/>
    <x v="4"/>
    <x v="0"/>
    <n v="17216"/>
    <x v="0"/>
    <x v="13"/>
    <x v="1"/>
    <x v="1"/>
    <n v="1105.4834000000001"/>
    <x v="1"/>
    <s v="I"/>
    <e v="#N/A"/>
    <e v="#N/A"/>
    <s v="France"/>
    <x v="1"/>
    <s v="Europe"/>
    <e v="#N/A"/>
    <x v="1"/>
    <n v="1"/>
    <n v="1105.4834000000001"/>
    <n v="1105.4834000000001"/>
  </r>
  <r>
    <n v="47933"/>
    <d v="2023-10-28T00:00:00"/>
    <x v="4"/>
    <x v="0"/>
    <n v="16270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7945"/>
    <d v="2023-10-30T00:00:00"/>
    <x v="4"/>
    <x v="0"/>
    <n v="14791"/>
    <x v="0"/>
    <x v="13"/>
    <x v="1"/>
    <x v="1"/>
    <n v="2699.9018000000001"/>
    <x v="1"/>
    <s v="I"/>
    <e v="#N/A"/>
    <e v="#N/A"/>
    <s v="France"/>
    <x v="1"/>
    <s v="Europe"/>
    <e v="#N/A"/>
    <x v="1"/>
    <n v="1"/>
    <n v="2699.9018000000001"/>
    <n v="2699.9018000000001"/>
  </r>
  <r>
    <n v="47954"/>
    <d v="2023-10-30T00:00:00"/>
    <x v="4"/>
    <x v="0"/>
    <n v="26191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094"/>
    <d v="2023-11-01T00:00:00"/>
    <x v="0"/>
    <x v="0"/>
    <n v="13657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8106"/>
    <d v="2023-11-03T00:00:00"/>
    <x v="0"/>
    <x v="0"/>
    <n v="20546"/>
    <x v="0"/>
    <x v="13"/>
    <x v="1"/>
    <x v="2"/>
    <n v="2264.2536"/>
    <x v="2"/>
    <s v="I"/>
    <e v="#N/A"/>
    <e v="#N/A"/>
    <s v="Canada"/>
    <x v="2"/>
    <s v="North America"/>
    <e v="#N/A"/>
    <x v="2"/>
    <n v="1.4904571499999999"/>
    <n v="1519.1671897444351"/>
    <n v="2264.2535999999996"/>
  </r>
  <r>
    <n v="48107"/>
    <d v="2023-11-03T00:00:00"/>
    <x v="0"/>
    <x v="0"/>
    <n v="22580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8117"/>
    <d v="2023-11-06T00:00:00"/>
    <x v="0"/>
    <x v="0"/>
    <n v="14930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8131"/>
    <d v="2023-11-08T00:00:00"/>
    <x v="0"/>
    <x v="0"/>
    <n v="20483"/>
    <x v="0"/>
    <x v="13"/>
    <x v="1"/>
    <x v="2"/>
    <n v="2264.2536"/>
    <x v="2"/>
    <s v="I"/>
    <e v="#N/A"/>
    <e v="#N/A"/>
    <s v="Canada"/>
    <x v="2"/>
    <s v="North America"/>
    <e v="#N/A"/>
    <x v="2"/>
    <n v="1.4904571499999999"/>
    <n v="1519.1671897444351"/>
    <n v="2264.2535999999996"/>
  </r>
  <r>
    <n v="48142"/>
    <d v="2023-11-10T00:00:00"/>
    <x v="0"/>
    <x v="0"/>
    <n v="12213"/>
    <x v="0"/>
    <x v="13"/>
    <x v="1"/>
    <x v="9"/>
    <n v="2264.2536"/>
    <x v="9"/>
    <s v="I"/>
    <e v="#N/A"/>
    <e v="#N/A"/>
    <s v="Germany"/>
    <x v="5"/>
    <s v="Europe"/>
    <e v="#N/A"/>
    <x v="1"/>
    <n v="1"/>
    <n v="2264.2536"/>
    <n v="2264.2536"/>
  </r>
  <r>
    <n v="48146"/>
    <d v="2023-11-10T00:00:00"/>
    <x v="0"/>
    <x v="0"/>
    <n v="22578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144"/>
    <d v="2023-11-10T00:00:00"/>
    <x v="0"/>
    <x v="0"/>
    <n v="16823"/>
    <x v="0"/>
    <x v="13"/>
    <x v="1"/>
    <x v="3"/>
    <n v="2699.9018000000001"/>
    <x v="3"/>
    <s v="I"/>
    <e v="#N/A"/>
    <e v="#N/A"/>
    <s v="United Kingdom"/>
    <x v="3"/>
    <s v="Europe"/>
    <e v="#N/A"/>
    <x v="3"/>
    <n v="0.84024398"/>
    <n v="3213.2355176171568"/>
    <n v="2699.9018000000001"/>
  </r>
  <r>
    <n v="48152"/>
    <d v="2023-11-11T00:00:00"/>
    <x v="0"/>
    <x v="0"/>
    <n v="26536"/>
    <x v="0"/>
    <x v="13"/>
    <x v="1"/>
    <x v="4"/>
    <n v="2288.9187000000002"/>
    <x v="4"/>
    <s v="I"/>
    <e v="#N/A"/>
    <e v="#N/A"/>
    <s v="Southwest"/>
    <x v="0"/>
    <s v="North America"/>
    <e v="#N/A"/>
    <x v="0"/>
    <n v="1.0892689900000001"/>
    <n v="2101.3346758361308"/>
    <n v="2288.9186999999997"/>
  </r>
  <r>
    <n v="48157"/>
    <d v="2023-11-11T00:00:00"/>
    <x v="0"/>
    <x v="0"/>
    <n v="22851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154"/>
    <d v="2023-11-11T00:00:00"/>
    <x v="0"/>
    <x v="0"/>
    <n v="22402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163"/>
    <d v="2023-11-12T00:00:00"/>
    <x v="0"/>
    <x v="0"/>
    <n v="22854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168"/>
    <d v="2023-11-13T00:00:00"/>
    <x v="0"/>
    <x v="0"/>
    <n v="22904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171"/>
    <d v="2023-11-14T00:00:00"/>
    <x v="0"/>
    <x v="0"/>
    <n v="16313"/>
    <x v="0"/>
    <x v="13"/>
    <x v="1"/>
    <x v="9"/>
    <n v="2699.9018000000001"/>
    <x v="9"/>
    <s v="I"/>
    <e v="#N/A"/>
    <e v="#N/A"/>
    <s v="Germany"/>
    <x v="5"/>
    <s v="Europe"/>
    <e v="#N/A"/>
    <x v="1"/>
    <n v="1"/>
    <n v="2699.9018000000001"/>
    <n v="2699.9018000000001"/>
  </r>
  <r>
    <n v="48175"/>
    <d v="2023-11-15T00:00:00"/>
    <x v="0"/>
    <x v="0"/>
    <n v="26545"/>
    <x v="0"/>
    <x v="13"/>
    <x v="1"/>
    <x v="4"/>
    <n v="2288.9187000000002"/>
    <x v="4"/>
    <s v="I"/>
    <e v="#N/A"/>
    <e v="#N/A"/>
    <s v="Southwest"/>
    <x v="0"/>
    <s v="North America"/>
    <e v="#N/A"/>
    <x v="0"/>
    <n v="1.0892689900000001"/>
    <n v="2101.3346758361308"/>
    <n v="2288.9186999999997"/>
  </r>
  <r>
    <n v="48180"/>
    <d v="2023-11-16T00:00:00"/>
    <x v="0"/>
    <x v="0"/>
    <n v="16316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8183"/>
    <d v="2023-11-16T00:00:00"/>
    <x v="0"/>
    <x v="0"/>
    <n v="22583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186"/>
    <d v="2023-11-17T00:00:00"/>
    <x v="0"/>
    <x v="0"/>
    <n v="16297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8190"/>
    <d v="2023-11-17T00:00:00"/>
    <x v="0"/>
    <x v="0"/>
    <n v="26443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194"/>
    <d v="2023-11-18T00:00:00"/>
    <x v="0"/>
    <x v="0"/>
    <n v="22401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8203"/>
    <d v="2023-11-20T00:00:00"/>
    <x v="0"/>
    <x v="0"/>
    <n v="12226"/>
    <x v="0"/>
    <x v="13"/>
    <x v="1"/>
    <x v="9"/>
    <n v="2264.2536"/>
    <x v="9"/>
    <s v="I"/>
    <e v="#N/A"/>
    <e v="#N/A"/>
    <s v="Germany"/>
    <x v="5"/>
    <s v="Europe"/>
    <e v="#N/A"/>
    <x v="1"/>
    <n v="1"/>
    <n v="2264.2536"/>
    <n v="2264.2536"/>
  </r>
  <r>
    <n v="48207"/>
    <d v="2023-11-20T00:00:00"/>
    <x v="0"/>
    <x v="0"/>
    <n v="22407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224"/>
    <d v="2023-11-23T00:00:00"/>
    <x v="0"/>
    <x v="0"/>
    <n v="26581"/>
    <x v="0"/>
    <x v="13"/>
    <x v="1"/>
    <x v="0"/>
    <n v="2288.9187000000002"/>
    <x v="0"/>
    <s v="I"/>
    <e v="#N/A"/>
    <e v="#N/A"/>
    <s v="Northwest"/>
    <x v="0"/>
    <s v="North America"/>
    <e v="#N/A"/>
    <x v="0"/>
    <n v="1.0892689900000001"/>
    <n v="2101.3346758361308"/>
    <n v="2288.9186999999997"/>
  </r>
  <r>
    <n v="48222"/>
    <d v="2023-11-23T00:00:00"/>
    <x v="0"/>
    <x v="0"/>
    <n v="14116"/>
    <x v="0"/>
    <x v="13"/>
    <x v="1"/>
    <x v="0"/>
    <n v="1105.4834000000001"/>
    <x v="0"/>
    <s v="I"/>
    <e v="#N/A"/>
    <e v="#N/A"/>
    <s v="Northwest"/>
    <x v="0"/>
    <s v="North America"/>
    <e v="#N/A"/>
    <x v="0"/>
    <n v="1.0892689900000001"/>
    <n v="1014.88558854503"/>
    <n v="1105.4834000000005"/>
  </r>
  <r>
    <n v="48232"/>
    <d v="2023-11-24T00:00:00"/>
    <x v="0"/>
    <x v="0"/>
    <n v="15396"/>
    <x v="0"/>
    <x v="13"/>
    <x v="1"/>
    <x v="0"/>
    <n v="865.20399999999995"/>
    <x v="0"/>
    <s v="I"/>
    <e v="#N/A"/>
    <e v="#N/A"/>
    <s v="Northwest"/>
    <x v="0"/>
    <s v="North America"/>
    <e v="#N/A"/>
    <x v="0"/>
    <n v="1.0892689900000001"/>
    <n v="794.29783455049051"/>
    <n v="865.20399999999995"/>
  </r>
  <r>
    <n v="48227"/>
    <d v="2023-11-24T00:00:00"/>
    <x v="0"/>
    <x v="0"/>
    <n v="14813"/>
    <x v="0"/>
    <x v="13"/>
    <x v="1"/>
    <x v="1"/>
    <n v="2699.9018000000001"/>
    <x v="1"/>
    <s v="I"/>
    <e v="#N/A"/>
    <e v="#N/A"/>
    <s v="France"/>
    <x v="1"/>
    <s v="Europe"/>
    <e v="#N/A"/>
    <x v="1"/>
    <n v="1"/>
    <n v="2699.9018000000001"/>
    <n v="2699.9018000000001"/>
  </r>
  <r>
    <n v="48243"/>
    <d v="2023-11-25T00:00:00"/>
    <x v="0"/>
    <x v="0"/>
    <n v="22411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256"/>
    <d v="2023-11-27T00:00:00"/>
    <x v="0"/>
    <x v="0"/>
    <n v="14240"/>
    <x v="0"/>
    <x v="13"/>
    <x v="1"/>
    <x v="0"/>
    <n v="1105.4834000000001"/>
    <x v="0"/>
    <s v="I"/>
    <e v="#N/A"/>
    <e v="#N/A"/>
    <s v="Northwest"/>
    <x v="0"/>
    <s v="North America"/>
    <e v="#N/A"/>
    <x v="0"/>
    <n v="1.0892689900000001"/>
    <n v="1014.88558854503"/>
    <n v="1105.4834000000005"/>
  </r>
  <r>
    <n v="48259"/>
    <d v="2023-11-27T00:00:00"/>
    <x v="0"/>
    <x v="0"/>
    <n v="27085"/>
    <x v="0"/>
    <x v="13"/>
    <x v="1"/>
    <x v="2"/>
    <n v="865.20399999999995"/>
    <x v="2"/>
    <s v="I"/>
    <e v="#N/A"/>
    <e v="#N/A"/>
    <s v="Canada"/>
    <x v="2"/>
    <s v="North America"/>
    <e v="#N/A"/>
    <x v="2"/>
    <n v="1.4904571499999999"/>
    <n v="580.49572240302246"/>
    <n v="865.20399999999995"/>
  </r>
  <r>
    <n v="48261"/>
    <d v="2023-11-27T00:00:00"/>
    <x v="0"/>
    <x v="0"/>
    <n v="27101"/>
    <x v="0"/>
    <x v="13"/>
    <x v="1"/>
    <x v="2"/>
    <n v="865.20399999999995"/>
    <x v="2"/>
    <s v="I"/>
    <e v="#N/A"/>
    <e v="#N/A"/>
    <s v="Canada"/>
    <x v="2"/>
    <s v="North America"/>
    <e v="#N/A"/>
    <x v="2"/>
    <n v="1.4904571499999999"/>
    <n v="580.49572240302246"/>
    <n v="865.20399999999995"/>
  </r>
  <r>
    <n v="48264"/>
    <d v="2023-11-27T00:00:00"/>
    <x v="0"/>
    <x v="0"/>
    <n v="26437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266"/>
    <d v="2023-11-28T00:00:00"/>
    <x v="0"/>
    <x v="0"/>
    <n v="13713"/>
    <x v="0"/>
    <x v="13"/>
    <x v="1"/>
    <x v="0"/>
    <n v="2699.9018000000001"/>
    <x v="0"/>
    <s v="I"/>
    <e v="#N/A"/>
    <e v="#N/A"/>
    <s v="Northwest"/>
    <x v="0"/>
    <s v="North America"/>
    <e v="#N/A"/>
    <x v="0"/>
    <n v="1.0892689900000001"/>
    <n v="2478.6364293726929"/>
    <n v="2699.9017999999996"/>
  </r>
  <r>
    <n v="48268"/>
    <d v="2023-11-28T00:00:00"/>
    <x v="0"/>
    <x v="0"/>
    <n v="22406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8281"/>
    <d v="2023-11-30T00:00:00"/>
    <x v="0"/>
    <x v="0"/>
    <n v="13492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8284"/>
    <d v="2023-11-30T00:00:00"/>
    <x v="0"/>
    <x v="0"/>
    <n v="22577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404"/>
    <d v="2023-12-01T00:00:00"/>
    <x v="1"/>
    <x v="0"/>
    <n v="13730"/>
    <x v="0"/>
    <x v="13"/>
    <x v="1"/>
    <x v="0"/>
    <n v="2410.6266000000001"/>
    <x v="0"/>
    <s v="I"/>
    <e v="#N/A"/>
    <e v="#N/A"/>
    <s v="Northwest"/>
    <x v="0"/>
    <s v="North America"/>
    <e v="#N/A"/>
    <x v="0"/>
    <n v="1.0892689900000001"/>
    <n v="2213.0682339538548"/>
    <n v="2410.6265999999991"/>
  </r>
  <r>
    <n v="48410"/>
    <d v="2023-12-01T00:00:00"/>
    <x v="1"/>
    <x v="0"/>
    <n v="26649"/>
    <x v="0"/>
    <x v="13"/>
    <x v="1"/>
    <x v="4"/>
    <n v="2264.2536"/>
    <x v="4"/>
    <s v="I"/>
    <e v="#N/A"/>
    <e v="#N/A"/>
    <s v="Southwest"/>
    <x v="0"/>
    <s v="North America"/>
    <e v="#N/A"/>
    <x v="0"/>
    <n v="1.0892689900000001"/>
    <n v="2078.6909576853"/>
    <n v="2264.2535999999996"/>
  </r>
  <r>
    <n v="48400"/>
    <d v="2023-12-01T00:00:00"/>
    <x v="1"/>
    <x v="0"/>
    <n v="20830"/>
    <x v="0"/>
    <x v="13"/>
    <x v="1"/>
    <x v="9"/>
    <n v="865.20399999999995"/>
    <x v="9"/>
    <s v="I"/>
    <e v="#N/A"/>
    <e v="#N/A"/>
    <s v="Germany"/>
    <x v="5"/>
    <s v="Europe"/>
    <e v="#N/A"/>
    <x v="1"/>
    <n v="1"/>
    <n v="865.20399999999995"/>
    <n v="865.20399999999995"/>
  </r>
  <r>
    <n v="48413"/>
    <d v="2023-12-02T00:00:00"/>
    <x v="1"/>
    <x v="0"/>
    <n v="14288"/>
    <x v="0"/>
    <x v="13"/>
    <x v="1"/>
    <x v="4"/>
    <n v="1105.4834000000001"/>
    <x v="4"/>
    <s v="I"/>
    <e v="#N/A"/>
    <e v="#N/A"/>
    <s v="Southwest"/>
    <x v="0"/>
    <s v="North America"/>
    <e v="#N/A"/>
    <x v="0"/>
    <n v="1.0892689900000001"/>
    <n v="1014.88558854503"/>
    <n v="1105.4834000000005"/>
  </r>
  <r>
    <n v="48415"/>
    <d v="2023-12-02T00:00:00"/>
    <x v="1"/>
    <x v="0"/>
    <n v="26634"/>
    <x v="0"/>
    <x v="13"/>
    <x v="1"/>
    <x v="4"/>
    <n v="2288.9187000000002"/>
    <x v="4"/>
    <s v="I"/>
    <e v="#N/A"/>
    <e v="#N/A"/>
    <s v="Southwest"/>
    <x v="0"/>
    <s v="North America"/>
    <e v="#N/A"/>
    <x v="0"/>
    <n v="1.0892689900000001"/>
    <n v="2101.3346758361308"/>
    <n v="2288.9186999999997"/>
  </r>
  <r>
    <n v="48411"/>
    <d v="2023-12-02T00:00:00"/>
    <x v="1"/>
    <x v="0"/>
    <n v="17182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8427"/>
    <d v="2023-12-03T00:00:00"/>
    <x v="1"/>
    <x v="0"/>
    <n v="14289"/>
    <x v="0"/>
    <x v="13"/>
    <x v="1"/>
    <x v="4"/>
    <n v="1105.4834000000001"/>
    <x v="4"/>
    <s v="I"/>
    <e v="#N/A"/>
    <e v="#N/A"/>
    <s v="Southwest"/>
    <x v="0"/>
    <s v="North America"/>
    <e v="#N/A"/>
    <x v="0"/>
    <n v="1.0892689900000001"/>
    <n v="1014.88558854503"/>
    <n v="1105.4834000000005"/>
  </r>
  <r>
    <n v="48423"/>
    <d v="2023-12-03T00:00:00"/>
    <x v="1"/>
    <x v="0"/>
    <n v="19297"/>
    <x v="0"/>
    <x v="13"/>
    <x v="1"/>
    <x v="1"/>
    <n v="865.20399999999995"/>
    <x v="1"/>
    <s v="I"/>
    <e v="#N/A"/>
    <e v="#N/A"/>
    <s v="France"/>
    <x v="1"/>
    <s v="Europe"/>
    <e v="#N/A"/>
    <x v="1"/>
    <n v="1"/>
    <n v="865.20399999999995"/>
    <n v="865.20399999999995"/>
  </r>
  <r>
    <n v="48434"/>
    <d v="2023-12-03T00:00:00"/>
    <x v="1"/>
    <x v="0"/>
    <n v="22912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438"/>
    <d v="2023-12-04T00:00:00"/>
    <x v="1"/>
    <x v="0"/>
    <n v="13117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8444"/>
    <d v="2023-12-05T00:00:00"/>
    <x v="1"/>
    <x v="0"/>
    <n v="26618"/>
    <x v="0"/>
    <x v="13"/>
    <x v="1"/>
    <x v="4"/>
    <n v="2264.2536"/>
    <x v="4"/>
    <s v="I"/>
    <e v="#N/A"/>
    <e v="#N/A"/>
    <s v="Southwest"/>
    <x v="0"/>
    <s v="North America"/>
    <e v="#N/A"/>
    <x v="0"/>
    <n v="1.0892689900000001"/>
    <n v="2078.6909576853"/>
    <n v="2264.2535999999996"/>
  </r>
  <r>
    <n v="48443"/>
    <d v="2023-12-05T00:00:00"/>
    <x v="1"/>
    <x v="0"/>
    <n v="12232"/>
    <x v="0"/>
    <x v="13"/>
    <x v="1"/>
    <x v="9"/>
    <n v="2288.9187000000002"/>
    <x v="9"/>
    <s v="I"/>
    <e v="#N/A"/>
    <e v="#N/A"/>
    <s v="Germany"/>
    <x v="5"/>
    <s v="Europe"/>
    <e v="#N/A"/>
    <x v="1"/>
    <n v="1"/>
    <n v="2288.9187000000002"/>
    <n v="2288.9187000000002"/>
  </r>
  <r>
    <n v="48448"/>
    <d v="2023-12-05T00:00:00"/>
    <x v="1"/>
    <x v="0"/>
    <n v="22987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453"/>
    <d v="2023-12-06T00:00:00"/>
    <x v="1"/>
    <x v="0"/>
    <n v="17647"/>
    <x v="0"/>
    <x v="13"/>
    <x v="1"/>
    <x v="1"/>
    <n v="1105.4834000000001"/>
    <x v="1"/>
    <s v="I"/>
    <e v="#N/A"/>
    <e v="#N/A"/>
    <s v="France"/>
    <x v="1"/>
    <s v="Europe"/>
    <e v="#N/A"/>
    <x v="1"/>
    <n v="1"/>
    <n v="1105.4834000000001"/>
    <n v="1105.4834000000001"/>
  </r>
  <r>
    <n v="48457"/>
    <d v="2023-12-06T00:00:00"/>
    <x v="1"/>
    <x v="0"/>
    <n v="13110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8459"/>
    <d v="2023-12-07T00:00:00"/>
    <x v="1"/>
    <x v="0"/>
    <n v="14966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8469"/>
    <d v="2023-12-07T00:00:00"/>
    <x v="1"/>
    <x v="0"/>
    <n v="22961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463"/>
    <d v="2023-12-07T00:00:00"/>
    <x v="1"/>
    <x v="0"/>
    <n v="17225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8485"/>
    <d v="2023-12-08T00:00:00"/>
    <x v="1"/>
    <x v="0"/>
    <n v="26587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483"/>
    <d v="2023-12-08T00:00:00"/>
    <x v="1"/>
    <x v="0"/>
    <n v="24917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  <r>
    <n v="48491"/>
    <d v="2023-12-09T00:00:00"/>
    <x v="1"/>
    <x v="0"/>
    <n v="13126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8502"/>
    <d v="2023-12-10T00:00:00"/>
    <x v="1"/>
    <x v="0"/>
    <n v="26566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493"/>
    <d v="2023-12-10T00:00:00"/>
    <x v="1"/>
    <x v="0"/>
    <n v="12402"/>
    <x v="0"/>
    <x v="13"/>
    <x v="1"/>
    <x v="3"/>
    <n v="2264.2536"/>
    <x v="3"/>
    <s v="I"/>
    <e v="#N/A"/>
    <e v="#N/A"/>
    <s v="United Kingdom"/>
    <x v="3"/>
    <s v="Europe"/>
    <e v="#N/A"/>
    <x v="3"/>
    <n v="0.84024398"/>
    <n v="2694.7573013257411"/>
    <n v="2264.2536"/>
  </r>
  <r>
    <n v="48510"/>
    <d v="2023-12-11T00:00:00"/>
    <x v="1"/>
    <x v="0"/>
    <n v="26631"/>
    <x v="0"/>
    <x v="13"/>
    <x v="1"/>
    <x v="4"/>
    <n v="2288.9187000000002"/>
    <x v="4"/>
    <s v="I"/>
    <e v="#N/A"/>
    <e v="#N/A"/>
    <s v="Southwest"/>
    <x v="0"/>
    <s v="North America"/>
    <e v="#N/A"/>
    <x v="0"/>
    <n v="1.0892689900000001"/>
    <n v="2101.3346758361308"/>
    <n v="2288.9186999999997"/>
  </r>
  <r>
    <n v="48513"/>
    <d v="2023-12-11T00:00:00"/>
    <x v="1"/>
    <x v="0"/>
    <n v="15417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8508"/>
    <d v="2023-12-11T00:00:00"/>
    <x v="1"/>
    <x v="0"/>
    <n v="13736"/>
    <x v="0"/>
    <x v="13"/>
    <x v="1"/>
    <x v="4"/>
    <n v="2410.6266000000001"/>
    <x v="4"/>
    <s v="I"/>
    <e v="#N/A"/>
    <e v="#N/A"/>
    <s v="Southwest"/>
    <x v="0"/>
    <s v="North America"/>
    <e v="#N/A"/>
    <x v="0"/>
    <n v="1.0892689900000001"/>
    <n v="2213.0682339538548"/>
    <n v="2410.6265999999991"/>
  </r>
  <r>
    <n v="48504"/>
    <d v="2023-12-11T00:00:00"/>
    <x v="1"/>
    <x v="0"/>
    <n v="20879"/>
    <x v="0"/>
    <x v="13"/>
    <x v="1"/>
    <x v="3"/>
    <n v="865.20399999999995"/>
    <x v="3"/>
    <s v="I"/>
    <e v="#N/A"/>
    <e v="#N/A"/>
    <s v="United Kingdom"/>
    <x v="3"/>
    <s v="Europe"/>
    <e v="#N/A"/>
    <x v="3"/>
    <n v="0.84024398"/>
    <n v="1029.705681437908"/>
    <n v="865.20399999999995"/>
  </r>
  <r>
    <n v="48525"/>
    <d v="2023-12-12T00:00:00"/>
    <x v="1"/>
    <x v="0"/>
    <n v="14284"/>
    <x v="0"/>
    <x v="13"/>
    <x v="1"/>
    <x v="0"/>
    <n v="1105.4834000000001"/>
    <x v="0"/>
    <s v="I"/>
    <e v="#N/A"/>
    <e v="#N/A"/>
    <s v="Northwest"/>
    <x v="0"/>
    <s v="North America"/>
    <e v="#N/A"/>
    <x v="0"/>
    <n v="1.0892689900000001"/>
    <n v="1014.88558854503"/>
    <n v="1105.4834000000005"/>
  </r>
  <r>
    <n v="48520"/>
    <d v="2023-12-12T00:00:00"/>
    <x v="1"/>
    <x v="0"/>
    <n v="16411"/>
    <x v="0"/>
    <x v="13"/>
    <x v="1"/>
    <x v="9"/>
    <n v="2410.6266000000001"/>
    <x v="9"/>
    <s v="I"/>
    <e v="#N/A"/>
    <e v="#N/A"/>
    <s v="Germany"/>
    <x v="5"/>
    <s v="Europe"/>
    <e v="#N/A"/>
    <x v="1"/>
    <n v="1"/>
    <n v="2410.6266000000001"/>
    <n v="2410.6266000000001"/>
  </r>
  <r>
    <n v="48532"/>
    <d v="2023-12-12T00:00:00"/>
    <x v="1"/>
    <x v="0"/>
    <n v="13112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8533"/>
    <d v="2023-12-12T00:00:00"/>
    <x v="1"/>
    <x v="0"/>
    <n v="26560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543"/>
    <d v="2023-12-13T00:00:00"/>
    <x v="1"/>
    <x v="0"/>
    <n v="24918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  <r>
    <n v="48554"/>
    <d v="2023-12-14T00:00:00"/>
    <x v="1"/>
    <x v="0"/>
    <n v="26622"/>
    <x v="0"/>
    <x v="13"/>
    <x v="1"/>
    <x v="0"/>
    <n v="2264.2536"/>
    <x v="0"/>
    <s v="I"/>
    <e v="#N/A"/>
    <e v="#N/A"/>
    <s v="Northwest"/>
    <x v="0"/>
    <s v="North America"/>
    <e v="#N/A"/>
    <x v="0"/>
    <n v="1.0892689900000001"/>
    <n v="2078.6909576853"/>
    <n v="2264.2535999999996"/>
  </r>
  <r>
    <n v="48550"/>
    <d v="2023-12-14T00:00:00"/>
    <x v="1"/>
    <x v="0"/>
    <n v="19315"/>
    <x v="0"/>
    <x v="13"/>
    <x v="1"/>
    <x v="1"/>
    <n v="865.20399999999995"/>
    <x v="1"/>
    <s v="I"/>
    <e v="#N/A"/>
    <e v="#N/A"/>
    <s v="France"/>
    <x v="1"/>
    <s v="Europe"/>
    <e v="#N/A"/>
    <x v="1"/>
    <n v="1"/>
    <n v="865.20399999999995"/>
    <n v="865.20399999999995"/>
  </r>
  <r>
    <n v="48547"/>
    <d v="2023-12-14T00:00:00"/>
    <x v="1"/>
    <x v="0"/>
    <n v="19029"/>
    <x v="0"/>
    <x v="13"/>
    <x v="1"/>
    <x v="9"/>
    <n v="1105.4834000000001"/>
    <x v="9"/>
    <s v="I"/>
    <e v="#N/A"/>
    <e v="#N/A"/>
    <s v="Germany"/>
    <x v="5"/>
    <s v="Europe"/>
    <e v="#N/A"/>
    <x v="1"/>
    <n v="1"/>
    <n v="1105.4834000000001"/>
    <n v="1105.4834000000001"/>
  </r>
  <r>
    <n v="48551"/>
    <d v="2023-12-14T00:00:00"/>
    <x v="1"/>
    <x v="0"/>
    <n v="20833"/>
    <x v="0"/>
    <x v="13"/>
    <x v="1"/>
    <x v="9"/>
    <n v="865.20399999999995"/>
    <x v="9"/>
    <s v="I"/>
    <e v="#N/A"/>
    <e v="#N/A"/>
    <s v="Germany"/>
    <x v="5"/>
    <s v="Europe"/>
    <e v="#N/A"/>
    <x v="1"/>
    <n v="1"/>
    <n v="865.20399999999995"/>
    <n v="865.20399999999995"/>
  </r>
  <r>
    <n v="48557"/>
    <d v="2023-12-14T00:00:00"/>
    <x v="1"/>
    <x v="0"/>
    <n v="22958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8560"/>
    <d v="2023-12-14T00:00:00"/>
    <x v="1"/>
    <x v="0"/>
    <n v="26561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563"/>
    <d v="2023-12-15T00:00:00"/>
    <x v="1"/>
    <x v="0"/>
    <n v="20831"/>
    <x v="0"/>
    <x v="13"/>
    <x v="1"/>
    <x v="9"/>
    <n v="865.20399999999995"/>
    <x v="9"/>
    <s v="I"/>
    <e v="#N/A"/>
    <e v="#N/A"/>
    <s v="Germany"/>
    <x v="5"/>
    <s v="Europe"/>
    <e v="#N/A"/>
    <x v="1"/>
    <n v="1"/>
    <n v="865.20399999999995"/>
    <n v="865.20399999999995"/>
  </r>
  <r>
    <n v="48574"/>
    <d v="2023-12-16T00:00:00"/>
    <x v="1"/>
    <x v="0"/>
    <n v="15422"/>
    <x v="0"/>
    <x v="13"/>
    <x v="1"/>
    <x v="0"/>
    <n v="865.20399999999995"/>
    <x v="0"/>
    <s v="I"/>
    <e v="#N/A"/>
    <e v="#N/A"/>
    <s v="Northwest"/>
    <x v="0"/>
    <s v="North America"/>
    <e v="#N/A"/>
    <x v="0"/>
    <n v="1.0892689900000001"/>
    <n v="794.29783455049051"/>
    <n v="865.20399999999995"/>
  </r>
  <r>
    <n v="48572"/>
    <d v="2023-12-16T00:00:00"/>
    <x v="1"/>
    <x v="0"/>
    <n v="28756"/>
    <x v="0"/>
    <x v="13"/>
    <x v="1"/>
    <x v="1"/>
    <n v="2264.2536"/>
    <x v="1"/>
    <s v="I"/>
    <e v="#N/A"/>
    <e v="#N/A"/>
    <s v="France"/>
    <x v="1"/>
    <s v="Europe"/>
    <e v="#N/A"/>
    <x v="1"/>
    <n v="1"/>
    <n v="2264.2536"/>
    <n v="2264.2536"/>
  </r>
  <r>
    <n v="48598"/>
    <d v="2023-12-18T00:00:00"/>
    <x v="1"/>
    <x v="0"/>
    <n v="13106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8604"/>
    <d v="2023-12-19T00:00:00"/>
    <x v="1"/>
    <x v="0"/>
    <n v="26609"/>
    <x v="0"/>
    <x v="13"/>
    <x v="1"/>
    <x v="0"/>
    <n v="2288.9187000000002"/>
    <x v="0"/>
    <s v="I"/>
    <e v="#N/A"/>
    <e v="#N/A"/>
    <s v="Northwest"/>
    <x v="0"/>
    <s v="North America"/>
    <e v="#N/A"/>
    <x v="0"/>
    <n v="1.0892689900000001"/>
    <n v="2101.3346758361308"/>
    <n v="2288.9186999999997"/>
  </r>
  <r>
    <n v="48603"/>
    <d v="2023-12-19T00:00:00"/>
    <x v="1"/>
    <x v="0"/>
    <n v="28751"/>
    <x v="0"/>
    <x v="13"/>
    <x v="1"/>
    <x v="1"/>
    <n v="2288.9187000000002"/>
    <x v="1"/>
    <s v="I"/>
    <e v="#N/A"/>
    <e v="#N/A"/>
    <s v="France"/>
    <x v="1"/>
    <s v="Europe"/>
    <e v="#N/A"/>
    <x v="1"/>
    <n v="1"/>
    <n v="2288.9187000000002"/>
    <n v="2288.9187000000002"/>
  </r>
  <r>
    <n v="48606"/>
    <d v="2023-12-19T00:00:00"/>
    <x v="1"/>
    <x v="0"/>
    <n v="22988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8618"/>
    <d v="2023-12-20T00:00:00"/>
    <x v="1"/>
    <x v="0"/>
    <n v="27259"/>
    <x v="0"/>
    <x v="13"/>
    <x v="1"/>
    <x v="2"/>
    <n v="865.20399999999995"/>
    <x v="2"/>
    <s v="I"/>
    <e v="#N/A"/>
    <e v="#N/A"/>
    <s v="Canada"/>
    <x v="2"/>
    <s v="North America"/>
    <e v="#N/A"/>
    <x v="2"/>
    <n v="1.4904571499999999"/>
    <n v="580.49572240302246"/>
    <n v="865.20399999999995"/>
  </r>
  <r>
    <n v="48625"/>
    <d v="2023-12-20T00:00:00"/>
    <x v="1"/>
    <x v="0"/>
    <n v="26547"/>
    <x v="0"/>
    <x v="13"/>
    <x v="1"/>
    <x v="8"/>
    <n v="865.20399999999995"/>
    <x v="8"/>
    <s v="I"/>
    <e v="#N/A"/>
    <e v="#N/A"/>
    <s v="Australia"/>
    <x v="4"/>
    <s v="Pacific"/>
    <e v="#N/A"/>
    <x v="4"/>
    <n v="1.6143268900000001"/>
    <n v="535.95340903972669"/>
    <n v="865.20399999999995"/>
  </r>
  <r>
    <n v="48640"/>
    <d v="2023-12-22T00:00:00"/>
    <x v="1"/>
    <x v="0"/>
    <n v="26681"/>
    <x v="0"/>
    <x v="13"/>
    <x v="1"/>
    <x v="4"/>
    <n v="2288.9187000000002"/>
    <x v="4"/>
    <s v="I"/>
    <e v="#N/A"/>
    <e v="#N/A"/>
    <s v="Southwest"/>
    <x v="0"/>
    <s v="North America"/>
    <e v="#N/A"/>
    <x v="0"/>
    <n v="1.0892689900000001"/>
    <n v="2101.3346758361308"/>
    <n v="2288.9186999999997"/>
  </r>
  <r>
    <n v="48641"/>
    <d v="2023-12-22T00:00:00"/>
    <x v="1"/>
    <x v="0"/>
    <n v="13524"/>
    <x v="0"/>
    <x v="13"/>
    <x v="1"/>
    <x v="8"/>
    <n v="2288.9187000000002"/>
    <x v="8"/>
    <s v="I"/>
    <e v="#N/A"/>
    <e v="#N/A"/>
    <s v="Australia"/>
    <x v="4"/>
    <s v="Pacific"/>
    <e v="#N/A"/>
    <x v="4"/>
    <n v="1.6143268900000001"/>
    <n v="1417.8780730091171"/>
    <n v="2288.9187000000011"/>
  </r>
  <r>
    <n v="48650"/>
    <d v="2023-12-23T00:00:00"/>
    <x v="1"/>
    <x v="0"/>
    <n v="22986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661"/>
    <d v="2023-12-24T00:00:00"/>
    <x v="1"/>
    <x v="0"/>
    <n v="15467"/>
    <x v="0"/>
    <x v="13"/>
    <x v="1"/>
    <x v="4"/>
    <n v="865.20399999999995"/>
    <x v="4"/>
    <s v="I"/>
    <e v="#N/A"/>
    <e v="#N/A"/>
    <s v="Southwest"/>
    <x v="0"/>
    <s v="North America"/>
    <e v="#N/A"/>
    <x v="0"/>
    <n v="1.0892689900000001"/>
    <n v="794.29783455049051"/>
    <n v="865.20399999999995"/>
  </r>
  <r>
    <n v="48657"/>
    <d v="2023-12-24T00:00:00"/>
    <x v="1"/>
    <x v="0"/>
    <n v="15067"/>
    <x v="0"/>
    <x v="13"/>
    <x v="1"/>
    <x v="1"/>
    <n v="2410.6266000000001"/>
    <x v="1"/>
    <s v="I"/>
    <e v="#N/A"/>
    <e v="#N/A"/>
    <s v="France"/>
    <x v="1"/>
    <s v="Europe"/>
    <e v="#N/A"/>
    <x v="1"/>
    <n v="1"/>
    <n v="2410.6266000000001"/>
    <n v="2410.6266000000001"/>
  </r>
  <r>
    <n v="48662"/>
    <d v="2023-12-24T00:00:00"/>
    <x v="1"/>
    <x v="0"/>
    <n v="22938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8669"/>
    <d v="2023-12-25T00:00:00"/>
    <x v="1"/>
    <x v="0"/>
    <n v="19293"/>
    <x v="0"/>
    <x v="13"/>
    <x v="1"/>
    <x v="1"/>
    <n v="865.20399999999995"/>
    <x v="1"/>
    <s v="I"/>
    <e v="#N/A"/>
    <e v="#N/A"/>
    <s v="France"/>
    <x v="1"/>
    <s v="Europe"/>
    <e v="#N/A"/>
    <x v="1"/>
    <n v="1"/>
    <n v="865.20399999999995"/>
    <n v="865.20399999999995"/>
  </r>
  <r>
    <n v="48667"/>
    <d v="2023-12-25T00:00:00"/>
    <x v="1"/>
    <x v="0"/>
    <n v="19341"/>
    <x v="0"/>
    <x v="13"/>
    <x v="1"/>
    <x v="3"/>
    <n v="1105.4834000000001"/>
    <x v="3"/>
    <s v="I"/>
    <e v="#N/A"/>
    <e v="#N/A"/>
    <s v="United Kingdom"/>
    <x v="3"/>
    <s v="Europe"/>
    <e v="#N/A"/>
    <x v="3"/>
    <n v="0.84024398"/>
    <n v="1315.66952731991"/>
    <n v="1105.4833999999998"/>
  </r>
  <r>
    <n v="48688"/>
    <d v="2023-12-27T00:00:00"/>
    <x v="1"/>
    <x v="0"/>
    <n v="22966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687"/>
    <d v="2023-12-27T00:00:00"/>
    <x v="1"/>
    <x v="0"/>
    <n v="12317"/>
    <x v="0"/>
    <x v="13"/>
    <x v="1"/>
    <x v="3"/>
    <n v="2288.9187000000002"/>
    <x v="3"/>
    <s v="I"/>
    <e v="#N/A"/>
    <e v="#N/A"/>
    <s v="United Kingdom"/>
    <x v="3"/>
    <s v="Europe"/>
    <e v="#N/A"/>
    <x v="3"/>
    <n v="0.84024398"/>
    <n v="2724.1119894723911"/>
    <n v="2288.9187000000002"/>
  </r>
  <r>
    <n v="48700"/>
    <d v="2023-12-28T00:00:00"/>
    <x v="1"/>
    <x v="0"/>
    <n v="13519"/>
    <x v="0"/>
    <x v="13"/>
    <x v="1"/>
    <x v="8"/>
    <n v="2264.2536"/>
    <x v="8"/>
    <s v="I"/>
    <e v="#N/A"/>
    <e v="#N/A"/>
    <s v="Australia"/>
    <x v="4"/>
    <s v="Pacific"/>
    <e v="#N/A"/>
    <x v="4"/>
    <n v="1.6143268900000001"/>
    <n v="1402.5991972418919"/>
    <n v="2264.2536"/>
  </r>
  <r>
    <n v="48706"/>
    <d v="2023-12-29T00:00:00"/>
    <x v="1"/>
    <x v="0"/>
    <n v="19359"/>
    <x v="0"/>
    <x v="13"/>
    <x v="1"/>
    <x v="3"/>
    <n v="1105.4834000000001"/>
    <x v="3"/>
    <s v="I"/>
    <e v="#N/A"/>
    <e v="#N/A"/>
    <s v="United Kingdom"/>
    <x v="3"/>
    <s v="Europe"/>
    <e v="#N/A"/>
    <x v="3"/>
    <n v="0.84024398"/>
    <n v="1315.66952731991"/>
    <n v="1105.4833999999998"/>
  </r>
  <r>
    <n v="48722"/>
    <d v="2023-12-30T00:00:00"/>
    <x v="1"/>
    <x v="0"/>
    <n v="22937"/>
    <x v="0"/>
    <x v="13"/>
    <x v="1"/>
    <x v="8"/>
    <n v="2699.9018000000001"/>
    <x v="8"/>
    <s v="I"/>
    <e v="#N/A"/>
    <e v="#N/A"/>
    <s v="Australia"/>
    <x v="4"/>
    <s v="Pacific"/>
    <e v="#N/A"/>
    <x v="4"/>
    <n v="1.6143268900000001"/>
    <n v="1672.4628801791191"/>
    <n v="2699.9018000000001"/>
  </r>
  <r>
    <n v="48720"/>
    <d v="2023-12-30T00:00:00"/>
    <x v="1"/>
    <x v="0"/>
    <n v="22910"/>
    <x v="0"/>
    <x v="13"/>
    <x v="1"/>
    <x v="8"/>
    <n v="2410.6266000000001"/>
    <x v="8"/>
    <s v="I"/>
    <e v="#N/A"/>
    <e v="#N/A"/>
    <s v="Australia"/>
    <x v="4"/>
    <s v="Pacific"/>
    <e v="#N/A"/>
    <x v="4"/>
    <n v="1.6143268900000001"/>
    <n v="1493.270424306691"/>
    <n v="2410.626600000001"/>
  </r>
  <r>
    <n v="48716"/>
    <d v="2023-12-30T00:00:00"/>
    <x v="1"/>
    <x v="0"/>
    <n v="17626"/>
    <x v="0"/>
    <x v="13"/>
    <x v="1"/>
    <x v="3"/>
    <n v="2410.6266000000001"/>
    <x v="3"/>
    <s v="I"/>
    <e v="#N/A"/>
    <e v="#N/A"/>
    <s v="United Kingdom"/>
    <x v="3"/>
    <s v="Europe"/>
    <e v="#N/A"/>
    <x v="3"/>
    <n v="0.84024398"/>
    <n v="2868.9602750858148"/>
    <n v="2410.6266000000001"/>
  </r>
  <r>
    <n v="48726"/>
    <d v="2023-12-31T00:00:00"/>
    <x v="1"/>
    <x v="0"/>
    <n v="24915"/>
    <x v="0"/>
    <x v="13"/>
    <x v="1"/>
    <x v="8"/>
    <n v="1105.4834000000001"/>
    <x v="8"/>
    <s v="I"/>
    <e v="#N/A"/>
    <e v="#N/A"/>
    <s v="Australia"/>
    <x v="4"/>
    <s v="Pacific"/>
    <e v="#N/A"/>
    <x v="4"/>
    <n v="1.6143268900000001"/>
    <n v="684.79525853651614"/>
    <n v="1105.4834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EBD39-2F9E-4D61-A872-F39A76EE1296}" name="PivotTable1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3:S47" firstHeaderRow="1" firstDataRow="1" firstDataCol="3" rowPageCount="1" colPageCount="1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n="Online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0"/>
        <item x="7"/>
        <item x="5"/>
        <item x="4"/>
        <item x="6"/>
        <item x="2"/>
        <item x="1"/>
        <item x="9"/>
        <item x="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0"/>
        <item x="7"/>
        <item x="5"/>
        <item x="4"/>
        <item x="6"/>
        <item x="2"/>
        <item x="1"/>
        <item x="9"/>
        <item x="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6"/>
    <field x="3"/>
    <field x="15"/>
  </rowFields>
  <rowItems count="44">
    <i>
      <x v="1"/>
      <x/>
      <x v="1"/>
    </i>
    <i r="2">
      <x v="5"/>
    </i>
    <i r="1">
      <x v="3"/>
      <x v="5"/>
    </i>
    <i>
      <x v="2"/>
      <x/>
      <x v="5"/>
    </i>
    <i r="1">
      <x v="1"/>
      <x v="5"/>
    </i>
    <i r="1">
      <x v="2"/>
      <x v="5"/>
    </i>
    <i r="1">
      <x v="3"/>
      <x v="5"/>
    </i>
    <i>
      <x v="3"/>
      <x/>
      <x v="5"/>
    </i>
    <i r="1">
      <x v="1"/>
      <x v="5"/>
    </i>
    <i r="1">
      <x v="2"/>
      <x v="5"/>
    </i>
    <i r="1">
      <x v="3"/>
      <x v="5"/>
    </i>
    <i>
      <x v="4"/>
      <x/>
      <x v="5"/>
    </i>
    <i r="1">
      <x v="1"/>
      <x v="5"/>
    </i>
    <i r="1">
      <x v="2"/>
      <x v="5"/>
    </i>
    <i r="1">
      <x v="3"/>
      <x v="5"/>
    </i>
    <i>
      <x v="5"/>
      <x/>
      <x v="1"/>
    </i>
    <i r="1">
      <x v="1"/>
      <x v="1"/>
    </i>
    <i r="1">
      <x v="2"/>
      <x v="1"/>
    </i>
    <i r="1">
      <x v="3"/>
      <x v="1"/>
    </i>
    <i>
      <x v="6"/>
      <x/>
      <x v="5"/>
    </i>
    <i r="1">
      <x v="1"/>
      <x v="5"/>
    </i>
    <i r="1">
      <x v="2"/>
      <x v="5"/>
    </i>
    <i r="1">
      <x v="3"/>
      <x v="5"/>
    </i>
    <i>
      <x v="7"/>
      <x/>
      <x v="5"/>
    </i>
    <i r="1">
      <x v="1"/>
      <x v="5"/>
    </i>
    <i r="1">
      <x v="2"/>
      <x v="5"/>
    </i>
    <i>
      <x v="8"/>
      <x/>
      <x v="5"/>
    </i>
    <i r="1">
      <x v="1"/>
      <x v="5"/>
    </i>
    <i r="1">
      <x v="2"/>
      <x v="5"/>
    </i>
    <i r="1">
      <x v="3"/>
      <x v="5"/>
    </i>
    <i>
      <x v="9"/>
      <x/>
      <x v="1"/>
    </i>
    <i r="1">
      <x v="1"/>
      <x v="1"/>
    </i>
    <i r="1">
      <x v="2"/>
      <x v="4"/>
    </i>
    <i r="1">
      <x v="3"/>
      <x v="4"/>
    </i>
    <i>
      <x v="10"/>
      <x/>
      <x v="5"/>
    </i>
    <i r="1">
      <x v="1"/>
      <x v="5"/>
    </i>
    <i r="1">
      <x v="2"/>
      <x v="5"/>
    </i>
    <i r="1">
      <x v="3"/>
      <x v="5"/>
    </i>
    <i>
      <x v="11"/>
      <x v="2"/>
      <x v="1"/>
    </i>
    <i r="1">
      <x v="3"/>
      <x v="1"/>
    </i>
    <i>
      <x v="12"/>
      <x v="2"/>
      <x v="3"/>
    </i>
    <i r="1">
      <x v="3"/>
      <x v="3"/>
    </i>
    <i>
      <x v="13"/>
      <x v="3"/>
      <x v="5"/>
    </i>
    <i t="grand">
      <x/>
    </i>
  </rowItems>
  <colItems count="1">
    <i/>
  </colItems>
  <pageFields count="1">
    <pageField fld="7" item="0" hier="-1"/>
  </pageFields>
  <dataFields count="1">
    <dataField name="Sum of TotalDueInEUR" fld="20" baseField="0" baseItem="0" numFmtId="4"/>
  </dataFields>
  <formats count="6">
    <format dxfId="413">
      <pivotArea field="6" type="button" dataOnly="0" labelOnly="1" outline="0" axis="axisRow" fieldPosition="0"/>
    </format>
    <format dxfId="412">
      <pivotArea dataOnly="0" labelOnly="1" outline="0" fieldPosition="0">
        <references count="1">
          <reference field="6" count="0"/>
        </references>
      </pivotArea>
    </format>
    <format dxfId="411">
      <pivotArea dataOnly="0" labelOnly="1" grandRow="1" outline="0" fieldPosition="0"/>
    </format>
    <format dxfId="410">
      <pivotArea field="6" type="button" dataOnly="0" labelOnly="1" outline="0" axis="axisRow" fieldPosition="0"/>
    </format>
    <format dxfId="409">
      <pivotArea field="15" type="button" dataOnly="0" labelOnly="1" outline="0" axis="axisRow" fieldPosition="2"/>
    </format>
    <format dxfId="40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0CE69-46E9-4914-9481-5F632516CE5A}" name="PivotTable16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G317:AI327" firstHeaderRow="1" firstDataRow="1" firstDataCol="2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0"/>
        <item x="7"/>
        <item x="5"/>
        <item x="4"/>
        <item x="6"/>
        <item x="2"/>
        <item x="1"/>
        <item x="9"/>
        <item x="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7"/>
  </rowFields>
  <rowItems count="10">
    <i>
      <x/>
      <x/>
    </i>
    <i>
      <x v="1"/>
      <x/>
    </i>
    <i r="1">
      <x v="1"/>
    </i>
    <i>
      <x v="2"/>
      <x/>
    </i>
    <i>
      <x v="3"/>
      <x/>
    </i>
    <i r="1">
      <x v="1"/>
    </i>
    <i>
      <x v="4"/>
      <x/>
    </i>
    <i r="1">
      <x v="1"/>
    </i>
    <i>
      <x v="5"/>
      <x/>
    </i>
    <i r="1">
      <x v="1"/>
    </i>
  </rowItems>
  <colItems count="1">
    <i/>
  </colItems>
  <dataFields count="1">
    <dataField name="Sum of TotalDueInEUR" fld="20" baseField="0" baseItem="0" numFmtId="4"/>
  </dataFields>
  <formats count="18">
    <format dxfId="80">
      <pivotArea dataOnly="0" labelOnly="1" grandCol="1" outline="0" fieldPosition="0"/>
    </format>
    <format dxfId="81">
      <pivotArea outline="0" collapsedLevelsAreSubtotals="1" fieldPosition="0"/>
    </format>
    <format dxfId="82">
      <pivotArea dataOnly="0" labelOnly="1" outline="0" fieldPosition="0">
        <references count="1">
          <reference field="7" count="0"/>
        </references>
      </pivotArea>
    </format>
    <format dxfId="83">
      <pivotArea type="origin" dataOnly="0" labelOnly="1" outline="0" offset="A1:C1" fieldPosition="0"/>
    </format>
    <format dxfId="84">
      <pivotArea field="7" type="button" dataOnly="0" labelOnly="1" outline="0" axis="axisRow" fieldPosition="1"/>
    </format>
    <format dxfId="85">
      <pivotArea field="15" type="button" dataOnly="0" labelOnly="1" outline="0" axis="axisRow" fieldPosition="0"/>
    </format>
    <format dxfId="86">
      <pivotArea type="topRight" dataOnly="0" labelOnly="1" outline="0" fieldPosition="0"/>
    </format>
    <format dxfId="87">
      <pivotArea type="origin" dataOnly="0" labelOnly="1" outline="0" fieldPosition="0"/>
    </format>
    <format dxfId="88">
      <pivotArea field="7" type="button" dataOnly="0" labelOnly="1" outline="0" axis="axisRow" fieldPosition="1"/>
    </format>
    <format dxfId="89">
      <pivotArea field="15" type="button" dataOnly="0" labelOnly="1" outline="0" axis="axisRow" fieldPosition="0"/>
    </format>
    <format dxfId="90">
      <pivotArea type="topRight" dataOnly="0" labelOnly="1" outline="0" fieldPosition="0"/>
    </format>
    <format dxfId="91">
      <pivotArea field="3" type="button" dataOnly="0" labelOnly="1" outline="0"/>
    </format>
    <format dxfId="92">
      <pivotArea field="2" type="button" dataOnly="0" labelOnly="1" outline="0"/>
    </format>
    <format dxfId="93">
      <pivotArea field="6" type="button" dataOnly="0" labelOnly="1" outline="0"/>
    </format>
    <format dxfId="94">
      <pivotArea dataOnly="0" labelOnly="1" outline="0" fieldPosition="0">
        <references count="1">
          <reference field="7" count="0"/>
        </references>
      </pivotArea>
    </format>
    <format dxfId="95">
      <pivotArea field="5" type="button" dataOnly="0" labelOnly="1" outline="0"/>
    </format>
    <format dxfId="96">
      <pivotArea field="7" type="button" dataOnly="0" labelOnly="1" outline="0" axis="axisRow" fieldPosition="1"/>
    </format>
    <format dxfId="97">
      <pivotArea field="6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70FF1-E25D-4B83-A151-F9508846C59E}" name="PivotTable15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G306:AI314" firstHeaderRow="1" firstDataRow="1" firstDataCol="2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7"/>
  </rowFields>
  <rowItems count="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</rowItems>
  <colItems count="1">
    <i/>
  </colItems>
  <dataFields count="1">
    <dataField name="Sum of TotalDueInEUR" fld="20" baseField="0" baseItem="0" numFmtId="4"/>
  </dataFields>
  <formats count="18">
    <format dxfId="134">
      <pivotArea dataOnly="0" labelOnly="1" grandCol="1" outline="0" fieldPosition="0"/>
    </format>
    <format dxfId="135">
      <pivotArea outline="0" collapsedLevelsAreSubtotals="1" fieldPosition="0"/>
    </format>
    <format dxfId="136">
      <pivotArea dataOnly="0" labelOnly="1" outline="0" fieldPosition="0">
        <references count="1">
          <reference field="7" count="0"/>
        </references>
      </pivotArea>
    </format>
    <format dxfId="137">
      <pivotArea type="origin" dataOnly="0" labelOnly="1" outline="0" offset="A1:C1" fieldPosition="0"/>
    </format>
    <format dxfId="138">
      <pivotArea field="7" type="button" dataOnly="0" labelOnly="1" outline="0" axis="axisRow" fieldPosition="1"/>
    </format>
    <format dxfId="139">
      <pivotArea field="15" type="button" dataOnly="0" labelOnly="1" outline="0"/>
    </format>
    <format dxfId="140">
      <pivotArea type="topRight" dataOnly="0" labelOnly="1" outline="0" fieldPosition="0"/>
    </format>
    <format dxfId="141">
      <pivotArea type="origin" dataOnly="0" labelOnly="1" outline="0" fieldPosition="0"/>
    </format>
    <format dxfId="142">
      <pivotArea field="7" type="button" dataOnly="0" labelOnly="1" outline="0" axis="axisRow" fieldPosition="1"/>
    </format>
    <format dxfId="143">
      <pivotArea field="15" type="button" dataOnly="0" labelOnly="1" outline="0"/>
    </format>
    <format dxfId="144">
      <pivotArea type="topRight" dataOnly="0" labelOnly="1" outline="0" fieldPosition="0"/>
    </format>
    <format dxfId="145">
      <pivotArea field="3" type="button" dataOnly="0" labelOnly="1" outline="0" axis="axisRow" fieldPosition="0"/>
    </format>
    <format dxfId="146">
      <pivotArea field="2" type="button" dataOnly="0" labelOnly="1" outline="0"/>
    </format>
    <format dxfId="147">
      <pivotArea field="6" type="button" dataOnly="0" labelOnly="1" outline="0"/>
    </format>
    <format dxfId="148">
      <pivotArea dataOnly="0" labelOnly="1" outline="0" fieldPosition="0">
        <references count="1">
          <reference field="7" count="0"/>
        </references>
      </pivotArea>
    </format>
    <format dxfId="149">
      <pivotArea field="5" type="button" dataOnly="0" labelOnly="1" outline="0"/>
    </format>
    <format dxfId="150">
      <pivotArea field="7" type="button" dataOnly="0" labelOnly="1" outline="0" axis="axisRow" fieldPosition="1"/>
    </format>
    <format dxfId="151">
      <pivotArea field="6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C009E-B047-42AD-A850-FA71F5B1249C}" name="PivotTable14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H296:AI298" firstHeaderRow="1" firstDataRow="1" firstDataCol="1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2">
    <i>
      <x/>
    </i>
    <i>
      <x v="1"/>
    </i>
  </rowItems>
  <colItems count="1">
    <i/>
  </colItems>
  <dataFields count="1">
    <dataField name="Sum of TotalDueInEUR" fld="20" baseField="0" baseItem="0" numFmtId="4"/>
  </dataFields>
  <formats count="18">
    <format dxfId="188">
      <pivotArea dataOnly="0" labelOnly="1" grandCol="1" outline="0" fieldPosition="0"/>
    </format>
    <format dxfId="189">
      <pivotArea outline="0" collapsedLevelsAreSubtotals="1" fieldPosition="0"/>
    </format>
    <format dxfId="190">
      <pivotArea dataOnly="0" labelOnly="1" outline="0" fieldPosition="0">
        <references count="1">
          <reference field="7" count="0"/>
        </references>
      </pivotArea>
    </format>
    <format dxfId="191">
      <pivotArea type="origin" dataOnly="0" labelOnly="1" outline="0" offset="A1:C1" fieldPosition="0"/>
    </format>
    <format dxfId="192">
      <pivotArea field="7" type="button" dataOnly="0" labelOnly="1" outline="0" axis="axisRow" fieldPosition="0"/>
    </format>
    <format dxfId="193">
      <pivotArea field="15" type="button" dataOnly="0" labelOnly="1" outline="0"/>
    </format>
    <format dxfId="194">
      <pivotArea type="topRight" dataOnly="0" labelOnly="1" outline="0" fieldPosition="0"/>
    </format>
    <format dxfId="195">
      <pivotArea type="origin" dataOnly="0" labelOnly="1" outline="0" fieldPosition="0"/>
    </format>
    <format dxfId="196">
      <pivotArea field="7" type="button" dataOnly="0" labelOnly="1" outline="0" axis="axisRow" fieldPosition="0"/>
    </format>
    <format dxfId="197">
      <pivotArea field="15" type="button" dataOnly="0" labelOnly="1" outline="0"/>
    </format>
    <format dxfId="198">
      <pivotArea type="topRight" dataOnly="0" labelOnly="1" outline="0" fieldPosition="0"/>
    </format>
    <format dxfId="199">
      <pivotArea field="3" type="button" dataOnly="0" labelOnly="1" outline="0"/>
    </format>
    <format dxfId="200">
      <pivotArea field="2" type="button" dataOnly="0" labelOnly="1" outline="0"/>
    </format>
    <format dxfId="201">
      <pivotArea field="6" type="button" dataOnly="0" labelOnly="1" outline="0"/>
    </format>
    <format dxfId="202">
      <pivotArea dataOnly="0" labelOnly="1" outline="0" fieldPosition="0">
        <references count="1">
          <reference field="7" count="0"/>
        </references>
      </pivotArea>
    </format>
    <format dxfId="203">
      <pivotArea field="5" type="button" dataOnly="0" labelOnly="1" outline="0"/>
    </format>
    <format dxfId="204">
      <pivotArea field="7" type="button" dataOnly="0" labelOnly="1" outline="0" axis="axisRow" fieldPosition="0"/>
    </format>
    <format dxfId="205">
      <pivotArea field="6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5D542-524D-4D8E-8990-F1C107BB8A8A}" name="PivotTable13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G274:AI288" firstHeaderRow="1" firstDataRow="1" firstDataCol="2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axis="axisRow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7"/>
  </rowFields>
  <rowItems count="14">
    <i>
      <x v="1"/>
      <x v="1"/>
    </i>
    <i>
      <x v="2"/>
      <x v="1"/>
    </i>
    <i>
      <x v="3"/>
      <x v="1"/>
    </i>
    <i>
      <x v="4"/>
      <x v="1"/>
    </i>
    <i>
      <x v="5"/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 v="1"/>
    </i>
    <i>
      <x v="12"/>
      <x v="1"/>
    </i>
    <i>
      <x v="13"/>
      <x v="1"/>
    </i>
    <i>
      <x v="14"/>
      <x/>
    </i>
  </rowItems>
  <colItems count="1">
    <i/>
  </colItems>
  <dataFields count="1">
    <dataField name="Sum of TotalDueInEUR" fld="20" baseField="0" baseItem="0" numFmtId="4"/>
  </dataFields>
  <formats count="18">
    <format dxfId="341">
      <pivotArea dataOnly="0" labelOnly="1" grandCol="1" outline="0" fieldPosition="0"/>
    </format>
    <format dxfId="342">
      <pivotArea outline="0" collapsedLevelsAreSubtotals="1" fieldPosition="0"/>
    </format>
    <format dxfId="343">
      <pivotArea dataOnly="0" labelOnly="1" outline="0" fieldPosition="0">
        <references count="1">
          <reference field="7" count="0"/>
        </references>
      </pivotArea>
    </format>
    <format dxfId="344">
      <pivotArea type="origin" dataOnly="0" labelOnly="1" outline="0" offset="A1:C1" fieldPosition="0"/>
    </format>
    <format dxfId="345">
      <pivotArea field="7" type="button" dataOnly="0" labelOnly="1" outline="0" axis="axisRow" fieldPosition="1"/>
    </format>
    <format dxfId="346">
      <pivotArea field="15" type="button" dataOnly="0" labelOnly="1" outline="0"/>
    </format>
    <format dxfId="347">
      <pivotArea type="topRight" dataOnly="0" labelOnly="1" outline="0" fieldPosition="0"/>
    </format>
    <format dxfId="348">
      <pivotArea type="origin" dataOnly="0" labelOnly="1" outline="0" fieldPosition="0"/>
    </format>
    <format dxfId="349">
      <pivotArea field="7" type="button" dataOnly="0" labelOnly="1" outline="0" axis="axisRow" fieldPosition="1"/>
    </format>
    <format dxfId="350">
      <pivotArea field="15" type="button" dataOnly="0" labelOnly="1" outline="0"/>
    </format>
    <format dxfId="351">
      <pivotArea type="topRight" dataOnly="0" labelOnly="1" outline="0" fieldPosition="0"/>
    </format>
    <format dxfId="352">
      <pivotArea field="3" type="button" dataOnly="0" labelOnly="1" outline="0"/>
    </format>
    <format dxfId="353">
      <pivotArea field="2" type="button" dataOnly="0" labelOnly="1" outline="0"/>
    </format>
    <format dxfId="354">
      <pivotArea field="6" type="button" dataOnly="0" labelOnly="1" outline="0" axis="axisRow" fieldPosition="0"/>
    </format>
    <format dxfId="355">
      <pivotArea dataOnly="0" labelOnly="1" outline="0" fieldPosition="0">
        <references count="1">
          <reference field="7" count="0"/>
        </references>
      </pivotArea>
    </format>
    <format dxfId="356">
      <pivotArea field="5" type="button" dataOnly="0" labelOnly="1" outline="0"/>
    </format>
    <format dxfId="357">
      <pivotArea field="7" type="button" dataOnly="0" labelOnly="1" outline="0" axis="axisRow" fieldPosition="1"/>
    </format>
    <format dxfId="358">
      <pivotArea field="6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3E18C-6B22-43F1-B2A9-ACED9E3A73BE}" name="PivotTable5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X182:AB271" firstHeaderRow="1" firstDataRow="1" firstDataCol="4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axis="axisRow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0"/>
        <item x="7"/>
        <item x="5"/>
        <item x="4"/>
        <item x="6"/>
        <item x="2"/>
        <item x="1"/>
        <item x="9"/>
        <item x="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6"/>
    <field x="8"/>
    <field x="5"/>
  </rowFields>
  <rowItems count="89">
    <i>
      <x/>
      <x v="1"/>
      <x v="3"/>
      <x/>
    </i>
    <i r="2">
      <x v="5"/>
      <x/>
    </i>
    <i r="1">
      <x v="2"/>
      <x v="1"/>
      <x/>
    </i>
    <i r="2">
      <x v="2"/>
      <x/>
    </i>
    <i r="1">
      <x v="3"/>
      <x/>
      <x/>
    </i>
    <i r="2">
      <x v="3"/>
      <x/>
    </i>
    <i r="1">
      <x v="4"/>
      <x v="2"/>
      <x/>
    </i>
    <i r="2">
      <x v="3"/>
      <x/>
    </i>
    <i r="1">
      <x v="5"/>
      <x v="5"/>
      <x/>
    </i>
    <i r="1">
      <x v="6"/>
      <x v="4"/>
      <x/>
    </i>
    <i r="1">
      <x v="7"/>
      <x/>
      <x/>
    </i>
    <i r="1">
      <x v="8"/>
      <x v="3"/>
      <x/>
    </i>
    <i r="1">
      <x v="9"/>
      <x v="5"/>
      <x/>
    </i>
    <i r="1">
      <x v="10"/>
      <x/>
      <x/>
    </i>
    <i r="1">
      <x v="14"/>
      <x/>
      <x/>
    </i>
    <i r="2">
      <x v="3"/>
      <x/>
    </i>
    <i r="2">
      <x v="5"/>
      <x/>
    </i>
    <i r="2">
      <x v="6"/>
      <x/>
    </i>
    <i r="2">
      <x v="7"/>
      <x/>
    </i>
    <i r="2">
      <x v="8"/>
      <x/>
    </i>
    <i r="2">
      <x v="9"/>
      <x/>
    </i>
    <i>
      <x v="1"/>
      <x v="2"/>
      <x v="1"/>
      <x/>
    </i>
    <i r="2">
      <x v="2"/>
      <x/>
    </i>
    <i r="2">
      <x v="4"/>
      <x/>
    </i>
    <i r="1">
      <x v="3"/>
      <x v="2"/>
      <x/>
    </i>
    <i r="2">
      <x v="3"/>
      <x/>
    </i>
    <i r="1">
      <x v="4"/>
      <x v="2"/>
      <x/>
    </i>
    <i r="2">
      <x v="3"/>
      <x/>
    </i>
    <i r="1">
      <x v="5"/>
      <x v="5"/>
      <x/>
    </i>
    <i r="1">
      <x v="6"/>
      <x v="4"/>
      <x/>
    </i>
    <i r="1">
      <x v="7"/>
      <x/>
      <x/>
    </i>
    <i r="1">
      <x v="8"/>
      <x/>
      <x/>
    </i>
    <i r="2">
      <x v="2"/>
      <x/>
    </i>
    <i r="2">
      <x v="3"/>
      <x/>
    </i>
    <i r="1">
      <x v="9"/>
      <x v="5"/>
      <x/>
    </i>
    <i r="1">
      <x v="10"/>
      <x/>
      <x/>
    </i>
    <i r="1">
      <x v="14"/>
      <x/>
      <x/>
    </i>
    <i r="2">
      <x v="3"/>
      <x/>
    </i>
    <i r="2">
      <x v="5"/>
      <x/>
    </i>
    <i r="2">
      <x v="6"/>
      <x/>
    </i>
    <i r="2">
      <x v="7"/>
      <x/>
    </i>
    <i r="2">
      <x v="8"/>
      <x/>
    </i>
    <i r="2">
      <x v="9"/>
      <x/>
    </i>
    <i>
      <x v="2"/>
      <x v="2"/>
      <x v="1"/>
      <x/>
    </i>
    <i r="2">
      <x v="2"/>
      <x/>
    </i>
    <i r="2">
      <x v="4"/>
      <x/>
    </i>
    <i r="1">
      <x v="3"/>
      <x/>
      <x/>
    </i>
    <i r="2">
      <x v="2"/>
      <x/>
    </i>
    <i r="2">
      <x v="3"/>
      <x/>
    </i>
    <i r="1">
      <x v="4"/>
      <x v="3"/>
      <x/>
    </i>
    <i r="1">
      <x v="5"/>
      <x v="5"/>
      <x/>
    </i>
    <i r="1">
      <x v="6"/>
      <x v="4"/>
      <x/>
    </i>
    <i r="1">
      <x v="7"/>
      <x/>
      <x/>
    </i>
    <i r="1">
      <x v="8"/>
      <x/>
      <x/>
    </i>
    <i r="2">
      <x v="3"/>
      <x/>
    </i>
    <i r="1">
      <x v="9"/>
      <x v="9"/>
      <x/>
    </i>
    <i r="1">
      <x v="10"/>
      <x/>
      <x/>
    </i>
    <i r="1">
      <x v="11"/>
      <x v="5"/>
      <x/>
    </i>
    <i r="1">
      <x v="12"/>
      <x v="6"/>
      <x/>
    </i>
    <i r="1">
      <x v="14"/>
      <x/>
      <x/>
    </i>
    <i r="2">
      <x v="3"/>
      <x/>
    </i>
    <i r="2">
      <x v="5"/>
      <x/>
    </i>
    <i r="2">
      <x v="6"/>
      <x/>
    </i>
    <i r="2">
      <x v="7"/>
      <x/>
    </i>
    <i r="2">
      <x v="8"/>
      <x/>
    </i>
    <i r="2">
      <x v="9"/>
      <x/>
    </i>
    <i>
      <x v="3"/>
      <x v="1"/>
      <x/>
      <x/>
    </i>
    <i r="1">
      <x v="2"/>
      <x v="1"/>
      <x/>
    </i>
    <i r="2">
      <x v="2"/>
      <x/>
    </i>
    <i r="2">
      <x v="4"/>
      <x/>
    </i>
    <i r="1">
      <x v="3"/>
      <x/>
      <x/>
    </i>
    <i r="2">
      <x v="3"/>
      <x/>
    </i>
    <i r="1">
      <x v="4"/>
      <x v="2"/>
      <x/>
    </i>
    <i r="2">
      <x v="3"/>
      <x/>
    </i>
    <i r="1">
      <x v="5"/>
      <x v="5"/>
      <x/>
    </i>
    <i r="1">
      <x v="6"/>
      <x v="4"/>
      <x/>
    </i>
    <i r="1">
      <x v="8"/>
      <x v="3"/>
      <x/>
    </i>
    <i r="1">
      <x v="9"/>
      <x v="9"/>
      <x/>
    </i>
    <i r="1">
      <x v="10"/>
      <x/>
      <x/>
    </i>
    <i r="1">
      <x v="11"/>
      <x v="5"/>
      <x/>
    </i>
    <i r="1">
      <x v="12"/>
      <x v="6"/>
      <x/>
    </i>
    <i r="1">
      <x v="13"/>
      <x/>
      <x/>
    </i>
    <i r="1">
      <x v="14"/>
      <x/>
      <x/>
    </i>
    <i r="2">
      <x v="3"/>
      <x/>
    </i>
    <i r="2">
      <x v="5"/>
      <x/>
    </i>
    <i r="2">
      <x v="6"/>
      <x/>
    </i>
    <i r="2">
      <x v="7"/>
      <x/>
    </i>
    <i r="2">
      <x v="8"/>
      <x/>
    </i>
    <i r="2">
      <x v="9"/>
      <x/>
    </i>
  </rowItems>
  <colItems count="1">
    <i/>
  </colItems>
  <dataFields count="1">
    <dataField name="Sum of TotalDueInEUR" fld="20" baseField="0" baseItem="0" numFmtId="4"/>
  </dataFields>
  <formats count="110">
    <format dxfId="681">
      <pivotArea dataOnly="0" labelOnly="1" grandCol="1" outline="0" fieldPosition="0"/>
    </format>
    <format dxfId="682">
      <pivotArea outline="0" collapsedLevelsAreSubtotals="1" fieldPosition="0"/>
    </format>
    <format dxfId="683">
      <pivotArea type="origin" dataOnly="0" labelOnly="1" outline="0" offset="A1:C1" fieldPosition="0"/>
    </format>
    <format dxfId="684">
      <pivotArea field="7" type="button" dataOnly="0" labelOnly="1" outline="0"/>
    </format>
    <format dxfId="685">
      <pivotArea field="15" type="button" dataOnly="0" labelOnly="1" outline="0"/>
    </format>
    <format dxfId="686">
      <pivotArea type="topRight" dataOnly="0" labelOnly="1" outline="0" fieldPosition="0"/>
    </format>
    <format dxfId="687">
      <pivotArea type="origin" dataOnly="0" labelOnly="1" outline="0" fieldPosition="0"/>
    </format>
    <format dxfId="688">
      <pivotArea field="7" type="button" dataOnly="0" labelOnly="1" outline="0"/>
    </format>
    <format dxfId="689">
      <pivotArea field="15" type="button" dataOnly="0" labelOnly="1" outline="0"/>
    </format>
    <format dxfId="690">
      <pivotArea type="topRight" dataOnly="0" labelOnly="1" outline="0" fieldPosition="0"/>
    </format>
    <format dxfId="691">
      <pivotArea field="3" type="button" dataOnly="0" labelOnly="1" outline="0" axis="axisRow" fieldPosition="0"/>
    </format>
    <format dxfId="692">
      <pivotArea field="2" type="button" dataOnly="0" labelOnly="1" outline="0"/>
    </format>
    <format dxfId="693">
      <pivotArea field="6" type="button" dataOnly="0" labelOnly="1" outline="0" axis="axisRow" fieldPosition="1"/>
    </format>
    <format dxfId="694">
      <pivotArea field="7" type="button" dataOnly="0" labelOnly="1" outline="0"/>
    </format>
    <format dxfId="695">
      <pivotArea dataOnly="0" labelOnly="1" outline="0" fieldPosition="0">
        <references count="2">
          <reference field="5" count="0" selected="0"/>
          <reference field="6" count="0"/>
        </references>
      </pivotArea>
    </format>
    <format dxfId="680">
      <pivotArea field="5" type="button" dataOnly="0" labelOnly="1" outline="0" axis="axisRow" fieldPosition="3"/>
    </format>
    <format dxfId="679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"/>
          </reference>
          <reference field="8" count="1" selected="0">
            <x v="3"/>
          </reference>
        </references>
      </pivotArea>
    </format>
    <format dxfId="678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"/>
          </reference>
          <reference field="8" count="1" selected="0">
            <x v="5"/>
          </reference>
        </references>
      </pivotArea>
    </format>
    <format dxfId="677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2"/>
          </reference>
          <reference field="8" count="1" selected="0">
            <x v="1"/>
          </reference>
        </references>
      </pivotArea>
    </format>
    <format dxfId="676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2"/>
          </reference>
          <reference field="8" count="1" selected="0">
            <x v="2"/>
          </reference>
        </references>
      </pivotArea>
    </format>
    <format dxfId="675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3"/>
          </reference>
          <reference field="8" count="1" selected="0">
            <x v="0"/>
          </reference>
        </references>
      </pivotArea>
    </format>
    <format dxfId="674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3"/>
          </reference>
          <reference field="8" count="1" selected="0">
            <x v="3"/>
          </reference>
        </references>
      </pivotArea>
    </format>
    <format dxfId="673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4"/>
          </reference>
          <reference field="8" count="1" selected="0">
            <x v="2"/>
          </reference>
        </references>
      </pivotArea>
    </format>
    <format dxfId="672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4"/>
          </reference>
          <reference field="8" count="1" selected="0">
            <x v="3"/>
          </reference>
        </references>
      </pivotArea>
    </format>
    <format dxfId="671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5"/>
          </reference>
          <reference field="8" count="1" selected="0">
            <x v="5"/>
          </reference>
        </references>
      </pivotArea>
    </format>
    <format dxfId="670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6"/>
          </reference>
          <reference field="8" count="1" selected="0">
            <x v="4"/>
          </reference>
        </references>
      </pivotArea>
    </format>
    <format dxfId="669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7"/>
          </reference>
          <reference field="8" count="1" selected="0">
            <x v="0"/>
          </reference>
        </references>
      </pivotArea>
    </format>
    <format dxfId="668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8"/>
          </reference>
          <reference field="8" count="1" selected="0">
            <x v="3"/>
          </reference>
        </references>
      </pivotArea>
    </format>
    <format dxfId="667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9"/>
          </reference>
          <reference field="8" count="1" selected="0">
            <x v="5"/>
          </reference>
        </references>
      </pivotArea>
    </format>
    <format dxfId="666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0"/>
          </reference>
          <reference field="8" count="1" selected="0">
            <x v="0"/>
          </reference>
        </references>
      </pivotArea>
    </format>
    <format dxfId="665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4"/>
          </reference>
          <reference field="8" count="1" selected="0">
            <x v="0"/>
          </reference>
        </references>
      </pivotArea>
    </format>
    <format dxfId="664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4"/>
          </reference>
          <reference field="8" count="1" selected="0">
            <x v="3"/>
          </reference>
        </references>
      </pivotArea>
    </format>
    <format dxfId="663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4"/>
          </reference>
          <reference field="8" count="1" selected="0">
            <x v="5"/>
          </reference>
        </references>
      </pivotArea>
    </format>
    <format dxfId="662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4"/>
          </reference>
          <reference field="8" count="1" selected="0">
            <x v="6"/>
          </reference>
        </references>
      </pivotArea>
    </format>
    <format dxfId="661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4"/>
          </reference>
          <reference field="8" count="1" selected="0">
            <x v="7"/>
          </reference>
        </references>
      </pivotArea>
    </format>
    <format dxfId="660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4"/>
          </reference>
          <reference field="8" count="1" selected="0">
            <x v="8"/>
          </reference>
        </references>
      </pivotArea>
    </format>
    <format dxfId="659">
      <pivotArea dataOnly="0" labelOnly="1" outline="0" fieldPosition="0">
        <references count="4">
          <reference field="3" count="1" selected="0">
            <x v="0"/>
          </reference>
          <reference field="5" count="0"/>
          <reference field="6" count="1" selected="0">
            <x v="14"/>
          </reference>
          <reference field="8" count="1" selected="0">
            <x v="9"/>
          </reference>
        </references>
      </pivotArea>
    </format>
    <format dxfId="658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2"/>
          </reference>
          <reference field="8" count="1" selected="0">
            <x v="1"/>
          </reference>
        </references>
      </pivotArea>
    </format>
    <format dxfId="657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2"/>
          </reference>
          <reference field="8" count="1" selected="0">
            <x v="2"/>
          </reference>
        </references>
      </pivotArea>
    </format>
    <format dxfId="656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2"/>
          </reference>
          <reference field="8" count="1" selected="0">
            <x v="4"/>
          </reference>
        </references>
      </pivotArea>
    </format>
    <format dxfId="655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3"/>
          </reference>
          <reference field="8" count="1" selected="0">
            <x v="2"/>
          </reference>
        </references>
      </pivotArea>
    </format>
    <format dxfId="654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3"/>
          </reference>
          <reference field="8" count="1" selected="0">
            <x v="3"/>
          </reference>
        </references>
      </pivotArea>
    </format>
    <format dxfId="653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4"/>
          </reference>
          <reference field="8" count="1" selected="0">
            <x v="2"/>
          </reference>
        </references>
      </pivotArea>
    </format>
    <format dxfId="652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4"/>
          </reference>
          <reference field="8" count="1" selected="0">
            <x v="3"/>
          </reference>
        </references>
      </pivotArea>
    </format>
    <format dxfId="651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5"/>
          </reference>
          <reference field="8" count="1" selected="0">
            <x v="5"/>
          </reference>
        </references>
      </pivotArea>
    </format>
    <format dxfId="650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6"/>
          </reference>
          <reference field="8" count="1" selected="0">
            <x v="4"/>
          </reference>
        </references>
      </pivotArea>
    </format>
    <format dxfId="649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7"/>
          </reference>
          <reference field="8" count="1" selected="0">
            <x v="0"/>
          </reference>
        </references>
      </pivotArea>
    </format>
    <format dxfId="648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8"/>
          </reference>
          <reference field="8" count="1" selected="0">
            <x v="0"/>
          </reference>
        </references>
      </pivotArea>
    </format>
    <format dxfId="647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8"/>
          </reference>
          <reference field="8" count="1" selected="0">
            <x v="2"/>
          </reference>
        </references>
      </pivotArea>
    </format>
    <format dxfId="646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8"/>
          </reference>
          <reference field="8" count="1" selected="0">
            <x v="3"/>
          </reference>
        </references>
      </pivotArea>
    </format>
    <format dxfId="645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9"/>
          </reference>
          <reference field="8" count="1" selected="0">
            <x v="5"/>
          </reference>
        </references>
      </pivotArea>
    </format>
    <format dxfId="644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0"/>
          </reference>
          <reference field="8" count="1" selected="0">
            <x v="0"/>
          </reference>
        </references>
      </pivotArea>
    </format>
    <format dxfId="643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4"/>
          </reference>
          <reference field="8" count="1" selected="0">
            <x v="0"/>
          </reference>
        </references>
      </pivotArea>
    </format>
    <format dxfId="642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4"/>
          </reference>
          <reference field="8" count="1" selected="0">
            <x v="3"/>
          </reference>
        </references>
      </pivotArea>
    </format>
    <format dxfId="641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4"/>
          </reference>
          <reference field="8" count="1" selected="0">
            <x v="5"/>
          </reference>
        </references>
      </pivotArea>
    </format>
    <format dxfId="640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4"/>
          </reference>
          <reference field="8" count="1" selected="0">
            <x v="6"/>
          </reference>
        </references>
      </pivotArea>
    </format>
    <format dxfId="639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4"/>
          </reference>
          <reference field="8" count="1" selected="0">
            <x v="7"/>
          </reference>
        </references>
      </pivotArea>
    </format>
    <format dxfId="638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4"/>
          </reference>
          <reference field="8" count="1" selected="0">
            <x v="8"/>
          </reference>
        </references>
      </pivotArea>
    </format>
    <format dxfId="637">
      <pivotArea dataOnly="0" labelOnly="1" outline="0" fieldPosition="0">
        <references count="4">
          <reference field="3" count="1" selected="0">
            <x v="1"/>
          </reference>
          <reference field="5" count="0"/>
          <reference field="6" count="1" selected="0">
            <x v="14"/>
          </reference>
          <reference field="8" count="1" selected="0">
            <x v="9"/>
          </reference>
        </references>
      </pivotArea>
    </format>
    <format dxfId="636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2"/>
          </reference>
          <reference field="8" count="1" selected="0">
            <x v="1"/>
          </reference>
        </references>
      </pivotArea>
    </format>
    <format dxfId="635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2"/>
          </reference>
          <reference field="8" count="1" selected="0">
            <x v="2"/>
          </reference>
        </references>
      </pivotArea>
    </format>
    <format dxfId="634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2"/>
          </reference>
          <reference field="8" count="1" selected="0">
            <x v="4"/>
          </reference>
        </references>
      </pivotArea>
    </format>
    <format dxfId="633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3"/>
          </reference>
          <reference field="8" count="1" selected="0">
            <x v="0"/>
          </reference>
        </references>
      </pivotArea>
    </format>
    <format dxfId="632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3"/>
          </reference>
          <reference field="8" count="1" selected="0">
            <x v="2"/>
          </reference>
        </references>
      </pivotArea>
    </format>
    <format dxfId="631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3"/>
          </reference>
          <reference field="8" count="1" selected="0">
            <x v="3"/>
          </reference>
        </references>
      </pivotArea>
    </format>
    <format dxfId="630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4"/>
          </reference>
          <reference field="8" count="1" selected="0">
            <x v="3"/>
          </reference>
        </references>
      </pivotArea>
    </format>
    <format dxfId="629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5"/>
          </reference>
          <reference field="8" count="1" selected="0">
            <x v="5"/>
          </reference>
        </references>
      </pivotArea>
    </format>
    <format dxfId="628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6"/>
          </reference>
          <reference field="8" count="1" selected="0">
            <x v="4"/>
          </reference>
        </references>
      </pivotArea>
    </format>
    <format dxfId="627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7"/>
          </reference>
          <reference field="8" count="1" selected="0">
            <x v="0"/>
          </reference>
        </references>
      </pivotArea>
    </format>
    <format dxfId="626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8"/>
          </reference>
          <reference field="8" count="1" selected="0">
            <x v="0"/>
          </reference>
        </references>
      </pivotArea>
    </format>
    <format dxfId="625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8"/>
          </reference>
          <reference field="8" count="1" selected="0">
            <x v="3"/>
          </reference>
        </references>
      </pivotArea>
    </format>
    <format dxfId="624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9"/>
          </reference>
          <reference field="8" count="1" selected="0">
            <x v="9"/>
          </reference>
        </references>
      </pivotArea>
    </format>
    <format dxfId="623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0"/>
          </reference>
          <reference field="8" count="1" selected="0">
            <x v="0"/>
          </reference>
        </references>
      </pivotArea>
    </format>
    <format dxfId="622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1"/>
          </reference>
          <reference field="8" count="1" selected="0">
            <x v="5"/>
          </reference>
        </references>
      </pivotArea>
    </format>
    <format dxfId="621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2"/>
          </reference>
          <reference field="8" count="1" selected="0">
            <x v="6"/>
          </reference>
        </references>
      </pivotArea>
    </format>
    <format dxfId="620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4"/>
          </reference>
          <reference field="8" count="1" selected="0">
            <x v="0"/>
          </reference>
        </references>
      </pivotArea>
    </format>
    <format dxfId="619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4"/>
          </reference>
          <reference field="8" count="1" selected="0">
            <x v="3"/>
          </reference>
        </references>
      </pivotArea>
    </format>
    <format dxfId="618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4"/>
          </reference>
          <reference field="8" count="1" selected="0">
            <x v="5"/>
          </reference>
        </references>
      </pivotArea>
    </format>
    <format dxfId="617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4"/>
          </reference>
          <reference field="8" count="1" selected="0">
            <x v="6"/>
          </reference>
        </references>
      </pivotArea>
    </format>
    <format dxfId="616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4"/>
          </reference>
          <reference field="8" count="1" selected="0">
            <x v="7"/>
          </reference>
        </references>
      </pivotArea>
    </format>
    <format dxfId="615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4"/>
          </reference>
          <reference field="8" count="1" selected="0">
            <x v="8"/>
          </reference>
        </references>
      </pivotArea>
    </format>
    <format dxfId="614">
      <pivotArea dataOnly="0" labelOnly="1" outline="0" fieldPosition="0">
        <references count="4">
          <reference field="3" count="1" selected="0">
            <x v="2"/>
          </reference>
          <reference field="5" count="0"/>
          <reference field="6" count="1" selected="0">
            <x v="14"/>
          </reference>
          <reference field="8" count="1" selected="0">
            <x v="9"/>
          </reference>
        </references>
      </pivotArea>
    </format>
    <format dxfId="613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"/>
          </reference>
          <reference field="8" count="1" selected="0">
            <x v="0"/>
          </reference>
        </references>
      </pivotArea>
    </format>
    <format dxfId="612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2"/>
          </reference>
          <reference field="8" count="1" selected="0">
            <x v="1"/>
          </reference>
        </references>
      </pivotArea>
    </format>
    <format dxfId="611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2"/>
          </reference>
          <reference field="8" count="1" selected="0">
            <x v="2"/>
          </reference>
        </references>
      </pivotArea>
    </format>
    <format dxfId="610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2"/>
          </reference>
          <reference field="8" count="1" selected="0">
            <x v="4"/>
          </reference>
        </references>
      </pivotArea>
    </format>
    <format dxfId="609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3"/>
          </reference>
          <reference field="8" count="1" selected="0">
            <x v="0"/>
          </reference>
        </references>
      </pivotArea>
    </format>
    <format dxfId="608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3"/>
          </reference>
          <reference field="8" count="1" selected="0">
            <x v="3"/>
          </reference>
        </references>
      </pivotArea>
    </format>
    <format dxfId="607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4"/>
          </reference>
          <reference field="8" count="1" selected="0">
            <x v="2"/>
          </reference>
        </references>
      </pivotArea>
    </format>
    <format dxfId="606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4"/>
          </reference>
          <reference field="8" count="1" selected="0">
            <x v="3"/>
          </reference>
        </references>
      </pivotArea>
    </format>
    <format dxfId="605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5"/>
          </reference>
          <reference field="8" count="1" selected="0">
            <x v="5"/>
          </reference>
        </references>
      </pivotArea>
    </format>
    <format dxfId="604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6"/>
          </reference>
          <reference field="8" count="1" selected="0">
            <x v="4"/>
          </reference>
        </references>
      </pivotArea>
    </format>
    <format dxfId="603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8"/>
          </reference>
          <reference field="8" count="1" selected="0">
            <x v="3"/>
          </reference>
        </references>
      </pivotArea>
    </format>
    <format dxfId="602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9"/>
          </reference>
          <reference field="8" count="1" selected="0">
            <x v="9"/>
          </reference>
        </references>
      </pivotArea>
    </format>
    <format dxfId="601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0"/>
          </reference>
          <reference field="8" count="1" selected="0">
            <x v="0"/>
          </reference>
        </references>
      </pivotArea>
    </format>
    <format dxfId="600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1"/>
          </reference>
          <reference field="8" count="1" selected="0">
            <x v="5"/>
          </reference>
        </references>
      </pivotArea>
    </format>
    <format dxfId="599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2"/>
          </reference>
          <reference field="8" count="1" selected="0">
            <x v="6"/>
          </reference>
        </references>
      </pivotArea>
    </format>
    <format dxfId="598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3"/>
          </reference>
          <reference field="8" count="1" selected="0">
            <x v="0"/>
          </reference>
        </references>
      </pivotArea>
    </format>
    <format dxfId="597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4"/>
          </reference>
          <reference field="8" count="1" selected="0">
            <x v="0"/>
          </reference>
        </references>
      </pivotArea>
    </format>
    <format dxfId="596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4"/>
          </reference>
          <reference field="8" count="1" selected="0">
            <x v="3"/>
          </reference>
        </references>
      </pivotArea>
    </format>
    <format dxfId="595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4"/>
          </reference>
          <reference field="8" count="1" selected="0">
            <x v="5"/>
          </reference>
        </references>
      </pivotArea>
    </format>
    <format dxfId="594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4"/>
          </reference>
          <reference field="8" count="1" selected="0">
            <x v="6"/>
          </reference>
        </references>
      </pivotArea>
    </format>
    <format dxfId="593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4"/>
          </reference>
          <reference field="8" count="1" selected="0">
            <x v="7"/>
          </reference>
        </references>
      </pivotArea>
    </format>
    <format dxfId="592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4"/>
          </reference>
          <reference field="8" count="1" selected="0">
            <x v="8"/>
          </reference>
        </references>
      </pivotArea>
    </format>
    <format dxfId="591">
      <pivotArea dataOnly="0" labelOnly="1" outline="0" fieldPosition="0">
        <references count="4">
          <reference field="3" count="1" selected="0">
            <x v="3"/>
          </reference>
          <reference field="5" count="0"/>
          <reference field="6" count="1" selected="0">
            <x v="14"/>
          </reference>
          <reference field="8" count="1" selected="0">
            <x v="9"/>
          </reference>
        </references>
      </pivotArea>
    </format>
    <format dxfId="396">
      <pivotArea field="6" type="button" dataOnly="0" labelOnly="1" outline="0" axis="axisRow" fieldPosition="1"/>
    </format>
    <format dxfId="394">
      <pivotArea dataOnly="0" labelOnly="1" outline="0" fieldPosition="0">
        <references count="2">
          <reference field="3" count="1" selected="0">
            <x v="0"/>
          </reference>
          <reference field="6" count="11">
            <x v="1"/>
            <x v="2"/>
            <x v="3"/>
            <x v="4"/>
            <x v="5"/>
            <x v="6"/>
            <x v="7"/>
            <x v="8"/>
            <x v="9"/>
            <x v="10"/>
            <x v="14"/>
          </reference>
        </references>
      </pivotArea>
    </format>
    <format dxfId="392">
      <pivotArea dataOnly="0" labelOnly="1" outline="0" fieldPosition="0">
        <references count="2">
          <reference field="3" count="1" selected="0">
            <x v="1"/>
          </reference>
          <reference field="6" count="10">
            <x v="2"/>
            <x v="3"/>
            <x v="4"/>
            <x v="5"/>
            <x v="6"/>
            <x v="7"/>
            <x v="8"/>
            <x v="9"/>
            <x v="10"/>
            <x v="14"/>
          </reference>
        </references>
      </pivotArea>
    </format>
    <format dxfId="390">
      <pivotArea dataOnly="0" labelOnly="1" outline="0" fieldPosition="0">
        <references count="2">
          <reference field="3" count="1" selected="0">
            <x v="2"/>
          </reference>
          <reference field="6" count="12"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</reference>
        </references>
      </pivotArea>
    </format>
    <format dxfId="388">
      <pivotArea dataOnly="0" labelOnly="1" outline="0" fieldPosition="0">
        <references count="2">
          <reference field="3" count="1" selected="0">
            <x v="3"/>
          </reference>
          <reference field="6" count="13">
            <x v="1"/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753F2-E0A7-4CBE-BBBA-396380CCA878}" name="PivotTable4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X134:AB180" firstHeaderRow="1" firstDataRow="1" firstDataCol="4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axis="axisRow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6"/>
    <field x="5"/>
    <field x="7"/>
  </rowFields>
  <rowItems count="46">
    <i>
      <x/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 r="1">
      <x v="7"/>
      <x/>
      <x v="1"/>
    </i>
    <i r="1">
      <x v="8"/>
      <x/>
      <x v="1"/>
    </i>
    <i r="1">
      <x v="9"/>
      <x/>
      <x v="1"/>
    </i>
    <i r="1">
      <x v="10"/>
      <x/>
      <x v="1"/>
    </i>
    <i r="1">
      <x v="14"/>
      <x/>
      <x/>
    </i>
    <i>
      <x v="1"/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 r="1">
      <x v="7"/>
      <x/>
      <x v="1"/>
    </i>
    <i r="1">
      <x v="8"/>
      <x/>
      <x v="1"/>
    </i>
    <i r="1">
      <x v="9"/>
      <x/>
      <x v="1"/>
    </i>
    <i r="1">
      <x v="10"/>
      <x/>
      <x v="1"/>
    </i>
    <i r="1">
      <x v="14"/>
      <x/>
      <x/>
    </i>
    <i>
      <x v="2"/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 r="1">
      <x v="7"/>
      <x/>
      <x v="1"/>
    </i>
    <i r="1">
      <x v="8"/>
      <x/>
      <x v="1"/>
    </i>
    <i r="1">
      <x v="9"/>
      <x/>
      <x v="1"/>
    </i>
    <i r="1">
      <x v="10"/>
      <x/>
      <x v="1"/>
    </i>
    <i r="1">
      <x v="11"/>
      <x/>
      <x v="1"/>
    </i>
    <i r="1">
      <x v="12"/>
      <x/>
      <x v="1"/>
    </i>
    <i r="1">
      <x v="14"/>
      <x/>
      <x/>
    </i>
    <i>
      <x v="3"/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 r="1">
      <x v="8"/>
      <x/>
      <x v="1"/>
    </i>
    <i r="1">
      <x v="9"/>
      <x/>
      <x v="1"/>
    </i>
    <i r="1">
      <x v="10"/>
      <x/>
      <x v="1"/>
    </i>
    <i r="1">
      <x v="11"/>
      <x/>
      <x v="1"/>
    </i>
    <i r="1">
      <x v="12"/>
      <x/>
      <x v="1"/>
    </i>
    <i r="1">
      <x v="13"/>
      <x/>
      <x v="1"/>
    </i>
    <i r="1">
      <x v="14"/>
      <x/>
      <x/>
    </i>
  </rowItems>
  <colItems count="1">
    <i/>
  </colItems>
  <dataFields count="1">
    <dataField name="Sum of TotalDueInEUR" fld="20" baseField="0" baseItem="0" numFmtId="4"/>
  </dataFields>
  <formats count="69">
    <format dxfId="696">
      <pivotArea dataOnly="0" labelOnly="1" grandCol="1" outline="0" fieldPosition="0"/>
    </format>
    <format dxfId="697">
      <pivotArea outline="0" collapsedLevelsAreSubtotals="1" fieldPosition="0"/>
    </format>
    <format dxfId="698">
      <pivotArea dataOnly="0" labelOnly="1" outline="0" fieldPosition="0">
        <references count="1">
          <reference field="7" count="0"/>
        </references>
      </pivotArea>
    </format>
    <format dxfId="699">
      <pivotArea type="origin" dataOnly="0" labelOnly="1" outline="0" offset="A1:C1" fieldPosition="0"/>
    </format>
    <format dxfId="700">
      <pivotArea field="7" type="button" dataOnly="0" labelOnly="1" outline="0" axis="axisRow" fieldPosition="3"/>
    </format>
    <format dxfId="701">
      <pivotArea field="15" type="button" dataOnly="0" labelOnly="1" outline="0"/>
    </format>
    <format dxfId="702">
      <pivotArea type="topRight" dataOnly="0" labelOnly="1" outline="0" fieldPosition="0"/>
    </format>
    <format dxfId="703">
      <pivotArea type="origin" dataOnly="0" labelOnly="1" outline="0" fieldPosition="0"/>
    </format>
    <format dxfId="704">
      <pivotArea field="7" type="button" dataOnly="0" labelOnly="1" outline="0" axis="axisRow" fieldPosition="3"/>
    </format>
    <format dxfId="705">
      <pivotArea field="15" type="button" dataOnly="0" labelOnly="1" outline="0"/>
    </format>
    <format dxfId="706">
      <pivotArea type="topRight" dataOnly="0" labelOnly="1" outline="0" fieldPosition="0"/>
    </format>
    <format dxfId="707">
      <pivotArea field="3" type="button" dataOnly="0" labelOnly="1" outline="0" axis="axisRow" fieldPosition="0"/>
    </format>
    <format dxfId="708">
      <pivotArea field="2" type="button" dataOnly="0" labelOnly="1" outline="0"/>
    </format>
    <format dxfId="709">
      <pivotArea field="6" type="button" dataOnly="0" labelOnly="1" outline="0" axis="axisRow" fieldPosition="1"/>
    </format>
    <format dxfId="710">
      <pivotArea dataOnly="0" labelOnly="1" outline="0" fieldPosition="0">
        <references count="1">
          <reference field="7" count="0"/>
        </references>
      </pivotArea>
    </format>
    <format dxfId="711">
      <pivotArea field="5" type="button" dataOnly="0" labelOnly="1" outline="0" axis="axisRow" fieldPosition="2"/>
    </format>
    <format dxfId="712">
      <pivotArea dataOnly="0" labelOnly="1" outline="0" fieldPosition="0">
        <references count="2">
          <reference field="5" count="0" selected="0"/>
          <reference field="6" count="0"/>
        </references>
      </pivotArea>
    </format>
    <format dxfId="590">
      <pivotArea field="7" type="button" dataOnly="0" labelOnly="1" outline="0" axis="axisRow" fieldPosition="3"/>
    </format>
    <format dxfId="589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1"/>
          </reference>
          <reference field="7" count="1">
            <x v="1"/>
          </reference>
        </references>
      </pivotArea>
    </format>
    <format dxfId="588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2"/>
          </reference>
          <reference field="7" count="1">
            <x v="1"/>
          </reference>
        </references>
      </pivotArea>
    </format>
    <format dxfId="587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3"/>
          </reference>
          <reference field="7" count="1">
            <x v="1"/>
          </reference>
        </references>
      </pivotArea>
    </format>
    <format dxfId="586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4"/>
          </reference>
          <reference field="7" count="1">
            <x v="1"/>
          </reference>
        </references>
      </pivotArea>
    </format>
    <format dxfId="585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5"/>
          </reference>
          <reference field="7" count="1">
            <x v="1"/>
          </reference>
        </references>
      </pivotArea>
    </format>
    <format dxfId="584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6"/>
          </reference>
          <reference field="7" count="1">
            <x v="1"/>
          </reference>
        </references>
      </pivotArea>
    </format>
    <format dxfId="583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7"/>
          </reference>
          <reference field="7" count="1">
            <x v="1"/>
          </reference>
        </references>
      </pivotArea>
    </format>
    <format dxfId="582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8"/>
          </reference>
          <reference field="7" count="1">
            <x v="1"/>
          </reference>
        </references>
      </pivotArea>
    </format>
    <format dxfId="581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9"/>
          </reference>
          <reference field="7" count="1">
            <x v="1"/>
          </reference>
        </references>
      </pivotArea>
    </format>
    <format dxfId="580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10"/>
          </reference>
          <reference field="7" count="1">
            <x v="1"/>
          </reference>
        </references>
      </pivotArea>
    </format>
    <format dxfId="579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6" count="1" selected="0">
            <x v="14"/>
          </reference>
          <reference field="7" count="1">
            <x v="0"/>
          </reference>
        </references>
      </pivotArea>
    </format>
    <format dxfId="578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2"/>
          </reference>
          <reference field="7" count="1">
            <x v="1"/>
          </reference>
        </references>
      </pivotArea>
    </format>
    <format dxfId="577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3"/>
          </reference>
          <reference field="7" count="1">
            <x v="1"/>
          </reference>
        </references>
      </pivotArea>
    </format>
    <format dxfId="576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4"/>
          </reference>
          <reference field="7" count="1">
            <x v="1"/>
          </reference>
        </references>
      </pivotArea>
    </format>
    <format dxfId="575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5"/>
          </reference>
          <reference field="7" count="1">
            <x v="1"/>
          </reference>
        </references>
      </pivotArea>
    </format>
    <format dxfId="574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6"/>
          </reference>
          <reference field="7" count="1">
            <x v="1"/>
          </reference>
        </references>
      </pivotArea>
    </format>
    <format dxfId="573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7"/>
          </reference>
          <reference field="7" count="1">
            <x v="1"/>
          </reference>
        </references>
      </pivotArea>
    </format>
    <format dxfId="572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8"/>
          </reference>
          <reference field="7" count="1">
            <x v="1"/>
          </reference>
        </references>
      </pivotArea>
    </format>
    <format dxfId="571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9"/>
          </reference>
          <reference field="7" count="1">
            <x v="1"/>
          </reference>
        </references>
      </pivotArea>
    </format>
    <format dxfId="570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10"/>
          </reference>
          <reference field="7" count="1">
            <x v="1"/>
          </reference>
        </references>
      </pivotArea>
    </format>
    <format dxfId="569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6" count="1" selected="0">
            <x v="14"/>
          </reference>
          <reference field="7" count="1">
            <x v="0"/>
          </reference>
        </references>
      </pivotArea>
    </format>
    <format dxfId="568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2"/>
          </reference>
          <reference field="7" count="1">
            <x v="1"/>
          </reference>
        </references>
      </pivotArea>
    </format>
    <format dxfId="567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3"/>
          </reference>
          <reference field="7" count="1">
            <x v="1"/>
          </reference>
        </references>
      </pivotArea>
    </format>
    <format dxfId="566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4"/>
          </reference>
          <reference field="7" count="1">
            <x v="1"/>
          </reference>
        </references>
      </pivotArea>
    </format>
    <format dxfId="565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5"/>
          </reference>
          <reference field="7" count="1">
            <x v="1"/>
          </reference>
        </references>
      </pivotArea>
    </format>
    <format dxfId="564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6"/>
          </reference>
          <reference field="7" count="1">
            <x v="1"/>
          </reference>
        </references>
      </pivotArea>
    </format>
    <format dxfId="563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7"/>
          </reference>
          <reference field="7" count="1">
            <x v="1"/>
          </reference>
        </references>
      </pivotArea>
    </format>
    <format dxfId="562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8"/>
          </reference>
          <reference field="7" count="1">
            <x v="1"/>
          </reference>
        </references>
      </pivotArea>
    </format>
    <format dxfId="561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9"/>
          </reference>
          <reference field="7" count="1">
            <x v="1"/>
          </reference>
        </references>
      </pivotArea>
    </format>
    <format dxfId="560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10"/>
          </reference>
          <reference field="7" count="1">
            <x v="1"/>
          </reference>
        </references>
      </pivotArea>
    </format>
    <format dxfId="559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11"/>
          </reference>
          <reference field="7" count="1">
            <x v="1"/>
          </reference>
        </references>
      </pivotArea>
    </format>
    <format dxfId="558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12"/>
          </reference>
          <reference field="7" count="1">
            <x v="1"/>
          </reference>
        </references>
      </pivotArea>
    </format>
    <format dxfId="557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6" count="1" selected="0">
            <x v="14"/>
          </reference>
          <reference field="7" count="1">
            <x v="0"/>
          </reference>
        </references>
      </pivotArea>
    </format>
    <format dxfId="556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1"/>
          </reference>
          <reference field="7" count="1">
            <x v="1"/>
          </reference>
        </references>
      </pivotArea>
    </format>
    <format dxfId="555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2"/>
          </reference>
          <reference field="7" count="1">
            <x v="1"/>
          </reference>
        </references>
      </pivotArea>
    </format>
    <format dxfId="554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3"/>
          </reference>
          <reference field="7" count="1">
            <x v="1"/>
          </reference>
        </references>
      </pivotArea>
    </format>
    <format dxfId="553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4"/>
          </reference>
          <reference field="7" count="1">
            <x v="1"/>
          </reference>
        </references>
      </pivotArea>
    </format>
    <format dxfId="552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5"/>
          </reference>
          <reference field="7" count="1">
            <x v="1"/>
          </reference>
        </references>
      </pivotArea>
    </format>
    <format dxfId="551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6"/>
          </reference>
          <reference field="7" count="1">
            <x v="1"/>
          </reference>
        </references>
      </pivotArea>
    </format>
    <format dxfId="550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8"/>
          </reference>
          <reference field="7" count="1">
            <x v="1"/>
          </reference>
        </references>
      </pivotArea>
    </format>
    <format dxfId="549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9"/>
          </reference>
          <reference field="7" count="1">
            <x v="1"/>
          </reference>
        </references>
      </pivotArea>
    </format>
    <format dxfId="548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10"/>
          </reference>
          <reference field="7" count="1">
            <x v="1"/>
          </reference>
        </references>
      </pivotArea>
    </format>
    <format dxfId="547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11"/>
          </reference>
          <reference field="7" count="1">
            <x v="1"/>
          </reference>
        </references>
      </pivotArea>
    </format>
    <format dxfId="546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12"/>
          </reference>
          <reference field="7" count="1">
            <x v="1"/>
          </reference>
        </references>
      </pivotArea>
    </format>
    <format dxfId="545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13"/>
          </reference>
          <reference field="7" count="1">
            <x v="1"/>
          </reference>
        </references>
      </pivotArea>
    </format>
    <format dxfId="544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6" count="1" selected="0">
            <x v="14"/>
          </reference>
          <reference field="7" count="1">
            <x v="0"/>
          </reference>
        </references>
      </pivotArea>
    </format>
    <format dxfId="386">
      <pivotArea field="6" type="button" dataOnly="0" labelOnly="1" outline="0" axis="axisRow" fieldPosition="1"/>
    </format>
    <format dxfId="384">
      <pivotArea dataOnly="0" labelOnly="1" outline="0" fieldPosition="0">
        <references count="2">
          <reference field="3" count="1" selected="0">
            <x v="0"/>
          </reference>
          <reference field="6" count="11">
            <x v="1"/>
            <x v="2"/>
            <x v="3"/>
            <x v="4"/>
            <x v="5"/>
            <x v="6"/>
            <x v="7"/>
            <x v="8"/>
            <x v="9"/>
            <x v="10"/>
            <x v="14"/>
          </reference>
        </references>
      </pivotArea>
    </format>
    <format dxfId="382">
      <pivotArea dataOnly="0" labelOnly="1" outline="0" fieldPosition="0">
        <references count="2">
          <reference field="3" count="1" selected="0">
            <x v="1"/>
          </reference>
          <reference field="6" count="10">
            <x v="2"/>
            <x v="3"/>
            <x v="4"/>
            <x v="5"/>
            <x v="6"/>
            <x v="7"/>
            <x v="8"/>
            <x v="9"/>
            <x v="10"/>
            <x v="14"/>
          </reference>
        </references>
      </pivotArea>
    </format>
    <format dxfId="380">
      <pivotArea dataOnly="0" labelOnly="1" outline="0" fieldPosition="0">
        <references count="2">
          <reference field="3" count="1" selected="0">
            <x v="2"/>
          </reference>
          <reference field="6" count="12"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</reference>
        </references>
      </pivotArea>
    </format>
    <format dxfId="378">
      <pivotArea dataOnly="0" labelOnly="1" outline="0" fieldPosition="0">
        <references count="2">
          <reference field="3" count="1" selected="0">
            <x v="3"/>
          </reference>
          <reference field="6" count="13">
            <x v="1"/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4380B-D294-497C-B406-4908FBAF26C4}" name="PivotTable2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X111:AB132" firstHeaderRow="1" firstDataRow="1" firstDataCol="4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axis="axisRow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5"/>
    <field x="6"/>
    <field x="15"/>
    <field x="7"/>
  </rowFields>
  <rowItems count="21">
    <i>
      <x/>
      <x v="1"/>
      <x v="1"/>
      <x v="1"/>
    </i>
    <i r="2">
      <x v="5"/>
      <x v="1"/>
    </i>
    <i r="1">
      <x v="2"/>
      <x v="5"/>
      <x v="1"/>
    </i>
    <i r="1">
      <x v="3"/>
      <x v="5"/>
      <x v="1"/>
    </i>
    <i r="1">
      <x v="4"/>
      <x v="5"/>
      <x v="1"/>
    </i>
    <i r="1">
      <x v="5"/>
      <x v="1"/>
      <x v="1"/>
    </i>
    <i r="1">
      <x v="6"/>
      <x v="5"/>
      <x v="1"/>
    </i>
    <i r="1">
      <x v="7"/>
      <x v="5"/>
      <x v="1"/>
    </i>
    <i r="1">
      <x v="8"/>
      <x v="5"/>
      <x v="1"/>
    </i>
    <i r="1">
      <x v="9"/>
      <x v="1"/>
      <x v="1"/>
    </i>
    <i r="2">
      <x v="4"/>
      <x v="1"/>
    </i>
    <i r="1">
      <x v="10"/>
      <x v="5"/>
      <x v="1"/>
    </i>
    <i r="1">
      <x v="11"/>
      <x v="1"/>
      <x v="1"/>
    </i>
    <i r="1">
      <x v="12"/>
      <x v="3"/>
      <x v="1"/>
    </i>
    <i r="1">
      <x v="13"/>
      <x v="5"/>
      <x v="1"/>
    </i>
    <i r="1">
      <x v="14"/>
      <x/>
      <x/>
    </i>
    <i r="2">
      <x v="1"/>
      <x/>
    </i>
    <i r="2">
      <x v="2"/>
      <x/>
    </i>
    <i r="2">
      <x v="3"/>
      <x/>
    </i>
    <i r="2">
      <x v="4"/>
      <x/>
    </i>
    <i r="2">
      <x v="5"/>
      <x/>
    </i>
  </rowItems>
  <colItems count="1">
    <i/>
  </colItems>
  <dataFields count="1">
    <dataField name="Sum of TotalDueInEUR" fld="20" baseField="0" baseItem="0" numFmtId="4"/>
  </dataFields>
  <formats count="44">
    <format dxfId="714">
      <pivotArea dataOnly="0" labelOnly="1" grandCol="1" outline="0" fieldPosition="0"/>
    </format>
    <format dxfId="715">
      <pivotArea outline="0" collapsedLevelsAreSubtotals="1" fieldPosition="0"/>
    </format>
    <format dxfId="716">
      <pivotArea dataOnly="0" labelOnly="1" outline="0" fieldPosition="0">
        <references count="1">
          <reference field="7" count="0"/>
        </references>
      </pivotArea>
    </format>
    <format dxfId="717">
      <pivotArea dataOnly="0" labelOnly="1" outline="0" fieldPosition="0">
        <references count="2">
          <reference field="7" count="1" selected="0">
            <x v="1"/>
          </reference>
          <reference field="15" count="4">
            <x v="1"/>
            <x v="3"/>
            <x v="4"/>
            <x v="5"/>
          </reference>
        </references>
      </pivotArea>
    </format>
    <format dxfId="718">
      <pivotArea dataOnly="0" labelOnly="1" outline="0" fieldPosition="0">
        <references count="2">
          <reference field="7" count="1" selected="0">
            <x v="0"/>
          </reference>
          <reference field="15" count="0"/>
        </references>
      </pivotArea>
    </format>
    <format dxfId="719">
      <pivotArea type="origin" dataOnly="0" labelOnly="1" outline="0" offset="A1:C1" fieldPosition="0"/>
    </format>
    <format dxfId="720">
      <pivotArea field="7" type="button" dataOnly="0" labelOnly="1" outline="0" axis="axisRow" fieldPosition="3"/>
    </format>
    <format dxfId="721">
      <pivotArea field="15" type="button" dataOnly="0" labelOnly="1" outline="0" axis="axisRow" fieldPosition="2"/>
    </format>
    <format dxfId="722">
      <pivotArea type="topRight" dataOnly="0" labelOnly="1" outline="0" fieldPosition="0"/>
    </format>
    <format dxfId="723">
      <pivotArea type="origin" dataOnly="0" labelOnly="1" outline="0" fieldPosition="0"/>
    </format>
    <format dxfId="724">
      <pivotArea field="7" type="button" dataOnly="0" labelOnly="1" outline="0" axis="axisRow" fieldPosition="3"/>
    </format>
    <format dxfId="725">
      <pivotArea field="15" type="button" dataOnly="0" labelOnly="1" outline="0" axis="axisRow" fieldPosition="2"/>
    </format>
    <format dxfId="726">
      <pivotArea type="topRight" dataOnly="0" labelOnly="1" outline="0" fieldPosition="0"/>
    </format>
    <format dxfId="727">
      <pivotArea field="3" type="button" dataOnly="0" labelOnly="1" outline="0"/>
    </format>
    <format dxfId="728">
      <pivotArea field="2" type="button" dataOnly="0" labelOnly="1" outline="0"/>
    </format>
    <format dxfId="729">
      <pivotArea field="6" type="button" dataOnly="0" labelOnly="1" outline="0" axis="axisRow" fieldPosition="1"/>
    </format>
    <format dxfId="730">
      <pivotArea dataOnly="0" labelOnly="1" outline="0" fieldPosition="0">
        <references count="1">
          <reference field="7" count="0"/>
        </references>
      </pivotArea>
    </format>
    <format dxfId="731">
      <pivotArea dataOnly="0" labelOnly="1" outline="0" fieldPosition="0">
        <references count="2">
          <reference field="7" count="1" selected="0">
            <x v="1"/>
          </reference>
          <reference field="15" count="4">
            <x v="1"/>
            <x v="3"/>
            <x v="4"/>
            <x v="5"/>
          </reference>
        </references>
      </pivotArea>
    </format>
    <format dxfId="732">
      <pivotArea dataOnly="0" labelOnly="1" outline="0" fieldPosition="0">
        <references count="2">
          <reference field="7" count="1" selected="0">
            <x v="0"/>
          </reference>
          <reference field="15" count="0"/>
        </references>
      </pivotArea>
    </format>
    <format dxfId="713">
      <pivotArea field="5" type="button" dataOnly="0" labelOnly="1" outline="0" axis="axisRow" fieldPosition="0"/>
    </format>
    <format dxfId="543">
      <pivotArea field="7" type="button" dataOnly="0" labelOnly="1" outline="0" axis="axisRow" fieldPosition="3"/>
    </format>
    <format dxfId="542">
      <pivotArea dataOnly="0" labelOnly="1" outline="0" fieldPosition="0">
        <references count="4">
          <reference field="5" count="0" selected="0"/>
          <reference field="6" count="1" selected="0">
            <x v="1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541">
      <pivotArea dataOnly="0" labelOnly="1" outline="0" fieldPosition="0">
        <references count="4">
          <reference field="5" count="0" selected="0"/>
          <reference field="6" count="1" selected="0">
            <x v="1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40">
      <pivotArea dataOnly="0" labelOnly="1" outline="0" fieldPosition="0">
        <references count="4">
          <reference field="5" count="0" selected="0"/>
          <reference field="6" count="1" selected="0">
            <x v="2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39">
      <pivotArea dataOnly="0" labelOnly="1" outline="0" fieldPosition="0">
        <references count="4">
          <reference field="5" count="0" selected="0"/>
          <reference field="6" count="1" selected="0">
            <x v="3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38">
      <pivotArea dataOnly="0" labelOnly="1" outline="0" fieldPosition="0">
        <references count="4">
          <reference field="5" count="0" selected="0"/>
          <reference field="6" count="1" selected="0">
            <x v="4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37">
      <pivotArea dataOnly="0" labelOnly="1" outline="0" fieldPosition="0">
        <references count="4">
          <reference field="5" count="0" selected="0"/>
          <reference field="6" count="1" selected="0">
            <x v="5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536">
      <pivotArea dataOnly="0" labelOnly="1" outline="0" fieldPosition="0">
        <references count="4">
          <reference field="5" count="0" selected="0"/>
          <reference field="6" count="1" selected="0">
            <x v="6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35">
      <pivotArea dataOnly="0" labelOnly="1" outline="0" fieldPosition="0">
        <references count="4">
          <reference field="5" count="0" selected="0"/>
          <reference field="6" count="1" selected="0">
            <x v="7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34">
      <pivotArea dataOnly="0" labelOnly="1" outline="0" fieldPosition="0">
        <references count="4">
          <reference field="5" count="0" selected="0"/>
          <reference field="6" count="1" selected="0">
            <x v="8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33">
      <pivotArea dataOnly="0" labelOnly="1" outline="0" fieldPosition="0">
        <references count="4">
          <reference field="5" count="0" selected="0"/>
          <reference field="6" count="1" selected="0">
            <x v="9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532">
      <pivotArea dataOnly="0" labelOnly="1" outline="0" fieldPosition="0">
        <references count="4">
          <reference field="5" count="0" selected="0"/>
          <reference field="6" count="1" selected="0">
            <x v="9"/>
          </reference>
          <reference field="7" count="1">
            <x v="1"/>
          </reference>
          <reference field="15" count="1" selected="0">
            <x v="4"/>
          </reference>
        </references>
      </pivotArea>
    </format>
    <format dxfId="531">
      <pivotArea dataOnly="0" labelOnly="1" outline="0" fieldPosition="0">
        <references count="4">
          <reference field="5" count="0" selected="0"/>
          <reference field="6" count="1" selected="0">
            <x v="10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30">
      <pivotArea dataOnly="0" labelOnly="1" outline="0" fieldPosition="0">
        <references count="4">
          <reference field="5" count="0" selected="0"/>
          <reference field="6" count="1" selected="0">
            <x v="11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529">
      <pivotArea dataOnly="0" labelOnly="1" outline="0" fieldPosition="0">
        <references count="4">
          <reference field="5" count="0" selected="0"/>
          <reference field="6" count="1" selected="0">
            <x v="12"/>
          </reference>
          <reference field="7" count="1">
            <x v="1"/>
          </reference>
          <reference field="15" count="1" selected="0">
            <x v="3"/>
          </reference>
        </references>
      </pivotArea>
    </format>
    <format dxfId="528">
      <pivotArea dataOnly="0" labelOnly="1" outline="0" fieldPosition="0">
        <references count="4">
          <reference field="5" count="0" selected="0"/>
          <reference field="6" count="1" selected="0">
            <x v="13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527">
      <pivotArea dataOnly="0" labelOnly="1" outline="0" fieldPosition="0">
        <references count="4">
          <reference field="5" count="0" selected="0"/>
          <reference field="6" count="1" selected="0">
            <x v="14"/>
          </reference>
          <reference field="7" count="1">
            <x v="0"/>
          </reference>
          <reference field="15" count="1" selected="0">
            <x v="0"/>
          </reference>
        </references>
      </pivotArea>
    </format>
    <format dxfId="526">
      <pivotArea dataOnly="0" labelOnly="1" outline="0" fieldPosition="0">
        <references count="4">
          <reference field="5" count="0" selected="0"/>
          <reference field="6" count="1" selected="0">
            <x v="14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525">
      <pivotArea dataOnly="0" labelOnly="1" outline="0" fieldPosition="0">
        <references count="4">
          <reference field="5" count="0" selected="0"/>
          <reference field="6" count="1" selected="0">
            <x v="14"/>
          </reference>
          <reference field="7" count="1">
            <x v="0"/>
          </reference>
          <reference field="15" count="1" selected="0">
            <x v="2"/>
          </reference>
        </references>
      </pivotArea>
    </format>
    <format dxfId="524">
      <pivotArea dataOnly="0" labelOnly="1" outline="0" fieldPosition="0">
        <references count="4">
          <reference field="5" count="0" selected="0"/>
          <reference field="6" count="1" selected="0">
            <x v="14"/>
          </reference>
          <reference field="7" count="1">
            <x v="0"/>
          </reference>
          <reference field="15" count="1" selected="0">
            <x v="3"/>
          </reference>
        </references>
      </pivotArea>
    </format>
    <format dxfId="523">
      <pivotArea dataOnly="0" labelOnly="1" outline="0" fieldPosition="0">
        <references count="4">
          <reference field="5" count="0" selected="0"/>
          <reference field="6" count="1" selected="0">
            <x v="14"/>
          </reference>
          <reference field="7" count="1">
            <x v="0"/>
          </reference>
          <reference field="15" count="1" selected="0">
            <x v="4"/>
          </reference>
        </references>
      </pivotArea>
    </format>
    <format dxfId="522">
      <pivotArea dataOnly="0" labelOnly="1" outline="0" fieldPosition="0">
        <references count="4">
          <reference field="5" count="0" selected="0"/>
          <reference field="6" count="1" selected="0">
            <x v="14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376">
      <pivotArea field="6" type="button" dataOnly="0" labelOnly="1" outline="0" axis="axisRow" fieldPosition="1"/>
    </format>
    <format dxfId="374">
      <pivotArea dataOnly="0" labelOnly="1" outline="0" fieldPosition="0">
        <references count="2">
          <reference field="5" count="0" selected="0"/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133A7-0BD2-48D1-B4DD-099673DC57FA}" name="PivotTable1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X73:AB109" firstHeaderRow="1" firstDataRow="1" firstDataCol="4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5"/>
    <field x="15"/>
    <field x="7"/>
  </rowFields>
  <rowItems count="36">
    <i>
      <x/>
      <x/>
      <x/>
      <x/>
    </i>
    <i r="2">
      <x v="1"/>
      <x/>
    </i>
    <i r="3">
      <x v="1"/>
    </i>
    <i r="2">
      <x v="2"/>
      <x/>
    </i>
    <i r="2">
      <x v="3"/>
      <x/>
    </i>
    <i r="2">
      <x v="4"/>
      <x/>
    </i>
    <i r="2">
      <x v="5"/>
      <x/>
    </i>
    <i r="3">
      <x v="1"/>
    </i>
    <i>
      <x v="1"/>
      <x/>
      <x/>
      <x/>
    </i>
    <i r="2">
      <x v="1"/>
      <x/>
    </i>
    <i r="3">
      <x v="1"/>
    </i>
    <i r="2">
      <x v="2"/>
      <x/>
    </i>
    <i r="2">
      <x v="3"/>
      <x/>
    </i>
    <i r="2">
      <x v="4"/>
      <x/>
    </i>
    <i r="2">
      <x v="5"/>
      <x/>
    </i>
    <i r="3">
      <x v="1"/>
    </i>
    <i>
      <x v="2"/>
      <x/>
      <x/>
      <x/>
    </i>
    <i r="2">
      <x v="1"/>
      <x/>
    </i>
    <i r="3">
      <x v="1"/>
    </i>
    <i r="2">
      <x v="2"/>
      <x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  <i>
      <x v="3"/>
      <x/>
      <x/>
      <x/>
    </i>
    <i r="2">
      <x v="1"/>
      <x/>
    </i>
    <i r="3">
      <x v="1"/>
    </i>
    <i r="2">
      <x v="2"/>
      <x/>
    </i>
    <i r="2">
      <x v="3"/>
      <x/>
    </i>
    <i r="3">
      <x v="1"/>
    </i>
    <i r="2">
      <x v="4"/>
      <x/>
    </i>
    <i r="3">
      <x v="1"/>
    </i>
    <i r="2">
      <x v="5"/>
      <x/>
    </i>
    <i r="3">
      <x v="1"/>
    </i>
  </rowItems>
  <colItems count="1">
    <i/>
  </colItems>
  <dataFields count="1">
    <dataField name="Sum of TotalDueInEUR" fld="20" baseField="0" baseItem="0" numFmtId="4"/>
  </dataFields>
  <formats count="46">
    <format dxfId="775">
      <pivotArea dataOnly="0" labelOnly="1" grandCol="1" outline="0" fieldPosition="0"/>
    </format>
    <format dxfId="774">
      <pivotArea outline="0" collapsedLevelsAreSubtotals="1" fieldPosition="0"/>
    </format>
    <format dxfId="773">
      <pivotArea dataOnly="0" labelOnly="1" outline="0" fieldPosition="0">
        <references count="1">
          <reference field="7" count="0"/>
        </references>
      </pivotArea>
    </format>
    <format dxfId="772">
      <pivotArea dataOnly="0" labelOnly="1" outline="0" fieldPosition="0">
        <references count="2">
          <reference field="7" count="1" selected="0">
            <x v="1"/>
          </reference>
          <reference field="15" count="4">
            <x v="1"/>
            <x v="3"/>
            <x v="4"/>
            <x v="5"/>
          </reference>
        </references>
      </pivotArea>
    </format>
    <format dxfId="771">
      <pivotArea dataOnly="0" labelOnly="1" outline="0" fieldPosition="0">
        <references count="2">
          <reference field="7" count="1" selected="0">
            <x v="0"/>
          </reference>
          <reference field="15" count="0"/>
        </references>
      </pivotArea>
    </format>
    <format dxfId="770">
      <pivotArea type="origin" dataOnly="0" labelOnly="1" outline="0" offset="A1:C1" fieldPosition="0"/>
    </format>
    <format dxfId="769">
      <pivotArea field="7" type="button" dataOnly="0" labelOnly="1" outline="0" axis="axisRow" fieldPosition="3"/>
    </format>
    <format dxfId="768">
      <pivotArea field="15" type="button" dataOnly="0" labelOnly="1" outline="0" axis="axisRow" fieldPosition="2"/>
    </format>
    <format dxfId="767">
      <pivotArea type="topRight" dataOnly="0" labelOnly="1" outline="0" fieldPosition="0"/>
    </format>
    <format dxfId="766">
      <pivotArea type="origin" dataOnly="0" labelOnly="1" outline="0" fieldPosition="0"/>
    </format>
    <format dxfId="765">
      <pivotArea field="7" type="button" dataOnly="0" labelOnly="1" outline="0" axis="axisRow" fieldPosition="3"/>
    </format>
    <format dxfId="764">
      <pivotArea field="15" type="button" dataOnly="0" labelOnly="1" outline="0" axis="axisRow" fieldPosition="2"/>
    </format>
    <format dxfId="763">
      <pivotArea type="topRight" dataOnly="0" labelOnly="1" outline="0" fieldPosition="0"/>
    </format>
    <format dxfId="762">
      <pivotArea field="3" type="button" dataOnly="0" labelOnly="1" outline="0" axis="axisRow" fieldPosition="0"/>
    </format>
    <format dxfId="761">
      <pivotArea field="2" type="button" dataOnly="0" labelOnly="1" outline="0"/>
    </format>
    <format dxfId="760">
      <pivotArea field="6" type="button" dataOnly="0" labelOnly="1" outline="0"/>
    </format>
    <format dxfId="759">
      <pivotArea dataOnly="0" labelOnly="1" outline="0" fieldPosition="0">
        <references count="1">
          <reference field="7" count="0"/>
        </references>
      </pivotArea>
    </format>
    <format dxfId="758">
      <pivotArea dataOnly="0" labelOnly="1" outline="0" fieldPosition="0">
        <references count="2">
          <reference field="7" count="1" selected="0">
            <x v="1"/>
          </reference>
          <reference field="15" count="4">
            <x v="1"/>
            <x v="3"/>
            <x v="4"/>
            <x v="5"/>
          </reference>
        </references>
      </pivotArea>
    </format>
    <format dxfId="757">
      <pivotArea dataOnly="0" labelOnly="1" outline="0" fieldPosition="0">
        <references count="2">
          <reference field="7" count="1" selected="0">
            <x v="0"/>
          </reference>
          <reference field="15" count="0"/>
        </references>
      </pivotArea>
    </format>
    <format dxfId="521">
      <pivotArea field="7" type="button" dataOnly="0" labelOnly="1" outline="0" axis="axisRow" fieldPosition="3"/>
    </format>
    <format dxfId="520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7" count="1">
            <x v="0"/>
          </reference>
          <reference field="15" count="1" selected="0">
            <x v="0"/>
          </reference>
        </references>
      </pivotArea>
    </format>
    <format dxfId="519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7" count="0"/>
          <reference field="15" count="1" selected="0">
            <x v="1"/>
          </reference>
        </references>
      </pivotArea>
    </format>
    <format dxfId="518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7" count="1">
            <x v="0"/>
          </reference>
          <reference field="15" count="1" selected="0">
            <x v="2"/>
          </reference>
        </references>
      </pivotArea>
    </format>
    <format dxfId="517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7" count="1">
            <x v="0"/>
          </reference>
          <reference field="15" count="1" selected="0">
            <x v="3"/>
          </reference>
        </references>
      </pivotArea>
    </format>
    <format dxfId="516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7" count="1">
            <x v="0"/>
          </reference>
          <reference field="15" count="1" selected="0">
            <x v="4"/>
          </reference>
        </references>
      </pivotArea>
    </format>
    <format dxfId="515">
      <pivotArea dataOnly="0" labelOnly="1" outline="0" fieldPosition="0">
        <references count="4">
          <reference field="3" count="1" selected="0">
            <x v="0"/>
          </reference>
          <reference field="5" count="0" selected="0"/>
          <reference field="7" count="0"/>
          <reference field="15" count="1" selected="0">
            <x v="5"/>
          </reference>
        </references>
      </pivotArea>
    </format>
    <format dxfId="514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7" count="1">
            <x v="0"/>
          </reference>
          <reference field="15" count="1" selected="0">
            <x v="0"/>
          </reference>
        </references>
      </pivotArea>
    </format>
    <format dxfId="513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7" count="0"/>
          <reference field="15" count="1" selected="0">
            <x v="1"/>
          </reference>
        </references>
      </pivotArea>
    </format>
    <format dxfId="512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7" count="1">
            <x v="0"/>
          </reference>
          <reference field="15" count="1" selected="0">
            <x v="2"/>
          </reference>
        </references>
      </pivotArea>
    </format>
    <format dxfId="511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7" count="1">
            <x v="0"/>
          </reference>
          <reference field="15" count="1" selected="0">
            <x v="3"/>
          </reference>
        </references>
      </pivotArea>
    </format>
    <format dxfId="510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7" count="1">
            <x v="0"/>
          </reference>
          <reference field="15" count="1" selected="0">
            <x v="4"/>
          </reference>
        </references>
      </pivotArea>
    </format>
    <format dxfId="509">
      <pivotArea dataOnly="0" labelOnly="1" outline="0" fieldPosition="0">
        <references count="4">
          <reference field="3" count="1" selected="0">
            <x v="1"/>
          </reference>
          <reference field="5" count="0" selected="0"/>
          <reference field="7" count="0"/>
          <reference field="15" count="1" selected="0">
            <x v="5"/>
          </reference>
        </references>
      </pivotArea>
    </format>
    <format dxfId="508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7" count="1">
            <x v="0"/>
          </reference>
          <reference field="15" count="1" selected="0">
            <x v="0"/>
          </reference>
        </references>
      </pivotArea>
    </format>
    <format dxfId="507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7" count="0"/>
          <reference field="15" count="1" selected="0">
            <x v="1"/>
          </reference>
        </references>
      </pivotArea>
    </format>
    <format dxfId="506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7" count="1">
            <x v="0"/>
          </reference>
          <reference field="15" count="1" selected="0">
            <x v="2"/>
          </reference>
        </references>
      </pivotArea>
    </format>
    <format dxfId="505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7" count="0"/>
          <reference field="15" count="1" selected="0">
            <x v="3"/>
          </reference>
        </references>
      </pivotArea>
    </format>
    <format dxfId="504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7" count="0"/>
          <reference field="15" count="1" selected="0">
            <x v="4"/>
          </reference>
        </references>
      </pivotArea>
    </format>
    <format dxfId="503">
      <pivotArea dataOnly="0" labelOnly="1" outline="0" fieldPosition="0">
        <references count="4">
          <reference field="3" count="1" selected="0">
            <x v="2"/>
          </reference>
          <reference field="5" count="0" selected="0"/>
          <reference field="7" count="0"/>
          <reference field="15" count="1" selected="0">
            <x v="5"/>
          </reference>
        </references>
      </pivotArea>
    </format>
    <format dxfId="502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7" count="1">
            <x v="0"/>
          </reference>
          <reference field="15" count="1" selected="0">
            <x v="0"/>
          </reference>
        </references>
      </pivotArea>
    </format>
    <format dxfId="501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7" count="0"/>
          <reference field="15" count="1" selected="0">
            <x v="1"/>
          </reference>
        </references>
      </pivotArea>
    </format>
    <format dxfId="500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7" count="1">
            <x v="0"/>
          </reference>
          <reference field="15" count="1" selected="0">
            <x v="2"/>
          </reference>
        </references>
      </pivotArea>
    </format>
    <format dxfId="499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7" count="0"/>
          <reference field="15" count="1" selected="0">
            <x v="3"/>
          </reference>
        </references>
      </pivotArea>
    </format>
    <format dxfId="498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7" count="0"/>
          <reference field="15" count="1" selected="0">
            <x v="4"/>
          </reference>
        </references>
      </pivotArea>
    </format>
    <format dxfId="497">
      <pivotArea dataOnly="0" labelOnly="1" outline="0" fieldPosition="0">
        <references count="4">
          <reference field="3" count="1" selected="0">
            <x v="3"/>
          </reference>
          <reference field="5" count="0" selected="0"/>
          <reference field="7" count="0"/>
          <reference field="15" count="1" selected="0">
            <x v="5"/>
          </reference>
        </references>
      </pivotArea>
    </format>
    <format dxfId="372">
      <pivotArea field="5" type="button" dataOnly="0" labelOnly="1" outline="0" axis="axisRow" fieldPosition="1"/>
    </format>
    <format dxfId="370">
      <pivotArea dataOnly="0" labelOnly="1" outline="0" fieldPosition="0">
        <references count="2">
          <reference field="3" count="1" selected="0">
            <x v="0"/>
          </reference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0EF97-71E4-4919-AE46-E0B8EFFA6359}" name="PivotTable3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X3:AB70" firstHeaderRow="1" firstDataRow="1" firstDataCol="4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items count="12">
        <item x="6"/>
        <item x="7"/>
        <item x="8"/>
        <item x="9"/>
        <item x="11"/>
        <item x="10"/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Sales PersonID" axis="axisRow" compact="0" outline="0" showAll="0" defaultSubtotal="0">
      <items count="15">
        <item m="1" x="14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2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6"/>
    <field x="15"/>
    <field x="7"/>
  </rowFields>
  <rowItems count="67">
    <i>
      <x/>
      <x v="1"/>
      <x v="1"/>
      <x/>
    </i>
    <i r="2">
      <x v="5"/>
      <x/>
    </i>
    <i r="1">
      <x v="2"/>
      <x v="5"/>
      <x/>
    </i>
    <i r="1">
      <x v="3"/>
      <x v="5"/>
      <x/>
    </i>
    <i r="1">
      <x v="4"/>
      <x v="5"/>
      <x/>
    </i>
    <i r="1">
      <x v="5"/>
      <x v="1"/>
      <x/>
    </i>
    <i r="1">
      <x v="6"/>
      <x v="5"/>
      <x/>
    </i>
    <i r="1">
      <x v="7"/>
      <x v="5"/>
      <x/>
    </i>
    <i r="1">
      <x v="8"/>
      <x v="5"/>
      <x/>
    </i>
    <i r="1">
      <x v="9"/>
      <x v="1"/>
      <x/>
    </i>
    <i r="1">
      <x v="10"/>
      <x v="5"/>
      <x/>
    </i>
    <i r="1">
      <x v="14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 v="1"/>
    </i>
    <i>
      <x v="1"/>
      <x v="2"/>
      <x v="5"/>
      <x/>
    </i>
    <i r="1">
      <x v="3"/>
      <x v="5"/>
      <x/>
    </i>
    <i r="1">
      <x v="4"/>
      <x v="5"/>
      <x/>
    </i>
    <i r="1">
      <x v="5"/>
      <x v="1"/>
      <x/>
    </i>
    <i r="1">
      <x v="6"/>
      <x v="5"/>
      <x/>
    </i>
    <i r="1">
      <x v="7"/>
      <x v="5"/>
      <x/>
    </i>
    <i r="1">
      <x v="8"/>
      <x v="5"/>
      <x/>
    </i>
    <i r="1">
      <x v="9"/>
      <x v="1"/>
      <x/>
    </i>
    <i r="1">
      <x v="10"/>
      <x v="5"/>
      <x/>
    </i>
    <i r="1">
      <x v="14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 v="1"/>
    </i>
    <i>
      <x v="2"/>
      <x v="2"/>
      <x v="5"/>
      <x/>
    </i>
    <i r="1">
      <x v="3"/>
      <x v="5"/>
      <x/>
    </i>
    <i r="1">
      <x v="4"/>
      <x v="5"/>
      <x/>
    </i>
    <i r="1">
      <x v="5"/>
      <x v="1"/>
      <x/>
    </i>
    <i r="1">
      <x v="6"/>
      <x v="5"/>
      <x/>
    </i>
    <i r="1">
      <x v="7"/>
      <x v="5"/>
      <x/>
    </i>
    <i r="1">
      <x v="8"/>
      <x v="5"/>
      <x/>
    </i>
    <i r="1">
      <x v="9"/>
      <x v="4"/>
      <x/>
    </i>
    <i r="1">
      <x v="10"/>
      <x v="5"/>
      <x/>
    </i>
    <i r="1">
      <x v="11"/>
      <x v="1"/>
      <x/>
    </i>
    <i r="1">
      <x v="12"/>
      <x v="3"/>
      <x/>
    </i>
    <i r="1">
      <x v="14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 v="1"/>
    </i>
    <i>
      <x v="3"/>
      <x v="1"/>
      <x v="5"/>
      <x/>
    </i>
    <i r="1">
      <x v="2"/>
      <x v="5"/>
      <x/>
    </i>
    <i r="1">
      <x v="3"/>
      <x v="5"/>
      <x/>
    </i>
    <i r="1">
      <x v="4"/>
      <x v="5"/>
      <x/>
    </i>
    <i r="1">
      <x v="5"/>
      <x v="1"/>
      <x/>
    </i>
    <i r="1">
      <x v="6"/>
      <x v="5"/>
      <x/>
    </i>
    <i r="1">
      <x v="8"/>
      <x v="5"/>
      <x/>
    </i>
    <i r="1">
      <x v="9"/>
      <x v="4"/>
      <x/>
    </i>
    <i r="1">
      <x v="10"/>
      <x v="5"/>
      <x/>
    </i>
    <i r="1">
      <x v="11"/>
      <x v="1"/>
      <x/>
    </i>
    <i r="1">
      <x v="12"/>
      <x v="3"/>
      <x/>
    </i>
    <i r="1">
      <x v="13"/>
      <x v="5"/>
      <x/>
    </i>
    <i r="1">
      <x v="14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 v="1"/>
    </i>
  </rowItems>
  <colItems count="1">
    <i/>
  </colItems>
  <dataFields count="1">
    <dataField name="Sum of TotalDueInEUR" fld="20" baseField="0" baseItem="0" numFmtId="4"/>
  </dataFields>
  <formats count="86">
    <format dxfId="788">
      <pivotArea dataOnly="0" labelOnly="1" grandCol="1" outline="0" fieldPosition="0"/>
    </format>
    <format dxfId="787">
      <pivotArea outline="0" collapsedLevelsAreSubtotals="1" fieldPosition="0"/>
    </format>
    <format dxfId="786">
      <pivotArea type="origin" dataOnly="0" labelOnly="1" outline="0" offset="A1:C1" fieldPosition="0"/>
    </format>
    <format dxfId="785">
      <pivotArea field="7" type="button" dataOnly="0" labelOnly="1" outline="0" axis="axisRow" fieldPosition="3"/>
    </format>
    <format dxfId="784">
      <pivotArea field="15" type="button" dataOnly="0" labelOnly="1" outline="0" axis="axisRow" fieldPosition="2"/>
    </format>
    <format dxfId="783">
      <pivotArea type="topRight" dataOnly="0" labelOnly="1" outline="0" fieldPosition="0"/>
    </format>
    <format dxfId="782">
      <pivotArea type="origin" dataOnly="0" labelOnly="1" outline="0" fieldPosition="0"/>
    </format>
    <format dxfId="781">
      <pivotArea field="7" type="button" dataOnly="0" labelOnly="1" outline="0" axis="axisRow" fieldPosition="3"/>
    </format>
    <format dxfId="780">
      <pivotArea field="15" type="button" dataOnly="0" labelOnly="1" outline="0" axis="axisRow" fieldPosition="2"/>
    </format>
    <format dxfId="779">
      <pivotArea type="topRight" dataOnly="0" labelOnly="1" outline="0" fieldPosition="0"/>
    </format>
    <format dxfId="778">
      <pivotArea field="3" type="button" dataOnly="0" labelOnly="1" outline="0" axis="axisRow" fieldPosition="0"/>
    </format>
    <format dxfId="777">
      <pivotArea field="2" type="button" dataOnly="0" labelOnly="1" outline="0"/>
    </format>
    <format dxfId="776">
      <pivotArea field="6" type="button" dataOnly="0" labelOnly="1" outline="0" axis="axisRow" fieldPosition="1"/>
    </format>
    <format dxfId="496">
      <pivotArea field="7" type="button" dataOnly="0" labelOnly="1" outline="0" axis="axisRow" fieldPosition="3"/>
    </format>
    <format dxfId="495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94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93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2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92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3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91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4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90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5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89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6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88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7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87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8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86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9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85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0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84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0"/>
          </reference>
        </references>
      </pivotArea>
    </format>
    <format dxfId="483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482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2"/>
          </reference>
        </references>
      </pivotArea>
    </format>
    <format dxfId="481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3"/>
          </reference>
        </references>
      </pivotArea>
    </format>
    <format dxfId="480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4"/>
          </reference>
        </references>
      </pivotArea>
    </format>
    <format dxfId="479">
      <pivotArea dataOnly="0" labelOnly="1" outline="0" fieldPosition="0">
        <references count="4">
          <reference field="3" count="1" selected="0">
            <x v="0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478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2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77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3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76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4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75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5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74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6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73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7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72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8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71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9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70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0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69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0"/>
          </reference>
        </references>
      </pivotArea>
    </format>
    <format dxfId="468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467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2"/>
          </reference>
        </references>
      </pivotArea>
    </format>
    <format dxfId="466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3"/>
          </reference>
        </references>
      </pivotArea>
    </format>
    <format dxfId="465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4"/>
          </reference>
        </references>
      </pivotArea>
    </format>
    <format dxfId="464">
      <pivotArea dataOnly="0" labelOnly="1" outline="0" fieldPosition="0">
        <references count="4">
          <reference field="3" count="1" selected="0">
            <x v="1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46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6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3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6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4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6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5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5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5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7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5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8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56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9"/>
          </reference>
          <reference field="7" count="1">
            <x v="0"/>
          </reference>
          <reference field="15" count="1" selected="0">
            <x v="4"/>
          </reference>
        </references>
      </pivotArea>
    </format>
    <format dxfId="455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0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54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1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53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2"/>
          </reference>
          <reference field="7" count="1">
            <x v="0"/>
          </reference>
          <reference field="15" count="1" selected="0">
            <x v="3"/>
          </reference>
        </references>
      </pivotArea>
    </format>
    <format dxfId="452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0"/>
          </reference>
        </references>
      </pivotArea>
    </format>
    <format dxfId="451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450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2"/>
          </reference>
        </references>
      </pivotArea>
    </format>
    <format dxfId="449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3"/>
          </reference>
        </references>
      </pivotArea>
    </format>
    <format dxfId="448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4"/>
          </reference>
        </references>
      </pivotArea>
    </format>
    <format dxfId="447">
      <pivotArea dataOnly="0" labelOnly="1" outline="0" fieldPosition="0">
        <references count="4">
          <reference field="3" count="1" selected="0">
            <x v="2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446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45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2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44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3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43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4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42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5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41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6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40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8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39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9"/>
          </reference>
          <reference field="7" count="1">
            <x v="0"/>
          </reference>
          <reference field="15" count="1" selected="0">
            <x v="4"/>
          </reference>
        </references>
      </pivotArea>
    </format>
    <format dxfId="438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0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37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1"/>
          </reference>
          <reference field="7" count="1">
            <x v="0"/>
          </reference>
          <reference field="15" count="1" selected="0">
            <x v="1"/>
          </reference>
        </references>
      </pivotArea>
    </format>
    <format dxfId="436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2"/>
          </reference>
          <reference field="7" count="1">
            <x v="0"/>
          </reference>
          <reference field="15" count="1" selected="0">
            <x v="3"/>
          </reference>
        </references>
      </pivotArea>
    </format>
    <format dxfId="435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3"/>
          </reference>
          <reference field="7" count="1">
            <x v="0"/>
          </reference>
          <reference field="15" count="1" selected="0">
            <x v="5"/>
          </reference>
        </references>
      </pivotArea>
    </format>
    <format dxfId="434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0"/>
          </reference>
        </references>
      </pivotArea>
    </format>
    <format dxfId="433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1"/>
          </reference>
        </references>
      </pivotArea>
    </format>
    <format dxfId="432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2"/>
          </reference>
        </references>
      </pivotArea>
    </format>
    <format dxfId="431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3"/>
          </reference>
        </references>
      </pivotArea>
    </format>
    <format dxfId="430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4"/>
          </reference>
        </references>
      </pivotArea>
    </format>
    <format dxfId="429">
      <pivotArea dataOnly="0" labelOnly="1" outline="0" fieldPosition="0">
        <references count="4">
          <reference field="3" count="1" selected="0">
            <x v="3"/>
          </reference>
          <reference field="6" count="1" selected="0">
            <x v="14"/>
          </reference>
          <reference field="7" count="1">
            <x v="1"/>
          </reference>
          <reference field="15" count="1" selected="0">
            <x v="5"/>
          </reference>
        </references>
      </pivotArea>
    </format>
    <format dxfId="368">
      <pivotArea field="6" type="button" dataOnly="0" labelOnly="1" outline="0" axis="axisRow" fieldPosition="1"/>
    </format>
    <format dxfId="366">
      <pivotArea dataOnly="0" labelOnly="1" outline="0" fieldPosition="0">
        <references count="2">
          <reference field="3" count="1" selected="0">
            <x v="0"/>
          </reference>
          <reference field="6" count="11">
            <x v="1"/>
            <x v="2"/>
            <x v="3"/>
            <x v="4"/>
            <x v="5"/>
            <x v="6"/>
            <x v="7"/>
            <x v="8"/>
            <x v="9"/>
            <x v="10"/>
            <x v="14"/>
          </reference>
        </references>
      </pivotArea>
    </format>
    <format dxfId="364">
      <pivotArea dataOnly="0" labelOnly="1" outline="0" fieldPosition="0">
        <references count="2">
          <reference field="3" count="1" selected="0">
            <x v="1"/>
          </reference>
          <reference field="6" count="10">
            <x v="2"/>
            <x v="3"/>
            <x v="4"/>
            <x v="5"/>
            <x v="6"/>
            <x v="7"/>
            <x v="8"/>
            <x v="9"/>
            <x v="10"/>
            <x v="14"/>
          </reference>
        </references>
      </pivotArea>
    </format>
    <format dxfId="362">
      <pivotArea dataOnly="0" labelOnly="1" outline="0" fieldPosition="0">
        <references count="2">
          <reference field="3" count="1" selected="0">
            <x v="2"/>
          </reference>
          <reference field="6" count="12"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</reference>
        </references>
      </pivotArea>
    </format>
    <format dxfId="360">
      <pivotArea dataOnly="0" labelOnly="1" outline="0" fieldPosition="0">
        <references count="2">
          <reference field="3" count="1" selected="0">
            <x v="3"/>
          </reference>
          <reference field="6" count="13">
            <x v="1"/>
            <x v="2"/>
            <x v="3"/>
            <x v="4"/>
            <x v="5"/>
            <x v="6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6EDF2C-6AF0-4DEE-B0DA-FF487CA20362}" name="Table1" displayName="Table1" ref="A2:G800" totalsRowShown="0" headerRowDxfId="796" headerRowBorderDxfId="795">
  <autoFilter ref="A2:G800" xr:uid="{0D6EDF2C-6AF0-4DEE-B0DA-FF487CA20362}"/>
  <tableColumns count="7">
    <tableColumn id="1" xr3:uid="{06B07FB9-AD9A-442E-98F6-A2C75663F816}" name="By Month" dataDxfId="794">
      <calculatedColumnFormula>INDEX(MergedData!C:C, ROW()-1)</calculatedColumnFormula>
    </tableColumn>
    <tableColumn id="2" xr3:uid="{4FB2B86D-CEC9-4A2B-9957-E7F82A9ED58B}" name="By Quarter" dataDxfId="793">
      <calculatedColumnFormula>INDEX(MergedData!D:D, ROW()-1)</calculatedColumnFormula>
    </tableColumn>
    <tableColumn id="3" xr3:uid="{59815AB9-1E00-4F41-8208-22ECF9D409EB}" name="SalesPersonID">
      <calculatedColumnFormula>INDEX(MergedData!G:G, ROW()-1)</calculatedColumnFormula>
    </tableColumn>
    <tableColumn id="4" xr3:uid="{B29B1DD3-F4C2-4B61-8C24-B5D55732946C}" name="Online/Offline" dataDxfId="792">
      <calculatedColumnFormula>INDEX(MergedData!H:H, ROW()-1)</calculatedColumnFormula>
    </tableColumn>
    <tableColumn id="5" xr3:uid="{9CD4B97E-8722-4C2C-B200-27BB44CAEFDD}" name="TotalDue, USD" dataDxfId="791">
      <calculatedColumnFormula>INDEX(MergedData!J:J, ROW()-1)</calculatedColumnFormula>
    </tableColumn>
    <tableColumn id="6" xr3:uid="{CD0E483B-C255-4B7B-9622-2C44900C931E}" name="SalesTerritoryCountryRegionCode" dataDxfId="790">
      <calculatedColumnFormula>INDEX(MergedData!P:P, ROW()-1)</calculatedColumnFormula>
    </tableColumn>
    <tableColumn id="7" xr3:uid="{BC01A80A-6B00-41DB-B4F8-38AB60027D9C}" name="TotalDueInEUR" dataDxfId="789">
      <calculatedColumnFormula>INDEX(MergedData!U:U, ROW()-1)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61D97F-4D10-44FF-A4C5-4F54FB916BC6}" name="Table2" displayName="Table2" ref="A1:V800" totalsRowShown="0" headerRowDxfId="756" dataDxfId="755">
  <autoFilter ref="A1:V800" xr:uid="{E861D97F-4D10-44FF-A4C5-4F54FB916BC6}"/>
  <tableColumns count="22">
    <tableColumn id="1" xr3:uid="{23373D40-1C23-4963-9101-8815CACC0345}" name="SalesOrderID" dataDxfId="754"/>
    <tableColumn id="2" xr3:uid="{364B0D0C-8ECB-420F-BC1A-C3E6DC929D4D}" name="OrderDate" dataDxfId="753"/>
    <tableColumn id="3" xr3:uid="{4EB1F671-E77F-430A-A6D6-7FAC3BCC9937}" name="By Month" dataDxfId="752"/>
    <tableColumn id="4" xr3:uid="{0C57D21D-28D8-4433-9E34-13678129F2E9}" name="By Quarter" dataDxfId="751"/>
    <tableColumn id="5" xr3:uid="{86C5B1CD-5AE2-4DAF-9A46-3486197EFFEA}" name="CustomerID" dataDxfId="750"/>
    <tableColumn id="6" xr3:uid="{E459F743-235D-4F67-A8A9-790714EA8DEB}" name="all" dataDxfId="749"/>
    <tableColumn id="7" xr3:uid="{92289A5C-CB7D-40DE-9370-6881E5C2A702}" name="SalesPersonID" dataDxfId="748"/>
    <tableColumn id="8" xr3:uid="{2A4C4620-36EA-44CF-AB85-8576EDD5EA8B}" name="Online/Offline" dataDxfId="747"/>
    <tableColumn id="9" xr3:uid="{916A8205-F283-42AF-8300-8FB63A359F4C}" name="TerritoryID" dataDxfId="746"/>
    <tableColumn id="10" xr3:uid="{98C73096-5EC2-4080-B683-BD9C956AB49D}" name="TotalDue, USD" dataDxfId="745"/>
    <tableColumn id="11" xr3:uid="{00C0DEAC-EF14-4CD0-91BF-DFA3844D462E}" name="CustomerTerritoryID" dataDxfId="744"/>
    <tableColumn id="12" xr3:uid="{F33F3F07-AD21-4ED1-99A9-0E8B61F41D64}" name="CustomerType" dataDxfId="743"/>
    <tableColumn id="13" xr3:uid="{B182A7AB-BD49-4C34-BA0A-016CFCEB4B6F}" name="SalesPersonTerritoryID" dataDxfId="742"/>
    <tableColumn id="14" xr3:uid="{8B8CE874-5DF9-4D8B-AA5C-D40C9FAC1D2A}" name="SalesPersonQuota" dataDxfId="741"/>
    <tableColumn id="15" xr3:uid="{AFE1A5D4-1E24-4F36-872E-E7C2A8E8D8B3}" name="SalesTerritoryName" dataDxfId="740"/>
    <tableColumn id="16" xr3:uid="{82942145-2017-41AF-BDA4-17DABF8B562A}" name="SalesTerritoryCountryRegionCode" dataDxfId="739"/>
    <tableColumn id="17" xr3:uid="{6C914CE5-DE60-4534-8D22-BFFA2F8EEB5F}" name="SalesTerritoryGroup" dataDxfId="738"/>
    <tableColumn id="18" xr3:uid="{2194CD31-ADCF-4581-8DC5-DAF46C0034BA}" name="SaleInAssignedRegion" dataDxfId="737"/>
    <tableColumn id="19" xr3:uid="{6BD5CC7B-9E80-47FE-8457-024430F165BD}" name="CurrencyCode" dataDxfId="736"/>
    <tableColumn id="20" xr3:uid="{9A42D8CF-EE16-4E36-91FA-4C2D01B7763A}" name="EurToLocalConversionRate" dataDxfId="735"/>
    <tableColumn id="21" xr3:uid="{F3BBBF85-86EF-4306-9A15-D15DE7CD740F}" name="TotalDueInEUR" dataDxfId="734"/>
    <tableColumn id="22" xr3:uid="{660736FD-1ABA-4103-8CBE-489ACEEE1B4A}" name="usd" dataDxfId="733">
      <calculatedColumnFormula>T2*U2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A1:AS935"/>
  <sheetViews>
    <sheetView zoomScale="70" zoomScaleNormal="70" workbookViewId="0">
      <selection activeCell="AC3" sqref="AC3"/>
    </sheetView>
    <sheetView workbookViewId="1"/>
  </sheetViews>
  <sheetFormatPr defaultColWidth="12.6328125" defaultRowHeight="15.75" customHeight="1" outlineLevelCol="1"/>
  <cols>
    <col min="1" max="1" width="15.08984375" customWidth="1"/>
    <col min="2" max="2" width="5.453125" customWidth="1"/>
    <col min="3" max="3" width="5.26953125" customWidth="1"/>
    <col min="4" max="4" width="5.08984375" customWidth="1"/>
    <col min="5" max="5" width="4.453125" customWidth="1"/>
    <col min="6" max="6" width="4.36328125" customWidth="1"/>
    <col min="7" max="7" width="4.6328125" customWidth="1"/>
    <col min="8" max="8" width="5.6328125" customWidth="1"/>
    <col min="9" max="9" width="4.90625" customWidth="1"/>
    <col min="10" max="10" width="4.6328125" customWidth="1"/>
    <col min="11" max="11" width="3.26953125" customWidth="1"/>
    <col min="12" max="12" width="5.6328125" customWidth="1"/>
    <col min="13" max="19" width="4.90625" customWidth="1"/>
    <col min="20" max="20" width="6.453125" customWidth="1"/>
    <col min="21" max="21" width="4.90625" customWidth="1"/>
    <col min="22" max="22" width="5" customWidth="1"/>
    <col min="23" max="23" width="5.08984375" customWidth="1"/>
    <col min="24" max="25" width="4.90625" customWidth="1"/>
    <col min="27" max="40" width="12.6328125" customWidth="1" outlineLevel="1"/>
  </cols>
  <sheetData>
    <row r="1" spans="1:45" ht="31" customHeight="1">
      <c r="A1" s="1"/>
      <c r="B1" s="1"/>
      <c r="C1" s="2" t="s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" t="s">
        <v>1</v>
      </c>
      <c r="AB1" s="4" t="s">
        <v>2</v>
      </c>
      <c r="AC1" s="4" t="s">
        <v>3</v>
      </c>
      <c r="AD1" s="4" t="s">
        <v>4</v>
      </c>
      <c r="AE1" s="5" t="s">
        <v>5</v>
      </c>
      <c r="AF1" s="6" t="s">
        <v>6</v>
      </c>
      <c r="AG1" s="7" t="s">
        <v>7</v>
      </c>
      <c r="AH1" s="8" t="s">
        <v>8</v>
      </c>
      <c r="AI1" s="1" t="s">
        <v>9</v>
      </c>
      <c r="AJ1" s="1"/>
      <c r="AK1" s="7" t="s">
        <v>10</v>
      </c>
      <c r="AL1" s="9" t="s">
        <v>11</v>
      </c>
      <c r="AM1" s="1"/>
      <c r="AN1" s="1"/>
      <c r="AO1" s="1"/>
      <c r="AP1" s="1"/>
      <c r="AQ1" s="1"/>
      <c r="AR1" s="1"/>
      <c r="AS1" s="1"/>
    </row>
    <row r="2" spans="1:45" ht="1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0" t="s">
        <v>12</v>
      </c>
      <c r="AB2" s="11">
        <f>SUM(AB3:AB16)</f>
        <v>6843322.2036999995</v>
      </c>
      <c r="AC2" s="1"/>
      <c r="AD2" s="1"/>
      <c r="AE2" s="12" t="s">
        <v>12</v>
      </c>
      <c r="AF2" s="13">
        <f>SUM(AF3:AF6)</f>
        <v>9280174.563999977</v>
      </c>
      <c r="AG2" s="14">
        <f>SUM(AG3:AG6)</f>
        <v>7748623.6023000004</v>
      </c>
      <c r="AH2" s="15">
        <f>SUM(AH3:AH6)</f>
        <v>1531550.9616999982</v>
      </c>
      <c r="AI2" s="1" t="s">
        <v>12</v>
      </c>
      <c r="AJ2" s="16">
        <f>SUM(AJ3:AJ14)</f>
        <v>9280174.564000003</v>
      </c>
      <c r="AK2" s="17" t="s">
        <v>12</v>
      </c>
      <c r="AL2" s="18" t="s">
        <v>12</v>
      </c>
      <c r="AM2" s="1"/>
      <c r="AN2" s="1"/>
      <c r="AO2" s="1"/>
      <c r="AP2" s="1"/>
      <c r="AQ2" s="1"/>
      <c r="AR2" s="1"/>
      <c r="AS2" s="1"/>
    </row>
    <row r="3" spans="1:45" ht="15.75" customHeight="1">
      <c r="A3" s="1"/>
      <c r="B3" s="1"/>
      <c r="C3" s="1" t="s">
        <v>13</v>
      </c>
      <c r="D3" s="1"/>
      <c r="E3" s="1"/>
      <c r="F3" s="1"/>
      <c r="G3" s="1"/>
      <c r="H3" s="1"/>
      <c r="I3" s="1"/>
      <c r="J3" s="1" t="s">
        <v>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0">
        <v>268</v>
      </c>
      <c r="AB3" s="19">
        <f>SUMIFS(MergedData!$J$2:$J20, MergedData!$G$2:$G20,AA15)</f>
        <v>176671.6459</v>
      </c>
      <c r="AC3" s="20">
        <f>SalesPerson!C2</f>
        <v>0</v>
      </c>
      <c r="AD3" s="1"/>
      <c r="AE3" s="12" t="s">
        <v>14</v>
      </c>
      <c r="AF3" s="16">
        <f>SUMIFS(MergedData!J2:J935, MergedData!B2:B935, "&gt;=" &amp; DATE(2023, 1, 1), MergedData!B2:B935, "&lt;=" &amp; DATE(2023, 3, 31))</f>
        <v>1762783.7781999928</v>
      </c>
      <c r="AG3" s="21">
        <v>1313085.7542000001</v>
      </c>
      <c r="AH3" s="22">
        <v>449698.0239999991</v>
      </c>
      <c r="AI3" s="23">
        <v>44927</v>
      </c>
      <c r="AJ3" s="16">
        <f>SUMIFS(MergedData!$J$2:$J935, MergedData!$B$2:$B935, "&gt;=" &amp; DATE(2023, 1, 1), MergedData!$B$2:$B935, "&lt;=" &amp; DATE(2023, 1, 31))</f>
        <v>295692.48039999988</v>
      </c>
      <c r="AK3" s="17" t="str">
        <f ca="1">IFERROR(__xludf.DUMMYFUNCTION("UNIQUE(MergedData!$H2:$H935)"),"Offline")</f>
        <v>Offline</v>
      </c>
      <c r="AL3" s="18" t="str">
        <f ca="1">IFERROR(__xludf.DUMMYFUNCTION("UNIQUE(MergedData!$P2:$P935)"),"US")</f>
        <v>US</v>
      </c>
      <c r="AM3" s="1"/>
      <c r="AN3" s="1"/>
      <c r="AO3" s="1"/>
      <c r="AP3" s="1"/>
      <c r="AQ3" s="1"/>
      <c r="AR3" s="1"/>
      <c r="AS3" s="1"/>
    </row>
    <row r="4" spans="1:45" ht="13">
      <c r="A4" s="1"/>
      <c r="B4" s="1"/>
      <c r="C4" s="98">
        <f>AF2</f>
        <v>9280174.563999977</v>
      </c>
      <c r="D4" s="95"/>
      <c r="E4" s="95"/>
      <c r="F4" s="99" t="e">
        <f>C9/C4</f>
        <v>#REF!</v>
      </c>
      <c r="G4" s="95"/>
      <c r="H4" s="95"/>
      <c r="I4" s="1"/>
      <c r="J4" s="98" t="str">
        <f ca="1">IFERROR(
  IF(
    ISNUMBER(MATCH($A$20, $AE$2:$AE$6, 0)),
    _xludf.SWITCH(
      MATCH($A$20, $AE$2:$AE$6, 0),
      1, AG2,
      2, AG3,
      3, AG4,
      4, AG5, 5, AG6
    ),
    "N/A"
  ),
  ""
)</f>
        <v/>
      </c>
      <c r="K4" s="95"/>
      <c r="L4" s="95"/>
      <c r="M4" s="96" t="str">
        <f ca="1">IFERROR(
  IF(
    ISNUMBER(MATCH($A$20, $AE$3:$AE$6, 0)),
    _xludf.SWITCH(
      MATCH($A$20, $AE$3:$AE$6, 0),
      1, "N/A",
      2, AG3,
      3, AG4,
      4, AG5
    ),
    "N/A"
  ),
  ""
)</f>
        <v/>
      </c>
      <c r="N4" s="95"/>
      <c r="O4" s="24"/>
      <c r="P4" s="1"/>
      <c r="Q4" s="1"/>
      <c r="R4" s="1"/>
      <c r="T4" s="1"/>
      <c r="U4" s="1"/>
      <c r="V4" s="1"/>
      <c r="W4" s="1"/>
      <c r="X4" s="1"/>
      <c r="Y4" s="1"/>
      <c r="Z4" s="1"/>
      <c r="AA4" s="10">
        <v>275</v>
      </c>
      <c r="AB4" s="19">
        <f>SUMIFS(MergedData!$J$2:$J100, MergedData!$G$2:$G100,AA16)</f>
        <v>0</v>
      </c>
      <c r="AC4" s="19">
        <f>MergedData!N3</f>
        <v>300000</v>
      </c>
      <c r="AD4" s="1" t="b">
        <f t="shared" ref="AD4:AD15" si="0">IF(AB4&gt;AC4,TRUE)</f>
        <v>0</v>
      </c>
      <c r="AE4" s="12" t="s">
        <v>15</v>
      </c>
      <c r="AF4" s="16">
        <f>SUMIFS(MergedData!$J$2:$J935, MergedData!$B2:$B935, "&gt;=" &amp; DATE(2023, 4, 1), MergedData!$B2:$B935, "&lt;=" &amp; DATE(2023, 6, 30))</f>
        <v>1877967.4060999928</v>
      </c>
      <c r="AG4" s="21">
        <v>1449731.3130999999</v>
      </c>
      <c r="AH4" s="22">
        <v>428236.09299999918</v>
      </c>
      <c r="AI4" s="23">
        <v>44958</v>
      </c>
      <c r="AJ4" s="16">
        <f>SUMIFS(MergedData!$J$2:$J935, MergedData!$B$2:$B935, "&gt;=" &amp; DATE(2023, 2, 1), MergedData!$B$2:$B935, "&lt;=" &amp; DATE(2023, 2, 28))</f>
        <v>750476.96190000081</v>
      </c>
      <c r="AK4" s="25" t="str">
        <f ca="1">IFERROR(__xludf.DUMMYFUNCTION("""COMPUTED_VALUE"""),"Online")</f>
        <v>Online</v>
      </c>
      <c r="AL4" s="18" t="str">
        <f ca="1">IFERROR(__xludf.DUMMYFUNCTION("""COMPUTED_VALUE"""),"CA")</f>
        <v>CA</v>
      </c>
      <c r="AM4" s="1"/>
      <c r="AN4" s="1"/>
      <c r="AO4" s="1"/>
      <c r="AP4" s="1"/>
      <c r="AQ4" s="1"/>
      <c r="AR4" s="1"/>
      <c r="AS4" s="1"/>
    </row>
    <row r="5" spans="1:45" ht="13">
      <c r="A5" s="1"/>
      <c r="B5" s="1"/>
      <c r="C5" s="95"/>
      <c r="D5" s="95"/>
      <c r="E5" s="95"/>
      <c r="F5" s="24" t="s">
        <v>16</v>
      </c>
      <c r="G5" s="1"/>
      <c r="H5" s="1"/>
      <c r="I5" s="1"/>
      <c r="J5" s="95"/>
      <c r="K5" s="95"/>
      <c r="L5" s="95"/>
      <c r="M5" s="97" t="str">
        <f ca="1">IFERROR(
  IF(
    ISNUMBER(MATCH($A$20, $AE$3:$AE$6, 0)),
    _xludf.SWITCH(
      MATCH($A$20, $AE$3:$AE$6, 0),
      1, "N/A",
      2, ($AG$4-$AG$3)/$AG$3,
      3, ($AG$5-$AG$4)/$AG$4,
      4, ($AG$6-$AG$5)/$AG$5
    ),
    "N/A"
  ),
  ""
)</f>
        <v/>
      </c>
      <c r="N5" s="95"/>
      <c r="O5" s="26" t="s">
        <v>17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0">
        <v>276</v>
      </c>
      <c r="AB5" s="19">
        <f>SUMIFS(MergedData!$J$2:$J204, MergedData!$G$2:$G204,AA5)</f>
        <v>804417.35369999998</v>
      </c>
      <c r="AC5" s="19">
        <f>MergedData!N59</f>
        <v>250000</v>
      </c>
      <c r="AD5" s="1" t="b">
        <f t="shared" si="0"/>
        <v>1</v>
      </c>
      <c r="AE5" s="12" t="s">
        <v>18</v>
      </c>
      <c r="AF5" s="16">
        <f>SUMIFS(MergedData!$J$2:$J935, MergedData!$B$2:$B935, "&gt;=" &amp; DATE(2023, 7, 1), MergedData!$B$2:$B935, "&lt;=" &amp; DATE(2023, 9, 30))</f>
        <v>2947673.4298999975</v>
      </c>
      <c r="AG5" s="21">
        <v>2568050.8798000002</v>
      </c>
      <c r="AH5" s="22">
        <v>379622.55010000023</v>
      </c>
      <c r="AI5" s="23">
        <v>44986</v>
      </c>
      <c r="AJ5" s="16">
        <f>SUMIFS(MergedData!$J$2:$J935, MergedData!$B$2:$B935, "&gt;=" &amp; DATE(2023, 3, 1), MergedData!$B$2:$B935, "&lt;=" &amp; DATE(2023, 3, 31))</f>
        <v>716614.33590000065</v>
      </c>
      <c r="AK5" s="27" t="s">
        <v>19</v>
      </c>
      <c r="AL5" s="18" t="str">
        <f ca="1">IFERROR(__xludf.DUMMYFUNCTION("""COMPUTED_VALUE"""),"AU")</f>
        <v>AU</v>
      </c>
      <c r="AM5" s="1"/>
      <c r="AN5" s="1"/>
      <c r="AO5" s="1"/>
      <c r="AP5" s="1"/>
      <c r="AQ5" s="1"/>
      <c r="AR5" s="1"/>
      <c r="AS5" s="1"/>
    </row>
    <row r="6" spans="1:45" ht="15.75" customHeight="1">
      <c r="A6" s="1"/>
      <c r="B6" s="1"/>
      <c r="C6" s="1"/>
      <c r="D6" s="28" t="s">
        <v>20</v>
      </c>
      <c r="E6" s="1"/>
      <c r="F6" s="1" t="str">
        <f>D11</f>
        <v>2023 Q1</v>
      </c>
      <c r="G6" s="1"/>
      <c r="H6" s="1"/>
      <c r="I6" s="1"/>
      <c r="J6" s="1"/>
      <c r="K6" s="1" t="str">
        <f>A20</f>
        <v>2023 Q1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0">
        <v>277</v>
      </c>
      <c r="AB6" s="19">
        <f>SUMIFS(MergedData!$J$2:$J935, MergedData!$G$2:$G935,AA6)</f>
        <v>1448322.0435000001</v>
      </c>
      <c r="AC6" s="19">
        <f>MergedData!N111</f>
        <v>250000</v>
      </c>
      <c r="AD6" s="1" t="b">
        <f t="shared" si="0"/>
        <v>1</v>
      </c>
      <c r="AE6" s="29" t="s">
        <v>21</v>
      </c>
      <c r="AF6" s="30">
        <f>SUMIFS(MergedData!$J$2:$J935, MergedData!$B$2:$B935, "&gt;=" &amp; DATE(2023, 10, 1), MergedData!$B$2:$B935, "&lt;=" &amp; DATE(2023, 12, 31))</f>
        <v>2691749.9497999945</v>
      </c>
      <c r="AG6" s="31">
        <v>2417755.6551999999</v>
      </c>
      <c r="AH6" s="32">
        <v>273994.29459999991</v>
      </c>
      <c r="AI6" s="23">
        <v>45017</v>
      </c>
      <c r="AJ6" s="16">
        <f>SUMIFS(MergedData!$J$2:$J935, MergedData!$B$2:$B935, "&gt;=" &amp; DATE(2023, 4, 1), MergedData!$B$2:$B935, "&lt;=" &amp; DATE(2023, 4, 30))</f>
        <v>398666.98069999932</v>
      </c>
      <c r="AK6" s="1" t="s">
        <v>22</v>
      </c>
      <c r="AL6" s="18" t="str">
        <f ca="1">IFERROR(__xludf.DUMMYFUNCTION("""COMPUTED_VALUE"""),"GB")</f>
        <v>GB</v>
      </c>
      <c r="AM6" s="1"/>
      <c r="AN6" s="1"/>
      <c r="AO6" s="1"/>
      <c r="AP6" s="1"/>
      <c r="AQ6" s="1"/>
      <c r="AR6" s="1"/>
      <c r="AS6" s="1"/>
    </row>
    <row r="7" spans="1:45" ht="1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0">
        <v>278</v>
      </c>
      <c r="AB7" s="19">
        <f>SUMIFS(MergedData!$J$2:$J935, MergedData!$G$2:$G935,AA7)</f>
        <v>505925.51439999999</v>
      </c>
      <c r="AC7" s="19">
        <f>MergedData!N10</f>
        <v>250000</v>
      </c>
      <c r="AD7" s="33" t="b">
        <f t="shared" si="0"/>
        <v>1</v>
      </c>
      <c r="AE7" s="34" t="s">
        <v>23</v>
      </c>
      <c r="AF7" s="35" t="str">
        <f>AE1</f>
        <v>By Quarter</v>
      </c>
      <c r="AG7" s="27" t="s">
        <v>19</v>
      </c>
      <c r="AH7" s="23"/>
      <c r="AI7" s="23">
        <v>45047</v>
      </c>
      <c r="AJ7" s="16">
        <f>SUMIFS(MergedData!$J$2:$J935, MergedData!$B$2:$B935, "&gt;=" &amp; DATE(2023, 5, 1), MergedData!$B$2:$B935, "&lt;=" &amp; DATE(2023, 5, 31))</f>
        <v>975584.17690000089</v>
      </c>
      <c r="AK7" s="1"/>
      <c r="AL7" s="18" t="str">
        <f ca="1">IFERROR(__xludf.DUMMYFUNCTION("""COMPUTED_VALUE"""),"FR")</f>
        <v>FR</v>
      </c>
      <c r="AM7" s="1"/>
      <c r="AN7" s="1"/>
      <c r="AO7" s="1"/>
      <c r="AP7" s="1"/>
      <c r="AQ7" s="1"/>
      <c r="AR7" s="1"/>
      <c r="AS7" s="1"/>
    </row>
    <row r="8" spans="1:45" ht="15.75" customHeight="1">
      <c r="A8" s="1"/>
      <c r="B8" s="1"/>
      <c r="C8" s="1" t="s">
        <v>2</v>
      </c>
      <c r="D8" s="1"/>
      <c r="E8" s="1"/>
      <c r="F8" s="1"/>
      <c r="G8" s="1"/>
      <c r="H8" s="1"/>
      <c r="I8" s="1"/>
      <c r="J8" s="1" t="s">
        <v>8</v>
      </c>
      <c r="K8" s="1"/>
      <c r="L8" s="1"/>
      <c r="M8" s="24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0">
        <v>279</v>
      </c>
      <c r="AB8" s="19">
        <f>SUMIFS(MergedData!$J$2:$J935, MergedData!$G$2:$G935,AA8)</f>
        <v>971791.19429999986</v>
      </c>
      <c r="AC8" s="19">
        <f>MergedData!N8</f>
        <v>250000</v>
      </c>
      <c r="AD8" s="33" t="b">
        <f t="shared" si="0"/>
        <v>1</v>
      </c>
      <c r="AE8" s="1"/>
      <c r="AF8" s="1"/>
      <c r="AG8" s="23"/>
      <c r="AH8" s="23"/>
      <c r="AI8" s="23">
        <v>45078</v>
      </c>
      <c r="AJ8" s="16">
        <f>SUMIFS(MergedData!$J$2:$J935, MergedData!$B$2:$B935, "&gt;=" &amp; DATE(2023, 6, 1), MergedData!$B$2:$B935, "&lt;=" &amp; DATE(2023, 6, 30))</f>
        <v>503716.24849999906</v>
      </c>
      <c r="AK8" s="1"/>
      <c r="AL8" s="36" t="str">
        <f ca="1">IFERROR(__xludf.DUMMYFUNCTION("""COMPUTED_VALUE"""),"DE")</f>
        <v>DE</v>
      </c>
      <c r="AM8" s="1"/>
      <c r="AN8" s="1"/>
      <c r="AO8" s="1"/>
      <c r="AP8" s="1"/>
      <c r="AQ8" s="1"/>
      <c r="AR8" s="1"/>
      <c r="AS8" s="1"/>
    </row>
    <row r="9" spans="1:45" ht="13">
      <c r="A9" s="1"/>
      <c r="B9" s="1"/>
      <c r="C9" s="94" t="e">
        <f>#REF!</f>
        <v>#REF!</v>
      </c>
      <c r="D9" s="95"/>
      <c r="E9" s="95"/>
      <c r="F9" s="96" t="str">
        <f ca="1">IFERROR(
  IF(
    ISNUMBER(MATCH($A$20, $AE$3:$AE$6, 0)),
    _xludf.SWITCH(
      MATCH($A$20, $AE$3:$AE$6, 0),
      1, "N/A",
      2, AF3,
      3, AF4,
      4, AF5
    ),
    "N/A"
  ),
  ""
)</f>
        <v/>
      </c>
      <c r="G9" s="95"/>
      <c r="H9" s="1"/>
      <c r="I9" s="1"/>
      <c r="J9" s="94" t="str">
        <f ca="1">IFERROR(
  IF(
    ISNUMBER(MATCH($A$20, $AE$2:$AE$6, 0)),
    _xludf.SWITCH(
      MATCH($A$20, $AE$2:$AE$6, 0),
      1, AH2,
      2, AH3,
      3, AH4,
      4, AH5, 5, AH6
    ),
    "N/A"
  ),
  ""
)</f>
        <v/>
      </c>
      <c r="K9" s="95"/>
      <c r="L9" s="95"/>
      <c r="M9" s="96" t="str">
        <f ca="1">IFERROR(
  IF(
    ISNUMBER(MATCH($A$20, $AE$3:$AE$6, 0)),
    _xludf.SWITCH(
      MATCH($A$20, $AE$3:$AE$6, 0),
      1, AH2,
      2, AH3,
      3, AH4,
      4, AH5
    ),
    "N/A"
  ),
  ""
)</f>
        <v/>
      </c>
      <c r="N9" s="95"/>
      <c r="O9" s="24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0">
        <v>280</v>
      </c>
      <c r="AB9" s="19">
        <f>SUMIFS(MergedData!$J$2:$J935, MergedData!$G$2:$G935,AA9)</f>
        <v>109150.50019999999</v>
      </c>
      <c r="AC9" s="19">
        <f>MergedData!N57</f>
        <v>250000</v>
      </c>
      <c r="AD9" s="33" t="b">
        <f t="shared" si="0"/>
        <v>0</v>
      </c>
      <c r="AE9" s="1"/>
      <c r="AF9" s="1"/>
      <c r="AG9" s="23"/>
      <c r="AH9" s="23"/>
      <c r="AI9" s="23">
        <v>45108</v>
      </c>
      <c r="AJ9" s="16">
        <f>SUMIFS(MergedData!$J$2:$J935, MergedData!$B$2:$B935, "&gt;=" &amp; DATE(2023, 7, 1), MergedData!$B$2:$B935, "&lt;=" &amp; DATE(2023, 7, 31))</f>
        <v>880697.22349999961</v>
      </c>
      <c r="AK9" s="1"/>
      <c r="AL9" s="37" t="s">
        <v>24</v>
      </c>
      <c r="AM9" s="1"/>
      <c r="AN9" s="1"/>
      <c r="AO9" s="1"/>
      <c r="AP9" s="1"/>
      <c r="AQ9" s="1"/>
      <c r="AR9" s="1"/>
      <c r="AS9" s="1"/>
    </row>
    <row r="10" spans="1:45" ht="13">
      <c r="A10" s="1"/>
      <c r="B10" s="1"/>
      <c r="C10" s="95"/>
      <c r="D10" s="95"/>
      <c r="E10" s="95"/>
      <c r="F10" s="97" t="str">
        <f ca="1">IFERROR(
  IF(
    ISNUMBER(MATCH($A$20, $AE$3:$AE$6, 0)),
    _xludf.SWITCH(
      MATCH($A$20, $AE$3:$AE$6, 0),
      1, "N/A",
      2, ($AF$4-$AF$3)/$AF$3,
      3, ($AF$5-$AF$4)/$AF$4,
      4, ($AF$6-$AF$5)/$AF$5
    ),
    "N/A"
  ),
  ""
)</f>
        <v/>
      </c>
      <c r="G10" s="95"/>
      <c r="H10" s="1"/>
      <c r="I10" s="1"/>
      <c r="J10" s="95"/>
      <c r="K10" s="95"/>
      <c r="L10" s="95"/>
      <c r="M10" s="97" t="str">
        <f ca="1">IFERROR(
  IF(
    ISNUMBER(MATCH($A$20, $AE$3:$AE$6, 0)),
    _xludf.SWITCH(
      MATCH($A$20, $AE$3:$AE$6, 0),
      1, AH2,
      2, ($AH$4-$AH$3)/$AH$3,
      3, ($AH$5-$AH$4)/$AH$4,
      4, ($AH$6-$AH$5)/$AH$5
    ),
    "N/A"
  ),
  ""
)</f>
        <v/>
      </c>
      <c r="N10" s="95"/>
      <c r="O10" s="26" t="s">
        <v>17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0">
        <v>281</v>
      </c>
      <c r="AB10" s="19">
        <f>SUMIFS(MergedData!$J$2:$J935, MergedData!$G$2:$G935,AA10)</f>
        <v>755944.08409999998</v>
      </c>
      <c r="AC10" s="19">
        <f>MergedData!N4</f>
        <v>300000</v>
      </c>
      <c r="AD10" s="33" t="b">
        <f t="shared" si="0"/>
        <v>1</v>
      </c>
      <c r="AE10" s="1"/>
      <c r="AF10" s="1"/>
      <c r="AG10" s="23"/>
      <c r="AH10" s="23"/>
      <c r="AI10" s="23">
        <v>45139</v>
      </c>
      <c r="AJ10" s="16">
        <f>SUMIFS(MergedData!$J$2:$J935, MergedData!$B$2:$B935, "&gt;=" &amp; DATE(2023, 8, 1), MergedData!$B$2:$B935, "&lt;=" &amp; DATE(2023, 8, 31))</f>
        <v>1041090.6888</v>
      </c>
      <c r="AK10" s="1"/>
      <c r="AL10" s="1"/>
      <c r="AM10" s="1"/>
      <c r="AN10" s="1"/>
      <c r="AO10" s="1"/>
      <c r="AP10" s="1"/>
      <c r="AQ10" s="1"/>
      <c r="AR10" s="1"/>
      <c r="AS10" s="1"/>
    </row>
    <row r="11" spans="1:45" ht="13">
      <c r="A11" s="1"/>
      <c r="B11" s="1"/>
      <c r="C11" s="1"/>
      <c r="D11" s="28" t="str">
        <f>A20</f>
        <v>2023 Q1</v>
      </c>
      <c r="E11" s="1"/>
      <c r="F11" s="26" t="s">
        <v>17</v>
      </c>
      <c r="G11" s="1"/>
      <c r="H11" s="1"/>
      <c r="I11" s="1"/>
      <c r="J11" s="1"/>
      <c r="K11" s="1" t="str">
        <f>A20</f>
        <v>2023 Q1</v>
      </c>
      <c r="L11" s="1"/>
      <c r="M11" s="26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0">
        <v>282</v>
      </c>
      <c r="AB11" s="19">
        <f>SUMIFS(MergedData!$J$2:$J935, MergedData!$G$2:$G935,AA11)</f>
        <v>525075.77729999996</v>
      </c>
      <c r="AC11" s="19">
        <f>MergedData!N11</f>
        <v>250000</v>
      </c>
      <c r="AD11" s="33" t="b">
        <f t="shared" si="0"/>
        <v>1</v>
      </c>
      <c r="AE11" s="1"/>
      <c r="AF11" s="1"/>
      <c r="AG11" s="23"/>
      <c r="AH11" s="23"/>
      <c r="AI11" s="23">
        <v>45170</v>
      </c>
      <c r="AJ11" s="16">
        <f>SUMIFS(MergedData!$J$2:$J935, MergedData!$B$2:$B935, "&gt;=" &amp; DATE(2023, 9, 1), MergedData!$B$2:$B935, "&lt;=" &amp; DATE(2023, 9, 30))</f>
        <v>1025885.5176000006</v>
      </c>
      <c r="AK11" s="1"/>
      <c r="AL11" s="1"/>
      <c r="AM11" s="1"/>
      <c r="AN11" s="1"/>
      <c r="AO11" s="1"/>
      <c r="AP11" s="1"/>
      <c r="AQ11" s="1"/>
      <c r="AR11" s="1"/>
      <c r="AS11" s="1"/>
    </row>
    <row r="12" spans="1:4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0">
        <v>283</v>
      </c>
      <c r="AB12" s="19">
        <f>SUMIFS(MergedData!$J$2:$J935, MergedData!$G$2:$G935,AA12)</f>
        <v>545290.61829999997</v>
      </c>
      <c r="AC12" s="19">
        <f>MergedData!N2</f>
        <v>300000</v>
      </c>
      <c r="AD12" s="33" t="b">
        <f t="shared" si="0"/>
        <v>1</v>
      </c>
      <c r="AE12" s="1"/>
      <c r="AF12" s="1"/>
      <c r="AG12" s="23"/>
      <c r="AH12" s="23"/>
      <c r="AI12" s="23">
        <v>45200</v>
      </c>
      <c r="AJ12" s="16">
        <f>SUMIFS(MergedData!$J$2:$J935, MergedData!$B$2:$B935, "&gt;=" &amp; DATE(2023, 10, 1), MergedData!$B$2:$B935, "&lt;=" &amp; DATE(2023, 10, 31))</f>
        <v>549280.22840000037</v>
      </c>
      <c r="AK12" s="1"/>
      <c r="AL12" s="1"/>
      <c r="AM12" s="1"/>
      <c r="AN12" s="1"/>
      <c r="AO12" s="1"/>
      <c r="AP12" s="1"/>
      <c r="AQ12" s="1"/>
      <c r="AR12" s="1"/>
      <c r="AS12" s="1"/>
    </row>
    <row r="13" spans="1:45" ht="13">
      <c r="A13" s="38" t="s">
        <v>25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0">
        <v>285</v>
      </c>
      <c r="AB13" s="19">
        <f>SUMIFS(MergedData!$J$2:$J935, MergedData!$G$2:$G935,AA13)</f>
        <v>638502.95360000001</v>
      </c>
      <c r="AC13" s="19" t="e">
        <f>MergedData!N357</f>
        <v>#N/A</v>
      </c>
      <c r="AD13" s="33" t="e">
        <f t="shared" si="0"/>
        <v>#N/A</v>
      </c>
      <c r="AE13" s="1"/>
      <c r="AF13" s="1"/>
      <c r="AG13" s="23"/>
      <c r="AH13" s="23"/>
      <c r="AI13" s="23">
        <v>45231</v>
      </c>
      <c r="AJ13" s="16">
        <f>SUMIFS(MergedData!$J$2:$J935, MergedData!$B$2:$B935, "&gt;=" &amp; DATE(2023, 11, 1), MergedData!$B$2:$B935, "&lt;=" &amp; DATE(2023, 11, 30))</f>
        <v>1472107.0114000009</v>
      </c>
      <c r="AK13" s="1"/>
      <c r="AL13" s="1"/>
      <c r="AM13" s="1"/>
      <c r="AN13" s="1"/>
      <c r="AO13" s="1"/>
      <c r="AP13" s="1"/>
      <c r="AQ13" s="1"/>
      <c r="AR13" s="1"/>
      <c r="AS13" s="1"/>
    </row>
    <row r="14" spans="1:45" ht="26">
      <c r="A14" s="39" t="s">
        <v>26</v>
      </c>
      <c r="B14" s="38"/>
      <c r="C14" s="103" t="s">
        <v>27</v>
      </c>
      <c r="D14" s="104"/>
      <c r="E14" s="104"/>
      <c r="F14" s="104"/>
      <c r="G14" s="104"/>
      <c r="H14" s="104"/>
      <c r="I14" s="104"/>
      <c r="J14" s="104"/>
      <c r="K14" s="10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0">
        <v>286</v>
      </c>
      <c r="AB14" s="19">
        <f>SUMIFS(MergedData!$J$2:$J935, MergedData!$G$2:$G935,AA14)</f>
        <v>185558.8725</v>
      </c>
      <c r="AC14" s="19" t="e">
        <f>MergedData!N358</f>
        <v>#N/A</v>
      </c>
      <c r="AD14" s="33" t="e">
        <f t="shared" si="0"/>
        <v>#N/A</v>
      </c>
      <c r="AE14" s="1"/>
      <c r="AF14" s="1"/>
      <c r="AG14" s="23"/>
      <c r="AH14" s="23"/>
      <c r="AI14" s="23">
        <v>45261</v>
      </c>
      <c r="AJ14" s="16">
        <f>SUMIFS(MergedData!$J$2:$J935, MergedData!$B$2:$B935, "&gt;=" &amp; DATE(2023, 12, 1), MergedData!$B$2:$B935, "&lt;=" &amp; DATE(2023, 12, 31))</f>
        <v>670362.71000000101</v>
      </c>
      <c r="AK14" s="1"/>
      <c r="AL14" s="1"/>
      <c r="AM14" s="1"/>
      <c r="AN14" s="1"/>
      <c r="AO14" s="1"/>
      <c r="AP14" s="1"/>
      <c r="AQ14" s="1"/>
      <c r="AR14" s="1"/>
      <c r="AS14" s="1"/>
    </row>
    <row r="15" spans="1:45" ht="13">
      <c r="A15" s="38"/>
      <c r="B15" s="38"/>
      <c r="C15" s="106"/>
      <c r="D15" s="107"/>
      <c r="E15" s="107"/>
      <c r="F15" s="107"/>
      <c r="G15" s="107"/>
      <c r="H15" s="107"/>
      <c r="I15" s="107"/>
      <c r="J15" s="107"/>
      <c r="K15" s="108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40">
        <v>287</v>
      </c>
      <c r="AB15" s="41">
        <f>SUMIFS(MergedData!$J$2:$J935, MergedData!$G$2:$G935,AA15)</f>
        <v>176671.6459</v>
      </c>
      <c r="AC15" s="41" t="e">
        <f>MergedData!N645</f>
        <v>#N/A</v>
      </c>
      <c r="AD15" s="42" t="e">
        <f t="shared" si="0"/>
        <v>#N/A</v>
      </c>
      <c r="AE15" s="1"/>
      <c r="AF15" s="1"/>
      <c r="AG15" s="43"/>
      <c r="AH15" s="43"/>
      <c r="AI15" s="43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spans="1:45" ht="13">
      <c r="A16" s="1" t="str">
        <f>AA1</f>
        <v>By Sales Person ID</v>
      </c>
      <c r="B16" s="44"/>
      <c r="C16" s="109"/>
      <c r="D16" s="104"/>
      <c r="E16" s="105"/>
      <c r="F16" s="110" t="s">
        <v>28</v>
      </c>
      <c r="G16" s="104"/>
      <c r="H16" s="105"/>
      <c r="I16" s="111"/>
      <c r="J16" s="104"/>
      <c r="K16" s="10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45" t="s">
        <v>29</v>
      </c>
      <c r="AA16" s="46" t="str">
        <f>AA1</f>
        <v>By Sales Person ID</v>
      </c>
      <c r="AB16" s="19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</row>
    <row r="17" spans="1:45" ht="13">
      <c r="A17" s="47">
        <v>275</v>
      </c>
      <c r="B17" s="44"/>
      <c r="C17" s="106"/>
      <c r="D17" s="107"/>
      <c r="E17" s="108"/>
      <c r="F17" s="106"/>
      <c r="G17" s="107"/>
      <c r="H17" s="108"/>
      <c r="I17" s="106"/>
      <c r="J17" s="107"/>
      <c r="K17" s="108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9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</row>
    <row r="18" spans="1:45" ht="15.75" customHeight="1">
      <c r="A18" s="1"/>
      <c r="B18" s="48"/>
      <c r="C18" s="114">
        <f>A17</f>
        <v>275</v>
      </c>
      <c r="D18" s="95"/>
      <c r="E18" s="95"/>
      <c r="F18" s="112" t="str">
        <f>AC1</f>
        <v>Sales Person Quota, USD</v>
      </c>
      <c r="G18" s="95"/>
      <c r="H18" s="95"/>
      <c r="I18" s="113" t="str">
        <f>AD1</f>
        <v>Meet Sales Quota</v>
      </c>
      <c r="J18" s="95"/>
      <c r="K18" s="95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9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</row>
    <row r="19" spans="1:45" ht="15.75" customHeight="1">
      <c r="A19" s="1" t="str">
        <f>AE1</f>
        <v>By Quarter</v>
      </c>
      <c r="B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9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</row>
    <row r="20" spans="1:45" ht="13">
      <c r="A20" s="47" t="s">
        <v>14</v>
      </c>
      <c r="B20" s="1"/>
      <c r="C20" s="100" t="s">
        <v>5</v>
      </c>
      <c r="D20" s="95"/>
      <c r="E20" s="95"/>
      <c r="F20" s="95"/>
      <c r="G20" s="49"/>
      <c r="H20" s="49"/>
      <c r="I20" s="1"/>
      <c r="J20" s="100" t="s">
        <v>30</v>
      </c>
      <c r="K20" s="95"/>
      <c r="L20" s="95"/>
      <c r="M20" s="49" t="s">
        <v>31</v>
      </c>
      <c r="N20" s="49"/>
      <c r="O20" s="49"/>
      <c r="U20" s="1"/>
      <c r="V20" s="1"/>
      <c r="W20" s="1"/>
      <c r="X20" s="1"/>
      <c r="Y20" s="1"/>
      <c r="Z20" s="1"/>
      <c r="AA20" s="19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</row>
    <row r="21" spans="1:45" ht="15.75" customHeight="1">
      <c r="A21" s="1"/>
      <c r="B21" s="1"/>
      <c r="C21" s="95"/>
      <c r="D21" s="95"/>
      <c r="E21" s="95"/>
      <c r="F21" s="95"/>
      <c r="G21" s="49"/>
      <c r="H21" s="49"/>
      <c r="I21" s="1"/>
      <c r="J21" s="95"/>
      <c r="K21" s="95"/>
      <c r="L21" s="95"/>
      <c r="M21" s="49">
        <f>A17</f>
        <v>275</v>
      </c>
      <c r="N21" s="49"/>
      <c r="O21" s="49"/>
      <c r="U21" s="1"/>
      <c r="V21" s="1"/>
      <c r="W21" s="1"/>
      <c r="X21" s="1"/>
      <c r="Y21" s="1"/>
      <c r="Z21" s="1"/>
      <c r="AA21" s="19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</row>
    <row r="22" spans="1:45" ht="15.75" customHeight="1">
      <c r="A22" s="1" t="str">
        <f>AK1</f>
        <v>By Channel</v>
      </c>
      <c r="B22" s="1"/>
      <c r="C22" s="49"/>
      <c r="D22" s="49"/>
      <c r="E22" s="49"/>
      <c r="F22" s="49"/>
      <c r="G22" s="49"/>
      <c r="H22" s="49"/>
      <c r="I22" s="1"/>
      <c r="J22" s="49"/>
      <c r="K22" s="49"/>
      <c r="L22" s="49"/>
      <c r="M22" s="49"/>
      <c r="N22" s="49"/>
      <c r="O22" s="49"/>
      <c r="U22" s="1"/>
      <c r="V22" s="1"/>
      <c r="W22" s="1"/>
      <c r="X22" s="1"/>
      <c r="Y22" s="1"/>
      <c r="Z22" s="1"/>
      <c r="AA22" s="19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</row>
    <row r="23" spans="1:45" ht="13">
      <c r="A23" s="47" t="s">
        <v>7</v>
      </c>
      <c r="B23" s="1"/>
      <c r="C23" s="49"/>
      <c r="D23" s="49"/>
      <c r="E23" s="49"/>
      <c r="F23" s="49"/>
      <c r="G23" s="49"/>
      <c r="H23" s="49"/>
      <c r="I23" s="1"/>
      <c r="J23" s="49"/>
      <c r="K23" s="49"/>
      <c r="L23" s="49"/>
      <c r="M23" s="49"/>
      <c r="N23" s="49"/>
      <c r="O23" s="49"/>
      <c r="U23" s="1"/>
      <c r="V23" s="1"/>
      <c r="W23" s="1"/>
      <c r="X23" s="1"/>
      <c r="Y23" s="1"/>
      <c r="Z23" s="1"/>
      <c r="AA23" s="19"/>
      <c r="AB23" s="1"/>
      <c r="AC23" s="1"/>
      <c r="AD23" s="50" t="s">
        <v>32</v>
      </c>
      <c r="AE23" s="11">
        <f ca="1">SUM(AE24:AE935)</f>
        <v>9280174.5640000049</v>
      </c>
      <c r="AF23" s="11">
        <f ca="1">AVERAGE(AE24:AE935)</f>
        <v>11614.736625782234</v>
      </c>
      <c r="AG23" s="51" t="s">
        <v>33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</row>
    <row r="24" spans="1:45" ht="12.5" customHeight="1">
      <c r="A24" s="1"/>
      <c r="B24" s="1"/>
      <c r="C24" s="49"/>
      <c r="D24" s="49"/>
      <c r="E24" s="49"/>
      <c r="F24" s="49"/>
      <c r="G24" s="49"/>
      <c r="H24" s="49"/>
      <c r="I24" s="1"/>
      <c r="J24" s="49"/>
      <c r="K24" s="49"/>
      <c r="L24" s="49"/>
      <c r="M24" s="49"/>
      <c r="N24" s="49"/>
      <c r="O24" s="49"/>
      <c r="U24" s="1"/>
      <c r="V24" s="101" t="s">
        <v>34</v>
      </c>
      <c r="W24" s="95"/>
      <c r="X24" s="95"/>
      <c r="Y24" s="95"/>
      <c r="Z24" s="95"/>
      <c r="AA24" s="52">
        <f ca="1">IFERROR(__xludf.DUMMYFUNCTION("FILTER({MergedData!C2:C935, MergedData!D2:D935, MergedData!G2:G935, MergedData!H2:H935, MergedData!J2:J935, MergedData!P2:P935},
  MergedData!G2:G935 &gt;= 0,
  (A17 = ""All"") + (ISNUMBER(SEARCH(A17, MergedData!G2:G935))),
  IF(A20 = ""All"", MergedData!D2:"&amp;"D935 &lt;&gt; """", MergedData!D2:D935 = A20),
  IF(A23 = ""All"", MergedData!H2:H935 &lt;&gt; """", MergedData!H2:H935 = A23),
  IF(A26 = ""All"", MergedData!P2:P935 &lt;&gt; """", MergedData!P2:P935 = A26))"),44927)</f>
        <v>44927</v>
      </c>
      <c r="AB24" s="1" t="str">
        <f ca="1">IFERROR(__xludf.DUMMYFUNCTION("""COMPUTED_VALUE"""),"2023 Q1")</f>
        <v>2023 Q1</v>
      </c>
      <c r="AC24" s="1">
        <f ca="1">IFERROR(__xludf.DUMMYFUNCTION("""COMPUTED_VALUE"""),283)</f>
        <v>283</v>
      </c>
      <c r="AD24" s="1" t="str">
        <f ca="1">IFERROR(__xludf.DUMMYFUNCTION("""COMPUTED_VALUE"""),"Offline")</f>
        <v>Offline</v>
      </c>
      <c r="AE24" s="19">
        <f ca="1">IFERROR(__xludf.DUMMYFUNCTION("""COMPUTED_VALUE"""),5778.1528)</f>
        <v>5778.1527999999998</v>
      </c>
      <c r="AF24" s="1" t="str">
        <f ca="1">IFERROR(__xludf.DUMMYFUNCTION("""COMPUTED_VALUE"""),"US")</f>
        <v>US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</row>
    <row r="25" spans="1:45" ht="12.5" customHeight="1">
      <c r="A25" s="1" t="str">
        <f>AL1</f>
        <v>By Country</v>
      </c>
      <c r="B25" s="1"/>
      <c r="C25" s="49"/>
      <c r="D25" s="49"/>
      <c r="E25" s="49"/>
      <c r="F25" s="49"/>
      <c r="G25" s="49"/>
      <c r="H25" s="49"/>
      <c r="I25" s="1"/>
      <c r="J25" s="49"/>
      <c r="K25" s="49"/>
      <c r="L25" s="49"/>
      <c r="M25" s="49"/>
      <c r="N25" s="49"/>
      <c r="O25" s="49"/>
      <c r="U25" s="1"/>
      <c r="V25" s="95"/>
      <c r="W25" s="95"/>
      <c r="X25" s="95"/>
      <c r="Y25" s="95"/>
      <c r="Z25" s="95"/>
      <c r="AA25" s="23">
        <f ca="1">IFERROR(__xludf.DUMMYFUNCTION("""COMPUTED_VALUE"""),44927)</f>
        <v>44927</v>
      </c>
      <c r="AB25" s="19" t="str">
        <f ca="1">IFERROR(__xludf.DUMMYFUNCTION("""COMPUTED_VALUE"""),"2023 Q1")</f>
        <v>2023 Q1</v>
      </c>
      <c r="AC25" s="1">
        <f ca="1">IFERROR(__xludf.DUMMYFUNCTION("""COMPUTED_VALUE"""),275)</f>
        <v>275</v>
      </c>
      <c r="AD25" s="1" t="str">
        <f ca="1">IFERROR(__xludf.DUMMYFUNCTION("""COMPUTED_VALUE"""),"Offline")</f>
        <v>Offline</v>
      </c>
      <c r="AE25" s="19">
        <f ca="1">IFERROR(__xludf.DUMMYFUNCTION("""COMPUTED_VALUE"""),4127.6792)</f>
        <v>4127.6791999999996</v>
      </c>
      <c r="AF25" s="1" t="str">
        <f ca="1">IFERROR(__xludf.DUMMYFUNCTION("""COMPUTED_VALUE"""),"US")</f>
        <v>US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</row>
    <row r="26" spans="1:45" ht="13" customHeight="1">
      <c r="A26" s="47" t="s">
        <v>4614</v>
      </c>
      <c r="B26" s="1"/>
      <c r="C26" s="49"/>
      <c r="D26" s="49"/>
      <c r="E26" s="49"/>
      <c r="F26" s="49"/>
      <c r="G26" s="49"/>
      <c r="H26" s="49"/>
      <c r="I26" s="1"/>
      <c r="J26" s="49"/>
      <c r="K26" s="49"/>
      <c r="L26" s="49"/>
      <c r="M26" s="49"/>
      <c r="N26" s="49"/>
      <c r="O26" s="49"/>
      <c r="U26" s="1"/>
      <c r="V26" s="95"/>
      <c r="W26" s="95"/>
      <c r="X26" s="95"/>
      <c r="Y26" s="95"/>
      <c r="Z26" s="95"/>
      <c r="AA26" s="23">
        <f ca="1">IFERROR(__xludf.DUMMYFUNCTION("""COMPUTED_VALUE"""),44927)</f>
        <v>44927</v>
      </c>
      <c r="AB26" s="19" t="str">
        <f ca="1">IFERROR(__xludf.DUMMYFUNCTION("""COMPUTED_VALUE"""),"2023 Q1")</f>
        <v>2023 Q1</v>
      </c>
      <c r="AC26" s="1">
        <f ca="1">IFERROR(__xludf.DUMMYFUNCTION("""COMPUTED_VALUE"""),281)</f>
        <v>281</v>
      </c>
      <c r="AD26" s="1" t="str">
        <f ca="1">IFERROR(__xludf.DUMMYFUNCTION("""COMPUTED_VALUE"""),"Offline")</f>
        <v>Offline</v>
      </c>
      <c r="AE26" s="19">
        <f ca="1">IFERROR(__xludf.DUMMYFUNCTION("""COMPUTED_VALUE"""),31864.1311)</f>
        <v>31864.131099999999</v>
      </c>
      <c r="AF26" s="1" t="str">
        <f ca="1">IFERROR(__xludf.DUMMYFUNCTION("""COMPUTED_VALUE"""),"US")</f>
        <v>US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</row>
    <row r="27" spans="1:45" ht="12.5" customHeight="1">
      <c r="A27" s="1"/>
      <c r="B27" s="1"/>
      <c r="C27" s="49"/>
      <c r="D27" s="49"/>
      <c r="E27" s="49"/>
      <c r="F27" s="49"/>
      <c r="G27" s="49"/>
      <c r="H27" s="49"/>
      <c r="I27" s="1"/>
      <c r="J27" s="49"/>
      <c r="K27" s="49"/>
      <c r="L27" s="49"/>
      <c r="M27" s="49"/>
      <c r="N27" s="49"/>
      <c r="O27" s="49"/>
      <c r="U27" s="1"/>
      <c r="V27" s="1"/>
      <c r="W27" s="1"/>
      <c r="X27" s="1"/>
      <c r="Y27" s="1"/>
      <c r="Z27" s="1"/>
      <c r="AA27" s="23">
        <f ca="1">IFERROR(__xludf.DUMMYFUNCTION("""COMPUTED_VALUE"""),44927)</f>
        <v>44927</v>
      </c>
      <c r="AB27" s="19" t="str">
        <f ca="1">IFERROR(__xludf.DUMMYFUNCTION("""COMPUTED_VALUE"""),"2023 Q1")</f>
        <v>2023 Q1</v>
      </c>
      <c r="AC27" s="1">
        <f ca="1">IFERROR(__xludf.DUMMYFUNCTION("""COMPUTED_VALUE"""),277)</f>
        <v>277</v>
      </c>
      <c r="AD27" s="1" t="str">
        <f ca="1">IFERROR(__xludf.DUMMYFUNCTION("""COMPUTED_VALUE"""),"Offline")</f>
        <v>Offline</v>
      </c>
      <c r="AE27" s="19">
        <f ca="1">IFERROR(__xludf.DUMMYFUNCTION("""COMPUTED_VALUE"""),2781.0126)</f>
        <v>2781.0126</v>
      </c>
      <c r="AF27" s="1" t="str">
        <f ca="1">IFERROR(__xludf.DUMMYFUNCTION("""COMPUTED_VALUE"""),"US")</f>
        <v>US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</row>
    <row r="28" spans="1:45" ht="12.5" customHeight="1">
      <c r="A28" s="1"/>
      <c r="B28" s="1"/>
      <c r="C28" s="49" t="s">
        <v>35</v>
      </c>
      <c r="D28" s="49"/>
      <c r="E28" s="49"/>
      <c r="F28" s="49"/>
      <c r="G28" s="49"/>
      <c r="H28" s="49"/>
      <c r="I28" s="1"/>
      <c r="J28" s="49" t="s">
        <v>35</v>
      </c>
      <c r="K28" s="49"/>
      <c r="L28" s="49"/>
      <c r="M28" s="49"/>
      <c r="N28" s="49" t="str">
        <f>A20</f>
        <v>2023 Q1</v>
      </c>
      <c r="O28" s="49"/>
      <c r="U28" s="1"/>
      <c r="V28" s="1"/>
      <c r="W28" s="1"/>
      <c r="X28" s="1"/>
      <c r="Y28" s="1"/>
      <c r="Z28" s="1"/>
      <c r="AA28" s="23">
        <f ca="1">IFERROR(__xludf.DUMMYFUNCTION("""COMPUTED_VALUE"""),44927)</f>
        <v>44927</v>
      </c>
      <c r="AB28" s="19" t="str">
        <f ca="1">IFERROR(__xludf.DUMMYFUNCTION("""COMPUTED_VALUE"""),"2023 Q1")</f>
        <v>2023 Q1</v>
      </c>
      <c r="AC28" s="1">
        <f ca="1">IFERROR(__xludf.DUMMYFUNCTION("""COMPUTED_VALUE"""),276)</f>
        <v>276</v>
      </c>
      <c r="AD28" s="1" t="str">
        <f ca="1">IFERROR(__xludf.DUMMYFUNCTION("""COMPUTED_VALUE"""),"Offline")</f>
        <v>Offline</v>
      </c>
      <c r="AE28" s="19">
        <f ca="1">IFERROR(__xludf.DUMMYFUNCTION("""COMPUTED_VALUE"""),556.2026)</f>
        <v>556.20259999999996</v>
      </c>
      <c r="AF28" s="1" t="str">
        <f ca="1">IFERROR(__xludf.DUMMYFUNCTION("""COMPUTED_VALUE"""),"US")</f>
        <v>US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</row>
    <row r="29" spans="1:45" ht="15.5" customHeight="1">
      <c r="A29" s="1"/>
      <c r="B29" s="1"/>
      <c r="C29" s="102">
        <f>AVERAGE(AF3:AF6)</f>
        <v>2320043.6409999942</v>
      </c>
      <c r="D29" s="95"/>
      <c r="E29" s="49"/>
      <c r="F29" s="49"/>
      <c r="G29" s="49"/>
      <c r="H29" s="49"/>
      <c r="I29" s="1"/>
      <c r="J29" s="102">
        <f ca="1">AF23</f>
        <v>11614.736625782234</v>
      </c>
      <c r="K29" s="95"/>
      <c r="L29" s="49"/>
      <c r="M29" s="49"/>
      <c r="N29" s="49" t="str">
        <f>A23</f>
        <v>Offline</v>
      </c>
      <c r="O29" s="49"/>
      <c r="U29" s="1"/>
      <c r="V29" s="1"/>
      <c r="W29" s="1"/>
      <c r="X29" s="1"/>
      <c r="Y29" s="1"/>
      <c r="Z29" s="1"/>
      <c r="AA29" s="23">
        <f ca="1">IFERROR(__xludf.DUMMYFUNCTION("""COMPUTED_VALUE"""),44927)</f>
        <v>44927</v>
      </c>
      <c r="AB29" s="19" t="str">
        <f ca="1">IFERROR(__xludf.DUMMYFUNCTION("""COMPUTED_VALUE"""),"2023 Q1")</f>
        <v>2023 Q1</v>
      </c>
      <c r="AC29" s="1">
        <f ca="1">IFERROR(__xludf.DUMMYFUNCTION("""COMPUTED_VALUE"""),281)</f>
        <v>281</v>
      </c>
      <c r="AD29" s="1" t="str">
        <f ca="1">IFERROR(__xludf.DUMMYFUNCTION("""COMPUTED_VALUE"""),"Offline")</f>
        <v>Offline</v>
      </c>
      <c r="AE29" s="19">
        <f ca="1">IFERROR(__xludf.DUMMYFUNCTION("""COMPUTED_VALUE"""),31743.6006)</f>
        <v>31743.600600000002</v>
      </c>
      <c r="AF29" s="1" t="str">
        <f ca="1">IFERROR(__xludf.DUMMYFUNCTION("""COMPUTED_VALUE"""),"US")</f>
        <v>US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</row>
    <row r="30" spans="1:45" ht="12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3">
        <f ca="1">IFERROR(__xludf.DUMMYFUNCTION("""COMPUTED_VALUE"""),44927)</f>
        <v>44927</v>
      </c>
      <c r="AB30" s="19" t="str">
        <f ca="1">IFERROR(__xludf.DUMMYFUNCTION("""COMPUTED_VALUE"""),"2023 Q1")</f>
        <v>2023 Q1</v>
      </c>
      <c r="AC30" s="1">
        <f ca="1">IFERROR(__xludf.DUMMYFUNCTION("""COMPUTED_VALUE"""),279)</f>
        <v>279</v>
      </c>
      <c r="AD30" s="1" t="str">
        <f ca="1">IFERROR(__xludf.DUMMYFUNCTION("""COMPUTED_VALUE"""),"Offline")</f>
        <v>Offline</v>
      </c>
      <c r="AE30" s="19">
        <f ca="1">IFERROR(__xludf.DUMMYFUNCTION("""COMPUTED_VALUE"""),10821.0811)</f>
        <v>10821.081099999999</v>
      </c>
      <c r="AF30" s="1" t="str">
        <f ca="1">IFERROR(__xludf.DUMMYFUNCTION("""COMPUTED_VALUE"""),"US")</f>
        <v>US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</row>
    <row r="31" spans="1:45" ht="12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3">
        <f ca="1">IFERROR(__xludf.DUMMYFUNCTION("""COMPUTED_VALUE"""),44927)</f>
        <v>44927</v>
      </c>
      <c r="AB31" s="19" t="str">
        <f ca="1">IFERROR(__xludf.DUMMYFUNCTION("""COMPUTED_VALUE"""),"2023 Q1")</f>
        <v>2023 Q1</v>
      </c>
      <c r="AC31" s="1">
        <f ca="1">IFERROR(__xludf.DUMMYFUNCTION("""COMPUTED_VALUE"""),0)</f>
        <v>0</v>
      </c>
      <c r="AD31" s="1" t="str">
        <f ca="1">IFERROR(__xludf.DUMMYFUNCTION("""COMPUTED_VALUE"""),"Online")</f>
        <v>Online</v>
      </c>
      <c r="AE31" s="19">
        <f ca="1">IFERROR(__xludf.DUMMYFUNCTION("""COMPUTED_VALUE"""),772.5036)</f>
        <v>772.50360000000001</v>
      </c>
      <c r="AF31" s="1" t="str">
        <f ca="1">IFERROR(__xludf.DUMMYFUNCTION("""COMPUTED_VALUE"""),"CA")</f>
        <v>CA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</row>
    <row r="32" spans="1:45" ht="12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3">
        <f ca="1">IFERROR(__xludf.DUMMYFUNCTION("""COMPUTED_VALUE"""),44927)</f>
        <v>44927</v>
      </c>
      <c r="AB32" s="19" t="str">
        <f ca="1">IFERROR(__xludf.DUMMYFUNCTION("""COMPUTED_VALUE"""),"2023 Q1")</f>
        <v>2023 Q1</v>
      </c>
      <c r="AC32" s="1">
        <f ca="1">IFERROR(__xludf.DUMMYFUNCTION("""COMPUTED_VALUE"""),278)</f>
        <v>278</v>
      </c>
      <c r="AD32" s="1" t="str">
        <f ca="1">IFERROR(__xludf.DUMMYFUNCTION("""COMPUTED_VALUE"""),"Offline")</f>
        <v>Offline</v>
      </c>
      <c r="AE32" s="19">
        <f ca="1">IFERROR(__xludf.DUMMYFUNCTION("""COMPUTED_VALUE"""),29479.0266)</f>
        <v>29479.026600000001</v>
      </c>
      <c r="AF32" s="1" t="str">
        <f ca="1">IFERROR(__xludf.DUMMYFUNCTION("""COMPUTED_VALUE"""),"CA")</f>
        <v>CA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</row>
    <row r="33" spans="1:45" ht="12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3">
        <f ca="1">IFERROR(__xludf.DUMMYFUNCTION("""COMPUTED_VALUE"""),44927)</f>
        <v>44927</v>
      </c>
      <c r="AB33" s="19" t="str">
        <f ca="1">IFERROR(__xludf.DUMMYFUNCTION("""COMPUTED_VALUE"""),"2023 Q1")</f>
        <v>2023 Q1</v>
      </c>
      <c r="AC33" s="1">
        <f ca="1">IFERROR(__xludf.DUMMYFUNCTION("""COMPUTED_VALUE"""),282)</f>
        <v>282</v>
      </c>
      <c r="AD33" s="1" t="str">
        <f ca="1">IFERROR(__xludf.DUMMYFUNCTION("""COMPUTED_VALUE"""),"Offline")</f>
        <v>Offline</v>
      </c>
      <c r="AE33" s="19">
        <f ca="1">IFERROR(__xludf.DUMMYFUNCTION("""COMPUTED_VALUE"""),17575.2808)</f>
        <v>17575.2808</v>
      </c>
      <c r="AF33" s="1" t="str">
        <f ca="1">IFERROR(__xludf.DUMMYFUNCTION("""COMPUTED_VALUE"""),"CA")</f>
        <v>CA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spans="1:45" ht="12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3">
        <f ca="1">IFERROR(__xludf.DUMMYFUNCTION("""COMPUTED_VALUE"""),44927)</f>
        <v>44927</v>
      </c>
      <c r="AB34" s="19" t="str">
        <f ca="1">IFERROR(__xludf.DUMMYFUNCTION("""COMPUTED_VALUE"""),"2023 Q1")</f>
        <v>2023 Q1</v>
      </c>
      <c r="AC34" s="1">
        <f ca="1">IFERROR(__xludf.DUMMYFUNCTION("""COMPUTED_VALUE"""),0)</f>
        <v>0</v>
      </c>
      <c r="AD34" s="1" t="str">
        <f ca="1">IFERROR(__xludf.DUMMYFUNCTION("""COMPUTED_VALUE"""),"Online")</f>
        <v>Online</v>
      </c>
      <c r="AE34" s="19">
        <f ca="1">IFERROR(__xludf.DUMMYFUNCTION("""COMPUTED_VALUE"""),3953.9884)</f>
        <v>3953.9884000000002</v>
      </c>
      <c r="AF34" s="1" t="str">
        <f ca="1">IFERROR(__xludf.DUMMYFUNCTION("""COMPUTED_VALUE"""),"AU")</f>
        <v>AU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</row>
    <row r="35" spans="1:45" ht="12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3">
        <f ca="1">IFERROR(__xludf.DUMMYFUNCTION("""COMPUTED_VALUE"""),44927)</f>
        <v>44927</v>
      </c>
      <c r="AB35" s="19" t="str">
        <f ca="1">IFERROR(__xludf.DUMMYFUNCTION("""COMPUTED_VALUE"""),"2023 Q1")</f>
        <v>2023 Q1</v>
      </c>
      <c r="AC35" s="1">
        <f ca="1">IFERROR(__xludf.DUMMYFUNCTION("""COMPUTED_VALUE"""),0)</f>
        <v>0</v>
      </c>
      <c r="AD35" s="1" t="str">
        <f ca="1">IFERROR(__xludf.DUMMYFUNCTION("""COMPUTED_VALUE"""),"Online")</f>
        <v>Online</v>
      </c>
      <c r="AE35" s="19">
        <f ca="1">IFERROR(__xludf.DUMMYFUNCTION("""COMPUTED_VALUE"""),3729.364)</f>
        <v>3729.364</v>
      </c>
      <c r="AF35" s="1" t="str">
        <f ca="1">IFERROR(__xludf.DUMMYFUNCTION("""COMPUTED_VALUE"""),"US")</f>
        <v>US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</row>
    <row r="36" spans="1:45" ht="12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3">
        <f ca="1">IFERROR(__xludf.DUMMYFUNCTION("""COMPUTED_VALUE"""),44927)</f>
        <v>44927</v>
      </c>
      <c r="AB36" s="19" t="str">
        <f ca="1">IFERROR(__xludf.DUMMYFUNCTION("""COMPUTED_VALUE"""),"2023 Q1")</f>
        <v>2023 Q1</v>
      </c>
      <c r="AC36" s="1">
        <f ca="1">IFERROR(__xludf.DUMMYFUNCTION("""COMPUTED_VALUE"""),0)</f>
        <v>0</v>
      </c>
      <c r="AD36" s="1" t="str">
        <f ca="1">IFERROR(__xludf.DUMMYFUNCTION("""COMPUTED_VALUE"""),"Online")</f>
        <v>Online</v>
      </c>
      <c r="AE36" s="19">
        <f ca="1">IFERROR(__xludf.DUMMYFUNCTION("""COMPUTED_VALUE"""),3953.9884)</f>
        <v>3953.9884000000002</v>
      </c>
      <c r="AF36" s="1" t="str">
        <f ca="1">IFERROR(__xludf.DUMMYFUNCTION("""COMPUTED_VALUE"""),"AU")</f>
        <v>AU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spans="1:45" ht="12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3">
        <f ca="1">IFERROR(__xludf.DUMMYFUNCTION("""COMPUTED_VALUE"""),44927)</f>
        <v>44927</v>
      </c>
      <c r="AB37" s="19" t="str">
        <f ca="1">IFERROR(__xludf.DUMMYFUNCTION("""COMPUTED_VALUE"""),"2023 Q1")</f>
        <v>2023 Q1</v>
      </c>
      <c r="AC37" s="1">
        <f ca="1">IFERROR(__xludf.DUMMYFUNCTION("""COMPUTED_VALUE"""),0)</f>
        <v>0</v>
      </c>
      <c r="AD37" s="1" t="str">
        <f ca="1">IFERROR(__xludf.DUMMYFUNCTION("""COMPUTED_VALUE"""),"Online")</f>
        <v>Online</v>
      </c>
      <c r="AE37" s="19">
        <f ca="1">IFERROR(__xludf.DUMMYFUNCTION("""COMPUTED_VALUE"""),3756.989)</f>
        <v>3756.989</v>
      </c>
      <c r="AF37" s="1" t="str">
        <f ca="1">IFERROR(__xludf.DUMMYFUNCTION("""COMPUTED_VALUE"""),"GB")</f>
        <v>GB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spans="1:45" ht="12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3">
        <f ca="1">IFERROR(__xludf.DUMMYFUNCTION("""COMPUTED_VALUE"""),44927)</f>
        <v>44927</v>
      </c>
      <c r="AB38" s="19" t="str">
        <f ca="1">IFERROR(__xludf.DUMMYFUNCTION("""COMPUTED_VALUE"""),"2023 Q1")</f>
        <v>2023 Q1</v>
      </c>
      <c r="AC38" s="1">
        <f ca="1">IFERROR(__xludf.DUMMYFUNCTION("""COMPUTED_VALUE"""),0)</f>
        <v>0</v>
      </c>
      <c r="AD38" s="1" t="str">
        <f ca="1">IFERROR(__xludf.DUMMYFUNCTION("""COMPUTED_VALUE"""),"Online")</f>
        <v>Online</v>
      </c>
      <c r="AE38" s="19">
        <f ca="1">IFERROR(__xludf.DUMMYFUNCTION("""COMPUTED_VALUE"""),3953.9884)</f>
        <v>3953.9884000000002</v>
      </c>
      <c r="AF38" s="1" t="str">
        <f ca="1">IFERROR(__xludf.DUMMYFUNCTION("""COMPUTED_VALUE"""),"US")</f>
        <v>US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</row>
    <row r="39" spans="1:45" ht="12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3">
        <f ca="1">IFERROR(__xludf.DUMMYFUNCTION("""COMPUTED_VALUE"""),44927)</f>
        <v>44927</v>
      </c>
      <c r="AB39" s="19" t="str">
        <f ca="1">IFERROR(__xludf.DUMMYFUNCTION("""COMPUTED_VALUE"""),"2023 Q1")</f>
        <v>2023 Q1</v>
      </c>
      <c r="AC39" s="1">
        <f ca="1">IFERROR(__xludf.DUMMYFUNCTION("""COMPUTED_VALUE"""),0)</f>
        <v>0</v>
      </c>
      <c r="AD39" s="1" t="str">
        <f ca="1">IFERROR(__xludf.DUMMYFUNCTION("""COMPUTED_VALUE"""),"Online")</f>
        <v>Online</v>
      </c>
      <c r="AE39" s="19">
        <f ca="1">IFERROR(__xludf.DUMMYFUNCTION("""COMPUTED_VALUE"""),3953.9884)</f>
        <v>3953.9884000000002</v>
      </c>
      <c r="AF39" s="1" t="str">
        <f ca="1">IFERROR(__xludf.DUMMYFUNCTION("""COMPUTED_VALUE"""),"CA")</f>
        <v>CA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</row>
    <row r="40" spans="1:45" ht="12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3">
        <f ca="1">IFERROR(__xludf.DUMMYFUNCTION("""COMPUTED_VALUE"""),44927)</f>
        <v>44927</v>
      </c>
      <c r="AB40" s="19" t="str">
        <f ca="1">IFERROR(__xludf.DUMMYFUNCTION("""COMPUTED_VALUE"""),"2023 Q1")</f>
        <v>2023 Q1</v>
      </c>
      <c r="AC40" s="1">
        <f ca="1">IFERROR(__xludf.DUMMYFUNCTION("""COMPUTED_VALUE"""),0)</f>
        <v>0</v>
      </c>
      <c r="AD40" s="1" t="str">
        <f ca="1">IFERROR(__xludf.DUMMYFUNCTION("""COMPUTED_VALUE"""),"Online")</f>
        <v>Online</v>
      </c>
      <c r="AE40" s="19">
        <f ca="1">IFERROR(__xludf.DUMMYFUNCTION("""COMPUTED_VALUE"""),3953.9884)</f>
        <v>3953.9884000000002</v>
      </c>
      <c r="AF40" s="1" t="str">
        <f ca="1">IFERROR(__xludf.DUMMYFUNCTION("""COMPUTED_VALUE"""),"AU")</f>
        <v>AU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spans="1:45" ht="12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3">
        <f ca="1">IFERROR(__xludf.DUMMYFUNCTION("""COMPUTED_VALUE"""),44927)</f>
        <v>44927</v>
      </c>
      <c r="AB41" s="19" t="str">
        <f ca="1">IFERROR(__xludf.DUMMYFUNCTION("""COMPUTED_VALUE"""),"2023 Q1")</f>
        <v>2023 Q1</v>
      </c>
      <c r="AC41" s="1">
        <f ca="1">IFERROR(__xludf.DUMMYFUNCTION("""COMPUTED_VALUE"""),0)</f>
        <v>0</v>
      </c>
      <c r="AD41" s="1" t="str">
        <f ca="1">IFERROR(__xludf.DUMMYFUNCTION("""COMPUTED_VALUE"""),"Online")</f>
        <v>Online</v>
      </c>
      <c r="AE41" s="19">
        <f ca="1">IFERROR(__xludf.DUMMYFUNCTION("""COMPUTED_VALUE"""),3953.9884)</f>
        <v>3953.9884000000002</v>
      </c>
      <c r="AF41" s="1" t="str">
        <f ca="1">IFERROR(__xludf.DUMMYFUNCTION("""COMPUTED_VALUE"""),"US")</f>
        <v>US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spans="1:45" ht="12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3">
        <f ca="1">IFERROR(__xludf.DUMMYFUNCTION("""COMPUTED_VALUE"""),44927)</f>
        <v>44927</v>
      </c>
      <c r="AB42" s="19" t="str">
        <f ca="1">IFERROR(__xludf.DUMMYFUNCTION("""COMPUTED_VALUE"""),"2023 Q1")</f>
        <v>2023 Q1</v>
      </c>
      <c r="AC42" s="1">
        <f ca="1">IFERROR(__xludf.DUMMYFUNCTION("""COMPUTED_VALUE"""),0)</f>
        <v>0</v>
      </c>
      <c r="AD42" s="1" t="str">
        <f ca="1">IFERROR(__xludf.DUMMYFUNCTION("""COMPUTED_VALUE"""),"Online")</f>
        <v>Online</v>
      </c>
      <c r="AE42" s="19">
        <f ca="1">IFERROR(__xludf.DUMMYFUNCTION("""COMPUTED_VALUE"""),3953.9884)</f>
        <v>3953.9884000000002</v>
      </c>
      <c r="AF42" s="1" t="str">
        <f ca="1">IFERROR(__xludf.DUMMYFUNCTION("""COMPUTED_VALUE"""),"US")</f>
        <v>US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spans="1:45" ht="12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3">
        <f ca="1">IFERROR(__xludf.DUMMYFUNCTION("""COMPUTED_VALUE"""),44927)</f>
        <v>44927</v>
      </c>
      <c r="AB43" s="19" t="str">
        <f ca="1">IFERROR(__xludf.DUMMYFUNCTION("""COMPUTED_VALUE"""),"2023 Q1")</f>
        <v>2023 Q1</v>
      </c>
      <c r="AC43" s="1">
        <f ca="1">IFERROR(__xludf.DUMMYFUNCTION("""COMPUTED_VALUE"""),0)</f>
        <v>0</v>
      </c>
      <c r="AD43" s="1" t="str">
        <f ca="1">IFERROR(__xludf.DUMMYFUNCTION("""COMPUTED_VALUE"""),"Online")</f>
        <v>Online</v>
      </c>
      <c r="AE43" s="19">
        <f ca="1">IFERROR(__xludf.DUMMYFUNCTION("""COMPUTED_VALUE"""),3953.9884)</f>
        <v>3953.9884000000002</v>
      </c>
      <c r="AF43" s="1" t="str">
        <f ca="1">IFERROR(__xludf.DUMMYFUNCTION("""COMPUTED_VALUE"""),"US")</f>
        <v>US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</row>
    <row r="44" spans="1:45" ht="12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3">
        <f ca="1">IFERROR(__xludf.DUMMYFUNCTION("""COMPUTED_VALUE"""),44927)</f>
        <v>44927</v>
      </c>
      <c r="AB44" s="19" t="str">
        <f ca="1">IFERROR(__xludf.DUMMYFUNCTION("""COMPUTED_VALUE"""),"2023 Q1")</f>
        <v>2023 Q1</v>
      </c>
      <c r="AC44" s="1">
        <f ca="1">IFERROR(__xludf.DUMMYFUNCTION("""COMPUTED_VALUE"""),0)</f>
        <v>0</v>
      </c>
      <c r="AD44" s="1" t="str">
        <f ca="1">IFERROR(__xludf.DUMMYFUNCTION("""COMPUTED_VALUE"""),"Online")</f>
        <v>Online</v>
      </c>
      <c r="AE44" s="19">
        <f ca="1">IFERROR(__xludf.DUMMYFUNCTION("""COMPUTED_VALUE"""),3953.9884)</f>
        <v>3953.9884000000002</v>
      </c>
      <c r="AF44" s="1" t="str">
        <f ca="1">IFERROR(__xludf.DUMMYFUNCTION("""COMPUTED_VALUE"""),"US")</f>
        <v>US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</row>
    <row r="45" spans="1:45" ht="12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3">
        <f ca="1">IFERROR(__xludf.DUMMYFUNCTION("""COMPUTED_VALUE"""),44927)</f>
        <v>44927</v>
      </c>
      <c r="AB45" s="19" t="str">
        <f ca="1">IFERROR(__xludf.DUMMYFUNCTION("""COMPUTED_VALUE"""),"2023 Q1")</f>
        <v>2023 Q1</v>
      </c>
      <c r="AC45" s="1">
        <f ca="1">IFERROR(__xludf.DUMMYFUNCTION("""COMPUTED_VALUE"""),0)</f>
        <v>0</v>
      </c>
      <c r="AD45" s="1" t="str">
        <f ca="1">IFERROR(__xludf.DUMMYFUNCTION("""COMPUTED_VALUE"""),"Online")</f>
        <v>Online</v>
      </c>
      <c r="AE45" s="19">
        <f ca="1">IFERROR(__xludf.DUMMYFUNCTION("""COMPUTED_VALUE"""),3953.9884)</f>
        <v>3953.9884000000002</v>
      </c>
      <c r="AF45" s="1" t="str">
        <f ca="1">IFERROR(__xludf.DUMMYFUNCTION("""COMPUTED_VALUE"""),"FR")</f>
        <v>FR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</row>
    <row r="46" spans="1:45" ht="12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3">
        <f ca="1">IFERROR(__xludf.DUMMYFUNCTION("""COMPUTED_VALUE"""),44927)</f>
        <v>44927</v>
      </c>
      <c r="AB46" s="19" t="str">
        <f ca="1">IFERROR(__xludf.DUMMYFUNCTION("""COMPUTED_VALUE"""),"2023 Q1")</f>
        <v>2023 Q1</v>
      </c>
      <c r="AC46" s="1">
        <f ca="1">IFERROR(__xludf.DUMMYFUNCTION("""COMPUTED_VALUE"""),0)</f>
        <v>0</v>
      </c>
      <c r="AD46" s="1" t="str">
        <f ca="1">IFERROR(__xludf.DUMMYFUNCTION("""COMPUTED_VALUE"""),"Online")</f>
        <v>Online</v>
      </c>
      <c r="AE46" s="19">
        <f ca="1">IFERROR(__xludf.DUMMYFUNCTION("""COMPUTED_VALUE"""),3953.9884)</f>
        <v>3953.9884000000002</v>
      </c>
      <c r="AF46" s="1" t="str">
        <f ca="1">IFERROR(__xludf.DUMMYFUNCTION("""COMPUTED_VALUE"""),"AU")</f>
        <v>AU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</row>
    <row r="47" spans="1:45" ht="12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3">
        <f ca="1">IFERROR(__xludf.DUMMYFUNCTION("""COMPUTED_VALUE"""),44927)</f>
        <v>44927</v>
      </c>
      <c r="AB47" s="19" t="str">
        <f ca="1">IFERROR(__xludf.DUMMYFUNCTION("""COMPUTED_VALUE"""),"2023 Q1")</f>
        <v>2023 Q1</v>
      </c>
      <c r="AC47" s="1">
        <f ca="1">IFERROR(__xludf.DUMMYFUNCTION("""COMPUTED_VALUE"""),0)</f>
        <v>0</v>
      </c>
      <c r="AD47" s="1" t="str">
        <f ca="1">IFERROR(__xludf.DUMMYFUNCTION("""COMPUTED_VALUE"""),"Online")</f>
        <v>Online</v>
      </c>
      <c r="AE47" s="19">
        <f ca="1">IFERROR(__xludf.DUMMYFUNCTION("""COMPUTED_VALUE"""),3756.989)</f>
        <v>3756.989</v>
      </c>
      <c r="AF47" s="1" t="str">
        <f ca="1">IFERROR(__xludf.DUMMYFUNCTION("""COMPUTED_VALUE"""),"US")</f>
        <v>US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</row>
    <row r="48" spans="1:45" ht="12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3">
        <f ca="1">IFERROR(__xludf.DUMMYFUNCTION("""COMPUTED_VALUE"""),44927)</f>
        <v>44927</v>
      </c>
      <c r="AB48" s="19" t="str">
        <f ca="1">IFERROR(__xludf.DUMMYFUNCTION("""COMPUTED_VALUE"""),"2023 Q1")</f>
        <v>2023 Q1</v>
      </c>
      <c r="AC48" s="1">
        <f ca="1">IFERROR(__xludf.DUMMYFUNCTION("""COMPUTED_VALUE"""),0)</f>
        <v>0</v>
      </c>
      <c r="AD48" s="1" t="str">
        <f ca="1">IFERROR(__xludf.DUMMYFUNCTION("""COMPUTED_VALUE"""),"Online")</f>
        <v>Online</v>
      </c>
      <c r="AE48" s="19">
        <f ca="1">IFERROR(__xludf.DUMMYFUNCTION("""COMPUTED_VALUE"""),3953.9884)</f>
        <v>3953.9884000000002</v>
      </c>
      <c r="AF48" s="1" t="str">
        <f ca="1">IFERROR(__xludf.DUMMYFUNCTION("""COMPUTED_VALUE"""),"US")</f>
        <v>US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</row>
    <row r="49" spans="1:45" ht="12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3">
        <f ca="1">IFERROR(__xludf.DUMMYFUNCTION("""COMPUTED_VALUE"""),44927)</f>
        <v>44927</v>
      </c>
      <c r="AB49" s="19" t="str">
        <f ca="1">IFERROR(__xludf.DUMMYFUNCTION("""COMPUTED_VALUE"""),"2023 Q1")</f>
        <v>2023 Q1</v>
      </c>
      <c r="AC49" s="1">
        <f ca="1">IFERROR(__xludf.DUMMYFUNCTION("""COMPUTED_VALUE"""),0)</f>
        <v>0</v>
      </c>
      <c r="AD49" s="1" t="str">
        <f ca="1">IFERROR(__xludf.DUMMYFUNCTION("""COMPUTED_VALUE"""),"Online")</f>
        <v>Online</v>
      </c>
      <c r="AE49" s="19">
        <f ca="1">IFERROR(__xludf.DUMMYFUNCTION("""COMPUTED_VALUE"""),3953.9884)</f>
        <v>3953.9884000000002</v>
      </c>
      <c r="AF49" s="1" t="str">
        <f ca="1">IFERROR(__xludf.DUMMYFUNCTION("""COMPUTED_VALUE"""),"AU")</f>
        <v>AU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</row>
    <row r="50" spans="1:45" ht="12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3">
        <f ca="1">IFERROR(__xludf.DUMMYFUNCTION("""COMPUTED_VALUE"""),44927)</f>
        <v>44927</v>
      </c>
      <c r="AB50" s="19" t="str">
        <f ca="1">IFERROR(__xludf.DUMMYFUNCTION("""COMPUTED_VALUE"""),"2023 Q1")</f>
        <v>2023 Q1</v>
      </c>
      <c r="AC50" s="1">
        <f ca="1">IFERROR(__xludf.DUMMYFUNCTION("""COMPUTED_VALUE"""),0)</f>
        <v>0</v>
      </c>
      <c r="AD50" s="1" t="str">
        <f ca="1">IFERROR(__xludf.DUMMYFUNCTION("""COMPUTED_VALUE"""),"Online")</f>
        <v>Online</v>
      </c>
      <c r="AE50" s="19">
        <f ca="1">IFERROR(__xludf.DUMMYFUNCTION("""COMPUTED_VALUE"""),3953.9884)</f>
        <v>3953.9884000000002</v>
      </c>
      <c r="AF50" s="1" t="str">
        <f ca="1">IFERROR(__xludf.DUMMYFUNCTION("""COMPUTED_VALUE"""),"GB")</f>
        <v>GB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spans="1:45" ht="12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3">
        <f ca="1">IFERROR(__xludf.DUMMYFUNCTION("""COMPUTED_VALUE"""),44927)</f>
        <v>44927</v>
      </c>
      <c r="AB51" s="19" t="str">
        <f ca="1">IFERROR(__xludf.DUMMYFUNCTION("""COMPUTED_VALUE"""),"2023 Q1")</f>
        <v>2023 Q1</v>
      </c>
      <c r="AC51" s="1">
        <f ca="1">IFERROR(__xludf.DUMMYFUNCTION("""COMPUTED_VALUE"""),0)</f>
        <v>0</v>
      </c>
      <c r="AD51" s="1" t="str">
        <f ca="1">IFERROR(__xludf.DUMMYFUNCTION("""COMPUTED_VALUE"""),"Online")</f>
        <v>Online</v>
      </c>
      <c r="AE51" s="19">
        <f ca="1">IFERROR(__xludf.DUMMYFUNCTION("""COMPUTED_VALUE"""),3953.9884)</f>
        <v>3953.9884000000002</v>
      </c>
      <c r="AF51" s="1" t="str">
        <f ca="1">IFERROR(__xludf.DUMMYFUNCTION("""COMPUTED_VALUE"""),"US")</f>
        <v>US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spans="1:45" ht="12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3">
        <f ca="1">IFERROR(__xludf.DUMMYFUNCTION("""COMPUTED_VALUE"""),44927)</f>
        <v>44927</v>
      </c>
      <c r="AB52" s="19" t="str">
        <f ca="1">IFERROR(__xludf.DUMMYFUNCTION("""COMPUTED_VALUE"""),"2023 Q1")</f>
        <v>2023 Q1</v>
      </c>
      <c r="AC52" s="1">
        <f ca="1">IFERROR(__xludf.DUMMYFUNCTION("""COMPUTED_VALUE"""),0)</f>
        <v>0</v>
      </c>
      <c r="AD52" s="1" t="str">
        <f ca="1">IFERROR(__xludf.DUMMYFUNCTION("""COMPUTED_VALUE"""),"Online")</f>
        <v>Online</v>
      </c>
      <c r="AE52" s="19">
        <f ca="1">IFERROR(__xludf.DUMMYFUNCTION("""COMPUTED_VALUE"""),3953.9884)</f>
        <v>3953.9884000000002</v>
      </c>
      <c r="AF52" s="1" t="str">
        <f ca="1">IFERROR(__xludf.DUMMYFUNCTION("""COMPUTED_VALUE"""),"FR")</f>
        <v>FR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</row>
    <row r="53" spans="1:45" ht="12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3">
        <f ca="1">IFERROR(__xludf.DUMMYFUNCTION("""COMPUTED_VALUE"""),44927)</f>
        <v>44927</v>
      </c>
      <c r="AB53" s="19" t="str">
        <f ca="1">IFERROR(__xludf.DUMMYFUNCTION("""COMPUTED_VALUE"""),"2023 Q1")</f>
        <v>2023 Q1</v>
      </c>
      <c r="AC53" s="1">
        <f ca="1">IFERROR(__xludf.DUMMYFUNCTION("""COMPUTED_VALUE"""),0)</f>
        <v>0</v>
      </c>
      <c r="AD53" s="1" t="str">
        <f ca="1">IFERROR(__xludf.DUMMYFUNCTION("""COMPUTED_VALUE"""),"Online")</f>
        <v>Online</v>
      </c>
      <c r="AE53" s="19">
        <f ca="1">IFERROR(__xludf.DUMMYFUNCTION("""COMPUTED_VALUE"""),772.5036)</f>
        <v>772.50360000000001</v>
      </c>
      <c r="AF53" s="1" t="str">
        <f ca="1">IFERROR(__xludf.DUMMYFUNCTION("""COMPUTED_VALUE"""),"US")</f>
        <v>US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</row>
    <row r="54" spans="1:45" ht="12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3">
        <f ca="1">IFERROR(__xludf.DUMMYFUNCTION("""COMPUTED_VALUE"""),44927)</f>
        <v>44927</v>
      </c>
      <c r="AB54" s="19" t="str">
        <f ca="1">IFERROR(__xludf.DUMMYFUNCTION("""COMPUTED_VALUE"""),"2023 Q1")</f>
        <v>2023 Q1</v>
      </c>
      <c r="AC54" s="1">
        <f ca="1">IFERROR(__xludf.DUMMYFUNCTION("""COMPUTED_VALUE"""),0)</f>
        <v>0</v>
      </c>
      <c r="AD54" s="1" t="str">
        <f ca="1">IFERROR(__xludf.DUMMYFUNCTION("""COMPUTED_VALUE"""),"Online")</f>
        <v>Online</v>
      </c>
      <c r="AE54" s="19">
        <f ca="1">IFERROR(__xludf.DUMMYFUNCTION("""COMPUTED_VALUE"""),3953.9884)</f>
        <v>3953.9884000000002</v>
      </c>
      <c r="AF54" s="1" t="str">
        <f ca="1">IFERROR(__xludf.DUMMYFUNCTION("""COMPUTED_VALUE"""),"US")</f>
        <v>US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</row>
    <row r="55" spans="1:45" ht="12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3">
        <f ca="1">IFERROR(__xludf.DUMMYFUNCTION("""COMPUTED_VALUE"""),44927)</f>
        <v>44927</v>
      </c>
      <c r="AB55" s="19" t="str">
        <f ca="1">IFERROR(__xludf.DUMMYFUNCTION("""COMPUTED_VALUE"""),"2023 Q1")</f>
        <v>2023 Q1</v>
      </c>
      <c r="AC55" s="1">
        <f ca="1">IFERROR(__xludf.DUMMYFUNCTION("""COMPUTED_VALUE"""),0)</f>
        <v>0</v>
      </c>
      <c r="AD55" s="1" t="str">
        <f ca="1">IFERROR(__xludf.DUMMYFUNCTION("""COMPUTED_VALUE"""),"Online")</f>
        <v>Online</v>
      </c>
      <c r="AE55" s="19">
        <f ca="1">IFERROR(__xludf.DUMMYFUNCTION("""COMPUTED_VALUE"""),3953.9884)</f>
        <v>3953.9884000000002</v>
      </c>
      <c r="AF55" s="1" t="str">
        <f ca="1">IFERROR(__xludf.DUMMYFUNCTION("""COMPUTED_VALUE"""),"US")</f>
        <v>US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</row>
    <row r="56" spans="1:45" ht="12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3">
        <f ca="1">IFERROR(__xludf.DUMMYFUNCTION("""COMPUTED_VALUE"""),44927)</f>
        <v>44927</v>
      </c>
      <c r="AB56" s="19" t="str">
        <f ca="1">IFERROR(__xludf.DUMMYFUNCTION("""COMPUTED_VALUE"""),"2023 Q1")</f>
        <v>2023 Q1</v>
      </c>
      <c r="AC56" s="1">
        <f ca="1">IFERROR(__xludf.DUMMYFUNCTION("""COMPUTED_VALUE"""),0)</f>
        <v>0</v>
      </c>
      <c r="AD56" s="1" t="str">
        <f ca="1">IFERROR(__xludf.DUMMYFUNCTION("""COMPUTED_VALUE"""),"Online")</f>
        <v>Online</v>
      </c>
      <c r="AE56" s="19">
        <f ca="1">IFERROR(__xludf.DUMMYFUNCTION("""COMPUTED_VALUE"""),3953.9884)</f>
        <v>3953.9884000000002</v>
      </c>
      <c r="AF56" s="1" t="str">
        <f ca="1">IFERROR(__xludf.DUMMYFUNCTION("""COMPUTED_VALUE"""),"AU")</f>
        <v>AU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</row>
    <row r="57" spans="1:45" ht="12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3">
        <f ca="1">IFERROR(__xludf.DUMMYFUNCTION("""COMPUTED_VALUE"""),44927)</f>
        <v>44927</v>
      </c>
      <c r="AB57" s="19" t="str">
        <f ca="1">IFERROR(__xludf.DUMMYFUNCTION("""COMPUTED_VALUE"""),"2023 Q1")</f>
        <v>2023 Q1</v>
      </c>
      <c r="AC57" s="1">
        <f ca="1">IFERROR(__xludf.DUMMYFUNCTION("""COMPUTED_VALUE"""),0)</f>
        <v>0</v>
      </c>
      <c r="AD57" s="1" t="str">
        <f ca="1">IFERROR(__xludf.DUMMYFUNCTION("""COMPUTED_VALUE"""),"Online")</f>
        <v>Online</v>
      </c>
      <c r="AE57" s="19">
        <f ca="1">IFERROR(__xludf.DUMMYFUNCTION("""COMPUTED_VALUE"""),3953.9884)</f>
        <v>3953.9884000000002</v>
      </c>
      <c r="AF57" s="1" t="str">
        <f ca="1">IFERROR(__xludf.DUMMYFUNCTION("""COMPUTED_VALUE"""),"CA")</f>
        <v>CA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</row>
    <row r="58" spans="1:45" ht="12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3">
        <f ca="1">IFERROR(__xludf.DUMMYFUNCTION("""COMPUTED_VALUE"""),44927)</f>
        <v>44927</v>
      </c>
      <c r="AB58" s="19" t="str">
        <f ca="1">IFERROR(__xludf.DUMMYFUNCTION("""COMPUTED_VALUE"""),"2023 Q1")</f>
        <v>2023 Q1</v>
      </c>
      <c r="AC58" s="1">
        <f ca="1">IFERROR(__xludf.DUMMYFUNCTION("""COMPUTED_VALUE"""),0)</f>
        <v>0</v>
      </c>
      <c r="AD58" s="1" t="str">
        <f ca="1">IFERROR(__xludf.DUMMYFUNCTION("""COMPUTED_VALUE"""),"Online")</f>
        <v>Online</v>
      </c>
      <c r="AE58" s="19">
        <f ca="1">IFERROR(__xludf.DUMMYFUNCTION("""COMPUTED_VALUE"""),3953.9884)</f>
        <v>3953.9884000000002</v>
      </c>
      <c r="AF58" s="1" t="str">
        <f ca="1">IFERROR(__xludf.DUMMYFUNCTION("""COMPUTED_VALUE"""),"AU")</f>
        <v>AU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spans="1:45" ht="12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3">
        <f ca="1">IFERROR(__xludf.DUMMYFUNCTION("""COMPUTED_VALUE"""),44927)</f>
        <v>44927</v>
      </c>
      <c r="AB59" s="19" t="str">
        <f ca="1">IFERROR(__xludf.DUMMYFUNCTION("""COMPUTED_VALUE"""),"2023 Q1")</f>
        <v>2023 Q1</v>
      </c>
      <c r="AC59" s="1">
        <f ca="1">IFERROR(__xludf.DUMMYFUNCTION("""COMPUTED_VALUE"""),0)</f>
        <v>0</v>
      </c>
      <c r="AD59" s="1" t="str">
        <f ca="1">IFERROR(__xludf.DUMMYFUNCTION("""COMPUTED_VALUE"""),"Online")</f>
        <v>Online</v>
      </c>
      <c r="AE59" s="19">
        <f ca="1">IFERROR(__xludf.DUMMYFUNCTION("""COMPUTED_VALUE"""),772.5036)</f>
        <v>772.50360000000001</v>
      </c>
      <c r="AF59" s="1" t="str">
        <f ca="1">IFERROR(__xludf.DUMMYFUNCTION("""COMPUTED_VALUE"""),"FR")</f>
        <v>FR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</row>
    <row r="60" spans="1:45" ht="12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3">
        <f ca="1">IFERROR(__xludf.DUMMYFUNCTION("""COMPUTED_VALUE"""),44927)</f>
        <v>44927</v>
      </c>
      <c r="AB60" s="19" t="str">
        <f ca="1">IFERROR(__xludf.DUMMYFUNCTION("""COMPUTED_VALUE"""),"2023 Q1")</f>
        <v>2023 Q1</v>
      </c>
      <c r="AC60" s="1">
        <f ca="1">IFERROR(__xludf.DUMMYFUNCTION("""COMPUTED_VALUE"""),0)</f>
        <v>0</v>
      </c>
      <c r="AD60" s="1" t="str">
        <f ca="1">IFERROR(__xludf.DUMMYFUNCTION("""COMPUTED_VALUE"""),"Online")</f>
        <v>Online</v>
      </c>
      <c r="AE60" s="19">
        <f ca="1">IFERROR(__xludf.DUMMYFUNCTION("""COMPUTED_VALUE"""),772.5036)</f>
        <v>772.50360000000001</v>
      </c>
      <c r="AF60" s="1" t="str">
        <f ca="1">IFERROR(__xludf.DUMMYFUNCTION("""COMPUTED_VALUE"""),"AU")</f>
        <v>AU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</row>
    <row r="61" spans="1:45" ht="12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3">
        <f ca="1">IFERROR(__xludf.DUMMYFUNCTION("""COMPUTED_VALUE"""),44927)</f>
        <v>44927</v>
      </c>
      <c r="AB61" s="19" t="str">
        <f ca="1">IFERROR(__xludf.DUMMYFUNCTION("""COMPUTED_VALUE"""),"2023 Q1")</f>
        <v>2023 Q1</v>
      </c>
      <c r="AC61" s="1">
        <f ca="1">IFERROR(__xludf.DUMMYFUNCTION("""COMPUTED_VALUE"""),0)</f>
        <v>0</v>
      </c>
      <c r="AD61" s="1" t="str">
        <f ca="1">IFERROR(__xludf.DUMMYFUNCTION("""COMPUTED_VALUE"""),"Online")</f>
        <v>Online</v>
      </c>
      <c r="AE61" s="19">
        <f ca="1">IFERROR(__xludf.DUMMYFUNCTION("""COMPUTED_VALUE"""),772.5036)</f>
        <v>772.50360000000001</v>
      </c>
      <c r="AF61" s="1" t="str">
        <f ca="1">IFERROR(__xludf.DUMMYFUNCTION("""COMPUTED_VALUE"""),"AU")</f>
        <v>AU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</row>
    <row r="62" spans="1:45" ht="12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3">
        <f ca="1">IFERROR(__xludf.DUMMYFUNCTION("""COMPUTED_VALUE"""),44927)</f>
        <v>44927</v>
      </c>
      <c r="AB62" s="19" t="str">
        <f ca="1">IFERROR(__xludf.DUMMYFUNCTION("""COMPUTED_VALUE"""),"2023 Q1")</f>
        <v>2023 Q1</v>
      </c>
      <c r="AC62" s="1">
        <f ca="1">IFERROR(__xludf.DUMMYFUNCTION("""COMPUTED_VALUE"""),0)</f>
        <v>0</v>
      </c>
      <c r="AD62" s="1" t="str">
        <f ca="1">IFERROR(__xludf.DUMMYFUNCTION("""COMPUTED_VALUE"""),"Online")</f>
        <v>Online</v>
      </c>
      <c r="AE62" s="19">
        <f ca="1">IFERROR(__xludf.DUMMYFUNCTION("""COMPUTED_VALUE"""),3953.9884)</f>
        <v>3953.9884000000002</v>
      </c>
      <c r="AF62" s="1" t="str">
        <f ca="1">IFERROR(__xludf.DUMMYFUNCTION("""COMPUTED_VALUE"""),"GB")</f>
        <v>GB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</row>
    <row r="63" spans="1:45" ht="12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3">
        <f ca="1">IFERROR(__xludf.DUMMYFUNCTION("""COMPUTED_VALUE"""),44927)</f>
        <v>44927</v>
      </c>
      <c r="AB63" s="19" t="str">
        <f ca="1">IFERROR(__xludf.DUMMYFUNCTION("""COMPUTED_VALUE"""),"2023 Q1")</f>
        <v>2023 Q1</v>
      </c>
      <c r="AC63" s="1">
        <f ca="1">IFERROR(__xludf.DUMMYFUNCTION("""COMPUTED_VALUE"""),0)</f>
        <v>0</v>
      </c>
      <c r="AD63" s="1" t="str">
        <f ca="1">IFERROR(__xludf.DUMMYFUNCTION("""COMPUTED_VALUE"""),"Online")</f>
        <v>Online</v>
      </c>
      <c r="AE63" s="19">
        <f ca="1">IFERROR(__xludf.DUMMYFUNCTION("""COMPUTED_VALUE"""),3953.9884)</f>
        <v>3953.9884000000002</v>
      </c>
      <c r="AF63" s="1" t="str">
        <f ca="1">IFERROR(__xludf.DUMMYFUNCTION("""COMPUTED_VALUE"""),"GB")</f>
        <v>GB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spans="1:45" ht="12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3">
        <f ca="1">IFERROR(__xludf.DUMMYFUNCTION("""COMPUTED_VALUE"""),44927)</f>
        <v>44927</v>
      </c>
      <c r="AB64" s="19" t="str">
        <f ca="1">IFERROR(__xludf.DUMMYFUNCTION("""COMPUTED_VALUE"""),"2023 Q1")</f>
        <v>2023 Q1</v>
      </c>
      <c r="AC64" s="1">
        <f ca="1">IFERROR(__xludf.DUMMYFUNCTION("""COMPUTED_VALUE"""),0)</f>
        <v>0</v>
      </c>
      <c r="AD64" s="1" t="str">
        <f ca="1">IFERROR(__xludf.DUMMYFUNCTION("""COMPUTED_VALUE"""),"Online")</f>
        <v>Online</v>
      </c>
      <c r="AE64" s="19">
        <f ca="1">IFERROR(__xludf.DUMMYFUNCTION("""COMPUTED_VALUE"""),3953.9884)</f>
        <v>3953.9884000000002</v>
      </c>
      <c r="AF64" s="1" t="str">
        <f ca="1">IFERROR(__xludf.DUMMYFUNCTION("""COMPUTED_VALUE"""),"GB")</f>
        <v>GB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spans="1:45" ht="12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3">
        <f ca="1">IFERROR(__xludf.DUMMYFUNCTION("""COMPUTED_VALUE"""),44927)</f>
        <v>44927</v>
      </c>
      <c r="AB65" s="19" t="str">
        <f ca="1">IFERROR(__xludf.DUMMYFUNCTION("""COMPUTED_VALUE"""),"2023 Q1")</f>
        <v>2023 Q1</v>
      </c>
      <c r="AC65" s="1">
        <f ca="1">IFERROR(__xludf.DUMMYFUNCTION("""COMPUTED_VALUE"""),0)</f>
        <v>0</v>
      </c>
      <c r="AD65" s="1" t="str">
        <f ca="1">IFERROR(__xludf.DUMMYFUNCTION("""COMPUTED_VALUE"""),"Online")</f>
        <v>Online</v>
      </c>
      <c r="AE65" s="19">
        <f ca="1">IFERROR(__xludf.DUMMYFUNCTION("""COMPUTED_VALUE"""),3756.989)</f>
        <v>3756.989</v>
      </c>
      <c r="AF65" s="1" t="str">
        <f ca="1">IFERROR(__xludf.DUMMYFUNCTION("""COMPUTED_VALUE"""),"DE")</f>
        <v>DE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spans="1:45" ht="12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3">
        <f ca="1">IFERROR(__xludf.DUMMYFUNCTION("""COMPUTED_VALUE"""),44927)</f>
        <v>44927</v>
      </c>
      <c r="AB66" s="19" t="str">
        <f ca="1">IFERROR(__xludf.DUMMYFUNCTION("""COMPUTED_VALUE"""),"2023 Q1")</f>
        <v>2023 Q1</v>
      </c>
      <c r="AC66" s="1">
        <f ca="1">IFERROR(__xludf.DUMMYFUNCTION("""COMPUTED_VALUE"""),0)</f>
        <v>0</v>
      </c>
      <c r="AD66" s="1" t="str">
        <f ca="1">IFERROR(__xludf.DUMMYFUNCTION("""COMPUTED_VALUE"""),"Online")</f>
        <v>Online</v>
      </c>
      <c r="AE66" s="19">
        <f ca="1">IFERROR(__xludf.DUMMYFUNCTION("""COMPUTED_VALUE"""),3756.989)</f>
        <v>3756.989</v>
      </c>
      <c r="AF66" s="1" t="str">
        <f ca="1">IFERROR(__xludf.DUMMYFUNCTION("""COMPUTED_VALUE"""),"AU")</f>
        <v>AU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</row>
    <row r="67" spans="1:45" ht="12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3">
        <f ca="1">IFERROR(__xludf.DUMMYFUNCTION("""COMPUTED_VALUE"""),44927)</f>
        <v>44927</v>
      </c>
      <c r="AB67" s="19" t="str">
        <f ca="1">IFERROR(__xludf.DUMMYFUNCTION("""COMPUTED_VALUE"""),"2023 Q1")</f>
        <v>2023 Q1</v>
      </c>
      <c r="AC67" s="1">
        <f ca="1">IFERROR(__xludf.DUMMYFUNCTION("""COMPUTED_VALUE"""),0)</f>
        <v>0</v>
      </c>
      <c r="AD67" s="1" t="str">
        <f ca="1">IFERROR(__xludf.DUMMYFUNCTION("""COMPUTED_VALUE"""),"Online")</f>
        <v>Online</v>
      </c>
      <c r="AE67" s="19">
        <f ca="1">IFERROR(__xludf.DUMMYFUNCTION("""COMPUTED_VALUE"""),3756.989)</f>
        <v>3756.989</v>
      </c>
      <c r="AF67" s="1" t="str">
        <f ca="1">IFERROR(__xludf.DUMMYFUNCTION("""COMPUTED_VALUE"""),"CA")</f>
        <v>CA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</row>
    <row r="68" spans="1:45" ht="12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3">
        <f ca="1">IFERROR(__xludf.DUMMYFUNCTION("""COMPUTED_VALUE"""),44927)</f>
        <v>44927</v>
      </c>
      <c r="AB68" s="19" t="str">
        <f ca="1">IFERROR(__xludf.DUMMYFUNCTION("""COMPUTED_VALUE"""),"2023 Q1")</f>
        <v>2023 Q1</v>
      </c>
      <c r="AC68" s="1">
        <f ca="1">IFERROR(__xludf.DUMMYFUNCTION("""COMPUTED_VALUE"""),0)</f>
        <v>0</v>
      </c>
      <c r="AD68" s="1" t="str">
        <f ca="1">IFERROR(__xludf.DUMMYFUNCTION("""COMPUTED_VALUE"""),"Online")</f>
        <v>Online</v>
      </c>
      <c r="AE68" s="19">
        <f ca="1">IFERROR(__xludf.DUMMYFUNCTION("""COMPUTED_VALUE"""),3729.364)</f>
        <v>3729.364</v>
      </c>
      <c r="AF68" s="1" t="str">
        <f ca="1">IFERROR(__xludf.DUMMYFUNCTION("""COMPUTED_VALUE"""),"AU")</f>
        <v>AU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</row>
    <row r="69" spans="1:45" ht="12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3">
        <f ca="1">IFERROR(__xludf.DUMMYFUNCTION("""COMPUTED_VALUE"""),44927)</f>
        <v>44927</v>
      </c>
      <c r="AB69" s="19" t="str">
        <f ca="1">IFERROR(__xludf.DUMMYFUNCTION("""COMPUTED_VALUE"""),"2023 Q1")</f>
        <v>2023 Q1</v>
      </c>
      <c r="AC69" s="1">
        <f ca="1">IFERROR(__xludf.DUMMYFUNCTION("""COMPUTED_VALUE"""),0)</f>
        <v>0</v>
      </c>
      <c r="AD69" s="1" t="str">
        <f ca="1">IFERROR(__xludf.DUMMYFUNCTION("""COMPUTED_VALUE"""),"Online")</f>
        <v>Online</v>
      </c>
      <c r="AE69" s="19">
        <f ca="1">IFERROR(__xludf.DUMMYFUNCTION("""COMPUTED_VALUE"""),3953.9884)</f>
        <v>3953.9884000000002</v>
      </c>
      <c r="AF69" s="1" t="str">
        <f ca="1">IFERROR(__xludf.DUMMYFUNCTION("""COMPUTED_VALUE"""),"AU")</f>
        <v>AU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</row>
    <row r="70" spans="1:45" ht="12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3">
        <f ca="1">IFERROR(__xludf.DUMMYFUNCTION("""COMPUTED_VALUE"""),44927)</f>
        <v>44927</v>
      </c>
      <c r="AB70" s="19" t="str">
        <f ca="1">IFERROR(__xludf.DUMMYFUNCTION("""COMPUTED_VALUE"""),"2023 Q1")</f>
        <v>2023 Q1</v>
      </c>
      <c r="AC70" s="1">
        <f ca="1">IFERROR(__xludf.DUMMYFUNCTION("""COMPUTED_VALUE"""),0)</f>
        <v>0</v>
      </c>
      <c r="AD70" s="1" t="str">
        <f ca="1">IFERROR(__xludf.DUMMYFUNCTION("""COMPUTED_VALUE"""),"Online")</f>
        <v>Online</v>
      </c>
      <c r="AE70" s="19">
        <f ca="1">IFERROR(__xludf.DUMMYFUNCTION("""COMPUTED_VALUE"""),3953.9884)</f>
        <v>3953.9884000000002</v>
      </c>
      <c r="AF70" s="1" t="str">
        <f ca="1">IFERROR(__xludf.DUMMYFUNCTION("""COMPUTED_VALUE"""),"AU")</f>
        <v>AU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</row>
    <row r="71" spans="1:45" ht="12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3">
        <f ca="1">IFERROR(__xludf.DUMMYFUNCTION("""COMPUTED_VALUE"""),44927)</f>
        <v>44927</v>
      </c>
      <c r="AB71" s="19" t="str">
        <f ca="1">IFERROR(__xludf.DUMMYFUNCTION("""COMPUTED_VALUE"""),"2023 Q1")</f>
        <v>2023 Q1</v>
      </c>
      <c r="AC71" s="1">
        <f ca="1">IFERROR(__xludf.DUMMYFUNCTION("""COMPUTED_VALUE"""),0)</f>
        <v>0</v>
      </c>
      <c r="AD71" s="1" t="str">
        <f ca="1">IFERROR(__xludf.DUMMYFUNCTION("""COMPUTED_VALUE"""),"Online")</f>
        <v>Online</v>
      </c>
      <c r="AE71" s="19">
        <f ca="1">IFERROR(__xludf.DUMMYFUNCTION("""COMPUTED_VALUE"""),3756.989)</f>
        <v>3756.989</v>
      </c>
      <c r="AF71" s="1" t="str">
        <f ca="1">IFERROR(__xludf.DUMMYFUNCTION("""COMPUTED_VALUE"""),"US")</f>
        <v>US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</row>
    <row r="72" spans="1:45" ht="12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3">
        <f ca="1">IFERROR(__xludf.DUMMYFUNCTION("""COMPUTED_VALUE"""),44927)</f>
        <v>44927</v>
      </c>
      <c r="AB72" s="19" t="str">
        <f ca="1">IFERROR(__xludf.DUMMYFUNCTION("""COMPUTED_VALUE"""),"2023 Q1")</f>
        <v>2023 Q1</v>
      </c>
      <c r="AC72" s="1">
        <f ca="1">IFERROR(__xludf.DUMMYFUNCTION("""COMPUTED_VALUE"""),0)</f>
        <v>0</v>
      </c>
      <c r="AD72" s="1" t="str">
        <f ca="1">IFERROR(__xludf.DUMMYFUNCTION("""COMPUTED_VALUE"""),"Online")</f>
        <v>Online</v>
      </c>
      <c r="AE72" s="19">
        <f ca="1">IFERROR(__xludf.DUMMYFUNCTION("""COMPUTED_VALUE"""),3953.9884)</f>
        <v>3953.9884000000002</v>
      </c>
      <c r="AF72" s="1" t="str">
        <f ca="1">IFERROR(__xludf.DUMMYFUNCTION("""COMPUTED_VALUE"""),"CA")</f>
        <v>CA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</row>
    <row r="73" spans="1:45" ht="12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3">
        <f ca="1">IFERROR(__xludf.DUMMYFUNCTION("""COMPUTED_VALUE"""),44927)</f>
        <v>44927</v>
      </c>
      <c r="AB73" s="19" t="str">
        <f ca="1">IFERROR(__xludf.DUMMYFUNCTION("""COMPUTED_VALUE"""),"2023 Q1")</f>
        <v>2023 Q1</v>
      </c>
      <c r="AC73" s="1">
        <f ca="1">IFERROR(__xludf.DUMMYFUNCTION("""COMPUTED_VALUE"""),0)</f>
        <v>0</v>
      </c>
      <c r="AD73" s="1" t="str">
        <f ca="1">IFERROR(__xludf.DUMMYFUNCTION("""COMPUTED_VALUE"""),"Online")</f>
        <v>Online</v>
      </c>
      <c r="AE73" s="19">
        <f ca="1">IFERROR(__xludf.DUMMYFUNCTION("""COMPUTED_VALUE"""),3953.9884)</f>
        <v>3953.9884000000002</v>
      </c>
      <c r="AF73" s="1" t="str">
        <f ca="1">IFERROR(__xludf.DUMMYFUNCTION("""COMPUTED_VALUE"""),"AU")</f>
        <v>AU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</row>
    <row r="74" spans="1:45" ht="12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3">
        <f ca="1">IFERROR(__xludf.DUMMYFUNCTION("""COMPUTED_VALUE"""),44927)</f>
        <v>44927</v>
      </c>
      <c r="AB74" s="19" t="str">
        <f ca="1">IFERROR(__xludf.DUMMYFUNCTION("""COMPUTED_VALUE"""),"2023 Q1")</f>
        <v>2023 Q1</v>
      </c>
      <c r="AC74" s="1">
        <f ca="1">IFERROR(__xludf.DUMMYFUNCTION("""COMPUTED_VALUE"""),0)</f>
        <v>0</v>
      </c>
      <c r="AD74" s="1" t="str">
        <f ca="1">IFERROR(__xludf.DUMMYFUNCTION("""COMPUTED_VALUE"""),"Online")</f>
        <v>Online</v>
      </c>
      <c r="AE74" s="19">
        <f ca="1">IFERROR(__xludf.DUMMYFUNCTION("""COMPUTED_VALUE"""),3756.989)</f>
        <v>3756.989</v>
      </c>
      <c r="AF74" s="1" t="str">
        <f ca="1">IFERROR(__xludf.DUMMYFUNCTION("""COMPUTED_VALUE"""),"AU")</f>
        <v>AU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</row>
    <row r="75" spans="1:45" ht="12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3">
        <f ca="1">IFERROR(__xludf.DUMMYFUNCTION("""COMPUTED_VALUE"""),44927)</f>
        <v>44927</v>
      </c>
      <c r="AB75" s="19" t="str">
        <f ca="1">IFERROR(__xludf.DUMMYFUNCTION("""COMPUTED_VALUE"""),"2023 Q1")</f>
        <v>2023 Q1</v>
      </c>
      <c r="AC75" s="1">
        <f ca="1">IFERROR(__xludf.DUMMYFUNCTION("""COMPUTED_VALUE"""),0)</f>
        <v>0</v>
      </c>
      <c r="AD75" s="1" t="str">
        <f ca="1">IFERROR(__xludf.DUMMYFUNCTION("""COMPUTED_VALUE"""),"Online")</f>
        <v>Online</v>
      </c>
      <c r="AE75" s="19">
        <f ca="1">IFERROR(__xludf.DUMMYFUNCTION("""COMPUTED_VALUE"""),3953.9884)</f>
        <v>3953.9884000000002</v>
      </c>
      <c r="AF75" s="1" t="str">
        <f ca="1">IFERROR(__xludf.DUMMYFUNCTION("""COMPUTED_VALUE"""),"AU")</f>
        <v>AU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spans="1:45" ht="12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3">
        <f ca="1">IFERROR(__xludf.DUMMYFUNCTION("""COMPUTED_VALUE"""),44927)</f>
        <v>44927</v>
      </c>
      <c r="AB76" s="19" t="str">
        <f ca="1">IFERROR(__xludf.DUMMYFUNCTION("""COMPUTED_VALUE"""),"2023 Q1")</f>
        <v>2023 Q1</v>
      </c>
      <c r="AC76" s="1">
        <f ca="1">IFERROR(__xludf.DUMMYFUNCTION("""COMPUTED_VALUE"""),0)</f>
        <v>0</v>
      </c>
      <c r="AD76" s="1" t="str">
        <f ca="1">IFERROR(__xludf.DUMMYFUNCTION("""COMPUTED_VALUE"""),"Online")</f>
        <v>Online</v>
      </c>
      <c r="AE76" s="19">
        <f ca="1">IFERROR(__xludf.DUMMYFUNCTION("""COMPUTED_VALUE"""),3953.9884)</f>
        <v>3953.9884000000002</v>
      </c>
      <c r="AF76" s="1" t="str">
        <f ca="1">IFERROR(__xludf.DUMMYFUNCTION("""COMPUTED_VALUE"""),"AU")</f>
        <v>AU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</row>
    <row r="77" spans="1:45" ht="12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3">
        <f ca="1">IFERROR(__xludf.DUMMYFUNCTION("""COMPUTED_VALUE"""),44927)</f>
        <v>44927</v>
      </c>
      <c r="AB77" s="19" t="str">
        <f ca="1">IFERROR(__xludf.DUMMYFUNCTION("""COMPUTED_VALUE"""),"2023 Q1")</f>
        <v>2023 Q1</v>
      </c>
      <c r="AC77" s="1">
        <f ca="1">IFERROR(__xludf.DUMMYFUNCTION("""COMPUTED_VALUE"""),0)</f>
        <v>0</v>
      </c>
      <c r="AD77" s="1" t="str">
        <f ca="1">IFERROR(__xludf.DUMMYFUNCTION("""COMPUTED_VALUE"""),"Online")</f>
        <v>Online</v>
      </c>
      <c r="AE77" s="19">
        <f ca="1">IFERROR(__xludf.DUMMYFUNCTION("""COMPUTED_VALUE"""),772.5036)</f>
        <v>772.50360000000001</v>
      </c>
      <c r="AF77" s="1" t="str">
        <f ca="1">IFERROR(__xludf.DUMMYFUNCTION("""COMPUTED_VALUE"""),"AU")</f>
        <v>AU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</row>
    <row r="78" spans="1:45" ht="12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3">
        <f ca="1">IFERROR(__xludf.DUMMYFUNCTION("""COMPUTED_VALUE"""),44927)</f>
        <v>44927</v>
      </c>
      <c r="AB78" s="19" t="str">
        <f ca="1">IFERROR(__xludf.DUMMYFUNCTION("""COMPUTED_VALUE"""),"2023 Q1")</f>
        <v>2023 Q1</v>
      </c>
      <c r="AC78" s="1">
        <f ca="1">IFERROR(__xludf.DUMMYFUNCTION("""COMPUTED_VALUE"""),0)</f>
        <v>0</v>
      </c>
      <c r="AD78" s="1" t="str">
        <f ca="1">IFERROR(__xludf.DUMMYFUNCTION("""COMPUTED_VALUE"""),"Online")</f>
        <v>Online</v>
      </c>
      <c r="AE78" s="19">
        <f ca="1">IFERROR(__xludf.DUMMYFUNCTION("""COMPUTED_VALUE"""),3953.9884)</f>
        <v>3953.9884000000002</v>
      </c>
      <c r="AF78" s="1" t="str">
        <f ca="1">IFERROR(__xludf.DUMMYFUNCTION("""COMPUTED_VALUE"""),"GB")</f>
        <v>GB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</row>
    <row r="79" spans="1:45" ht="12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3">
        <f ca="1">IFERROR(__xludf.DUMMYFUNCTION("""COMPUTED_VALUE"""),44958)</f>
        <v>44958</v>
      </c>
      <c r="AB79" s="19" t="str">
        <f ca="1">IFERROR(__xludf.DUMMYFUNCTION("""COMPUTED_VALUE"""),"2023 Q1")</f>
        <v>2023 Q1</v>
      </c>
      <c r="AC79" s="1">
        <f ca="1">IFERROR(__xludf.DUMMYFUNCTION("""COMPUTED_VALUE"""),280)</f>
        <v>280</v>
      </c>
      <c r="AD79" s="1" t="str">
        <f ca="1">IFERROR(__xludf.DUMMYFUNCTION("""COMPUTED_VALUE"""),"Offline")</f>
        <v>Offline</v>
      </c>
      <c r="AE79" s="19">
        <f ca="1">IFERROR(__xludf.DUMMYFUNCTION("""COMPUTED_VALUE"""),21607.8799)</f>
        <v>21607.8799</v>
      </c>
      <c r="AF79" s="1" t="str">
        <f ca="1">IFERROR(__xludf.DUMMYFUNCTION("""COMPUTED_VALUE"""),"US")</f>
        <v>US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</row>
    <row r="80" spans="1:45" ht="12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3">
        <f ca="1">IFERROR(__xludf.DUMMYFUNCTION("""COMPUTED_VALUE"""),44958)</f>
        <v>44958</v>
      </c>
      <c r="AB80" s="19" t="str">
        <f ca="1">IFERROR(__xludf.DUMMYFUNCTION("""COMPUTED_VALUE"""),"2023 Q1")</f>
        <v>2023 Q1</v>
      </c>
      <c r="AC80" s="1">
        <f ca="1">IFERROR(__xludf.DUMMYFUNCTION("""COMPUTED_VALUE"""),283)</f>
        <v>283</v>
      </c>
      <c r="AD80" s="1" t="str">
        <f ca="1">IFERROR(__xludf.DUMMYFUNCTION("""COMPUTED_VALUE"""),"Offline")</f>
        <v>Offline</v>
      </c>
      <c r="AE80" s="19">
        <f ca="1">IFERROR(__xludf.DUMMYFUNCTION("""COMPUTED_VALUE"""),77034.2813)</f>
        <v>77034.281300000002</v>
      </c>
      <c r="AF80" s="1" t="str">
        <f ca="1">IFERROR(__xludf.DUMMYFUNCTION("""COMPUTED_VALUE"""),"US")</f>
        <v>US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</row>
    <row r="81" spans="1:45" ht="12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3">
        <f ca="1">IFERROR(__xludf.DUMMYFUNCTION("""COMPUTED_VALUE"""),44958)</f>
        <v>44958</v>
      </c>
      <c r="AB81" s="19" t="str">
        <f ca="1">IFERROR(__xludf.DUMMYFUNCTION("""COMPUTED_VALUE"""),"2023 Q1")</f>
        <v>2023 Q1</v>
      </c>
      <c r="AC81" s="1">
        <f ca="1">IFERROR(__xludf.DUMMYFUNCTION("""COMPUTED_VALUE"""),276)</f>
        <v>276</v>
      </c>
      <c r="AD81" s="1" t="str">
        <f ca="1">IFERROR(__xludf.DUMMYFUNCTION("""COMPUTED_VALUE"""),"Offline")</f>
        <v>Offline</v>
      </c>
      <c r="AE81" s="19">
        <f ca="1">IFERROR(__xludf.DUMMYFUNCTION("""COMPUTED_VALUE"""),45600.5762)</f>
        <v>45600.576200000003</v>
      </c>
      <c r="AF81" s="1" t="str">
        <f ca="1">IFERROR(__xludf.DUMMYFUNCTION("""COMPUTED_VALUE"""),"US")</f>
        <v>US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</row>
    <row r="82" spans="1:45" ht="12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3">
        <f ca="1">IFERROR(__xludf.DUMMYFUNCTION("""COMPUTED_VALUE"""),44958)</f>
        <v>44958</v>
      </c>
      <c r="AB82" s="19" t="str">
        <f ca="1">IFERROR(__xludf.DUMMYFUNCTION("""COMPUTED_VALUE"""),"2023 Q1")</f>
        <v>2023 Q1</v>
      </c>
      <c r="AC82" s="1">
        <f ca="1">IFERROR(__xludf.DUMMYFUNCTION("""COMPUTED_VALUE"""),280)</f>
        <v>280</v>
      </c>
      <c r="AD82" s="1" t="str">
        <f ca="1">IFERROR(__xludf.DUMMYFUNCTION("""COMPUTED_VALUE"""),"Offline")</f>
        <v>Offline</v>
      </c>
      <c r="AE82" s="19">
        <f ca="1">IFERROR(__xludf.DUMMYFUNCTION("""COMPUTED_VALUE"""),27041.7149)</f>
        <v>27041.714899999999</v>
      </c>
      <c r="AF82" s="1" t="str">
        <f ca="1">IFERROR(__xludf.DUMMYFUNCTION("""COMPUTED_VALUE"""),"US")</f>
        <v>US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</row>
    <row r="83" spans="1:45" ht="12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3">
        <f ca="1">IFERROR(__xludf.DUMMYFUNCTION("""COMPUTED_VALUE"""),44958)</f>
        <v>44958</v>
      </c>
      <c r="AB83" s="19" t="str">
        <f ca="1">IFERROR(__xludf.DUMMYFUNCTION("""COMPUTED_VALUE"""),"2023 Q1")</f>
        <v>2023 Q1</v>
      </c>
      <c r="AC83" s="1">
        <f ca="1">IFERROR(__xludf.DUMMYFUNCTION("""COMPUTED_VALUE"""),275)</f>
        <v>275</v>
      </c>
      <c r="AD83" s="1" t="str">
        <f ca="1">IFERROR(__xludf.DUMMYFUNCTION("""COMPUTED_VALUE"""),"Offline")</f>
        <v>Offline</v>
      </c>
      <c r="AE83" s="19">
        <f ca="1">IFERROR(__xludf.DUMMYFUNCTION("""COMPUTED_VALUE"""),15871.4477)</f>
        <v>15871.447700000001</v>
      </c>
      <c r="AF83" s="1" t="str">
        <f ca="1">IFERROR(__xludf.DUMMYFUNCTION("""COMPUTED_VALUE"""),"US")</f>
        <v>US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</row>
    <row r="84" spans="1:45" ht="12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3">
        <f ca="1">IFERROR(__xludf.DUMMYFUNCTION("""COMPUTED_VALUE"""),44958)</f>
        <v>44958</v>
      </c>
      <c r="AB84" s="19" t="str">
        <f ca="1">IFERROR(__xludf.DUMMYFUNCTION("""COMPUTED_VALUE"""),"2023 Q1")</f>
        <v>2023 Q1</v>
      </c>
      <c r="AC84" s="1">
        <f ca="1">IFERROR(__xludf.DUMMYFUNCTION("""COMPUTED_VALUE"""),275)</f>
        <v>275</v>
      </c>
      <c r="AD84" s="1" t="str">
        <f ca="1">IFERROR(__xludf.DUMMYFUNCTION("""COMPUTED_VALUE"""),"Offline")</f>
        <v>Offline</v>
      </c>
      <c r="AE84" s="19">
        <f ca="1">IFERROR(__xludf.DUMMYFUNCTION("""COMPUTED_VALUE"""),32579.5883)</f>
        <v>32579.588299999999</v>
      </c>
      <c r="AF84" s="1" t="str">
        <f ca="1">IFERROR(__xludf.DUMMYFUNCTION("""COMPUTED_VALUE"""),"US")</f>
        <v>US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</row>
    <row r="85" spans="1:45" ht="12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3">
        <f ca="1">IFERROR(__xludf.DUMMYFUNCTION("""COMPUTED_VALUE"""),44958)</f>
        <v>44958</v>
      </c>
      <c r="AB85" s="19" t="str">
        <f ca="1">IFERROR(__xludf.DUMMYFUNCTION("""COMPUTED_VALUE"""),"2023 Q1")</f>
        <v>2023 Q1</v>
      </c>
      <c r="AC85" s="1">
        <f ca="1">IFERROR(__xludf.DUMMYFUNCTION("""COMPUTED_VALUE"""),268)</f>
        <v>268</v>
      </c>
      <c r="AD85" s="1" t="str">
        <f ca="1">IFERROR(__xludf.DUMMYFUNCTION("""COMPUTED_VALUE"""),"Offline")</f>
        <v>Offline</v>
      </c>
      <c r="AE85" s="19">
        <f ca="1">IFERROR(__xludf.DUMMYFUNCTION("""COMPUTED_VALUE"""),81157.1164)</f>
        <v>81157.116399999999</v>
      </c>
      <c r="AF85" s="1" t="str">
        <f ca="1">IFERROR(__xludf.DUMMYFUNCTION("""COMPUTED_VALUE"""),"US")</f>
        <v>US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</row>
    <row r="86" spans="1:45" ht="12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3">
        <f ca="1">IFERROR(__xludf.DUMMYFUNCTION("""COMPUTED_VALUE"""),44958)</f>
        <v>44958</v>
      </c>
      <c r="AB86" s="19" t="str">
        <f ca="1">IFERROR(__xludf.DUMMYFUNCTION("""COMPUTED_VALUE"""),"2023 Q1")</f>
        <v>2023 Q1</v>
      </c>
      <c r="AC86" s="1">
        <f ca="1">IFERROR(__xludf.DUMMYFUNCTION("""COMPUTED_VALUE"""),279)</f>
        <v>279</v>
      </c>
      <c r="AD86" s="1" t="str">
        <f ca="1">IFERROR(__xludf.DUMMYFUNCTION("""COMPUTED_VALUE"""),"Offline")</f>
        <v>Offline</v>
      </c>
      <c r="AE86" s="19">
        <f ca="1">IFERROR(__xludf.DUMMYFUNCTION("""COMPUTED_VALUE"""),82058.5183)</f>
        <v>82058.518299999996</v>
      </c>
      <c r="AF86" s="1" t="str">
        <f ca="1">IFERROR(__xludf.DUMMYFUNCTION("""COMPUTED_VALUE"""),"US")</f>
        <v>US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</row>
    <row r="87" spans="1:45" ht="12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3">
        <f ca="1">IFERROR(__xludf.DUMMYFUNCTION("""COMPUTED_VALUE"""),44958)</f>
        <v>44958</v>
      </c>
      <c r="AB87" s="19" t="str">
        <f ca="1">IFERROR(__xludf.DUMMYFUNCTION("""COMPUTED_VALUE"""),"2023 Q1")</f>
        <v>2023 Q1</v>
      </c>
      <c r="AC87" s="1">
        <f ca="1">IFERROR(__xludf.DUMMYFUNCTION("""COMPUTED_VALUE"""),279)</f>
        <v>279</v>
      </c>
      <c r="AD87" s="1" t="str">
        <f ca="1">IFERROR(__xludf.DUMMYFUNCTION("""COMPUTED_VALUE"""),"Offline")</f>
        <v>Offline</v>
      </c>
      <c r="AE87" s="19">
        <f ca="1">IFERROR(__xludf.DUMMYFUNCTION("""COMPUTED_VALUE"""),119086.3877)</f>
        <v>119086.38770000001</v>
      </c>
      <c r="AF87" s="1" t="str">
        <f ca="1">IFERROR(__xludf.DUMMYFUNCTION("""COMPUTED_VALUE"""),"US")</f>
        <v>US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</row>
    <row r="88" spans="1:45" ht="12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3">
        <f ca="1">IFERROR(__xludf.DUMMYFUNCTION("""COMPUTED_VALUE"""),44958)</f>
        <v>44958</v>
      </c>
      <c r="AB88" s="19" t="str">
        <f ca="1">IFERROR(__xludf.DUMMYFUNCTION("""COMPUTED_VALUE"""),"2023 Q1")</f>
        <v>2023 Q1</v>
      </c>
      <c r="AC88" s="1">
        <f ca="1">IFERROR(__xludf.DUMMYFUNCTION("""COMPUTED_VALUE"""),279)</f>
        <v>279</v>
      </c>
      <c r="AD88" s="1" t="str">
        <f ca="1">IFERROR(__xludf.DUMMYFUNCTION("""COMPUTED_VALUE"""),"Offline")</f>
        <v>Offline</v>
      </c>
      <c r="AE88" s="19">
        <f ca="1">IFERROR(__xludf.DUMMYFUNCTION("""COMPUTED_VALUE"""),26712.6914)</f>
        <v>26712.6914</v>
      </c>
      <c r="AF88" s="1" t="str">
        <f ca="1">IFERROR(__xludf.DUMMYFUNCTION("""COMPUTED_VALUE"""),"US")</f>
        <v>US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</row>
    <row r="89" spans="1:45" ht="12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3">
        <f ca="1">IFERROR(__xludf.DUMMYFUNCTION("""COMPUTED_VALUE"""),44958)</f>
        <v>44958</v>
      </c>
      <c r="AB89" s="19" t="str">
        <f ca="1">IFERROR(__xludf.DUMMYFUNCTION("""COMPUTED_VALUE"""),"2023 Q1")</f>
        <v>2023 Q1</v>
      </c>
      <c r="AC89" s="1">
        <f ca="1">IFERROR(__xludf.DUMMYFUNCTION("""COMPUTED_VALUE"""),282)</f>
        <v>282</v>
      </c>
      <c r="AD89" s="1" t="str">
        <f ca="1">IFERROR(__xludf.DUMMYFUNCTION("""COMPUTED_VALUE"""),"Offline")</f>
        <v>Offline</v>
      </c>
      <c r="AE89" s="19">
        <f ca="1">IFERROR(__xludf.DUMMYFUNCTION("""COMPUTED_VALUE"""),10813.8849)</f>
        <v>10813.884899999999</v>
      </c>
      <c r="AF89" s="1" t="str">
        <f ca="1">IFERROR(__xludf.DUMMYFUNCTION("""COMPUTED_VALUE"""),"CA")</f>
        <v>CA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</row>
    <row r="90" spans="1:45" ht="12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3">
        <f ca="1">IFERROR(__xludf.DUMMYFUNCTION("""COMPUTED_VALUE"""),44958)</f>
        <v>44958</v>
      </c>
      <c r="AB90" s="19" t="str">
        <f ca="1">IFERROR(__xludf.DUMMYFUNCTION("""COMPUTED_VALUE"""),"2023 Q1")</f>
        <v>2023 Q1</v>
      </c>
      <c r="AC90" s="1">
        <f ca="1">IFERROR(__xludf.DUMMYFUNCTION("""COMPUTED_VALUE"""),282)</f>
        <v>282</v>
      </c>
      <c r="AD90" s="1" t="str">
        <f ca="1">IFERROR(__xludf.DUMMYFUNCTION("""COMPUTED_VALUE"""),"Offline")</f>
        <v>Offline</v>
      </c>
      <c r="AE90" s="19">
        <f ca="1">IFERROR(__xludf.DUMMYFUNCTION("""COMPUTED_VALUE"""),38716.1705)</f>
        <v>38716.1705</v>
      </c>
      <c r="AF90" s="1" t="str">
        <f ca="1">IFERROR(__xludf.DUMMYFUNCTION("""COMPUTED_VALUE"""),"CA")</f>
        <v>CA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</row>
    <row r="91" spans="1:45" ht="12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3">
        <f ca="1">IFERROR(__xludf.DUMMYFUNCTION("""COMPUTED_VALUE"""),44958)</f>
        <v>44958</v>
      </c>
      <c r="AB91" s="19" t="str">
        <f ca="1">IFERROR(__xludf.DUMMYFUNCTION("""COMPUTED_VALUE"""),"2023 Q1")</f>
        <v>2023 Q1</v>
      </c>
      <c r="AC91" s="1">
        <f ca="1">IFERROR(__xludf.DUMMYFUNCTION("""COMPUTED_VALUE"""),282)</f>
        <v>282</v>
      </c>
      <c r="AD91" s="1" t="str">
        <f ca="1">IFERROR(__xludf.DUMMYFUNCTION("""COMPUTED_VALUE"""),"Offline")</f>
        <v>Offline</v>
      </c>
      <c r="AE91" s="19">
        <f ca="1">IFERROR(__xludf.DUMMYFUNCTION("""COMPUTED_VALUE"""),2685.142)</f>
        <v>2685.1419999999998</v>
      </c>
      <c r="AF91" s="1" t="str">
        <f ca="1">IFERROR(__xludf.DUMMYFUNCTION("""COMPUTED_VALUE"""),"CA")</f>
        <v>CA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</row>
    <row r="92" spans="1:45" ht="12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3">
        <f ca="1">IFERROR(__xludf.DUMMYFUNCTION("""COMPUTED_VALUE"""),44958)</f>
        <v>44958</v>
      </c>
      <c r="AB92" s="19" t="str">
        <f ca="1">IFERROR(__xludf.DUMMYFUNCTION("""COMPUTED_VALUE"""),"2023 Q1")</f>
        <v>2023 Q1</v>
      </c>
      <c r="AC92" s="1">
        <f ca="1">IFERROR(__xludf.DUMMYFUNCTION("""COMPUTED_VALUE"""),278)</f>
        <v>278</v>
      </c>
      <c r="AD92" s="1" t="str">
        <f ca="1">IFERROR(__xludf.DUMMYFUNCTION("""COMPUTED_VALUE"""),"Offline")</f>
        <v>Offline</v>
      </c>
      <c r="AE92" s="19">
        <f ca="1">IFERROR(__xludf.DUMMYFUNCTION("""COMPUTED_VALUE"""),16927.6441)</f>
        <v>16927.644100000001</v>
      </c>
      <c r="AF92" s="1" t="str">
        <f ca="1">IFERROR(__xludf.DUMMYFUNCTION("""COMPUTED_VALUE"""),"CA")</f>
        <v>CA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</row>
    <row r="93" spans="1:45" ht="12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3">
        <f ca="1">IFERROR(__xludf.DUMMYFUNCTION("""COMPUTED_VALUE"""),44958)</f>
        <v>44958</v>
      </c>
      <c r="AB93" s="19" t="str">
        <f ca="1">IFERROR(__xludf.DUMMYFUNCTION("""COMPUTED_VALUE"""),"2023 Q1")</f>
        <v>2023 Q1</v>
      </c>
      <c r="AC93" s="1">
        <f ca="1">IFERROR(__xludf.DUMMYFUNCTION("""COMPUTED_VALUE"""),278)</f>
        <v>278</v>
      </c>
      <c r="AD93" s="1" t="str">
        <f ca="1">IFERROR(__xludf.DUMMYFUNCTION("""COMPUTED_VALUE"""),"Offline")</f>
        <v>Offline</v>
      </c>
      <c r="AE93" s="19">
        <f ca="1">IFERROR(__xludf.DUMMYFUNCTION("""COMPUTED_VALUE"""),1112.405)</f>
        <v>1112.405</v>
      </c>
      <c r="AF93" s="1" t="str">
        <f ca="1">IFERROR(__xludf.DUMMYFUNCTION("""COMPUTED_VALUE"""),"CA")</f>
        <v>CA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</row>
    <row r="94" spans="1:45" ht="12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3">
        <f ca="1">IFERROR(__xludf.DUMMYFUNCTION("""COMPUTED_VALUE"""),44958)</f>
        <v>44958</v>
      </c>
      <c r="AB94" s="19" t="str">
        <f ca="1">IFERROR(__xludf.DUMMYFUNCTION("""COMPUTED_VALUE"""),"2023 Q1")</f>
        <v>2023 Q1</v>
      </c>
      <c r="AC94" s="1">
        <f ca="1">IFERROR(__xludf.DUMMYFUNCTION("""COMPUTED_VALUE"""),282)</f>
        <v>282</v>
      </c>
      <c r="AD94" s="1" t="str">
        <f ca="1">IFERROR(__xludf.DUMMYFUNCTION("""COMPUTED_VALUE"""),"Offline")</f>
        <v>Offline</v>
      </c>
      <c r="AE94" s="19">
        <f ca="1">IFERROR(__xludf.DUMMYFUNCTION("""COMPUTED_VALUE"""),18855.6643)</f>
        <v>18855.6643</v>
      </c>
      <c r="AF94" s="1" t="str">
        <f ca="1">IFERROR(__xludf.DUMMYFUNCTION("""COMPUTED_VALUE"""),"CA")</f>
        <v>CA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</row>
    <row r="95" spans="1:45" ht="12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3">
        <f ca="1">IFERROR(__xludf.DUMMYFUNCTION("""COMPUTED_VALUE"""),44958)</f>
        <v>44958</v>
      </c>
      <c r="AB95" s="19" t="str">
        <f ca="1">IFERROR(__xludf.DUMMYFUNCTION("""COMPUTED_VALUE"""),"2023 Q1")</f>
        <v>2023 Q1</v>
      </c>
      <c r="AC95" s="1">
        <f ca="1">IFERROR(__xludf.DUMMYFUNCTION("""COMPUTED_VALUE"""),282)</f>
        <v>282</v>
      </c>
      <c r="AD95" s="1" t="str">
        <f ca="1">IFERROR(__xludf.DUMMYFUNCTION("""COMPUTED_VALUE"""),"Offline")</f>
        <v>Offline</v>
      </c>
      <c r="AE95" s="19">
        <f ca="1">IFERROR(__xludf.DUMMYFUNCTION("""COMPUTED_VALUE"""),8075.3162)</f>
        <v>8075.3162000000002</v>
      </c>
      <c r="AF95" s="1" t="str">
        <f ca="1">IFERROR(__xludf.DUMMYFUNCTION("""COMPUTED_VALUE"""),"CA")</f>
        <v>CA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</row>
    <row r="96" spans="1:45" ht="12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3">
        <f ca="1">IFERROR(__xludf.DUMMYFUNCTION("""COMPUTED_VALUE"""),44958)</f>
        <v>44958</v>
      </c>
      <c r="AB96" s="19" t="str">
        <f ca="1">IFERROR(__xludf.DUMMYFUNCTION("""COMPUTED_VALUE"""),"2023 Q1")</f>
        <v>2023 Q1</v>
      </c>
      <c r="AC96" s="1">
        <f ca="1">IFERROR(__xludf.DUMMYFUNCTION("""COMPUTED_VALUE"""),0)</f>
        <v>0</v>
      </c>
      <c r="AD96" s="1" t="str">
        <f ca="1">IFERROR(__xludf.DUMMYFUNCTION("""COMPUTED_VALUE"""),"Online")</f>
        <v>Online</v>
      </c>
      <c r="AE96" s="19">
        <f ca="1">IFERROR(__xludf.DUMMYFUNCTION("""COMPUTED_VALUE"""),3953.9884)</f>
        <v>3953.9884000000002</v>
      </c>
      <c r="AF96" s="1" t="str">
        <f ca="1">IFERROR(__xludf.DUMMYFUNCTION("""COMPUTED_VALUE"""),"CA")</f>
        <v>CA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</row>
    <row r="97" spans="1:45" ht="12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3">
        <f ca="1">IFERROR(__xludf.DUMMYFUNCTION("""COMPUTED_VALUE"""),44958)</f>
        <v>44958</v>
      </c>
      <c r="AB97" s="19" t="str">
        <f ca="1">IFERROR(__xludf.DUMMYFUNCTION("""COMPUTED_VALUE"""),"2023 Q1")</f>
        <v>2023 Q1</v>
      </c>
      <c r="AC97" s="1">
        <f ca="1">IFERROR(__xludf.DUMMYFUNCTION("""COMPUTED_VALUE"""),0)</f>
        <v>0</v>
      </c>
      <c r="AD97" s="1" t="str">
        <f ca="1">IFERROR(__xludf.DUMMYFUNCTION("""COMPUTED_VALUE"""),"Online")</f>
        <v>Online</v>
      </c>
      <c r="AE97" s="19">
        <f ca="1">IFERROR(__xludf.DUMMYFUNCTION("""COMPUTED_VALUE"""),3953.9884)</f>
        <v>3953.9884000000002</v>
      </c>
      <c r="AF97" s="1" t="str">
        <f ca="1">IFERROR(__xludf.DUMMYFUNCTION("""COMPUTED_VALUE"""),"GB")</f>
        <v>GB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</row>
    <row r="98" spans="1:45" ht="12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3">
        <f ca="1">IFERROR(__xludf.DUMMYFUNCTION("""COMPUTED_VALUE"""),44958)</f>
        <v>44958</v>
      </c>
      <c r="AB98" s="19" t="str">
        <f ca="1">IFERROR(__xludf.DUMMYFUNCTION("""COMPUTED_VALUE"""),"2023 Q1")</f>
        <v>2023 Q1</v>
      </c>
      <c r="AC98" s="1">
        <f ca="1">IFERROR(__xludf.DUMMYFUNCTION("""COMPUTED_VALUE"""),0)</f>
        <v>0</v>
      </c>
      <c r="AD98" s="1" t="str">
        <f ca="1">IFERROR(__xludf.DUMMYFUNCTION("""COMPUTED_VALUE"""),"Online")</f>
        <v>Online</v>
      </c>
      <c r="AE98" s="19">
        <f ca="1">IFERROR(__xludf.DUMMYFUNCTION("""COMPUTED_VALUE"""),3953.9884)</f>
        <v>3953.9884000000002</v>
      </c>
      <c r="AF98" s="1" t="str">
        <f ca="1">IFERROR(__xludf.DUMMYFUNCTION("""COMPUTED_VALUE"""),"CA")</f>
        <v>CA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</row>
    <row r="99" spans="1:45" ht="12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3">
        <f ca="1">IFERROR(__xludf.DUMMYFUNCTION("""COMPUTED_VALUE"""),44958)</f>
        <v>44958</v>
      </c>
      <c r="AB99" s="19" t="str">
        <f ca="1">IFERROR(__xludf.DUMMYFUNCTION("""COMPUTED_VALUE"""),"2023 Q1")</f>
        <v>2023 Q1</v>
      </c>
      <c r="AC99" s="1">
        <f ca="1">IFERROR(__xludf.DUMMYFUNCTION("""COMPUTED_VALUE"""),0)</f>
        <v>0</v>
      </c>
      <c r="AD99" s="1" t="str">
        <f ca="1">IFERROR(__xludf.DUMMYFUNCTION("""COMPUTED_VALUE"""),"Online")</f>
        <v>Online</v>
      </c>
      <c r="AE99" s="19">
        <f ca="1">IFERROR(__xludf.DUMMYFUNCTION("""COMPUTED_VALUE"""),3729.364)</f>
        <v>3729.364</v>
      </c>
      <c r="AF99" s="1" t="str">
        <f ca="1">IFERROR(__xludf.DUMMYFUNCTION("""COMPUTED_VALUE"""),"FR")</f>
        <v>FR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</row>
    <row r="100" spans="1:45" ht="12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3">
        <f ca="1">IFERROR(__xludf.DUMMYFUNCTION("""COMPUTED_VALUE"""),44958)</f>
        <v>44958</v>
      </c>
      <c r="AB100" s="19" t="str">
        <f ca="1">IFERROR(__xludf.DUMMYFUNCTION("""COMPUTED_VALUE"""),"2023 Q1")</f>
        <v>2023 Q1</v>
      </c>
      <c r="AC100" s="1">
        <f ca="1">IFERROR(__xludf.DUMMYFUNCTION("""COMPUTED_VALUE"""),0)</f>
        <v>0</v>
      </c>
      <c r="AD100" s="1" t="str">
        <f ca="1">IFERROR(__xludf.DUMMYFUNCTION("""COMPUTED_VALUE"""),"Online")</f>
        <v>Online</v>
      </c>
      <c r="AE100" s="19">
        <f ca="1">IFERROR(__xludf.DUMMYFUNCTION("""COMPUTED_VALUE"""),3953.9884)</f>
        <v>3953.9884000000002</v>
      </c>
      <c r="AF100" s="1" t="str">
        <f ca="1">IFERROR(__xludf.DUMMYFUNCTION("""COMPUTED_VALUE"""),"AU")</f>
        <v>AU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</row>
    <row r="101" spans="1:45" ht="12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3">
        <f ca="1">IFERROR(__xludf.DUMMYFUNCTION("""COMPUTED_VALUE"""),44958)</f>
        <v>44958</v>
      </c>
      <c r="AB101" s="19" t="str">
        <f ca="1">IFERROR(__xludf.DUMMYFUNCTION("""COMPUTED_VALUE"""),"2023 Q1")</f>
        <v>2023 Q1</v>
      </c>
      <c r="AC101" s="1">
        <f ca="1">IFERROR(__xludf.DUMMYFUNCTION("""COMPUTED_VALUE"""),0)</f>
        <v>0</v>
      </c>
      <c r="AD101" s="1" t="str">
        <f ca="1">IFERROR(__xludf.DUMMYFUNCTION("""COMPUTED_VALUE"""),"Online")</f>
        <v>Online</v>
      </c>
      <c r="AE101" s="19">
        <f ca="1">IFERROR(__xludf.DUMMYFUNCTION("""COMPUTED_VALUE"""),772.5036)</f>
        <v>772.50360000000001</v>
      </c>
      <c r="AF101" s="1" t="str">
        <f ca="1">IFERROR(__xludf.DUMMYFUNCTION("""COMPUTED_VALUE"""),"FR")</f>
        <v>FR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</row>
    <row r="102" spans="1:45" ht="12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3">
        <f ca="1">IFERROR(__xludf.DUMMYFUNCTION("""COMPUTED_VALUE"""),44958)</f>
        <v>44958</v>
      </c>
      <c r="AB102" s="19" t="str">
        <f ca="1">IFERROR(__xludf.DUMMYFUNCTION("""COMPUTED_VALUE"""),"2023 Q1")</f>
        <v>2023 Q1</v>
      </c>
      <c r="AC102" s="1">
        <f ca="1">IFERROR(__xludf.DUMMYFUNCTION("""COMPUTED_VALUE"""),0)</f>
        <v>0</v>
      </c>
      <c r="AD102" s="1" t="str">
        <f ca="1">IFERROR(__xludf.DUMMYFUNCTION("""COMPUTED_VALUE"""),"Online")</f>
        <v>Online</v>
      </c>
      <c r="AE102" s="19">
        <f ca="1">IFERROR(__xludf.DUMMYFUNCTION("""COMPUTED_VALUE"""),3953.9884)</f>
        <v>3953.9884000000002</v>
      </c>
      <c r="AF102" s="1" t="str">
        <f ca="1">IFERROR(__xludf.DUMMYFUNCTION("""COMPUTED_VALUE"""),"AU")</f>
        <v>AU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</row>
    <row r="103" spans="1:45" ht="12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3">
        <f ca="1">IFERROR(__xludf.DUMMYFUNCTION("""COMPUTED_VALUE"""),44958)</f>
        <v>44958</v>
      </c>
      <c r="AB103" s="19" t="str">
        <f ca="1">IFERROR(__xludf.DUMMYFUNCTION("""COMPUTED_VALUE"""),"2023 Q1")</f>
        <v>2023 Q1</v>
      </c>
      <c r="AC103" s="1">
        <f ca="1">IFERROR(__xludf.DUMMYFUNCTION("""COMPUTED_VALUE"""),0)</f>
        <v>0</v>
      </c>
      <c r="AD103" s="1" t="str">
        <f ca="1">IFERROR(__xludf.DUMMYFUNCTION("""COMPUTED_VALUE"""),"Online")</f>
        <v>Online</v>
      </c>
      <c r="AE103" s="19">
        <f ca="1">IFERROR(__xludf.DUMMYFUNCTION("""COMPUTED_VALUE"""),772.5036)</f>
        <v>772.50360000000001</v>
      </c>
      <c r="AF103" s="1" t="str">
        <f ca="1">IFERROR(__xludf.DUMMYFUNCTION("""COMPUTED_VALUE"""),"GB")</f>
        <v>GB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</row>
    <row r="104" spans="1:45" ht="12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3">
        <f ca="1">IFERROR(__xludf.DUMMYFUNCTION("""COMPUTED_VALUE"""),44958)</f>
        <v>44958</v>
      </c>
      <c r="AB104" s="19" t="str">
        <f ca="1">IFERROR(__xludf.DUMMYFUNCTION("""COMPUTED_VALUE"""),"2023 Q1")</f>
        <v>2023 Q1</v>
      </c>
      <c r="AC104" s="1">
        <f ca="1">IFERROR(__xludf.DUMMYFUNCTION("""COMPUTED_VALUE"""),0)</f>
        <v>0</v>
      </c>
      <c r="AD104" s="1" t="str">
        <f ca="1">IFERROR(__xludf.DUMMYFUNCTION("""COMPUTED_VALUE"""),"Online")</f>
        <v>Online</v>
      </c>
      <c r="AE104" s="19">
        <f ca="1">IFERROR(__xludf.DUMMYFUNCTION("""COMPUTED_VALUE"""),3729.364)</f>
        <v>3729.364</v>
      </c>
      <c r="AF104" s="1" t="str">
        <f ca="1">IFERROR(__xludf.DUMMYFUNCTION("""COMPUTED_VALUE"""),"FR")</f>
        <v>FR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</row>
    <row r="105" spans="1:45" ht="12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3">
        <f ca="1">IFERROR(__xludf.DUMMYFUNCTION("""COMPUTED_VALUE"""),44958)</f>
        <v>44958</v>
      </c>
      <c r="AB105" s="19" t="str">
        <f ca="1">IFERROR(__xludf.DUMMYFUNCTION("""COMPUTED_VALUE"""),"2023 Q1")</f>
        <v>2023 Q1</v>
      </c>
      <c r="AC105" s="1">
        <f ca="1">IFERROR(__xludf.DUMMYFUNCTION("""COMPUTED_VALUE"""),0)</f>
        <v>0</v>
      </c>
      <c r="AD105" s="1" t="str">
        <f ca="1">IFERROR(__xludf.DUMMYFUNCTION("""COMPUTED_VALUE"""),"Online")</f>
        <v>Online</v>
      </c>
      <c r="AE105" s="19">
        <f ca="1">IFERROR(__xludf.DUMMYFUNCTION("""COMPUTED_VALUE"""),3953.9884)</f>
        <v>3953.9884000000002</v>
      </c>
      <c r="AF105" s="1" t="str">
        <f ca="1">IFERROR(__xludf.DUMMYFUNCTION("""COMPUTED_VALUE"""),"GB")</f>
        <v>GB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</row>
    <row r="106" spans="1:45" ht="12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3">
        <f ca="1">IFERROR(__xludf.DUMMYFUNCTION("""COMPUTED_VALUE"""),44958)</f>
        <v>44958</v>
      </c>
      <c r="AB106" s="19" t="str">
        <f ca="1">IFERROR(__xludf.DUMMYFUNCTION("""COMPUTED_VALUE"""),"2023 Q1")</f>
        <v>2023 Q1</v>
      </c>
      <c r="AC106" s="1">
        <f ca="1">IFERROR(__xludf.DUMMYFUNCTION("""COMPUTED_VALUE"""),0)</f>
        <v>0</v>
      </c>
      <c r="AD106" s="1" t="str">
        <f ca="1">IFERROR(__xludf.DUMMYFUNCTION("""COMPUTED_VALUE"""),"Online")</f>
        <v>Online</v>
      </c>
      <c r="AE106" s="19">
        <f ca="1">IFERROR(__xludf.DUMMYFUNCTION("""COMPUTED_VALUE"""),3953.9884)</f>
        <v>3953.9884000000002</v>
      </c>
      <c r="AF106" s="1" t="str">
        <f ca="1">IFERROR(__xludf.DUMMYFUNCTION("""COMPUTED_VALUE"""),"US")</f>
        <v>US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</row>
    <row r="107" spans="1:45" ht="12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3">
        <f ca="1">IFERROR(__xludf.DUMMYFUNCTION("""COMPUTED_VALUE"""),44958)</f>
        <v>44958</v>
      </c>
      <c r="AB107" s="19" t="str">
        <f ca="1">IFERROR(__xludf.DUMMYFUNCTION("""COMPUTED_VALUE"""),"2023 Q1")</f>
        <v>2023 Q1</v>
      </c>
      <c r="AC107" s="1">
        <f ca="1">IFERROR(__xludf.DUMMYFUNCTION("""COMPUTED_VALUE"""),0)</f>
        <v>0</v>
      </c>
      <c r="AD107" s="1" t="str">
        <f ca="1">IFERROR(__xludf.DUMMYFUNCTION("""COMPUTED_VALUE"""),"Online")</f>
        <v>Online</v>
      </c>
      <c r="AE107" s="19">
        <f ca="1">IFERROR(__xludf.DUMMYFUNCTION("""COMPUTED_VALUE"""),3953.9884)</f>
        <v>3953.9884000000002</v>
      </c>
      <c r="AF107" s="1" t="str">
        <f ca="1">IFERROR(__xludf.DUMMYFUNCTION("""COMPUTED_VALUE"""),"GB")</f>
        <v>GB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</row>
    <row r="108" spans="1:45" ht="12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3">
        <f ca="1">IFERROR(__xludf.DUMMYFUNCTION("""COMPUTED_VALUE"""),44958)</f>
        <v>44958</v>
      </c>
      <c r="AB108" s="19" t="str">
        <f ca="1">IFERROR(__xludf.DUMMYFUNCTION("""COMPUTED_VALUE"""),"2023 Q1")</f>
        <v>2023 Q1</v>
      </c>
      <c r="AC108" s="1">
        <f ca="1">IFERROR(__xludf.DUMMYFUNCTION("""COMPUTED_VALUE"""),0)</f>
        <v>0</v>
      </c>
      <c r="AD108" s="1" t="str">
        <f ca="1">IFERROR(__xludf.DUMMYFUNCTION("""COMPUTED_VALUE"""),"Online")</f>
        <v>Online</v>
      </c>
      <c r="AE108" s="19">
        <f ca="1">IFERROR(__xludf.DUMMYFUNCTION("""COMPUTED_VALUE"""),3729.364)</f>
        <v>3729.364</v>
      </c>
      <c r="AF108" s="1" t="str">
        <f ca="1">IFERROR(__xludf.DUMMYFUNCTION("""COMPUTED_VALUE"""),"US")</f>
        <v>US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</row>
    <row r="109" spans="1:45" ht="12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3">
        <f ca="1">IFERROR(__xludf.DUMMYFUNCTION("""COMPUTED_VALUE"""),44958)</f>
        <v>44958</v>
      </c>
      <c r="AB109" s="19" t="str">
        <f ca="1">IFERROR(__xludf.DUMMYFUNCTION("""COMPUTED_VALUE"""),"2023 Q1")</f>
        <v>2023 Q1</v>
      </c>
      <c r="AC109" s="1">
        <f ca="1">IFERROR(__xludf.DUMMYFUNCTION("""COMPUTED_VALUE"""),0)</f>
        <v>0</v>
      </c>
      <c r="AD109" s="1" t="str">
        <f ca="1">IFERROR(__xludf.DUMMYFUNCTION("""COMPUTED_VALUE"""),"Online")</f>
        <v>Online</v>
      </c>
      <c r="AE109" s="19">
        <f ca="1">IFERROR(__xludf.DUMMYFUNCTION("""COMPUTED_VALUE"""),3953.9884)</f>
        <v>3953.9884000000002</v>
      </c>
      <c r="AF109" s="1" t="str">
        <f ca="1">IFERROR(__xludf.DUMMYFUNCTION("""COMPUTED_VALUE"""),"CA")</f>
        <v>CA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</row>
    <row r="110" spans="1:45" ht="12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3">
        <f ca="1">IFERROR(__xludf.DUMMYFUNCTION("""COMPUTED_VALUE"""),44958)</f>
        <v>44958</v>
      </c>
      <c r="AB110" s="19" t="str">
        <f ca="1">IFERROR(__xludf.DUMMYFUNCTION("""COMPUTED_VALUE"""),"2023 Q1")</f>
        <v>2023 Q1</v>
      </c>
      <c r="AC110" s="1">
        <f ca="1">IFERROR(__xludf.DUMMYFUNCTION("""COMPUTED_VALUE"""),0)</f>
        <v>0</v>
      </c>
      <c r="AD110" s="1" t="str">
        <f ca="1">IFERROR(__xludf.DUMMYFUNCTION("""COMPUTED_VALUE"""),"Online")</f>
        <v>Online</v>
      </c>
      <c r="AE110" s="19">
        <f ca="1">IFERROR(__xludf.DUMMYFUNCTION("""COMPUTED_VALUE"""),772.5036)</f>
        <v>772.50360000000001</v>
      </c>
      <c r="AF110" s="1" t="str">
        <f ca="1">IFERROR(__xludf.DUMMYFUNCTION("""COMPUTED_VALUE"""),"FR")</f>
        <v>FR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</row>
    <row r="111" spans="1:45" ht="12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3">
        <f ca="1">IFERROR(__xludf.DUMMYFUNCTION("""COMPUTED_VALUE"""),44958)</f>
        <v>44958</v>
      </c>
      <c r="AB111" s="19" t="str">
        <f ca="1">IFERROR(__xludf.DUMMYFUNCTION("""COMPUTED_VALUE"""),"2023 Q1")</f>
        <v>2023 Q1</v>
      </c>
      <c r="AC111" s="1">
        <f ca="1">IFERROR(__xludf.DUMMYFUNCTION("""COMPUTED_VALUE"""),0)</f>
        <v>0</v>
      </c>
      <c r="AD111" s="1" t="str">
        <f ca="1">IFERROR(__xludf.DUMMYFUNCTION("""COMPUTED_VALUE"""),"Online")</f>
        <v>Online</v>
      </c>
      <c r="AE111" s="19">
        <f ca="1">IFERROR(__xludf.DUMMYFUNCTION("""COMPUTED_VALUE"""),3953.9884)</f>
        <v>3953.9884000000002</v>
      </c>
      <c r="AF111" s="1" t="str">
        <f ca="1">IFERROR(__xludf.DUMMYFUNCTION("""COMPUTED_VALUE"""),"AU")</f>
        <v>AU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</row>
    <row r="112" spans="1:45" ht="12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3">
        <f ca="1">IFERROR(__xludf.DUMMYFUNCTION("""COMPUTED_VALUE"""),44958)</f>
        <v>44958</v>
      </c>
      <c r="AB112" s="19" t="str">
        <f ca="1">IFERROR(__xludf.DUMMYFUNCTION("""COMPUTED_VALUE"""),"2023 Q1")</f>
        <v>2023 Q1</v>
      </c>
      <c r="AC112" s="1">
        <f ca="1">IFERROR(__xludf.DUMMYFUNCTION("""COMPUTED_VALUE"""),0)</f>
        <v>0</v>
      </c>
      <c r="AD112" s="1" t="str">
        <f ca="1">IFERROR(__xludf.DUMMYFUNCTION("""COMPUTED_VALUE"""),"Online")</f>
        <v>Online</v>
      </c>
      <c r="AE112" s="19">
        <f ca="1">IFERROR(__xludf.DUMMYFUNCTION("""COMPUTED_VALUE"""),3729.364)</f>
        <v>3729.364</v>
      </c>
      <c r="AF112" s="1" t="str">
        <f ca="1">IFERROR(__xludf.DUMMYFUNCTION("""COMPUTED_VALUE"""),"CA")</f>
        <v>CA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</row>
    <row r="113" spans="1:45" ht="12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3">
        <f ca="1">IFERROR(__xludf.DUMMYFUNCTION("""COMPUTED_VALUE"""),44958)</f>
        <v>44958</v>
      </c>
      <c r="AB113" s="19" t="str">
        <f ca="1">IFERROR(__xludf.DUMMYFUNCTION("""COMPUTED_VALUE"""),"2023 Q1")</f>
        <v>2023 Q1</v>
      </c>
      <c r="AC113" s="1">
        <f ca="1">IFERROR(__xludf.DUMMYFUNCTION("""COMPUTED_VALUE"""),0)</f>
        <v>0</v>
      </c>
      <c r="AD113" s="1" t="str">
        <f ca="1">IFERROR(__xludf.DUMMYFUNCTION("""COMPUTED_VALUE"""),"Online")</f>
        <v>Online</v>
      </c>
      <c r="AE113" s="19">
        <f ca="1">IFERROR(__xludf.DUMMYFUNCTION("""COMPUTED_VALUE"""),3953.9884)</f>
        <v>3953.9884000000002</v>
      </c>
      <c r="AF113" s="1" t="str">
        <f ca="1">IFERROR(__xludf.DUMMYFUNCTION("""COMPUTED_VALUE"""),"DE")</f>
        <v>DE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</row>
    <row r="114" spans="1:45" ht="12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3">
        <f ca="1">IFERROR(__xludf.DUMMYFUNCTION("""COMPUTED_VALUE"""),44958)</f>
        <v>44958</v>
      </c>
      <c r="AB114" s="19" t="str">
        <f ca="1">IFERROR(__xludf.DUMMYFUNCTION("""COMPUTED_VALUE"""),"2023 Q1")</f>
        <v>2023 Q1</v>
      </c>
      <c r="AC114" s="1">
        <f ca="1">IFERROR(__xludf.DUMMYFUNCTION("""COMPUTED_VALUE"""),0)</f>
        <v>0</v>
      </c>
      <c r="AD114" s="1" t="str">
        <f ca="1">IFERROR(__xludf.DUMMYFUNCTION("""COMPUTED_VALUE"""),"Online")</f>
        <v>Online</v>
      </c>
      <c r="AE114" s="19">
        <f ca="1">IFERROR(__xludf.DUMMYFUNCTION("""COMPUTED_VALUE"""),3953.9884)</f>
        <v>3953.9884000000002</v>
      </c>
      <c r="AF114" s="1" t="str">
        <f ca="1">IFERROR(__xludf.DUMMYFUNCTION("""COMPUTED_VALUE"""),"FR")</f>
        <v>FR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</row>
    <row r="115" spans="1:45" ht="12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3">
        <f ca="1">IFERROR(__xludf.DUMMYFUNCTION("""COMPUTED_VALUE"""),44958)</f>
        <v>44958</v>
      </c>
      <c r="AB115" s="19" t="str">
        <f ca="1">IFERROR(__xludf.DUMMYFUNCTION("""COMPUTED_VALUE"""),"2023 Q1")</f>
        <v>2023 Q1</v>
      </c>
      <c r="AC115" s="1">
        <f ca="1">IFERROR(__xludf.DUMMYFUNCTION("""COMPUTED_VALUE"""),0)</f>
        <v>0</v>
      </c>
      <c r="AD115" s="1" t="str">
        <f ca="1">IFERROR(__xludf.DUMMYFUNCTION("""COMPUTED_VALUE"""),"Online")</f>
        <v>Online</v>
      </c>
      <c r="AE115" s="19">
        <f ca="1">IFERROR(__xludf.DUMMYFUNCTION("""COMPUTED_VALUE"""),3953.9884)</f>
        <v>3953.9884000000002</v>
      </c>
      <c r="AF115" s="1" t="str">
        <f ca="1">IFERROR(__xludf.DUMMYFUNCTION("""COMPUTED_VALUE"""),"DE")</f>
        <v>DE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</row>
    <row r="116" spans="1:45" ht="12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3">
        <f ca="1">IFERROR(__xludf.DUMMYFUNCTION("""COMPUTED_VALUE"""),44958)</f>
        <v>44958</v>
      </c>
      <c r="AB116" s="19" t="str">
        <f ca="1">IFERROR(__xludf.DUMMYFUNCTION("""COMPUTED_VALUE"""),"2023 Q1")</f>
        <v>2023 Q1</v>
      </c>
      <c r="AC116" s="1">
        <f ca="1">IFERROR(__xludf.DUMMYFUNCTION("""COMPUTED_VALUE"""),0)</f>
        <v>0</v>
      </c>
      <c r="AD116" s="1" t="str">
        <f ca="1">IFERROR(__xludf.DUMMYFUNCTION("""COMPUTED_VALUE"""),"Online")</f>
        <v>Online</v>
      </c>
      <c r="AE116" s="19">
        <f ca="1">IFERROR(__xludf.DUMMYFUNCTION("""COMPUTED_VALUE"""),3953.9884)</f>
        <v>3953.9884000000002</v>
      </c>
      <c r="AF116" s="1" t="str">
        <f ca="1">IFERROR(__xludf.DUMMYFUNCTION("""COMPUTED_VALUE"""),"AU")</f>
        <v>AU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:45" ht="12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3">
        <f ca="1">IFERROR(__xludf.DUMMYFUNCTION("""COMPUTED_VALUE"""),44958)</f>
        <v>44958</v>
      </c>
      <c r="AB117" s="19" t="str">
        <f ca="1">IFERROR(__xludf.DUMMYFUNCTION("""COMPUTED_VALUE"""),"2023 Q1")</f>
        <v>2023 Q1</v>
      </c>
      <c r="AC117" s="1">
        <f ca="1">IFERROR(__xludf.DUMMYFUNCTION("""COMPUTED_VALUE"""),0)</f>
        <v>0</v>
      </c>
      <c r="AD117" s="1" t="str">
        <f ca="1">IFERROR(__xludf.DUMMYFUNCTION("""COMPUTED_VALUE"""),"Online")</f>
        <v>Online</v>
      </c>
      <c r="AE117" s="19">
        <f ca="1">IFERROR(__xludf.DUMMYFUNCTION("""COMPUTED_VALUE"""),3953.9884)</f>
        <v>3953.9884000000002</v>
      </c>
      <c r="AF117" s="1" t="str">
        <f ca="1">IFERROR(__xludf.DUMMYFUNCTION("""COMPUTED_VALUE"""),"DE")</f>
        <v>DE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:45" ht="12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3">
        <f ca="1">IFERROR(__xludf.DUMMYFUNCTION("""COMPUTED_VALUE"""),44958)</f>
        <v>44958</v>
      </c>
      <c r="AB118" s="19" t="str">
        <f ca="1">IFERROR(__xludf.DUMMYFUNCTION("""COMPUTED_VALUE"""),"2023 Q1")</f>
        <v>2023 Q1</v>
      </c>
      <c r="AC118" s="1">
        <f ca="1">IFERROR(__xludf.DUMMYFUNCTION("""COMPUTED_VALUE"""),0)</f>
        <v>0</v>
      </c>
      <c r="AD118" s="1" t="str">
        <f ca="1">IFERROR(__xludf.DUMMYFUNCTION("""COMPUTED_VALUE"""),"Online")</f>
        <v>Online</v>
      </c>
      <c r="AE118" s="19">
        <f ca="1">IFERROR(__xludf.DUMMYFUNCTION("""COMPUTED_VALUE"""),3953.9884)</f>
        <v>3953.9884000000002</v>
      </c>
      <c r="AF118" s="1" t="str">
        <f ca="1">IFERROR(__xludf.DUMMYFUNCTION("""COMPUTED_VALUE"""),"DE")</f>
        <v>DE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:45" ht="12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3">
        <f ca="1">IFERROR(__xludf.DUMMYFUNCTION("""COMPUTED_VALUE"""),44958)</f>
        <v>44958</v>
      </c>
      <c r="AB119" s="19" t="str">
        <f ca="1">IFERROR(__xludf.DUMMYFUNCTION("""COMPUTED_VALUE"""),"2023 Q1")</f>
        <v>2023 Q1</v>
      </c>
      <c r="AC119" s="1">
        <f ca="1">IFERROR(__xludf.DUMMYFUNCTION("""COMPUTED_VALUE"""),0)</f>
        <v>0</v>
      </c>
      <c r="AD119" s="1" t="str">
        <f ca="1">IFERROR(__xludf.DUMMYFUNCTION("""COMPUTED_VALUE"""),"Online")</f>
        <v>Online</v>
      </c>
      <c r="AE119" s="19">
        <f ca="1">IFERROR(__xludf.DUMMYFUNCTION("""COMPUTED_VALUE"""),3953.9884)</f>
        <v>3953.9884000000002</v>
      </c>
      <c r="AF119" s="1" t="str">
        <f ca="1">IFERROR(__xludf.DUMMYFUNCTION("""COMPUTED_VALUE"""),"AU")</f>
        <v>AU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:45" ht="12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3">
        <f ca="1">IFERROR(__xludf.DUMMYFUNCTION("""COMPUTED_VALUE"""),44958)</f>
        <v>44958</v>
      </c>
      <c r="AB120" s="19" t="str">
        <f ca="1">IFERROR(__xludf.DUMMYFUNCTION("""COMPUTED_VALUE"""),"2023 Q1")</f>
        <v>2023 Q1</v>
      </c>
      <c r="AC120" s="1">
        <f ca="1">IFERROR(__xludf.DUMMYFUNCTION("""COMPUTED_VALUE"""),0)</f>
        <v>0</v>
      </c>
      <c r="AD120" s="1" t="str">
        <f ca="1">IFERROR(__xludf.DUMMYFUNCTION("""COMPUTED_VALUE"""),"Online")</f>
        <v>Online</v>
      </c>
      <c r="AE120" s="19">
        <f ca="1">IFERROR(__xludf.DUMMYFUNCTION("""COMPUTED_VALUE"""),3953.9884)</f>
        <v>3953.9884000000002</v>
      </c>
      <c r="AF120" s="1" t="str">
        <f ca="1">IFERROR(__xludf.DUMMYFUNCTION("""COMPUTED_VALUE"""),"CA")</f>
        <v>CA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</row>
    <row r="121" spans="1:45" ht="12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3">
        <f ca="1">IFERROR(__xludf.DUMMYFUNCTION("""COMPUTED_VALUE"""),44958)</f>
        <v>44958</v>
      </c>
      <c r="AB121" s="19" t="str">
        <f ca="1">IFERROR(__xludf.DUMMYFUNCTION("""COMPUTED_VALUE"""),"2023 Q1")</f>
        <v>2023 Q1</v>
      </c>
      <c r="AC121" s="1">
        <f ca="1">IFERROR(__xludf.DUMMYFUNCTION("""COMPUTED_VALUE"""),0)</f>
        <v>0</v>
      </c>
      <c r="AD121" s="1" t="str">
        <f ca="1">IFERROR(__xludf.DUMMYFUNCTION("""COMPUTED_VALUE"""),"Online")</f>
        <v>Online</v>
      </c>
      <c r="AE121" s="19">
        <f ca="1">IFERROR(__xludf.DUMMYFUNCTION("""COMPUTED_VALUE"""),3729.364)</f>
        <v>3729.364</v>
      </c>
      <c r="AF121" s="1" t="str">
        <f ca="1">IFERROR(__xludf.DUMMYFUNCTION("""COMPUTED_VALUE"""),"CA")</f>
        <v>CA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</row>
    <row r="122" spans="1:45" ht="12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3">
        <f ca="1">IFERROR(__xludf.DUMMYFUNCTION("""COMPUTED_VALUE"""),44958)</f>
        <v>44958</v>
      </c>
      <c r="AB122" s="19" t="str">
        <f ca="1">IFERROR(__xludf.DUMMYFUNCTION("""COMPUTED_VALUE"""),"2023 Q1")</f>
        <v>2023 Q1</v>
      </c>
      <c r="AC122" s="1">
        <f ca="1">IFERROR(__xludf.DUMMYFUNCTION("""COMPUTED_VALUE"""),0)</f>
        <v>0</v>
      </c>
      <c r="AD122" s="1" t="str">
        <f ca="1">IFERROR(__xludf.DUMMYFUNCTION("""COMPUTED_VALUE"""),"Online")</f>
        <v>Online</v>
      </c>
      <c r="AE122" s="19">
        <f ca="1">IFERROR(__xludf.DUMMYFUNCTION("""COMPUTED_VALUE"""),3953.9884)</f>
        <v>3953.9884000000002</v>
      </c>
      <c r="AF122" s="1" t="str">
        <f ca="1">IFERROR(__xludf.DUMMYFUNCTION("""COMPUTED_VALUE"""),"AU")</f>
        <v>AU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</row>
    <row r="123" spans="1:45" ht="12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3">
        <f ca="1">IFERROR(__xludf.DUMMYFUNCTION("""COMPUTED_VALUE"""),44958)</f>
        <v>44958</v>
      </c>
      <c r="AB123" s="19" t="str">
        <f ca="1">IFERROR(__xludf.DUMMYFUNCTION("""COMPUTED_VALUE"""),"2023 Q1")</f>
        <v>2023 Q1</v>
      </c>
      <c r="AC123" s="1">
        <f ca="1">IFERROR(__xludf.DUMMYFUNCTION("""COMPUTED_VALUE"""),0)</f>
        <v>0</v>
      </c>
      <c r="AD123" s="1" t="str">
        <f ca="1">IFERROR(__xludf.DUMMYFUNCTION("""COMPUTED_VALUE"""),"Online")</f>
        <v>Online</v>
      </c>
      <c r="AE123" s="19">
        <f ca="1">IFERROR(__xludf.DUMMYFUNCTION("""COMPUTED_VALUE"""),3953.9884)</f>
        <v>3953.9884000000002</v>
      </c>
      <c r="AF123" s="1" t="str">
        <f ca="1">IFERROR(__xludf.DUMMYFUNCTION("""COMPUTED_VALUE"""),"CA")</f>
        <v>CA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</row>
    <row r="124" spans="1:45" ht="12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3">
        <f ca="1">IFERROR(__xludf.DUMMYFUNCTION("""COMPUTED_VALUE"""),44958)</f>
        <v>44958</v>
      </c>
      <c r="AB124" s="19" t="str">
        <f ca="1">IFERROR(__xludf.DUMMYFUNCTION("""COMPUTED_VALUE"""),"2023 Q1")</f>
        <v>2023 Q1</v>
      </c>
      <c r="AC124" s="1">
        <f ca="1">IFERROR(__xludf.DUMMYFUNCTION("""COMPUTED_VALUE"""),0)</f>
        <v>0</v>
      </c>
      <c r="AD124" s="1" t="str">
        <f ca="1">IFERROR(__xludf.DUMMYFUNCTION("""COMPUTED_VALUE"""),"Online")</f>
        <v>Online</v>
      </c>
      <c r="AE124" s="19">
        <f ca="1">IFERROR(__xludf.DUMMYFUNCTION("""COMPUTED_VALUE"""),3953.9884)</f>
        <v>3953.9884000000002</v>
      </c>
      <c r="AF124" s="1" t="str">
        <f ca="1">IFERROR(__xludf.DUMMYFUNCTION("""COMPUTED_VALUE"""),"DE")</f>
        <v>DE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</row>
    <row r="125" spans="1:45" ht="12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3">
        <f ca="1">IFERROR(__xludf.DUMMYFUNCTION("""COMPUTED_VALUE"""),44958)</f>
        <v>44958</v>
      </c>
      <c r="AB125" s="19" t="str">
        <f ca="1">IFERROR(__xludf.DUMMYFUNCTION("""COMPUTED_VALUE"""),"2023 Q1")</f>
        <v>2023 Q1</v>
      </c>
      <c r="AC125" s="1">
        <f ca="1">IFERROR(__xludf.DUMMYFUNCTION("""COMPUTED_VALUE"""),0)</f>
        <v>0</v>
      </c>
      <c r="AD125" s="1" t="str">
        <f ca="1">IFERROR(__xludf.DUMMYFUNCTION("""COMPUTED_VALUE"""),"Online")</f>
        <v>Online</v>
      </c>
      <c r="AE125" s="19">
        <f ca="1">IFERROR(__xludf.DUMMYFUNCTION("""COMPUTED_VALUE"""),3953.9884)</f>
        <v>3953.9884000000002</v>
      </c>
      <c r="AF125" s="1" t="str">
        <f ca="1">IFERROR(__xludf.DUMMYFUNCTION("""COMPUTED_VALUE"""),"AU")</f>
        <v>AU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</row>
    <row r="126" spans="1:45" ht="12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3">
        <f ca="1">IFERROR(__xludf.DUMMYFUNCTION("""COMPUTED_VALUE"""),44958)</f>
        <v>44958</v>
      </c>
      <c r="AB126" s="19" t="str">
        <f ca="1">IFERROR(__xludf.DUMMYFUNCTION("""COMPUTED_VALUE"""),"2023 Q1")</f>
        <v>2023 Q1</v>
      </c>
      <c r="AC126" s="1">
        <f ca="1">IFERROR(__xludf.DUMMYFUNCTION("""COMPUTED_VALUE"""),0)</f>
        <v>0</v>
      </c>
      <c r="AD126" s="1" t="str">
        <f ca="1">IFERROR(__xludf.DUMMYFUNCTION("""COMPUTED_VALUE"""),"Online")</f>
        <v>Online</v>
      </c>
      <c r="AE126" s="19">
        <f ca="1">IFERROR(__xludf.DUMMYFUNCTION("""COMPUTED_VALUE"""),772.5036)</f>
        <v>772.50360000000001</v>
      </c>
      <c r="AF126" s="1" t="str">
        <f ca="1">IFERROR(__xludf.DUMMYFUNCTION("""COMPUTED_VALUE"""),"US")</f>
        <v>US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</row>
    <row r="127" spans="1:45" ht="12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3">
        <f ca="1">IFERROR(__xludf.DUMMYFUNCTION("""COMPUTED_VALUE"""),44958)</f>
        <v>44958</v>
      </c>
      <c r="AB127" s="19" t="str">
        <f ca="1">IFERROR(__xludf.DUMMYFUNCTION("""COMPUTED_VALUE"""),"2023 Q1")</f>
        <v>2023 Q1</v>
      </c>
      <c r="AC127" s="1">
        <f ca="1">IFERROR(__xludf.DUMMYFUNCTION("""COMPUTED_VALUE"""),0)</f>
        <v>0</v>
      </c>
      <c r="AD127" s="1" t="str">
        <f ca="1">IFERROR(__xludf.DUMMYFUNCTION("""COMPUTED_VALUE"""),"Online")</f>
        <v>Online</v>
      </c>
      <c r="AE127" s="19">
        <f ca="1">IFERROR(__xludf.DUMMYFUNCTION("""COMPUTED_VALUE"""),3953.9884)</f>
        <v>3953.9884000000002</v>
      </c>
      <c r="AF127" s="1" t="str">
        <f ca="1">IFERROR(__xludf.DUMMYFUNCTION("""COMPUTED_VALUE"""),"CA")</f>
        <v>CA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</row>
    <row r="128" spans="1:45" ht="12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3">
        <f ca="1">IFERROR(__xludf.DUMMYFUNCTION("""COMPUTED_VALUE"""),44958)</f>
        <v>44958</v>
      </c>
      <c r="AB128" s="19" t="str">
        <f ca="1">IFERROR(__xludf.DUMMYFUNCTION("""COMPUTED_VALUE"""),"2023 Q1")</f>
        <v>2023 Q1</v>
      </c>
      <c r="AC128" s="1">
        <f ca="1">IFERROR(__xludf.DUMMYFUNCTION("""COMPUTED_VALUE"""),0)</f>
        <v>0</v>
      </c>
      <c r="AD128" s="1" t="str">
        <f ca="1">IFERROR(__xludf.DUMMYFUNCTION("""COMPUTED_VALUE"""),"Online")</f>
        <v>Online</v>
      </c>
      <c r="AE128" s="19">
        <f ca="1">IFERROR(__xludf.DUMMYFUNCTION("""COMPUTED_VALUE"""),3953.9884)</f>
        <v>3953.9884000000002</v>
      </c>
      <c r="AF128" s="1" t="str">
        <f ca="1">IFERROR(__xludf.DUMMYFUNCTION("""COMPUTED_VALUE"""),"CA")</f>
        <v>CA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</row>
    <row r="129" spans="1:45" ht="12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3">
        <f ca="1">IFERROR(__xludf.DUMMYFUNCTION("""COMPUTED_VALUE"""),44958)</f>
        <v>44958</v>
      </c>
      <c r="AB129" s="19" t="str">
        <f ca="1">IFERROR(__xludf.DUMMYFUNCTION("""COMPUTED_VALUE"""),"2023 Q1")</f>
        <v>2023 Q1</v>
      </c>
      <c r="AC129" s="1">
        <f ca="1">IFERROR(__xludf.DUMMYFUNCTION("""COMPUTED_VALUE"""),0)</f>
        <v>0</v>
      </c>
      <c r="AD129" s="1" t="str">
        <f ca="1">IFERROR(__xludf.DUMMYFUNCTION("""COMPUTED_VALUE"""),"Online")</f>
        <v>Online</v>
      </c>
      <c r="AE129" s="19">
        <f ca="1">IFERROR(__xludf.DUMMYFUNCTION("""COMPUTED_VALUE"""),3953.9884)</f>
        <v>3953.9884000000002</v>
      </c>
      <c r="AF129" s="1" t="str">
        <f ca="1">IFERROR(__xludf.DUMMYFUNCTION("""COMPUTED_VALUE"""),"DE")</f>
        <v>DE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</row>
    <row r="130" spans="1:45" ht="12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3">
        <f ca="1">IFERROR(__xludf.DUMMYFUNCTION("""COMPUTED_VALUE"""),44958)</f>
        <v>44958</v>
      </c>
      <c r="AB130" s="19" t="str">
        <f ca="1">IFERROR(__xludf.DUMMYFUNCTION("""COMPUTED_VALUE"""),"2023 Q1")</f>
        <v>2023 Q1</v>
      </c>
      <c r="AC130" s="1">
        <f ca="1">IFERROR(__xludf.DUMMYFUNCTION("""COMPUTED_VALUE"""),0)</f>
        <v>0</v>
      </c>
      <c r="AD130" s="1" t="str">
        <f ca="1">IFERROR(__xludf.DUMMYFUNCTION("""COMPUTED_VALUE"""),"Online")</f>
        <v>Online</v>
      </c>
      <c r="AE130" s="19">
        <f ca="1">IFERROR(__xludf.DUMMYFUNCTION("""COMPUTED_VALUE"""),3953.9884)</f>
        <v>3953.9884000000002</v>
      </c>
      <c r="AF130" s="1" t="str">
        <f ca="1">IFERROR(__xludf.DUMMYFUNCTION("""COMPUTED_VALUE"""),"FR")</f>
        <v>FR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</row>
    <row r="131" spans="1:45" ht="12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3">
        <f ca="1">IFERROR(__xludf.DUMMYFUNCTION("""COMPUTED_VALUE"""),44986)</f>
        <v>44986</v>
      </c>
      <c r="AB131" s="19" t="str">
        <f ca="1">IFERROR(__xludf.DUMMYFUNCTION("""COMPUTED_VALUE"""),"2023 Q1")</f>
        <v>2023 Q1</v>
      </c>
      <c r="AC131" s="1">
        <f ca="1">IFERROR(__xludf.DUMMYFUNCTION("""COMPUTED_VALUE"""),283)</f>
        <v>283</v>
      </c>
      <c r="AD131" s="1" t="str">
        <f ca="1">IFERROR(__xludf.DUMMYFUNCTION("""COMPUTED_VALUE"""),"Offline")</f>
        <v>Offline</v>
      </c>
      <c r="AE131" s="19">
        <f ca="1">IFERROR(__xludf.DUMMYFUNCTION("""COMPUTED_VALUE"""),25603.027)</f>
        <v>25603.026999999998</v>
      </c>
      <c r="AF131" s="1" t="str">
        <f ca="1">IFERROR(__xludf.DUMMYFUNCTION("""COMPUTED_VALUE"""),"US")</f>
        <v>US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</row>
    <row r="132" spans="1:45" ht="12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3">
        <f ca="1">IFERROR(__xludf.DUMMYFUNCTION("""COMPUTED_VALUE"""),44986)</f>
        <v>44986</v>
      </c>
      <c r="AB132" s="19" t="str">
        <f ca="1">IFERROR(__xludf.DUMMYFUNCTION("""COMPUTED_VALUE"""),"2023 Q1")</f>
        <v>2023 Q1</v>
      </c>
      <c r="AC132" s="1">
        <f ca="1">IFERROR(__xludf.DUMMYFUNCTION("""COMPUTED_VALUE"""),275)</f>
        <v>275</v>
      </c>
      <c r="AD132" s="1" t="str">
        <f ca="1">IFERROR(__xludf.DUMMYFUNCTION("""COMPUTED_VALUE"""),"Offline")</f>
        <v>Offline</v>
      </c>
      <c r="AE132" s="19">
        <f ca="1">IFERROR(__xludf.DUMMYFUNCTION("""COMPUTED_VALUE"""),4592.3356)</f>
        <v>4592.3356000000003</v>
      </c>
      <c r="AF132" s="1" t="str">
        <f ca="1">IFERROR(__xludf.DUMMYFUNCTION("""COMPUTED_VALUE"""),"US")</f>
        <v>US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</row>
    <row r="133" spans="1:45" ht="12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3">
        <f ca="1">IFERROR(__xludf.DUMMYFUNCTION("""COMPUTED_VALUE"""),44986)</f>
        <v>44986</v>
      </c>
      <c r="AB133" s="19" t="str">
        <f ca="1">IFERROR(__xludf.DUMMYFUNCTION("""COMPUTED_VALUE"""),"2023 Q1")</f>
        <v>2023 Q1</v>
      </c>
      <c r="AC133" s="1">
        <f ca="1">IFERROR(__xludf.DUMMYFUNCTION("""COMPUTED_VALUE"""),277)</f>
        <v>277</v>
      </c>
      <c r="AD133" s="1" t="str">
        <f ca="1">IFERROR(__xludf.DUMMYFUNCTION("""COMPUTED_VALUE"""),"Offline")</f>
        <v>Offline</v>
      </c>
      <c r="AE133" s="19">
        <f ca="1">IFERROR(__xludf.DUMMYFUNCTION("""COMPUTED_VALUE"""),5390.174)</f>
        <v>5390.174</v>
      </c>
      <c r="AF133" s="1" t="str">
        <f ca="1">IFERROR(__xludf.DUMMYFUNCTION("""COMPUTED_VALUE"""),"US")</f>
        <v>US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</row>
    <row r="134" spans="1:45" ht="12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3">
        <f ca="1">IFERROR(__xludf.DUMMYFUNCTION("""COMPUTED_VALUE"""),44986)</f>
        <v>44986</v>
      </c>
      <c r="AB134" s="19" t="str">
        <f ca="1">IFERROR(__xludf.DUMMYFUNCTION("""COMPUTED_VALUE"""),"2023 Q1")</f>
        <v>2023 Q1</v>
      </c>
      <c r="AC134" s="1">
        <f ca="1">IFERROR(__xludf.DUMMYFUNCTION("""COMPUTED_VALUE"""),277)</f>
        <v>277</v>
      </c>
      <c r="AD134" s="1" t="str">
        <f ca="1">IFERROR(__xludf.DUMMYFUNCTION("""COMPUTED_VALUE"""),"Offline")</f>
        <v>Offline</v>
      </c>
      <c r="AE134" s="19">
        <f ca="1">IFERROR(__xludf.DUMMYFUNCTION("""COMPUTED_VALUE"""),54049.5347)</f>
        <v>54049.534699999997</v>
      </c>
      <c r="AF134" s="1" t="str">
        <f ca="1">IFERROR(__xludf.DUMMYFUNCTION("""COMPUTED_VALUE"""),"US")</f>
        <v>US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</row>
    <row r="135" spans="1:45" ht="12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3">
        <f ca="1">IFERROR(__xludf.DUMMYFUNCTION("""COMPUTED_VALUE"""),44986)</f>
        <v>44986</v>
      </c>
      <c r="AB135" s="19" t="str">
        <f ca="1">IFERROR(__xludf.DUMMYFUNCTION("""COMPUTED_VALUE"""),"2023 Q1")</f>
        <v>2023 Q1</v>
      </c>
      <c r="AC135" s="1">
        <f ca="1">IFERROR(__xludf.DUMMYFUNCTION("""COMPUTED_VALUE"""),277)</f>
        <v>277</v>
      </c>
      <c r="AD135" s="1" t="str">
        <f ca="1">IFERROR(__xludf.DUMMYFUNCTION("""COMPUTED_VALUE"""),"Offline")</f>
        <v>Offline</v>
      </c>
      <c r="AE135" s="19">
        <f ca="1">IFERROR(__xludf.DUMMYFUNCTION("""COMPUTED_VALUE"""),41923.5238)</f>
        <v>41923.523800000003</v>
      </c>
      <c r="AF135" s="1" t="str">
        <f ca="1">IFERROR(__xludf.DUMMYFUNCTION("""COMPUTED_VALUE"""),"US")</f>
        <v>US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</row>
    <row r="136" spans="1:45" ht="12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3">
        <f ca="1">IFERROR(__xludf.DUMMYFUNCTION("""COMPUTED_VALUE"""),44986)</f>
        <v>44986</v>
      </c>
      <c r="AB136" s="19" t="str">
        <f ca="1">IFERROR(__xludf.DUMMYFUNCTION("""COMPUTED_VALUE"""),"2023 Q1")</f>
        <v>2023 Q1</v>
      </c>
      <c r="AC136" s="1">
        <f ca="1">IFERROR(__xludf.DUMMYFUNCTION("""COMPUTED_VALUE"""),281)</f>
        <v>281</v>
      </c>
      <c r="AD136" s="1" t="str">
        <f ca="1">IFERROR(__xludf.DUMMYFUNCTION("""COMPUTED_VALUE"""),"Offline")</f>
        <v>Offline</v>
      </c>
      <c r="AE136" s="19">
        <f ca="1">IFERROR(__xludf.DUMMYFUNCTION("""COMPUTED_VALUE"""),79.1364)</f>
        <v>79.136399999999995</v>
      </c>
      <c r="AF136" s="1" t="str">
        <f ca="1">IFERROR(__xludf.DUMMYFUNCTION("""COMPUTED_VALUE"""),"US")</f>
        <v>US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</row>
    <row r="137" spans="1:45" ht="12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3">
        <f ca="1">IFERROR(__xludf.DUMMYFUNCTION("""COMPUTED_VALUE"""),44986)</f>
        <v>44986</v>
      </c>
      <c r="AB137" s="19" t="str">
        <f ca="1">IFERROR(__xludf.DUMMYFUNCTION("""COMPUTED_VALUE"""),"2023 Q1")</f>
        <v>2023 Q1</v>
      </c>
      <c r="AC137" s="1">
        <f ca="1">IFERROR(__xludf.DUMMYFUNCTION("""COMPUTED_VALUE"""),281)</f>
        <v>281</v>
      </c>
      <c r="AD137" s="1" t="str">
        <f ca="1">IFERROR(__xludf.DUMMYFUNCTION("""COMPUTED_VALUE"""),"Offline")</f>
        <v>Offline</v>
      </c>
      <c r="AE137" s="19">
        <f ca="1">IFERROR(__xludf.DUMMYFUNCTION("""COMPUTED_VALUE"""),105038.58)</f>
        <v>105038.58</v>
      </c>
      <c r="AF137" s="1" t="str">
        <f ca="1">IFERROR(__xludf.DUMMYFUNCTION("""COMPUTED_VALUE"""),"US")</f>
        <v>US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</row>
    <row r="138" spans="1:45" ht="12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3">
        <f ca="1">IFERROR(__xludf.DUMMYFUNCTION("""COMPUTED_VALUE"""),44986)</f>
        <v>44986</v>
      </c>
      <c r="AB138" s="19" t="str">
        <f ca="1">IFERROR(__xludf.DUMMYFUNCTION("""COMPUTED_VALUE"""),"2023 Q1")</f>
        <v>2023 Q1</v>
      </c>
      <c r="AC138" s="1">
        <f ca="1">IFERROR(__xludf.DUMMYFUNCTION("""COMPUTED_VALUE"""),277)</f>
        <v>277</v>
      </c>
      <c r="AD138" s="1" t="str">
        <f ca="1">IFERROR(__xludf.DUMMYFUNCTION("""COMPUTED_VALUE"""),"Offline")</f>
        <v>Offline</v>
      </c>
      <c r="AE138" s="19">
        <f ca="1">IFERROR(__xludf.DUMMYFUNCTION("""COMPUTED_VALUE"""),25406.4449)</f>
        <v>25406.444899999999</v>
      </c>
      <c r="AF138" s="1" t="str">
        <f ca="1">IFERROR(__xludf.DUMMYFUNCTION("""COMPUTED_VALUE"""),"US")</f>
        <v>US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</row>
    <row r="139" spans="1:45" ht="12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3">
        <f ca="1">IFERROR(__xludf.DUMMYFUNCTION("""COMPUTED_VALUE"""),44986)</f>
        <v>44986</v>
      </c>
      <c r="AB139" s="19" t="str">
        <f ca="1">IFERROR(__xludf.DUMMYFUNCTION("""COMPUTED_VALUE"""),"2023 Q1")</f>
        <v>2023 Q1</v>
      </c>
      <c r="AC139" s="1">
        <f ca="1">IFERROR(__xludf.DUMMYFUNCTION("""COMPUTED_VALUE"""),276)</f>
        <v>276</v>
      </c>
      <c r="AD139" s="1" t="str">
        <f ca="1">IFERROR(__xludf.DUMMYFUNCTION("""COMPUTED_VALUE"""),"Offline")</f>
        <v>Offline</v>
      </c>
      <c r="AE139" s="19">
        <f ca="1">IFERROR(__xludf.DUMMYFUNCTION("""COMPUTED_VALUE"""),5657.1688)</f>
        <v>5657.1688000000004</v>
      </c>
      <c r="AF139" s="1" t="str">
        <f ca="1">IFERROR(__xludf.DUMMYFUNCTION("""COMPUTED_VALUE"""),"US")</f>
        <v>US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</row>
    <row r="140" spans="1:45" ht="12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3">
        <f ca="1">IFERROR(__xludf.DUMMYFUNCTION("""COMPUTED_VALUE"""),44986)</f>
        <v>44986</v>
      </c>
      <c r="AB140" s="19" t="str">
        <f ca="1">IFERROR(__xludf.DUMMYFUNCTION("""COMPUTED_VALUE"""),"2023 Q1")</f>
        <v>2023 Q1</v>
      </c>
      <c r="AC140" s="1">
        <f ca="1">IFERROR(__xludf.DUMMYFUNCTION("""COMPUTED_VALUE"""),276)</f>
        <v>276</v>
      </c>
      <c r="AD140" s="1" t="str">
        <f ca="1">IFERROR(__xludf.DUMMYFUNCTION("""COMPUTED_VALUE"""),"Offline")</f>
        <v>Offline</v>
      </c>
      <c r="AE140" s="19">
        <f ca="1">IFERROR(__xludf.DUMMYFUNCTION("""COMPUTED_VALUE"""),33797.4277)</f>
        <v>33797.4277</v>
      </c>
      <c r="AF140" s="1" t="str">
        <f ca="1">IFERROR(__xludf.DUMMYFUNCTION("""COMPUTED_VALUE"""),"US")</f>
        <v>US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</row>
    <row r="141" spans="1:45" ht="12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3">
        <f ca="1">IFERROR(__xludf.DUMMYFUNCTION("""COMPUTED_VALUE"""),44986)</f>
        <v>44986</v>
      </c>
      <c r="AB141" s="19" t="str">
        <f ca="1">IFERROR(__xludf.DUMMYFUNCTION("""COMPUTED_VALUE"""),"2023 Q1")</f>
        <v>2023 Q1</v>
      </c>
      <c r="AC141" s="1">
        <f ca="1">IFERROR(__xludf.DUMMYFUNCTION("""COMPUTED_VALUE"""),279)</f>
        <v>279</v>
      </c>
      <c r="AD141" s="1" t="str">
        <f ca="1">IFERROR(__xludf.DUMMYFUNCTION("""COMPUTED_VALUE"""),"Offline")</f>
        <v>Offline</v>
      </c>
      <c r="AE141" s="19">
        <f ca="1">IFERROR(__xludf.DUMMYFUNCTION("""COMPUTED_VALUE"""),5758.2628)</f>
        <v>5758.2628000000004</v>
      </c>
      <c r="AF141" s="1" t="str">
        <f ca="1">IFERROR(__xludf.DUMMYFUNCTION("""COMPUTED_VALUE"""),"US")</f>
        <v>US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</row>
    <row r="142" spans="1:45" ht="12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3">
        <f ca="1">IFERROR(__xludf.DUMMYFUNCTION("""COMPUTED_VALUE"""),44986)</f>
        <v>44986</v>
      </c>
      <c r="AB142" s="19" t="str">
        <f ca="1">IFERROR(__xludf.DUMMYFUNCTION("""COMPUTED_VALUE"""),"2023 Q1")</f>
        <v>2023 Q1</v>
      </c>
      <c r="AC142" s="1">
        <f ca="1">IFERROR(__xludf.DUMMYFUNCTION("""COMPUTED_VALUE"""),282)</f>
        <v>282</v>
      </c>
      <c r="AD142" s="1" t="str">
        <f ca="1">IFERROR(__xludf.DUMMYFUNCTION("""COMPUTED_VALUE"""),"Offline")</f>
        <v>Offline</v>
      </c>
      <c r="AE142" s="19">
        <f ca="1">IFERROR(__xludf.DUMMYFUNCTION("""COMPUTED_VALUE"""),129048.2739)</f>
        <v>129048.2739</v>
      </c>
      <c r="AF142" s="1" t="str">
        <f ca="1">IFERROR(__xludf.DUMMYFUNCTION("""COMPUTED_VALUE"""),"CA")</f>
        <v>CA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</row>
    <row r="143" spans="1:45" ht="12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3">
        <f ca="1">IFERROR(__xludf.DUMMYFUNCTION("""COMPUTED_VALUE"""),44986)</f>
        <v>44986</v>
      </c>
      <c r="AB143" s="19" t="str">
        <f ca="1">IFERROR(__xludf.DUMMYFUNCTION("""COMPUTED_VALUE"""),"2023 Q1")</f>
        <v>2023 Q1</v>
      </c>
      <c r="AC143" s="1">
        <f ca="1">IFERROR(__xludf.DUMMYFUNCTION("""COMPUTED_VALUE"""),278)</f>
        <v>278</v>
      </c>
      <c r="AD143" s="1" t="str">
        <f ca="1">IFERROR(__xludf.DUMMYFUNCTION("""COMPUTED_VALUE"""),"Offline")</f>
        <v>Offline</v>
      </c>
      <c r="AE143" s="19">
        <f ca="1">IFERROR(__xludf.DUMMYFUNCTION("""COMPUTED_VALUE"""),91806.1362)</f>
        <v>91806.136199999994</v>
      </c>
      <c r="AF143" s="1" t="str">
        <f ca="1">IFERROR(__xludf.DUMMYFUNCTION("""COMPUTED_VALUE"""),"CA")</f>
        <v>CA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</row>
    <row r="144" spans="1:45" ht="12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3">
        <f ca="1">IFERROR(__xludf.DUMMYFUNCTION("""COMPUTED_VALUE"""),44986)</f>
        <v>44986</v>
      </c>
      <c r="AB144" s="19" t="str">
        <f ca="1">IFERROR(__xludf.DUMMYFUNCTION("""COMPUTED_VALUE"""),"2023 Q1")</f>
        <v>2023 Q1</v>
      </c>
      <c r="AC144" s="1">
        <f ca="1">IFERROR(__xludf.DUMMYFUNCTION("""COMPUTED_VALUE"""),268)</f>
        <v>268</v>
      </c>
      <c r="AD144" s="1" t="str">
        <f ca="1">IFERROR(__xludf.DUMMYFUNCTION("""COMPUTED_VALUE"""),"Offline")</f>
        <v>Offline</v>
      </c>
      <c r="AE144" s="19">
        <f ca="1">IFERROR(__xludf.DUMMYFUNCTION("""COMPUTED_VALUE"""),8088.9629)</f>
        <v>8088.9629000000004</v>
      </c>
      <c r="AF144" s="1" t="str">
        <f ca="1">IFERROR(__xludf.DUMMYFUNCTION("""COMPUTED_VALUE"""),"CA")</f>
        <v>CA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</row>
    <row r="145" spans="1:45" ht="12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3">
        <f ca="1">IFERROR(__xludf.DUMMYFUNCTION("""COMPUTED_VALUE"""),44986)</f>
        <v>44986</v>
      </c>
      <c r="AB145" s="19" t="str">
        <f ca="1">IFERROR(__xludf.DUMMYFUNCTION("""COMPUTED_VALUE"""),"2023 Q1")</f>
        <v>2023 Q1</v>
      </c>
      <c r="AC145" s="1">
        <f ca="1">IFERROR(__xludf.DUMMYFUNCTION("""COMPUTED_VALUE"""),268)</f>
        <v>268</v>
      </c>
      <c r="AD145" s="1" t="str">
        <f ca="1">IFERROR(__xludf.DUMMYFUNCTION("""COMPUTED_VALUE"""),"Offline")</f>
        <v>Offline</v>
      </c>
      <c r="AE145" s="19">
        <f ca="1">IFERROR(__xludf.DUMMYFUNCTION("""COMPUTED_VALUE"""),16184.169)</f>
        <v>16184.169</v>
      </c>
      <c r="AF145" s="1" t="str">
        <f ca="1">IFERROR(__xludf.DUMMYFUNCTION("""COMPUTED_VALUE"""),"CA")</f>
        <v>CA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</row>
    <row r="146" spans="1:45" ht="12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3">
        <f ca="1">IFERROR(__xludf.DUMMYFUNCTION("""COMPUTED_VALUE"""),44986)</f>
        <v>44986</v>
      </c>
      <c r="AB146" s="19" t="str">
        <f ca="1">IFERROR(__xludf.DUMMYFUNCTION("""COMPUTED_VALUE"""),"2023 Q1")</f>
        <v>2023 Q1</v>
      </c>
      <c r="AC146" s="1">
        <f ca="1">IFERROR(__xludf.DUMMYFUNCTION("""COMPUTED_VALUE"""),0)</f>
        <v>0</v>
      </c>
      <c r="AD146" s="1" t="str">
        <f ca="1">IFERROR(__xludf.DUMMYFUNCTION("""COMPUTED_VALUE"""),"Online")</f>
        <v>Online</v>
      </c>
      <c r="AE146" s="19">
        <f ca="1">IFERROR(__xludf.DUMMYFUNCTION("""COMPUTED_VALUE"""),772.5036)</f>
        <v>772.50360000000001</v>
      </c>
      <c r="AF146" s="1" t="str">
        <f ca="1">IFERROR(__xludf.DUMMYFUNCTION("""COMPUTED_VALUE"""),"AU")</f>
        <v>AU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</row>
    <row r="147" spans="1:45" ht="12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3">
        <f ca="1">IFERROR(__xludf.DUMMYFUNCTION("""COMPUTED_VALUE"""),44986)</f>
        <v>44986</v>
      </c>
      <c r="AB147" s="19" t="str">
        <f ca="1">IFERROR(__xludf.DUMMYFUNCTION("""COMPUTED_VALUE"""),"2023 Q1")</f>
        <v>2023 Q1</v>
      </c>
      <c r="AC147" s="1">
        <f ca="1">IFERROR(__xludf.DUMMYFUNCTION("""COMPUTED_VALUE"""),0)</f>
        <v>0</v>
      </c>
      <c r="AD147" s="1" t="str">
        <f ca="1">IFERROR(__xludf.DUMMYFUNCTION("""COMPUTED_VALUE"""),"Online")</f>
        <v>Online</v>
      </c>
      <c r="AE147" s="19">
        <f ca="1">IFERROR(__xludf.DUMMYFUNCTION("""COMPUTED_VALUE"""),3953.9884)</f>
        <v>3953.9884000000002</v>
      </c>
      <c r="AF147" s="1" t="str">
        <f ca="1">IFERROR(__xludf.DUMMYFUNCTION("""COMPUTED_VALUE"""),"FR")</f>
        <v>FR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</row>
    <row r="148" spans="1:45" ht="12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3">
        <f ca="1">IFERROR(__xludf.DUMMYFUNCTION("""COMPUTED_VALUE"""),44986)</f>
        <v>44986</v>
      </c>
      <c r="AB148" s="19" t="str">
        <f ca="1">IFERROR(__xludf.DUMMYFUNCTION("""COMPUTED_VALUE"""),"2023 Q1")</f>
        <v>2023 Q1</v>
      </c>
      <c r="AC148" s="1">
        <f ca="1">IFERROR(__xludf.DUMMYFUNCTION("""COMPUTED_VALUE"""),0)</f>
        <v>0</v>
      </c>
      <c r="AD148" s="1" t="str">
        <f ca="1">IFERROR(__xludf.DUMMYFUNCTION("""COMPUTED_VALUE"""),"Online")</f>
        <v>Online</v>
      </c>
      <c r="AE148" s="19">
        <f ca="1">IFERROR(__xludf.DUMMYFUNCTION("""COMPUTED_VALUE"""),772.5036)</f>
        <v>772.50360000000001</v>
      </c>
      <c r="AF148" s="1" t="str">
        <f ca="1">IFERROR(__xludf.DUMMYFUNCTION("""COMPUTED_VALUE"""),"US")</f>
        <v>US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</row>
    <row r="149" spans="1:45" ht="12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3">
        <f ca="1">IFERROR(__xludf.DUMMYFUNCTION("""COMPUTED_VALUE"""),44986)</f>
        <v>44986</v>
      </c>
      <c r="AB149" s="19" t="str">
        <f ca="1">IFERROR(__xludf.DUMMYFUNCTION("""COMPUTED_VALUE"""),"2023 Q1")</f>
        <v>2023 Q1</v>
      </c>
      <c r="AC149" s="1">
        <f ca="1">IFERROR(__xludf.DUMMYFUNCTION("""COMPUTED_VALUE"""),0)</f>
        <v>0</v>
      </c>
      <c r="AD149" s="1" t="str">
        <f ca="1">IFERROR(__xludf.DUMMYFUNCTION("""COMPUTED_VALUE"""),"Online")</f>
        <v>Online</v>
      </c>
      <c r="AE149" s="19">
        <f ca="1">IFERROR(__xludf.DUMMYFUNCTION("""COMPUTED_VALUE"""),3953.9884)</f>
        <v>3953.9884000000002</v>
      </c>
      <c r="AF149" s="1" t="str">
        <f ca="1">IFERROR(__xludf.DUMMYFUNCTION("""COMPUTED_VALUE"""),"AU")</f>
        <v>AU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</row>
    <row r="150" spans="1:45" ht="12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3">
        <f ca="1">IFERROR(__xludf.DUMMYFUNCTION("""COMPUTED_VALUE"""),44986)</f>
        <v>44986</v>
      </c>
      <c r="AB150" s="19" t="str">
        <f ca="1">IFERROR(__xludf.DUMMYFUNCTION("""COMPUTED_VALUE"""),"2023 Q1")</f>
        <v>2023 Q1</v>
      </c>
      <c r="AC150" s="1">
        <f ca="1">IFERROR(__xludf.DUMMYFUNCTION("""COMPUTED_VALUE"""),0)</f>
        <v>0</v>
      </c>
      <c r="AD150" s="1" t="str">
        <f ca="1">IFERROR(__xludf.DUMMYFUNCTION("""COMPUTED_VALUE"""),"Online")</f>
        <v>Online</v>
      </c>
      <c r="AE150" s="19">
        <f ca="1">IFERROR(__xludf.DUMMYFUNCTION("""COMPUTED_VALUE"""),3729.364)</f>
        <v>3729.364</v>
      </c>
      <c r="AF150" s="1" t="str">
        <f ca="1">IFERROR(__xludf.DUMMYFUNCTION("""COMPUTED_VALUE"""),"AU")</f>
        <v>AU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</row>
    <row r="151" spans="1:45" ht="12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3">
        <f ca="1">IFERROR(__xludf.DUMMYFUNCTION("""COMPUTED_VALUE"""),44986)</f>
        <v>44986</v>
      </c>
      <c r="AB151" s="19" t="str">
        <f ca="1">IFERROR(__xludf.DUMMYFUNCTION("""COMPUTED_VALUE"""),"2023 Q1")</f>
        <v>2023 Q1</v>
      </c>
      <c r="AC151" s="1">
        <f ca="1">IFERROR(__xludf.DUMMYFUNCTION("""COMPUTED_VALUE"""),0)</f>
        <v>0</v>
      </c>
      <c r="AD151" s="1" t="str">
        <f ca="1">IFERROR(__xludf.DUMMYFUNCTION("""COMPUTED_VALUE"""),"Online")</f>
        <v>Online</v>
      </c>
      <c r="AE151" s="19">
        <f ca="1">IFERROR(__xludf.DUMMYFUNCTION("""COMPUTED_VALUE"""),772.5036)</f>
        <v>772.50360000000001</v>
      </c>
      <c r="AF151" s="1" t="str">
        <f ca="1">IFERROR(__xludf.DUMMYFUNCTION("""COMPUTED_VALUE"""),"AU")</f>
        <v>AU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</row>
    <row r="152" spans="1:45" ht="12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3">
        <f ca="1">IFERROR(__xludf.DUMMYFUNCTION("""COMPUTED_VALUE"""),44986)</f>
        <v>44986</v>
      </c>
      <c r="AB152" s="19" t="str">
        <f ca="1">IFERROR(__xludf.DUMMYFUNCTION("""COMPUTED_VALUE"""),"2023 Q1")</f>
        <v>2023 Q1</v>
      </c>
      <c r="AC152" s="1">
        <f ca="1">IFERROR(__xludf.DUMMYFUNCTION("""COMPUTED_VALUE"""),0)</f>
        <v>0</v>
      </c>
      <c r="AD152" s="1" t="str">
        <f ca="1">IFERROR(__xludf.DUMMYFUNCTION("""COMPUTED_VALUE"""),"Online")</f>
        <v>Online</v>
      </c>
      <c r="AE152" s="19">
        <f ca="1">IFERROR(__xludf.DUMMYFUNCTION("""COMPUTED_VALUE"""),3953.9884)</f>
        <v>3953.9884000000002</v>
      </c>
      <c r="AF152" s="1" t="str">
        <f ca="1">IFERROR(__xludf.DUMMYFUNCTION("""COMPUTED_VALUE"""),"DE")</f>
        <v>DE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</row>
    <row r="153" spans="1:45" ht="12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3">
        <f ca="1">IFERROR(__xludf.DUMMYFUNCTION("""COMPUTED_VALUE"""),44986)</f>
        <v>44986</v>
      </c>
      <c r="AB153" s="19" t="str">
        <f ca="1">IFERROR(__xludf.DUMMYFUNCTION("""COMPUTED_VALUE"""),"2023 Q1")</f>
        <v>2023 Q1</v>
      </c>
      <c r="AC153" s="1">
        <f ca="1">IFERROR(__xludf.DUMMYFUNCTION("""COMPUTED_VALUE"""),0)</f>
        <v>0</v>
      </c>
      <c r="AD153" s="1" t="str">
        <f ca="1">IFERROR(__xludf.DUMMYFUNCTION("""COMPUTED_VALUE"""),"Online")</f>
        <v>Online</v>
      </c>
      <c r="AE153" s="19">
        <f ca="1">IFERROR(__xludf.DUMMYFUNCTION("""COMPUTED_VALUE"""),3953.9884)</f>
        <v>3953.9884000000002</v>
      </c>
      <c r="AF153" s="1" t="str">
        <f ca="1">IFERROR(__xludf.DUMMYFUNCTION("""COMPUTED_VALUE"""),"CA")</f>
        <v>CA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</row>
    <row r="154" spans="1:45" ht="12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3">
        <f ca="1">IFERROR(__xludf.DUMMYFUNCTION("""COMPUTED_VALUE"""),44986)</f>
        <v>44986</v>
      </c>
      <c r="AB154" s="19" t="str">
        <f ca="1">IFERROR(__xludf.DUMMYFUNCTION("""COMPUTED_VALUE"""),"2023 Q1")</f>
        <v>2023 Q1</v>
      </c>
      <c r="AC154" s="1">
        <f ca="1">IFERROR(__xludf.DUMMYFUNCTION("""COMPUTED_VALUE"""),0)</f>
        <v>0</v>
      </c>
      <c r="AD154" s="1" t="str">
        <f ca="1">IFERROR(__xludf.DUMMYFUNCTION("""COMPUTED_VALUE"""),"Online")</f>
        <v>Online</v>
      </c>
      <c r="AE154" s="19">
        <f ca="1">IFERROR(__xludf.DUMMYFUNCTION("""COMPUTED_VALUE"""),772.5036)</f>
        <v>772.50360000000001</v>
      </c>
      <c r="AF154" s="1" t="str">
        <f ca="1">IFERROR(__xludf.DUMMYFUNCTION("""COMPUTED_VALUE"""),"FR")</f>
        <v>FR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</row>
    <row r="155" spans="1:45" ht="12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3">
        <f ca="1">IFERROR(__xludf.DUMMYFUNCTION("""COMPUTED_VALUE"""),44986)</f>
        <v>44986</v>
      </c>
      <c r="AB155" s="19" t="str">
        <f ca="1">IFERROR(__xludf.DUMMYFUNCTION("""COMPUTED_VALUE"""),"2023 Q1")</f>
        <v>2023 Q1</v>
      </c>
      <c r="AC155" s="1">
        <f ca="1">IFERROR(__xludf.DUMMYFUNCTION("""COMPUTED_VALUE"""),0)</f>
        <v>0</v>
      </c>
      <c r="AD155" s="1" t="str">
        <f ca="1">IFERROR(__xludf.DUMMYFUNCTION("""COMPUTED_VALUE"""),"Online")</f>
        <v>Online</v>
      </c>
      <c r="AE155" s="19">
        <f ca="1">IFERROR(__xludf.DUMMYFUNCTION("""COMPUTED_VALUE"""),3756.989)</f>
        <v>3756.989</v>
      </c>
      <c r="AF155" s="1" t="str">
        <f ca="1">IFERROR(__xludf.DUMMYFUNCTION("""COMPUTED_VALUE"""),"AU")</f>
        <v>AU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</row>
    <row r="156" spans="1:45" ht="12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3">
        <f ca="1">IFERROR(__xludf.DUMMYFUNCTION("""COMPUTED_VALUE"""),44986)</f>
        <v>44986</v>
      </c>
      <c r="AB156" s="19" t="str">
        <f ca="1">IFERROR(__xludf.DUMMYFUNCTION("""COMPUTED_VALUE"""),"2023 Q1")</f>
        <v>2023 Q1</v>
      </c>
      <c r="AC156" s="1">
        <f ca="1">IFERROR(__xludf.DUMMYFUNCTION("""COMPUTED_VALUE"""),0)</f>
        <v>0</v>
      </c>
      <c r="AD156" s="1" t="str">
        <f ca="1">IFERROR(__xludf.DUMMYFUNCTION("""COMPUTED_VALUE"""),"Online")</f>
        <v>Online</v>
      </c>
      <c r="AE156" s="19">
        <f ca="1">IFERROR(__xludf.DUMMYFUNCTION("""COMPUTED_VALUE"""),3953.9884)</f>
        <v>3953.9884000000002</v>
      </c>
      <c r="AF156" s="1" t="str">
        <f ca="1">IFERROR(__xludf.DUMMYFUNCTION("""COMPUTED_VALUE"""),"AU")</f>
        <v>AU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</row>
    <row r="157" spans="1:45" ht="12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3">
        <f ca="1">IFERROR(__xludf.DUMMYFUNCTION("""COMPUTED_VALUE"""),44986)</f>
        <v>44986</v>
      </c>
      <c r="AB157" s="19" t="str">
        <f ca="1">IFERROR(__xludf.DUMMYFUNCTION("""COMPUTED_VALUE"""),"2023 Q1")</f>
        <v>2023 Q1</v>
      </c>
      <c r="AC157" s="1">
        <f ca="1">IFERROR(__xludf.DUMMYFUNCTION("""COMPUTED_VALUE"""),0)</f>
        <v>0</v>
      </c>
      <c r="AD157" s="1" t="str">
        <f ca="1">IFERROR(__xludf.DUMMYFUNCTION("""COMPUTED_VALUE"""),"Online")</f>
        <v>Online</v>
      </c>
      <c r="AE157" s="19">
        <f ca="1">IFERROR(__xludf.DUMMYFUNCTION("""COMPUTED_VALUE"""),3953.9884)</f>
        <v>3953.9884000000002</v>
      </c>
      <c r="AF157" s="1" t="str">
        <f ca="1">IFERROR(__xludf.DUMMYFUNCTION("""COMPUTED_VALUE"""),"DE")</f>
        <v>DE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</row>
    <row r="158" spans="1:45" ht="12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3">
        <f ca="1">IFERROR(__xludf.DUMMYFUNCTION("""COMPUTED_VALUE"""),44986)</f>
        <v>44986</v>
      </c>
      <c r="AB158" s="19" t="str">
        <f ca="1">IFERROR(__xludf.DUMMYFUNCTION("""COMPUTED_VALUE"""),"2023 Q1")</f>
        <v>2023 Q1</v>
      </c>
      <c r="AC158" s="1">
        <f ca="1">IFERROR(__xludf.DUMMYFUNCTION("""COMPUTED_VALUE"""),0)</f>
        <v>0</v>
      </c>
      <c r="AD158" s="1" t="str">
        <f ca="1">IFERROR(__xludf.DUMMYFUNCTION("""COMPUTED_VALUE"""),"Online")</f>
        <v>Online</v>
      </c>
      <c r="AE158" s="19">
        <f ca="1">IFERROR(__xludf.DUMMYFUNCTION("""COMPUTED_VALUE"""),3953.9884)</f>
        <v>3953.9884000000002</v>
      </c>
      <c r="AF158" s="1" t="str">
        <f ca="1">IFERROR(__xludf.DUMMYFUNCTION("""COMPUTED_VALUE"""),"AU")</f>
        <v>AU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</row>
    <row r="159" spans="1:45" ht="12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3">
        <f ca="1">IFERROR(__xludf.DUMMYFUNCTION("""COMPUTED_VALUE"""),44986)</f>
        <v>44986</v>
      </c>
      <c r="AB159" s="19" t="str">
        <f ca="1">IFERROR(__xludf.DUMMYFUNCTION("""COMPUTED_VALUE"""),"2023 Q1")</f>
        <v>2023 Q1</v>
      </c>
      <c r="AC159" s="1">
        <f ca="1">IFERROR(__xludf.DUMMYFUNCTION("""COMPUTED_VALUE"""),0)</f>
        <v>0</v>
      </c>
      <c r="AD159" s="1" t="str">
        <f ca="1">IFERROR(__xludf.DUMMYFUNCTION("""COMPUTED_VALUE"""),"Online")</f>
        <v>Online</v>
      </c>
      <c r="AE159" s="19">
        <f ca="1">IFERROR(__xludf.DUMMYFUNCTION("""COMPUTED_VALUE"""),772.5036)</f>
        <v>772.50360000000001</v>
      </c>
      <c r="AF159" s="1" t="str">
        <f ca="1">IFERROR(__xludf.DUMMYFUNCTION("""COMPUTED_VALUE"""),"US")</f>
        <v>US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</row>
    <row r="160" spans="1:45" ht="12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3">
        <f ca="1">IFERROR(__xludf.DUMMYFUNCTION("""COMPUTED_VALUE"""),44986)</f>
        <v>44986</v>
      </c>
      <c r="AB160" s="19" t="str">
        <f ca="1">IFERROR(__xludf.DUMMYFUNCTION("""COMPUTED_VALUE"""),"2023 Q1")</f>
        <v>2023 Q1</v>
      </c>
      <c r="AC160" s="1">
        <f ca="1">IFERROR(__xludf.DUMMYFUNCTION("""COMPUTED_VALUE"""),0)</f>
        <v>0</v>
      </c>
      <c r="AD160" s="1" t="str">
        <f ca="1">IFERROR(__xludf.DUMMYFUNCTION("""COMPUTED_VALUE"""),"Online")</f>
        <v>Online</v>
      </c>
      <c r="AE160" s="19">
        <f ca="1">IFERROR(__xludf.DUMMYFUNCTION("""COMPUTED_VALUE"""),3953.9884)</f>
        <v>3953.9884000000002</v>
      </c>
      <c r="AF160" s="1" t="str">
        <f ca="1">IFERROR(__xludf.DUMMYFUNCTION("""COMPUTED_VALUE"""),"AU")</f>
        <v>AU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</row>
    <row r="161" spans="1:45" ht="12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3">
        <f ca="1">IFERROR(__xludf.DUMMYFUNCTION("""COMPUTED_VALUE"""),44986)</f>
        <v>44986</v>
      </c>
      <c r="AB161" s="19" t="str">
        <f ca="1">IFERROR(__xludf.DUMMYFUNCTION("""COMPUTED_VALUE"""),"2023 Q1")</f>
        <v>2023 Q1</v>
      </c>
      <c r="AC161" s="1">
        <f ca="1">IFERROR(__xludf.DUMMYFUNCTION("""COMPUTED_VALUE"""),0)</f>
        <v>0</v>
      </c>
      <c r="AD161" s="1" t="str">
        <f ca="1">IFERROR(__xludf.DUMMYFUNCTION("""COMPUTED_VALUE"""),"Online")</f>
        <v>Online</v>
      </c>
      <c r="AE161" s="19">
        <f ca="1">IFERROR(__xludf.DUMMYFUNCTION("""COMPUTED_VALUE"""),3953.9884)</f>
        <v>3953.9884000000002</v>
      </c>
      <c r="AF161" s="1" t="str">
        <f ca="1">IFERROR(__xludf.DUMMYFUNCTION("""COMPUTED_VALUE"""),"US")</f>
        <v>US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</row>
    <row r="162" spans="1:45" ht="12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3">
        <f ca="1">IFERROR(__xludf.DUMMYFUNCTION("""COMPUTED_VALUE"""),44986)</f>
        <v>44986</v>
      </c>
      <c r="AB162" s="19" t="str">
        <f ca="1">IFERROR(__xludf.DUMMYFUNCTION("""COMPUTED_VALUE"""),"2023 Q1")</f>
        <v>2023 Q1</v>
      </c>
      <c r="AC162" s="1">
        <f ca="1">IFERROR(__xludf.DUMMYFUNCTION("""COMPUTED_VALUE"""),0)</f>
        <v>0</v>
      </c>
      <c r="AD162" s="1" t="str">
        <f ca="1">IFERROR(__xludf.DUMMYFUNCTION("""COMPUTED_VALUE"""),"Online")</f>
        <v>Online</v>
      </c>
      <c r="AE162" s="19">
        <f ca="1">IFERROR(__xludf.DUMMYFUNCTION("""COMPUTED_VALUE"""),3756.989)</f>
        <v>3756.989</v>
      </c>
      <c r="AF162" s="1" t="str">
        <f ca="1">IFERROR(__xludf.DUMMYFUNCTION("""COMPUTED_VALUE"""),"US")</f>
        <v>US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</row>
    <row r="163" spans="1:45" ht="12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3">
        <f ca="1">IFERROR(__xludf.DUMMYFUNCTION("""COMPUTED_VALUE"""),44986)</f>
        <v>44986</v>
      </c>
      <c r="AB163" s="19" t="str">
        <f ca="1">IFERROR(__xludf.DUMMYFUNCTION("""COMPUTED_VALUE"""),"2023 Q1")</f>
        <v>2023 Q1</v>
      </c>
      <c r="AC163" s="1">
        <f ca="1">IFERROR(__xludf.DUMMYFUNCTION("""COMPUTED_VALUE"""),0)</f>
        <v>0</v>
      </c>
      <c r="AD163" s="1" t="str">
        <f ca="1">IFERROR(__xludf.DUMMYFUNCTION("""COMPUTED_VALUE"""),"Online")</f>
        <v>Online</v>
      </c>
      <c r="AE163" s="19">
        <f ca="1">IFERROR(__xludf.DUMMYFUNCTION("""COMPUTED_VALUE"""),3729.364)</f>
        <v>3729.364</v>
      </c>
      <c r="AF163" s="1" t="str">
        <f ca="1">IFERROR(__xludf.DUMMYFUNCTION("""COMPUTED_VALUE"""),"GB")</f>
        <v>GB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</row>
    <row r="164" spans="1:45" ht="12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3">
        <f ca="1">IFERROR(__xludf.DUMMYFUNCTION("""COMPUTED_VALUE"""),44986)</f>
        <v>44986</v>
      </c>
      <c r="AB164" s="19" t="str">
        <f ca="1">IFERROR(__xludf.DUMMYFUNCTION("""COMPUTED_VALUE"""),"2023 Q1")</f>
        <v>2023 Q1</v>
      </c>
      <c r="AC164" s="1">
        <f ca="1">IFERROR(__xludf.DUMMYFUNCTION("""COMPUTED_VALUE"""),0)</f>
        <v>0</v>
      </c>
      <c r="AD164" s="1" t="str">
        <f ca="1">IFERROR(__xludf.DUMMYFUNCTION("""COMPUTED_VALUE"""),"Online")</f>
        <v>Online</v>
      </c>
      <c r="AE164" s="19">
        <f ca="1">IFERROR(__xludf.DUMMYFUNCTION("""COMPUTED_VALUE"""),3756.989)</f>
        <v>3756.989</v>
      </c>
      <c r="AF164" s="1" t="str">
        <f ca="1">IFERROR(__xludf.DUMMYFUNCTION("""COMPUTED_VALUE"""),"AU")</f>
        <v>AU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</row>
    <row r="165" spans="1:45" ht="12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3">
        <f ca="1">IFERROR(__xludf.DUMMYFUNCTION("""COMPUTED_VALUE"""),44986)</f>
        <v>44986</v>
      </c>
      <c r="AB165" s="19" t="str">
        <f ca="1">IFERROR(__xludf.DUMMYFUNCTION("""COMPUTED_VALUE"""),"2023 Q1")</f>
        <v>2023 Q1</v>
      </c>
      <c r="AC165" s="1">
        <f ca="1">IFERROR(__xludf.DUMMYFUNCTION("""COMPUTED_VALUE"""),0)</f>
        <v>0</v>
      </c>
      <c r="AD165" s="1" t="str">
        <f ca="1">IFERROR(__xludf.DUMMYFUNCTION("""COMPUTED_VALUE"""),"Online")</f>
        <v>Online</v>
      </c>
      <c r="AE165" s="19">
        <f ca="1">IFERROR(__xludf.DUMMYFUNCTION("""COMPUTED_VALUE"""),3953.9884)</f>
        <v>3953.9884000000002</v>
      </c>
      <c r="AF165" s="1" t="str">
        <f ca="1">IFERROR(__xludf.DUMMYFUNCTION("""COMPUTED_VALUE"""),"AU")</f>
        <v>AU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</row>
    <row r="166" spans="1:45" ht="12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3">
        <f ca="1">IFERROR(__xludf.DUMMYFUNCTION("""COMPUTED_VALUE"""),44986)</f>
        <v>44986</v>
      </c>
      <c r="AB166" s="19" t="str">
        <f ca="1">IFERROR(__xludf.DUMMYFUNCTION("""COMPUTED_VALUE"""),"2023 Q1")</f>
        <v>2023 Q1</v>
      </c>
      <c r="AC166" s="1">
        <f ca="1">IFERROR(__xludf.DUMMYFUNCTION("""COMPUTED_VALUE"""),0)</f>
        <v>0</v>
      </c>
      <c r="AD166" s="1" t="str">
        <f ca="1">IFERROR(__xludf.DUMMYFUNCTION("""COMPUTED_VALUE"""),"Online")</f>
        <v>Online</v>
      </c>
      <c r="AE166" s="19">
        <f ca="1">IFERROR(__xludf.DUMMYFUNCTION("""COMPUTED_VALUE"""),3953.9884)</f>
        <v>3953.9884000000002</v>
      </c>
      <c r="AF166" s="1" t="str">
        <f ca="1">IFERROR(__xludf.DUMMYFUNCTION("""COMPUTED_VALUE"""),"US")</f>
        <v>US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</row>
    <row r="167" spans="1:45" ht="12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3">
        <f ca="1">IFERROR(__xludf.DUMMYFUNCTION("""COMPUTED_VALUE"""),44986)</f>
        <v>44986</v>
      </c>
      <c r="AB167" s="19" t="str">
        <f ca="1">IFERROR(__xludf.DUMMYFUNCTION("""COMPUTED_VALUE"""),"2023 Q1")</f>
        <v>2023 Q1</v>
      </c>
      <c r="AC167" s="1">
        <f ca="1">IFERROR(__xludf.DUMMYFUNCTION("""COMPUTED_VALUE"""),0)</f>
        <v>0</v>
      </c>
      <c r="AD167" s="1" t="str">
        <f ca="1">IFERROR(__xludf.DUMMYFUNCTION("""COMPUTED_VALUE"""),"Online")</f>
        <v>Online</v>
      </c>
      <c r="AE167" s="19">
        <f ca="1">IFERROR(__xludf.DUMMYFUNCTION("""COMPUTED_VALUE"""),772.5036)</f>
        <v>772.50360000000001</v>
      </c>
      <c r="AF167" s="1" t="str">
        <f ca="1">IFERROR(__xludf.DUMMYFUNCTION("""COMPUTED_VALUE"""),"US")</f>
        <v>US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</row>
    <row r="168" spans="1:45" ht="12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3">
        <f ca="1">IFERROR(__xludf.DUMMYFUNCTION("""COMPUTED_VALUE"""),44986)</f>
        <v>44986</v>
      </c>
      <c r="AB168" s="19" t="str">
        <f ca="1">IFERROR(__xludf.DUMMYFUNCTION("""COMPUTED_VALUE"""),"2023 Q1")</f>
        <v>2023 Q1</v>
      </c>
      <c r="AC168" s="1">
        <f ca="1">IFERROR(__xludf.DUMMYFUNCTION("""COMPUTED_VALUE"""),0)</f>
        <v>0</v>
      </c>
      <c r="AD168" s="1" t="str">
        <f ca="1">IFERROR(__xludf.DUMMYFUNCTION("""COMPUTED_VALUE"""),"Online")</f>
        <v>Online</v>
      </c>
      <c r="AE168" s="19">
        <f ca="1">IFERROR(__xludf.DUMMYFUNCTION("""COMPUTED_VALUE"""),3953.9884)</f>
        <v>3953.9884000000002</v>
      </c>
      <c r="AF168" s="1" t="str">
        <f ca="1">IFERROR(__xludf.DUMMYFUNCTION("""COMPUTED_VALUE"""),"US")</f>
        <v>US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</row>
    <row r="169" spans="1:45" ht="12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3">
        <f ca="1">IFERROR(__xludf.DUMMYFUNCTION("""COMPUTED_VALUE"""),44986)</f>
        <v>44986</v>
      </c>
      <c r="AB169" s="19" t="str">
        <f ca="1">IFERROR(__xludf.DUMMYFUNCTION("""COMPUTED_VALUE"""),"2023 Q1")</f>
        <v>2023 Q1</v>
      </c>
      <c r="AC169" s="1">
        <f ca="1">IFERROR(__xludf.DUMMYFUNCTION("""COMPUTED_VALUE"""),0)</f>
        <v>0</v>
      </c>
      <c r="AD169" s="1" t="str">
        <f ca="1">IFERROR(__xludf.DUMMYFUNCTION("""COMPUTED_VALUE"""),"Online")</f>
        <v>Online</v>
      </c>
      <c r="AE169" s="19">
        <f ca="1">IFERROR(__xludf.DUMMYFUNCTION("""COMPUTED_VALUE"""),3953.9884)</f>
        <v>3953.9884000000002</v>
      </c>
      <c r="AF169" s="1" t="str">
        <f ca="1">IFERROR(__xludf.DUMMYFUNCTION("""COMPUTED_VALUE"""),"US")</f>
        <v>US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</row>
    <row r="170" spans="1:45" ht="12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3">
        <f ca="1">IFERROR(__xludf.DUMMYFUNCTION("""COMPUTED_VALUE"""),44986)</f>
        <v>44986</v>
      </c>
      <c r="AB170" s="19" t="str">
        <f ca="1">IFERROR(__xludf.DUMMYFUNCTION("""COMPUTED_VALUE"""),"2023 Q1")</f>
        <v>2023 Q1</v>
      </c>
      <c r="AC170" s="1">
        <f ca="1">IFERROR(__xludf.DUMMYFUNCTION("""COMPUTED_VALUE"""),0)</f>
        <v>0</v>
      </c>
      <c r="AD170" s="1" t="str">
        <f ca="1">IFERROR(__xludf.DUMMYFUNCTION("""COMPUTED_VALUE"""),"Online")</f>
        <v>Online</v>
      </c>
      <c r="AE170" s="19">
        <f ca="1">IFERROR(__xludf.DUMMYFUNCTION("""COMPUTED_VALUE"""),3729.364)</f>
        <v>3729.364</v>
      </c>
      <c r="AF170" s="1" t="str">
        <f ca="1">IFERROR(__xludf.DUMMYFUNCTION("""COMPUTED_VALUE"""),"AU")</f>
        <v>AU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</row>
    <row r="171" spans="1:45" ht="12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3">
        <f ca="1">IFERROR(__xludf.DUMMYFUNCTION("""COMPUTED_VALUE"""),44986)</f>
        <v>44986</v>
      </c>
      <c r="AB171" s="19" t="str">
        <f ca="1">IFERROR(__xludf.DUMMYFUNCTION("""COMPUTED_VALUE"""),"2023 Q1")</f>
        <v>2023 Q1</v>
      </c>
      <c r="AC171" s="1">
        <f ca="1">IFERROR(__xludf.DUMMYFUNCTION("""COMPUTED_VALUE"""),0)</f>
        <v>0</v>
      </c>
      <c r="AD171" s="1" t="str">
        <f ca="1">IFERROR(__xludf.DUMMYFUNCTION("""COMPUTED_VALUE"""),"Online")</f>
        <v>Online</v>
      </c>
      <c r="AE171" s="19">
        <f ca="1">IFERROR(__xludf.DUMMYFUNCTION("""COMPUTED_VALUE"""),3729.364)</f>
        <v>3729.364</v>
      </c>
      <c r="AF171" s="1" t="str">
        <f ca="1">IFERROR(__xludf.DUMMYFUNCTION("""COMPUTED_VALUE"""),"AU")</f>
        <v>AU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</row>
    <row r="172" spans="1:45" ht="12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3">
        <f ca="1">IFERROR(__xludf.DUMMYFUNCTION("""COMPUTED_VALUE"""),44986)</f>
        <v>44986</v>
      </c>
      <c r="AB172" s="19" t="str">
        <f ca="1">IFERROR(__xludf.DUMMYFUNCTION("""COMPUTED_VALUE"""),"2023 Q1")</f>
        <v>2023 Q1</v>
      </c>
      <c r="AC172" s="1">
        <f ca="1">IFERROR(__xludf.DUMMYFUNCTION("""COMPUTED_VALUE"""),0)</f>
        <v>0</v>
      </c>
      <c r="AD172" s="1" t="str">
        <f ca="1">IFERROR(__xludf.DUMMYFUNCTION("""COMPUTED_VALUE"""),"Online")</f>
        <v>Online</v>
      </c>
      <c r="AE172" s="19">
        <f ca="1">IFERROR(__xludf.DUMMYFUNCTION("""COMPUTED_VALUE"""),3953.9884)</f>
        <v>3953.9884000000002</v>
      </c>
      <c r="AF172" s="1" t="str">
        <f ca="1">IFERROR(__xludf.DUMMYFUNCTION("""COMPUTED_VALUE"""),"CA")</f>
        <v>CA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</row>
    <row r="173" spans="1:45" ht="12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3">
        <f ca="1">IFERROR(__xludf.DUMMYFUNCTION("""COMPUTED_VALUE"""),44986)</f>
        <v>44986</v>
      </c>
      <c r="AB173" s="19" t="str">
        <f ca="1">IFERROR(__xludf.DUMMYFUNCTION("""COMPUTED_VALUE"""),"2023 Q1")</f>
        <v>2023 Q1</v>
      </c>
      <c r="AC173" s="1">
        <f ca="1">IFERROR(__xludf.DUMMYFUNCTION("""COMPUTED_VALUE"""),0)</f>
        <v>0</v>
      </c>
      <c r="AD173" s="1" t="str">
        <f ca="1">IFERROR(__xludf.DUMMYFUNCTION("""COMPUTED_VALUE"""),"Online")</f>
        <v>Online</v>
      </c>
      <c r="AE173" s="19">
        <f ca="1">IFERROR(__xludf.DUMMYFUNCTION("""COMPUTED_VALUE"""),3953.9884)</f>
        <v>3953.9884000000002</v>
      </c>
      <c r="AF173" s="1" t="str">
        <f ca="1">IFERROR(__xludf.DUMMYFUNCTION("""COMPUTED_VALUE"""),"AU")</f>
        <v>AU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</row>
    <row r="174" spans="1:45" ht="12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3">
        <f ca="1">IFERROR(__xludf.DUMMYFUNCTION("""COMPUTED_VALUE"""),44986)</f>
        <v>44986</v>
      </c>
      <c r="AB174" s="19" t="str">
        <f ca="1">IFERROR(__xludf.DUMMYFUNCTION("""COMPUTED_VALUE"""),"2023 Q1")</f>
        <v>2023 Q1</v>
      </c>
      <c r="AC174" s="1">
        <f ca="1">IFERROR(__xludf.DUMMYFUNCTION("""COMPUTED_VALUE"""),0)</f>
        <v>0</v>
      </c>
      <c r="AD174" s="1" t="str">
        <f ca="1">IFERROR(__xludf.DUMMYFUNCTION("""COMPUTED_VALUE"""),"Online")</f>
        <v>Online</v>
      </c>
      <c r="AE174" s="19">
        <f ca="1">IFERROR(__xludf.DUMMYFUNCTION("""COMPUTED_VALUE"""),3953.9884)</f>
        <v>3953.9884000000002</v>
      </c>
      <c r="AF174" s="1" t="str">
        <f ca="1">IFERROR(__xludf.DUMMYFUNCTION("""COMPUTED_VALUE"""),"AU")</f>
        <v>AU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</row>
    <row r="175" spans="1:45" ht="12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3">
        <f ca="1">IFERROR(__xludf.DUMMYFUNCTION("""COMPUTED_VALUE"""),44986)</f>
        <v>44986</v>
      </c>
      <c r="AB175" s="19" t="str">
        <f ca="1">IFERROR(__xludf.DUMMYFUNCTION("""COMPUTED_VALUE"""),"2023 Q1")</f>
        <v>2023 Q1</v>
      </c>
      <c r="AC175" s="1">
        <f ca="1">IFERROR(__xludf.DUMMYFUNCTION("""COMPUTED_VALUE"""),0)</f>
        <v>0</v>
      </c>
      <c r="AD175" s="1" t="str">
        <f ca="1">IFERROR(__xludf.DUMMYFUNCTION("""COMPUTED_VALUE"""),"Online")</f>
        <v>Online</v>
      </c>
      <c r="AE175" s="19">
        <f ca="1">IFERROR(__xludf.DUMMYFUNCTION("""COMPUTED_VALUE"""),3756.989)</f>
        <v>3756.989</v>
      </c>
      <c r="AF175" s="1" t="str">
        <f ca="1">IFERROR(__xludf.DUMMYFUNCTION("""COMPUTED_VALUE"""),"GB")</f>
        <v>GB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</row>
    <row r="176" spans="1:45" ht="12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3">
        <f ca="1">IFERROR(__xludf.DUMMYFUNCTION("""COMPUTED_VALUE"""),44986)</f>
        <v>44986</v>
      </c>
      <c r="AB176" s="19" t="str">
        <f ca="1">IFERROR(__xludf.DUMMYFUNCTION("""COMPUTED_VALUE"""),"2023 Q1")</f>
        <v>2023 Q1</v>
      </c>
      <c r="AC176" s="1">
        <f ca="1">IFERROR(__xludf.DUMMYFUNCTION("""COMPUTED_VALUE"""),0)</f>
        <v>0</v>
      </c>
      <c r="AD176" s="1" t="str">
        <f ca="1">IFERROR(__xludf.DUMMYFUNCTION("""COMPUTED_VALUE"""),"Online")</f>
        <v>Online</v>
      </c>
      <c r="AE176" s="19">
        <f ca="1">IFERROR(__xludf.DUMMYFUNCTION("""COMPUTED_VALUE"""),3756.989)</f>
        <v>3756.989</v>
      </c>
      <c r="AF176" s="1" t="str">
        <f ca="1">IFERROR(__xludf.DUMMYFUNCTION("""COMPUTED_VALUE"""),"AU")</f>
        <v>AU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</row>
    <row r="177" spans="1:45" ht="12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3">
        <f ca="1">IFERROR(__xludf.DUMMYFUNCTION("""COMPUTED_VALUE"""),44986)</f>
        <v>44986</v>
      </c>
      <c r="AB177" s="19" t="str">
        <f ca="1">IFERROR(__xludf.DUMMYFUNCTION("""COMPUTED_VALUE"""),"2023 Q1")</f>
        <v>2023 Q1</v>
      </c>
      <c r="AC177" s="1">
        <f ca="1">IFERROR(__xludf.DUMMYFUNCTION("""COMPUTED_VALUE"""),0)</f>
        <v>0</v>
      </c>
      <c r="AD177" s="1" t="str">
        <f ca="1">IFERROR(__xludf.DUMMYFUNCTION("""COMPUTED_VALUE"""),"Online")</f>
        <v>Online</v>
      </c>
      <c r="AE177" s="19">
        <f ca="1">IFERROR(__xludf.DUMMYFUNCTION("""COMPUTED_VALUE"""),3953.9884)</f>
        <v>3953.9884000000002</v>
      </c>
      <c r="AF177" s="1" t="str">
        <f ca="1">IFERROR(__xludf.DUMMYFUNCTION("""COMPUTED_VALUE"""),"AU")</f>
        <v>AU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</row>
    <row r="178" spans="1:45" ht="12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3">
        <f ca="1">IFERROR(__xludf.DUMMYFUNCTION("""COMPUTED_VALUE"""),44986)</f>
        <v>44986</v>
      </c>
      <c r="AB178" s="19" t="str">
        <f ca="1">IFERROR(__xludf.DUMMYFUNCTION("""COMPUTED_VALUE"""),"2023 Q1")</f>
        <v>2023 Q1</v>
      </c>
      <c r="AC178" s="1">
        <f ca="1">IFERROR(__xludf.DUMMYFUNCTION("""COMPUTED_VALUE"""),0)</f>
        <v>0</v>
      </c>
      <c r="AD178" s="1" t="str">
        <f ca="1">IFERROR(__xludf.DUMMYFUNCTION("""COMPUTED_VALUE"""),"Online")</f>
        <v>Online</v>
      </c>
      <c r="AE178" s="19">
        <f ca="1">IFERROR(__xludf.DUMMYFUNCTION("""COMPUTED_VALUE"""),3953.9884)</f>
        <v>3953.9884000000002</v>
      </c>
      <c r="AF178" s="1" t="str">
        <f ca="1">IFERROR(__xludf.DUMMYFUNCTION("""COMPUTED_VALUE"""),"US")</f>
        <v>US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</row>
    <row r="179" spans="1:45" ht="12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3">
        <f ca="1">IFERROR(__xludf.DUMMYFUNCTION("""COMPUTED_VALUE"""),44986)</f>
        <v>44986</v>
      </c>
      <c r="AB179" s="19" t="str">
        <f ca="1">IFERROR(__xludf.DUMMYFUNCTION("""COMPUTED_VALUE"""),"2023 Q1")</f>
        <v>2023 Q1</v>
      </c>
      <c r="AC179" s="1">
        <f ca="1">IFERROR(__xludf.DUMMYFUNCTION("""COMPUTED_VALUE"""),0)</f>
        <v>0</v>
      </c>
      <c r="AD179" s="1" t="str">
        <f ca="1">IFERROR(__xludf.DUMMYFUNCTION("""COMPUTED_VALUE"""),"Online")</f>
        <v>Online</v>
      </c>
      <c r="AE179" s="19">
        <f ca="1">IFERROR(__xludf.DUMMYFUNCTION("""COMPUTED_VALUE"""),3953.9884)</f>
        <v>3953.9884000000002</v>
      </c>
      <c r="AF179" s="1" t="str">
        <f ca="1">IFERROR(__xludf.DUMMYFUNCTION("""COMPUTED_VALUE"""),"AU")</f>
        <v>AU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</row>
    <row r="180" spans="1:45" ht="12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3">
        <f ca="1">IFERROR(__xludf.DUMMYFUNCTION("""COMPUTED_VALUE"""),44986)</f>
        <v>44986</v>
      </c>
      <c r="AB180" s="19" t="str">
        <f ca="1">IFERROR(__xludf.DUMMYFUNCTION("""COMPUTED_VALUE"""),"2023 Q1")</f>
        <v>2023 Q1</v>
      </c>
      <c r="AC180" s="1">
        <f ca="1">IFERROR(__xludf.DUMMYFUNCTION("""COMPUTED_VALUE"""),0)</f>
        <v>0</v>
      </c>
      <c r="AD180" s="1" t="str">
        <f ca="1">IFERROR(__xludf.DUMMYFUNCTION("""COMPUTED_VALUE"""),"Online")</f>
        <v>Online</v>
      </c>
      <c r="AE180" s="19">
        <f ca="1">IFERROR(__xludf.DUMMYFUNCTION("""COMPUTED_VALUE"""),3729.364)</f>
        <v>3729.364</v>
      </c>
      <c r="AF180" s="1" t="str">
        <f ca="1">IFERROR(__xludf.DUMMYFUNCTION("""COMPUTED_VALUE"""),"AU")</f>
        <v>AU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</row>
    <row r="181" spans="1:45" ht="12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3">
        <f ca="1">IFERROR(__xludf.DUMMYFUNCTION("""COMPUTED_VALUE"""),44986)</f>
        <v>44986</v>
      </c>
      <c r="AB181" s="19" t="str">
        <f ca="1">IFERROR(__xludf.DUMMYFUNCTION("""COMPUTED_VALUE"""),"2023 Q1")</f>
        <v>2023 Q1</v>
      </c>
      <c r="AC181" s="1">
        <f ca="1">IFERROR(__xludf.DUMMYFUNCTION("""COMPUTED_VALUE"""),0)</f>
        <v>0</v>
      </c>
      <c r="AD181" s="1" t="str">
        <f ca="1">IFERROR(__xludf.DUMMYFUNCTION("""COMPUTED_VALUE"""),"Online")</f>
        <v>Online</v>
      </c>
      <c r="AE181" s="19">
        <f ca="1">IFERROR(__xludf.DUMMYFUNCTION("""COMPUTED_VALUE"""),3729.364)</f>
        <v>3729.364</v>
      </c>
      <c r="AF181" s="1" t="str">
        <f ca="1">IFERROR(__xludf.DUMMYFUNCTION("""COMPUTED_VALUE"""),"FR")</f>
        <v>FR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</row>
    <row r="182" spans="1:45" ht="12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3">
        <f ca="1">IFERROR(__xludf.DUMMYFUNCTION("""COMPUTED_VALUE"""),44986)</f>
        <v>44986</v>
      </c>
      <c r="AB182" s="19" t="str">
        <f ca="1">IFERROR(__xludf.DUMMYFUNCTION("""COMPUTED_VALUE"""),"2023 Q1")</f>
        <v>2023 Q1</v>
      </c>
      <c r="AC182" s="1">
        <f ca="1">IFERROR(__xludf.DUMMYFUNCTION("""COMPUTED_VALUE"""),0)</f>
        <v>0</v>
      </c>
      <c r="AD182" s="1" t="str">
        <f ca="1">IFERROR(__xludf.DUMMYFUNCTION("""COMPUTED_VALUE"""),"Online")</f>
        <v>Online</v>
      </c>
      <c r="AE182" s="19">
        <f ca="1">IFERROR(__xludf.DUMMYFUNCTION("""COMPUTED_VALUE"""),3953.9884)</f>
        <v>3953.9884000000002</v>
      </c>
      <c r="AF182" s="1" t="str">
        <f ca="1">IFERROR(__xludf.DUMMYFUNCTION("""COMPUTED_VALUE"""),"AU")</f>
        <v>AU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</row>
    <row r="183" spans="1:45" ht="12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3">
        <f ca="1">IFERROR(__xludf.DUMMYFUNCTION("""COMPUTED_VALUE"""),44986)</f>
        <v>44986</v>
      </c>
      <c r="AB183" s="19" t="str">
        <f ca="1">IFERROR(__xludf.DUMMYFUNCTION("""COMPUTED_VALUE"""),"2023 Q1")</f>
        <v>2023 Q1</v>
      </c>
      <c r="AC183" s="1">
        <f ca="1">IFERROR(__xludf.DUMMYFUNCTION("""COMPUTED_VALUE"""),0)</f>
        <v>0</v>
      </c>
      <c r="AD183" s="1" t="str">
        <f ca="1">IFERROR(__xludf.DUMMYFUNCTION("""COMPUTED_VALUE"""),"Online")</f>
        <v>Online</v>
      </c>
      <c r="AE183" s="19">
        <f ca="1">IFERROR(__xludf.DUMMYFUNCTION("""COMPUTED_VALUE"""),3953.9884)</f>
        <v>3953.9884000000002</v>
      </c>
      <c r="AF183" s="1" t="str">
        <f ca="1">IFERROR(__xludf.DUMMYFUNCTION("""COMPUTED_VALUE"""),"GB")</f>
        <v>GB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</row>
    <row r="184" spans="1:45" ht="12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3">
        <f ca="1">IFERROR(__xludf.DUMMYFUNCTION("""COMPUTED_VALUE"""),44986)</f>
        <v>44986</v>
      </c>
      <c r="AB184" s="19" t="str">
        <f ca="1">IFERROR(__xludf.DUMMYFUNCTION("""COMPUTED_VALUE"""),"2023 Q1")</f>
        <v>2023 Q1</v>
      </c>
      <c r="AC184" s="1">
        <f ca="1">IFERROR(__xludf.DUMMYFUNCTION("""COMPUTED_VALUE"""),0)</f>
        <v>0</v>
      </c>
      <c r="AD184" s="1" t="str">
        <f ca="1">IFERROR(__xludf.DUMMYFUNCTION("""COMPUTED_VALUE"""),"Online")</f>
        <v>Online</v>
      </c>
      <c r="AE184" s="19">
        <f ca="1">IFERROR(__xludf.DUMMYFUNCTION("""COMPUTED_VALUE"""),3953.9884)</f>
        <v>3953.9884000000002</v>
      </c>
      <c r="AF184" s="1" t="str">
        <f ca="1">IFERROR(__xludf.DUMMYFUNCTION("""COMPUTED_VALUE"""),"AU")</f>
        <v>AU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</row>
    <row r="185" spans="1:45" ht="12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3">
        <f ca="1">IFERROR(__xludf.DUMMYFUNCTION("""COMPUTED_VALUE"""),44986)</f>
        <v>44986</v>
      </c>
      <c r="AB185" s="19" t="str">
        <f ca="1">IFERROR(__xludf.DUMMYFUNCTION("""COMPUTED_VALUE"""),"2023 Q1")</f>
        <v>2023 Q1</v>
      </c>
      <c r="AC185" s="1">
        <f ca="1">IFERROR(__xludf.DUMMYFUNCTION("""COMPUTED_VALUE"""),0)</f>
        <v>0</v>
      </c>
      <c r="AD185" s="1" t="str">
        <f ca="1">IFERROR(__xludf.DUMMYFUNCTION("""COMPUTED_VALUE"""),"Online")</f>
        <v>Online</v>
      </c>
      <c r="AE185" s="19">
        <f ca="1">IFERROR(__xludf.DUMMYFUNCTION("""COMPUTED_VALUE"""),3953.9884)</f>
        <v>3953.9884000000002</v>
      </c>
      <c r="AF185" s="1" t="str">
        <f ca="1">IFERROR(__xludf.DUMMYFUNCTION("""COMPUTED_VALUE"""),"AU")</f>
        <v>AU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</row>
    <row r="186" spans="1:45" ht="12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3">
        <f ca="1">IFERROR(__xludf.DUMMYFUNCTION("""COMPUTED_VALUE"""),44986)</f>
        <v>44986</v>
      </c>
      <c r="AB186" s="19" t="str">
        <f ca="1">IFERROR(__xludf.DUMMYFUNCTION("""COMPUTED_VALUE"""),"2023 Q1")</f>
        <v>2023 Q1</v>
      </c>
      <c r="AC186" s="1">
        <f ca="1">IFERROR(__xludf.DUMMYFUNCTION("""COMPUTED_VALUE"""),0)</f>
        <v>0</v>
      </c>
      <c r="AD186" s="1" t="str">
        <f ca="1">IFERROR(__xludf.DUMMYFUNCTION("""COMPUTED_VALUE"""),"Online")</f>
        <v>Online</v>
      </c>
      <c r="AE186" s="19">
        <f ca="1">IFERROR(__xludf.DUMMYFUNCTION("""COMPUTED_VALUE"""),3729.364)</f>
        <v>3729.364</v>
      </c>
      <c r="AF186" s="1" t="str">
        <f ca="1">IFERROR(__xludf.DUMMYFUNCTION("""COMPUTED_VALUE"""),"AU")</f>
        <v>AU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</row>
    <row r="187" spans="1:45" ht="12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3">
        <f ca="1">IFERROR(__xludf.DUMMYFUNCTION("""COMPUTED_VALUE"""),44986)</f>
        <v>44986</v>
      </c>
      <c r="AB187" s="19" t="str">
        <f ca="1">IFERROR(__xludf.DUMMYFUNCTION("""COMPUTED_VALUE"""),"2023 Q1")</f>
        <v>2023 Q1</v>
      </c>
      <c r="AC187" s="1">
        <f ca="1">IFERROR(__xludf.DUMMYFUNCTION("""COMPUTED_VALUE"""),0)</f>
        <v>0</v>
      </c>
      <c r="AD187" s="1" t="str">
        <f ca="1">IFERROR(__xludf.DUMMYFUNCTION("""COMPUTED_VALUE"""),"Online")</f>
        <v>Online</v>
      </c>
      <c r="AE187" s="19">
        <f ca="1">IFERROR(__xludf.DUMMYFUNCTION("""COMPUTED_VALUE"""),3953.9884)</f>
        <v>3953.9884000000002</v>
      </c>
      <c r="AF187" s="1" t="str">
        <f ca="1">IFERROR(__xludf.DUMMYFUNCTION("""COMPUTED_VALUE"""),"GB")</f>
        <v>GB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</row>
    <row r="188" spans="1:45" ht="12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3">
        <f ca="1">IFERROR(__xludf.DUMMYFUNCTION("""COMPUTED_VALUE"""),44986)</f>
        <v>44986</v>
      </c>
      <c r="AB188" s="19" t="str">
        <f ca="1">IFERROR(__xludf.DUMMYFUNCTION("""COMPUTED_VALUE"""),"2023 Q1")</f>
        <v>2023 Q1</v>
      </c>
      <c r="AC188" s="1">
        <f ca="1">IFERROR(__xludf.DUMMYFUNCTION("""COMPUTED_VALUE"""),0)</f>
        <v>0</v>
      </c>
      <c r="AD188" s="1" t="str">
        <f ca="1">IFERROR(__xludf.DUMMYFUNCTION("""COMPUTED_VALUE"""),"Online")</f>
        <v>Online</v>
      </c>
      <c r="AE188" s="19">
        <f ca="1">IFERROR(__xludf.DUMMYFUNCTION("""COMPUTED_VALUE"""),3953.9884)</f>
        <v>3953.9884000000002</v>
      </c>
      <c r="AF188" s="1" t="str">
        <f ca="1">IFERROR(__xludf.DUMMYFUNCTION("""COMPUTED_VALUE"""),"US")</f>
        <v>US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</row>
    <row r="189" spans="1:45" ht="12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3">
        <f ca="1">IFERROR(__xludf.DUMMYFUNCTION("""COMPUTED_VALUE"""),44986)</f>
        <v>44986</v>
      </c>
      <c r="AB189" s="19" t="str">
        <f ca="1">IFERROR(__xludf.DUMMYFUNCTION("""COMPUTED_VALUE"""),"2023 Q1")</f>
        <v>2023 Q1</v>
      </c>
      <c r="AC189" s="1">
        <f ca="1">IFERROR(__xludf.DUMMYFUNCTION("""COMPUTED_VALUE"""),0)</f>
        <v>0</v>
      </c>
      <c r="AD189" s="1" t="str">
        <f ca="1">IFERROR(__xludf.DUMMYFUNCTION("""COMPUTED_VALUE"""),"Online")</f>
        <v>Online</v>
      </c>
      <c r="AE189" s="19">
        <f ca="1">IFERROR(__xludf.DUMMYFUNCTION("""COMPUTED_VALUE"""),3953.9884)</f>
        <v>3953.9884000000002</v>
      </c>
      <c r="AF189" s="1" t="str">
        <f ca="1">IFERROR(__xludf.DUMMYFUNCTION("""COMPUTED_VALUE"""),"US")</f>
        <v>US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</row>
    <row r="190" spans="1:45" ht="12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3">
        <f ca="1">IFERROR(__xludf.DUMMYFUNCTION("""COMPUTED_VALUE"""),44986)</f>
        <v>44986</v>
      </c>
      <c r="AB190" s="19" t="str">
        <f ca="1">IFERROR(__xludf.DUMMYFUNCTION("""COMPUTED_VALUE"""),"2023 Q1")</f>
        <v>2023 Q1</v>
      </c>
      <c r="AC190" s="1">
        <f ca="1">IFERROR(__xludf.DUMMYFUNCTION("""COMPUTED_VALUE"""),0)</f>
        <v>0</v>
      </c>
      <c r="AD190" s="1" t="str">
        <f ca="1">IFERROR(__xludf.DUMMYFUNCTION("""COMPUTED_VALUE"""),"Online")</f>
        <v>Online</v>
      </c>
      <c r="AE190" s="19">
        <f ca="1">IFERROR(__xludf.DUMMYFUNCTION("""COMPUTED_VALUE"""),3953.9884)</f>
        <v>3953.9884000000002</v>
      </c>
      <c r="AF190" s="1" t="str">
        <f ca="1">IFERROR(__xludf.DUMMYFUNCTION("""COMPUTED_VALUE"""),"US")</f>
        <v>US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</row>
    <row r="191" spans="1:45" ht="12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3">
        <f ca="1">IFERROR(__xludf.DUMMYFUNCTION("""COMPUTED_VALUE"""),44986)</f>
        <v>44986</v>
      </c>
      <c r="AB191" s="19" t="str">
        <f ca="1">IFERROR(__xludf.DUMMYFUNCTION("""COMPUTED_VALUE"""),"2023 Q1")</f>
        <v>2023 Q1</v>
      </c>
      <c r="AC191" s="1">
        <f ca="1">IFERROR(__xludf.DUMMYFUNCTION("""COMPUTED_VALUE"""),0)</f>
        <v>0</v>
      </c>
      <c r="AD191" s="1" t="str">
        <f ca="1">IFERROR(__xludf.DUMMYFUNCTION("""COMPUTED_VALUE"""),"Online")</f>
        <v>Online</v>
      </c>
      <c r="AE191" s="19">
        <f ca="1">IFERROR(__xludf.DUMMYFUNCTION("""COMPUTED_VALUE"""),3953.9884)</f>
        <v>3953.9884000000002</v>
      </c>
      <c r="AF191" s="1" t="str">
        <f ca="1">IFERROR(__xludf.DUMMYFUNCTION("""COMPUTED_VALUE"""),"US")</f>
        <v>US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</row>
    <row r="192" spans="1:45" ht="12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3">
        <f ca="1">IFERROR(__xludf.DUMMYFUNCTION("""COMPUTED_VALUE"""),44986)</f>
        <v>44986</v>
      </c>
      <c r="AB192" s="19" t="str">
        <f ca="1">IFERROR(__xludf.DUMMYFUNCTION("""COMPUTED_VALUE"""),"2023 Q1")</f>
        <v>2023 Q1</v>
      </c>
      <c r="AC192" s="1">
        <f ca="1">IFERROR(__xludf.DUMMYFUNCTION("""COMPUTED_VALUE"""),0)</f>
        <v>0</v>
      </c>
      <c r="AD192" s="1" t="str">
        <f ca="1">IFERROR(__xludf.DUMMYFUNCTION("""COMPUTED_VALUE"""),"Online")</f>
        <v>Online</v>
      </c>
      <c r="AE192" s="19">
        <f ca="1">IFERROR(__xludf.DUMMYFUNCTION("""COMPUTED_VALUE"""),3953.9884)</f>
        <v>3953.9884000000002</v>
      </c>
      <c r="AF192" s="1" t="str">
        <f ca="1">IFERROR(__xludf.DUMMYFUNCTION("""COMPUTED_VALUE"""),"AU")</f>
        <v>AU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</row>
    <row r="193" spans="1:45" ht="12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3">
        <f ca="1">IFERROR(__xludf.DUMMYFUNCTION("""COMPUTED_VALUE"""),45017)</f>
        <v>45017</v>
      </c>
      <c r="AB193" s="19" t="str">
        <f ca="1">IFERROR(__xludf.DUMMYFUNCTION("""COMPUTED_VALUE"""),"2023 Q2")</f>
        <v>2023 Q2</v>
      </c>
      <c r="AC193" s="1">
        <f ca="1">IFERROR(__xludf.DUMMYFUNCTION("""COMPUTED_VALUE"""),283)</f>
        <v>283</v>
      </c>
      <c r="AD193" s="1" t="str">
        <f ca="1">IFERROR(__xludf.DUMMYFUNCTION("""COMPUTED_VALUE"""),"Offline")</f>
        <v>Offline</v>
      </c>
      <c r="AE193" s="19">
        <f ca="1">IFERROR(__xludf.DUMMYFUNCTION("""COMPUTED_VALUE"""),4176.6887)</f>
        <v>4176.6886999999997</v>
      </c>
      <c r="AF193" s="1" t="str">
        <f ca="1">IFERROR(__xludf.DUMMYFUNCTION("""COMPUTED_VALUE"""),"US")</f>
        <v>US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</row>
    <row r="194" spans="1:45" ht="12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3">
        <f ca="1">IFERROR(__xludf.DUMMYFUNCTION("""COMPUTED_VALUE"""),45017)</f>
        <v>45017</v>
      </c>
      <c r="AB194" s="19" t="str">
        <f ca="1">IFERROR(__xludf.DUMMYFUNCTION("""COMPUTED_VALUE"""),"2023 Q2")</f>
        <v>2023 Q2</v>
      </c>
      <c r="AC194" s="1">
        <f ca="1">IFERROR(__xludf.DUMMYFUNCTION("""COMPUTED_VALUE"""),283)</f>
        <v>283</v>
      </c>
      <c r="AD194" s="1" t="str">
        <f ca="1">IFERROR(__xludf.DUMMYFUNCTION("""COMPUTED_VALUE"""),"Offline")</f>
        <v>Offline</v>
      </c>
      <c r="AE194" s="19">
        <f ca="1">IFERROR(__xludf.DUMMYFUNCTION("""COMPUTED_VALUE"""),5657.1688)</f>
        <v>5657.1688000000004</v>
      </c>
      <c r="AF194" s="1" t="str">
        <f ca="1">IFERROR(__xludf.DUMMYFUNCTION("""COMPUTED_VALUE"""),"US")</f>
        <v>US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</row>
    <row r="195" spans="1:45" ht="12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3">
        <f ca="1">IFERROR(__xludf.DUMMYFUNCTION("""COMPUTED_VALUE"""),45017)</f>
        <v>45017</v>
      </c>
      <c r="AB195" s="19" t="str">
        <f ca="1">IFERROR(__xludf.DUMMYFUNCTION("""COMPUTED_VALUE"""),"2023 Q2")</f>
        <v>2023 Q2</v>
      </c>
      <c r="AC195" s="1">
        <f ca="1">IFERROR(__xludf.DUMMYFUNCTION("""COMPUTED_VALUE"""),280)</f>
        <v>280</v>
      </c>
      <c r="AD195" s="1" t="str">
        <f ca="1">IFERROR(__xludf.DUMMYFUNCTION("""COMPUTED_VALUE"""),"Offline")</f>
        <v>Offline</v>
      </c>
      <c r="AE195" s="19">
        <f ca="1">IFERROR(__xludf.DUMMYFUNCTION("""COMPUTED_VALUE"""),34545.5863)</f>
        <v>34545.586300000003</v>
      </c>
      <c r="AF195" s="1" t="str">
        <f ca="1">IFERROR(__xludf.DUMMYFUNCTION("""COMPUTED_VALUE"""),"US")</f>
        <v>US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</row>
    <row r="196" spans="1:45" ht="12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3">
        <f ca="1">IFERROR(__xludf.DUMMYFUNCTION("""COMPUTED_VALUE"""),45017)</f>
        <v>45017</v>
      </c>
      <c r="AB196" s="19" t="str">
        <f ca="1">IFERROR(__xludf.DUMMYFUNCTION("""COMPUTED_VALUE"""),"2023 Q2")</f>
        <v>2023 Q2</v>
      </c>
      <c r="AC196" s="1">
        <f ca="1">IFERROR(__xludf.DUMMYFUNCTION("""COMPUTED_VALUE"""),281)</f>
        <v>281</v>
      </c>
      <c r="AD196" s="1" t="str">
        <f ca="1">IFERROR(__xludf.DUMMYFUNCTION("""COMPUTED_VALUE"""),"Offline")</f>
        <v>Offline</v>
      </c>
      <c r="AE196" s="19">
        <f ca="1">IFERROR(__xludf.DUMMYFUNCTION("""COMPUTED_VALUE"""),36551.2835)</f>
        <v>36551.283499999998</v>
      </c>
      <c r="AF196" s="1" t="str">
        <f ca="1">IFERROR(__xludf.DUMMYFUNCTION("""COMPUTED_VALUE"""),"US")</f>
        <v>US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</row>
    <row r="197" spans="1:45" ht="12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3">
        <f ca="1">IFERROR(__xludf.DUMMYFUNCTION("""COMPUTED_VALUE"""),45017)</f>
        <v>45017</v>
      </c>
      <c r="AB197" s="19" t="str">
        <f ca="1">IFERROR(__xludf.DUMMYFUNCTION("""COMPUTED_VALUE"""),"2023 Q2")</f>
        <v>2023 Q2</v>
      </c>
      <c r="AC197" s="1">
        <f ca="1">IFERROR(__xludf.DUMMYFUNCTION("""COMPUTED_VALUE"""),279)</f>
        <v>279</v>
      </c>
      <c r="AD197" s="1" t="str">
        <f ca="1">IFERROR(__xludf.DUMMYFUNCTION("""COMPUTED_VALUE"""),"Offline")</f>
        <v>Offline</v>
      </c>
      <c r="AE197" s="19">
        <f ca="1">IFERROR(__xludf.DUMMYFUNCTION("""COMPUTED_VALUE"""),30007.6584)</f>
        <v>30007.6584</v>
      </c>
      <c r="AF197" s="1" t="str">
        <f ca="1">IFERROR(__xludf.DUMMYFUNCTION("""COMPUTED_VALUE"""),"US")</f>
        <v>US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</row>
    <row r="198" spans="1:45" ht="12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3">
        <f ca="1">IFERROR(__xludf.DUMMYFUNCTION("""COMPUTED_VALUE"""),45017)</f>
        <v>45017</v>
      </c>
      <c r="AB198" s="19" t="str">
        <f ca="1">IFERROR(__xludf.DUMMYFUNCTION("""COMPUTED_VALUE"""),"2023 Q2")</f>
        <v>2023 Q2</v>
      </c>
      <c r="AC198" s="1">
        <f ca="1">IFERROR(__xludf.DUMMYFUNCTION("""COMPUTED_VALUE"""),275)</f>
        <v>275</v>
      </c>
      <c r="AD198" s="1" t="str">
        <f ca="1">IFERROR(__xludf.DUMMYFUNCTION("""COMPUTED_VALUE"""),"Offline")</f>
        <v>Offline</v>
      </c>
      <c r="AE198" s="19">
        <f ca="1">IFERROR(__xludf.DUMMYFUNCTION("""COMPUTED_VALUE"""),78356.9835)</f>
        <v>78356.983500000002</v>
      </c>
      <c r="AF198" s="1" t="str">
        <f ca="1">IFERROR(__xludf.DUMMYFUNCTION("""COMPUTED_VALUE"""),"US")</f>
        <v>US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</row>
    <row r="199" spans="1:45" ht="12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3">
        <f ca="1">IFERROR(__xludf.DUMMYFUNCTION("""COMPUTED_VALUE"""),45017)</f>
        <v>45017</v>
      </c>
      <c r="AB199" s="19" t="str">
        <f ca="1">IFERROR(__xludf.DUMMYFUNCTION("""COMPUTED_VALUE"""),"2023 Q2")</f>
        <v>2023 Q2</v>
      </c>
      <c r="AC199" s="1">
        <f ca="1">IFERROR(__xludf.DUMMYFUNCTION("""COMPUTED_VALUE"""),279)</f>
        <v>279</v>
      </c>
      <c r="AD199" s="1" t="str">
        <f ca="1">IFERROR(__xludf.DUMMYFUNCTION("""COMPUTED_VALUE"""),"Offline")</f>
        <v>Offline</v>
      </c>
      <c r="AE199" s="19">
        <f ca="1">IFERROR(__xludf.DUMMYFUNCTION("""COMPUTED_VALUE"""),32666.04)</f>
        <v>32666.04</v>
      </c>
      <c r="AF199" s="1" t="str">
        <f ca="1">IFERROR(__xludf.DUMMYFUNCTION("""COMPUTED_VALUE"""),"US")</f>
        <v>US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</row>
    <row r="200" spans="1:45" ht="12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3">
        <f ca="1">IFERROR(__xludf.DUMMYFUNCTION("""COMPUTED_VALUE"""),45017)</f>
        <v>45017</v>
      </c>
      <c r="AB200" s="19" t="str">
        <f ca="1">IFERROR(__xludf.DUMMYFUNCTION("""COMPUTED_VALUE"""),"2023 Q2")</f>
        <v>2023 Q2</v>
      </c>
      <c r="AC200" s="1">
        <f ca="1">IFERROR(__xludf.DUMMYFUNCTION("""COMPUTED_VALUE"""),278)</f>
        <v>278</v>
      </c>
      <c r="AD200" s="1" t="str">
        <f ca="1">IFERROR(__xludf.DUMMYFUNCTION("""COMPUTED_VALUE"""),"Offline")</f>
        <v>Offline</v>
      </c>
      <c r="AE200" s="19">
        <f ca="1">IFERROR(__xludf.DUMMYFUNCTION("""COMPUTED_VALUE"""),13084.2975)</f>
        <v>13084.297500000001</v>
      </c>
      <c r="AF200" s="1" t="str">
        <f ca="1">IFERROR(__xludf.DUMMYFUNCTION("""COMPUTED_VALUE"""),"CA")</f>
        <v>CA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</row>
    <row r="201" spans="1:45" ht="12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3">
        <f ca="1">IFERROR(__xludf.DUMMYFUNCTION("""COMPUTED_VALUE"""),45017)</f>
        <v>45017</v>
      </c>
      <c r="AB201" s="19" t="str">
        <f ca="1">IFERROR(__xludf.DUMMYFUNCTION("""COMPUTED_VALUE"""),"2023 Q2")</f>
        <v>2023 Q2</v>
      </c>
      <c r="AC201" s="1">
        <f ca="1">IFERROR(__xludf.DUMMYFUNCTION("""COMPUTED_VALUE"""),282)</f>
        <v>282</v>
      </c>
      <c r="AD201" s="1" t="str">
        <f ca="1">IFERROR(__xludf.DUMMYFUNCTION("""COMPUTED_VALUE"""),"Offline")</f>
        <v>Offline</v>
      </c>
      <c r="AE201" s="19">
        <f ca="1">IFERROR(__xludf.DUMMYFUNCTION("""COMPUTED_VALUE"""),41982.3516)</f>
        <v>41982.351600000002</v>
      </c>
      <c r="AF201" s="1" t="str">
        <f ca="1">IFERROR(__xludf.DUMMYFUNCTION("""COMPUTED_VALUE"""),"CA")</f>
        <v>CA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</row>
    <row r="202" spans="1:45" ht="12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3">
        <f ca="1">IFERROR(__xludf.DUMMYFUNCTION("""COMPUTED_VALUE"""),45017)</f>
        <v>45017</v>
      </c>
      <c r="AB202" s="19" t="str">
        <f ca="1">IFERROR(__xludf.DUMMYFUNCTION("""COMPUTED_VALUE"""),"2023 Q2")</f>
        <v>2023 Q2</v>
      </c>
      <c r="AC202" s="1">
        <f ca="1">IFERROR(__xludf.DUMMYFUNCTION("""COMPUTED_VALUE"""),0)</f>
        <v>0</v>
      </c>
      <c r="AD202" s="1" t="str">
        <f ca="1">IFERROR(__xludf.DUMMYFUNCTION("""COMPUTED_VALUE"""),"Online")</f>
        <v>Online</v>
      </c>
      <c r="AE202" s="19">
        <f ca="1">IFERROR(__xludf.DUMMYFUNCTION("""COMPUTED_VALUE"""),772.5036)</f>
        <v>772.50360000000001</v>
      </c>
      <c r="AF202" s="1" t="str">
        <f ca="1">IFERROR(__xludf.DUMMYFUNCTION("""COMPUTED_VALUE"""),"AU")</f>
        <v>AU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</row>
    <row r="203" spans="1:45" ht="12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3">
        <f ca="1">IFERROR(__xludf.DUMMYFUNCTION("""COMPUTED_VALUE"""),45017)</f>
        <v>45017</v>
      </c>
      <c r="AB203" s="19" t="str">
        <f ca="1">IFERROR(__xludf.DUMMYFUNCTION("""COMPUTED_VALUE"""),"2023 Q2")</f>
        <v>2023 Q2</v>
      </c>
      <c r="AC203" s="1">
        <f ca="1">IFERROR(__xludf.DUMMYFUNCTION("""COMPUTED_VALUE"""),0)</f>
        <v>0</v>
      </c>
      <c r="AD203" s="1" t="str">
        <f ca="1">IFERROR(__xludf.DUMMYFUNCTION("""COMPUTED_VALUE"""),"Online")</f>
        <v>Online</v>
      </c>
      <c r="AE203" s="19">
        <f ca="1">IFERROR(__xludf.DUMMYFUNCTION("""COMPUTED_VALUE"""),3953.9884)</f>
        <v>3953.9884000000002</v>
      </c>
      <c r="AF203" s="1" t="str">
        <f ca="1">IFERROR(__xludf.DUMMYFUNCTION("""COMPUTED_VALUE"""),"GB")</f>
        <v>GB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</row>
    <row r="204" spans="1:45" ht="12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3">
        <f ca="1">IFERROR(__xludf.DUMMYFUNCTION("""COMPUTED_VALUE"""),45017)</f>
        <v>45017</v>
      </c>
      <c r="AB204" s="19" t="str">
        <f ca="1">IFERROR(__xludf.DUMMYFUNCTION("""COMPUTED_VALUE"""),"2023 Q2")</f>
        <v>2023 Q2</v>
      </c>
      <c r="AC204" s="1">
        <f ca="1">IFERROR(__xludf.DUMMYFUNCTION("""COMPUTED_VALUE"""),0)</f>
        <v>0</v>
      </c>
      <c r="AD204" s="1" t="str">
        <f ca="1">IFERROR(__xludf.DUMMYFUNCTION("""COMPUTED_VALUE"""),"Online")</f>
        <v>Online</v>
      </c>
      <c r="AE204" s="19">
        <f ca="1">IFERROR(__xludf.DUMMYFUNCTION("""COMPUTED_VALUE"""),3953.9884)</f>
        <v>3953.9884000000002</v>
      </c>
      <c r="AF204" s="1" t="str">
        <f ca="1">IFERROR(__xludf.DUMMYFUNCTION("""COMPUTED_VALUE"""),"US")</f>
        <v>US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</row>
    <row r="205" spans="1:45" ht="12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3">
        <f ca="1">IFERROR(__xludf.DUMMYFUNCTION("""COMPUTED_VALUE"""),45017)</f>
        <v>45017</v>
      </c>
      <c r="AB205" s="19" t="str">
        <f ca="1">IFERROR(__xludf.DUMMYFUNCTION("""COMPUTED_VALUE"""),"2023 Q2")</f>
        <v>2023 Q2</v>
      </c>
      <c r="AC205" s="1">
        <f ca="1">IFERROR(__xludf.DUMMYFUNCTION("""COMPUTED_VALUE"""),0)</f>
        <v>0</v>
      </c>
      <c r="AD205" s="1" t="str">
        <f ca="1">IFERROR(__xludf.DUMMYFUNCTION("""COMPUTED_VALUE"""),"Online")</f>
        <v>Online</v>
      </c>
      <c r="AE205" s="19">
        <f ca="1">IFERROR(__xludf.DUMMYFUNCTION("""COMPUTED_VALUE"""),3953.9884)</f>
        <v>3953.9884000000002</v>
      </c>
      <c r="AF205" s="1" t="str">
        <f ca="1">IFERROR(__xludf.DUMMYFUNCTION("""COMPUTED_VALUE"""),"US")</f>
        <v>US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</row>
    <row r="206" spans="1:45" ht="12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3">
        <f ca="1">IFERROR(__xludf.DUMMYFUNCTION("""COMPUTED_VALUE"""),45017)</f>
        <v>45017</v>
      </c>
      <c r="AB206" s="19" t="str">
        <f ca="1">IFERROR(__xludf.DUMMYFUNCTION("""COMPUTED_VALUE"""),"2023 Q2")</f>
        <v>2023 Q2</v>
      </c>
      <c r="AC206" s="1">
        <f ca="1">IFERROR(__xludf.DUMMYFUNCTION("""COMPUTED_VALUE"""),0)</f>
        <v>0</v>
      </c>
      <c r="AD206" s="1" t="str">
        <f ca="1">IFERROR(__xludf.DUMMYFUNCTION("""COMPUTED_VALUE"""),"Online")</f>
        <v>Online</v>
      </c>
      <c r="AE206" s="19">
        <f ca="1">IFERROR(__xludf.DUMMYFUNCTION("""COMPUTED_VALUE"""),3953.9884)</f>
        <v>3953.9884000000002</v>
      </c>
      <c r="AF206" s="1" t="str">
        <f ca="1">IFERROR(__xludf.DUMMYFUNCTION("""COMPUTED_VALUE"""),"FR")</f>
        <v>FR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</row>
    <row r="207" spans="1:45" ht="12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3">
        <f ca="1">IFERROR(__xludf.DUMMYFUNCTION("""COMPUTED_VALUE"""),45017)</f>
        <v>45017</v>
      </c>
      <c r="AB207" s="19" t="str">
        <f ca="1">IFERROR(__xludf.DUMMYFUNCTION("""COMPUTED_VALUE"""),"2023 Q2")</f>
        <v>2023 Q2</v>
      </c>
      <c r="AC207" s="1">
        <f ca="1">IFERROR(__xludf.DUMMYFUNCTION("""COMPUTED_VALUE"""),0)</f>
        <v>0</v>
      </c>
      <c r="AD207" s="1" t="str">
        <f ca="1">IFERROR(__xludf.DUMMYFUNCTION("""COMPUTED_VALUE"""),"Online")</f>
        <v>Online</v>
      </c>
      <c r="AE207" s="19">
        <f ca="1">IFERROR(__xludf.DUMMYFUNCTION("""COMPUTED_VALUE"""),772.5036)</f>
        <v>772.50360000000001</v>
      </c>
      <c r="AF207" s="1" t="str">
        <f ca="1">IFERROR(__xludf.DUMMYFUNCTION("""COMPUTED_VALUE"""),"US")</f>
        <v>US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</row>
    <row r="208" spans="1:45" ht="12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3">
        <f ca="1">IFERROR(__xludf.DUMMYFUNCTION("""COMPUTED_VALUE"""),45017)</f>
        <v>45017</v>
      </c>
      <c r="AB208" s="19" t="str">
        <f ca="1">IFERROR(__xludf.DUMMYFUNCTION("""COMPUTED_VALUE"""),"2023 Q2")</f>
        <v>2023 Q2</v>
      </c>
      <c r="AC208" s="1">
        <f ca="1">IFERROR(__xludf.DUMMYFUNCTION("""COMPUTED_VALUE"""),0)</f>
        <v>0</v>
      </c>
      <c r="AD208" s="1" t="str">
        <f ca="1">IFERROR(__xludf.DUMMYFUNCTION("""COMPUTED_VALUE"""),"Online")</f>
        <v>Online</v>
      </c>
      <c r="AE208" s="19">
        <f ca="1">IFERROR(__xludf.DUMMYFUNCTION("""COMPUTED_VALUE"""),3953.9884)</f>
        <v>3953.9884000000002</v>
      </c>
      <c r="AF208" s="1" t="str">
        <f ca="1">IFERROR(__xludf.DUMMYFUNCTION("""COMPUTED_VALUE"""),"US")</f>
        <v>US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</row>
    <row r="209" spans="1:45" ht="12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3">
        <f ca="1">IFERROR(__xludf.DUMMYFUNCTION("""COMPUTED_VALUE"""),45017)</f>
        <v>45017</v>
      </c>
      <c r="AB209" s="19" t="str">
        <f ca="1">IFERROR(__xludf.DUMMYFUNCTION("""COMPUTED_VALUE"""),"2023 Q2")</f>
        <v>2023 Q2</v>
      </c>
      <c r="AC209" s="1">
        <f ca="1">IFERROR(__xludf.DUMMYFUNCTION("""COMPUTED_VALUE"""),0)</f>
        <v>0</v>
      </c>
      <c r="AD209" s="1" t="str">
        <f ca="1">IFERROR(__xludf.DUMMYFUNCTION("""COMPUTED_VALUE"""),"Online")</f>
        <v>Online</v>
      </c>
      <c r="AE209" s="19">
        <f ca="1">IFERROR(__xludf.DUMMYFUNCTION("""COMPUTED_VALUE"""),3953.9884)</f>
        <v>3953.9884000000002</v>
      </c>
      <c r="AF209" s="1" t="str">
        <f ca="1">IFERROR(__xludf.DUMMYFUNCTION("""COMPUTED_VALUE"""),"DE")</f>
        <v>DE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</row>
    <row r="210" spans="1:45" ht="12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3">
        <f ca="1">IFERROR(__xludf.DUMMYFUNCTION("""COMPUTED_VALUE"""),45017)</f>
        <v>45017</v>
      </c>
      <c r="AB210" s="19" t="str">
        <f ca="1">IFERROR(__xludf.DUMMYFUNCTION("""COMPUTED_VALUE"""),"2023 Q2")</f>
        <v>2023 Q2</v>
      </c>
      <c r="AC210" s="1">
        <f ca="1">IFERROR(__xludf.DUMMYFUNCTION("""COMPUTED_VALUE"""),0)</f>
        <v>0</v>
      </c>
      <c r="AD210" s="1" t="str">
        <f ca="1">IFERROR(__xludf.DUMMYFUNCTION("""COMPUTED_VALUE"""),"Online")</f>
        <v>Online</v>
      </c>
      <c r="AE210" s="19">
        <f ca="1">IFERROR(__xludf.DUMMYFUNCTION("""COMPUTED_VALUE"""),3953.9884)</f>
        <v>3953.9884000000002</v>
      </c>
      <c r="AF210" s="1" t="str">
        <f ca="1">IFERROR(__xludf.DUMMYFUNCTION("""COMPUTED_VALUE"""),"DE")</f>
        <v>DE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</row>
    <row r="211" spans="1:45" ht="12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3">
        <f ca="1">IFERROR(__xludf.DUMMYFUNCTION("""COMPUTED_VALUE"""),45017)</f>
        <v>45017</v>
      </c>
      <c r="AB211" s="19" t="str">
        <f ca="1">IFERROR(__xludf.DUMMYFUNCTION("""COMPUTED_VALUE"""),"2023 Q2")</f>
        <v>2023 Q2</v>
      </c>
      <c r="AC211" s="1">
        <f ca="1">IFERROR(__xludf.DUMMYFUNCTION("""COMPUTED_VALUE"""),0)</f>
        <v>0</v>
      </c>
      <c r="AD211" s="1" t="str">
        <f ca="1">IFERROR(__xludf.DUMMYFUNCTION("""COMPUTED_VALUE"""),"Online")</f>
        <v>Online</v>
      </c>
      <c r="AE211" s="19">
        <f ca="1">IFERROR(__xludf.DUMMYFUNCTION("""COMPUTED_VALUE"""),3729.364)</f>
        <v>3729.364</v>
      </c>
      <c r="AF211" s="1" t="str">
        <f ca="1">IFERROR(__xludf.DUMMYFUNCTION("""COMPUTED_VALUE"""),"AU")</f>
        <v>AU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</row>
    <row r="212" spans="1:45" ht="12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3">
        <f ca="1">IFERROR(__xludf.DUMMYFUNCTION("""COMPUTED_VALUE"""),45017)</f>
        <v>45017</v>
      </c>
      <c r="AB212" s="19" t="str">
        <f ca="1">IFERROR(__xludf.DUMMYFUNCTION("""COMPUTED_VALUE"""),"2023 Q2")</f>
        <v>2023 Q2</v>
      </c>
      <c r="AC212" s="1">
        <f ca="1">IFERROR(__xludf.DUMMYFUNCTION("""COMPUTED_VALUE"""),0)</f>
        <v>0</v>
      </c>
      <c r="AD212" s="1" t="str">
        <f ca="1">IFERROR(__xludf.DUMMYFUNCTION("""COMPUTED_VALUE"""),"Online")</f>
        <v>Online</v>
      </c>
      <c r="AE212" s="19">
        <f ca="1">IFERROR(__xludf.DUMMYFUNCTION("""COMPUTED_VALUE"""),3729.364)</f>
        <v>3729.364</v>
      </c>
      <c r="AF212" s="1" t="str">
        <f ca="1">IFERROR(__xludf.DUMMYFUNCTION("""COMPUTED_VALUE"""),"US")</f>
        <v>US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</row>
    <row r="213" spans="1:45" ht="12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3">
        <f ca="1">IFERROR(__xludf.DUMMYFUNCTION("""COMPUTED_VALUE"""),45017)</f>
        <v>45017</v>
      </c>
      <c r="AB213" s="19" t="str">
        <f ca="1">IFERROR(__xludf.DUMMYFUNCTION("""COMPUTED_VALUE"""),"2023 Q2")</f>
        <v>2023 Q2</v>
      </c>
      <c r="AC213" s="1">
        <f ca="1">IFERROR(__xludf.DUMMYFUNCTION("""COMPUTED_VALUE"""),0)</f>
        <v>0</v>
      </c>
      <c r="AD213" s="1" t="str">
        <f ca="1">IFERROR(__xludf.DUMMYFUNCTION("""COMPUTED_VALUE"""),"Online")</f>
        <v>Online</v>
      </c>
      <c r="AE213" s="19">
        <f ca="1">IFERROR(__xludf.DUMMYFUNCTION("""COMPUTED_VALUE"""),772.5036)</f>
        <v>772.50360000000001</v>
      </c>
      <c r="AF213" s="1" t="str">
        <f ca="1">IFERROR(__xludf.DUMMYFUNCTION("""COMPUTED_VALUE"""),"DE")</f>
        <v>DE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</row>
    <row r="214" spans="1:45" ht="12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3">
        <f ca="1">IFERROR(__xludf.DUMMYFUNCTION("""COMPUTED_VALUE"""),45017)</f>
        <v>45017</v>
      </c>
      <c r="AB214" s="19" t="str">
        <f ca="1">IFERROR(__xludf.DUMMYFUNCTION("""COMPUTED_VALUE"""),"2023 Q2")</f>
        <v>2023 Q2</v>
      </c>
      <c r="AC214" s="1">
        <f ca="1">IFERROR(__xludf.DUMMYFUNCTION("""COMPUTED_VALUE"""),0)</f>
        <v>0</v>
      </c>
      <c r="AD214" s="1" t="str">
        <f ca="1">IFERROR(__xludf.DUMMYFUNCTION("""COMPUTED_VALUE"""),"Online")</f>
        <v>Online</v>
      </c>
      <c r="AE214" s="19">
        <f ca="1">IFERROR(__xludf.DUMMYFUNCTION("""COMPUTED_VALUE"""),3953.9884)</f>
        <v>3953.9884000000002</v>
      </c>
      <c r="AF214" s="1" t="str">
        <f ca="1">IFERROR(__xludf.DUMMYFUNCTION("""COMPUTED_VALUE"""),"AU")</f>
        <v>AU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</row>
    <row r="215" spans="1:45" ht="12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3">
        <f ca="1">IFERROR(__xludf.DUMMYFUNCTION("""COMPUTED_VALUE"""),45017)</f>
        <v>45017</v>
      </c>
      <c r="AB215" s="19" t="str">
        <f ca="1">IFERROR(__xludf.DUMMYFUNCTION("""COMPUTED_VALUE"""),"2023 Q2")</f>
        <v>2023 Q2</v>
      </c>
      <c r="AC215" s="1">
        <f ca="1">IFERROR(__xludf.DUMMYFUNCTION("""COMPUTED_VALUE"""),0)</f>
        <v>0</v>
      </c>
      <c r="AD215" s="1" t="str">
        <f ca="1">IFERROR(__xludf.DUMMYFUNCTION("""COMPUTED_VALUE"""),"Online")</f>
        <v>Online</v>
      </c>
      <c r="AE215" s="19">
        <f ca="1">IFERROR(__xludf.DUMMYFUNCTION("""COMPUTED_VALUE"""),3953.9884)</f>
        <v>3953.9884000000002</v>
      </c>
      <c r="AF215" s="1" t="str">
        <f ca="1">IFERROR(__xludf.DUMMYFUNCTION("""COMPUTED_VALUE"""),"US")</f>
        <v>US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</row>
    <row r="216" spans="1:45" ht="12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3">
        <f ca="1">IFERROR(__xludf.DUMMYFUNCTION("""COMPUTED_VALUE"""),45017)</f>
        <v>45017</v>
      </c>
      <c r="AB216" s="19" t="str">
        <f ca="1">IFERROR(__xludf.DUMMYFUNCTION("""COMPUTED_VALUE"""),"2023 Q2")</f>
        <v>2023 Q2</v>
      </c>
      <c r="AC216" s="1">
        <f ca="1">IFERROR(__xludf.DUMMYFUNCTION("""COMPUTED_VALUE"""),0)</f>
        <v>0</v>
      </c>
      <c r="AD216" s="1" t="str">
        <f ca="1">IFERROR(__xludf.DUMMYFUNCTION("""COMPUTED_VALUE"""),"Online")</f>
        <v>Online</v>
      </c>
      <c r="AE216" s="19">
        <f ca="1">IFERROR(__xludf.DUMMYFUNCTION("""COMPUTED_VALUE"""),3953.9884)</f>
        <v>3953.9884000000002</v>
      </c>
      <c r="AF216" s="1" t="str">
        <f ca="1">IFERROR(__xludf.DUMMYFUNCTION("""COMPUTED_VALUE"""),"CA")</f>
        <v>CA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</row>
    <row r="217" spans="1:45" ht="12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3">
        <f ca="1">IFERROR(__xludf.DUMMYFUNCTION("""COMPUTED_VALUE"""),45017)</f>
        <v>45017</v>
      </c>
      <c r="AB217" s="19" t="str">
        <f ca="1">IFERROR(__xludf.DUMMYFUNCTION("""COMPUTED_VALUE"""),"2023 Q2")</f>
        <v>2023 Q2</v>
      </c>
      <c r="AC217" s="1">
        <f ca="1">IFERROR(__xludf.DUMMYFUNCTION("""COMPUTED_VALUE"""),0)</f>
        <v>0</v>
      </c>
      <c r="AD217" s="1" t="str">
        <f ca="1">IFERROR(__xludf.DUMMYFUNCTION("""COMPUTED_VALUE"""),"Online")</f>
        <v>Online</v>
      </c>
      <c r="AE217" s="19">
        <f ca="1">IFERROR(__xludf.DUMMYFUNCTION("""COMPUTED_VALUE"""),3953.9884)</f>
        <v>3953.9884000000002</v>
      </c>
      <c r="AF217" s="1" t="str">
        <f ca="1">IFERROR(__xludf.DUMMYFUNCTION("""COMPUTED_VALUE"""),"GB")</f>
        <v>GB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</row>
    <row r="218" spans="1:45" ht="12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3">
        <f ca="1">IFERROR(__xludf.DUMMYFUNCTION("""COMPUTED_VALUE"""),45017)</f>
        <v>45017</v>
      </c>
      <c r="AB218" s="19" t="str">
        <f ca="1">IFERROR(__xludf.DUMMYFUNCTION("""COMPUTED_VALUE"""),"2023 Q2")</f>
        <v>2023 Q2</v>
      </c>
      <c r="AC218" s="1">
        <f ca="1">IFERROR(__xludf.DUMMYFUNCTION("""COMPUTED_VALUE"""),0)</f>
        <v>0</v>
      </c>
      <c r="AD218" s="1" t="str">
        <f ca="1">IFERROR(__xludf.DUMMYFUNCTION("""COMPUTED_VALUE"""),"Online")</f>
        <v>Online</v>
      </c>
      <c r="AE218" s="19">
        <f ca="1">IFERROR(__xludf.DUMMYFUNCTION("""COMPUTED_VALUE"""),3953.9884)</f>
        <v>3953.9884000000002</v>
      </c>
      <c r="AF218" s="1" t="str">
        <f ca="1">IFERROR(__xludf.DUMMYFUNCTION("""COMPUTED_VALUE"""),"US")</f>
        <v>US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</row>
    <row r="219" spans="1:45" ht="12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3">
        <f ca="1">IFERROR(__xludf.DUMMYFUNCTION("""COMPUTED_VALUE"""),45017)</f>
        <v>45017</v>
      </c>
      <c r="AB219" s="19" t="str">
        <f ca="1">IFERROR(__xludf.DUMMYFUNCTION("""COMPUTED_VALUE"""),"2023 Q2")</f>
        <v>2023 Q2</v>
      </c>
      <c r="AC219" s="1">
        <f ca="1">IFERROR(__xludf.DUMMYFUNCTION("""COMPUTED_VALUE"""),0)</f>
        <v>0</v>
      </c>
      <c r="AD219" s="1" t="str">
        <f ca="1">IFERROR(__xludf.DUMMYFUNCTION("""COMPUTED_VALUE"""),"Online")</f>
        <v>Online</v>
      </c>
      <c r="AE219" s="19">
        <f ca="1">IFERROR(__xludf.DUMMYFUNCTION("""COMPUTED_VALUE"""),3953.9884)</f>
        <v>3953.9884000000002</v>
      </c>
      <c r="AF219" s="1" t="str">
        <f ca="1">IFERROR(__xludf.DUMMYFUNCTION("""COMPUTED_VALUE"""),"US")</f>
        <v>US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</row>
    <row r="220" spans="1:45" ht="12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3">
        <f ca="1">IFERROR(__xludf.DUMMYFUNCTION("""COMPUTED_VALUE"""),45017)</f>
        <v>45017</v>
      </c>
      <c r="AB220" s="19" t="str">
        <f ca="1">IFERROR(__xludf.DUMMYFUNCTION("""COMPUTED_VALUE"""),"2023 Q2")</f>
        <v>2023 Q2</v>
      </c>
      <c r="AC220" s="1">
        <f ca="1">IFERROR(__xludf.DUMMYFUNCTION("""COMPUTED_VALUE"""),0)</f>
        <v>0</v>
      </c>
      <c r="AD220" s="1" t="str">
        <f ca="1">IFERROR(__xludf.DUMMYFUNCTION("""COMPUTED_VALUE"""),"Online")</f>
        <v>Online</v>
      </c>
      <c r="AE220" s="19">
        <f ca="1">IFERROR(__xludf.DUMMYFUNCTION("""COMPUTED_VALUE"""),3953.9884)</f>
        <v>3953.9884000000002</v>
      </c>
      <c r="AF220" s="1" t="str">
        <f ca="1">IFERROR(__xludf.DUMMYFUNCTION("""COMPUTED_VALUE"""),"US")</f>
        <v>US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</row>
    <row r="221" spans="1:45" ht="12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3">
        <f ca="1">IFERROR(__xludf.DUMMYFUNCTION("""COMPUTED_VALUE"""),45017)</f>
        <v>45017</v>
      </c>
      <c r="AB221" s="19" t="str">
        <f ca="1">IFERROR(__xludf.DUMMYFUNCTION("""COMPUTED_VALUE"""),"2023 Q2")</f>
        <v>2023 Q2</v>
      </c>
      <c r="AC221" s="1">
        <f ca="1">IFERROR(__xludf.DUMMYFUNCTION("""COMPUTED_VALUE"""),0)</f>
        <v>0</v>
      </c>
      <c r="AD221" s="1" t="str">
        <f ca="1">IFERROR(__xludf.DUMMYFUNCTION("""COMPUTED_VALUE"""),"Online")</f>
        <v>Online</v>
      </c>
      <c r="AE221" s="19">
        <f ca="1">IFERROR(__xludf.DUMMYFUNCTION("""COMPUTED_VALUE"""),3953.9884)</f>
        <v>3953.9884000000002</v>
      </c>
      <c r="AF221" s="1" t="str">
        <f ca="1">IFERROR(__xludf.DUMMYFUNCTION("""COMPUTED_VALUE"""),"DE")</f>
        <v>DE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</row>
    <row r="222" spans="1:45" ht="12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3">
        <f ca="1">IFERROR(__xludf.DUMMYFUNCTION("""COMPUTED_VALUE"""),45017)</f>
        <v>45017</v>
      </c>
      <c r="AB222" s="19" t="str">
        <f ca="1">IFERROR(__xludf.DUMMYFUNCTION("""COMPUTED_VALUE"""),"2023 Q2")</f>
        <v>2023 Q2</v>
      </c>
      <c r="AC222" s="1">
        <f ca="1">IFERROR(__xludf.DUMMYFUNCTION("""COMPUTED_VALUE"""),0)</f>
        <v>0</v>
      </c>
      <c r="AD222" s="1" t="str">
        <f ca="1">IFERROR(__xludf.DUMMYFUNCTION("""COMPUTED_VALUE"""),"Online")</f>
        <v>Online</v>
      </c>
      <c r="AE222" s="19">
        <f ca="1">IFERROR(__xludf.DUMMYFUNCTION("""COMPUTED_VALUE"""),3953.9884)</f>
        <v>3953.9884000000002</v>
      </c>
      <c r="AF222" s="1" t="str">
        <f ca="1">IFERROR(__xludf.DUMMYFUNCTION("""COMPUTED_VALUE"""),"AU")</f>
        <v>AU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</row>
    <row r="223" spans="1:45" ht="12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3">
        <f ca="1">IFERROR(__xludf.DUMMYFUNCTION("""COMPUTED_VALUE"""),45017)</f>
        <v>45017</v>
      </c>
      <c r="AB223" s="19" t="str">
        <f ca="1">IFERROR(__xludf.DUMMYFUNCTION("""COMPUTED_VALUE"""),"2023 Q2")</f>
        <v>2023 Q2</v>
      </c>
      <c r="AC223" s="1">
        <f ca="1">IFERROR(__xludf.DUMMYFUNCTION("""COMPUTED_VALUE"""),0)</f>
        <v>0</v>
      </c>
      <c r="AD223" s="1" t="str">
        <f ca="1">IFERROR(__xludf.DUMMYFUNCTION("""COMPUTED_VALUE"""),"Online")</f>
        <v>Online</v>
      </c>
      <c r="AE223" s="19">
        <f ca="1">IFERROR(__xludf.DUMMYFUNCTION("""COMPUTED_VALUE"""),3953.9884)</f>
        <v>3953.9884000000002</v>
      </c>
      <c r="AF223" s="1" t="str">
        <f ca="1">IFERROR(__xludf.DUMMYFUNCTION("""COMPUTED_VALUE"""),"AU")</f>
        <v>AU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</row>
    <row r="224" spans="1:45" ht="12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3">
        <f ca="1">IFERROR(__xludf.DUMMYFUNCTION("""COMPUTED_VALUE"""),45017)</f>
        <v>45017</v>
      </c>
      <c r="AB224" s="19" t="str">
        <f ca="1">IFERROR(__xludf.DUMMYFUNCTION("""COMPUTED_VALUE"""),"2023 Q2")</f>
        <v>2023 Q2</v>
      </c>
      <c r="AC224" s="1">
        <f ca="1">IFERROR(__xludf.DUMMYFUNCTION("""COMPUTED_VALUE"""),0)</f>
        <v>0</v>
      </c>
      <c r="AD224" s="1" t="str">
        <f ca="1">IFERROR(__xludf.DUMMYFUNCTION("""COMPUTED_VALUE"""),"Online")</f>
        <v>Online</v>
      </c>
      <c r="AE224" s="19">
        <f ca="1">IFERROR(__xludf.DUMMYFUNCTION("""COMPUTED_VALUE"""),3953.9884)</f>
        <v>3953.9884000000002</v>
      </c>
      <c r="AF224" s="1" t="str">
        <f ca="1">IFERROR(__xludf.DUMMYFUNCTION("""COMPUTED_VALUE"""),"US")</f>
        <v>US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</row>
    <row r="225" spans="1:45" ht="12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3">
        <f ca="1">IFERROR(__xludf.DUMMYFUNCTION("""COMPUTED_VALUE"""),45017)</f>
        <v>45017</v>
      </c>
      <c r="AB225" s="19" t="str">
        <f ca="1">IFERROR(__xludf.DUMMYFUNCTION("""COMPUTED_VALUE"""),"2023 Q2")</f>
        <v>2023 Q2</v>
      </c>
      <c r="AC225" s="1">
        <f ca="1">IFERROR(__xludf.DUMMYFUNCTION("""COMPUTED_VALUE"""),0)</f>
        <v>0</v>
      </c>
      <c r="AD225" s="1" t="str">
        <f ca="1">IFERROR(__xludf.DUMMYFUNCTION("""COMPUTED_VALUE"""),"Online")</f>
        <v>Online</v>
      </c>
      <c r="AE225" s="19">
        <f ca="1">IFERROR(__xludf.DUMMYFUNCTION("""COMPUTED_VALUE"""),772.5036)</f>
        <v>772.50360000000001</v>
      </c>
      <c r="AF225" s="1" t="str">
        <f ca="1">IFERROR(__xludf.DUMMYFUNCTION("""COMPUTED_VALUE"""),"DE")</f>
        <v>DE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</row>
    <row r="226" spans="1:45" ht="12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3">
        <f ca="1">IFERROR(__xludf.DUMMYFUNCTION("""COMPUTED_VALUE"""),45017)</f>
        <v>45017</v>
      </c>
      <c r="AB226" s="19" t="str">
        <f ca="1">IFERROR(__xludf.DUMMYFUNCTION("""COMPUTED_VALUE"""),"2023 Q2")</f>
        <v>2023 Q2</v>
      </c>
      <c r="AC226" s="1">
        <f ca="1">IFERROR(__xludf.DUMMYFUNCTION("""COMPUTED_VALUE"""),0)</f>
        <v>0</v>
      </c>
      <c r="AD226" s="1" t="str">
        <f ca="1">IFERROR(__xludf.DUMMYFUNCTION("""COMPUTED_VALUE"""),"Online")</f>
        <v>Online</v>
      </c>
      <c r="AE226" s="19">
        <f ca="1">IFERROR(__xludf.DUMMYFUNCTION("""COMPUTED_VALUE"""),3953.9884)</f>
        <v>3953.9884000000002</v>
      </c>
      <c r="AF226" s="1" t="str">
        <f ca="1">IFERROR(__xludf.DUMMYFUNCTION("""COMPUTED_VALUE"""),"AU")</f>
        <v>AU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</row>
    <row r="227" spans="1:45" ht="12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3">
        <f ca="1">IFERROR(__xludf.DUMMYFUNCTION("""COMPUTED_VALUE"""),45017)</f>
        <v>45017</v>
      </c>
      <c r="AB227" s="19" t="str">
        <f ca="1">IFERROR(__xludf.DUMMYFUNCTION("""COMPUTED_VALUE"""),"2023 Q2")</f>
        <v>2023 Q2</v>
      </c>
      <c r="AC227" s="1">
        <f ca="1">IFERROR(__xludf.DUMMYFUNCTION("""COMPUTED_VALUE"""),0)</f>
        <v>0</v>
      </c>
      <c r="AD227" s="1" t="str">
        <f ca="1">IFERROR(__xludf.DUMMYFUNCTION("""COMPUTED_VALUE"""),"Online")</f>
        <v>Online</v>
      </c>
      <c r="AE227" s="19">
        <f ca="1">IFERROR(__xludf.DUMMYFUNCTION("""COMPUTED_VALUE"""),3953.9884)</f>
        <v>3953.9884000000002</v>
      </c>
      <c r="AF227" s="1" t="str">
        <f ca="1">IFERROR(__xludf.DUMMYFUNCTION("""COMPUTED_VALUE"""),"AU")</f>
        <v>AU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</row>
    <row r="228" spans="1:45" ht="12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3">
        <f ca="1">IFERROR(__xludf.DUMMYFUNCTION("""COMPUTED_VALUE"""),45017)</f>
        <v>45017</v>
      </c>
      <c r="AB228" s="19" t="str">
        <f ca="1">IFERROR(__xludf.DUMMYFUNCTION("""COMPUTED_VALUE"""),"2023 Q2")</f>
        <v>2023 Q2</v>
      </c>
      <c r="AC228" s="1">
        <f ca="1">IFERROR(__xludf.DUMMYFUNCTION("""COMPUTED_VALUE"""),0)</f>
        <v>0</v>
      </c>
      <c r="AD228" s="1" t="str">
        <f ca="1">IFERROR(__xludf.DUMMYFUNCTION("""COMPUTED_VALUE"""),"Online")</f>
        <v>Online</v>
      </c>
      <c r="AE228" s="19">
        <f ca="1">IFERROR(__xludf.DUMMYFUNCTION("""COMPUTED_VALUE"""),3953.9884)</f>
        <v>3953.9884000000002</v>
      </c>
      <c r="AF228" s="1" t="str">
        <f ca="1">IFERROR(__xludf.DUMMYFUNCTION("""COMPUTED_VALUE"""),"FR")</f>
        <v>FR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</row>
    <row r="229" spans="1:45" ht="12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3">
        <f ca="1">IFERROR(__xludf.DUMMYFUNCTION("""COMPUTED_VALUE"""),45017)</f>
        <v>45017</v>
      </c>
      <c r="AB229" s="19" t="str">
        <f ca="1">IFERROR(__xludf.DUMMYFUNCTION("""COMPUTED_VALUE"""),"2023 Q2")</f>
        <v>2023 Q2</v>
      </c>
      <c r="AC229" s="1">
        <f ca="1">IFERROR(__xludf.DUMMYFUNCTION("""COMPUTED_VALUE"""),0)</f>
        <v>0</v>
      </c>
      <c r="AD229" s="1" t="str">
        <f ca="1">IFERROR(__xludf.DUMMYFUNCTION("""COMPUTED_VALUE"""),"Online")</f>
        <v>Online</v>
      </c>
      <c r="AE229" s="19">
        <f ca="1">IFERROR(__xludf.DUMMYFUNCTION("""COMPUTED_VALUE"""),3953.9884)</f>
        <v>3953.9884000000002</v>
      </c>
      <c r="AF229" s="1" t="str">
        <f ca="1">IFERROR(__xludf.DUMMYFUNCTION("""COMPUTED_VALUE"""),"US")</f>
        <v>US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</row>
    <row r="230" spans="1:45" ht="12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3">
        <f ca="1">IFERROR(__xludf.DUMMYFUNCTION("""COMPUTED_VALUE"""),45017)</f>
        <v>45017</v>
      </c>
      <c r="AB230" s="19" t="str">
        <f ca="1">IFERROR(__xludf.DUMMYFUNCTION("""COMPUTED_VALUE"""),"2023 Q2")</f>
        <v>2023 Q2</v>
      </c>
      <c r="AC230" s="1">
        <f ca="1">IFERROR(__xludf.DUMMYFUNCTION("""COMPUTED_VALUE"""),0)</f>
        <v>0</v>
      </c>
      <c r="AD230" s="1" t="str">
        <f ca="1">IFERROR(__xludf.DUMMYFUNCTION("""COMPUTED_VALUE"""),"Online")</f>
        <v>Online</v>
      </c>
      <c r="AE230" s="19">
        <f ca="1">IFERROR(__xludf.DUMMYFUNCTION("""COMPUTED_VALUE"""),3953.9884)</f>
        <v>3953.9884000000002</v>
      </c>
      <c r="AF230" s="1" t="str">
        <f ca="1">IFERROR(__xludf.DUMMYFUNCTION("""COMPUTED_VALUE"""),"DE")</f>
        <v>DE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:45" ht="12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3">
        <f ca="1">IFERROR(__xludf.DUMMYFUNCTION("""COMPUTED_VALUE"""),45017)</f>
        <v>45017</v>
      </c>
      <c r="AB231" s="19" t="str">
        <f ca="1">IFERROR(__xludf.DUMMYFUNCTION("""COMPUTED_VALUE"""),"2023 Q2")</f>
        <v>2023 Q2</v>
      </c>
      <c r="AC231" s="1">
        <f ca="1">IFERROR(__xludf.DUMMYFUNCTION("""COMPUTED_VALUE"""),0)</f>
        <v>0</v>
      </c>
      <c r="AD231" s="1" t="str">
        <f ca="1">IFERROR(__xludf.DUMMYFUNCTION("""COMPUTED_VALUE"""),"Online")</f>
        <v>Online</v>
      </c>
      <c r="AE231" s="19">
        <f ca="1">IFERROR(__xludf.DUMMYFUNCTION("""COMPUTED_VALUE"""),772.5036)</f>
        <v>772.50360000000001</v>
      </c>
      <c r="AF231" s="1" t="str">
        <f ca="1">IFERROR(__xludf.DUMMYFUNCTION("""COMPUTED_VALUE"""),"AU")</f>
        <v>AU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</row>
    <row r="232" spans="1:45" ht="12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3">
        <f ca="1">IFERROR(__xludf.DUMMYFUNCTION("""COMPUTED_VALUE"""),45017)</f>
        <v>45017</v>
      </c>
      <c r="AB232" s="19" t="str">
        <f ca="1">IFERROR(__xludf.DUMMYFUNCTION("""COMPUTED_VALUE"""),"2023 Q2")</f>
        <v>2023 Q2</v>
      </c>
      <c r="AC232" s="1">
        <f ca="1">IFERROR(__xludf.DUMMYFUNCTION("""COMPUTED_VALUE"""),0)</f>
        <v>0</v>
      </c>
      <c r="AD232" s="1" t="str">
        <f ca="1">IFERROR(__xludf.DUMMYFUNCTION("""COMPUTED_VALUE"""),"Online")</f>
        <v>Online</v>
      </c>
      <c r="AE232" s="19">
        <f ca="1">IFERROR(__xludf.DUMMYFUNCTION("""COMPUTED_VALUE"""),3953.9884)</f>
        <v>3953.9884000000002</v>
      </c>
      <c r="AF232" s="1" t="str">
        <f ca="1">IFERROR(__xludf.DUMMYFUNCTION("""COMPUTED_VALUE"""),"FR")</f>
        <v>FR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</row>
    <row r="233" spans="1:45" ht="12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3">
        <f ca="1">IFERROR(__xludf.DUMMYFUNCTION("""COMPUTED_VALUE"""),45017)</f>
        <v>45017</v>
      </c>
      <c r="AB233" s="19" t="str">
        <f ca="1">IFERROR(__xludf.DUMMYFUNCTION("""COMPUTED_VALUE"""),"2023 Q2")</f>
        <v>2023 Q2</v>
      </c>
      <c r="AC233" s="1">
        <f ca="1">IFERROR(__xludf.DUMMYFUNCTION("""COMPUTED_VALUE"""),0)</f>
        <v>0</v>
      </c>
      <c r="AD233" s="1" t="str">
        <f ca="1">IFERROR(__xludf.DUMMYFUNCTION("""COMPUTED_VALUE"""),"Online")</f>
        <v>Online</v>
      </c>
      <c r="AE233" s="19">
        <f ca="1">IFERROR(__xludf.DUMMYFUNCTION("""COMPUTED_VALUE"""),3756.989)</f>
        <v>3756.989</v>
      </c>
      <c r="AF233" s="1" t="str">
        <f ca="1">IFERROR(__xludf.DUMMYFUNCTION("""COMPUTED_VALUE"""),"AU")</f>
        <v>AU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</row>
    <row r="234" spans="1:45" ht="12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3">
        <f ca="1">IFERROR(__xludf.DUMMYFUNCTION("""COMPUTED_VALUE"""),45017)</f>
        <v>45017</v>
      </c>
      <c r="AB234" s="19" t="str">
        <f ca="1">IFERROR(__xludf.DUMMYFUNCTION("""COMPUTED_VALUE"""),"2023 Q2")</f>
        <v>2023 Q2</v>
      </c>
      <c r="AC234" s="1">
        <f ca="1">IFERROR(__xludf.DUMMYFUNCTION("""COMPUTED_VALUE"""),0)</f>
        <v>0</v>
      </c>
      <c r="AD234" s="1" t="str">
        <f ca="1">IFERROR(__xludf.DUMMYFUNCTION("""COMPUTED_VALUE"""),"Online")</f>
        <v>Online</v>
      </c>
      <c r="AE234" s="19">
        <f ca="1">IFERROR(__xludf.DUMMYFUNCTION("""COMPUTED_VALUE"""),3953.9884)</f>
        <v>3953.9884000000002</v>
      </c>
      <c r="AF234" s="1" t="str">
        <f ca="1">IFERROR(__xludf.DUMMYFUNCTION("""COMPUTED_VALUE"""),"US")</f>
        <v>US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</row>
    <row r="235" spans="1:45" ht="12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3">
        <f ca="1">IFERROR(__xludf.DUMMYFUNCTION("""COMPUTED_VALUE"""),45017)</f>
        <v>45017</v>
      </c>
      <c r="AB235" s="19" t="str">
        <f ca="1">IFERROR(__xludf.DUMMYFUNCTION("""COMPUTED_VALUE"""),"2023 Q2")</f>
        <v>2023 Q2</v>
      </c>
      <c r="AC235" s="1">
        <f ca="1">IFERROR(__xludf.DUMMYFUNCTION("""COMPUTED_VALUE"""),0)</f>
        <v>0</v>
      </c>
      <c r="AD235" s="1" t="str">
        <f ca="1">IFERROR(__xludf.DUMMYFUNCTION("""COMPUTED_VALUE"""),"Online")</f>
        <v>Online</v>
      </c>
      <c r="AE235" s="19">
        <f ca="1">IFERROR(__xludf.DUMMYFUNCTION("""COMPUTED_VALUE"""),3756.989)</f>
        <v>3756.989</v>
      </c>
      <c r="AF235" s="1" t="str">
        <f ca="1">IFERROR(__xludf.DUMMYFUNCTION("""COMPUTED_VALUE"""),"AU")</f>
        <v>AU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</row>
    <row r="236" spans="1:45" ht="12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3">
        <f ca="1">IFERROR(__xludf.DUMMYFUNCTION("""COMPUTED_VALUE"""),45017)</f>
        <v>45017</v>
      </c>
      <c r="AB236" s="19" t="str">
        <f ca="1">IFERROR(__xludf.DUMMYFUNCTION("""COMPUTED_VALUE"""),"2023 Q2")</f>
        <v>2023 Q2</v>
      </c>
      <c r="AC236" s="1">
        <f ca="1">IFERROR(__xludf.DUMMYFUNCTION("""COMPUTED_VALUE"""),0)</f>
        <v>0</v>
      </c>
      <c r="AD236" s="1" t="str">
        <f ca="1">IFERROR(__xludf.DUMMYFUNCTION("""COMPUTED_VALUE"""),"Online")</f>
        <v>Online</v>
      </c>
      <c r="AE236" s="19">
        <f ca="1">IFERROR(__xludf.DUMMYFUNCTION("""COMPUTED_VALUE"""),3953.9884)</f>
        <v>3953.9884000000002</v>
      </c>
      <c r="AF236" s="1" t="str">
        <f ca="1">IFERROR(__xludf.DUMMYFUNCTION("""COMPUTED_VALUE"""),"AU")</f>
        <v>AU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</row>
    <row r="237" spans="1:45" ht="12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3">
        <f ca="1">IFERROR(__xludf.DUMMYFUNCTION("""COMPUTED_VALUE"""),45047)</f>
        <v>45047</v>
      </c>
      <c r="AB237" s="19" t="str">
        <f ca="1">IFERROR(__xludf.DUMMYFUNCTION("""COMPUTED_VALUE"""),"2023 Q2")</f>
        <v>2023 Q2</v>
      </c>
      <c r="AC237" s="1">
        <f ca="1">IFERROR(__xludf.DUMMYFUNCTION("""COMPUTED_VALUE"""),275)</f>
        <v>275</v>
      </c>
      <c r="AD237" s="1" t="str">
        <f ca="1">IFERROR(__xludf.DUMMYFUNCTION("""COMPUTED_VALUE"""),"Offline")</f>
        <v>Offline</v>
      </c>
      <c r="AE237" s="19">
        <f ca="1">IFERROR(__xludf.DUMMYFUNCTION("""COMPUTED_VALUE"""),4579.2881)</f>
        <v>4579.2880999999998</v>
      </c>
      <c r="AF237" s="1" t="str">
        <f ca="1">IFERROR(__xludf.DUMMYFUNCTION("""COMPUTED_VALUE"""),"US")</f>
        <v>US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</row>
    <row r="238" spans="1:45" ht="12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3">
        <f ca="1">IFERROR(__xludf.DUMMYFUNCTION("""COMPUTED_VALUE"""),45047)</f>
        <v>45047</v>
      </c>
      <c r="AB238" s="19" t="str">
        <f ca="1">IFERROR(__xludf.DUMMYFUNCTION("""COMPUTED_VALUE"""),"2023 Q2")</f>
        <v>2023 Q2</v>
      </c>
      <c r="AC238" s="1">
        <f ca="1">IFERROR(__xludf.DUMMYFUNCTION("""COMPUTED_VALUE"""),275)</f>
        <v>275</v>
      </c>
      <c r="AD238" s="1" t="str">
        <f ca="1">IFERROR(__xludf.DUMMYFUNCTION("""COMPUTED_VALUE"""),"Offline")</f>
        <v>Offline</v>
      </c>
      <c r="AE238" s="19">
        <f ca="1">IFERROR(__xludf.DUMMYFUNCTION("""COMPUTED_VALUE"""),18815.8843)</f>
        <v>18815.884300000002</v>
      </c>
      <c r="AF238" s="1" t="str">
        <f ca="1">IFERROR(__xludf.DUMMYFUNCTION("""COMPUTED_VALUE"""),"US")</f>
        <v>US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</row>
    <row r="239" spans="1:45" ht="12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3">
        <f ca="1">IFERROR(__xludf.DUMMYFUNCTION("""COMPUTED_VALUE"""),45047)</f>
        <v>45047</v>
      </c>
      <c r="AB239" s="19" t="str">
        <f ca="1">IFERROR(__xludf.DUMMYFUNCTION("""COMPUTED_VALUE"""),"2023 Q2")</f>
        <v>2023 Q2</v>
      </c>
      <c r="AC239" s="1">
        <f ca="1">IFERROR(__xludf.DUMMYFUNCTION("""COMPUTED_VALUE"""),275)</f>
        <v>275</v>
      </c>
      <c r="AD239" s="1" t="str">
        <f ca="1">IFERROR(__xludf.DUMMYFUNCTION("""COMPUTED_VALUE"""),"Offline")</f>
        <v>Offline</v>
      </c>
      <c r="AE239" s="19">
        <f ca="1">IFERROR(__xludf.DUMMYFUNCTION("""COMPUTED_VALUE"""),11326.755)</f>
        <v>11326.754999999999</v>
      </c>
      <c r="AF239" s="1" t="str">
        <f ca="1">IFERROR(__xludf.DUMMYFUNCTION("""COMPUTED_VALUE"""),"US")</f>
        <v>US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</row>
    <row r="240" spans="1:45" ht="12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3">
        <f ca="1">IFERROR(__xludf.DUMMYFUNCTION("""COMPUTED_VALUE"""),45047)</f>
        <v>45047</v>
      </c>
      <c r="AB240" s="19" t="str">
        <f ca="1">IFERROR(__xludf.DUMMYFUNCTION("""COMPUTED_VALUE"""),"2023 Q2")</f>
        <v>2023 Q2</v>
      </c>
      <c r="AC240" s="1">
        <f ca="1">IFERROR(__xludf.DUMMYFUNCTION("""COMPUTED_VALUE"""),275)</f>
        <v>275</v>
      </c>
      <c r="AD240" s="1" t="str">
        <f ca="1">IFERROR(__xludf.DUMMYFUNCTION("""COMPUTED_VALUE"""),"Offline")</f>
        <v>Offline</v>
      </c>
      <c r="AE240" s="19">
        <f ca="1">IFERROR(__xludf.DUMMYFUNCTION("""COMPUTED_VALUE"""),37059.421)</f>
        <v>37059.421000000002</v>
      </c>
      <c r="AF240" s="1" t="str">
        <f ca="1">IFERROR(__xludf.DUMMYFUNCTION("""COMPUTED_VALUE"""),"US")</f>
        <v>US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</row>
    <row r="241" spans="1:45" ht="12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3">
        <f ca="1">IFERROR(__xludf.DUMMYFUNCTION("""COMPUTED_VALUE"""),45047)</f>
        <v>45047</v>
      </c>
      <c r="AB241" s="19" t="str">
        <f ca="1">IFERROR(__xludf.DUMMYFUNCTION("""COMPUTED_VALUE"""),"2023 Q2")</f>
        <v>2023 Q2</v>
      </c>
      <c r="AC241" s="1">
        <f ca="1">IFERROR(__xludf.DUMMYFUNCTION("""COMPUTED_VALUE"""),277)</f>
        <v>277</v>
      </c>
      <c r="AD241" s="1" t="str">
        <f ca="1">IFERROR(__xludf.DUMMYFUNCTION("""COMPUTED_VALUE"""),"Offline")</f>
        <v>Offline</v>
      </c>
      <c r="AE241" s="19">
        <f ca="1">IFERROR(__xludf.DUMMYFUNCTION("""COMPUTED_VALUE"""),133271.8758)</f>
        <v>133271.87580000001</v>
      </c>
      <c r="AF241" s="1" t="str">
        <f ca="1">IFERROR(__xludf.DUMMYFUNCTION("""COMPUTED_VALUE"""),"US")</f>
        <v>US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</row>
    <row r="242" spans="1:45" ht="12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3">
        <f ca="1">IFERROR(__xludf.DUMMYFUNCTION("""COMPUTED_VALUE"""),45047)</f>
        <v>45047</v>
      </c>
      <c r="AB242" s="19" t="str">
        <f ca="1">IFERROR(__xludf.DUMMYFUNCTION("""COMPUTED_VALUE"""),"2023 Q2")</f>
        <v>2023 Q2</v>
      </c>
      <c r="AC242" s="1">
        <f ca="1">IFERROR(__xludf.DUMMYFUNCTION("""COMPUTED_VALUE"""),276)</f>
        <v>276</v>
      </c>
      <c r="AD242" s="1" t="str">
        <f ca="1">IFERROR(__xludf.DUMMYFUNCTION("""COMPUTED_VALUE"""),"Offline")</f>
        <v>Offline</v>
      </c>
      <c r="AE242" s="19">
        <f ca="1">IFERROR(__xludf.DUMMYFUNCTION("""COMPUTED_VALUE"""),60711.4073)</f>
        <v>60711.407299999999</v>
      </c>
      <c r="AF242" s="1" t="str">
        <f ca="1">IFERROR(__xludf.DUMMYFUNCTION("""COMPUTED_VALUE"""),"US")</f>
        <v>US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</row>
    <row r="243" spans="1:45" ht="12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3">
        <f ca="1">IFERROR(__xludf.DUMMYFUNCTION("""COMPUTED_VALUE"""),45047)</f>
        <v>45047</v>
      </c>
      <c r="AB243" s="19" t="str">
        <f ca="1">IFERROR(__xludf.DUMMYFUNCTION("""COMPUTED_VALUE"""),"2023 Q2")</f>
        <v>2023 Q2</v>
      </c>
      <c r="AC243" s="1">
        <f ca="1">IFERROR(__xludf.DUMMYFUNCTION("""COMPUTED_VALUE"""),281)</f>
        <v>281</v>
      </c>
      <c r="AD243" s="1" t="str">
        <f ca="1">IFERROR(__xludf.DUMMYFUNCTION("""COMPUTED_VALUE"""),"Offline")</f>
        <v>Offline</v>
      </c>
      <c r="AE243" s="19">
        <f ca="1">IFERROR(__xludf.DUMMYFUNCTION("""COMPUTED_VALUE"""),40943.4348)</f>
        <v>40943.434800000003</v>
      </c>
      <c r="AF243" s="1" t="str">
        <f ca="1">IFERROR(__xludf.DUMMYFUNCTION("""COMPUTED_VALUE"""),"US")</f>
        <v>US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</row>
    <row r="244" spans="1:45" ht="12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3">
        <f ca="1">IFERROR(__xludf.DUMMYFUNCTION("""COMPUTED_VALUE"""),45047)</f>
        <v>45047</v>
      </c>
      <c r="AB244" s="19" t="str">
        <f ca="1">IFERROR(__xludf.DUMMYFUNCTION("""COMPUTED_VALUE"""),"2023 Q2")</f>
        <v>2023 Q2</v>
      </c>
      <c r="AC244" s="1">
        <f ca="1">IFERROR(__xludf.DUMMYFUNCTION("""COMPUTED_VALUE"""),277)</f>
        <v>277</v>
      </c>
      <c r="AD244" s="1" t="str">
        <f ca="1">IFERROR(__xludf.DUMMYFUNCTION("""COMPUTED_VALUE"""),"Offline")</f>
        <v>Offline</v>
      </c>
      <c r="AE244" s="19">
        <f ca="1">IFERROR(__xludf.DUMMYFUNCTION("""COMPUTED_VALUE"""),73975.8922)</f>
        <v>73975.892200000002</v>
      </c>
      <c r="AF244" s="1" t="str">
        <f ca="1">IFERROR(__xludf.DUMMYFUNCTION("""COMPUTED_VALUE"""),"US")</f>
        <v>US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</row>
    <row r="245" spans="1:45" ht="12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3">
        <f ca="1">IFERROR(__xludf.DUMMYFUNCTION("""COMPUTED_VALUE"""),45047)</f>
        <v>45047</v>
      </c>
      <c r="AB245" s="19" t="str">
        <f ca="1">IFERROR(__xludf.DUMMYFUNCTION("""COMPUTED_VALUE"""),"2023 Q2")</f>
        <v>2023 Q2</v>
      </c>
      <c r="AC245" s="1">
        <f ca="1">IFERROR(__xludf.DUMMYFUNCTION("""COMPUTED_VALUE"""),276)</f>
        <v>276</v>
      </c>
      <c r="AD245" s="1" t="str">
        <f ca="1">IFERROR(__xludf.DUMMYFUNCTION("""COMPUTED_VALUE"""),"Offline")</f>
        <v>Offline</v>
      </c>
      <c r="AE245" s="19">
        <f ca="1">IFERROR(__xludf.DUMMYFUNCTION("""COMPUTED_VALUE"""),97473.872)</f>
        <v>97473.872000000003</v>
      </c>
      <c r="AF245" s="1" t="str">
        <f ca="1">IFERROR(__xludf.DUMMYFUNCTION("""COMPUTED_VALUE"""),"US")</f>
        <v>US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</row>
    <row r="246" spans="1:45" ht="12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3">
        <f ca="1">IFERROR(__xludf.DUMMYFUNCTION("""COMPUTED_VALUE"""),45047)</f>
        <v>45047</v>
      </c>
      <c r="AB246" s="19" t="str">
        <f ca="1">IFERROR(__xludf.DUMMYFUNCTION("""COMPUTED_VALUE"""),"2023 Q2")</f>
        <v>2023 Q2</v>
      </c>
      <c r="AC246" s="1">
        <f ca="1">IFERROR(__xludf.DUMMYFUNCTION("""COMPUTED_VALUE"""),276)</f>
        <v>276</v>
      </c>
      <c r="AD246" s="1" t="str">
        <f ca="1">IFERROR(__xludf.DUMMYFUNCTION("""COMPUTED_VALUE"""),"Offline")</f>
        <v>Offline</v>
      </c>
      <c r="AE246" s="19">
        <f ca="1">IFERROR(__xludf.DUMMYFUNCTION("""COMPUTED_VALUE"""),37307.4913)</f>
        <v>37307.491300000002</v>
      </c>
      <c r="AF246" s="1" t="str">
        <f ca="1">IFERROR(__xludf.DUMMYFUNCTION("""COMPUTED_VALUE"""),"US")</f>
        <v>US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</row>
    <row r="247" spans="1:45" ht="12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3">
        <f ca="1">IFERROR(__xludf.DUMMYFUNCTION("""COMPUTED_VALUE"""),45047)</f>
        <v>45047</v>
      </c>
      <c r="AB247" s="19" t="str">
        <f ca="1">IFERROR(__xludf.DUMMYFUNCTION("""COMPUTED_VALUE"""),"2023 Q2")</f>
        <v>2023 Q2</v>
      </c>
      <c r="AC247" s="1">
        <f ca="1">IFERROR(__xludf.DUMMYFUNCTION("""COMPUTED_VALUE"""),276)</f>
        <v>276</v>
      </c>
      <c r="AD247" s="1" t="str">
        <f ca="1">IFERROR(__xludf.DUMMYFUNCTION("""COMPUTED_VALUE"""),"Offline")</f>
        <v>Offline</v>
      </c>
      <c r="AE247" s="19">
        <f ca="1">IFERROR(__xludf.DUMMYFUNCTION("""COMPUTED_VALUE"""),82821.2088)</f>
        <v>82821.208799999993</v>
      </c>
      <c r="AF247" s="1" t="str">
        <f ca="1">IFERROR(__xludf.DUMMYFUNCTION("""COMPUTED_VALUE"""),"US")</f>
        <v>US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</row>
    <row r="248" spans="1:45" ht="12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3">
        <f ca="1">IFERROR(__xludf.DUMMYFUNCTION("""COMPUTED_VALUE"""),45047)</f>
        <v>45047</v>
      </c>
      <c r="AB248" s="19" t="str">
        <f ca="1">IFERROR(__xludf.DUMMYFUNCTION("""COMPUTED_VALUE"""),"2023 Q2")</f>
        <v>2023 Q2</v>
      </c>
      <c r="AC248" s="1">
        <f ca="1">IFERROR(__xludf.DUMMYFUNCTION("""COMPUTED_VALUE"""),277)</f>
        <v>277</v>
      </c>
      <c r="AD248" s="1" t="str">
        <f ca="1">IFERROR(__xludf.DUMMYFUNCTION("""COMPUTED_VALUE"""),"Offline")</f>
        <v>Offline</v>
      </c>
      <c r="AE248" s="19">
        <f ca="1">IFERROR(__xludf.DUMMYFUNCTION("""COMPUTED_VALUE"""),16382.3701)</f>
        <v>16382.3701</v>
      </c>
      <c r="AF248" s="1" t="str">
        <f ca="1">IFERROR(__xludf.DUMMYFUNCTION("""COMPUTED_VALUE"""),"US")</f>
        <v>US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</row>
    <row r="249" spans="1:45" ht="12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3">
        <f ca="1">IFERROR(__xludf.DUMMYFUNCTION("""COMPUTED_VALUE"""),45047)</f>
        <v>45047</v>
      </c>
      <c r="AB249" s="19" t="str">
        <f ca="1">IFERROR(__xludf.DUMMYFUNCTION("""COMPUTED_VALUE"""),"2023 Q2")</f>
        <v>2023 Q2</v>
      </c>
      <c r="AC249" s="1">
        <f ca="1">IFERROR(__xludf.DUMMYFUNCTION("""COMPUTED_VALUE"""),0)</f>
        <v>0</v>
      </c>
      <c r="AD249" s="1" t="str">
        <f ca="1">IFERROR(__xludf.DUMMYFUNCTION("""COMPUTED_VALUE"""),"Online")</f>
        <v>Online</v>
      </c>
      <c r="AE249" s="19">
        <f ca="1">IFERROR(__xludf.DUMMYFUNCTION("""COMPUTED_VALUE"""),772.5036)</f>
        <v>772.50360000000001</v>
      </c>
      <c r="AF249" s="1" t="str">
        <f ca="1">IFERROR(__xludf.DUMMYFUNCTION("""COMPUTED_VALUE"""),"US")</f>
        <v>US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</row>
    <row r="250" spans="1:45" ht="12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3">
        <f ca="1">IFERROR(__xludf.DUMMYFUNCTION("""COMPUTED_VALUE"""),45047)</f>
        <v>45047</v>
      </c>
      <c r="AB250" s="19" t="str">
        <f ca="1">IFERROR(__xludf.DUMMYFUNCTION("""COMPUTED_VALUE"""),"2023 Q2")</f>
        <v>2023 Q2</v>
      </c>
      <c r="AC250" s="1">
        <f ca="1">IFERROR(__xludf.DUMMYFUNCTION("""COMPUTED_VALUE"""),279)</f>
        <v>279</v>
      </c>
      <c r="AD250" s="1" t="str">
        <f ca="1">IFERROR(__xludf.DUMMYFUNCTION("""COMPUTED_VALUE"""),"Offline")</f>
        <v>Offline</v>
      </c>
      <c r="AE250" s="19">
        <f ca="1">IFERROR(__xludf.DUMMYFUNCTION("""COMPUTED_VALUE"""),29816.2099)</f>
        <v>29816.209900000002</v>
      </c>
      <c r="AF250" s="1" t="str">
        <f ca="1">IFERROR(__xludf.DUMMYFUNCTION("""COMPUTED_VALUE"""),"US")</f>
        <v>US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</row>
    <row r="251" spans="1:45" ht="12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3">
        <f ca="1">IFERROR(__xludf.DUMMYFUNCTION("""COMPUTED_VALUE"""),45047)</f>
        <v>45047</v>
      </c>
      <c r="AB251" s="19" t="str">
        <f ca="1">IFERROR(__xludf.DUMMYFUNCTION("""COMPUTED_VALUE"""),"2023 Q2")</f>
        <v>2023 Q2</v>
      </c>
      <c r="AC251" s="1">
        <f ca="1">IFERROR(__xludf.DUMMYFUNCTION("""COMPUTED_VALUE"""),279)</f>
        <v>279</v>
      </c>
      <c r="AD251" s="1" t="str">
        <f ca="1">IFERROR(__xludf.DUMMYFUNCTION("""COMPUTED_VALUE"""),"Offline")</f>
        <v>Offline</v>
      </c>
      <c r="AE251" s="19">
        <f ca="1">IFERROR(__xludf.DUMMYFUNCTION("""COMPUTED_VALUE"""),61657.7002)</f>
        <v>61657.700199999999</v>
      </c>
      <c r="AF251" s="1" t="str">
        <f ca="1">IFERROR(__xludf.DUMMYFUNCTION("""COMPUTED_VALUE"""),"US")</f>
        <v>US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</row>
    <row r="252" spans="1:45" ht="12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3">
        <f ca="1">IFERROR(__xludf.DUMMYFUNCTION("""COMPUTED_VALUE"""),45047)</f>
        <v>45047</v>
      </c>
      <c r="AB252" s="19" t="str">
        <f ca="1">IFERROR(__xludf.DUMMYFUNCTION("""COMPUTED_VALUE"""),"2023 Q2")</f>
        <v>2023 Q2</v>
      </c>
      <c r="AC252" s="1">
        <f ca="1">IFERROR(__xludf.DUMMYFUNCTION("""COMPUTED_VALUE"""),278)</f>
        <v>278</v>
      </c>
      <c r="AD252" s="1" t="str">
        <f ca="1">IFERROR(__xludf.DUMMYFUNCTION("""COMPUTED_VALUE"""),"Offline")</f>
        <v>Offline</v>
      </c>
      <c r="AE252" s="19">
        <f ca="1">IFERROR(__xludf.DUMMYFUNCTION("""COMPUTED_VALUE"""),1159.9768)</f>
        <v>1159.9767999999999</v>
      </c>
      <c r="AF252" s="1" t="str">
        <f ca="1">IFERROR(__xludf.DUMMYFUNCTION("""COMPUTED_VALUE"""),"CA")</f>
        <v>CA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</row>
    <row r="253" spans="1:45" ht="12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3">
        <f ca="1">IFERROR(__xludf.DUMMYFUNCTION("""COMPUTED_VALUE"""),45047)</f>
        <v>45047</v>
      </c>
      <c r="AB253" s="19" t="str">
        <f ca="1">IFERROR(__xludf.DUMMYFUNCTION("""COMPUTED_VALUE"""),"2023 Q2")</f>
        <v>2023 Q2</v>
      </c>
      <c r="AC253" s="1">
        <f ca="1">IFERROR(__xludf.DUMMYFUNCTION("""COMPUTED_VALUE"""),282)</f>
        <v>282</v>
      </c>
      <c r="AD253" s="1" t="str">
        <f ca="1">IFERROR(__xludf.DUMMYFUNCTION("""COMPUTED_VALUE"""),"Offline")</f>
        <v>Offline</v>
      </c>
      <c r="AE253" s="19">
        <f ca="1">IFERROR(__xludf.DUMMYFUNCTION("""COMPUTED_VALUE"""),24320.4261)</f>
        <v>24320.426100000001</v>
      </c>
      <c r="AF253" s="1" t="str">
        <f ca="1">IFERROR(__xludf.DUMMYFUNCTION("""COMPUTED_VALUE"""),"CA")</f>
        <v>CA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</row>
    <row r="254" spans="1:45" ht="12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3">
        <f ca="1">IFERROR(__xludf.DUMMYFUNCTION("""COMPUTED_VALUE"""),45047)</f>
        <v>45047</v>
      </c>
      <c r="AB254" s="19" t="str">
        <f ca="1">IFERROR(__xludf.DUMMYFUNCTION("""COMPUTED_VALUE"""),"2023 Q2")</f>
        <v>2023 Q2</v>
      </c>
      <c r="AC254" s="1">
        <f ca="1">IFERROR(__xludf.DUMMYFUNCTION("""COMPUTED_VALUE"""),278)</f>
        <v>278</v>
      </c>
      <c r="AD254" s="1" t="str">
        <f ca="1">IFERROR(__xludf.DUMMYFUNCTION("""COMPUTED_VALUE"""),"Offline")</f>
        <v>Offline</v>
      </c>
      <c r="AE254" s="19">
        <f ca="1">IFERROR(__xludf.DUMMYFUNCTION("""COMPUTED_VALUE"""),3994.1398)</f>
        <v>3994.1397999999999</v>
      </c>
      <c r="AF254" s="1" t="str">
        <f ca="1">IFERROR(__xludf.DUMMYFUNCTION("""COMPUTED_VALUE"""),"CA")</f>
        <v>CA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</row>
    <row r="255" spans="1:45" ht="12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3">
        <f ca="1">IFERROR(__xludf.DUMMYFUNCTION("""COMPUTED_VALUE"""),45047)</f>
        <v>45047</v>
      </c>
      <c r="AB255" s="19" t="str">
        <f ca="1">IFERROR(__xludf.DUMMYFUNCTION("""COMPUTED_VALUE"""),"2023 Q2")</f>
        <v>2023 Q2</v>
      </c>
      <c r="AC255" s="1">
        <f ca="1">IFERROR(__xludf.DUMMYFUNCTION("""COMPUTED_VALUE"""),282)</f>
        <v>282</v>
      </c>
      <c r="AD255" s="1" t="str">
        <f ca="1">IFERROR(__xludf.DUMMYFUNCTION("""COMPUTED_VALUE"""),"Offline")</f>
        <v>Offline</v>
      </c>
      <c r="AE255" s="19">
        <f ca="1">IFERROR(__xludf.DUMMYFUNCTION("""COMPUTED_VALUE"""),1112.405)</f>
        <v>1112.405</v>
      </c>
      <c r="AF255" s="1" t="str">
        <f ca="1">IFERROR(__xludf.DUMMYFUNCTION("""COMPUTED_VALUE"""),"CA")</f>
        <v>CA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</row>
    <row r="256" spans="1:45" ht="12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3">
        <f ca="1">IFERROR(__xludf.DUMMYFUNCTION("""COMPUTED_VALUE"""),45047)</f>
        <v>45047</v>
      </c>
      <c r="AB256" s="19" t="str">
        <f ca="1">IFERROR(__xludf.DUMMYFUNCTION("""COMPUTED_VALUE"""),"2023 Q2")</f>
        <v>2023 Q2</v>
      </c>
      <c r="AC256" s="1">
        <f ca="1">IFERROR(__xludf.DUMMYFUNCTION("""COMPUTED_VALUE"""),278)</f>
        <v>278</v>
      </c>
      <c r="AD256" s="1" t="str">
        <f ca="1">IFERROR(__xludf.DUMMYFUNCTION("""COMPUTED_VALUE"""),"Offline")</f>
        <v>Offline</v>
      </c>
      <c r="AE256" s="19">
        <f ca="1">IFERROR(__xludf.DUMMYFUNCTION("""COMPUTED_VALUE"""),8055.4262)</f>
        <v>8055.4261999999999</v>
      </c>
      <c r="AF256" s="1" t="str">
        <f ca="1">IFERROR(__xludf.DUMMYFUNCTION("""COMPUTED_VALUE"""),"CA")</f>
        <v>CA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</row>
    <row r="257" spans="1:45" ht="12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3">
        <f ca="1">IFERROR(__xludf.DUMMYFUNCTION("""COMPUTED_VALUE"""),45047)</f>
        <v>45047</v>
      </c>
      <c r="AB257" s="19" t="str">
        <f ca="1">IFERROR(__xludf.DUMMYFUNCTION("""COMPUTED_VALUE"""),"2023 Q2")</f>
        <v>2023 Q2</v>
      </c>
      <c r="AC257" s="1">
        <f ca="1">IFERROR(__xludf.DUMMYFUNCTION("""COMPUTED_VALUE"""),278)</f>
        <v>278</v>
      </c>
      <c r="AD257" s="1" t="str">
        <f ca="1">IFERROR(__xludf.DUMMYFUNCTION("""COMPUTED_VALUE"""),"Offline")</f>
        <v>Offline</v>
      </c>
      <c r="AE257" s="19">
        <f ca="1">IFERROR(__xludf.DUMMYFUNCTION("""COMPUTED_VALUE"""),2881.3959)</f>
        <v>2881.3959</v>
      </c>
      <c r="AF257" s="1" t="str">
        <f ca="1">IFERROR(__xludf.DUMMYFUNCTION("""COMPUTED_VALUE"""),"CA")</f>
        <v>CA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</row>
    <row r="258" spans="1:45" ht="12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3">
        <f ca="1">IFERROR(__xludf.DUMMYFUNCTION("""COMPUTED_VALUE"""),45047)</f>
        <v>45047</v>
      </c>
      <c r="AB258" s="19" t="str">
        <f ca="1">IFERROR(__xludf.DUMMYFUNCTION("""COMPUTED_VALUE"""),"2023 Q2")</f>
        <v>2023 Q2</v>
      </c>
      <c r="AC258" s="1">
        <f ca="1">IFERROR(__xludf.DUMMYFUNCTION("""COMPUTED_VALUE"""),282)</f>
        <v>282</v>
      </c>
      <c r="AD258" s="1" t="str">
        <f ca="1">IFERROR(__xludf.DUMMYFUNCTION("""COMPUTED_VALUE"""),"Offline")</f>
        <v>Offline</v>
      </c>
      <c r="AE258" s="19">
        <f ca="1">IFERROR(__xludf.DUMMYFUNCTION("""COMPUTED_VALUE"""),18930.1413)</f>
        <v>18930.141299999999</v>
      </c>
      <c r="AF258" s="1" t="str">
        <f ca="1">IFERROR(__xludf.DUMMYFUNCTION("""COMPUTED_VALUE"""),"CA")</f>
        <v>CA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</row>
    <row r="259" spans="1:45" ht="12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3">
        <f ca="1">IFERROR(__xludf.DUMMYFUNCTION("""COMPUTED_VALUE"""),45047)</f>
        <v>45047</v>
      </c>
      <c r="AB259" s="19" t="str">
        <f ca="1">IFERROR(__xludf.DUMMYFUNCTION("""COMPUTED_VALUE"""),"2023 Q2")</f>
        <v>2023 Q2</v>
      </c>
      <c r="AC259" s="1">
        <f ca="1">IFERROR(__xludf.DUMMYFUNCTION("""COMPUTED_VALUE"""),282)</f>
        <v>282</v>
      </c>
      <c r="AD259" s="1" t="str">
        <f ca="1">IFERROR(__xludf.DUMMYFUNCTION("""COMPUTED_VALUE"""),"Offline")</f>
        <v>Offline</v>
      </c>
      <c r="AE259" s="19">
        <f ca="1">IFERROR(__xludf.DUMMYFUNCTION("""COMPUTED_VALUE"""),16225.1092)</f>
        <v>16225.109200000001</v>
      </c>
      <c r="AF259" s="1" t="str">
        <f ca="1">IFERROR(__xludf.DUMMYFUNCTION("""COMPUTED_VALUE"""),"CA")</f>
        <v>CA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</row>
    <row r="260" spans="1:45" ht="12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3">
        <f ca="1">IFERROR(__xludf.DUMMYFUNCTION("""COMPUTED_VALUE"""),45047)</f>
        <v>45047</v>
      </c>
      <c r="AB260" s="19" t="str">
        <f ca="1">IFERROR(__xludf.DUMMYFUNCTION("""COMPUTED_VALUE"""),"2023 Q2")</f>
        <v>2023 Q2</v>
      </c>
      <c r="AC260" s="1">
        <f ca="1">IFERROR(__xludf.DUMMYFUNCTION("""COMPUTED_VALUE"""),278)</f>
        <v>278</v>
      </c>
      <c r="AD260" s="1" t="str">
        <f ca="1">IFERROR(__xludf.DUMMYFUNCTION("""COMPUTED_VALUE"""),"Offline")</f>
        <v>Offline</v>
      </c>
      <c r="AE260" s="19">
        <f ca="1">IFERROR(__xludf.DUMMYFUNCTION("""COMPUTED_VALUE"""),28842.6341)</f>
        <v>28842.634099999999</v>
      </c>
      <c r="AF260" s="1" t="str">
        <f ca="1">IFERROR(__xludf.DUMMYFUNCTION("""COMPUTED_VALUE"""),"CA")</f>
        <v>CA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</row>
    <row r="261" spans="1:45" ht="12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3">
        <f ca="1">IFERROR(__xludf.DUMMYFUNCTION("""COMPUTED_VALUE"""),45047)</f>
        <v>45047</v>
      </c>
      <c r="AB261" s="19" t="str">
        <f ca="1">IFERROR(__xludf.DUMMYFUNCTION("""COMPUTED_VALUE"""),"2023 Q2")</f>
        <v>2023 Q2</v>
      </c>
      <c r="AC261" s="1">
        <f ca="1">IFERROR(__xludf.DUMMYFUNCTION("""COMPUTED_VALUE"""),278)</f>
        <v>278</v>
      </c>
      <c r="AD261" s="1" t="str">
        <f ca="1">IFERROR(__xludf.DUMMYFUNCTION("""COMPUTED_VALUE"""),"Offline")</f>
        <v>Offline</v>
      </c>
      <c r="AE261" s="19">
        <f ca="1">IFERROR(__xludf.DUMMYFUNCTION("""COMPUTED_VALUE"""),29350.6907)</f>
        <v>29350.690699999999</v>
      </c>
      <c r="AF261" s="1" t="str">
        <f ca="1">IFERROR(__xludf.DUMMYFUNCTION("""COMPUTED_VALUE"""),"CA")</f>
        <v>CA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</row>
    <row r="262" spans="1:45" ht="12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3">
        <f ca="1">IFERROR(__xludf.DUMMYFUNCTION("""COMPUTED_VALUE"""),45047)</f>
        <v>45047</v>
      </c>
      <c r="AB262" s="19" t="str">
        <f ca="1">IFERROR(__xludf.DUMMYFUNCTION("""COMPUTED_VALUE"""),"2023 Q2")</f>
        <v>2023 Q2</v>
      </c>
      <c r="AC262" s="1">
        <f ca="1">IFERROR(__xludf.DUMMYFUNCTION("""COMPUTED_VALUE"""),0)</f>
        <v>0</v>
      </c>
      <c r="AD262" s="1" t="str">
        <f ca="1">IFERROR(__xludf.DUMMYFUNCTION("""COMPUTED_VALUE"""),"Online")</f>
        <v>Online</v>
      </c>
      <c r="AE262" s="19">
        <f ca="1">IFERROR(__xludf.DUMMYFUNCTION("""COMPUTED_VALUE"""),772.5036)</f>
        <v>772.50360000000001</v>
      </c>
      <c r="AF262" s="1" t="str">
        <f ca="1">IFERROR(__xludf.DUMMYFUNCTION("""COMPUTED_VALUE"""),"AU")</f>
        <v>AU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</row>
    <row r="263" spans="1:45" ht="12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3">
        <f ca="1">IFERROR(__xludf.DUMMYFUNCTION("""COMPUTED_VALUE"""),45047)</f>
        <v>45047</v>
      </c>
      <c r="AB263" s="19" t="str">
        <f ca="1">IFERROR(__xludf.DUMMYFUNCTION("""COMPUTED_VALUE"""),"2023 Q2")</f>
        <v>2023 Q2</v>
      </c>
      <c r="AC263" s="1">
        <f ca="1">IFERROR(__xludf.DUMMYFUNCTION("""COMPUTED_VALUE"""),0)</f>
        <v>0</v>
      </c>
      <c r="AD263" s="1" t="str">
        <f ca="1">IFERROR(__xludf.DUMMYFUNCTION("""COMPUTED_VALUE"""),"Online")</f>
        <v>Online</v>
      </c>
      <c r="AE263" s="19">
        <f ca="1">IFERROR(__xludf.DUMMYFUNCTION("""COMPUTED_VALUE"""),3953.9884)</f>
        <v>3953.9884000000002</v>
      </c>
      <c r="AF263" s="1" t="str">
        <f ca="1">IFERROR(__xludf.DUMMYFUNCTION("""COMPUTED_VALUE"""),"US")</f>
        <v>US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</row>
    <row r="264" spans="1:45" ht="12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3">
        <f ca="1">IFERROR(__xludf.DUMMYFUNCTION("""COMPUTED_VALUE"""),45047)</f>
        <v>45047</v>
      </c>
      <c r="AB264" s="19" t="str">
        <f ca="1">IFERROR(__xludf.DUMMYFUNCTION("""COMPUTED_VALUE"""),"2023 Q2")</f>
        <v>2023 Q2</v>
      </c>
      <c r="AC264" s="1">
        <f ca="1">IFERROR(__xludf.DUMMYFUNCTION("""COMPUTED_VALUE"""),0)</f>
        <v>0</v>
      </c>
      <c r="AD264" s="1" t="str">
        <f ca="1">IFERROR(__xludf.DUMMYFUNCTION("""COMPUTED_VALUE"""),"Online")</f>
        <v>Online</v>
      </c>
      <c r="AE264" s="19">
        <f ca="1">IFERROR(__xludf.DUMMYFUNCTION("""COMPUTED_VALUE"""),3953.9884)</f>
        <v>3953.9884000000002</v>
      </c>
      <c r="AF264" s="1" t="str">
        <f ca="1">IFERROR(__xludf.DUMMYFUNCTION("""COMPUTED_VALUE"""),"AU")</f>
        <v>AU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</row>
    <row r="265" spans="1:45" ht="12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3">
        <f ca="1">IFERROR(__xludf.DUMMYFUNCTION("""COMPUTED_VALUE"""),45047)</f>
        <v>45047</v>
      </c>
      <c r="AB265" s="19" t="str">
        <f ca="1">IFERROR(__xludf.DUMMYFUNCTION("""COMPUTED_VALUE"""),"2023 Q2")</f>
        <v>2023 Q2</v>
      </c>
      <c r="AC265" s="1">
        <f ca="1">IFERROR(__xludf.DUMMYFUNCTION("""COMPUTED_VALUE"""),0)</f>
        <v>0</v>
      </c>
      <c r="AD265" s="1" t="str">
        <f ca="1">IFERROR(__xludf.DUMMYFUNCTION("""COMPUTED_VALUE"""),"Online")</f>
        <v>Online</v>
      </c>
      <c r="AE265" s="19">
        <f ca="1">IFERROR(__xludf.DUMMYFUNCTION("""COMPUTED_VALUE"""),3953.9884)</f>
        <v>3953.9884000000002</v>
      </c>
      <c r="AF265" s="1" t="str">
        <f ca="1">IFERROR(__xludf.DUMMYFUNCTION("""COMPUTED_VALUE"""),"AU")</f>
        <v>AU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</row>
    <row r="266" spans="1:45" ht="12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3">
        <f ca="1">IFERROR(__xludf.DUMMYFUNCTION("""COMPUTED_VALUE"""),45047)</f>
        <v>45047</v>
      </c>
      <c r="AB266" s="19" t="str">
        <f ca="1">IFERROR(__xludf.DUMMYFUNCTION("""COMPUTED_VALUE"""),"2023 Q2")</f>
        <v>2023 Q2</v>
      </c>
      <c r="AC266" s="1">
        <f ca="1">IFERROR(__xludf.DUMMYFUNCTION("""COMPUTED_VALUE"""),0)</f>
        <v>0</v>
      </c>
      <c r="AD266" s="1" t="str">
        <f ca="1">IFERROR(__xludf.DUMMYFUNCTION("""COMPUTED_VALUE"""),"Online")</f>
        <v>Online</v>
      </c>
      <c r="AE266" s="19">
        <f ca="1">IFERROR(__xludf.DUMMYFUNCTION("""COMPUTED_VALUE"""),772.5036)</f>
        <v>772.50360000000001</v>
      </c>
      <c r="AF266" s="1" t="str">
        <f ca="1">IFERROR(__xludf.DUMMYFUNCTION("""COMPUTED_VALUE"""),"US")</f>
        <v>US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</row>
    <row r="267" spans="1:45" ht="12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3">
        <f ca="1">IFERROR(__xludf.DUMMYFUNCTION("""COMPUTED_VALUE"""),45047)</f>
        <v>45047</v>
      </c>
      <c r="AB267" s="19" t="str">
        <f ca="1">IFERROR(__xludf.DUMMYFUNCTION("""COMPUTED_VALUE"""),"2023 Q2")</f>
        <v>2023 Q2</v>
      </c>
      <c r="AC267" s="1">
        <f ca="1">IFERROR(__xludf.DUMMYFUNCTION("""COMPUTED_VALUE"""),0)</f>
        <v>0</v>
      </c>
      <c r="AD267" s="1" t="str">
        <f ca="1">IFERROR(__xludf.DUMMYFUNCTION("""COMPUTED_VALUE"""),"Online")</f>
        <v>Online</v>
      </c>
      <c r="AE267" s="19">
        <f ca="1">IFERROR(__xludf.DUMMYFUNCTION("""COMPUTED_VALUE"""),3953.9884)</f>
        <v>3953.9884000000002</v>
      </c>
      <c r="AF267" s="1" t="str">
        <f ca="1">IFERROR(__xludf.DUMMYFUNCTION("""COMPUTED_VALUE"""),"AU")</f>
        <v>AU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</row>
    <row r="268" spans="1:45" ht="12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3">
        <f ca="1">IFERROR(__xludf.DUMMYFUNCTION("""COMPUTED_VALUE"""),45047)</f>
        <v>45047</v>
      </c>
      <c r="AB268" s="19" t="str">
        <f ca="1">IFERROR(__xludf.DUMMYFUNCTION("""COMPUTED_VALUE"""),"2023 Q2")</f>
        <v>2023 Q2</v>
      </c>
      <c r="AC268" s="1">
        <f ca="1">IFERROR(__xludf.DUMMYFUNCTION("""COMPUTED_VALUE"""),0)</f>
        <v>0</v>
      </c>
      <c r="AD268" s="1" t="str">
        <f ca="1">IFERROR(__xludf.DUMMYFUNCTION("""COMPUTED_VALUE"""),"Online")</f>
        <v>Online</v>
      </c>
      <c r="AE268" s="19">
        <f ca="1">IFERROR(__xludf.DUMMYFUNCTION("""COMPUTED_VALUE"""),3953.9884)</f>
        <v>3953.9884000000002</v>
      </c>
      <c r="AF268" s="1" t="str">
        <f ca="1">IFERROR(__xludf.DUMMYFUNCTION("""COMPUTED_VALUE"""),"US")</f>
        <v>US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</row>
    <row r="269" spans="1:45" ht="12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3">
        <f ca="1">IFERROR(__xludf.DUMMYFUNCTION("""COMPUTED_VALUE"""),45047)</f>
        <v>45047</v>
      </c>
      <c r="AB269" s="19" t="str">
        <f ca="1">IFERROR(__xludf.DUMMYFUNCTION("""COMPUTED_VALUE"""),"2023 Q2")</f>
        <v>2023 Q2</v>
      </c>
      <c r="AC269" s="1">
        <f ca="1">IFERROR(__xludf.DUMMYFUNCTION("""COMPUTED_VALUE"""),0)</f>
        <v>0</v>
      </c>
      <c r="AD269" s="1" t="str">
        <f ca="1">IFERROR(__xludf.DUMMYFUNCTION("""COMPUTED_VALUE"""),"Online")</f>
        <v>Online</v>
      </c>
      <c r="AE269" s="19">
        <f ca="1">IFERROR(__xludf.DUMMYFUNCTION("""COMPUTED_VALUE"""),3953.9884)</f>
        <v>3953.9884000000002</v>
      </c>
      <c r="AF269" s="1" t="str">
        <f ca="1">IFERROR(__xludf.DUMMYFUNCTION("""COMPUTED_VALUE"""),"US")</f>
        <v>US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</row>
    <row r="270" spans="1:45" ht="12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3">
        <f ca="1">IFERROR(__xludf.DUMMYFUNCTION("""COMPUTED_VALUE"""),45047)</f>
        <v>45047</v>
      </c>
      <c r="AB270" s="19" t="str">
        <f ca="1">IFERROR(__xludf.DUMMYFUNCTION("""COMPUTED_VALUE"""),"2023 Q2")</f>
        <v>2023 Q2</v>
      </c>
      <c r="AC270" s="1">
        <f ca="1">IFERROR(__xludf.DUMMYFUNCTION("""COMPUTED_VALUE"""),0)</f>
        <v>0</v>
      </c>
      <c r="AD270" s="1" t="str">
        <f ca="1">IFERROR(__xludf.DUMMYFUNCTION("""COMPUTED_VALUE"""),"Online")</f>
        <v>Online</v>
      </c>
      <c r="AE270" s="19">
        <f ca="1">IFERROR(__xludf.DUMMYFUNCTION("""COMPUTED_VALUE"""),3953.9884)</f>
        <v>3953.9884000000002</v>
      </c>
      <c r="AF270" s="1" t="str">
        <f ca="1">IFERROR(__xludf.DUMMYFUNCTION("""COMPUTED_VALUE"""),"FR")</f>
        <v>FR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</row>
    <row r="271" spans="1:45" ht="12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3">
        <f ca="1">IFERROR(__xludf.DUMMYFUNCTION("""COMPUTED_VALUE"""),45047)</f>
        <v>45047</v>
      </c>
      <c r="AB271" s="19" t="str">
        <f ca="1">IFERROR(__xludf.DUMMYFUNCTION("""COMPUTED_VALUE"""),"2023 Q2")</f>
        <v>2023 Q2</v>
      </c>
      <c r="AC271" s="1">
        <f ca="1">IFERROR(__xludf.DUMMYFUNCTION("""COMPUTED_VALUE"""),0)</f>
        <v>0</v>
      </c>
      <c r="AD271" s="1" t="str">
        <f ca="1">IFERROR(__xludf.DUMMYFUNCTION("""COMPUTED_VALUE"""),"Online")</f>
        <v>Online</v>
      </c>
      <c r="AE271" s="19">
        <f ca="1">IFERROR(__xludf.DUMMYFUNCTION("""COMPUTED_VALUE"""),3953.9884)</f>
        <v>3953.9884000000002</v>
      </c>
      <c r="AF271" s="1" t="str">
        <f ca="1">IFERROR(__xludf.DUMMYFUNCTION("""COMPUTED_VALUE"""),"AU")</f>
        <v>AU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</row>
    <row r="272" spans="1:45" ht="12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3">
        <f ca="1">IFERROR(__xludf.DUMMYFUNCTION("""COMPUTED_VALUE"""),45047)</f>
        <v>45047</v>
      </c>
      <c r="AB272" s="19" t="str">
        <f ca="1">IFERROR(__xludf.DUMMYFUNCTION("""COMPUTED_VALUE"""),"2023 Q2")</f>
        <v>2023 Q2</v>
      </c>
      <c r="AC272" s="1">
        <f ca="1">IFERROR(__xludf.DUMMYFUNCTION("""COMPUTED_VALUE"""),0)</f>
        <v>0</v>
      </c>
      <c r="AD272" s="1" t="str">
        <f ca="1">IFERROR(__xludf.DUMMYFUNCTION("""COMPUTED_VALUE"""),"Online")</f>
        <v>Online</v>
      </c>
      <c r="AE272" s="19">
        <f ca="1">IFERROR(__xludf.DUMMYFUNCTION("""COMPUTED_VALUE"""),3953.9884)</f>
        <v>3953.9884000000002</v>
      </c>
      <c r="AF272" s="1" t="str">
        <f ca="1">IFERROR(__xludf.DUMMYFUNCTION("""COMPUTED_VALUE"""),"AU")</f>
        <v>AU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</row>
    <row r="273" spans="1:45" ht="12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3">
        <f ca="1">IFERROR(__xludf.DUMMYFUNCTION("""COMPUTED_VALUE"""),45047)</f>
        <v>45047</v>
      </c>
      <c r="AB273" s="19" t="str">
        <f ca="1">IFERROR(__xludf.DUMMYFUNCTION("""COMPUTED_VALUE"""),"2023 Q2")</f>
        <v>2023 Q2</v>
      </c>
      <c r="AC273" s="1">
        <f ca="1">IFERROR(__xludf.DUMMYFUNCTION("""COMPUTED_VALUE"""),0)</f>
        <v>0</v>
      </c>
      <c r="AD273" s="1" t="str">
        <f ca="1">IFERROR(__xludf.DUMMYFUNCTION("""COMPUTED_VALUE"""),"Online")</f>
        <v>Online</v>
      </c>
      <c r="AE273" s="19">
        <f ca="1">IFERROR(__xludf.DUMMYFUNCTION("""COMPUTED_VALUE"""),3953.9884)</f>
        <v>3953.9884000000002</v>
      </c>
      <c r="AF273" s="1" t="str">
        <f ca="1">IFERROR(__xludf.DUMMYFUNCTION("""COMPUTED_VALUE"""),"US")</f>
        <v>US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</row>
    <row r="274" spans="1:45" ht="12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3">
        <f ca="1">IFERROR(__xludf.DUMMYFUNCTION("""COMPUTED_VALUE"""),45047)</f>
        <v>45047</v>
      </c>
      <c r="AB274" s="19" t="str">
        <f ca="1">IFERROR(__xludf.DUMMYFUNCTION("""COMPUTED_VALUE"""),"2023 Q2")</f>
        <v>2023 Q2</v>
      </c>
      <c r="AC274" s="1">
        <f ca="1">IFERROR(__xludf.DUMMYFUNCTION("""COMPUTED_VALUE"""),0)</f>
        <v>0</v>
      </c>
      <c r="AD274" s="1" t="str">
        <f ca="1">IFERROR(__xludf.DUMMYFUNCTION("""COMPUTED_VALUE"""),"Online")</f>
        <v>Online</v>
      </c>
      <c r="AE274" s="19">
        <f ca="1">IFERROR(__xludf.DUMMYFUNCTION("""COMPUTED_VALUE"""),772.5036)</f>
        <v>772.50360000000001</v>
      </c>
      <c r="AF274" s="1" t="str">
        <f ca="1">IFERROR(__xludf.DUMMYFUNCTION("""COMPUTED_VALUE"""),"AU")</f>
        <v>AU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</row>
    <row r="275" spans="1:45" ht="12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3">
        <f ca="1">IFERROR(__xludf.DUMMYFUNCTION("""COMPUTED_VALUE"""),45047)</f>
        <v>45047</v>
      </c>
      <c r="AB275" s="19" t="str">
        <f ca="1">IFERROR(__xludf.DUMMYFUNCTION("""COMPUTED_VALUE"""),"2023 Q2")</f>
        <v>2023 Q2</v>
      </c>
      <c r="AC275" s="1">
        <f ca="1">IFERROR(__xludf.DUMMYFUNCTION("""COMPUTED_VALUE"""),0)</f>
        <v>0</v>
      </c>
      <c r="AD275" s="1" t="str">
        <f ca="1">IFERROR(__xludf.DUMMYFUNCTION("""COMPUTED_VALUE"""),"Online")</f>
        <v>Online</v>
      </c>
      <c r="AE275" s="19">
        <f ca="1">IFERROR(__xludf.DUMMYFUNCTION("""COMPUTED_VALUE"""),3729.364)</f>
        <v>3729.364</v>
      </c>
      <c r="AF275" s="1" t="str">
        <f ca="1">IFERROR(__xludf.DUMMYFUNCTION("""COMPUTED_VALUE"""),"AU")</f>
        <v>AU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</row>
    <row r="276" spans="1:45" ht="12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3">
        <f ca="1">IFERROR(__xludf.DUMMYFUNCTION("""COMPUTED_VALUE"""),45047)</f>
        <v>45047</v>
      </c>
      <c r="AB276" s="19" t="str">
        <f ca="1">IFERROR(__xludf.DUMMYFUNCTION("""COMPUTED_VALUE"""),"2023 Q2")</f>
        <v>2023 Q2</v>
      </c>
      <c r="AC276" s="1">
        <f ca="1">IFERROR(__xludf.DUMMYFUNCTION("""COMPUTED_VALUE"""),0)</f>
        <v>0</v>
      </c>
      <c r="AD276" s="1" t="str">
        <f ca="1">IFERROR(__xludf.DUMMYFUNCTION("""COMPUTED_VALUE"""),"Online")</f>
        <v>Online</v>
      </c>
      <c r="AE276" s="19">
        <f ca="1">IFERROR(__xludf.DUMMYFUNCTION("""COMPUTED_VALUE"""),3953.9884)</f>
        <v>3953.9884000000002</v>
      </c>
      <c r="AF276" s="1" t="str">
        <f ca="1">IFERROR(__xludf.DUMMYFUNCTION("""COMPUTED_VALUE"""),"US")</f>
        <v>US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</row>
    <row r="277" spans="1:45" ht="12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3">
        <f ca="1">IFERROR(__xludf.DUMMYFUNCTION("""COMPUTED_VALUE"""),45047)</f>
        <v>45047</v>
      </c>
      <c r="AB277" s="19" t="str">
        <f ca="1">IFERROR(__xludf.DUMMYFUNCTION("""COMPUTED_VALUE"""),"2023 Q2")</f>
        <v>2023 Q2</v>
      </c>
      <c r="AC277" s="1">
        <f ca="1">IFERROR(__xludf.DUMMYFUNCTION("""COMPUTED_VALUE"""),0)</f>
        <v>0</v>
      </c>
      <c r="AD277" s="1" t="str">
        <f ca="1">IFERROR(__xludf.DUMMYFUNCTION("""COMPUTED_VALUE"""),"Online")</f>
        <v>Online</v>
      </c>
      <c r="AE277" s="19">
        <f ca="1">IFERROR(__xludf.DUMMYFUNCTION("""COMPUTED_VALUE"""),3953.9884)</f>
        <v>3953.9884000000002</v>
      </c>
      <c r="AF277" s="1" t="str">
        <f ca="1">IFERROR(__xludf.DUMMYFUNCTION("""COMPUTED_VALUE"""),"DE")</f>
        <v>DE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</row>
    <row r="278" spans="1:45" ht="12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3">
        <f ca="1">IFERROR(__xludf.DUMMYFUNCTION("""COMPUTED_VALUE"""),45047)</f>
        <v>45047</v>
      </c>
      <c r="AB278" s="19" t="str">
        <f ca="1">IFERROR(__xludf.DUMMYFUNCTION("""COMPUTED_VALUE"""),"2023 Q2")</f>
        <v>2023 Q2</v>
      </c>
      <c r="AC278" s="1">
        <f ca="1">IFERROR(__xludf.DUMMYFUNCTION("""COMPUTED_VALUE"""),0)</f>
        <v>0</v>
      </c>
      <c r="AD278" s="1" t="str">
        <f ca="1">IFERROR(__xludf.DUMMYFUNCTION("""COMPUTED_VALUE"""),"Online")</f>
        <v>Online</v>
      </c>
      <c r="AE278" s="19">
        <f ca="1">IFERROR(__xludf.DUMMYFUNCTION("""COMPUTED_VALUE"""),3953.9884)</f>
        <v>3953.9884000000002</v>
      </c>
      <c r="AF278" s="1" t="str">
        <f ca="1">IFERROR(__xludf.DUMMYFUNCTION("""COMPUTED_VALUE"""),"US")</f>
        <v>US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</row>
    <row r="279" spans="1:45" ht="12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3">
        <f ca="1">IFERROR(__xludf.DUMMYFUNCTION("""COMPUTED_VALUE"""),45047)</f>
        <v>45047</v>
      </c>
      <c r="AB279" s="19" t="str">
        <f ca="1">IFERROR(__xludf.DUMMYFUNCTION("""COMPUTED_VALUE"""),"2023 Q2")</f>
        <v>2023 Q2</v>
      </c>
      <c r="AC279" s="1">
        <f ca="1">IFERROR(__xludf.DUMMYFUNCTION("""COMPUTED_VALUE"""),0)</f>
        <v>0</v>
      </c>
      <c r="AD279" s="1" t="str">
        <f ca="1">IFERROR(__xludf.DUMMYFUNCTION("""COMPUTED_VALUE"""),"Online")</f>
        <v>Online</v>
      </c>
      <c r="AE279" s="19">
        <f ca="1">IFERROR(__xludf.DUMMYFUNCTION("""COMPUTED_VALUE"""),3953.9884)</f>
        <v>3953.9884000000002</v>
      </c>
      <c r="AF279" s="1" t="str">
        <f ca="1">IFERROR(__xludf.DUMMYFUNCTION("""COMPUTED_VALUE"""),"US")</f>
        <v>US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</row>
    <row r="280" spans="1:45" ht="12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3">
        <f ca="1">IFERROR(__xludf.DUMMYFUNCTION("""COMPUTED_VALUE"""),45047)</f>
        <v>45047</v>
      </c>
      <c r="AB280" s="19" t="str">
        <f ca="1">IFERROR(__xludf.DUMMYFUNCTION("""COMPUTED_VALUE"""),"2023 Q2")</f>
        <v>2023 Q2</v>
      </c>
      <c r="AC280" s="1">
        <f ca="1">IFERROR(__xludf.DUMMYFUNCTION("""COMPUTED_VALUE"""),0)</f>
        <v>0</v>
      </c>
      <c r="AD280" s="1" t="str">
        <f ca="1">IFERROR(__xludf.DUMMYFUNCTION("""COMPUTED_VALUE"""),"Online")</f>
        <v>Online</v>
      </c>
      <c r="AE280" s="19">
        <f ca="1">IFERROR(__xludf.DUMMYFUNCTION("""COMPUTED_VALUE"""),3953.9884)</f>
        <v>3953.9884000000002</v>
      </c>
      <c r="AF280" s="1" t="str">
        <f ca="1">IFERROR(__xludf.DUMMYFUNCTION("""COMPUTED_VALUE"""),"FR")</f>
        <v>FR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</row>
    <row r="281" spans="1:45" ht="12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3">
        <f ca="1">IFERROR(__xludf.DUMMYFUNCTION("""COMPUTED_VALUE"""),45047)</f>
        <v>45047</v>
      </c>
      <c r="AB281" s="19" t="str">
        <f ca="1">IFERROR(__xludf.DUMMYFUNCTION("""COMPUTED_VALUE"""),"2023 Q2")</f>
        <v>2023 Q2</v>
      </c>
      <c r="AC281" s="1">
        <f ca="1">IFERROR(__xludf.DUMMYFUNCTION("""COMPUTED_VALUE"""),0)</f>
        <v>0</v>
      </c>
      <c r="AD281" s="1" t="str">
        <f ca="1">IFERROR(__xludf.DUMMYFUNCTION("""COMPUTED_VALUE"""),"Online")</f>
        <v>Online</v>
      </c>
      <c r="AE281" s="19">
        <f ca="1">IFERROR(__xludf.DUMMYFUNCTION("""COMPUTED_VALUE"""),3729.364)</f>
        <v>3729.364</v>
      </c>
      <c r="AF281" s="1" t="str">
        <f ca="1">IFERROR(__xludf.DUMMYFUNCTION("""COMPUTED_VALUE"""),"CA")</f>
        <v>CA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</row>
    <row r="282" spans="1:45" ht="12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3">
        <f ca="1">IFERROR(__xludf.DUMMYFUNCTION("""COMPUTED_VALUE"""),45047)</f>
        <v>45047</v>
      </c>
      <c r="AB282" s="19" t="str">
        <f ca="1">IFERROR(__xludf.DUMMYFUNCTION("""COMPUTED_VALUE"""),"2023 Q2")</f>
        <v>2023 Q2</v>
      </c>
      <c r="AC282" s="1">
        <f ca="1">IFERROR(__xludf.DUMMYFUNCTION("""COMPUTED_VALUE"""),0)</f>
        <v>0</v>
      </c>
      <c r="AD282" s="1" t="str">
        <f ca="1">IFERROR(__xludf.DUMMYFUNCTION("""COMPUTED_VALUE"""),"Online")</f>
        <v>Online</v>
      </c>
      <c r="AE282" s="19">
        <f ca="1">IFERROR(__xludf.DUMMYFUNCTION("""COMPUTED_VALUE"""),3953.9884)</f>
        <v>3953.9884000000002</v>
      </c>
      <c r="AF282" s="1" t="str">
        <f ca="1">IFERROR(__xludf.DUMMYFUNCTION("""COMPUTED_VALUE"""),"AU")</f>
        <v>AU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</row>
    <row r="283" spans="1:45" ht="12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3">
        <f ca="1">IFERROR(__xludf.DUMMYFUNCTION("""COMPUTED_VALUE"""),45047)</f>
        <v>45047</v>
      </c>
      <c r="AB283" s="19" t="str">
        <f ca="1">IFERROR(__xludf.DUMMYFUNCTION("""COMPUTED_VALUE"""),"2023 Q2")</f>
        <v>2023 Q2</v>
      </c>
      <c r="AC283" s="1">
        <f ca="1">IFERROR(__xludf.DUMMYFUNCTION("""COMPUTED_VALUE"""),0)</f>
        <v>0</v>
      </c>
      <c r="AD283" s="1" t="str">
        <f ca="1">IFERROR(__xludf.DUMMYFUNCTION("""COMPUTED_VALUE"""),"Online")</f>
        <v>Online</v>
      </c>
      <c r="AE283" s="19">
        <f ca="1">IFERROR(__xludf.DUMMYFUNCTION("""COMPUTED_VALUE"""),772.5036)</f>
        <v>772.50360000000001</v>
      </c>
      <c r="AF283" s="1" t="str">
        <f ca="1">IFERROR(__xludf.DUMMYFUNCTION("""COMPUTED_VALUE"""),"US")</f>
        <v>US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</row>
    <row r="284" spans="1:45" ht="12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3">
        <f ca="1">IFERROR(__xludf.DUMMYFUNCTION("""COMPUTED_VALUE"""),45047)</f>
        <v>45047</v>
      </c>
      <c r="AB284" s="19" t="str">
        <f ca="1">IFERROR(__xludf.DUMMYFUNCTION("""COMPUTED_VALUE"""),"2023 Q2")</f>
        <v>2023 Q2</v>
      </c>
      <c r="AC284" s="1">
        <f ca="1">IFERROR(__xludf.DUMMYFUNCTION("""COMPUTED_VALUE"""),0)</f>
        <v>0</v>
      </c>
      <c r="AD284" s="1" t="str">
        <f ca="1">IFERROR(__xludf.DUMMYFUNCTION("""COMPUTED_VALUE"""),"Online")</f>
        <v>Online</v>
      </c>
      <c r="AE284" s="19">
        <f ca="1">IFERROR(__xludf.DUMMYFUNCTION("""COMPUTED_VALUE"""),3729.364)</f>
        <v>3729.364</v>
      </c>
      <c r="AF284" s="1" t="str">
        <f ca="1">IFERROR(__xludf.DUMMYFUNCTION("""COMPUTED_VALUE"""),"AU")</f>
        <v>AU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</row>
    <row r="285" spans="1:45" ht="12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3">
        <f ca="1">IFERROR(__xludf.DUMMYFUNCTION("""COMPUTED_VALUE"""),45047)</f>
        <v>45047</v>
      </c>
      <c r="AB285" s="19" t="str">
        <f ca="1">IFERROR(__xludf.DUMMYFUNCTION("""COMPUTED_VALUE"""),"2023 Q2")</f>
        <v>2023 Q2</v>
      </c>
      <c r="AC285" s="1">
        <f ca="1">IFERROR(__xludf.DUMMYFUNCTION("""COMPUTED_VALUE"""),0)</f>
        <v>0</v>
      </c>
      <c r="AD285" s="1" t="str">
        <f ca="1">IFERROR(__xludf.DUMMYFUNCTION("""COMPUTED_VALUE"""),"Online")</f>
        <v>Online</v>
      </c>
      <c r="AE285" s="19">
        <f ca="1">IFERROR(__xludf.DUMMYFUNCTION("""COMPUTED_VALUE"""),3953.9884)</f>
        <v>3953.9884000000002</v>
      </c>
      <c r="AF285" s="1" t="str">
        <f ca="1">IFERROR(__xludf.DUMMYFUNCTION("""COMPUTED_VALUE"""),"US")</f>
        <v>US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</row>
    <row r="286" spans="1:45" ht="12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3">
        <f ca="1">IFERROR(__xludf.DUMMYFUNCTION("""COMPUTED_VALUE"""),45047)</f>
        <v>45047</v>
      </c>
      <c r="AB286" s="19" t="str">
        <f ca="1">IFERROR(__xludf.DUMMYFUNCTION("""COMPUTED_VALUE"""),"2023 Q2")</f>
        <v>2023 Q2</v>
      </c>
      <c r="AC286" s="1">
        <f ca="1">IFERROR(__xludf.DUMMYFUNCTION("""COMPUTED_VALUE"""),0)</f>
        <v>0</v>
      </c>
      <c r="AD286" s="1" t="str">
        <f ca="1">IFERROR(__xludf.DUMMYFUNCTION("""COMPUTED_VALUE"""),"Online")</f>
        <v>Online</v>
      </c>
      <c r="AE286" s="19">
        <f ca="1">IFERROR(__xludf.DUMMYFUNCTION("""COMPUTED_VALUE"""),3729.364)</f>
        <v>3729.364</v>
      </c>
      <c r="AF286" s="1" t="str">
        <f ca="1">IFERROR(__xludf.DUMMYFUNCTION("""COMPUTED_VALUE"""),"AU")</f>
        <v>AU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</row>
    <row r="287" spans="1:45" ht="12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3">
        <f ca="1">IFERROR(__xludf.DUMMYFUNCTION("""COMPUTED_VALUE"""),45047)</f>
        <v>45047</v>
      </c>
      <c r="AB287" s="19" t="str">
        <f ca="1">IFERROR(__xludf.DUMMYFUNCTION("""COMPUTED_VALUE"""),"2023 Q2")</f>
        <v>2023 Q2</v>
      </c>
      <c r="AC287" s="1">
        <f ca="1">IFERROR(__xludf.DUMMYFUNCTION("""COMPUTED_VALUE"""),0)</f>
        <v>0</v>
      </c>
      <c r="AD287" s="1" t="str">
        <f ca="1">IFERROR(__xludf.DUMMYFUNCTION("""COMPUTED_VALUE"""),"Online")</f>
        <v>Online</v>
      </c>
      <c r="AE287" s="19">
        <f ca="1">IFERROR(__xludf.DUMMYFUNCTION("""COMPUTED_VALUE"""),3953.9884)</f>
        <v>3953.9884000000002</v>
      </c>
      <c r="AF287" s="1" t="str">
        <f ca="1">IFERROR(__xludf.DUMMYFUNCTION("""COMPUTED_VALUE"""),"DE")</f>
        <v>DE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</row>
    <row r="288" spans="1:45" ht="12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3">
        <f ca="1">IFERROR(__xludf.DUMMYFUNCTION("""COMPUTED_VALUE"""),45047)</f>
        <v>45047</v>
      </c>
      <c r="AB288" s="19" t="str">
        <f ca="1">IFERROR(__xludf.DUMMYFUNCTION("""COMPUTED_VALUE"""),"2023 Q2")</f>
        <v>2023 Q2</v>
      </c>
      <c r="AC288" s="1">
        <f ca="1">IFERROR(__xludf.DUMMYFUNCTION("""COMPUTED_VALUE"""),0)</f>
        <v>0</v>
      </c>
      <c r="AD288" s="1" t="str">
        <f ca="1">IFERROR(__xludf.DUMMYFUNCTION("""COMPUTED_VALUE"""),"Online")</f>
        <v>Online</v>
      </c>
      <c r="AE288" s="19">
        <f ca="1">IFERROR(__xludf.DUMMYFUNCTION("""COMPUTED_VALUE"""),772.5036)</f>
        <v>772.50360000000001</v>
      </c>
      <c r="AF288" s="1" t="str">
        <f ca="1">IFERROR(__xludf.DUMMYFUNCTION("""COMPUTED_VALUE"""),"US")</f>
        <v>US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</row>
    <row r="289" spans="1:45" ht="12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3">
        <f ca="1">IFERROR(__xludf.DUMMYFUNCTION("""COMPUTED_VALUE"""),45047)</f>
        <v>45047</v>
      </c>
      <c r="AB289" s="19" t="str">
        <f ca="1">IFERROR(__xludf.DUMMYFUNCTION("""COMPUTED_VALUE"""),"2023 Q2")</f>
        <v>2023 Q2</v>
      </c>
      <c r="AC289" s="1">
        <f ca="1">IFERROR(__xludf.DUMMYFUNCTION("""COMPUTED_VALUE"""),0)</f>
        <v>0</v>
      </c>
      <c r="AD289" s="1" t="str">
        <f ca="1">IFERROR(__xludf.DUMMYFUNCTION("""COMPUTED_VALUE"""),"Online")</f>
        <v>Online</v>
      </c>
      <c r="AE289" s="19">
        <f ca="1">IFERROR(__xludf.DUMMYFUNCTION("""COMPUTED_VALUE"""),3953.9884)</f>
        <v>3953.9884000000002</v>
      </c>
      <c r="AF289" s="1" t="str">
        <f ca="1">IFERROR(__xludf.DUMMYFUNCTION("""COMPUTED_VALUE"""),"US")</f>
        <v>US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</row>
    <row r="290" spans="1:45" ht="12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3">
        <f ca="1">IFERROR(__xludf.DUMMYFUNCTION("""COMPUTED_VALUE"""),45047)</f>
        <v>45047</v>
      </c>
      <c r="AB290" s="19" t="str">
        <f ca="1">IFERROR(__xludf.DUMMYFUNCTION("""COMPUTED_VALUE"""),"2023 Q2")</f>
        <v>2023 Q2</v>
      </c>
      <c r="AC290" s="1">
        <f ca="1">IFERROR(__xludf.DUMMYFUNCTION("""COMPUTED_VALUE"""),0)</f>
        <v>0</v>
      </c>
      <c r="AD290" s="1" t="str">
        <f ca="1">IFERROR(__xludf.DUMMYFUNCTION("""COMPUTED_VALUE"""),"Online")</f>
        <v>Online</v>
      </c>
      <c r="AE290" s="19">
        <f ca="1">IFERROR(__xludf.DUMMYFUNCTION("""COMPUTED_VALUE"""),3953.9884)</f>
        <v>3953.9884000000002</v>
      </c>
      <c r="AF290" s="1" t="str">
        <f ca="1">IFERROR(__xludf.DUMMYFUNCTION("""COMPUTED_VALUE"""),"AU")</f>
        <v>AU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</row>
    <row r="291" spans="1:45" ht="12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3">
        <f ca="1">IFERROR(__xludf.DUMMYFUNCTION("""COMPUTED_VALUE"""),45047)</f>
        <v>45047</v>
      </c>
      <c r="AB291" s="19" t="str">
        <f ca="1">IFERROR(__xludf.DUMMYFUNCTION("""COMPUTED_VALUE"""),"2023 Q2")</f>
        <v>2023 Q2</v>
      </c>
      <c r="AC291" s="1">
        <f ca="1">IFERROR(__xludf.DUMMYFUNCTION("""COMPUTED_VALUE"""),0)</f>
        <v>0</v>
      </c>
      <c r="AD291" s="1" t="str">
        <f ca="1">IFERROR(__xludf.DUMMYFUNCTION("""COMPUTED_VALUE"""),"Online")</f>
        <v>Online</v>
      </c>
      <c r="AE291" s="19">
        <f ca="1">IFERROR(__xludf.DUMMYFUNCTION("""COMPUTED_VALUE"""),3953.9884)</f>
        <v>3953.9884000000002</v>
      </c>
      <c r="AF291" s="1" t="str">
        <f ca="1">IFERROR(__xludf.DUMMYFUNCTION("""COMPUTED_VALUE"""),"CA")</f>
        <v>CA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</row>
    <row r="292" spans="1:45" ht="12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3">
        <f ca="1">IFERROR(__xludf.DUMMYFUNCTION("""COMPUTED_VALUE"""),45047)</f>
        <v>45047</v>
      </c>
      <c r="AB292" s="19" t="str">
        <f ca="1">IFERROR(__xludf.DUMMYFUNCTION("""COMPUTED_VALUE"""),"2023 Q2")</f>
        <v>2023 Q2</v>
      </c>
      <c r="AC292" s="1">
        <f ca="1">IFERROR(__xludf.DUMMYFUNCTION("""COMPUTED_VALUE"""),0)</f>
        <v>0</v>
      </c>
      <c r="AD292" s="1" t="str">
        <f ca="1">IFERROR(__xludf.DUMMYFUNCTION("""COMPUTED_VALUE"""),"Online")</f>
        <v>Online</v>
      </c>
      <c r="AE292" s="19">
        <f ca="1">IFERROR(__xludf.DUMMYFUNCTION("""COMPUTED_VALUE"""),3953.9884)</f>
        <v>3953.9884000000002</v>
      </c>
      <c r="AF292" s="1" t="str">
        <f ca="1">IFERROR(__xludf.DUMMYFUNCTION("""COMPUTED_VALUE"""),"US")</f>
        <v>US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</row>
    <row r="293" spans="1:45" ht="12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3">
        <f ca="1">IFERROR(__xludf.DUMMYFUNCTION("""COMPUTED_VALUE"""),45047)</f>
        <v>45047</v>
      </c>
      <c r="AB293" s="19" t="str">
        <f ca="1">IFERROR(__xludf.DUMMYFUNCTION("""COMPUTED_VALUE"""),"2023 Q2")</f>
        <v>2023 Q2</v>
      </c>
      <c r="AC293" s="1">
        <f ca="1">IFERROR(__xludf.DUMMYFUNCTION("""COMPUTED_VALUE"""),0)</f>
        <v>0</v>
      </c>
      <c r="AD293" s="1" t="str">
        <f ca="1">IFERROR(__xludf.DUMMYFUNCTION("""COMPUTED_VALUE"""),"Online")</f>
        <v>Online</v>
      </c>
      <c r="AE293" s="19">
        <f ca="1">IFERROR(__xludf.DUMMYFUNCTION("""COMPUTED_VALUE"""),3953.9884)</f>
        <v>3953.9884000000002</v>
      </c>
      <c r="AF293" s="1" t="str">
        <f ca="1">IFERROR(__xludf.DUMMYFUNCTION("""COMPUTED_VALUE"""),"US")</f>
        <v>US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</row>
    <row r="294" spans="1:45" ht="12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3">
        <f ca="1">IFERROR(__xludf.DUMMYFUNCTION("""COMPUTED_VALUE"""),45047)</f>
        <v>45047</v>
      </c>
      <c r="AB294" s="19" t="str">
        <f ca="1">IFERROR(__xludf.DUMMYFUNCTION("""COMPUTED_VALUE"""),"2023 Q2")</f>
        <v>2023 Q2</v>
      </c>
      <c r="AC294" s="1">
        <f ca="1">IFERROR(__xludf.DUMMYFUNCTION("""COMPUTED_VALUE"""),0)</f>
        <v>0</v>
      </c>
      <c r="AD294" s="1" t="str">
        <f ca="1">IFERROR(__xludf.DUMMYFUNCTION("""COMPUTED_VALUE"""),"Online")</f>
        <v>Online</v>
      </c>
      <c r="AE294" s="19">
        <f ca="1">IFERROR(__xludf.DUMMYFUNCTION("""COMPUTED_VALUE"""),3729.364)</f>
        <v>3729.364</v>
      </c>
      <c r="AF294" s="1" t="str">
        <f ca="1">IFERROR(__xludf.DUMMYFUNCTION("""COMPUTED_VALUE"""),"US")</f>
        <v>US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</row>
    <row r="295" spans="1:45" ht="12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3">
        <f ca="1">IFERROR(__xludf.DUMMYFUNCTION("""COMPUTED_VALUE"""),45047)</f>
        <v>45047</v>
      </c>
      <c r="AB295" s="19" t="str">
        <f ca="1">IFERROR(__xludf.DUMMYFUNCTION("""COMPUTED_VALUE"""),"2023 Q2")</f>
        <v>2023 Q2</v>
      </c>
      <c r="AC295" s="1">
        <f ca="1">IFERROR(__xludf.DUMMYFUNCTION("""COMPUTED_VALUE"""),0)</f>
        <v>0</v>
      </c>
      <c r="AD295" s="1" t="str">
        <f ca="1">IFERROR(__xludf.DUMMYFUNCTION("""COMPUTED_VALUE"""),"Online")</f>
        <v>Online</v>
      </c>
      <c r="AE295" s="19">
        <f ca="1">IFERROR(__xludf.DUMMYFUNCTION("""COMPUTED_VALUE"""),3953.9884)</f>
        <v>3953.9884000000002</v>
      </c>
      <c r="AF295" s="1" t="str">
        <f ca="1">IFERROR(__xludf.DUMMYFUNCTION("""COMPUTED_VALUE"""),"AU")</f>
        <v>AU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</row>
    <row r="296" spans="1:45" ht="12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3">
        <f ca="1">IFERROR(__xludf.DUMMYFUNCTION("""COMPUTED_VALUE"""),45047)</f>
        <v>45047</v>
      </c>
      <c r="AB296" s="19" t="str">
        <f ca="1">IFERROR(__xludf.DUMMYFUNCTION("""COMPUTED_VALUE"""),"2023 Q2")</f>
        <v>2023 Q2</v>
      </c>
      <c r="AC296" s="1">
        <f ca="1">IFERROR(__xludf.DUMMYFUNCTION("""COMPUTED_VALUE"""),0)</f>
        <v>0</v>
      </c>
      <c r="AD296" s="1" t="str">
        <f ca="1">IFERROR(__xludf.DUMMYFUNCTION("""COMPUTED_VALUE"""),"Online")</f>
        <v>Online</v>
      </c>
      <c r="AE296" s="19">
        <f ca="1">IFERROR(__xludf.DUMMYFUNCTION("""COMPUTED_VALUE"""),3756.989)</f>
        <v>3756.989</v>
      </c>
      <c r="AF296" s="1" t="str">
        <f ca="1">IFERROR(__xludf.DUMMYFUNCTION("""COMPUTED_VALUE"""),"AU")</f>
        <v>AU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</row>
    <row r="297" spans="1:45" ht="12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3">
        <f ca="1">IFERROR(__xludf.DUMMYFUNCTION("""COMPUTED_VALUE"""),45047)</f>
        <v>45047</v>
      </c>
      <c r="AB297" s="19" t="str">
        <f ca="1">IFERROR(__xludf.DUMMYFUNCTION("""COMPUTED_VALUE"""),"2023 Q2")</f>
        <v>2023 Q2</v>
      </c>
      <c r="AC297" s="1">
        <f ca="1">IFERROR(__xludf.DUMMYFUNCTION("""COMPUTED_VALUE"""),0)</f>
        <v>0</v>
      </c>
      <c r="AD297" s="1" t="str">
        <f ca="1">IFERROR(__xludf.DUMMYFUNCTION("""COMPUTED_VALUE"""),"Online")</f>
        <v>Online</v>
      </c>
      <c r="AE297" s="19">
        <f ca="1">IFERROR(__xludf.DUMMYFUNCTION("""COMPUTED_VALUE"""),3953.9884)</f>
        <v>3953.9884000000002</v>
      </c>
      <c r="AF297" s="1" t="str">
        <f ca="1">IFERROR(__xludf.DUMMYFUNCTION("""COMPUTED_VALUE"""),"US")</f>
        <v>US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</row>
    <row r="298" spans="1:45" ht="12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3">
        <f ca="1">IFERROR(__xludf.DUMMYFUNCTION("""COMPUTED_VALUE"""),45047)</f>
        <v>45047</v>
      </c>
      <c r="AB298" s="19" t="str">
        <f ca="1">IFERROR(__xludf.DUMMYFUNCTION("""COMPUTED_VALUE"""),"2023 Q2")</f>
        <v>2023 Q2</v>
      </c>
      <c r="AC298" s="1">
        <f ca="1">IFERROR(__xludf.DUMMYFUNCTION("""COMPUTED_VALUE"""),0)</f>
        <v>0</v>
      </c>
      <c r="AD298" s="1" t="str">
        <f ca="1">IFERROR(__xludf.DUMMYFUNCTION("""COMPUTED_VALUE"""),"Online")</f>
        <v>Online</v>
      </c>
      <c r="AE298" s="19">
        <f ca="1">IFERROR(__xludf.DUMMYFUNCTION("""COMPUTED_VALUE"""),3953.9884)</f>
        <v>3953.9884000000002</v>
      </c>
      <c r="AF298" s="1" t="str">
        <f ca="1">IFERROR(__xludf.DUMMYFUNCTION("""COMPUTED_VALUE"""),"US")</f>
        <v>US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</row>
    <row r="299" spans="1:45" ht="12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3">
        <f ca="1">IFERROR(__xludf.DUMMYFUNCTION("""COMPUTED_VALUE"""),45047)</f>
        <v>45047</v>
      </c>
      <c r="AB299" s="19" t="str">
        <f ca="1">IFERROR(__xludf.DUMMYFUNCTION("""COMPUTED_VALUE"""),"2023 Q2")</f>
        <v>2023 Q2</v>
      </c>
      <c r="AC299" s="1">
        <f ca="1">IFERROR(__xludf.DUMMYFUNCTION("""COMPUTED_VALUE"""),0)</f>
        <v>0</v>
      </c>
      <c r="AD299" s="1" t="str">
        <f ca="1">IFERROR(__xludf.DUMMYFUNCTION("""COMPUTED_VALUE"""),"Online")</f>
        <v>Online</v>
      </c>
      <c r="AE299" s="19">
        <f ca="1">IFERROR(__xludf.DUMMYFUNCTION("""COMPUTED_VALUE"""),772.5036)</f>
        <v>772.50360000000001</v>
      </c>
      <c r="AF299" s="1" t="str">
        <f ca="1">IFERROR(__xludf.DUMMYFUNCTION("""COMPUTED_VALUE"""),"US")</f>
        <v>US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</row>
    <row r="300" spans="1:45" ht="12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3">
        <f ca="1">IFERROR(__xludf.DUMMYFUNCTION("""COMPUTED_VALUE"""),45047)</f>
        <v>45047</v>
      </c>
      <c r="AB300" s="19" t="str">
        <f ca="1">IFERROR(__xludf.DUMMYFUNCTION("""COMPUTED_VALUE"""),"2023 Q2")</f>
        <v>2023 Q2</v>
      </c>
      <c r="AC300" s="1">
        <f ca="1">IFERROR(__xludf.DUMMYFUNCTION("""COMPUTED_VALUE"""),0)</f>
        <v>0</v>
      </c>
      <c r="AD300" s="1" t="str">
        <f ca="1">IFERROR(__xludf.DUMMYFUNCTION("""COMPUTED_VALUE"""),"Online")</f>
        <v>Online</v>
      </c>
      <c r="AE300" s="19">
        <f ca="1">IFERROR(__xludf.DUMMYFUNCTION("""COMPUTED_VALUE"""),3953.9884)</f>
        <v>3953.9884000000002</v>
      </c>
      <c r="AF300" s="1" t="str">
        <f ca="1">IFERROR(__xludf.DUMMYFUNCTION("""COMPUTED_VALUE"""),"US")</f>
        <v>US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</row>
    <row r="301" spans="1:45" ht="12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3">
        <f ca="1">IFERROR(__xludf.DUMMYFUNCTION("""COMPUTED_VALUE"""),45078)</f>
        <v>45078</v>
      </c>
      <c r="AB301" s="19" t="str">
        <f ca="1">IFERROR(__xludf.DUMMYFUNCTION("""COMPUTED_VALUE"""),"2023 Q2")</f>
        <v>2023 Q2</v>
      </c>
      <c r="AC301" s="1">
        <f ca="1">IFERROR(__xludf.DUMMYFUNCTION("""COMPUTED_VALUE"""),281)</f>
        <v>281</v>
      </c>
      <c r="AD301" s="1" t="str">
        <f ca="1">IFERROR(__xludf.DUMMYFUNCTION("""COMPUTED_VALUE"""),"Offline")</f>
        <v>Offline</v>
      </c>
      <c r="AE301" s="19">
        <f ca="1">IFERROR(__xludf.DUMMYFUNCTION("""COMPUTED_VALUE"""),60376.6496)</f>
        <v>60376.649599999997</v>
      </c>
      <c r="AF301" s="1" t="str">
        <f ca="1">IFERROR(__xludf.DUMMYFUNCTION("""COMPUTED_VALUE"""),"US")</f>
        <v>US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</row>
    <row r="302" spans="1:45" ht="12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3">
        <f ca="1">IFERROR(__xludf.DUMMYFUNCTION("""COMPUTED_VALUE"""),45078)</f>
        <v>45078</v>
      </c>
      <c r="AB302" s="19" t="str">
        <f ca="1">IFERROR(__xludf.DUMMYFUNCTION("""COMPUTED_VALUE"""),"2023 Q2")</f>
        <v>2023 Q2</v>
      </c>
      <c r="AC302" s="1">
        <f ca="1">IFERROR(__xludf.DUMMYFUNCTION("""COMPUTED_VALUE"""),283)</f>
        <v>283</v>
      </c>
      <c r="AD302" s="1" t="str">
        <f ca="1">IFERROR(__xludf.DUMMYFUNCTION("""COMPUTED_VALUE"""),"Offline")</f>
        <v>Offline</v>
      </c>
      <c r="AE302" s="19">
        <f ca="1">IFERROR(__xludf.DUMMYFUNCTION("""COMPUTED_VALUE"""),31894.0674)</f>
        <v>31894.0674</v>
      </c>
      <c r="AF302" s="1" t="str">
        <f ca="1">IFERROR(__xludf.DUMMYFUNCTION("""COMPUTED_VALUE"""),"US")</f>
        <v>US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</row>
    <row r="303" spans="1:45" ht="12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3">
        <f ca="1">IFERROR(__xludf.DUMMYFUNCTION("""COMPUTED_VALUE"""),45078)</f>
        <v>45078</v>
      </c>
      <c r="AB303" s="19" t="str">
        <f ca="1">IFERROR(__xludf.DUMMYFUNCTION("""COMPUTED_VALUE"""),"2023 Q2")</f>
        <v>2023 Q2</v>
      </c>
      <c r="AC303" s="1">
        <f ca="1">IFERROR(__xludf.DUMMYFUNCTION("""COMPUTED_VALUE"""),275)</f>
        <v>275</v>
      </c>
      <c r="AD303" s="1" t="str">
        <f ca="1">IFERROR(__xludf.DUMMYFUNCTION("""COMPUTED_VALUE"""),"Offline")</f>
        <v>Offline</v>
      </c>
      <c r="AE303" s="19">
        <f ca="1">IFERROR(__xludf.DUMMYFUNCTION("""COMPUTED_VALUE"""),61848.6379)</f>
        <v>61848.637900000002</v>
      </c>
      <c r="AF303" s="1" t="str">
        <f ca="1">IFERROR(__xludf.DUMMYFUNCTION("""COMPUTED_VALUE"""),"US")</f>
        <v>US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</row>
    <row r="304" spans="1:45" ht="12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3">
        <f ca="1">IFERROR(__xludf.DUMMYFUNCTION("""COMPUTED_VALUE"""),45078)</f>
        <v>45078</v>
      </c>
      <c r="AB304" s="19" t="str">
        <f ca="1">IFERROR(__xludf.DUMMYFUNCTION("""COMPUTED_VALUE"""),"2023 Q2")</f>
        <v>2023 Q2</v>
      </c>
      <c r="AC304" s="1">
        <f ca="1">IFERROR(__xludf.DUMMYFUNCTION("""COMPUTED_VALUE"""),275)</f>
        <v>275</v>
      </c>
      <c r="AD304" s="1" t="str">
        <f ca="1">IFERROR(__xludf.DUMMYFUNCTION("""COMPUTED_VALUE"""),"Offline")</f>
        <v>Offline</v>
      </c>
      <c r="AE304" s="19">
        <f ca="1">IFERROR(__xludf.DUMMYFUNCTION("""COMPUTED_VALUE"""),28170.9597)</f>
        <v>28170.959699999999</v>
      </c>
      <c r="AF304" s="1" t="str">
        <f ca="1">IFERROR(__xludf.DUMMYFUNCTION("""COMPUTED_VALUE"""),"US")</f>
        <v>US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</row>
    <row r="305" spans="1:45" ht="12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3">
        <f ca="1">IFERROR(__xludf.DUMMYFUNCTION("""COMPUTED_VALUE"""),45078)</f>
        <v>45078</v>
      </c>
      <c r="AB305" s="19" t="str">
        <f ca="1">IFERROR(__xludf.DUMMYFUNCTION("""COMPUTED_VALUE"""),"2023 Q2")</f>
        <v>2023 Q2</v>
      </c>
      <c r="AC305" s="1">
        <f ca="1">IFERROR(__xludf.DUMMYFUNCTION("""COMPUTED_VALUE"""),277)</f>
        <v>277</v>
      </c>
      <c r="AD305" s="1" t="str">
        <f ca="1">IFERROR(__xludf.DUMMYFUNCTION("""COMPUTED_VALUE"""),"Offline")</f>
        <v>Offline</v>
      </c>
      <c r="AE305" s="19">
        <f ca="1">IFERROR(__xludf.DUMMYFUNCTION("""COMPUTED_VALUE"""),12291.5279)</f>
        <v>12291.527899999999</v>
      </c>
      <c r="AF305" s="1" t="str">
        <f ca="1">IFERROR(__xludf.DUMMYFUNCTION("""COMPUTED_VALUE"""),"US")</f>
        <v>US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</row>
    <row r="306" spans="1:45" ht="12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3">
        <f ca="1">IFERROR(__xludf.DUMMYFUNCTION("""COMPUTED_VALUE"""),45078)</f>
        <v>45078</v>
      </c>
      <c r="AB306" s="19" t="str">
        <f ca="1">IFERROR(__xludf.DUMMYFUNCTION("""COMPUTED_VALUE"""),"2023 Q2")</f>
        <v>2023 Q2</v>
      </c>
      <c r="AC306" s="1">
        <f ca="1">IFERROR(__xludf.DUMMYFUNCTION("""COMPUTED_VALUE"""),277)</f>
        <v>277</v>
      </c>
      <c r="AD306" s="1" t="str">
        <f ca="1">IFERROR(__xludf.DUMMYFUNCTION("""COMPUTED_VALUE"""),"Offline")</f>
        <v>Offline</v>
      </c>
      <c r="AE306" s="19">
        <f ca="1">IFERROR(__xludf.DUMMYFUNCTION("""COMPUTED_VALUE"""),2224.8101)</f>
        <v>2224.8101000000001</v>
      </c>
      <c r="AF306" s="1" t="str">
        <f ca="1">IFERROR(__xludf.DUMMYFUNCTION("""COMPUTED_VALUE"""),"US")</f>
        <v>US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</row>
    <row r="307" spans="1:45" ht="12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3">
        <f ca="1">IFERROR(__xludf.DUMMYFUNCTION("""COMPUTED_VALUE"""),45078)</f>
        <v>45078</v>
      </c>
      <c r="AB307" s="19" t="str">
        <f ca="1">IFERROR(__xludf.DUMMYFUNCTION("""COMPUTED_VALUE"""),"2023 Q2")</f>
        <v>2023 Q2</v>
      </c>
      <c r="AC307" s="1">
        <f ca="1">IFERROR(__xludf.DUMMYFUNCTION("""COMPUTED_VALUE"""),276)</f>
        <v>276</v>
      </c>
      <c r="AD307" s="1" t="str">
        <f ca="1">IFERROR(__xludf.DUMMYFUNCTION("""COMPUTED_VALUE"""),"Offline")</f>
        <v>Offline</v>
      </c>
      <c r="AE307" s="19">
        <f ca="1">IFERROR(__xludf.DUMMYFUNCTION("""COMPUTED_VALUE"""),556.2026)</f>
        <v>556.20259999999996</v>
      </c>
      <c r="AF307" s="1" t="str">
        <f ca="1">IFERROR(__xludf.DUMMYFUNCTION("""COMPUTED_VALUE"""),"US")</f>
        <v>US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</row>
    <row r="308" spans="1:45" ht="12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3">
        <f ca="1">IFERROR(__xludf.DUMMYFUNCTION("""COMPUTED_VALUE"""),45078)</f>
        <v>45078</v>
      </c>
      <c r="AB308" s="19" t="str">
        <f ca="1">IFERROR(__xludf.DUMMYFUNCTION("""COMPUTED_VALUE"""),"2023 Q2")</f>
        <v>2023 Q2</v>
      </c>
      <c r="AC308" s="1">
        <f ca="1">IFERROR(__xludf.DUMMYFUNCTION("""COMPUTED_VALUE"""),277)</f>
        <v>277</v>
      </c>
      <c r="AD308" s="1" t="str">
        <f ca="1">IFERROR(__xludf.DUMMYFUNCTION("""COMPUTED_VALUE"""),"Offline")</f>
        <v>Offline</v>
      </c>
      <c r="AE308" s="19">
        <f ca="1">IFERROR(__xludf.DUMMYFUNCTION("""COMPUTED_VALUE"""),25253.8699)</f>
        <v>25253.869900000002</v>
      </c>
      <c r="AF308" s="1" t="str">
        <f ca="1">IFERROR(__xludf.DUMMYFUNCTION("""COMPUTED_VALUE"""),"US")</f>
        <v>US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</row>
    <row r="309" spans="1:45" ht="12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3">
        <f ca="1">IFERROR(__xludf.DUMMYFUNCTION("""COMPUTED_VALUE"""),45078)</f>
        <v>45078</v>
      </c>
      <c r="AB309" s="19" t="str">
        <f ca="1">IFERROR(__xludf.DUMMYFUNCTION("""COMPUTED_VALUE"""),"2023 Q2")</f>
        <v>2023 Q2</v>
      </c>
      <c r="AC309" s="1">
        <f ca="1">IFERROR(__xludf.DUMMYFUNCTION("""COMPUTED_VALUE"""),277)</f>
        <v>277</v>
      </c>
      <c r="AD309" s="1" t="str">
        <f ca="1">IFERROR(__xludf.DUMMYFUNCTION("""COMPUTED_VALUE"""),"Offline")</f>
        <v>Offline</v>
      </c>
      <c r="AE309" s="19">
        <f ca="1">IFERROR(__xludf.DUMMYFUNCTION("""COMPUTED_VALUE"""),34059.7974)</f>
        <v>34059.797400000003</v>
      </c>
      <c r="AF309" s="1" t="str">
        <f ca="1">IFERROR(__xludf.DUMMYFUNCTION("""COMPUTED_VALUE"""),"US")</f>
        <v>US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</row>
    <row r="310" spans="1:45" ht="12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3">
        <f ca="1">IFERROR(__xludf.DUMMYFUNCTION("""COMPUTED_VALUE"""),45078)</f>
        <v>45078</v>
      </c>
      <c r="AB310" s="19" t="str">
        <f ca="1">IFERROR(__xludf.DUMMYFUNCTION("""COMPUTED_VALUE"""),"2023 Q2")</f>
        <v>2023 Q2</v>
      </c>
      <c r="AC310" s="1">
        <f ca="1">IFERROR(__xludf.DUMMYFUNCTION("""COMPUTED_VALUE"""),277)</f>
        <v>277</v>
      </c>
      <c r="AD310" s="1" t="str">
        <f ca="1">IFERROR(__xludf.DUMMYFUNCTION("""COMPUTED_VALUE"""),"Offline")</f>
        <v>Offline</v>
      </c>
      <c r="AE310" s="19">
        <f ca="1">IFERROR(__xludf.DUMMYFUNCTION("""COMPUTED_VALUE"""),13034.7793)</f>
        <v>13034.7793</v>
      </c>
      <c r="AF310" s="1" t="str">
        <f ca="1">IFERROR(__xludf.DUMMYFUNCTION("""COMPUTED_VALUE"""),"US")</f>
        <v>US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</row>
    <row r="311" spans="1:45" ht="12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3">
        <f ca="1">IFERROR(__xludf.DUMMYFUNCTION("""COMPUTED_VALUE"""),45078)</f>
        <v>45078</v>
      </c>
      <c r="AB311" s="19" t="str">
        <f ca="1">IFERROR(__xludf.DUMMYFUNCTION("""COMPUTED_VALUE"""),"2023 Q2")</f>
        <v>2023 Q2</v>
      </c>
      <c r="AC311" s="1">
        <f ca="1">IFERROR(__xludf.DUMMYFUNCTION("""COMPUTED_VALUE"""),281)</f>
        <v>281</v>
      </c>
      <c r="AD311" s="1" t="str">
        <f ca="1">IFERROR(__xludf.DUMMYFUNCTION("""COMPUTED_VALUE"""),"Offline")</f>
        <v>Offline</v>
      </c>
      <c r="AE311" s="19">
        <f ca="1">IFERROR(__xludf.DUMMYFUNCTION("""COMPUTED_VALUE"""),39215.6807)</f>
        <v>39215.680699999997</v>
      </c>
      <c r="AF311" s="1" t="str">
        <f ca="1">IFERROR(__xludf.DUMMYFUNCTION("""COMPUTED_VALUE"""),"US")</f>
        <v>US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</row>
    <row r="312" spans="1:45" ht="12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3">
        <f ca="1">IFERROR(__xludf.DUMMYFUNCTION("""COMPUTED_VALUE"""),45078)</f>
        <v>45078</v>
      </c>
      <c r="AB312" s="19" t="str">
        <f ca="1">IFERROR(__xludf.DUMMYFUNCTION("""COMPUTED_VALUE"""),"2023 Q2")</f>
        <v>2023 Q2</v>
      </c>
      <c r="AC312" s="1">
        <f ca="1">IFERROR(__xludf.DUMMYFUNCTION("""COMPUTED_VALUE"""),277)</f>
        <v>277</v>
      </c>
      <c r="AD312" s="1" t="str">
        <f ca="1">IFERROR(__xludf.DUMMYFUNCTION("""COMPUTED_VALUE"""),"Offline")</f>
        <v>Offline</v>
      </c>
      <c r="AE312" s="19">
        <f ca="1">IFERROR(__xludf.DUMMYFUNCTION("""COMPUTED_VALUE"""),486.3925)</f>
        <v>486.39249999999998</v>
      </c>
      <c r="AF312" s="1" t="str">
        <f ca="1">IFERROR(__xludf.DUMMYFUNCTION("""COMPUTED_VALUE"""),"US")</f>
        <v>US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</row>
    <row r="313" spans="1:45" ht="12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3">
        <f ca="1">IFERROR(__xludf.DUMMYFUNCTION("""COMPUTED_VALUE"""),45078)</f>
        <v>45078</v>
      </c>
      <c r="AB313" s="19" t="str">
        <f ca="1">IFERROR(__xludf.DUMMYFUNCTION("""COMPUTED_VALUE"""),"2023 Q2")</f>
        <v>2023 Q2</v>
      </c>
      <c r="AC313" s="1">
        <f ca="1">IFERROR(__xludf.DUMMYFUNCTION("""COMPUTED_VALUE"""),281)</f>
        <v>281</v>
      </c>
      <c r="AD313" s="1" t="str">
        <f ca="1">IFERROR(__xludf.DUMMYFUNCTION("""COMPUTED_VALUE"""),"Offline")</f>
        <v>Offline</v>
      </c>
      <c r="AE313" s="19">
        <f ca="1">IFERROR(__xludf.DUMMYFUNCTION("""COMPUTED_VALUE"""),1544.3083)</f>
        <v>1544.3082999999999</v>
      </c>
      <c r="AF313" s="1" t="str">
        <f ca="1">IFERROR(__xludf.DUMMYFUNCTION("""COMPUTED_VALUE"""),"US")</f>
        <v>US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</row>
    <row r="314" spans="1:45" ht="12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3">
        <f ca="1">IFERROR(__xludf.DUMMYFUNCTION("""COMPUTED_VALUE"""),45078)</f>
        <v>45078</v>
      </c>
      <c r="AB314" s="19" t="str">
        <f ca="1">IFERROR(__xludf.DUMMYFUNCTION("""COMPUTED_VALUE"""),"2023 Q2")</f>
        <v>2023 Q2</v>
      </c>
      <c r="AC314" s="1">
        <f ca="1">IFERROR(__xludf.DUMMYFUNCTION("""COMPUTED_VALUE"""),278)</f>
        <v>278</v>
      </c>
      <c r="AD314" s="1" t="str">
        <f ca="1">IFERROR(__xludf.DUMMYFUNCTION("""COMPUTED_VALUE"""),"Offline")</f>
        <v>Offline</v>
      </c>
      <c r="AE314" s="19">
        <f ca="1">IFERROR(__xludf.DUMMYFUNCTION("""COMPUTED_VALUE"""),12243.2533)</f>
        <v>12243.2533</v>
      </c>
      <c r="AF314" s="1" t="str">
        <f ca="1">IFERROR(__xludf.DUMMYFUNCTION("""COMPUTED_VALUE"""),"CA")</f>
        <v>CA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</row>
    <row r="315" spans="1:45" ht="12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3">
        <f ca="1">IFERROR(__xludf.DUMMYFUNCTION("""COMPUTED_VALUE"""),45078)</f>
        <v>45078</v>
      </c>
      <c r="AB315" s="19" t="str">
        <f ca="1">IFERROR(__xludf.DUMMYFUNCTION("""COMPUTED_VALUE"""),"2023 Q2")</f>
        <v>2023 Q2</v>
      </c>
      <c r="AC315" s="1">
        <f ca="1">IFERROR(__xludf.DUMMYFUNCTION("""COMPUTED_VALUE"""),282)</f>
        <v>282</v>
      </c>
      <c r="AD315" s="1" t="str">
        <f ca="1">IFERROR(__xludf.DUMMYFUNCTION("""COMPUTED_VALUE"""),"Offline")</f>
        <v>Offline</v>
      </c>
      <c r="AE315" s="19">
        <f ca="1">IFERROR(__xludf.DUMMYFUNCTION("""COMPUTED_VALUE"""),984.7764)</f>
        <v>984.77639999999997</v>
      </c>
      <c r="AF315" s="1" t="str">
        <f ca="1">IFERROR(__xludf.DUMMYFUNCTION("""COMPUTED_VALUE"""),"CA")</f>
        <v>CA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</row>
    <row r="316" spans="1:45" ht="12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3">
        <f ca="1">IFERROR(__xludf.DUMMYFUNCTION("""COMPUTED_VALUE"""),45078)</f>
        <v>45078</v>
      </c>
      <c r="AB316" s="19" t="str">
        <f ca="1">IFERROR(__xludf.DUMMYFUNCTION("""COMPUTED_VALUE"""),"2023 Q2")</f>
        <v>2023 Q2</v>
      </c>
      <c r="AC316" s="1">
        <f ca="1">IFERROR(__xludf.DUMMYFUNCTION("""COMPUTED_VALUE"""),278)</f>
        <v>278</v>
      </c>
      <c r="AD316" s="1" t="str">
        <f ca="1">IFERROR(__xludf.DUMMYFUNCTION("""COMPUTED_VALUE"""),"Offline")</f>
        <v>Offline</v>
      </c>
      <c r="AE316" s="19">
        <f ca="1">IFERROR(__xludf.DUMMYFUNCTION("""COMPUTED_VALUE"""),7502.3859)</f>
        <v>7502.3859000000002</v>
      </c>
      <c r="AF316" s="1" t="str">
        <f ca="1">IFERROR(__xludf.DUMMYFUNCTION("""COMPUTED_VALUE"""),"CA")</f>
        <v>CA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</row>
    <row r="317" spans="1:45" ht="12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3">
        <f ca="1">IFERROR(__xludf.DUMMYFUNCTION("""COMPUTED_VALUE"""),45078)</f>
        <v>45078</v>
      </c>
      <c r="AB317" s="19" t="str">
        <f ca="1">IFERROR(__xludf.DUMMYFUNCTION("""COMPUTED_VALUE"""),"2023 Q2")</f>
        <v>2023 Q2</v>
      </c>
      <c r="AC317" s="1">
        <f ca="1">IFERROR(__xludf.DUMMYFUNCTION("""COMPUTED_VALUE"""),0)</f>
        <v>0</v>
      </c>
      <c r="AD317" s="1" t="str">
        <f ca="1">IFERROR(__xludf.DUMMYFUNCTION("""COMPUTED_VALUE"""),"Online")</f>
        <v>Online</v>
      </c>
      <c r="AE317" s="19">
        <f ca="1">IFERROR(__xludf.DUMMYFUNCTION("""COMPUTED_VALUE"""),3953.9884)</f>
        <v>3953.9884000000002</v>
      </c>
      <c r="AF317" s="1" t="str">
        <f ca="1">IFERROR(__xludf.DUMMYFUNCTION("""COMPUTED_VALUE"""),"AU")</f>
        <v>AU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</row>
    <row r="318" spans="1:45" ht="12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3">
        <f ca="1">IFERROR(__xludf.DUMMYFUNCTION("""COMPUTED_VALUE"""),45078)</f>
        <v>45078</v>
      </c>
      <c r="AB318" s="19" t="str">
        <f ca="1">IFERROR(__xludf.DUMMYFUNCTION("""COMPUTED_VALUE"""),"2023 Q2")</f>
        <v>2023 Q2</v>
      </c>
      <c r="AC318" s="1">
        <f ca="1">IFERROR(__xludf.DUMMYFUNCTION("""COMPUTED_VALUE"""),0)</f>
        <v>0</v>
      </c>
      <c r="AD318" s="1" t="str">
        <f ca="1">IFERROR(__xludf.DUMMYFUNCTION("""COMPUTED_VALUE"""),"Online")</f>
        <v>Online</v>
      </c>
      <c r="AE318" s="19">
        <f ca="1">IFERROR(__xludf.DUMMYFUNCTION("""COMPUTED_VALUE"""),3953.9884)</f>
        <v>3953.9884000000002</v>
      </c>
      <c r="AF318" s="1" t="str">
        <f ca="1">IFERROR(__xludf.DUMMYFUNCTION("""COMPUTED_VALUE"""),"DE")</f>
        <v>DE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</row>
    <row r="319" spans="1:45" ht="12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3">
        <f ca="1">IFERROR(__xludf.DUMMYFUNCTION("""COMPUTED_VALUE"""),45078)</f>
        <v>45078</v>
      </c>
      <c r="AB319" s="19" t="str">
        <f ca="1">IFERROR(__xludf.DUMMYFUNCTION("""COMPUTED_VALUE"""),"2023 Q2")</f>
        <v>2023 Q2</v>
      </c>
      <c r="AC319" s="1">
        <f ca="1">IFERROR(__xludf.DUMMYFUNCTION("""COMPUTED_VALUE"""),0)</f>
        <v>0</v>
      </c>
      <c r="AD319" s="1" t="str">
        <f ca="1">IFERROR(__xludf.DUMMYFUNCTION("""COMPUTED_VALUE"""),"Online")</f>
        <v>Online</v>
      </c>
      <c r="AE319" s="19">
        <f ca="1">IFERROR(__xludf.DUMMYFUNCTION("""COMPUTED_VALUE"""),3953.9884)</f>
        <v>3953.9884000000002</v>
      </c>
      <c r="AF319" s="1" t="str">
        <f ca="1">IFERROR(__xludf.DUMMYFUNCTION("""COMPUTED_VALUE"""),"DE")</f>
        <v>DE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</row>
    <row r="320" spans="1:45" ht="12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3">
        <f ca="1">IFERROR(__xludf.DUMMYFUNCTION("""COMPUTED_VALUE"""),45078)</f>
        <v>45078</v>
      </c>
      <c r="AB320" s="19" t="str">
        <f ca="1">IFERROR(__xludf.DUMMYFUNCTION("""COMPUTED_VALUE"""),"2023 Q2")</f>
        <v>2023 Q2</v>
      </c>
      <c r="AC320" s="1">
        <f ca="1">IFERROR(__xludf.DUMMYFUNCTION("""COMPUTED_VALUE"""),0)</f>
        <v>0</v>
      </c>
      <c r="AD320" s="1" t="str">
        <f ca="1">IFERROR(__xludf.DUMMYFUNCTION("""COMPUTED_VALUE"""),"Online")</f>
        <v>Online</v>
      </c>
      <c r="AE320" s="19">
        <f ca="1">IFERROR(__xludf.DUMMYFUNCTION("""COMPUTED_VALUE"""),3953.9884)</f>
        <v>3953.9884000000002</v>
      </c>
      <c r="AF320" s="1" t="str">
        <f ca="1">IFERROR(__xludf.DUMMYFUNCTION("""COMPUTED_VALUE"""),"AU")</f>
        <v>AU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</row>
    <row r="321" spans="1:45" ht="12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3">
        <f ca="1">IFERROR(__xludf.DUMMYFUNCTION("""COMPUTED_VALUE"""),45078)</f>
        <v>45078</v>
      </c>
      <c r="AB321" s="19" t="str">
        <f ca="1">IFERROR(__xludf.DUMMYFUNCTION("""COMPUTED_VALUE"""),"2023 Q2")</f>
        <v>2023 Q2</v>
      </c>
      <c r="AC321" s="1">
        <f ca="1">IFERROR(__xludf.DUMMYFUNCTION("""COMPUTED_VALUE"""),0)</f>
        <v>0</v>
      </c>
      <c r="AD321" s="1" t="str">
        <f ca="1">IFERROR(__xludf.DUMMYFUNCTION("""COMPUTED_VALUE"""),"Online")</f>
        <v>Online</v>
      </c>
      <c r="AE321" s="19">
        <f ca="1">IFERROR(__xludf.DUMMYFUNCTION("""COMPUTED_VALUE"""),3953.9884)</f>
        <v>3953.9884000000002</v>
      </c>
      <c r="AF321" s="1" t="str">
        <f ca="1">IFERROR(__xludf.DUMMYFUNCTION("""COMPUTED_VALUE"""),"DE")</f>
        <v>DE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</row>
    <row r="322" spans="1:45" ht="12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3">
        <f ca="1">IFERROR(__xludf.DUMMYFUNCTION("""COMPUTED_VALUE"""),45078)</f>
        <v>45078</v>
      </c>
      <c r="AB322" s="19" t="str">
        <f ca="1">IFERROR(__xludf.DUMMYFUNCTION("""COMPUTED_VALUE"""),"2023 Q2")</f>
        <v>2023 Q2</v>
      </c>
      <c r="AC322" s="1">
        <f ca="1">IFERROR(__xludf.DUMMYFUNCTION("""COMPUTED_VALUE"""),0)</f>
        <v>0</v>
      </c>
      <c r="AD322" s="1" t="str">
        <f ca="1">IFERROR(__xludf.DUMMYFUNCTION("""COMPUTED_VALUE"""),"Online")</f>
        <v>Online</v>
      </c>
      <c r="AE322" s="19">
        <f ca="1">IFERROR(__xludf.DUMMYFUNCTION("""COMPUTED_VALUE"""),3756.989)</f>
        <v>3756.989</v>
      </c>
      <c r="AF322" s="1" t="str">
        <f ca="1">IFERROR(__xludf.DUMMYFUNCTION("""COMPUTED_VALUE"""),"AU")</f>
        <v>AU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</row>
    <row r="323" spans="1:45" ht="12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3">
        <f ca="1">IFERROR(__xludf.DUMMYFUNCTION("""COMPUTED_VALUE"""),45078)</f>
        <v>45078</v>
      </c>
      <c r="AB323" s="19" t="str">
        <f ca="1">IFERROR(__xludf.DUMMYFUNCTION("""COMPUTED_VALUE"""),"2023 Q2")</f>
        <v>2023 Q2</v>
      </c>
      <c r="AC323" s="1">
        <f ca="1">IFERROR(__xludf.DUMMYFUNCTION("""COMPUTED_VALUE"""),0)</f>
        <v>0</v>
      </c>
      <c r="AD323" s="1" t="str">
        <f ca="1">IFERROR(__xludf.DUMMYFUNCTION("""COMPUTED_VALUE"""),"Online")</f>
        <v>Online</v>
      </c>
      <c r="AE323" s="19">
        <f ca="1">IFERROR(__xludf.DUMMYFUNCTION("""COMPUTED_VALUE"""),3953.9884)</f>
        <v>3953.9884000000002</v>
      </c>
      <c r="AF323" s="1" t="str">
        <f ca="1">IFERROR(__xludf.DUMMYFUNCTION("""COMPUTED_VALUE"""),"AU")</f>
        <v>AU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</row>
    <row r="324" spans="1:45" ht="12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3">
        <f ca="1">IFERROR(__xludf.DUMMYFUNCTION("""COMPUTED_VALUE"""),45078)</f>
        <v>45078</v>
      </c>
      <c r="AB324" s="19" t="str">
        <f ca="1">IFERROR(__xludf.DUMMYFUNCTION("""COMPUTED_VALUE"""),"2023 Q2")</f>
        <v>2023 Q2</v>
      </c>
      <c r="AC324" s="1">
        <f ca="1">IFERROR(__xludf.DUMMYFUNCTION("""COMPUTED_VALUE"""),0)</f>
        <v>0</v>
      </c>
      <c r="AD324" s="1" t="str">
        <f ca="1">IFERROR(__xludf.DUMMYFUNCTION("""COMPUTED_VALUE"""),"Online")</f>
        <v>Online</v>
      </c>
      <c r="AE324" s="19">
        <f ca="1">IFERROR(__xludf.DUMMYFUNCTION("""COMPUTED_VALUE"""),3953.9884)</f>
        <v>3953.9884000000002</v>
      </c>
      <c r="AF324" s="1" t="str">
        <f ca="1">IFERROR(__xludf.DUMMYFUNCTION("""COMPUTED_VALUE"""),"US")</f>
        <v>US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</row>
    <row r="325" spans="1:45" ht="12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3">
        <f ca="1">IFERROR(__xludf.DUMMYFUNCTION("""COMPUTED_VALUE"""),45078)</f>
        <v>45078</v>
      </c>
      <c r="AB325" s="19" t="str">
        <f ca="1">IFERROR(__xludf.DUMMYFUNCTION("""COMPUTED_VALUE"""),"2023 Q2")</f>
        <v>2023 Q2</v>
      </c>
      <c r="AC325" s="1">
        <f ca="1">IFERROR(__xludf.DUMMYFUNCTION("""COMPUTED_VALUE"""),0)</f>
        <v>0</v>
      </c>
      <c r="AD325" s="1" t="str">
        <f ca="1">IFERROR(__xludf.DUMMYFUNCTION("""COMPUTED_VALUE"""),"Online")</f>
        <v>Online</v>
      </c>
      <c r="AE325" s="19">
        <f ca="1">IFERROR(__xludf.DUMMYFUNCTION("""COMPUTED_VALUE"""),3756.989)</f>
        <v>3756.989</v>
      </c>
      <c r="AF325" s="1" t="str">
        <f ca="1">IFERROR(__xludf.DUMMYFUNCTION("""COMPUTED_VALUE"""),"US")</f>
        <v>US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</row>
    <row r="326" spans="1:45" ht="12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3">
        <f ca="1">IFERROR(__xludf.DUMMYFUNCTION("""COMPUTED_VALUE"""),45078)</f>
        <v>45078</v>
      </c>
      <c r="AB326" s="19" t="str">
        <f ca="1">IFERROR(__xludf.DUMMYFUNCTION("""COMPUTED_VALUE"""),"2023 Q2")</f>
        <v>2023 Q2</v>
      </c>
      <c r="AC326" s="1">
        <f ca="1">IFERROR(__xludf.DUMMYFUNCTION("""COMPUTED_VALUE"""),0)</f>
        <v>0</v>
      </c>
      <c r="AD326" s="1" t="str">
        <f ca="1">IFERROR(__xludf.DUMMYFUNCTION("""COMPUTED_VALUE"""),"Online")</f>
        <v>Online</v>
      </c>
      <c r="AE326" s="19">
        <f ca="1">IFERROR(__xludf.DUMMYFUNCTION("""COMPUTED_VALUE"""),3953.9884)</f>
        <v>3953.9884000000002</v>
      </c>
      <c r="AF326" s="1" t="str">
        <f ca="1">IFERROR(__xludf.DUMMYFUNCTION("""COMPUTED_VALUE"""),"AU")</f>
        <v>AU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</row>
    <row r="327" spans="1:45" ht="12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3">
        <f ca="1">IFERROR(__xludf.DUMMYFUNCTION("""COMPUTED_VALUE"""),45078)</f>
        <v>45078</v>
      </c>
      <c r="AB327" s="19" t="str">
        <f ca="1">IFERROR(__xludf.DUMMYFUNCTION("""COMPUTED_VALUE"""),"2023 Q2")</f>
        <v>2023 Q2</v>
      </c>
      <c r="AC327" s="1">
        <f ca="1">IFERROR(__xludf.DUMMYFUNCTION("""COMPUTED_VALUE"""),0)</f>
        <v>0</v>
      </c>
      <c r="AD327" s="1" t="str">
        <f ca="1">IFERROR(__xludf.DUMMYFUNCTION("""COMPUTED_VALUE"""),"Online")</f>
        <v>Online</v>
      </c>
      <c r="AE327" s="19">
        <f ca="1">IFERROR(__xludf.DUMMYFUNCTION("""COMPUTED_VALUE"""),3953.9884)</f>
        <v>3953.9884000000002</v>
      </c>
      <c r="AF327" s="1" t="str">
        <f ca="1">IFERROR(__xludf.DUMMYFUNCTION("""COMPUTED_VALUE"""),"DE")</f>
        <v>DE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</row>
    <row r="328" spans="1:45" ht="12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3">
        <f ca="1">IFERROR(__xludf.DUMMYFUNCTION("""COMPUTED_VALUE"""),45078)</f>
        <v>45078</v>
      </c>
      <c r="AB328" s="19" t="str">
        <f ca="1">IFERROR(__xludf.DUMMYFUNCTION("""COMPUTED_VALUE"""),"2023 Q2")</f>
        <v>2023 Q2</v>
      </c>
      <c r="AC328" s="1">
        <f ca="1">IFERROR(__xludf.DUMMYFUNCTION("""COMPUTED_VALUE"""),0)</f>
        <v>0</v>
      </c>
      <c r="AD328" s="1" t="str">
        <f ca="1">IFERROR(__xludf.DUMMYFUNCTION("""COMPUTED_VALUE"""),"Online")</f>
        <v>Online</v>
      </c>
      <c r="AE328" s="19">
        <f ca="1">IFERROR(__xludf.DUMMYFUNCTION("""COMPUTED_VALUE"""),3953.9884)</f>
        <v>3953.9884000000002</v>
      </c>
      <c r="AF328" s="1" t="str">
        <f ca="1">IFERROR(__xludf.DUMMYFUNCTION("""COMPUTED_VALUE"""),"US")</f>
        <v>US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</row>
    <row r="329" spans="1:45" ht="12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3">
        <f ca="1">IFERROR(__xludf.DUMMYFUNCTION("""COMPUTED_VALUE"""),45078)</f>
        <v>45078</v>
      </c>
      <c r="AB329" s="19" t="str">
        <f ca="1">IFERROR(__xludf.DUMMYFUNCTION("""COMPUTED_VALUE"""),"2023 Q2")</f>
        <v>2023 Q2</v>
      </c>
      <c r="AC329" s="1">
        <f ca="1">IFERROR(__xludf.DUMMYFUNCTION("""COMPUTED_VALUE"""),0)</f>
        <v>0</v>
      </c>
      <c r="AD329" s="1" t="str">
        <f ca="1">IFERROR(__xludf.DUMMYFUNCTION("""COMPUTED_VALUE"""),"Online")</f>
        <v>Online</v>
      </c>
      <c r="AE329" s="19">
        <f ca="1">IFERROR(__xludf.DUMMYFUNCTION("""COMPUTED_VALUE"""),3953.9884)</f>
        <v>3953.9884000000002</v>
      </c>
      <c r="AF329" s="1" t="str">
        <f ca="1">IFERROR(__xludf.DUMMYFUNCTION("""COMPUTED_VALUE"""),"US")</f>
        <v>US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</row>
    <row r="330" spans="1:45" ht="12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3">
        <f ca="1">IFERROR(__xludf.DUMMYFUNCTION("""COMPUTED_VALUE"""),45078)</f>
        <v>45078</v>
      </c>
      <c r="AB330" s="19" t="str">
        <f ca="1">IFERROR(__xludf.DUMMYFUNCTION("""COMPUTED_VALUE"""),"2023 Q2")</f>
        <v>2023 Q2</v>
      </c>
      <c r="AC330" s="1">
        <f ca="1">IFERROR(__xludf.DUMMYFUNCTION("""COMPUTED_VALUE"""),0)</f>
        <v>0</v>
      </c>
      <c r="AD330" s="1" t="str">
        <f ca="1">IFERROR(__xludf.DUMMYFUNCTION("""COMPUTED_VALUE"""),"Online")</f>
        <v>Online</v>
      </c>
      <c r="AE330" s="19">
        <f ca="1">IFERROR(__xludf.DUMMYFUNCTION("""COMPUTED_VALUE"""),3953.9884)</f>
        <v>3953.9884000000002</v>
      </c>
      <c r="AF330" s="1" t="str">
        <f ca="1">IFERROR(__xludf.DUMMYFUNCTION("""COMPUTED_VALUE"""),"US")</f>
        <v>US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</row>
    <row r="331" spans="1:45" ht="12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3">
        <f ca="1">IFERROR(__xludf.DUMMYFUNCTION("""COMPUTED_VALUE"""),45078)</f>
        <v>45078</v>
      </c>
      <c r="AB331" s="19" t="str">
        <f ca="1">IFERROR(__xludf.DUMMYFUNCTION("""COMPUTED_VALUE"""),"2023 Q2")</f>
        <v>2023 Q2</v>
      </c>
      <c r="AC331" s="1">
        <f ca="1">IFERROR(__xludf.DUMMYFUNCTION("""COMPUTED_VALUE"""),0)</f>
        <v>0</v>
      </c>
      <c r="AD331" s="1" t="str">
        <f ca="1">IFERROR(__xludf.DUMMYFUNCTION("""COMPUTED_VALUE"""),"Online")</f>
        <v>Online</v>
      </c>
      <c r="AE331" s="19">
        <f ca="1">IFERROR(__xludf.DUMMYFUNCTION("""COMPUTED_VALUE"""),3756.989)</f>
        <v>3756.989</v>
      </c>
      <c r="AF331" s="1" t="str">
        <f ca="1">IFERROR(__xludf.DUMMYFUNCTION("""COMPUTED_VALUE"""),"AU")</f>
        <v>AU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</row>
    <row r="332" spans="1:45" ht="12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3">
        <f ca="1">IFERROR(__xludf.DUMMYFUNCTION("""COMPUTED_VALUE"""),45078)</f>
        <v>45078</v>
      </c>
      <c r="AB332" s="19" t="str">
        <f ca="1">IFERROR(__xludf.DUMMYFUNCTION("""COMPUTED_VALUE"""),"2023 Q2")</f>
        <v>2023 Q2</v>
      </c>
      <c r="AC332" s="1">
        <f ca="1">IFERROR(__xludf.DUMMYFUNCTION("""COMPUTED_VALUE"""),0)</f>
        <v>0</v>
      </c>
      <c r="AD332" s="1" t="str">
        <f ca="1">IFERROR(__xludf.DUMMYFUNCTION("""COMPUTED_VALUE"""),"Online")</f>
        <v>Online</v>
      </c>
      <c r="AE332" s="19">
        <f ca="1">IFERROR(__xludf.DUMMYFUNCTION("""COMPUTED_VALUE"""),772.5036)</f>
        <v>772.50360000000001</v>
      </c>
      <c r="AF332" s="1" t="str">
        <f ca="1">IFERROR(__xludf.DUMMYFUNCTION("""COMPUTED_VALUE"""),"FR")</f>
        <v>FR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</row>
    <row r="333" spans="1:45" ht="12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3">
        <f ca="1">IFERROR(__xludf.DUMMYFUNCTION("""COMPUTED_VALUE"""),45078)</f>
        <v>45078</v>
      </c>
      <c r="AB333" s="19" t="str">
        <f ca="1">IFERROR(__xludf.DUMMYFUNCTION("""COMPUTED_VALUE"""),"2023 Q2")</f>
        <v>2023 Q2</v>
      </c>
      <c r="AC333" s="1">
        <f ca="1">IFERROR(__xludf.DUMMYFUNCTION("""COMPUTED_VALUE"""),0)</f>
        <v>0</v>
      </c>
      <c r="AD333" s="1" t="str">
        <f ca="1">IFERROR(__xludf.DUMMYFUNCTION("""COMPUTED_VALUE"""),"Online")</f>
        <v>Online</v>
      </c>
      <c r="AE333" s="19">
        <f ca="1">IFERROR(__xludf.DUMMYFUNCTION("""COMPUTED_VALUE"""),772.5036)</f>
        <v>772.50360000000001</v>
      </c>
      <c r="AF333" s="1" t="str">
        <f ca="1">IFERROR(__xludf.DUMMYFUNCTION("""COMPUTED_VALUE"""),"AU")</f>
        <v>AU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</row>
    <row r="334" spans="1:45" ht="12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3">
        <f ca="1">IFERROR(__xludf.DUMMYFUNCTION("""COMPUTED_VALUE"""),45078)</f>
        <v>45078</v>
      </c>
      <c r="AB334" s="19" t="str">
        <f ca="1">IFERROR(__xludf.DUMMYFUNCTION("""COMPUTED_VALUE"""),"2023 Q2")</f>
        <v>2023 Q2</v>
      </c>
      <c r="AC334" s="1">
        <f ca="1">IFERROR(__xludf.DUMMYFUNCTION("""COMPUTED_VALUE"""),0)</f>
        <v>0</v>
      </c>
      <c r="AD334" s="1" t="str">
        <f ca="1">IFERROR(__xludf.DUMMYFUNCTION("""COMPUTED_VALUE"""),"Online")</f>
        <v>Online</v>
      </c>
      <c r="AE334" s="19">
        <f ca="1">IFERROR(__xludf.DUMMYFUNCTION("""COMPUTED_VALUE"""),772.5036)</f>
        <v>772.50360000000001</v>
      </c>
      <c r="AF334" s="1" t="str">
        <f ca="1">IFERROR(__xludf.DUMMYFUNCTION("""COMPUTED_VALUE"""),"AU")</f>
        <v>AU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</row>
    <row r="335" spans="1:45" ht="12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3">
        <f ca="1">IFERROR(__xludf.DUMMYFUNCTION("""COMPUTED_VALUE"""),45078)</f>
        <v>45078</v>
      </c>
      <c r="AB335" s="19" t="str">
        <f ca="1">IFERROR(__xludf.DUMMYFUNCTION("""COMPUTED_VALUE"""),"2023 Q2")</f>
        <v>2023 Q2</v>
      </c>
      <c r="AC335" s="1">
        <f ca="1">IFERROR(__xludf.DUMMYFUNCTION("""COMPUTED_VALUE"""),0)</f>
        <v>0</v>
      </c>
      <c r="AD335" s="1" t="str">
        <f ca="1">IFERROR(__xludf.DUMMYFUNCTION("""COMPUTED_VALUE"""),"Online")</f>
        <v>Online</v>
      </c>
      <c r="AE335" s="19">
        <f ca="1">IFERROR(__xludf.DUMMYFUNCTION("""COMPUTED_VALUE"""),3953.9884)</f>
        <v>3953.9884000000002</v>
      </c>
      <c r="AF335" s="1" t="str">
        <f ca="1">IFERROR(__xludf.DUMMYFUNCTION("""COMPUTED_VALUE"""),"US")</f>
        <v>US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</row>
    <row r="336" spans="1:45" ht="12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3">
        <f ca="1">IFERROR(__xludf.DUMMYFUNCTION("""COMPUTED_VALUE"""),45078)</f>
        <v>45078</v>
      </c>
      <c r="AB336" s="19" t="str">
        <f ca="1">IFERROR(__xludf.DUMMYFUNCTION("""COMPUTED_VALUE"""),"2023 Q2")</f>
        <v>2023 Q2</v>
      </c>
      <c r="AC336" s="1">
        <f ca="1">IFERROR(__xludf.DUMMYFUNCTION("""COMPUTED_VALUE"""),0)</f>
        <v>0</v>
      </c>
      <c r="AD336" s="1" t="str">
        <f ca="1">IFERROR(__xludf.DUMMYFUNCTION("""COMPUTED_VALUE"""),"Online")</f>
        <v>Online</v>
      </c>
      <c r="AE336" s="19">
        <f ca="1">IFERROR(__xludf.DUMMYFUNCTION("""COMPUTED_VALUE"""),3756.989)</f>
        <v>3756.989</v>
      </c>
      <c r="AF336" s="1" t="str">
        <f ca="1">IFERROR(__xludf.DUMMYFUNCTION("""COMPUTED_VALUE"""),"AU")</f>
        <v>AU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</row>
    <row r="337" spans="1:45" ht="12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3">
        <f ca="1">IFERROR(__xludf.DUMMYFUNCTION("""COMPUTED_VALUE"""),45078)</f>
        <v>45078</v>
      </c>
      <c r="AB337" s="19" t="str">
        <f ca="1">IFERROR(__xludf.DUMMYFUNCTION("""COMPUTED_VALUE"""),"2023 Q2")</f>
        <v>2023 Q2</v>
      </c>
      <c r="AC337" s="1">
        <f ca="1">IFERROR(__xludf.DUMMYFUNCTION("""COMPUTED_VALUE"""),0)</f>
        <v>0</v>
      </c>
      <c r="AD337" s="1" t="str">
        <f ca="1">IFERROR(__xludf.DUMMYFUNCTION("""COMPUTED_VALUE"""),"Online")</f>
        <v>Online</v>
      </c>
      <c r="AE337" s="19">
        <f ca="1">IFERROR(__xludf.DUMMYFUNCTION("""COMPUTED_VALUE"""),3953.9884)</f>
        <v>3953.9884000000002</v>
      </c>
      <c r="AF337" s="1" t="str">
        <f ca="1">IFERROR(__xludf.DUMMYFUNCTION("""COMPUTED_VALUE"""),"CA")</f>
        <v>CA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</row>
    <row r="338" spans="1:45" ht="12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3">
        <f ca="1">IFERROR(__xludf.DUMMYFUNCTION("""COMPUTED_VALUE"""),45078)</f>
        <v>45078</v>
      </c>
      <c r="AB338" s="19" t="str">
        <f ca="1">IFERROR(__xludf.DUMMYFUNCTION("""COMPUTED_VALUE"""),"2023 Q2")</f>
        <v>2023 Q2</v>
      </c>
      <c r="AC338" s="1">
        <f ca="1">IFERROR(__xludf.DUMMYFUNCTION("""COMPUTED_VALUE"""),0)</f>
        <v>0</v>
      </c>
      <c r="AD338" s="1" t="str">
        <f ca="1">IFERROR(__xludf.DUMMYFUNCTION("""COMPUTED_VALUE"""),"Online")</f>
        <v>Online</v>
      </c>
      <c r="AE338" s="19">
        <f ca="1">IFERROR(__xludf.DUMMYFUNCTION("""COMPUTED_VALUE"""),3953.9884)</f>
        <v>3953.9884000000002</v>
      </c>
      <c r="AF338" s="1" t="str">
        <f ca="1">IFERROR(__xludf.DUMMYFUNCTION("""COMPUTED_VALUE"""),"AU")</f>
        <v>AU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</row>
    <row r="339" spans="1:45" ht="12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3">
        <f ca="1">IFERROR(__xludf.DUMMYFUNCTION("""COMPUTED_VALUE"""),45078)</f>
        <v>45078</v>
      </c>
      <c r="AB339" s="19" t="str">
        <f ca="1">IFERROR(__xludf.DUMMYFUNCTION("""COMPUTED_VALUE"""),"2023 Q2")</f>
        <v>2023 Q2</v>
      </c>
      <c r="AC339" s="1">
        <f ca="1">IFERROR(__xludf.DUMMYFUNCTION("""COMPUTED_VALUE"""),0)</f>
        <v>0</v>
      </c>
      <c r="AD339" s="1" t="str">
        <f ca="1">IFERROR(__xludf.DUMMYFUNCTION("""COMPUTED_VALUE"""),"Online")</f>
        <v>Online</v>
      </c>
      <c r="AE339" s="19">
        <f ca="1">IFERROR(__xludf.DUMMYFUNCTION("""COMPUTED_VALUE"""),3953.9884)</f>
        <v>3953.9884000000002</v>
      </c>
      <c r="AF339" s="1" t="str">
        <f ca="1">IFERROR(__xludf.DUMMYFUNCTION("""COMPUTED_VALUE"""),"US")</f>
        <v>US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</row>
    <row r="340" spans="1:45" ht="12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3">
        <f ca="1">IFERROR(__xludf.DUMMYFUNCTION("""COMPUTED_VALUE"""),45078)</f>
        <v>45078</v>
      </c>
      <c r="AB340" s="19" t="str">
        <f ca="1">IFERROR(__xludf.DUMMYFUNCTION("""COMPUTED_VALUE"""),"2023 Q2")</f>
        <v>2023 Q2</v>
      </c>
      <c r="AC340" s="1">
        <f ca="1">IFERROR(__xludf.DUMMYFUNCTION("""COMPUTED_VALUE"""),0)</f>
        <v>0</v>
      </c>
      <c r="AD340" s="1" t="str">
        <f ca="1">IFERROR(__xludf.DUMMYFUNCTION("""COMPUTED_VALUE"""),"Online")</f>
        <v>Online</v>
      </c>
      <c r="AE340" s="19">
        <f ca="1">IFERROR(__xludf.DUMMYFUNCTION("""COMPUTED_VALUE"""),3953.9884)</f>
        <v>3953.9884000000002</v>
      </c>
      <c r="AF340" s="1" t="str">
        <f ca="1">IFERROR(__xludf.DUMMYFUNCTION("""COMPUTED_VALUE"""),"CA")</f>
        <v>CA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</row>
    <row r="341" spans="1:45" ht="12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3">
        <f ca="1">IFERROR(__xludf.DUMMYFUNCTION("""COMPUTED_VALUE"""),45078)</f>
        <v>45078</v>
      </c>
      <c r="AB341" s="19" t="str">
        <f ca="1">IFERROR(__xludf.DUMMYFUNCTION("""COMPUTED_VALUE"""),"2023 Q2")</f>
        <v>2023 Q2</v>
      </c>
      <c r="AC341" s="1">
        <f ca="1">IFERROR(__xludf.DUMMYFUNCTION("""COMPUTED_VALUE"""),0)</f>
        <v>0</v>
      </c>
      <c r="AD341" s="1" t="str">
        <f ca="1">IFERROR(__xludf.DUMMYFUNCTION("""COMPUTED_VALUE"""),"Online")</f>
        <v>Online</v>
      </c>
      <c r="AE341" s="19">
        <f ca="1">IFERROR(__xludf.DUMMYFUNCTION("""COMPUTED_VALUE"""),3953.9884)</f>
        <v>3953.9884000000002</v>
      </c>
      <c r="AF341" s="1" t="str">
        <f ca="1">IFERROR(__xludf.DUMMYFUNCTION("""COMPUTED_VALUE"""),"CA")</f>
        <v>CA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</row>
    <row r="342" spans="1:45" ht="12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3">
        <f ca="1">IFERROR(__xludf.DUMMYFUNCTION("""COMPUTED_VALUE"""),45078)</f>
        <v>45078</v>
      </c>
      <c r="AB342" s="19" t="str">
        <f ca="1">IFERROR(__xludf.DUMMYFUNCTION("""COMPUTED_VALUE"""),"2023 Q2")</f>
        <v>2023 Q2</v>
      </c>
      <c r="AC342" s="1">
        <f ca="1">IFERROR(__xludf.DUMMYFUNCTION("""COMPUTED_VALUE"""),0)</f>
        <v>0</v>
      </c>
      <c r="AD342" s="1" t="str">
        <f ca="1">IFERROR(__xludf.DUMMYFUNCTION("""COMPUTED_VALUE"""),"Online")</f>
        <v>Online</v>
      </c>
      <c r="AE342" s="19">
        <f ca="1">IFERROR(__xludf.DUMMYFUNCTION("""COMPUTED_VALUE"""),772.5036)</f>
        <v>772.50360000000001</v>
      </c>
      <c r="AF342" s="1" t="str">
        <f ca="1">IFERROR(__xludf.DUMMYFUNCTION("""COMPUTED_VALUE"""),"FR")</f>
        <v>FR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</row>
    <row r="343" spans="1:45" ht="12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3">
        <f ca="1">IFERROR(__xludf.DUMMYFUNCTION("""COMPUTED_VALUE"""),45078)</f>
        <v>45078</v>
      </c>
      <c r="AB343" s="19" t="str">
        <f ca="1">IFERROR(__xludf.DUMMYFUNCTION("""COMPUTED_VALUE"""),"2023 Q2")</f>
        <v>2023 Q2</v>
      </c>
      <c r="AC343" s="1">
        <f ca="1">IFERROR(__xludf.DUMMYFUNCTION("""COMPUTED_VALUE"""),0)</f>
        <v>0</v>
      </c>
      <c r="AD343" s="1" t="str">
        <f ca="1">IFERROR(__xludf.DUMMYFUNCTION("""COMPUTED_VALUE"""),"Online")</f>
        <v>Online</v>
      </c>
      <c r="AE343" s="19">
        <f ca="1">IFERROR(__xludf.DUMMYFUNCTION("""COMPUTED_VALUE"""),3953.9884)</f>
        <v>3953.9884000000002</v>
      </c>
      <c r="AF343" s="1" t="str">
        <f ca="1">IFERROR(__xludf.DUMMYFUNCTION("""COMPUTED_VALUE"""),"GB")</f>
        <v>GB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</row>
    <row r="344" spans="1:45" ht="12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3">
        <f ca="1">IFERROR(__xludf.DUMMYFUNCTION("""COMPUTED_VALUE"""),45078)</f>
        <v>45078</v>
      </c>
      <c r="AB344" s="19" t="str">
        <f ca="1">IFERROR(__xludf.DUMMYFUNCTION("""COMPUTED_VALUE"""),"2023 Q2")</f>
        <v>2023 Q2</v>
      </c>
      <c r="AC344" s="1">
        <f ca="1">IFERROR(__xludf.DUMMYFUNCTION("""COMPUTED_VALUE"""),0)</f>
        <v>0</v>
      </c>
      <c r="AD344" s="1" t="str">
        <f ca="1">IFERROR(__xludf.DUMMYFUNCTION("""COMPUTED_VALUE"""),"Online")</f>
        <v>Online</v>
      </c>
      <c r="AE344" s="19">
        <f ca="1">IFERROR(__xludf.DUMMYFUNCTION("""COMPUTED_VALUE"""),3953.9884)</f>
        <v>3953.9884000000002</v>
      </c>
      <c r="AF344" s="1" t="str">
        <f ca="1">IFERROR(__xludf.DUMMYFUNCTION("""COMPUTED_VALUE"""),"US")</f>
        <v>US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</row>
    <row r="345" spans="1:45" ht="12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3">
        <f ca="1">IFERROR(__xludf.DUMMYFUNCTION("""COMPUTED_VALUE"""),45078)</f>
        <v>45078</v>
      </c>
      <c r="AB345" s="19" t="str">
        <f ca="1">IFERROR(__xludf.DUMMYFUNCTION("""COMPUTED_VALUE"""),"2023 Q2")</f>
        <v>2023 Q2</v>
      </c>
      <c r="AC345" s="1">
        <f ca="1">IFERROR(__xludf.DUMMYFUNCTION("""COMPUTED_VALUE"""),0)</f>
        <v>0</v>
      </c>
      <c r="AD345" s="1" t="str">
        <f ca="1">IFERROR(__xludf.DUMMYFUNCTION("""COMPUTED_VALUE"""),"Online")</f>
        <v>Online</v>
      </c>
      <c r="AE345" s="19">
        <f ca="1">IFERROR(__xludf.DUMMYFUNCTION("""COMPUTED_VALUE"""),3729.364)</f>
        <v>3729.364</v>
      </c>
      <c r="AF345" s="1" t="str">
        <f ca="1">IFERROR(__xludf.DUMMYFUNCTION("""COMPUTED_VALUE"""),"US")</f>
        <v>US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</row>
    <row r="346" spans="1:45" ht="12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3">
        <f ca="1">IFERROR(__xludf.DUMMYFUNCTION("""COMPUTED_VALUE"""),45078)</f>
        <v>45078</v>
      </c>
      <c r="AB346" s="19" t="str">
        <f ca="1">IFERROR(__xludf.DUMMYFUNCTION("""COMPUTED_VALUE"""),"2023 Q2")</f>
        <v>2023 Q2</v>
      </c>
      <c r="AC346" s="1">
        <f ca="1">IFERROR(__xludf.DUMMYFUNCTION("""COMPUTED_VALUE"""),0)</f>
        <v>0</v>
      </c>
      <c r="AD346" s="1" t="str">
        <f ca="1">IFERROR(__xludf.DUMMYFUNCTION("""COMPUTED_VALUE"""),"Online")</f>
        <v>Online</v>
      </c>
      <c r="AE346" s="19">
        <f ca="1">IFERROR(__xludf.DUMMYFUNCTION("""COMPUTED_VALUE"""),3953.9884)</f>
        <v>3953.9884000000002</v>
      </c>
      <c r="AF346" s="1" t="str">
        <f ca="1">IFERROR(__xludf.DUMMYFUNCTION("""COMPUTED_VALUE"""),"DE")</f>
        <v>DE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</row>
    <row r="347" spans="1:45" ht="12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3">
        <f ca="1">IFERROR(__xludf.DUMMYFUNCTION("""COMPUTED_VALUE"""),45078)</f>
        <v>45078</v>
      </c>
      <c r="AB347" s="19" t="str">
        <f ca="1">IFERROR(__xludf.DUMMYFUNCTION("""COMPUTED_VALUE"""),"2023 Q2")</f>
        <v>2023 Q2</v>
      </c>
      <c r="AC347" s="1">
        <f ca="1">IFERROR(__xludf.DUMMYFUNCTION("""COMPUTED_VALUE"""),0)</f>
        <v>0</v>
      </c>
      <c r="AD347" s="1" t="str">
        <f ca="1">IFERROR(__xludf.DUMMYFUNCTION("""COMPUTED_VALUE"""),"Online")</f>
        <v>Online</v>
      </c>
      <c r="AE347" s="19">
        <f ca="1">IFERROR(__xludf.DUMMYFUNCTION("""COMPUTED_VALUE"""),3953.9884)</f>
        <v>3953.9884000000002</v>
      </c>
      <c r="AF347" s="1" t="str">
        <f ca="1">IFERROR(__xludf.DUMMYFUNCTION("""COMPUTED_VALUE"""),"US")</f>
        <v>US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</row>
    <row r="348" spans="1:45" ht="12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3">
        <f ca="1">IFERROR(__xludf.DUMMYFUNCTION("""COMPUTED_VALUE"""),45078)</f>
        <v>45078</v>
      </c>
      <c r="AB348" s="19" t="str">
        <f ca="1">IFERROR(__xludf.DUMMYFUNCTION("""COMPUTED_VALUE"""),"2023 Q2")</f>
        <v>2023 Q2</v>
      </c>
      <c r="AC348" s="1">
        <f ca="1">IFERROR(__xludf.DUMMYFUNCTION("""COMPUTED_VALUE"""),0)</f>
        <v>0</v>
      </c>
      <c r="AD348" s="1" t="str">
        <f ca="1">IFERROR(__xludf.DUMMYFUNCTION("""COMPUTED_VALUE"""),"Online")</f>
        <v>Online</v>
      </c>
      <c r="AE348" s="19">
        <f ca="1">IFERROR(__xludf.DUMMYFUNCTION("""COMPUTED_VALUE"""),3953.9884)</f>
        <v>3953.9884000000002</v>
      </c>
      <c r="AF348" s="1" t="str">
        <f ca="1">IFERROR(__xludf.DUMMYFUNCTION("""COMPUTED_VALUE"""),"US")</f>
        <v>US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</row>
    <row r="349" spans="1:45" ht="12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3">
        <f ca="1">IFERROR(__xludf.DUMMYFUNCTION("""COMPUTED_VALUE"""),45078)</f>
        <v>45078</v>
      </c>
      <c r="AB349" s="19" t="str">
        <f ca="1">IFERROR(__xludf.DUMMYFUNCTION("""COMPUTED_VALUE"""),"2023 Q2")</f>
        <v>2023 Q2</v>
      </c>
      <c r="AC349" s="1">
        <f ca="1">IFERROR(__xludf.DUMMYFUNCTION("""COMPUTED_VALUE"""),0)</f>
        <v>0</v>
      </c>
      <c r="AD349" s="1" t="str">
        <f ca="1">IFERROR(__xludf.DUMMYFUNCTION("""COMPUTED_VALUE"""),"Online")</f>
        <v>Online</v>
      </c>
      <c r="AE349" s="19">
        <f ca="1">IFERROR(__xludf.DUMMYFUNCTION("""COMPUTED_VALUE"""),3953.9884)</f>
        <v>3953.9884000000002</v>
      </c>
      <c r="AF349" s="1" t="str">
        <f ca="1">IFERROR(__xludf.DUMMYFUNCTION("""COMPUTED_VALUE"""),"US")</f>
        <v>US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</row>
    <row r="350" spans="1:45" ht="12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3">
        <f ca="1">IFERROR(__xludf.DUMMYFUNCTION("""COMPUTED_VALUE"""),45078)</f>
        <v>45078</v>
      </c>
      <c r="AB350" s="19" t="str">
        <f ca="1">IFERROR(__xludf.DUMMYFUNCTION("""COMPUTED_VALUE"""),"2023 Q2")</f>
        <v>2023 Q2</v>
      </c>
      <c r="AC350" s="1">
        <f ca="1">IFERROR(__xludf.DUMMYFUNCTION("""COMPUTED_VALUE"""),0)</f>
        <v>0</v>
      </c>
      <c r="AD350" s="1" t="str">
        <f ca="1">IFERROR(__xludf.DUMMYFUNCTION("""COMPUTED_VALUE"""),"Online")</f>
        <v>Online</v>
      </c>
      <c r="AE350" s="19">
        <f ca="1">IFERROR(__xludf.DUMMYFUNCTION("""COMPUTED_VALUE"""),3729.364)</f>
        <v>3729.364</v>
      </c>
      <c r="AF350" s="1" t="str">
        <f ca="1">IFERROR(__xludf.DUMMYFUNCTION("""COMPUTED_VALUE"""),"US")</f>
        <v>US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</row>
    <row r="351" spans="1:45" ht="12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3">
        <f ca="1">IFERROR(__xludf.DUMMYFUNCTION("""COMPUTED_VALUE"""),45078)</f>
        <v>45078</v>
      </c>
      <c r="AB351" s="19" t="str">
        <f ca="1">IFERROR(__xludf.DUMMYFUNCTION("""COMPUTED_VALUE"""),"2023 Q2")</f>
        <v>2023 Q2</v>
      </c>
      <c r="AC351" s="1">
        <f ca="1">IFERROR(__xludf.DUMMYFUNCTION("""COMPUTED_VALUE"""),0)</f>
        <v>0</v>
      </c>
      <c r="AD351" s="1" t="str">
        <f ca="1">IFERROR(__xludf.DUMMYFUNCTION("""COMPUTED_VALUE"""),"Online")</f>
        <v>Online</v>
      </c>
      <c r="AE351" s="19">
        <f ca="1">IFERROR(__xludf.DUMMYFUNCTION("""COMPUTED_VALUE"""),3756.989)</f>
        <v>3756.989</v>
      </c>
      <c r="AF351" s="1" t="str">
        <f ca="1">IFERROR(__xludf.DUMMYFUNCTION("""COMPUTED_VALUE"""),"DE")</f>
        <v>DE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</row>
    <row r="352" spans="1:45" ht="12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3">
        <f ca="1">IFERROR(__xludf.DUMMYFUNCTION("""COMPUTED_VALUE"""),45078)</f>
        <v>45078</v>
      </c>
      <c r="AB352" s="19" t="str">
        <f ca="1">IFERROR(__xludf.DUMMYFUNCTION("""COMPUTED_VALUE"""),"2023 Q2")</f>
        <v>2023 Q2</v>
      </c>
      <c r="AC352" s="1">
        <f ca="1">IFERROR(__xludf.DUMMYFUNCTION("""COMPUTED_VALUE"""),0)</f>
        <v>0</v>
      </c>
      <c r="AD352" s="1" t="str">
        <f ca="1">IFERROR(__xludf.DUMMYFUNCTION("""COMPUTED_VALUE"""),"Online")</f>
        <v>Online</v>
      </c>
      <c r="AE352" s="19">
        <f ca="1">IFERROR(__xludf.DUMMYFUNCTION("""COMPUTED_VALUE"""),3756.989)</f>
        <v>3756.989</v>
      </c>
      <c r="AF352" s="1" t="str">
        <f ca="1">IFERROR(__xludf.DUMMYFUNCTION("""COMPUTED_VALUE"""),"GB")</f>
        <v>GB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</row>
    <row r="353" spans="1:45" ht="12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3">
        <f ca="1">IFERROR(__xludf.DUMMYFUNCTION("""COMPUTED_VALUE"""),45078)</f>
        <v>45078</v>
      </c>
      <c r="AB353" s="19" t="str">
        <f ca="1">IFERROR(__xludf.DUMMYFUNCTION("""COMPUTED_VALUE"""),"2023 Q2")</f>
        <v>2023 Q2</v>
      </c>
      <c r="AC353" s="1">
        <f ca="1">IFERROR(__xludf.DUMMYFUNCTION("""COMPUTED_VALUE"""),0)</f>
        <v>0</v>
      </c>
      <c r="AD353" s="1" t="str">
        <f ca="1">IFERROR(__xludf.DUMMYFUNCTION("""COMPUTED_VALUE"""),"Online")</f>
        <v>Online</v>
      </c>
      <c r="AE353" s="19">
        <f ca="1">IFERROR(__xludf.DUMMYFUNCTION("""COMPUTED_VALUE"""),3953.9884)</f>
        <v>3953.9884000000002</v>
      </c>
      <c r="AF353" s="1" t="str">
        <f ca="1">IFERROR(__xludf.DUMMYFUNCTION("""COMPUTED_VALUE"""),"US")</f>
        <v>US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</row>
    <row r="354" spans="1:45" ht="12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3">
        <f ca="1">IFERROR(__xludf.DUMMYFUNCTION("""COMPUTED_VALUE"""),45078)</f>
        <v>45078</v>
      </c>
      <c r="AB354" s="19" t="str">
        <f ca="1">IFERROR(__xludf.DUMMYFUNCTION("""COMPUTED_VALUE"""),"2023 Q2")</f>
        <v>2023 Q2</v>
      </c>
      <c r="AC354" s="1">
        <f ca="1">IFERROR(__xludf.DUMMYFUNCTION("""COMPUTED_VALUE"""),0)</f>
        <v>0</v>
      </c>
      <c r="AD354" s="1" t="str">
        <f ca="1">IFERROR(__xludf.DUMMYFUNCTION("""COMPUTED_VALUE"""),"Online")</f>
        <v>Online</v>
      </c>
      <c r="AE354" s="19">
        <f ca="1">IFERROR(__xludf.DUMMYFUNCTION("""COMPUTED_VALUE"""),3953.9884)</f>
        <v>3953.9884000000002</v>
      </c>
      <c r="AF354" s="1" t="str">
        <f ca="1">IFERROR(__xludf.DUMMYFUNCTION("""COMPUTED_VALUE"""),"FR")</f>
        <v>FR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</row>
    <row r="355" spans="1:45" ht="12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3">
        <f ca="1">IFERROR(__xludf.DUMMYFUNCTION("""COMPUTED_VALUE"""),45078)</f>
        <v>45078</v>
      </c>
      <c r="AB355" s="19" t="str">
        <f ca="1">IFERROR(__xludf.DUMMYFUNCTION("""COMPUTED_VALUE"""),"2023 Q2")</f>
        <v>2023 Q2</v>
      </c>
      <c r="AC355" s="1">
        <f ca="1">IFERROR(__xludf.DUMMYFUNCTION("""COMPUTED_VALUE"""),0)</f>
        <v>0</v>
      </c>
      <c r="AD355" s="1" t="str">
        <f ca="1">IFERROR(__xludf.DUMMYFUNCTION("""COMPUTED_VALUE"""),"Online")</f>
        <v>Online</v>
      </c>
      <c r="AE355" s="19">
        <f ca="1">IFERROR(__xludf.DUMMYFUNCTION("""COMPUTED_VALUE"""),3953.9884)</f>
        <v>3953.9884000000002</v>
      </c>
      <c r="AF355" s="1" t="str">
        <f ca="1">IFERROR(__xludf.DUMMYFUNCTION("""COMPUTED_VALUE"""),"FR")</f>
        <v>FR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</row>
    <row r="356" spans="1:45" ht="12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3">
        <f ca="1">IFERROR(__xludf.DUMMYFUNCTION("""COMPUTED_VALUE"""),45078)</f>
        <v>45078</v>
      </c>
      <c r="AB356" s="19" t="str">
        <f ca="1">IFERROR(__xludf.DUMMYFUNCTION("""COMPUTED_VALUE"""),"2023 Q2")</f>
        <v>2023 Q2</v>
      </c>
      <c r="AC356" s="1">
        <f ca="1">IFERROR(__xludf.DUMMYFUNCTION("""COMPUTED_VALUE"""),0)</f>
        <v>0</v>
      </c>
      <c r="AD356" s="1" t="str">
        <f ca="1">IFERROR(__xludf.DUMMYFUNCTION("""COMPUTED_VALUE"""),"Online")</f>
        <v>Online</v>
      </c>
      <c r="AE356" s="19">
        <f ca="1">IFERROR(__xludf.DUMMYFUNCTION("""COMPUTED_VALUE"""),3953.9884)</f>
        <v>3953.9884000000002</v>
      </c>
      <c r="AF356" s="1" t="str">
        <f ca="1">IFERROR(__xludf.DUMMYFUNCTION("""COMPUTED_VALUE"""),"US")</f>
        <v>US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</row>
    <row r="357" spans="1:45" ht="12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3">
        <f ca="1">IFERROR(__xludf.DUMMYFUNCTION("""COMPUTED_VALUE"""),45078)</f>
        <v>45078</v>
      </c>
      <c r="AB357" s="19" t="str">
        <f ca="1">IFERROR(__xludf.DUMMYFUNCTION("""COMPUTED_VALUE"""),"2023 Q2")</f>
        <v>2023 Q2</v>
      </c>
      <c r="AC357" s="1">
        <f ca="1">IFERROR(__xludf.DUMMYFUNCTION("""COMPUTED_VALUE"""),0)</f>
        <v>0</v>
      </c>
      <c r="AD357" s="1" t="str">
        <f ca="1">IFERROR(__xludf.DUMMYFUNCTION("""COMPUTED_VALUE"""),"Online")</f>
        <v>Online</v>
      </c>
      <c r="AE357" s="19">
        <f ca="1">IFERROR(__xludf.DUMMYFUNCTION("""COMPUTED_VALUE"""),3953.9884)</f>
        <v>3953.9884000000002</v>
      </c>
      <c r="AF357" s="1" t="str">
        <f ca="1">IFERROR(__xludf.DUMMYFUNCTION("""COMPUTED_VALUE"""),"US")</f>
        <v>US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</row>
    <row r="358" spans="1:45" ht="12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3">
        <f ca="1">IFERROR(__xludf.DUMMYFUNCTION("""COMPUTED_VALUE"""),45078)</f>
        <v>45078</v>
      </c>
      <c r="AB358" s="19" t="str">
        <f ca="1">IFERROR(__xludf.DUMMYFUNCTION("""COMPUTED_VALUE"""),"2023 Q2")</f>
        <v>2023 Q2</v>
      </c>
      <c r="AC358" s="1">
        <f ca="1">IFERROR(__xludf.DUMMYFUNCTION("""COMPUTED_VALUE"""),0)</f>
        <v>0</v>
      </c>
      <c r="AD358" s="1" t="str">
        <f ca="1">IFERROR(__xludf.DUMMYFUNCTION("""COMPUTED_VALUE"""),"Online")</f>
        <v>Online</v>
      </c>
      <c r="AE358" s="19">
        <f ca="1">IFERROR(__xludf.DUMMYFUNCTION("""COMPUTED_VALUE"""),3953.9884)</f>
        <v>3953.9884000000002</v>
      </c>
      <c r="AF358" s="1" t="str">
        <f ca="1">IFERROR(__xludf.DUMMYFUNCTION("""COMPUTED_VALUE"""),"US")</f>
        <v>US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</row>
    <row r="359" spans="1:45" ht="12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3">
        <f ca="1">IFERROR(__xludf.DUMMYFUNCTION("""COMPUTED_VALUE"""),45078)</f>
        <v>45078</v>
      </c>
      <c r="AB359" s="19" t="str">
        <f ca="1">IFERROR(__xludf.DUMMYFUNCTION("""COMPUTED_VALUE"""),"2023 Q2")</f>
        <v>2023 Q2</v>
      </c>
      <c r="AC359" s="1">
        <f ca="1">IFERROR(__xludf.DUMMYFUNCTION("""COMPUTED_VALUE"""),0)</f>
        <v>0</v>
      </c>
      <c r="AD359" s="1" t="str">
        <f ca="1">IFERROR(__xludf.DUMMYFUNCTION("""COMPUTED_VALUE"""),"Online")</f>
        <v>Online</v>
      </c>
      <c r="AE359" s="19">
        <f ca="1">IFERROR(__xludf.DUMMYFUNCTION("""COMPUTED_VALUE"""),3953.9884)</f>
        <v>3953.9884000000002</v>
      </c>
      <c r="AF359" s="1" t="str">
        <f ca="1">IFERROR(__xludf.DUMMYFUNCTION("""COMPUTED_VALUE"""),"CA")</f>
        <v>CA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</row>
    <row r="360" spans="1:45" ht="12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3">
        <f ca="1">IFERROR(__xludf.DUMMYFUNCTION("""COMPUTED_VALUE"""),45078)</f>
        <v>45078</v>
      </c>
      <c r="AB360" s="19" t="str">
        <f ca="1">IFERROR(__xludf.DUMMYFUNCTION("""COMPUTED_VALUE"""),"2023 Q2")</f>
        <v>2023 Q2</v>
      </c>
      <c r="AC360" s="1">
        <f ca="1">IFERROR(__xludf.DUMMYFUNCTION("""COMPUTED_VALUE"""),0)</f>
        <v>0</v>
      </c>
      <c r="AD360" s="1" t="str">
        <f ca="1">IFERROR(__xludf.DUMMYFUNCTION("""COMPUTED_VALUE"""),"Online")</f>
        <v>Online</v>
      </c>
      <c r="AE360" s="19">
        <f ca="1">IFERROR(__xludf.DUMMYFUNCTION("""COMPUTED_VALUE"""),3953.9884)</f>
        <v>3953.9884000000002</v>
      </c>
      <c r="AF360" s="1" t="str">
        <f ca="1">IFERROR(__xludf.DUMMYFUNCTION("""COMPUTED_VALUE"""),"CA")</f>
        <v>CA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</row>
    <row r="361" spans="1:45" ht="12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3">
        <f ca="1">IFERROR(__xludf.DUMMYFUNCTION("""COMPUTED_VALUE"""),45078)</f>
        <v>45078</v>
      </c>
      <c r="AB361" s="19" t="str">
        <f ca="1">IFERROR(__xludf.DUMMYFUNCTION("""COMPUTED_VALUE"""),"2023 Q2")</f>
        <v>2023 Q2</v>
      </c>
      <c r="AC361" s="1">
        <f ca="1">IFERROR(__xludf.DUMMYFUNCTION("""COMPUTED_VALUE"""),0)</f>
        <v>0</v>
      </c>
      <c r="AD361" s="1" t="str">
        <f ca="1">IFERROR(__xludf.DUMMYFUNCTION("""COMPUTED_VALUE"""),"Online")</f>
        <v>Online</v>
      </c>
      <c r="AE361" s="19">
        <f ca="1">IFERROR(__xludf.DUMMYFUNCTION("""COMPUTED_VALUE"""),3953.9884)</f>
        <v>3953.9884000000002</v>
      </c>
      <c r="AF361" s="1" t="str">
        <f ca="1">IFERROR(__xludf.DUMMYFUNCTION("""COMPUTED_VALUE"""),"AU")</f>
        <v>AU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</row>
    <row r="362" spans="1:45" ht="12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3">
        <f ca="1">IFERROR(__xludf.DUMMYFUNCTION("""COMPUTED_VALUE"""),45078)</f>
        <v>45078</v>
      </c>
      <c r="AB362" s="19" t="str">
        <f ca="1">IFERROR(__xludf.DUMMYFUNCTION("""COMPUTED_VALUE"""),"2023 Q2")</f>
        <v>2023 Q2</v>
      </c>
      <c r="AC362" s="1">
        <f ca="1">IFERROR(__xludf.DUMMYFUNCTION("""COMPUTED_VALUE"""),0)</f>
        <v>0</v>
      </c>
      <c r="AD362" s="1" t="str">
        <f ca="1">IFERROR(__xludf.DUMMYFUNCTION("""COMPUTED_VALUE"""),"Online")</f>
        <v>Online</v>
      </c>
      <c r="AE362" s="19">
        <f ca="1">IFERROR(__xludf.DUMMYFUNCTION("""COMPUTED_VALUE"""),3729.364)</f>
        <v>3729.364</v>
      </c>
      <c r="AF362" s="1" t="str">
        <f ca="1">IFERROR(__xludf.DUMMYFUNCTION("""COMPUTED_VALUE"""),"AU")</f>
        <v>AU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</row>
    <row r="363" spans="1:45" ht="12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3">
        <f ca="1">IFERROR(__xludf.DUMMYFUNCTION("""COMPUTED_VALUE"""),45078)</f>
        <v>45078</v>
      </c>
      <c r="AB363" s="19" t="str">
        <f ca="1">IFERROR(__xludf.DUMMYFUNCTION("""COMPUTED_VALUE"""),"2023 Q2")</f>
        <v>2023 Q2</v>
      </c>
      <c r="AC363" s="1">
        <f ca="1">IFERROR(__xludf.DUMMYFUNCTION("""COMPUTED_VALUE"""),0)</f>
        <v>0</v>
      </c>
      <c r="AD363" s="1" t="str">
        <f ca="1">IFERROR(__xludf.DUMMYFUNCTION("""COMPUTED_VALUE"""),"Online")</f>
        <v>Online</v>
      </c>
      <c r="AE363" s="19">
        <f ca="1">IFERROR(__xludf.DUMMYFUNCTION("""COMPUTED_VALUE"""),772.5036)</f>
        <v>772.50360000000001</v>
      </c>
      <c r="AF363" s="1" t="str">
        <f ca="1">IFERROR(__xludf.DUMMYFUNCTION("""COMPUTED_VALUE"""),"FR")</f>
        <v>FR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</row>
    <row r="364" spans="1:45" ht="12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3">
        <f ca="1">IFERROR(__xludf.DUMMYFUNCTION("""COMPUTED_VALUE"""),45078)</f>
        <v>45078</v>
      </c>
      <c r="AB364" s="19" t="str">
        <f ca="1">IFERROR(__xludf.DUMMYFUNCTION("""COMPUTED_VALUE"""),"2023 Q2")</f>
        <v>2023 Q2</v>
      </c>
      <c r="AC364" s="1">
        <f ca="1">IFERROR(__xludf.DUMMYFUNCTION("""COMPUTED_VALUE"""),0)</f>
        <v>0</v>
      </c>
      <c r="AD364" s="1" t="str">
        <f ca="1">IFERROR(__xludf.DUMMYFUNCTION("""COMPUTED_VALUE"""),"Online")</f>
        <v>Online</v>
      </c>
      <c r="AE364" s="19">
        <f ca="1">IFERROR(__xludf.DUMMYFUNCTION("""COMPUTED_VALUE"""),3953.9884)</f>
        <v>3953.9884000000002</v>
      </c>
      <c r="AF364" s="1" t="str">
        <f ca="1">IFERROR(__xludf.DUMMYFUNCTION("""COMPUTED_VALUE"""),"DE")</f>
        <v>DE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</row>
    <row r="365" spans="1:45" ht="12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3">
        <f ca="1">IFERROR(__xludf.DUMMYFUNCTION("""COMPUTED_VALUE"""),45108)</f>
        <v>45108</v>
      </c>
      <c r="AB365" s="19" t="str">
        <f ca="1">IFERROR(__xludf.DUMMYFUNCTION("""COMPUTED_VALUE"""),"2023 Q3")</f>
        <v>2023 Q3</v>
      </c>
      <c r="AC365" s="1">
        <f ca="1">IFERROR(__xludf.DUMMYFUNCTION("""COMPUTED_VALUE"""),283)</f>
        <v>283</v>
      </c>
      <c r="AD365" s="1" t="str">
        <f ca="1">IFERROR(__xludf.DUMMYFUNCTION("""COMPUTED_VALUE"""),"Offline")</f>
        <v>Offline</v>
      </c>
      <c r="AE365" s="19">
        <f ca="1">IFERROR(__xludf.DUMMYFUNCTION("""COMPUTED_VALUE"""),104378.4641)</f>
        <v>104378.4641</v>
      </c>
      <c r="AF365" s="1" t="str">
        <f ca="1">IFERROR(__xludf.DUMMYFUNCTION("""COMPUTED_VALUE"""),"US")</f>
        <v>US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</row>
    <row r="366" spans="1:45" ht="12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3">
        <f ca="1">IFERROR(__xludf.DUMMYFUNCTION("""COMPUTED_VALUE"""),45108)</f>
        <v>45108</v>
      </c>
      <c r="AB366" s="19" t="str">
        <f ca="1">IFERROR(__xludf.DUMMYFUNCTION("""COMPUTED_VALUE"""),"2023 Q3")</f>
        <v>2023 Q3</v>
      </c>
      <c r="AC366" s="1">
        <f ca="1">IFERROR(__xludf.DUMMYFUNCTION("""COMPUTED_VALUE"""),283)</f>
        <v>283</v>
      </c>
      <c r="AD366" s="1" t="str">
        <f ca="1">IFERROR(__xludf.DUMMYFUNCTION("""COMPUTED_VALUE"""),"Offline")</f>
        <v>Offline</v>
      </c>
      <c r="AE366" s="19">
        <f ca="1">IFERROR(__xludf.DUMMYFUNCTION("""COMPUTED_VALUE"""),2205.8622)</f>
        <v>2205.8622</v>
      </c>
      <c r="AF366" s="1" t="str">
        <f ca="1">IFERROR(__xludf.DUMMYFUNCTION("""COMPUTED_VALUE"""),"US")</f>
        <v>US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</row>
    <row r="367" spans="1:45" ht="12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3">
        <f ca="1">IFERROR(__xludf.DUMMYFUNCTION("""COMPUTED_VALUE"""),45108)</f>
        <v>45108</v>
      </c>
      <c r="AB367" s="19" t="str">
        <f ca="1">IFERROR(__xludf.DUMMYFUNCTION("""COMPUTED_VALUE"""),"2023 Q3")</f>
        <v>2023 Q3</v>
      </c>
      <c r="AC367" s="1">
        <f ca="1">IFERROR(__xludf.DUMMYFUNCTION("""COMPUTED_VALUE"""),276)</f>
        <v>276</v>
      </c>
      <c r="AD367" s="1" t="str">
        <f ca="1">IFERROR(__xludf.DUMMYFUNCTION("""COMPUTED_VALUE"""),"Offline")</f>
        <v>Offline</v>
      </c>
      <c r="AE367" s="19">
        <f ca="1">IFERROR(__xludf.DUMMYFUNCTION("""COMPUTED_VALUE"""),5668.8163)</f>
        <v>5668.8163000000004</v>
      </c>
      <c r="AF367" s="1" t="str">
        <f ca="1">IFERROR(__xludf.DUMMYFUNCTION("""COMPUTED_VALUE"""),"US")</f>
        <v>US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</row>
    <row r="368" spans="1:45" ht="12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3">
        <f ca="1">IFERROR(__xludf.DUMMYFUNCTION("""COMPUTED_VALUE"""),45108)</f>
        <v>45108</v>
      </c>
      <c r="AB368" s="19" t="str">
        <f ca="1">IFERROR(__xludf.DUMMYFUNCTION("""COMPUTED_VALUE"""),"2023 Q3")</f>
        <v>2023 Q3</v>
      </c>
      <c r="AC368" s="1">
        <f ca="1">IFERROR(__xludf.DUMMYFUNCTION("""COMPUTED_VALUE"""),0)</f>
        <v>0</v>
      </c>
      <c r="AD368" s="1" t="str">
        <f ca="1">IFERROR(__xludf.DUMMYFUNCTION("""COMPUTED_VALUE"""),"Online")</f>
        <v>Online</v>
      </c>
      <c r="AE368" s="19">
        <f ca="1">IFERROR(__xludf.DUMMYFUNCTION("""COMPUTED_VALUE"""),2410.6266)</f>
        <v>2410.6266000000001</v>
      </c>
      <c r="AF368" s="1" t="str">
        <f ca="1">IFERROR(__xludf.DUMMYFUNCTION("""COMPUTED_VALUE"""),"US")</f>
        <v>US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</row>
    <row r="369" spans="1:45" ht="12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3">
        <f ca="1">IFERROR(__xludf.DUMMYFUNCTION("""COMPUTED_VALUE"""),45108)</f>
        <v>45108</v>
      </c>
      <c r="AB369" s="19" t="str">
        <f ca="1">IFERROR(__xludf.DUMMYFUNCTION("""COMPUTED_VALUE"""),"2023 Q3")</f>
        <v>2023 Q3</v>
      </c>
      <c r="AC369" s="1">
        <f ca="1">IFERROR(__xludf.DUMMYFUNCTION("""COMPUTED_VALUE"""),283)</f>
        <v>283</v>
      </c>
      <c r="AD369" s="1" t="str">
        <f ca="1">IFERROR(__xludf.DUMMYFUNCTION("""COMPUTED_VALUE"""),"Offline")</f>
        <v>Offline</v>
      </c>
      <c r="AE369" s="19">
        <f ca="1">IFERROR(__xludf.DUMMYFUNCTION("""COMPUTED_VALUE"""),149897.3647)</f>
        <v>149897.36470000001</v>
      </c>
      <c r="AF369" s="1" t="str">
        <f ca="1">IFERROR(__xludf.DUMMYFUNCTION("""COMPUTED_VALUE"""),"US")</f>
        <v>US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</row>
    <row r="370" spans="1:45" ht="12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3">
        <f ca="1">IFERROR(__xludf.DUMMYFUNCTION("""COMPUTED_VALUE"""),45108)</f>
        <v>45108</v>
      </c>
      <c r="AB370" s="19" t="str">
        <f ca="1">IFERROR(__xludf.DUMMYFUNCTION("""COMPUTED_VALUE"""),"2023 Q3")</f>
        <v>2023 Q3</v>
      </c>
      <c r="AC370" s="1">
        <f ca="1">IFERROR(__xludf.DUMMYFUNCTION("""COMPUTED_VALUE"""),280)</f>
        <v>280</v>
      </c>
      <c r="AD370" s="1" t="str">
        <f ca="1">IFERROR(__xludf.DUMMYFUNCTION("""COMPUTED_VALUE"""),"Offline")</f>
        <v>Offline</v>
      </c>
      <c r="AE370" s="19">
        <f ca="1">IFERROR(__xludf.DUMMYFUNCTION("""COMPUTED_VALUE"""),1439.1577)</f>
        <v>1439.1577</v>
      </c>
      <c r="AF370" s="1" t="str">
        <f ca="1">IFERROR(__xludf.DUMMYFUNCTION("""COMPUTED_VALUE"""),"US")</f>
        <v>US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</row>
    <row r="371" spans="1:45" ht="12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3">
        <f ca="1">IFERROR(__xludf.DUMMYFUNCTION("""COMPUTED_VALUE"""),45108)</f>
        <v>45108</v>
      </c>
      <c r="AB371" s="19" t="str">
        <f ca="1">IFERROR(__xludf.DUMMYFUNCTION("""COMPUTED_VALUE"""),"2023 Q3")</f>
        <v>2023 Q3</v>
      </c>
      <c r="AC371" s="1">
        <f ca="1">IFERROR(__xludf.DUMMYFUNCTION("""COMPUTED_VALUE"""),280)</f>
        <v>280</v>
      </c>
      <c r="AD371" s="1" t="str">
        <f ca="1">IFERROR(__xludf.DUMMYFUNCTION("""COMPUTED_VALUE"""),"Offline")</f>
        <v>Offline</v>
      </c>
      <c r="AE371" s="19">
        <f ca="1">IFERROR(__xludf.DUMMYFUNCTION("""COMPUTED_VALUE"""),19941.3706)</f>
        <v>19941.370599999998</v>
      </c>
      <c r="AF371" s="1" t="str">
        <f ca="1">IFERROR(__xludf.DUMMYFUNCTION("""COMPUTED_VALUE"""),"US")</f>
        <v>US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</row>
    <row r="372" spans="1:45" ht="12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3">
        <f ca="1">IFERROR(__xludf.DUMMYFUNCTION("""COMPUTED_VALUE"""),45108)</f>
        <v>45108</v>
      </c>
      <c r="AB372" s="19" t="str">
        <f ca="1">IFERROR(__xludf.DUMMYFUNCTION("""COMPUTED_VALUE"""),"2023 Q3")</f>
        <v>2023 Q3</v>
      </c>
      <c r="AC372" s="1">
        <f ca="1">IFERROR(__xludf.DUMMYFUNCTION("""COMPUTED_VALUE"""),275)</f>
        <v>275</v>
      </c>
      <c r="AD372" s="1" t="str">
        <f ca="1">IFERROR(__xludf.DUMMYFUNCTION("""COMPUTED_VALUE"""),"Offline")</f>
        <v>Offline</v>
      </c>
      <c r="AE372" s="19">
        <f ca="1">IFERROR(__xludf.DUMMYFUNCTION("""COMPUTED_VALUE"""),914.9148)</f>
        <v>914.91480000000001</v>
      </c>
      <c r="AF372" s="1" t="str">
        <f ca="1">IFERROR(__xludf.DUMMYFUNCTION("""COMPUTED_VALUE"""),"US")</f>
        <v>US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</row>
    <row r="373" spans="1:45" ht="12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3">
        <f ca="1">IFERROR(__xludf.DUMMYFUNCTION("""COMPUTED_VALUE"""),45108)</f>
        <v>45108</v>
      </c>
      <c r="AB373" s="19" t="str">
        <f ca="1">IFERROR(__xludf.DUMMYFUNCTION("""COMPUTED_VALUE"""),"2023 Q3")</f>
        <v>2023 Q3</v>
      </c>
      <c r="AC373" s="1">
        <f ca="1">IFERROR(__xludf.DUMMYFUNCTION("""COMPUTED_VALUE"""),275)</f>
        <v>275</v>
      </c>
      <c r="AD373" s="1" t="str">
        <f ca="1">IFERROR(__xludf.DUMMYFUNCTION("""COMPUTED_VALUE"""),"Offline")</f>
        <v>Offline</v>
      </c>
      <c r="AE373" s="19">
        <f ca="1">IFERROR(__xludf.DUMMYFUNCTION("""COMPUTED_VALUE"""),44354.8008)</f>
        <v>44354.800799999997</v>
      </c>
      <c r="AF373" s="1" t="str">
        <f ca="1">IFERROR(__xludf.DUMMYFUNCTION("""COMPUTED_VALUE"""),"US")</f>
        <v>US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</row>
    <row r="374" spans="1:45" ht="12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3">
        <f ca="1">IFERROR(__xludf.DUMMYFUNCTION("""COMPUTED_VALUE"""),45108)</f>
        <v>45108</v>
      </c>
      <c r="AB374" s="19" t="str">
        <f ca="1">IFERROR(__xludf.DUMMYFUNCTION("""COMPUTED_VALUE"""),"2023 Q3")</f>
        <v>2023 Q3</v>
      </c>
      <c r="AC374" s="1">
        <f ca="1">IFERROR(__xludf.DUMMYFUNCTION("""COMPUTED_VALUE"""),281)</f>
        <v>281</v>
      </c>
      <c r="AD374" s="1" t="str">
        <f ca="1">IFERROR(__xludf.DUMMYFUNCTION("""COMPUTED_VALUE"""),"Offline")</f>
        <v>Offline</v>
      </c>
      <c r="AE374" s="19">
        <f ca="1">IFERROR(__xludf.DUMMYFUNCTION("""COMPUTED_VALUE"""),50182.3725)</f>
        <v>50182.372499999998</v>
      </c>
      <c r="AF374" s="1" t="str">
        <f ca="1">IFERROR(__xludf.DUMMYFUNCTION("""COMPUTED_VALUE"""),"US")</f>
        <v>US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</row>
    <row r="375" spans="1:45" ht="12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3">
        <f ca="1">IFERROR(__xludf.DUMMYFUNCTION("""COMPUTED_VALUE"""),45108)</f>
        <v>45108</v>
      </c>
      <c r="AB375" s="19" t="str">
        <f ca="1">IFERROR(__xludf.DUMMYFUNCTION("""COMPUTED_VALUE"""),"2023 Q3")</f>
        <v>2023 Q3</v>
      </c>
      <c r="AC375" s="1">
        <f ca="1">IFERROR(__xludf.DUMMYFUNCTION("""COMPUTED_VALUE"""),281)</f>
        <v>281</v>
      </c>
      <c r="AD375" s="1" t="str">
        <f ca="1">IFERROR(__xludf.DUMMYFUNCTION("""COMPUTED_VALUE"""),"Offline")</f>
        <v>Offline</v>
      </c>
      <c r="AE375" s="19">
        <f ca="1">IFERROR(__xludf.DUMMYFUNCTION("""COMPUTED_VALUE"""),80217.0944)</f>
        <v>80217.094400000002</v>
      </c>
      <c r="AF375" s="1" t="str">
        <f ca="1">IFERROR(__xludf.DUMMYFUNCTION("""COMPUTED_VALUE"""),"US")</f>
        <v>US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</row>
    <row r="376" spans="1:45" ht="12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3">
        <f ca="1">IFERROR(__xludf.DUMMYFUNCTION("""COMPUTED_VALUE"""),45108)</f>
        <v>45108</v>
      </c>
      <c r="AB376" s="19" t="str">
        <f ca="1">IFERROR(__xludf.DUMMYFUNCTION("""COMPUTED_VALUE"""),"2023 Q3")</f>
        <v>2023 Q3</v>
      </c>
      <c r="AC376" s="1">
        <f ca="1">IFERROR(__xludf.DUMMYFUNCTION("""COMPUTED_VALUE"""),277)</f>
        <v>277</v>
      </c>
      <c r="AD376" s="1" t="str">
        <f ca="1">IFERROR(__xludf.DUMMYFUNCTION("""COMPUTED_VALUE"""),"Offline")</f>
        <v>Offline</v>
      </c>
      <c r="AE376" s="19">
        <f ca="1">IFERROR(__xludf.DUMMYFUNCTION("""COMPUTED_VALUE"""),130825.509)</f>
        <v>130825.50900000001</v>
      </c>
      <c r="AF376" s="1" t="str">
        <f ca="1">IFERROR(__xludf.DUMMYFUNCTION("""COMPUTED_VALUE"""),"US")</f>
        <v>US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</row>
    <row r="377" spans="1:45" ht="12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3">
        <f ca="1">IFERROR(__xludf.DUMMYFUNCTION("""COMPUTED_VALUE"""),45108)</f>
        <v>45108</v>
      </c>
      <c r="AB377" s="19" t="str">
        <f ca="1">IFERROR(__xludf.DUMMYFUNCTION("""COMPUTED_VALUE"""),"2023 Q3")</f>
        <v>2023 Q3</v>
      </c>
      <c r="AC377" s="1">
        <f ca="1">IFERROR(__xludf.DUMMYFUNCTION("""COMPUTED_VALUE"""),281)</f>
        <v>281</v>
      </c>
      <c r="AD377" s="1" t="str">
        <f ca="1">IFERROR(__xludf.DUMMYFUNCTION("""COMPUTED_VALUE"""),"Offline")</f>
        <v>Offline</v>
      </c>
      <c r="AE377" s="19">
        <f ca="1">IFERROR(__xludf.DUMMYFUNCTION("""COMPUTED_VALUE"""),7906.6639)</f>
        <v>7906.6638999999996</v>
      </c>
      <c r="AF377" s="1" t="str">
        <f ca="1">IFERROR(__xludf.DUMMYFUNCTION("""COMPUTED_VALUE"""),"US")</f>
        <v>US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</row>
    <row r="378" spans="1:45" ht="12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3">
        <f ca="1">IFERROR(__xludf.DUMMYFUNCTION("""COMPUTED_VALUE"""),45108)</f>
        <v>45108</v>
      </c>
      <c r="AB378" s="19" t="str">
        <f ca="1">IFERROR(__xludf.DUMMYFUNCTION("""COMPUTED_VALUE"""),"2023 Q3")</f>
        <v>2023 Q3</v>
      </c>
      <c r="AC378" s="1">
        <f ca="1">IFERROR(__xludf.DUMMYFUNCTION("""COMPUTED_VALUE"""),279)</f>
        <v>279</v>
      </c>
      <c r="AD378" s="1" t="str">
        <f ca="1">IFERROR(__xludf.DUMMYFUNCTION("""COMPUTED_VALUE"""),"Offline")</f>
        <v>Offline</v>
      </c>
      <c r="AE378" s="19">
        <f ca="1">IFERROR(__xludf.DUMMYFUNCTION("""COMPUTED_VALUE"""),3235.463)</f>
        <v>3235.4630000000002</v>
      </c>
      <c r="AF378" s="1" t="str">
        <f ca="1">IFERROR(__xludf.DUMMYFUNCTION("""COMPUTED_VALUE"""),"US")</f>
        <v>US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</row>
    <row r="379" spans="1:45" ht="12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3">
        <f ca="1">IFERROR(__xludf.DUMMYFUNCTION("""COMPUTED_VALUE"""),45108)</f>
        <v>45108</v>
      </c>
      <c r="AB379" s="19" t="str">
        <f ca="1">IFERROR(__xludf.DUMMYFUNCTION("""COMPUTED_VALUE"""),"2023 Q3")</f>
        <v>2023 Q3</v>
      </c>
      <c r="AC379" s="1">
        <f ca="1">IFERROR(__xludf.DUMMYFUNCTION("""COMPUTED_VALUE"""),285)</f>
        <v>285</v>
      </c>
      <c r="AD379" s="1" t="str">
        <f ca="1">IFERROR(__xludf.DUMMYFUNCTION("""COMPUTED_VALUE"""),"Offline")</f>
        <v>Offline</v>
      </c>
      <c r="AE379" s="19">
        <f ca="1">IFERROR(__xludf.DUMMYFUNCTION("""COMPUTED_VALUE"""),135348.1029)</f>
        <v>135348.1029</v>
      </c>
      <c r="AF379" s="1" t="str">
        <f ca="1">IFERROR(__xludf.DUMMYFUNCTION("""COMPUTED_VALUE"""),"CA")</f>
        <v>CA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</row>
    <row r="380" spans="1:45" ht="12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3">
        <f ca="1">IFERROR(__xludf.DUMMYFUNCTION("""COMPUTED_VALUE"""),45108)</f>
        <v>45108</v>
      </c>
      <c r="AB380" s="19" t="str">
        <f ca="1">IFERROR(__xludf.DUMMYFUNCTION("""COMPUTED_VALUE"""),"2023 Q3")</f>
        <v>2023 Q3</v>
      </c>
      <c r="AC380" s="1">
        <f ca="1">IFERROR(__xludf.DUMMYFUNCTION("""COMPUTED_VALUE"""),286)</f>
        <v>286</v>
      </c>
      <c r="AD380" s="1" t="str">
        <f ca="1">IFERROR(__xludf.DUMMYFUNCTION("""COMPUTED_VALUE"""),"Offline")</f>
        <v>Offline</v>
      </c>
      <c r="AE380" s="19">
        <f ca="1">IFERROR(__xludf.DUMMYFUNCTION("""COMPUTED_VALUE"""),3352.2892)</f>
        <v>3352.2892000000002</v>
      </c>
      <c r="AF380" s="1" t="str">
        <f ca="1">IFERROR(__xludf.DUMMYFUNCTION("""COMPUTED_VALUE"""),"FR")</f>
        <v>FR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</row>
    <row r="381" spans="1:45" ht="12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3">
        <f ca="1">IFERROR(__xludf.DUMMYFUNCTION("""COMPUTED_VALUE"""),45108)</f>
        <v>45108</v>
      </c>
      <c r="AB381" s="19" t="str">
        <f ca="1">IFERROR(__xludf.DUMMYFUNCTION("""COMPUTED_VALUE"""),"2023 Q3")</f>
        <v>2023 Q3</v>
      </c>
      <c r="AC381" s="1">
        <f ca="1">IFERROR(__xludf.DUMMYFUNCTION("""COMPUTED_VALUE"""),0)</f>
        <v>0</v>
      </c>
      <c r="AD381" s="1" t="str">
        <f ca="1">IFERROR(__xludf.DUMMYFUNCTION("""COMPUTED_VALUE"""),"Online")</f>
        <v>Online</v>
      </c>
      <c r="AE381" s="19">
        <f ca="1">IFERROR(__xludf.DUMMYFUNCTION("""COMPUTED_VALUE"""),1105.4834)</f>
        <v>1105.4834000000001</v>
      </c>
      <c r="AF381" s="1" t="str">
        <f ca="1">IFERROR(__xludf.DUMMYFUNCTION("""COMPUTED_VALUE"""),"DE")</f>
        <v>DE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</row>
    <row r="382" spans="1:45" ht="12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3">
        <f ca="1">IFERROR(__xludf.DUMMYFUNCTION("""COMPUTED_VALUE"""),45108)</f>
        <v>45108</v>
      </c>
      <c r="AB382" s="19" t="str">
        <f ca="1">IFERROR(__xludf.DUMMYFUNCTION("""COMPUTED_VALUE"""),"2023 Q3")</f>
        <v>2023 Q3</v>
      </c>
      <c r="AC382" s="1">
        <f ca="1">IFERROR(__xludf.DUMMYFUNCTION("""COMPUTED_VALUE"""),0)</f>
        <v>0</v>
      </c>
      <c r="AD382" s="1" t="str">
        <f ca="1">IFERROR(__xludf.DUMMYFUNCTION("""COMPUTED_VALUE"""),"Online")</f>
        <v>Online</v>
      </c>
      <c r="AE382" s="19">
        <f ca="1">IFERROR(__xludf.DUMMYFUNCTION("""COMPUTED_VALUE"""),2410.6266)</f>
        <v>2410.6266000000001</v>
      </c>
      <c r="AF382" s="1" t="str">
        <f ca="1">IFERROR(__xludf.DUMMYFUNCTION("""COMPUTED_VALUE"""),"AU")</f>
        <v>AU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</row>
    <row r="383" spans="1:45" ht="12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3">
        <f ca="1">IFERROR(__xludf.DUMMYFUNCTION("""COMPUTED_VALUE"""),45108)</f>
        <v>45108</v>
      </c>
      <c r="AB383" s="19" t="str">
        <f ca="1">IFERROR(__xludf.DUMMYFUNCTION("""COMPUTED_VALUE"""),"2023 Q3")</f>
        <v>2023 Q3</v>
      </c>
      <c r="AC383" s="1">
        <f ca="1">IFERROR(__xludf.DUMMYFUNCTION("""COMPUTED_VALUE"""),0)</f>
        <v>0</v>
      </c>
      <c r="AD383" s="1" t="str">
        <f ca="1">IFERROR(__xludf.DUMMYFUNCTION("""COMPUTED_VALUE"""),"Online")</f>
        <v>Online</v>
      </c>
      <c r="AE383" s="19">
        <f ca="1">IFERROR(__xludf.DUMMYFUNCTION("""COMPUTED_VALUE"""),2264.2536)</f>
        <v>2264.2536</v>
      </c>
      <c r="AF383" s="1" t="str">
        <f ca="1">IFERROR(__xludf.DUMMYFUNCTION("""COMPUTED_VALUE"""),"AU")</f>
        <v>AU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</row>
    <row r="384" spans="1:45" ht="12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3">
        <f ca="1">IFERROR(__xludf.DUMMYFUNCTION("""COMPUTED_VALUE"""),45108)</f>
        <v>45108</v>
      </c>
      <c r="AB384" s="19" t="str">
        <f ca="1">IFERROR(__xludf.DUMMYFUNCTION("""COMPUTED_VALUE"""),"2023 Q3")</f>
        <v>2023 Q3</v>
      </c>
      <c r="AC384" s="1">
        <f ca="1">IFERROR(__xludf.DUMMYFUNCTION("""COMPUTED_VALUE"""),0)</f>
        <v>0</v>
      </c>
      <c r="AD384" s="1" t="str">
        <f ca="1">IFERROR(__xludf.DUMMYFUNCTION("""COMPUTED_VALUE"""),"Online")</f>
        <v>Online</v>
      </c>
      <c r="AE384" s="19">
        <f ca="1">IFERROR(__xludf.DUMMYFUNCTION("""COMPUTED_VALUE"""),2410.6266)</f>
        <v>2410.6266000000001</v>
      </c>
      <c r="AF384" s="1" t="str">
        <f ca="1">IFERROR(__xludf.DUMMYFUNCTION("""COMPUTED_VALUE"""),"US")</f>
        <v>US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</row>
    <row r="385" spans="1:45" ht="12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3">
        <f ca="1">IFERROR(__xludf.DUMMYFUNCTION("""COMPUTED_VALUE"""),45108)</f>
        <v>45108</v>
      </c>
      <c r="AB385" s="19" t="str">
        <f ca="1">IFERROR(__xludf.DUMMYFUNCTION("""COMPUTED_VALUE"""),"2023 Q3")</f>
        <v>2023 Q3</v>
      </c>
      <c r="AC385" s="1">
        <f ca="1">IFERROR(__xludf.DUMMYFUNCTION("""COMPUTED_VALUE"""),0)</f>
        <v>0</v>
      </c>
      <c r="AD385" s="1" t="str">
        <f ca="1">IFERROR(__xludf.DUMMYFUNCTION("""COMPUTED_VALUE"""),"Online")</f>
        <v>Online</v>
      </c>
      <c r="AE385" s="19">
        <f ca="1">IFERROR(__xludf.DUMMYFUNCTION("""COMPUTED_VALUE"""),2699.9018)</f>
        <v>2699.9018000000001</v>
      </c>
      <c r="AF385" s="1" t="str">
        <f ca="1">IFERROR(__xludf.DUMMYFUNCTION("""COMPUTED_VALUE"""),"US")</f>
        <v>US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</row>
    <row r="386" spans="1:45" ht="12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3">
        <f ca="1">IFERROR(__xludf.DUMMYFUNCTION("""COMPUTED_VALUE"""),45108)</f>
        <v>45108</v>
      </c>
      <c r="AB386" s="19" t="str">
        <f ca="1">IFERROR(__xludf.DUMMYFUNCTION("""COMPUTED_VALUE"""),"2023 Q3")</f>
        <v>2023 Q3</v>
      </c>
      <c r="AC386" s="1">
        <f ca="1">IFERROR(__xludf.DUMMYFUNCTION("""COMPUTED_VALUE"""),0)</f>
        <v>0</v>
      </c>
      <c r="AD386" s="1" t="str">
        <f ca="1">IFERROR(__xludf.DUMMYFUNCTION("""COMPUTED_VALUE"""),"Online")</f>
        <v>Online</v>
      </c>
      <c r="AE386" s="19">
        <f ca="1">IFERROR(__xludf.DUMMYFUNCTION("""COMPUTED_VALUE"""),2699.9018)</f>
        <v>2699.9018000000001</v>
      </c>
      <c r="AF386" s="1" t="str">
        <f ca="1">IFERROR(__xludf.DUMMYFUNCTION("""COMPUTED_VALUE"""),"US")</f>
        <v>US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</row>
    <row r="387" spans="1:45" ht="12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3">
        <f ca="1">IFERROR(__xludf.DUMMYFUNCTION("""COMPUTED_VALUE"""),45108)</f>
        <v>45108</v>
      </c>
      <c r="AB387" s="19" t="str">
        <f ca="1">IFERROR(__xludf.DUMMYFUNCTION("""COMPUTED_VALUE"""),"2023 Q3")</f>
        <v>2023 Q3</v>
      </c>
      <c r="AC387" s="1">
        <f ca="1">IFERROR(__xludf.DUMMYFUNCTION("""COMPUTED_VALUE"""),0)</f>
        <v>0</v>
      </c>
      <c r="AD387" s="1" t="str">
        <f ca="1">IFERROR(__xludf.DUMMYFUNCTION("""COMPUTED_VALUE"""),"Online")</f>
        <v>Online</v>
      </c>
      <c r="AE387" s="19">
        <f ca="1">IFERROR(__xludf.DUMMYFUNCTION("""COMPUTED_VALUE"""),2410.6266)</f>
        <v>2410.6266000000001</v>
      </c>
      <c r="AF387" s="1" t="str">
        <f ca="1">IFERROR(__xludf.DUMMYFUNCTION("""COMPUTED_VALUE"""),"DE")</f>
        <v>DE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</row>
    <row r="388" spans="1:45" ht="12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3">
        <f ca="1">IFERROR(__xludf.DUMMYFUNCTION("""COMPUTED_VALUE"""),45108)</f>
        <v>45108</v>
      </c>
      <c r="AB388" s="19" t="str">
        <f ca="1">IFERROR(__xludf.DUMMYFUNCTION("""COMPUTED_VALUE"""),"2023 Q3")</f>
        <v>2023 Q3</v>
      </c>
      <c r="AC388" s="1">
        <f ca="1">IFERROR(__xludf.DUMMYFUNCTION("""COMPUTED_VALUE"""),0)</f>
        <v>0</v>
      </c>
      <c r="AD388" s="1" t="str">
        <f ca="1">IFERROR(__xludf.DUMMYFUNCTION("""COMPUTED_VALUE"""),"Online")</f>
        <v>Online</v>
      </c>
      <c r="AE388" s="19">
        <f ca="1">IFERROR(__xludf.DUMMYFUNCTION("""COMPUTED_VALUE"""),2410.6266)</f>
        <v>2410.6266000000001</v>
      </c>
      <c r="AF388" s="1" t="str">
        <f ca="1">IFERROR(__xludf.DUMMYFUNCTION("""COMPUTED_VALUE"""),"AU")</f>
        <v>AU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</row>
    <row r="389" spans="1:45" ht="12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3">
        <f ca="1">IFERROR(__xludf.DUMMYFUNCTION("""COMPUTED_VALUE"""),45108)</f>
        <v>45108</v>
      </c>
      <c r="AB389" s="19" t="str">
        <f ca="1">IFERROR(__xludf.DUMMYFUNCTION("""COMPUTED_VALUE"""),"2023 Q3")</f>
        <v>2023 Q3</v>
      </c>
      <c r="AC389" s="1">
        <f ca="1">IFERROR(__xludf.DUMMYFUNCTION("""COMPUTED_VALUE"""),0)</f>
        <v>0</v>
      </c>
      <c r="AD389" s="1" t="str">
        <f ca="1">IFERROR(__xludf.DUMMYFUNCTION("""COMPUTED_VALUE"""),"Online")</f>
        <v>Online</v>
      </c>
      <c r="AE389" s="19">
        <f ca="1">IFERROR(__xludf.DUMMYFUNCTION("""COMPUTED_VALUE"""),865.204)</f>
        <v>865.20399999999995</v>
      </c>
      <c r="AF389" s="1" t="str">
        <f ca="1">IFERROR(__xludf.DUMMYFUNCTION("""COMPUTED_VALUE"""),"AU")</f>
        <v>AU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</row>
    <row r="390" spans="1:45" ht="12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3">
        <f ca="1">IFERROR(__xludf.DUMMYFUNCTION("""COMPUTED_VALUE"""),45108)</f>
        <v>45108</v>
      </c>
      <c r="AB390" s="19" t="str">
        <f ca="1">IFERROR(__xludf.DUMMYFUNCTION("""COMPUTED_VALUE"""),"2023 Q3")</f>
        <v>2023 Q3</v>
      </c>
      <c r="AC390" s="1">
        <f ca="1">IFERROR(__xludf.DUMMYFUNCTION("""COMPUTED_VALUE"""),0)</f>
        <v>0</v>
      </c>
      <c r="AD390" s="1" t="str">
        <f ca="1">IFERROR(__xludf.DUMMYFUNCTION("""COMPUTED_VALUE"""),"Online")</f>
        <v>Online</v>
      </c>
      <c r="AE390" s="19">
        <f ca="1">IFERROR(__xludf.DUMMYFUNCTION("""COMPUTED_VALUE"""),2699.9018)</f>
        <v>2699.9018000000001</v>
      </c>
      <c r="AF390" s="1" t="str">
        <f ca="1">IFERROR(__xludf.DUMMYFUNCTION("""COMPUTED_VALUE"""),"US")</f>
        <v>US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</row>
    <row r="391" spans="1:45" ht="12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3">
        <f ca="1">IFERROR(__xludf.DUMMYFUNCTION("""COMPUTED_VALUE"""),45108)</f>
        <v>45108</v>
      </c>
      <c r="AB391" s="19" t="str">
        <f ca="1">IFERROR(__xludf.DUMMYFUNCTION("""COMPUTED_VALUE"""),"2023 Q3")</f>
        <v>2023 Q3</v>
      </c>
      <c r="AC391" s="1">
        <f ca="1">IFERROR(__xludf.DUMMYFUNCTION("""COMPUTED_VALUE"""),0)</f>
        <v>0</v>
      </c>
      <c r="AD391" s="1" t="str">
        <f ca="1">IFERROR(__xludf.DUMMYFUNCTION("""COMPUTED_VALUE"""),"Online")</f>
        <v>Online</v>
      </c>
      <c r="AE391" s="19">
        <f ca="1">IFERROR(__xludf.DUMMYFUNCTION("""COMPUTED_VALUE"""),2410.6266)</f>
        <v>2410.6266000000001</v>
      </c>
      <c r="AF391" s="1" t="str">
        <f ca="1">IFERROR(__xludf.DUMMYFUNCTION("""COMPUTED_VALUE"""),"CA")</f>
        <v>CA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</row>
    <row r="392" spans="1:45" ht="12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3">
        <f ca="1">IFERROR(__xludf.DUMMYFUNCTION("""COMPUTED_VALUE"""),45108)</f>
        <v>45108</v>
      </c>
      <c r="AB392" s="19" t="str">
        <f ca="1">IFERROR(__xludf.DUMMYFUNCTION("""COMPUTED_VALUE"""),"2023 Q3")</f>
        <v>2023 Q3</v>
      </c>
      <c r="AC392" s="1">
        <f ca="1">IFERROR(__xludf.DUMMYFUNCTION("""COMPUTED_VALUE"""),0)</f>
        <v>0</v>
      </c>
      <c r="AD392" s="1" t="str">
        <f ca="1">IFERROR(__xludf.DUMMYFUNCTION("""COMPUTED_VALUE"""),"Online")</f>
        <v>Online</v>
      </c>
      <c r="AE392" s="19">
        <f ca="1">IFERROR(__xludf.DUMMYFUNCTION("""COMPUTED_VALUE"""),2410.6266)</f>
        <v>2410.6266000000001</v>
      </c>
      <c r="AF392" s="1" t="str">
        <f ca="1">IFERROR(__xludf.DUMMYFUNCTION("""COMPUTED_VALUE"""),"FR")</f>
        <v>FR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</row>
    <row r="393" spans="1:45" ht="12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3">
        <f ca="1">IFERROR(__xludf.DUMMYFUNCTION("""COMPUTED_VALUE"""),45108)</f>
        <v>45108</v>
      </c>
      <c r="AB393" s="19" t="str">
        <f ca="1">IFERROR(__xludf.DUMMYFUNCTION("""COMPUTED_VALUE"""),"2023 Q3")</f>
        <v>2023 Q3</v>
      </c>
      <c r="AC393" s="1">
        <f ca="1">IFERROR(__xludf.DUMMYFUNCTION("""COMPUTED_VALUE"""),0)</f>
        <v>0</v>
      </c>
      <c r="AD393" s="1" t="str">
        <f ca="1">IFERROR(__xludf.DUMMYFUNCTION("""COMPUTED_VALUE"""),"Online")</f>
        <v>Online</v>
      </c>
      <c r="AE393" s="19">
        <f ca="1">IFERROR(__xludf.DUMMYFUNCTION("""COMPUTED_VALUE"""),2699.9018)</f>
        <v>2699.9018000000001</v>
      </c>
      <c r="AF393" s="1" t="str">
        <f ca="1">IFERROR(__xludf.DUMMYFUNCTION("""COMPUTED_VALUE"""),"US")</f>
        <v>US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</row>
    <row r="394" spans="1:45" ht="12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3">
        <f ca="1">IFERROR(__xludf.DUMMYFUNCTION("""COMPUTED_VALUE"""),45108)</f>
        <v>45108</v>
      </c>
      <c r="AB394" s="19" t="str">
        <f ca="1">IFERROR(__xludf.DUMMYFUNCTION("""COMPUTED_VALUE"""),"2023 Q3")</f>
        <v>2023 Q3</v>
      </c>
      <c r="AC394" s="1">
        <f ca="1">IFERROR(__xludf.DUMMYFUNCTION("""COMPUTED_VALUE"""),0)</f>
        <v>0</v>
      </c>
      <c r="AD394" s="1" t="str">
        <f ca="1">IFERROR(__xludf.DUMMYFUNCTION("""COMPUTED_VALUE"""),"Online")</f>
        <v>Online</v>
      </c>
      <c r="AE394" s="19">
        <f ca="1">IFERROR(__xludf.DUMMYFUNCTION("""COMPUTED_VALUE"""),2699.9018)</f>
        <v>2699.9018000000001</v>
      </c>
      <c r="AF394" s="1" t="str">
        <f ca="1">IFERROR(__xludf.DUMMYFUNCTION("""COMPUTED_VALUE"""),"AU")</f>
        <v>AU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</row>
    <row r="395" spans="1:45" ht="12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3">
        <f ca="1">IFERROR(__xludf.DUMMYFUNCTION("""COMPUTED_VALUE"""),45108)</f>
        <v>45108</v>
      </c>
      <c r="AB395" s="19" t="str">
        <f ca="1">IFERROR(__xludf.DUMMYFUNCTION("""COMPUTED_VALUE"""),"2023 Q3")</f>
        <v>2023 Q3</v>
      </c>
      <c r="AC395" s="1">
        <f ca="1">IFERROR(__xludf.DUMMYFUNCTION("""COMPUTED_VALUE"""),0)</f>
        <v>0</v>
      </c>
      <c r="AD395" s="1" t="str">
        <f ca="1">IFERROR(__xludf.DUMMYFUNCTION("""COMPUTED_VALUE"""),"Online")</f>
        <v>Online</v>
      </c>
      <c r="AE395" s="19">
        <f ca="1">IFERROR(__xludf.DUMMYFUNCTION("""COMPUTED_VALUE"""),2264.2536)</f>
        <v>2264.2536</v>
      </c>
      <c r="AF395" s="1" t="str">
        <f ca="1">IFERROR(__xludf.DUMMYFUNCTION("""COMPUTED_VALUE"""),"GB")</f>
        <v>GB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</row>
    <row r="396" spans="1:45" ht="12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3">
        <f ca="1">IFERROR(__xludf.DUMMYFUNCTION("""COMPUTED_VALUE"""),45108)</f>
        <v>45108</v>
      </c>
      <c r="AB396" s="19" t="str">
        <f ca="1">IFERROR(__xludf.DUMMYFUNCTION("""COMPUTED_VALUE"""),"2023 Q3")</f>
        <v>2023 Q3</v>
      </c>
      <c r="AC396" s="1">
        <f ca="1">IFERROR(__xludf.DUMMYFUNCTION("""COMPUTED_VALUE"""),0)</f>
        <v>0</v>
      </c>
      <c r="AD396" s="1" t="str">
        <f ca="1">IFERROR(__xludf.DUMMYFUNCTION("""COMPUTED_VALUE"""),"Online")</f>
        <v>Online</v>
      </c>
      <c r="AE396" s="19">
        <f ca="1">IFERROR(__xludf.DUMMYFUNCTION("""COMPUTED_VALUE"""),2410.6266)</f>
        <v>2410.6266000000001</v>
      </c>
      <c r="AF396" s="1" t="str">
        <f ca="1">IFERROR(__xludf.DUMMYFUNCTION("""COMPUTED_VALUE"""),"US")</f>
        <v>US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</row>
    <row r="397" spans="1:45" ht="12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3">
        <f ca="1">IFERROR(__xludf.DUMMYFUNCTION("""COMPUTED_VALUE"""),45108)</f>
        <v>45108</v>
      </c>
      <c r="AB397" s="19" t="str">
        <f ca="1">IFERROR(__xludf.DUMMYFUNCTION("""COMPUTED_VALUE"""),"2023 Q3")</f>
        <v>2023 Q3</v>
      </c>
      <c r="AC397" s="1">
        <f ca="1">IFERROR(__xludf.DUMMYFUNCTION("""COMPUTED_VALUE"""),0)</f>
        <v>0</v>
      </c>
      <c r="AD397" s="1" t="str">
        <f ca="1">IFERROR(__xludf.DUMMYFUNCTION("""COMPUTED_VALUE"""),"Online")</f>
        <v>Online</v>
      </c>
      <c r="AE397" s="19">
        <f ca="1">IFERROR(__xludf.DUMMYFUNCTION("""COMPUTED_VALUE"""),2410.6266)</f>
        <v>2410.6266000000001</v>
      </c>
      <c r="AF397" s="1" t="str">
        <f ca="1">IFERROR(__xludf.DUMMYFUNCTION("""COMPUTED_VALUE"""),"CA")</f>
        <v>CA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</row>
    <row r="398" spans="1:45" ht="12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3">
        <f ca="1">IFERROR(__xludf.DUMMYFUNCTION("""COMPUTED_VALUE"""),45108)</f>
        <v>45108</v>
      </c>
      <c r="AB398" s="19" t="str">
        <f ca="1">IFERROR(__xludf.DUMMYFUNCTION("""COMPUTED_VALUE"""),"2023 Q3")</f>
        <v>2023 Q3</v>
      </c>
      <c r="AC398" s="1">
        <f ca="1">IFERROR(__xludf.DUMMYFUNCTION("""COMPUTED_VALUE"""),0)</f>
        <v>0</v>
      </c>
      <c r="AD398" s="1" t="str">
        <f ca="1">IFERROR(__xludf.DUMMYFUNCTION("""COMPUTED_VALUE"""),"Online")</f>
        <v>Online</v>
      </c>
      <c r="AE398" s="19">
        <f ca="1">IFERROR(__xludf.DUMMYFUNCTION("""COMPUTED_VALUE"""),2288.9187)</f>
        <v>2288.9187000000002</v>
      </c>
      <c r="AF398" s="1" t="str">
        <f ca="1">IFERROR(__xludf.DUMMYFUNCTION("""COMPUTED_VALUE"""),"AU")</f>
        <v>AU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</row>
    <row r="399" spans="1:45" ht="12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3">
        <f ca="1">IFERROR(__xludf.DUMMYFUNCTION("""COMPUTED_VALUE"""),45108)</f>
        <v>45108</v>
      </c>
      <c r="AB399" s="19" t="str">
        <f ca="1">IFERROR(__xludf.DUMMYFUNCTION("""COMPUTED_VALUE"""),"2023 Q3")</f>
        <v>2023 Q3</v>
      </c>
      <c r="AC399" s="1">
        <f ca="1">IFERROR(__xludf.DUMMYFUNCTION("""COMPUTED_VALUE"""),0)</f>
        <v>0</v>
      </c>
      <c r="AD399" s="1" t="str">
        <f ca="1">IFERROR(__xludf.DUMMYFUNCTION("""COMPUTED_VALUE"""),"Online")</f>
        <v>Online</v>
      </c>
      <c r="AE399" s="19">
        <f ca="1">IFERROR(__xludf.DUMMYFUNCTION("""COMPUTED_VALUE"""),2410.6266)</f>
        <v>2410.6266000000001</v>
      </c>
      <c r="AF399" s="1" t="str">
        <f ca="1">IFERROR(__xludf.DUMMYFUNCTION("""COMPUTED_VALUE"""),"AU")</f>
        <v>AU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</row>
    <row r="400" spans="1:45" ht="12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3">
        <f ca="1">IFERROR(__xludf.DUMMYFUNCTION("""COMPUTED_VALUE"""),45108)</f>
        <v>45108</v>
      </c>
      <c r="AB400" s="19" t="str">
        <f ca="1">IFERROR(__xludf.DUMMYFUNCTION("""COMPUTED_VALUE"""),"2023 Q3")</f>
        <v>2023 Q3</v>
      </c>
      <c r="AC400" s="1">
        <f ca="1">IFERROR(__xludf.DUMMYFUNCTION("""COMPUTED_VALUE"""),0)</f>
        <v>0</v>
      </c>
      <c r="AD400" s="1" t="str">
        <f ca="1">IFERROR(__xludf.DUMMYFUNCTION("""COMPUTED_VALUE"""),"Online")</f>
        <v>Online</v>
      </c>
      <c r="AE400" s="19">
        <f ca="1">IFERROR(__xludf.DUMMYFUNCTION("""COMPUTED_VALUE"""),1105.4834)</f>
        <v>1105.4834000000001</v>
      </c>
      <c r="AF400" s="1" t="str">
        <f ca="1">IFERROR(__xludf.DUMMYFUNCTION("""COMPUTED_VALUE"""),"US")</f>
        <v>US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</row>
    <row r="401" spans="1:45" ht="12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3">
        <f ca="1">IFERROR(__xludf.DUMMYFUNCTION("""COMPUTED_VALUE"""),45108)</f>
        <v>45108</v>
      </c>
      <c r="AB401" s="19" t="str">
        <f ca="1">IFERROR(__xludf.DUMMYFUNCTION("""COMPUTED_VALUE"""),"2023 Q3")</f>
        <v>2023 Q3</v>
      </c>
      <c r="AC401" s="1">
        <f ca="1">IFERROR(__xludf.DUMMYFUNCTION("""COMPUTED_VALUE"""),0)</f>
        <v>0</v>
      </c>
      <c r="AD401" s="1" t="str">
        <f ca="1">IFERROR(__xludf.DUMMYFUNCTION("""COMPUTED_VALUE"""),"Online")</f>
        <v>Online</v>
      </c>
      <c r="AE401" s="19">
        <f ca="1">IFERROR(__xludf.DUMMYFUNCTION("""COMPUTED_VALUE"""),2410.6266)</f>
        <v>2410.6266000000001</v>
      </c>
      <c r="AF401" s="1" t="str">
        <f ca="1">IFERROR(__xludf.DUMMYFUNCTION("""COMPUTED_VALUE"""),"US")</f>
        <v>US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</row>
    <row r="402" spans="1:45" ht="12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3">
        <f ca="1">IFERROR(__xludf.DUMMYFUNCTION("""COMPUTED_VALUE"""),45108)</f>
        <v>45108</v>
      </c>
      <c r="AB402" s="19" t="str">
        <f ca="1">IFERROR(__xludf.DUMMYFUNCTION("""COMPUTED_VALUE"""),"2023 Q3")</f>
        <v>2023 Q3</v>
      </c>
      <c r="AC402" s="1">
        <f ca="1">IFERROR(__xludf.DUMMYFUNCTION("""COMPUTED_VALUE"""),0)</f>
        <v>0</v>
      </c>
      <c r="AD402" s="1" t="str">
        <f ca="1">IFERROR(__xludf.DUMMYFUNCTION("""COMPUTED_VALUE"""),"Online")</f>
        <v>Online</v>
      </c>
      <c r="AE402" s="19">
        <f ca="1">IFERROR(__xludf.DUMMYFUNCTION("""COMPUTED_VALUE"""),865.204)</f>
        <v>865.20399999999995</v>
      </c>
      <c r="AF402" s="1" t="str">
        <f ca="1">IFERROR(__xludf.DUMMYFUNCTION("""COMPUTED_VALUE"""),"DE")</f>
        <v>DE</v>
      </c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</row>
    <row r="403" spans="1:45" ht="12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3">
        <f ca="1">IFERROR(__xludf.DUMMYFUNCTION("""COMPUTED_VALUE"""),45108)</f>
        <v>45108</v>
      </c>
      <c r="AB403" s="19" t="str">
        <f ca="1">IFERROR(__xludf.DUMMYFUNCTION("""COMPUTED_VALUE"""),"2023 Q3")</f>
        <v>2023 Q3</v>
      </c>
      <c r="AC403" s="1">
        <f ca="1">IFERROR(__xludf.DUMMYFUNCTION("""COMPUTED_VALUE"""),0)</f>
        <v>0</v>
      </c>
      <c r="AD403" s="1" t="str">
        <f ca="1">IFERROR(__xludf.DUMMYFUNCTION("""COMPUTED_VALUE"""),"Online")</f>
        <v>Online</v>
      </c>
      <c r="AE403" s="19">
        <f ca="1">IFERROR(__xludf.DUMMYFUNCTION("""COMPUTED_VALUE"""),2264.2536)</f>
        <v>2264.2536</v>
      </c>
      <c r="AF403" s="1" t="str">
        <f ca="1">IFERROR(__xludf.DUMMYFUNCTION("""COMPUTED_VALUE"""),"AU")</f>
        <v>AU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</row>
    <row r="404" spans="1:45" ht="12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3">
        <f ca="1">IFERROR(__xludf.DUMMYFUNCTION("""COMPUTED_VALUE"""),45108)</f>
        <v>45108</v>
      </c>
      <c r="AB404" s="19" t="str">
        <f ca="1">IFERROR(__xludf.DUMMYFUNCTION("""COMPUTED_VALUE"""),"2023 Q3")</f>
        <v>2023 Q3</v>
      </c>
      <c r="AC404" s="1">
        <f ca="1">IFERROR(__xludf.DUMMYFUNCTION("""COMPUTED_VALUE"""),0)</f>
        <v>0</v>
      </c>
      <c r="AD404" s="1" t="str">
        <f ca="1">IFERROR(__xludf.DUMMYFUNCTION("""COMPUTED_VALUE"""),"Online")</f>
        <v>Online</v>
      </c>
      <c r="AE404" s="19">
        <f ca="1">IFERROR(__xludf.DUMMYFUNCTION("""COMPUTED_VALUE"""),2264.2536)</f>
        <v>2264.2536</v>
      </c>
      <c r="AF404" s="1" t="str">
        <f ca="1">IFERROR(__xludf.DUMMYFUNCTION("""COMPUTED_VALUE"""),"AU")</f>
        <v>AU</v>
      </c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</row>
    <row r="405" spans="1:45" ht="12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3">
        <f ca="1">IFERROR(__xludf.DUMMYFUNCTION("""COMPUTED_VALUE"""),45108)</f>
        <v>45108</v>
      </c>
      <c r="AB405" s="19" t="str">
        <f ca="1">IFERROR(__xludf.DUMMYFUNCTION("""COMPUTED_VALUE"""),"2023 Q3")</f>
        <v>2023 Q3</v>
      </c>
      <c r="AC405" s="1">
        <f ca="1">IFERROR(__xludf.DUMMYFUNCTION("""COMPUTED_VALUE"""),0)</f>
        <v>0</v>
      </c>
      <c r="AD405" s="1" t="str">
        <f ca="1">IFERROR(__xludf.DUMMYFUNCTION("""COMPUTED_VALUE"""),"Online")</f>
        <v>Online</v>
      </c>
      <c r="AE405" s="19">
        <f ca="1">IFERROR(__xludf.DUMMYFUNCTION("""COMPUTED_VALUE"""),865.204)</f>
        <v>865.20399999999995</v>
      </c>
      <c r="AF405" s="1" t="str">
        <f ca="1">IFERROR(__xludf.DUMMYFUNCTION("""COMPUTED_VALUE"""),"FR")</f>
        <v>FR</v>
      </c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</row>
    <row r="406" spans="1:45" ht="12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3">
        <f ca="1">IFERROR(__xludf.DUMMYFUNCTION("""COMPUTED_VALUE"""),45108)</f>
        <v>45108</v>
      </c>
      <c r="AB406" s="19" t="str">
        <f ca="1">IFERROR(__xludf.DUMMYFUNCTION("""COMPUTED_VALUE"""),"2023 Q3")</f>
        <v>2023 Q3</v>
      </c>
      <c r="AC406" s="1">
        <f ca="1">IFERROR(__xludf.DUMMYFUNCTION("""COMPUTED_VALUE"""),0)</f>
        <v>0</v>
      </c>
      <c r="AD406" s="1" t="str">
        <f ca="1">IFERROR(__xludf.DUMMYFUNCTION("""COMPUTED_VALUE"""),"Online")</f>
        <v>Online</v>
      </c>
      <c r="AE406" s="19">
        <f ca="1">IFERROR(__xludf.DUMMYFUNCTION("""COMPUTED_VALUE"""),2410.6266)</f>
        <v>2410.6266000000001</v>
      </c>
      <c r="AF406" s="1" t="str">
        <f ca="1">IFERROR(__xludf.DUMMYFUNCTION("""COMPUTED_VALUE"""),"US")</f>
        <v>US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</row>
    <row r="407" spans="1:45" ht="12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3">
        <f ca="1">IFERROR(__xludf.DUMMYFUNCTION("""COMPUTED_VALUE"""),45108)</f>
        <v>45108</v>
      </c>
      <c r="AB407" s="19" t="str">
        <f ca="1">IFERROR(__xludf.DUMMYFUNCTION("""COMPUTED_VALUE"""),"2023 Q3")</f>
        <v>2023 Q3</v>
      </c>
      <c r="AC407" s="1">
        <f ca="1">IFERROR(__xludf.DUMMYFUNCTION("""COMPUTED_VALUE"""),0)</f>
        <v>0</v>
      </c>
      <c r="AD407" s="1" t="str">
        <f ca="1">IFERROR(__xludf.DUMMYFUNCTION("""COMPUTED_VALUE"""),"Online")</f>
        <v>Online</v>
      </c>
      <c r="AE407" s="19">
        <f ca="1">IFERROR(__xludf.DUMMYFUNCTION("""COMPUTED_VALUE"""),2410.6266)</f>
        <v>2410.6266000000001</v>
      </c>
      <c r="AF407" s="1" t="str">
        <f ca="1">IFERROR(__xludf.DUMMYFUNCTION("""COMPUTED_VALUE"""),"CA")</f>
        <v>CA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</row>
    <row r="408" spans="1:45" ht="12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3">
        <f ca="1">IFERROR(__xludf.DUMMYFUNCTION("""COMPUTED_VALUE"""),45108)</f>
        <v>45108</v>
      </c>
      <c r="AB408" s="19" t="str">
        <f ca="1">IFERROR(__xludf.DUMMYFUNCTION("""COMPUTED_VALUE"""),"2023 Q3")</f>
        <v>2023 Q3</v>
      </c>
      <c r="AC408" s="1">
        <f ca="1">IFERROR(__xludf.DUMMYFUNCTION("""COMPUTED_VALUE"""),0)</f>
        <v>0</v>
      </c>
      <c r="AD408" s="1" t="str">
        <f ca="1">IFERROR(__xludf.DUMMYFUNCTION("""COMPUTED_VALUE"""),"Online")</f>
        <v>Online</v>
      </c>
      <c r="AE408" s="19">
        <f ca="1">IFERROR(__xludf.DUMMYFUNCTION("""COMPUTED_VALUE"""),2410.6266)</f>
        <v>2410.6266000000001</v>
      </c>
      <c r="AF408" s="1" t="str">
        <f ca="1">IFERROR(__xludf.DUMMYFUNCTION("""COMPUTED_VALUE"""),"FR")</f>
        <v>FR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</row>
    <row r="409" spans="1:45" ht="12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3">
        <f ca="1">IFERROR(__xludf.DUMMYFUNCTION("""COMPUTED_VALUE"""),45108)</f>
        <v>45108</v>
      </c>
      <c r="AB409" s="19" t="str">
        <f ca="1">IFERROR(__xludf.DUMMYFUNCTION("""COMPUTED_VALUE"""),"2023 Q3")</f>
        <v>2023 Q3</v>
      </c>
      <c r="AC409" s="1">
        <f ca="1">IFERROR(__xludf.DUMMYFUNCTION("""COMPUTED_VALUE"""),0)</f>
        <v>0</v>
      </c>
      <c r="AD409" s="1" t="str">
        <f ca="1">IFERROR(__xludf.DUMMYFUNCTION("""COMPUTED_VALUE"""),"Online")</f>
        <v>Online</v>
      </c>
      <c r="AE409" s="19">
        <f ca="1">IFERROR(__xludf.DUMMYFUNCTION("""COMPUTED_VALUE"""),2288.9187)</f>
        <v>2288.9187000000002</v>
      </c>
      <c r="AF409" s="1" t="str">
        <f ca="1">IFERROR(__xludf.DUMMYFUNCTION("""COMPUTED_VALUE"""),"AU")</f>
        <v>AU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</row>
    <row r="410" spans="1:45" ht="12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3">
        <f ca="1">IFERROR(__xludf.DUMMYFUNCTION("""COMPUTED_VALUE"""),45108)</f>
        <v>45108</v>
      </c>
      <c r="AB410" s="19" t="str">
        <f ca="1">IFERROR(__xludf.DUMMYFUNCTION("""COMPUTED_VALUE"""),"2023 Q3")</f>
        <v>2023 Q3</v>
      </c>
      <c r="AC410" s="1">
        <f ca="1">IFERROR(__xludf.DUMMYFUNCTION("""COMPUTED_VALUE"""),0)</f>
        <v>0</v>
      </c>
      <c r="AD410" s="1" t="str">
        <f ca="1">IFERROR(__xludf.DUMMYFUNCTION("""COMPUTED_VALUE"""),"Online")</f>
        <v>Online</v>
      </c>
      <c r="AE410" s="19">
        <f ca="1">IFERROR(__xludf.DUMMYFUNCTION("""COMPUTED_VALUE"""),2410.6266)</f>
        <v>2410.6266000000001</v>
      </c>
      <c r="AF410" s="1" t="str">
        <f ca="1">IFERROR(__xludf.DUMMYFUNCTION("""COMPUTED_VALUE"""),"US")</f>
        <v>US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</row>
    <row r="411" spans="1:45" ht="12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3">
        <f ca="1">IFERROR(__xludf.DUMMYFUNCTION("""COMPUTED_VALUE"""),45108)</f>
        <v>45108</v>
      </c>
      <c r="AB411" s="19" t="str">
        <f ca="1">IFERROR(__xludf.DUMMYFUNCTION("""COMPUTED_VALUE"""),"2023 Q3")</f>
        <v>2023 Q3</v>
      </c>
      <c r="AC411" s="1">
        <f ca="1">IFERROR(__xludf.DUMMYFUNCTION("""COMPUTED_VALUE"""),0)</f>
        <v>0</v>
      </c>
      <c r="AD411" s="1" t="str">
        <f ca="1">IFERROR(__xludf.DUMMYFUNCTION("""COMPUTED_VALUE"""),"Online")</f>
        <v>Online</v>
      </c>
      <c r="AE411" s="19">
        <f ca="1">IFERROR(__xludf.DUMMYFUNCTION("""COMPUTED_VALUE"""),2699.9018)</f>
        <v>2699.9018000000001</v>
      </c>
      <c r="AF411" s="1" t="str">
        <f ca="1">IFERROR(__xludf.DUMMYFUNCTION("""COMPUTED_VALUE"""),"US")</f>
        <v>US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</row>
    <row r="412" spans="1:45" ht="12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3">
        <f ca="1">IFERROR(__xludf.DUMMYFUNCTION("""COMPUTED_VALUE"""),45108)</f>
        <v>45108</v>
      </c>
      <c r="AB412" s="19" t="str">
        <f ca="1">IFERROR(__xludf.DUMMYFUNCTION("""COMPUTED_VALUE"""),"2023 Q3")</f>
        <v>2023 Q3</v>
      </c>
      <c r="AC412" s="1">
        <f ca="1">IFERROR(__xludf.DUMMYFUNCTION("""COMPUTED_VALUE"""),0)</f>
        <v>0</v>
      </c>
      <c r="AD412" s="1" t="str">
        <f ca="1">IFERROR(__xludf.DUMMYFUNCTION("""COMPUTED_VALUE"""),"Online")</f>
        <v>Online</v>
      </c>
      <c r="AE412" s="19">
        <f ca="1">IFERROR(__xludf.DUMMYFUNCTION("""COMPUTED_VALUE"""),2288.9187)</f>
        <v>2288.9187000000002</v>
      </c>
      <c r="AF412" s="1" t="str">
        <f ca="1">IFERROR(__xludf.DUMMYFUNCTION("""COMPUTED_VALUE"""),"US")</f>
        <v>US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</row>
    <row r="413" spans="1:45" ht="12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3">
        <f ca="1">IFERROR(__xludf.DUMMYFUNCTION("""COMPUTED_VALUE"""),45108)</f>
        <v>45108</v>
      </c>
      <c r="AB413" s="19" t="str">
        <f ca="1">IFERROR(__xludf.DUMMYFUNCTION("""COMPUTED_VALUE"""),"2023 Q3")</f>
        <v>2023 Q3</v>
      </c>
      <c r="AC413" s="1">
        <f ca="1">IFERROR(__xludf.DUMMYFUNCTION("""COMPUTED_VALUE"""),0)</f>
        <v>0</v>
      </c>
      <c r="AD413" s="1" t="str">
        <f ca="1">IFERROR(__xludf.DUMMYFUNCTION("""COMPUTED_VALUE"""),"Online")</f>
        <v>Online</v>
      </c>
      <c r="AE413" s="19">
        <f ca="1">IFERROR(__xludf.DUMMYFUNCTION("""COMPUTED_VALUE"""),2410.6266)</f>
        <v>2410.6266000000001</v>
      </c>
      <c r="AF413" s="1" t="str">
        <f ca="1">IFERROR(__xludf.DUMMYFUNCTION("""COMPUTED_VALUE"""),"US")</f>
        <v>US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</row>
    <row r="414" spans="1:45" ht="12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3">
        <f ca="1">IFERROR(__xludf.DUMMYFUNCTION("""COMPUTED_VALUE"""),45108)</f>
        <v>45108</v>
      </c>
      <c r="AB414" s="19" t="str">
        <f ca="1">IFERROR(__xludf.DUMMYFUNCTION("""COMPUTED_VALUE"""),"2023 Q3")</f>
        <v>2023 Q3</v>
      </c>
      <c r="AC414" s="1">
        <f ca="1">IFERROR(__xludf.DUMMYFUNCTION("""COMPUTED_VALUE"""),0)</f>
        <v>0</v>
      </c>
      <c r="AD414" s="1" t="str">
        <f ca="1">IFERROR(__xludf.DUMMYFUNCTION("""COMPUTED_VALUE"""),"Online")</f>
        <v>Online</v>
      </c>
      <c r="AE414" s="19">
        <f ca="1">IFERROR(__xludf.DUMMYFUNCTION("""COMPUTED_VALUE"""),2410.6266)</f>
        <v>2410.6266000000001</v>
      </c>
      <c r="AF414" s="1" t="str">
        <f ca="1">IFERROR(__xludf.DUMMYFUNCTION("""COMPUTED_VALUE"""),"US")</f>
        <v>US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</row>
    <row r="415" spans="1:45" ht="12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3">
        <f ca="1">IFERROR(__xludf.DUMMYFUNCTION("""COMPUTED_VALUE"""),45108)</f>
        <v>45108</v>
      </c>
      <c r="AB415" s="19" t="str">
        <f ca="1">IFERROR(__xludf.DUMMYFUNCTION("""COMPUTED_VALUE"""),"2023 Q3")</f>
        <v>2023 Q3</v>
      </c>
      <c r="AC415" s="1">
        <f ca="1">IFERROR(__xludf.DUMMYFUNCTION("""COMPUTED_VALUE"""),0)</f>
        <v>0</v>
      </c>
      <c r="AD415" s="1" t="str">
        <f ca="1">IFERROR(__xludf.DUMMYFUNCTION("""COMPUTED_VALUE"""),"Online")</f>
        <v>Online</v>
      </c>
      <c r="AE415" s="19">
        <f ca="1">IFERROR(__xludf.DUMMYFUNCTION("""COMPUTED_VALUE"""),2410.6266)</f>
        <v>2410.6266000000001</v>
      </c>
      <c r="AF415" s="1" t="str">
        <f ca="1">IFERROR(__xludf.DUMMYFUNCTION("""COMPUTED_VALUE"""),"CA")</f>
        <v>CA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</row>
    <row r="416" spans="1:45" ht="12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3">
        <f ca="1">IFERROR(__xludf.DUMMYFUNCTION("""COMPUTED_VALUE"""),45108)</f>
        <v>45108</v>
      </c>
      <c r="AB416" s="19" t="str">
        <f ca="1">IFERROR(__xludf.DUMMYFUNCTION("""COMPUTED_VALUE"""),"2023 Q3")</f>
        <v>2023 Q3</v>
      </c>
      <c r="AC416" s="1">
        <f ca="1">IFERROR(__xludf.DUMMYFUNCTION("""COMPUTED_VALUE"""),0)</f>
        <v>0</v>
      </c>
      <c r="AD416" s="1" t="str">
        <f ca="1">IFERROR(__xludf.DUMMYFUNCTION("""COMPUTED_VALUE"""),"Online")</f>
        <v>Online</v>
      </c>
      <c r="AE416" s="19">
        <f ca="1">IFERROR(__xludf.DUMMYFUNCTION("""COMPUTED_VALUE"""),2699.9018)</f>
        <v>2699.9018000000001</v>
      </c>
      <c r="AF416" s="1" t="str">
        <f ca="1">IFERROR(__xludf.DUMMYFUNCTION("""COMPUTED_VALUE"""),"AU")</f>
        <v>AU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</row>
    <row r="417" spans="1:45" ht="12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3">
        <f ca="1">IFERROR(__xludf.DUMMYFUNCTION("""COMPUTED_VALUE"""),45108)</f>
        <v>45108</v>
      </c>
      <c r="AB417" s="19" t="str">
        <f ca="1">IFERROR(__xludf.DUMMYFUNCTION("""COMPUTED_VALUE"""),"2023 Q3")</f>
        <v>2023 Q3</v>
      </c>
      <c r="AC417" s="1">
        <f ca="1">IFERROR(__xludf.DUMMYFUNCTION("""COMPUTED_VALUE"""),0)</f>
        <v>0</v>
      </c>
      <c r="AD417" s="1" t="str">
        <f ca="1">IFERROR(__xludf.DUMMYFUNCTION("""COMPUTED_VALUE"""),"Online")</f>
        <v>Online</v>
      </c>
      <c r="AE417" s="19">
        <f ca="1">IFERROR(__xludf.DUMMYFUNCTION("""COMPUTED_VALUE"""),2410.6266)</f>
        <v>2410.6266000000001</v>
      </c>
      <c r="AF417" s="1" t="str">
        <f ca="1">IFERROR(__xludf.DUMMYFUNCTION("""COMPUTED_VALUE"""),"CA")</f>
        <v>CA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</row>
    <row r="418" spans="1:45" ht="12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3">
        <f ca="1">IFERROR(__xludf.DUMMYFUNCTION("""COMPUTED_VALUE"""),45108)</f>
        <v>45108</v>
      </c>
      <c r="AB418" s="19" t="str">
        <f ca="1">IFERROR(__xludf.DUMMYFUNCTION("""COMPUTED_VALUE"""),"2023 Q3")</f>
        <v>2023 Q3</v>
      </c>
      <c r="AC418" s="1">
        <f ca="1">IFERROR(__xludf.DUMMYFUNCTION("""COMPUTED_VALUE"""),0)</f>
        <v>0</v>
      </c>
      <c r="AD418" s="1" t="str">
        <f ca="1">IFERROR(__xludf.DUMMYFUNCTION("""COMPUTED_VALUE"""),"Online")</f>
        <v>Online</v>
      </c>
      <c r="AE418" s="19">
        <f ca="1">IFERROR(__xludf.DUMMYFUNCTION("""COMPUTED_VALUE"""),1105.4834)</f>
        <v>1105.4834000000001</v>
      </c>
      <c r="AF418" s="1" t="str">
        <f ca="1">IFERROR(__xludf.DUMMYFUNCTION("""COMPUTED_VALUE"""),"AU")</f>
        <v>AU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</row>
    <row r="419" spans="1:45" ht="12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3">
        <f ca="1">IFERROR(__xludf.DUMMYFUNCTION("""COMPUTED_VALUE"""),45108)</f>
        <v>45108</v>
      </c>
      <c r="AB419" s="19" t="str">
        <f ca="1">IFERROR(__xludf.DUMMYFUNCTION("""COMPUTED_VALUE"""),"2023 Q3")</f>
        <v>2023 Q3</v>
      </c>
      <c r="AC419" s="1">
        <f ca="1">IFERROR(__xludf.DUMMYFUNCTION("""COMPUTED_VALUE"""),0)</f>
        <v>0</v>
      </c>
      <c r="AD419" s="1" t="str">
        <f ca="1">IFERROR(__xludf.DUMMYFUNCTION("""COMPUTED_VALUE"""),"Online")</f>
        <v>Online</v>
      </c>
      <c r="AE419" s="19">
        <f ca="1">IFERROR(__xludf.DUMMYFUNCTION("""COMPUTED_VALUE"""),2264.2536)</f>
        <v>2264.2536</v>
      </c>
      <c r="AF419" s="1" t="str">
        <f ca="1">IFERROR(__xludf.DUMMYFUNCTION("""COMPUTED_VALUE"""),"AU")</f>
        <v>AU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</row>
    <row r="420" spans="1:45" ht="12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3">
        <f ca="1">IFERROR(__xludf.DUMMYFUNCTION("""COMPUTED_VALUE"""),45108)</f>
        <v>45108</v>
      </c>
      <c r="AB420" s="19" t="str">
        <f ca="1">IFERROR(__xludf.DUMMYFUNCTION("""COMPUTED_VALUE"""),"2023 Q3")</f>
        <v>2023 Q3</v>
      </c>
      <c r="AC420" s="1">
        <f ca="1">IFERROR(__xludf.DUMMYFUNCTION("""COMPUTED_VALUE"""),0)</f>
        <v>0</v>
      </c>
      <c r="AD420" s="1" t="str">
        <f ca="1">IFERROR(__xludf.DUMMYFUNCTION("""COMPUTED_VALUE"""),"Online")</f>
        <v>Online</v>
      </c>
      <c r="AE420" s="19">
        <f ca="1">IFERROR(__xludf.DUMMYFUNCTION("""COMPUTED_VALUE"""),865.204)</f>
        <v>865.20399999999995</v>
      </c>
      <c r="AF420" s="1" t="str">
        <f ca="1">IFERROR(__xludf.DUMMYFUNCTION("""COMPUTED_VALUE"""),"DE")</f>
        <v>DE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</row>
    <row r="421" spans="1:45" ht="12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3">
        <f ca="1">IFERROR(__xludf.DUMMYFUNCTION("""COMPUTED_VALUE"""),45108)</f>
        <v>45108</v>
      </c>
      <c r="AB421" s="19" t="str">
        <f ca="1">IFERROR(__xludf.DUMMYFUNCTION("""COMPUTED_VALUE"""),"2023 Q3")</f>
        <v>2023 Q3</v>
      </c>
      <c r="AC421" s="1">
        <f ca="1">IFERROR(__xludf.DUMMYFUNCTION("""COMPUTED_VALUE"""),0)</f>
        <v>0</v>
      </c>
      <c r="AD421" s="1" t="str">
        <f ca="1">IFERROR(__xludf.DUMMYFUNCTION("""COMPUTED_VALUE"""),"Online")</f>
        <v>Online</v>
      </c>
      <c r="AE421" s="19">
        <f ca="1">IFERROR(__xludf.DUMMYFUNCTION("""COMPUTED_VALUE"""),2699.9018)</f>
        <v>2699.9018000000001</v>
      </c>
      <c r="AF421" s="1" t="str">
        <f ca="1">IFERROR(__xludf.DUMMYFUNCTION("""COMPUTED_VALUE"""),"US")</f>
        <v>US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</row>
    <row r="422" spans="1:45" ht="12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3">
        <f ca="1">IFERROR(__xludf.DUMMYFUNCTION("""COMPUTED_VALUE"""),45108)</f>
        <v>45108</v>
      </c>
      <c r="AB422" s="19" t="str">
        <f ca="1">IFERROR(__xludf.DUMMYFUNCTION("""COMPUTED_VALUE"""),"2023 Q3")</f>
        <v>2023 Q3</v>
      </c>
      <c r="AC422" s="1">
        <f ca="1">IFERROR(__xludf.DUMMYFUNCTION("""COMPUTED_VALUE"""),0)</f>
        <v>0</v>
      </c>
      <c r="AD422" s="1" t="str">
        <f ca="1">IFERROR(__xludf.DUMMYFUNCTION("""COMPUTED_VALUE"""),"Online")</f>
        <v>Online</v>
      </c>
      <c r="AE422" s="19">
        <f ca="1">IFERROR(__xludf.DUMMYFUNCTION("""COMPUTED_VALUE"""),2410.6266)</f>
        <v>2410.6266000000001</v>
      </c>
      <c r="AF422" s="1" t="str">
        <f ca="1">IFERROR(__xludf.DUMMYFUNCTION("""COMPUTED_VALUE"""),"FR")</f>
        <v>FR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</row>
    <row r="423" spans="1:45" ht="12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3">
        <f ca="1">IFERROR(__xludf.DUMMYFUNCTION("""COMPUTED_VALUE"""),45108)</f>
        <v>45108</v>
      </c>
      <c r="AB423" s="19" t="str">
        <f ca="1">IFERROR(__xludf.DUMMYFUNCTION("""COMPUTED_VALUE"""),"2023 Q3")</f>
        <v>2023 Q3</v>
      </c>
      <c r="AC423" s="1">
        <f ca="1">IFERROR(__xludf.DUMMYFUNCTION("""COMPUTED_VALUE"""),0)</f>
        <v>0</v>
      </c>
      <c r="AD423" s="1" t="str">
        <f ca="1">IFERROR(__xludf.DUMMYFUNCTION("""COMPUTED_VALUE"""),"Online")</f>
        <v>Online</v>
      </c>
      <c r="AE423" s="19">
        <f ca="1">IFERROR(__xludf.DUMMYFUNCTION("""COMPUTED_VALUE"""),2410.6266)</f>
        <v>2410.6266000000001</v>
      </c>
      <c r="AF423" s="1" t="str">
        <f ca="1">IFERROR(__xludf.DUMMYFUNCTION("""COMPUTED_VALUE"""),"FR")</f>
        <v>FR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</row>
    <row r="424" spans="1:45" ht="12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3">
        <f ca="1">IFERROR(__xludf.DUMMYFUNCTION("""COMPUTED_VALUE"""),45108)</f>
        <v>45108</v>
      </c>
      <c r="AB424" s="19" t="str">
        <f ca="1">IFERROR(__xludf.DUMMYFUNCTION("""COMPUTED_VALUE"""),"2023 Q3")</f>
        <v>2023 Q3</v>
      </c>
      <c r="AC424" s="1">
        <f ca="1">IFERROR(__xludf.DUMMYFUNCTION("""COMPUTED_VALUE"""),0)</f>
        <v>0</v>
      </c>
      <c r="AD424" s="1" t="str">
        <f ca="1">IFERROR(__xludf.DUMMYFUNCTION("""COMPUTED_VALUE"""),"Online")</f>
        <v>Online</v>
      </c>
      <c r="AE424" s="19">
        <f ca="1">IFERROR(__xludf.DUMMYFUNCTION("""COMPUTED_VALUE"""),2699.9018)</f>
        <v>2699.9018000000001</v>
      </c>
      <c r="AF424" s="1" t="str">
        <f ca="1">IFERROR(__xludf.DUMMYFUNCTION("""COMPUTED_VALUE"""),"AU")</f>
        <v>AU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</row>
    <row r="425" spans="1:45" ht="12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3">
        <f ca="1">IFERROR(__xludf.DUMMYFUNCTION("""COMPUTED_VALUE"""),45108)</f>
        <v>45108</v>
      </c>
      <c r="AB425" s="19" t="str">
        <f ca="1">IFERROR(__xludf.DUMMYFUNCTION("""COMPUTED_VALUE"""),"2023 Q3")</f>
        <v>2023 Q3</v>
      </c>
      <c r="AC425" s="1">
        <f ca="1">IFERROR(__xludf.DUMMYFUNCTION("""COMPUTED_VALUE"""),0)</f>
        <v>0</v>
      </c>
      <c r="AD425" s="1" t="str">
        <f ca="1">IFERROR(__xludf.DUMMYFUNCTION("""COMPUTED_VALUE"""),"Online")</f>
        <v>Online</v>
      </c>
      <c r="AE425" s="19">
        <f ca="1">IFERROR(__xludf.DUMMYFUNCTION("""COMPUTED_VALUE"""),2410.6266)</f>
        <v>2410.6266000000001</v>
      </c>
      <c r="AF425" s="1" t="str">
        <f ca="1">IFERROR(__xludf.DUMMYFUNCTION("""COMPUTED_VALUE"""),"AU")</f>
        <v>AU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</row>
    <row r="426" spans="1:45" ht="12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3">
        <f ca="1">IFERROR(__xludf.DUMMYFUNCTION("""COMPUTED_VALUE"""),45108)</f>
        <v>45108</v>
      </c>
      <c r="AB426" s="19" t="str">
        <f ca="1">IFERROR(__xludf.DUMMYFUNCTION("""COMPUTED_VALUE"""),"2023 Q3")</f>
        <v>2023 Q3</v>
      </c>
      <c r="AC426" s="1">
        <f ca="1">IFERROR(__xludf.DUMMYFUNCTION("""COMPUTED_VALUE"""),0)</f>
        <v>0</v>
      </c>
      <c r="AD426" s="1" t="str">
        <f ca="1">IFERROR(__xludf.DUMMYFUNCTION("""COMPUTED_VALUE"""),"Online")</f>
        <v>Online</v>
      </c>
      <c r="AE426" s="19">
        <f ca="1">IFERROR(__xludf.DUMMYFUNCTION("""COMPUTED_VALUE"""),2410.6266)</f>
        <v>2410.6266000000001</v>
      </c>
      <c r="AF426" s="1" t="str">
        <f ca="1">IFERROR(__xludf.DUMMYFUNCTION("""COMPUTED_VALUE"""),"AU")</f>
        <v>AU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</row>
    <row r="427" spans="1:45" ht="12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3">
        <f ca="1">IFERROR(__xludf.DUMMYFUNCTION("""COMPUTED_VALUE"""),45108)</f>
        <v>45108</v>
      </c>
      <c r="AB427" s="19" t="str">
        <f ca="1">IFERROR(__xludf.DUMMYFUNCTION("""COMPUTED_VALUE"""),"2023 Q3")</f>
        <v>2023 Q3</v>
      </c>
      <c r="AC427" s="1">
        <f ca="1">IFERROR(__xludf.DUMMYFUNCTION("""COMPUTED_VALUE"""),0)</f>
        <v>0</v>
      </c>
      <c r="AD427" s="1" t="str">
        <f ca="1">IFERROR(__xludf.DUMMYFUNCTION("""COMPUTED_VALUE"""),"Online")</f>
        <v>Online</v>
      </c>
      <c r="AE427" s="19">
        <f ca="1">IFERROR(__xludf.DUMMYFUNCTION("""COMPUTED_VALUE"""),2410.6266)</f>
        <v>2410.6266000000001</v>
      </c>
      <c r="AF427" s="1" t="str">
        <f ca="1">IFERROR(__xludf.DUMMYFUNCTION("""COMPUTED_VALUE"""),"US")</f>
        <v>US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</row>
    <row r="428" spans="1:45" ht="12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3">
        <f ca="1">IFERROR(__xludf.DUMMYFUNCTION("""COMPUTED_VALUE"""),45108)</f>
        <v>45108</v>
      </c>
      <c r="AB428" s="19" t="str">
        <f ca="1">IFERROR(__xludf.DUMMYFUNCTION("""COMPUTED_VALUE"""),"2023 Q3")</f>
        <v>2023 Q3</v>
      </c>
      <c r="AC428" s="1">
        <f ca="1">IFERROR(__xludf.DUMMYFUNCTION("""COMPUTED_VALUE"""),0)</f>
        <v>0</v>
      </c>
      <c r="AD428" s="1" t="str">
        <f ca="1">IFERROR(__xludf.DUMMYFUNCTION("""COMPUTED_VALUE"""),"Online")</f>
        <v>Online</v>
      </c>
      <c r="AE428" s="19">
        <f ca="1">IFERROR(__xludf.DUMMYFUNCTION("""COMPUTED_VALUE"""),2699.9018)</f>
        <v>2699.9018000000001</v>
      </c>
      <c r="AF428" s="1" t="str">
        <f ca="1">IFERROR(__xludf.DUMMYFUNCTION("""COMPUTED_VALUE"""),"FR")</f>
        <v>FR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</row>
    <row r="429" spans="1:45" ht="12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3">
        <f ca="1">IFERROR(__xludf.DUMMYFUNCTION("""COMPUTED_VALUE"""),45108)</f>
        <v>45108</v>
      </c>
      <c r="AB429" s="19" t="str">
        <f ca="1">IFERROR(__xludf.DUMMYFUNCTION("""COMPUTED_VALUE"""),"2023 Q3")</f>
        <v>2023 Q3</v>
      </c>
      <c r="AC429" s="1">
        <f ca="1">IFERROR(__xludf.DUMMYFUNCTION("""COMPUTED_VALUE"""),0)</f>
        <v>0</v>
      </c>
      <c r="AD429" s="1" t="str">
        <f ca="1">IFERROR(__xludf.DUMMYFUNCTION("""COMPUTED_VALUE"""),"Online")</f>
        <v>Online</v>
      </c>
      <c r="AE429" s="19">
        <f ca="1">IFERROR(__xludf.DUMMYFUNCTION("""COMPUTED_VALUE"""),2410.6266)</f>
        <v>2410.6266000000001</v>
      </c>
      <c r="AF429" s="1" t="str">
        <f ca="1">IFERROR(__xludf.DUMMYFUNCTION("""COMPUTED_VALUE"""),"AU")</f>
        <v>AU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</row>
    <row r="430" spans="1:45" ht="12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3">
        <f ca="1">IFERROR(__xludf.DUMMYFUNCTION("""COMPUTED_VALUE"""),45108)</f>
        <v>45108</v>
      </c>
      <c r="AB430" s="19" t="str">
        <f ca="1">IFERROR(__xludf.DUMMYFUNCTION("""COMPUTED_VALUE"""),"2023 Q3")</f>
        <v>2023 Q3</v>
      </c>
      <c r="AC430" s="1">
        <f ca="1">IFERROR(__xludf.DUMMYFUNCTION("""COMPUTED_VALUE"""),0)</f>
        <v>0</v>
      </c>
      <c r="AD430" s="1" t="str">
        <f ca="1">IFERROR(__xludf.DUMMYFUNCTION("""COMPUTED_VALUE"""),"Online")</f>
        <v>Online</v>
      </c>
      <c r="AE430" s="19">
        <f ca="1">IFERROR(__xludf.DUMMYFUNCTION("""COMPUTED_VALUE"""),2699.9018)</f>
        <v>2699.9018000000001</v>
      </c>
      <c r="AF430" s="1" t="str">
        <f ca="1">IFERROR(__xludf.DUMMYFUNCTION("""COMPUTED_VALUE"""),"US")</f>
        <v>US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</row>
    <row r="431" spans="1:45" ht="12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3">
        <f ca="1">IFERROR(__xludf.DUMMYFUNCTION("""COMPUTED_VALUE"""),45108)</f>
        <v>45108</v>
      </c>
      <c r="AB431" s="19" t="str">
        <f ca="1">IFERROR(__xludf.DUMMYFUNCTION("""COMPUTED_VALUE"""),"2023 Q3")</f>
        <v>2023 Q3</v>
      </c>
      <c r="AC431" s="1">
        <f ca="1">IFERROR(__xludf.DUMMYFUNCTION("""COMPUTED_VALUE"""),0)</f>
        <v>0</v>
      </c>
      <c r="AD431" s="1" t="str">
        <f ca="1">IFERROR(__xludf.DUMMYFUNCTION("""COMPUTED_VALUE"""),"Online")</f>
        <v>Online</v>
      </c>
      <c r="AE431" s="19">
        <f ca="1">IFERROR(__xludf.DUMMYFUNCTION("""COMPUTED_VALUE"""),2699.9018)</f>
        <v>2699.9018000000001</v>
      </c>
      <c r="AF431" s="1" t="str">
        <f ca="1">IFERROR(__xludf.DUMMYFUNCTION("""COMPUTED_VALUE"""),"CA")</f>
        <v>CA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</row>
    <row r="432" spans="1:45" ht="12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3">
        <f ca="1">IFERROR(__xludf.DUMMYFUNCTION("""COMPUTED_VALUE"""),45108)</f>
        <v>45108</v>
      </c>
      <c r="AB432" s="19" t="str">
        <f ca="1">IFERROR(__xludf.DUMMYFUNCTION("""COMPUTED_VALUE"""),"2023 Q3")</f>
        <v>2023 Q3</v>
      </c>
      <c r="AC432" s="1">
        <f ca="1">IFERROR(__xludf.DUMMYFUNCTION("""COMPUTED_VALUE"""),0)</f>
        <v>0</v>
      </c>
      <c r="AD432" s="1" t="str">
        <f ca="1">IFERROR(__xludf.DUMMYFUNCTION("""COMPUTED_VALUE"""),"Online")</f>
        <v>Online</v>
      </c>
      <c r="AE432" s="19">
        <f ca="1">IFERROR(__xludf.DUMMYFUNCTION("""COMPUTED_VALUE"""),865.204)</f>
        <v>865.20399999999995</v>
      </c>
      <c r="AF432" s="1" t="str">
        <f ca="1">IFERROR(__xludf.DUMMYFUNCTION("""COMPUTED_VALUE"""),"AU")</f>
        <v>AU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</row>
    <row r="433" spans="1:45" ht="12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3">
        <f ca="1">IFERROR(__xludf.DUMMYFUNCTION("""COMPUTED_VALUE"""),45108)</f>
        <v>45108</v>
      </c>
      <c r="AB433" s="19" t="str">
        <f ca="1">IFERROR(__xludf.DUMMYFUNCTION("""COMPUTED_VALUE"""),"2023 Q3")</f>
        <v>2023 Q3</v>
      </c>
      <c r="AC433" s="1">
        <f ca="1">IFERROR(__xludf.DUMMYFUNCTION("""COMPUTED_VALUE"""),0)</f>
        <v>0</v>
      </c>
      <c r="AD433" s="1" t="str">
        <f ca="1">IFERROR(__xludf.DUMMYFUNCTION("""COMPUTED_VALUE"""),"Online")</f>
        <v>Online</v>
      </c>
      <c r="AE433" s="19">
        <f ca="1">IFERROR(__xludf.DUMMYFUNCTION("""COMPUTED_VALUE"""),2410.6266)</f>
        <v>2410.6266000000001</v>
      </c>
      <c r="AF433" s="1" t="str">
        <f ca="1">IFERROR(__xludf.DUMMYFUNCTION("""COMPUTED_VALUE"""),"GB")</f>
        <v>GB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</row>
    <row r="434" spans="1:45" ht="12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3">
        <f ca="1">IFERROR(__xludf.DUMMYFUNCTION("""COMPUTED_VALUE"""),45108)</f>
        <v>45108</v>
      </c>
      <c r="AB434" s="19" t="str">
        <f ca="1">IFERROR(__xludf.DUMMYFUNCTION("""COMPUTED_VALUE"""),"2023 Q3")</f>
        <v>2023 Q3</v>
      </c>
      <c r="AC434" s="1">
        <f ca="1">IFERROR(__xludf.DUMMYFUNCTION("""COMPUTED_VALUE"""),0)</f>
        <v>0</v>
      </c>
      <c r="AD434" s="1" t="str">
        <f ca="1">IFERROR(__xludf.DUMMYFUNCTION("""COMPUTED_VALUE"""),"Online")</f>
        <v>Online</v>
      </c>
      <c r="AE434" s="19">
        <f ca="1">IFERROR(__xludf.DUMMYFUNCTION("""COMPUTED_VALUE"""),865.204)</f>
        <v>865.20399999999995</v>
      </c>
      <c r="AF434" s="1" t="str">
        <f ca="1">IFERROR(__xludf.DUMMYFUNCTION("""COMPUTED_VALUE"""),"US")</f>
        <v>US</v>
      </c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</row>
    <row r="435" spans="1:45" ht="12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3">
        <f ca="1">IFERROR(__xludf.DUMMYFUNCTION("""COMPUTED_VALUE"""),45108)</f>
        <v>45108</v>
      </c>
      <c r="AB435" s="19" t="str">
        <f ca="1">IFERROR(__xludf.DUMMYFUNCTION("""COMPUTED_VALUE"""),"2023 Q3")</f>
        <v>2023 Q3</v>
      </c>
      <c r="AC435" s="1">
        <f ca="1">IFERROR(__xludf.DUMMYFUNCTION("""COMPUTED_VALUE"""),0)</f>
        <v>0</v>
      </c>
      <c r="AD435" s="1" t="str">
        <f ca="1">IFERROR(__xludf.DUMMYFUNCTION("""COMPUTED_VALUE"""),"Online")</f>
        <v>Online</v>
      </c>
      <c r="AE435" s="19">
        <f ca="1">IFERROR(__xludf.DUMMYFUNCTION("""COMPUTED_VALUE"""),2699.9018)</f>
        <v>2699.9018000000001</v>
      </c>
      <c r="AF435" s="1" t="str">
        <f ca="1">IFERROR(__xludf.DUMMYFUNCTION("""COMPUTED_VALUE"""),"US")</f>
        <v>US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</row>
    <row r="436" spans="1:45" ht="12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3">
        <f ca="1">IFERROR(__xludf.DUMMYFUNCTION("""COMPUTED_VALUE"""),45108)</f>
        <v>45108</v>
      </c>
      <c r="AB436" s="19" t="str">
        <f ca="1">IFERROR(__xludf.DUMMYFUNCTION("""COMPUTED_VALUE"""),"2023 Q3")</f>
        <v>2023 Q3</v>
      </c>
      <c r="AC436" s="1">
        <f ca="1">IFERROR(__xludf.DUMMYFUNCTION("""COMPUTED_VALUE"""),0)</f>
        <v>0</v>
      </c>
      <c r="AD436" s="1" t="str">
        <f ca="1">IFERROR(__xludf.DUMMYFUNCTION("""COMPUTED_VALUE"""),"Online")</f>
        <v>Online</v>
      </c>
      <c r="AE436" s="19">
        <f ca="1">IFERROR(__xludf.DUMMYFUNCTION("""COMPUTED_VALUE"""),2699.9018)</f>
        <v>2699.9018000000001</v>
      </c>
      <c r="AF436" s="1" t="str">
        <f ca="1">IFERROR(__xludf.DUMMYFUNCTION("""COMPUTED_VALUE"""),"AU")</f>
        <v>AU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</row>
    <row r="437" spans="1:45" ht="12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3">
        <f ca="1">IFERROR(__xludf.DUMMYFUNCTION("""COMPUTED_VALUE"""),45108)</f>
        <v>45108</v>
      </c>
      <c r="AB437" s="19" t="str">
        <f ca="1">IFERROR(__xludf.DUMMYFUNCTION("""COMPUTED_VALUE"""),"2023 Q3")</f>
        <v>2023 Q3</v>
      </c>
      <c r="AC437" s="1">
        <f ca="1">IFERROR(__xludf.DUMMYFUNCTION("""COMPUTED_VALUE"""),0)</f>
        <v>0</v>
      </c>
      <c r="AD437" s="1" t="str">
        <f ca="1">IFERROR(__xludf.DUMMYFUNCTION("""COMPUTED_VALUE"""),"Online")</f>
        <v>Online</v>
      </c>
      <c r="AE437" s="19">
        <f ca="1">IFERROR(__xludf.DUMMYFUNCTION("""COMPUTED_VALUE"""),865.204)</f>
        <v>865.20399999999995</v>
      </c>
      <c r="AF437" s="1" t="str">
        <f ca="1">IFERROR(__xludf.DUMMYFUNCTION("""COMPUTED_VALUE"""),"GB")</f>
        <v>GB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</row>
    <row r="438" spans="1:45" ht="12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3">
        <f ca="1">IFERROR(__xludf.DUMMYFUNCTION("""COMPUTED_VALUE"""),45108)</f>
        <v>45108</v>
      </c>
      <c r="AB438" s="19" t="str">
        <f ca="1">IFERROR(__xludf.DUMMYFUNCTION("""COMPUTED_VALUE"""),"2023 Q3")</f>
        <v>2023 Q3</v>
      </c>
      <c r="AC438" s="1">
        <f ca="1">IFERROR(__xludf.DUMMYFUNCTION("""COMPUTED_VALUE"""),0)</f>
        <v>0</v>
      </c>
      <c r="AD438" s="1" t="str">
        <f ca="1">IFERROR(__xludf.DUMMYFUNCTION("""COMPUTED_VALUE"""),"Online")</f>
        <v>Online</v>
      </c>
      <c r="AE438" s="19">
        <f ca="1">IFERROR(__xludf.DUMMYFUNCTION("""COMPUTED_VALUE"""),2288.9187)</f>
        <v>2288.9187000000002</v>
      </c>
      <c r="AF438" s="1" t="str">
        <f ca="1">IFERROR(__xludf.DUMMYFUNCTION("""COMPUTED_VALUE"""),"AU")</f>
        <v>AU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</row>
    <row r="439" spans="1:45" ht="12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3">
        <f ca="1">IFERROR(__xludf.DUMMYFUNCTION("""COMPUTED_VALUE"""),45108)</f>
        <v>45108</v>
      </c>
      <c r="AB439" s="19" t="str">
        <f ca="1">IFERROR(__xludf.DUMMYFUNCTION("""COMPUTED_VALUE"""),"2023 Q3")</f>
        <v>2023 Q3</v>
      </c>
      <c r="AC439" s="1">
        <f ca="1">IFERROR(__xludf.DUMMYFUNCTION("""COMPUTED_VALUE"""),0)</f>
        <v>0</v>
      </c>
      <c r="AD439" s="1" t="str">
        <f ca="1">IFERROR(__xludf.DUMMYFUNCTION("""COMPUTED_VALUE"""),"Online")</f>
        <v>Online</v>
      </c>
      <c r="AE439" s="19">
        <f ca="1">IFERROR(__xludf.DUMMYFUNCTION("""COMPUTED_VALUE"""),2699.9018)</f>
        <v>2699.9018000000001</v>
      </c>
      <c r="AF439" s="1" t="str">
        <f ca="1">IFERROR(__xludf.DUMMYFUNCTION("""COMPUTED_VALUE"""),"US")</f>
        <v>US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</row>
    <row r="440" spans="1:45" ht="12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3">
        <f ca="1">IFERROR(__xludf.DUMMYFUNCTION("""COMPUTED_VALUE"""),45108)</f>
        <v>45108</v>
      </c>
      <c r="AB440" s="19" t="str">
        <f ca="1">IFERROR(__xludf.DUMMYFUNCTION("""COMPUTED_VALUE"""),"2023 Q3")</f>
        <v>2023 Q3</v>
      </c>
      <c r="AC440" s="1">
        <f ca="1">IFERROR(__xludf.DUMMYFUNCTION("""COMPUTED_VALUE"""),0)</f>
        <v>0</v>
      </c>
      <c r="AD440" s="1" t="str">
        <f ca="1">IFERROR(__xludf.DUMMYFUNCTION("""COMPUTED_VALUE"""),"Online")</f>
        <v>Online</v>
      </c>
      <c r="AE440" s="19">
        <f ca="1">IFERROR(__xludf.DUMMYFUNCTION("""COMPUTED_VALUE"""),2264.2536)</f>
        <v>2264.2536</v>
      </c>
      <c r="AF440" s="1" t="str">
        <f ca="1">IFERROR(__xludf.DUMMYFUNCTION("""COMPUTED_VALUE"""),"US")</f>
        <v>US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</row>
    <row r="441" spans="1:45" ht="12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3">
        <f ca="1">IFERROR(__xludf.DUMMYFUNCTION("""COMPUTED_VALUE"""),45108)</f>
        <v>45108</v>
      </c>
      <c r="AB441" s="19" t="str">
        <f ca="1">IFERROR(__xludf.DUMMYFUNCTION("""COMPUTED_VALUE"""),"2023 Q3")</f>
        <v>2023 Q3</v>
      </c>
      <c r="AC441" s="1">
        <f ca="1">IFERROR(__xludf.DUMMYFUNCTION("""COMPUTED_VALUE"""),0)</f>
        <v>0</v>
      </c>
      <c r="AD441" s="1" t="str">
        <f ca="1">IFERROR(__xludf.DUMMYFUNCTION("""COMPUTED_VALUE"""),"Online")</f>
        <v>Online</v>
      </c>
      <c r="AE441" s="19">
        <f ca="1">IFERROR(__xludf.DUMMYFUNCTION("""COMPUTED_VALUE"""),2264.2536)</f>
        <v>2264.2536</v>
      </c>
      <c r="AF441" s="1" t="str">
        <f ca="1">IFERROR(__xludf.DUMMYFUNCTION("""COMPUTED_VALUE"""),"DE")</f>
        <v>DE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</row>
    <row r="442" spans="1:45" ht="12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3">
        <f ca="1">IFERROR(__xludf.DUMMYFUNCTION("""COMPUTED_VALUE"""),45108)</f>
        <v>45108</v>
      </c>
      <c r="AB442" s="19" t="str">
        <f ca="1">IFERROR(__xludf.DUMMYFUNCTION("""COMPUTED_VALUE"""),"2023 Q3")</f>
        <v>2023 Q3</v>
      </c>
      <c r="AC442" s="1">
        <f ca="1">IFERROR(__xludf.DUMMYFUNCTION("""COMPUTED_VALUE"""),0)</f>
        <v>0</v>
      </c>
      <c r="AD442" s="1" t="str">
        <f ca="1">IFERROR(__xludf.DUMMYFUNCTION("""COMPUTED_VALUE"""),"Online")</f>
        <v>Online</v>
      </c>
      <c r="AE442" s="19">
        <f ca="1">IFERROR(__xludf.DUMMYFUNCTION("""COMPUTED_VALUE"""),2410.6266)</f>
        <v>2410.6266000000001</v>
      </c>
      <c r="AF442" s="1" t="str">
        <f ca="1">IFERROR(__xludf.DUMMYFUNCTION("""COMPUTED_VALUE"""),"AU")</f>
        <v>AU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</row>
    <row r="443" spans="1:45" ht="12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3">
        <f ca="1">IFERROR(__xludf.DUMMYFUNCTION("""COMPUTED_VALUE"""),45108)</f>
        <v>45108</v>
      </c>
      <c r="AB443" s="19" t="str">
        <f ca="1">IFERROR(__xludf.DUMMYFUNCTION("""COMPUTED_VALUE"""),"2023 Q3")</f>
        <v>2023 Q3</v>
      </c>
      <c r="AC443" s="1">
        <f ca="1">IFERROR(__xludf.DUMMYFUNCTION("""COMPUTED_VALUE"""),0)</f>
        <v>0</v>
      </c>
      <c r="AD443" s="1" t="str">
        <f ca="1">IFERROR(__xludf.DUMMYFUNCTION("""COMPUTED_VALUE"""),"Online")</f>
        <v>Online</v>
      </c>
      <c r="AE443" s="19">
        <f ca="1">IFERROR(__xludf.DUMMYFUNCTION("""COMPUTED_VALUE"""),865.204)</f>
        <v>865.20399999999995</v>
      </c>
      <c r="AF443" s="1" t="str">
        <f ca="1">IFERROR(__xludf.DUMMYFUNCTION("""COMPUTED_VALUE"""),"GB")</f>
        <v>GB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</row>
    <row r="444" spans="1:45" ht="12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3">
        <f ca="1">IFERROR(__xludf.DUMMYFUNCTION("""COMPUTED_VALUE"""),45139)</f>
        <v>45139</v>
      </c>
      <c r="AB444" s="19" t="str">
        <f ca="1">IFERROR(__xludf.DUMMYFUNCTION("""COMPUTED_VALUE"""),"2023 Q3")</f>
        <v>2023 Q3</v>
      </c>
      <c r="AC444" s="1">
        <f ca="1">IFERROR(__xludf.DUMMYFUNCTION("""COMPUTED_VALUE"""),280)</f>
        <v>280</v>
      </c>
      <c r="AD444" s="1" t="str">
        <f ca="1">IFERROR(__xludf.DUMMYFUNCTION("""COMPUTED_VALUE"""),"Offline")</f>
        <v>Offline</v>
      </c>
      <c r="AE444" s="19">
        <f ca="1">IFERROR(__xludf.DUMMYFUNCTION("""COMPUTED_VALUE"""),285.1811)</f>
        <v>285.18110000000001</v>
      </c>
      <c r="AF444" s="1" t="str">
        <f ca="1">IFERROR(__xludf.DUMMYFUNCTION("""COMPUTED_VALUE"""),"US")</f>
        <v>US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</row>
    <row r="445" spans="1:45" ht="12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3">
        <f ca="1">IFERROR(__xludf.DUMMYFUNCTION("""COMPUTED_VALUE"""),45139)</f>
        <v>45139</v>
      </c>
      <c r="AB445" s="19" t="str">
        <f ca="1">IFERROR(__xludf.DUMMYFUNCTION("""COMPUTED_VALUE"""),"2023 Q3")</f>
        <v>2023 Q3</v>
      </c>
      <c r="AC445" s="1">
        <f ca="1">IFERROR(__xludf.DUMMYFUNCTION("""COMPUTED_VALUE"""),283)</f>
        <v>283</v>
      </c>
      <c r="AD445" s="1" t="str">
        <f ca="1">IFERROR(__xludf.DUMMYFUNCTION("""COMPUTED_VALUE"""),"Offline")</f>
        <v>Offline</v>
      </c>
      <c r="AE445" s="19">
        <f ca="1">IFERROR(__xludf.DUMMYFUNCTION("""COMPUTED_VALUE"""),436.0629)</f>
        <v>436.06290000000001</v>
      </c>
      <c r="AF445" s="1" t="str">
        <f ca="1">IFERROR(__xludf.DUMMYFUNCTION("""COMPUTED_VALUE"""),"US")</f>
        <v>US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</row>
    <row r="446" spans="1:45" ht="12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3">
        <f ca="1">IFERROR(__xludf.DUMMYFUNCTION("""COMPUTED_VALUE"""),45139)</f>
        <v>45139</v>
      </c>
      <c r="AB446" s="19" t="str">
        <f ca="1">IFERROR(__xludf.DUMMYFUNCTION("""COMPUTED_VALUE"""),"2023 Q3")</f>
        <v>2023 Q3</v>
      </c>
      <c r="AC446" s="1">
        <f ca="1">IFERROR(__xludf.DUMMYFUNCTION("""COMPUTED_VALUE"""),0)</f>
        <v>0</v>
      </c>
      <c r="AD446" s="1" t="str">
        <f ca="1">IFERROR(__xludf.DUMMYFUNCTION("""COMPUTED_VALUE"""),"Online")</f>
        <v>Online</v>
      </c>
      <c r="AE446" s="19">
        <f ca="1">IFERROR(__xludf.DUMMYFUNCTION("""COMPUTED_VALUE"""),1105.4834)</f>
        <v>1105.4834000000001</v>
      </c>
      <c r="AF446" s="1" t="str">
        <f ca="1">IFERROR(__xludf.DUMMYFUNCTION("""COMPUTED_VALUE"""),"US")</f>
        <v>US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</row>
    <row r="447" spans="1:45" ht="12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3">
        <f ca="1">IFERROR(__xludf.DUMMYFUNCTION("""COMPUTED_VALUE"""),45139)</f>
        <v>45139</v>
      </c>
      <c r="AB447" s="19" t="str">
        <f ca="1">IFERROR(__xludf.DUMMYFUNCTION("""COMPUTED_VALUE"""),"2023 Q3")</f>
        <v>2023 Q3</v>
      </c>
      <c r="AC447" s="1">
        <f ca="1">IFERROR(__xludf.DUMMYFUNCTION("""COMPUTED_VALUE"""),283)</f>
        <v>283</v>
      </c>
      <c r="AD447" s="1" t="str">
        <f ca="1">IFERROR(__xludf.DUMMYFUNCTION("""COMPUTED_VALUE"""),"Offline")</f>
        <v>Offline</v>
      </c>
      <c r="AE447" s="19">
        <f ca="1">IFERROR(__xludf.DUMMYFUNCTION("""COMPUTED_VALUE"""),1740.7862)</f>
        <v>1740.7862</v>
      </c>
      <c r="AF447" s="1" t="str">
        <f ca="1">IFERROR(__xludf.DUMMYFUNCTION("""COMPUTED_VALUE"""),"US")</f>
        <v>US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</row>
    <row r="448" spans="1:45" ht="12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3">
        <f ca="1">IFERROR(__xludf.DUMMYFUNCTION("""COMPUTED_VALUE"""),45139)</f>
        <v>45139</v>
      </c>
      <c r="AB448" s="19" t="str">
        <f ca="1">IFERROR(__xludf.DUMMYFUNCTION("""COMPUTED_VALUE"""),"2023 Q3")</f>
        <v>2023 Q3</v>
      </c>
      <c r="AC448" s="1">
        <f ca="1">IFERROR(__xludf.DUMMYFUNCTION("""COMPUTED_VALUE"""),275)</f>
        <v>275</v>
      </c>
      <c r="AD448" s="1" t="str">
        <f ca="1">IFERROR(__xludf.DUMMYFUNCTION("""COMPUTED_VALUE"""),"Offline")</f>
        <v>Offline</v>
      </c>
      <c r="AE448" s="19">
        <f ca="1">IFERROR(__xludf.DUMMYFUNCTION("""COMPUTED_VALUE"""),622.9468)</f>
        <v>622.94680000000005</v>
      </c>
      <c r="AF448" s="1" t="str">
        <f ca="1">IFERROR(__xludf.DUMMYFUNCTION("""COMPUTED_VALUE"""),"US")</f>
        <v>US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</row>
    <row r="449" spans="1:45" ht="12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3">
        <f ca="1">IFERROR(__xludf.DUMMYFUNCTION("""COMPUTED_VALUE"""),45139)</f>
        <v>45139</v>
      </c>
      <c r="AB449" s="19" t="str">
        <f ca="1">IFERROR(__xludf.DUMMYFUNCTION("""COMPUTED_VALUE"""),"2023 Q3")</f>
        <v>2023 Q3</v>
      </c>
      <c r="AC449" s="1">
        <f ca="1">IFERROR(__xludf.DUMMYFUNCTION("""COMPUTED_VALUE"""),276)</f>
        <v>276</v>
      </c>
      <c r="AD449" s="1" t="str">
        <f ca="1">IFERROR(__xludf.DUMMYFUNCTION("""COMPUTED_VALUE"""),"Offline")</f>
        <v>Offline</v>
      </c>
      <c r="AE449" s="19">
        <f ca="1">IFERROR(__xludf.DUMMYFUNCTION("""COMPUTED_VALUE"""),74519.1465)</f>
        <v>74519.146500000003</v>
      </c>
      <c r="AF449" s="1" t="str">
        <f ca="1">IFERROR(__xludf.DUMMYFUNCTION("""COMPUTED_VALUE"""),"US")</f>
        <v>US</v>
      </c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</row>
    <row r="450" spans="1:45" ht="12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3">
        <f ca="1">IFERROR(__xludf.DUMMYFUNCTION("""COMPUTED_VALUE"""),45139)</f>
        <v>45139</v>
      </c>
      <c r="AB450" s="19" t="str">
        <f ca="1">IFERROR(__xludf.DUMMYFUNCTION("""COMPUTED_VALUE"""),"2023 Q3")</f>
        <v>2023 Q3</v>
      </c>
      <c r="AC450" s="1">
        <f ca="1">IFERROR(__xludf.DUMMYFUNCTION("""COMPUTED_VALUE"""),275)</f>
        <v>275</v>
      </c>
      <c r="AD450" s="1" t="str">
        <f ca="1">IFERROR(__xludf.DUMMYFUNCTION("""COMPUTED_VALUE"""),"Offline")</f>
        <v>Offline</v>
      </c>
      <c r="AE450" s="19">
        <f ca="1">IFERROR(__xludf.DUMMYFUNCTION("""COMPUTED_VALUE"""),3226.8995)</f>
        <v>3226.8995</v>
      </c>
      <c r="AF450" s="1" t="str">
        <f ca="1">IFERROR(__xludf.DUMMYFUNCTION("""COMPUTED_VALUE"""),"US")</f>
        <v>US</v>
      </c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</row>
    <row r="451" spans="1:45" ht="12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3">
        <f ca="1">IFERROR(__xludf.DUMMYFUNCTION("""COMPUTED_VALUE"""),45139)</f>
        <v>45139</v>
      </c>
      <c r="AB451" s="19" t="str">
        <f ca="1">IFERROR(__xludf.DUMMYFUNCTION("""COMPUTED_VALUE"""),"2023 Q3")</f>
        <v>2023 Q3</v>
      </c>
      <c r="AC451" s="1">
        <f ca="1">IFERROR(__xludf.DUMMYFUNCTION("""COMPUTED_VALUE"""),277)</f>
        <v>277</v>
      </c>
      <c r="AD451" s="1" t="str">
        <f ca="1">IFERROR(__xludf.DUMMYFUNCTION("""COMPUTED_VALUE"""),"Offline")</f>
        <v>Offline</v>
      </c>
      <c r="AE451" s="19">
        <f ca="1">IFERROR(__xludf.DUMMYFUNCTION("""COMPUTED_VALUE"""),95717.9547)</f>
        <v>95717.954700000002</v>
      </c>
      <c r="AF451" s="1" t="str">
        <f ca="1">IFERROR(__xludf.DUMMYFUNCTION("""COMPUTED_VALUE"""),"US")</f>
        <v>US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:45" ht="12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3">
        <f ca="1">IFERROR(__xludf.DUMMYFUNCTION("""COMPUTED_VALUE"""),45139)</f>
        <v>45139</v>
      </c>
      <c r="AB452" s="19" t="str">
        <f ca="1">IFERROR(__xludf.DUMMYFUNCTION("""COMPUTED_VALUE"""),"2023 Q3")</f>
        <v>2023 Q3</v>
      </c>
      <c r="AC452" s="1">
        <f ca="1">IFERROR(__xludf.DUMMYFUNCTION("""COMPUTED_VALUE"""),276)</f>
        <v>276</v>
      </c>
      <c r="AD452" s="1" t="str">
        <f ca="1">IFERROR(__xludf.DUMMYFUNCTION("""COMPUTED_VALUE"""),"Offline")</f>
        <v>Offline</v>
      </c>
      <c r="AE452" s="19">
        <f ca="1">IFERROR(__xludf.DUMMYFUNCTION("""COMPUTED_VALUE"""),1523.8589)</f>
        <v>1523.8588999999999</v>
      </c>
      <c r="AF452" s="1" t="str">
        <f ca="1">IFERROR(__xludf.DUMMYFUNCTION("""COMPUTED_VALUE"""),"US")</f>
        <v>US</v>
      </c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:45" ht="12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3">
        <f ca="1">IFERROR(__xludf.DUMMYFUNCTION("""COMPUTED_VALUE"""),45139)</f>
        <v>45139</v>
      </c>
      <c r="AB453" s="19" t="str">
        <f ca="1">IFERROR(__xludf.DUMMYFUNCTION("""COMPUTED_VALUE"""),"2023 Q3")</f>
        <v>2023 Q3</v>
      </c>
      <c r="AC453" s="1">
        <f ca="1">IFERROR(__xludf.DUMMYFUNCTION("""COMPUTED_VALUE"""),277)</f>
        <v>277</v>
      </c>
      <c r="AD453" s="1" t="str">
        <f ca="1">IFERROR(__xludf.DUMMYFUNCTION("""COMPUTED_VALUE"""),"Offline")</f>
        <v>Offline</v>
      </c>
      <c r="AE453" s="19">
        <f ca="1">IFERROR(__xludf.DUMMYFUNCTION("""COMPUTED_VALUE"""),141111.7487)</f>
        <v>141111.7487</v>
      </c>
      <c r="AF453" s="1" t="str">
        <f ca="1">IFERROR(__xludf.DUMMYFUNCTION("""COMPUTED_VALUE"""),"US")</f>
        <v>US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:45" ht="12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3">
        <f ca="1">IFERROR(__xludf.DUMMYFUNCTION("""COMPUTED_VALUE"""),45139)</f>
        <v>45139</v>
      </c>
      <c r="AB454" s="19" t="str">
        <f ca="1">IFERROR(__xludf.DUMMYFUNCTION("""COMPUTED_VALUE"""),"2023 Q3")</f>
        <v>2023 Q3</v>
      </c>
      <c r="AC454" s="1">
        <f ca="1">IFERROR(__xludf.DUMMYFUNCTION("""COMPUTED_VALUE"""),276)</f>
        <v>276</v>
      </c>
      <c r="AD454" s="1" t="str">
        <f ca="1">IFERROR(__xludf.DUMMYFUNCTION("""COMPUTED_VALUE"""),"Offline")</f>
        <v>Offline</v>
      </c>
      <c r="AE454" s="19">
        <f ca="1">IFERROR(__xludf.DUMMYFUNCTION("""COMPUTED_VALUE"""),108406.8354)</f>
        <v>108406.8354</v>
      </c>
      <c r="AF454" s="1" t="str">
        <f ca="1">IFERROR(__xludf.DUMMYFUNCTION("""COMPUTED_VALUE"""),"US")</f>
        <v>US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:45" ht="12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3">
        <f ca="1">IFERROR(__xludf.DUMMYFUNCTION("""COMPUTED_VALUE"""),45139)</f>
        <v>45139</v>
      </c>
      <c r="AB455" s="19" t="str">
        <f ca="1">IFERROR(__xludf.DUMMYFUNCTION("""COMPUTED_VALUE"""),"2023 Q3")</f>
        <v>2023 Q3</v>
      </c>
      <c r="AC455" s="1">
        <f ca="1">IFERROR(__xludf.DUMMYFUNCTION("""COMPUTED_VALUE"""),277)</f>
        <v>277</v>
      </c>
      <c r="AD455" s="1" t="str">
        <f ca="1">IFERROR(__xludf.DUMMYFUNCTION("""COMPUTED_VALUE"""),"Offline")</f>
        <v>Offline</v>
      </c>
      <c r="AE455" s="19">
        <f ca="1">IFERROR(__xludf.DUMMYFUNCTION("""COMPUTED_VALUE"""),64.6353)</f>
        <v>64.635300000000001</v>
      </c>
      <c r="AF455" s="1" t="str">
        <f ca="1">IFERROR(__xludf.DUMMYFUNCTION("""COMPUTED_VALUE"""),"US")</f>
        <v>US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  <row r="456" spans="1:45" ht="12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3">
        <f ca="1">IFERROR(__xludf.DUMMYFUNCTION("""COMPUTED_VALUE"""),45139)</f>
        <v>45139</v>
      </c>
      <c r="AB456" s="19" t="str">
        <f ca="1">IFERROR(__xludf.DUMMYFUNCTION("""COMPUTED_VALUE"""),"2023 Q3")</f>
        <v>2023 Q3</v>
      </c>
      <c r="AC456" s="1">
        <f ca="1">IFERROR(__xludf.DUMMYFUNCTION("""COMPUTED_VALUE"""),277)</f>
        <v>277</v>
      </c>
      <c r="AD456" s="1" t="str">
        <f ca="1">IFERROR(__xludf.DUMMYFUNCTION("""COMPUTED_VALUE"""),"Offline")</f>
        <v>Offline</v>
      </c>
      <c r="AE456" s="19">
        <f ca="1">IFERROR(__xludf.DUMMYFUNCTION("""COMPUTED_VALUE"""),622.9468)</f>
        <v>622.94680000000005</v>
      </c>
      <c r="AF456" s="1" t="str">
        <f ca="1">IFERROR(__xludf.DUMMYFUNCTION("""COMPUTED_VALUE"""),"US")</f>
        <v>US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</row>
    <row r="457" spans="1:45" ht="12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3">
        <f ca="1">IFERROR(__xludf.DUMMYFUNCTION("""COMPUTED_VALUE"""),45139)</f>
        <v>45139</v>
      </c>
      <c r="AB457" s="19" t="str">
        <f ca="1">IFERROR(__xludf.DUMMYFUNCTION("""COMPUTED_VALUE"""),"2023 Q3")</f>
        <v>2023 Q3</v>
      </c>
      <c r="AC457" s="1">
        <f ca="1">IFERROR(__xludf.DUMMYFUNCTION("""COMPUTED_VALUE"""),281)</f>
        <v>281</v>
      </c>
      <c r="AD457" s="1" t="str">
        <f ca="1">IFERROR(__xludf.DUMMYFUNCTION("""COMPUTED_VALUE"""),"Offline")</f>
        <v>Offline</v>
      </c>
      <c r="AE457" s="19">
        <f ca="1">IFERROR(__xludf.DUMMYFUNCTION("""COMPUTED_VALUE"""),91438.2858)</f>
        <v>91438.285799999998</v>
      </c>
      <c r="AF457" s="1" t="str">
        <f ca="1">IFERROR(__xludf.DUMMYFUNCTION("""COMPUTED_VALUE"""),"US")</f>
        <v>US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</row>
    <row r="458" spans="1:45" ht="12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3">
        <f ca="1">IFERROR(__xludf.DUMMYFUNCTION("""COMPUTED_VALUE"""),45139)</f>
        <v>45139</v>
      </c>
      <c r="AB458" s="19" t="str">
        <f ca="1">IFERROR(__xludf.DUMMYFUNCTION("""COMPUTED_VALUE"""),"2023 Q3")</f>
        <v>2023 Q3</v>
      </c>
      <c r="AC458" s="1">
        <f ca="1">IFERROR(__xludf.DUMMYFUNCTION("""COMPUTED_VALUE"""),276)</f>
        <v>276</v>
      </c>
      <c r="AD458" s="1" t="str">
        <f ca="1">IFERROR(__xludf.DUMMYFUNCTION("""COMPUTED_VALUE"""),"Offline")</f>
        <v>Offline</v>
      </c>
      <c r="AE458" s="19">
        <f ca="1">IFERROR(__xludf.DUMMYFUNCTION("""COMPUTED_VALUE"""),13743.5164)</f>
        <v>13743.5164</v>
      </c>
      <c r="AF458" s="1" t="str">
        <f ca="1">IFERROR(__xludf.DUMMYFUNCTION("""COMPUTED_VALUE"""),"US")</f>
        <v>US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</row>
    <row r="459" spans="1:45" ht="12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3">
        <f ca="1">IFERROR(__xludf.DUMMYFUNCTION("""COMPUTED_VALUE"""),45139)</f>
        <v>45139</v>
      </c>
      <c r="AB459" s="19" t="str">
        <f ca="1">IFERROR(__xludf.DUMMYFUNCTION("""COMPUTED_VALUE"""),"2023 Q3")</f>
        <v>2023 Q3</v>
      </c>
      <c r="AC459" s="1">
        <f ca="1">IFERROR(__xludf.DUMMYFUNCTION("""COMPUTED_VALUE"""),277)</f>
        <v>277</v>
      </c>
      <c r="AD459" s="1" t="str">
        <f ca="1">IFERROR(__xludf.DUMMYFUNCTION("""COMPUTED_VALUE"""),"Offline")</f>
        <v>Offline</v>
      </c>
      <c r="AE459" s="19">
        <f ca="1">IFERROR(__xludf.DUMMYFUNCTION("""COMPUTED_VALUE"""),61200.2249)</f>
        <v>61200.224900000001</v>
      </c>
      <c r="AF459" s="1" t="str">
        <f ca="1">IFERROR(__xludf.DUMMYFUNCTION("""COMPUTED_VALUE"""),"US")</f>
        <v>US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</row>
    <row r="460" spans="1:45" ht="12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3">
        <f ca="1">IFERROR(__xludf.DUMMYFUNCTION("""COMPUTED_VALUE"""),45139)</f>
        <v>45139</v>
      </c>
      <c r="AB460" s="19" t="str">
        <f ca="1">IFERROR(__xludf.DUMMYFUNCTION("""COMPUTED_VALUE"""),"2023 Q3")</f>
        <v>2023 Q3</v>
      </c>
      <c r="AC460" s="1">
        <f ca="1">IFERROR(__xludf.DUMMYFUNCTION("""COMPUTED_VALUE"""),279)</f>
        <v>279</v>
      </c>
      <c r="AD460" s="1" t="str">
        <f ca="1">IFERROR(__xludf.DUMMYFUNCTION("""COMPUTED_VALUE"""),"Offline")</f>
        <v>Offline</v>
      </c>
      <c r="AE460" s="19">
        <f ca="1">IFERROR(__xludf.DUMMYFUNCTION("""COMPUTED_VALUE"""),2954.2438)</f>
        <v>2954.2438000000002</v>
      </c>
      <c r="AF460" s="1" t="str">
        <f ca="1">IFERROR(__xludf.DUMMYFUNCTION("""COMPUTED_VALUE"""),"US")</f>
        <v>US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</row>
    <row r="461" spans="1:45" ht="12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3">
        <f ca="1">IFERROR(__xludf.DUMMYFUNCTION("""COMPUTED_VALUE"""),45139)</f>
        <v>45139</v>
      </c>
      <c r="AB461" s="19" t="str">
        <f ca="1">IFERROR(__xludf.DUMMYFUNCTION("""COMPUTED_VALUE"""),"2023 Q3")</f>
        <v>2023 Q3</v>
      </c>
      <c r="AC461" s="1">
        <f ca="1">IFERROR(__xludf.DUMMYFUNCTION("""COMPUTED_VALUE"""),279)</f>
        <v>279</v>
      </c>
      <c r="AD461" s="1" t="str">
        <f ca="1">IFERROR(__xludf.DUMMYFUNCTION("""COMPUTED_VALUE"""),"Offline")</f>
        <v>Offline</v>
      </c>
      <c r="AE461" s="19">
        <f ca="1">IFERROR(__xludf.DUMMYFUNCTION("""COMPUTED_VALUE"""),3296.0428)</f>
        <v>3296.0428000000002</v>
      </c>
      <c r="AF461" s="1" t="str">
        <f ca="1">IFERROR(__xludf.DUMMYFUNCTION("""COMPUTED_VALUE"""),"US")</f>
        <v>US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</row>
    <row r="462" spans="1:45" ht="12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3">
        <f ca="1">IFERROR(__xludf.DUMMYFUNCTION("""COMPUTED_VALUE"""),45139)</f>
        <v>45139</v>
      </c>
      <c r="AB462" s="19" t="str">
        <f ca="1">IFERROR(__xludf.DUMMYFUNCTION("""COMPUTED_VALUE"""),"2023 Q3")</f>
        <v>2023 Q3</v>
      </c>
      <c r="AC462" s="1">
        <f ca="1">IFERROR(__xludf.DUMMYFUNCTION("""COMPUTED_VALUE"""),279)</f>
        <v>279</v>
      </c>
      <c r="AD462" s="1" t="str">
        <f ca="1">IFERROR(__xludf.DUMMYFUNCTION("""COMPUTED_VALUE"""),"Offline")</f>
        <v>Offline</v>
      </c>
      <c r="AE462" s="19">
        <f ca="1">IFERROR(__xludf.DUMMYFUNCTION("""COMPUTED_VALUE"""),64184.37)</f>
        <v>64184.37</v>
      </c>
      <c r="AF462" s="1" t="str">
        <f ca="1">IFERROR(__xludf.DUMMYFUNCTION("""COMPUTED_VALUE"""),"US")</f>
        <v>US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</row>
    <row r="463" spans="1:45" ht="12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3">
        <f ca="1">IFERROR(__xludf.DUMMYFUNCTION("""COMPUTED_VALUE"""),45139)</f>
        <v>45139</v>
      </c>
      <c r="AB463" s="19" t="str">
        <f ca="1">IFERROR(__xludf.DUMMYFUNCTION("""COMPUTED_VALUE"""),"2023 Q3")</f>
        <v>2023 Q3</v>
      </c>
      <c r="AC463" s="1">
        <f ca="1">IFERROR(__xludf.DUMMYFUNCTION("""COMPUTED_VALUE"""),278)</f>
        <v>278</v>
      </c>
      <c r="AD463" s="1" t="str">
        <f ca="1">IFERROR(__xludf.DUMMYFUNCTION("""COMPUTED_VALUE"""),"Offline")</f>
        <v>Offline</v>
      </c>
      <c r="AE463" s="19">
        <f ca="1">IFERROR(__xludf.DUMMYFUNCTION("""COMPUTED_VALUE"""),25822.9038)</f>
        <v>25822.9038</v>
      </c>
      <c r="AF463" s="1" t="str">
        <f ca="1">IFERROR(__xludf.DUMMYFUNCTION("""COMPUTED_VALUE"""),"CA")</f>
        <v>CA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</row>
    <row r="464" spans="1:45" ht="12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3">
        <f ca="1">IFERROR(__xludf.DUMMYFUNCTION("""COMPUTED_VALUE"""),45139)</f>
        <v>45139</v>
      </c>
      <c r="AB464" s="19" t="str">
        <f ca="1">IFERROR(__xludf.DUMMYFUNCTION("""COMPUTED_VALUE"""),"2023 Q3")</f>
        <v>2023 Q3</v>
      </c>
      <c r="AC464" s="1">
        <f ca="1">IFERROR(__xludf.DUMMYFUNCTION("""COMPUTED_VALUE"""),278)</f>
        <v>278</v>
      </c>
      <c r="AD464" s="1" t="str">
        <f ca="1">IFERROR(__xludf.DUMMYFUNCTION("""COMPUTED_VALUE"""),"Offline")</f>
        <v>Offline</v>
      </c>
      <c r="AE464" s="19">
        <f ca="1">IFERROR(__xludf.DUMMYFUNCTION("""COMPUTED_VALUE"""),464.7123)</f>
        <v>464.71230000000003</v>
      </c>
      <c r="AF464" s="1" t="str">
        <f ca="1">IFERROR(__xludf.DUMMYFUNCTION("""COMPUTED_VALUE"""),"CA")</f>
        <v>CA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</row>
    <row r="465" spans="1:45" ht="12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3">
        <f ca="1">IFERROR(__xludf.DUMMYFUNCTION("""COMPUTED_VALUE"""),45139)</f>
        <v>45139</v>
      </c>
      <c r="AB465" s="19" t="str">
        <f ca="1">IFERROR(__xludf.DUMMYFUNCTION("""COMPUTED_VALUE"""),"2023 Q3")</f>
        <v>2023 Q3</v>
      </c>
      <c r="AC465" s="1">
        <f ca="1">IFERROR(__xludf.DUMMYFUNCTION("""COMPUTED_VALUE"""),285)</f>
        <v>285</v>
      </c>
      <c r="AD465" s="1" t="str">
        <f ca="1">IFERROR(__xludf.DUMMYFUNCTION("""COMPUTED_VALUE"""),"Offline")</f>
        <v>Offline</v>
      </c>
      <c r="AE465" s="19">
        <f ca="1">IFERROR(__xludf.DUMMYFUNCTION("""COMPUTED_VALUE"""),43894.7532)</f>
        <v>43894.753199999999</v>
      </c>
      <c r="AF465" s="1" t="str">
        <f ca="1">IFERROR(__xludf.DUMMYFUNCTION("""COMPUTED_VALUE"""),"CA")</f>
        <v>CA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</row>
    <row r="466" spans="1:45" ht="12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3">
        <f ca="1">IFERROR(__xludf.DUMMYFUNCTION("""COMPUTED_VALUE"""),45139)</f>
        <v>45139</v>
      </c>
      <c r="AB466" s="19" t="str">
        <f ca="1">IFERROR(__xludf.DUMMYFUNCTION("""COMPUTED_VALUE"""),"2023 Q3")</f>
        <v>2023 Q3</v>
      </c>
      <c r="AC466" s="1">
        <f ca="1">IFERROR(__xludf.DUMMYFUNCTION("""COMPUTED_VALUE"""),285)</f>
        <v>285</v>
      </c>
      <c r="AD466" s="1" t="str">
        <f ca="1">IFERROR(__xludf.DUMMYFUNCTION("""COMPUTED_VALUE"""),"Offline")</f>
        <v>Offline</v>
      </c>
      <c r="AE466" s="19">
        <f ca="1">IFERROR(__xludf.DUMMYFUNCTION("""COMPUTED_VALUE"""),7833.8231)</f>
        <v>7833.8230999999996</v>
      </c>
      <c r="AF466" s="1" t="str">
        <f ca="1">IFERROR(__xludf.DUMMYFUNCTION("""COMPUTED_VALUE"""),"CA")</f>
        <v>CA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</row>
    <row r="467" spans="1:45" ht="12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3">
        <f ca="1">IFERROR(__xludf.DUMMYFUNCTION("""COMPUTED_VALUE"""),45139)</f>
        <v>45139</v>
      </c>
      <c r="AB467" s="19" t="str">
        <f ca="1">IFERROR(__xludf.DUMMYFUNCTION("""COMPUTED_VALUE"""),"2023 Q3")</f>
        <v>2023 Q3</v>
      </c>
      <c r="AC467" s="1">
        <f ca="1">IFERROR(__xludf.DUMMYFUNCTION("""COMPUTED_VALUE"""),285)</f>
        <v>285</v>
      </c>
      <c r="AD467" s="1" t="str">
        <f ca="1">IFERROR(__xludf.DUMMYFUNCTION("""COMPUTED_VALUE"""),"Offline")</f>
        <v>Offline</v>
      </c>
      <c r="AE467" s="19">
        <f ca="1">IFERROR(__xludf.DUMMYFUNCTION("""COMPUTED_VALUE"""),7296.3153)</f>
        <v>7296.3153000000002</v>
      </c>
      <c r="AF467" s="1" t="str">
        <f ca="1">IFERROR(__xludf.DUMMYFUNCTION("""COMPUTED_VALUE"""),"CA")</f>
        <v>CA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</row>
    <row r="468" spans="1:45" ht="12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3">
        <f ca="1">IFERROR(__xludf.DUMMYFUNCTION("""COMPUTED_VALUE"""),45139)</f>
        <v>45139</v>
      </c>
      <c r="AB468" s="19" t="str">
        <f ca="1">IFERROR(__xludf.DUMMYFUNCTION("""COMPUTED_VALUE"""),"2023 Q3")</f>
        <v>2023 Q3</v>
      </c>
      <c r="AC468" s="1">
        <f ca="1">IFERROR(__xludf.DUMMYFUNCTION("""COMPUTED_VALUE"""),278)</f>
        <v>278</v>
      </c>
      <c r="AD468" s="1" t="str">
        <f ca="1">IFERROR(__xludf.DUMMYFUNCTION("""COMPUTED_VALUE"""),"Offline")</f>
        <v>Offline</v>
      </c>
      <c r="AE468" s="19">
        <f ca="1">IFERROR(__xludf.DUMMYFUNCTION("""COMPUTED_VALUE"""),9274.3959)</f>
        <v>9274.3958999999995</v>
      </c>
      <c r="AF468" s="1" t="str">
        <f ca="1">IFERROR(__xludf.DUMMYFUNCTION("""COMPUTED_VALUE"""),"CA")</f>
        <v>CA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</row>
    <row r="469" spans="1:45" ht="12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3">
        <f ca="1">IFERROR(__xludf.DUMMYFUNCTION("""COMPUTED_VALUE"""),45139)</f>
        <v>45139</v>
      </c>
      <c r="AB469" s="19" t="str">
        <f ca="1">IFERROR(__xludf.DUMMYFUNCTION("""COMPUTED_VALUE"""),"2023 Q3")</f>
        <v>2023 Q3</v>
      </c>
      <c r="AC469" s="1">
        <f ca="1">IFERROR(__xludf.DUMMYFUNCTION("""COMPUTED_VALUE"""),278)</f>
        <v>278</v>
      </c>
      <c r="AD469" s="1" t="str">
        <f ca="1">IFERROR(__xludf.DUMMYFUNCTION("""COMPUTED_VALUE"""),"Offline")</f>
        <v>Offline</v>
      </c>
      <c r="AE469" s="19">
        <f ca="1">IFERROR(__xludf.DUMMYFUNCTION("""COMPUTED_VALUE"""),68991.3283)</f>
        <v>68991.328299999994</v>
      </c>
      <c r="AF469" s="1" t="str">
        <f ca="1">IFERROR(__xludf.DUMMYFUNCTION("""COMPUTED_VALUE"""),"CA")</f>
        <v>CA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</row>
    <row r="470" spans="1:45" ht="12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3">
        <f ca="1">IFERROR(__xludf.DUMMYFUNCTION("""COMPUTED_VALUE"""),45139)</f>
        <v>45139</v>
      </c>
      <c r="AB470" s="19" t="str">
        <f ca="1">IFERROR(__xludf.DUMMYFUNCTION("""COMPUTED_VALUE"""),"2023 Q3")</f>
        <v>2023 Q3</v>
      </c>
      <c r="AC470" s="1">
        <f ca="1">IFERROR(__xludf.DUMMYFUNCTION("""COMPUTED_VALUE"""),285)</f>
        <v>285</v>
      </c>
      <c r="AD470" s="1" t="str">
        <f ca="1">IFERROR(__xludf.DUMMYFUNCTION("""COMPUTED_VALUE"""),"Offline")</f>
        <v>Offline</v>
      </c>
      <c r="AE470" s="19">
        <f ca="1">IFERROR(__xludf.DUMMYFUNCTION("""COMPUTED_VALUE"""),4890.8513)</f>
        <v>4890.8513000000003</v>
      </c>
      <c r="AF470" s="1" t="str">
        <f ca="1">IFERROR(__xludf.DUMMYFUNCTION("""COMPUTED_VALUE"""),"CA")</f>
        <v>CA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</row>
    <row r="471" spans="1:45" ht="12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3">
        <f ca="1">IFERROR(__xludf.DUMMYFUNCTION("""COMPUTED_VALUE"""),45139)</f>
        <v>45139</v>
      </c>
      <c r="AB471" s="19" t="str">
        <f ca="1">IFERROR(__xludf.DUMMYFUNCTION("""COMPUTED_VALUE"""),"2023 Q3")</f>
        <v>2023 Q3</v>
      </c>
      <c r="AC471" s="1">
        <f ca="1">IFERROR(__xludf.DUMMYFUNCTION("""COMPUTED_VALUE"""),0)</f>
        <v>0</v>
      </c>
      <c r="AD471" s="1" t="str">
        <f ca="1">IFERROR(__xludf.DUMMYFUNCTION("""COMPUTED_VALUE"""),"Online")</f>
        <v>Online</v>
      </c>
      <c r="AE471" s="19">
        <f ca="1">IFERROR(__xludf.DUMMYFUNCTION("""COMPUTED_VALUE"""),2699.9018)</f>
        <v>2699.9018000000001</v>
      </c>
      <c r="AF471" s="1" t="str">
        <f ca="1">IFERROR(__xludf.DUMMYFUNCTION("""COMPUTED_VALUE"""),"DE")</f>
        <v>DE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</row>
    <row r="472" spans="1:45" ht="12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3">
        <f ca="1">IFERROR(__xludf.DUMMYFUNCTION("""COMPUTED_VALUE"""),45139)</f>
        <v>45139</v>
      </c>
      <c r="AB472" s="19" t="str">
        <f ca="1">IFERROR(__xludf.DUMMYFUNCTION("""COMPUTED_VALUE"""),"2023 Q3")</f>
        <v>2023 Q3</v>
      </c>
      <c r="AC472" s="1">
        <f ca="1">IFERROR(__xludf.DUMMYFUNCTION("""COMPUTED_VALUE"""),282)</f>
        <v>282</v>
      </c>
      <c r="AD472" s="1" t="str">
        <f ca="1">IFERROR(__xludf.DUMMYFUNCTION("""COMPUTED_VALUE"""),"Offline")</f>
        <v>Offline</v>
      </c>
      <c r="AE472" s="19">
        <f ca="1">IFERROR(__xludf.DUMMYFUNCTION("""COMPUTED_VALUE"""),5645.7027)</f>
        <v>5645.7026999999998</v>
      </c>
      <c r="AF472" s="1" t="str">
        <f ca="1">IFERROR(__xludf.DUMMYFUNCTION("""COMPUTED_VALUE"""),"GB")</f>
        <v>GB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</row>
    <row r="473" spans="1:45" ht="12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3">
        <f ca="1">IFERROR(__xludf.DUMMYFUNCTION("""COMPUTED_VALUE"""),45139)</f>
        <v>45139</v>
      </c>
      <c r="AB473" s="19" t="str">
        <f ca="1">IFERROR(__xludf.DUMMYFUNCTION("""COMPUTED_VALUE"""),"2023 Q3")</f>
        <v>2023 Q3</v>
      </c>
      <c r="AC473" s="1">
        <f ca="1">IFERROR(__xludf.DUMMYFUNCTION("""COMPUTED_VALUE"""),282)</f>
        <v>282</v>
      </c>
      <c r="AD473" s="1" t="str">
        <f ca="1">IFERROR(__xludf.DUMMYFUNCTION("""COMPUTED_VALUE"""),"Offline")</f>
        <v>Offline</v>
      </c>
      <c r="AE473" s="19">
        <f ca="1">IFERROR(__xludf.DUMMYFUNCTION("""COMPUTED_VALUE"""),51057.8273)</f>
        <v>51057.827299999997</v>
      </c>
      <c r="AF473" s="1" t="str">
        <f ca="1">IFERROR(__xludf.DUMMYFUNCTION("""COMPUTED_VALUE"""),"GB")</f>
        <v>GB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</row>
    <row r="474" spans="1:45" ht="12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3">
        <f ca="1">IFERROR(__xludf.DUMMYFUNCTION("""COMPUTED_VALUE"""),45139)</f>
        <v>45139</v>
      </c>
      <c r="AB474" s="19" t="str">
        <f ca="1">IFERROR(__xludf.DUMMYFUNCTION("""COMPUTED_VALUE"""),"2023 Q3")</f>
        <v>2023 Q3</v>
      </c>
      <c r="AC474" s="1">
        <f ca="1">IFERROR(__xludf.DUMMYFUNCTION("""COMPUTED_VALUE"""),0)</f>
        <v>0</v>
      </c>
      <c r="AD474" s="1" t="str">
        <f ca="1">IFERROR(__xludf.DUMMYFUNCTION("""COMPUTED_VALUE"""),"Online")</f>
        <v>Online</v>
      </c>
      <c r="AE474" s="19">
        <f ca="1">IFERROR(__xludf.DUMMYFUNCTION("""COMPUTED_VALUE"""),865.204)</f>
        <v>865.20399999999995</v>
      </c>
      <c r="AF474" s="1" t="str">
        <f ca="1">IFERROR(__xludf.DUMMYFUNCTION("""COMPUTED_VALUE"""),"US")</f>
        <v>US</v>
      </c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</row>
    <row r="475" spans="1:45" ht="12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3">
        <f ca="1">IFERROR(__xludf.DUMMYFUNCTION("""COMPUTED_VALUE"""),45139)</f>
        <v>45139</v>
      </c>
      <c r="AB475" s="19" t="str">
        <f ca="1">IFERROR(__xludf.DUMMYFUNCTION("""COMPUTED_VALUE"""),"2023 Q3")</f>
        <v>2023 Q3</v>
      </c>
      <c r="AC475" s="1">
        <f ca="1">IFERROR(__xludf.DUMMYFUNCTION("""COMPUTED_VALUE"""),0)</f>
        <v>0</v>
      </c>
      <c r="AD475" s="1" t="str">
        <f ca="1">IFERROR(__xludf.DUMMYFUNCTION("""COMPUTED_VALUE"""),"Online")</f>
        <v>Online</v>
      </c>
      <c r="AE475" s="19">
        <f ca="1">IFERROR(__xludf.DUMMYFUNCTION("""COMPUTED_VALUE"""),2699.9018)</f>
        <v>2699.9018000000001</v>
      </c>
      <c r="AF475" s="1" t="str">
        <f ca="1">IFERROR(__xludf.DUMMYFUNCTION("""COMPUTED_VALUE"""),"US")</f>
        <v>US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</row>
    <row r="476" spans="1:45" ht="12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3">
        <f ca="1">IFERROR(__xludf.DUMMYFUNCTION("""COMPUTED_VALUE"""),45139)</f>
        <v>45139</v>
      </c>
      <c r="AB476" s="19" t="str">
        <f ca="1">IFERROR(__xludf.DUMMYFUNCTION("""COMPUTED_VALUE"""),"2023 Q3")</f>
        <v>2023 Q3</v>
      </c>
      <c r="AC476" s="1">
        <f ca="1">IFERROR(__xludf.DUMMYFUNCTION("""COMPUTED_VALUE"""),0)</f>
        <v>0</v>
      </c>
      <c r="AD476" s="1" t="str">
        <f ca="1">IFERROR(__xludf.DUMMYFUNCTION("""COMPUTED_VALUE"""),"Online")</f>
        <v>Online</v>
      </c>
      <c r="AE476" s="19">
        <f ca="1">IFERROR(__xludf.DUMMYFUNCTION("""COMPUTED_VALUE"""),2410.6266)</f>
        <v>2410.6266000000001</v>
      </c>
      <c r="AF476" s="1" t="str">
        <f ca="1">IFERROR(__xludf.DUMMYFUNCTION("""COMPUTED_VALUE"""),"DE")</f>
        <v>DE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</row>
    <row r="477" spans="1:45" ht="12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3">
        <f ca="1">IFERROR(__xludf.DUMMYFUNCTION("""COMPUTED_VALUE"""),45139)</f>
        <v>45139</v>
      </c>
      <c r="AB477" s="19" t="str">
        <f ca="1">IFERROR(__xludf.DUMMYFUNCTION("""COMPUTED_VALUE"""),"2023 Q3")</f>
        <v>2023 Q3</v>
      </c>
      <c r="AC477" s="1">
        <f ca="1">IFERROR(__xludf.DUMMYFUNCTION("""COMPUTED_VALUE"""),0)</f>
        <v>0</v>
      </c>
      <c r="AD477" s="1" t="str">
        <f ca="1">IFERROR(__xludf.DUMMYFUNCTION("""COMPUTED_VALUE"""),"Online")</f>
        <v>Online</v>
      </c>
      <c r="AE477" s="19">
        <f ca="1">IFERROR(__xludf.DUMMYFUNCTION("""COMPUTED_VALUE"""),2699.9018)</f>
        <v>2699.9018000000001</v>
      </c>
      <c r="AF477" s="1" t="str">
        <f ca="1">IFERROR(__xludf.DUMMYFUNCTION("""COMPUTED_VALUE"""),"US")</f>
        <v>US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</row>
    <row r="478" spans="1:45" ht="12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3">
        <f ca="1">IFERROR(__xludf.DUMMYFUNCTION("""COMPUTED_VALUE"""),45139)</f>
        <v>45139</v>
      </c>
      <c r="AB478" s="19" t="str">
        <f ca="1">IFERROR(__xludf.DUMMYFUNCTION("""COMPUTED_VALUE"""),"2023 Q3")</f>
        <v>2023 Q3</v>
      </c>
      <c r="AC478" s="1">
        <f ca="1">IFERROR(__xludf.DUMMYFUNCTION("""COMPUTED_VALUE"""),0)</f>
        <v>0</v>
      </c>
      <c r="AD478" s="1" t="str">
        <f ca="1">IFERROR(__xludf.DUMMYFUNCTION("""COMPUTED_VALUE"""),"Online")</f>
        <v>Online</v>
      </c>
      <c r="AE478" s="19">
        <f ca="1">IFERROR(__xludf.DUMMYFUNCTION("""COMPUTED_VALUE"""),2410.6266)</f>
        <v>2410.6266000000001</v>
      </c>
      <c r="AF478" s="1" t="str">
        <f ca="1">IFERROR(__xludf.DUMMYFUNCTION("""COMPUTED_VALUE"""),"US")</f>
        <v>US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</row>
    <row r="479" spans="1:45" ht="12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3">
        <f ca="1">IFERROR(__xludf.DUMMYFUNCTION("""COMPUTED_VALUE"""),45139)</f>
        <v>45139</v>
      </c>
      <c r="AB479" s="19" t="str">
        <f ca="1">IFERROR(__xludf.DUMMYFUNCTION("""COMPUTED_VALUE"""),"2023 Q3")</f>
        <v>2023 Q3</v>
      </c>
      <c r="AC479" s="1">
        <f ca="1">IFERROR(__xludf.DUMMYFUNCTION("""COMPUTED_VALUE"""),0)</f>
        <v>0</v>
      </c>
      <c r="AD479" s="1" t="str">
        <f ca="1">IFERROR(__xludf.DUMMYFUNCTION("""COMPUTED_VALUE"""),"Online")</f>
        <v>Online</v>
      </c>
      <c r="AE479" s="19">
        <f ca="1">IFERROR(__xludf.DUMMYFUNCTION("""COMPUTED_VALUE"""),2410.6266)</f>
        <v>2410.6266000000001</v>
      </c>
      <c r="AF479" s="1" t="str">
        <f ca="1">IFERROR(__xludf.DUMMYFUNCTION("""COMPUTED_VALUE"""),"CA")</f>
        <v>CA</v>
      </c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</row>
    <row r="480" spans="1:45" ht="12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3">
        <f ca="1">IFERROR(__xludf.DUMMYFUNCTION("""COMPUTED_VALUE"""),45139)</f>
        <v>45139</v>
      </c>
      <c r="AB480" s="19" t="str">
        <f ca="1">IFERROR(__xludf.DUMMYFUNCTION("""COMPUTED_VALUE"""),"2023 Q3")</f>
        <v>2023 Q3</v>
      </c>
      <c r="AC480" s="1">
        <f ca="1">IFERROR(__xludf.DUMMYFUNCTION("""COMPUTED_VALUE"""),0)</f>
        <v>0</v>
      </c>
      <c r="AD480" s="1" t="str">
        <f ca="1">IFERROR(__xludf.DUMMYFUNCTION("""COMPUTED_VALUE"""),"Online")</f>
        <v>Online</v>
      </c>
      <c r="AE480" s="19">
        <f ca="1">IFERROR(__xludf.DUMMYFUNCTION("""COMPUTED_VALUE"""),2288.9187)</f>
        <v>2288.9187000000002</v>
      </c>
      <c r="AF480" s="1" t="str">
        <f ca="1">IFERROR(__xludf.DUMMYFUNCTION("""COMPUTED_VALUE"""),"CA")</f>
        <v>CA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</row>
    <row r="481" spans="1:45" ht="12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3">
        <f ca="1">IFERROR(__xludf.DUMMYFUNCTION("""COMPUTED_VALUE"""),45139)</f>
        <v>45139</v>
      </c>
      <c r="AB481" s="19" t="str">
        <f ca="1">IFERROR(__xludf.DUMMYFUNCTION("""COMPUTED_VALUE"""),"2023 Q3")</f>
        <v>2023 Q3</v>
      </c>
      <c r="AC481" s="1">
        <f ca="1">IFERROR(__xludf.DUMMYFUNCTION("""COMPUTED_VALUE"""),0)</f>
        <v>0</v>
      </c>
      <c r="AD481" s="1" t="str">
        <f ca="1">IFERROR(__xludf.DUMMYFUNCTION("""COMPUTED_VALUE"""),"Online")</f>
        <v>Online</v>
      </c>
      <c r="AE481" s="19">
        <f ca="1">IFERROR(__xludf.DUMMYFUNCTION("""COMPUTED_VALUE"""),1105.4834)</f>
        <v>1105.4834000000001</v>
      </c>
      <c r="AF481" s="1" t="str">
        <f ca="1">IFERROR(__xludf.DUMMYFUNCTION("""COMPUTED_VALUE"""),"AU")</f>
        <v>AU</v>
      </c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</row>
    <row r="482" spans="1:45" ht="12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3">
        <f ca="1">IFERROR(__xludf.DUMMYFUNCTION("""COMPUTED_VALUE"""),45139)</f>
        <v>45139</v>
      </c>
      <c r="AB482" s="19" t="str">
        <f ca="1">IFERROR(__xludf.DUMMYFUNCTION("""COMPUTED_VALUE"""),"2023 Q3")</f>
        <v>2023 Q3</v>
      </c>
      <c r="AC482" s="1">
        <f ca="1">IFERROR(__xludf.DUMMYFUNCTION("""COMPUTED_VALUE"""),0)</f>
        <v>0</v>
      </c>
      <c r="AD482" s="1" t="str">
        <f ca="1">IFERROR(__xludf.DUMMYFUNCTION("""COMPUTED_VALUE"""),"Online")</f>
        <v>Online</v>
      </c>
      <c r="AE482" s="19">
        <f ca="1">IFERROR(__xludf.DUMMYFUNCTION("""COMPUTED_VALUE"""),2699.9018)</f>
        <v>2699.9018000000001</v>
      </c>
      <c r="AF482" s="1" t="str">
        <f ca="1">IFERROR(__xludf.DUMMYFUNCTION("""COMPUTED_VALUE"""),"AU")</f>
        <v>AU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</row>
    <row r="483" spans="1:45" ht="12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3">
        <f ca="1">IFERROR(__xludf.DUMMYFUNCTION("""COMPUTED_VALUE"""),45139)</f>
        <v>45139</v>
      </c>
      <c r="AB483" s="19" t="str">
        <f ca="1">IFERROR(__xludf.DUMMYFUNCTION("""COMPUTED_VALUE"""),"2023 Q3")</f>
        <v>2023 Q3</v>
      </c>
      <c r="AC483" s="1">
        <f ca="1">IFERROR(__xludf.DUMMYFUNCTION("""COMPUTED_VALUE"""),0)</f>
        <v>0</v>
      </c>
      <c r="AD483" s="1" t="str">
        <f ca="1">IFERROR(__xludf.DUMMYFUNCTION("""COMPUTED_VALUE"""),"Online")</f>
        <v>Online</v>
      </c>
      <c r="AE483" s="19">
        <f ca="1">IFERROR(__xludf.DUMMYFUNCTION("""COMPUTED_VALUE"""),2288.9187)</f>
        <v>2288.9187000000002</v>
      </c>
      <c r="AF483" s="1" t="str">
        <f ca="1">IFERROR(__xludf.DUMMYFUNCTION("""COMPUTED_VALUE"""),"GB")</f>
        <v>GB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</row>
    <row r="484" spans="1:45" ht="12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3">
        <f ca="1">IFERROR(__xludf.DUMMYFUNCTION("""COMPUTED_VALUE"""),45139)</f>
        <v>45139</v>
      </c>
      <c r="AB484" s="19" t="str">
        <f ca="1">IFERROR(__xludf.DUMMYFUNCTION("""COMPUTED_VALUE"""),"2023 Q3")</f>
        <v>2023 Q3</v>
      </c>
      <c r="AC484" s="1">
        <f ca="1">IFERROR(__xludf.DUMMYFUNCTION("""COMPUTED_VALUE"""),0)</f>
        <v>0</v>
      </c>
      <c r="AD484" s="1" t="str">
        <f ca="1">IFERROR(__xludf.DUMMYFUNCTION("""COMPUTED_VALUE"""),"Online")</f>
        <v>Online</v>
      </c>
      <c r="AE484" s="19">
        <f ca="1">IFERROR(__xludf.DUMMYFUNCTION("""COMPUTED_VALUE"""),2410.6266)</f>
        <v>2410.6266000000001</v>
      </c>
      <c r="AF484" s="1" t="str">
        <f ca="1">IFERROR(__xludf.DUMMYFUNCTION("""COMPUTED_VALUE"""),"US")</f>
        <v>US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</row>
    <row r="485" spans="1:45" ht="12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3">
        <f ca="1">IFERROR(__xludf.DUMMYFUNCTION("""COMPUTED_VALUE"""),45139)</f>
        <v>45139</v>
      </c>
      <c r="AB485" s="19" t="str">
        <f ca="1">IFERROR(__xludf.DUMMYFUNCTION("""COMPUTED_VALUE"""),"2023 Q3")</f>
        <v>2023 Q3</v>
      </c>
      <c r="AC485" s="1">
        <f ca="1">IFERROR(__xludf.DUMMYFUNCTION("""COMPUTED_VALUE"""),0)</f>
        <v>0</v>
      </c>
      <c r="AD485" s="1" t="str">
        <f ca="1">IFERROR(__xludf.DUMMYFUNCTION("""COMPUTED_VALUE"""),"Online")</f>
        <v>Online</v>
      </c>
      <c r="AE485" s="19">
        <f ca="1">IFERROR(__xludf.DUMMYFUNCTION("""COMPUTED_VALUE"""),2410.6266)</f>
        <v>2410.6266000000001</v>
      </c>
      <c r="AF485" s="1" t="str">
        <f ca="1">IFERROR(__xludf.DUMMYFUNCTION("""COMPUTED_VALUE"""),"US")</f>
        <v>US</v>
      </c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</row>
    <row r="486" spans="1:45" ht="12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3">
        <f ca="1">IFERROR(__xludf.DUMMYFUNCTION("""COMPUTED_VALUE"""),45139)</f>
        <v>45139</v>
      </c>
      <c r="AB486" s="19" t="str">
        <f ca="1">IFERROR(__xludf.DUMMYFUNCTION("""COMPUTED_VALUE"""),"2023 Q3")</f>
        <v>2023 Q3</v>
      </c>
      <c r="AC486" s="1">
        <f ca="1">IFERROR(__xludf.DUMMYFUNCTION("""COMPUTED_VALUE"""),0)</f>
        <v>0</v>
      </c>
      <c r="AD486" s="1" t="str">
        <f ca="1">IFERROR(__xludf.DUMMYFUNCTION("""COMPUTED_VALUE"""),"Online")</f>
        <v>Online</v>
      </c>
      <c r="AE486" s="19">
        <f ca="1">IFERROR(__xludf.DUMMYFUNCTION("""COMPUTED_VALUE"""),2288.9187)</f>
        <v>2288.9187000000002</v>
      </c>
      <c r="AF486" s="1" t="str">
        <f ca="1">IFERROR(__xludf.DUMMYFUNCTION("""COMPUTED_VALUE"""),"US")</f>
        <v>US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</row>
    <row r="487" spans="1:45" ht="12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3">
        <f ca="1">IFERROR(__xludf.DUMMYFUNCTION("""COMPUTED_VALUE"""),45139)</f>
        <v>45139</v>
      </c>
      <c r="AB487" s="19" t="str">
        <f ca="1">IFERROR(__xludf.DUMMYFUNCTION("""COMPUTED_VALUE"""),"2023 Q3")</f>
        <v>2023 Q3</v>
      </c>
      <c r="AC487" s="1">
        <f ca="1">IFERROR(__xludf.DUMMYFUNCTION("""COMPUTED_VALUE"""),0)</f>
        <v>0</v>
      </c>
      <c r="AD487" s="1" t="str">
        <f ca="1">IFERROR(__xludf.DUMMYFUNCTION("""COMPUTED_VALUE"""),"Online")</f>
        <v>Online</v>
      </c>
      <c r="AE487" s="19">
        <f ca="1">IFERROR(__xludf.DUMMYFUNCTION("""COMPUTED_VALUE"""),2410.6266)</f>
        <v>2410.6266000000001</v>
      </c>
      <c r="AF487" s="1" t="str">
        <f ca="1">IFERROR(__xludf.DUMMYFUNCTION("""COMPUTED_VALUE"""),"US")</f>
        <v>US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</row>
    <row r="488" spans="1:45" ht="12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3">
        <f ca="1">IFERROR(__xludf.DUMMYFUNCTION("""COMPUTED_VALUE"""),45139)</f>
        <v>45139</v>
      </c>
      <c r="AB488" s="19" t="str">
        <f ca="1">IFERROR(__xludf.DUMMYFUNCTION("""COMPUTED_VALUE"""),"2023 Q3")</f>
        <v>2023 Q3</v>
      </c>
      <c r="AC488" s="1">
        <f ca="1">IFERROR(__xludf.DUMMYFUNCTION("""COMPUTED_VALUE"""),0)</f>
        <v>0</v>
      </c>
      <c r="AD488" s="1" t="str">
        <f ca="1">IFERROR(__xludf.DUMMYFUNCTION("""COMPUTED_VALUE"""),"Online")</f>
        <v>Online</v>
      </c>
      <c r="AE488" s="19">
        <f ca="1">IFERROR(__xludf.DUMMYFUNCTION("""COMPUTED_VALUE"""),865.204)</f>
        <v>865.20399999999995</v>
      </c>
      <c r="AF488" s="1" t="str">
        <f ca="1">IFERROR(__xludf.DUMMYFUNCTION("""COMPUTED_VALUE"""),"CA")</f>
        <v>CA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</row>
    <row r="489" spans="1:45" ht="12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3">
        <f ca="1">IFERROR(__xludf.DUMMYFUNCTION("""COMPUTED_VALUE"""),45139)</f>
        <v>45139</v>
      </c>
      <c r="AB489" s="19" t="str">
        <f ca="1">IFERROR(__xludf.DUMMYFUNCTION("""COMPUTED_VALUE"""),"2023 Q3")</f>
        <v>2023 Q3</v>
      </c>
      <c r="AC489" s="1">
        <f ca="1">IFERROR(__xludf.DUMMYFUNCTION("""COMPUTED_VALUE"""),0)</f>
        <v>0</v>
      </c>
      <c r="AD489" s="1" t="str">
        <f ca="1">IFERROR(__xludf.DUMMYFUNCTION("""COMPUTED_VALUE"""),"Online")</f>
        <v>Online</v>
      </c>
      <c r="AE489" s="19">
        <f ca="1">IFERROR(__xludf.DUMMYFUNCTION("""COMPUTED_VALUE"""),2410.6266)</f>
        <v>2410.6266000000001</v>
      </c>
      <c r="AF489" s="1" t="str">
        <f ca="1">IFERROR(__xludf.DUMMYFUNCTION("""COMPUTED_VALUE"""),"AU")</f>
        <v>AU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</row>
    <row r="490" spans="1:45" ht="12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3">
        <f ca="1">IFERROR(__xludf.DUMMYFUNCTION("""COMPUTED_VALUE"""),45139)</f>
        <v>45139</v>
      </c>
      <c r="AB490" s="19" t="str">
        <f ca="1">IFERROR(__xludf.DUMMYFUNCTION("""COMPUTED_VALUE"""),"2023 Q3")</f>
        <v>2023 Q3</v>
      </c>
      <c r="AC490" s="1">
        <f ca="1">IFERROR(__xludf.DUMMYFUNCTION("""COMPUTED_VALUE"""),0)</f>
        <v>0</v>
      </c>
      <c r="AD490" s="1" t="str">
        <f ca="1">IFERROR(__xludf.DUMMYFUNCTION("""COMPUTED_VALUE"""),"Online")</f>
        <v>Online</v>
      </c>
      <c r="AE490" s="19">
        <f ca="1">IFERROR(__xludf.DUMMYFUNCTION("""COMPUTED_VALUE"""),2410.6266)</f>
        <v>2410.6266000000001</v>
      </c>
      <c r="AF490" s="1" t="str">
        <f ca="1">IFERROR(__xludf.DUMMYFUNCTION("""COMPUTED_VALUE"""),"GB")</f>
        <v>GB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</row>
    <row r="491" spans="1:45" ht="12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3">
        <f ca="1">IFERROR(__xludf.DUMMYFUNCTION("""COMPUTED_VALUE"""),45139)</f>
        <v>45139</v>
      </c>
      <c r="AB491" s="19" t="str">
        <f ca="1">IFERROR(__xludf.DUMMYFUNCTION("""COMPUTED_VALUE"""),"2023 Q3")</f>
        <v>2023 Q3</v>
      </c>
      <c r="AC491" s="1">
        <f ca="1">IFERROR(__xludf.DUMMYFUNCTION("""COMPUTED_VALUE"""),0)</f>
        <v>0</v>
      </c>
      <c r="AD491" s="1" t="str">
        <f ca="1">IFERROR(__xludf.DUMMYFUNCTION("""COMPUTED_VALUE"""),"Online")</f>
        <v>Online</v>
      </c>
      <c r="AE491" s="19">
        <f ca="1">IFERROR(__xludf.DUMMYFUNCTION("""COMPUTED_VALUE"""),2699.9018)</f>
        <v>2699.9018000000001</v>
      </c>
      <c r="AF491" s="1" t="str">
        <f ca="1">IFERROR(__xludf.DUMMYFUNCTION("""COMPUTED_VALUE"""),"CA")</f>
        <v>CA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</row>
    <row r="492" spans="1:45" ht="12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3">
        <f ca="1">IFERROR(__xludf.DUMMYFUNCTION("""COMPUTED_VALUE"""),45139)</f>
        <v>45139</v>
      </c>
      <c r="AB492" s="19" t="str">
        <f ca="1">IFERROR(__xludf.DUMMYFUNCTION("""COMPUTED_VALUE"""),"2023 Q3")</f>
        <v>2023 Q3</v>
      </c>
      <c r="AC492" s="1">
        <f ca="1">IFERROR(__xludf.DUMMYFUNCTION("""COMPUTED_VALUE"""),0)</f>
        <v>0</v>
      </c>
      <c r="AD492" s="1" t="str">
        <f ca="1">IFERROR(__xludf.DUMMYFUNCTION("""COMPUTED_VALUE"""),"Online")</f>
        <v>Online</v>
      </c>
      <c r="AE492" s="19">
        <f ca="1">IFERROR(__xludf.DUMMYFUNCTION("""COMPUTED_VALUE"""),2264.2536)</f>
        <v>2264.2536</v>
      </c>
      <c r="AF492" s="1" t="str">
        <f ca="1">IFERROR(__xludf.DUMMYFUNCTION("""COMPUTED_VALUE"""),"US")</f>
        <v>US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</row>
    <row r="493" spans="1:45" ht="12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3">
        <f ca="1">IFERROR(__xludf.DUMMYFUNCTION("""COMPUTED_VALUE"""),45139)</f>
        <v>45139</v>
      </c>
      <c r="AB493" s="19" t="str">
        <f ca="1">IFERROR(__xludf.DUMMYFUNCTION("""COMPUTED_VALUE"""),"2023 Q3")</f>
        <v>2023 Q3</v>
      </c>
      <c r="AC493" s="1">
        <f ca="1">IFERROR(__xludf.DUMMYFUNCTION("""COMPUTED_VALUE"""),0)</f>
        <v>0</v>
      </c>
      <c r="AD493" s="1" t="str">
        <f ca="1">IFERROR(__xludf.DUMMYFUNCTION("""COMPUTED_VALUE"""),"Online")</f>
        <v>Online</v>
      </c>
      <c r="AE493" s="19">
        <f ca="1">IFERROR(__xludf.DUMMYFUNCTION("""COMPUTED_VALUE"""),2410.6266)</f>
        <v>2410.6266000000001</v>
      </c>
      <c r="AF493" s="1" t="str">
        <f ca="1">IFERROR(__xludf.DUMMYFUNCTION("""COMPUTED_VALUE"""),"CA")</f>
        <v>CA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</row>
    <row r="494" spans="1:45" ht="12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3">
        <f ca="1">IFERROR(__xludf.DUMMYFUNCTION("""COMPUTED_VALUE"""),45139)</f>
        <v>45139</v>
      </c>
      <c r="AB494" s="19" t="str">
        <f ca="1">IFERROR(__xludf.DUMMYFUNCTION("""COMPUTED_VALUE"""),"2023 Q3")</f>
        <v>2023 Q3</v>
      </c>
      <c r="AC494" s="1">
        <f ca="1">IFERROR(__xludf.DUMMYFUNCTION("""COMPUTED_VALUE"""),0)</f>
        <v>0</v>
      </c>
      <c r="AD494" s="1" t="str">
        <f ca="1">IFERROR(__xludf.DUMMYFUNCTION("""COMPUTED_VALUE"""),"Online")</f>
        <v>Online</v>
      </c>
      <c r="AE494" s="19">
        <f ca="1">IFERROR(__xludf.DUMMYFUNCTION("""COMPUTED_VALUE"""),2410.6266)</f>
        <v>2410.6266000000001</v>
      </c>
      <c r="AF494" s="1" t="str">
        <f ca="1">IFERROR(__xludf.DUMMYFUNCTION("""COMPUTED_VALUE"""),"US")</f>
        <v>US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</row>
    <row r="495" spans="1:45" ht="12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3">
        <f ca="1">IFERROR(__xludf.DUMMYFUNCTION("""COMPUTED_VALUE"""),45139)</f>
        <v>45139</v>
      </c>
      <c r="AB495" s="19" t="str">
        <f ca="1">IFERROR(__xludf.DUMMYFUNCTION("""COMPUTED_VALUE"""),"2023 Q3")</f>
        <v>2023 Q3</v>
      </c>
      <c r="AC495" s="1">
        <f ca="1">IFERROR(__xludf.DUMMYFUNCTION("""COMPUTED_VALUE"""),0)</f>
        <v>0</v>
      </c>
      <c r="AD495" s="1" t="str">
        <f ca="1">IFERROR(__xludf.DUMMYFUNCTION("""COMPUTED_VALUE"""),"Online")</f>
        <v>Online</v>
      </c>
      <c r="AE495" s="19">
        <f ca="1">IFERROR(__xludf.DUMMYFUNCTION("""COMPUTED_VALUE"""),2410.6266)</f>
        <v>2410.6266000000001</v>
      </c>
      <c r="AF495" s="1" t="str">
        <f ca="1">IFERROR(__xludf.DUMMYFUNCTION("""COMPUTED_VALUE"""),"US")</f>
        <v>US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</row>
    <row r="496" spans="1:45" ht="12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3">
        <f ca="1">IFERROR(__xludf.DUMMYFUNCTION("""COMPUTED_VALUE"""),45139)</f>
        <v>45139</v>
      </c>
      <c r="AB496" s="19" t="str">
        <f ca="1">IFERROR(__xludf.DUMMYFUNCTION("""COMPUTED_VALUE"""),"2023 Q3")</f>
        <v>2023 Q3</v>
      </c>
      <c r="AC496" s="1">
        <f ca="1">IFERROR(__xludf.DUMMYFUNCTION("""COMPUTED_VALUE"""),0)</f>
        <v>0</v>
      </c>
      <c r="AD496" s="1" t="str">
        <f ca="1">IFERROR(__xludf.DUMMYFUNCTION("""COMPUTED_VALUE"""),"Online")</f>
        <v>Online</v>
      </c>
      <c r="AE496" s="19">
        <f ca="1">IFERROR(__xludf.DUMMYFUNCTION("""COMPUTED_VALUE"""),2410.6266)</f>
        <v>2410.6266000000001</v>
      </c>
      <c r="AF496" s="1" t="str">
        <f ca="1">IFERROR(__xludf.DUMMYFUNCTION("""COMPUTED_VALUE"""),"AU")</f>
        <v>AU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</row>
    <row r="497" spans="1:45" ht="12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3">
        <f ca="1">IFERROR(__xludf.DUMMYFUNCTION("""COMPUTED_VALUE"""),45139)</f>
        <v>45139</v>
      </c>
      <c r="AB497" s="19" t="str">
        <f ca="1">IFERROR(__xludf.DUMMYFUNCTION("""COMPUTED_VALUE"""),"2023 Q3")</f>
        <v>2023 Q3</v>
      </c>
      <c r="AC497" s="1">
        <f ca="1">IFERROR(__xludf.DUMMYFUNCTION("""COMPUTED_VALUE"""),0)</f>
        <v>0</v>
      </c>
      <c r="AD497" s="1" t="str">
        <f ca="1">IFERROR(__xludf.DUMMYFUNCTION("""COMPUTED_VALUE"""),"Online")</f>
        <v>Online</v>
      </c>
      <c r="AE497" s="19">
        <f ca="1">IFERROR(__xludf.DUMMYFUNCTION("""COMPUTED_VALUE"""),2288.9187)</f>
        <v>2288.9187000000002</v>
      </c>
      <c r="AF497" s="1" t="str">
        <f ca="1">IFERROR(__xludf.DUMMYFUNCTION("""COMPUTED_VALUE"""),"AU")</f>
        <v>AU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</row>
    <row r="498" spans="1:45" ht="12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3">
        <f ca="1">IFERROR(__xludf.DUMMYFUNCTION("""COMPUTED_VALUE"""),45139)</f>
        <v>45139</v>
      </c>
      <c r="AB498" s="19" t="str">
        <f ca="1">IFERROR(__xludf.DUMMYFUNCTION("""COMPUTED_VALUE"""),"2023 Q3")</f>
        <v>2023 Q3</v>
      </c>
      <c r="AC498" s="1">
        <f ca="1">IFERROR(__xludf.DUMMYFUNCTION("""COMPUTED_VALUE"""),0)</f>
        <v>0</v>
      </c>
      <c r="AD498" s="1" t="str">
        <f ca="1">IFERROR(__xludf.DUMMYFUNCTION("""COMPUTED_VALUE"""),"Online")</f>
        <v>Online</v>
      </c>
      <c r="AE498" s="19">
        <f ca="1">IFERROR(__xludf.DUMMYFUNCTION("""COMPUTED_VALUE"""),2288.9187)</f>
        <v>2288.9187000000002</v>
      </c>
      <c r="AF498" s="1" t="str">
        <f ca="1">IFERROR(__xludf.DUMMYFUNCTION("""COMPUTED_VALUE"""),"AU")</f>
        <v>AU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</row>
    <row r="499" spans="1:45" ht="12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3">
        <f ca="1">IFERROR(__xludf.DUMMYFUNCTION("""COMPUTED_VALUE"""),45139)</f>
        <v>45139</v>
      </c>
      <c r="AB499" s="19" t="str">
        <f ca="1">IFERROR(__xludf.DUMMYFUNCTION("""COMPUTED_VALUE"""),"2023 Q3")</f>
        <v>2023 Q3</v>
      </c>
      <c r="AC499" s="1">
        <f ca="1">IFERROR(__xludf.DUMMYFUNCTION("""COMPUTED_VALUE"""),0)</f>
        <v>0</v>
      </c>
      <c r="AD499" s="1" t="str">
        <f ca="1">IFERROR(__xludf.DUMMYFUNCTION("""COMPUTED_VALUE"""),"Online")</f>
        <v>Online</v>
      </c>
      <c r="AE499" s="19">
        <f ca="1">IFERROR(__xludf.DUMMYFUNCTION("""COMPUTED_VALUE"""),1105.4834)</f>
        <v>1105.4834000000001</v>
      </c>
      <c r="AF499" s="1" t="str">
        <f ca="1">IFERROR(__xludf.DUMMYFUNCTION("""COMPUTED_VALUE"""),"US")</f>
        <v>US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</row>
    <row r="500" spans="1:45" ht="12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3">
        <f ca="1">IFERROR(__xludf.DUMMYFUNCTION("""COMPUTED_VALUE"""),45139)</f>
        <v>45139</v>
      </c>
      <c r="AB500" s="19" t="str">
        <f ca="1">IFERROR(__xludf.DUMMYFUNCTION("""COMPUTED_VALUE"""),"2023 Q3")</f>
        <v>2023 Q3</v>
      </c>
      <c r="AC500" s="1">
        <f ca="1">IFERROR(__xludf.DUMMYFUNCTION("""COMPUTED_VALUE"""),0)</f>
        <v>0</v>
      </c>
      <c r="AD500" s="1" t="str">
        <f ca="1">IFERROR(__xludf.DUMMYFUNCTION("""COMPUTED_VALUE"""),"Online")</f>
        <v>Online</v>
      </c>
      <c r="AE500" s="19">
        <f ca="1">IFERROR(__xludf.DUMMYFUNCTION("""COMPUTED_VALUE"""),2288.9187)</f>
        <v>2288.9187000000002</v>
      </c>
      <c r="AF500" s="1" t="str">
        <f ca="1">IFERROR(__xludf.DUMMYFUNCTION("""COMPUTED_VALUE"""),"US")</f>
        <v>US</v>
      </c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</row>
    <row r="501" spans="1:45" ht="12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3">
        <f ca="1">IFERROR(__xludf.DUMMYFUNCTION("""COMPUTED_VALUE"""),45139)</f>
        <v>45139</v>
      </c>
      <c r="AB501" s="19" t="str">
        <f ca="1">IFERROR(__xludf.DUMMYFUNCTION("""COMPUTED_VALUE"""),"2023 Q3")</f>
        <v>2023 Q3</v>
      </c>
      <c r="AC501" s="1">
        <f ca="1">IFERROR(__xludf.DUMMYFUNCTION("""COMPUTED_VALUE"""),0)</f>
        <v>0</v>
      </c>
      <c r="AD501" s="1" t="str">
        <f ca="1">IFERROR(__xludf.DUMMYFUNCTION("""COMPUTED_VALUE"""),"Online")</f>
        <v>Online</v>
      </c>
      <c r="AE501" s="19">
        <f ca="1">IFERROR(__xludf.DUMMYFUNCTION("""COMPUTED_VALUE"""),2699.9018)</f>
        <v>2699.9018000000001</v>
      </c>
      <c r="AF501" s="1" t="str">
        <f ca="1">IFERROR(__xludf.DUMMYFUNCTION("""COMPUTED_VALUE"""),"US")</f>
        <v>US</v>
      </c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</row>
    <row r="502" spans="1:45" ht="12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3">
        <f ca="1">IFERROR(__xludf.DUMMYFUNCTION("""COMPUTED_VALUE"""),45139)</f>
        <v>45139</v>
      </c>
      <c r="AB502" s="19" t="str">
        <f ca="1">IFERROR(__xludf.DUMMYFUNCTION("""COMPUTED_VALUE"""),"2023 Q3")</f>
        <v>2023 Q3</v>
      </c>
      <c r="AC502" s="1">
        <f ca="1">IFERROR(__xludf.DUMMYFUNCTION("""COMPUTED_VALUE"""),0)</f>
        <v>0</v>
      </c>
      <c r="AD502" s="1" t="str">
        <f ca="1">IFERROR(__xludf.DUMMYFUNCTION("""COMPUTED_VALUE"""),"Online")</f>
        <v>Online</v>
      </c>
      <c r="AE502" s="19">
        <f ca="1">IFERROR(__xludf.DUMMYFUNCTION("""COMPUTED_VALUE"""),2288.9187)</f>
        <v>2288.9187000000002</v>
      </c>
      <c r="AF502" s="1" t="str">
        <f ca="1">IFERROR(__xludf.DUMMYFUNCTION("""COMPUTED_VALUE"""),"GB")</f>
        <v>GB</v>
      </c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</row>
    <row r="503" spans="1:45" ht="12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3">
        <f ca="1">IFERROR(__xludf.DUMMYFUNCTION("""COMPUTED_VALUE"""),45139)</f>
        <v>45139</v>
      </c>
      <c r="AB503" s="19" t="str">
        <f ca="1">IFERROR(__xludf.DUMMYFUNCTION("""COMPUTED_VALUE"""),"2023 Q3")</f>
        <v>2023 Q3</v>
      </c>
      <c r="AC503" s="1">
        <f ca="1">IFERROR(__xludf.DUMMYFUNCTION("""COMPUTED_VALUE"""),0)</f>
        <v>0</v>
      </c>
      <c r="AD503" s="1" t="str">
        <f ca="1">IFERROR(__xludf.DUMMYFUNCTION("""COMPUTED_VALUE"""),"Online")</f>
        <v>Online</v>
      </c>
      <c r="AE503" s="19">
        <f ca="1">IFERROR(__xludf.DUMMYFUNCTION("""COMPUTED_VALUE"""),2410.6266)</f>
        <v>2410.6266000000001</v>
      </c>
      <c r="AF503" s="1" t="str">
        <f ca="1">IFERROR(__xludf.DUMMYFUNCTION("""COMPUTED_VALUE"""),"AU")</f>
        <v>AU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</row>
    <row r="504" spans="1:45" ht="12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3">
        <f ca="1">IFERROR(__xludf.DUMMYFUNCTION("""COMPUTED_VALUE"""),45139)</f>
        <v>45139</v>
      </c>
      <c r="AB504" s="19" t="str">
        <f ca="1">IFERROR(__xludf.DUMMYFUNCTION("""COMPUTED_VALUE"""),"2023 Q3")</f>
        <v>2023 Q3</v>
      </c>
      <c r="AC504" s="1">
        <f ca="1">IFERROR(__xludf.DUMMYFUNCTION("""COMPUTED_VALUE"""),0)</f>
        <v>0</v>
      </c>
      <c r="AD504" s="1" t="str">
        <f ca="1">IFERROR(__xludf.DUMMYFUNCTION("""COMPUTED_VALUE"""),"Online")</f>
        <v>Online</v>
      </c>
      <c r="AE504" s="19">
        <f ca="1">IFERROR(__xludf.DUMMYFUNCTION("""COMPUTED_VALUE"""),2699.9018)</f>
        <v>2699.9018000000001</v>
      </c>
      <c r="AF504" s="1" t="str">
        <f ca="1">IFERROR(__xludf.DUMMYFUNCTION("""COMPUTED_VALUE"""),"FR")</f>
        <v>FR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</row>
    <row r="505" spans="1:45" ht="12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3">
        <f ca="1">IFERROR(__xludf.DUMMYFUNCTION("""COMPUTED_VALUE"""),45139)</f>
        <v>45139</v>
      </c>
      <c r="AB505" s="19" t="str">
        <f ca="1">IFERROR(__xludf.DUMMYFUNCTION("""COMPUTED_VALUE"""),"2023 Q3")</f>
        <v>2023 Q3</v>
      </c>
      <c r="AC505" s="1">
        <f ca="1">IFERROR(__xludf.DUMMYFUNCTION("""COMPUTED_VALUE"""),0)</f>
        <v>0</v>
      </c>
      <c r="AD505" s="1" t="str">
        <f ca="1">IFERROR(__xludf.DUMMYFUNCTION("""COMPUTED_VALUE"""),"Online")</f>
        <v>Online</v>
      </c>
      <c r="AE505" s="19">
        <f ca="1">IFERROR(__xludf.DUMMYFUNCTION("""COMPUTED_VALUE"""),865.204)</f>
        <v>865.20399999999995</v>
      </c>
      <c r="AF505" s="1" t="str">
        <f ca="1">IFERROR(__xludf.DUMMYFUNCTION("""COMPUTED_VALUE"""),"CA")</f>
        <v>CA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</row>
    <row r="506" spans="1:45" ht="12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3">
        <f ca="1">IFERROR(__xludf.DUMMYFUNCTION("""COMPUTED_VALUE"""),45139)</f>
        <v>45139</v>
      </c>
      <c r="AB506" s="19" t="str">
        <f ca="1">IFERROR(__xludf.DUMMYFUNCTION("""COMPUTED_VALUE"""),"2023 Q3")</f>
        <v>2023 Q3</v>
      </c>
      <c r="AC506" s="1">
        <f ca="1">IFERROR(__xludf.DUMMYFUNCTION("""COMPUTED_VALUE"""),0)</f>
        <v>0</v>
      </c>
      <c r="AD506" s="1" t="str">
        <f ca="1">IFERROR(__xludf.DUMMYFUNCTION("""COMPUTED_VALUE"""),"Online")</f>
        <v>Online</v>
      </c>
      <c r="AE506" s="19">
        <f ca="1">IFERROR(__xludf.DUMMYFUNCTION("""COMPUTED_VALUE"""),2264.2536)</f>
        <v>2264.2536</v>
      </c>
      <c r="AF506" s="1" t="str">
        <f ca="1">IFERROR(__xludf.DUMMYFUNCTION("""COMPUTED_VALUE"""),"AU")</f>
        <v>AU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</row>
    <row r="507" spans="1:45" ht="12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3">
        <f ca="1">IFERROR(__xludf.DUMMYFUNCTION("""COMPUTED_VALUE"""),45139)</f>
        <v>45139</v>
      </c>
      <c r="AB507" s="19" t="str">
        <f ca="1">IFERROR(__xludf.DUMMYFUNCTION("""COMPUTED_VALUE"""),"2023 Q3")</f>
        <v>2023 Q3</v>
      </c>
      <c r="AC507" s="1">
        <f ca="1">IFERROR(__xludf.DUMMYFUNCTION("""COMPUTED_VALUE"""),0)</f>
        <v>0</v>
      </c>
      <c r="AD507" s="1" t="str">
        <f ca="1">IFERROR(__xludf.DUMMYFUNCTION("""COMPUTED_VALUE"""),"Online")</f>
        <v>Online</v>
      </c>
      <c r="AE507" s="19">
        <f ca="1">IFERROR(__xludf.DUMMYFUNCTION("""COMPUTED_VALUE"""),2699.9018)</f>
        <v>2699.9018000000001</v>
      </c>
      <c r="AF507" s="1" t="str">
        <f ca="1">IFERROR(__xludf.DUMMYFUNCTION("""COMPUTED_VALUE"""),"AU")</f>
        <v>AU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</row>
    <row r="508" spans="1:45" ht="12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3">
        <f ca="1">IFERROR(__xludf.DUMMYFUNCTION("""COMPUTED_VALUE"""),45139)</f>
        <v>45139</v>
      </c>
      <c r="AB508" s="19" t="str">
        <f ca="1">IFERROR(__xludf.DUMMYFUNCTION("""COMPUTED_VALUE"""),"2023 Q3")</f>
        <v>2023 Q3</v>
      </c>
      <c r="AC508" s="1">
        <f ca="1">IFERROR(__xludf.DUMMYFUNCTION("""COMPUTED_VALUE"""),0)</f>
        <v>0</v>
      </c>
      <c r="AD508" s="1" t="str">
        <f ca="1">IFERROR(__xludf.DUMMYFUNCTION("""COMPUTED_VALUE"""),"Online")</f>
        <v>Online</v>
      </c>
      <c r="AE508" s="19">
        <f ca="1">IFERROR(__xludf.DUMMYFUNCTION("""COMPUTED_VALUE"""),2699.9018)</f>
        <v>2699.9018000000001</v>
      </c>
      <c r="AF508" s="1" t="str">
        <f ca="1">IFERROR(__xludf.DUMMYFUNCTION("""COMPUTED_VALUE"""),"CA")</f>
        <v>CA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</row>
    <row r="509" spans="1:45" ht="12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3">
        <f ca="1">IFERROR(__xludf.DUMMYFUNCTION("""COMPUTED_VALUE"""),45139)</f>
        <v>45139</v>
      </c>
      <c r="AB509" s="19" t="str">
        <f ca="1">IFERROR(__xludf.DUMMYFUNCTION("""COMPUTED_VALUE"""),"2023 Q3")</f>
        <v>2023 Q3</v>
      </c>
      <c r="AC509" s="1">
        <f ca="1">IFERROR(__xludf.DUMMYFUNCTION("""COMPUTED_VALUE"""),0)</f>
        <v>0</v>
      </c>
      <c r="AD509" s="1" t="str">
        <f ca="1">IFERROR(__xludf.DUMMYFUNCTION("""COMPUTED_VALUE"""),"Online")</f>
        <v>Online</v>
      </c>
      <c r="AE509" s="19">
        <f ca="1">IFERROR(__xludf.DUMMYFUNCTION("""COMPUTED_VALUE"""),2699.9018)</f>
        <v>2699.9018000000001</v>
      </c>
      <c r="AF509" s="1" t="str">
        <f ca="1">IFERROR(__xludf.DUMMYFUNCTION("""COMPUTED_VALUE"""),"AU")</f>
        <v>AU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</row>
    <row r="510" spans="1:45" ht="12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3">
        <f ca="1">IFERROR(__xludf.DUMMYFUNCTION("""COMPUTED_VALUE"""),45139)</f>
        <v>45139</v>
      </c>
      <c r="AB510" s="19" t="str">
        <f ca="1">IFERROR(__xludf.DUMMYFUNCTION("""COMPUTED_VALUE"""),"2023 Q3")</f>
        <v>2023 Q3</v>
      </c>
      <c r="AC510" s="1">
        <f ca="1">IFERROR(__xludf.DUMMYFUNCTION("""COMPUTED_VALUE"""),0)</f>
        <v>0</v>
      </c>
      <c r="AD510" s="1" t="str">
        <f ca="1">IFERROR(__xludf.DUMMYFUNCTION("""COMPUTED_VALUE"""),"Online")</f>
        <v>Online</v>
      </c>
      <c r="AE510" s="19">
        <f ca="1">IFERROR(__xludf.DUMMYFUNCTION("""COMPUTED_VALUE"""),2288.9187)</f>
        <v>2288.9187000000002</v>
      </c>
      <c r="AF510" s="1" t="str">
        <f ca="1">IFERROR(__xludf.DUMMYFUNCTION("""COMPUTED_VALUE"""),"AU")</f>
        <v>AU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</row>
    <row r="511" spans="1:45" ht="12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3">
        <f ca="1">IFERROR(__xludf.DUMMYFUNCTION("""COMPUTED_VALUE"""),45139)</f>
        <v>45139</v>
      </c>
      <c r="AB511" s="19" t="str">
        <f ca="1">IFERROR(__xludf.DUMMYFUNCTION("""COMPUTED_VALUE"""),"2023 Q3")</f>
        <v>2023 Q3</v>
      </c>
      <c r="AC511" s="1">
        <f ca="1">IFERROR(__xludf.DUMMYFUNCTION("""COMPUTED_VALUE"""),0)</f>
        <v>0</v>
      </c>
      <c r="AD511" s="1" t="str">
        <f ca="1">IFERROR(__xludf.DUMMYFUNCTION("""COMPUTED_VALUE"""),"Online")</f>
        <v>Online</v>
      </c>
      <c r="AE511" s="19">
        <f ca="1">IFERROR(__xludf.DUMMYFUNCTION("""COMPUTED_VALUE"""),865.204)</f>
        <v>865.20399999999995</v>
      </c>
      <c r="AF511" s="1" t="str">
        <f ca="1">IFERROR(__xludf.DUMMYFUNCTION("""COMPUTED_VALUE"""),"GB")</f>
        <v>GB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</row>
    <row r="512" spans="1:45" ht="12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3">
        <f ca="1">IFERROR(__xludf.DUMMYFUNCTION("""COMPUTED_VALUE"""),45139)</f>
        <v>45139</v>
      </c>
      <c r="AB512" s="19" t="str">
        <f ca="1">IFERROR(__xludf.DUMMYFUNCTION("""COMPUTED_VALUE"""),"2023 Q3")</f>
        <v>2023 Q3</v>
      </c>
      <c r="AC512" s="1">
        <f ca="1">IFERROR(__xludf.DUMMYFUNCTION("""COMPUTED_VALUE"""),0)</f>
        <v>0</v>
      </c>
      <c r="AD512" s="1" t="str">
        <f ca="1">IFERROR(__xludf.DUMMYFUNCTION("""COMPUTED_VALUE"""),"Online")</f>
        <v>Online</v>
      </c>
      <c r="AE512" s="19">
        <f ca="1">IFERROR(__xludf.DUMMYFUNCTION("""COMPUTED_VALUE"""),2264.2536)</f>
        <v>2264.2536</v>
      </c>
      <c r="AF512" s="1" t="str">
        <f ca="1">IFERROR(__xludf.DUMMYFUNCTION("""COMPUTED_VALUE"""),"US")</f>
        <v>US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</row>
    <row r="513" spans="1:45" ht="12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3">
        <f ca="1">IFERROR(__xludf.DUMMYFUNCTION("""COMPUTED_VALUE"""),45139)</f>
        <v>45139</v>
      </c>
      <c r="AB513" s="19" t="str">
        <f ca="1">IFERROR(__xludf.DUMMYFUNCTION("""COMPUTED_VALUE"""),"2023 Q3")</f>
        <v>2023 Q3</v>
      </c>
      <c r="AC513" s="1">
        <f ca="1">IFERROR(__xludf.DUMMYFUNCTION("""COMPUTED_VALUE"""),0)</f>
        <v>0</v>
      </c>
      <c r="AD513" s="1" t="str">
        <f ca="1">IFERROR(__xludf.DUMMYFUNCTION("""COMPUTED_VALUE"""),"Online")</f>
        <v>Online</v>
      </c>
      <c r="AE513" s="19">
        <f ca="1">IFERROR(__xludf.DUMMYFUNCTION("""COMPUTED_VALUE"""),2410.6266)</f>
        <v>2410.6266000000001</v>
      </c>
      <c r="AF513" s="1" t="str">
        <f ca="1">IFERROR(__xludf.DUMMYFUNCTION("""COMPUTED_VALUE"""),"US")</f>
        <v>US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</row>
    <row r="514" spans="1:45" ht="12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3">
        <f ca="1">IFERROR(__xludf.DUMMYFUNCTION("""COMPUTED_VALUE"""),45139)</f>
        <v>45139</v>
      </c>
      <c r="AB514" s="19" t="str">
        <f ca="1">IFERROR(__xludf.DUMMYFUNCTION("""COMPUTED_VALUE"""),"2023 Q3")</f>
        <v>2023 Q3</v>
      </c>
      <c r="AC514" s="1">
        <f ca="1">IFERROR(__xludf.DUMMYFUNCTION("""COMPUTED_VALUE"""),0)</f>
        <v>0</v>
      </c>
      <c r="AD514" s="1" t="str">
        <f ca="1">IFERROR(__xludf.DUMMYFUNCTION("""COMPUTED_VALUE"""),"Online")</f>
        <v>Online</v>
      </c>
      <c r="AE514" s="19">
        <f ca="1">IFERROR(__xludf.DUMMYFUNCTION("""COMPUTED_VALUE"""),2410.6266)</f>
        <v>2410.6266000000001</v>
      </c>
      <c r="AF514" s="1" t="str">
        <f ca="1">IFERROR(__xludf.DUMMYFUNCTION("""COMPUTED_VALUE"""),"US")</f>
        <v>US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</row>
    <row r="515" spans="1:45" ht="12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3">
        <f ca="1">IFERROR(__xludf.DUMMYFUNCTION("""COMPUTED_VALUE"""),45139)</f>
        <v>45139</v>
      </c>
      <c r="AB515" s="19" t="str">
        <f ca="1">IFERROR(__xludf.DUMMYFUNCTION("""COMPUTED_VALUE"""),"2023 Q3")</f>
        <v>2023 Q3</v>
      </c>
      <c r="AC515" s="1">
        <f ca="1">IFERROR(__xludf.DUMMYFUNCTION("""COMPUTED_VALUE"""),0)</f>
        <v>0</v>
      </c>
      <c r="AD515" s="1" t="str">
        <f ca="1">IFERROR(__xludf.DUMMYFUNCTION("""COMPUTED_VALUE"""),"Online")</f>
        <v>Online</v>
      </c>
      <c r="AE515" s="19">
        <f ca="1">IFERROR(__xludf.DUMMYFUNCTION("""COMPUTED_VALUE"""),2410.6266)</f>
        <v>2410.6266000000001</v>
      </c>
      <c r="AF515" s="1" t="str">
        <f ca="1">IFERROR(__xludf.DUMMYFUNCTION("""COMPUTED_VALUE"""),"AU")</f>
        <v>AU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</row>
    <row r="516" spans="1:45" ht="12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3">
        <f ca="1">IFERROR(__xludf.DUMMYFUNCTION("""COMPUTED_VALUE"""),45139)</f>
        <v>45139</v>
      </c>
      <c r="AB516" s="19" t="str">
        <f ca="1">IFERROR(__xludf.DUMMYFUNCTION("""COMPUTED_VALUE"""),"2023 Q3")</f>
        <v>2023 Q3</v>
      </c>
      <c r="AC516" s="1">
        <f ca="1">IFERROR(__xludf.DUMMYFUNCTION("""COMPUTED_VALUE"""),0)</f>
        <v>0</v>
      </c>
      <c r="AD516" s="1" t="str">
        <f ca="1">IFERROR(__xludf.DUMMYFUNCTION("""COMPUTED_VALUE"""),"Online")</f>
        <v>Online</v>
      </c>
      <c r="AE516" s="19">
        <f ca="1">IFERROR(__xludf.DUMMYFUNCTION("""COMPUTED_VALUE"""),2410.6266)</f>
        <v>2410.6266000000001</v>
      </c>
      <c r="AF516" s="1" t="str">
        <f ca="1">IFERROR(__xludf.DUMMYFUNCTION("""COMPUTED_VALUE"""),"GB")</f>
        <v>GB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</row>
    <row r="517" spans="1:45" ht="12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3">
        <f ca="1">IFERROR(__xludf.DUMMYFUNCTION("""COMPUTED_VALUE"""),45139)</f>
        <v>45139</v>
      </c>
      <c r="AB517" s="19" t="str">
        <f ca="1">IFERROR(__xludf.DUMMYFUNCTION("""COMPUTED_VALUE"""),"2023 Q3")</f>
        <v>2023 Q3</v>
      </c>
      <c r="AC517" s="1">
        <f ca="1">IFERROR(__xludf.DUMMYFUNCTION("""COMPUTED_VALUE"""),0)</f>
        <v>0</v>
      </c>
      <c r="AD517" s="1" t="str">
        <f ca="1">IFERROR(__xludf.DUMMYFUNCTION("""COMPUTED_VALUE"""),"Online")</f>
        <v>Online</v>
      </c>
      <c r="AE517" s="19">
        <f ca="1">IFERROR(__xludf.DUMMYFUNCTION("""COMPUTED_VALUE"""),2410.6266)</f>
        <v>2410.6266000000001</v>
      </c>
      <c r="AF517" s="1" t="str">
        <f ca="1">IFERROR(__xludf.DUMMYFUNCTION("""COMPUTED_VALUE"""),"AU")</f>
        <v>AU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</row>
    <row r="518" spans="1:45" ht="12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3">
        <f ca="1">IFERROR(__xludf.DUMMYFUNCTION("""COMPUTED_VALUE"""),45139)</f>
        <v>45139</v>
      </c>
      <c r="AB518" s="19" t="str">
        <f ca="1">IFERROR(__xludf.DUMMYFUNCTION("""COMPUTED_VALUE"""),"2023 Q3")</f>
        <v>2023 Q3</v>
      </c>
      <c r="AC518" s="1">
        <f ca="1">IFERROR(__xludf.DUMMYFUNCTION("""COMPUTED_VALUE"""),0)</f>
        <v>0</v>
      </c>
      <c r="AD518" s="1" t="str">
        <f ca="1">IFERROR(__xludf.DUMMYFUNCTION("""COMPUTED_VALUE"""),"Online")</f>
        <v>Online</v>
      </c>
      <c r="AE518" s="19">
        <f ca="1">IFERROR(__xludf.DUMMYFUNCTION("""COMPUTED_VALUE"""),2410.6266)</f>
        <v>2410.6266000000001</v>
      </c>
      <c r="AF518" s="1" t="str">
        <f ca="1">IFERROR(__xludf.DUMMYFUNCTION("""COMPUTED_VALUE"""),"CA")</f>
        <v>CA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</row>
    <row r="519" spans="1:45" ht="12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3">
        <f ca="1">IFERROR(__xludf.DUMMYFUNCTION("""COMPUTED_VALUE"""),45139)</f>
        <v>45139</v>
      </c>
      <c r="AB519" s="19" t="str">
        <f ca="1">IFERROR(__xludf.DUMMYFUNCTION("""COMPUTED_VALUE"""),"2023 Q3")</f>
        <v>2023 Q3</v>
      </c>
      <c r="AC519" s="1">
        <f ca="1">IFERROR(__xludf.DUMMYFUNCTION("""COMPUTED_VALUE"""),0)</f>
        <v>0</v>
      </c>
      <c r="AD519" s="1" t="str">
        <f ca="1">IFERROR(__xludf.DUMMYFUNCTION("""COMPUTED_VALUE"""),"Online")</f>
        <v>Online</v>
      </c>
      <c r="AE519" s="19">
        <f ca="1">IFERROR(__xludf.DUMMYFUNCTION("""COMPUTED_VALUE"""),865.204)</f>
        <v>865.20399999999995</v>
      </c>
      <c r="AF519" s="1" t="str">
        <f ca="1">IFERROR(__xludf.DUMMYFUNCTION("""COMPUTED_VALUE"""),"FR")</f>
        <v>FR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</row>
    <row r="520" spans="1:45" ht="12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3">
        <f ca="1">IFERROR(__xludf.DUMMYFUNCTION("""COMPUTED_VALUE"""),45139)</f>
        <v>45139</v>
      </c>
      <c r="AB520" s="19" t="str">
        <f ca="1">IFERROR(__xludf.DUMMYFUNCTION("""COMPUTED_VALUE"""),"2023 Q3")</f>
        <v>2023 Q3</v>
      </c>
      <c r="AC520" s="1">
        <f ca="1">IFERROR(__xludf.DUMMYFUNCTION("""COMPUTED_VALUE"""),0)</f>
        <v>0</v>
      </c>
      <c r="AD520" s="1" t="str">
        <f ca="1">IFERROR(__xludf.DUMMYFUNCTION("""COMPUTED_VALUE"""),"Online")</f>
        <v>Online</v>
      </c>
      <c r="AE520" s="19">
        <f ca="1">IFERROR(__xludf.DUMMYFUNCTION("""COMPUTED_VALUE"""),2264.2536)</f>
        <v>2264.2536</v>
      </c>
      <c r="AF520" s="1" t="str">
        <f ca="1">IFERROR(__xludf.DUMMYFUNCTION("""COMPUTED_VALUE"""),"FR")</f>
        <v>FR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</row>
    <row r="521" spans="1:45" ht="12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3">
        <f ca="1">IFERROR(__xludf.DUMMYFUNCTION("""COMPUTED_VALUE"""),45139)</f>
        <v>45139</v>
      </c>
      <c r="AB521" s="19" t="str">
        <f ca="1">IFERROR(__xludf.DUMMYFUNCTION("""COMPUTED_VALUE"""),"2023 Q3")</f>
        <v>2023 Q3</v>
      </c>
      <c r="AC521" s="1">
        <f ca="1">IFERROR(__xludf.DUMMYFUNCTION("""COMPUTED_VALUE"""),0)</f>
        <v>0</v>
      </c>
      <c r="AD521" s="1" t="str">
        <f ca="1">IFERROR(__xludf.DUMMYFUNCTION("""COMPUTED_VALUE"""),"Online")</f>
        <v>Online</v>
      </c>
      <c r="AE521" s="19">
        <f ca="1">IFERROR(__xludf.DUMMYFUNCTION("""COMPUTED_VALUE"""),2410.6266)</f>
        <v>2410.6266000000001</v>
      </c>
      <c r="AF521" s="1" t="str">
        <f ca="1">IFERROR(__xludf.DUMMYFUNCTION("""COMPUTED_VALUE"""),"AU")</f>
        <v>AU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</row>
    <row r="522" spans="1:45" ht="12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3">
        <f ca="1">IFERROR(__xludf.DUMMYFUNCTION("""COMPUTED_VALUE"""),45139)</f>
        <v>45139</v>
      </c>
      <c r="AB522" s="19" t="str">
        <f ca="1">IFERROR(__xludf.DUMMYFUNCTION("""COMPUTED_VALUE"""),"2023 Q3")</f>
        <v>2023 Q3</v>
      </c>
      <c r="AC522" s="1">
        <f ca="1">IFERROR(__xludf.DUMMYFUNCTION("""COMPUTED_VALUE"""),0)</f>
        <v>0</v>
      </c>
      <c r="AD522" s="1" t="str">
        <f ca="1">IFERROR(__xludf.DUMMYFUNCTION("""COMPUTED_VALUE"""),"Online")</f>
        <v>Online</v>
      </c>
      <c r="AE522" s="19">
        <f ca="1">IFERROR(__xludf.DUMMYFUNCTION("""COMPUTED_VALUE"""),2410.6266)</f>
        <v>2410.6266000000001</v>
      </c>
      <c r="AF522" s="1" t="str">
        <f ca="1">IFERROR(__xludf.DUMMYFUNCTION("""COMPUTED_VALUE"""),"US")</f>
        <v>US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</row>
    <row r="523" spans="1:45" ht="12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3">
        <f ca="1">IFERROR(__xludf.DUMMYFUNCTION("""COMPUTED_VALUE"""),45139)</f>
        <v>45139</v>
      </c>
      <c r="AB523" s="19" t="str">
        <f ca="1">IFERROR(__xludf.DUMMYFUNCTION("""COMPUTED_VALUE"""),"2023 Q3")</f>
        <v>2023 Q3</v>
      </c>
      <c r="AC523" s="1">
        <f ca="1">IFERROR(__xludf.DUMMYFUNCTION("""COMPUTED_VALUE"""),0)</f>
        <v>0</v>
      </c>
      <c r="AD523" s="1" t="str">
        <f ca="1">IFERROR(__xludf.DUMMYFUNCTION("""COMPUTED_VALUE"""),"Online")</f>
        <v>Online</v>
      </c>
      <c r="AE523" s="19">
        <f ca="1">IFERROR(__xludf.DUMMYFUNCTION("""COMPUTED_VALUE"""),2410.6266)</f>
        <v>2410.6266000000001</v>
      </c>
      <c r="AF523" s="1" t="str">
        <f ca="1">IFERROR(__xludf.DUMMYFUNCTION("""COMPUTED_VALUE"""),"US")</f>
        <v>US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</row>
    <row r="524" spans="1:45" ht="12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3">
        <f ca="1">IFERROR(__xludf.DUMMYFUNCTION("""COMPUTED_VALUE"""),45139)</f>
        <v>45139</v>
      </c>
      <c r="AB524" s="19" t="str">
        <f ca="1">IFERROR(__xludf.DUMMYFUNCTION("""COMPUTED_VALUE"""),"2023 Q3")</f>
        <v>2023 Q3</v>
      </c>
      <c r="AC524" s="1">
        <f ca="1">IFERROR(__xludf.DUMMYFUNCTION("""COMPUTED_VALUE"""),0)</f>
        <v>0</v>
      </c>
      <c r="AD524" s="1" t="str">
        <f ca="1">IFERROR(__xludf.DUMMYFUNCTION("""COMPUTED_VALUE"""),"Online")</f>
        <v>Online</v>
      </c>
      <c r="AE524" s="19">
        <f ca="1">IFERROR(__xludf.DUMMYFUNCTION("""COMPUTED_VALUE"""),2699.9018)</f>
        <v>2699.9018000000001</v>
      </c>
      <c r="AF524" s="1" t="str">
        <f ca="1">IFERROR(__xludf.DUMMYFUNCTION("""COMPUTED_VALUE"""),"AU")</f>
        <v>AU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</row>
    <row r="525" spans="1:45" ht="12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3">
        <f ca="1">IFERROR(__xludf.DUMMYFUNCTION("""COMPUTED_VALUE"""),45139)</f>
        <v>45139</v>
      </c>
      <c r="AB525" s="19" t="str">
        <f ca="1">IFERROR(__xludf.DUMMYFUNCTION("""COMPUTED_VALUE"""),"2023 Q3")</f>
        <v>2023 Q3</v>
      </c>
      <c r="AC525" s="1">
        <f ca="1">IFERROR(__xludf.DUMMYFUNCTION("""COMPUTED_VALUE"""),0)</f>
        <v>0</v>
      </c>
      <c r="AD525" s="1" t="str">
        <f ca="1">IFERROR(__xludf.DUMMYFUNCTION("""COMPUTED_VALUE"""),"Online")</f>
        <v>Online</v>
      </c>
      <c r="AE525" s="19">
        <f ca="1">IFERROR(__xludf.DUMMYFUNCTION("""COMPUTED_VALUE"""),1105.4834)</f>
        <v>1105.4834000000001</v>
      </c>
      <c r="AF525" s="1" t="str">
        <f ca="1">IFERROR(__xludf.DUMMYFUNCTION("""COMPUTED_VALUE"""),"GB")</f>
        <v>GB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</row>
    <row r="526" spans="1:45" ht="12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3">
        <f ca="1">IFERROR(__xludf.DUMMYFUNCTION("""COMPUTED_VALUE"""),45139)</f>
        <v>45139</v>
      </c>
      <c r="AB526" s="19" t="str">
        <f ca="1">IFERROR(__xludf.DUMMYFUNCTION("""COMPUTED_VALUE"""),"2023 Q3")</f>
        <v>2023 Q3</v>
      </c>
      <c r="AC526" s="1">
        <f ca="1">IFERROR(__xludf.DUMMYFUNCTION("""COMPUTED_VALUE"""),0)</f>
        <v>0</v>
      </c>
      <c r="AD526" s="1" t="str">
        <f ca="1">IFERROR(__xludf.DUMMYFUNCTION("""COMPUTED_VALUE"""),"Online")</f>
        <v>Online</v>
      </c>
      <c r="AE526" s="19">
        <f ca="1">IFERROR(__xludf.DUMMYFUNCTION("""COMPUTED_VALUE"""),1105.4834)</f>
        <v>1105.4834000000001</v>
      </c>
      <c r="AF526" s="1" t="str">
        <f ca="1">IFERROR(__xludf.DUMMYFUNCTION("""COMPUTED_VALUE"""),"US")</f>
        <v>US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</row>
    <row r="527" spans="1:45" ht="12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3">
        <f ca="1">IFERROR(__xludf.DUMMYFUNCTION("""COMPUTED_VALUE"""),45139)</f>
        <v>45139</v>
      </c>
      <c r="AB527" s="19" t="str">
        <f ca="1">IFERROR(__xludf.DUMMYFUNCTION("""COMPUTED_VALUE"""),"2023 Q3")</f>
        <v>2023 Q3</v>
      </c>
      <c r="AC527" s="1">
        <f ca="1">IFERROR(__xludf.DUMMYFUNCTION("""COMPUTED_VALUE"""),0)</f>
        <v>0</v>
      </c>
      <c r="AD527" s="1" t="str">
        <f ca="1">IFERROR(__xludf.DUMMYFUNCTION("""COMPUTED_VALUE"""),"Online")</f>
        <v>Online</v>
      </c>
      <c r="AE527" s="19">
        <f ca="1">IFERROR(__xludf.DUMMYFUNCTION("""COMPUTED_VALUE"""),865.204)</f>
        <v>865.20399999999995</v>
      </c>
      <c r="AF527" s="1" t="str">
        <f ca="1">IFERROR(__xludf.DUMMYFUNCTION("""COMPUTED_VALUE"""),"GB")</f>
        <v>GB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</row>
    <row r="528" spans="1:45" ht="12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3">
        <f ca="1">IFERROR(__xludf.DUMMYFUNCTION("""COMPUTED_VALUE"""),45139)</f>
        <v>45139</v>
      </c>
      <c r="AB528" s="19" t="str">
        <f ca="1">IFERROR(__xludf.DUMMYFUNCTION("""COMPUTED_VALUE"""),"2023 Q3")</f>
        <v>2023 Q3</v>
      </c>
      <c r="AC528" s="1">
        <f ca="1">IFERROR(__xludf.DUMMYFUNCTION("""COMPUTED_VALUE"""),0)</f>
        <v>0</v>
      </c>
      <c r="AD528" s="1" t="str">
        <f ca="1">IFERROR(__xludf.DUMMYFUNCTION("""COMPUTED_VALUE"""),"Online")</f>
        <v>Online</v>
      </c>
      <c r="AE528" s="19">
        <f ca="1">IFERROR(__xludf.DUMMYFUNCTION("""COMPUTED_VALUE"""),865.204)</f>
        <v>865.20399999999995</v>
      </c>
      <c r="AF528" s="1" t="str">
        <f ca="1">IFERROR(__xludf.DUMMYFUNCTION("""COMPUTED_VALUE"""),"US")</f>
        <v>US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</row>
    <row r="529" spans="1:45" ht="12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3">
        <f ca="1">IFERROR(__xludf.DUMMYFUNCTION("""COMPUTED_VALUE"""),45139)</f>
        <v>45139</v>
      </c>
      <c r="AB529" s="19" t="str">
        <f ca="1">IFERROR(__xludf.DUMMYFUNCTION("""COMPUTED_VALUE"""),"2023 Q3")</f>
        <v>2023 Q3</v>
      </c>
      <c r="AC529" s="1">
        <f ca="1">IFERROR(__xludf.DUMMYFUNCTION("""COMPUTED_VALUE"""),0)</f>
        <v>0</v>
      </c>
      <c r="AD529" s="1" t="str">
        <f ca="1">IFERROR(__xludf.DUMMYFUNCTION("""COMPUTED_VALUE"""),"Online")</f>
        <v>Online</v>
      </c>
      <c r="AE529" s="19">
        <f ca="1">IFERROR(__xludf.DUMMYFUNCTION("""COMPUTED_VALUE"""),2699.9018)</f>
        <v>2699.9018000000001</v>
      </c>
      <c r="AF529" s="1" t="str">
        <f ca="1">IFERROR(__xludf.DUMMYFUNCTION("""COMPUTED_VALUE"""),"US")</f>
        <v>US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</row>
    <row r="530" spans="1:45" ht="12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3">
        <f ca="1">IFERROR(__xludf.DUMMYFUNCTION("""COMPUTED_VALUE"""),45139)</f>
        <v>45139</v>
      </c>
      <c r="AB530" s="19" t="str">
        <f ca="1">IFERROR(__xludf.DUMMYFUNCTION("""COMPUTED_VALUE"""),"2023 Q3")</f>
        <v>2023 Q3</v>
      </c>
      <c r="AC530" s="1">
        <f ca="1">IFERROR(__xludf.DUMMYFUNCTION("""COMPUTED_VALUE"""),0)</f>
        <v>0</v>
      </c>
      <c r="AD530" s="1" t="str">
        <f ca="1">IFERROR(__xludf.DUMMYFUNCTION("""COMPUTED_VALUE"""),"Online")</f>
        <v>Online</v>
      </c>
      <c r="AE530" s="19">
        <f ca="1">IFERROR(__xludf.DUMMYFUNCTION("""COMPUTED_VALUE"""),2410.6266)</f>
        <v>2410.6266000000001</v>
      </c>
      <c r="AF530" s="1" t="str">
        <f ca="1">IFERROR(__xludf.DUMMYFUNCTION("""COMPUTED_VALUE"""),"US")</f>
        <v>US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</row>
    <row r="531" spans="1:45" ht="12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3">
        <f ca="1">IFERROR(__xludf.DUMMYFUNCTION("""COMPUTED_VALUE"""),45139)</f>
        <v>45139</v>
      </c>
      <c r="AB531" s="19" t="str">
        <f ca="1">IFERROR(__xludf.DUMMYFUNCTION("""COMPUTED_VALUE"""),"2023 Q3")</f>
        <v>2023 Q3</v>
      </c>
      <c r="AC531" s="1">
        <f ca="1">IFERROR(__xludf.DUMMYFUNCTION("""COMPUTED_VALUE"""),0)</f>
        <v>0</v>
      </c>
      <c r="AD531" s="1" t="str">
        <f ca="1">IFERROR(__xludf.DUMMYFUNCTION("""COMPUTED_VALUE"""),"Online")</f>
        <v>Online</v>
      </c>
      <c r="AE531" s="19">
        <f ca="1">IFERROR(__xludf.DUMMYFUNCTION("""COMPUTED_VALUE"""),2410.6266)</f>
        <v>2410.6266000000001</v>
      </c>
      <c r="AF531" s="1" t="str">
        <f ca="1">IFERROR(__xludf.DUMMYFUNCTION("""COMPUTED_VALUE"""),"US")</f>
        <v>US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</row>
    <row r="532" spans="1:45" ht="12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3">
        <f ca="1">IFERROR(__xludf.DUMMYFUNCTION("""COMPUTED_VALUE"""),45139)</f>
        <v>45139</v>
      </c>
      <c r="AB532" s="19" t="str">
        <f ca="1">IFERROR(__xludf.DUMMYFUNCTION("""COMPUTED_VALUE"""),"2023 Q3")</f>
        <v>2023 Q3</v>
      </c>
      <c r="AC532" s="1">
        <f ca="1">IFERROR(__xludf.DUMMYFUNCTION("""COMPUTED_VALUE"""),0)</f>
        <v>0</v>
      </c>
      <c r="AD532" s="1" t="str">
        <f ca="1">IFERROR(__xludf.DUMMYFUNCTION("""COMPUTED_VALUE"""),"Online")</f>
        <v>Online</v>
      </c>
      <c r="AE532" s="19">
        <f ca="1">IFERROR(__xludf.DUMMYFUNCTION("""COMPUTED_VALUE"""),2410.6266)</f>
        <v>2410.6266000000001</v>
      </c>
      <c r="AF532" s="1" t="str">
        <f ca="1">IFERROR(__xludf.DUMMYFUNCTION("""COMPUTED_VALUE"""),"US")</f>
        <v>US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</row>
    <row r="533" spans="1:45" ht="12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3">
        <f ca="1">IFERROR(__xludf.DUMMYFUNCTION("""COMPUTED_VALUE"""),45139)</f>
        <v>45139</v>
      </c>
      <c r="AB533" s="19" t="str">
        <f ca="1">IFERROR(__xludf.DUMMYFUNCTION("""COMPUTED_VALUE"""),"2023 Q3")</f>
        <v>2023 Q3</v>
      </c>
      <c r="AC533" s="1">
        <f ca="1">IFERROR(__xludf.DUMMYFUNCTION("""COMPUTED_VALUE"""),0)</f>
        <v>0</v>
      </c>
      <c r="AD533" s="1" t="str">
        <f ca="1">IFERROR(__xludf.DUMMYFUNCTION("""COMPUTED_VALUE"""),"Online")</f>
        <v>Online</v>
      </c>
      <c r="AE533" s="19">
        <f ca="1">IFERROR(__xludf.DUMMYFUNCTION("""COMPUTED_VALUE"""),2410.6266)</f>
        <v>2410.6266000000001</v>
      </c>
      <c r="AF533" s="1" t="str">
        <f ca="1">IFERROR(__xludf.DUMMYFUNCTION("""COMPUTED_VALUE"""),"US")</f>
        <v>US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</row>
    <row r="534" spans="1:45" ht="12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3">
        <f ca="1">IFERROR(__xludf.DUMMYFUNCTION("""COMPUTED_VALUE"""),45139)</f>
        <v>45139</v>
      </c>
      <c r="AB534" s="19" t="str">
        <f ca="1">IFERROR(__xludf.DUMMYFUNCTION("""COMPUTED_VALUE"""),"2023 Q3")</f>
        <v>2023 Q3</v>
      </c>
      <c r="AC534" s="1">
        <f ca="1">IFERROR(__xludf.DUMMYFUNCTION("""COMPUTED_VALUE"""),0)</f>
        <v>0</v>
      </c>
      <c r="AD534" s="1" t="str">
        <f ca="1">IFERROR(__xludf.DUMMYFUNCTION("""COMPUTED_VALUE"""),"Online")</f>
        <v>Online</v>
      </c>
      <c r="AE534" s="19">
        <f ca="1">IFERROR(__xludf.DUMMYFUNCTION("""COMPUTED_VALUE"""),2288.9187)</f>
        <v>2288.9187000000002</v>
      </c>
      <c r="AF534" s="1" t="str">
        <f ca="1">IFERROR(__xludf.DUMMYFUNCTION("""COMPUTED_VALUE"""),"CA")</f>
        <v>CA</v>
      </c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</row>
    <row r="535" spans="1:45" ht="12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3">
        <f ca="1">IFERROR(__xludf.DUMMYFUNCTION("""COMPUTED_VALUE"""),45139)</f>
        <v>45139</v>
      </c>
      <c r="AB535" s="19" t="str">
        <f ca="1">IFERROR(__xludf.DUMMYFUNCTION("""COMPUTED_VALUE"""),"2023 Q3")</f>
        <v>2023 Q3</v>
      </c>
      <c r="AC535" s="1">
        <f ca="1">IFERROR(__xludf.DUMMYFUNCTION("""COMPUTED_VALUE"""),0)</f>
        <v>0</v>
      </c>
      <c r="AD535" s="1" t="str">
        <f ca="1">IFERROR(__xludf.DUMMYFUNCTION("""COMPUTED_VALUE"""),"Online")</f>
        <v>Online</v>
      </c>
      <c r="AE535" s="19">
        <f ca="1">IFERROR(__xludf.DUMMYFUNCTION("""COMPUTED_VALUE"""),2699.9018)</f>
        <v>2699.9018000000001</v>
      </c>
      <c r="AF535" s="1" t="str">
        <f ca="1">IFERROR(__xludf.DUMMYFUNCTION("""COMPUTED_VALUE"""),"AU")</f>
        <v>AU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</row>
    <row r="536" spans="1:45" ht="12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3">
        <f ca="1">IFERROR(__xludf.DUMMYFUNCTION("""COMPUTED_VALUE"""),45139)</f>
        <v>45139</v>
      </c>
      <c r="AB536" s="19" t="str">
        <f ca="1">IFERROR(__xludf.DUMMYFUNCTION("""COMPUTED_VALUE"""),"2023 Q3")</f>
        <v>2023 Q3</v>
      </c>
      <c r="AC536" s="1">
        <f ca="1">IFERROR(__xludf.DUMMYFUNCTION("""COMPUTED_VALUE"""),0)</f>
        <v>0</v>
      </c>
      <c r="AD536" s="1" t="str">
        <f ca="1">IFERROR(__xludf.DUMMYFUNCTION("""COMPUTED_VALUE"""),"Online")</f>
        <v>Online</v>
      </c>
      <c r="AE536" s="19">
        <f ca="1">IFERROR(__xludf.DUMMYFUNCTION("""COMPUTED_VALUE"""),2264.2536)</f>
        <v>2264.2536</v>
      </c>
      <c r="AF536" s="1" t="str">
        <f ca="1">IFERROR(__xludf.DUMMYFUNCTION("""COMPUTED_VALUE"""),"US")</f>
        <v>US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</row>
    <row r="537" spans="1:45" ht="12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3">
        <f ca="1">IFERROR(__xludf.DUMMYFUNCTION("""COMPUTED_VALUE"""),45139)</f>
        <v>45139</v>
      </c>
      <c r="AB537" s="19" t="str">
        <f ca="1">IFERROR(__xludf.DUMMYFUNCTION("""COMPUTED_VALUE"""),"2023 Q3")</f>
        <v>2023 Q3</v>
      </c>
      <c r="AC537" s="1">
        <f ca="1">IFERROR(__xludf.DUMMYFUNCTION("""COMPUTED_VALUE"""),0)</f>
        <v>0</v>
      </c>
      <c r="AD537" s="1" t="str">
        <f ca="1">IFERROR(__xludf.DUMMYFUNCTION("""COMPUTED_VALUE"""),"Online")</f>
        <v>Online</v>
      </c>
      <c r="AE537" s="19">
        <f ca="1">IFERROR(__xludf.DUMMYFUNCTION("""COMPUTED_VALUE"""),2699.9018)</f>
        <v>2699.9018000000001</v>
      </c>
      <c r="AF537" s="1" t="str">
        <f ca="1">IFERROR(__xludf.DUMMYFUNCTION("""COMPUTED_VALUE"""),"US")</f>
        <v>US</v>
      </c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</row>
    <row r="538" spans="1:45" ht="12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3">
        <f ca="1">IFERROR(__xludf.DUMMYFUNCTION("""COMPUTED_VALUE"""),45139)</f>
        <v>45139</v>
      </c>
      <c r="AB538" s="19" t="str">
        <f ca="1">IFERROR(__xludf.DUMMYFUNCTION("""COMPUTED_VALUE"""),"2023 Q3")</f>
        <v>2023 Q3</v>
      </c>
      <c r="AC538" s="1">
        <f ca="1">IFERROR(__xludf.DUMMYFUNCTION("""COMPUTED_VALUE"""),0)</f>
        <v>0</v>
      </c>
      <c r="AD538" s="1" t="str">
        <f ca="1">IFERROR(__xludf.DUMMYFUNCTION("""COMPUTED_VALUE"""),"Online")</f>
        <v>Online</v>
      </c>
      <c r="AE538" s="19">
        <f ca="1">IFERROR(__xludf.DUMMYFUNCTION("""COMPUTED_VALUE"""),2264.2536)</f>
        <v>2264.2536</v>
      </c>
      <c r="AF538" s="1" t="str">
        <f ca="1">IFERROR(__xludf.DUMMYFUNCTION("""COMPUTED_VALUE"""),"AU")</f>
        <v>AU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</row>
    <row r="539" spans="1:45" ht="12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3">
        <f ca="1">IFERROR(__xludf.DUMMYFUNCTION("""COMPUTED_VALUE"""),45139)</f>
        <v>45139</v>
      </c>
      <c r="AB539" s="19" t="str">
        <f ca="1">IFERROR(__xludf.DUMMYFUNCTION("""COMPUTED_VALUE"""),"2023 Q3")</f>
        <v>2023 Q3</v>
      </c>
      <c r="AC539" s="1">
        <f ca="1">IFERROR(__xludf.DUMMYFUNCTION("""COMPUTED_VALUE"""),0)</f>
        <v>0</v>
      </c>
      <c r="AD539" s="1" t="str">
        <f ca="1">IFERROR(__xludf.DUMMYFUNCTION("""COMPUTED_VALUE"""),"Online")</f>
        <v>Online</v>
      </c>
      <c r="AE539" s="19">
        <f ca="1">IFERROR(__xludf.DUMMYFUNCTION("""COMPUTED_VALUE"""),2288.9187)</f>
        <v>2288.9187000000002</v>
      </c>
      <c r="AF539" s="1" t="str">
        <f ca="1">IFERROR(__xludf.DUMMYFUNCTION("""COMPUTED_VALUE"""),"AU")</f>
        <v>AU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</row>
    <row r="540" spans="1:45" ht="12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3">
        <f ca="1">IFERROR(__xludf.DUMMYFUNCTION("""COMPUTED_VALUE"""),45139)</f>
        <v>45139</v>
      </c>
      <c r="AB540" s="19" t="str">
        <f ca="1">IFERROR(__xludf.DUMMYFUNCTION("""COMPUTED_VALUE"""),"2023 Q3")</f>
        <v>2023 Q3</v>
      </c>
      <c r="AC540" s="1">
        <f ca="1">IFERROR(__xludf.DUMMYFUNCTION("""COMPUTED_VALUE"""),0)</f>
        <v>0</v>
      </c>
      <c r="AD540" s="1" t="str">
        <f ca="1">IFERROR(__xludf.DUMMYFUNCTION("""COMPUTED_VALUE"""),"Online")</f>
        <v>Online</v>
      </c>
      <c r="AE540" s="19">
        <f ca="1">IFERROR(__xludf.DUMMYFUNCTION("""COMPUTED_VALUE"""),2288.9187)</f>
        <v>2288.9187000000002</v>
      </c>
      <c r="AF540" s="1" t="str">
        <f ca="1">IFERROR(__xludf.DUMMYFUNCTION("""COMPUTED_VALUE"""),"AU")</f>
        <v>AU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</row>
    <row r="541" spans="1:45" ht="12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3">
        <f ca="1">IFERROR(__xludf.DUMMYFUNCTION("""COMPUTED_VALUE"""),45170)</f>
        <v>45170</v>
      </c>
      <c r="AB541" s="19" t="str">
        <f ca="1">IFERROR(__xludf.DUMMYFUNCTION("""COMPUTED_VALUE"""),"2023 Q3")</f>
        <v>2023 Q3</v>
      </c>
      <c r="AC541" s="1">
        <f ca="1">IFERROR(__xludf.DUMMYFUNCTION("""COMPUTED_VALUE"""),283)</f>
        <v>283</v>
      </c>
      <c r="AD541" s="1" t="str">
        <f ca="1">IFERROR(__xludf.DUMMYFUNCTION("""COMPUTED_VALUE"""),"Offline")</f>
        <v>Offline</v>
      </c>
      <c r="AE541" s="19">
        <f ca="1">IFERROR(__xludf.DUMMYFUNCTION("""COMPUTED_VALUE"""),9997.7733)</f>
        <v>9997.7733000000007</v>
      </c>
      <c r="AF541" s="1" t="str">
        <f ca="1">IFERROR(__xludf.DUMMYFUNCTION("""COMPUTED_VALUE"""),"US")</f>
        <v>US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</row>
    <row r="542" spans="1:45" ht="12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3">
        <f ca="1">IFERROR(__xludf.DUMMYFUNCTION("""COMPUTED_VALUE"""),45170)</f>
        <v>45170</v>
      </c>
      <c r="AB542" s="19" t="str">
        <f ca="1">IFERROR(__xludf.DUMMYFUNCTION("""COMPUTED_VALUE"""),"2023 Q3")</f>
        <v>2023 Q3</v>
      </c>
      <c r="AC542" s="1">
        <f ca="1">IFERROR(__xludf.DUMMYFUNCTION("""COMPUTED_VALUE"""),281)</f>
        <v>281</v>
      </c>
      <c r="AD542" s="1" t="str">
        <f ca="1">IFERROR(__xludf.DUMMYFUNCTION("""COMPUTED_VALUE"""),"Offline")</f>
        <v>Offline</v>
      </c>
      <c r="AE542" s="19">
        <f ca="1">IFERROR(__xludf.DUMMYFUNCTION("""COMPUTED_VALUE"""),53524.0705)</f>
        <v>53524.070500000002</v>
      </c>
      <c r="AF542" s="1" t="str">
        <f ca="1">IFERROR(__xludf.DUMMYFUNCTION("""COMPUTED_VALUE"""),"US")</f>
        <v>US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</row>
    <row r="543" spans="1:45" ht="12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3">
        <f ca="1">IFERROR(__xludf.DUMMYFUNCTION("""COMPUTED_VALUE"""),45170)</f>
        <v>45170</v>
      </c>
      <c r="AB543" s="19" t="str">
        <f ca="1">IFERROR(__xludf.DUMMYFUNCTION("""COMPUTED_VALUE"""),"2023 Q3")</f>
        <v>2023 Q3</v>
      </c>
      <c r="AC543" s="1">
        <f ca="1">IFERROR(__xludf.DUMMYFUNCTION("""COMPUTED_VALUE"""),280)</f>
        <v>280</v>
      </c>
      <c r="AD543" s="1" t="str">
        <f ca="1">IFERROR(__xludf.DUMMYFUNCTION("""COMPUTED_VALUE"""),"Offline")</f>
        <v>Offline</v>
      </c>
      <c r="AE543" s="19">
        <f ca="1">IFERROR(__xludf.DUMMYFUNCTION("""COMPUTED_VALUE"""),4289.6097)</f>
        <v>4289.6097</v>
      </c>
      <c r="AF543" s="1" t="str">
        <f ca="1">IFERROR(__xludf.DUMMYFUNCTION("""COMPUTED_VALUE"""),"US")</f>
        <v>US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</row>
    <row r="544" spans="1:45" ht="12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3">
        <f ca="1">IFERROR(__xludf.DUMMYFUNCTION("""COMPUTED_VALUE"""),45170)</f>
        <v>45170</v>
      </c>
      <c r="AB544" s="19" t="str">
        <f ca="1">IFERROR(__xludf.DUMMYFUNCTION("""COMPUTED_VALUE"""),"2023 Q3")</f>
        <v>2023 Q3</v>
      </c>
      <c r="AC544" s="1">
        <f ca="1">IFERROR(__xludf.DUMMYFUNCTION("""COMPUTED_VALUE"""),275)</f>
        <v>275</v>
      </c>
      <c r="AD544" s="1" t="str">
        <f ca="1">IFERROR(__xludf.DUMMYFUNCTION("""COMPUTED_VALUE"""),"Offline")</f>
        <v>Offline</v>
      </c>
      <c r="AE544" s="19">
        <f ca="1">IFERROR(__xludf.DUMMYFUNCTION("""COMPUTED_VALUE"""),87559.7198)</f>
        <v>87559.719800000006</v>
      </c>
      <c r="AF544" s="1" t="str">
        <f ca="1">IFERROR(__xludf.DUMMYFUNCTION("""COMPUTED_VALUE"""),"US")</f>
        <v>US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</row>
    <row r="545" spans="1:45" ht="12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3">
        <f ca="1">IFERROR(__xludf.DUMMYFUNCTION("""COMPUTED_VALUE"""),45170)</f>
        <v>45170</v>
      </c>
      <c r="AB545" s="19" t="str">
        <f ca="1">IFERROR(__xludf.DUMMYFUNCTION("""COMPUTED_VALUE"""),"2023 Q3")</f>
        <v>2023 Q3</v>
      </c>
      <c r="AC545" s="1">
        <f ca="1">IFERROR(__xludf.DUMMYFUNCTION("""COMPUTED_VALUE"""),275)</f>
        <v>275</v>
      </c>
      <c r="AD545" s="1" t="str">
        <f ca="1">IFERROR(__xludf.DUMMYFUNCTION("""COMPUTED_VALUE"""),"Offline")</f>
        <v>Offline</v>
      </c>
      <c r="AE545" s="19">
        <f ca="1">IFERROR(__xludf.DUMMYFUNCTION("""COMPUTED_VALUE"""),9510.4886)</f>
        <v>9510.4886000000006</v>
      </c>
      <c r="AF545" s="1" t="str">
        <f ca="1">IFERROR(__xludf.DUMMYFUNCTION("""COMPUTED_VALUE"""),"US")</f>
        <v>US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</row>
    <row r="546" spans="1:45" ht="12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3">
        <f ca="1">IFERROR(__xludf.DUMMYFUNCTION("""COMPUTED_VALUE"""),45170)</f>
        <v>45170</v>
      </c>
      <c r="AB546" s="19" t="str">
        <f ca="1">IFERROR(__xludf.DUMMYFUNCTION("""COMPUTED_VALUE"""),"2023 Q3")</f>
        <v>2023 Q3</v>
      </c>
      <c r="AC546" s="1">
        <f ca="1">IFERROR(__xludf.DUMMYFUNCTION("""COMPUTED_VALUE"""),275)</f>
        <v>275</v>
      </c>
      <c r="AD546" s="1" t="str">
        <f ca="1">IFERROR(__xludf.DUMMYFUNCTION("""COMPUTED_VALUE"""),"Offline")</f>
        <v>Offline</v>
      </c>
      <c r="AE546" s="19">
        <f ca="1">IFERROR(__xludf.DUMMYFUNCTION("""COMPUTED_VALUE"""),43529.8954)</f>
        <v>43529.895400000001</v>
      </c>
      <c r="AF546" s="1" t="str">
        <f ca="1">IFERROR(__xludf.DUMMYFUNCTION("""COMPUTED_VALUE"""),"US")</f>
        <v>US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</row>
    <row r="547" spans="1:45" ht="12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3">
        <f ca="1">IFERROR(__xludf.DUMMYFUNCTION("""COMPUTED_VALUE"""),45170)</f>
        <v>45170</v>
      </c>
      <c r="AB547" s="19" t="str">
        <f ca="1">IFERROR(__xludf.DUMMYFUNCTION("""COMPUTED_VALUE"""),"2023 Q3")</f>
        <v>2023 Q3</v>
      </c>
      <c r="AC547" s="1">
        <f ca="1">IFERROR(__xludf.DUMMYFUNCTION("""COMPUTED_VALUE"""),275)</f>
        <v>275</v>
      </c>
      <c r="AD547" s="1" t="str">
        <f ca="1">IFERROR(__xludf.DUMMYFUNCTION("""COMPUTED_VALUE"""),"Offline")</f>
        <v>Offline</v>
      </c>
      <c r="AE547" s="19">
        <f ca="1">IFERROR(__xludf.DUMMYFUNCTION("""COMPUTED_VALUE"""),250.6771)</f>
        <v>250.6771</v>
      </c>
      <c r="AF547" s="1" t="str">
        <f ca="1">IFERROR(__xludf.DUMMYFUNCTION("""COMPUTED_VALUE"""),"US")</f>
        <v>US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</row>
    <row r="548" spans="1:45" ht="12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3">
        <f ca="1">IFERROR(__xludf.DUMMYFUNCTION("""COMPUTED_VALUE"""),45170)</f>
        <v>45170</v>
      </c>
      <c r="AB548" s="19" t="str">
        <f ca="1">IFERROR(__xludf.DUMMYFUNCTION("""COMPUTED_VALUE"""),"2023 Q3")</f>
        <v>2023 Q3</v>
      </c>
      <c r="AC548" s="1">
        <f ca="1">IFERROR(__xludf.DUMMYFUNCTION("""COMPUTED_VALUE"""),277)</f>
        <v>277</v>
      </c>
      <c r="AD548" s="1" t="str">
        <f ca="1">IFERROR(__xludf.DUMMYFUNCTION("""COMPUTED_VALUE"""),"Offline")</f>
        <v>Offline</v>
      </c>
      <c r="AE548" s="19">
        <f ca="1">IFERROR(__xludf.DUMMYFUNCTION("""COMPUTED_VALUE"""),78578.9054)</f>
        <v>78578.905400000003</v>
      </c>
      <c r="AF548" s="1" t="str">
        <f ca="1">IFERROR(__xludf.DUMMYFUNCTION("""COMPUTED_VALUE"""),"US")</f>
        <v>US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</row>
    <row r="549" spans="1:45" ht="12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3">
        <f ca="1">IFERROR(__xludf.DUMMYFUNCTION("""COMPUTED_VALUE"""),45170)</f>
        <v>45170</v>
      </c>
      <c r="AB549" s="19" t="str">
        <f ca="1">IFERROR(__xludf.DUMMYFUNCTION("""COMPUTED_VALUE"""),"2023 Q3")</f>
        <v>2023 Q3</v>
      </c>
      <c r="AC549" s="1">
        <f ca="1">IFERROR(__xludf.DUMMYFUNCTION("""COMPUTED_VALUE"""),276)</f>
        <v>276</v>
      </c>
      <c r="AD549" s="1" t="str">
        <f ca="1">IFERROR(__xludf.DUMMYFUNCTION("""COMPUTED_VALUE"""),"Offline")</f>
        <v>Offline</v>
      </c>
      <c r="AE549" s="19">
        <f ca="1">IFERROR(__xludf.DUMMYFUNCTION("""COMPUTED_VALUE"""),15435.3176)</f>
        <v>15435.3176</v>
      </c>
      <c r="AF549" s="1" t="str">
        <f ca="1">IFERROR(__xludf.DUMMYFUNCTION("""COMPUTED_VALUE"""),"US")</f>
        <v>US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</row>
    <row r="550" spans="1:45" ht="12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3">
        <f ca="1">IFERROR(__xludf.DUMMYFUNCTION("""COMPUTED_VALUE"""),45170)</f>
        <v>45170</v>
      </c>
      <c r="AB550" s="19" t="str">
        <f ca="1">IFERROR(__xludf.DUMMYFUNCTION("""COMPUTED_VALUE"""),"2023 Q3")</f>
        <v>2023 Q3</v>
      </c>
      <c r="AC550" s="1">
        <f ca="1">IFERROR(__xludf.DUMMYFUNCTION("""COMPUTED_VALUE"""),276)</f>
        <v>276</v>
      </c>
      <c r="AD550" s="1" t="str">
        <f ca="1">IFERROR(__xludf.DUMMYFUNCTION("""COMPUTED_VALUE"""),"Offline")</f>
        <v>Offline</v>
      </c>
      <c r="AE550" s="19">
        <f ca="1">IFERROR(__xludf.DUMMYFUNCTION("""COMPUTED_VALUE"""),1178.0375)</f>
        <v>1178.0374999999999</v>
      </c>
      <c r="AF550" s="1" t="str">
        <f ca="1">IFERROR(__xludf.DUMMYFUNCTION("""COMPUTED_VALUE"""),"US")</f>
        <v>US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</row>
    <row r="551" spans="1:45" ht="12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3">
        <f ca="1">IFERROR(__xludf.DUMMYFUNCTION("""COMPUTED_VALUE"""),45170)</f>
        <v>45170</v>
      </c>
      <c r="AB551" s="19" t="str">
        <f ca="1">IFERROR(__xludf.DUMMYFUNCTION("""COMPUTED_VALUE"""),"2023 Q3")</f>
        <v>2023 Q3</v>
      </c>
      <c r="AC551" s="1">
        <f ca="1">IFERROR(__xludf.DUMMYFUNCTION("""COMPUTED_VALUE"""),281)</f>
        <v>281</v>
      </c>
      <c r="AD551" s="1" t="str">
        <f ca="1">IFERROR(__xludf.DUMMYFUNCTION("""COMPUTED_VALUE"""),"Offline")</f>
        <v>Offline</v>
      </c>
      <c r="AE551" s="19">
        <f ca="1">IFERROR(__xludf.DUMMYFUNCTION("""COMPUTED_VALUE"""),45842.7735)</f>
        <v>45842.773500000003</v>
      </c>
      <c r="AF551" s="1" t="str">
        <f ca="1">IFERROR(__xludf.DUMMYFUNCTION("""COMPUTED_VALUE"""),"US")</f>
        <v>US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</row>
    <row r="552" spans="1:45" ht="12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3">
        <f ca="1">IFERROR(__xludf.DUMMYFUNCTION("""COMPUTED_VALUE"""),45170)</f>
        <v>45170</v>
      </c>
      <c r="AB552" s="19" t="str">
        <f ca="1">IFERROR(__xludf.DUMMYFUNCTION("""COMPUTED_VALUE"""),"2023 Q3")</f>
        <v>2023 Q3</v>
      </c>
      <c r="AC552" s="1">
        <f ca="1">IFERROR(__xludf.DUMMYFUNCTION("""COMPUTED_VALUE"""),275)</f>
        <v>275</v>
      </c>
      <c r="AD552" s="1" t="str">
        <f ca="1">IFERROR(__xludf.DUMMYFUNCTION("""COMPUTED_VALUE"""),"Offline")</f>
        <v>Offline</v>
      </c>
      <c r="AE552" s="19">
        <f ca="1">IFERROR(__xludf.DUMMYFUNCTION("""COMPUTED_VALUE"""),138537.7996)</f>
        <v>138537.7996</v>
      </c>
      <c r="AF552" s="1" t="str">
        <f ca="1">IFERROR(__xludf.DUMMYFUNCTION("""COMPUTED_VALUE"""),"US")</f>
        <v>US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</row>
    <row r="553" spans="1:45" ht="12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3">
        <f ca="1">IFERROR(__xludf.DUMMYFUNCTION("""COMPUTED_VALUE"""),45170)</f>
        <v>45170</v>
      </c>
      <c r="AB553" s="19" t="str">
        <f ca="1">IFERROR(__xludf.DUMMYFUNCTION("""COMPUTED_VALUE"""),"2023 Q3")</f>
        <v>2023 Q3</v>
      </c>
      <c r="AC553" s="1">
        <f ca="1">IFERROR(__xludf.DUMMYFUNCTION("""COMPUTED_VALUE"""),285)</f>
        <v>285</v>
      </c>
      <c r="AD553" s="1" t="str">
        <f ca="1">IFERROR(__xludf.DUMMYFUNCTION("""COMPUTED_VALUE"""),"Offline")</f>
        <v>Offline</v>
      </c>
      <c r="AE553" s="19">
        <f ca="1">IFERROR(__xludf.DUMMYFUNCTION("""COMPUTED_VALUE"""),21797.2978)</f>
        <v>21797.2978</v>
      </c>
      <c r="AF553" s="1" t="str">
        <f ca="1">IFERROR(__xludf.DUMMYFUNCTION("""COMPUTED_VALUE"""),"CA")</f>
        <v>CA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</row>
    <row r="554" spans="1:45" ht="12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3">
        <f ca="1">IFERROR(__xludf.DUMMYFUNCTION("""COMPUTED_VALUE"""),45170)</f>
        <v>45170</v>
      </c>
      <c r="AB554" s="19" t="str">
        <f ca="1">IFERROR(__xludf.DUMMYFUNCTION("""COMPUTED_VALUE"""),"2023 Q3")</f>
        <v>2023 Q3</v>
      </c>
      <c r="AC554" s="1">
        <f ca="1">IFERROR(__xludf.DUMMYFUNCTION("""COMPUTED_VALUE"""),285)</f>
        <v>285</v>
      </c>
      <c r="AD554" s="1" t="str">
        <f ca="1">IFERROR(__xludf.DUMMYFUNCTION("""COMPUTED_VALUE"""),"Offline")</f>
        <v>Offline</v>
      </c>
      <c r="AE554" s="19">
        <f ca="1">IFERROR(__xludf.DUMMYFUNCTION("""COMPUTED_VALUE"""),80003.7739)</f>
        <v>80003.7739</v>
      </c>
      <c r="AF554" s="1" t="str">
        <f ca="1">IFERROR(__xludf.DUMMYFUNCTION("""COMPUTED_VALUE"""),"CA")</f>
        <v>CA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</row>
    <row r="555" spans="1:45" ht="12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3">
        <f ca="1">IFERROR(__xludf.DUMMYFUNCTION("""COMPUTED_VALUE"""),45170)</f>
        <v>45170</v>
      </c>
      <c r="AB555" s="19" t="str">
        <f ca="1">IFERROR(__xludf.DUMMYFUNCTION("""COMPUTED_VALUE"""),"2023 Q3")</f>
        <v>2023 Q3</v>
      </c>
      <c r="AC555" s="1">
        <f ca="1">IFERROR(__xludf.DUMMYFUNCTION("""COMPUTED_VALUE"""),285)</f>
        <v>285</v>
      </c>
      <c r="AD555" s="1" t="str">
        <f ca="1">IFERROR(__xludf.DUMMYFUNCTION("""COMPUTED_VALUE"""),"Offline")</f>
        <v>Offline</v>
      </c>
      <c r="AE555" s="19">
        <f ca="1">IFERROR(__xludf.DUMMYFUNCTION("""COMPUTED_VALUE"""),49824.3724)</f>
        <v>49824.3724</v>
      </c>
      <c r="AF555" s="1" t="str">
        <f ca="1">IFERROR(__xludf.DUMMYFUNCTION("""COMPUTED_VALUE"""),"CA")</f>
        <v>CA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</row>
    <row r="556" spans="1:45" ht="12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3">
        <f ca="1">IFERROR(__xludf.DUMMYFUNCTION("""COMPUTED_VALUE"""),45170)</f>
        <v>45170</v>
      </c>
      <c r="AB556" s="19" t="str">
        <f ca="1">IFERROR(__xludf.DUMMYFUNCTION("""COMPUTED_VALUE"""),"2023 Q3")</f>
        <v>2023 Q3</v>
      </c>
      <c r="AC556" s="1">
        <f ca="1">IFERROR(__xludf.DUMMYFUNCTION("""COMPUTED_VALUE"""),278)</f>
        <v>278</v>
      </c>
      <c r="AD556" s="1" t="str">
        <f ca="1">IFERROR(__xludf.DUMMYFUNCTION("""COMPUTED_VALUE"""),"Offline")</f>
        <v>Offline</v>
      </c>
      <c r="AE556" s="19">
        <f ca="1">IFERROR(__xludf.DUMMYFUNCTION("""COMPUTED_VALUE"""),821.3797)</f>
        <v>821.37969999999996</v>
      </c>
      <c r="AF556" s="1" t="str">
        <f ca="1">IFERROR(__xludf.DUMMYFUNCTION("""COMPUTED_VALUE"""),"CA")</f>
        <v>CA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</row>
    <row r="557" spans="1:45" ht="12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3">
        <f ca="1">IFERROR(__xludf.DUMMYFUNCTION("""COMPUTED_VALUE"""),45170)</f>
        <v>45170</v>
      </c>
      <c r="AB557" s="19" t="str">
        <f ca="1">IFERROR(__xludf.DUMMYFUNCTION("""COMPUTED_VALUE"""),"2023 Q3")</f>
        <v>2023 Q3</v>
      </c>
      <c r="AC557" s="1">
        <f ca="1">IFERROR(__xludf.DUMMYFUNCTION("""COMPUTED_VALUE"""),285)</f>
        <v>285</v>
      </c>
      <c r="AD557" s="1" t="str">
        <f ca="1">IFERROR(__xludf.DUMMYFUNCTION("""COMPUTED_VALUE"""),"Offline")</f>
        <v>Offline</v>
      </c>
      <c r="AE557" s="19">
        <f ca="1">IFERROR(__xludf.DUMMYFUNCTION("""COMPUTED_VALUE"""),128181.6537)</f>
        <v>128181.6537</v>
      </c>
      <c r="AF557" s="1" t="str">
        <f ca="1">IFERROR(__xludf.DUMMYFUNCTION("""COMPUTED_VALUE"""),"CA")</f>
        <v>CA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</row>
    <row r="558" spans="1:45" ht="12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3">
        <f ca="1">IFERROR(__xludf.DUMMYFUNCTION("""COMPUTED_VALUE"""),45170)</f>
        <v>45170</v>
      </c>
      <c r="AB558" s="19" t="str">
        <f ca="1">IFERROR(__xludf.DUMMYFUNCTION("""COMPUTED_VALUE"""),"2023 Q3")</f>
        <v>2023 Q3</v>
      </c>
      <c r="AC558" s="1">
        <f ca="1">IFERROR(__xludf.DUMMYFUNCTION("""COMPUTED_VALUE"""),278)</f>
        <v>278</v>
      </c>
      <c r="AD558" s="1" t="str">
        <f ca="1">IFERROR(__xludf.DUMMYFUNCTION("""COMPUTED_VALUE"""),"Offline")</f>
        <v>Offline</v>
      </c>
      <c r="AE558" s="19">
        <f ca="1">IFERROR(__xludf.DUMMYFUNCTION("""COMPUTED_VALUE"""),10602.2999)</f>
        <v>10602.2999</v>
      </c>
      <c r="AF558" s="1" t="str">
        <f ca="1">IFERROR(__xludf.DUMMYFUNCTION("""COMPUTED_VALUE"""),"CA")</f>
        <v>CA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</row>
    <row r="559" spans="1:45" ht="12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3">
        <f ca="1">IFERROR(__xludf.DUMMYFUNCTION("""COMPUTED_VALUE"""),45170)</f>
        <v>45170</v>
      </c>
      <c r="AB559" s="19" t="str">
        <f ca="1">IFERROR(__xludf.DUMMYFUNCTION("""COMPUTED_VALUE"""),"2023 Q3")</f>
        <v>2023 Q3</v>
      </c>
      <c r="AC559" s="1">
        <f ca="1">IFERROR(__xludf.DUMMYFUNCTION("""COMPUTED_VALUE"""),285)</f>
        <v>285</v>
      </c>
      <c r="AD559" s="1" t="str">
        <f ca="1">IFERROR(__xludf.DUMMYFUNCTION("""COMPUTED_VALUE"""),"Offline")</f>
        <v>Offline</v>
      </c>
      <c r="AE559" s="19">
        <f ca="1">IFERROR(__xludf.DUMMYFUNCTION("""COMPUTED_VALUE"""),1064.125)</f>
        <v>1064.125</v>
      </c>
      <c r="AF559" s="1" t="str">
        <f ca="1">IFERROR(__xludf.DUMMYFUNCTION("""COMPUTED_VALUE"""),"CA")</f>
        <v>CA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</row>
    <row r="560" spans="1:45" ht="12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3">
        <f ca="1">IFERROR(__xludf.DUMMYFUNCTION("""COMPUTED_VALUE"""),45170)</f>
        <v>45170</v>
      </c>
      <c r="AB560" s="19" t="str">
        <f ca="1">IFERROR(__xludf.DUMMYFUNCTION("""COMPUTED_VALUE"""),"2023 Q3")</f>
        <v>2023 Q3</v>
      </c>
      <c r="AC560" s="1">
        <f ca="1">IFERROR(__xludf.DUMMYFUNCTION("""COMPUTED_VALUE"""),286)</f>
        <v>286</v>
      </c>
      <c r="AD560" s="1" t="str">
        <f ca="1">IFERROR(__xludf.DUMMYFUNCTION("""COMPUTED_VALUE"""),"Offline")</f>
        <v>Offline</v>
      </c>
      <c r="AE560" s="19">
        <f ca="1">IFERROR(__xludf.DUMMYFUNCTION("""COMPUTED_VALUE"""),20280.9878)</f>
        <v>20280.987799999999</v>
      </c>
      <c r="AF560" s="1" t="str">
        <f ca="1">IFERROR(__xludf.DUMMYFUNCTION("""COMPUTED_VALUE"""),"FR")</f>
        <v>FR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</row>
    <row r="561" spans="1:45" ht="12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3">
        <f ca="1">IFERROR(__xludf.DUMMYFUNCTION("""COMPUTED_VALUE"""),45170)</f>
        <v>45170</v>
      </c>
      <c r="AB561" s="19" t="str">
        <f ca="1">IFERROR(__xludf.DUMMYFUNCTION("""COMPUTED_VALUE"""),"2023 Q3")</f>
        <v>2023 Q3</v>
      </c>
      <c r="AC561" s="1">
        <f ca="1">IFERROR(__xludf.DUMMYFUNCTION("""COMPUTED_VALUE"""),282)</f>
        <v>282</v>
      </c>
      <c r="AD561" s="1" t="str">
        <f ca="1">IFERROR(__xludf.DUMMYFUNCTION("""COMPUTED_VALUE"""),"Offline")</f>
        <v>Offline</v>
      </c>
      <c r="AE561" s="19">
        <f ca="1">IFERROR(__xludf.DUMMYFUNCTION("""COMPUTED_VALUE"""),137103.3758)</f>
        <v>137103.37580000001</v>
      </c>
      <c r="AF561" s="1" t="str">
        <f ca="1">IFERROR(__xludf.DUMMYFUNCTION("""COMPUTED_VALUE"""),"GB")</f>
        <v>GB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</row>
    <row r="562" spans="1:45" ht="12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3">
        <f ca="1">IFERROR(__xludf.DUMMYFUNCTION("""COMPUTED_VALUE"""),45170)</f>
        <v>45170</v>
      </c>
      <c r="AB562" s="19" t="str">
        <f ca="1">IFERROR(__xludf.DUMMYFUNCTION("""COMPUTED_VALUE"""),"2023 Q3")</f>
        <v>2023 Q3</v>
      </c>
      <c r="AC562" s="1">
        <f ca="1">IFERROR(__xludf.DUMMYFUNCTION("""COMPUTED_VALUE"""),0)</f>
        <v>0</v>
      </c>
      <c r="AD562" s="1" t="str">
        <f ca="1">IFERROR(__xludf.DUMMYFUNCTION("""COMPUTED_VALUE"""),"Online")</f>
        <v>Online</v>
      </c>
      <c r="AE562" s="19">
        <f ca="1">IFERROR(__xludf.DUMMYFUNCTION("""COMPUTED_VALUE"""),2699.9018)</f>
        <v>2699.9018000000001</v>
      </c>
      <c r="AF562" s="1" t="str">
        <f ca="1">IFERROR(__xludf.DUMMYFUNCTION("""COMPUTED_VALUE"""),"FR")</f>
        <v>FR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</row>
    <row r="563" spans="1:45" ht="12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3">
        <f ca="1">IFERROR(__xludf.DUMMYFUNCTION("""COMPUTED_VALUE"""),45170)</f>
        <v>45170</v>
      </c>
      <c r="AB563" s="19" t="str">
        <f ca="1">IFERROR(__xludf.DUMMYFUNCTION("""COMPUTED_VALUE"""),"2023 Q3")</f>
        <v>2023 Q3</v>
      </c>
      <c r="AC563" s="1">
        <f ca="1">IFERROR(__xludf.DUMMYFUNCTION("""COMPUTED_VALUE"""),0)</f>
        <v>0</v>
      </c>
      <c r="AD563" s="1" t="str">
        <f ca="1">IFERROR(__xludf.DUMMYFUNCTION("""COMPUTED_VALUE"""),"Online")</f>
        <v>Online</v>
      </c>
      <c r="AE563" s="19">
        <f ca="1">IFERROR(__xludf.DUMMYFUNCTION("""COMPUTED_VALUE"""),2699.9018)</f>
        <v>2699.9018000000001</v>
      </c>
      <c r="AF563" s="1" t="str">
        <f ca="1">IFERROR(__xludf.DUMMYFUNCTION("""COMPUTED_VALUE"""),"AU")</f>
        <v>AU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</row>
    <row r="564" spans="1:45" ht="12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3">
        <f ca="1">IFERROR(__xludf.DUMMYFUNCTION("""COMPUTED_VALUE"""),45170)</f>
        <v>45170</v>
      </c>
      <c r="AB564" s="19" t="str">
        <f ca="1">IFERROR(__xludf.DUMMYFUNCTION("""COMPUTED_VALUE"""),"2023 Q3")</f>
        <v>2023 Q3</v>
      </c>
      <c r="AC564" s="1">
        <f ca="1">IFERROR(__xludf.DUMMYFUNCTION("""COMPUTED_VALUE"""),0)</f>
        <v>0</v>
      </c>
      <c r="AD564" s="1" t="str">
        <f ca="1">IFERROR(__xludf.DUMMYFUNCTION("""COMPUTED_VALUE"""),"Online")</f>
        <v>Online</v>
      </c>
      <c r="AE564" s="19">
        <f ca="1">IFERROR(__xludf.DUMMYFUNCTION("""COMPUTED_VALUE"""),2288.9187)</f>
        <v>2288.9187000000002</v>
      </c>
      <c r="AF564" s="1" t="str">
        <f ca="1">IFERROR(__xludf.DUMMYFUNCTION("""COMPUTED_VALUE"""),"FR")</f>
        <v>FR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</row>
    <row r="565" spans="1:45" ht="12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3">
        <f ca="1">IFERROR(__xludf.DUMMYFUNCTION("""COMPUTED_VALUE"""),45170)</f>
        <v>45170</v>
      </c>
      <c r="AB565" s="19" t="str">
        <f ca="1">IFERROR(__xludf.DUMMYFUNCTION("""COMPUTED_VALUE"""),"2023 Q3")</f>
        <v>2023 Q3</v>
      </c>
      <c r="AC565" s="1">
        <f ca="1">IFERROR(__xludf.DUMMYFUNCTION("""COMPUTED_VALUE"""),0)</f>
        <v>0</v>
      </c>
      <c r="AD565" s="1" t="str">
        <f ca="1">IFERROR(__xludf.DUMMYFUNCTION("""COMPUTED_VALUE"""),"Online")</f>
        <v>Online</v>
      </c>
      <c r="AE565" s="19">
        <f ca="1">IFERROR(__xludf.DUMMYFUNCTION("""COMPUTED_VALUE"""),2410.6266)</f>
        <v>2410.6266000000001</v>
      </c>
      <c r="AF565" s="1" t="str">
        <f ca="1">IFERROR(__xludf.DUMMYFUNCTION("""COMPUTED_VALUE"""),"FR")</f>
        <v>FR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</row>
    <row r="566" spans="1:45" ht="12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3">
        <f ca="1">IFERROR(__xludf.DUMMYFUNCTION("""COMPUTED_VALUE"""),45170)</f>
        <v>45170</v>
      </c>
      <c r="AB566" s="19" t="str">
        <f ca="1">IFERROR(__xludf.DUMMYFUNCTION("""COMPUTED_VALUE"""),"2023 Q3")</f>
        <v>2023 Q3</v>
      </c>
      <c r="AC566" s="1">
        <f ca="1">IFERROR(__xludf.DUMMYFUNCTION("""COMPUTED_VALUE"""),0)</f>
        <v>0</v>
      </c>
      <c r="AD566" s="1" t="str">
        <f ca="1">IFERROR(__xludf.DUMMYFUNCTION("""COMPUTED_VALUE"""),"Online")</f>
        <v>Online</v>
      </c>
      <c r="AE566" s="19">
        <f ca="1">IFERROR(__xludf.DUMMYFUNCTION("""COMPUTED_VALUE"""),2410.6266)</f>
        <v>2410.6266000000001</v>
      </c>
      <c r="AF566" s="1" t="str">
        <f ca="1">IFERROR(__xludf.DUMMYFUNCTION("""COMPUTED_VALUE"""),"US")</f>
        <v>US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</row>
    <row r="567" spans="1:45" ht="12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3">
        <f ca="1">IFERROR(__xludf.DUMMYFUNCTION("""COMPUTED_VALUE"""),45170)</f>
        <v>45170</v>
      </c>
      <c r="AB567" s="19" t="str">
        <f ca="1">IFERROR(__xludf.DUMMYFUNCTION("""COMPUTED_VALUE"""),"2023 Q3")</f>
        <v>2023 Q3</v>
      </c>
      <c r="AC567" s="1">
        <f ca="1">IFERROR(__xludf.DUMMYFUNCTION("""COMPUTED_VALUE"""),0)</f>
        <v>0</v>
      </c>
      <c r="AD567" s="1" t="str">
        <f ca="1">IFERROR(__xludf.DUMMYFUNCTION("""COMPUTED_VALUE"""),"Online")</f>
        <v>Online</v>
      </c>
      <c r="AE567" s="19">
        <f ca="1">IFERROR(__xludf.DUMMYFUNCTION("""COMPUTED_VALUE"""),2410.6266)</f>
        <v>2410.6266000000001</v>
      </c>
      <c r="AF567" s="1" t="str">
        <f ca="1">IFERROR(__xludf.DUMMYFUNCTION("""COMPUTED_VALUE"""),"AU")</f>
        <v>AU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</row>
    <row r="568" spans="1:45" ht="12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3">
        <f ca="1">IFERROR(__xludf.DUMMYFUNCTION("""COMPUTED_VALUE"""),45170)</f>
        <v>45170</v>
      </c>
      <c r="AB568" s="19" t="str">
        <f ca="1">IFERROR(__xludf.DUMMYFUNCTION("""COMPUTED_VALUE"""),"2023 Q3")</f>
        <v>2023 Q3</v>
      </c>
      <c r="AC568" s="1">
        <f ca="1">IFERROR(__xludf.DUMMYFUNCTION("""COMPUTED_VALUE"""),0)</f>
        <v>0</v>
      </c>
      <c r="AD568" s="1" t="str">
        <f ca="1">IFERROR(__xludf.DUMMYFUNCTION("""COMPUTED_VALUE"""),"Online")</f>
        <v>Online</v>
      </c>
      <c r="AE568" s="19">
        <f ca="1">IFERROR(__xludf.DUMMYFUNCTION("""COMPUTED_VALUE"""),2264.2536)</f>
        <v>2264.2536</v>
      </c>
      <c r="AF568" s="1" t="str">
        <f ca="1">IFERROR(__xludf.DUMMYFUNCTION("""COMPUTED_VALUE"""),"FR")</f>
        <v>FR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</row>
    <row r="569" spans="1:45" ht="12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3">
        <f ca="1">IFERROR(__xludf.DUMMYFUNCTION("""COMPUTED_VALUE"""),45170)</f>
        <v>45170</v>
      </c>
      <c r="AB569" s="19" t="str">
        <f ca="1">IFERROR(__xludf.DUMMYFUNCTION("""COMPUTED_VALUE"""),"2023 Q3")</f>
        <v>2023 Q3</v>
      </c>
      <c r="AC569" s="1">
        <f ca="1">IFERROR(__xludf.DUMMYFUNCTION("""COMPUTED_VALUE"""),0)</f>
        <v>0</v>
      </c>
      <c r="AD569" s="1" t="str">
        <f ca="1">IFERROR(__xludf.DUMMYFUNCTION("""COMPUTED_VALUE"""),"Online")</f>
        <v>Online</v>
      </c>
      <c r="AE569" s="19">
        <f ca="1">IFERROR(__xludf.DUMMYFUNCTION("""COMPUTED_VALUE"""),2699.9018)</f>
        <v>2699.9018000000001</v>
      </c>
      <c r="AF569" s="1" t="str">
        <f ca="1">IFERROR(__xludf.DUMMYFUNCTION("""COMPUTED_VALUE"""),"FR")</f>
        <v>FR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</row>
    <row r="570" spans="1:45" ht="12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3">
        <f ca="1">IFERROR(__xludf.DUMMYFUNCTION("""COMPUTED_VALUE"""),45170)</f>
        <v>45170</v>
      </c>
      <c r="AB570" s="19" t="str">
        <f ca="1">IFERROR(__xludf.DUMMYFUNCTION("""COMPUTED_VALUE"""),"2023 Q3")</f>
        <v>2023 Q3</v>
      </c>
      <c r="AC570" s="1">
        <f ca="1">IFERROR(__xludf.DUMMYFUNCTION("""COMPUTED_VALUE"""),0)</f>
        <v>0</v>
      </c>
      <c r="AD570" s="1" t="str">
        <f ca="1">IFERROR(__xludf.DUMMYFUNCTION("""COMPUTED_VALUE"""),"Online")</f>
        <v>Online</v>
      </c>
      <c r="AE570" s="19">
        <f ca="1">IFERROR(__xludf.DUMMYFUNCTION("""COMPUTED_VALUE"""),2264.2536)</f>
        <v>2264.2536</v>
      </c>
      <c r="AF570" s="1" t="str">
        <f ca="1">IFERROR(__xludf.DUMMYFUNCTION("""COMPUTED_VALUE"""),"GB")</f>
        <v>GB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</row>
    <row r="571" spans="1:45" ht="12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3">
        <f ca="1">IFERROR(__xludf.DUMMYFUNCTION("""COMPUTED_VALUE"""),45170)</f>
        <v>45170</v>
      </c>
      <c r="AB571" s="19" t="str">
        <f ca="1">IFERROR(__xludf.DUMMYFUNCTION("""COMPUTED_VALUE"""),"2023 Q3")</f>
        <v>2023 Q3</v>
      </c>
      <c r="AC571" s="1">
        <f ca="1">IFERROR(__xludf.DUMMYFUNCTION("""COMPUTED_VALUE"""),0)</f>
        <v>0</v>
      </c>
      <c r="AD571" s="1" t="str">
        <f ca="1">IFERROR(__xludf.DUMMYFUNCTION("""COMPUTED_VALUE"""),"Online")</f>
        <v>Online</v>
      </c>
      <c r="AE571" s="19">
        <f ca="1">IFERROR(__xludf.DUMMYFUNCTION("""COMPUTED_VALUE"""),1105.4834)</f>
        <v>1105.4834000000001</v>
      </c>
      <c r="AF571" s="1" t="str">
        <f ca="1">IFERROR(__xludf.DUMMYFUNCTION("""COMPUTED_VALUE"""),"GB")</f>
        <v>GB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</row>
    <row r="572" spans="1:45" ht="12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3">
        <f ca="1">IFERROR(__xludf.DUMMYFUNCTION("""COMPUTED_VALUE"""),45170)</f>
        <v>45170</v>
      </c>
      <c r="AB572" s="19" t="str">
        <f ca="1">IFERROR(__xludf.DUMMYFUNCTION("""COMPUTED_VALUE"""),"2023 Q3")</f>
        <v>2023 Q3</v>
      </c>
      <c r="AC572" s="1">
        <f ca="1">IFERROR(__xludf.DUMMYFUNCTION("""COMPUTED_VALUE"""),0)</f>
        <v>0</v>
      </c>
      <c r="AD572" s="1" t="str">
        <f ca="1">IFERROR(__xludf.DUMMYFUNCTION("""COMPUTED_VALUE"""),"Online")</f>
        <v>Online</v>
      </c>
      <c r="AE572" s="19">
        <f ca="1">IFERROR(__xludf.DUMMYFUNCTION("""COMPUTED_VALUE"""),2288.9187)</f>
        <v>2288.9187000000002</v>
      </c>
      <c r="AF572" s="1" t="str">
        <f ca="1">IFERROR(__xludf.DUMMYFUNCTION("""COMPUTED_VALUE"""),"US")</f>
        <v>US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</row>
    <row r="573" spans="1:45" ht="12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3">
        <f ca="1">IFERROR(__xludf.DUMMYFUNCTION("""COMPUTED_VALUE"""),45170)</f>
        <v>45170</v>
      </c>
      <c r="AB573" s="19" t="str">
        <f ca="1">IFERROR(__xludf.DUMMYFUNCTION("""COMPUTED_VALUE"""),"2023 Q3")</f>
        <v>2023 Q3</v>
      </c>
      <c r="AC573" s="1">
        <f ca="1">IFERROR(__xludf.DUMMYFUNCTION("""COMPUTED_VALUE"""),0)</f>
        <v>0</v>
      </c>
      <c r="AD573" s="1" t="str">
        <f ca="1">IFERROR(__xludf.DUMMYFUNCTION("""COMPUTED_VALUE"""),"Online")</f>
        <v>Online</v>
      </c>
      <c r="AE573" s="19">
        <f ca="1">IFERROR(__xludf.DUMMYFUNCTION("""COMPUTED_VALUE"""),2264.2536)</f>
        <v>2264.2536</v>
      </c>
      <c r="AF573" s="1" t="str">
        <f ca="1">IFERROR(__xludf.DUMMYFUNCTION("""COMPUTED_VALUE"""),"US")</f>
        <v>US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</row>
    <row r="574" spans="1:45" ht="12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3">
        <f ca="1">IFERROR(__xludf.DUMMYFUNCTION("""COMPUTED_VALUE"""),45170)</f>
        <v>45170</v>
      </c>
      <c r="AB574" s="19" t="str">
        <f ca="1">IFERROR(__xludf.DUMMYFUNCTION("""COMPUTED_VALUE"""),"2023 Q3")</f>
        <v>2023 Q3</v>
      </c>
      <c r="AC574" s="1">
        <f ca="1">IFERROR(__xludf.DUMMYFUNCTION("""COMPUTED_VALUE"""),0)</f>
        <v>0</v>
      </c>
      <c r="AD574" s="1" t="str">
        <f ca="1">IFERROR(__xludf.DUMMYFUNCTION("""COMPUTED_VALUE"""),"Online")</f>
        <v>Online</v>
      </c>
      <c r="AE574" s="19">
        <f ca="1">IFERROR(__xludf.DUMMYFUNCTION("""COMPUTED_VALUE"""),865.204)</f>
        <v>865.20399999999995</v>
      </c>
      <c r="AF574" s="1" t="str">
        <f ca="1">IFERROR(__xludf.DUMMYFUNCTION("""COMPUTED_VALUE"""),"AU")</f>
        <v>AU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</row>
    <row r="575" spans="1:45" ht="12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3">
        <f ca="1">IFERROR(__xludf.DUMMYFUNCTION("""COMPUTED_VALUE"""),45170)</f>
        <v>45170</v>
      </c>
      <c r="AB575" s="19" t="str">
        <f ca="1">IFERROR(__xludf.DUMMYFUNCTION("""COMPUTED_VALUE"""),"2023 Q3")</f>
        <v>2023 Q3</v>
      </c>
      <c r="AC575" s="1">
        <f ca="1">IFERROR(__xludf.DUMMYFUNCTION("""COMPUTED_VALUE"""),0)</f>
        <v>0</v>
      </c>
      <c r="AD575" s="1" t="str">
        <f ca="1">IFERROR(__xludf.DUMMYFUNCTION("""COMPUTED_VALUE"""),"Online")</f>
        <v>Online</v>
      </c>
      <c r="AE575" s="19">
        <f ca="1">IFERROR(__xludf.DUMMYFUNCTION("""COMPUTED_VALUE"""),2410.6266)</f>
        <v>2410.6266000000001</v>
      </c>
      <c r="AF575" s="1" t="str">
        <f ca="1">IFERROR(__xludf.DUMMYFUNCTION("""COMPUTED_VALUE"""),"US")</f>
        <v>US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</row>
    <row r="576" spans="1:45" ht="12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3">
        <f ca="1">IFERROR(__xludf.DUMMYFUNCTION("""COMPUTED_VALUE"""),45170)</f>
        <v>45170</v>
      </c>
      <c r="AB576" s="19" t="str">
        <f ca="1">IFERROR(__xludf.DUMMYFUNCTION("""COMPUTED_VALUE"""),"2023 Q3")</f>
        <v>2023 Q3</v>
      </c>
      <c r="AC576" s="1">
        <f ca="1">IFERROR(__xludf.DUMMYFUNCTION("""COMPUTED_VALUE"""),0)</f>
        <v>0</v>
      </c>
      <c r="AD576" s="1" t="str">
        <f ca="1">IFERROR(__xludf.DUMMYFUNCTION("""COMPUTED_VALUE"""),"Online")</f>
        <v>Online</v>
      </c>
      <c r="AE576" s="19">
        <f ca="1">IFERROR(__xludf.DUMMYFUNCTION("""COMPUTED_VALUE"""),1105.4834)</f>
        <v>1105.4834000000001</v>
      </c>
      <c r="AF576" s="1" t="str">
        <f ca="1">IFERROR(__xludf.DUMMYFUNCTION("""COMPUTED_VALUE"""),"US")</f>
        <v>US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</row>
    <row r="577" spans="1:45" ht="12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3">
        <f ca="1">IFERROR(__xludf.DUMMYFUNCTION("""COMPUTED_VALUE"""),45170)</f>
        <v>45170</v>
      </c>
      <c r="AB577" s="19" t="str">
        <f ca="1">IFERROR(__xludf.DUMMYFUNCTION("""COMPUTED_VALUE"""),"2023 Q3")</f>
        <v>2023 Q3</v>
      </c>
      <c r="AC577" s="1">
        <f ca="1">IFERROR(__xludf.DUMMYFUNCTION("""COMPUTED_VALUE"""),0)</f>
        <v>0</v>
      </c>
      <c r="AD577" s="1" t="str">
        <f ca="1">IFERROR(__xludf.DUMMYFUNCTION("""COMPUTED_VALUE"""),"Online")</f>
        <v>Online</v>
      </c>
      <c r="AE577" s="19">
        <f ca="1">IFERROR(__xludf.DUMMYFUNCTION("""COMPUTED_VALUE"""),2264.2536)</f>
        <v>2264.2536</v>
      </c>
      <c r="AF577" s="1" t="str">
        <f ca="1">IFERROR(__xludf.DUMMYFUNCTION("""COMPUTED_VALUE"""),"FR")</f>
        <v>FR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</row>
    <row r="578" spans="1:45" ht="12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3">
        <f ca="1">IFERROR(__xludf.DUMMYFUNCTION("""COMPUTED_VALUE"""),45170)</f>
        <v>45170</v>
      </c>
      <c r="AB578" s="19" t="str">
        <f ca="1">IFERROR(__xludf.DUMMYFUNCTION("""COMPUTED_VALUE"""),"2023 Q3")</f>
        <v>2023 Q3</v>
      </c>
      <c r="AC578" s="1">
        <f ca="1">IFERROR(__xludf.DUMMYFUNCTION("""COMPUTED_VALUE"""),0)</f>
        <v>0</v>
      </c>
      <c r="AD578" s="1" t="str">
        <f ca="1">IFERROR(__xludf.DUMMYFUNCTION("""COMPUTED_VALUE"""),"Online")</f>
        <v>Online</v>
      </c>
      <c r="AE578" s="19">
        <f ca="1">IFERROR(__xludf.DUMMYFUNCTION("""COMPUTED_VALUE"""),2410.6266)</f>
        <v>2410.6266000000001</v>
      </c>
      <c r="AF578" s="1" t="str">
        <f ca="1">IFERROR(__xludf.DUMMYFUNCTION("""COMPUTED_VALUE"""),"AU")</f>
        <v>AU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</row>
    <row r="579" spans="1:45" ht="12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3">
        <f ca="1">IFERROR(__xludf.DUMMYFUNCTION("""COMPUTED_VALUE"""),45170)</f>
        <v>45170</v>
      </c>
      <c r="AB579" s="19" t="str">
        <f ca="1">IFERROR(__xludf.DUMMYFUNCTION("""COMPUTED_VALUE"""),"2023 Q3")</f>
        <v>2023 Q3</v>
      </c>
      <c r="AC579" s="1">
        <f ca="1">IFERROR(__xludf.DUMMYFUNCTION("""COMPUTED_VALUE"""),0)</f>
        <v>0</v>
      </c>
      <c r="AD579" s="1" t="str">
        <f ca="1">IFERROR(__xludf.DUMMYFUNCTION("""COMPUTED_VALUE"""),"Online")</f>
        <v>Online</v>
      </c>
      <c r="AE579" s="19">
        <f ca="1">IFERROR(__xludf.DUMMYFUNCTION("""COMPUTED_VALUE"""),2288.9187)</f>
        <v>2288.9187000000002</v>
      </c>
      <c r="AF579" s="1" t="str">
        <f ca="1">IFERROR(__xludf.DUMMYFUNCTION("""COMPUTED_VALUE"""),"DE")</f>
        <v>DE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</row>
    <row r="580" spans="1:45" ht="12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3">
        <f ca="1">IFERROR(__xludf.DUMMYFUNCTION("""COMPUTED_VALUE"""),45170)</f>
        <v>45170</v>
      </c>
      <c r="AB580" s="19" t="str">
        <f ca="1">IFERROR(__xludf.DUMMYFUNCTION("""COMPUTED_VALUE"""),"2023 Q3")</f>
        <v>2023 Q3</v>
      </c>
      <c r="AC580" s="1">
        <f ca="1">IFERROR(__xludf.DUMMYFUNCTION("""COMPUTED_VALUE"""),0)</f>
        <v>0</v>
      </c>
      <c r="AD580" s="1" t="str">
        <f ca="1">IFERROR(__xludf.DUMMYFUNCTION("""COMPUTED_VALUE"""),"Online")</f>
        <v>Online</v>
      </c>
      <c r="AE580" s="19">
        <f ca="1">IFERROR(__xludf.DUMMYFUNCTION("""COMPUTED_VALUE"""),1105.4834)</f>
        <v>1105.4834000000001</v>
      </c>
      <c r="AF580" s="1" t="str">
        <f ca="1">IFERROR(__xludf.DUMMYFUNCTION("""COMPUTED_VALUE"""),"AU")</f>
        <v>AU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</row>
    <row r="581" spans="1:45" ht="12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3">
        <f ca="1">IFERROR(__xludf.DUMMYFUNCTION("""COMPUTED_VALUE"""),45170)</f>
        <v>45170</v>
      </c>
      <c r="AB581" s="19" t="str">
        <f ca="1">IFERROR(__xludf.DUMMYFUNCTION("""COMPUTED_VALUE"""),"2023 Q3")</f>
        <v>2023 Q3</v>
      </c>
      <c r="AC581" s="1">
        <f ca="1">IFERROR(__xludf.DUMMYFUNCTION("""COMPUTED_VALUE"""),0)</f>
        <v>0</v>
      </c>
      <c r="AD581" s="1" t="str">
        <f ca="1">IFERROR(__xludf.DUMMYFUNCTION("""COMPUTED_VALUE"""),"Online")</f>
        <v>Online</v>
      </c>
      <c r="AE581" s="19">
        <f ca="1">IFERROR(__xludf.DUMMYFUNCTION("""COMPUTED_VALUE"""),1105.4834)</f>
        <v>1105.4834000000001</v>
      </c>
      <c r="AF581" s="1" t="str">
        <f ca="1">IFERROR(__xludf.DUMMYFUNCTION("""COMPUTED_VALUE"""),"US")</f>
        <v>US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</row>
    <row r="582" spans="1:45" ht="12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3">
        <f ca="1">IFERROR(__xludf.DUMMYFUNCTION("""COMPUTED_VALUE"""),45170)</f>
        <v>45170</v>
      </c>
      <c r="AB582" s="19" t="str">
        <f ca="1">IFERROR(__xludf.DUMMYFUNCTION("""COMPUTED_VALUE"""),"2023 Q3")</f>
        <v>2023 Q3</v>
      </c>
      <c r="AC582" s="1">
        <f ca="1">IFERROR(__xludf.DUMMYFUNCTION("""COMPUTED_VALUE"""),0)</f>
        <v>0</v>
      </c>
      <c r="AD582" s="1" t="str">
        <f ca="1">IFERROR(__xludf.DUMMYFUNCTION("""COMPUTED_VALUE"""),"Online")</f>
        <v>Online</v>
      </c>
      <c r="AE582" s="19">
        <f ca="1">IFERROR(__xludf.DUMMYFUNCTION("""COMPUTED_VALUE"""),865.204)</f>
        <v>865.20399999999995</v>
      </c>
      <c r="AF582" s="1" t="str">
        <f ca="1">IFERROR(__xludf.DUMMYFUNCTION("""COMPUTED_VALUE"""),"GB")</f>
        <v>GB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</row>
    <row r="583" spans="1:45" ht="12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3">
        <f ca="1">IFERROR(__xludf.DUMMYFUNCTION("""COMPUTED_VALUE"""),45170)</f>
        <v>45170</v>
      </c>
      <c r="AB583" s="19" t="str">
        <f ca="1">IFERROR(__xludf.DUMMYFUNCTION("""COMPUTED_VALUE"""),"2023 Q3")</f>
        <v>2023 Q3</v>
      </c>
      <c r="AC583" s="1">
        <f ca="1">IFERROR(__xludf.DUMMYFUNCTION("""COMPUTED_VALUE"""),0)</f>
        <v>0</v>
      </c>
      <c r="AD583" s="1" t="str">
        <f ca="1">IFERROR(__xludf.DUMMYFUNCTION("""COMPUTED_VALUE"""),"Online")</f>
        <v>Online</v>
      </c>
      <c r="AE583" s="19">
        <f ca="1">IFERROR(__xludf.DUMMYFUNCTION("""COMPUTED_VALUE"""),865.204)</f>
        <v>865.20399999999995</v>
      </c>
      <c r="AF583" s="1" t="str">
        <f ca="1">IFERROR(__xludf.DUMMYFUNCTION("""COMPUTED_VALUE"""),"CA")</f>
        <v>CA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</row>
    <row r="584" spans="1:45" ht="12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3">
        <f ca="1">IFERROR(__xludf.DUMMYFUNCTION("""COMPUTED_VALUE"""),45170)</f>
        <v>45170</v>
      </c>
      <c r="AB584" s="19" t="str">
        <f ca="1">IFERROR(__xludf.DUMMYFUNCTION("""COMPUTED_VALUE"""),"2023 Q3")</f>
        <v>2023 Q3</v>
      </c>
      <c r="AC584" s="1">
        <f ca="1">IFERROR(__xludf.DUMMYFUNCTION("""COMPUTED_VALUE"""),0)</f>
        <v>0</v>
      </c>
      <c r="AD584" s="1" t="str">
        <f ca="1">IFERROR(__xludf.DUMMYFUNCTION("""COMPUTED_VALUE"""),"Online")</f>
        <v>Online</v>
      </c>
      <c r="AE584" s="19">
        <f ca="1">IFERROR(__xludf.DUMMYFUNCTION("""COMPUTED_VALUE"""),2410.6266)</f>
        <v>2410.6266000000001</v>
      </c>
      <c r="AF584" s="1" t="str">
        <f ca="1">IFERROR(__xludf.DUMMYFUNCTION("""COMPUTED_VALUE"""),"AU")</f>
        <v>AU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</row>
    <row r="585" spans="1:45" ht="12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3">
        <f ca="1">IFERROR(__xludf.DUMMYFUNCTION("""COMPUTED_VALUE"""),45170)</f>
        <v>45170</v>
      </c>
      <c r="AB585" s="19" t="str">
        <f ca="1">IFERROR(__xludf.DUMMYFUNCTION("""COMPUTED_VALUE"""),"2023 Q3")</f>
        <v>2023 Q3</v>
      </c>
      <c r="AC585" s="1">
        <f ca="1">IFERROR(__xludf.DUMMYFUNCTION("""COMPUTED_VALUE"""),0)</f>
        <v>0</v>
      </c>
      <c r="AD585" s="1" t="str">
        <f ca="1">IFERROR(__xludf.DUMMYFUNCTION("""COMPUTED_VALUE"""),"Online")</f>
        <v>Online</v>
      </c>
      <c r="AE585" s="19">
        <f ca="1">IFERROR(__xludf.DUMMYFUNCTION("""COMPUTED_VALUE"""),2410.6266)</f>
        <v>2410.6266000000001</v>
      </c>
      <c r="AF585" s="1" t="str">
        <f ca="1">IFERROR(__xludf.DUMMYFUNCTION("""COMPUTED_VALUE"""),"DE")</f>
        <v>DE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</row>
    <row r="586" spans="1:45" ht="12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3">
        <f ca="1">IFERROR(__xludf.DUMMYFUNCTION("""COMPUTED_VALUE"""),45170)</f>
        <v>45170</v>
      </c>
      <c r="AB586" s="19" t="str">
        <f ca="1">IFERROR(__xludf.DUMMYFUNCTION("""COMPUTED_VALUE"""),"2023 Q3")</f>
        <v>2023 Q3</v>
      </c>
      <c r="AC586" s="1">
        <f ca="1">IFERROR(__xludf.DUMMYFUNCTION("""COMPUTED_VALUE"""),0)</f>
        <v>0</v>
      </c>
      <c r="AD586" s="1" t="str">
        <f ca="1">IFERROR(__xludf.DUMMYFUNCTION("""COMPUTED_VALUE"""),"Online")</f>
        <v>Online</v>
      </c>
      <c r="AE586" s="19">
        <f ca="1">IFERROR(__xludf.DUMMYFUNCTION("""COMPUTED_VALUE"""),2288.9187)</f>
        <v>2288.9187000000002</v>
      </c>
      <c r="AF586" s="1" t="str">
        <f ca="1">IFERROR(__xludf.DUMMYFUNCTION("""COMPUTED_VALUE"""),"FR")</f>
        <v>FR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</row>
    <row r="587" spans="1:45" ht="12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3">
        <f ca="1">IFERROR(__xludf.DUMMYFUNCTION("""COMPUTED_VALUE"""),45170)</f>
        <v>45170</v>
      </c>
      <c r="AB587" s="19" t="str">
        <f ca="1">IFERROR(__xludf.DUMMYFUNCTION("""COMPUTED_VALUE"""),"2023 Q3")</f>
        <v>2023 Q3</v>
      </c>
      <c r="AC587" s="1">
        <f ca="1">IFERROR(__xludf.DUMMYFUNCTION("""COMPUTED_VALUE"""),0)</f>
        <v>0</v>
      </c>
      <c r="AD587" s="1" t="str">
        <f ca="1">IFERROR(__xludf.DUMMYFUNCTION("""COMPUTED_VALUE"""),"Online")</f>
        <v>Online</v>
      </c>
      <c r="AE587" s="19">
        <f ca="1">IFERROR(__xludf.DUMMYFUNCTION("""COMPUTED_VALUE"""),2410.6266)</f>
        <v>2410.6266000000001</v>
      </c>
      <c r="AF587" s="1" t="str">
        <f ca="1">IFERROR(__xludf.DUMMYFUNCTION("""COMPUTED_VALUE"""),"AU")</f>
        <v>AU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</row>
    <row r="588" spans="1:45" ht="12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3">
        <f ca="1">IFERROR(__xludf.DUMMYFUNCTION("""COMPUTED_VALUE"""),45170)</f>
        <v>45170</v>
      </c>
      <c r="AB588" s="19" t="str">
        <f ca="1">IFERROR(__xludf.DUMMYFUNCTION("""COMPUTED_VALUE"""),"2023 Q3")</f>
        <v>2023 Q3</v>
      </c>
      <c r="AC588" s="1">
        <f ca="1">IFERROR(__xludf.DUMMYFUNCTION("""COMPUTED_VALUE"""),0)</f>
        <v>0</v>
      </c>
      <c r="AD588" s="1" t="str">
        <f ca="1">IFERROR(__xludf.DUMMYFUNCTION("""COMPUTED_VALUE"""),"Online")</f>
        <v>Online</v>
      </c>
      <c r="AE588" s="19">
        <f ca="1">IFERROR(__xludf.DUMMYFUNCTION("""COMPUTED_VALUE"""),865.204)</f>
        <v>865.20399999999995</v>
      </c>
      <c r="AF588" s="1" t="str">
        <f ca="1">IFERROR(__xludf.DUMMYFUNCTION("""COMPUTED_VALUE"""),"US")</f>
        <v>US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</row>
    <row r="589" spans="1:45" ht="12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3">
        <f ca="1">IFERROR(__xludf.DUMMYFUNCTION("""COMPUTED_VALUE"""),45170)</f>
        <v>45170</v>
      </c>
      <c r="AB589" s="19" t="str">
        <f ca="1">IFERROR(__xludf.DUMMYFUNCTION("""COMPUTED_VALUE"""),"2023 Q3")</f>
        <v>2023 Q3</v>
      </c>
      <c r="AC589" s="1">
        <f ca="1">IFERROR(__xludf.DUMMYFUNCTION("""COMPUTED_VALUE"""),0)</f>
        <v>0</v>
      </c>
      <c r="AD589" s="1" t="str">
        <f ca="1">IFERROR(__xludf.DUMMYFUNCTION("""COMPUTED_VALUE"""),"Online")</f>
        <v>Online</v>
      </c>
      <c r="AE589" s="19">
        <f ca="1">IFERROR(__xludf.DUMMYFUNCTION("""COMPUTED_VALUE"""),2410.6266)</f>
        <v>2410.6266000000001</v>
      </c>
      <c r="AF589" s="1" t="str">
        <f ca="1">IFERROR(__xludf.DUMMYFUNCTION("""COMPUTED_VALUE"""),"US")</f>
        <v>US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</row>
    <row r="590" spans="1:45" ht="12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3">
        <f ca="1">IFERROR(__xludf.DUMMYFUNCTION("""COMPUTED_VALUE"""),45170)</f>
        <v>45170</v>
      </c>
      <c r="AB590" s="19" t="str">
        <f ca="1">IFERROR(__xludf.DUMMYFUNCTION("""COMPUTED_VALUE"""),"2023 Q3")</f>
        <v>2023 Q3</v>
      </c>
      <c r="AC590" s="1">
        <f ca="1">IFERROR(__xludf.DUMMYFUNCTION("""COMPUTED_VALUE"""),0)</f>
        <v>0</v>
      </c>
      <c r="AD590" s="1" t="str">
        <f ca="1">IFERROR(__xludf.DUMMYFUNCTION("""COMPUTED_VALUE"""),"Online")</f>
        <v>Online</v>
      </c>
      <c r="AE590" s="19">
        <f ca="1">IFERROR(__xludf.DUMMYFUNCTION("""COMPUTED_VALUE"""),865.204)</f>
        <v>865.20399999999995</v>
      </c>
      <c r="AF590" s="1" t="str">
        <f ca="1">IFERROR(__xludf.DUMMYFUNCTION("""COMPUTED_VALUE"""),"FR")</f>
        <v>FR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</row>
    <row r="591" spans="1:45" ht="12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3">
        <f ca="1">IFERROR(__xludf.DUMMYFUNCTION("""COMPUTED_VALUE"""),45170)</f>
        <v>45170</v>
      </c>
      <c r="AB591" s="19" t="str">
        <f ca="1">IFERROR(__xludf.DUMMYFUNCTION("""COMPUTED_VALUE"""),"2023 Q3")</f>
        <v>2023 Q3</v>
      </c>
      <c r="AC591" s="1">
        <f ca="1">IFERROR(__xludf.DUMMYFUNCTION("""COMPUTED_VALUE"""),0)</f>
        <v>0</v>
      </c>
      <c r="AD591" s="1" t="str">
        <f ca="1">IFERROR(__xludf.DUMMYFUNCTION("""COMPUTED_VALUE"""),"Online")</f>
        <v>Online</v>
      </c>
      <c r="AE591" s="19">
        <f ca="1">IFERROR(__xludf.DUMMYFUNCTION("""COMPUTED_VALUE"""),865.204)</f>
        <v>865.20399999999995</v>
      </c>
      <c r="AF591" s="1" t="str">
        <f ca="1">IFERROR(__xludf.DUMMYFUNCTION("""COMPUTED_VALUE"""),"AU")</f>
        <v>AU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</row>
    <row r="592" spans="1:45" ht="12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3">
        <f ca="1">IFERROR(__xludf.DUMMYFUNCTION("""COMPUTED_VALUE"""),45170)</f>
        <v>45170</v>
      </c>
      <c r="AB592" s="19" t="str">
        <f ca="1">IFERROR(__xludf.DUMMYFUNCTION("""COMPUTED_VALUE"""),"2023 Q3")</f>
        <v>2023 Q3</v>
      </c>
      <c r="AC592" s="1">
        <f ca="1">IFERROR(__xludf.DUMMYFUNCTION("""COMPUTED_VALUE"""),0)</f>
        <v>0</v>
      </c>
      <c r="AD592" s="1" t="str">
        <f ca="1">IFERROR(__xludf.DUMMYFUNCTION("""COMPUTED_VALUE"""),"Online")</f>
        <v>Online</v>
      </c>
      <c r="AE592" s="19">
        <f ca="1">IFERROR(__xludf.DUMMYFUNCTION("""COMPUTED_VALUE"""),1105.4834)</f>
        <v>1105.4834000000001</v>
      </c>
      <c r="AF592" s="1" t="str">
        <f ca="1">IFERROR(__xludf.DUMMYFUNCTION("""COMPUTED_VALUE"""),"AU")</f>
        <v>AU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</row>
    <row r="593" spans="1:45" ht="12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3">
        <f ca="1">IFERROR(__xludf.DUMMYFUNCTION("""COMPUTED_VALUE"""),45170)</f>
        <v>45170</v>
      </c>
      <c r="AB593" s="19" t="str">
        <f ca="1">IFERROR(__xludf.DUMMYFUNCTION("""COMPUTED_VALUE"""),"2023 Q3")</f>
        <v>2023 Q3</v>
      </c>
      <c r="AC593" s="1">
        <f ca="1">IFERROR(__xludf.DUMMYFUNCTION("""COMPUTED_VALUE"""),0)</f>
        <v>0</v>
      </c>
      <c r="AD593" s="1" t="str">
        <f ca="1">IFERROR(__xludf.DUMMYFUNCTION("""COMPUTED_VALUE"""),"Online")</f>
        <v>Online</v>
      </c>
      <c r="AE593" s="19">
        <f ca="1">IFERROR(__xludf.DUMMYFUNCTION("""COMPUTED_VALUE"""),2264.2536)</f>
        <v>2264.2536</v>
      </c>
      <c r="AF593" s="1" t="str">
        <f ca="1">IFERROR(__xludf.DUMMYFUNCTION("""COMPUTED_VALUE"""),"US")</f>
        <v>US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</row>
    <row r="594" spans="1:45" ht="12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3">
        <f ca="1">IFERROR(__xludf.DUMMYFUNCTION("""COMPUTED_VALUE"""),45170)</f>
        <v>45170</v>
      </c>
      <c r="AB594" s="19" t="str">
        <f ca="1">IFERROR(__xludf.DUMMYFUNCTION("""COMPUTED_VALUE"""),"2023 Q3")</f>
        <v>2023 Q3</v>
      </c>
      <c r="AC594" s="1">
        <f ca="1">IFERROR(__xludf.DUMMYFUNCTION("""COMPUTED_VALUE"""),0)</f>
        <v>0</v>
      </c>
      <c r="AD594" s="1" t="str">
        <f ca="1">IFERROR(__xludf.DUMMYFUNCTION("""COMPUTED_VALUE"""),"Online")</f>
        <v>Online</v>
      </c>
      <c r="AE594" s="19">
        <f ca="1">IFERROR(__xludf.DUMMYFUNCTION("""COMPUTED_VALUE"""),2410.6266)</f>
        <v>2410.6266000000001</v>
      </c>
      <c r="AF594" s="1" t="str">
        <f ca="1">IFERROR(__xludf.DUMMYFUNCTION("""COMPUTED_VALUE"""),"DE")</f>
        <v>DE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</row>
    <row r="595" spans="1:45" ht="12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3">
        <f ca="1">IFERROR(__xludf.DUMMYFUNCTION("""COMPUTED_VALUE"""),45170)</f>
        <v>45170</v>
      </c>
      <c r="AB595" s="19" t="str">
        <f ca="1">IFERROR(__xludf.DUMMYFUNCTION("""COMPUTED_VALUE"""),"2023 Q3")</f>
        <v>2023 Q3</v>
      </c>
      <c r="AC595" s="1">
        <f ca="1">IFERROR(__xludf.DUMMYFUNCTION("""COMPUTED_VALUE"""),0)</f>
        <v>0</v>
      </c>
      <c r="AD595" s="1" t="str">
        <f ca="1">IFERROR(__xludf.DUMMYFUNCTION("""COMPUTED_VALUE"""),"Online")</f>
        <v>Online</v>
      </c>
      <c r="AE595" s="19">
        <f ca="1">IFERROR(__xludf.DUMMYFUNCTION("""COMPUTED_VALUE"""),2410.6266)</f>
        <v>2410.6266000000001</v>
      </c>
      <c r="AF595" s="1" t="str">
        <f ca="1">IFERROR(__xludf.DUMMYFUNCTION("""COMPUTED_VALUE"""),"FR")</f>
        <v>FR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</row>
    <row r="596" spans="1:45" ht="12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3">
        <f ca="1">IFERROR(__xludf.DUMMYFUNCTION("""COMPUTED_VALUE"""),45170)</f>
        <v>45170</v>
      </c>
      <c r="AB596" s="19" t="str">
        <f ca="1">IFERROR(__xludf.DUMMYFUNCTION("""COMPUTED_VALUE"""),"2023 Q3")</f>
        <v>2023 Q3</v>
      </c>
      <c r="AC596" s="1">
        <f ca="1">IFERROR(__xludf.DUMMYFUNCTION("""COMPUTED_VALUE"""),0)</f>
        <v>0</v>
      </c>
      <c r="AD596" s="1" t="str">
        <f ca="1">IFERROR(__xludf.DUMMYFUNCTION("""COMPUTED_VALUE"""),"Online")</f>
        <v>Online</v>
      </c>
      <c r="AE596" s="19">
        <f ca="1">IFERROR(__xludf.DUMMYFUNCTION("""COMPUTED_VALUE"""),1105.4834)</f>
        <v>1105.4834000000001</v>
      </c>
      <c r="AF596" s="1" t="str">
        <f ca="1">IFERROR(__xludf.DUMMYFUNCTION("""COMPUTED_VALUE"""),"US")</f>
        <v>US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</row>
    <row r="597" spans="1:45" ht="12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3">
        <f ca="1">IFERROR(__xludf.DUMMYFUNCTION("""COMPUTED_VALUE"""),45170)</f>
        <v>45170</v>
      </c>
      <c r="AB597" s="19" t="str">
        <f ca="1">IFERROR(__xludf.DUMMYFUNCTION("""COMPUTED_VALUE"""),"2023 Q3")</f>
        <v>2023 Q3</v>
      </c>
      <c r="AC597" s="1">
        <f ca="1">IFERROR(__xludf.DUMMYFUNCTION("""COMPUTED_VALUE"""),0)</f>
        <v>0</v>
      </c>
      <c r="AD597" s="1" t="str">
        <f ca="1">IFERROR(__xludf.DUMMYFUNCTION("""COMPUTED_VALUE"""),"Online")</f>
        <v>Online</v>
      </c>
      <c r="AE597" s="19">
        <f ca="1">IFERROR(__xludf.DUMMYFUNCTION("""COMPUTED_VALUE"""),865.204)</f>
        <v>865.20399999999995</v>
      </c>
      <c r="AF597" s="1" t="str">
        <f ca="1">IFERROR(__xludf.DUMMYFUNCTION("""COMPUTED_VALUE"""),"US")</f>
        <v>US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</row>
    <row r="598" spans="1:45" ht="12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3">
        <f ca="1">IFERROR(__xludf.DUMMYFUNCTION("""COMPUTED_VALUE"""),45170)</f>
        <v>45170</v>
      </c>
      <c r="AB598" s="19" t="str">
        <f ca="1">IFERROR(__xludf.DUMMYFUNCTION("""COMPUTED_VALUE"""),"2023 Q3")</f>
        <v>2023 Q3</v>
      </c>
      <c r="AC598" s="1">
        <f ca="1">IFERROR(__xludf.DUMMYFUNCTION("""COMPUTED_VALUE"""),0)</f>
        <v>0</v>
      </c>
      <c r="AD598" s="1" t="str">
        <f ca="1">IFERROR(__xludf.DUMMYFUNCTION("""COMPUTED_VALUE"""),"Online")</f>
        <v>Online</v>
      </c>
      <c r="AE598" s="19">
        <f ca="1">IFERROR(__xludf.DUMMYFUNCTION("""COMPUTED_VALUE"""),2699.9018)</f>
        <v>2699.9018000000001</v>
      </c>
      <c r="AF598" s="1" t="str">
        <f ca="1">IFERROR(__xludf.DUMMYFUNCTION("""COMPUTED_VALUE"""),"DE")</f>
        <v>DE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</row>
    <row r="599" spans="1:45" ht="12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3">
        <f ca="1">IFERROR(__xludf.DUMMYFUNCTION("""COMPUTED_VALUE"""),45170)</f>
        <v>45170</v>
      </c>
      <c r="AB599" s="19" t="str">
        <f ca="1">IFERROR(__xludf.DUMMYFUNCTION("""COMPUTED_VALUE"""),"2023 Q3")</f>
        <v>2023 Q3</v>
      </c>
      <c r="AC599" s="1">
        <f ca="1">IFERROR(__xludf.DUMMYFUNCTION("""COMPUTED_VALUE"""),0)</f>
        <v>0</v>
      </c>
      <c r="AD599" s="1" t="str">
        <f ca="1">IFERROR(__xludf.DUMMYFUNCTION("""COMPUTED_VALUE"""),"Online")</f>
        <v>Online</v>
      </c>
      <c r="AE599" s="19">
        <f ca="1">IFERROR(__xludf.DUMMYFUNCTION("""COMPUTED_VALUE"""),865.204)</f>
        <v>865.20399999999995</v>
      </c>
      <c r="AF599" s="1" t="str">
        <f ca="1">IFERROR(__xludf.DUMMYFUNCTION("""COMPUTED_VALUE"""),"US")</f>
        <v>US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</row>
    <row r="600" spans="1:45" ht="12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3">
        <f ca="1">IFERROR(__xludf.DUMMYFUNCTION("""COMPUTED_VALUE"""),45170)</f>
        <v>45170</v>
      </c>
      <c r="AB600" s="19" t="str">
        <f ca="1">IFERROR(__xludf.DUMMYFUNCTION("""COMPUTED_VALUE"""),"2023 Q3")</f>
        <v>2023 Q3</v>
      </c>
      <c r="AC600" s="1">
        <f ca="1">IFERROR(__xludf.DUMMYFUNCTION("""COMPUTED_VALUE"""),0)</f>
        <v>0</v>
      </c>
      <c r="AD600" s="1" t="str">
        <f ca="1">IFERROR(__xludf.DUMMYFUNCTION("""COMPUTED_VALUE"""),"Online")</f>
        <v>Online</v>
      </c>
      <c r="AE600" s="19">
        <f ca="1">IFERROR(__xludf.DUMMYFUNCTION("""COMPUTED_VALUE"""),2264.2536)</f>
        <v>2264.2536</v>
      </c>
      <c r="AF600" s="1" t="str">
        <f ca="1">IFERROR(__xludf.DUMMYFUNCTION("""COMPUTED_VALUE"""),"US")</f>
        <v>US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</row>
    <row r="601" spans="1:45" ht="12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3">
        <f ca="1">IFERROR(__xludf.DUMMYFUNCTION("""COMPUTED_VALUE"""),45170)</f>
        <v>45170</v>
      </c>
      <c r="AB601" s="19" t="str">
        <f ca="1">IFERROR(__xludf.DUMMYFUNCTION("""COMPUTED_VALUE"""),"2023 Q3")</f>
        <v>2023 Q3</v>
      </c>
      <c r="AC601" s="1">
        <f ca="1">IFERROR(__xludf.DUMMYFUNCTION("""COMPUTED_VALUE"""),0)</f>
        <v>0</v>
      </c>
      <c r="AD601" s="1" t="str">
        <f ca="1">IFERROR(__xludf.DUMMYFUNCTION("""COMPUTED_VALUE"""),"Online")</f>
        <v>Online</v>
      </c>
      <c r="AE601" s="19">
        <f ca="1">IFERROR(__xludf.DUMMYFUNCTION("""COMPUTED_VALUE"""),2288.9187)</f>
        <v>2288.9187000000002</v>
      </c>
      <c r="AF601" s="1" t="str">
        <f ca="1">IFERROR(__xludf.DUMMYFUNCTION("""COMPUTED_VALUE"""),"CA")</f>
        <v>CA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</row>
    <row r="602" spans="1:45" ht="12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3">
        <f ca="1">IFERROR(__xludf.DUMMYFUNCTION("""COMPUTED_VALUE"""),45170)</f>
        <v>45170</v>
      </c>
      <c r="AB602" s="19" t="str">
        <f ca="1">IFERROR(__xludf.DUMMYFUNCTION("""COMPUTED_VALUE"""),"2023 Q3")</f>
        <v>2023 Q3</v>
      </c>
      <c r="AC602" s="1">
        <f ca="1">IFERROR(__xludf.DUMMYFUNCTION("""COMPUTED_VALUE"""),0)</f>
        <v>0</v>
      </c>
      <c r="AD602" s="1" t="str">
        <f ca="1">IFERROR(__xludf.DUMMYFUNCTION("""COMPUTED_VALUE"""),"Online")</f>
        <v>Online</v>
      </c>
      <c r="AE602" s="19">
        <f ca="1">IFERROR(__xludf.DUMMYFUNCTION("""COMPUTED_VALUE"""),1105.4834)</f>
        <v>1105.4834000000001</v>
      </c>
      <c r="AF602" s="1" t="str">
        <f ca="1">IFERROR(__xludf.DUMMYFUNCTION("""COMPUTED_VALUE"""),"FR")</f>
        <v>FR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</row>
    <row r="603" spans="1:45" ht="12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3">
        <f ca="1">IFERROR(__xludf.DUMMYFUNCTION("""COMPUTED_VALUE"""),45170)</f>
        <v>45170</v>
      </c>
      <c r="AB603" s="19" t="str">
        <f ca="1">IFERROR(__xludf.DUMMYFUNCTION("""COMPUTED_VALUE"""),"2023 Q3")</f>
        <v>2023 Q3</v>
      </c>
      <c r="AC603" s="1">
        <f ca="1">IFERROR(__xludf.DUMMYFUNCTION("""COMPUTED_VALUE"""),0)</f>
        <v>0</v>
      </c>
      <c r="AD603" s="1" t="str">
        <f ca="1">IFERROR(__xludf.DUMMYFUNCTION("""COMPUTED_VALUE"""),"Online")</f>
        <v>Online</v>
      </c>
      <c r="AE603" s="19">
        <f ca="1">IFERROR(__xludf.DUMMYFUNCTION("""COMPUTED_VALUE"""),2699.9018)</f>
        <v>2699.9018000000001</v>
      </c>
      <c r="AF603" s="1" t="str">
        <f ca="1">IFERROR(__xludf.DUMMYFUNCTION("""COMPUTED_VALUE"""),"AU")</f>
        <v>AU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</row>
    <row r="604" spans="1:45" ht="12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3">
        <f ca="1">IFERROR(__xludf.DUMMYFUNCTION("""COMPUTED_VALUE"""),45170)</f>
        <v>45170</v>
      </c>
      <c r="AB604" s="19" t="str">
        <f ca="1">IFERROR(__xludf.DUMMYFUNCTION("""COMPUTED_VALUE"""),"2023 Q3")</f>
        <v>2023 Q3</v>
      </c>
      <c r="AC604" s="1">
        <f ca="1">IFERROR(__xludf.DUMMYFUNCTION("""COMPUTED_VALUE"""),0)</f>
        <v>0</v>
      </c>
      <c r="AD604" s="1" t="str">
        <f ca="1">IFERROR(__xludf.DUMMYFUNCTION("""COMPUTED_VALUE"""),"Online")</f>
        <v>Online</v>
      </c>
      <c r="AE604" s="19">
        <f ca="1">IFERROR(__xludf.DUMMYFUNCTION("""COMPUTED_VALUE"""),2288.9187)</f>
        <v>2288.9187000000002</v>
      </c>
      <c r="AF604" s="1" t="str">
        <f ca="1">IFERROR(__xludf.DUMMYFUNCTION("""COMPUTED_VALUE"""),"GB")</f>
        <v>GB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</row>
    <row r="605" spans="1:45" ht="12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3">
        <f ca="1">IFERROR(__xludf.DUMMYFUNCTION("""COMPUTED_VALUE"""),45170)</f>
        <v>45170</v>
      </c>
      <c r="AB605" s="19" t="str">
        <f ca="1">IFERROR(__xludf.DUMMYFUNCTION("""COMPUTED_VALUE"""),"2023 Q3")</f>
        <v>2023 Q3</v>
      </c>
      <c r="AC605" s="1">
        <f ca="1">IFERROR(__xludf.DUMMYFUNCTION("""COMPUTED_VALUE"""),0)</f>
        <v>0</v>
      </c>
      <c r="AD605" s="1" t="str">
        <f ca="1">IFERROR(__xludf.DUMMYFUNCTION("""COMPUTED_VALUE"""),"Online")</f>
        <v>Online</v>
      </c>
      <c r="AE605" s="19">
        <f ca="1">IFERROR(__xludf.DUMMYFUNCTION("""COMPUTED_VALUE"""),865.204)</f>
        <v>865.20399999999995</v>
      </c>
      <c r="AF605" s="1" t="str">
        <f ca="1">IFERROR(__xludf.DUMMYFUNCTION("""COMPUTED_VALUE"""),"DE")</f>
        <v>DE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</row>
    <row r="606" spans="1:45" ht="12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3">
        <f ca="1">IFERROR(__xludf.DUMMYFUNCTION("""COMPUTED_VALUE"""),45170)</f>
        <v>45170</v>
      </c>
      <c r="AB606" s="19" t="str">
        <f ca="1">IFERROR(__xludf.DUMMYFUNCTION("""COMPUTED_VALUE"""),"2023 Q3")</f>
        <v>2023 Q3</v>
      </c>
      <c r="AC606" s="1">
        <f ca="1">IFERROR(__xludf.DUMMYFUNCTION("""COMPUTED_VALUE"""),0)</f>
        <v>0</v>
      </c>
      <c r="AD606" s="1" t="str">
        <f ca="1">IFERROR(__xludf.DUMMYFUNCTION("""COMPUTED_VALUE"""),"Online")</f>
        <v>Online</v>
      </c>
      <c r="AE606" s="19">
        <f ca="1">IFERROR(__xludf.DUMMYFUNCTION("""COMPUTED_VALUE"""),2410.6266)</f>
        <v>2410.6266000000001</v>
      </c>
      <c r="AF606" s="1" t="str">
        <f ca="1">IFERROR(__xludf.DUMMYFUNCTION("""COMPUTED_VALUE"""),"GB")</f>
        <v>GB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</row>
    <row r="607" spans="1:45" ht="12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3">
        <f ca="1">IFERROR(__xludf.DUMMYFUNCTION("""COMPUTED_VALUE"""),45170)</f>
        <v>45170</v>
      </c>
      <c r="AB607" s="19" t="str">
        <f ca="1">IFERROR(__xludf.DUMMYFUNCTION("""COMPUTED_VALUE"""),"2023 Q3")</f>
        <v>2023 Q3</v>
      </c>
      <c r="AC607" s="1">
        <f ca="1">IFERROR(__xludf.DUMMYFUNCTION("""COMPUTED_VALUE"""),0)</f>
        <v>0</v>
      </c>
      <c r="AD607" s="1" t="str">
        <f ca="1">IFERROR(__xludf.DUMMYFUNCTION("""COMPUTED_VALUE"""),"Online")</f>
        <v>Online</v>
      </c>
      <c r="AE607" s="19">
        <f ca="1">IFERROR(__xludf.DUMMYFUNCTION("""COMPUTED_VALUE"""),2699.9018)</f>
        <v>2699.9018000000001</v>
      </c>
      <c r="AF607" s="1" t="str">
        <f ca="1">IFERROR(__xludf.DUMMYFUNCTION("""COMPUTED_VALUE"""),"GB")</f>
        <v>GB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</row>
    <row r="608" spans="1:45" ht="12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3">
        <f ca="1">IFERROR(__xludf.DUMMYFUNCTION("""COMPUTED_VALUE"""),45200)</f>
        <v>45200</v>
      </c>
      <c r="AB608" s="19" t="str">
        <f ca="1">IFERROR(__xludf.DUMMYFUNCTION("""COMPUTED_VALUE"""),"2023 Q4")</f>
        <v>2023 Q4</v>
      </c>
      <c r="AC608" s="1">
        <f ca="1">IFERROR(__xludf.DUMMYFUNCTION("""COMPUTED_VALUE"""),283)</f>
        <v>283</v>
      </c>
      <c r="AD608" s="1" t="str">
        <f ca="1">IFERROR(__xludf.DUMMYFUNCTION("""COMPUTED_VALUE"""),"Offline")</f>
        <v>Offline</v>
      </c>
      <c r="AE608" s="19">
        <f ca="1">IFERROR(__xludf.DUMMYFUNCTION("""COMPUTED_VALUE"""),8475.3191)</f>
        <v>8475.3191000000006</v>
      </c>
      <c r="AF608" s="1" t="str">
        <f ca="1">IFERROR(__xludf.DUMMYFUNCTION("""COMPUTED_VALUE"""),"US")</f>
        <v>US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</row>
    <row r="609" spans="1:45" ht="12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3">
        <f ca="1">IFERROR(__xludf.DUMMYFUNCTION("""COMPUTED_VALUE"""),45200)</f>
        <v>45200</v>
      </c>
      <c r="AB609" s="19" t="str">
        <f ca="1">IFERROR(__xludf.DUMMYFUNCTION("""COMPUTED_VALUE"""),"2023 Q4")</f>
        <v>2023 Q4</v>
      </c>
      <c r="AC609" s="1">
        <f ca="1">IFERROR(__xludf.DUMMYFUNCTION("""COMPUTED_VALUE"""),276)</f>
        <v>276</v>
      </c>
      <c r="AD609" s="1" t="str">
        <f ca="1">IFERROR(__xludf.DUMMYFUNCTION("""COMPUTED_VALUE"""),"Offline")</f>
        <v>Offline</v>
      </c>
      <c r="AE609" s="19">
        <f ca="1">IFERROR(__xludf.DUMMYFUNCTION("""COMPUTED_VALUE"""),250.6771)</f>
        <v>250.6771</v>
      </c>
      <c r="AF609" s="1" t="str">
        <f ca="1">IFERROR(__xludf.DUMMYFUNCTION("""COMPUTED_VALUE"""),"US")</f>
        <v>US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</row>
    <row r="610" spans="1:45" ht="12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3">
        <f ca="1">IFERROR(__xludf.DUMMYFUNCTION("""COMPUTED_VALUE"""),45200)</f>
        <v>45200</v>
      </c>
      <c r="AB610" s="19" t="str">
        <f ca="1">IFERROR(__xludf.DUMMYFUNCTION("""COMPUTED_VALUE"""),"2023 Q4")</f>
        <v>2023 Q4</v>
      </c>
      <c r="AC610" s="1">
        <f ca="1">IFERROR(__xludf.DUMMYFUNCTION("""COMPUTED_VALUE"""),268)</f>
        <v>268</v>
      </c>
      <c r="AD610" s="1" t="str">
        <f ca="1">IFERROR(__xludf.DUMMYFUNCTION("""COMPUTED_VALUE"""),"Offline")</f>
        <v>Offline</v>
      </c>
      <c r="AE610" s="19">
        <f ca="1">IFERROR(__xludf.DUMMYFUNCTION("""COMPUTED_VALUE"""),518.2579)</f>
        <v>518.25789999999995</v>
      </c>
      <c r="AF610" s="1" t="str">
        <f ca="1">IFERROR(__xludf.DUMMYFUNCTION("""COMPUTED_VALUE"""),"US")</f>
        <v>US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</row>
    <row r="611" spans="1:45" ht="12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3">
        <f ca="1">IFERROR(__xludf.DUMMYFUNCTION("""COMPUTED_VALUE"""),45200)</f>
        <v>45200</v>
      </c>
      <c r="AB611" s="19" t="str">
        <f ca="1">IFERROR(__xludf.DUMMYFUNCTION("""COMPUTED_VALUE"""),"2023 Q4")</f>
        <v>2023 Q4</v>
      </c>
      <c r="AC611" s="1">
        <f ca="1">IFERROR(__xludf.DUMMYFUNCTION("""COMPUTED_VALUE"""),276)</f>
        <v>276</v>
      </c>
      <c r="AD611" s="1" t="str">
        <f ca="1">IFERROR(__xludf.DUMMYFUNCTION("""COMPUTED_VALUE"""),"Offline")</f>
        <v>Offline</v>
      </c>
      <c r="AE611" s="19">
        <f ca="1">IFERROR(__xludf.DUMMYFUNCTION("""COMPUTED_VALUE"""),2706.8117)</f>
        <v>2706.8117000000002</v>
      </c>
      <c r="AF611" s="1" t="str">
        <f ca="1">IFERROR(__xludf.DUMMYFUNCTION("""COMPUTED_VALUE"""),"US")</f>
        <v>US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</row>
    <row r="612" spans="1:45" ht="12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3">
        <f ca="1">IFERROR(__xludf.DUMMYFUNCTION("""COMPUTED_VALUE"""),45200)</f>
        <v>45200</v>
      </c>
      <c r="AB612" s="19" t="str">
        <f ca="1">IFERROR(__xludf.DUMMYFUNCTION("""COMPUTED_VALUE"""),"2023 Q4")</f>
        <v>2023 Q4</v>
      </c>
      <c r="AC612" s="1">
        <f ca="1">IFERROR(__xludf.DUMMYFUNCTION("""COMPUTED_VALUE"""),277)</f>
        <v>277</v>
      </c>
      <c r="AD612" s="1" t="str">
        <f ca="1">IFERROR(__xludf.DUMMYFUNCTION("""COMPUTED_VALUE"""),"Offline")</f>
        <v>Offline</v>
      </c>
      <c r="AE612" s="19">
        <f ca="1">IFERROR(__xludf.DUMMYFUNCTION("""COMPUTED_VALUE"""),6631.3341)</f>
        <v>6631.3341</v>
      </c>
      <c r="AF612" s="1" t="str">
        <f ca="1">IFERROR(__xludf.DUMMYFUNCTION("""COMPUTED_VALUE"""),"US")</f>
        <v>US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</row>
    <row r="613" spans="1:45" ht="12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3">
        <f ca="1">IFERROR(__xludf.DUMMYFUNCTION("""COMPUTED_VALUE"""),45200)</f>
        <v>45200</v>
      </c>
      <c r="AB613" s="19" t="str">
        <f ca="1">IFERROR(__xludf.DUMMYFUNCTION("""COMPUTED_VALUE"""),"2023 Q4")</f>
        <v>2023 Q4</v>
      </c>
      <c r="AC613" s="1">
        <f ca="1">IFERROR(__xludf.DUMMYFUNCTION("""COMPUTED_VALUE"""),275)</f>
        <v>275</v>
      </c>
      <c r="AD613" s="1" t="str">
        <f ca="1">IFERROR(__xludf.DUMMYFUNCTION("""COMPUTED_VALUE"""),"Offline")</f>
        <v>Offline</v>
      </c>
      <c r="AE613" s="19">
        <f ca="1">IFERROR(__xludf.DUMMYFUNCTION("""COMPUTED_VALUE"""),10243.2827)</f>
        <v>10243.2827</v>
      </c>
      <c r="AF613" s="1" t="str">
        <f ca="1">IFERROR(__xludf.DUMMYFUNCTION("""COMPUTED_VALUE"""),"US")</f>
        <v>US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</row>
    <row r="614" spans="1:45" ht="12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3">
        <f ca="1">IFERROR(__xludf.DUMMYFUNCTION("""COMPUTED_VALUE"""),45200)</f>
        <v>45200</v>
      </c>
      <c r="AB614" s="19" t="str">
        <f ca="1">IFERROR(__xludf.DUMMYFUNCTION("""COMPUTED_VALUE"""),"2023 Q4")</f>
        <v>2023 Q4</v>
      </c>
      <c r="AC614" s="1">
        <f ca="1">IFERROR(__xludf.DUMMYFUNCTION("""COMPUTED_VALUE"""),275)</f>
        <v>275</v>
      </c>
      <c r="AD614" s="1" t="str">
        <f ca="1">IFERROR(__xludf.DUMMYFUNCTION("""COMPUTED_VALUE"""),"Offline")</f>
        <v>Offline</v>
      </c>
      <c r="AE614" s="19">
        <f ca="1">IFERROR(__xludf.DUMMYFUNCTION("""COMPUTED_VALUE"""),5076.0707)</f>
        <v>5076.0707000000002</v>
      </c>
      <c r="AF614" s="1" t="str">
        <f ca="1">IFERROR(__xludf.DUMMYFUNCTION("""COMPUTED_VALUE"""),"US")</f>
        <v>US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</row>
    <row r="615" spans="1:45" ht="12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3">
        <f ca="1">IFERROR(__xludf.DUMMYFUNCTION("""COMPUTED_VALUE"""),45200)</f>
        <v>45200</v>
      </c>
      <c r="AB615" s="19" t="str">
        <f ca="1">IFERROR(__xludf.DUMMYFUNCTION("""COMPUTED_VALUE"""),"2023 Q4")</f>
        <v>2023 Q4</v>
      </c>
      <c r="AC615" s="1">
        <f ca="1">IFERROR(__xludf.DUMMYFUNCTION("""COMPUTED_VALUE"""),277)</f>
        <v>277</v>
      </c>
      <c r="AD615" s="1" t="str">
        <f ca="1">IFERROR(__xludf.DUMMYFUNCTION("""COMPUTED_VALUE"""),"Offline")</f>
        <v>Offline</v>
      </c>
      <c r="AE615" s="19">
        <f ca="1">IFERROR(__xludf.DUMMYFUNCTION("""COMPUTED_VALUE"""),133229.5585)</f>
        <v>133229.55850000001</v>
      </c>
      <c r="AF615" s="1" t="str">
        <f ca="1">IFERROR(__xludf.DUMMYFUNCTION("""COMPUTED_VALUE"""),"US")</f>
        <v>US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</row>
    <row r="616" spans="1:45" ht="12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3">
        <f ca="1">IFERROR(__xludf.DUMMYFUNCTION("""COMPUTED_VALUE"""),45200)</f>
        <v>45200</v>
      </c>
      <c r="AB616" s="19" t="str">
        <f ca="1">IFERROR(__xludf.DUMMYFUNCTION("""COMPUTED_VALUE"""),"2023 Q4")</f>
        <v>2023 Q4</v>
      </c>
      <c r="AC616" s="1">
        <f ca="1">IFERROR(__xludf.DUMMYFUNCTION("""COMPUTED_VALUE"""),276)</f>
        <v>276</v>
      </c>
      <c r="AD616" s="1" t="str">
        <f ca="1">IFERROR(__xludf.DUMMYFUNCTION("""COMPUTED_VALUE"""),"Offline")</f>
        <v>Offline</v>
      </c>
      <c r="AE616" s="19">
        <f ca="1">IFERROR(__xludf.DUMMYFUNCTION("""COMPUTED_VALUE"""),55184.6863)</f>
        <v>55184.686300000001</v>
      </c>
      <c r="AF616" s="1" t="str">
        <f ca="1">IFERROR(__xludf.DUMMYFUNCTION("""COMPUTED_VALUE"""),"US")</f>
        <v>US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</row>
    <row r="617" spans="1:45" ht="12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3">
        <f ca="1">IFERROR(__xludf.DUMMYFUNCTION("""COMPUTED_VALUE"""),45200)</f>
        <v>45200</v>
      </c>
      <c r="AB617" s="19" t="str">
        <f ca="1">IFERROR(__xludf.DUMMYFUNCTION("""COMPUTED_VALUE"""),"2023 Q4")</f>
        <v>2023 Q4</v>
      </c>
      <c r="AC617" s="1">
        <f ca="1">IFERROR(__xludf.DUMMYFUNCTION("""COMPUTED_VALUE"""),279)</f>
        <v>279</v>
      </c>
      <c r="AD617" s="1" t="str">
        <f ca="1">IFERROR(__xludf.DUMMYFUNCTION("""COMPUTED_VALUE"""),"Offline")</f>
        <v>Offline</v>
      </c>
      <c r="AE617" s="19">
        <f ca="1">IFERROR(__xludf.DUMMYFUNCTION("""COMPUTED_VALUE"""),58007.2228)</f>
        <v>58007.222800000003</v>
      </c>
      <c r="AF617" s="1" t="str">
        <f ca="1">IFERROR(__xludf.DUMMYFUNCTION("""COMPUTED_VALUE"""),"US")</f>
        <v>US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</row>
    <row r="618" spans="1:45" ht="12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3">
        <f ca="1">IFERROR(__xludf.DUMMYFUNCTION("""COMPUTED_VALUE"""),45200)</f>
        <v>45200</v>
      </c>
      <c r="AB618" s="19" t="str">
        <f ca="1">IFERROR(__xludf.DUMMYFUNCTION("""COMPUTED_VALUE"""),"2023 Q4")</f>
        <v>2023 Q4</v>
      </c>
      <c r="AC618" s="1">
        <f ca="1">IFERROR(__xludf.DUMMYFUNCTION("""COMPUTED_VALUE"""),279)</f>
        <v>279</v>
      </c>
      <c r="AD618" s="1" t="str">
        <f ca="1">IFERROR(__xludf.DUMMYFUNCTION("""COMPUTED_VALUE"""),"Offline")</f>
        <v>Offline</v>
      </c>
      <c r="AE618" s="19">
        <f ca="1">IFERROR(__xludf.DUMMYFUNCTION("""COMPUTED_VALUE"""),1735.6511)</f>
        <v>1735.6511</v>
      </c>
      <c r="AF618" s="1" t="str">
        <f ca="1">IFERROR(__xludf.DUMMYFUNCTION("""COMPUTED_VALUE"""),"US")</f>
        <v>US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</row>
    <row r="619" spans="1:45" ht="12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3">
        <f ca="1">IFERROR(__xludf.DUMMYFUNCTION("""COMPUTED_VALUE"""),45200)</f>
        <v>45200</v>
      </c>
      <c r="AB619" s="19" t="str">
        <f ca="1">IFERROR(__xludf.DUMMYFUNCTION("""COMPUTED_VALUE"""),"2023 Q4")</f>
        <v>2023 Q4</v>
      </c>
      <c r="AC619" s="1">
        <f ca="1">IFERROR(__xludf.DUMMYFUNCTION("""COMPUTED_VALUE"""),279)</f>
        <v>279</v>
      </c>
      <c r="AD619" s="1" t="str">
        <f ca="1">IFERROR(__xludf.DUMMYFUNCTION("""COMPUTED_VALUE"""),"Offline")</f>
        <v>Offline</v>
      </c>
      <c r="AE619" s="19">
        <f ca="1">IFERROR(__xludf.DUMMYFUNCTION("""COMPUTED_VALUE"""),8142.6049)</f>
        <v>8142.6049000000003</v>
      </c>
      <c r="AF619" s="1" t="str">
        <f ca="1">IFERROR(__xludf.DUMMYFUNCTION("""COMPUTED_VALUE"""),"US")</f>
        <v>US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</row>
    <row r="620" spans="1:45" ht="12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3">
        <f ca="1">IFERROR(__xludf.DUMMYFUNCTION("""COMPUTED_VALUE"""),45200)</f>
        <v>45200</v>
      </c>
      <c r="AB620" s="19" t="str">
        <f ca="1">IFERROR(__xludf.DUMMYFUNCTION("""COMPUTED_VALUE"""),"2023 Q4")</f>
        <v>2023 Q4</v>
      </c>
      <c r="AC620" s="1">
        <f ca="1">IFERROR(__xludf.DUMMYFUNCTION("""COMPUTED_VALUE"""),279)</f>
        <v>279</v>
      </c>
      <c r="AD620" s="1" t="str">
        <f ca="1">IFERROR(__xludf.DUMMYFUNCTION("""COMPUTED_VALUE"""),"Offline")</f>
        <v>Offline</v>
      </c>
      <c r="AE620" s="19">
        <f ca="1">IFERROR(__xludf.DUMMYFUNCTION("""COMPUTED_VALUE"""),622.9468)</f>
        <v>622.94680000000005</v>
      </c>
      <c r="AF620" s="1" t="str">
        <f ca="1">IFERROR(__xludf.DUMMYFUNCTION("""COMPUTED_VALUE"""),"US")</f>
        <v>US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</row>
    <row r="621" spans="1:45" ht="12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3">
        <f ca="1">IFERROR(__xludf.DUMMYFUNCTION("""COMPUTED_VALUE"""),45200)</f>
        <v>45200</v>
      </c>
      <c r="AB621" s="19" t="str">
        <f ca="1">IFERROR(__xludf.DUMMYFUNCTION("""COMPUTED_VALUE"""),"2023 Q4")</f>
        <v>2023 Q4</v>
      </c>
      <c r="AC621" s="1">
        <f ca="1">IFERROR(__xludf.DUMMYFUNCTION("""COMPUTED_VALUE"""),279)</f>
        <v>279</v>
      </c>
      <c r="AD621" s="1" t="str">
        <f ca="1">IFERROR(__xludf.DUMMYFUNCTION("""COMPUTED_VALUE"""),"Offline")</f>
        <v>Offline</v>
      </c>
      <c r="AE621" s="19">
        <f ca="1">IFERROR(__xludf.DUMMYFUNCTION("""COMPUTED_VALUE"""),43850.3989)</f>
        <v>43850.3989</v>
      </c>
      <c r="AF621" s="1" t="str">
        <f ca="1">IFERROR(__xludf.DUMMYFUNCTION("""COMPUTED_VALUE"""),"US")</f>
        <v>US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</row>
    <row r="622" spans="1:45" ht="12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3">
        <f ca="1">IFERROR(__xludf.DUMMYFUNCTION("""COMPUTED_VALUE"""),45200)</f>
        <v>45200</v>
      </c>
      <c r="AB622" s="19" t="str">
        <f ca="1">IFERROR(__xludf.DUMMYFUNCTION("""COMPUTED_VALUE"""),"2023 Q4")</f>
        <v>2023 Q4</v>
      </c>
      <c r="AC622" s="1">
        <f ca="1">IFERROR(__xludf.DUMMYFUNCTION("""COMPUTED_VALUE"""),285)</f>
        <v>285</v>
      </c>
      <c r="AD622" s="1" t="str">
        <f ca="1">IFERROR(__xludf.DUMMYFUNCTION("""COMPUTED_VALUE"""),"Offline")</f>
        <v>Offline</v>
      </c>
      <c r="AE622" s="19">
        <f ca="1">IFERROR(__xludf.DUMMYFUNCTION("""COMPUTED_VALUE"""),103085.4764)</f>
        <v>103085.4764</v>
      </c>
      <c r="AF622" s="1" t="str">
        <f ca="1">IFERROR(__xludf.DUMMYFUNCTION("""COMPUTED_VALUE"""),"CA")</f>
        <v>CA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</row>
    <row r="623" spans="1:45" ht="12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3">
        <f ca="1">IFERROR(__xludf.DUMMYFUNCTION("""COMPUTED_VALUE"""),45200)</f>
        <v>45200</v>
      </c>
      <c r="AB623" s="19" t="str">
        <f ca="1">IFERROR(__xludf.DUMMYFUNCTION("""COMPUTED_VALUE"""),"2023 Q4")</f>
        <v>2023 Q4</v>
      </c>
      <c r="AC623" s="1">
        <f ca="1">IFERROR(__xludf.DUMMYFUNCTION("""COMPUTED_VALUE"""),0)</f>
        <v>0</v>
      </c>
      <c r="AD623" s="1" t="str">
        <f ca="1">IFERROR(__xludf.DUMMYFUNCTION("""COMPUTED_VALUE"""),"Online")</f>
        <v>Online</v>
      </c>
      <c r="AE623" s="19">
        <f ca="1">IFERROR(__xludf.DUMMYFUNCTION("""COMPUTED_VALUE"""),865.204)</f>
        <v>865.20399999999995</v>
      </c>
      <c r="AF623" s="1" t="str">
        <f ca="1">IFERROR(__xludf.DUMMYFUNCTION("""COMPUTED_VALUE"""),"CA")</f>
        <v>CA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</row>
    <row r="624" spans="1:45" ht="12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3">
        <f ca="1">IFERROR(__xludf.DUMMYFUNCTION("""COMPUTED_VALUE"""),45200)</f>
        <v>45200</v>
      </c>
      <c r="AB624" s="19" t="str">
        <f ca="1">IFERROR(__xludf.DUMMYFUNCTION("""COMPUTED_VALUE"""),"2023 Q4")</f>
        <v>2023 Q4</v>
      </c>
      <c r="AC624" s="1">
        <f ca="1">IFERROR(__xludf.DUMMYFUNCTION("""COMPUTED_VALUE"""),286)</f>
        <v>286</v>
      </c>
      <c r="AD624" s="1" t="str">
        <f ca="1">IFERROR(__xludf.DUMMYFUNCTION("""COMPUTED_VALUE"""),"Offline")</f>
        <v>Offline</v>
      </c>
      <c r="AE624" s="19">
        <f ca="1">IFERROR(__xludf.DUMMYFUNCTION("""COMPUTED_VALUE"""),24728.6844)</f>
        <v>24728.684399999998</v>
      </c>
      <c r="AF624" s="1" t="str">
        <f ca="1">IFERROR(__xludf.DUMMYFUNCTION("""COMPUTED_VALUE"""),"FR")</f>
        <v>FR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</row>
    <row r="625" spans="1:45" ht="12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3">
        <f ca="1">IFERROR(__xludf.DUMMYFUNCTION("""COMPUTED_VALUE"""),45200)</f>
        <v>45200</v>
      </c>
      <c r="AB625" s="19" t="str">
        <f ca="1">IFERROR(__xludf.DUMMYFUNCTION("""COMPUTED_VALUE"""),"2023 Q4")</f>
        <v>2023 Q4</v>
      </c>
      <c r="AC625" s="1">
        <f ca="1">IFERROR(__xludf.DUMMYFUNCTION("""COMPUTED_VALUE"""),286)</f>
        <v>286</v>
      </c>
      <c r="AD625" s="1" t="str">
        <f ca="1">IFERROR(__xludf.DUMMYFUNCTION("""COMPUTED_VALUE"""),"Offline")</f>
        <v>Offline</v>
      </c>
      <c r="AE625" s="19">
        <f ca="1">IFERROR(__xludf.DUMMYFUNCTION("""COMPUTED_VALUE"""),884.3498)</f>
        <v>884.34979999999996</v>
      </c>
      <c r="AF625" s="1" t="str">
        <f ca="1">IFERROR(__xludf.DUMMYFUNCTION("""COMPUTED_VALUE"""),"FR")</f>
        <v>FR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</row>
    <row r="626" spans="1:45" ht="12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3">
        <f ca="1">IFERROR(__xludf.DUMMYFUNCTION("""COMPUTED_VALUE"""),45200)</f>
        <v>45200</v>
      </c>
      <c r="AB626" s="19" t="str">
        <f ca="1">IFERROR(__xludf.DUMMYFUNCTION("""COMPUTED_VALUE"""),"2023 Q4")</f>
        <v>2023 Q4</v>
      </c>
      <c r="AC626" s="1">
        <f ca="1">IFERROR(__xludf.DUMMYFUNCTION("""COMPUTED_VALUE"""),0)</f>
        <v>0</v>
      </c>
      <c r="AD626" s="1" t="str">
        <f ca="1">IFERROR(__xludf.DUMMYFUNCTION("""COMPUTED_VALUE"""),"Online")</f>
        <v>Online</v>
      </c>
      <c r="AE626" s="19">
        <f ca="1">IFERROR(__xludf.DUMMYFUNCTION("""COMPUTED_VALUE"""),2264.2536)</f>
        <v>2264.2536</v>
      </c>
      <c r="AF626" s="1" t="str">
        <f ca="1">IFERROR(__xludf.DUMMYFUNCTION("""COMPUTED_VALUE"""),"AU")</f>
        <v>AU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</row>
    <row r="627" spans="1:45" ht="12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3">
        <f ca="1">IFERROR(__xludf.DUMMYFUNCTION("""COMPUTED_VALUE"""),45200)</f>
        <v>45200</v>
      </c>
      <c r="AB627" s="19" t="str">
        <f ca="1">IFERROR(__xludf.DUMMYFUNCTION("""COMPUTED_VALUE"""),"2023 Q4")</f>
        <v>2023 Q4</v>
      </c>
      <c r="AC627" s="1">
        <f ca="1">IFERROR(__xludf.DUMMYFUNCTION("""COMPUTED_VALUE"""),0)</f>
        <v>0</v>
      </c>
      <c r="AD627" s="1" t="str">
        <f ca="1">IFERROR(__xludf.DUMMYFUNCTION("""COMPUTED_VALUE"""),"Online")</f>
        <v>Online</v>
      </c>
      <c r="AE627" s="19">
        <f ca="1">IFERROR(__xludf.DUMMYFUNCTION("""COMPUTED_VALUE"""),2264.2536)</f>
        <v>2264.2536</v>
      </c>
      <c r="AF627" s="1" t="str">
        <f ca="1">IFERROR(__xludf.DUMMYFUNCTION("""COMPUTED_VALUE"""),"AU")</f>
        <v>AU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</row>
    <row r="628" spans="1:45" ht="12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3">
        <f ca="1">IFERROR(__xludf.DUMMYFUNCTION("""COMPUTED_VALUE"""),45200)</f>
        <v>45200</v>
      </c>
      <c r="AB628" s="19" t="str">
        <f ca="1">IFERROR(__xludf.DUMMYFUNCTION("""COMPUTED_VALUE"""),"2023 Q4")</f>
        <v>2023 Q4</v>
      </c>
      <c r="AC628" s="1">
        <f ca="1">IFERROR(__xludf.DUMMYFUNCTION("""COMPUTED_VALUE"""),0)</f>
        <v>0</v>
      </c>
      <c r="AD628" s="1" t="str">
        <f ca="1">IFERROR(__xludf.DUMMYFUNCTION("""COMPUTED_VALUE"""),"Online")</f>
        <v>Online</v>
      </c>
      <c r="AE628" s="19">
        <f ca="1">IFERROR(__xludf.DUMMYFUNCTION("""COMPUTED_VALUE"""),2264.2536)</f>
        <v>2264.2536</v>
      </c>
      <c r="AF628" s="1" t="str">
        <f ca="1">IFERROR(__xludf.DUMMYFUNCTION("""COMPUTED_VALUE"""),"AU")</f>
        <v>AU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</row>
    <row r="629" spans="1:45" ht="12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3">
        <f ca="1">IFERROR(__xludf.DUMMYFUNCTION("""COMPUTED_VALUE"""),45200)</f>
        <v>45200</v>
      </c>
      <c r="AB629" s="19" t="str">
        <f ca="1">IFERROR(__xludf.DUMMYFUNCTION("""COMPUTED_VALUE"""),"2023 Q4")</f>
        <v>2023 Q4</v>
      </c>
      <c r="AC629" s="1">
        <f ca="1">IFERROR(__xludf.DUMMYFUNCTION("""COMPUTED_VALUE"""),0)</f>
        <v>0</v>
      </c>
      <c r="AD629" s="1" t="str">
        <f ca="1">IFERROR(__xludf.DUMMYFUNCTION("""COMPUTED_VALUE"""),"Online")</f>
        <v>Online</v>
      </c>
      <c r="AE629" s="19">
        <f ca="1">IFERROR(__xludf.DUMMYFUNCTION("""COMPUTED_VALUE"""),2264.2536)</f>
        <v>2264.2536</v>
      </c>
      <c r="AF629" s="1" t="str">
        <f ca="1">IFERROR(__xludf.DUMMYFUNCTION("""COMPUTED_VALUE"""),"AU")</f>
        <v>AU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</row>
    <row r="630" spans="1:45" ht="12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3">
        <f ca="1">IFERROR(__xludf.DUMMYFUNCTION("""COMPUTED_VALUE"""),45200)</f>
        <v>45200</v>
      </c>
      <c r="AB630" s="19" t="str">
        <f ca="1">IFERROR(__xludf.DUMMYFUNCTION("""COMPUTED_VALUE"""),"2023 Q4")</f>
        <v>2023 Q4</v>
      </c>
      <c r="AC630" s="1">
        <f ca="1">IFERROR(__xludf.DUMMYFUNCTION("""COMPUTED_VALUE"""),0)</f>
        <v>0</v>
      </c>
      <c r="AD630" s="1" t="str">
        <f ca="1">IFERROR(__xludf.DUMMYFUNCTION("""COMPUTED_VALUE"""),"Online")</f>
        <v>Online</v>
      </c>
      <c r="AE630" s="19">
        <f ca="1">IFERROR(__xludf.DUMMYFUNCTION("""COMPUTED_VALUE"""),2699.9018)</f>
        <v>2699.9018000000001</v>
      </c>
      <c r="AF630" s="1" t="str">
        <f ca="1">IFERROR(__xludf.DUMMYFUNCTION("""COMPUTED_VALUE"""),"AU")</f>
        <v>AU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</row>
    <row r="631" spans="1:45" ht="12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3">
        <f ca="1">IFERROR(__xludf.DUMMYFUNCTION("""COMPUTED_VALUE"""),45200)</f>
        <v>45200</v>
      </c>
      <c r="AB631" s="19" t="str">
        <f ca="1">IFERROR(__xludf.DUMMYFUNCTION("""COMPUTED_VALUE"""),"2023 Q4")</f>
        <v>2023 Q4</v>
      </c>
      <c r="AC631" s="1">
        <f ca="1">IFERROR(__xludf.DUMMYFUNCTION("""COMPUTED_VALUE"""),0)</f>
        <v>0</v>
      </c>
      <c r="AD631" s="1" t="str">
        <f ca="1">IFERROR(__xludf.DUMMYFUNCTION("""COMPUTED_VALUE"""),"Online")</f>
        <v>Online</v>
      </c>
      <c r="AE631" s="19">
        <f ca="1">IFERROR(__xludf.DUMMYFUNCTION("""COMPUTED_VALUE"""),1105.4834)</f>
        <v>1105.4834000000001</v>
      </c>
      <c r="AF631" s="1" t="str">
        <f ca="1">IFERROR(__xludf.DUMMYFUNCTION("""COMPUTED_VALUE"""),"AU")</f>
        <v>AU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</row>
    <row r="632" spans="1:45" ht="12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3">
        <f ca="1">IFERROR(__xludf.DUMMYFUNCTION("""COMPUTED_VALUE"""),45200)</f>
        <v>45200</v>
      </c>
      <c r="AB632" s="19" t="str">
        <f ca="1">IFERROR(__xludf.DUMMYFUNCTION("""COMPUTED_VALUE"""),"2023 Q4")</f>
        <v>2023 Q4</v>
      </c>
      <c r="AC632" s="1">
        <f ca="1">IFERROR(__xludf.DUMMYFUNCTION("""COMPUTED_VALUE"""),0)</f>
        <v>0</v>
      </c>
      <c r="AD632" s="1" t="str">
        <f ca="1">IFERROR(__xludf.DUMMYFUNCTION("""COMPUTED_VALUE"""),"Online")</f>
        <v>Online</v>
      </c>
      <c r="AE632" s="19">
        <f ca="1">IFERROR(__xludf.DUMMYFUNCTION("""COMPUTED_VALUE"""),865.204)</f>
        <v>865.20399999999995</v>
      </c>
      <c r="AF632" s="1" t="str">
        <f ca="1">IFERROR(__xludf.DUMMYFUNCTION("""COMPUTED_VALUE"""),"US")</f>
        <v>US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</row>
    <row r="633" spans="1:45" ht="12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3">
        <f ca="1">IFERROR(__xludf.DUMMYFUNCTION("""COMPUTED_VALUE"""),45200)</f>
        <v>45200</v>
      </c>
      <c r="AB633" s="19" t="str">
        <f ca="1">IFERROR(__xludf.DUMMYFUNCTION("""COMPUTED_VALUE"""),"2023 Q4")</f>
        <v>2023 Q4</v>
      </c>
      <c r="AC633" s="1">
        <f ca="1">IFERROR(__xludf.DUMMYFUNCTION("""COMPUTED_VALUE"""),0)</f>
        <v>0</v>
      </c>
      <c r="AD633" s="1" t="str">
        <f ca="1">IFERROR(__xludf.DUMMYFUNCTION("""COMPUTED_VALUE"""),"Online")</f>
        <v>Online</v>
      </c>
      <c r="AE633" s="19">
        <f ca="1">IFERROR(__xludf.DUMMYFUNCTION("""COMPUTED_VALUE"""),2410.6266)</f>
        <v>2410.6266000000001</v>
      </c>
      <c r="AF633" s="1" t="str">
        <f ca="1">IFERROR(__xludf.DUMMYFUNCTION("""COMPUTED_VALUE"""),"AU")</f>
        <v>AU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</row>
    <row r="634" spans="1:45" ht="12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3">
        <f ca="1">IFERROR(__xludf.DUMMYFUNCTION("""COMPUTED_VALUE"""),45200)</f>
        <v>45200</v>
      </c>
      <c r="AB634" s="19" t="str">
        <f ca="1">IFERROR(__xludf.DUMMYFUNCTION("""COMPUTED_VALUE"""),"2023 Q4")</f>
        <v>2023 Q4</v>
      </c>
      <c r="AC634" s="1">
        <f ca="1">IFERROR(__xludf.DUMMYFUNCTION("""COMPUTED_VALUE"""),0)</f>
        <v>0</v>
      </c>
      <c r="AD634" s="1" t="str">
        <f ca="1">IFERROR(__xludf.DUMMYFUNCTION("""COMPUTED_VALUE"""),"Online")</f>
        <v>Online</v>
      </c>
      <c r="AE634" s="19">
        <f ca="1">IFERROR(__xludf.DUMMYFUNCTION("""COMPUTED_VALUE"""),2288.9187)</f>
        <v>2288.9187000000002</v>
      </c>
      <c r="AF634" s="1" t="str">
        <f ca="1">IFERROR(__xludf.DUMMYFUNCTION("""COMPUTED_VALUE"""),"AU")</f>
        <v>AU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</row>
    <row r="635" spans="1:45" ht="12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3">
        <f ca="1">IFERROR(__xludf.DUMMYFUNCTION("""COMPUTED_VALUE"""),45200)</f>
        <v>45200</v>
      </c>
      <c r="AB635" s="19" t="str">
        <f ca="1">IFERROR(__xludf.DUMMYFUNCTION("""COMPUTED_VALUE"""),"2023 Q4")</f>
        <v>2023 Q4</v>
      </c>
      <c r="AC635" s="1">
        <f ca="1">IFERROR(__xludf.DUMMYFUNCTION("""COMPUTED_VALUE"""),0)</f>
        <v>0</v>
      </c>
      <c r="AD635" s="1" t="str">
        <f ca="1">IFERROR(__xludf.DUMMYFUNCTION("""COMPUTED_VALUE"""),"Online")</f>
        <v>Online</v>
      </c>
      <c r="AE635" s="19">
        <f ca="1">IFERROR(__xludf.DUMMYFUNCTION("""COMPUTED_VALUE"""),1105.4834)</f>
        <v>1105.4834000000001</v>
      </c>
      <c r="AF635" s="1" t="str">
        <f ca="1">IFERROR(__xludf.DUMMYFUNCTION("""COMPUTED_VALUE"""),"US")</f>
        <v>US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</row>
    <row r="636" spans="1:45" ht="12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3">
        <f ca="1">IFERROR(__xludf.DUMMYFUNCTION("""COMPUTED_VALUE"""),45200)</f>
        <v>45200</v>
      </c>
      <c r="AB636" s="19" t="str">
        <f ca="1">IFERROR(__xludf.DUMMYFUNCTION("""COMPUTED_VALUE"""),"2023 Q4")</f>
        <v>2023 Q4</v>
      </c>
      <c r="AC636" s="1">
        <f ca="1">IFERROR(__xludf.DUMMYFUNCTION("""COMPUTED_VALUE"""),0)</f>
        <v>0</v>
      </c>
      <c r="AD636" s="1" t="str">
        <f ca="1">IFERROR(__xludf.DUMMYFUNCTION("""COMPUTED_VALUE"""),"Online")</f>
        <v>Online</v>
      </c>
      <c r="AE636" s="19">
        <f ca="1">IFERROR(__xludf.DUMMYFUNCTION("""COMPUTED_VALUE"""),2288.9187)</f>
        <v>2288.9187000000002</v>
      </c>
      <c r="AF636" s="1" t="str">
        <f ca="1">IFERROR(__xludf.DUMMYFUNCTION("""COMPUTED_VALUE"""),"GB")</f>
        <v>GB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</row>
    <row r="637" spans="1:45" ht="12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3">
        <f ca="1">IFERROR(__xludf.DUMMYFUNCTION("""COMPUTED_VALUE"""),45200)</f>
        <v>45200</v>
      </c>
      <c r="AB637" s="19" t="str">
        <f ca="1">IFERROR(__xludf.DUMMYFUNCTION("""COMPUTED_VALUE"""),"2023 Q4")</f>
        <v>2023 Q4</v>
      </c>
      <c r="AC637" s="1">
        <f ca="1">IFERROR(__xludf.DUMMYFUNCTION("""COMPUTED_VALUE"""),0)</f>
        <v>0</v>
      </c>
      <c r="AD637" s="1" t="str">
        <f ca="1">IFERROR(__xludf.DUMMYFUNCTION("""COMPUTED_VALUE"""),"Online")</f>
        <v>Online</v>
      </c>
      <c r="AE637" s="19">
        <f ca="1">IFERROR(__xludf.DUMMYFUNCTION("""COMPUTED_VALUE"""),2288.9187)</f>
        <v>2288.9187000000002</v>
      </c>
      <c r="AF637" s="1" t="str">
        <f ca="1">IFERROR(__xludf.DUMMYFUNCTION("""COMPUTED_VALUE"""),"FR")</f>
        <v>FR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</row>
    <row r="638" spans="1:45" ht="12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3">
        <f ca="1">IFERROR(__xludf.DUMMYFUNCTION("""COMPUTED_VALUE"""),45200)</f>
        <v>45200</v>
      </c>
      <c r="AB638" s="19" t="str">
        <f ca="1">IFERROR(__xludf.DUMMYFUNCTION("""COMPUTED_VALUE"""),"2023 Q4")</f>
        <v>2023 Q4</v>
      </c>
      <c r="AC638" s="1">
        <f ca="1">IFERROR(__xludf.DUMMYFUNCTION("""COMPUTED_VALUE"""),0)</f>
        <v>0</v>
      </c>
      <c r="AD638" s="1" t="str">
        <f ca="1">IFERROR(__xludf.DUMMYFUNCTION("""COMPUTED_VALUE"""),"Online")</f>
        <v>Online</v>
      </c>
      <c r="AE638" s="19">
        <f ca="1">IFERROR(__xludf.DUMMYFUNCTION("""COMPUTED_VALUE"""),2288.9187)</f>
        <v>2288.9187000000002</v>
      </c>
      <c r="AF638" s="1" t="str">
        <f ca="1">IFERROR(__xludf.DUMMYFUNCTION("""COMPUTED_VALUE"""),"CA")</f>
        <v>CA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</row>
    <row r="639" spans="1:45" ht="12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3">
        <f ca="1">IFERROR(__xludf.DUMMYFUNCTION("""COMPUTED_VALUE"""),45200)</f>
        <v>45200</v>
      </c>
      <c r="AB639" s="19" t="str">
        <f ca="1">IFERROR(__xludf.DUMMYFUNCTION("""COMPUTED_VALUE"""),"2023 Q4")</f>
        <v>2023 Q4</v>
      </c>
      <c r="AC639" s="1">
        <f ca="1">IFERROR(__xludf.DUMMYFUNCTION("""COMPUTED_VALUE"""),0)</f>
        <v>0</v>
      </c>
      <c r="AD639" s="1" t="str">
        <f ca="1">IFERROR(__xludf.DUMMYFUNCTION("""COMPUTED_VALUE"""),"Online")</f>
        <v>Online</v>
      </c>
      <c r="AE639" s="19">
        <f ca="1">IFERROR(__xludf.DUMMYFUNCTION("""COMPUTED_VALUE"""),2699.9018)</f>
        <v>2699.9018000000001</v>
      </c>
      <c r="AF639" s="1" t="str">
        <f ca="1">IFERROR(__xludf.DUMMYFUNCTION("""COMPUTED_VALUE"""),"AU")</f>
        <v>AU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</row>
    <row r="640" spans="1:45" ht="12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3">
        <f ca="1">IFERROR(__xludf.DUMMYFUNCTION("""COMPUTED_VALUE"""),45200)</f>
        <v>45200</v>
      </c>
      <c r="AB640" s="19" t="str">
        <f ca="1">IFERROR(__xludf.DUMMYFUNCTION("""COMPUTED_VALUE"""),"2023 Q4")</f>
        <v>2023 Q4</v>
      </c>
      <c r="AC640" s="1">
        <f ca="1">IFERROR(__xludf.DUMMYFUNCTION("""COMPUTED_VALUE"""),0)</f>
        <v>0</v>
      </c>
      <c r="AD640" s="1" t="str">
        <f ca="1">IFERROR(__xludf.DUMMYFUNCTION("""COMPUTED_VALUE"""),"Online")</f>
        <v>Online</v>
      </c>
      <c r="AE640" s="19">
        <f ca="1">IFERROR(__xludf.DUMMYFUNCTION("""COMPUTED_VALUE"""),2410.6266)</f>
        <v>2410.6266000000001</v>
      </c>
      <c r="AF640" s="1" t="str">
        <f ca="1">IFERROR(__xludf.DUMMYFUNCTION("""COMPUTED_VALUE"""),"GB")</f>
        <v>GB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</row>
    <row r="641" spans="1:45" ht="12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3">
        <f ca="1">IFERROR(__xludf.DUMMYFUNCTION("""COMPUTED_VALUE"""),45200)</f>
        <v>45200</v>
      </c>
      <c r="AB641" s="19" t="str">
        <f ca="1">IFERROR(__xludf.DUMMYFUNCTION("""COMPUTED_VALUE"""),"2023 Q4")</f>
        <v>2023 Q4</v>
      </c>
      <c r="AC641" s="1">
        <f ca="1">IFERROR(__xludf.DUMMYFUNCTION("""COMPUTED_VALUE"""),0)</f>
        <v>0</v>
      </c>
      <c r="AD641" s="1" t="str">
        <f ca="1">IFERROR(__xludf.DUMMYFUNCTION("""COMPUTED_VALUE"""),"Online")</f>
        <v>Online</v>
      </c>
      <c r="AE641" s="19">
        <f ca="1">IFERROR(__xludf.DUMMYFUNCTION("""COMPUTED_VALUE"""),1105.4834)</f>
        <v>1105.4834000000001</v>
      </c>
      <c r="AF641" s="1" t="str">
        <f ca="1">IFERROR(__xludf.DUMMYFUNCTION("""COMPUTED_VALUE"""),"US")</f>
        <v>US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</row>
    <row r="642" spans="1:45" ht="12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3">
        <f ca="1">IFERROR(__xludf.DUMMYFUNCTION("""COMPUTED_VALUE"""),45200)</f>
        <v>45200</v>
      </c>
      <c r="AB642" s="19" t="str">
        <f ca="1">IFERROR(__xludf.DUMMYFUNCTION("""COMPUTED_VALUE"""),"2023 Q4")</f>
        <v>2023 Q4</v>
      </c>
      <c r="AC642" s="1">
        <f ca="1">IFERROR(__xludf.DUMMYFUNCTION("""COMPUTED_VALUE"""),0)</f>
        <v>0</v>
      </c>
      <c r="AD642" s="1" t="str">
        <f ca="1">IFERROR(__xludf.DUMMYFUNCTION("""COMPUTED_VALUE"""),"Online")</f>
        <v>Online</v>
      </c>
      <c r="AE642" s="19">
        <f ca="1">IFERROR(__xludf.DUMMYFUNCTION("""COMPUTED_VALUE"""),2288.9187)</f>
        <v>2288.9187000000002</v>
      </c>
      <c r="AF642" s="1" t="str">
        <f ca="1">IFERROR(__xludf.DUMMYFUNCTION("""COMPUTED_VALUE"""),"GB")</f>
        <v>GB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</row>
    <row r="643" spans="1:45" ht="12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3">
        <f ca="1">IFERROR(__xludf.DUMMYFUNCTION("""COMPUTED_VALUE"""),45200)</f>
        <v>45200</v>
      </c>
      <c r="AB643" s="19" t="str">
        <f ca="1">IFERROR(__xludf.DUMMYFUNCTION("""COMPUTED_VALUE"""),"2023 Q4")</f>
        <v>2023 Q4</v>
      </c>
      <c r="AC643" s="1">
        <f ca="1">IFERROR(__xludf.DUMMYFUNCTION("""COMPUTED_VALUE"""),0)</f>
        <v>0</v>
      </c>
      <c r="AD643" s="1" t="str">
        <f ca="1">IFERROR(__xludf.DUMMYFUNCTION("""COMPUTED_VALUE"""),"Online")</f>
        <v>Online</v>
      </c>
      <c r="AE643" s="19">
        <f ca="1">IFERROR(__xludf.DUMMYFUNCTION("""COMPUTED_VALUE"""),2699.9018)</f>
        <v>2699.9018000000001</v>
      </c>
      <c r="AF643" s="1" t="str">
        <f ca="1">IFERROR(__xludf.DUMMYFUNCTION("""COMPUTED_VALUE"""),"AU")</f>
        <v>AU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</row>
    <row r="644" spans="1:45" ht="12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3">
        <f ca="1">IFERROR(__xludf.DUMMYFUNCTION("""COMPUTED_VALUE"""),45200)</f>
        <v>45200</v>
      </c>
      <c r="AB644" s="19" t="str">
        <f ca="1">IFERROR(__xludf.DUMMYFUNCTION("""COMPUTED_VALUE"""),"2023 Q4")</f>
        <v>2023 Q4</v>
      </c>
      <c r="AC644" s="1">
        <f ca="1">IFERROR(__xludf.DUMMYFUNCTION("""COMPUTED_VALUE"""),0)</f>
        <v>0</v>
      </c>
      <c r="AD644" s="1" t="str">
        <f ca="1">IFERROR(__xludf.DUMMYFUNCTION("""COMPUTED_VALUE"""),"Online")</f>
        <v>Online</v>
      </c>
      <c r="AE644" s="19">
        <f ca="1">IFERROR(__xludf.DUMMYFUNCTION("""COMPUTED_VALUE"""),2699.9018)</f>
        <v>2699.9018000000001</v>
      </c>
      <c r="AF644" s="1" t="str">
        <f ca="1">IFERROR(__xludf.DUMMYFUNCTION("""COMPUTED_VALUE"""),"AU")</f>
        <v>AU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</row>
    <row r="645" spans="1:45" ht="12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3">
        <f ca="1">IFERROR(__xludf.DUMMYFUNCTION("""COMPUTED_VALUE"""),45200)</f>
        <v>45200</v>
      </c>
      <c r="AB645" s="19" t="str">
        <f ca="1">IFERROR(__xludf.DUMMYFUNCTION("""COMPUTED_VALUE"""),"2023 Q4")</f>
        <v>2023 Q4</v>
      </c>
      <c r="AC645" s="1">
        <f ca="1">IFERROR(__xludf.DUMMYFUNCTION("""COMPUTED_VALUE"""),0)</f>
        <v>0</v>
      </c>
      <c r="AD645" s="1" t="str">
        <f ca="1">IFERROR(__xludf.DUMMYFUNCTION("""COMPUTED_VALUE"""),"Online")</f>
        <v>Online</v>
      </c>
      <c r="AE645" s="19">
        <f ca="1">IFERROR(__xludf.DUMMYFUNCTION("""COMPUTED_VALUE"""),2288.9187)</f>
        <v>2288.9187000000002</v>
      </c>
      <c r="AF645" s="1" t="str">
        <f ca="1">IFERROR(__xludf.DUMMYFUNCTION("""COMPUTED_VALUE"""),"AU")</f>
        <v>AU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</row>
    <row r="646" spans="1:45" ht="12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3">
        <f ca="1">IFERROR(__xludf.DUMMYFUNCTION("""COMPUTED_VALUE"""),45200)</f>
        <v>45200</v>
      </c>
      <c r="AB646" s="19" t="str">
        <f ca="1">IFERROR(__xludf.DUMMYFUNCTION("""COMPUTED_VALUE"""),"2023 Q4")</f>
        <v>2023 Q4</v>
      </c>
      <c r="AC646" s="1">
        <f ca="1">IFERROR(__xludf.DUMMYFUNCTION("""COMPUTED_VALUE"""),0)</f>
        <v>0</v>
      </c>
      <c r="AD646" s="1" t="str">
        <f ca="1">IFERROR(__xludf.DUMMYFUNCTION("""COMPUTED_VALUE"""),"Online")</f>
        <v>Online</v>
      </c>
      <c r="AE646" s="19">
        <f ca="1">IFERROR(__xludf.DUMMYFUNCTION("""COMPUTED_VALUE"""),2699.9018)</f>
        <v>2699.9018000000001</v>
      </c>
      <c r="AF646" s="1" t="str">
        <f ca="1">IFERROR(__xludf.DUMMYFUNCTION("""COMPUTED_VALUE"""),"US")</f>
        <v>US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</row>
    <row r="647" spans="1:45" ht="12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3">
        <f ca="1">IFERROR(__xludf.DUMMYFUNCTION("""COMPUTED_VALUE"""),45200)</f>
        <v>45200</v>
      </c>
      <c r="AB647" s="19" t="str">
        <f ca="1">IFERROR(__xludf.DUMMYFUNCTION("""COMPUTED_VALUE"""),"2023 Q4")</f>
        <v>2023 Q4</v>
      </c>
      <c r="AC647" s="1">
        <f ca="1">IFERROR(__xludf.DUMMYFUNCTION("""COMPUTED_VALUE"""),0)</f>
        <v>0</v>
      </c>
      <c r="AD647" s="1" t="str">
        <f ca="1">IFERROR(__xludf.DUMMYFUNCTION("""COMPUTED_VALUE"""),"Online")</f>
        <v>Online</v>
      </c>
      <c r="AE647" s="19">
        <f ca="1">IFERROR(__xludf.DUMMYFUNCTION("""COMPUTED_VALUE"""),2410.6266)</f>
        <v>2410.6266000000001</v>
      </c>
      <c r="AF647" s="1" t="str">
        <f ca="1">IFERROR(__xludf.DUMMYFUNCTION("""COMPUTED_VALUE"""),"AU")</f>
        <v>AU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</row>
    <row r="648" spans="1:45" ht="12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3">
        <f ca="1">IFERROR(__xludf.DUMMYFUNCTION("""COMPUTED_VALUE"""),45200)</f>
        <v>45200</v>
      </c>
      <c r="AB648" s="19" t="str">
        <f ca="1">IFERROR(__xludf.DUMMYFUNCTION("""COMPUTED_VALUE"""),"2023 Q4")</f>
        <v>2023 Q4</v>
      </c>
      <c r="AC648" s="1">
        <f ca="1">IFERROR(__xludf.DUMMYFUNCTION("""COMPUTED_VALUE"""),0)</f>
        <v>0</v>
      </c>
      <c r="AD648" s="1" t="str">
        <f ca="1">IFERROR(__xludf.DUMMYFUNCTION("""COMPUTED_VALUE"""),"Online")</f>
        <v>Online</v>
      </c>
      <c r="AE648" s="19">
        <f ca="1">IFERROR(__xludf.DUMMYFUNCTION("""COMPUTED_VALUE"""),865.204)</f>
        <v>865.20399999999995</v>
      </c>
      <c r="AF648" s="1" t="str">
        <f ca="1">IFERROR(__xludf.DUMMYFUNCTION("""COMPUTED_VALUE"""),"GB")</f>
        <v>GB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</row>
    <row r="649" spans="1:45" ht="12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3">
        <f ca="1">IFERROR(__xludf.DUMMYFUNCTION("""COMPUTED_VALUE"""),45200)</f>
        <v>45200</v>
      </c>
      <c r="AB649" s="19" t="str">
        <f ca="1">IFERROR(__xludf.DUMMYFUNCTION("""COMPUTED_VALUE"""),"2023 Q4")</f>
        <v>2023 Q4</v>
      </c>
      <c r="AC649" s="1">
        <f ca="1">IFERROR(__xludf.DUMMYFUNCTION("""COMPUTED_VALUE"""),0)</f>
        <v>0</v>
      </c>
      <c r="AD649" s="1" t="str">
        <f ca="1">IFERROR(__xludf.DUMMYFUNCTION("""COMPUTED_VALUE"""),"Online")</f>
        <v>Online</v>
      </c>
      <c r="AE649" s="19">
        <f ca="1">IFERROR(__xludf.DUMMYFUNCTION("""COMPUTED_VALUE"""),2699.9018)</f>
        <v>2699.9018000000001</v>
      </c>
      <c r="AF649" s="1" t="str">
        <f ca="1">IFERROR(__xludf.DUMMYFUNCTION("""COMPUTED_VALUE"""),"FR")</f>
        <v>FR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</row>
    <row r="650" spans="1:45" ht="12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3">
        <f ca="1">IFERROR(__xludf.DUMMYFUNCTION("""COMPUTED_VALUE"""),45200)</f>
        <v>45200</v>
      </c>
      <c r="AB650" s="19" t="str">
        <f ca="1">IFERROR(__xludf.DUMMYFUNCTION("""COMPUTED_VALUE"""),"2023 Q4")</f>
        <v>2023 Q4</v>
      </c>
      <c r="AC650" s="1">
        <f ca="1">IFERROR(__xludf.DUMMYFUNCTION("""COMPUTED_VALUE"""),0)</f>
        <v>0</v>
      </c>
      <c r="AD650" s="1" t="str">
        <f ca="1">IFERROR(__xludf.DUMMYFUNCTION("""COMPUTED_VALUE"""),"Online")</f>
        <v>Online</v>
      </c>
      <c r="AE650" s="19">
        <f ca="1">IFERROR(__xludf.DUMMYFUNCTION("""COMPUTED_VALUE"""),2699.9018)</f>
        <v>2699.9018000000001</v>
      </c>
      <c r="AF650" s="1" t="str">
        <f ca="1">IFERROR(__xludf.DUMMYFUNCTION("""COMPUTED_VALUE"""),"DE")</f>
        <v>DE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</row>
    <row r="651" spans="1:45" ht="12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3">
        <f ca="1">IFERROR(__xludf.DUMMYFUNCTION("""COMPUTED_VALUE"""),45200)</f>
        <v>45200</v>
      </c>
      <c r="AB651" s="19" t="str">
        <f ca="1">IFERROR(__xludf.DUMMYFUNCTION("""COMPUTED_VALUE"""),"2023 Q4")</f>
        <v>2023 Q4</v>
      </c>
      <c r="AC651" s="1">
        <f ca="1">IFERROR(__xludf.DUMMYFUNCTION("""COMPUTED_VALUE"""),0)</f>
        <v>0</v>
      </c>
      <c r="AD651" s="1" t="str">
        <f ca="1">IFERROR(__xludf.DUMMYFUNCTION("""COMPUTED_VALUE"""),"Online")</f>
        <v>Online</v>
      </c>
      <c r="AE651" s="19">
        <f ca="1">IFERROR(__xludf.DUMMYFUNCTION("""COMPUTED_VALUE"""),865.204)</f>
        <v>865.20399999999995</v>
      </c>
      <c r="AF651" s="1" t="str">
        <f ca="1">IFERROR(__xludf.DUMMYFUNCTION("""COMPUTED_VALUE"""),"US")</f>
        <v>US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</row>
    <row r="652" spans="1:45" ht="12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3">
        <f ca="1">IFERROR(__xludf.DUMMYFUNCTION("""COMPUTED_VALUE"""),45200)</f>
        <v>45200</v>
      </c>
      <c r="AB652" s="19" t="str">
        <f ca="1">IFERROR(__xludf.DUMMYFUNCTION("""COMPUTED_VALUE"""),"2023 Q4")</f>
        <v>2023 Q4</v>
      </c>
      <c r="AC652" s="1">
        <f ca="1">IFERROR(__xludf.DUMMYFUNCTION("""COMPUTED_VALUE"""),0)</f>
        <v>0</v>
      </c>
      <c r="AD652" s="1" t="str">
        <f ca="1">IFERROR(__xludf.DUMMYFUNCTION("""COMPUTED_VALUE"""),"Online")</f>
        <v>Online</v>
      </c>
      <c r="AE652" s="19">
        <f ca="1">IFERROR(__xludf.DUMMYFUNCTION("""COMPUTED_VALUE"""),2288.9187)</f>
        <v>2288.9187000000002</v>
      </c>
      <c r="AF652" s="1" t="str">
        <f ca="1">IFERROR(__xludf.DUMMYFUNCTION("""COMPUTED_VALUE"""),"CA")</f>
        <v>CA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</row>
    <row r="653" spans="1:45" ht="12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3">
        <f ca="1">IFERROR(__xludf.DUMMYFUNCTION("""COMPUTED_VALUE"""),45200)</f>
        <v>45200</v>
      </c>
      <c r="AB653" s="19" t="str">
        <f ca="1">IFERROR(__xludf.DUMMYFUNCTION("""COMPUTED_VALUE"""),"2023 Q4")</f>
        <v>2023 Q4</v>
      </c>
      <c r="AC653" s="1">
        <f ca="1">IFERROR(__xludf.DUMMYFUNCTION("""COMPUTED_VALUE"""),0)</f>
        <v>0</v>
      </c>
      <c r="AD653" s="1" t="str">
        <f ca="1">IFERROR(__xludf.DUMMYFUNCTION("""COMPUTED_VALUE"""),"Online")</f>
        <v>Online</v>
      </c>
      <c r="AE653" s="19">
        <f ca="1">IFERROR(__xludf.DUMMYFUNCTION("""COMPUTED_VALUE"""),2410.6266)</f>
        <v>2410.6266000000001</v>
      </c>
      <c r="AF653" s="1" t="str">
        <f ca="1">IFERROR(__xludf.DUMMYFUNCTION("""COMPUTED_VALUE"""),"AU")</f>
        <v>AU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</row>
    <row r="654" spans="1:45" ht="12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3">
        <f ca="1">IFERROR(__xludf.DUMMYFUNCTION("""COMPUTED_VALUE"""),45200)</f>
        <v>45200</v>
      </c>
      <c r="AB654" s="19" t="str">
        <f ca="1">IFERROR(__xludf.DUMMYFUNCTION("""COMPUTED_VALUE"""),"2023 Q4")</f>
        <v>2023 Q4</v>
      </c>
      <c r="AC654" s="1">
        <f ca="1">IFERROR(__xludf.DUMMYFUNCTION("""COMPUTED_VALUE"""),0)</f>
        <v>0</v>
      </c>
      <c r="AD654" s="1" t="str">
        <f ca="1">IFERROR(__xludf.DUMMYFUNCTION("""COMPUTED_VALUE"""),"Online")</f>
        <v>Online</v>
      </c>
      <c r="AE654" s="19">
        <f ca="1">IFERROR(__xludf.DUMMYFUNCTION("""COMPUTED_VALUE"""),2699.9018)</f>
        <v>2699.9018000000001</v>
      </c>
      <c r="AF654" s="1" t="str">
        <f ca="1">IFERROR(__xludf.DUMMYFUNCTION("""COMPUTED_VALUE"""),"AU")</f>
        <v>AU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</row>
    <row r="655" spans="1:45" ht="12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3">
        <f ca="1">IFERROR(__xludf.DUMMYFUNCTION("""COMPUTED_VALUE"""),45200)</f>
        <v>45200</v>
      </c>
      <c r="AB655" s="19" t="str">
        <f ca="1">IFERROR(__xludf.DUMMYFUNCTION("""COMPUTED_VALUE"""),"2023 Q4")</f>
        <v>2023 Q4</v>
      </c>
      <c r="AC655" s="1">
        <f ca="1">IFERROR(__xludf.DUMMYFUNCTION("""COMPUTED_VALUE"""),0)</f>
        <v>0</v>
      </c>
      <c r="AD655" s="1" t="str">
        <f ca="1">IFERROR(__xludf.DUMMYFUNCTION("""COMPUTED_VALUE"""),"Online")</f>
        <v>Online</v>
      </c>
      <c r="AE655" s="19">
        <f ca="1">IFERROR(__xludf.DUMMYFUNCTION("""COMPUTED_VALUE"""),2264.2536)</f>
        <v>2264.2536</v>
      </c>
      <c r="AF655" s="1" t="str">
        <f ca="1">IFERROR(__xludf.DUMMYFUNCTION("""COMPUTED_VALUE"""),"US")</f>
        <v>US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</row>
    <row r="656" spans="1:45" ht="12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3">
        <f ca="1">IFERROR(__xludf.DUMMYFUNCTION("""COMPUTED_VALUE"""),45200)</f>
        <v>45200</v>
      </c>
      <c r="AB656" s="19" t="str">
        <f ca="1">IFERROR(__xludf.DUMMYFUNCTION("""COMPUTED_VALUE"""),"2023 Q4")</f>
        <v>2023 Q4</v>
      </c>
      <c r="AC656" s="1">
        <f ca="1">IFERROR(__xludf.DUMMYFUNCTION("""COMPUTED_VALUE"""),0)</f>
        <v>0</v>
      </c>
      <c r="AD656" s="1" t="str">
        <f ca="1">IFERROR(__xludf.DUMMYFUNCTION("""COMPUTED_VALUE"""),"Online")</f>
        <v>Online</v>
      </c>
      <c r="AE656" s="19">
        <f ca="1">IFERROR(__xludf.DUMMYFUNCTION("""COMPUTED_VALUE"""),865.204)</f>
        <v>865.20399999999995</v>
      </c>
      <c r="AF656" s="1" t="str">
        <f ca="1">IFERROR(__xludf.DUMMYFUNCTION("""COMPUTED_VALUE"""),"US")</f>
        <v>US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</row>
    <row r="657" spans="1:45" ht="12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3">
        <f ca="1">IFERROR(__xludf.DUMMYFUNCTION("""COMPUTED_VALUE"""),45200)</f>
        <v>45200</v>
      </c>
      <c r="AB657" s="19" t="str">
        <f ca="1">IFERROR(__xludf.DUMMYFUNCTION("""COMPUTED_VALUE"""),"2023 Q4")</f>
        <v>2023 Q4</v>
      </c>
      <c r="AC657" s="1">
        <f ca="1">IFERROR(__xludf.DUMMYFUNCTION("""COMPUTED_VALUE"""),0)</f>
        <v>0</v>
      </c>
      <c r="AD657" s="1" t="str">
        <f ca="1">IFERROR(__xludf.DUMMYFUNCTION("""COMPUTED_VALUE"""),"Online")</f>
        <v>Online</v>
      </c>
      <c r="AE657" s="19">
        <f ca="1">IFERROR(__xludf.DUMMYFUNCTION("""COMPUTED_VALUE"""),2410.6266)</f>
        <v>2410.6266000000001</v>
      </c>
      <c r="AF657" s="1" t="str">
        <f ca="1">IFERROR(__xludf.DUMMYFUNCTION("""COMPUTED_VALUE"""),"DE")</f>
        <v>DE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</row>
    <row r="658" spans="1:45" ht="12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3">
        <f ca="1">IFERROR(__xludf.DUMMYFUNCTION("""COMPUTED_VALUE"""),45200)</f>
        <v>45200</v>
      </c>
      <c r="AB658" s="19" t="str">
        <f ca="1">IFERROR(__xludf.DUMMYFUNCTION("""COMPUTED_VALUE"""),"2023 Q4")</f>
        <v>2023 Q4</v>
      </c>
      <c r="AC658" s="1">
        <f ca="1">IFERROR(__xludf.DUMMYFUNCTION("""COMPUTED_VALUE"""),0)</f>
        <v>0</v>
      </c>
      <c r="AD658" s="1" t="str">
        <f ca="1">IFERROR(__xludf.DUMMYFUNCTION("""COMPUTED_VALUE"""),"Online")</f>
        <v>Online</v>
      </c>
      <c r="AE658" s="19">
        <f ca="1">IFERROR(__xludf.DUMMYFUNCTION("""COMPUTED_VALUE"""),1105.4834)</f>
        <v>1105.4834000000001</v>
      </c>
      <c r="AF658" s="1" t="str">
        <f ca="1">IFERROR(__xludf.DUMMYFUNCTION("""COMPUTED_VALUE"""),"FR")</f>
        <v>FR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</row>
    <row r="659" spans="1:45" ht="12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3">
        <f ca="1">IFERROR(__xludf.DUMMYFUNCTION("""COMPUTED_VALUE"""),45200)</f>
        <v>45200</v>
      </c>
      <c r="AB659" s="19" t="str">
        <f ca="1">IFERROR(__xludf.DUMMYFUNCTION("""COMPUTED_VALUE"""),"2023 Q4")</f>
        <v>2023 Q4</v>
      </c>
      <c r="AC659" s="1">
        <f ca="1">IFERROR(__xludf.DUMMYFUNCTION("""COMPUTED_VALUE"""),0)</f>
        <v>0</v>
      </c>
      <c r="AD659" s="1" t="str">
        <f ca="1">IFERROR(__xludf.DUMMYFUNCTION("""COMPUTED_VALUE"""),"Online")</f>
        <v>Online</v>
      </c>
      <c r="AE659" s="19">
        <f ca="1">IFERROR(__xludf.DUMMYFUNCTION("""COMPUTED_VALUE"""),2264.2536)</f>
        <v>2264.2536</v>
      </c>
      <c r="AF659" s="1" t="str">
        <f ca="1">IFERROR(__xludf.DUMMYFUNCTION("""COMPUTED_VALUE"""),"AU")</f>
        <v>AU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</row>
    <row r="660" spans="1:45" ht="12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3">
        <f ca="1">IFERROR(__xludf.DUMMYFUNCTION("""COMPUTED_VALUE"""),45200)</f>
        <v>45200</v>
      </c>
      <c r="AB660" s="19" t="str">
        <f ca="1">IFERROR(__xludf.DUMMYFUNCTION("""COMPUTED_VALUE"""),"2023 Q4")</f>
        <v>2023 Q4</v>
      </c>
      <c r="AC660" s="1">
        <f ca="1">IFERROR(__xludf.DUMMYFUNCTION("""COMPUTED_VALUE"""),0)</f>
        <v>0</v>
      </c>
      <c r="AD660" s="1" t="str">
        <f ca="1">IFERROR(__xludf.DUMMYFUNCTION("""COMPUTED_VALUE"""),"Online")</f>
        <v>Online</v>
      </c>
      <c r="AE660" s="19">
        <f ca="1">IFERROR(__xludf.DUMMYFUNCTION("""COMPUTED_VALUE"""),2264.2536)</f>
        <v>2264.2536</v>
      </c>
      <c r="AF660" s="1" t="str">
        <f ca="1">IFERROR(__xludf.DUMMYFUNCTION("""COMPUTED_VALUE"""),"CA")</f>
        <v>CA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</row>
    <row r="661" spans="1:45" ht="12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3">
        <f ca="1">IFERROR(__xludf.DUMMYFUNCTION("""COMPUTED_VALUE"""),45200)</f>
        <v>45200</v>
      </c>
      <c r="AB661" s="19" t="str">
        <f ca="1">IFERROR(__xludf.DUMMYFUNCTION("""COMPUTED_VALUE"""),"2023 Q4")</f>
        <v>2023 Q4</v>
      </c>
      <c r="AC661" s="1">
        <f ca="1">IFERROR(__xludf.DUMMYFUNCTION("""COMPUTED_VALUE"""),0)</f>
        <v>0</v>
      </c>
      <c r="AD661" s="1" t="str">
        <f ca="1">IFERROR(__xludf.DUMMYFUNCTION("""COMPUTED_VALUE"""),"Online")</f>
        <v>Online</v>
      </c>
      <c r="AE661" s="19">
        <f ca="1">IFERROR(__xludf.DUMMYFUNCTION("""COMPUTED_VALUE"""),2288.9187)</f>
        <v>2288.9187000000002</v>
      </c>
      <c r="AF661" s="1" t="str">
        <f ca="1">IFERROR(__xludf.DUMMYFUNCTION("""COMPUTED_VALUE"""),"AU")</f>
        <v>AU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</row>
    <row r="662" spans="1:45" ht="12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3">
        <f ca="1">IFERROR(__xludf.DUMMYFUNCTION("""COMPUTED_VALUE"""),45200)</f>
        <v>45200</v>
      </c>
      <c r="AB662" s="19" t="str">
        <f ca="1">IFERROR(__xludf.DUMMYFUNCTION("""COMPUTED_VALUE"""),"2023 Q4")</f>
        <v>2023 Q4</v>
      </c>
      <c r="AC662" s="1">
        <f ca="1">IFERROR(__xludf.DUMMYFUNCTION("""COMPUTED_VALUE"""),0)</f>
        <v>0</v>
      </c>
      <c r="AD662" s="1" t="str">
        <f ca="1">IFERROR(__xludf.DUMMYFUNCTION("""COMPUTED_VALUE"""),"Online")</f>
        <v>Online</v>
      </c>
      <c r="AE662" s="19">
        <f ca="1">IFERROR(__xludf.DUMMYFUNCTION("""COMPUTED_VALUE"""),2264.2536)</f>
        <v>2264.2536</v>
      </c>
      <c r="AF662" s="1" t="str">
        <f ca="1">IFERROR(__xludf.DUMMYFUNCTION("""COMPUTED_VALUE"""),"AU")</f>
        <v>AU</v>
      </c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</row>
    <row r="663" spans="1:45" ht="12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3">
        <f ca="1">IFERROR(__xludf.DUMMYFUNCTION("""COMPUTED_VALUE"""),45200)</f>
        <v>45200</v>
      </c>
      <c r="AB663" s="19" t="str">
        <f ca="1">IFERROR(__xludf.DUMMYFUNCTION("""COMPUTED_VALUE"""),"2023 Q4")</f>
        <v>2023 Q4</v>
      </c>
      <c r="AC663" s="1">
        <f ca="1">IFERROR(__xludf.DUMMYFUNCTION("""COMPUTED_VALUE"""),0)</f>
        <v>0</v>
      </c>
      <c r="AD663" s="1" t="str">
        <f ca="1">IFERROR(__xludf.DUMMYFUNCTION("""COMPUTED_VALUE"""),"Online")</f>
        <v>Online</v>
      </c>
      <c r="AE663" s="19">
        <f ca="1">IFERROR(__xludf.DUMMYFUNCTION("""COMPUTED_VALUE"""),1105.4834)</f>
        <v>1105.4834000000001</v>
      </c>
      <c r="AF663" s="1" t="str">
        <f ca="1">IFERROR(__xludf.DUMMYFUNCTION("""COMPUTED_VALUE"""),"FR")</f>
        <v>FR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</row>
    <row r="664" spans="1:45" ht="12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3">
        <f ca="1">IFERROR(__xludf.DUMMYFUNCTION("""COMPUTED_VALUE"""),45200)</f>
        <v>45200</v>
      </c>
      <c r="AB664" s="19" t="str">
        <f ca="1">IFERROR(__xludf.DUMMYFUNCTION("""COMPUTED_VALUE"""),"2023 Q4")</f>
        <v>2023 Q4</v>
      </c>
      <c r="AC664" s="1">
        <f ca="1">IFERROR(__xludf.DUMMYFUNCTION("""COMPUTED_VALUE"""),0)</f>
        <v>0</v>
      </c>
      <c r="AD664" s="1" t="str">
        <f ca="1">IFERROR(__xludf.DUMMYFUNCTION("""COMPUTED_VALUE"""),"Online")</f>
        <v>Online</v>
      </c>
      <c r="AE664" s="19">
        <f ca="1">IFERROR(__xludf.DUMMYFUNCTION("""COMPUTED_VALUE"""),2410.6266)</f>
        <v>2410.6266000000001</v>
      </c>
      <c r="AF664" s="1" t="str">
        <f ca="1">IFERROR(__xludf.DUMMYFUNCTION("""COMPUTED_VALUE"""),"DE")</f>
        <v>DE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</row>
    <row r="665" spans="1:45" ht="12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3">
        <f ca="1">IFERROR(__xludf.DUMMYFUNCTION("""COMPUTED_VALUE"""),45200)</f>
        <v>45200</v>
      </c>
      <c r="AB665" s="19" t="str">
        <f ca="1">IFERROR(__xludf.DUMMYFUNCTION("""COMPUTED_VALUE"""),"2023 Q4")</f>
        <v>2023 Q4</v>
      </c>
      <c r="AC665" s="1">
        <f ca="1">IFERROR(__xludf.DUMMYFUNCTION("""COMPUTED_VALUE"""),0)</f>
        <v>0</v>
      </c>
      <c r="AD665" s="1" t="str">
        <f ca="1">IFERROR(__xludf.DUMMYFUNCTION("""COMPUTED_VALUE"""),"Online")</f>
        <v>Online</v>
      </c>
      <c r="AE665" s="19">
        <f ca="1">IFERROR(__xludf.DUMMYFUNCTION("""COMPUTED_VALUE"""),2699.9018)</f>
        <v>2699.9018000000001</v>
      </c>
      <c r="AF665" s="1" t="str">
        <f ca="1">IFERROR(__xludf.DUMMYFUNCTION("""COMPUTED_VALUE"""),"FR")</f>
        <v>FR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</row>
    <row r="666" spans="1:45" ht="12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3">
        <f ca="1">IFERROR(__xludf.DUMMYFUNCTION("""COMPUTED_VALUE"""),45200)</f>
        <v>45200</v>
      </c>
      <c r="AB666" s="19" t="str">
        <f ca="1">IFERROR(__xludf.DUMMYFUNCTION("""COMPUTED_VALUE"""),"2023 Q4")</f>
        <v>2023 Q4</v>
      </c>
      <c r="AC666" s="1">
        <f ca="1">IFERROR(__xludf.DUMMYFUNCTION("""COMPUTED_VALUE"""),0)</f>
        <v>0</v>
      </c>
      <c r="AD666" s="1" t="str">
        <f ca="1">IFERROR(__xludf.DUMMYFUNCTION("""COMPUTED_VALUE"""),"Online")</f>
        <v>Online</v>
      </c>
      <c r="AE666" s="19">
        <f ca="1">IFERROR(__xludf.DUMMYFUNCTION("""COMPUTED_VALUE"""),865.204)</f>
        <v>865.20399999999995</v>
      </c>
      <c r="AF666" s="1" t="str">
        <f ca="1">IFERROR(__xludf.DUMMYFUNCTION("""COMPUTED_VALUE"""),"AU")</f>
        <v>AU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</row>
    <row r="667" spans="1:45" ht="12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3">
        <f ca="1">IFERROR(__xludf.DUMMYFUNCTION("""COMPUTED_VALUE"""),45231)</f>
        <v>45231</v>
      </c>
      <c r="AB667" s="19" t="str">
        <f ca="1">IFERROR(__xludf.DUMMYFUNCTION("""COMPUTED_VALUE"""),"2023 Q4")</f>
        <v>2023 Q4</v>
      </c>
      <c r="AC667" s="1">
        <f ca="1">IFERROR(__xludf.DUMMYFUNCTION("""COMPUTED_VALUE"""),287)</f>
        <v>287</v>
      </c>
      <c r="AD667" s="1" t="str">
        <f ca="1">IFERROR(__xludf.DUMMYFUNCTION("""COMPUTED_VALUE"""),"Offline")</f>
        <v>Offline</v>
      </c>
      <c r="AE667" s="19">
        <f ca="1">IFERROR(__xludf.DUMMYFUNCTION("""COMPUTED_VALUE"""),57653.7655)</f>
        <v>57653.765500000001</v>
      </c>
      <c r="AF667" s="1" t="str">
        <f ca="1">IFERROR(__xludf.DUMMYFUNCTION("""COMPUTED_VALUE"""),"US")</f>
        <v>US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</row>
    <row r="668" spans="1:45" ht="12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3">
        <f ca="1">IFERROR(__xludf.DUMMYFUNCTION("""COMPUTED_VALUE"""),45231)</f>
        <v>45231</v>
      </c>
      <c r="AB668" s="19" t="str">
        <f ca="1">IFERROR(__xludf.DUMMYFUNCTION("""COMPUTED_VALUE"""),"2023 Q4")</f>
        <v>2023 Q4</v>
      </c>
      <c r="AC668" s="1">
        <f ca="1">IFERROR(__xludf.DUMMYFUNCTION("""COMPUTED_VALUE"""),287)</f>
        <v>287</v>
      </c>
      <c r="AD668" s="1" t="str">
        <f ca="1">IFERROR(__xludf.DUMMYFUNCTION("""COMPUTED_VALUE"""),"Offline")</f>
        <v>Offline</v>
      </c>
      <c r="AE668" s="19">
        <f ca="1">IFERROR(__xludf.DUMMYFUNCTION("""COMPUTED_VALUE"""),115068.6438)</f>
        <v>115068.64380000001</v>
      </c>
      <c r="AF668" s="1" t="str">
        <f ca="1">IFERROR(__xludf.DUMMYFUNCTION("""COMPUTED_VALUE"""),"US")</f>
        <v>US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</row>
    <row r="669" spans="1:45" ht="12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3">
        <f ca="1">IFERROR(__xludf.DUMMYFUNCTION("""COMPUTED_VALUE"""),45231)</f>
        <v>45231</v>
      </c>
      <c r="AB669" s="19" t="str">
        <f ca="1">IFERROR(__xludf.DUMMYFUNCTION("""COMPUTED_VALUE"""),"2023 Q4")</f>
        <v>2023 Q4</v>
      </c>
      <c r="AC669" s="1">
        <f ca="1">IFERROR(__xludf.DUMMYFUNCTION("""COMPUTED_VALUE"""),0)</f>
        <v>0</v>
      </c>
      <c r="AD669" s="1" t="str">
        <f ca="1">IFERROR(__xludf.DUMMYFUNCTION("""COMPUTED_VALUE"""),"Online")</f>
        <v>Online</v>
      </c>
      <c r="AE669" s="19">
        <f ca="1">IFERROR(__xludf.DUMMYFUNCTION("""COMPUTED_VALUE"""),2699.9018)</f>
        <v>2699.9018000000001</v>
      </c>
      <c r="AF669" s="1" t="str">
        <f ca="1">IFERROR(__xludf.DUMMYFUNCTION("""COMPUTED_VALUE"""),"US")</f>
        <v>US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</row>
    <row r="670" spans="1:45" ht="12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3">
        <f ca="1">IFERROR(__xludf.DUMMYFUNCTION("""COMPUTED_VALUE"""),45231)</f>
        <v>45231</v>
      </c>
      <c r="AB670" s="19" t="str">
        <f ca="1">IFERROR(__xludf.DUMMYFUNCTION("""COMPUTED_VALUE"""),"2023 Q4")</f>
        <v>2023 Q4</v>
      </c>
      <c r="AC670" s="1">
        <f ca="1">IFERROR(__xludf.DUMMYFUNCTION("""COMPUTED_VALUE"""),283)</f>
        <v>283</v>
      </c>
      <c r="AD670" s="1" t="str">
        <f ca="1">IFERROR(__xludf.DUMMYFUNCTION("""COMPUTED_VALUE"""),"Offline")</f>
        <v>Offline</v>
      </c>
      <c r="AE670" s="19">
        <f ca="1">IFERROR(__xludf.DUMMYFUNCTION("""COMPUTED_VALUE"""),117149.0965)</f>
        <v>117149.0965</v>
      </c>
      <c r="AF670" s="1" t="str">
        <f ca="1">IFERROR(__xludf.DUMMYFUNCTION("""COMPUTED_VALUE"""),"US")</f>
        <v>US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</row>
    <row r="671" spans="1:45" ht="12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3">
        <f ca="1">IFERROR(__xludf.DUMMYFUNCTION("""COMPUTED_VALUE"""),45231)</f>
        <v>45231</v>
      </c>
      <c r="AB671" s="19" t="str">
        <f ca="1">IFERROR(__xludf.DUMMYFUNCTION("""COMPUTED_VALUE"""),"2023 Q4")</f>
        <v>2023 Q4</v>
      </c>
      <c r="AC671" s="1">
        <f ca="1">IFERROR(__xludf.DUMMYFUNCTION("""COMPUTED_VALUE"""),275)</f>
        <v>275</v>
      </c>
      <c r="AD671" s="1" t="str">
        <f ca="1">IFERROR(__xludf.DUMMYFUNCTION("""COMPUTED_VALUE"""),"Offline")</f>
        <v>Offline</v>
      </c>
      <c r="AE671" s="19">
        <f ca="1">IFERROR(__xludf.DUMMYFUNCTION("""COMPUTED_VALUE"""),85521.26)</f>
        <v>85521.26</v>
      </c>
      <c r="AF671" s="1" t="str">
        <f ca="1">IFERROR(__xludf.DUMMYFUNCTION("""COMPUTED_VALUE"""),"US")</f>
        <v>US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</row>
    <row r="672" spans="1:45" ht="12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3">
        <f ca="1">IFERROR(__xludf.DUMMYFUNCTION("""COMPUTED_VALUE"""),45231)</f>
        <v>45231</v>
      </c>
      <c r="AB672" s="19" t="str">
        <f ca="1">IFERROR(__xludf.DUMMYFUNCTION("""COMPUTED_VALUE"""),"2023 Q4")</f>
        <v>2023 Q4</v>
      </c>
      <c r="AC672" s="1">
        <f ca="1">IFERROR(__xludf.DUMMYFUNCTION("""COMPUTED_VALUE"""),275)</f>
        <v>275</v>
      </c>
      <c r="AD672" s="1" t="str">
        <f ca="1">IFERROR(__xludf.DUMMYFUNCTION("""COMPUTED_VALUE"""),"Offline")</f>
        <v>Offline</v>
      </c>
      <c r="AE672" s="19">
        <f ca="1">IFERROR(__xludf.DUMMYFUNCTION("""COMPUTED_VALUE"""),20747.9685)</f>
        <v>20747.968499999999</v>
      </c>
      <c r="AF672" s="1" t="str">
        <f ca="1">IFERROR(__xludf.DUMMYFUNCTION("""COMPUTED_VALUE"""),"US")</f>
        <v>US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</row>
    <row r="673" spans="1:45" ht="12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3">
        <f ca="1">IFERROR(__xludf.DUMMYFUNCTION("""COMPUTED_VALUE"""),45231)</f>
        <v>45231</v>
      </c>
      <c r="AB673" s="19" t="str">
        <f ca="1">IFERROR(__xludf.DUMMYFUNCTION("""COMPUTED_VALUE"""),"2023 Q4")</f>
        <v>2023 Q4</v>
      </c>
      <c r="AC673" s="1">
        <f ca="1">IFERROR(__xludf.DUMMYFUNCTION("""COMPUTED_VALUE"""),275)</f>
        <v>275</v>
      </c>
      <c r="AD673" s="1" t="str">
        <f ca="1">IFERROR(__xludf.DUMMYFUNCTION("""COMPUTED_VALUE"""),"Offline")</f>
        <v>Offline</v>
      </c>
      <c r="AE673" s="19">
        <f ca="1">IFERROR(__xludf.DUMMYFUNCTION("""COMPUTED_VALUE"""),48133.1707)</f>
        <v>48133.170700000002</v>
      </c>
      <c r="AF673" s="1" t="str">
        <f ca="1">IFERROR(__xludf.DUMMYFUNCTION("""COMPUTED_VALUE"""),"US")</f>
        <v>US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</row>
    <row r="674" spans="1:45" ht="12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3">
        <f ca="1">IFERROR(__xludf.DUMMYFUNCTION("""COMPUTED_VALUE"""),45231)</f>
        <v>45231</v>
      </c>
      <c r="AB674" s="19" t="str">
        <f ca="1">IFERROR(__xludf.DUMMYFUNCTION("""COMPUTED_VALUE"""),"2023 Q4")</f>
        <v>2023 Q4</v>
      </c>
      <c r="AC674" s="1">
        <f ca="1">IFERROR(__xludf.DUMMYFUNCTION("""COMPUTED_VALUE"""),275)</f>
        <v>275</v>
      </c>
      <c r="AD674" s="1" t="str">
        <f ca="1">IFERROR(__xludf.DUMMYFUNCTION("""COMPUTED_VALUE"""),"Offline")</f>
        <v>Offline</v>
      </c>
      <c r="AE674" s="19">
        <f ca="1">IFERROR(__xludf.DUMMYFUNCTION("""COMPUTED_VALUE"""),47445.226)</f>
        <v>47445.226000000002</v>
      </c>
      <c r="AF674" s="1" t="str">
        <f ca="1">IFERROR(__xludf.DUMMYFUNCTION("""COMPUTED_VALUE"""),"US")</f>
        <v>US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</row>
    <row r="675" spans="1:45" ht="12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3">
        <f ca="1">IFERROR(__xludf.DUMMYFUNCTION("""COMPUTED_VALUE"""),45231)</f>
        <v>45231</v>
      </c>
      <c r="AB675" s="19" t="str">
        <f ca="1">IFERROR(__xludf.DUMMYFUNCTION("""COMPUTED_VALUE"""),"2023 Q4")</f>
        <v>2023 Q4</v>
      </c>
      <c r="AC675" s="1">
        <f ca="1">IFERROR(__xludf.DUMMYFUNCTION("""COMPUTED_VALUE"""),275)</f>
        <v>275</v>
      </c>
      <c r="AD675" s="1" t="str">
        <f ca="1">IFERROR(__xludf.DUMMYFUNCTION("""COMPUTED_VALUE"""),"Offline")</f>
        <v>Offline</v>
      </c>
      <c r="AE675" s="19">
        <f ca="1">IFERROR(__xludf.DUMMYFUNCTION("""COMPUTED_VALUE"""),53203.8249)</f>
        <v>53203.8249</v>
      </c>
      <c r="AF675" s="1" t="str">
        <f ca="1">IFERROR(__xludf.DUMMYFUNCTION("""COMPUTED_VALUE"""),"US")</f>
        <v>US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</row>
    <row r="676" spans="1:45" ht="12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3">
        <f ca="1">IFERROR(__xludf.DUMMYFUNCTION("""COMPUTED_VALUE"""),45231)</f>
        <v>45231</v>
      </c>
      <c r="AB676" s="19" t="str">
        <f ca="1">IFERROR(__xludf.DUMMYFUNCTION("""COMPUTED_VALUE"""),"2023 Q4")</f>
        <v>2023 Q4</v>
      </c>
      <c r="AC676" s="1">
        <f ca="1">IFERROR(__xludf.DUMMYFUNCTION("""COMPUTED_VALUE"""),275)</f>
        <v>275</v>
      </c>
      <c r="AD676" s="1" t="str">
        <f ca="1">IFERROR(__xludf.DUMMYFUNCTION("""COMPUTED_VALUE"""),"Offline")</f>
        <v>Offline</v>
      </c>
      <c r="AE676" s="19">
        <f ca="1">IFERROR(__xludf.DUMMYFUNCTION("""COMPUTED_VALUE"""),6098.1011)</f>
        <v>6098.1010999999999</v>
      </c>
      <c r="AF676" s="1" t="str">
        <f ca="1">IFERROR(__xludf.DUMMYFUNCTION("""COMPUTED_VALUE"""),"US")</f>
        <v>US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</row>
    <row r="677" spans="1:45" ht="12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3">
        <f ca="1">IFERROR(__xludf.DUMMYFUNCTION("""COMPUTED_VALUE"""),45231)</f>
        <v>45231</v>
      </c>
      <c r="AB677" s="19" t="str">
        <f ca="1">IFERROR(__xludf.DUMMYFUNCTION("""COMPUTED_VALUE"""),"2023 Q4")</f>
        <v>2023 Q4</v>
      </c>
      <c r="AC677" s="1">
        <f ca="1">IFERROR(__xludf.DUMMYFUNCTION("""COMPUTED_VALUE"""),275)</f>
        <v>275</v>
      </c>
      <c r="AD677" s="1" t="str">
        <f ca="1">IFERROR(__xludf.DUMMYFUNCTION("""COMPUTED_VALUE"""),"Offline")</f>
        <v>Offline</v>
      </c>
      <c r="AE677" s="19">
        <f ca="1">IFERROR(__xludf.DUMMYFUNCTION("""COMPUTED_VALUE"""),51503.308)</f>
        <v>51503.307999999997</v>
      </c>
      <c r="AF677" s="1" t="str">
        <f ca="1">IFERROR(__xludf.DUMMYFUNCTION("""COMPUTED_VALUE"""),"US")</f>
        <v>US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</row>
    <row r="678" spans="1:45" ht="12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3">
        <f ca="1">IFERROR(__xludf.DUMMYFUNCTION("""COMPUTED_VALUE"""),45231)</f>
        <v>45231</v>
      </c>
      <c r="AB678" s="19" t="str">
        <f ca="1">IFERROR(__xludf.DUMMYFUNCTION("""COMPUTED_VALUE"""),"2023 Q4")</f>
        <v>2023 Q4</v>
      </c>
      <c r="AC678" s="1">
        <f ca="1">IFERROR(__xludf.DUMMYFUNCTION("""COMPUTED_VALUE"""),275)</f>
        <v>275</v>
      </c>
      <c r="AD678" s="1" t="str">
        <f ca="1">IFERROR(__xludf.DUMMYFUNCTION("""COMPUTED_VALUE"""),"Offline")</f>
        <v>Offline</v>
      </c>
      <c r="AE678" s="19">
        <f ca="1">IFERROR(__xludf.DUMMYFUNCTION("""COMPUTED_VALUE"""),19187.6035)</f>
        <v>19187.603500000001</v>
      </c>
      <c r="AF678" s="1" t="str">
        <f ca="1">IFERROR(__xludf.DUMMYFUNCTION("""COMPUTED_VALUE"""),"US")</f>
        <v>US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</row>
    <row r="679" spans="1:45" ht="12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3">
        <f ca="1">IFERROR(__xludf.DUMMYFUNCTION("""COMPUTED_VALUE"""),45231)</f>
        <v>45231</v>
      </c>
      <c r="AB679" s="19" t="str">
        <f ca="1">IFERROR(__xludf.DUMMYFUNCTION("""COMPUTED_VALUE"""),"2023 Q4")</f>
        <v>2023 Q4</v>
      </c>
      <c r="AC679" s="1">
        <f ca="1">IFERROR(__xludf.DUMMYFUNCTION("""COMPUTED_VALUE"""),276)</f>
        <v>276</v>
      </c>
      <c r="AD679" s="1" t="str">
        <f ca="1">IFERROR(__xludf.DUMMYFUNCTION("""COMPUTED_VALUE"""),"Offline")</f>
        <v>Offline</v>
      </c>
      <c r="AE679" s="19">
        <f ca="1">IFERROR(__xludf.DUMMYFUNCTION("""COMPUTED_VALUE"""),16.9135)</f>
        <v>16.913499999999999</v>
      </c>
      <c r="AF679" s="1" t="str">
        <f ca="1">IFERROR(__xludf.DUMMYFUNCTION("""COMPUTED_VALUE"""),"US")</f>
        <v>US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</row>
    <row r="680" spans="1:45" ht="12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3">
        <f ca="1">IFERROR(__xludf.DUMMYFUNCTION("""COMPUTED_VALUE"""),45231)</f>
        <v>45231</v>
      </c>
      <c r="AB680" s="19" t="str">
        <f ca="1">IFERROR(__xludf.DUMMYFUNCTION("""COMPUTED_VALUE"""),"2023 Q4")</f>
        <v>2023 Q4</v>
      </c>
      <c r="AC680" s="1">
        <f ca="1">IFERROR(__xludf.DUMMYFUNCTION("""COMPUTED_VALUE"""),281)</f>
        <v>281</v>
      </c>
      <c r="AD680" s="1" t="str">
        <f ca="1">IFERROR(__xludf.DUMMYFUNCTION("""COMPUTED_VALUE"""),"Offline")</f>
        <v>Offline</v>
      </c>
      <c r="AE680" s="19">
        <f ca="1">IFERROR(__xludf.DUMMYFUNCTION("""COMPUTED_VALUE"""),79476.0185)</f>
        <v>79476.018500000006</v>
      </c>
      <c r="AF680" s="1" t="str">
        <f ca="1">IFERROR(__xludf.DUMMYFUNCTION("""COMPUTED_VALUE"""),"US")</f>
        <v>US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</row>
    <row r="681" spans="1:45" ht="12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3">
        <f ca="1">IFERROR(__xludf.DUMMYFUNCTION("""COMPUTED_VALUE"""),45231)</f>
        <v>45231</v>
      </c>
      <c r="AB681" s="19" t="str">
        <f ca="1">IFERROR(__xludf.DUMMYFUNCTION("""COMPUTED_VALUE"""),"2023 Q4")</f>
        <v>2023 Q4</v>
      </c>
      <c r="AC681" s="1">
        <f ca="1">IFERROR(__xludf.DUMMYFUNCTION("""COMPUTED_VALUE"""),276)</f>
        <v>276</v>
      </c>
      <c r="AD681" s="1" t="str">
        <f ca="1">IFERROR(__xludf.DUMMYFUNCTION("""COMPUTED_VALUE"""),"Offline")</f>
        <v>Offline</v>
      </c>
      <c r="AE681" s="19">
        <f ca="1">IFERROR(__xludf.DUMMYFUNCTION("""COMPUTED_VALUE"""),3966.339)</f>
        <v>3966.3389999999999</v>
      </c>
      <c r="AF681" s="1" t="str">
        <f ca="1">IFERROR(__xludf.DUMMYFUNCTION("""COMPUTED_VALUE"""),"US")</f>
        <v>US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</row>
    <row r="682" spans="1:45" ht="12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3">
        <f ca="1">IFERROR(__xludf.DUMMYFUNCTION("""COMPUTED_VALUE"""),45231)</f>
        <v>45231</v>
      </c>
      <c r="AB682" s="19" t="str">
        <f ca="1">IFERROR(__xludf.DUMMYFUNCTION("""COMPUTED_VALUE"""),"2023 Q4")</f>
        <v>2023 Q4</v>
      </c>
      <c r="AC682" s="1">
        <f ca="1">IFERROR(__xludf.DUMMYFUNCTION("""COMPUTED_VALUE"""),277)</f>
        <v>277</v>
      </c>
      <c r="AD682" s="1" t="str">
        <f ca="1">IFERROR(__xludf.DUMMYFUNCTION("""COMPUTED_VALUE"""),"Offline")</f>
        <v>Offline</v>
      </c>
      <c r="AE682" s="19">
        <f ca="1">IFERROR(__xludf.DUMMYFUNCTION("""COMPUTED_VALUE"""),250.6771)</f>
        <v>250.6771</v>
      </c>
      <c r="AF682" s="1" t="str">
        <f ca="1">IFERROR(__xludf.DUMMYFUNCTION("""COMPUTED_VALUE"""),"US")</f>
        <v>US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</row>
    <row r="683" spans="1:45" ht="12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3">
        <f ca="1">IFERROR(__xludf.DUMMYFUNCTION("""COMPUTED_VALUE"""),45231)</f>
        <v>45231</v>
      </c>
      <c r="AB683" s="19" t="str">
        <f ca="1">IFERROR(__xludf.DUMMYFUNCTION("""COMPUTED_VALUE"""),"2023 Q4")</f>
        <v>2023 Q4</v>
      </c>
      <c r="AC683" s="1">
        <f ca="1">IFERROR(__xludf.DUMMYFUNCTION("""COMPUTED_VALUE"""),277)</f>
        <v>277</v>
      </c>
      <c r="AD683" s="1" t="str">
        <f ca="1">IFERROR(__xludf.DUMMYFUNCTION("""COMPUTED_VALUE"""),"Offline")</f>
        <v>Offline</v>
      </c>
      <c r="AE683" s="19">
        <f ca="1">IFERROR(__xludf.DUMMYFUNCTION("""COMPUTED_VALUE"""),32984.8743)</f>
        <v>32984.874300000003</v>
      </c>
      <c r="AF683" s="1" t="str">
        <f ca="1">IFERROR(__xludf.DUMMYFUNCTION("""COMPUTED_VALUE"""),"US")</f>
        <v>US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</row>
    <row r="684" spans="1:45" ht="12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3">
        <f ca="1">IFERROR(__xludf.DUMMYFUNCTION("""COMPUTED_VALUE"""),45231)</f>
        <v>45231</v>
      </c>
      <c r="AB684" s="19" t="str">
        <f ca="1">IFERROR(__xludf.DUMMYFUNCTION("""COMPUTED_VALUE"""),"2023 Q4")</f>
        <v>2023 Q4</v>
      </c>
      <c r="AC684" s="1">
        <f ca="1">IFERROR(__xludf.DUMMYFUNCTION("""COMPUTED_VALUE"""),277)</f>
        <v>277</v>
      </c>
      <c r="AD684" s="1" t="str">
        <f ca="1">IFERROR(__xludf.DUMMYFUNCTION("""COMPUTED_VALUE"""),"Offline")</f>
        <v>Offline</v>
      </c>
      <c r="AE684" s="19">
        <f ca="1">IFERROR(__xludf.DUMMYFUNCTION("""COMPUTED_VALUE"""),126309.4039)</f>
        <v>126309.4039</v>
      </c>
      <c r="AF684" s="1" t="str">
        <f ca="1">IFERROR(__xludf.DUMMYFUNCTION("""COMPUTED_VALUE"""),"US")</f>
        <v>US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</row>
    <row r="685" spans="1:45" ht="12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3">
        <f ca="1">IFERROR(__xludf.DUMMYFUNCTION("""COMPUTED_VALUE"""),45231)</f>
        <v>45231</v>
      </c>
      <c r="AB685" s="19" t="str">
        <f ca="1">IFERROR(__xludf.DUMMYFUNCTION("""COMPUTED_VALUE"""),"2023 Q4")</f>
        <v>2023 Q4</v>
      </c>
      <c r="AC685" s="1">
        <f ca="1">IFERROR(__xludf.DUMMYFUNCTION("""COMPUTED_VALUE"""),275)</f>
        <v>275</v>
      </c>
      <c r="AD685" s="1" t="str">
        <f ca="1">IFERROR(__xludf.DUMMYFUNCTION("""COMPUTED_VALUE"""),"Offline")</f>
        <v>Offline</v>
      </c>
      <c r="AE685" s="19">
        <f ca="1">IFERROR(__xludf.DUMMYFUNCTION("""COMPUTED_VALUE"""),362.8108)</f>
        <v>362.81079999999997</v>
      </c>
      <c r="AF685" s="1" t="str">
        <f ca="1">IFERROR(__xludf.DUMMYFUNCTION("""COMPUTED_VALUE"""),"US")</f>
        <v>US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</row>
    <row r="686" spans="1:45" ht="12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3">
        <f ca="1">IFERROR(__xludf.DUMMYFUNCTION("""COMPUTED_VALUE"""),45231)</f>
        <v>45231</v>
      </c>
      <c r="AB686" s="19" t="str">
        <f ca="1">IFERROR(__xludf.DUMMYFUNCTION("""COMPUTED_VALUE"""),"2023 Q4")</f>
        <v>2023 Q4</v>
      </c>
      <c r="AC686" s="1">
        <f ca="1">IFERROR(__xludf.DUMMYFUNCTION("""COMPUTED_VALUE"""),279)</f>
        <v>279</v>
      </c>
      <c r="AD686" s="1" t="str">
        <f ca="1">IFERROR(__xludf.DUMMYFUNCTION("""COMPUTED_VALUE"""),"Offline")</f>
        <v>Offline</v>
      </c>
      <c r="AE686" s="19">
        <f ca="1">IFERROR(__xludf.DUMMYFUNCTION("""COMPUTED_VALUE"""),3939.0528)</f>
        <v>3939.0527999999999</v>
      </c>
      <c r="AF686" s="1" t="str">
        <f ca="1">IFERROR(__xludf.DUMMYFUNCTION("""COMPUTED_VALUE"""),"US")</f>
        <v>US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</row>
    <row r="687" spans="1:45" ht="12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3">
        <f ca="1">IFERROR(__xludf.DUMMYFUNCTION("""COMPUTED_VALUE"""),45231)</f>
        <v>45231</v>
      </c>
      <c r="AB687" s="19" t="str">
        <f ca="1">IFERROR(__xludf.DUMMYFUNCTION("""COMPUTED_VALUE"""),"2023 Q4")</f>
        <v>2023 Q4</v>
      </c>
      <c r="AC687" s="1">
        <f ca="1">IFERROR(__xludf.DUMMYFUNCTION("""COMPUTED_VALUE"""),279)</f>
        <v>279</v>
      </c>
      <c r="AD687" s="1" t="str">
        <f ca="1">IFERROR(__xludf.DUMMYFUNCTION("""COMPUTED_VALUE"""),"Offline")</f>
        <v>Offline</v>
      </c>
      <c r="AE687" s="19">
        <f ca="1">IFERROR(__xludf.DUMMYFUNCTION("""COMPUTED_VALUE"""),56835.0103)</f>
        <v>56835.010300000002</v>
      </c>
      <c r="AF687" s="1" t="str">
        <f ca="1">IFERROR(__xludf.DUMMYFUNCTION("""COMPUTED_VALUE"""),"US")</f>
        <v>US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</row>
    <row r="688" spans="1:45" ht="12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3">
        <f ca="1">IFERROR(__xludf.DUMMYFUNCTION("""COMPUTED_VALUE"""),45231)</f>
        <v>45231</v>
      </c>
      <c r="AB688" s="19" t="str">
        <f ca="1">IFERROR(__xludf.DUMMYFUNCTION("""COMPUTED_VALUE"""),"2023 Q4")</f>
        <v>2023 Q4</v>
      </c>
      <c r="AC688" s="1">
        <f ca="1">IFERROR(__xludf.DUMMYFUNCTION("""COMPUTED_VALUE"""),279)</f>
        <v>279</v>
      </c>
      <c r="AD688" s="1" t="str">
        <f ca="1">IFERROR(__xludf.DUMMYFUNCTION("""COMPUTED_VALUE"""),"Offline")</f>
        <v>Offline</v>
      </c>
      <c r="AE688" s="19">
        <f ca="1">IFERROR(__xludf.DUMMYFUNCTION("""COMPUTED_VALUE"""),65913.5402)</f>
        <v>65913.540200000003</v>
      </c>
      <c r="AF688" s="1" t="str">
        <f ca="1">IFERROR(__xludf.DUMMYFUNCTION("""COMPUTED_VALUE"""),"US")</f>
        <v>US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</row>
    <row r="689" spans="1:45" ht="12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3">
        <f ca="1">IFERROR(__xludf.DUMMYFUNCTION("""COMPUTED_VALUE"""),45231)</f>
        <v>45231</v>
      </c>
      <c r="AB689" s="19" t="str">
        <f ca="1">IFERROR(__xludf.DUMMYFUNCTION("""COMPUTED_VALUE"""),"2023 Q4")</f>
        <v>2023 Q4</v>
      </c>
      <c r="AC689" s="1">
        <f ca="1">IFERROR(__xludf.DUMMYFUNCTION("""COMPUTED_VALUE"""),279)</f>
        <v>279</v>
      </c>
      <c r="AD689" s="1" t="str">
        <f ca="1">IFERROR(__xludf.DUMMYFUNCTION("""COMPUTED_VALUE"""),"Offline")</f>
        <v>Offline</v>
      </c>
      <c r="AE689" s="19">
        <f ca="1">IFERROR(__xludf.DUMMYFUNCTION("""COMPUTED_VALUE"""),59314.4256)</f>
        <v>59314.425600000002</v>
      </c>
      <c r="AF689" s="1" t="str">
        <f ca="1">IFERROR(__xludf.DUMMYFUNCTION("""COMPUTED_VALUE"""),"US")</f>
        <v>US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</row>
    <row r="690" spans="1:45" ht="12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3">
        <f ca="1">IFERROR(__xludf.DUMMYFUNCTION("""COMPUTED_VALUE"""),45231)</f>
        <v>45231</v>
      </c>
      <c r="AB690" s="19" t="str">
        <f ca="1">IFERROR(__xludf.DUMMYFUNCTION("""COMPUTED_VALUE"""),"2023 Q4")</f>
        <v>2023 Q4</v>
      </c>
      <c r="AC690" s="1">
        <f ca="1">IFERROR(__xludf.DUMMYFUNCTION("""COMPUTED_VALUE"""),279)</f>
        <v>279</v>
      </c>
      <c r="AD690" s="1" t="str">
        <f ca="1">IFERROR(__xludf.DUMMYFUNCTION("""COMPUTED_VALUE"""),"Offline")</f>
        <v>Offline</v>
      </c>
      <c r="AE690" s="19">
        <f ca="1">IFERROR(__xludf.DUMMYFUNCTION("""COMPUTED_VALUE"""),1245.8936)</f>
        <v>1245.8936000000001</v>
      </c>
      <c r="AF690" s="1" t="str">
        <f ca="1">IFERROR(__xludf.DUMMYFUNCTION("""COMPUTED_VALUE"""),"US")</f>
        <v>US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</row>
    <row r="691" spans="1:45" ht="12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3">
        <f ca="1">IFERROR(__xludf.DUMMYFUNCTION("""COMPUTED_VALUE"""),45231)</f>
        <v>45231</v>
      </c>
      <c r="AB691" s="19" t="str">
        <f ca="1">IFERROR(__xludf.DUMMYFUNCTION("""COMPUTED_VALUE"""),"2023 Q4")</f>
        <v>2023 Q4</v>
      </c>
      <c r="AC691" s="1">
        <f ca="1">IFERROR(__xludf.DUMMYFUNCTION("""COMPUTED_VALUE"""),279)</f>
        <v>279</v>
      </c>
      <c r="AD691" s="1" t="str">
        <f ca="1">IFERROR(__xludf.DUMMYFUNCTION("""COMPUTED_VALUE"""),"Offline")</f>
        <v>Offline</v>
      </c>
      <c r="AE691" s="19">
        <f ca="1">IFERROR(__xludf.DUMMYFUNCTION("""COMPUTED_VALUE"""),12052.2912)</f>
        <v>12052.2912</v>
      </c>
      <c r="AF691" s="1" t="str">
        <f ca="1">IFERROR(__xludf.DUMMYFUNCTION("""COMPUTED_VALUE"""),"US")</f>
        <v>US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</row>
    <row r="692" spans="1:45" ht="12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3">
        <f ca="1">IFERROR(__xludf.DUMMYFUNCTION("""COMPUTED_VALUE"""),45231)</f>
        <v>45231</v>
      </c>
      <c r="AB692" s="19" t="str">
        <f ca="1">IFERROR(__xludf.DUMMYFUNCTION("""COMPUTED_VALUE"""),"2023 Q4")</f>
        <v>2023 Q4</v>
      </c>
      <c r="AC692" s="1">
        <f ca="1">IFERROR(__xludf.DUMMYFUNCTION("""COMPUTED_VALUE"""),278)</f>
        <v>278</v>
      </c>
      <c r="AD692" s="1" t="str">
        <f ca="1">IFERROR(__xludf.DUMMYFUNCTION("""COMPUTED_VALUE"""),"Offline")</f>
        <v>Offline</v>
      </c>
      <c r="AE692" s="19">
        <f ca="1">IFERROR(__xludf.DUMMYFUNCTION("""COMPUTED_VALUE"""),63325.8612)</f>
        <v>63325.861199999999</v>
      </c>
      <c r="AF692" s="1" t="str">
        <f ca="1">IFERROR(__xludf.DUMMYFUNCTION("""COMPUTED_VALUE"""),"CA")</f>
        <v>CA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</row>
    <row r="693" spans="1:45" ht="12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3">
        <f ca="1">IFERROR(__xludf.DUMMYFUNCTION("""COMPUTED_VALUE"""),45231)</f>
        <v>45231</v>
      </c>
      <c r="AB693" s="19" t="str">
        <f ca="1">IFERROR(__xludf.DUMMYFUNCTION("""COMPUTED_VALUE"""),"2023 Q4")</f>
        <v>2023 Q4</v>
      </c>
      <c r="AC693" s="1">
        <f ca="1">IFERROR(__xludf.DUMMYFUNCTION("""COMPUTED_VALUE"""),285)</f>
        <v>285</v>
      </c>
      <c r="AD693" s="1" t="str">
        <f ca="1">IFERROR(__xludf.DUMMYFUNCTION("""COMPUTED_VALUE"""),"Offline")</f>
        <v>Offline</v>
      </c>
      <c r="AE693" s="19">
        <f ca="1">IFERROR(__xludf.DUMMYFUNCTION("""COMPUTED_VALUE"""),275.7448)</f>
        <v>275.7448</v>
      </c>
      <c r="AF693" s="1" t="str">
        <f ca="1">IFERROR(__xludf.DUMMYFUNCTION("""COMPUTED_VALUE"""),"CA")</f>
        <v>CA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</row>
    <row r="694" spans="1:45" ht="12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3">
        <f ca="1">IFERROR(__xludf.DUMMYFUNCTION("""COMPUTED_VALUE"""),45231)</f>
        <v>45231</v>
      </c>
      <c r="AB694" s="19" t="str">
        <f ca="1">IFERROR(__xludf.DUMMYFUNCTION("""COMPUTED_VALUE"""),"2023 Q4")</f>
        <v>2023 Q4</v>
      </c>
      <c r="AC694" s="1">
        <f ca="1">IFERROR(__xludf.DUMMYFUNCTION("""COMPUTED_VALUE"""),285)</f>
        <v>285</v>
      </c>
      <c r="AD694" s="1" t="str">
        <f ca="1">IFERROR(__xludf.DUMMYFUNCTION("""COMPUTED_VALUE"""),"Offline")</f>
        <v>Offline</v>
      </c>
      <c r="AE694" s="19">
        <f ca="1">IFERROR(__xludf.DUMMYFUNCTION("""COMPUTED_VALUE"""),51364.6843)</f>
        <v>51364.684300000001</v>
      </c>
      <c r="AF694" s="1" t="str">
        <f ca="1">IFERROR(__xludf.DUMMYFUNCTION("""COMPUTED_VALUE"""),"CA")</f>
        <v>CA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</row>
    <row r="695" spans="1:45" ht="12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3">
        <f ca="1">IFERROR(__xludf.DUMMYFUNCTION("""COMPUTED_VALUE"""),45231)</f>
        <v>45231</v>
      </c>
      <c r="AB695" s="19" t="str">
        <f ca="1">IFERROR(__xludf.DUMMYFUNCTION("""COMPUTED_VALUE"""),"2023 Q4")</f>
        <v>2023 Q4</v>
      </c>
      <c r="AC695" s="1">
        <f ca="1">IFERROR(__xludf.DUMMYFUNCTION("""COMPUTED_VALUE"""),285)</f>
        <v>285</v>
      </c>
      <c r="AD695" s="1" t="str">
        <f ca="1">IFERROR(__xludf.DUMMYFUNCTION("""COMPUTED_VALUE"""),"Offline")</f>
        <v>Offline</v>
      </c>
      <c r="AE695" s="19">
        <f ca="1">IFERROR(__xludf.DUMMYFUNCTION("""COMPUTED_VALUE"""),783.8741)</f>
        <v>783.8741</v>
      </c>
      <c r="AF695" s="1" t="str">
        <f ca="1">IFERROR(__xludf.DUMMYFUNCTION("""COMPUTED_VALUE"""),"CA")</f>
        <v>CA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</row>
    <row r="696" spans="1:45" ht="12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3">
        <f ca="1">IFERROR(__xludf.DUMMYFUNCTION("""COMPUTED_VALUE"""),45231)</f>
        <v>45231</v>
      </c>
      <c r="AB696" s="19" t="str">
        <f ca="1">IFERROR(__xludf.DUMMYFUNCTION("""COMPUTED_VALUE"""),"2023 Q4")</f>
        <v>2023 Q4</v>
      </c>
      <c r="AC696" s="1">
        <f ca="1">IFERROR(__xludf.DUMMYFUNCTION("""COMPUTED_VALUE"""),285)</f>
        <v>285</v>
      </c>
      <c r="AD696" s="1" t="str">
        <f ca="1">IFERROR(__xludf.DUMMYFUNCTION("""COMPUTED_VALUE"""),"Offline")</f>
        <v>Offline</v>
      </c>
      <c r="AE696" s="19">
        <f ca="1">IFERROR(__xludf.DUMMYFUNCTION("""COMPUTED_VALUE"""),1064.125)</f>
        <v>1064.125</v>
      </c>
      <c r="AF696" s="1" t="str">
        <f ca="1">IFERROR(__xludf.DUMMYFUNCTION("""COMPUTED_VALUE"""),"CA")</f>
        <v>CA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</row>
    <row r="697" spans="1:45" ht="12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3">
        <f ca="1">IFERROR(__xludf.DUMMYFUNCTION("""COMPUTED_VALUE"""),45231)</f>
        <v>45231</v>
      </c>
      <c r="AB697" s="19" t="str">
        <f ca="1">IFERROR(__xludf.DUMMYFUNCTION("""COMPUTED_VALUE"""),"2023 Q4")</f>
        <v>2023 Q4</v>
      </c>
      <c r="AC697" s="1">
        <f ca="1">IFERROR(__xludf.DUMMYFUNCTION("""COMPUTED_VALUE"""),278)</f>
        <v>278</v>
      </c>
      <c r="AD697" s="1" t="str">
        <f ca="1">IFERROR(__xludf.DUMMYFUNCTION("""COMPUTED_VALUE"""),"Offline")</f>
        <v>Offline</v>
      </c>
      <c r="AE697" s="19">
        <f ca="1">IFERROR(__xludf.DUMMYFUNCTION("""COMPUTED_VALUE"""),859.24)</f>
        <v>859.24</v>
      </c>
      <c r="AF697" s="1" t="str">
        <f ca="1">IFERROR(__xludf.DUMMYFUNCTION("""COMPUTED_VALUE"""),"CA")</f>
        <v>CA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</row>
    <row r="698" spans="1:45" ht="12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3">
        <f ca="1">IFERROR(__xludf.DUMMYFUNCTION("""COMPUTED_VALUE"""),45231)</f>
        <v>45231</v>
      </c>
      <c r="AB698" s="19" t="str">
        <f ca="1">IFERROR(__xludf.DUMMYFUNCTION("""COMPUTED_VALUE"""),"2023 Q4")</f>
        <v>2023 Q4</v>
      </c>
      <c r="AC698" s="1">
        <f ca="1">IFERROR(__xludf.DUMMYFUNCTION("""COMPUTED_VALUE"""),278)</f>
        <v>278</v>
      </c>
      <c r="AD698" s="1" t="str">
        <f ca="1">IFERROR(__xludf.DUMMYFUNCTION("""COMPUTED_VALUE"""),"Offline")</f>
        <v>Offline</v>
      </c>
      <c r="AE698" s="19">
        <f ca="1">IFERROR(__xludf.DUMMYFUNCTION("""COMPUTED_VALUE"""),10823.5075)</f>
        <v>10823.5075</v>
      </c>
      <c r="AF698" s="1" t="str">
        <f ca="1">IFERROR(__xludf.DUMMYFUNCTION("""COMPUTED_VALUE"""),"CA")</f>
        <v>CA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</row>
    <row r="699" spans="1:45" ht="12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3">
        <f ca="1">IFERROR(__xludf.DUMMYFUNCTION("""COMPUTED_VALUE"""),45231)</f>
        <v>45231</v>
      </c>
      <c r="AB699" s="19" t="str">
        <f ca="1">IFERROR(__xludf.DUMMYFUNCTION("""COMPUTED_VALUE"""),"2023 Q4")</f>
        <v>2023 Q4</v>
      </c>
      <c r="AC699" s="1">
        <f ca="1">IFERROR(__xludf.DUMMYFUNCTION("""COMPUTED_VALUE"""),285)</f>
        <v>285</v>
      </c>
      <c r="AD699" s="1" t="str">
        <f ca="1">IFERROR(__xludf.DUMMYFUNCTION("""COMPUTED_VALUE"""),"Offline")</f>
        <v>Offline</v>
      </c>
      <c r="AE699" s="19">
        <f ca="1">IFERROR(__xludf.DUMMYFUNCTION("""COMPUTED_VALUE"""),1793.9804)</f>
        <v>1793.9803999999999</v>
      </c>
      <c r="AF699" s="1" t="str">
        <f ca="1">IFERROR(__xludf.DUMMYFUNCTION("""COMPUTED_VALUE"""),"CA")</f>
        <v>CA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</row>
    <row r="700" spans="1:45" ht="12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3">
        <f ca="1">IFERROR(__xludf.DUMMYFUNCTION("""COMPUTED_VALUE"""),45231)</f>
        <v>45231</v>
      </c>
      <c r="AB700" s="19" t="str">
        <f ca="1">IFERROR(__xludf.DUMMYFUNCTION("""COMPUTED_VALUE"""),"2023 Q4")</f>
        <v>2023 Q4</v>
      </c>
      <c r="AC700" s="1">
        <f ca="1">IFERROR(__xludf.DUMMYFUNCTION("""COMPUTED_VALUE"""),278)</f>
        <v>278</v>
      </c>
      <c r="AD700" s="1" t="str">
        <f ca="1">IFERROR(__xludf.DUMMYFUNCTION("""COMPUTED_VALUE"""),"Offline")</f>
        <v>Offline</v>
      </c>
      <c r="AE700" s="19">
        <f ca="1">IFERROR(__xludf.DUMMYFUNCTION("""COMPUTED_VALUE"""),58327.4428)</f>
        <v>58327.442799999997</v>
      </c>
      <c r="AF700" s="1" t="str">
        <f ca="1">IFERROR(__xludf.DUMMYFUNCTION("""COMPUTED_VALUE"""),"CA")</f>
        <v>CA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</row>
    <row r="701" spans="1:45" ht="12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3">
        <f ca="1">IFERROR(__xludf.DUMMYFUNCTION("""COMPUTED_VALUE"""),45231)</f>
        <v>45231</v>
      </c>
      <c r="AB701" s="19" t="str">
        <f ca="1">IFERROR(__xludf.DUMMYFUNCTION("""COMPUTED_VALUE"""),"2023 Q4")</f>
        <v>2023 Q4</v>
      </c>
      <c r="AC701" s="1">
        <f ca="1">IFERROR(__xludf.DUMMYFUNCTION("""COMPUTED_VALUE"""),278)</f>
        <v>278</v>
      </c>
      <c r="AD701" s="1" t="str">
        <f ca="1">IFERROR(__xludf.DUMMYFUNCTION("""COMPUTED_VALUE"""),"Offline")</f>
        <v>Offline</v>
      </c>
      <c r="AE701" s="19">
        <f ca="1">IFERROR(__xludf.DUMMYFUNCTION("""COMPUTED_VALUE"""),5454.7239)</f>
        <v>5454.7239</v>
      </c>
      <c r="AF701" s="1" t="str">
        <f ca="1">IFERROR(__xludf.DUMMYFUNCTION("""COMPUTED_VALUE"""),"CA")</f>
        <v>CA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</row>
    <row r="702" spans="1:45" ht="12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3">
        <f ca="1">IFERROR(__xludf.DUMMYFUNCTION("""COMPUTED_VALUE"""),45231)</f>
        <v>45231</v>
      </c>
      <c r="AB702" s="19" t="str">
        <f ca="1">IFERROR(__xludf.DUMMYFUNCTION("""COMPUTED_VALUE"""),"2023 Q4")</f>
        <v>2023 Q4</v>
      </c>
      <c r="AC702" s="1">
        <f ca="1">IFERROR(__xludf.DUMMYFUNCTION("""COMPUTED_VALUE"""),286)</f>
        <v>286</v>
      </c>
      <c r="AD702" s="1" t="str">
        <f ca="1">IFERROR(__xludf.DUMMYFUNCTION("""COMPUTED_VALUE"""),"Offline")</f>
        <v>Offline</v>
      </c>
      <c r="AE702" s="19">
        <f ca="1">IFERROR(__xludf.DUMMYFUNCTION("""COMPUTED_VALUE"""),19311.3521)</f>
        <v>19311.3521</v>
      </c>
      <c r="AF702" s="1" t="str">
        <f ca="1">IFERROR(__xludf.DUMMYFUNCTION("""COMPUTED_VALUE"""),"FR")</f>
        <v>FR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</row>
    <row r="703" spans="1:45" ht="12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3">
        <f ca="1">IFERROR(__xludf.DUMMYFUNCTION("""COMPUTED_VALUE"""),45231)</f>
        <v>45231</v>
      </c>
      <c r="AB703" s="19" t="str">
        <f ca="1">IFERROR(__xludf.DUMMYFUNCTION("""COMPUTED_VALUE"""),"2023 Q4")</f>
        <v>2023 Q4</v>
      </c>
      <c r="AC703" s="1">
        <f ca="1">IFERROR(__xludf.DUMMYFUNCTION("""COMPUTED_VALUE"""),286)</f>
        <v>286</v>
      </c>
      <c r="AD703" s="1" t="str">
        <f ca="1">IFERROR(__xludf.DUMMYFUNCTION("""COMPUTED_VALUE"""),"Offline")</f>
        <v>Offline</v>
      </c>
      <c r="AE703" s="19">
        <f ca="1">IFERROR(__xludf.DUMMYFUNCTION("""COMPUTED_VALUE"""),117001.2092)</f>
        <v>117001.2092</v>
      </c>
      <c r="AF703" s="1" t="str">
        <f ca="1">IFERROR(__xludf.DUMMYFUNCTION("""COMPUTED_VALUE"""),"FR")</f>
        <v>FR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</row>
    <row r="704" spans="1:45" ht="12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3">
        <f ca="1">IFERROR(__xludf.DUMMYFUNCTION("""COMPUTED_VALUE"""),45231)</f>
        <v>45231</v>
      </c>
      <c r="AB704" s="19" t="str">
        <f ca="1">IFERROR(__xludf.DUMMYFUNCTION("""COMPUTED_VALUE"""),"2023 Q4")</f>
        <v>2023 Q4</v>
      </c>
      <c r="AC704" s="1">
        <f ca="1">IFERROR(__xludf.DUMMYFUNCTION("""COMPUTED_VALUE"""),282)</f>
        <v>282</v>
      </c>
      <c r="AD704" s="1" t="str">
        <f ca="1">IFERROR(__xludf.DUMMYFUNCTION("""COMPUTED_VALUE"""),"Offline")</f>
        <v>Offline</v>
      </c>
      <c r="AE704" s="19">
        <f ca="1">IFERROR(__xludf.DUMMYFUNCTION("""COMPUTED_VALUE"""),1943.9293)</f>
        <v>1943.9293</v>
      </c>
      <c r="AF704" s="1" t="str">
        <f ca="1">IFERROR(__xludf.DUMMYFUNCTION("""COMPUTED_VALUE"""),"GB")</f>
        <v>GB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</row>
    <row r="705" spans="1:45" ht="12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3">
        <f ca="1">IFERROR(__xludf.DUMMYFUNCTION("""COMPUTED_VALUE"""),45231)</f>
        <v>45231</v>
      </c>
      <c r="AB705" s="19" t="str">
        <f ca="1">IFERROR(__xludf.DUMMYFUNCTION("""COMPUTED_VALUE"""),"2023 Q4")</f>
        <v>2023 Q4</v>
      </c>
      <c r="AC705" s="1">
        <f ca="1">IFERROR(__xludf.DUMMYFUNCTION("""COMPUTED_VALUE"""),0)</f>
        <v>0</v>
      </c>
      <c r="AD705" s="1" t="str">
        <f ca="1">IFERROR(__xludf.DUMMYFUNCTION("""COMPUTED_VALUE"""),"Online")</f>
        <v>Online</v>
      </c>
      <c r="AE705" s="19">
        <f ca="1">IFERROR(__xludf.DUMMYFUNCTION("""COMPUTED_VALUE"""),2264.2536)</f>
        <v>2264.2536</v>
      </c>
      <c r="AF705" s="1" t="str">
        <f ca="1">IFERROR(__xludf.DUMMYFUNCTION("""COMPUTED_VALUE"""),"CA")</f>
        <v>CA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</row>
    <row r="706" spans="1:45" ht="12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3">
        <f ca="1">IFERROR(__xludf.DUMMYFUNCTION("""COMPUTED_VALUE"""),45231)</f>
        <v>45231</v>
      </c>
      <c r="AB706" s="19" t="str">
        <f ca="1">IFERROR(__xludf.DUMMYFUNCTION("""COMPUTED_VALUE"""),"2023 Q4")</f>
        <v>2023 Q4</v>
      </c>
      <c r="AC706" s="1">
        <f ca="1">IFERROR(__xludf.DUMMYFUNCTION("""COMPUTED_VALUE"""),0)</f>
        <v>0</v>
      </c>
      <c r="AD706" s="1" t="str">
        <f ca="1">IFERROR(__xludf.DUMMYFUNCTION("""COMPUTED_VALUE"""),"Online")</f>
        <v>Online</v>
      </c>
      <c r="AE706" s="19">
        <f ca="1">IFERROR(__xludf.DUMMYFUNCTION("""COMPUTED_VALUE"""),2699.9018)</f>
        <v>2699.9018000000001</v>
      </c>
      <c r="AF706" s="1" t="str">
        <f ca="1">IFERROR(__xludf.DUMMYFUNCTION("""COMPUTED_VALUE"""),"AU")</f>
        <v>AU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</row>
    <row r="707" spans="1:45" ht="12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3">
        <f ca="1">IFERROR(__xludf.DUMMYFUNCTION("""COMPUTED_VALUE"""),45231)</f>
        <v>45231</v>
      </c>
      <c r="AB707" s="19" t="str">
        <f ca="1">IFERROR(__xludf.DUMMYFUNCTION("""COMPUTED_VALUE"""),"2023 Q4")</f>
        <v>2023 Q4</v>
      </c>
      <c r="AC707" s="1">
        <f ca="1">IFERROR(__xludf.DUMMYFUNCTION("""COMPUTED_VALUE"""),0)</f>
        <v>0</v>
      </c>
      <c r="AD707" s="1" t="str">
        <f ca="1">IFERROR(__xludf.DUMMYFUNCTION("""COMPUTED_VALUE"""),"Online")</f>
        <v>Online</v>
      </c>
      <c r="AE707" s="19">
        <f ca="1">IFERROR(__xludf.DUMMYFUNCTION("""COMPUTED_VALUE"""),2410.6266)</f>
        <v>2410.6266000000001</v>
      </c>
      <c r="AF707" s="1" t="str">
        <f ca="1">IFERROR(__xludf.DUMMYFUNCTION("""COMPUTED_VALUE"""),"FR")</f>
        <v>FR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</row>
    <row r="708" spans="1:45" ht="12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3">
        <f ca="1">IFERROR(__xludf.DUMMYFUNCTION("""COMPUTED_VALUE"""),45231)</f>
        <v>45231</v>
      </c>
      <c r="AB708" s="19" t="str">
        <f ca="1">IFERROR(__xludf.DUMMYFUNCTION("""COMPUTED_VALUE"""),"2023 Q4")</f>
        <v>2023 Q4</v>
      </c>
      <c r="AC708" s="1">
        <f ca="1">IFERROR(__xludf.DUMMYFUNCTION("""COMPUTED_VALUE"""),0)</f>
        <v>0</v>
      </c>
      <c r="AD708" s="1" t="str">
        <f ca="1">IFERROR(__xludf.DUMMYFUNCTION("""COMPUTED_VALUE"""),"Online")</f>
        <v>Online</v>
      </c>
      <c r="AE708" s="19">
        <f ca="1">IFERROR(__xludf.DUMMYFUNCTION("""COMPUTED_VALUE"""),2264.2536)</f>
        <v>2264.2536</v>
      </c>
      <c r="AF708" s="1" t="str">
        <f ca="1">IFERROR(__xludf.DUMMYFUNCTION("""COMPUTED_VALUE"""),"CA")</f>
        <v>CA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</row>
    <row r="709" spans="1:45" ht="12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3">
        <f ca="1">IFERROR(__xludf.DUMMYFUNCTION("""COMPUTED_VALUE"""),45231)</f>
        <v>45231</v>
      </c>
      <c r="AB709" s="19" t="str">
        <f ca="1">IFERROR(__xludf.DUMMYFUNCTION("""COMPUTED_VALUE"""),"2023 Q4")</f>
        <v>2023 Q4</v>
      </c>
      <c r="AC709" s="1">
        <f ca="1">IFERROR(__xludf.DUMMYFUNCTION("""COMPUTED_VALUE"""),0)</f>
        <v>0</v>
      </c>
      <c r="AD709" s="1" t="str">
        <f ca="1">IFERROR(__xludf.DUMMYFUNCTION("""COMPUTED_VALUE"""),"Online")</f>
        <v>Online</v>
      </c>
      <c r="AE709" s="19">
        <f ca="1">IFERROR(__xludf.DUMMYFUNCTION("""COMPUTED_VALUE"""),2264.2536)</f>
        <v>2264.2536</v>
      </c>
      <c r="AF709" s="1" t="str">
        <f ca="1">IFERROR(__xludf.DUMMYFUNCTION("""COMPUTED_VALUE"""),"DE")</f>
        <v>DE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</row>
    <row r="710" spans="1:45" ht="12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3">
        <f ca="1">IFERROR(__xludf.DUMMYFUNCTION("""COMPUTED_VALUE"""),45231)</f>
        <v>45231</v>
      </c>
      <c r="AB710" s="19" t="str">
        <f ca="1">IFERROR(__xludf.DUMMYFUNCTION("""COMPUTED_VALUE"""),"2023 Q4")</f>
        <v>2023 Q4</v>
      </c>
      <c r="AC710" s="1">
        <f ca="1">IFERROR(__xludf.DUMMYFUNCTION("""COMPUTED_VALUE"""),0)</f>
        <v>0</v>
      </c>
      <c r="AD710" s="1" t="str">
        <f ca="1">IFERROR(__xludf.DUMMYFUNCTION("""COMPUTED_VALUE"""),"Online")</f>
        <v>Online</v>
      </c>
      <c r="AE710" s="19">
        <f ca="1">IFERROR(__xludf.DUMMYFUNCTION("""COMPUTED_VALUE"""),2410.6266)</f>
        <v>2410.6266000000001</v>
      </c>
      <c r="AF710" s="1" t="str">
        <f ca="1">IFERROR(__xludf.DUMMYFUNCTION("""COMPUTED_VALUE"""),"AU")</f>
        <v>AU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</row>
    <row r="711" spans="1:45" ht="12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3">
        <f ca="1">IFERROR(__xludf.DUMMYFUNCTION("""COMPUTED_VALUE"""),45231)</f>
        <v>45231</v>
      </c>
      <c r="AB711" s="19" t="str">
        <f ca="1">IFERROR(__xludf.DUMMYFUNCTION("""COMPUTED_VALUE"""),"2023 Q4")</f>
        <v>2023 Q4</v>
      </c>
      <c r="AC711" s="1">
        <f ca="1">IFERROR(__xludf.DUMMYFUNCTION("""COMPUTED_VALUE"""),0)</f>
        <v>0</v>
      </c>
      <c r="AD711" s="1" t="str">
        <f ca="1">IFERROR(__xludf.DUMMYFUNCTION("""COMPUTED_VALUE"""),"Online")</f>
        <v>Online</v>
      </c>
      <c r="AE711" s="19">
        <f ca="1">IFERROR(__xludf.DUMMYFUNCTION("""COMPUTED_VALUE"""),2699.9018)</f>
        <v>2699.9018000000001</v>
      </c>
      <c r="AF711" s="1" t="str">
        <f ca="1">IFERROR(__xludf.DUMMYFUNCTION("""COMPUTED_VALUE"""),"GB")</f>
        <v>GB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</row>
    <row r="712" spans="1:45" ht="12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3">
        <f ca="1">IFERROR(__xludf.DUMMYFUNCTION("""COMPUTED_VALUE"""),45231)</f>
        <v>45231</v>
      </c>
      <c r="AB712" s="19" t="str">
        <f ca="1">IFERROR(__xludf.DUMMYFUNCTION("""COMPUTED_VALUE"""),"2023 Q4")</f>
        <v>2023 Q4</v>
      </c>
      <c r="AC712" s="1">
        <f ca="1">IFERROR(__xludf.DUMMYFUNCTION("""COMPUTED_VALUE"""),0)</f>
        <v>0</v>
      </c>
      <c r="AD712" s="1" t="str">
        <f ca="1">IFERROR(__xludf.DUMMYFUNCTION("""COMPUTED_VALUE"""),"Online")</f>
        <v>Online</v>
      </c>
      <c r="AE712" s="19">
        <f ca="1">IFERROR(__xludf.DUMMYFUNCTION("""COMPUTED_VALUE"""),2288.9187)</f>
        <v>2288.9187000000002</v>
      </c>
      <c r="AF712" s="1" t="str">
        <f ca="1">IFERROR(__xludf.DUMMYFUNCTION("""COMPUTED_VALUE"""),"US")</f>
        <v>US</v>
      </c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</row>
    <row r="713" spans="1:45" ht="12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3">
        <f ca="1">IFERROR(__xludf.DUMMYFUNCTION("""COMPUTED_VALUE"""),45231)</f>
        <v>45231</v>
      </c>
      <c r="AB713" s="19" t="str">
        <f ca="1">IFERROR(__xludf.DUMMYFUNCTION("""COMPUTED_VALUE"""),"2023 Q4")</f>
        <v>2023 Q4</v>
      </c>
      <c r="AC713" s="1">
        <f ca="1">IFERROR(__xludf.DUMMYFUNCTION("""COMPUTED_VALUE"""),0)</f>
        <v>0</v>
      </c>
      <c r="AD713" s="1" t="str">
        <f ca="1">IFERROR(__xludf.DUMMYFUNCTION("""COMPUTED_VALUE"""),"Online")</f>
        <v>Online</v>
      </c>
      <c r="AE713" s="19">
        <f ca="1">IFERROR(__xludf.DUMMYFUNCTION("""COMPUTED_VALUE"""),2410.6266)</f>
        <v>2410.6266000000001</v>
      </c>
      <c r="AF713" s="1" t="str">
        <f ca="1">IFERROR(__xludf.DUMMYFUNCTION("""COMPUTED_VALUE"""),"AU")</f>
        <v>AU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</row>
    <row r="714" spans="1:45" ht="12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3">
        <f ca="1">IFERROR(__xludf.DUMMYFUNCTION("""COMPUTED_VALUE"""),45231)</f>
        <v>45231</v>
      </c>
      <c r="AB714" s="19" t="str">
        <f ca="1">IFERROR(__xludf.DUMMYFUNCTION("""COMPUTED_VALUE"""),"2023 Q4")</f>
        <v>2023 Q4</v>
      </c>
      <c r="AC714" s="1">
        <f ca="1">IFERROR(__xludf.DUMMYFUNCTION("""COMPUTED_VALUE"""),0)</f>
        <v>0</v>
      </c>
      <c r="AD714" s="1" t="str">
        <f ca="1">IFERROR(__xludf.DUMMYFUNCTION("""COMPUTED_VALUE"""),"Online")</f>
        <v>Online</v>
      </c>
      <c r="AE714" s="19">
        <f ca="1">IFERROR(__xludf.DUMMYFUNCTION("""COMPUTED_VALUE"""),2410.6266)</f>
        <v>2410.6266000000001</v>
      </c>
      <c r="AF714" s="1" t="str">
        <f ca="1">IFERROR(__xludf.DUMMYFUNCTION("""COMPUTED_VALUE"""),"AU")</f>
        <v>AU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</row>
    <row r="715" spans="1:45" ht="12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3">
        <f ca="1">IFERROR(__xludf.DUMMYFUNCTION("""COMPUTED_VALUE"""),45231)</f>
        <v>45231</v>
      </c>
      <c r="AB715" s="19" t="str">
        <f ca="1">IFERROR(__xludf.DUMMYFUNCTION("""COMPUTED_VALUE"""),"2023 Q4")</f>
        <v>2023 Q4</v>
      </c>
      <c r="AC715" s="1">
        <f ca="1">IFERROR(__xludf.DUMMYFUNCTION("""COMPUTED_VALUE"""),0)</f>
        <v>0</v>
      </c>
      <c r="AD715" s="1" t="str">
        <f ca="1">IFERROR(__xludf.DUMMYFUNCTION("""COMPUTED_VALUE"""),"Online")</f>
        <v>Online</v>
      </c>
      <c r="AE715" s="19">
        <f ca="1">IFERROR(__xludf.DUMMYFUNCTION("""COMPUTED_VALUE"""),2410.6266)</f>
        <v>2410.6266000000001</v>
      </c>
      <c r="AF715" s="1" t="str">
        <f ca="1">IFERROR(__xludf.DUMMYFUNCTION("""COMPUTED_VALUE"""),"AU")</f>
        <v>AU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</row>
    <row r="716" spans="1:45" ht="12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3">
        <f ca="1">IFERROR(__xludf.DUMMYFUNCTION("""COMPUTED_VALUE"""),45231)</f>
        <v>45231</v>
      </c>
      <c r="AB716" s="19" t="str">
        <f ca="1">IFERROR(__xludf.DUMMYFUNCTION("""COMPUTED_VALUE"""),"2023 Q4")</f>
        <v>2023 Q4</v>
      </c>
      <c r="AC716" s="1">
        <f ca="1">IFERROR(__xludf.DUMMYFUNCTION("""COMPUTED_VALUE"""),0)</f>
        <v>0</v>
      </c>
      <c r="AD716" s="1" t="str">
        <f ca="1">IFERROR(__xludf.DUMMYFUNCTION("""COMPUTED_VALUE"""),"Online")</f>
        <v>Online</v>
      </c>
      <c r="AE716" s="19">
        <f ca="1">IFERROR(__xludf.DUMMYFUNCTION("""COMPUTED_VALUE"""),2410.6266)</f>
        <v>2410.6266000000001</v>
      </c>
      <c r="AF716" s="1" t="str">
        <f ca="1">IFERROR(__xludf.DUMMYFUNCTION("""COMPUTED_VALUE"""),"AU")</f>
        <v>AU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</row>
    <row r="717" spans="1:45" ht="12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3">
        <f ca="1">IFERROR(__xludf.DUMMYFUNCTION("""COMPUTED_VALUE"""),45231)</f>
        <v>45231</v>
      </c>
      <c r="AB717" s="19" t="str">
        <f ca="1">IFERROR(__xludf.DUMMYFUNCTION("""COMPUTED_VALUE"""),"2023 Q4")</f>
        <v>2023 Q4</v>
      </c>
      <c r="AC717" s="1">
        <f ca="1">IFERROR(__xludf.DUMMYFUNCTION("""COMPUTED_VALUE"""),0)</f>
        <v>0</v>
      </c>
      <c r="AD717" s="1" t="str">
        <f ca="1">IFERROR(__xludf.DUMMYFUNCTION("""COMPUTED_VALUE"""),"Online")</f>
        <v>Online</v>
      </c>
      <c r="AE717" s="19">
        <f ca="1">IFERROR(__xludf.DUMMYFUNCTION("""COMPUTED_VALUE"""),2699.9018)</f>
        <v>2699.9018000000001</v>
      </c>
      <c r="AF717" s="1" t="str">
        <f ca="1">IFERROR(__xludf.DUMMYFUNCTION("""COMPUTED_VALUE"""),"DE")</f>
        <v>DE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</row>
    <row r="718" spans="1:45" ht="12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3">
        <f ca="1">IFERROR(__xludf.DUMMYFUNCTION("""COMPUTED_VALUE"""),45231)</f>
        <v>45231</v>
      </c>
      <c r="AB718" s="19" t="str">
        <f ca="1">IFERROR(__xludf.DUMMYFUNCTION("""COMPUTED_VALUE"""),"2023 Q4")</f>
        <v>2023 Q4</v>
      </c>
      <c r="AC718" s="1">
        <f ca="1">IFERROR(__xludf.DUMMYFUNCTION("""COMPUTED_VALUE"""),0)</f>
        <v>0</v>
      </c>
      <c r="AD718" s="1" t="str">
        <f ca="1">IFERROR(__xludf.DUMMYFUNCTION("""COMPUTED_VALUE"""),"Online")</f>
        <v>Online</v>
      </c>
      <c r="AE718" s="19">
        <f ca="1">IFERROR(__xludf.DUMMYFUNCTION("""COMPUTED_VALUE"""),2288.9187)</f>
        <v>2288.9187000000002</v>
      </c>
      <c r="AF718" s="1" t="str">
        <f ca="1">IFERROR(__xludf.DUMMYFUNCTION("""COMPUTED_VALUE"""),"US")</f>
        <v>US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</row>
    <row r="719" spans="1:45" ht="12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3">
        <f ca="1">IFERROR(__xludf.DUMMYFUNCTION("""COMPUTED_VALUE"""),45231)</f>
        <v>45231</v>
      </c>
      <c r="AB719" s="19" t="str">
        <f ca="1">IFERROR(__xludf.DUMMYFUNCTION("""COMPUTED_VALUE"""),"2023 Q4")</f>
        <v>2023 Q4</v>
      </c>
      <c r="AC719" s="1">
        <f ca="1">IFERROR(__xludf.DUMMYFUNCTION("""COMPUTED_VALUE"""),0)</f>
        <v>0</v>
      </c>
      <c r="AD719" s="1" t="str">
        <f ca="1">IFERROR(__xludf.DUMMYFUNCTION("""COMPUTED_VALUE"""),"Online")</f>
        <v>Online</v>
      </c>
      <c r="AE719" s="19">
        <f ca="1">IFERROR(__xludf.DUMMYFUNCTION("""COMPUTED_VALUE"""),2410.6266)</f>
        <v>2410.6266000000001</v>
      </c>
      <c r="AF719" s="1" t="str">
        <f ca="1">IFERROR(__xludf.DUMMYFUNCTION("""COMPUTED_VALUE"""),"DE")</f>
        <v>DE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</row>
    <row r="720" spans="1:45" ht="12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3">
        <f ca="1">IFERROR(__xludf.DUMMYFUNCTION("""COMPUTED_VALUE"""),45231)</f>
        <v>45231</v>
      </c>
      <c r="AB720" s="19" t="str">
        <f ca="1">IFERROR(__xludf.DUMMYFUNCTION("""COMPUTED_VALUE"""),"2023 Q4")</f>
        <v>2023 Q4</v>
      </c>
      <c r="AC720" s="1">
        <f ca="1">IFERROR(__xludf.DUMMYFUNCTION("""COMPUTED_VALUE"""),0)</f>
        <v>0</v>
      </c>
      <c r="AD720" s="1" t="str">
        <f ca="1">IFERROR(__xludf.DUMMYFUNCTION("""COMPUTED_VALUE"""),"Online")</f>
        <v>Online</v>
      </c>
      <c r="AE720" s="19">
        <f ca="1">IFERROR(__xludf.DUMMYFUNCTION("""COMPUTED_VALUE"""),2410.6266)</f>
        <v>2410.6266000000001</v>
      </c>
      <c r="AF720" s="1" t="str">
        <f ca="1">IFERROR(__xludf.DUMMYFUNCTION("""COMPUTED_VALUE"""),"AU")</f>
        <v>AU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</row>
    <row r="721" spans="1:45" ht="12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3">
        <f ca="1">IFERROR(__xludf.DUMMYFUNCTION("""COMPUTED_VALUE"""),45231)</f>
        <v>45231</v>
      </c>
      <c r="AB721" s="19" t="str">
        <f ca="1">IFERROR(__xludf.DUMMYFUNCTION("""COMPUTED_VALUE"""),"2023 Q4")</f>
        <v>2023 Q4</v>
      </c>
      <c r="AC721" s="1">
        <f ca="1">IFERROR(__xludf.DUMMYFUNCTION("""COMPUTED_VALUE"""),0)</f>
        <v>0</v>
      </c>
      <c r="AD721" s="1" t="str">
        <f ca="1">IFERROR(__xludf.DUMMYFUNCTION("""COMPUTED_VALUE"""),"Online")</f>
        <v>Online</v>
      </c>
      <c r="AE721" s="19">
        <f ca="1">IFERROR(__xludf.DUMMYFUNCTION("""COMPUTED_VALUE"""),2410.6266)</f>
        <v>2410.6266000000001</v>
      </c>
      <c r="AF721" s="1" t="str">
        <f ca="1">IFERROR(__xludf.DUMMYFUNCTION("""COMPUTED_VALUE"""),"DE")</f>
        <v>DE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</row>
    <row r="722" spans="1:45" ht="12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3">
        <f ca="1">IFERROR(__xludf.DUMMYFUNCTION("""COMPUTED_VALUE"""),45231)</f>
        <v>45231</v>
      </c>
      <c r="AB722" s="19" t="str">
        <f ca="1">IFERROR(__xludf.DUMMYFUNCTION("""COMPUTED_VALUE"""),"2023 Q4")</f>
        <v>2023 Q4</v>
      </c>
      <c r="AC722" s="1">
        <f ca="1">IFERROR(__xludf.DUMMYFUNCTION("""COMPUTED_VALUE"""),0)</f>
        <v>0</v>
      </c>
      <c r="AD722" s="1" t="str">
        <f ca="1">IFERROR(__xludf.DUMMYFUNCTION("""COMPUTED_VALUE"""),"Online")</f>
        <v>Online</v>
      </c>
      <c r="AE722" s="19">
        <f ca="1">IFERROR(__xludf.DUMMYFUNCTION("""COMPUTED_VALUE"""),865.204)</f>
        <v>865.20399999999995</v>
      </c>
      <c r="AF722" s="1" t="str">
        <f ca="1">IFERROR(__xludf.DUMMYFUNCTION("""COMPUTED_VALUE"""),"AU")</f>
        <v>AU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</row>
    <row r="723" spans="1:45" ht="12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3">
        <f ca="1">IFERROR(__xludf.DUMMYFUNCTION("""COMPUTED_VALUE"""),45231)</f>
        <v>45231</v>
      </c>
      <c r="AB723" s="19" t="str">
        <f ca="1">IFERROR(__xludf.DUMMYFUNCTION("""COMPUTED_VALUE"""),"2023 Q4")</f>
        <v>2023 Q4</v>
      </c>
      <c r="AC723" s="1">
        <f ca="1">IFERROR(__xludf.DUMMYFUNCTION("""COMPUTED_VALUE"""),0)</f>
        <v>0</v>
      </c>
      <c r="AD723" s="1" t="str">
        <f ca="1">IFERROR(__xludf.DUMMYFUNCTION("""COMPUTED_VALUE"""),"Online")</f>
        <v>Online</v>
      </c>
      <c r="AE723" s="19">
        <f ca="1">IFERROR(__xludf.DUMMYFUNCTION("""COMPUTED_VALUE"""),2699.9018)</f>
        <v>2699.9018000000001</v>
      </c>
      <c r="AF723" s="1" t="str">
        <f ca="1">IFERROR(__xludf.DUMMYFUNCTION("""COMPUTED_VALUE"""),"AU")</f>
        <v>AU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</row>
    <row r="724" spans="1:45" ht="12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3">
        <f ca="1">IFERROR(__xludf.DUMMYFUNCTION("""COMPUTED_VALUE"""),45231)</f>
        <v>45231</v>
      </c>
      <c r="AB724" s="19" t="str">
        <f ca="1">IFERROR(__xludf.DUMMYFUNCTION("""COMPUTED_VALUE"""),"2023 Q4")</f>
        <v>2023 Q4</v>
      </c>
      <c r="AC724" s="1">
        <f ca="1">IFERROR(__xludf.DUMMYFUNCTION("""COMPUTED_VALUE"""),0)</f>
        <v>0</v>
      </c>
      <c r="AD724" s="1" t="str">
        <f ca="1">IFERROR(__xludf.DUMMYFUNCTION("""COMPUTED_VALUE"""),"Online")</f>
        <v>Online</v>
      </c>
      <c r="AE724" s="19">
        <f ca="1">IFERROR(__xludf.DUMMYFUNCTION("""COMPUTED_VALUE"""),2264.2536)</f>
        <v>2264.2536</v>
      </c>
      <c r="AF724" s="1" t="str">
        <f ca="1">IFERROR(__xludf.DUMMYFUNCTION("""COMPUTED_VALUE"""),"DE")</f>
        <v>DE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</row>
    <row r="725" spans="1:45" ht="12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3">
        <f ca="1">IFERROR(__xludf.DUMMYFUNCTION("""COMPUTED_VALUE"""),45231)</f>
        <v>45231</v>
      </c>
      <c r="AB725" s="19" t="str">
        <f ca="1">IFERROR(__xludf.DUMMYFUNCTION("""COMPUTED_VALUE"""),"2023 Q4")</f>
        <v>2023 Q4</v>
      </c>
      <c r="AC725" s="1">
        <f ca="1">IFERROR(__xludf.DUMMYFUNCTION("""COMPUTED_VALUE"""),0)</f>
        <v>0</v>
      </c>
      <c r="AD725" s="1" t="str">
        <f ca="1">IFERROR(__xludf.DUMMYFUNCTION("""COMPUTED_VALUE"""),"Online")</f>
        <v>Online</v>
      </c>
      <c r="AE725" s="19">
        <f ca="1">IFERROR(__xludf.DUMMYFUNCTION("""COMPUTED_VALUE"""),2410.6266)</f>
        <v>2410.6266000000001</v>
      </c>
      <c r="AF725" s="1" t="str">
        <f ca="1">IFERROR(__xludf.DUMMYFUNCTION("""COMPUTED_VALUE"""),"AU")</f>
        <v>AU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</row>
    <row r="726" spans="1:45" ht="12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3">
        <f ca="1">IFERROR(__xludf.DUMMYFUNCTION("""COMPUTED_VALUE"""),45231)</f>
        <v>45231</v>
      </c>
      <c r="AB726" s="19" t="str">
        <f ca="1">IFERROR(__xludf.DUMMYFUNCTION("""COMPUTED_VALUE"""),"2023 Q4")</f>
        <v>2023 Q4</v>
      </c>
      <c r="AC726" s="1">
        <f ca="1">IFERROR(__xludf.DUMMYFUNCTION("""COMPUTED_VALUE"""),0)</f>
        <v>0</v>
      </c>
      <c r="AD726" s="1" t="str">
        <f ca="1">IFERROR(__xludf.DUMMYFUNCTION("""COMPUTED_VALUE"""),"Online")</f>
        <v>Online</v>
      </c>
      <c r="AE726" s="19">
        <f ca="1">IFERROR(__xludf.DUMMYFUNCTION("""COMPUTED_VALUE"""),2288.9187)</f>
        <v>2288.9187000000002</v>
      </c>
      <c r="AF726" s="1" t="str">
        <f ca="1">IFERROR(__xludf.DUMMYFUNCTION("""COMPUTED_VALUE"""),"US")</f>
        <v>US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</row>
    <row r="727" spans="1:45" ht="12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3">
        <f ca="1">IFERROR(__xludf.DUMMYFUNCTION("""COMPUTED_VALUE"""),45231)</f>
        <v>45231</v>
      </c>
      <c r="AB727" s="19" t="str">
        <f ca="1">IFERROR(__xludf.DUMMYFUNCTION("""COMPUTED_VALUE"""),"2023 Q4")</f>
        <v>2023 Q4</v>
      </c>
      <c r="AC727" s="1">
        <f ca="1">IFERROR(__xludf.DUMMYFUNCTION("""COMPUTED_VALUE"""),0)</f>
        <v>0</v>
      </c>
      <c r="AD727" s="1" t="str">
        <f ca="1">IFERROR(__xludf.DUMMYFUNCTION("""COMPUTED_VALUE"""),"Online")</f>
        <v>Online</v>
      </c>
      <c r="AE727" s="19">
        <f ca="1">IFERROR(__xludf.DUMMYFUNCTION("""COMPUTED_VALUE"""),1105.4834)</f>
        <v>1105.4834000000001</v>
      </c>
      <c r="AF727" s="1" t="str">
        <f ca="1">IFERROR(__xludf.DUMMYFUNCTION("""COMPUTED_VALUE"""),"US")</f>
        <v>US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</row>
    <row r="728" spans="1:45" ht="12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3">
        <f ca="1">IFERROR(__xludf.DUMMYFUNCTION("""COMPUTED_VALUE"""),45231)</f>
        <v>45231</v>
      </c>
      <c r="AB728" s="19" t="str">
        <f ca="1">IFERROR(__xludf.DUMMYFUNCTION("""COMPUTED_VALUE"""),"2023 Q4")</f>
        <v>2023 Q4</v>
      </c>
      <c r="AC728" s="1">
        <f ca="1">IFERROR(__xludf.DUMMYFUNCTION("""COMPUTED_VALUE"""),0)</f>
        <v>0</v>
      </c>
      <c r="AD728" s="1" t="str">
        <f ca="1">IFERROR(__xludf.DUMMYFUNCTION("""COMPUTED_VALUE"""),"Online")</f>
        <v>Online</v>
      </c>
      <c r="AE728" s="19">
        <f ca="1">IFERROR(__xludf.DUMMYFUNCTION("""COMPUTED_VALUE"""),865.204)</f>
        <v>865.20399999999995</v>
      </c>
      <c r="AF728" s="1" t="str">
        <f ca="1">IFERROR(__xludf.DUMMYFUNCTION("""COMPUTED_VALUE"""),"US")</f>
        <v>US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</row>
    <row r="729" spans="1:45" ht="12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3">
        <f ca="1">IFERROR(__xludf.DUMMYFUNCTION("""COMPUTED_VALUE"""),45231)</f>
        <v>45231</v>
      </c>
      <c r="AB729" s="19" t="str">
        <f ca="1">IFERROR(__xludf.DUMMYFUNCTION("""COMPUTED_VALUE"""),"2023 Q4")</f>
        <v>2023 Q4</v>
      </c>
      <c r="AC729" s="1">
        <f ca="1">IFERROR(__xludf.DUMMYFUNCTION("""COMPUTED_VALUE"""),0)</f>
        <v>0</v>
      </c>
      <c r="AD729" s="1" t="str">
        <f ca="1">IFERROR(__xludf.DUMMYFUNCTION("""COMPUTED_VALUE"""),"Online")</f>
        <v>Online</v>
      </c>
      <c r="AE729" s="19">
        <f ca="1">IFERROR(__xludf.DUMMYFUNCTION("""COMPUTED_VALUE"""),2699.9018)</f>
        <v>2699.9018000000001</v>
      </c>
      <c r="AF729" s="1" t="str">
        <f ca="1">IFERROR(__xludf.DUMMYFUNCTION("""COMPUTED_VALUE"""),"FR")</f>
        <v>FR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</row>
    <row r="730" spans="1:45" ht="12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3">
        <f ca="1">IFERROR(__xludf.DUMMYFUNCTION("""COMPUTED_VALUE"""),45231)</f>
        <v>45231</v>
      </c>
      <c r="AB730" s="19" t="str">
        <f ca="1">IFERROR(__xludf.DUMMYFUNCTION("""COMPUTED_VALUE"""),"2023 Q4")</f>
        <v>2023 Q4</v>
      </c>
      <c r="AC730" s="1">
        <f ca="1">IFERROR(__xludf.DUMMYFUNCTION("""COMPUTED_VALUE"""),0)</f>
        <v>0</v>
      </c>
      <c r="AD730" s="1" t="str">
        <f ca="1">IFERROR(__xludf.DUMMYFUNCTION("""COMPUTED_VALUE"""),"Online")</f>
        <v>Online</v>
      </c>
      <c r="AE730" s="19">
        <f ca="1">IFERROR(__xludf.DUMMYFUNCTION("""COMPUTED_VALUE"""),2410.6266)</f>
        <v>2410.6266000000001</v>
      </c>
      <c r="AF730" s="1" t="str">
        <f ca="1">IFERROR(__xludf.DUMMYFUNCTION("""COMPUTED_VALUE"""),"AU")</f>
        <v>AU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</row>
    <row r="731" spans="1:45" ht="12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3">
        <f ca="1">IFERROR(__xludf.DUMMYFUNCTION("""COMPUTED_VALUE"""),45231)</f>
        <v>45231</v>
      </c>
      <c r="AB731" s="19" t="str">
        <f ca="1">IFERROR(__xludf.DUMMYFUNCTION("""COMPUTED_VALUE"""),"2023 Q4")</f>
        <v>2023 Q4</v>
      </c>
      <c r="AC731" s="1">
        <f ca="1">IFERROR(__xludf.DUMMYFUNCTION("""COMPUTED_VALUE"""),0)</f>
        <v>0</v>
      </c>
      <c r="AD731" s="1" t="str">
        <f ca="1">IFERROR(__xludf.DUMMYFUNCTION("""COMPUTED_VALUE"""),"Online")</f>
        <v>Online</v>
      </c>
      <c r="AE731" s="19">
        <f ca="1">IFERROR(__xludf.DUMMYFUNCTION("""COMPUTED_VALUE"""),1105.4834)</f>
        <v>1105.4834000000001</v>
      </c>
      <c r="AF731" s="1" t="str">
        <f ca="1">IFERROR(__xludf.DUMMYFUNCTION("""COMPUTED_VALUE"""),"US")</f>
        <v>US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</row>
    <row r="732" spans="1:45" ht="12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3">
        <f ca="1">IFERROR(__xludf.DUMMYFUNCTION("""COMPUTED_VALUE"""),45231)</f>
        <v>45231</v>
      </c>
      <c r="AB732" s="19" t="str">
        <f ca="1">IFERROR(__xludf.DUMMYFUNCTION("""COMPUTED_VALUE"""),"2023 Q4")</f>
        <v>2023 Q4</v>
      </c>
      <c r="AC732" s="1">
        <f ca="1">IFERROR(__xludf.DUMMYFUNCTION("""COMPUTED_VALUE"""),0)</f>
        <v>0</v>
      </c>
      <c r="AD732" s="1" t="str">
        <f ca="1">IFERROR(__xludf.DUMMYFUNCTION("""COMPUTED_VALUE"""),"Online")</f>
        <v>Online</v>
      </c>
      <c r="AE732" s="19">
        <f ca="1">IFERROR(__xludf.DUMMYFUNCTION("""COMPUTED_VALUE"""),865.204)</f>
        <v>865.20399999999995</v>
      </c>
      <c r="AF732" s="1" t="str">
        <f ca="1">IFERROR(__xludf.DUMMYFUNCTION("""COMPUTED_VALUE"""),"CA")</f>
        <v>CA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</row>
    <row r="733" spans="1:45" ht="12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3">
        <f ca="1">IFERROR(__xludf.DUMMYFUNCTION("""COMPUTED_VALUE"""),45231)</f>
        <v>45231</v>
      </c>
      <c r="AB733" s="19" t="str">
        <f ca="1">IFERROR(__xludf.DUMMYFUNCTION("""COMPUTED_VALUE"""),"2023 Q4")</f>
        <v>2023 Q4</v>
      </c>
      <c r="AC733" s="1">
        <f ca="1">IFERROR(__xludf.DUMMYFUNCTION("""COMPUTED_VALUE"""),0)</f>
        <v>0</v>
      </c>
      <c r="AD733" s="1" t="str">
        <f ca="1">IFERROR(__xludf.DUMMYFUNCTION("""COMPUTED_VALUE"""),"Online")</f>
        <v>Online</v>
      </c>
      <c r="AE733" s="19">
        <f ca="1">IFERROR(__xludf.DUMMYFUNCTION("""COMPUTED_VALUE"""),865.204)</f>
        <v>865.20399999999995</v>
      </c>
      <c r="AF733" s="1" t="str">
        <f ca="1">IFERROR(__xludf.DUMMYFUNCTION("""COMPUTED_VALUE"""),"CA")</f>
        <v>CA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</row>
    <row r="734" spans="1:45" ht="12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3">
        <f ca="1">IFERROR(__xludf.DUMMYFUNCTION("""COMPUTED_VALUE"""),45231)</f>
        <v>45231</v>
      </c>
      <c r="AB734" s="19" t="str">
        <f ca="1">IFERROR(__xludf.DUMMYFUNCTION("""COMPUTED_VALUE"""),"2023 Q4")</f>
        <v>2023 Q4</v>
      </c>
      <c r="AC734" s="1">
        <f ca="1">IFERROR(__xludf.DUMMYFUNCTION("""COMPUTED_VALUE"""),0)</f>
        <v>0</v>
      </c>
      <c r="AD734" s="1" t="str">
        <f ca="1">IFERROR(__xludf.DUMMYFUNCTION("""COMPUTED_VALUE"""),"Online")</f>
        <v>Online</v>
      </c>
      <c r="AE734" s="19">
        <f ca="1">IFERROR(__xludf.DUMMYFUNCTION("""COMPUTED_VALUE"""),865.204)</f>
        <v>865.20399999999995</v>
      </c>
      <c r="AF734" s="1" t="str">
        <f ca="1">IFERROR(__xludf.DUMMYFUNCTION("""COMPUTED_VALUE"""),"AU")</f>
        <v>AU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</row>
    <row r="735" spans="1:45" ht="12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3">
        <f ca="1">IFERROR(__xludf.DUMMYFUNCTION("""COMPUTED_VALUE"""),45231)</f>
        <v>45231</v>
      </c>
      <c r="AB735" s="19" t="str">
        <f ca="1">IFERROR(__xludf.DUMMYFUNCTION("""COMPUTED_VALUE"""),"2023 Q4")</f>
        <v>2023 Q4</v>
      </c>
      <c r="AC735" s="1">
        <f ca="1">IFERROR(__xludf.DUMMYFUNCTION("""COMPUTED_VALUE"""),0)</f>
        <v>0</v>
      </c>
      <c r="AD735" s="1" t="str">
        <f ca="1">IFERROR(__xludf.DUMMYFUNCTION("""COMPUTED_VALUE"""),"Online")</f>
        <v>Online</v>
      </c>
      <c r="AE735" s="19">
        <f ca="1">IFERROR(__xludf.DUMMYFUNCTION("""COMPUTED_VALUE"""),2699.9018)</f>
        <v>2699.9018000000001</v>
      </c>
      <c r="AF735" s="1" t="str">
        <f ca="1">IFERROR(__xludf.DUMMYFUNCTION("""COMPUTED_VALUE"""),"US")</f>
        <v>US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</row>
    <row r="736" spans="1:45" ht="12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3">
        <f ca="1">IFERROR(__xludf.DUMMYFUNCTION("""COMPUTED_VALUE"""),45231)</f>
        <v>45231</v>
      </c>
      <c r="AB736" s="19" t="str">
        <f ca="1">IFERROR(__xludf.DUMMYFUNCTION("""COMPUTED_VALUE"""),"2023 Q4")</f>
        <v>2023 Q4</v>
      </c>
      <c r="AC736" s="1">
        <f ca="1">IFERROR(__xludf.DUMMYFUNCTION("""COMPUTED_VALUE"""),0)</f>
        <v>0</v>
      </c>
      <c r="AD736" s="1" t="str">
        <f ca="1">IFERROR(__xludf.DUMMYFUNCTION("""COMPUTED_VALUE"""),"Online")</f>
        <v>Online</v>
      </c>
      <c r="AE736" s="19">
        <f ca="1">IFERROR(__xludf.DUMMYFUNCTION("""COMPUTED_VALUE"""),2699.9018)</f>
        <v>2699.9018000000001</v>
      </c>
      <c r="AF736" s="1" t="str">
        <f ca="1">IFERROR(__xludf.DUMMYFUNCTION("""COMPUTED_VALUE"""),"AU")</f>
        <v>AU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</row>
    <row r="737" spans="1:45" ht="12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3">
        <f ca="1">IFERROR(__xludf.DUMMYFUNCTION("""COMPUTED_VALUE"""),45231)</f>
        <v>45231</v>
      </c>
      <c r="AB737" s="19" t="str">
        <f ca="1">IFERROR(__xludf.DUMMYFUNCTION("""COMPUTED_VALUE"""),"2023 Q4")</f>
        <v>2023 Q4</v>
      </c>
      <c r="AC737" s="1">
        <f ca="1">IFERROR(__xludf.DUMMYFUNCTION("""COMPUTED_VALUE"""),0)</f>
        <v>0</v>
      </c>
      <c r="AD737" s="1" t="str">
        <f ca="1">IFERROR(__xludf.DUMMYFUNCTION("""COMPUTED_VALUE"""),"Online")</f>
        <v>Online</v>
      </c>
      <c r="AE737" s="19">
        <f ca="1">IFERROR(__xludf.DUMMYFUNCTION("""COMPUTED_VALUE"""),2410.6266)</f>
        <v>2410.6266000000001</v>
      </c>
      <c r="AF737" s="1" t="str">
        <f ca="1">IFERROR(__xludf.DUMMYFUNCTION("""COMPUTED_VALUE"""),"US")</f>
        <v>US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</row>
    <row r="738" spans="1:45" ht="12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3">
        <f ca="1">IFERROR(__xludf.DUMMYFUNCTION("""COMPUTED_VALUE"""),45231)</f>
        <v>45231</v>
      </c>
      <c r="AB738" s="19" t="str">
        <f ca="1">IFERROR(__xludf.DUMMYFUNCTION("""COMPUTED_VALUE"""),"2023 Q4")</f>
        <v>2023 Q4</v>
      </c>
      <c r="AC738" s="1">
        <f ca="1">IFERROR(__xludf.DUMMYFUNCTION("""COMPUTED_VALUE"""),0)</f>
        <v>0</v>
      </c>
      <c r="AD738" s="1" t="str">
        <f ca="1">IFERROR(__xludf.DUMMYFUNCTION("""COMPUTED_VALUE"""),"Online")</f>
        <v>Online</v>
      </c>
      <c r="AE738" s="19">
        <f ca="1">IFERROR(__xludf.DUMMYFUNCTION("""COMPUTED_VALUE"""),2410.6266)</f>
        <v>2410.6266000000001</v>
      </c>
      <c r="AF738" s="1" t="str">
        <f ca="1">IFERROR(__xludf.DUMMYFUNCTION("""COMPUTED_VALUE"""),"AU")</f>
        <v>AU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</row>
    <row r="739" spans="1:45" ht="12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3">
        <f ca="1">IFERROR(__xludf.DUMMYFUNCTION("""COMPUTED_VALUE"""),45261)</f>
        <v>45261</v>
      </c>
      <c r="AB739" s="19" t="str">
        <f ca="1">IFERROR(__xludf.DUMMYFUNCTION("""COMPUTED_VALUE"""),"2023 Q4")</f>
        <v>2023 Q4</v>
      </c>
      <c r="AC739" s="1">
        <f ca="1">IFERROR(__xludf.DUMMYFUNCTION("""COMPUTED_VALUE"""),283)</f>
        <v>283</v>
      </c>
      <c r="AD739" s="1" t="str">
        <f ca="1">IFERROR(__xludf.DUMMYFUNCTION("""COMPUTED_VALUE"""),"Offline")</f>
        <v>Offline</v>
      </c>
      <c r="AE739" s="19">
        <f ca="1">IFERROR(__xludf.DUMMYFUNCTION("""COMPUTED_VALUE"""),866.5033)</f>
        <v>866.50329999999997</v>
      </c>
      <c r="AF739" s="1" t="str">
        <f ca="1">IFERROR(__xludf.DUMMYFUNCTION("""COMPUTED_VALUE"""),"US")</f>
        <v>US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</row>
    <row r="740" spans="1:45" ht="12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3">
        <f ca="1">IFERROR(__xludf.DUMMYFUNCTION("""COMPUTED_VALUE"""),45261)</f>
        <v>45261</v>
      </c>
      <c r="AB740" s="19" t="str">
        <f ca="1">IFERROR(__xludf.DUMMYFUNCTION("""COMPUTED_VALUE"""),"2023 Q4")</f>
        <v>2023 Q4</v>
      </c>
      <c r="AC740" s="1">
        <f ca="1">IFERROR(__xludf.DUMMYFUNCTION("""COMPUTED_VALUE"""),287)</f>
        <v>287</v>
      </c>
      <c r="AD740" s="1" t="str">
        <f ca="1">IFERROR(__xludf.DUMMYFUNCTION("""COMPUTED_VALUE"""),"Offline")</f>
        <v>Offline</v>
      </c>
      <c r="AE740" s="19">
        <f ca="1">IFERROR(__xludf.DUMMYFUNCTION("""COMPUTED_VALUE"""),3949.2366)</f>
        <v>3949.2366000000002</v>
      </c>
      <c r="AF740" s="1" t="str">
        <f ca="1">IFERROR(__xludf.DUMMYFUNCTION("""COMPUTED_VALUE"""),"US")</f>
        <v>US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</row>
    <row r="741" spans="1:45" ht="12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3">
        <f ca="1">IFERROR(__xludf.DUMMYFUNCTION("""COMPUTED_VALUE"""),45261)</f>
        <v>45261</v>
      </c>
      <c r="AB741" s="19" t="str">
        <f ca="1">IFERROR(__xludf.DUMMYFUNCTION("""COMPUTED_VALUE"""),"2023 Q4")</f>
        <v>2023 Q4</v>
      </c>
      <c r="AC741" s="1">
        <f ca="1">IFERROR(__xludf.DUMMYFUNCTION("""COMPUTED_VALUE"""),0)</f>
        <v>0</v>
      </c>
      <c r="AD741" s="1" t="str">
        <f ca="1">IFERROR(__xludf.DUMMYFUNCTION("""COMPUTED_VALUE"""),"Online")</f>
        <v>Online</v>
      </c>
      <c r="AE741" s="19">
        <f ca="1">IFERROR(__xludf.DUMMYFUNCTION("""COMPUTED_VALUE"""),2410.6266)</f>
        <v>2410.6266000000001</v>
      </c>
      <c r="AF741" s="1" t="str">
        <f ca="1">IFERROR(__xludf.DUMMYFUNCTION("""COMPUTED_VALUE"""),"US")</f>
        <v>US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</row>
    <row r="742" spans="1:45" ht="12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3">
        <f ca="1">IFERROR(__xludf.DUMMYFUNCTION("""COMPUTED_VALUE"""),45261)</f>
        <v>45261</v>
      </c>
      <c r="AB742" s="19" t="str">
        <f ca="1">IFERROR(__xludf.DUMMYFUNCTION("""COMPUTED_VALUE"""),"2023 Q4")</f>
        <v>2023 Q4</v>
      </c>
      <c r="AC742" s="1">
        <f ca="1">IFERROR(__xludf.DUMMYFUNCTION("""COMPUTED_VALUE"""),275)</f>
        <v>275</v>
      </c>
      <c r="AD742" s="1" t="str">
        <f ca="1">IFERROR(__xludf.DUMMYFUNCTION("""COMPUTED_VALUE"""),"Offline")</f>
        <v>Offline</v>
      </c>
      <c r="AE742" s="19">
        <f ca="1">IFERROR(__xludf.DUMMYFUNCTION("""COMPUTED_VALUE"""),1868.8406)</f>
        <v>1868.8406</v>
      </c>
      <c r="AF742" s="1" t="str">
        <f ca="1">IFERROR(__xludf.DUMMYFUNCTION("""COMPUTED_VALUE"""),"US")</f>
        <v>US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</row>
    <row r="743" spans="1:45" ht="12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3">
        <f ca="1">IFERROR(__xludf.DUMMYFUNCTION("""COMPUTED_VALUE"""),45261)</f>
        <v>45261</v>
      </c>
      <c r="AB743" s="19" t="str">
        <f ca="1">IFERROR(__xludf.DUMMYFUNCTION("""COMPUTED_VALUE"""),"2023 Q4")</f>
        <v>2023 Q4</v>
      </c>
      <c r="AC743" s="1">
        <f ca="1">IFERROR(__xludf.DUMMYFUNCTION("""COMPUTED_VALUE"""),277)</f>
        <v>277</v>
      </c>
      <c r="AD743" s="1" t="str">
        <f ca="1">IFERROR(__xludf.DUMMYFUNCTION("""COMPUTED_VALUE"""),"Offline")</f>
        <v>Offline</v>
      </c>
      <c r="AE743" s="19">
        <f ca="1">IFERROR(__xludf.DUMMYFUNCTION("""COMPUTED_VALUE"""),14695.955)</f>
        <v>14695.955</v>
      </c>
      <c r="AF743" s="1" t="str">
        <f ca="1">IFERROR(__xludf.DUMMYFUNCTION("""COMPUTED_VALUE"""),"US")</f>
        <v>US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</row>
    <row r="744" spans="1:45" ht="12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3">
        <f ca="1">IFERROR(__xludf.DUMMYFUNCTION("""COMPUTED_VALUE"""),45261)</f>
        <v>45261</v>
      </c>
      <c r="AB744" s="19" t="str">
        <f ca="1">IFERROR(__xludf.DUMMYFUNCTION("""COMPUTED_VALUE"""),"2023 Q4")</f>
        <v>2023 Q4</v>
      </c>
      <c r="AC744" s="1">
        <f ca="1">IFERROR(__xludf.DUMMYFUNCTION("""COMPUTED_VALUE"""),275)</f>
        <v>275</v>
      </c>
      <c r="AD744" s="1" t="str">
        <f ca="1">IFERROR(__xludf.DUMMYFUNCTION("""COMPUTED_VALUE"""),"Offline")</f>
        <v>Offline</v>
      </c>
      <c r="AE744" s="19">
        <f ca="1">IFERROR(__xludf.DUMMYFUNCTION("""COMPUTED_VALUE"""),795.9481)</f>
        <v>795.94809999999995</v>
      </c>
      <c r="AF744" s="1" t="str">
        <f ca="1">IFERROR(__xludf.DUMMYFUNCTION("""COMPUTED_VALUE"""),"US")</f>
        <v>US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</row>
    <row r="745" spans="1:45" ht="12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3">
        <f ca="1">IFERROR(__xludf.DUMMYFUNCTION("""COMPUTED_VALUE"""),45261)</f>
        <v>45261</v>
      </c>
      <c r="AB745" s="19" t="str">
        <f ca="1">IFERROR(__xludf.DUMMYFUNCTION("""COMPUTED_VALUE"""),"2023 Q4")</f>
        <v>2023 Q4</v>
      </c>
      <c r="AC745" s="1">
        <f ca="1">IFERROR(__xludf.DUMMYFUNCTION("""COMPUTED_VALUE"""),277)</f>
        <v>277</v>
      </c>
      <c r="AD745" s="1" t="str">
        <f ca="1">IFERROR(__xludf.DUMMYFUNCTION("""COMPUTED_VALUE"""),"Offline")</f>
        <v>Offline</v>
      </c>
      <c r="AE745" s="19">
        <f ca="1">IFERROR(__xludf.DUMMYFUNCTION("""COMPUTED_VALUE"""),71940.291)</f>
        <v>71940.290999999997</v>
      </c>
      <c r="AF745" s="1" t="str">
        <f ca="1">IFERROR(__xludf.DUMMYFUNCTION("""COMPUTED_VALUE"""),"US")</f>
        <v>US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</row>
    <row r="746" spans="1:45" ht="12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3">
        <f ca="1">IFERROR(__xludf.DUMMYFUNCTION("""COMPUTED_VALUE"""),45261)</f>
        <v>45261</v>
      </c>
      <c r="AB746" s="19" t="str">
        <f ca="1">IFERROR(__xludf.DUMMYFUNCTION("""COMPUTED_VALUE"""),"2023 Q4")</f>
        <v>2023 Q4</v>
      </c>
      <c r="AC746" s="1">
        <f ca="1">IFERROR(__xludf.DUMMYFUNCTION("""COMPUTED_VALUE"""),277)</f>
        <v>277</v>
      </c>
      <c r="AD746" s="1" t="str">
        <f ca="1">IFERROR(__xludf.DUMMYFUNCTION("""COMPUTED_VALUE"""),"Offline")</f>
        <v>Offline</v>
      </c>
      <c r="AE746" s="19">
        <f ca="1">IFERROR(__xludf.DUMMYFUNCTION("""COMPUTED_VALUE"""),27.9653)</f>
        <v>27.965299999999999</v>
      </c>
      <c r="AF746" s="1" t="str">
        <f ca="1">IFERROR(__xludf.DUMMYFUNCTION("""COMPUTED_VALUE"""),"US")</f>
        <v>US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</row>
    <row r="747" spans="1:45" ht="12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3">
        <f ca="1">IFERROR(__xludf.DUMMYFUNCTION("""COMPUTED_VALUE"""),45261)</f>
        <v>45261</v>
      </c>
      <c r="AB747" s="19" t="str">
        <f ca="1">IFERROR(__xludf.DUMMYFUNCTION("""COMPUTED_VALUE"""),"2023 Q4")</f>
        <v>2023 Q4</v>
      </c>
      <c r="AC747" s="1">
        <f ca="1">IFERROR(__xludf.DUMMYFUNCTION("""COMPUTED_VALUE"""),277)</f>
        <v>277</v>
      </c>
      <c r="AD747" s="1" t="str">
        <f ca="1">IFERROR(__xludf.DUMMYFUNCTION("""COMPUTED_VALUE"""),"Offline")</f>
        <v>Offline</v>
      </c>
      <c r="AE747" s="19">
        <f ca="1">IFERROR(__xludf.DUMMYFUNCTION("""COMPUTED_VALUE"""),64211.5111)</f>
        <v>64211.511100000003</v>
      </c>
      <c r="AF747" s="1" t="str">
        <f ca="1">IFERROR(__xludf.DUMMYFUNCTION("""COMPUTED_VALUE"""),"US")</f>
        <v>US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</row>
    <row r="748" spans="1:45" ht="12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3">
        <f ca="1">IFERROR(__xludf.DUMMYFUNCTION("""COMPUTED_VALUE"""),45261)</f>
        <v>45261</v>
      </c>
      <c r="AB748" s="19" t="str">
        <f ca="1">IFERROR(__xludf.DUMMYFUNCTION("""COMPUTED_VALUE"""),"2023 Q4")</f>
        <v>2023 Q4</v>
      </c>
      <c r="AC748" s="1">
        <f ca="1">IFERROR(__xludf.DUMMYFUNCTION("""COMPUTED_VALUE"""),276)</f>
        <v>276</v>
      </c>
      <c r="AD748" s="1" t="str">
        <f ca="1">IFERROR(__xludf.DUMMYFUNCTION("""COMPUTED_VALUE"""),"Offline")</f>
        <v>Offline</v>
      </c>
      <c r="AE748" s="19">
        <f ca="1">IFERROR(__xludf.DUMMYFUNCTION("""COMPUTED_VALUE"""),375.3079)</f>
        <v>375.30790000000002</v>
      </c>
      <c r="AF748" s="1" t="str">
        <f ca="1">IFERROR(__xludf.DUMMYFUNCTION("""COMPUTED_VALUE"""),"US")</f>
        <v>US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</row>
    <row r="749" spans="1:45" ht="12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3">
        <f ca="1">IFERROR(__xludf.DUMMYFUNCTION("""COMPUTED_VALUE"""),45261)</f>
        <v>45261</v>
      </c>
      <c r="AB749" s="19" t="str">
        <f ca="1">IFERROR(__xludf.DUMMYFUNCTION("""COMPUTED_VALUE"""),"2023 Q4")</f>
        <v>2023 Q4</v>
      </c>
      <c r="AC749" s="1">
        <f ca="1">IFERROR(__xludf.DUMMYFUNCTION("""COMPUTED_VALUE"""),276)</f>
        <v>276</v>
      </c>
      <c r="AD749" s="1" t="str">
        <f ca="1">IFERROR(__xludf.DUMMYFUNCTION("""COMPUTED_VALUE"""),"Offline")</f>
        <v>Offline</v>
      </c>
      <c r="AE749" s="19">
        <f ca="1">IFERROR(__xludf.DUMMYFUNCTION("""COMPUTED_VALUE"""),105966.1595)</f>
        <v>105966.15949999999</v>
      </c>
      <c r="AF749" s="1" t="str">
        <f ca="1">IFERROR(__xludf.DUMMYFUNCTION("""COMPUTED_VALUE"""),"US")</f>
        <v>US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</row>
    <row r="750" spans="1:45" ht="12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3">
        <f ca="1">IFERROR(__xludf.DUMMYFUNCTION("""COMPUTED_VALUE"""),45261)</f>
        <v>45261</v>
      </c>
      <c r="AB750" s="19" t="str">
        <f ca="1">IFERROR(__xludf.DUMMYFUNCTION("""COMPUTED_VALUE"""),"2023 Q4")</f>
        <v>2023 Q4</v>
      </c>
      <c r="AC750" s="1">
        <f ca="1">IFERROR(__xludf.DUMMYFUNCTION("""COMPUTED_VALUE"""),276)</f>
        <v>276</v>
      </c>
      <c r="AD750" s="1" t="str">
        <f ca="1">IFERROR(__xludf.DUMMYFUNCTION("""COMPUTED_VALUE"""),"Offline")</f>
        <v>Offline</v>
      </c>
      <c r="AE750" s="19">
        <f ca="1">IFERROR(__xludf.DUMMYFUNCTION("""COMPUTED_VALUE"""),341.8395)</f>
        <v>341.83949999999999</v>
      </c>
      <c r="AF750" s="1" t="str">
        <f ca="1">IFERROR(__xludf.DUMMYFUNCTION("""COMPUTED_VALUE"""),"US")</f>
        <v>US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</row>
    <row r="751" spans="1:45" ht="12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3">
        <f ca="1">IFERROR(__xludf.DUMMYFUNCTION("""COMPUTED_VALUE"""),45261)</f>
        <v>45261</v>
      </c>
      <c r="AB751" s="19" t="str">
        <f ca="1">IFERROR(__xludf.DUMMYFUNCTION("""COMPUTED_VALUE"""),"2023 Q4")</f>
        <v>2023 Q4</v>
      </c>
      <c r="AC751" s="1">
        <f ca="1">IFERROR(__xludf.DUMMYFUNCTION("""COMPUTED_VALUE"""),0)</f>
        <v>0</v>
      </c>
      <c r="AD751" s="1" t="str">
        <f ca="1">IFERROR(__xludf.DUMMYFUNCTION("""COMPUTED_VALUE"""),"Online")</f>
        <v>Online</v>
      </c>
      <c r="AE751" s="19">
        <f ca="1">IFERROR(__xludf.DUMMYFUNCTION("""COMPUTED_VALUE"""),2264.2536)</f>
        <v>2264.2536</v>
      </c>
      <c r="AF751" s="1" t="str">
        <f ca="1">IFERROR(__xludf.DUMMYFUNCTION("""COMPUTED_VALUE"""),"US")</f>
        <v>US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spans="1:45" ht="12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3">
        <f ca="1">IFERROR(__xludf.DUMMYFUNCTION("""COMPUTED_VALUE"""),45261)</f>
        <v>45261</v>
      </c>
      <c r="AB752" s="19" t="str">
        <f ca="1">IFERROR(__xludf.DUMMYFUNCTION("""COMPUTED_VALUE"""),"2023 Q4")</f>
        <v>2023 Q4</v>
      </c>
      <c r="AC752" s="1">
        <f ca="1">IFERROR(__xludf.DUMMYFUNCTION("""COMPUTED_VALUE"""),277)</f>
        <v>277</v>
      </c>
      <c r="AD752" s="1" t="str">
        <f ca="1">IFERROR(__xludf.DUMMYFUNCTION("""COMPUTED_VALUE"""),"Offline")</f>
        <v>Offline</v>
      </c>
      <c r="AE752" s="19">
        <f ca="1">IFERROR(__xludf.DUMMYFUNCTION("""COMPUTED_VALUE"""),44258.5986)</f>
        <v>44258.598599999998</v>
      </c>
      <c r="AF752" s="1" t="str">
        <f ca="1">IFERROR(__xludf.DUMMYFUNCTION("""COMPUTED_VALUE"""),"US")</f>
        <v>US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</row>
    <row r="753" spans="1:45" ht="12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3">
        <f ca="1">IFERROR(__xludf.DUMMYFUNCTION("""COMPUTED_VALUE"""),45261)</f>
        <v>45261</v>
      </c>
      <c r="AB753" s="19" t="str">
        <f ca="1">IFERROR(__xludf.DUMMYFUNCTION("""COMPUTED_VALUE"""),"2023 Q4")</f>
        <v>2023 Q4</v>
      </c>
      <c r="AC753" s="1">
        <f ca="1">IFERROR(__xludf.DUMMYFUNCTION("""COMPUTED_VALUE"""),276)</f>
        <v>276</v>
      </c>
      <c r="AD753" s="1" t="str">
        <f ca="1">IFERROR(__xludf.DUMMYFUNCTION("""COMPUTED_VALUE"""),"Offline")</f>
        <v>Offline</v>
      </c>
      <c r="AE753" s="19">
        <f ca="1">IFERROR(__xludf.DUMMYFUNCTION("""COMPUTED_VALUE"""),50651.5333)</f>
        <v>50651.533300000003</v>
      </c>
      <c r="AF753" s="1" t="str">
        <f ca="1">IFERROR(__xludf.DUMMYFUNCTION("""COMPUTED_VALUE"""),"US")</f>
        <v>US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</row>
    <row r="754" spans="1:45" ht="12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3">
        <f ca="1">IFERROR(__xludf.DUMMYFUNCTION("""COMPUTED_VALUE"""),45261)</f>
        <v>45261</v>
      </c>
      <c r="AB754" s="19" t="str">
        <f ca="1">IFERROR(__xludf.DUMMYFUNCTION("""COMPUTED_VALUE"""),"2023 Q4")</f>
        <v>2023 Q4</v>
      </c>
      <c r="AC754" s="1">
        <f ca="1">IFERROR(__xludf.DUMMYFUNCTION("""COMPUTED_VALUE"""),277)</f>
        <v>277</v>
      </c>
      <c r="AD754" s="1" t="str">
        <f ca="1">IFERROR(__xludf.DUMMYFUNCTION("""COMPUTED_VALUE"""),"Offline")</f>
        <v>Offline</v>
      </c>
      <c r="AE754" s="19">
        <f ca="1">IFERROR(__xludf.DUMMYFUNCTION("""COMPUTED_VALUE"""),4482.6917)</f>
        <v>4482.6917000000003</v>
      </c>
      <c r="AF754" s="1" t="str">
        <f ca="1">IFERROR(__xludf.DUMMYFUNCTION("""COMPUTED_VALUE"""),"US")</f>
        <v>US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</row>
    <row r="755" spans="1:45" ht="12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3">
        <f ca="1">IFERROR(__xludf.DUMMYFUNCTION("""COMPUTED_VALUE"""),45261)</f>
        <v>45261</v>
      </c>
      <c r="AB755" s="19" t="str">
        <f ca="1">IFERROR(__xludf.DUMMYFUNCTION("""COMPUTED_VALUE"""),"2023 Q4")</f>
        <v>2023 Q4</v>
      </c>
      <c r="AC755" s="1">
        <f ca="1">IFERROR(__xludf.DUMMYFUNCTION("""COMPUTED_VALUE"""),277)</f>
        <v>277</v>
      </c>
      <c r="AD755" s="1" t="str">
        <f ca="1">IFERROR(__xludf.DUMMYFUNCTION("""COMPUTED_VALUE"""),"Offline")</f>
        <v>Offline</v>
      </c>
      <c r="AE755" s="19">
        <f ca="1">IFERROR(__xludf.DUMMYFUNCTION("""COMPUTED_VALUE"""),645.2529)</f>
        <v>645.25289999999995</v>
      </c>
      <c r="AF755" s="1" t="str">
        <f ca="1">IFERROR(__xludf.DUMMYFUNCTION("""COMPUTED_VALUE"""),"US")</f>
        <v>US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</row>
    <row r="756" spans="1:45" ht="12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3">
        <f ca="1">IFERROR(__xludf.DUMMYFUNCTION("""COMPUTED_VALUE"""),45261)</f>
        <v>45261</v>
      </c>
      <c r="AB756" s="19" t="str">
        <f ca="1">IFERROR(__xludf.DUMMYFUNCTION("""COMPUTED_VALUE"""),"2023 Q4")</f>
        <v>2023 Q4</v>
      </c>
      <c r="AC756" s="1">
        <f ca="1">IFERROR(__xludf.DUMMYFUNCTION("""COMPUTED_VALUE"""),279)</f>
        <v>279</v>
      </c>
      <c r="AD756" s="1" t="str">
        <f ca="1">IFERROR(__xludf.DUMMYFUNCTION("""COMPUTED_VALUE"""),"Offline")</f>
        <v>Offline</v>
      </c>
      <c r="AE756" s="19">
        <f ca="1">IFERROR(__xludf.DUMMYFUNCTION("""COMPUTED_VALUE"""),43214.9511)</f>
        <v>43214.951099999998</v>
      </c>
      <c r="AF756" s="1" t="str">
        <f ca="1">IFERROR(__xludf.DUMMYFUNCTION("""COMPUTED_VALUE"""),"US")</f>
        <v>US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</row>
    <row r="757" spans="1:45" ht="12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3">
        <f ca="1">IFERROR(__xludf.DUMMYFUNCTION("""COMPUTED_VALUE"""),45261)</f>
        <v>45261</v>
      </c>
      <c r="AB757" s="19" t="str">
        <f ca="1">IFERROR(__xludf.DUMMYFUNCTION("""COMPUTED_VALUE"""),"2023 Q4")</f>
        <v>2023 Q4</v>
      </c>
      <c r="AC757" s="1">
        <f ca="1">IFERROR(__xludf.DUMMYFUNCTION("""COMPUTED_VALUE"""),279)</f>
        <v>279</v>
      </c>
      <c r="AD757" s="1" t="str">
        <f ca="1">IFERROR(__xludf.DUMMYFUNCTION("""COMPUTED_VALUE"""),"Offline")</f>
        <v>Offline</v>
      </c>
      <c r="AE757" s="19">
        <f ca="1">IFERROR(__xludf.DUMMYFUNCTION("""COMPUTED_VALUE"""),130243.6705)</f>
        <v>130243.67049999999</v>
      </c>
      <c r="AF757" s="1" t="str">
        <f ca="1">IFERROR(__xludf.DUMMYFUNCTION("""COMPUTED_VALUE"""),"US")</f>
        <v>US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</row>
    <row r="758" spans="1:45" ht="12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3">
        <f ca="1">IFERROR(__xludf.DUMMYFUNCTION("""COMPUTED_VALUE"""),45261)</f>
        <v>45261</v>
      </c>
      <c r="AB758" s="19" t="str">
        <f ca="1">IFERROR(__xludf.DUMMYFUNCTION("""COMPUTED_VALUE"""),"2023 Q4")</f>
        <v>2023 Q4</v>
      </c>
      <c r="AC758" s="1">
        <f ca="1">IFERROR(__xludf.DUMMYFUNCTION("""COMPUTED_VALUE"""),279)</f>
        <v>279</v>
      </c>
      <c r="AD758" s="1" t="str">
        <f ca="1">IFERROR(__xludf.DUMMYFUNCTION("""COMPUTED_VALUE"""),"Offline")</f>
        <v>Offline</v>
      </c>
      <c r="AE758" s="19">
        <f ca="1">IFERROR(__xludf.DUMMYFUNCTION("""COMPUTED_VALUE"""),1077.9114)</f>
        <v>1077.9114</v>
      </c>
      <c r="AF758" s="1" t="str">
        <f ca="1">IFERROR(__xludf.DUMMYFUNCTION("""COMPUTED_VALUE"""),"US")</f>
        <v>US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</row>
    <row r="759" spans="1:45" ht="12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3">
        <f ca="1">IFERROR(__xludf.DUMMYFUNCTION("""COMPUTED_VALUE"""),45261)</f>
        <v>45261</v>
      </c>
      <c r="AB759" s="19" t="str">
        <f ca="1">IFERROR(__xludf.DUMMYFUNCTION("""COMPUTED_VALUE"""),"2023 Q4")</f>
        <v>2023 Q4</v>
      </c>
      <c r="AC759" s="1">
        <f ca="1">IFERROR(__xludf.DUMMYFUNCTION("""COMPUTED_VALUE"""),279)</f>
        <v>279</v>
      </c>
      <c r="AD759" s="1" t="str">
        <f ca="1">IFERROR(__xludf.DUMMYFUNCTION("""COMPUTED_VALUE"""),"Offline")</f>
        <v>Offline</v>
      </c>
      <c r="AE759" s="19">
        <f ca="1">IFERROR(__xludf.DUMMYFUNCTION("""COMPUTED_VALUE"""),13340.9537)</f>
        <v>13340.9537</v>
      </c>
      <c r="AF759" s="1" t="str">
        <f ca="1">IFERROR(__xludf.DUMMYFUNCTION("""COMPUTED_VALUE"""),"US")</f>
        <v>US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</row>
    <row r="760" spans="1:45" ht="12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3">
        <f ca="1">IFERROR(__xludf.DUMMYFUNCTION("""COMPUTED_VALUE"""),45261)</f>
        <v>45261</v>
      </c>
      <c r="AB760" s="19" t="str">
        <f ca="1">IFERROR(__xludf.DUMMYFUNCTION("""COMPUTED_VALUE"""),"2023 Q4")</f>
        <v>2023 Q4</v>
      </c>
      <c r="AC760" s="1">
        <f ca="1">IFERROR(__xludf.DUMMYFUNCTION("""COMPUTED_VALUE"""),278)</f>
        <v>278</v>
      </c>
      <c r="AD760" s="1" t="str">
        <f ca="1">IFERROR(__xludf.DUMMYFUNCTION("""COMPUTED_VALUE"""),"Offline")</f>
        <v>Offline</v>
      </c>
      <c r="AE760" s="19">
        <f ca="1">IFERROR(__xludf.DUMMYFUNCTION("""COMPUTED_VALUE"""),4664.4454)</f>
        <v>4664.4453999999996</v>
      </c>
      <c r="AF760" s="1" t="str">
        <f ca="1">IFERROR(__xludf.DUMMYFUNCTION("""COMPUTED_VALUE"""),"CA")</f>
        <v>CA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</row>
    <row r="761" spans="1:45" ht="12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3">
        <f ca="1">IFERROR(__xludf.DUMMYFUNCTION("""COMPUTED_VALUE"""),45261)</f>
        <v>45261</v>
      </c>
      <c r="AB761" s="19" t="str">
        <f ca="1">IFERROR(__xludf.DUMMYFUNCTION("""COMPUTED_VALUE"""),"2023 Q4")</f>
        <v>2023 Q4</v>
      </c>
      <c r="AC761" s="1">
        <f ca="1">IFERROR(__xludf.DUMMYFUNCTION("""COMPUTED_VALUE"""),278)</f>
        <v>278</v>
      </c>
      <c r="AD761" s="1" t="str">
        <f ca="1">IFERROR(__xludf.DUMMYFUNCTION("""COMPUTED_VALUE"""),"Offline")</f>
        <v>Offline</v>
      </c>
      <c r="AE761" s="19">
        <f ca="1">IFERROR(__xludf.DUMMYFUNCTION("""COMPUTED_VALUE"""),53.8616)</f>
        <v>53.861600000000003</v>
      </c>
      <c r="AF761" s="1" t="str">
        <f ca="1">IFERROR(__xludf.DUMMYFUNCTION("""COMPUTED_VALUE"""),"CA")</f>
        <v>CA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</row>
    <row r="762" spans="1:45" ht="12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3">
        <f ca="1">IFERROR(__xludf.DUMMYFUNCTION("""COMPUTED_VALUE"""),45261)</f>
        <v>45261</v>
      </c>
      <c r="AB762" s="19" t="str">
        <f ca="1">IFERROR(__xludf.DUMMYFUNCTION("""COMPUTED_VALUE"""),"2023 Q4")</f>
        <v>2023 Q4</v>
      </c>
      <c r="AC762" s="1">
        <f ca="1">IFERROR(__xludf.DUMMYFUNCTION("""COMPUTED_VALUE"""),0)</f>
        <v>0</v>
      </c>
      <c r="AD762" s="1" t="str">
        <f ca="1">IFERROR(__xludf.DUMMYFUNCTION("""COMPUTED_VALUE"""),"Online")</f>
        <v>Online</v>
      </c>
      <c r="AE762" s="19">
        <f ca="1">IFERROR(__xludf.DUMMYFUNCTION("""COMPUTED_VALUE"""),865.204)</f>
        <v>865.20399999999995</v>
      </c>
      <c r="AF762" s="1" t="str">
        <f ca="1">IFERROR(__xludf.DUMMYFUNCTION("""COMPUTED_VALUE"""),"DE")</f>
        <v>DE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</row>
    <row r="763" spans="1:45" ht="12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3">
        <f ca="1">IFERROR(__xludf.DUMMYFUNCTION("""COMPUTED_VALUE"""),45261)</f>
        <v>45261</v>
      </c>
      <c r="AB763" s="19" t="str">
        <f ca="1">IFERROR(__xludf.DUMMYFUNCTION("""COMPUTED_VALUE"""),"2023 Q4")</f>
        <v>2023 Q4</v>
      </c>
      <c r="AC763" s="1">
        <f ca="1">IFERROR(__xludf.DUMMYFUNCTION("""COMPUTED_VALUE"""),0)</f>
        <v>0</v>
      </c>
      <c r="AD763" s="1" t="str">
        <f ca="1">IFERROR(__xludf.DUMMYFUNCTION("""COMPUTED_VALUE"""),"Online")</f>
        <v>Online</v>
      </c>
      <c r="AE763" s="19">
        <f ca="1">IFERROR(__xludf.DUMMYFUNCTION("""COMPUTED_VALUE"""),1105.4834)</f>
        <v>1105.4834000000001</v>
      </c>
      <c r="AF763" s="1" t="str">
        <f ca="1">IFERROR(__xludf.DUMMYFUNCTION("""COMPUTED_VALUE"""),"US")</f>
        <v>US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</row>
    <row r="764" spans="1:45" ht="12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3">
        <f ca="1">IFERROR(__xludf.DUMMYFUNCTION("""COMPUTED_VALUE"""),45261)</f>
        <v>45261</v>
      </c>
      <c r="AB764" s="19" t="str">
        <f ca="1">IFERROR(__xludf.DUMMYFUNCTION("""COMPUTED_VALUE"""),"2023 Q4")</f>
        <v>2023 Q4</v>
      </c>
      <c r="AC764" s="1">
        <f ca="1">IFERROR(__xludf.DUMMYFUNCTION("""COMPUTED_VALUE"""),0)</f>
        <v>0</v>
      </c>
      <c r="AD764" s="1" t="str">
        <f ca="1">IFERROR(__xludf.DUMMYFUNCTION("""COMPUTED_VALUE"""),"Online")</f>
        <v>Online</v>
      </c>
      <c r="AE764" s="19">
        <f ca="1">IFERROR(__xludf.DUMMYFUNCTION("""COMPUTED_VALUE"""),2288.9187)</f>
        <v>2288.9187000000002</v>
      </c>
      <c r="AF764" s="1" t="str">
        <f ca="1">IFERROR(__xludf.DUMMYFUNCTION("""COMPUTED_VALUE"""),"US")</f>
        <v>US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</row>
    <row r="765" spans="1:45" ht="12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3">
        <f ca="1">IFERROR(__xludf.DUMMYFUNCTION("""COMPUTED_VALUE"""),45261)</f>
        <v>45261</v>
      </c>
      <c r="AB765" s="19" t="str">
        <f ca="1">IFERROR(__xludf.DUMMYFUNCTION("""COMPUTED_VALUE"""),"2023 Q4")</f>
        <v>2023 Q4</v>
      </c>
      <c r="AC765" s="1">
        <f ca="1">IFERROR(__xludf.DUMMYFUNCTION("""COMPUTED_VALUE"""),0)</f>
        <v>0</v>
      </c>
      <c r="AD765" s="1" t="str">
        <f ca="1">IFERROR(__xludf.DUMMYFUNCTION("""COMPUTED_VALUE"""),"Online")</f>
        <v>Online</v>
      </c>
      <c r="AE765" s="19">
        <f ca="1">IFERROR(__xludf.DUMMYFUNCTION("""COMPUTED_VALUE"""),2410.6266)</f>
        <v>2410.6266000000001</v>
      </c>
      <c r="AF765" s="1" t="str">
        <f ca="1">IFERROR(__xludf.DUMMYFUNCTION("""COMPUTED_VALUE"""),"GB")</f>
        <v>GB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</row>
    <row r="766" spans="1:45" ht="12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3">
        <f ca="1">IFERROR(__xludf.DUMMYFUNCTION("""COMPUTED_VALUE"""),45261)</f>
        <v>45261</v>
      </c>
      <c r="AB766" s="19" t="str">
        <f ca="1">IFERROR(__xludf.DUMMYFUNCTION("""COMPUTED_VALUE"""),"2023 Q4")</f>
        <v>2023 Q4</v>
      </c>
      <c r="AC766" s="1">
        <f ca="1">IFERROR(__xludf.DUMMYFUNCTION("""COMPUTED_VALUE"""),0)</f>
        <v>0</v>
      </c>
      <c r="AD766" s="1" t="str">
        <f ca="1">IFERROR(__xludf.DUMMYFUNCTION("""COMPUTED_VALUE"""),"Online")</f>
        <v>Online</v>
      </c>
      <c r="AE766" s="19">
        <f ca="1">IFERROR(__xludf.DUMMYFUNCTION("""COMPUTED_VALUE"""),1105.4834)</f>
        <v>1105.4834000000001</v>
      </c>
      <c r="AF766" s="1" t="str">
        <f ca="1">IFERROR(__xludf.DUMMYFUNCTION("""COMPUTED_VALUE"""),"US")</f>
        <v>US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</row>
    <row r="767" spans="1:45" ht="12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3">
        <f ca="1">IFERROR(__xludf.DUMMYFUNCTION("""COMPUTED_VALUE"""),45261)</f>
        <v>45261</v>
      </c>
      <c r="AB767" s="19" t="str">
        <f ca="1">IFERROR(__xludf.DUMMYFUNCTION("""COMPUTED_VALUE"""),"2023 Q4")</f>
        <v>2023 Q4</v>
      </c>
      <c r="AC767" s="1">
        <f ca="1">IFERROR(__xludf.DUMMYFUNCTION("""COMPUTED_VALUE"""),0)</f>
        <v>0</v>
      </c>
      <c r="AD767" s="1" t="str">
        <f ca="1">IFERROR(__xludf.DUMMYFUNCTION("""COMPUTED_VALUE"""),"Online")</f>
        <v>Online</v>
      </c>
      <c r="AE767" s="19">
        <f ca="1">IFERROR(__xludf.DUMMYFUNCTION("""COMPUTED_VALUE"""),865.204)</f>
        <v>865.20399999999995</v>
      </c>
      <c r="AF767" s="1" t="str">
        <f ca="1">IFERROR(__xludf.DUMMYFUNCTION("""COMPUTED_VALUE"""),"FR")</f>
        <v>FR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</row>
    <row r="768" spans="1:45" ht="12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3">
        <f ca="1">IFERROR(__xludf.DUMMYFUNCTION("""COMPUTED_VALUE"""),45261)</f>
        <v>45261</v>
      </c>
      <c r="AB768" s="19" t="str">
        <f ca="1">IFERROR(__xludf.DUMMYFUNCTION("""COMPUTED_VALUE"""),"2023 Q4")</f>
        <v>2023 Q4</v>
      </c>
      <c r="AC768" s="1">
        <f ca="1">IFERROR(__xludf.DUMMYFUNCTION("""COMPUTED_VALUE"""),0)</f>
        <v>0</v>
      </c>
      <c r="AD768" s="1" t="str">
        <f ca="1">IFERROR(__xludf.DUMMYFUNCTION("""COMPUTED_VALUE"""),"Online")</f>
        <v>Online</v>
      </c>
      <c r="AE768" s="19">
        <f ca="1">IFERROR(__xludf.DUMMYFUNCTION("""COMPUTED_VALUE"""),2410.6266)</f>
        <v>2410.6266000000001</v>
      </c>
      <c r="AF768" s="1" t="str">
        <f ca="1">IFERROR(__xludf.DUMMYFUNCTION("""COMPUTED_VALUE"""),"AU")</f>
        <v>AU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</row>
    <row r="769" spans="1:45" ht="12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3">
        <f ca="1">IFERROR(__xludf.DUMMYFUNCTION("""COMPUTED_VALUE"""),45261)</f>
        <v>45261</v>
      </c>
      <c r="AB769" s="19" t="str">
        <f ca="1">IFERROR(__xludf.DUMMYFUNCTION("""COMPUTED_VALUE"""),"2023 Q4")</f>
        <v>2023 Q4</v>
      </c>
      <c r="AC769" s="1">
        <f ca="1">IFERROR(__xludf.DUMMYFUNCTION("""COMPUTED_VALUE"""),0)</f>
        <v>0</v>
      </c>
      <c r="AD769" s="1" t="str">
        <f ca="1">IFERROR(__xludf.DUMMYFUNCTION("""COMPUTED_VALUE"""),"Online")</f>
        <v>Online</v>
      </c>
      <c r="AE769" s="19">
        <f ca="1">IFERROR(__xludf.DUMMYFUNCTION("""COMPUTED_VALUE"""),2264.2536)</f>
        <v>2264.2536</v>
      </c>
      <c r="AF769" s="1" t="str">
        <f ca="1">IFERROR(__xludf.DUMMYFUNCTION("""COMPUTED_VALUE"""),"AU")</f>
        <v>AU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</row>
    <row r="770" spans="1:45" ht="12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3">
        <f ca="1">IFERROR(__xludf.DUMMYFUNCTION("""COMPUTED_VALUE"""),45261)</f>
        <v>45261</v>
      </c>
      <c r="AB770" s="19" t="str">
        <f ca="1">IFERROR(__xludf.DUMMYFUNCTION("""COMPUTED_VALUE"""),"2023 Q4")</f>
        <v>2023 Q4</v>
      </c>
      <c r="AC770" s="1">
        <f ca="1">IFERROR(__xludf.DUMMYFUNCTION("""COMPUTED_VALUE"""),0)</f>
        <v>0</v>
      </c>
      <c r="AD770" s="1" t="str">
        <f ca="1">IFERROR(__xludf.DUMMYFUNCTION("""COMPUTED_VALUE"""),"Online")</f>
        <v>Online</v>
      </c>
      <c r="AE770" s="19">
        <f ca="1">IFERROR(__xludf.DUMMYFUNCTION("""COMPUTED_VALUE"""),2264.2536)</f>
        <v>2264.2536</v>
      </c>
      <c r="AF770" s="1" t="str">
        <f ca="1">IFERROR(__xludf.DUMMYFUNCTION("""COMPUTED_VALUE"""),"US")</f>
        <v>US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</row>
    <row r="771" spans="1:45" ht="12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3">
        <f ca="1">IFERROR(__xludf.DUMMYFUNCTION("""COMPUTED_VALUE"""),45261)</f>
        <v>45261</v>
      </c>
      <c r="AB771" s="19" t="str">
        <f ca="1">IFERROR(__xludf.DUMMYFUNCTION("""COMPUTED_VALUE"""),"2023 Q4")</f>
        <v>2023 Q4</v>
      </c>
      <c r="AC771" s="1">
        <f ca="1">IFERROR(__xludf.DUMMYFUNCTION("""COMPUTED_VALUE"""),0)</f>
        <v>0</v>
      </c>
      <c r="AD771" s="1" t="str">
        <f ca="1">IFERROR(__xludf.DUMMYFUNCTION("""COMPUTED_VALUE"""),"Online")</f>
        <v>Online</v>
      </c>
      <c r="AE771" s="19">
        <f ca="1">IFERROR(__xludf.DUMMYFUNCTION("""COMPUTED_VALUE"""),2288.9187)</f>
        <v>2288.9187000000002</v>
      </c>
      <c r="AF771" s="1" t="str">
        <f ca="1">IFERROR(__xludf.DUMMYFUNCTION("""COMPUTED_VALUE"""),"DE")</f>
        <v>DE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</row>
    <row r="772" spans="1:45" ht="12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3">
        <f ca="1">IFERROR(__xludf.DUMMYFUNCTION("""COMPUTED_VALUE"""),45261)</f>
        <v>45261</v>
      </c>
      <c r="AB772" s="19" t="str">
        <f ca="1">IFERROR(__xludf.DUMMYFUNCTION("""COMPUTED_VALUE"""),"2023 Q4")</f>
        <v>2023 Q4</v>
      </c>
      <c r="AC772" s="1">
        <f ca="1">IFERROR(__xludf.DUMMYFUNCTION("""COMPUTED_VALUE"""),0)</f>
        <v>0</v>
      </c>
      <c r="AD772" s="1" t="str">
        <f ca="1">IFERROR(__xludf.DUMMYFUNCTION("""COMPUTED_VALUE"""),"Online")</f>
        <v>Online</v>
      </c>
      <c r="AE772" s="19">
        <f ca="1">IFERROR(__xludf.DUMMYFUNCTION("""COMPUTED_VALUE"""),2410.6266)</f>
        <v>2410.6266000000001</v>
      </c>
      <c r="AF772" s="1" t="str">
        <f ca="1">IFERROR(__xludf.DUMMYFUNCTION("""COMPUTED_VALUE"""),"AU")</f>
        <v>AU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</row>
    <row r="773" spans="1:45" ht="12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3">
        <f ca="1">IFERROR(__xludf.DUMMYFUNCTION("""COMPUTED_VALUE"""),45261)</f>
        <v>45261</v>
      </c>
      <c r="AB773" s="19" t="str">
        <f ca="1">IFERROR(__xludf.DUMMYFUNCTION("""COMPUTED_VALUE"""),"2023 Q4")</f>
        <v>2023 Q4</v>
      </c>
      <c r="AC773" s="1">
        <f ca="1">IFERROR(__xludf.DUMMYFUNCTION("""COMPUTED_VALUE"""),0)</f>
        <v>0</v>
      </c>
      <c r="AD773" s="1" t="str">
        <f ca="1">IFERROR(__xludf.DUMMYFUNCTION("""COMPUTED_VALUE"""),"Online")</f>
        <v>Online</v>
      </c>
      <c r="AE773" s="19">
        <f ca="1">IFERROR(__xludf.DUMMYFUNCTION("""COMPUTED_VALUE"""),1105.4834)</f>
        <v>1105.4834000000001</v>
      </c>
      <c r="AF773" s="1" t="str">
        <f ca="1">IFERROR(__xludf.DUMMYFUNCTION("""COMPUTED_VALUE"""),"FR")</f>
        <v>FR</v>
      </c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</row>
    <row r="774" spans="1:45" ht="12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3">
        <f ca="1">IFERROR(__xludf.DUMMYFUNCTION("""COMPUTED_VALUE"""),45261)</f>
        <v>45261</v>
      </c>
      <c r="AB774" s="19" t="str">
        <f ca="1">IFERROR(__xludf.DUMMYFUNCTION("""COMPUTED_VALUE"""),"2023 Q4")</f>
        <v>2023 Q4</v>
      </c>
      <c r="AC774" s="1">
        <f ca="1">IFERROR(__xludf.DUMMYFUNCTION("""COMPUTED_VALUE"""),0)</f>
        <v>0</v>
      </c>
      <c r="AD774" s="1" t="str">
        <f ca="1">IFERROR(__xludf.DUMMYFUNCTION("""COMPUTED_VALUE"""),"Online")</f>
        <v>Online</v>
      </c>
      <c r="AE774" s="19">
        <f ca="1">IFERROR(__xludf.DUMMYFUNCTION("""COMPUTED_VALUE"""),2264.2536)</f>
        <v>2264.2536</v>
      </c>
      <c r="AF774" s="1" t="str">
        <f ca="1">IFERROR(__xludf.DUMMYFUNCTION("""COMPUTED_VALUE"""),"AU")</f>
        <v>AU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</row>
    <row r="775" spans="1:45" ht="12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3">
        <f ca="1">IFERROR(__xludf.DUMMYFUNCTION("""COMPUTED_VALUE"""),45261)</f>
        <v>45261</v>
      </c>
      <c r="AB775" s="19" t="str">
        <f ca="1">IFERROR(__xludf.DUMMYFUNCTION("""COMPUTED_VALUE"""),"2023 Q4")</f>
        <v>2023 Q4</v>
      </c>
      <c r="AC775" s="1">
        <f ca="1">IFERROR(__xludf.DUMMYFUNCTION("""COMPUTED_VALUE"""),0)</f>
        <v>0</v>
      </c>
      <c r="AD775" s="1" t="str">
        <f ca="1">IFERROR(__xludf.DUMMYFUNCTION("""COMPUTED_VALUE"""),"Online")</f>
        <v>Online</v>
      </c>
      <c r="AE775" s="19">
        <f ca="1">IFERROR(__xludf.DUMMYFUNCTION("""COMPUTED_VALUE"""),2410.6266)</f>
        <v>2410.6266000000001</v>
      </c>
      <c r="AF775" s="1" t="str">
        <f ca="1">IFERROR(__xludf.DUMMYFUNCTION("""COMPUTED_VALUE"""),"FR")</f>
        <v>FR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</row>
    <row r="776" spans="1:45" ht="12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3">
        <f ca="1">IFERROR(__xludf.DUMMYFUNCTION("""COMPUTED_VALUE"""),45261)</f>
        <v>45261</v>
      </c>
      <c r="AB776" s="19" t="str">
        <f ca="1">IFERROR(__xludf.DUMMYFUNCTION("""COMPUTED_VALUE"""),"2023 Q4")</f>
        <v>2023 Q4</v>
      </c>
      <c r="AC776" s="1">
        <f ca="1">IFERROR(__xludf.DUMMYFUNCTION("""COMPUTED_VALUE"""),0)</f>
        <v>0</v>
      </c>
      <c r="AD776" s="1" t="str">
        <f ca="1">IFERROR(__xludf.DUMMYFUNCTION("""COMPUTED_VALUE"""),"Online")</f>
        <v>Online</v>
      </c>
      <c r="AE776" s="19">
        <f ca="1">IFERROR(__xludf.DUMMYFUNCTION("""COMPUTED_VALUE"""),2410.6266)</f>
        <v>2410.6266000000001</v>
      </c>
      <c r="AF776" s="1" t="str">
        <f ca="1">IFERROR(__xludf.DUMMYFUNCTION("""COMPUTED_VALUE"""),"AU")</f>
        <v>AU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</row>
    <row r="777" spans="1:45" ht="12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3">
        <f ca="1">IFERROR(__xludf.DUMMYFUNCTION("""COMPUTED_VALUE"""),45261)</f>
        <v>45261</v>
      </c>
      <c r="AB777" s="19" t="str">
        <f ca="1">IFERROR(__xludf.DUMMYFUNCTION("""COMPUTED_VALUE"""),"2023 Q4")</f>
        <v>2023 Q4</v>
      </c>
      <c r="AC777" s="1">
        <f ca="1">IFERROR(__xludf.DUMMYFUNCTION("""COMPUTED_VALUE"""),0)</f>
        <v>0</v>
      </c>
      <c r="AD777" s="1" t="str">
        <f ca="1">IFERROR(__xludf.DUMMYFUNCTION("""COMPUTED_VALUE"""),"Online")</f>
        <v>Online</v>
      </c>
      <c r="AE777" s="19">
        <f ca="1">IFERROR(__xludf.DUMMYFUNCTION("""COMPUTED_VALUE"""),2410.6266)</f>
        <v>2410.6266000000001</v>
      </c>
      <c r="AF777" s="1" t="str">
        <f ca="1">IFERROR(__xludf.DUMMYFUNCTION("""COMPUTED_VALUE"""),"GB")</f>
        <v>GB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</row>
    <row r="778" spans="1:45" ht="12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3">
        <f ca="1">IFERROR(__xludf.DUMMYFUNCTION("""COMPUTED_VALUE"""),45261)</f>
        <v>45261</v>
      </c>
      <c r="AB778" s="19" t="str">
        <f ca="1">IFERROR(__xludf.DUMMYFUNCTION("""COMPUTED_VALUE"""),"2023 Q4")</f>
        <v>2023 Q4</v>
      </c>
      <c r="AC778" s="1">
        <f ca="1">IFERROR(__xludf.DUMMYFUNCTION("""COMPUTED_VALUE"""),0)</f>
        <v>0</v>
      </c>
      <c r="AD778" s="1" t="str">
        <f ca="1">IFERROR(__xludf.DUMMYFUNCTION("""COMPUTED_VALUE"""),"Online")</f>
        <v>Online</v>
      </c>
      <c r="AE778" s="19">
        <f ca="1">IFERROR(__xludf.DUMMYFUNCTION("""COMPUTED_VALUE"""),865.204)</f>
        <v>865.20399999999995</v>
      </c>
      <c r="AF778" s="1" t="str">
        <f ca="1">IFERROR(__xludf.DUMMYFUNCTION("""COMPUTED_VALUE"""),"AU")</f>
        <v>AU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</row>
    <row r="779" spans="1:45" ht="12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3">
        <f ca="1">IFERROR(__xludf.DUMMYFUNCTION("""COMPUTED_VALUE"""),45261)</f>
        <v>45261</v>
      </c>
      <c r="AB779" s="19" t="str">
        <f ca="1">IFERROR(__xludf.DUMMYFUNCTION("""COMPUTED_VALUE"""),"2023 Q4")</f>
        <v>2023 Q4</v>
      </c>
      <c r="AC779" s="1">
        <f ca="1">IFERROR(__xludf.DUMMYFUNCTION("""COMPUTED_VALUE"""),0)</f>
        <v>0</v>
      </c>
      <c r="AD779" s="1" t="str">
        <f ca="1">IFERROR(__xludf.DUMMYFUNCTION("""COMPUTED_VALUE"""),"Online")</f>
        <v>Online</v>
      </c>
      <c r="AE779" s="19">
        <f ca="1">IFERROR(__xludf.DUMMYFUNCTION("""COMPUTED_VALUE"""),1105.4834)</f>
        <v>1105.4834000000001</v>
      </c>
      <c r="AF779" s="1" t="str">
        <f ca="1">IFERROR(__xludf.DUMMYFUNCTION("""COMPUTED_VALUE"""),"AU")</f>
        <v>AU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</row>
    <row r="780" spans="1:45" ht="12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3">
        <f ca="1">IFERROR(__xludf.DUMMYFUNCTION("""COMPUTED_VALUE"""),45261)</f>
        <v>45261</v>
      </c>
      <c r="AB780" s="19" t="str">
        <f ca="1">IFERROR(__xludf.DUMMYFUNCTION("""COMPUTED_VALUE"""),"2023 Q4")</f>
        <v>2023 Q4</v>
      </c>
      <c r="AC780" s="1">
        <f ca="1">IFERROR(__xludf.DUMMYFUNCTION("""COMPUTED_VALUE"""),0)</f>
        <v>0</v>
      </c>
      <c r="AD780" s="1" t="str">
        <f ca="1">IFERROR(__xludf.DUMMYFUNCTION("""COMPUTED_VALUE"""),"Online")</f>
        <v>Online</v>
      </c>
      <c r="AE780" s="19">
        <f ca="1">IFERROR(__xludf.DUMMYFUNCTION("""COMPUTED_VALUE"""),2264.2536)</f>
        <v>2264.2536</v>
      </c>
      <c r="AF780" s="1" t="str">
        <f ca="1">IFERROR(__xludf.DUMMYFUNCTION("""COMPUTED_VALUE"""),"AU")</f>
        <v>AU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</row>
    <row r="781" spans="1:45" ht="12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3">
        <f ca="1">IFERROR(__xludf.DUMMYFUNCTION("""COMPUTED_VALUE"""),45261)</f>
        <v>45261</v>
      </c>
      <c r="AB781" s="19" t="str">
        <f ca="1">IFERROR(__xludf.DUMMYFUNCTION("""COMPUTED_VALUE"""),"2023 Q4")</f>
        <v>2023 Q4</v>
      </c>
      <c r="AC781" s="1">
        <f ca="1">IFERROR(__xludf.DUMMYFUNCTION("""COMPUTED_VALUE"""),0)</f>
        <v>0</v>
      </c>
      <c r="AD781" s="1" t="str">
        <f ca="1">IFERROR(__xludf.DUMMYFUNCTION("""COMPUTED_VALUE"""),"Online")</f>
        <v>Online</v>
      </c>
      <c r="AE781" s="19">
        <f ca="1">IFERROR(__xludf.DUMMYFUNCTION("""COMPUTED_VALUE"""),865.204)</f>
        <v>865.20399999999995</v>
      </c>
      <c r="AF781" s="1" t="str">
        <f ca="1">IFERROR(__xludf.DUMMYFUNCTION("""COMPUTED_VALUE"""),"AU")</f>
        <v>AU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</row>
    <row r="782" spans="1:45" ht="12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3">
        <f ca="1">IFERROR(__xludf.DUMMYFUNCTION("""COMPUTED_VALUE"""),45261)</f>
        <v>45261</v>
      </c>
      <c r="AB782" s="19" t="str">
        <f ca="1">IFERROR(__xludf.DUMMYFUNCTION("""COMPUTED_VALUE"""),"2023 Q4")</f>
        <v>2023 Q4</v>
      </c>
      <c r="AC782" s="1">
        <f ca="1">IFERROR(__xludf.DUMMYFUNCTION("""COMPUTED_VALUE"""),0)</f>
        <v>0</v>
      </c>
      <c r="AD782" s="1" t="str">
        <f ca="1">IFERROR(__xludf.DUMMYFUNCTION("""COMPUTED_VALUE"""),"Online")</f>
        <v>Online</v>
      </c>
      <c r="AE782" s="19">
        <f ca="1">IFERROR(__xludf.DUMMYFUNCTION("""COMPUTED_VALUE"""),2264.2536)</f>
        <v>2264.2536</v>
      </c>
      <c r="AF782" s="1" t="str">
        <f ca="1">IFERROR(__xludf.DUMMYFUNCTION("""COMPUTED_VALUE"""),"GB")</f>
        <v>GB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</row>
    <row r="783" spans="1:45" ht="12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3">
        <f ca="1">IFERROR(__xludf.DUMMYFUNCTION("""COMPUTED_VALUE"""),45261)</f>
        <v>45261</v>
      </c>
      <c r="AB783" s="19" t="str">
        <f ca="1">IFERROR(__xludf.DUMMYFUNCTION("""COMPUTED_VALUE"""),"2023 Q4")</f>
        <v>2023 Q4</v>
      </c>
      <c r="AC783" s="1">
        <f ca="1">IFERROR(__xludf.DUMMYFUNCTION("""COMPUTED_VALUE"""),0)</f>
        <v>0</v>
      </c>
      <c r="AD783" s="1" t="str">
        <f ca="1">IFERROR(__xludf.DUMMYFUNCTION("""COMPUTED_VALUE"""),"Online")</f>
        <v>Online</v>
      </c>
      <c r="AE783" s="19">
        <f ca="1">IFERROR(__xludf.DUMMYFUNCTION("""COMPUTED_VALUE"""),2288.9187)</f>
        <v>2288.9187000000002</v>
      </c>
      <c r="AF783" s="1" t="str">
        <f ca="1">IFERROR(__xludf.DUMMYFUNCTION("""COMPUTED_VALUE"""),"US")</f>
        <v>US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</row>
    <row r="784" spans="1:45" ht="12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3">
        <f ca="1">IFERROR(__xludf.DUMMYFUNCTION("""COMPUTED_VALUE"""),45261)</f>
        <v>45261</v>
      </c>
      <c r="AB784" s="19" t="str">
        <f ca="1">IFERROR(__xludf.DUMMYFUNCTION("""COMPUTED_VALUE"""),"2023 Q4")</f>
        <v>2023 Q4</v>
      </c>
      <c r="AC784" s="1">
        <f ca="1">IFERROR(__xludf.DUMMYFUNCTION("""COMPUTED_VALUE"""),0)</f>
        <v>0</v>
      </c>
      <c r="AD784" s="1" t="str">
        <f ca="1">IFERROR(__xludf.DUMMYFUNCTION("""COMPUTED_VALUE"""),"Online")</f>
        <v>Online</v>
      </c>
      <c r="AE784" s="19">
        <f ca="1">IFERROR(__xludf.DUMMYFUNCTION("""COMPUTED_VALUE"""),865.204)</f>
        <v>865.20399999999995</v>
      </c>
      <c r="AF784" s="1" t="str">
        <f ca="1">IFERROR(__xludf.DUMMYFUNCTION("""COMPUTED_VALUE"""),"US")</f>
        <v>US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</row>
    <row r="785" spans="1:45" ht="12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3">
        <f ca="1">IFERROR(__xludf.DUMMYFUNCTION("""COMPUTED_VALUE"""),45261)</f>
        <v>45261</v>
      </c>
      <c r="AB785" s="19" t="str">
        <f ca="1">IFERROR(__xludf.DUMMYFUNCTION("""COMPUTED_VALUE"""),"2023 Q4")</f>
        <v>2023 Q4</v>
      </c>
      <c r="AC785" s="1">
        <f ca="1">IFERROR(__xludf.DUMMYFUNCTION("""COMPUTED_VALUE"""),0)</f>
        <v>0</v>
      </c>
      <c r="AD785" s="1" t="str">
        <f ca="1">IFERROR(__xludf.DUMMYFUNCTION("""COMPUTED_VALUE"""),"Online")</f>
        <v>Online</v>
      </c>
      <c r="AE785" s="19">
        <f ca="1">IFERROR(__xludf.DUMMYFUNCTION("""COMPUTED_VALUE"""),2410.6266)</f>
        <v>2410.6266000000001</v>
      </c>
      <c r="AF785" s="1" t="str">
        <f ca="1">IFERROR(__xludf.DUMMYFUNCTION("""COMPUTED_VALUE"""),"US")</f>
        <v>US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</row>
    <row r="786" spans="1:45" ht="12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3">
        <f ca="1">IFERROR(__xludf.DUMMYFUNCTION("""COMPUTED_VALUE"""),45261)</f>
        <v>45261</v>
      </c>
      <c r="AB786" s="19" t="str">
        <f ca="1">IFERROR(__xludf.DUMMYFUNCTION("""COMPUTED_VALUE"""),"2023 Q4")</f>
        <v>2023 Q4</v>
      </c>
      <c r="AC786" s="1">
        <f ca="1">IFERROR(__xludf.DUMMYFUNCTION("""COMPUTED_VALUE"""),0)</f>
        <v>0</v>
      </c>
      <c r="AD786" s="1" t="str">
        <f ca="1">IFERROR(__xludf.DUMMYFUNCTION("""COMPUTED_VALUE"""),"Online")</f>
        <v>Online</v>
      </c>
      <c r="AE786" s="19">
        <f ca="1">IFERROR(__xludf.DUMMYFUNCTION("""COMPUTED_VALUE"""),865.204)</f>
        <v>865.20399999999995</v>
      </c>
      <c r="AF786" s="1" t="str">
        <f ca="1">IFERROR(__xludf.DUMMYFUNCTION("""COMPUTED_VALUE"""),"GB")</f>
        <v>GB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</row>
    <row r="787" spans="1:45" ht="12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3">
        <f ca="1">IFERROR(__xludf.DUMMYFUNCTION("""COMPUTED_VALUE"""),45261)</f>
        <v>45261</v>
      </c>
      <c r="AB787" s="19" t="str">
        <f ca="1">IFERROR(__xludf.DUMMYFUNCTION("""COMPUTED_VALUE"""),"2023 Q4")</f>
        <v>2023 Q4</v>
      </c>
      <c r="AC787" s="1">
        <f ca="1">IFERROR(__xludf.DUMMYFUNCTION("""COMPUTED_VALUE"""),0)</f>
        <v>0</v>
      </c>
      <c r="AD787" s="1" t="str">
        <f ca="1">IFERROR(__xludf.DUMMYFUNCTION("""COMPUTED_VALUE"""),"Online")</f>
        <v>Online</v>
      </c>
      <c r="AE787" s="19">
        <f ca="1">IFERROR(__xludf.DUMMYFUNCTION("""COMPUTED_VALUE"""),1105.4834)</f>
        <v>1105.4834000000001</v>
      </c>
      <c r="AF787" s="1" t="str">
        <f ca="1">IFERROR(__xludf.DUMMYFUNCTION("""COMPUTED_VALUE"""),"US")</f>
        <v>US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</row>
    <row r="788" spans="1:45" ht="12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3">
        <f ca="1">IFERROR(__xludf.DUMMYFUNCTION("""COMPUTED_VALUE"""),45261)</f>
        <v>45261</v>
      </c>
      <c r="AB788" s="19" t="str">
        <f ca="1">IFERROR(__xludf.DUMMYFUNCTION("""COMPUTED_VALUE"""),"2023 Q4")</f>
        <v>2023 Q4</v>
      </c>
      <c r="AC788" s="1">
        <f ca="1">IFERROR(__xludf.DUMMYFUNCTION("""COMPUTED_VALUE"""),0)</f>
        <v>0</v>
      </c>
      <c r="AD788" s="1" t="str">
        <f ca="1">IFERROR(__xludf.DUMMYFUNCTION("""COMPUTED_VALUE"""),"Online")</f>
        <v>Online</v>
      </c>
      <c r="AE788" s="19">
        <f ca="1">IFERROR(__xludf.DUMMYFUNCTION("""COMPUTED_VALUE"""),2410.6266)</f>
        <v>2410.6266000000001</v>
      </c>
      <c r="AF788" s="1" t="str">
        <f ca="1">IFERROR(__xludf.DUMMYFUNCTION("""COMPUTED_VALUE"""),"DE")</f>
        <v>DE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</row>
    <row r="789" spans="1:45" ht="12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3">
        <f ca="1">IFERROR(__xludf.DUMMYFUNCTION("""COMPUTED_VALUE"""),45261)</f>
        <v>45261</v>
      </c>
      <c r="AB789" s="19" t="str">
        <f ca="1">IFERROR(__xludf.DUMMYFUNCTION("""COMPUTED_VALUE"""),"2023 Q4")</f>
        <v>2023 Q4</v>
      </c>
      <c r="AC789" s="1">
        <f ca="1">IFERROR(__xludf.DUMMYFUNCTION("""COMPUTED_VALUE"""),0)</f>
        <v>0</v>
      </c>
      <c r="AD789" s="1" t="str">
        <f ca="1">IFERROR(__xludf.DUMMYFUNCTION("""COMPUTED_VALUE"""),"Online")</f>
        <v>Online</v>
      </c>
      <c r="AE789" s="19">
        <f ca="1">IFERROR(__xludf.DUMMYFUNCTION("""COMPUTED_VALUE"""),2264.2536)</f>
        <v>2264.2536</v>
      </c>
      <c r="AF789" s="1" t="str">
        <f ca="1">IFERROR(__xludf.DUMMYFUNCTION("""COMPUTED_VALUE"""),"AU")</f>
        <v>AU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</row>
    <row r="790" spans="1:45" ht="12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3">
        <f ca="1">IFERROR(__xludf.DUMMYFUNCTION("""COMPUTED_VALUE"""),45261)</f>
        <v>45261</v>
      </c>
      <c r="AB790" s="19" t="str">
        <f ca="1">IFERROR(__xludf.DUMMYFUNCTION("""COMPUTED_VALUE"""),"2023 Q4")</f>
        <v>2023 Q4</v>
      </c>
      <c r="AC790" s="1">
        <f ca="1">IFERROR(__xludf.DUMMYFUNCTION("""COMPUTED_VALUE"""),0)</f>
        <v>0</v>
      </c>
      <c r="AD790" s="1" t="str">
        <f ca="1">IFERROR(__xludf.DUMMYFUNCTION("""COMPUTED_VALUE"""),"Online")</f>
        <v>Online</v>
      </c>
      <c r="AE790" s="19">
        <f ca="1">IFERROR(__xludf.DUMMYFUNCTION("""COMPUTED_VALUE"""),865.204)</f>
        <v>865.20399999999995</v>
      </c>
      <c r="AF790" s="1" t="str">
        <f ca="1">IFERROR(__xludf.DUMMYFUNCTION("""COMPUTED_VALUE"""),"AU")</f>
        <v>AU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</row>
    <row r="791" spans="1:45" ht="12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3">
        <f ca="1">IFERROR(__xludf.DUMMYFUNCTION("""COMPUTED_VALUE"""),45261)</f>
        <v>45261</v>
      </c>
      <c r="AB791" s="19" t="str">
        <f ca="1">IFERROR(__xludf.DUMMYFUNCTION("""COMPUTED_VALUE"""),"2023 Q4")</f>
        <v>2023 Q4</v>
      </c>
      <c r="AC791" s="1">
        <f ca="1">IFERROR(__xludf.DUMMYFUNCTION("""COMPUTED_VALUE"""),0)</f>
        <v>0</v>
      </c>
      <c r="AD791" s="1" t="str">
        <f ca="1">IFERROR(__xludf.DUMMYFUNCTION("""COMPUTED_VALUE"""),"Online")</f>
        <v>Online</v>
      </c>
      <c r="AE791" s="19">
        <f ca="1">IFERROR(__xludf.DUMMYFUNCTION("""COMPUTED_VALUE"""),1105.4834)</f>
        <v>1105.4834000000001</v>
      </c>
      <c r="AF791" s="1" t="str">
        <f ca="1">IFERROR(__xludf.DUMMYFUNCTION("""COMPUTED_VALUE"""),"AU")</f>
        <v>AU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</row>
    <row r="792" spans="1:45" ht="12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3">
        <f ca="1">IFERROR(__xludf.DUMMYFUNCTION("""COMPUTED_VALUE"""),45261)</f>
        <v>45261</v>
      </c>
      <c r="AB792" s="19" t="str">
        <f ca="1">IFERROR(__xludf.DUMMYFUNCTION("""COMPUTED_VALUE"""),"2023 Q4")</f>
        <v>2023 Q4</v>
      </c>
      <c r="AC792" s="1">
        <f ca="1">IFERROR(__xludf.DUMMYFUNCTION("""COMPUTED_VALUE"""),0)</f>
        <v>0</v>
      </c>
      <c r="AD792" s="1" t="str">
        <f ca="1">IFERROR(__xludf.DUMMYFUNCTION("""COMPUTED_VALUE"""),"Online")</f>
        <v>Online</v>
      </c>
      <c r="AE792" s="19">
        <f ca="1">IFERROR(__xludf.DUMMYFUNCTION("""COMPUTED_VALUE"""),2264.2536)</f>
        <v>2264.2536</v>
      </c>
      <c r="AF792" s="1" t="str">
        <f ca="1">IFERROR(__xludf.DUMMYFUNCTION("""COMPUTED_VALUE"""),"US")</f>
        <v>US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</row>
    <row r="793" spans="1:45" ht="12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3">
        <f ca="1">IFERROR(__xludf.DUMMYFUNCTION("""COMPUTED_VALUE"""),45261)</f>
        <v>45261</v>
      </c>
      <c r="AB793" s="19" t="str">
        <f ca="1">IFERROR(__xludf.DUMMYFUNCTION("""COMPUTED_VALUE"""),"2023 Q4")</f>
        <v>2023 Q4</v>
      </c>
      <c r="AC793" s="1">
        <f ca="1">IFERROR(__xludf.DUMMYFUNCTION("""COMPUTED_VALUE"""),0)</f>
        <v>0</v>
      </c>
      <c r="AD793" s="1" t="str">
        <f ca="1">IFERROR(__xludf.DUMMYFUNCTION("""COMPUTED_VALUE"""),"Online")</f>
        <v>Online</v>
      </c>
      <c r="AE793" s="19">
        <f ca="1">IFERROR(__xludf.DUMMYFUNCTION("""COMPUTED_VALUE"""),865.204)</f>
        <v>865.20399999999995</v>
      </c>
      <c r="AF793" s="1" t="str">
        <f ca="1">IFERROR(__xludf.DUMMYFUNCTION("""COMPUTED_VALUE"""),"FR")</f>
        <v>FR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</row>
    <row r="794" spans="1:45" ht="12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3">
        <f ca="1">IFERROR(__xludf.DUMMYFUNCTION("""COMPUTED_VALUE"""),45261)</f>
        <v>45261</v>
      </c>
      <c r="AB794" s="19" t="str">
        <f ca="1">IFERROR(__xludf.DUMMYFUNCTION("""COMPUTED_VALUE"""),"2023 Q4")</f>
        <v>2023 Q4</v>
      </c>
      <c r="AC794" s="1">
        <f ca="1">IFERROR(__xludf.DUMMYFUNCTION("""COMPUTED_VALUE"""),0)</f>
        <v>0</v>
      </c>
      <c r="AD794" s="1" t="str">
        <f ca="1">IFERROR(__xludf.DUMMYFUNCTION("""COMPUTED_VALUE"""),"Online")</f>
        <v>Online</v>
      </c>
      <c r="AE794" s="19">
        <f ca="1">IFERROR(__xludf.DUMMYFUNCTION("""COMPUTED_VALUE"""),1105.4834)</f>
        <v>1105.4834000000001</v>
      </c>
      <c r="AF794" s="1" t="str">
        <f ca="1">IFERROR(__xludf.DUMMYFUNCTION("""COMPUTED_VALUE"""),"DE")</f>
        <v>DE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</row>
    <row r="795" spans="1:45" ht="12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3">
        <f ca="1">IFERROR(__xludf.DUMMYFUNCTION("""COMPUTED_VALUE"""),45261)</f>
        <v>45261</v>
      </c>
      <c r="AB795" s="19" t="str">
        <f ca="1">IFERROR(__xludf.DUMMYFUNCTION("""COMPUTED_VALUE"""),"2023 Q4")</f>
        <v>2023 Q4</v>
      </c>
      <c r="AC795" s="1">
        <f ca="1">IFERROR(__xludf.DUMMYFUNCTION("""COMPUTED_VALUE"""),0)</f>
        <v>0</v>
      </c>
      <c r="AD795" s="1" t="str">
        <f ca="1">IFERROR(__xludf.DUMMYFUNCTION("""COMPUTED_VALUE"""),"Online")</f>
        <v>Online</v>
      </c>
      <c r="AE795" s="19">
        <f ca="1">IFERROR(__xludf.DUMMYFUNCTION("""COMPUTED_VALUE"""),865.204)</f>
        <v>865.20399999999995</v>
      </c>
      <c r="AF795" s="1" t="str">
        <f ca="1">IFERROR(__xludf.DUMMYFUNCTION("""COMPUTED_VALUE"""),"DE")</f>
        <v>DE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</row>
    <row r="796" spans="1:45" ht="12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3">
        <f ca="1">IFERROR(__xludf.DUMMYFUNCTION("""COMPUTED_VALUE"""),45261)</f>
        <v>45261</v>
      </c>
      <c r="AB796" s="19" t="str">
        <f ca="1">IFERROR(__xludf.DUMMYFUNCTION("""COMPUTED_VALUE"""),"2023 Q4")</f>
        <v>2023 Q4</v>
      </c>
      <c r="AC796" s="1">
        <f ca="1">IFERROR(__xludf.DUMMYFUNCTION("""COMPUTED_VALUE"""),0)</f>
        <v>0</v>
      </c>
      <c r="AD796" s="1" t="str">
        <f ca="1">IFERROR(__xludf.DUMMYFUNCTION("""COMPUTED_VALUE"""),"Online")</f>
        <v>Online</v>
      </c>
      <c r="AE796" s="19">
        <f ca="1">IFERROR(__xludf.DUMMYFUNCTION("""COMPUTED_VALUE"""),2699.9018)</f>
        <v>2699.9018000000001</v>
      </c>
      <c r="AF796" s="1" t="str">
        <f ca="1">IFERROR(__xludf.DUMMYFUNCTION("""COMPUTED_VALUE"""),"AU")</f>
        <v>AU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</row>
    <row r="797" spans="1:45" ht="12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3">
        <f ca="1">IFERROR(__xludf.DUMMYFUNCTION("""COMPUTED_VALUE"""),45261)</f>
        <v>45261</v>
      </c>
      <c r="AB797" s="19" t="str">
        <f ca="1">IFERROR(__xludf.DUMMYFUNCTION("""COMPUTED_VALUE"""),"2023 Q4")</f>
        <v>2023 Q4</v>
      </c>
      <c r="AC797" s="1">
        <f ca="1">IFERROR(__xludf.DUMMYFUNCTION("""COMPUTED_VALUE"""),0)</f>
        <v>0</v>
      </c>
      <c r="AD797" s="1" t="str">
        <f ca="1">IFERROR(__xludf.DUMMYFUNCTION("""COMPUTED_VALUE"""),"Online")</f>
        <v>Online</v>
      </c>
      <c r="AE797" s="19">
        <f ca="1">IFERROR(__xludf.DUMMYFUNCTION("""COMPUTED_VALUE"""),865.204)</f>
        <v>865.20399999999995</v>
      </c>
      <c r="AF797" s="1" t="str">
        <f ca="1">IFERROR(__xludf.DUMMYFUNCTION("""COMPUTED_VALUE"""),"AU")</f>
        <v>AU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</row>
    <row r="798" spans="1:45" ht="12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3">
        <f ca="1">IFERROR(__xludf.DUMMYFUNCTION("""COMPUTED_VALUE"""),45261)</f>
        <v>45261</v>
      </c>
      <c r="AB798" s="19" t="str">
        <f ca="1">IFERROR(__xludf.DUMMYFUNCTION("""COMPUTED_VALUE"""),"2023 Q4")</f>
        <v>2023 Q4</v>
      </c>
      <c r="AC798" s="1">
        <f ca="1">IFERROR(__xludf.DUMMYFUNCTION("""COMPUTED_VALUE"""),0)</f>
        <v>0</v>
      </c>
      <c r="AD798" s="1" t="str">
        <f ca="1">IFERROR(__xludf.DUMMYFUNCTION("""COMPUTED_VALUE"""),"Online")</f>
        <v>Online</v>
      </c>
      <c r="AE798" s="19">
        <f ca="1">IFERROR(__xludf.DUMMYFUNCTION("""COMPUTED_VALUE"""),865.204)</f>
        <v>865.20399999999995</v>
      </c>
      <c r="AF798" s="1" t="str">
        <f ca="1">IFERROR(__xludf.DUMMYFUNCTION("""COMPUTED_VALUE"""),"DE")</f>
        <v>DE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</row>
    <row r="799" spans="1:45" ht="12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3">
        <f ca="1">IFERROR(__xludf.DUMMYFUNCTION("""COMPUTED_VALUE"""),45261)</f>
        <v>45261</v>
      </c>
      <c r="AB799" s="19" t="str">
        <f ca="1">IFERROR(__xludf.DUMMYFUNCTION("""COMPUTED_VALUE"""),"2023 Q4")</f>
        <v>2023 Q4</v>
      </c>
      <c r="AC799" s="1">
        <f ca="1">IFERROR(__xludf.DUMMYFUNCTION("""COMPUTED_VALUE"""),0)</f>
        <v>0</v>
      </c>
      <c r="AD799" s="1" t="str">
        <f ca="1">IFERROR(__xludf.DUMMYFUNCTION("""COMPUTED_VALUE"""),"Online")</f>
        <v>Online</v>
      </c>
      <c r="AE799" s="19">
        <f ca="1">IFERROR(__xludf.DUMMYFUNCTION("""COMPUTED_VALUE"""),865.204)</f>
        <v>865.20399999999995</v>
      </c>
      <c r="AF799" s="1" t="str">
        <f ca="1">IFERROR(__xludf.DUMMYFUNCTION("""COMPUTED_VALUE"""),"US")</f>
        <v>US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</row>
    <row r="800" spans="1:45" ht="12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3">
        <f ca="1">IFERROR(__xludf.DUMMYFUNCTION("""COMPUTED_VALUE"""),45261)</f>
        <v>45261</v>
      </c>
      <c r="AB800" s="19" t="str">
        <f ca="1">IFERROR(__xludf.DUMMYFUNCTION("""COMPUTED_VALUE"""),"2023 Q4")</f>
        <v>2023 Q4</v>
      </c>
      <c r="AC800" s="1">
        <f ca="1">IFERROR(__xludf.DUMMYFUNCTION("""COMPUTED_VALUE"""),0)</f>
        <v>0</v>
      </c>
      <c r="AD800" s="1" t="str">
        <f ca="1">IFERROR(__xludf.DUMMYFUNCTION("""COMPUTED_VALUE"""),"Online")</f>
        <v>Online</v>
      </c>
      <c r="AE800" s="19">
        <f ca="1">IFERROR(__xludf.DUMMYFUNCTION("""COMPUTED_VALUE"""),2264.2536)</f>
        <v>2264.2536</v>
      </c>
      <c r="AF800" s="1" t="str">
        <f ca="1">IFERROR(__xludf.DUMMYFUNCTION("""COMPUTED_VALUE"""),"FR")</f>
        <v>FR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</row>
    <row r="801" spans="1:45" ht="12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3">
        <f ca="1">IFERROR(__xludf.DUMMYFUNCTION("""COMPUTED_VALUE"""),45261)</f>
        <v>45261</v>
      </c>
      <c r="AB801" s="19" t="str">
        <f ca="1">IFERROR(__xludf.DUMMYFUNCTION("""COMPUTED_VALUE"""),"2023 Q4")</f>
        <v>2023 Q4</v>
      </c>
      <c r="AC801" s="1">
        <f ca="1">IFERROR(__xludf.DUMMYFUNCTION("""COMPUTED_VALUE"""),0)</f>
        <v>0</v>
      </c>
      <c r="AD801" s="1" t="str">
        <f ca="1">IFERROR(__xludf.DUMMYFUNCTION("""COMPUTED_VALUE"""),"Online")</f>
        <v>Online</v>
      </c>
      <c r="AE801" s="19">
        <f ca="1">IFERROR(__xludf.DUMMYFUNCTION("""COMPUTED_VALUE"""),2288.9187)</f>
        <v>2288.9187000000002</v>
      </c>
      <c r="AF801" s="1" t="str">
        <f ca="1">IFERROR(__xludf.DUMMYFUNCTION("""COMPUTED_VALUE"""),"AU")</f>
        <v>AU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</row>
    <row r="802" spans="1:45" ht="12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3">
        <f ca="1">IFERROR(__xludf.DUMMYFUNCTION("""COMPUTED_VALUE"""),45261)</f>
        <v>45261</v>
      </c>
      <c r="AB802" s="19" t="str">
        <f ca="1">IFERROR(__xludf.DUMMYFUNCTION("""COMPUTED_VALUE"""),"2023 Q4")</f>
        <v>2023 Q4</v>
      </c>
      <c r="AC802" s="1">
        <f ca="1">IFERROR(__xludf.DUMMYFUNCTION("""COMPUTED_VALUE"""),0)</f>
        <v>0</v>
      </c>
      <c r="AD802" s="1" t="str">
        <f ca="1">IFERROR(__xludf.DUMMYFUNCTION("""COMPUTED_VALUE"""),"Online")</f>
        <v>Online</v>
      </c>
      <c r="AE802" s="19">
        <f ca="1">IFERROR(__xludf.DUMMYFUNCTION("""COMPUTED_VALUE"""),2288.9187)</f>
        <v>2288.9187000000002</v>
      </c>
      <c r="AF802" s="1" t="str">
        <f ca="1">IFERROR(__xludf.DUMMYFUNCTION("""COMPUTED_VALUE"""),"US")</f>
        <v>US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</row>
    <row r="803" spans="1:45" ht="12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3">
        <f ca="1">IFERROR(__xludf.DUMMYFUNCTION("""COMPUTED_VALUE"""),45261)</f>
        <v>45261</v>
      </c>
      <c r="AB803" s="19" t="str">
        <f ca="1">IFERROR(__xludf.DUMMYFUNCTION("""COMPUTED_VALUE"""),"2023 Q4")</f>
        <v>2023 Q4</v>
      </c>
      <c r="AC803" s="1">
        <f ca="1">IFERROR(__xludf.DUMMYFUNCTION("""COMPUTED_VALUE"""),0)</f>
        <v>0</v>
      </c>
      <c r="AD803" s="1" t="str">
        <f ca="1">IFERROR(__xludf.DUMMYFUNCTION("""COMPUTED_VALUE"""),"Online")</f>
        <v>Online</v>
      </c>
      <c r="AE803" s="19">
        <f ca="1">IFERROR(__xludf.DUMMYFUNCTION("""COMPUTED_VALUE"""),2288.9187)</f>
        <v>2288.9187000000002</v>
      </c>
      <c r="AF803" s="1" t="str">
        <f ca="1">IFERROR(__xludf.DUMMYFUNCTION("""COMPUTED_VALUE"""),"FR")</f>
        <v>FR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</row>
    <row r="804" spans="1:45" ht="12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3">
        <f ca="1">IFERROR(__xludf.DUMMYFUNCTION("""COMPUTED_VALUE"""),45261)</f>
        <v>45261</v>
      </c>
      <c r="AB804" s="19" t="str">
        <f ca="1">IFERROR(__xludf.DUMMYFUNCTION("""COMPUTED_VALUE"""),"2023 Q4")</f>
        <v>2023 Q4</v>
      </c>
      <c r="AC804" s="1">
        <f ca="1">IFERROR(__xludf.DUMMYFUNCTION("""COMPUTED_VALUE"""),0)</f>
        <v>0</v>
      </c>
      <c r="AD804" s="1" t="str">
        <f ca="1">IFERROR(__xludf.DUMMYFUNCTION("""COMPUTED_VALUE"""),"Online")</f>
        <v>Online</v>
      </c>
      <c r="AE804" s="19">
        <f ca="1">IFERROR(__xludf.DUMMYFUNCTION("""COMPUTED_VALUE"""),2699.9018)</f>
        <v>2699.9018000000001</v>
      </c>
      <c r="AF804" s="1" t="str">
        <f ca="1">IFERROR(__xludf.DUMMYFUNCTION("""COMPUTED_VALUE"""),"AU")</f>
        <v>AU</v>
      </c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</row>
    <row r="805" spans="1:45" ht="12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3">
        <f ca="1">IFERROR(__xludf.DUMMYFUNCTION("""COMPUTED_VALUE"""),45261)</f>
        <v>45261</v>
      </c>
      <c r="AB805" s="19" t="str">
        <f ca="1">IFERROR(__xludf.DUMMYFUNCTION("""COMPUTED_VALUE"""),"2023 Q4")</f>
        <v>2023 Q4</v>
      </c>
      <c r="AC805" s="1">
        <f ca="1">IFERROR(__xludf.DUMMYFUNCTION("""COMPUTED_VALUE"""),0)</f>
        <v>0</v>
      </c>
      <c r="AD805" s="1" t="str">
        <f ca="1">IFERROR(__xludf.DUMMYFUNCTION("""COMPUTED_VALUE"""),"Online")</f>
        <v>Online</v>
      </c>
      <c r="AE805" s="19">
        <f ca="1">IFERROR(__xludf.DUMMYFUNCTION("""COMPUTED_VALUE"""),865.204)</f>
        <v>865.20399999999995</v>
      </c>
      <c r="AF805" s="1" t="str">
        <f ca="1">IFERROR(__xludf.DUMMYFUNCTION("""COMPUTED_VALUE"""),"CA")</f>
        <v>CA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</row>
    <row r="806" spans="1:45" ht="12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3">
        <f ca="1">IFERROR(__xludf.DUMMYFUNCTION("""COMPUTED_VALUE"""),45261)</f>
        <v>45261</v>
      </c>
      <c r="AB806" s="19" t="str">
        <f ca="1">IFERROR(__xludf.DUMMYFUNCTION("""COMPUTED_VALUE"""),"2023 Q4")</f>
        <v>2023 Q4</v>
      </c>
      <c r="AC806" s="1">
        <f ca="1">IFERROR(__xludf.DUMMYFUNCTION("""COMPUTED_VALUE"""),0)</f>
        <v>0</v>
      </c>
      <c r="AD806" s="1" t="str">
        <f ca="1">IFERROR(__xludf.DUMMYFUNCTION("""COMPUTED_VALUE"""),"Online")</f>
        <v>Online</v>
      </c>
      <c r="AE806" s="19">
        <f ca="1">IFERROR(__xludf.DUMMYFUNCTION("""COMPUTED_VALUE"""),865.204)</f>
        <v>865.20399999999995</v>
      </c>
      <c r="AF806" s="1" t="str">
        <f ca="1">IFERROR(__xludf.DUMMYFUNCTION("""COMPUTED_VALUE"""),"AU")</f>
        <v>AU</v>
      </c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</row>
    <row r="807" spans="1:45" ht="12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3">
        <f ca="1">IFERROR(__xludf.DUMMYFUNCTION("""COMPUTED_VALUE"""),45261)</f>
        <v>45261</v>
      </c>
      <c r="AB807" s="19" t="str">
        <f ca="1">IFERROR(__xludf.DUMMYFUNCTION("""COMPUTED_VALUE"""),"2023 Q4")</f>
        <v>2023 Q4</v>
      </c>
      <c r="AC807" s="1">
        <f ca="1">IFERROR(__xludf.DUMMYFUNCTION("""COMPUTED_VALUE"""),0)</f>
        <v>0</v>
      </c>
      <c r="AD807" s="1" t="str">
        <f ca="1">IFERROR(__xludf.DUMMYFUNCTION("""COMPUTED_VALUE"""),"Online")</f>
        <v>Online</v>
      </c>
      <c r="AE807" s="19">
        <f ca="1">IFERROR(__xludf.DUMMYFUNCTION("""COMPUTED_VALUE"""),2288.9187)</f>
        <v>2288.9187000000002</v>
      </c>
      <c r="AF807" s="1" t="str">
        <f ca="1">IFERROR(__xludf.DUMMYFUNCTION("""COMPUTED_VALUE"""),"US")</f>
        <v>US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</row>
    <row r="808" spans="1:45" ht="12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3">
        <f ca="1">IFERROR(__xludf.DUMMYFUNCTION("""COMPUTED_VALUE"""),45261)</f>
        <v>45261</v>
      </c>
      <c r="AB808" s="19" t="str">
        <f ca="1">IFERROR(__xludf.DUMMYFUNCTION("""COMPUTED_VALUE"""),"2023 Q4")</f>
        <v>2023 Q4</v>
      </c>
      <c r="AC808" s="1">
        <f ca="1">IFERROR(__xludf.DUMMYFUNCTION("""COMPUTED_VALUE"""),0)</f>
        <v>0</v>
      </c>
      <c r="AD808" s="1" t="str">
        <f ca="1">IFERROR(__xludf.DUMMYFUNCTION("""COMPUTED_VALUE"""),"Online")</f>
        <v>Online</v>
      </c>
      <c r="AE808" s="19">
        <f ca="1">IFERROR(__xludf.DUMMYFUNCTION("""COMPUTED_VALUE"""),2288.9187)</f>
        <v>2288.9187000000002</v>
      </c>
      <c r="AF808" s="1" t="str">
        <f ca="1">IFERROR(__xludf.DUMMYFUNCTION("""COMPUTED_VALUE"""),"AU")</f>
        <v>AU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</row>
    <row r="809" spans="1:45" ht="12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3">
        <f ca="1">IFERROR(__xludf.DUMMYFUNCTION("""COMPUTED_VALUE"""),45261)</f>
        <v>45261</v>
      </c>
      <c r="AB809" s="19" t="str">
        <f ca="1">IFERROR(__xludf.DUMMYFUNCTION("""COMPUTED_VALUE"""),"2023 Q4")</f>
        <v>2023 Q4</v>
      </c>
      <c r="AC809" s="1">
        <f ca="1">IFERROR(__xludf.DUMMYFUNCTION("""COMPUTED_VALUE"""),0)</f>
        <v>0</v>
      </c>
      <c r="AD809" s="1" t="str">
        <f ca="1">IFERROR(__xludf.DUMMYFUNCTION("""COMPUTED_VALUE"""),"Online")</f>
        <v>Online</v>
      </c>
      <c r="AE809" s="19">
        <f ca="1">IFERROR(__xludf.DUMMYFUNCTION("""COMPUTED_VALUE"""),2410.6266)</f>
        <v>2410.6266000000001</v>
      </c>
      <c r="AF809" s="1" t="str">
        <f ca="1">IFERROR(__xludf.DUMMYFUNCTION("""COMPUTED_VALUE"""),"AU")</f>
        <v>AU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</row>
    <row r="810" spans="1:45" ht="12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3">
        <f ca="1">IFERROR(__xludf.DUMMYFUNCTION("""COMPUTED_VALUE"""),45261)</f>
        <v>45261</v>
      </c>
      <c r="AB810" s="19" t="str">
        <f ca="1">IFERROR(__xludf.DUMMYFUNCTION("""COMPUTED_VALUE"""),"2023 Q4")</f>
        <v>2023 Q4</v>
      </c>
      <c r="AC810" s="1">
        <f ca="1">IFERROR(__xludf.DUMMYFUNCTION("""COMPUTED_VALUE"""),0)</f>
        <v>0</v>
      </c>
      <c r="AD810" s="1" t="str">
        <f ca="1">IFERROR(__xludf.DUMMYFUNCTION("""COMPUTED_VALUE"""),"Online")</f>
        <v>Online</v>
      </c>
      <c r="AE810" s="19">
        <f ca="1">IFERROR(__xludf.DUMMYFUNCTION("""COMPUTED_VALUE"""),865.204)</f>
        <v>865.20399999999995</v>
      </c>
      <c r="AF810" s="1" t="str">
        <f ca="1">IFERROR(__xludf.DUMMYFUNCTION("""COMPUTED_VALUE"""),"US")</f>
        <v>US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</row>
    <row r="811" spans="1:45" ht="12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3">
        <f ca="1">IFERROR(__xludf.DUMMYFUNCTION("""COMPUTED_VALUE"""),45261)</f>
        <v>45261</v>
      </c>
      <c r="AB811" s="19" t="str">
        <f ca="1">IFERROR(__xludf.DUMMYFUNCTION("""COMPUTED_VALUE"""),"2023 Q4")</f>
        <v>2023 Q4</v>
      </c>
      <c r="AC811" s="1">
        <f ca="1">IFERROR(__xludf.DUMMYFUNCTION("""COMPUTED_VALUE"""),0)</f>
        <v>0</v>
      </c>
      <c r="AD811" s="1" t="str">
        <f ca="1">IFERROR(__xludf.DUMMYFUNCTION("""COMPUTED_VALUE"""),"Online")</f>
        <v>Online</v>
      </c>
      <c r="AE811" s="19">
        <f ca="1">IFERROR(__xludf.DUMMYFUNCTION("""COMPUTED_VALUE"""),2410.6266)</f>
        <v>2410.6266000000001</v>
      </c>
      <c r="AF811" s="1" t="str">
        <f ca="1">IFERROR(__xludf.DUMMYFUNCTION("""COMPUTED_VALUE"""),"FR")</f>
        <v>FR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spans="1:45" ht="12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3">
        <f ca="1">IFERROR(__xludf.DUMMYFUNCTION("""COMPUTED_VALUE"""),45261)</f>
        <v>45261</v>
      </c>
      <c r="AB812" s="19" t="str">
        <f ca="1">IFERROR(__xludf.DUMMYFUNCTION("""COMPUTED_VALUE"""),"2023 Q4")</f>
        <v>2023 Q4</v>
      </c>
      <c r="AC812" s="1">
        <f ca="1">IFERROR(__xludf.DUMMYFUNCTION("""COMPUTED_VALUE"""),0)</f>
        <v>0</v>
      </c>
      <c r="AD812" s="1" t="str">
        <f ca="1">IFERROR(__xludf.DUMMYFUNCTION("""COMPUTED_VALUE"""),"Online")</f>
        <v>Online</v>
      </c>
      <c r="AE812" s="19">
        <f ca="1">IFERROR(__xludf.DUMMYFUNCTION("""COMPUTED_VALUE"""),2699.9018)</f>
        <v>2699.9018000000001</v>
      </c>
      <c r="AF812" s="1" t="str">
        <f ca="1">IFERROR(__xludf.DUMMYFUNCTION("""COMPUTED_VALUE"""),"AU")</f>
        <v>AU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</row>
    <row r="813" spans="1:45" ht="12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3">
        <f ca="1">IFERROR(__xludf.DUMMYFUNCTION("""COMPUTED_VALUE"""),45261)</f>
        <v>45261</v>
      </c>
      <c r="AB813" s="19" t="str">
        <f ca="1">IFERROR(__xludf.DUMMYFUNCTION("""COMPUTED_VALUE"""),"2023 Q4")</f>
        <v>2023 Q4</v>
      </c>
      <c r="AC813" s="1">
        <f ca="1">IFERROR(__xludf.DUMMYFUNCTION("""COMPUTED_VALUE"""),0)</f>
        <v>0</v>
      </c>
      <c r="AD813" s="1" t="str">
        <f ca="1">IFERROR(__xludf.DUMMYFUNCTION("""COMPUTED_VALUE"""),"Online")</f>
        <v>Online</v>
      </c>
      <c r="AE813" s="19">
        <f ca="1">IFERROR(__xludf.DUMMYFUNCTION("""COMPUTED_VALUE"""),865.204)</f>
        <v>865.20399999999995</v>
      </c>
      <c r="AF813" s="1" t="str">
        <f ca="1">IFERROR(__xludf.DUMMYFUNCTION("""COMPUTED_VALUE"""),"FR")</f>
        <v>FR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</row>
    <row r="814" spans="1:45" ht="12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3">
        <f ca="1">IFERROR(__xludf.DUMMYFUNCTION("""COMPUTED_VALUE"""),45261)</f>
        <v>45261</v>
      </c>
      <c r="AB814" s="19" t="str">
        <f ca="1">IFERROR(__xludf.DUMMYFUNCTION("""COMPUTED_VALUE"""),"2023 Q4")</f>
        <v>2023 Q4</v>
      </c>
      <c r="AC814" s="1">
        <f ca="1">IFERROR(__xludf.DUMMYFUNCTION("""COMPUTED_VALUE"""),0)</f>
        <v>0</v>
      </c>
      <c r="AD814" s="1" t="str">
        <f ca="1">IFERROR(__xludf.DUMMYFUNCTION("""COMPUTED_VALUE"""),"Online")</f>
        <v>Online</v>
      </c>
      <c r="AE814" s="19">
        <f ca="1">IFERROR(__xludf.DUMMYFUNCTION("""COMPUTED_VALUE"""),1105.4834)</f>
        <v>1105.4834000000001</v>
      </c>
      <c r="AF814" s="1" t="str">
        <f ca="1">IFERROR(__xludf.DUMMYFUNCTION("""COMPUTED_VALUE"""),"GB")</f>
        <v>GB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</row>
    <row r="815" spans="1:45" ht="12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3">
        <f ca="1">IFERROR(__xludf.DUMMYFUNCTION("""COMPUTED_VALUE"""),45261)</f>
        <v>45261</v>
      </c>
      <c r="AB815" s="19" t="str">
        <f ca="1">IFERROR(__xludf.DUMMYFUNCTION("""COMPUTED_VALUE"""),"2023 Q4")</f>
        <v>2023 Q4</v>
      </c>
      <c r="AC815" s="1">
        <f ca="1">IFERROR(__xludf.DUMMYFUNCTION("""COMPUTED_VALUE"""),0)</f>
        <v>0</v>
      </c>
      <c r="AD815" s="1" t="str">
        <f ca="1">IFERROR(__xludf.DUMMYFUNCTION("""COMPUTED_VALUE"""),"Online")</f>
        <v>Online</v>
      </c>
      <c r="AE815" s="19">
        <f ca="1">IFERROR(__xludf.DUMMYFUNCTION("""COMPUTED_VALUE"""),2410.6266)</f>
        <v>2410.6266000000001</v>
      </c>
      <c r="AF815" s="1" t="str">
        <f ca="1">IFERROR(__xludf.DUMMYFUNCTION("""COMPUTED_VALUE"""),"AU")</f>
        <v>AU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</row>
    <row r="816" spans="1:45" ht="12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3">
        <f ca="1">IFERROR(__xludf.DUMMYFUNCTION("""COMPUTED_VALUE"""),45261)</f>
        <v>45261</v>
      </c>
      <c r="AB816" s="19" t="str">
        <f ca="1">IFERROR(__xludf.DUMMYFUNCTION("""COMPUTED_VALUE"""),"2023 Q4")</f>
        <v>2023 Q4</v>
      </c>
      <c r="AC816" s="1">
        <f ca="1">IFERROR(__xludf.DUMMYFUNCTION("""COMPUTED_VALUE"""),0)</f>
        <v>0</v>
      </c>
      <c r="AD816" s="1" t="str">
        <f ca="1">IFERROR(__xludf.DUMMYFUNCTION("""COMPUTED_VALUE"""),"Online")</f>
        <v>Online</v>
      </c>
      <c r="AE816" s="19">
        <f ca="1">IFERROR(__xludf.DUMMYFUNCTION("""COMPUTED_VALUE"""),2288.9187)</f>
        <v>2288.9187000000002</v>
      </c>
      <c r="AF816" s="1" t="str">
        <f ca="1">IFERROR(__xludf.DUMMYFUNCTION("""COMPUTED_VALUE"""),"GB")</f>
        <v>GB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</row>
    <row r="817" spans="1:45" ht="12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3">
        <f ca="1">IFERROR(__xludf.DUMMYFUNCTION("""COMPUTED_VALUE"""),45261)</f>
        <v>45261</v>
      </c>
      <c r="AB817" s="19" t="str">
        <f ca="1">IFERROR(__xludf.DUMMYFUNCTION("""COMPUTED_VALUE"""),"2023 Q4")</f>
        <v>2023 Q4</v>
      </c>
      <c r="AC817" s="1">
        <f ca="1">IFERROR(__xludf.DUMMYFUNCTION("""COMPUTED_VALUE"""),0)</f>
        <v>0</v>
      </c>
      <c r="AD817" s="1" t="str">
        <f ca="1">IFERROR(__xludf.DUMMYFUNCTION("""COMPUTED_VALUE"""),"Online")</f>
        <v>Online</v>
      </c>
      <c r="AE817" s="19">
        <f ca="1">IFERROR(__xludf.DUMMYFUNCTION("""COMPUTED_VALUE"""),2264.2536)</f>
        <v>2264.2536</v>
      </c>
      <c r="AF817" s="1" t="str">
        <f ca="1">IFERROR(__xludf.DUMMYFUNCTION("""COMPUTED_VALUE"""),"AU")</f>
        <v>AU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</row>
    <row r="818" spans="1:45" ht="12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3">
        <f ca="1">IFERROR(__xludf.DUMMYFUNCTION("""COMPUTED_VALUE"""),45261)</f>
        <v>45261</v>
      </c>
      <c r="AB818" s="19" t="str">
        <f ca="1">IFERROR(__xludf.DUMMYFUNCTION("""COMPUTED_VALUE"""),"2023 Q4")</f>
        <v>2023 Q4</v>
      </c>
      <c r="AC818" s="1">
        <f ca="1">IFERROR(__xludf.DUMMYFUNCTION("""COMPUTED_VALUE"""),0)</f>
        <v>0</v>
      </c>
      <c r="AD818" s="1" t="str">
        <f ca="1">IFERROR(__xludf.DUMMYFUNCTION("""COMPUTED_VALUE"""),"Online")</f>
        <v>Online</v>
      </c>
      <c r="AE818" s="19">
        <f ca="1">IFERROR(__xludf.DUMMYFUNCTION("""COMPUTED_VALUE"""),1105.4834)</f>
        <v>1105.4834000000001</v>
      </c>
      <c r="AF818" s="1" t="str">
        <f ca="1">IFERROR(__xludf.DUMMYFUNCTION("""COMPUTED_VALUE"""),"GB")</f>
        <v>GB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</row>
    <row r="819" spans="1:45" ht="12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3">
        <f ca="1">IFERROR(__xludf.DUMMYFUNCTION("""COMPUTED_VALUE"""),45261)</f>
        <v>45261</v>
      </c>
      <c r="AB819" s="19" t="str">
        <f ca="1">IFERROR(__xludf.DUMMYFUNCTION("""COMPUTED_VALUE"""),"2023 Q4")</f>
        <v>2023 Q4</v>
      </c>
      <c r="AC819" s="1">
        <f ca="1">IFERROR(__xludf.DUMMYFUNCTION("""COMPUTED_VALUE"""),0)</f>
        <v>0</v>
      </c>
      <c r="AD819" s="1" t="str">
        <f ca="1">IFERROR(__xludf.DUMMYFUNCTION("""COMPUTED_VALUE"""),"Online")</f>
        <v>Online</v>
      </c>
      <c r="AE819" s="19">
        <f ca="1">IFERROR(__xludf.DUMMYFUNCTION("""COMPUTED_VALUE"""),2699.9018)</f>
        <v>2699.9018000000001</v>
      </c>
      <c r="AF819" s="1" t="str">
        <f ca="1">IFERROR(__xludf.DUMMYFUNCTION("""COMPUTED_VALUE"""),"AU")</f>
        <v>AU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</row>
    <row r="820" spans="1:45" ht="12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3">
        <f ca="1">IFERROR(__xludf.DUMMYFUNCTION("""COMPUTED_VALUE"""),45261)</f>
        <v>45261</v>
      </c>
      <c r="AB820" s="19" t="str">
        <f ca="1">IFERROR(__xludf.DUMMYFUNCTION("""COMPUTED_VALUE"""),"2023 Q4")</f>
        <v>2023 Q4</v>
      </c>
      <c r="AC820" s="1">
        <f ca="1">IFERROR(__xludf.DUMMYFUNCTION("""COMPUTED_VALUE"""),0)</f>
        <v>0</v>
      </c>
      <c r="AD820" s="1" t="str">
        <f ca="1">IFERROR(__xludf.DUMMYFUNCTION("""COMPUTED_VALUE"""),"Online")</f>
        <v>Online</v>
      </c>
      <c r="AE820" s="19">
        <f ca="1">IFERROR(__xludf.DUMMYFUNCTION("""COMPUTED_VALUE"""),2410.6266)</f>
        <v>2410.6266000000001</v>
      </c>
      <c r="AF820" s="1" t="str">
        <f ca="1">IFERROR(__xludf.DUMMYFUNCTION("""COMPUTED_VALUE"""),"AU")</f>
        <v>AU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</row>
    <row r="821" spans="1:45" ht="12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3">
        <f ca="1">IFERROR(__xludf.DUMMYFUNCTION("""COMPUTED_VALUE"""),45261)</f>
        <v>45261</v>
      </c>
      <c r="AB821" s="19" t="str">
        <f ca="1">IFERROR(__xludf.DUMMYFUNCTION("""COMPUTED_VALUE"""),"2023 Q4")</f>
        <v>2023 Q4</v>
      </c>
      <c r="AC821" s="1">
        <f ca="1">IFERROR(__xludf.DUMMYFUNCTION("""COMPUTED_VALUE"""),0)</f>
        <v>0</v>
      </c>
      <c r="AD821" s="1" t="str">
        <f ca="1">IFERROR(__xludf.DUMMYFUNCTION("""COMPUTED_VALUE"""),"Online")</f>
        <v>Online</v>
      </c>
      <c r="AE821" s="19">
        <f ca="1">IFERROR(__xludf.DUMMYFUNCTION("""COMPUTED_VALUE"""),2410.6266)</f>
        <v>2410.6266000000001</v>
      </c>
      <c r="AF821" s="1" t="str">
        <f ca="1">IFERROR(__xludf.DUMMYFUNCTION("""COMPUTED_VALUE"""),"GB")</f>
        <v>GB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</row>
    <row r="822" spans="1:45" ht="12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3">
        <f ca="1">IFERROR(__xludf.DUMMYFUNCTION("""COMPUTED_VALUE"""),45261)</f>
        <v>45261</v>
      </c>
      <c r="AB822" s="19" t="str">
        <f ca="1">IFERROR(__xludf.DUMMYFUNCTION("""COMPUTED_VALUE"""),"2023 Q4")</f>
        <v>2023 Q4</v>
      </c>
      <c r="AC822" s="1">
        <f ca="1">IFERROR(__xludf.DUMMYFUNCTION("""COMPUTED_VALUE"""),0)</f>
        <v>0</v>
      </c>
      <c r="AD822" s="1" t="str">
        <f ca="1">IFERROR(__xludf.DUMMYFUNCTION("""COMPUTED_VALUE"""),"Online")</f>
        <v>Online</v>
      </c>
      <c r="AE822" s="19">
        <f ca="1">IFERROR(__xludf.DUMMYFUNCTION("""COMPUTED_VALUE"""),1105.4834)</f>
        <v>1105.4834000000001</v>
      </c>
      <c r="AF822" s="1" t="str">
        <f ca="1">IFERROR(__xludf.DUMMYFUNCTION("""COMPUTED_VALUE"""),"AU")</f>
        <v>AU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</row>
    <row r="823" spans="1:45" ht="12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9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</row>
    <row r="824" spans="1:45" ht="12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9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</row>
    <row r="825" spans="1:45" ht="12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9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</row>
    <row r="826" spans="1:45" ht="12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9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</row>
    <row r="827" spans="1:45" ht="12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9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</row>
    <row r="828" spans="1:45" ht="12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9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</row>
    <row r="829" spans="1:45" ht="12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9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</row>
    <row r="830" spans="1:45" ht="12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9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</row>
    <row r="831" spans="1:45" ht="12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9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</row>
    <row r="832" spans="1:45" ht="12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9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</row>
    <row r="833" spans="1:45" ht="12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9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</row>
    <row r="834" spans="1:45" ht="12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9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</row>
    <row r="835" spans="1:45" ht="12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9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</row>
    <row r="836" spans="1:45" ht="12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9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</row>
    <row r="837" spans="1:45" ht="12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9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</row>
    <row r="838" spans="1:45" ht="12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9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</row>
    <row r="839" spans="1:45" ht="12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9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</row>
    <row r="840" spans="1:45" ht="12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9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</row>
    <row r="841" spans="1:45" ht="12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9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</row>
    <row r="842" spans="1:45" ht="12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9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</row>
    <row r="843" spans="1:45" ht="12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9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</row>
    <row r="844" spans="1:45" ht="12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9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</row>
    <row r="845" spans="1:45" ht="12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9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</row>
    <row r="846" spans="1:45" ht="12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9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</row>
    <row r="847" spans="1:45" ht="12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9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</row>
    <row r="848" spans="1:45" ht="12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9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</row>
    <row r="849" spans="1:45" ht="12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9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</row>
    <row r="850" spans="1:45" ht="12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9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</row>
    <row r="851" spans="1:45" ht="12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9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</row>
    <row r="852" spans="1:45" ht="12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9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spans="1:45" ht="12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9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</row>
    <row r="854" spans="1:45" ht="12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9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spans="1:45" ht="12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9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45" ht="12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9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 ht="12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9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 ht="12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9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45" ht="12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9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spans="1:45" ht="12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9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spans="1:45" ht="12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9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45" ht="12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9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</row>
    <row r="863" spans="1:45" ht="12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9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</row>
    <row r="864" spans="1:45" ht="12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9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</row>
    <row r="865" spans="1:45" ht="12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9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</row>
    <row r="866" spans="1:45" ht="12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9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</row>
    <row r="867" spans="1:45" ht="12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9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</row>
    <row r="868" spans="1:45" ht="12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9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</row>
    <row r="869" spans="1:45" ht="12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9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</row>
    <row r="870" spans="1:45" ht="12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9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</row>
    <row r="871" spans="1:45" ht="12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9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</row>
    <row r="872" spans="1:45" ht="12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9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</row>
    <row r="873" spans="1:45" ht="12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9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</row>
    <row r="874" spans="1:45" ht="12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9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</row>
    <row r="875" spans="1:45" ht="12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9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</row>
    <row r="876" spans="1:45" ht="12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9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</row>
    <row r="877" spans="1:45" ht="12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9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</row>
    <row r="878" spans="1:45" ht="12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9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</row>
    <row r="879" spans="1:45" ht="12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9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</row>
    <row r="880" spans="1:45" ht="12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9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spans="1:45" ht="12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9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spans="1:45" ht="12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9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spans="1:45" ht="12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9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spans="1:45" ht="12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9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spans="1:45" ht="12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9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spans="1:45" ht="12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9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spans="1:45" ht="12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9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spans="1:45" ht="12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9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</row>
    <row r="889" spans="1:45" ht="12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9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</row>
    <row r="890" spans="1:45" ht="12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9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</row>
    <row r="891" spans="1:45" ht="12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9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</row>
    <row r="892" spans="1:45" ht="12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9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</row>
    <row r="893" spans="1:45" ht="12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9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</row>
    <row r="894" spans="1:45" ht="12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9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</row>
    <row r="895" spans="1:45" ht="12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9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</row>
    <row r="896" spans="1:45" ht="12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9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</row>
    <row r="897" spans="1:45" ht="12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9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</row>
    <row r="898" spans="1:45" ht="12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9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</row>
    <row r="899" spans="1:45" ht="12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9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</row>
    <row r="900" spans="1:45" ht="12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9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</row>
    <row r="901" spans="1:45" ht="12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9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</row>
    <row r="902" spans="1:45" ht="12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9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</row>
    <row r="903" spans="1:45" ht="12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9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</row>
    <row r="904" spans="1:45" ht="12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9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</row>
    <row r="905" spans="1:45" ht="12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9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</row>
    <row r="906" spans="1:45" ht="12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9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</row>
    <row r="907" spans="1:45" ht="12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9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spans="1:45" ht="12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9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spans="1:45" ht="12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9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 ht="12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9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ht="12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9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 ht="12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9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spans="1:45" ht="12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9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spans="1:45" ht="12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9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spans="1:45" ht="12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9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</row>
    <row r="916" spans="1:45" ht="12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9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</row>
    <row r="917" spans="1:45" ht="12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9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</row>
    <row r="918" spans="1:45" ht="12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9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</row>
    <row r="919" spans="1:45" ht="12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9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</row>
    <row r="920" spans="1:45" ht="12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9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</row>
    <row r="921" spans="1:45" ht="12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9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</row>
    <row r="922" spans="1:45" ht="12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9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</row>
    <row r="923" spans="1:45" ht="12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9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</row>
    <row r="924" spans="1:45" ht="12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9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</row>
    <row r="925" spans="1:45" ht="12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9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</row>
    <row r="926" spans="1:45" ht="12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9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</row>
    <row r="927" spans="1:45" ht="12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9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</row>
    <row r="928" spans="1:45" ht="12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9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</row>
    <row r="929" spans="1:45" ht="12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9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</row>
    <row r="930" spans="1:45" ht="12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9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</row>
    <row r="931" spans="1:45" ht="12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9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</row>
    <row r="932" spans="1:45" ht="12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9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</row>
    <row r="933" spans="1:45" ht="12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9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</row>
    <row r="934" spans="1:45" ht="12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9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</row>
    <row r="935" spans="1:45" ht="12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9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</row>
  </sheetData>
  <mergeCells count="23">
    <mergeCell ref="C14:K15"/>
    <mergeCell ref="C16:E17"/>
    <mergeCell ref="F16:H17"/>
    <mergeCell ref="I16:K17"/>
    <mergeCell ref="F18:H18"/>
    <mergeCell ref="I18:K18"/>
    <mergeCell ref="C18:E18"/>
    <mergeCell ref="C20:F21"/>
    <mergeCell ref="J20:L21"/>
    <mergeCell ref="V24:Z26"/>
    <mergeCell ref="C29:D29"/>
    <mergeCell ref="J29:K29"/>
    <mergeCell ref="J9:L10"/>
    <mergeCell ref="M9:N9"/>
    <mergeCell ref="M10:N10"/>
    <mergeCell ref="C4:E5"/>
    <mergeCell ref="F4:H4"/>
    <mergeCell ref="J4:L5"/>
    <mergeCell ref="M4:N4"/>
    <mergeCell ref="M5:N5"/>
    <mergeCell ref="C9:E10"/>
    <mergeCell ref="F9:G9"/>
    <mergeCell ref="F10:G10"/>
  </mergeCells>
  <conditionalFormatting sqref="I16:I18">
    <cfRule type="containsText" dxfId="7" priority="1" operator="containsText" text="TRUE">
      <formula>NOT(ISERROR(SEARCH(("TRUE"),(I16))))</formula>
    </cfRule>
    <cfRule type="containsText" dxfId="6" priority="2" operator="containsText" text="FALSE">
      <formula>NOT(ISERROR(SEARCH(("FALSE"),(I16))))</formula>
    </cfRule>
  </conditionalFormatting>
  <conditionalFormatting sqref="M5:N5 F10:G10 M10:N10">
    <cfRule type="cellIs" dxfId="5" priority="3" operator="greaterThan">
      <formula>0</formula>
    </cfRule>
    <cfRule type="cellIs" dxfId="4" priority="4" operator="lessThan">
      <formula>0</formula>
    </cfRule>
  </conditionalFormatting>
  <dataValidations disablePrompts="1" count="4">
    <dataValidation type="list" allowBlank="1" showInputMessage="1" showErrorMessage="1" sqref="A23" xr:uid="{00000000-0002-0000-0000-000000000000}">
      <formula1>$AK$2:$AK$4</formula1>
    </dataValidation>
    <dataValidation type="list" allowBlank="1" showInputMessage="1" showErrorMessage="1" sqref="A20" xr:uid="{00000000-0002-0000-0000-000001000000}">
      <formula1>$AE$2:$AE$4</formula1>
    </dataValidation>
    <dataValidation type="list" allowBlank="1" showInputMessage="1" showErrorMessage="1" sqref="A26" xr:uid="{00000000-0002-0000-0000-000002000000}">
      <formula1>$AL$2:$AL$4</formula1>
    </dataValidation>
    <dataValidation type="list" allowBlank="1" showInputMessage="1" showErrorMessage="1" sqref="A17" xr:uid="{00000000-0002-0000-0000-000003000000}">
      <formula1>AA2:AA8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09818-6F35-4B85-BE22-A19A6A5CCC9E}">
  <sheetPr>
    <tabColor theme="4" tint="0.39997558519241921"/>
  </sheetPr>
  <dimension ref="A1:U69"/>
  <sheetViews>
    <sheetView tabSelected="1" zoomScale="85" zoomScaleNormal="85" workbookViewId="0">
      <selection activeCell="H19" sqref="H19"/>
    </sheetView>
    <sheetView workbookViewId="1"/>
  </sheetViews>
  <sheetFormatPr defaultRowHeight="12.5" outlineLevelCol="1"/>
  <cols>
    <col min="1" max="1" width="16.08984375" bestFit="1" customWidth="1"/>
    <col min="2" max="2" width="15.90625" customWidth="1"/>
    <col min="3" max="3" width="16.6328125" bestFit="1" customWidth="1"/>
    <col min="4" max="5" width="15.08984375" customWidth="1"/>
    <col min="6" max="6" width="11.36328125" customWidth="1"/>
    <col min="7" max="7" width="10.90625" customWidth="1"/>
    <col min="8" max="9" width="8.90625" bestFit="1" customWidth="1"/>
    <col min="10" max="10" width="11.1796875" customWidth="1"/>
    <col min="11" max="11" width="13.90625" customWidth="1"/>
    <col min="12" max="13" width="12.81640625" customWidth="1"/>
    <col min="14" max="14" width="10.81640625" customWidth="1"/>
    <col min="15" max="15" width="13" hidden="1" customWidth="1" outlineLevel="1"/>
    <col min="16" max="16" width="10" style="70" hidden="1" customWidth="1" outlineLevel="1"/>
    <col min="17" max="17" width="10.26953125" hidden="1" customWidth="1" outlineLevel="1"/>
    <col min="18" max="18" width="22.54296875" hidden="1" customWidth="1" outlineLevel="1"/>
    <col min="19" max="19" width="13.90625" hidden="1" customWidth="1" outlineLevel="1"/>
    <col min="20" max="20" width="5.1796875" hidden="1" customWidth="1" outlineLevel="1"/>
    <col min="21" max="21" width="5.1796875" customWidth="1" collapsed="1"/>
    <col min="22" max="25" width="5.1796875" customWidth="1"/>
    <col min="26" max="29" width="19.90625" bestFit="1" customWidth="1"/>
    <col min="30" max="30" width="11.08984375" bestFit="1" customWidth="1"/>
    <col min="31" max="31" width="19.90625" bestFit="1" customWidth="1"/>
    <col min="32" max="32" width="11.08984375" bestFit="1" customWidth="1"/>
  </cols>
  <sheetData>
    <row r="1" spans="1:19">
      <c r="P1" s="80" t="s">
        <v>62206</v>
      </c>
      <c r="Q1" t="s">
        <v>7</v>
      </c>
    </row>
    <row r="2" spans="1:19" ht="25">
      <c r="D2" s="122" t="s">
        <v>62243</v>
      </c>
      <c r="E2" s="122" t="s">
        <v>62244</v>
      </c>
      <c r="P2"/>
    </row>
    <row r="3" spans="1:19" ht="16" customHeight="1">
      <c r="C3" s="79" t="s">
        <v>7</v>
      </c>
      <c r="D3" s="131">
        <f>+SUMIFS(MergedData!$AB:$AB,MergedData!$X:$X,$B$11,MergedData!$Z:$Z,$B$12,MergedData!$Y:$Y,$B$13,MergedData!$AA:$AA,$C$3)</f>
        <v>118933.60702391792</v>
      </c>
      <c r="E3" s="121" t="str">
        <f>+IF(SUMIFS(MergedData!$AB:$AB,MergedData!$X:$X,(VLOOKUP($B$11,Suppl!$H$4:$I$7,2,FALSE)),MergedData!$Z:$Z,$B$12,MergedData!$Y:$Y,$B$13,MergedData!$AA:$AA,'New dashboard'!C3)=0,"N/A",SUMIFS(MergedData!$AB:$AB,MergedData!$X:$X,(VLOOKUP($B$11,Suppl!$H$4:$I$7,2,FALSE)),MergedData!$Z:$Z,$B$12,MergedData!$Y:$Y,$B$13,MergedData!$AA:$AA,'New dashboard'!C3))</f>
        <v>N/A</v>
      </c>
      <c r="P3" s="118" t="s">
        <v>47</v>
      </c>
      <c r="Q3" s="80" t="s">
        <v>5</v>
      </c>
      <c r="R3" s="89" t="s">
        <v>62211</v>
      </c>
      <c r="S3" s="77" t="s">
        <v>62250</v>
      </c>
    </row>
    <row r="4" spans="1:19">
      <c r="C4" s="79" t="s">
        <v>8</v>
      </c>
      <c r="D4" s="131">
        <f>+SUMIFS(MergedData!$AB:$AB,MergedData!$X:$X,$B$11,MergedData!$Z:$Z,$B$12,MergedData!$Y:$Y,$B$13,MergedData!$AA:$AA,$C$4)</f>
        <v>0</v>
      </c>
      <c r="E4" s="121" t="str">
        <f>+IF(SUMIFS(MergedData!$AB:$AB,MergedData!$X:$X,(VLOOKUP($B$11,Suppl!$H$4:$I$7,2,FALSE)),MergedData!$Z:$Z,$B$12,MergedData!$Y:$Y,$B$13,MergedData!$AA:$AA,'New dashboard'!C4)=0,"N/A",SUMIFS(MergedData!$AB:$AB,MergedData!$X:$X,(VLOOKUP($B$11,Suppl!$H$4:$I$7,2,FALSE)),MergedData!$Z:$Z,$B$12,MergedData!$Y:$Y,$B$13,MergedData!$AA:$AA,'New dashboard'!C4))</f>
        <v>N/A</v>
      </c>
      <c r="P4" s="70">
        <v>268</v>
      </c>
      <c r="Q4" t="s">
        <v>14</v>
      </c>
      <c r="R4" t="s">
        <v>4627</v>
      </c>
      <c r="S4" s="119">
        <v>16285.695902092863</v>
      </c>
    </row>
    <row r="5" spans="1:19" ht="15.5">
      <c r="C5" s="126" t="s">
        <v>62242</v>
      </c>
      <c r="D5" s="132">
        <f>+SUMIFS(MergedData!$AB:$AB,MergedData!$X:$X,$B$11,MergedData!$Z:$Z,$B$12,MergedData!$Y:$Y,$B$13)</f>
        <v>118933.60702391792</v>
      </c>
      <c r="E5" s="127" t="str">
        <f>+IF(SUMIFS(MergedData!$AB:$AB,MergedData!$X:$X,(VLOOKUP($B$11,Suppl!$H$4:$I$7,2,FALSE)),MergedData!$Z:$Z,$B$12,MergedData!$Y:$Y,$B$13)=0,"N/A",SUMIFS(MergedData!$AB:$AB,MergedData!$X:$X,(VLOOKUP($B$11,Suppl!$H$4:$I$7,2,FALSE)),MergedData!$Z:$Z,$B$12,MergedData!$Y:$Y,$B$13))</f>
        <v>N/A</v>
      </c>
      <c r="P5" s="70">
        <v>268</v>
      </c>
      <c r="Q5" t="s">
        <v>14</v>
      </c>
      <c r="R5" t="s">
        <v>4614</v>
      </c>
      <c r="S5" s="119">
        <v>74506.037668436693</v>
      </c>
    </row>
    <row r="6" spans="1:19">
      <c r="P6" s="70">
        <v>268</v>
      </c>
      <c r="Q6" t="s">
        <v>21</v>
      </c>
      <c r="R6" t="s">
        <v>4614</v>
      </c>
      <c r="S6" s="119">
        <v>475.78504920074869</v>
      </c>
    </row>
    <row r="7" spans="1:19">
      <c r="P7" s="70">
        <v>275</v>
      </c>
      <c r="Q7" t="s">
        <v>14</v>
      </c>
      <c r="R7" t="s">
        <v>4614</v>
      </c>
      <c r="S7" s="119">
        <v>52485.704931341141</v>
      </c>
    </row>
    <row r="8" spans="1:19">
      <c r="D8" s="86"/>
      <c r="P8" s="70">
        <v>275</v>
      </c>
      <c r="Q8" t="s">
        <v>15</v>
      </c>
      <c r="R8" t="s">
        <v>4614</v>
      </c>
      <c r="S8" s="119">
        <v>220476.23838075111</v>
      </c>
    </row>
    <row r="9" spans="1:19">
      <c r="A9" s="79" t="s">
        <v>62257</v>
      </c>
      <c r="P9" s="70">
        <v>275</v>
      </c>
      <c r="Q9" t="s">
        <v>18</v>
      </c>
      <c r="R9" t="s">
        <v>4614</v>
      </c>
      <c r="S9" s="119">
        <v>301585.87586340815</v>
      </c>
    </row>
    <row r="10" spans="1:19" ht="3" customHeight="1">
      <c r="P10" s="70">
        <v>275</v>
      </c>
      <c r="Q10" t="s">
        <v>21</v>
      </c>
      <c r="R10" t="s">
        <v>4614</v>
      </c>
      <c r="S10" s="119">
        <v>321488.46503011161</v>
      </c>
    </row>
    <row r="11" spans="1:19">
      <c r="A11" s="79" t="s">
        <v>5</v>
      </c>
      <c r="B11" s="81" t="s">
        <v>14</v>
      </c>
      <c r="P11" s="70">
        <v>276</v>
      </c>
      <c r="Q11" t="s">
        <v>14</v>
      </c>
      <c r="R11" t="s">
        <v>4614</v>
      </c>
      <c r="S11" s="119">
        <v>78595.256163493643</v>
      </c>
    </row>
    <row r="12" spans="1:19">
      <c r="A12" s="79" t="s">
        <v>11</v>
      </c>
      <c r="B12" s="81" t="s">
        <v>12</v>
      </c>
      <c r="P12" s="70">
        <v>276</v>
      </c>
      <c r="Q12" t="s">
        <v>15</v>
      </c>
      <c r="R12" t="s">
        <v>4614</v>
      </c>
      <c r="S12" s="119">
        <v>256015.90108610364</v>
      </c>
    </row>
    <row r="13" spans="1:19">
      <c r="A13" s="79" t="s">
        <v>62236</v>
      </c>
      <c r="B13" s="81">
        <v>277</v>
      </c>
      <c r="P13" s="70">
        <v>276</v>
      </c>
      <c r="Q13" t="s">
        <v>18</v>
      </c>
      <c r="R13" t="s">
        <v>4614</v>
      </c>
      <c r="S13" s="119">
        <v>202406.87160294541</v>
      </c>
    </row>
    <row r="14" spans="1:19">
      <c r="A14" s="79"/>
      <c r="B14" s="70"/>
      <c r="P14" s="70">
        <v>276</v>
      </c>
      <c r="Q14" t="s">
        <v>21</v>
      </c>
      <c r="R14" t="s">
        <v>4614</v>
      </c>
      <c r="S14" s="119">
        <v>201474.81459102218</v>
      </c>
    </row>
    <row r="15" spans="1:19">
      <c r="P15" s="70">
        <v>277</v>
      </c>
      <c r="Q15" t="s">
        <v>14</v>
      </c>
      <c r="R15" t="s">
        <v>4614</v>
      </c>
      <c r="S15" s="119">
        <v>118933.60702391792</v>
      </c>
    </row>
    <row r="16" spans="1:19">
      <c r="A16" s="79" t="s">
        <v>14</v>
      </c>
      <c r="B16" s="133">
        <f>+SUMIFS(MergedData!$U:$U,MergedData!$G:$G,'New dashboard'!$B$13,MergedData!$D:$D,'New dashboard'!$A$16)</f>
        <v>118933.60702391792</v>
      </c>
      <c r="C16" s="71"/>
      <c r="P16" s="70">
        <v>277</v>
      </c>
      <c r="Q16" t="s">
        <v>15</v>
      </c>
      <c r="R16" t="s">
        <v>4614</v>
      </c>
      <c r="S16" s="119">
        <v>285495.42679994955</v>
      </c>
    </row>
    <row r="17" spans="1:20">
      <c r="A17" s="79" t="s">
        <v>15</v>
      </c>
      <c r="B17" s="133">
        <f>+SUMIFS(MergedData!$U:$U,MergedData!$G:$G,'New dashboard'!$B$13,MergedData!$D:$D,'New dashboard'!$A$17)</f>
        <v>285495.42679994955</v>
      </c>
      <c r="C17" s="71"/>
      <c r="P17" s="70">
        <v>277</v>
      </c>
      <c r="Q17" t="s">
        <v>18</v>
      </c>
      <c r="R17" t="s">
        <v>4614</v>
      </c>
      <c r="S17" s="119">
        <v>466479.74877169682</v>
      </c>
    </row>
    <row r="18" spans="1:20">
      <c r="A18" s="79" t="s">
        <v>18</v>
      </c>
      <c r="B18" s="133">
        <f>+SUMIFS(MergedData!$U:$U,MergedData!$G:$G,'New dashboard'!$B$13,MergedData!$D:$D,'New dashboard'!$A$18)</f>
        <v>466479.74877169682</v>
      </c>
      <c r="C18" s="71"/>
      <c r="P18" s="70">
        <v>277</v>
      </c>
      <c r="Q18" t="s">
        <v>21</v>
      </c>
      <c r="R18" t="s">
        <v>4614</v>
      </c>
      <c r="S18" s="119">
        <v>458718.75366616284</v>
      </c>
    </row>
    <row r="19" spans="1:20">
      <c r="A19" s="79" t="s">
        <v>21</v>
      </c>
      <c r="B19" s="133">
        <f>+SUMIFS(MergedData!$U:$U,MergedData!$G:$G,'New dashboard'!$B$13,MergedData!$D:$D,'New dashboard'!$A$19)</f>
        <v>458718.75366616284</v>
      </c>
      <c r="C19" s="71"/>
      <c r="D19" s="71"/>
      <c r="P19" s="70">
        <v>278</v>
      </c>
      <c r="Q19" t="s">
        <v>14</v>
      </c>
      <c r="R19" t="s">
        <v>4627</v>
      </c>
      <c r="S19" s="119">
        <v>93478.1733912981</v>
      </c>
    </row>
    <row r="20" spans="1:20" ht="13">
      <c r="A20" s="124" t="s">
        <v>62251</v>
      </c>
      <c r="B20" s="134">
        <f>SUM(B16:B19)</f>
        <v>1329627.5362617271</v>
      </c>
      <c r="C20" s="71"/>
      <c r="D20" s="71"/>
      <c r="P20" s="70">
        <v>278</v>
      </c>
      <c r="Q20" t="s">
        <v>15</v>
      </c>
      <c r="R20" t="s">
        <v>4627</v>
      </c>
      <c r="S20" s="119">
        <v>71866.675402241526</v>
      </c>
    </row>
    <row r="21" spans="1:20">
      <c r="A21" s="79" t="s">
        <v>62252</v>
      </c>
      <c r="B21" s="133">
        <f>+SUMIFS(SalesPerson!D:D,SalesPerson!A:A,'New dashboard'!$B$13,SalesPerson!$L:$L,0)</f>
        <v>229511.72051634369</v>
      </c>
      <c r="C21" s="71"/>
      <c r="D21" s="71"/>
      <c r="P21" s="70">
        <v>278</v>
      </c>
      <c r="Q21" t="s">
        <v>18</v>
      </c>
      <c r="R21" t="s">
        <v>4627</v>
      </c>
      <c r="S21" s="119">
        <v>77813.052122967769</v>
      </c>
    </row>
    <row r="22" spans="1:20">
      <c r="A22" s="79" t="s">
        <v>62255</v>
      </c>
      <c r="B22" s="135">
        <f>+B20-B21</f>
        <v>1100115.8157453835</v>
      </c>
      <c r="C22" s="78" t="str">
        <f>+IF(B22&gt;=0,"TRUE","FALSE")</f>
        <v>TRUE</v>
      </c>
      <c r="D22" s="71"/>
      <c r="P22" s="70">
        <v>278</v>
      </c>
      <c r="Q22" t="s">
        <v>21</v>
      </c>
      <c r="R22" t="s">
        <v>4627</v>
      </c>
      <c r="S22" s="119">
        <v>96285.278915935283</v>
      </c>
    </row>
    <row r="23" spans="1:20">
      <c r="C23" s="71"/>
      <c r="D23" s="71"/>
      <c r="P23" s="70">
        <v>279</v>
      </c>
      <c r="Q23" t="s">
        <v>14</v>
      </c>
      <c r="R23" t="s">
        <v>4614</v>
      </c>
      <c r="S23" s="119">
        <v>224404.57182206202</v>
      </c>
    </row>
    <row r="24" spans="1:20">
      <c r="B24" s="71"/>
      <c r="D24" s="71"/>
      <c r="L24" s="71"/>
      <c r="P24" s="70">
        <v>279</v>
      </c>
      <c r="Q24" t="s">
        <v>15</v>
      </c>
      <c r="R24" t="s">
        <v>4614</v>
      </c>
      <c r="S24" s="119">
        <v>141514.73136125907</v>
      </c>
    </row>
    <row r="25" spans="1:20">
      <c r="B25" s="71"/>
      <c r="C25" s="71"/>
      <c r="D25" s="71"/>
      <c r="L25" s="71"/>
      <c r="P25" s="70">
        <v>279</v>
      </c>
      <c r="Q25" t="s">
        <v>18</v>
      </c>
      <c r="R25" t="s">
        <v>4614</v>
      </c>
      <c r="S25" s="119">
        <v>67632.62360016325</v>
      </c>
      <c r="T25" s="81"/>
    </row>
    <row r="26" spans="1:20">
      <c r="A26" s="125"/>
      <c r="B26" s="125" t="str" cm="1">
        <f t="array" ref="B26:E26">+TRANSPOSE(_xlfn.UNIQUE(R4:R46,FALSE,FALSE))</f>
        <v>CA</v>
      </c>
      <c r="C26" s="125" t="str">
        <v>US</v>
      </c>
      <c r="D26" s="125" t="str">
        <v>GB</v>
      </c>
      <c r="E26" s="125" t="str">
        <v>FR</v>
      </c>
      <c r="F26" s="128" t="s">
        <v>62256</v>
      </c>
      <c r="L26" s="71"/>
      <c r="P26" s="70">
        <v>279</v>
      </c>
      <c r="Q26" t="s">
        <v>21</v>
      </c>
      <c r="R26" t="s">
        <v>4614</v>
      </c>
      <c r="S26" s="119">
        <v>458597.94916221744</v>
      </c>
    </row>
    <row r="27" spans="1:20">
      <c r="A27" s="79" t="s">
        <v>14</v>
      </c>
      <c r="B27" s="136">
        <f>+SUMIFS($S:$S,$Q:$Q,$A27,$R:$R,B$26,$P:$P,$B$13)</f>
        <v>0</v>
      </c>
      <c r="C27" s="136">
        <f>+SUMIFS($S:$S,$Q:$Q,$A27,$R:$R,C$26,$P:$P,$B$13)</f>
        <v>118933.60702391792</v>
      </c>
      <c r="D27" s="136">
        <f>+SUMIFS($S:$S,$Q:$Q,$A27,$R:$R,D$26,$P:$P,$B$13)</f>
        <v>0</v>
      </c>
      <c r="E27" s="136">
        <f>+SUMIFS($S:$S,$Q:$Q,$A27,$R:$R,E$26,$P:$P,$B$13)</f>
        <v>0</v>
      </c>
      <c r="F27" s="137">
        <f>SUM(B27:E27)</f>
        <v>118933.60702391792</v>
      </c>
      <c r="L27" s="71"/>
      <c r="P27" s="70">
        <v>280</v>
      </c>
      <c r="Q27" t="s">
        <v>14</v>
      </c>
      <c r="R27" t="s">
        <v>4614</v>
      </c>
      <c r="S27" s="119">
        <v>44662.60881988387</v>
      </c>
    </row>
    <row r="28" spans="1:20">
      <c r="A28" s="79" t="s">
        <v>15</v>
      </c>
      <c r="B28" s="136">
        <f>+SUMIFS($S:$S,$Q:$Q,$A28,$R:$R,B$26,$P:$P,$B$13)</f>
        <v>0</v>
      </c>
      <c r="C28" s="136">
        <f>+SUMIFS($S:$S,$Q:$Q,$A28,$R:$R,C$26,$P:$P,$B$13)</f>
        <v>285495.42679994955</v>
      </c>
      <c r="D28" s="136">
        <f>+SUMIFS($S:$S,$Q:$Q,$A28,$R:$R,D$26,$P:$P,$B$13)</f>
        <v>0</v>
      </c>
      <c r="E28" s="136">
        <f>+SUMIFS($S:$S,$Q:$Q,$A28,$R:$R,E$26,$P:$P,$B$13)</f>
        <v>0</v>
      </c>
      <c r="F28" s="137">
        <f t="shared" ref="F28:F30" si="0">SUM(B28:E28)</f>
        <v>285495.42679994955</v>
      </c>
      <c r="P28" s="70">
        <v>280</v>
      </c>
      <c r="Q28" t="s">
        <v>15</v>
      </c>
      <c r="R28" t="s">
        <v>4614</v>
      </c>
      <c r="S28" s="119">
        <v>31714.46779183533</v>
      </c>
    </row>
    <row r="29" spans="1:20">
      <c r="A29" s="79" t="s">
        <v>18</v>
      </c>
      <c r="B29" s="136">
        <f>+SUMIFS($S:$S,$Q:$Q,$A29,$R:$R,B$26,$P:$P,$B$13)</f>
        <v>0</v>
      </c>
      <c r="C29" s="136">
        <f>+SUMIFS($S:$S,$Q:$Q,$A29,$R:$R,C$26,$P:$P,$B$13)</f>
        <v>466479.74877169682</v>
      </c>
      <c r="D29" s="136">
        <f>+SUMIFS($S:$S,$Q:$Q,$A29,$R:$R,D$26,$P:$P,$B$13)</f>
        <v>0</v>
      </c>
      <c r="E29" s="136">
        <f>+SUMIFS($S:$S,$Q:$Q,$A29,$R:$R,E$26,$P:$P,$B$13)</f>
        <v>0</v>
      </c>
      <c r="F29" s="137">
        <f t="shared" si="0"/>
        <v>466479.74877169682</v>
      </c>
      <c r="P29" s="70">
        <v>280</v>
      </c>
      <c r="Q29" t="s">
        <v>18</v>
      </c>
      <c r="R29" t="s">
        <v>4614</v>
      </c>
      <c r="S29" s="119">
        <v>23828.199772766868</v>
      </c>
    </row>
    <row r="30" spans="1:20">
      <c r="A30" s="79" t="s">
        <v>21</v>
      </c>
      <c r="B30" s="136">
        <f>+SUMIFS($S:$S,$Q:$Q,$A30,$R:$R,B$26,$P:$P,$B$13)</f>
        <v>0</v>
      </c>
      <c r="C30" s="136">
        <f>+SUMIFS($S:$S,$Q:$Q,$A30,$R:$R,C$26,$P:$P,$B$13)</f>
        <v>458718.75366616284</v>
      </c>
      <c r="D30" s="136">
        <f>+SUMIFS($S:$S,$Q:$Q,$A30,$R:$R,D$26,$P:$P,$B$13)</f>
        <v>0</v>
      </c>
      <c r="E30" s="136">
        <f>+SUMIFS($S:$S,$Q:$Q,$A30,$R:$R,E$26,$P:$P,$B$13)</f>
        <v>0</v>
      </c>
      <c r="F30" s="137">
        <f t="shared" si="0"/>
        <v>458718.75366616284</v>
      </c>
      <c r="H30" s="71"/>
      <c r="I30" s="71"/>
      <c r="P30" s="70">
        <v>281</v>
      </c>
      <c r="Q30" t="s">
        <v>14</v>
      </c>
      <c r="R30" t="s">
        <v>4614</v>
      </c>
      <c r="S30" s="119">
        <v>154897.87155328822</v>
      </c>
    </row>
    <row r="31" spans="1:20" ht="13">
      <c r="A31" s="129"/>
      <c r="B31" s="138">
        <f>SUM(B27:B30)</f>
        <v>0</v>
      </c>
      <c r="C31" s="138">
        <f t="shared" ref="C31:E31" si="1">SUM(C27:C30)</f>
        <v>1329627.5362617271</v>
      </c>
      <c r="D31" s="138">
        <f t="shared" ref="D31" si="2">SUM(D27:D30)</f>
        <v>0</v>
      </c>
      <c r="E31" s="138">
        <f t="shared" ref="E31" si="3">SUM(E27:E30)</f>
        <v>0</v>
      </c>
      <c r="F31" s="138">
        <f t="shared" ref="F31" si="4">SUM(F27:F30)</f>
        <v>1329627.5362617271</v>
      </c>
      <c r="H31" s="71"/>
      <c r="P31" s="70">
        <v>281</v>
      </c>
      <c r="Q31" t="s">
        <v>15</v>
      </c>
      <c r="R31" t="s">
        <v>4614</v>
      </c>
      <c r="S31" s="119">
        <v>163991.96024115218</v>
      </c>
    </row>
    <row r="32" spans="1:20">
      <c r="A32" s="79"/>
      <c r="H32" s="71"/>
      <c r="P32" s="70">
        <v>281</v>
      </c>
      <c r="Q32" t="s">
        <v>18</v>
      </c>
      <c r="R32" t="s">
        <v>4614</v>
      </c>
      <c r="S32" s="119">
        <v>302139.56664643507</v>
      </c>
    </row>
    <row r="33" spans="16:19">
      <c r="P33" s="70">
        <v>281</v>
      </c>
      <c r="Q33" t="s">
        <v>21</v>
      </c>
      <c r="R33" t="s">
        <v>4614</v>
      </c>
      <c r="S33" s="119">
        <v>72962.710982895049</v>
      </c>
    </row>
    <row r="34" spans="16:19">
      <c r="P34" s="70">
        <v>282</v>
      </c>
      <c r="Q34" t="s">
        <v>14</v>
      </c>
      <c r="R34" t="s">
        <v>4627</v>
      </c>
      <c r="S34" s="119">
        <v>151476.83554673142</v>
      </c>
    </row>
    <row r="35" spans="16:19">
      <c r="P35" s="70">
        <v>282</v>
      </c>
      <c r="Q35" t="s">
        <v>15</v>
      </c>
      <c r="R35" t="s">
        <v>4627</v>
      </c>
      <c r="S35" s="119">
        <v>69478.82372867949</v>
      </c>
    </row>
    <row r="36" spans="16:19">
      <c r="P36" s="70">
        <v>282</v>
      </c>
      <c r="Q36" t="s">
        <v>18</v>
      </c>
      <c r="R36" t="s">
        <v>4645</v>
      </c>
      <c r="S36" s="119">
        <v>230655.51246198762</v>
      </c>
    </row>
    <row r="37" spans="16:19">
      <c r="P37" s="70">
        <v>282</v>
      </c>
      <c r="Q37" t="s">
        <v>21</v>
      </c>
      <c r="R37" t="s">
        <v>4645</v>
      </c>
      <c r="S37" s="119">
        <v>2313.529577444875</v>
      </c>
    </row>
    <row r="38" spans="16:19">
      <c r="P38" s="70">
        <v>283</v>
      </c>
      <c r="Q38" t="s">
        <v>14</v>
      </c>
      <c r="R38" t="s">
        <v>4614</v>
      </c>
      <c r="S38" s="119">
        <v>99530.476030534919</v>
      </c>
    </row>
    <row r="39" spans="16:19">
      <c r="P39" s="70">
        <v>283</v>
      </c>
      <c r="Q39" t="s">
        <v>15</v>
      </c>
      <c r="R39" t="s">
        <v>4614</v>
      </c>
      <c r="S39" s="119">
        <v>38308.191349503111</v>
      </c>
    </row>
    <row r="40" spans="16:19">
      <c r="P40" s="70">
        <v>283</v>
      </c>
      <c r="Q40" t="s">
        <v>18</v>
      </c>
      <c r="R40" t="s">
        <v>4614</v>
      </c>
      <c r="S40" s="119">
        <v>246639.09086404819</v>
      </c>
    </row>
    <row r="41" spans="16:19">
      <c r="P41" s="70">
        <v>283</v>
      </c>
      <c r="Q41" t="s">
        <v>21</v>
      </c>
      <c r="R41" t="s">
        <v>4614</v>
      </c>
      <c r="S41" s="119">
        <v>116124.59370572917</v>
      </c>
    </row>
    <row r="42" spans="16:19">
      <c r="P42" s="70">
        <v>285</v>
      </c>
      <c r="Q42" t="s">
        <v>18</v>
      </c>
      <c r="R42" t="s">
        <v>4627</v>
      </c>
      <c r="S42" s="119">
        <v>322139.46479440894</v>
      </c>
    </row>
    <row r="43" spans="16:19">
      <c r="P43" s="70">
        <v>285</v>
      </c>
      <c r="Q43" t="s">
        <v>21</v>
      </c>
      <c r="R43" t="s">
        <v>4627</v>
      </c>
      <c r="S43" s="119">
        <v>106254.57095495838</v>
      </c>
    </row>
    <row r="44" spans="16:19">
      <c r="P44" s="70">
        <v>286</v>
      </c>
      <c r="Q44" t="s">
        <v>18</v>
      </c>
      <c r="R44" t="s">
        <v>4630</v>
      </c>
      <c r="S44" s="119">
        <v>23633.276999999998</v>
      </c>
    </row>
    <row r="45" spans="16:19">
      <c r="P45" s="70">
        <v>286</v>
      </c>
      <c r="Q45" t="s">
        <v>21</v>
      </c>
      <c r="R45" t="s">
        <v>4630</v>
      </c>
      <c r="S45" s="119">
        <v>161925.5955</v>
      </c>
    </row>
    <row r="46" spans="16:19">
      <c r="P46" s="70">
        <v>287</v>
      </c>
      <c r="Q46" t="s">
        <v>21</v>
      </c>
      <c r="R46" t="s">
        <v>4614</v>
      </c>
      <c r="S46" s="119">
        <v>162192.85366785293</v>
      </c>
    </row>
    <row r="47" spans="16:19">
      <c r="P47" s="70" t="s">
        <v>62223</v>
      </c>
      <c r="Q47" s="70"/>
      <c r="R47" s="70"/>
      <c r="S47" s="119">
        <v>6811887.4392989147</v>
      </c>
    </row>
    <row r="48" spans="16:19">
      <c r="P48"/>
    </row>
    <row r="49" spans="16:16">
      <c r="P49"/>
    </row>
    <row r="50" spans="16:16">
      <c r="P50"/>
    </row>
    <row r="51" spans="16:16">
      <c r="P51"/>
    </row>
    <row r="52" spans="16:16">
      <c r="P52"/>
    </row>
    <row r="53" spans="16:16">
      <c r="P53"/>
    </row>
    <row r="54" spans="16:16">
      <c r="P54"/>
    </row>
    <row r="55" spans="16:16">
      <c r="P55"/>
    </row>
    <row r="56" spans="16:16">
      <c r="P56"/>
    </row>
    <row r="57" spans="16:16">
      <c r="P57"/>
    </row>
    <row r="58" spans="16:16">
      <c r="P58"/>
    </row>
    <row r="59" spans="16:16">
      <c r="P59"/>
    </row>
    <row r="60" spans="16:16">
      <c r="P60"/>
    </row>
    <row r="61" spans="16:16">
      <c r="P61"/>
    </row>
    <row r="62" spans="16:16">
      <c r="P62"/>
    </row>
    <row r="63" spans="16:16">
      <c r="P63"/>
    </row>
    <row r="64" spans="16:16">
      <c r="P64"/>
    </row>
    <row r="65" spans="16:16">
      <c r="P65"/>
    </row>
    <row r="66" spans="16:16">
      <c r="P66"/>
    </row>
    <row r="67" spans="16:16">
      <c r="P67"/>
    </row>
    <row r="68" spans="16:16">
      <c r="P68"/>
    </row>
    <row r="69" spans="16:16">
      <c r="P69"/>
    </row>
  </sheetData>
  <conditionalFormatting sqref="C22">
    <cfRule type="containsText" dxfId="1" priority="1" operator="containsText" text="FALSE">
      <formula>NOT(ISERROR(SEARCH("FALSE",C22)))</formula>
    </cfRule>
    <cfRule type="containsText" dxfId="0" priority="2" operator="containsText" text="TRUE">
      <formula>NOT(ISERROR(SEARCH("TRUE",C22)))</formula>
    </cfRule>
  </conditionalFormatting>
  <pageMargins left="0.7" right="0.7" top="0.75" bottom="0.75" header="0.3" footer="0.3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EF39C722-9873-494A-BAE0-F6E140CDACAD}">
          <x14:formula1>
            <xm:f>Suppl!$A$4:$A$21</xm:f>
          </x14:formula1>
          <xm:sqref>B13</xm:sqref>
        </x14:dataValidation>
        <x14:dataValidation type="list" allowBlank="1" showInputMessage="1" showErrorMessage="1" xr:uid="{ACD491D1-4DCC-4671-81E1-2150D06F0A0E}">
          <x14:formula1>
            <xm:f>Suppl!$E$4:$E$8</xm:f>
          </x14:formula1>
          <xm:sqref>B11</xm:sqref>
        </x14:dataValidation>
        <x14:dataValidation type="list" allowBlank="1" showInputMessage="1" showErrorMessage="1" xr:uid="{48D04D01-B2B9-4A20-B8C1-2BDB8A6F271B}">
          <x14:formula1>
            <xm:f>Suppl!$C$4:$C$6</xm:f>
          </x14:formula1>
          <xm:sqref>B14</xm:sqref>
        </x14:dataValidation>
        <x14:dataValidation type="list" allowBlank="1" showInputMessage="1" showErrorMessage="1" xr:uid="{9146B3B5-5528-4AA7-9606-893C70C80729}">
          <x14:formula1>
            <xm:f>Suppl!$D$4:$D$10</xm:f>
          </x14:formula1>
          <xm:sqref>B12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800"/>
  <sheetViews>
    <sheetView topLeftCell="A2" workbookViewId="0">
      <selection activeCell="E22" sqref="E22"/>
    </sheetView>
    <sheetView workbookViewId="1"/>
  </sheetViews>
  <sheetFormatPr defaultRowHeight="12.5"/>
  <cols>
    <col min="1" max="1" width="17.90625" bestFit="1" customWidth="1"/>
    <col min="2" max="2" width="15.08984375" style="70" customWidth="1"/>
    <col min="3" max="3" width="15.26953125" customWidth="1"/>
    <col min="4" max="4" width="14.6328125" style="70" customWidth="1"/>
    <col min="5" max="5" width="15.36328125" customWidth="1"/>
    <col min="6" max="6" width="32.36328125" style="70" customWidth="1"/>
    <col min="7" max="7" width="15.81640625" customWidth="1"/>
  </cols>
  <sheetData>
    <row r="1" spans="1:7" ht="13">
      <c r="A1" s="73"/>
      <c r="B1" s="73"/>
      <c r="C1" s="73"/>
      <c r="D1" s="73"/>
      <c r="E1" s="73"/>
      <c r="F1" s="73"/>
      <c r="G1" s="73"/>
    </row>
    <row r="2" spans="1:7" s="77" customFormat="1">
      <c r="A2" s="74" t="s">
        <v>30</v>
      </c>
      <c r="B2" s="75" t="s">
        <v>5</v>
      </c>
      <c r="C2" s="76" t="s">
        <v>47</v>
      </c>
      <c r="D2" s="75" t="s">
        <v>62206</v>
      </c>
      <c r="E2" s="76" t="s">
        <v>58</v>
      </c>
      <c r="F2" s="75" t="s">
        <v>62211</v>
      </c>
      <c r="G2" s="76" t="s">
        <v>62216</v>
      </c>
    </row>
    <row r="3" spans="1:7">
      <c r="A3" s="72">
        <f>INDEX(MergedData!C:C, ROW()-1)</f>
        <v>45231</v>
      </c>
      <c r="B3" s="70" t="str">
        <f>INDEX(MergedData!D:D, ROW()-1)</f>
        <v>2023 Q4</v>
      </c>
      <c r="C3">
        <f>INDEX(MergedData!G:G, ROW()-1)</f>
        <v>287</v>
      </c>
      <c r="D3" s="70" t="str">
        <f>INDEX(MergedData!H:H, ROW()-1)</f>
        <v>Offline</v>
      </c>
      <c r="E3" s="71">
        <f>INDEX(MergedData!J:J, ROW()-1)</f>
        <v>57653.765500000001</v>
      </c>
      <c r="F3" s="70" t="str">
        <f>INDEX(MergedData!P:P, ROW()-1)</f>
        <v>US</v>
      </c>
      <c r="G3" s="71">
        <f>INDEX(MergedData!U:U, ROW()-1)</f>
        <v>52928.859656603272</v>
      </c>
    </row>
    <row r="4" spans="1:7">
      <c r="A4" s="72">
        <f>INDEX(MergedData!C:C, ROW()-1)</f>
        <v>45231</v>
      </c>
      <c r="B4" s="70" t="str">
        <f>INDEX(MergedData!D:D, ROW()-1)</f>
        <v>2023 Q4</v>
      </c>
      <c r="C4">
        <f>INDEX(MergedData!G:G, ROW()-1)</f>
        <v>287</v>
      </c>
      <c r="D4" s="70" t="str">
        <f>INDEX(MergedData!H:H, ROW()-1)</f>
        <v>Offline</v>
      </c>
      <c r="E4" s="71">
        <f>INDEX(MergedData!J:J, ROW()-1)</f>
        <v>115068.64380000001</v>
      </c>
      <c r="F4" s="70" t="str">
        <f>INDEX(MergedData!P:P, ROW()-1)</f>
        <v>US</v>
      </c>
      <c r="G4" s="71">
        <f>INDEX(MergedData!U:U, ROW()-1)</f>
        <v>105638.40966408121</v>
      </c>
    </row>
    <row r="5" spans="1:7">
      <c r="A5" s="72">
        <f>INDEX(MergedData!C:C, ROW()-1)</f>
        <v>45261</v>
      </c>
      <c r="B5" s="70" t="str">
        <f>INDEX(MergedData!D:D, ROW()-1)</f>
        <v>2023 Q4</v>
      </c>
      <c r="C5">
        <f>INDEX(MergedData!G:G, ROW()-1)</f>
        <v>287</v>
      </c>
      <c r="D5" s="70" t="str">
        <f>INDEX(MergedData!H:H, ROW()-1)</f>
        <v>Offline</v>
      </c>
      <c r="E5" s="71">
        <f>INDEX(MergedData!J:J, ROW()-1)</f>
        <v>3949.2366000000002</v>
      </c>
      <c r="F5" s="70" t="str">
        <f>INDEX(MergedData!P:P, ROW()-1)</f>
        <v>US</v>
      </c>
      <c r="G5" s="71">
        <f>INDEX(MergedData!U:U, ROW()-1)</f>
        <v>3625.584347168462</v>
      </c>
    </row>
    <row r="6" spans="1:7">
      <c r="A6" s="72">
        <f>INDEX(MergedData!C:C, ROW()-1)</f>
        <v>45108</v>
      </c>
      <c r="B6" s="70" t="str">
        <f>INDEX(MergedData!D:D, ROW()-1)</f>
        <v>2023 Q3</v>
      </c>
      <c r="C6">
        <f>INDEX(MergedData!G:G, ROW()-1)</f>
        <v>286</v>
      </c>
      <c r="D6" s="70" t="str">
        <f>INDEX(MergedData!H:H, ROW()-1)</f>
        <v>Offline</v>
      </c>
      <c r="E6" s="71">
        <f>INDEX(MergedData!J:J, ROW()-1)</f>
        <v>3352.2892000000002</v>
      </c>
      <c r="F6" s="70" t="str">
        <f>INDEX(MergedData!P:P, ROW()-1)</f>
        <v>FR</v>
      </c>
      <c r="G6" s="71">
        <f>INDEX(MergedData!U:U, ROW()-1)</f>
        <v>3352.2892000000002</v>
      </c>
    </row>
    <row r="7" spans="1:7">
      <c r="A7" s="72">
        <f>INDEX(MergedData!C:C, ROW()-1)</f>
        <v>45170</v>
      </c>
      <c r="B7" s="70" t="str">
        <f>INDEX(MergedData!D:D, ROW()-1)</f>
        <v>2023 Q3</v>
      </c>
      <c r="C7">
        <f>INDEX(MergedData!G:G, ROW()-1)</f>
        <v>286</v>
      </c>
      <c r="D7" s="70" t="str">
        <f>INDEX(MergedData!H:H, ROW()-1)</f>
        <v>Offline</v>
      </c>
      <c r="E7" s="71">
        <f>INDEX(MergedData!J:J, ROW()-1)</f>
        <v>20280.987799999999</v>
      </c>
      <c r="F7" s="70" t="str">
        <f>INDEX(MergedData!P:P, ROW()-1)</f>
        <v>FR</v>
      </c>
      <c r="G7" s="71">
        <f>INDEX(MergedData!U:U, ROW()-1)</f>
        <v>20280.987799999999</v>
      </c>
    </row>
    <row r="8" spans="1:7">
      <c r="A8" s="72">
        <f>INDEX(MergedData!C:C, ROW()-1)</f>
        <v>45200</v>
      </c>
      <c r="B8" s="70" t="str">
        <f>INDEX(MergedData!D:D, ROW()-1)</f>
        <v>2023 Q4</v>
      </c>
      <c r="C8">
        <f>INDEX(MergedData!G:G, ROW()-1)</f>
        <v>286</v>
      </c>
      <c r="D8" s="70" t="str">
        <f>INDEX(MergedData!H:H, ROW()-1)</f>
        <v>Offline</v>
      </c>
      <c r="E8" s="71">
        <f>INDEX(MergedData!J:J, ROW()-1)</f>
        <v>24728.684399999998</v>
      </c>
      <c r="F8" s="70" t="str">
        <f>INDEX(MergedData!P:P, ROW()-1)</f>
        <v>FR</v>
      </c>
      <c r="G8" s="71">
        <f>INDEX(MergedData!U:U, ROW()-1)</f>
        <v>24728.684399999998</v>
      </c>
    </row>
    <row r="9" spans="1:7">
      <c r="A9" s="72">
        <f>INDEX(MergedData!C:C, ROW()-1)</f>
        <v>45200</v>
      </c>
      <c r="B9" s="70" t="str">
        <f>INDEX(MergedData!D:D, ROW()-1)</f>
        <v>2023 Q4</v>
      </c>
      <c r="C9">
        <f>INDEX(MergedData!G:G, ROW()-1)</f>
        <v>286</v>
      </c>
      <c r="D9" s="70" t="str">
        <f>INDEX(MergedData!H:H, ROW()-1)</f>
        <v>Offline</v>
      </c>
      <c r="E9" s="71">
        <f>INDEX(MergedData!J:J, ROW()-1)</f>
        <v>884.34979999999996</v>
      </c>
      <c r="F9" s="70" t="str">
        <f>INDEX(MergedData!P:P, ROW()-1)</f>
        <v>FR</v>
      </c>
      <c r="G9" s="71">
        <f>INDEX(MergedData!U:U, ROW()-1)</f>
        <v>884.34979999999996</v>
      </c>
    </row>
    <row r="10" spans="1:7">
      <c r="A10" s="72">
        <f>INDEX(MergedData!C:C, ROW()-1)</f>
        <v>45231</v>
      </c>
      <c r="B10" s="70" t="str">
        <f>INDEX(MergedData!D:D, ROW()-1)</f>
        <v>2023 Q4</v>
      </c>
      <c r="C10">
        <f>INDEX(MergedData!G:G, ROW()-1)</f>
        <v>286</v>
      </c>
      <c r="D10" s="70" t="str">
        <f>INDEX(MergedData!H:H, ROW()-1)</f>
        <v>Offline</v>
      </c>
      <c r="E10" s="71">
        <f>INDEX(MergedData!J:J, ROW()-1)</f>
        <v>19311.3521</v>
      </c>
      <c r="F10" s="70" t="str">
        <f>INDEX(MergedData!P:P, ROW()-1)</f>
        <v>FR</v>
      </c>
      <c r="G10" s="71">
        <f>INDEX(MergedData!U:U, ROW()-1)</f>
        <v>19311.3521</v>
      </c>
    </row>
    <row r="11" spans="1:7">
      <c r="A11" s="72">
        <f>INDEX(MergedData!C:C, ROW()-1)</f>
        <v>45231</v>
      </c>
      <c r="B11" s="70" t="str">
        <f>INDEX(MergedData!D:D, ROW()-1)</f>
        <v>2023 Q4</v>
      </c>
      <c r="C11">
        <f>INDEX(MergedData!G:G, ROW()-1)</f>
        <v>286</v>
      </c>
      <c r="D11" s="70" t="str">
        <f>INDEX(MergedData!H:H, ROW()-1)</f>
        <v>Offline</v>
      </c>
      <c r="E11" s="71">
        <f>INDEX(MergedData!J:J, ROW()-1)</f>
        <v>117001.2092</v>
      </c>
      <c r="F11" s="70" t="str">
        <f>INDEX(MergedData!P:P, ROW()-1)</f>
        <v>FR</v>
      </c>
      <c r="G11" s="71">
        <f>INDEX(MergedData!U:U, ROW()-1)</f>
        <v>117001.2092</v>
      </c>
    </row>
    <row r="12" spans="1:7">
      <c r="A12" s="72">
        <f>INDEX(MergedData!C:C, ROW()-1)</f>
        <v>45108</v>
      </c>
      <c r="B12" s="70" t="str">
        <f>INDEX(MergedData!D:D, ROW()-1)</f>
        <v>2023 Q3</v>
      </c>
      <c r="C12">
        <f>INDEX(MergedData!G:G, ROW()-1)</f>
        <v>285</v>
      </c>
      <c r="D12" s="70" t="str">
        <f>INDEX(MergedData!H:H, ROW()-1)</f>
        <v>Offline</v>
      </c>
      <c r="E12" s="71">
        <f>INDEX(MergedData!J:J, ROW()-1)</f>
        <v>135348.1029</v>
      </c>
      <c r="F12" s="70" t="str">
        <f>INDEX(MergedData!P:P, ROW()-1)</f>
        <v>CA</v>
      </c>
      <c r="G12" s="71">
        <f>INDEX(MergedData!U:U, ROW()-1)</f>
        <v>90809.791411983912</v>
      </c>
    </row>
    <row r="13" spans="1:7">
      <c r="A13" s="72">
        <f>INDEX(MergedData!C:C, ROW()-1)</f>
        <v>45139</v>
      </c>
      <c r="B13" s="70" t="str">
        <f>INDEX(MergedData!D:D, ROW()-1)</f>
        <v>2023 Q3</v>
      </c>
      <c r="C13">
        <f>INDEX(MergedData!G:G, ROW()-1)</f>
        <v>285</v>
      </c>
      <c r="D13" s="70" t="str">
        <f>INDEX(MergedData!H:H, ROW()-1)</f>
        <v>Offline</v>
      </c>
      <c r="E13" s="71">
        <f>INDEX(MergedData!J:J, ROW()-1)</f>
        <v>43894.753199999999</v>
      </c>
      <c r="F13" s="70" t="str">
        <f>INDEX(MergedData!P:P, ROW()-1)</f>
        <v>CA</v>
      </c>
      <c r="G13" s="71">
        <f>INDEX(MergedData!U:U, ROW()-1)</f>
        <v>29450.530127618898</v>
      </c>
    </row>
    <row r="14" spans="1:7">
      <c r="A14" s="72">
        <f>INDEX(MergedData!C:C, ROW()-1)</f>
        <v>45139</v>
      </c>
      <c r="B14" s="70" t="str">
        <f>INDEX(MergedData!D:D, ROW()-1)</f>
        <v>2023 Q3</v>
      </c>
      <c r="C14">
        <f>INDEX(MergedData!G:G, ROW()-1)</f>
        <v>285</v>
      </c>
      <c r="D14" s="70" t="str">
        <f>INDEX(MergedData!H:H, ROW()-1)</f>
        <v>Offline</v>
      </c>
      <c r="E14" s="71">
        <f>INDEX(MergedData!J:J, ROW()-1)</f>
        <v>7833.8230999999996</v>
      </c>
      <c r="F14" s="70" t="str">
        <f>INDEX(MergedData!P:P, ROW()-1)</f>
        <v>CA</v>
      </c>
      <c r="G14" s="71">
        <f>INDEX(MergedData!U:U, ROW()-1)</f>
        <v>5255.9867957290826</v>
      </c>
    </row>
    <row r="15" spans="1:7">
      <c r="A15" s="72">
        <f>INDEX(MergedData!C:C, ROW()-1)</f>
        <v>45139</v>
      </c>
      <c r="B15" s="70" t="str">
        <f>INDEX(MergedData!D:D, ROW()-1)</f>
        <v>2023 Q3</v>
      </c>
      <c r="C15">
        <f>INDEX(MergedData!G:G, ROW()-1)</f>
        <v>285</v>
      </c>
      <c r="D15" s="70" t="str">
        <f>INDEX(MergedData!H:H, ROW()-1)</f>
        <v>Offline</v>
      </c>
      <c r="E15" s="71">
        <f>INDEX(MergedData!J:J, ROW()-1)</f>
        <v>7296.3153000000002</v>
      </c>
      <c r="F15" s="70" t="str">
        <f>INDEX(MergedData!P:P, ROW()-1)</f>
        <v>CA</v>
      </c>
      <c r="G15" s="71">
        <f>INDEX(MergedData!U:U, ROW()-1)</f>
        <v>4895.3539523091968</v>
      </c>
    </row>
    <row r="16" spans="1:7">
      <c r="A16" s="72">
        <f>INDEX(MergedData!C:C, ROW()-1)</f>
        <v>45139</v>
      </c>
      <c r="B16" s="70" t="str">
        <f>INDEX(MergedData!D:D, ROW()-1)</f>
        <v>2023 Q3</v>
      </c>
      <c r="C16">
        <f>INDEX(MergedData!G:G, ROW()-1)</f>
        <v>285</v>
      </c>
      <c r="D16" s="70" t="str">
        <f>INDEX(MergedData!H:H, ROW()-1)</f>
        <v>Offline</v>
      </c>
      <c r="E16" s="71">
        <f>INDEX(MergedData!J:J, ROW()-1)</f>
        <v>4890.8513000000003</v>
      </c>
      <c r="F16" s="70" t="str">
        <f>INDEX(MergedData!P:P, ROW()-1)</f>
        <v>CA</v>
      </c>
      <c r="G16" s="71">
        <f>INDEX(MergedData!U:U, ROW()-1)</f>
        <v>3281.443750328549</v>
      </c>
    </row>
    <row r="17" spans="1:7">
      <c r="A17" s="72">
        <f>INDEX(MergedData!C:C, ROW()-1)</f>
        <v>45170</v>
      </c>
      <c r="B17" s="70" t="str">
        <f>INDEX(MergedData!D:D, ROW()-1)</f>
        <v>2023 Q3</v>
      </c>
      <c r="C17">
        <f>INDEX(MergedData!G:G, ROW()-1)</f>
        <v>285</v>
      </c>
      <c r="D17" s="70" t="str">
        <f>INDEX(MergedData!H:H, ROW()-1)</f>
        <v>Offline</v>
      </c>
      <c r="E17" s="71">
        <f>INDEX(MergedData!J:J, ROW()-1)</f>
        <v>21797.2978</v>
      </c>
      <c r="F17" s="70" t="str">
        <f>INDEX(MergedData!P:P, ROW()-1)</f>
        <v>CA</v>
      </c>
      <c r="G17" s="71">
        <f>INDEX(MergedData!U:U, ROW()-1)</f>
        <v>14624.571930833439</v>
      </c>
    </row>
    <row r="18" spans="1:7">
      <c r="A18" s="72">
        <f>INDEX(MergedData!C:C, ROW()-1)</f>
        <v>45170</v>
      </c>
      <c r="B18" s="70" t="str">
        <f>INDEX(MergedData!D:D, ROW()-1)</f>
        <v>2023 Q3</v>
      </c>
      <c r="C18">
        <f>INDEX(MergedData!G:G, ROW()-1)</f>
        <v>285</v>
      </c>
      <c r="D18" s="70" t="str">
        <f>INDEX(MergedData!H:H, ROW()-1)</f>
        <v>Offline</v>
      </c>
      <c r="E18" s="71">
        <f>INDEX(MergedData!J:J, ROW()-1)</f>
        <v>80003.7739</v>
      </c>
      <c r="F18" s="70" t="str">
        <f>INDEX(MergedData!P:P, ROW()-1)</f>
        <v>CA</v>
      </c>
      <c r="G18" s="71">
        <f>INDEX(MergedData!U:U, ROW()-1)</f>
        <v>53677.339130480883</v>
      </c>
    </row>
    <row r="19" spans="1:7">
      <c r="A19" s="72">
        <f>INDEX(MergedData!C:C, ROW()-1)</f>
        <v>45170</v>
      </c>
      <c r="B19" s="70" t="str">
        <f>INDEX(MergedData!D:D, ROW()-1)</f>
        <v>2023 Q3</v>
      </c>
      <c r="C19">
        <f>INDEX(MergedData!G:G, ROW()-1)</f>
        <v>285</v>
      </c>
      <c r="D19" s="70" t="str">
        <f>INDEX(MergedData!H:H, ROW()-1)</f>
        <v>Offline</v>
      </c>
      <c r="E19" s="71">
        <f>INDEX(MergedData!J:J, ROW()-1)</f>
        <v>49824.3724</v>
      </c>
      <c r="F19" s="70" t="str">
        <f>INDEX(MergedData!P:P, ROW()-1)</f>
        <v>CA</v>
      </c>
      <c r="G19" s="71">
        <f>INDEX(MergedData!U:U, ROW()-1)</f>
        <v>33428.919710975933</v>
      </c>
    </row>
    <row r="20" spans="1:7">
      <c r="A20" s="72">
        <f>INDEX(MergedData!C:C, ROW()-1)</f>
        <v>45170</v>
      </c>
      <c r="B20" s="70" t="str">
        <f>INDEX(MergedData!D:D, ROW()-1)</f>
        <v>2023 Q3</v>
      </c>
      <c r="C20">
        <f>INDEX(MergedData!G:G, ROW()-1)</f>
        <v>285</v>
      </c>
      <c r="D20" s="70" t="str">
        <f>INDEX(MergedData!H:H, ROW()-1)</f>
        <v>Offline</v>
      </c>
      <c r="E20" s="71">
        <f>INDEX(MergedData!J:J, ROW()-1)</f>
        <v>128181.6537</v>
      </c>
      <c r="F20" s="70" t="str">
        <f>INDEX(MergedData!P:P, ROW()-1)</f>
        <v>CA</v>
      </c>
      <c r="G20" s="71">
        <f>INDEX(MergedData!U:U, ROW()-1)</f>
        <v>86001.569182985229</v>
      </c>
    </row>
    <row r="21" spans="1:7">
      <c r="A21" s="72">
        <f>INDEX(MergedData!C:C, ROW()-1)</f>
        <v>45170</v>
      </c>
      <c r="B21" s="70" t="str">
        <f>INDEX(MergedData!D:D, ROW()-1)</f>
        <v>2023 Q3</v>
      </c>
      <c r="C21">
        <f>INDEX(MergedData!G:G, ROW()-1)</f>
        <v>285</v>
      </c>
      <c r="D21" s="70" t="str">
        <f>INDEX(MergedData!H:H, ROW()-1)</f>
        <v>Offline</v>
      </c>
      <c r="E21" s="71">
        <f>INDEX(MergedData!J:J, ROW()-1)</f>
        <v>1064.125</v>
      </c>
      <c r="F21" s="70" t="str">
        <f>INDEX(MergedData!P:P, ROW()-1)</f>
        <v>CA</v>
      </c>
      <c r="G21" s="71">
        <f>INDEX(MergedData!U:U, ROW()-1)</f>
        <v>713.95880116379067</v>
      </c>
    </row>
    <row r="22" spans="1:7">
      <c r="A22" s="72">
        <f>INDEX(MergedData!C:C, ROW()-1)</f>
        <v>45200</v>
      </c>
      <c r="B22" s="70" t="str">
        <f>INDEX(MergedData!D:D, ROW()-1)</f>
        <v>2023 Q4</v>
      </c>
      <c r="C22">
        <f>INDEX(MergedData!G:G, ROW()-1)</f>
        <v>285</v>
      </c>
      <c r="D22" s="70" t="str">
        <f>INDEX(MergedData!H:H, ROW()-1)</f>
        <v>Offline</v>
      </c>
      <c r="E22" s="71">
        <f>INDEX(MergedData!J:J, ROW()-1)</f>
        <v>103085.4764</v>
      </c>
      <c r="F22" s="70" t="str">
        <f>INDEX(MergedData!P:P, ROW()-1)</f>
        <v>CA</v>
      </c>
      <c r="G22" s="71">
        <f>INDEX(MergedData!U:U, ROW()-1)</f>
        <v>69163.663242515904</v>
      </c>
    </row>
    <row r="23" spans="1:7">
      <c r="A23" s="72">
        <f>INDEX(MergedData!C:C, ROW()-1)</f>
        <v>45231</v>
      </c>
      <c r="B23" s="70" t="str">
        <f>INDEX(MergedData!D:D, ROW()-1)</f>
        <v>2023 Q4</v>
      </c>
      <c r="C23">
        <f>INDEX(MergedData!G:G, ROW()-1)</f>
        <v>285</v>
      </c>
      <c r="D23" s="70" t="str">
        <f>INDEX(MergedData!H:H, ROW()-1)</f>
        <v>Offline</v>
      </c>
      <c r="E23" s="71">
        <f>INDEX(MergedData!J:J, ROW()-1)</f>
        <v>275.7448</v>
      </c>
      <c r="F23" s="70" t="str">
        <f>INDEX(MergedData!P:P, ROW()-1)</f>
        <v>CA</v>
      </c>
      <c r="G23" s="71">
        <f>INDEX(MergedData!U:U, ROW()-1)</f>
        <v>185.00686182088501</v>
      </c>
    </row>
    <row r="24" spans="1:7">
      <c r="A24" s="72">
        <f>INDEX(MergedData!C:C, ROW()-1)</f>
        <v>45231</v>
      </c>
      <c r="B24" s="70" t="str">
        <f>INDEX(MergedData!D:D, ROW()-1)</f>
        <v>2023 Q4</v>
      </c>
      <c r="C24">
        <f>INDEX(MergedData!G:G, ROW()-1)</f>
        <v>285</v>
      </c>
      <c r="D24" s="70" t="str">
        <f>INDEX(MergedData!H:H, ROW()-1)</f>
        <v>Offline</v>
      </c>
      <c r="E24" s="71">
        <f>INDEX(MergedData!J:J, ROW()-1)</f>
        <v>51364.684300000001</v>
      </c>
      <c r="F24" s="70" t="str">
        <f>INDEX(MergedData!P:P, ROW()-1)</f>
        <v>CA</v>
      </c>
      <c r="G24" s="71">
        <f>INDEX(MergedData!U:U, ROW()-1)</f>
        <v>34462.369012084651</v>
      </c>
    </row>
    <row r="25" spans="1:7">
      <c r="A25" s="72">
        <f>INDEX(MergedData!C:C, ROW()-1)</f>
        <v>45231</v>
      </c>
      <c r="B25" s="70" t="str">
        <f>INDEX(MergedData!D:D, ROW()-1)</f>
        <v>2023 Q4</v>
      </c>
      <c r="C25">
        <f>INDEX(MergedData!G:G, ROW()-1)</f>
        <v>285</v>
      </c>
      <c r="D25" s="70" t="str">
        <f>INDEX(MergedData!H:H, ROW()-1)</f>
        <v>Offline</v>
      </c>
      <c r="E25" s="71">
        <f>INDEX(MergedData!J:J, ROW()-1)</f>
        <v>783.8741</v>
      </c>
      <c r="F25" s="70" t="str">
        <f>INDEX(MergedData!P:P, ROW()-1)</f>
        <v>CA</v>
      </c>
      <c r="G25" s="71">
        <f>INDEX(MergedData!U:U, ROW()-1)</f>
        <v>525.92863874013426</v>
      </c>
    </row>
    <row r="26" spans="1:7">
      <c r="A26" s="72">
        <f>INDEX(MergedData!C:C, ROW()-1)</f>
        <v>45231</v>
      </c>
      <c r="B26" s="70" t="str">
        <f>INDEX(MergedData!D:D, ROW()-1)</f>
        <v>2023 Q4</v>
      </c>
      <c r="C26">
        <f>INDEX(MergedData!G:G, ROW()-1)</f>
        <v>285</v>
      </c>
      <c r="D26" s="70" t="str">
        <f>INDEX(MergedData!H:H, ROW()-1)</f>
        <v>Offline</v>
      </c>
      <c r="E26" s="71">
        <f>INDEX(MergedData!J:J, ROW()-1)</f>
        <v>1064.125</v>
      </c>
      <c r="F26" s="70" t="str">
        <f>INDEX(MergedData!P:P, ROW()-1)</f>
        <v>CA</v>
      </c>
      <c r="G26" s="71">
        <f>INDEX(MergedData!U:U, ROW()-1)</f>
        <v>713.95880116379067</v>
      </c>
    </row>
    <row r="27" spans="1:7">
      <c r="A27" s="72">
        <f>INDEX(MergedData!C:C, ROW()-1)</f>
        <v>45231</v>
      </c>
      <c r="B27" s="70" t="str">
        <f>INDEX(MergedData!D:D, ROW()-1)</f>
        <v>2023 Q4</v>
      </c>
      <c r="C27">
        <f>INDEX(MergedData!G:G, ROW()-1)</f>
        <v>285</v>
      </c>
      <c r="D27" s="70" t="str">
        <f>INDEX(MergedData!H:H, ROW()-1)</f>
        <v>Offline</v>
      </c>
      <c r="E27" s="71">
        <f>INDEX(MergedData!J:J, ROW()-1)</f>
        <v>1793.9803999999999</v>
      </c>
      <c r="F27" s="70" t="str">
        <f>INDEX(MergedData!P:P, ROW()-1)</f>
        <v>CA</v>
      </c>
      <c r="G27" s="71">
        <f>INDEX(MergedData!U:U, ROW()-1)</f>
        <v>1203.6443986329971</v>
      </c>
    </row>
    <row r="28" spans="1:7">
      <c r="A28" s="72">
        <f>INDEX(MergedData!C:C, ROW()-1)</f>
        <v>44927</v>
      </c>
      <c r="B28" s="70" t="str">
        <f>INDEX(MergedData!D:D, ROW()-1)</f>
        <v>2023 Q1</v>
      </c>
      <c r="C28">
        <f>INDEX(MergedData!G:G, ROW()-1)</f>
        <v>283</v>
      </c>
      <c r="D28" s="70" t="str">
        <f>INDEX(MergedData!H:H, ROW()-1)</f>
        <v>Offline</v>
      </c>
      <c r="E28" s="71">
        <f>INDEX(MergedData!J:J, ROW()-1)</f>
        <v>5778.1527999999998</v>
      </c>
      <c r="F28" s="70" t="str">
        <f>INDEX(MergedData!P:P, ROW()-1)</f>
        <v>US</v>
      </c>
      <c r="G28" s="71">
        <f>INDEX(MergedData!U:U, ROW()-1)</f>
        <v>5304.6151621373147</v>
      </c>
    </row>
    <row r="29" spans="1:7">
      <c r="A29" s="72">
        <f>INDEX(MergedData!C:C, ROW()-1)</f>
        <v>44958</v>
      </c>
      <c r="B29" s="70" t="str">
        <f>INDEX(MergedData!D:D, ROW()-1)</f>
        <v>2023 Q1</v>
      </c>
      <c r="C29">
        <f>INDEX(MergedData!G:G, ROW()-1)</f>
        <v>283</v>
      </c>
      <c r="D29" s="70" t="str">
        <f>INDEX(MergedData!H:H, ROW()-1)</f>
        <v>Offline</v>
      </c>
      <c r="E29" s="71">
        <f>INDEX(MergedData!J:J, ROW()-1)</f>
        <v>77034.281300000002</v>
      </c>
      <c r="F29" s="70" t="str">
        <f>INDEX(MergedData!P:P, ROW()-1)</f>
        <v>US</v>
      </c>
      <c r="G29" s="71">
        <f>INDEX(MergedData!U:U, ROW()-1)</f>
        <v>70721.081759612003</v>
      </c>
    </row>
    <row r="30" spans="1:7">
      <c r="A30" s="72">
        <f>INDEX(MergedData!C:C, ROW()-1)</f>
        <v>44986</v>
      </c>
      <c r="B30" s="70" t="str">
        <f>INDEX(MergedData!D:D, ROW()-1)</f>
        <v>2023 Q1</v>
      </c>
      <c r="C30">
        <f>INDEX(MergedData!G:G, ROW()-1)</f>
        <v>283</v>
      </c>
      <c r="D30" s="70" t="str">
        <f>INDEX(MergedData!H:H, ROW()-1)</f>
        <v>Offline</v>
      </c>
      <c r="E30" s="71">
        <f>INDEX(MergedData!J:J, ROW()-1)</f>
        <v>25603.026999999998</v>
      </c>
      <c r="F30" s="70" t="str">
        <f>INDEX(MergedData!P:P, ROW()-1)</f>
        <v>US</v>
      </c>
      <c r="G30" s="71">
        <f>INDEX(MergedData!U:U, ROW()-1)</f>
        <v>23504.779108785609</v>
      </c>
    </row>
    <row r="31" spans="1:7">
      <c r="A31" s="72">
        <f>INDEX(MergedData!C:C, ROW()-1)</f>
        <v>45017</v>
      </c>
      <c r="B31" s="70" t="str">
        <f>INDEX(MergedData!D:D, ROW()-1)</f>
        <v>2023 Q2</v>
      </c>
      <c r="C31">
        <f>INDEX(MergedData!G:G, ROW()-1)</f>
        <v>283</v>
      </c>
      <c r="D31" s="70" t="str">
        <f>INDEX(MergedData!H:H, ROW()-1)</f>
        <v>Offline</v>
      </c>
      <c r="E31" s="71">
        <f>INDEX(MergedData!J:J, ROW()-1)</f>
        <v>4176.6886999999997</v>
      </c>
      <c r="F31" s="70" t="str">
        <f>INDEX(MergedData!P:P, ROW()-1)</f>
        <v>US</v>
      </c>
      <c r="G31" s="71">
        <f>INDEX(MergedData!U:U, ROW()-1)</f>
        <v>3834.3960383926828</v>
      </c>
    </row>
    <row r="32" spans="1:7">
      <c r="A32" s="72">
        <f>INDEX(MergedData!C:C, ROW()-1)</f>
        <v>45017</v>
      </c>
      <c r="B32" s="70" t="str">
        <f>INDEX(MergedData!D:D, ROW()-1)</f>
        <v>2023 Q2</v>
      </c>
      <c r="C32">
        <f>INDEX(MergedData!G:G, ROW()-1)</f>
        <v>283</v>
      </c>
      <c r="D32" s="70" t="str">
        <f>INDEX(MergedData!H:H, ROW()-1)</f>
        <v>Offline</v>
      </c>
      <c r="E32" s="71">
        <f>INDEX(MergedData!J:J, ROW()-1)</f>
        <v>5657.1688000000004</v>
      </c>
      <c r="F32" s="70" t="str">
        <f>INDEX(MergedData!P:P, ROW()-1)</f>
        <v>US</v>
      </c>
      <c r="G32" s="71">
        <f>INDEX(MergedData!U:U, ROW()-1)</f>
        <v>5193.5461781575177</v>
      </c>
    </row>
    <row r="33" spans="1:7">
      <c r="A33" s="72">
        <f>INDEX(MergedData!C:C, ROW()-1)</f>
        <v>45078</v>
      </c>
      <c r="B33" s="70" t="str">
        <f>INDEX(MergedData!D:D, ROW()-1)</f>
        <v>2023 Q2</v>
      </c>
      <c r="C33">
        <f>INDEX(MergedData!G:G, ROW()-1)</f>
        <v>283</v>
      </c>
      <c r="D33" s="70" t="str">
        <f>INDEX(MergedData!H:H, ROW()-1)</f>
        <v>Offline</v>
      </c>
      <c r="E33" s="71">
        <f>INDEX(MergedData!J:J, ROW()-1)</f>
        <v>31894.0674</v>
      </c>
      <c r="F33" s="70" t="str">
        <f>INDEX(MergedData!P:P, ROW()-1)</f>
        <v>US</v>
      </c>
      <c r="G33" s="71">
        <f>INDEX(MergedData!U:U, ROW()-1)</f>
        <v>29280.249132952911</v>
      </c>
    </row>
    <row r="34" spans="1:7">
      <c r="A34" s="72">
        <f>INDEX(MergedData!C:C, ROW()-1)</f>
        <v>45108</v>
      </c>
      <c r="B34" s="70" t="str">
        <f>INDEX(MergedData!D:D, ROW()-1)</f>
        <v>2023 Q3</v>
      </c>
      <c r="C34">
        <f>INDEX(MergedData!G:G, ROW()-1)</f>
        <v>283</v>
      </c>
      <c r="D34" s="70" t="str">
        <f>INDEX(MergedData!H:H, ROW()-1)</f>
        <v>Offline</v>
      </c>
      <c r="E34" s="71">
        <f>INDEX(MergedData!J:J, ROW()-1)</f>
        <v>104378.4641</v>
      </c>
      <c r="F34" s="70" t="str">
        <f>INDEX(MergedData!P:P, ROW()-1)</f>
        <v>US</v>
      </c>
      <c r="G34" s="71">
        <f>INDEX(MergedData!U:U, ROW()-1)</f>
        <v>95824.323521777653</v>
      </c>
    </row>
    <row r="35" spans="1:7">
      <c r="A35" s="72">
        <f>INDEX(MergedData!C:C, ROW()-1)</f>
        <v>45108</v>
      </c>
      <c r="B35" s="70" t="str">
        <f>INDEX(MergedData!D:D, ROW()-1)</f>
        <v>2023 Q3</v>
      </c>
      <c r="C35">
        <f>INDEX(MergedData!G:G, ROW()-1)</f>
        <v>283</v>
      </c>
      <c r="D35" s="70" t="str">
        <f>INDEX(MergedData!H:H, ROW()-1)</f>
        <v>Offline</v>
      </c>
      <c r="E35" s="71">
        <f>INDEX(MergedData!J:J, ROW()-1)</f>
        <v>2205.8622</v>
      </c>
      <c r="F35" s="70" t="str">
        <f>INDEX(MergedData!P:P, ROW()-1)</f>
        <v>US</v>
      </c>
      <c r="G35" s="71">
        <f>INDEX(MergedData!U:U, ROW()-1)</f>
        <v>2025.0849149758681</v>
      </c>
    </row>
    <row r="36" spans="1:7">
      <c r="A36" s="72">
        <f>INDEX(MergedData!C:C, ROW()-1)</f>
        <v>45108</v>
      </c>
      <c r="B36" s="70" t="str">
        <f>INDEX(MergedData!D:D, ROW()-1)</f>
        <v>2023 Q3</v>
      </c>
      <c r="C36">
        <f>INDEX(MergedData!G:G, ROW()-1)</f>
        <v>283</v>
      </c>
      <c r="D36" s="70" t="str">
        <f>INDEX(MergedData!H:H, ROW()-1)</f>
        <v>Offline</v>
      </c>
      <c r="E36" s="71">
        <f>INDEX(MergedData!J:J, ROW()-1)</f>
        <v>149897.36470000001</v>
      </c>
      <c r="F36" s="70" t="str">
        <f>INDEX(MergedData!P:P, ROW()-1)</f>
        <v>US</v>
      </c>
      <c r="G36" s="71">
        <f>INDEX(MergedData!U:U, ROW()-1)</f>
        <v>137612.8082926514</v>
      </c>
    </row>
    <row r="37" spans="1:7">
      <c r="A37" s="72">
        <f>INDEX(MergedData!C:C, ROW()-1)</f>
        <v>45139</v>
      </c>
      <c r="B37" s="70" t="str">
        <f>INDEX(MergedData!D:D, ROW()-1)</f>
        <v>2023 Q3</v>
      </c>
      <c r="C37">
        <f>INDEX(MergedData!G:G, ROW()-1)</f>
        <v>283</v>
      </c>
      <c r="D37" s="70" t="str">
        <f>INDEX(MergedData!H:H, ROW()-1)</f>
        <v>Offline</v>
      </c>
      <c r="E37" s="71">
        <f>INDEX(MergedData!J:J, ROW()-1)</f>
        <v>436.06290000000001</v>
      </c>
      <c r="F37" s="70" t="str">
        <f>INDEX(MergedData!P:P, ROW()-1)</f>
        <v>US</v>
      </c>
      <c r="G37" s="71">
        <f>INDEX(MergedData!U:U, ROW()-1)</f>
        <v>400.32618572938532</v>
      </c>
    </row>
    <row r="38" spans="1:7">
      <c r="A38" s="72">
        <f>INDEX(MergedData!C:C, ROW()-1)</f>
        <v>45139</v>
      </c>
      <c r="B38" s="70" t="str">
        <f>INDEX(MergedData!D:D, ROW()-1)</f>
        <v>2023 Q3</v>
      </c>
      <c r="C38">
        <f>INDEX(MergedData!G:G, ROW()-1)</f>
        <v>283</v>
      </c>
      <c r="D38" s="70" t="str">
        <f>INDEX(MergedData!H:H, ROW()-1)</f>
        <v>Offline</v>
      </c>
      <c r="E38" s="71">
        <f>INDEX(MergedData!J:J, ROW()-1)</f>
        <v>1740.7862</v>
      </c>
      <c r="F38" s="70" t="str">
        <f>INDEX(MergedData!P:P, ROW()-1)</f>
        <v>US</v>
      </c>
      <c r="G38" s="71">
        <f>INDEX(MergedData!U:U, ROW()-1)</f>
        <v>1598.1233432524321</v>
      </c>
    </row>
    <row r="39" spans="1:7">
      <c r="A39" s="72">
        <f>INDEX(MergedData!C:C, ROW()-1)</f>
        <v>45170</v>
      </c>
      <c r="B39" s="70" t="str">
        <f>INDEX(MergedData!D:D, ROW()-1)</f>
        <v>2023 Q3</v>
      </c>
      <c r="C39">
        <f>INDEX(MergedData!G:G, ROW()-1)</f>
        <v>283</v>
      </c>
      <c r="D39" s="70" t="str">
        <f>INDEX(MergedData!H:H, ROW()-1)</f>
        <v>Offline</v>
      </c>
      <c r="E39" s="71">
        <f>INDEX(MergedData!J:J, ROW()-1)</f>
        <v>9997.7733000000007</v>
      </c>
      <c r="F39" s="70" t="str">
        <f>INDEX(MergedData!P:P, ROW()-1)</f>
        <v>US</v>
      </c>
      <c r="G39" s="71">
        <f>INDEX(MergedData!U:U, ROW()-1)</f>
        <v>9178.4246056614538</v>
      </c>
    </row>
    <row r="40" spans="1:7">
      <c r="A40" s="72">
        <f>INDEX(MergedData!C:C, ROW()-1)</f>
        <v>45200</v>
      </c>
      <c r="B40" s="70" t="str">
        <f>INDEX(MergedData!D:D, ROW()-1)</f>
        <v>2023 Q4</v>
      </c>
      <c r="C40">
        <f>INDEX(MergedData!G:G, ROW()-1)</f>
        <v>283</v>
      </c>
      <c r="D40" s="70" t="str">
        <f>INDEX(MergedData!H:H, ROW()-1)</f>
        <v>Offline</v>
      </c>
      <c r="E40" s="71">
        <f>INDEX(MergedData!J:J, ROW()-1)</f>
        <v>8475.3191000000006</v>
      </c>
      <c r="F40" s="70" t="str">
        <f>INDEX(MergedData!P:P, ROW()-1)</f>
        <v>US</v>
      </c>
      <c r="G40" s="71">
        <f>INDEX(MergedData!U:U, ROW()-1)</f>
        <v>7780.7402742641189</v>
      </c>
    </row>
    <row r="41" spans="1:7">
      <c r="A41" s="72">
        <f>INDEX(MergedData!C:C, ROW()-1)</f>
        <v>45231</v>
      </c>
      <c r="B41" s="70" t="str">
        <f>INDEX(MergedData!D:D, ROW()-1)</f>
        <v>2023 Q4</v>
      </c>
      <c r="C41">
        <f>INDEX(MergedData!G:G, ROW()-1)</f>
        <v>283</v>
      </c>
      <c r="D41" s="70" t="str">
        <f>INDEX(MergedData!H:H, ROW()-1)</f>
        <v>Offline</v>
      </c>
      <c r="E41" s="71">
        <f>INDEX(MergedData!J:J, ROW()-1)</f>
        <v>117149.0965</v>
      </c>
      <c r="F41" s="70" t="str">
        <f>INDEX(MergedData!P:P, ROW()-1)</f>
        <v>US</v>
      </c>
      <c r="G41" s="71">
        <f>INDEX(MergedData!U:U, ROW()-1)</f>
        <v>107548.3627786007</v>
      </c>
    </row>
    <row r="42" spans="1:7">
      <c r="A42" s="72">
        <f>INDEX(MergedData!C:C, ROW()-1)</f>
        <v>45261</v>
      </c>
      <c r="B42" s="70" t="str">
        <f>INDEX(MergedData!D:D, ROW()-1)</f>
        <v>2023 Q4</v>
      </c>
      <c r="C42">
        <f>INDEX(MergedData!G:G, ROW()-1)</f>
        <v>283</v>
      </c>
      <c r="D42" s="70" t="str">
        <f>INDEX(MergedData!H:H, ROW()-1)</f>
        <v>Offline</v>
      </c>
      <c r="E42" s="71">
        <f>INDEX(MergedData!J:J, ROW()-1)</f>
        <v>866.50329999999997</v>
      </c>
      <c r="F42" s="70" t="str">
        <f>INDEX(MergedData!P:P, ROW()-1)</f>
        <v>US</v>
      </c>
      <c r="G42" s="71">
        <f>INDEX(MergedData!U:U, ROW()-1)</f>
        <v>795.49065286435803</v>
      </c>
    </row>
    <row r="43" spans="1:7">
      <c r="A43" s="72">
        <f>INDEX(MergedData!C:C, ROW()-1)</f>
        <v>44927</v>
      </c>
      <c r="B43" s="70" t="str">
        <f>INDEX(MergedData!D:D, ROW()-1)</f>
        <v>2023 Q1</v>
      </c>
      <c r="C43">
        <f>INDEX(MergedData!G:G, ROW()-1)</f>
        <v>282</v>
      </c>
      <c r="D43" s="70" t="str">
        <f>INDEX(MergedData!H:H, ROW()-1)</f>
        <v>Offline</v>
      </c>
      <c r="E43" s="71">
        <f>INDEX(MergedData!J:J, ROW()-1)</f>
        <v>17575.2808</v>
      </c>
      <c r="F43" s="70" t="str">
        <f>INDEX(MergedData!P:P, ROW()-1)</f>
        <v>CA</v>
      </c>
      <c r="G43" s="71">
        <f>INDEX(MergedData!U:U, ROW()-1)</f>
        <v>11791.87258083871</v>
      </c>
    </row>
    <row r="44" spans="1:7">
      <c r="A44" s="72">
        <f>INDEX(MergedData!C:C, ROW()-1)</f>
        <v>44958</v>
      </c>
      <c r="B44" s="70" t="str">
        <f>INDEX(MergedData!D:D, ROW()-1)</f>
        <v>2023 Q1</v>
      </c>
      <c r="C44">
        <f>INDEX(MergedData!G:G, ROW()-1)</f>
        <v>282</v>
      </c>
      <c r="D44" s="70" t="str">
        <f>INDEX(MergedData!H:H, ROW()-1)</f>
        <v>Offline</v>
      </c>
      <c r="E44" s="71">
        <f>INDEX(MergedData!J:J, ROW()-1)</f>
        <v>10813.884899999999</v>
      </c>
      <c r="F44" s="70" t="str">
        <f>INDEX(MergedData!P:P, ROW()-1)</f>
        <v>CA</v>
      </c>
      <c r="G44" s="71">
        <f>INDEX(MergedData!U:U, ROW()-1)</f>
        <v>7255.414823566045</v>
      </c>
    </row>
    <row r="45" spans="1:7">
      <c r="A45" s="72">
        <f>INDEX(MergedData!C:C, ROW()-1)</f>
        <v>44958</v>
      </c>
      <c r="B45" s="70" t="str">
        <f>INDEX(MergedData!D:D, ROW()-1)</f>
        <v>2023 Q1</v>
      </c>
      <c r="C45">
        <f>INDEX(MergedData!G:G, ROW()-1)</f>
        <v>282</v>
      </c>
      <c r="D45" s="70" t="str">
        <f>INDEX(MergedData!H:H, ROW()-1)</f>
        <v>Offline</v>
      </c>
      <c r="E45" s="71">
        <f>INDEX(MergedData!J:J, ROW()-1)</f>
        <v>38716.1705</v>
      </c>
      <c r="F45" s="70" t="str">
        <f>INDEX(MergedData!P:P, ROW()-1)</f>
        <v>CA</v>
      </c>
      <c r="G45" s="71">
        <f>INDEX(MergedData!U:U, ROW()-1)</f>
        <v>25976.03728493637</v>
      </c>
    </row>
    <row r="46" spans="1:7">
      <c r="A46" s="72">
        <f>INDEX(MergedData!C:C, ROW()-1)</f>
        <v>44958</v>
      </c>
      <c r="B46" s="70" t="str">
        <f>INDEX(MergedData!D:D, ROW()-1)</f>
        <v>2023 Q1</v>
      </c>
      <c r="C46">
        <f>INDEX(MergedData!G:G, ROW()-1)</f>
        <v>282</v>
      </c>
      <c r="D46" s="70" t="str">
        <f>INDEX(MergedData!H:H, ROW()-1)</f>
        <v>Offline</v>
      </c>
      <c r="E46" s="71">
        <f>INDEX(MergedData!J:J, ROW()-1)</f>
        <v>2685.1419999999998</v>
      </c>
      <c r="F46" s="70" t="str">
        <f>INDEX(MergedData!P:P, ROW()-1)</f>
        <v>CA</v>
      </c>
      <c r="G46" s="71">
        <f>INDEX(MergedData!U:U, ROW()-1)</f>
        <v>1801.5559856920411</v>
      </c>
    </row>
    <row r="47" spans="1:7">
      <c r="A47" s="72">
        <f>INDEX(MergedData!C:C, ROW()-1)</f>
        <v>44958</v>
      </c>
      <c r="B47" s="70" t="str">
        <f>INDEX(MergedData!D:D, ROW()-1)</f>
        <v>2023 Q1</v>
      </c>
      <c r="C47">
        <f>INDEX(MergedData!G:G, ROW()-1)</f>
        <v>282</v>
      </c>
      <c r="D47" s="70" t="str">
        <f>INDEX(MergedData!H:H, ROW()-1)</f>
        <v>Offline</v>
      </c>
      <c r="E47" s="71">
        <f>INDEX(MergedData!J:J, ROW()-1)</f>
        <v>18855.6643</v>
      </c>
      <c r="F47" s="70" t="str">
        <f>INDEX(MergedData!P:P, ROW()-1)</f>
        <v>CA</v>
      </c>
      <c r="G47" s="71">
        <f>INDEX(MergedData!U:U, ROW()-1)</f>
        <v>12650.92679786199</v>
      </c>
    </row>
    <row r="48" spans="1:7">
      <c r="A48" s="72">
        <f>INDEX(MergedData!C:C, ROW()-1)</f>
        <v>44958</v>
      </c>
      <c r="B48" s="70" t="str">
        <f>INDEX(MergedData!D:D, ROW()-1)</f>
        <v>2023 Q1</v>
      </c>
      <c r="C48">
        <f>INDEX(MergedData!G:G, ROW()-1)</f>
        <v>282</v>
      </c>
      <c r="D48" s="70" t="str">
        <f>INDEX(MergedData!H:H, ROW()-1)</f>
        <v>Offline</v>
      </c>
      <c r="E48" s="71">
        <f>INDEX(MergedData!J:J, ROW()-1)</f>
        <v>8075.3162000000002</v>
      </c>
      <c r="F48" s="70" t="str">
        <f>INDEX(MergedData!P:P, ROW()-1)</f>
        <v>CA</v>
      </c>
      <c r="G48" s="71">
        <f>INDEX(MergedData!U:U, ROW()-1)</f>
        <v>5418.0129901755317</v>
      </c>
    </row>
    <row r="49" spans="1:7">
      <c r="A49" s="72">
        <f>INDEX(MergedData!C:C, ROW()-1)</f>
        <v>44986</v>
      </c>
      <c r="B49" s="70" t="str">
        <f>INDEX(MergedData!D:D, ROW()-1)</f>
        <v>2023 Q1</v>
      </c>
      <c r="C49">
        <f>INDEX(MergedData!G:G, ROW()-1)</f>
        <v>282</v>
      </c>
      <c r="D49" s="70" t="str">
        <f>INDEX(MergedData!H:H, ROW()-1)</f>
        <v>Offline</v>
      </c>
      <c r="E49" s="71">
        <f>INDEX(MergedData!J:J, ROW()-1)</f>
        <v>129048.2739</v>
      </c>
      <c r="F49" s="70" t="str">
        <f>INDEX(MergedData!P:P, ROW()-1)</f>
        <v>CA</v>
      </c>
      <c r="G49" s="71">
        <f>INDEX(MergedData!U:U, ROW()-1)</f>
        <v>86583.01508366075</v>
      </c>
    </row>
    <row r="50" spans="1:7">
      <c r="A50" s="72">
        <f>INDEX(MergedData!C:C, ROW()-1)</f>
        <v>45017</v>
      </c>
      <c r="B50" s="70" t="str">
        <f>INDEX(MergedData!D:D, ROW()-1)</f>
        <v>2023 Q2</v>
      </c>
      <c r="C50">
        <f>INDEX(MergedData!G:G, ROW()-1)</f>
        <v>282</v>
      </c>
      <c r="D50" s="70" t="str">
        <f>INDEX(MergedData!H:H, ROW()-1)</f>
        <v>Offline</v>
      </c>
      <c r="E50" s="71">
        <f>INDEX(MergedData!J:J, ROW()-1)</f>
        <v>41982.351600000002</v>
      </c>
      <c r="F50" s="70" t="str">
        <f>INDEX(MergedData!P:P, ROW()-1)</f>
        <v>CA</v>
      </c>
      <c r="G50" s="71">
        <f>INDEX(MergedData!U:U, ROW()-1)</f>
        <v>28167.43279067097</v>
      </c>
    </row>
    <row r="51" spans="1:7">
      <c r="A51" s="72">
        <f>INDEX(MergedData!C:C, ROW()-1)</f>
        <v>45047</v>
      </c>
      <c r="B51" s="70" t="str">
        <f>INDEX(MergedData!D:D, ROW()-1)</f>
        <v>2023 Q2</v>
      </c>
      <c r="C51">
        <f>INDEX(MergedData!G:G, ROW()-1)</f>
        <v>282</v>
      </c>
      <c r="D51" s="70" t="str">
        <f>INDEX(MergedData!H:H, ROW()-1)</f>
        <v>Offline</v>
      </c>
      <c r="E51" s="71">
        <f>INDEX(MergedData!J:J, ROW()-1)</f>
        <v>24320.426100000001</v>
      </c>
      <c r="F51" s="70" t="str">
        <f>INDEX(MergedData!P:P, ROW()-1)</f>
        <v>CA</v>
      </c>
      <c r="G51" s="71">
        <f>INDEX(MergedData!U:U, ROW()-1)</f>
        <v>16317.42724036045</v>
      </c>
    </row>
    <row r="52" spans="1:7">
      <c r="A52" s="72">
        <f>INDEX(MergedData!C:C, ROW()-1)</f>
        <v>45047</v>
      </c>
      <c r="B52" s="70" t="str">
        <f>INDEX(MergedData!D:D, ROW()-1)</f>
        <v>2023 Q2</v>
      </c>
      <c r="C52">
        <f>INDEX(MergedData!G:G, ROW()-1)</f>
        <v>282</v>
      </c>
      <c r="D52" s="70" t="str">
        <f>INDEX(MergedData!H:H, ROW()-1)</f>
        <v>Offline</v>
      </c>
      <c r="E52" s="71">
        <f>INDEX(MergedData!J:J, ROW()-1)</f>
        <v>1112.405</v>
      </c>
      <c r="F52" s="70" t="str">
        <f>INDEX(MergedData!P:P, ROW()-1)</f>
        <v>CA</v>
      </c>
      <c r="G52" s="71">
        <f>INDEX(MergedData!U:U, ROW()-1)</f>
        <v>746.35154724173049</v>
      </c>
    </row>
    <row r="53" spans="1:7">
      <c r="A53" s="72">
        <f>INDEX(MergedData!C:C, ROW()-1)</f>
        <v>45047</v>
      </c>
      <c r="B53" s="70" t="str">
        <f>INDEX(MergedData!D:D, ROW()-1)</f>
        <v>2023 Q2</v>
      </c>
      <c r="C53">
        <f>INDEX(MergedData!G:G, ROW()-1)</f>
        <v>282</v>
      </c>
      <c r="D53" s="70" t="str">
        <f>INDEX(MergedData!H:H, ROW()-1)</f>
        <v>Offline</v>
      </c>
      <c r="E53" s="71">
        <f>INDEX(MergedData!J:J, ROW()-1)</f>
        <v>18930.141299999999</v>
      </c>
      <c r="F53" s="70" t="str">
        <f>INDEX(MergedData!P:P, ROW()-1)</f>
        <v>CA</v>
      </c>
      <c r="G53" s="71">
        <f>INDEX(MergedData!U:U, ROW()-1)</f>
        <v>12700.896030456161</v>
      </c>
    </row>
    <row r="54" spans="1:7">
      <c r="A54" s="72">
        <f>INDEX(MergedData!C:C, ROW()-1)</f>
        <v>45047</v>
      </c>
      <c r="B54" s="70" t="str">
        <f>INDEX(MergedData!D:D, ROW()-1)</f>
        <v>2023 Q2</v>
      </c>
      <c r="C54">
        <f>INDEX(MergedData!G:G, ROW()-1)</f>
        <v>282</v>
      </c>
      <c r="D54" s="70" t="str">
        <f>INDEX(MergedData!H:H, ROW()-1)</f>
        <v>Offline</v>
      </c>
      <c r="E54" s="71">
        <f>INDEX(MergedData!J:J, ROW()-1)</f>
        <v>16225.109200000001</v>
      </c>
      <c r="F54" s="70" t="str">
        <f>INDEX(MergedData!P:P, ROW()-1)</f>
        <v>CA</v>
      </c>
      <c r="G54" s="71">
        <f>INDEX(MergedData!U:U, ROW()-1)</f>
        <v>10885.99507875822</v>
      </c>
    </row>
    <row r="55" spans="1:7">
      <c r="A55" s="72">
        <f>INDEX(MergedData!C:C, ROW()-1)</f>
        <v>45078</v>
      </c>
      <c r="B55" s="70" t="str">
        <f>INDEX(MergedData!D:D, ROW()-1)</f>
        <v>2023 Q2</v>
      </c>
      <c r="C55">
        <f>INDEX(MergedData!G:G, ROW()-1)</f>
        <v>282</v>
      </c>
      <c r="D55" s="70" t="str">
        <f>INDEX(MergedData!H:H, ROW()-1)</f>
        <v>Offline</v>
      </c>
      <c r="E55" s="71">
        <f>INDEX(MergedData!J:J, ROW()-1)</f>
        <v>984.77639999999997</v>
      </c>
      <c r="F55" s="70" t="str">
        <f>INDEX(MergedData!P:P, ROW()-1)</f>
        <v>CA</v>
      </c>
      <c r="G55" s="71">
        <f>INDEX(MergedData!U:U, ROW()-1)</f>
        <v>660.7210411919591</v>
      </c>
    </row>
    <row r="56" spans="1:7">
      <c r="A56" s="72">
        <f>INDEX(MergedData!C:C, ROW()-1)</f>
        <v>45139</v>
      </c>
      <c r="B56" s="70" t="str">
        <f>INDEX(MergedData!D:D, ROW()-1)</f>
        <v>2023 Q3</v>
      </c>
      <c r="C56">
        <f>INDEX(MergedData!G:G, ROW()-1)</f>
        <v>282</v>
      </c>
      <c r="D56" s="70" t="str">
        <f>INDEX(MergedData!H:H, ROW()-1)</f>
        <v>Offline</v>
      </c>
      <c r="E56" s="71">
        <f>INDEX(MergedData!J:J, ROW()-1)</f>
        <v>5645.7026999999998</v>
      </c>
      <c r="F56" s="70" t="str">
        <f>INDEX(MergedData!P:P, ROW()-1)</f>
        <v>GB</v>
      </c>
      <c r="G56" s="71">
        <f>INDEX(MergedData!U:U, ROW()-1)</f>
        <v>6719.1230575671598</v>
      </c>
    </row>
    <row r="57" spans="1:7">
      <c r="A57" s="72">
        <f>INDEX(MergedData!C:C, ROW()-1)</f>
        <v>45139</v>
      </c>
      <c r="B57" s="70" t="str">
        <f>INDEX(MergedData!D:D, ROW()-1)</f>
        <v>2023 Q3</v>
      </c>
      <c r="C57">
        <f>INDEX(MergedData!G:G, ROW()-1)</f>
        <v>282</v>
      </c>
      <c r="D57" s="70" t="str">
        <f>INDEX(MergedData!H:H, ROW()-1)</f>
        <v>Offline</v>
      </c>
      <c r="E57" s="71">
        <f>INDEX(MergedData!J:J, ROW()-1)</f>
        <v>51057.827299999997</v>
      </c>
      <c r="F57" s="70" t="str">
        <f>INDEX(MergedData!P:P, ROW()-1)</f>
        <v>GB</v>
      </c>
      <c r="G57" s="71">
        <f>INDEX(MergedData!U:U, ROW()-1)</f>
        <v>60765.478260254837</v>
      </c>
    </row>
    <row r="58" spans="1:7">
      <c r="A58" s="72">
        <f>INDEX(MergedData!C:C, ROW()-1)</f>
        <v>45170</v>
      </c>
      <c r="B58" s="70" t="str">
        <f>INDEX(MergedData!D:D, ROW()-1)</f>
        <v>2023 Q3</v>
      </c>
      <c r="C58">
        <f>INDEX(MergedData!G:G, ROW()-1)</f>
        <v>282</v>
      </c>
      <c r="D58" s="70" t="str">
        <f>INDEX(MergedData!H:H, ROW()-1)</f>
        <v>Offline</v>
      </c>
      <c r="E58" s="71">
        <f>INDEX(MergedData!J:J, ROW()-1)</f>
        <v>137103.37580000001</v>
      </c>
      <c r="F58" s="70" t="str">
        <f>INDEX(MergedData!P:P, ROW()-1)</f>
        <v>GB</v>
      </c>
      <c r="G58" s="71">
        <f>INDEX(MergedData!U:U, ROW()-1)</f>
        <v>163170.91114416561</v>
      </c>
    </row>
    <row r="59" spans="1:7">
      <c r="A59" s="72">
        <f>INDEX(MergedData!C:C, ROW()-1)</f>
        <v>45231</v>
      </c>
      <c r="B59" s="70" t="str">
        <f>INDEX(MergedData!D:D, ROW()-1)</f>
        <v>2023 Q4</v>
      </c>
      <c r="C59">
        <f>INDEX(MergedData!G:G, ROW()-1)</f>
        <v>282</v>
      </c>
      <c r="D59" s="70" t="str">
        <f>INDEX(MergedData!H:H, ROW()-1)</f>
        <v>Offline</v>
      </c>
      <c r="E59" s="71">
        <f>INDEX(MergedData!J:J, ROW()-1)</f>
        <v>1943.9293</v>
      </c>
      <c r="F59" s="70" t="str">
        <f>INDEX(MergedData!P:P, ROW()-1)</f>
        <v>GB</v>
      </c>
      <c r="G59" s="71">
        <f>INDEX(MergedData!U:U, ROW()-1)</f>
        <v>2313.529577444875</v>
      </c>
    </row>
    <row r="60" spans="1:7">
      <c r="A60" s="72">
        <f>INDEX(MergedData!C:C, ROW()-1)</f>
        <v>44927</v>
      </c>
      <c r="B60" s="70" t="str">
        <f>INDEX(MergedData!D:D, ROW()-1)</f>
        <v>2023 Q1</v>
      </c>
      <c r="C60">
        <f>INDEX(MergedData!G:G, ROW()-1)</f>
        <v>281</v>
      </c>
      <c r="D60" s="70" t="str">
        <f>INDEX(MergedData!H:H, ROW()-1)</f>
        <v>Offline</v>
      </c>
      <c r="E60" s="71">
        <f>INDEX(MergedData!J:J, ROW()-1)</f>
        <v>31864.131099999999</v>
      </c>
      <c r="F60" s="70" t="str">
        <f>INDEX(MergedData!P:P, ROW()-1)</f>
        <v>US</v>
      </c>
      <c r="G60" s="71">
        <f>INDEX(MergedData!U:U, ROW()-1)</f>
        <v>29252.76620607734</v>
      </c>
    </row>
    <row r="61" spans="1:7">
      <c r="A61" s="72">
        <f>INDEX(MergedData!C:C, ROW()-1)</f>
        <v>44927</v>
      </c>
      <c r="B61" s="70" t="str">
        <f>INDEX(MergedData!D:D, ROW()-1)</f>
        <v>2023 Q1</v>
      </c>
      <c r="C61">
        <f>INDEX(MergedData!G:G, ROW()-1)</f>
        <v>281</v>
      </c>
      <c r="D61" s="70" t="str">
        <f>INDEX(MergedData!H:H, ROW()-1)</f>
        <v>Offline</v>
      </c>
      <c r="E61" s="71">
        <f>INDEX(MergedData!J:J, ROW()-1)</f>
        <v>31743.600600000002</v>
      </c>
      <c r="F61" s="70" t="str">
        <f>INDEX(MergedData!P:P, ROW()-1)</f>
        <v>US</v>
      </c>
      <c r="G61" s="71">
        <f>INDEX(MergedData!U:U, ROW()-1)</f>
        <v>29142.113556358559</v>
      </c>
    </row>
    <row r="62" spans="1:7">
      <c r="A62" s="72">
        <f>INDEX(MergedData!C:C, ROW()-1)</f>
        <v>44986</v>
      </c>
      <c r="B62" s="70" t="str">
        <f>INDEX(MergedData!D:D, ROW()-1)</f>
        <v>2023 Q1</v>
      </c>
      <c r="C62">
        <f>INDEX(MergedData!G:G, ROW()-1)</f>
        <v>281</v>
      </c>
      <c r="D62" s="70" t="str">
        <f>INDEX(MergedData!H:H, ROW()-1)</f>
        <v>Offline</v>
      </c>
      <c r="E62" s="71">
        <f>INDEX(MergedData!J:J, ROW()-1)</f>
        <v>79.136399999999995</v>
      </c>
      <c r="F62" s="70" t="str">
        <f>INDEX(MergedData!P:P, ROW()-1)</f>
        <v>US</v>
      </c>
      <c r="G62" s="71">
        <f>INDEX(MergedData!U:U, ROW()-1)</f>
        <v>72.650925277878315</v>
      </c>
    </row>
    <row r="63" spans="1:7">
      <c r="A63" s="72">
        <f>INDEX(MergedData!C:C, ROW()-1)</f>
        <v>44986</v>
      </c>
      <c r="B63" s="70" t="str">
        <f>INDEX(MergedData!D:D, ROW()-1)</f>
        <v>2023 Q1</v>
      </c>
      <c r="C63">
        <f>INDEX(MergedData!G:G, ROW()-1)</f>
        <v>281</v>
      </c>
      <c r="D63" s="70" t="str">
        <f>INDEX(MergedData!H:H, ROW()-1)</f>
        <v>Offline</v>
      </c>
      <c r="E63" s="71">
        <f>INDEX(MergedData!J:J, ROW()-1)</f>
        <v>105038.58</v>
      </c>
      <c r="F63" s="70" t="str">
        <f>INDEX(MergedData!P:P, ROW()-1)</f>
        <v>US</v>
      </c>
      <c r="G63" s="71">
        <f>INDEX(MergedData!U:U, ROW()-1)</f>
        <v>96430.340865574442</v>
      </c>
    </row>
    <row r="64" spans="1:7">
      <c r="A64" s="72">
        <f>INDEX(MergedData!C:C, ROW()-1)</f>
        <v>45017</v>
      </c>
      <c r="B64" s="70" t="str">
        <f>INDEX(MergedData!D:D, ROW()-1)</f>
        <v>2023 Q2</v>
      </c>
      <c r="C64">
        <f>INDEX(MergedData!G:G, ROW()-1)</f>
        <v>281</v>
      </c>
      <c r="D64" s="70" t="str">
        <f>INDEX(MergedData!H:H, ROW()-1)</f>
        <v>Offline</v>
      </c>
      <c r="E64" s="71">
        <f>INDEX(MergedData!J:J, ROW()-1)</f>
        <v>36551.283499999998</v>
      </c>
      <c r="F64" s="70" t="str">
        <f>INDEX(MergedData!P:P, ROW()-1)</f>
        <v>US</v>
      </c>
      <c r="G64" s="71">
        <f>INDEX(MergedData!U:U, ROW()-1)</f>
        <v>33555.79185266258</v>
      </c>
    </row>
    <row r="65" spans="1:7">
      <c r="A65" s="72">
        <f>INDEX(MergedData!C:C, ROW()-1)</f>
        <v>45047</v>
      </c>
      <c r="B65" s="70" t="str">
        <f>INDEX(MergedData!D:D, ROW()-1)</f>
        <v>2023 Q2</v>
      </c>
      <c r="C65">
        <f>INDEX(MergedData!G:G, ROW()-1)</f>
        <v>281</v>
      </c>
      <c r="D65" s="70" t="str">
        <f>INDEX(MergedData!H:H, ROW()-1)</f>
        <v>Offline</v>
      </c>
      <c r="E65" s="71">
        <f>INDEX(MergedData!J:J, ROW()-1)</f>
        <v>40943.434800000003</v>
      </c>
      <c r="F65" s="70" t="str">
        <f>INDEX(MergedData!P:P, ROW()-1)</f>
        <v>US</v>
      </c>
      <c r="G65" s="71">
        <f>INDEX(MergedData!U:U, ROW()-1)</f>
        <v>37587.992659186973</v>
      </c>
    </row>
    <row r="66" spans="1:7">
      <c r="A66" s="72">
        <f>INDEX(MergedData!C:C, ROW()-1)</f>
        <v>45078</v>
      </c>
      <c r="B66" s="70" t="str">
        <f>INDEX(MergedData!D:D, ROW()-1)</f>
        <v>2023 Q2</v>
      </c>
      <c r="C66">
        <f>INDEX(MergedData!G:G, ROW()-1)</f>
        <v>281</v>
      </c>
      <c r="D66" s="70" t="str">
        <f>INDEX(MergedData!H:H, ROW()-1)</f>
        <v>Offline</v>
      </c>
      <c r="E66" s="71">
        <f>INDEX(MergedData!J:J, ROW()-1)</f>
        <v>60376.649599999997</v>
      </c>
      <c r="F66" s="70" t="str">
        <f>INDEX(MergedData!P:P, ROW()-1)</f>
        <v>US</v>
      </c>
      <c r="G66" s="71">
        <f>INDEX(MergedData!U:U, ROW()-1)</f>
        <v>55428.594914833651</v>
      </c>
    </row>
    <row r="67" spans="1:7">
      <c r="A67" s="72">
        <f>INDEX(MergedData!C:C, ROW()-1)</f>
        <v>45078</v>
      </c>
      <c r="B67" s="70" t="str">
        <f>INDEX(MergedData!D:D, ROW()-1)</f>
        <v>2023 Q2</v>
      </c>
      <c r="C67">
        <f>INDEX(MergedData!G:G, ROW()-1)</f>
        <v>281</v>
      </c>
      <c r="D67" s="70" t="str">
        <f>INDEX(MergedData!H:H, ROW()-1)</f>
        <v>Offline</v>
      </c>
      <c r="E67" s="71">
        <f>INDEX(MergedData!J:J, ROW()-1)</f>
        <v>39215.680699999997</v>
      </c>
      <c r="F67" s="70" t="str">
        <f>INDEX(MergedData!P:P, ROW()-1)</f>
        <v>US</v>
      </c>
      <c r="G67" s="71">
        <f>INDEX(MergedData!U:U, ROW()-1)</f>
        <v>36001.833394706293</v>
      </c>
    </row>
    <row r="68" spans="1:7">
      <c r="A68" s="72">
        <f>INDEX(MergedData!C:C, ROW()-1)</f>
        <v>45078</v>
      </c>
      <c r="B68" s="70" t="str">
        <f>INDEX(MergedData!D:D, ROW()-1)</f>
        <v>2023 Q2</v>
      </c>
      <c r="C68">
        <f>INDEX(MergedData!G:G, ROW()-1)</f>
        <v>281</v>
      </c>
      <c r="D68" s="70" t="str">
        <f>INDEX(MergedData!H:H, ROW()-1)</f>
        <v>Offline</v>
      </c>
      <c r="E68" s="71">
        <f>INDEX(MergedData!J:J, ROW()-1)</f>
        <v>1544.3082999999999</v>
      </c>
      <c r="F68" s="70" t="str">
        <f>INDEX(MergedData!P:P, ROW()-1)</f>
        <v>US</v>
      </c>
      <c r="G68" s="71">
        <f>INDEX(MergedData!U:U, ROW()-1)</f>
        <v>1417.7474197626791</v>
      </c>
    </row>
    <row r="69" spans="1:7">
      <c r="A69" s="72">
        <f>INDEX(MergedData!C:C, ROW()-1)</f>
        <v>45108</v>
      </c>
      <c r="B69" s="70" t="str">
        <f>INDEX(MergedData!D:D, ROW()-1)</f>
        <v>2023 Q3</v>
      </c>
      <c r="C69">
        <f>INDEX(MergedData!G:G, ROW()-1)</f>
        <v>281</v>
      </c>
      <c r="D69" s="70" t="str">
        <f>INDEX(MergedData!H:H, ROW()-1)</f>
        <v>Offline</v>
      </c>
      <c r="E69" s="71">
        <f>INDEX(MergedData!J:J, ROW()-1)</f>
        <v>50182.372499999998</v>
      </c>
      <c r="F69" s="70" t="str">
        <f>INDEX(MergedData!P:P, ROW()-1)</f>
        <v>US</v>
      </c>
      <c r="G69" s="71">
        <f>INDEX(MergedData!U:U, ROW()-1)</f>
        <v>46069.770608268213</v>
      </c>
    </row>
    <row r="70" spans="1:7">
      <c r="A70" s="72">
        <f>INDEX(MergedData!C:C, ROW()-1)</f>
        <v>45108</v>
      </c>
      <c r="B70" s="70" t="str">
        <f>INDEX(MergedData!D:D, ROW()-1)</f>
        <v>2023 Q3</v>
      </c>
      <c r="C70">
        <f>INDEX(MergedData!G:G, ROW()-1)</f>
        <v>281</v>
      </c>
      <c r="D70" s="70" t="str">
        <f>INDEX(MergedData!H:H, ROW()-1)</f>
        <v>Offline</v>
      </c>
      <c r="E70" s="71">
        <f>INDEX(MergedData!J:J, ROW()-1)</f>
        <v>80217.094400000002</v>
      </c>
      <c r="F70" s="70" t="str">
        <f>INDEX(MergedData!P:P, ROW()-1)</f>
        <v>US</v>
      </c>
      <c r="G70" s="71">
        <f>INDEX(MergedData!U:U, ROW()-1)</f>
        <v>73643.053402263831</v>
      </c>
    </row>
    <row r="71" spans="1:7">
      <c r="A71" s="72">
        <f>INDEX(MergedData!C:C, ROW()-1)</f>
        <v>45108</v>
      </c>
      <c r="B71" s="70" t="str">
        <f>INDEX(MergedData!D:D, ROW()-1)</f>
        <v>2023 Q3</v>
      </c>
      <c r="C71">
        <f>INDEX(MergedData!G:G, ROW()-1)</f>
        <v>281</v>
      </c>
      <c r="D71" s="70" t="str">
        <f>INDEX(MergedData!H:H, ROW()-1)</f>
        <v>Offline</v>
      </c>
      <c r="E71" s="71">
        <f>INDEX(MergedData!J:J, ROW()-1)</f>
        <v>7906.6638999999996</v>
      </c>
      <c r="F71" s="70" t="str">
        <f>INDEX(MergedData!P:P, ROW()-1)</f>
        <v>US</v>
      </c>
      <c r="G71" s="71">
        <f>INDEX(MergedData!U:U, ROW()-1)</f>
        <v>7258.6881409338557</v>
      </c>
    </row>
    <row r="72" spans="1:7">
      <c r="A72" s="72">
        <f>INDEX(MergedData!C:C, ROW()-1)</f>
        <v>45139</v>
      </c>
      <c r="B72" s="70" t="str">
        <f>INDEX(MergedData!D:D, ROW()-1)</f>
        <v>2023 Q3</v>
      </c>
      <c r="C72">
        <f>INDEX(MergedData!G:G, ROW()-1)</f>
        <v>281</v>
      </c>
      <c r="D72" s="70" t="str">
        <f>INDEX(MergedData!H:H, ROW()-1)</f>
        <v>Offline</v>
      </c>
      <c r="E72" s="71">
        <f>INDEX(MergedData!J:J, ROW()-1)</f>
        <v>91438.285799999998</v>
      </c>
      <c r="F72" s="70" t="str">
        <f>INDEX(MergedData!P:P, ROW()-1)</f>
        <v>US</v>
      </c>
      <c r="G72" s="71">
        <f>INDEX(MergedData!U:U, ROW()-1)</f>
        <v>83944.633180092627</v>
      </c>
    </row>
    <row r="73" spans="1:7">
      <c r="A73" s="72">
        <f>INDEX(MergedData!C:C, ROW()-1)</f>
        <v>45170</v>
      </c>
      <c r="B73" s="70" t="str">
        <f>INDEX(MergedData!D:D, ROW()-1)</f>
        <v>2023 Q3</v>
      </c>
      <c r="C73">
        <f>INDEX(MergedData!G:G, ROW()-1)</f>
        <v>281</v>
      </c>
      <c r="D73" s="70" t="str">
        <f>INDEX(MergedData!H:H, ROW()-1)</f>
        <v>Offline</v>
      </c>
      <c r="E73" s="71">
        <f>INDEX(MergedData!J:J, ROW()-1)</f>
        <v>53524.070500000002</v>
      </c>
      <c r="F73" s="70" t="str">
        <f>INDEX(MergedData!P:P, ROW()-1)</f>
        <v>US</v>
      </c>
      <c r="G73" s="71">
        <f>INDEX(MergedData!U:U, ROW()-1)</f>
        <v>49137.606037972313</v>
      </c>
    </row>
    <row r="74" spans="1:7">
      <c r="A74" s="72">
        <f>INDEX(MergedData!C:C, ROW()-1)</f>
        <v>45170</v>
      </c>
      <c r="B74" s="70" t="str">
        <f>INDEX(MergedData!D:D, ROW()-1)</f>
        <v>2023 Q3</v>
      </c>
      <c r="C74">
        <f>INDEX(MergedData!G:G, ROW()-1)</f>
        <v>281</v>
      </c>
      <c r="D74" s="70" t="str">
        <f>INDEX(MergedData!H:H, ROW()-1)</f>
        <v>Offline</v>
      </c>
      <c r="E74" s="71">
        <f>INDEX(MergedData!J:J, ROW()-1)</f>
        <v>45842.773500000003</v>
      </c>
      <c r="F74" s="70" t="str">
        <f>INDEX(MergedData!P:P, ROW()-1)</f>
        <v>US</v>
      </c>
      <c r="G74" s="71">
        <f>INDEX(MergedData!U:U, ROW()-1)</f>
        <v>42085.815276904192</v>
      </c>
    </row>
    <row r="75" spans="1:7">
      <c r="A75" s="72">
        <f>INDEX(MergedData!C:C, ROW()-1)</f>
        <v>45231</v>
      </c>
      <c r="B75" s="70" t="str">
        <f>INDEX(MergedData!D:D, ROW()-1)</f>
        <v>2023 Q4</v>
      </c>
      <c r="C75">
        <f>INDEX(MergedData!G:G, ROW()-1)</f>
        <v>281</v>
      </c>
      <c r="D75" s="70" t="str">
        <f>INDEX(MergedData!H:H, ROW()-1)</f>
        <v>Offline</v>
      </c>
      <c r="E75" s="71">
        <f>INDEX(MergedData!J:J, ROW()-1)</f>
        <v>79476.018500000006</v>
      </c>
      <c r="F75" s="70" t="str">
        <f>INDEX(MergedData!P:P, ROW()-1)</f>
        <v>US</v>
      </c>
      <c r="G75" s="71">
        <f>INDEX(MergedData!U:U, ROW()-1)</f>
        <v>72962.710982895049</v>
      </c>
    </row>
    <row r="76" spans="1:7">
      <c r="A76" s="72">
        <f>INDEX(MergedData!C:C, ROW()-1)</f>
        <v>44958</v>
      </c>
      <c r="B76" s="70" t="str">
        <f>INDEX(MergedData!D:D, ROW()-1)</f>
        <v>2023 Q1</v>
      </c>
      <c r="C76">
        <f>INDEX(MergedData!G:G, ROW()-1)</f>
        <v>280</v>
      </c>
      <c r="D76" s="70" t="str">
        <f>INDEX(MergedData!H:H, ROW()-1)</f>
        <v>Offline</v>
      </c>
      <c r="E76" s="71">
        <f>INDEX(MergedData!J:J, ROW()-1)</f>
        <v>21607.8799</v>
      </c>
      <c r="F76" s="70" t="str">
        <f>INDEX(MergedData!P:P, ROW()-1)</f>
        <v>US</v>
      </c>
      <c r="G76" s="71">
        <f>INDEX(MergedData!U:U, ROW()-1)</f>
        <v>19837.046770238081</v>
      </c>
    </row>
    <row r="77" spans="1:7">
      <c r="A77" s="72">
        <f>INDEX(MergedData!C:C, ROW()-1)</f>
        <v>44958</v>
      </c>
      <c r="B77" s="70" t="str">
        <f>INDEX(MergedData!D:D, ROW()-1)</f>
        <v>2023 Q1</v>
      </c>
      <c r="C77">
        <f>INDEX(MergedData!G:G, ROW()-1)</f>
        <v>280</v>
      </c>
      <c r="D77" s="70" t="str">
        <f>INDEX(MergedData!H:H, ROW()-1)</f>
        <v>Offline</v>
      </c>
      <c r="E77" s="71">
        <f>INDEX(MergedData!J:J, ROW()-1)</f>
        <v>27041.714899999999</v>
      </c>
      <c r="F77" s="70" t="str">
        <f>INDEX(MergedData!P:P, ROW()-1)</f>
        <v>US</v>
      </c>
      <c r="G77" s="71">
        <f>INDEX(MergedData!U:U, ROW()-1)</f>
        <v>24825.562049645789</v>
      </c>
    </row>
    <row r="78" spans="1:7">
      <c r="A78" s="72">
        <f>INDEX(MergedData!C:C, ROW()-1)</f>
        <v>45017</v>
      </c>
      <c r="B78" s="70" t="str">
        <f>INDEX(MergedData!D:D, ROW()-1)</f>
        <v>2023 Q2</v>
      </c>
      <c r="C78">
        <f>INDEX(MergedData!G:G, ROW()-1)</f>
        <v>280</v>
      </c>
      <c r="D78" s="70" t="str">
        <f>INDEX(MergedData!H:H, ROW()-1)</f>
        <v>Offline</v>
      </c>
      <c r="E78" s="71">
        <f>INDEX(MergedData!J:J, ROW()-1)</f>
        <v>34545.586300000003</v>
      </c>
      <c r="F78" s="70" t="str">
        <f>INDEX(MergedData!P:P, ROW()-1)</f>
        <v>US</v>
      </c>
      <c r="G78" s="71">
        <f>INDEX(MergedData!U:U, ROW()-1)</f>
        <v>31714.46779183533</v>
      </c>
    </row>
    <row r="79" spans="1:7">
      <c r="A79" s="72">
        <f>INDEX(MergedData!C:C, ROW()-1)</f>
        <v>45108</v>
      </c>
      <c r="B79" s="70" t="str">
        <f>INDEX(MergedData!D:D, ROW()-1)</f>
        <v>2023 Q3</v>
      </c>
      <c r="C79">
        <f>INDEX(MergedData!G:G, ROW()-1)</f>
        <v>280</v>
      </c>
      <c r="D79" s="70" t="str">
        <f>INDEX(MergedData!H:H, ROW()-1)</f>
        <v>Offline</v>
      </c>
      <c r="E79" s="71">
        <f>INDEX(MergedData!J:J, ROW()-1)</f>
        <v>1439.1577</v>
      </c>
      <c r="F79" s="70" t="str">
        <f>INDEX(MergedData!P:P, ROW()-1)</f>
        <v>US</v>
      </c>
      <c r="G79" s="71">
        <f>INDEX(MergedData!U:U, ROW()-1)</f>
        <v>1321.2142392853759</v>
      </c>
    </row>
    <row r="80" spans="1:7">
      <c r="A80" s="72">
        <f>INDEX(MergedData!C:C, ROW()-1)</f>
        <v>45108</v>
      </c>
      <c r="B80" s="70" t="str">
        <f>INDEX(MergedData!D:D, ROW()-1)</f>
        <v>2023 Q3</v>
      </c>
      <c r="C80">
        <f>INDEX(MergedData!G:G, ROW()-1)</f>
        <v>280</v>
      </c>
      <c r="D80" s="70" t="str">
        <f>INDEX(MergedData!H:H, ROW()-1)</f>
        <v>Offline</v>
      </c>
      <c r="E80" s="71">
        <f>INDEX(MergedData!J:J, ROW()-1)</f>
        <v>19941.370599999998</v>
      </c>
      <c r="F80" s="70" t="str">
        <f>INDEX(MergedData!P:P, ROW()-1)</f>
        <v>US</v>
      </c>
      <c r="G80" s="71">
        <f>INDEX(MergedData!U:U, ROW()-1)</f>
        <v>18307.11310344013</v>
      </c>
    </row>
    <row r="81" spans="1:7">
      <c r="A81" s="72">
        <f>INDEX(MergedData!C:C, ROW()-1)</f>
        <v>45139</v>
      </c>
      <c r="B81" s="70" t="str">
        <f>INDEX(MergedData!D:D, ROW()-1)</f>
        <v>2023 Q3</v>
      </c>
      <c r="C81">
        <f>INDEX(MergedData!G:G, ROW()-1)</f>
        <v>280</v>
      </c>
      <c r="D81" s="70" t="str">
        <f>INDEX(MergedData!H:H, ROW()-1)</f>
        <v>Offline</v>
      </c>
      <c r="E81" s="71">
        <f>INDEX(MergedData!J:J, ROW()-1)</f>
        <v>285.18110000000001</v>
      </c>
      <c r="F81" s="70" t="str">
        <f>INDEX(MergedData!P:P, ROW()-1)</f>
        <v>US</v>
      </c>
      <c r="G81" s="71">
        <f>INDEX(MergedData!U:U, ROW()-1)</f>
        <v>261.80961967897389</v>
      </c>
    </row>
    <row r="82" spans="1:7">
      <c r="A82" s="72">
        <f>INDEX(MergedData!C:C, ROW()-1)</f>
        <v>45170</v>
      </c>
      <c r="B82" s="70" t="str">
        <f>INDEX(MergedData!D:D, ROW()-1)</f>
        <v>2023 Q3</v>
      </c>
      <c r="C82">
        <f>INDEX(MergedData!G:G, ROW()-1)</f>
        <v>280</v>
      </c>
      <c r="D82" s="70" t="str">
        <f>INDEX(MergedData!H:H, ROW()-1)</f>
        <v>Offline</v>
      </c>
      <c r="E82" s="71">
        <f>INDEX(MergedData!J:J, ROW()-1)</f>
        <v>4289.6097</v>
      </c>
      <c r="F82" s="70" t="str">
        <f>INDEX(MergedData!P:P, ROW()-1)</f>
        <v>US</v>
      </c>
      <c r="G82" s="71">
        <f>INDEX(MergedData!U:U, ROW()-1)</f>
        <v>3938.0628103623881</v>
      </c>
    </row>
    <row r="83" spans="1:7">
      <c r="A83" s="72">
        <f>INDEX(MergedData!C:C, ROW()-1)</f>
        <v>44927</v>
      </c>
      <c r="B83" s="70" t="str">
        <f>INDEX(MergedData!D:D, ROW()-1)</f>
        <v>2023 Q1</v>
      </c>
      <c r="C83">
        <f>INDEX(MergedData!G:G, ROW()-1)</f>
        <v>279</v>
      </c>
      <c r="D83" s="70" t="str">
        <f>INDEX(MergedData!H:H, ROW()-1)</f>
        <v>Offline</v>
      </c>
      <c r="E83" s="71">
        <f>INDEX(MergedData!J:J, ROW()-1)</f>
        <v>10821.081099999999</v>
      </c>
      <c r="F83" s="70" t="str">
        <f>INDEX(MergedData!P:P, ROW()-1)</f>
        <v>US</v>
      </c>
      <c r="G83" s="71">
        <f>INDEX(MergedData!U:U, ROW()-1)</f>
        <v>9934.2597644315556</v>
      </c>
    </row>
    <row r="84" spans="1:7">
      <c r="A84" s="72">
        <f>INDEX(MergedData!C:C, ROW()-1)</f>
        <v>44958</v>
      </c>
      <c r="B84" s="70" t="str">
        <f>INDEX(MergedData!D:D, ROW()-1)</f>
        <v>2023 Q1</v>
      </c>
      <c r="C84">
        <f>INDEX(MergedData!G:G, ROW()-1)</f>
        <v>279</v>
      </c>
      <c r="D84" s="70" t="str">
        <f>INDEX(MergedData!H:H, ROW()-1)</f>
        <v>Offline</v>
      </c>
      <c r="E84" s="71">
        <f>INDEX(MergedData!J:J, ROW()-1)</f>
        <v>82058.518299999996</v>
      </c>
      <c r="F84" s="70" t="str">
        <f>INDEX(MergedData!P:P, ROW()-1)</f>
        <v>US</v>
      </c>
      <c r="G84" s="71">
        <f>INDEX(MergedData!U:U, ROW()-1)</f>
        <v>75333.566872219497</v>
      </c>
    </row>
    <row r="85" spans="1:7">
      <c r="A85" s="72">
        <f>INDEX(MergedData!C:C, ROW()-1)</f>
        <v>44958</v>
      </c>
      <c r="B85" s="70" t="str">
        <f>INDEX(MergedData!D:D, ROW()-1)</f>
        <v>2023 Q1</v>
      </c>
      <c r="C85">
        <f>INDEX(MergedData!G:G, ROW()-1)</f>
        <v>279</v>
      </c>
      <c r="D85" s="70" t="str">
        <f>INDEX(MergedData!H:H, ROW()-1)</f>
        <v>Offline</v>
      </c>
      <c r="E85" s="71">
        <f>INDEX(MergedData!J:J, ROW()-1)</f>
        <v>119086.38770000001</v>
      </c>
      <c r="F85" s="70" t="str">
        <f>INDEX(MergedData!P:P, ROW()-1)</f>
        <v>US</v>
      </c>
      <c r="G85" s="71">
        <f>INDEX(MergedData!U:U, ROW()-1)</f>
        <v>109326.8869244134</v>
      </c>
    </row>
    <row r="86" spans="1:7">
      <c r="A86" s="72">
        <f>INDEX(MergedData!C:C, ROW()-1)</f>
        <v>44958</v>
      </c>
      <c r="B86" s="70" t="str">
        <f>INDEX(MergedData!D:D, ROW()-1)</f>
        <v>2023 Q1</v>
      </c>
      <c r="C86">
        <f>INDEX(MergedData!G:G, ROW()-1)</f>
        <v>279</v>
      </c>
      <c r="D86" s="70" t="str">
        <f>INDEX(MergedData!H:H, ROW()-1)</f>
        <v>Offline</v>
      </c>
      <c r="E86" s="71">
        <f>INDEX(MergedData!J:J, ROW()-1)</f>
        <v>26712.6914</v>
      </c>
      <c r="F86" s="70" t="str">
        <f>INDEX(MergedData!P:P, ROW()-1)</f>
        <v>US</v>
      </c>
      <c r="G86" s="71">
        <f>INDEX(MergedData!U:U, ROW()-1)</f>
        <v>24523.503051344549</v>
      </c>
    </row>
    <row r="87" spans="1:7">
      <c r="A87" s="72">
        <f>INDEX(MergedData!C:C, ROW()-1)</f>
        <v>44986</v>
      </c>
      <c r="B87" s="70" t="str">
        <f>INDEX(MergedData!D:D, ROW()-1)</f>
        <v>2023 Q1</v>
      </c>
      <c r="C87">
        <f>INDEX(MergedData!G:G, ROW()-1)</f>
        <v>279</v>
      </c>
      <c r="D87" s="70" t="str">
        <f>INDEX(MergedData!H:H, ROW()-1)</f>
        <v>Offline</v>
      </c>
      <c r="E87" s="71">
        <f>INDEX(MergedData!J:J, ROW()-1)</f>
        <v>5758.2628000000004</v>
      </c>
      <c r="F87" s="70" t="str">
        <f>INDEX(MergedData!P:P, ROW()-1)</f>
        <v>US</v>
      </c>
      <c r="G87" s="71">
        <f>INDEX(MergedData!U:U, ROW()-1)</f>
        <v>5286.3552096530348</v>
      </c>
    </row>
    <row r="88" spans="1:7">
      <c r="A88" s="72">
        <f>INDEX(MergedData!C:C, ROW()-1)</f>
        <v>45017</v>
      </c>
      <c r="B88" s="70" t="str">
        <f>INDEX(MergedData!D:D, ROW()-1)</f>
        <v>2023 Q2</v>
      </c>
      <c r="C88">
        <f>INDEX(MergedData!G:G, ROW()-1)</f>
        <v>279</v>
      </c>
      <c r="D88" s="70" t="str">
        <f>INDEX(MergedData!H:H, ROW()-1)</f>
        <v>Offline</v>
      </c>
      <c r="E88" s="71">
        <f>INDEX(MergedData!J:J, ROW()-1)</f>
        <v>30007.6584</v>
      </c>
      <c r="F88" s="70" t="str">
        <f>INDEX(MergedData!P:P, ROW()-1)</f>
        <v>US</v>
      </c>
      <c r="G88" s="71">
        <f>INDEX(MergedData!U:U, ROW()-1)</f>
        <v>27548.43723220285</v>
      </c>
    </row>
    <row r="89" spans="1:7">
      <c r="A89" s="72">
        <f>INDEX(MergedData!C:C, ROW()-1)</f>
        <v>45017</v>
      </c>
      <c r="B89" s="70" t="str">
        <f>INDEX(MergedData!D:D, ROW()-1)</f>
        <v>2023 Q2</v>
      </c>
      <c r="C89">
        <f>INDEX(MergedData!G:G, ROW()-1)</f>
        <v>279</v>
      </c>
      <c r="D89" s="70" t="str">
        <f>INDEX(MergedData!H:H, ROW()-1)</f>
        <v>Offline</v>
      </c>
      <c r="E89" s="71">
        <f>INDEX(MergedData!J:J, ROW()-1)</f>
        <v>32666.04</v>
      </c>
      <c r="F89" s="70" t="str">
        <f>INDEX(MergedData!P:P, ROW()-1)</f>
        <v>US</v>
      </c>
      <c r="G89" s="71">
        <f>INDEX(MergedData!U:U, ROW()-1)</f>
        <v>29988.956171422811</v>
      </c>
    </row>
    <row r="90" spans="1:7">
      <c r="A90" s="72">
        <f>INDEX(MergedData!C:C, ROW()-1)</f>
        <v>45047</v>
      </c>
      <c r="B90" s="70" t="str">
        <f>INDEX(MergedData!D:D, ROW()-1)</f>
        <v>2023 Q2</v>
      </c>
      <c r="C90">
        <f>INDEX(MergedData!G:G, ROW()-1)</f>
        <v>279</v>
      </c>
      <c r="D90" s="70" t="str">
        <f>INDEX(MergedData!H:H, ROW()-1)</f>
        <v>Offline</v>
      </c>
      <c r="E90" s="71">
        <f>INDEX(MergedData!J:J, ROW()-1)</f>
        <v>29816.209900000002</v>
      </c>
      <c r="F90" s="70" t="str">
        <f>INDEX(MergedData!P:P, ROW()-1)</f>
        <v>US</v>
      </c>
      <c r="G90" s="71">
        <f>INDEX(MergedData!U:U, ROW()-1)</f>
        <v>27372.678533701761</v>
      </c>
    </row>
    <row r="91" spans="1:7">
      <c r="A91" s="72">
        <f>INDEX(MergedData!C:C, ROW()-1)</f>
        <v>45047</v>
      </c>
      <c r="B91" s="70" t="str">
        <f>INDEX(MergedData!D:D, ROW()-1)</f>
        <v>2023 Q2</v>
      </c>
      <c r="C91">
        <f>INDEX(MergedData!G:G, ROW()-1)</f>
        <v>279</v>
      </c>
      <c r="D91" s="70" t="str">
        <f>INDEX(MergedData!H:H, ROW()-1)</f>
        <v>Offline</v>
      </c>
      <c r="E91" s="71">
        <f>INDEX(MergedData!J:J, ROW()-1)</f>
        <v>61657.700199999999</v>
      </c>
      <c r="F91" s="70" t="str">
        <f>INDEX(MergedData!P:P, ROW()-1)</f>
        <v>US</v>
      </c>
      <c r="G91" s="71">
        <f>INDEX(MergedData!U:U, ROW()-1)</f>
        <v>56604.659423931633</v>
      </c>
    </row>
    <row r="92" spans="1:7">
      <c r="A92" s="72">
        <f>INDEX(MergedData!C:C, ROW()-1)</f>
        <v>45108</v>
      </c>
      <c r="B92" s="70" t="str">
        <f>INDEX(MergedData!D:D, ROW()-1)</f>
        <v>2023 Q3</v>
      </c>
      <c r="C92">
        <f>INDEX(MergedData!G:G, ROW()-1)</f>
        <v>279</v>
      </c>
      <c r="D92" s="70" t="str">
        <f>INDEX(MergedData!H:H, ROW()-1)</f>
        <v>Offline</v>
      </c>
      <c r="E92" s="71">
        <f>INDEX(MergedData!J:J, ROW()-1)</f>
        <v>3235.4630000000002</v>
      </c>
      <c r="F92" s="70" t="str">
        <f>INDEX(MergedData!P:P, ROW()-1)</f>
        <v>US</v>
      </c>
      <c r="G92" s="71">
        <f>INDEX(MergedData!U:U, ROW()-1)</f>
        <v>2970.306719187884</v>
      </c>
    </row>
    <row r="93" spans="1:7">
      <c r="A93" s="72">
        <f>INDEX(MergedData!C:C, ROW()-1)</f>
        <v>45139</v>
      </c>
      <c r="B93" s="70" t="str">
        <f>INDEX(MergedData!D:D, ROW()-1)</f>
        <v>2023 Q3</v>
      </c>
      <c r="C93">
        <f>INDEX(MergedData!G:G, ROW()-1)</f>
        <v>279</v>
      </c>
      <c r="D93" s="70" t="str">
        <f>INDEX(MergedData!H:H, ROW()-1)</f>
        <v>Offline</v>
      </c>
      <c r="E93" s="71">
        <f>INDEX(MergedData!J:J, ROW()-1)</f>
        <v>2954.2438000000002</v>
      </c>
      <c r="F93" s="70" t="str">
        <f>INDEX(MergedData!P:P, ROW()-1)</f>
        <v>US</v>
      </c>
      <c r="G93" s="71">
        <f>INDEX(MergedData!U:U, ROW()-1)</f>
        <v>2712.1343094509648</v>
      </c>
    </row>
    <row r="94" spans="1:7">
      <c r="A94" s="72">
        <f>INDEX(MergedData!C:C, ROW()-1)</f>
        <v>45139</v>
      </c>
      <c r="B94" s="70" t="str">
        <f>INDEX(MergedData!D:D, ROW()-1)</f>
        <v>2023 Q3</v>
      </c>
      <c r="C94">
        <f>INDEX(MergedData!G:G, ROW()-1)</f>
        <v>279</v>
      </c>
      <c r="D94" s="70" t="str">
        <f>INDEX(MergedData!H:H, ROW()-1)</f>
        <v>Offline</v>
      </c>
      <c r="E94" s="71">
        <f>INDEX(MergedData!J:J, ROW()-1)</f>
        <v>3296.0428000000002</v>
      </c>
      <c r="F94" s="70" t="str">
        <f>INDEX(MergedData!P:P, ROW()-1)</f>
        <v>US</v>
      </c>
      <c r="G94" s="71">
        <f>INDEX(MergedData!U:U, ROW()-1)</f>
        <v>3025.9218156940278</v>
      </c>
    </row>
    <row r="95" spans="1:7">
      <c r="A95" s="72">
        <f>INDEX(MergedData!C:C, ROW()-1)</f>
        <v>45139</v>
      </c>
      <c r="B95" s="70" t="str">
        <f>INDEX(MergedData!D:D, ROW()-1)</f>
        <v>2023 Q3</v>
      </c>
      <c r="C95">
        <f>INDEX(MergedData!G:G, ROW()-1)</f>
        <v>279</v>
      </c>
      <c r="D95" s="70" t="str">
        <f>INDEX(MergedData!H:H, ROW()-1)</f>
        <v>Offline</v>
      </c>
      <c r="E95" s="71">
        <f>INDEX(MergedData!J:J, ROW()-1)</f>
        <v>64184.37</v>
      </c>
      <c r="F95" s="70" t="str">
        <f>INDEX(MergedData!P:P, ROW()-1)</f>
        <v>US</v>
      </c>
      <c r="G95" s="71">
        <f>INDEX(MergedData!U:U, ROW()-1)</f>
        <v>58924.260755830379</v>
      </c>
    </row>
    <row r="96" spans="1:7">
      <c r="A96" s="72">
        <f>INDEX(MergedData!C:C, ROW()-1)</f>
        <v>45200</v>
      </c>
      <c r="B96" s="70" t="str">
        <f>INDEX(MergedData!D:D, ROW()-1)</f>
        <v>2023 Q4</v>
      </c>
      <c r="C96">
        <f>INDEX(MergedData!G:G, ROW()-1)</f>
        <v>279</v>
      </c>
      <c r="D96" s="70" t="str">
        <f>INDEX(MergedData!H:H, ROW()-1)</f>
        <v>Offline</v>
      </c>
      <c r="E96" s="71">
        <f>INDEX(MergedData!J:J, ROW()-1)</f>
        <v>58007.222800000003</v>
      </c>
      <c r="F96" s="70" t="str">
        <f>INDEX(MergedData!P:P, ROW()-1)</f>
        <v>US</v>
      </c>
      <c r="G96" s="71">
        <f>INDEX(MergedData!U:U, ROW()-1)</f>
        <v>53253.350028811517</v>
      </c>
    </row>
    <row r="97" spans="1:7">
      <c r="A97" s="72">
        <f>INDEX(MergedData!C:C, ROW()-1)</f>
        <v>45200</v>
      </c>
      <c r="B97" s="70" t="str">
        <f>INDEX(MergedData!D:D, ROW()-1)</f>
        <v>2023 Q4</v>
      </c>
      <c r="C97">
        <f>INDEX(MergedData!G:G, ROW()-1)</f>
        <v>279</v>
      </c>
      <c r="D97" s="70" t="str">
        <f>INDEX(MergedData!H:H, ROW()-1)</f>
        <v>Offline</v>
      </c>
      <c r="E97" s="71">
        <f>INDEX(MergedData!J:J, ROW()-1)</f>
        <v>1735.6511</v>
      </c>
      <c r="F97" s="70" t="str">
        <f>INDEX(MergedData!P:P, ROW()-1)</f>
        <v>US</v>
      </c>
      <c r="G97" s="71">
        <f>INDEX(MergedData!U:U, ROW()-1)</f>
        <v>1593.409080708338</v>
      </c>
    </row>
    <row r="98" spans="1:7">
      <c r="A98" s="72">
        <f>INDEX(MergedData!C:C, ROW()-1)</f>
        <v>45200</v>
      </c>
      <c r="B98" s="70" t="str">
        <f>INDEX(MergedData!D:D, ROW()-1)</f>
        <v>2023 Q4</v>
      </c>
      <c r="C98">
        <f>INDEX(MergedData!G:G, ROW()-1)</f>
        <v>279</v>
      </c>
      <c r="D98" s="70" t="str">
        <f>INDEX(MergedData!H:H, ROW()-1)</f>
        <v>Offline</v>
      </c>
      <c r="E98" s="71">
        <f>INDEX(MergedData!J:J, ROW()-1)</f>
        <v>8142.6049000000003</v>
      </c>
      <c r="F98" s="70" t="str">
        <f>INDEX(MergedData!P:P, ROW()-1)</f>
        <v>US</v>
      </c>
      <c r="G98" s="71">
        <f>INDEX(MergedData!U:U, ROW()-1)</f>
        <v>7475.2930403352429</v>
      </c>
    </row>
    <row r="99" spans="1:7">
      <c r="A99" s="72">
        <f>INDEX(MergedData!C:C, ROW()-1)</f>
        <v>45200</v>
      </c>
      <c r="B99" s="70" t="str">
        <f>INDEX(MergedData!D:D, ROW()-1)</f>
        <v>2023 Q4</v>
      </c>
      <c r="C99">
        <f>INDEX(MergedData!G:G, ROW()-1)</f>
        <v>279</v>
      </c>
      <c r="D99" s="70" t="str">
        <f>INDEX(MergedData!H:H, ROW()-1)</f>
        <v>Offline</v>
      </c>
      <c r="E99" s="71">
        <f>INDEX(MergedData!J:J, ROW()-1)</f>
        <v>622.94680000000005</v>
      </c>
      <c r="F99" s="70" t="str">
        <f>INDEX(MergedData!P:P, ROW()-1)</f>
        <v>US</v>
      </c>
      <c r="G99" s="71">
        <f>INDEX(MergedData!U:U, ROW()-1)</f>
        <v>571.89436743260262</v>
      </c>
    </row>
    <row r="100" spans="1:7">
      <c r="A100" s="72">
        <f>INDEX(MergedData!C:C, ROW()-1)</f>
        <v>45200</v>
      </c>
      <c r="B100" s="70" t="str">
        <f>INDEX(MergedData!D:D, ROW()-1)</f>
        <v>2023 Q4</v>
      </c>
      <c r="C100">
        <f>INDEX(MergedData!G:G, ROW()-1)</f>
        <v>279</v>
      </c>
      <c r="D100" s="70" t="str">
        <f>INDEX(MergedData!H:H, ROW()-1)</f>
        <v>Offline</v>
      </c>
      <c r="E100" s="71">
        <f>INDEX(MergedData!J:J, ROW()-1)</f>
        <v>43850.3989</v>
      </c>
      <c r="F100" s="70" t="str">
        <f>INDEX(MergedData!P:P, ROW()-1)</f>
        <v>US</v>
      </c>
      <c r="G100" s="71">
        <f>INDEX(MergedData!U:U, ROW()-1)</f>
        <v>40256.721987467943</v>
      </c>
    </row>
    <row r="101" spans="1:7">
      <c r="A101" s="72">
        <f>INDEX(MergedData!C:C, ROW()-1)</f>
        <v>45231</v>
      </c>
      <c r="B101" s="70" t="str">
        <f>INDEX(MergedData!D:D, ROW()-1)</f>
        <v>2023 Q4</v>
      </c>
      <c r="C101">
        <f>INDEX(MergedData!G:G, ROW()-1)</f>
        <v>279</v>
      </c>
      <c r="D101" s="70" t="str">
        <f>INDEX(MergedData!H:H, ROW()-1)</f>
        <v>Offline</v>
      </c>
      <c r="E101" s="71">
        <f>INDEX(MergedData!J:J, ROW()-1)</f>
        <v>3939.0527999999999</v>
      </c>
      <c r="F101" s="70" t="str">
        <f>INDEX(MergedData!P:P, ROW()-1)</f>
        <v>US</v>
      </c>
      <c r="G101" s="71">
        <f>INDEX(MergedData!U:U, ROW()-1)</f>
        <v>3616.2351413308838</v>
      </c>
    </row>
    <row r="102" spans="1:7">
      <c r="A102" s="72">
        <f>INDEX(MergedData!C:C, ROW()-1)</f>
        <v>45231</v>
      </c>
      <c r="B102" s="70" t="str">
        <f>INDEX(MergedData!D:D, ROW()-1)</f>
        <v>2023 Q4</v>
      </c>
      <c r="C102">
        <f>INDEX(MergedData!G:G, ROW()-1)</f>
        <v>279</v>
      </c>
      <c r="D102" s="70" t="str">
        <f>INDEX(MergedData!H:H, ROW()-1)</f>
        <v>Offline</v>
      </c>
      <c r="E102" s="71">
        <f>INDEX(MergedData!J:J, ROW()-1)</f>
        <v>56835.010300000002</v>
      </c>
      <c r="F102" s="70" t="str">
        <f>INDEX(MergedData!P:P, ROW()-1)</f>
        <v>US</v>
      </c>
      <c r="G102" s="71">
        <f>INDEX(MergedData!U:U, ROW()-1)</f>
        <v>52177.203998068457</v>
      </c>
    </row>
    <row r="103" spans="1:7">
      <c r="A103" s="72">
        <f>INDEX(MergedData!C:C, ROW()-1)</f>
        <v>45231</v>
      </c>
      <c r="B103" s="70" t="str">
        <f>INDEX(MergedData!D:D, ROW()-1)</f>
        <v>2023 Q4</v>
      </c>
      <c r="C103">
        <f>INDEX(MergedData!G:G, ROW()-1)</f>
        <v>279</v>
      </c>
      <c r="D103" s="70" t="str">
        <f>INDEX(MergedData!H:H, ROW()-1)</f>
        <v>Offline</v>
      </c>
      <c r="E103" s="71">
        <f>INDEX(MergedData!J:J, ROW()-1)</f>
        <v>65913.540200000003</v>
      </c>
      <c r="F103" s="70" t="str">
        <f>INDEX(MergedData!P:P, ROW()-1)</f>
        <v>US</v>
      </c>
      <c r="G103" s="71">
        <f>INDEX(MergedData!U:U, ROW()-1)</f>
        <v>60511.72006650074</v>
      </c>
    </row>
    <row r="104" spans="1:7">
      <c r="A104" s="72">
        <f>INDEX(MergedData!C:C, ROW()-1)</f>
        <v>45231</v>
      </c>
      <c r="B104" s="70" t="str">
        <f>INDEX(MergedData!D:D, ROW()-1)</f>
        <v>2023 Q4</v>
      </c>
      <c r="C104">
        <f>INDEX(MergedData!G:G, ROW()-1)</f>
        <v>279</v>
      </c>
      <c r="D104" s="70" t="str">
        <f>INDEX(MergedData!H:H, ROW()-1)</f>
        <v>Offline</v>
      </c>
      <c r="E104" s="71">
        <f>INDEX(MergedData!J:J, ROW()-1)</f>
        <v>59314.425600000002</v>
      </c>
      <c r="F104" s="70" t="str">
        <f>INDEX(MergedData!P:P, ROW()-1)</f>
        <v>US</v>
      </c>
      <c r="G104" s="71">
        <f>INDEX(MergedData!U:U, ROW()-1)</f>
        <v>54453.423483578648</v>
      </c>
    </row>
    <row r="105" spans="1:7">
      <c r="A105" s="72">
        <f>INDEX(MergedData!C:C, ROW()-1)</f>
        <v>45231</v>
      </c>
      <c r="B105" s="70" t="str">
        <f>INDEX(MergedData!D:D, ROW()-1)</f>
        <v>2023 Q4</v>
      </c>
      <c r="C105">
        <f>INDEX(MergedData!G:G, ROW()-1)</f>
        <v>279</v>
      </c>
      <c r="D105" s="70" t="str">
        <f>INDEX(MergedData!H:H, ROW()-1)</f>
        <v>Offline</v>
      </c>
      <c r="E105" s="71">
        <f>INDEX(MergedData!J:J, ROW()-1)</f>
        <v>1245.8936000000001</v>
      </c>
      <c r="F105" s="70" t="str">
        <f>INDEX(MergedData!P:P, ROW()-1)</f>
        <v>US</v>
      </c>
      <c r="G105" s="71">
        <f>INDEX(MergedData!U:U, ROW()-1)</f>
        <v>1143.788734865205</v>
      </c>
    </row>
    <row r="106" spans="1:7">
      <c r="A106" s="72">
        <f>INDEX(MergedData!C:C, ROW()-1)</f>
        <v>45231</v>
      </c>
      <c r="B106" s="70" t="str">
        <f>INDEX(MergedData!D:D, ROW()-1)</f>
        <v>2023 Q4</v>
      </c>
      <c r="C106">
        <f>INDEX(MergedData!G:G, ROW()-1)</f>
        <v>279</v>
      </c>
      <c r="D106" s="70" t="str">
        <f>INDEX(MergedData!H:H, ROW()-1)</f>
        <v>Offline</v>
      </c>
      <c r="E106" s="71">
        <f>INDEX(MergedData!J:J, ROW()-1)</f>
        <v>12052.2912</v>
      </c>
      <c r="F106" s="70" t="str">
        <f>INDEX(MergedData!P:P, ROW()-1)</f>
        <v>US</v>
      </c>
      <c r="G106" s="71">
        <f>INDEX(MergedData!U:U, ROW()-1)</f>
        <v>11064.568357903951</v>
      </c>
    </row>
    <row r="107" spans="1:7">
      <c r="A107" s="72">
        <f>INDEX(MergedData!C:C, ROW()-1)</f>
        <v>45261</v>
      </c>
      <c r="B107" s="70" t="str">
        <f>INDEX(MergedData!D:D, ROW()-1)</f>
        <v>2023 Q4</v>
      </c>
      <c r="C107">
        <f>INDEX(MergedData!G:G, ROW()-1)</f>
        <v>279</v>
      </c>
      <c r="D107" s="70" t="str">
        <f>INDEX(MergedData!H:H, ROW()-1)</f>
        <v>Offline</v>
      </c>
      <c r="E107" s="71">
        <f>INDEX(MergedData!J:J, ROW()-1)</f>
        <v>43214.951099999998</v>
      </c>
      <c r="F107" s="70" t="str">
        <f>INDEX(MergedData!P:P, ROW()-1)</f>
        <v>US</v>
      </c>
      <c r="G107" s="71">
        <f>INDEX(MergedData!U:U, ROW()-1)</f>
        <v>39673.351115962643</v>
      </c>
    </row>
    <row r="108" spans="1:7">
      <c r="A108" s="72">
        <f>INDEX(MergedData!C:C, ROW()-1)</f>
        <v>45261</v>
      </c>
      <c r="B108" s="70" t="str">
        <f>INDEX(MergedData!D:D, ROW()-1)</f>
        <v>2023 Q4</v>
      </c>
      <c r="C108">
        <f>INDEX(MergedData!G:G, ROW()-1)</f>
        <v>279</v>
      </c>
      <c r="D108" s="70" t="str">
        <f>INDEX(MergedData!H:H, ROW()-1)</f>
        <v>Offline</v>
      </c>
      <c r="E108" s="71">
        <f>INDEX(MergedData!J:J, ROW()-1)</f>
        <v>130243.67049999999</v>
      </c>
      <c r="F108" s="70" t="str">
        <f>INDEX(MergedData!P:P, ROW()-1)</f>
        <v>US</v>
      </c>
      <c r="G108" s="71">
        <f>INDEX(MergedData!U:U, ROW()-1)</f>
        <v>119569.795611275</v>
      </c>
    </row>
    <row r="109" spans="1:7">
      <c r="A109" s="72">
        <f>INDEX(MergedData!C:C, ROW()-1)</f>
        <v>45261</v>
      </c>
      <c r="B109" s="70" t="str">
        <f>INDEX(MergedData!D:D, ROW()-1)</f>
        <v>2023 Q4</v>
      </c>
      <c r="C109">
        <f>INDEX(MergedData!G:G, ROW()-1)</f>
        <v>279</v>
      </c>
      <c r="D109" s="70" t="str">
        <f>INDEX(MergedData!H:H, ROW()-1)</f>
        <v>Offline</v>
      </c>
      <c r="E109" s="71">
        <f>INDEX(MergedData!J:J, ROW()-1)</f>
        <v>1077.9114</v>
      </c>
      <c r="F109" s="70" t="str">
        <f>INDEX(MergedData!P:P, ROW()-1)</f>
        <v>US</v>
      </c>
      <c r="G109" s="71">
        <f>INDEX(MergedData!U:U, ROW()-1)</f>
        <v>989.573199912723</v>
      </c>
    </row>
    <row r="110" spans="1:7">
      <c r="A110" s="72">
        <f>INDEX(MergedData!C:C, ROW()-1)</f>
        <v>45261</v>
      </c>
      <c r="B110" s="70" t="str">
        <f>INDEX(MergedData!D:D, ROW()-1)</f>
        <v>2023 Q4</v>
      </c>
      <c r="C110">
        <f>INDEX(MergedData!G:G, ROW()-1)</f>
        <v>279</v>
      </c>
      <c r="D110" s="70" t="str">
        <f>INDEX(MergedData!H:H, ROW()-1)</f>
        <v>Offline</v>
      </c>
      <c r="E110" s="71">
        <f>INDEX(MergedData!J:J, ROW()-1)</f>
        <v>13340.9537</v>
      </c>
      <c r="F110" s="70" t="str">
        <f>INDEX(MergedData!P:P, ROW()-1)</f>
        <v>US</v>
      </c>
      <c r="G110" s="71">
        <f>INDEX(MergedData!U:U, ROW()-1)</f>
        <v>12247.62094806353</v>
      </c>
    </row>
    <row r="111" spans="1:7">
      <c r="A111" s="72">
        <f>INDEX(MergedData!C:C, ROW()-1)</f>
        <v>44927</v>
      </c>
      <c r="B111" s="70" t="str">
        <f>INDEX(MergedData!D:D, ROW()-1)</f>
        <v>2023 Q1</v>
      </c>
      <c r="C111">
        <f>INDEX(MergedData!G:G, ROW()-1)</f>
        <v>278</v>
      </c>
      <c r="D111" s="70" t="str">
        <f>INDEX(MergedData!H:H, ROW()-1)</f>
        <v>Offline</v>
      </c>
      <c r="E111" s="71">
        <f>INDEX(MergedData!J:J, ROW()-1)</f>
        <v>29479.026600000001</v>
      </c>
      <c r="F111" s="70" t="str">
        <f>INDEX(MergedData!P:P, ROW()-1)</f>
        <v>CA</v>
      </c>
      <c r="G111" s="71">
        <f>INDEX(MergedData!U:U, ROW()-1)</f>
        <v>19778.51332391542</v>
      </c>
    </row>
    <row r="112" spans="1:7">
      <c r="A112" s="72">
        <f>INDEX(MergedData!C:C, ROW()-1)</f>
        <v>44958</v>
      </c>
      <c r="B112" s="70" t="str">
        <f>INDEX(MergedData!D:D, ROW()-1)</f>
        <v>2023 Q1</v>
      </c>
      <c r="C112">
        <f>INDEX(MergedData!G:G, ROW()-1)</f>
        <v>278</v>
      </c>
      <c r="D112" s="70" t="str">
        <f>INDEX(MergedData!H:H, ROW()-1)</f>
        <v>Offline</v>
      </c>
      <c r="E112" s="71">
        <f>INDEX(MergedData!J:J, ROW()-1)</f>
        <v>16927.644100000001</v>
      </c>
      <c r="F112" s="70" t="str">
        <f>INDEX(MergedData!P:P, ROW()-1)</f>
        <v>CA</v>
      </c>
      <c r="G112" s="71">
        <f>INDEX(MergedData!U:U, ROW()-1)</f>
        <v>11357.350394139139</v>
      </c>
    </row>
    <row r="113" spans="1:7">
      <c r="A113" s="72">
        <f>INDEX(MergedData!C:C, ROW()-1)</f>
        <v>44958</v>
      </c>
      <c r="B113" s="70" t="str">
        <f>INDEX(MergedData!D:D, ROW()-1)</f>
        <v>2023 Q1</v>
      </c>
      <c r="C113">
        <f>INDEX(MergedData!G:G, ROW()-1)</f>
        <v>278</v>
      </c>
      <c r="D113" s="70" t="str">
        <f>INDEX(MergedData!H:H, ROW()-1)</f>
        <v>Offline</v>
      </c>
      <c r="E113" s="71">
        <f>INDEX(MergedData!J:J, ROW()-1)</f>
        <v>1112.405</v>
      </c>
      <c r="F113" s="70" t="str">
        <f>INDEX(MergedData!P:P, ROW()-1)</f>
        <v>CA</v>
      </c>
      <c r="G113" s="71">
        <f>INDEX(MergedData!U:U, ROW()-1)</f>
        <v>746.35154724173049</v>
      </c>
    </row>
    <row r="114" spans="1:7">
      <c r="A114" s="72">
        <f>INDEX(MergedData!C:C, ROW()-1)</f>
        <v>44986</v>
      </c>
      <c r="B114" s="70" t="str">
        <f>INDEX(MergedData!D:D, ROW()-1)</f>
        <v>2023 Q1</v>
      </c>
      <c r="C114">
        <f>INDEX(MergedData!G:G, ROW()-1)</f>
        <v>278</v>
      </c>
      <c r="D114" s="70" t="str">
        <f>INDEX(MergedData!H:H, ROW()-1)</f>
        <v>Offline</v>
      </c>
      <c r="E114" s="71">
        <f>INDEX(MergedData!J:J, ROW()-1)</f>
        <v>91806.136199999994</v>
      </c>
      <c r="F114" s="70" t="str">
        <f>INDEX(MergedData!P:P, ROW()-1)</f>
        <v>CA</v>
      </c>
      <c r="G114" s="71">
        <f>INDEX(MergedData!U:U, ROW()-1)</f>
        <v>61595.958126001809</v>
      </c>
    </row>
    <row r="115" spans="1:7">
      <c r="A115" s="72">
        <f>INDEX(MergedData!C:C, ROW()-1)</f>
        <v>45017</v>
      </c>
      <c r="B115" s="70" t="str">
        <f>INDEX(MergedData!D:D, ROW()-1)</f>
        <v>2023 Q2</v>
      </c>
      <c r="C115">
        <f>INDEX(MergedData!G:G, ROW()-1)</f>
        <v>278</v>
      </c>
      <c r="D115" s="70" t="str">
        <f>INDEX(MergedData!H:H, ROW()-1)</f>
        <v>Offline</v>
      </c>
      <c r="E115" s="71">
        <f>INDEX(MergedData!J:J, ROW()-1)</f>
        <v>13084.297500000001</v>
      </c>
      <c r="F115" s="70" t="str">
        <f>INDEX(MergedData!P:P, ROW()-1)</f>
        <v>CA</v>
      </c>
      <c r="G115" s="71">
        <f>INDEX(MergedData!U:U, ROW()-1)</f>
        <v>8778.7143025212099</v>
      </c>
    </row>
    <row r="116" spans="1:7">
      <c r="A116" s="72">
        <f>INDEX(MergedData!C:C, ROW()-1)</f>
        <v>45047</v>
      </c>
      <c r="B116" s="70" t="str">
        <f>INDEX(MergedData!D:D, ROW()-1)</f>
        <v>2023 Q2</v>
      </c>
      <c r="C116">
        <f>INDEX(MergedData!G:G, ROW()-1)</f>
        <v>278</v>
      </c>
      <c r="D116" s="70" t="str">
        <f>INDEX(MergedData!H:H, ROW()-1)</f>
        <v>Offline</v>
      </c>
      <c r="E116" s="71">
        <f>INDEX(MergedData!J:J, ROW()-1)</f>
        <v>1159.9767999999999</v>
      </c>
      <c r="F116" s="70" t="str">
        <f>INDEX(MergedData!P:P, ROW()-1)</f>
        <v>CA</v>
      </c>
      <c r="G116" s="71">
        <f>INDEX(MergedData!U:U, ROW()-1)</f>
        <v>778.26913708991901</v>
      </c>
    </row>
    <row r="117" spans="1:7">
      <c r="A117" s="72">
        <f>INDEX(MergedData!C:C, ROW()-1)</f>
        <v>45047</v>
      </c>
      <c r="B117" s="70" t="str">
        <f>INDEX(MergedData!D:D, ROW()-1)</f>
        <v>2023 Q2</v>
      </c>
      <c r="C117">
        <f>INDEX(MergedData!G:G, ROW()-1)</f>
        <v>278</v>
      </c>
      <c r="D117" s="70" t="str">
        <f>INDEX(MergedData!H:H, ROW()-1)</f>
        <v>Offline</v>
      </c>
      <c r="E117" s="71">
        <f>INDEX(MergedData!J:J, ROW()-1)</f>
        <v>3994.1397999999999</v>
      </c>
      <c r="F117" s="70" t="str">
        <f>INDEX(MergedData!P:P, ROW()-1)</f>
        <v>CA</v>
      </c>
      <c r="G117" s="71">
        <f>INDEX(MergedData!U:U, ROW()-1)</f>
        <v>2679.8085406212449</v>
      </c>
    </row>
    <row r="118" spans="1:7">
      <c r="A118" s="72">
        <f>INDEX(MergedData!C:C, ROW()-1)</f>
        <v>45047</v>
      </c>
      <c r="B118" s="70" t="str">
        <f>INDEX(MergedData!D:D, ROW()-1)</f>
        <v>2023 Q2</v>
      </c>
      <c r="C118">
        <f>INDEX(MergedData!G:G, ROW()-1)</f>
        <v>278</v>
      </c>
      <c r="D118" s="70" t="str">
        <f>INDEX(MergedData!H:H, ROW()-1)</f>
        <v>Offline</v>
      </c>
      <c r="E118" s="71">
        <f>INDEX(MergedData!J:J, ROW()-1)</f>
        <v>8055.4261999999999</v>
      </c>
      <c r="F118" s="70" t="str">
        <f>INDEX(MergedData!P:P, ROW()-1)</f>
        <v>CA</v>
      </c>
      <c r="G118" s="71">
        <f>INDEX(MergedData!U:U, ROW()-1)</f>
        <v>5404.6680912631409</v>
      </c>
    </row>
    <row r="119" spans="1:7">
      <c r="A119" s="72">
        <f>INDEX(MergedData!C:C, ROW()-1)</f>
        <v>45047</v>
      </c>
      <c r="B119" s="70" t="str">
        <f>INDEX(MergedData!D:D, ROW()-1)</f>
        <v>2023 Q2</v>
      </c>
      <c r="C119">
        <f>INDEX(MergedData!G:G, ROW()-1)</f>
        <v>278</v>
      </c>
      <c r="D119" s="70" t="str">
        <f>INDEX(MergedData!H:H, ROW()-1)</f>
        <v>Offline</v>
      </c>
      <c r="E119" s="71">
        <f>INDEX(MergedData!J:J, ROW()-1)</f>
        <v>2881.3959</v>
      </c>
      <c r="F119" s="70" t="str">
        <f>INDEX(MergedData!P:P, ROW()-1)</f>
        <v>CA</v>
      </c>
      <c r="G119" s="71">
        <f>INDEX(MergedData!U:U, ROW()-1)</f>
        <v>1933.229613477986</v>
      </c>
    </row>
    <row r="120" spans="1:7">
      <c r="A120" s="72">
        <f>INDEX(MergedData!C:C, ROW()-1)</f>
        <v>45047</v>
      </c>
      <c r="B120" s="70" t="str">
        <f>INDEX(MergedData!D:D, ROW()-1)</f>
        <v>2023 Q2</v>
      </c>
      <c r="C120">
        <f>INDEX(MergedData!G:G, ROW()-1)</f>
        <v>278</v>
      </c>
      <c r="D120" s="70" t="str">
        <f>INDEX(MergedData!H:H, ROW()-1)</f>
        <v>Offline</v>
      </c>
      <c r="E120" s="71">
        <f>INDEX(MergedData!J:J, ROW()-1)</f>
        <v>28842.634099999999</v>
      </c>
      <c r="F120" s="70" t="str">
        <f>INDEX(MergedData!P:P, ROW()-1)</f>
        <v>CA</v>
      </c>
      <c r="G120" s="71">
        <f>INDEX(MergedData!U:U, ROW()-1)</f>
        <v>19351.535265539169</v>
      </c>
    </row>
    <row r="121" spans="1:7">
      <c r="A121" s="72">
        <f>INDEX(MergedData!C:C, ROW()-1)</f>
        <v>45047</v>
      </c>
      <c r="B121" s="70" t="str">
        <f>INDEX(MergedData!D:D, ROW()-1)</f>
        <v>2023 Q2</v>
      </c>
      <c r="C121">
        <f>INDEX(MergedData!G:G, ROW()-1)</f>
        <v>278</v>
      </c>
      <c r="D121" s="70" t="str">
        <f>INDEX(MergedData!H:H, ROW()-1)</f>
        <v>Offline</v>
      </c>
      <c r="E121" s="71">
        <f>INDEX(MergedData!J:J, ROW()-1)</f>
        <v>29350.690699999999</v>
      </c>
      <c r="F121" s="70" t="str">
        <f>INDEX(MergedData!P:P, ROW()-1)</f>
        <v>CA</v>
      </c>
      <c r="G121" s="71">
        <f>INDEX(MergedData!U:U, ROW()-1)</f>
        <v>19692.408265477479</v>
      </c>
    </row>
    <row r="122" spans="1:7">
      <c r="A122" s="72">
        <f>INDEX(MergedData!C:C, ROW()-1)</f>
        <v>45078</v>
      </c>
      <c r="B122" s="70" t="str">
        <f>INDEX(MergedData!D:D, ROW()-1)</f>
        <v>2023 Q2</v>
      </c>
      <c r="C122">
        <f>INDEX(MergedData!G:G, ROW()-1)</f>
        <v>278</v>
      </c>
      <c r="D122" s="70" t="str">
        <f>INDEX(MergedData!H:H, ROW()-1)</f>
        <v>Offline</v>
      </c>
      <c r="E122" s="71">
        <f>INDEX(MergedData!J:J, ROW()-1)</f>
        <v>12243.2533</v>
      </c>
      <c r="F122" s="70" t="str">
        <f>INDEX(MergedData!P:P, ROW()-1)</f>
        <v>CA</v>
      </c>
      <c r="G122" s="71">
        <f>INDEX(MergedData!U:U, ROW()-1)</f>
        <v>8214.4282376719129</v>
      </c>
    </row>
    <row r="123" spans="1:7">
      <c r="A123" s="72">
        <f>INDEX(MergedData!C:C, ROW()-1)</f>
        <v>45078</v>
      </c>
      <c r="B123" s="70" t="str">
        <f>INDEX(MergedData!D:D, ROW()-1)</f>
        <v>2023 Q2</v>
      </c>
      <c r="C123">
        <f>INDEX(MergedData!G:G, ROW()-1)</f>
        <v>278</v>
      </c>
      <c r="D123" s="70" t="str">
        <f>INDEX(MergedData!H:H, ROW()-1)</f>
        <v>Offline</v>
      </c>
      <c r="E123" s="71">
        <f>INDEX(MergedData!J:J, ROW()-1)</f>
        <v>7502.3859000000002</v>
      </c>
      <c r="F123" s="70" t="str">
        <f>INDEX(MergedData!P:P, ROW()-1)</f>
        <v>CA</v>
      </c>
      <c r="G123" s="71">
        <f>INDEX(MergedData!U:U, ROW()-1)</f>
        <v>5033.6139485794683</v>
      </c>
    </row>
    <row r="124" spans="1:7">
      <c r="A124" s="72">
        <f>INDEX(MergedData!C:C, ROW()-1)</f>
        <v>45139</v>
      </c>
      <c r="B124" s="70" t="str">
        <f>INDEX(MergedData!D:D, ROW()-1)</f>
        <v>2023 Q3</v>
      </c>
      <c r="C124">
        <f>INDEX(MergedData!G:G, ROW()-1)</f>
        <v>278</v>
      </c>
      <c r="D124" s="70" t="str">
        <f>INDEX(MergedData!H:H, ROW()-1)</f>
        <v>Offline</v>
      </c>
      <c r="E124" s="71">
        <f>INDEX(MergedData!J:J, ROW()-1)</f>
        <v>25822.9038</v>
      </c>
      <c r="F124" s="70" t="str">
        <f>INDEX(MergedData!P:P, ROW()-1)</f>
        <v>CA</v>
      </c>
      <c r="G124" s="71">
        <f>INDEX(MergedData!U:U, ROW()-1)</f>
        <v>17325.492249139799</v>
      </c>
    </row>
    <row r="125" spans="1:7">
      <c r="A125" s="72">
        <f>INDEX(MergedData!C:C, ROW()-1)</f>
        <v>45139</v>
      </c>
      <c r="B125" s="70" t="str">
        <f>INDEX(MergedData!D:D, ROW()-1)</f>
        <v>2023 Q3</v>
      </c>
      <c r="C125">
        <f>INDEX(MergedData!G:G, ROW()-1)</f>
        <v>278</v>
      </c>
      <c r="D125" s="70" t="str">
        <f>INDEX(MergedData!H:H, ROW()-1)</f>
        <v>Offline</v>
      </c>
      <c r="E125" s="71">
        <f>INDEX(MergedData!J:J, ROW()-1)</f>
        <v>464.71230000000003</v>
      </c>
      <c r="F125" s="70" t="str">
        <f>INDEX(MergedData!P:P, ROW()-1)</f>
        <v>CA</v>
      </c>
      <c r="G125" s="71">
        <f>INDEX(MergedData!U:U, ROW()-1)</f>
        <v>311.79178817720458</v>
      </c>
    </row>
    <row r="126" spans="1:7">
      <c r="A126" s="72">
        <f>INDEX(MergedData!C:C, ROW()-1)</f>
        <v>45139</v>
      </c>
      <c r="B126" s="70" t="str">
        <f>INDEX(MergedData!D:D, ROW()-1)</f>
        <v>2023 Q3</v>
      </c>
      <c r="C126">
        <f>INDEX(MergedData!G:G, ROW()-1)</f>
        <v>278</v>
      </c>
      <c r="D126" s="70" t="str">
        <f>INDEX(MergedData!H:H, ROW()-1)</f>
        <v>Offline</v>
      </c>
      <c r="E126" s="71">
        <f>INDEX(MergedData!J:J, ROW()-1)</f>
        <v>9274.3958999999995</v>
      </c>
      <c r="F126" s="70" t="str">
        <f>INDEX(MergedData!P:P, ROW()-1)</f>
        <v>CA</v>
      </c>
      <c r="G126" s="71">
        <f>INDEX(MergedData!U:U, ROW()-1)</f>
        <v>6222.5176349417361</v>
      </c>
    </row>
    <row r="127" spans="1:7">
      <c r="A127" s="72">
        <f>INDEX(MergedData!C:C, ROW()-1)</f>
        <v>45139</v>
      </c>
      <c r="B127" s="70" t="str">
        <f>INDEX(MergedData!D:D, ROW()-1)</f>
        <v>2023 Q3</v>
      </c>
      <c r="C127">
        <f>INDEX(MergedData!G:G, ROW()-1)</f>
        <v>278</v>
      </c>
      <c r="D127" s="70" t="str">
        <f>INDEX(MergedData!H:H, ROW()-1)</f>
        <v>Offline</v>
      </c>
      <c r="E127" s="71">
        <f>INDEX(MergedData!J:J, ROW()-1)</f>
        <v>68991.328299999994</v>
      </c>
      <c r="F127" s="70" t="str">
        <f>INDEX(MergedData!P:P, ROW()-1)</f>
        <v>CA</v>
      </c>
      <c r="G127" s="71">
        <f>INDEX(MergedData!U:U, ROW()-1)</f>
        <v>46288.702966066478</v>
      </c>
    </row>
    <row r="128" spans="1:7">
      <c r="A128" s="72">
        <f>INDEX(MergedData!C:C, ROW()-1)</f>
        <v>45170</v>
      </c>
      <c r="B128" s="70" t="str">
        <f>INDEX(MergedData!D:D, ROW()-1)</f>
        <v>2023 Q3</v>
      </c>
      <c r="C128">
        <f>INDEX(MergedData!G:G, ROW()-1)</f>
        <v>278</v>
      </c>
      <c r="D128" s="70" t="str">
        <f>INDEX(MergedData!H:H, ROW()-1)</f>
        <v>Offline</v>
      </c>
      <c r="E128" s="71">
        <f>INDEX(MergedData!J:J, ROW()-1)</f>
        <v>821.37969999999996</v>
      </c>
      <c r="F128" s="70" t="str">
        <f>INDEX(MergedData!P:P, ROW()-1)</f>
        <v>CA</v>
      </c>
      <c r="G128" s="71">
        <f>INDEX(MergedData!U:U, ROW()-1)</f>
        <v>551.09246179938816</v>
      </c>
    </row>
    <row r="129" spans="1:7">
      <c r="A129" s="72">
        <f>INDEX(MergedData!C:C, ROW()-1)</f>
        <v>45170</v>
      </c>
      <c r="B129" s="70" t="str">
        <f>INDEX(MergedData!D:D, ROW()-1)</f>
        <v>2023 Q3</v>
      </c>
      <c r="C129">
        <f>INDEX(MergedData!G:G, ROW()-1)</f>
        <v>278</v>
      </c>
      <c r="D129" s="70" t="str">
        <f>INDEX(MergedData!H:H, ROW()-1)</f>
        <v>Offline</v>
      </c>
      <c r="E129" s="71">
        <f>INDEX(MergedData!J:J, ROW()-1)</f>
        <v>10602.2999</v>
      </c>
      <c r="F129" s="70" t="str">
        <f>INDEX(MergedData!P:P, ROW()-1)</f>
        <v>CA</v>
      </c>
      <c r="G129" s="71">
        <f>INDEX(MergedData!U:U, ROW()-1)</f>
        <v>7113.4550228431599</v>
      </c>
    </row>
    <row r="130" spans="1:7">
      <c r="A130" s="72">
        <f>INDEX(MergedData!C:C, ROW()-1)</f>
        <v>45231</v>
      </c>
      <c r="B130" s="70" t="str">
        <f>INDEX(MergedData!D:D, ROW()-1)</f>
        <v>2023 Q4</v>
      </c>
      <c r="C130">
        <f>INDEX(MergedData!G:G, ROW()-1)</f>
        <v>278</v>
      </c>
      <c r="D130" s="70" t="str">
        <f>INDEX(MergedData!H:H, ROW()-1)</f>
        <v>Offline</v>
      </c>
      <c r="E130" s="71">
        <f>INDEX(MergedData!J:J, ROW()-1)</f>
        <v>63325.861199999999</v>
      </c>
      <c r="F130" s="70" t="str">
        <f>INDEX(MergedData!P:P, ROW()-1)</f>
        <v>CA</v>
      </c>
      <c r="G130" s="71">
        <f>INDEX(MergedData!U:U, ROW()-1)</f>
        <v>42487.542295328647</v>
      </c>
    </row>
    <row r="131" spans="1:7">
      <c r="A131" s="72">
        <f>INDEX(MergedData!C:C, ROW()-1)</f>
        <v>45231</v>
      </c>
      <c r="B131" s="70" t="str">
        <f>INDEX(MergedData!D:D, ROW()-1)</f>
        <v>2023 Q4</v>
      </c>
      <c r="C131">
        <f>INDEX(MergedData!G:G, ROW()-1)</f>
        <v>278</v>
      </c>
      <c r="D131" s="70" t="str">
        <f>INDEX(MergedData!H:H, ROW()-1)</f>
        <v>Offline</v>
      </c>
      <c r="E131" s="71">
        <f>INDEX(MergedData!J:J, ROW()-1)</f>
        <v>859.24</v>
      </c>
      <c r="F131" s="70" t="str">
        <f>INDEX(MergedData!P:P, ROW()-1)</f>
        <v>CA</v>
      </c>
      <c r="G131" s="71">
        <f>INDEX(MergedData!U:U, ROW()-1)</f>
        <v>576.49426553457113</v>
      </c>
    </row>
    <row r="132" spans="1:7">
      <c r="A132" s="72">
        <f>INDEX(MergedData!C:C, ROW()-1)</f>
        <v>45231</v>
      </c>
      <c r="B132" s="70" t="str">
        <f>INDEX(MergedData!D:D, ROW()-1)</f>
        <v>2023 Q4</v>
      </c>
      <c r="C132">
        <f>INDEX(MergedData!G:G, ROW()-1)</f>
        <v>278</v>
      </c>
      <c r="D132" s="70" t="str">
        <f>INDEX(MergedData!H:H, ROW()-1)</f>
        <v>Offline</v>
      </c>
      <c r="E132" s="71">
        <f>INDEX(MergedData!J:J, ROW()-1)</f>
        <v>10823.5075</v>
      </c>
      <c r="F132" s="70" t="str">
        <f>INDEX(MergedData!P:P, ROW()-1)</f>
        <v>CA</v>
      </c>
      <c r="G132" s="71">
        <f>INDEX(MergedData!U:U, ROW()-1)</f>
        <v>7261.8709635496734</v>
      </c>
    </row>
    <row r="133" spans="1:7">
      <c r="A133" s="72">
        <f>INDEX(MergedData!C:C, ROW()-1)</f>
        <v>45231</v>
      </c>
      <c r="B133" s="70" t="str">
        <f>INDEX(MergedData!D:D, ROW()-1)</f>
        <v>2023 Q4</v>
      </c>
      <c r="C133">
        <f>INDEX(MergedData!G:G, ROW()-1)</f>
        <v>278</v>
      </c>
      <c r="D133" s="70" t="str">
        <f>INDEX(MergedData!H:H, ROW()-1)</f>
        <v>Offline</v>
      </c>
      <c r="E133" s="71">
        <f>INDEX(MergedData!J:J, ROW()-1)</f>
        <v>58327.442799999997</v>
      </c>
      <c r="F133" s="70" t="str">
        <f>INDEX(MergedData!P:P, ROW()-1)</f>
        <v>CA</v>
      </c>
      <c r="G133" s="71">
        <f>INDEX(MergedData!U:U, ROW()-1)</f>
        <v>39133.928003230423</v>
      </c>
    </row>
    <row r="134" spans="1:7">
      <c r="A134" s="72">
        <f>INDEX(MergedData!C:C, ROW()-1)</f>
        <v>45231</v>
      </c>
      <c r="B134" s="70" t="str">
        <f>INDEX(MergedData!D:D, ROW()-1)</f>
        <v>2023 Q4</v>
      </c>
      <c r="C134">
        <f>INDEX(MergedData!G:G, ROW()-1)</f>
        <v>278</v>
      </c>
      <c r="D134" s="70" t="str">
        <f>INDEX(MergedData!H:H, ROW()-1)</f>
        <v>Offline</v>
      </c>
      <c r="E134" s="71">
        <f>INDEX(MergedData!J:J, ROW()-1)</f>
        <v>5454.7239</v>
      </c>
      <c r="F134" s="70" t="str">
        <f>INDEX(MergedData!P:P, ROW()-1)</f>
        <v>CA</v>
      </c>
      <c r="G134" s="71">
        <f>INDEX(MergedData!U:U, ROW()-1)</f>
        <v>3659.7656631725381</v>
      </c>
    </row>
    <row r="135" spans="1:7">
      <c r="A135" s="72">
        <f>INDEX(MergedData!C:C, ROW()-1)</f>
        <v>45261</v>
      </c>
      <c r="B135" s="70" t="str">
        <f>INDEX(MergedData!D:D, ROW()-1)</f>
        <v>2023 Q4</v>
      </c>
      <c r="C135">
        <f>INDEX(MergedData!G:G, ROW()-1)</f>
        <v>278</v>
      </c>
      <c r="D135" s="70" t="str">
        <f>INDEX(MergedData!H:H, ROW()-1)</f>
        <v>Offline</v>
      </c>
      <c r="E135" s="71">
        <f>INDEX(MergedData!J:J, ROW()-1)</f>
        <v>4664.4453999999996</v>
      </c>
      <c r="F135" s="70" t="str">
        <f>INDEX(MergedData!P:P, ROW()-1)</f>
        <v>CA</v>
      </c>
      <c r="G135" s="71">
        <f>INDEX(MergedData!U:U, ROW()-1)</f>
        <v>3129.5400877509292</v>
      </c>
    </row>
    <row r="136" spans="1:7">
      <c r="A136" s="72">
        <f>INDEX(MergedData!C:C, ROW()-1)</f>
        <v>45261</v>
      </c>
      <c r="B136" s="70" t="str">
        <f>INDEX(MergedData!D:D, ROW()-1)</f>
        <v>2023 Q4</v>
      </c>
      <c r="C136">
        <f>INDEX(MergedData!G:G, ROW()-1)</f>
        <v>278</v>
      </c>
      <c r="D136" s="70" t="str">
        <f>INDEX(MergedData!H:H, ROW()-1)</f>
        <v>Offline</v>
      </c>
      <c r="E136" s="71">
        <f>INDEX(MergedData!J:J, ROW()-1)</f>
        <v>53.861600000000003</v>
      </c>
      <c r="F136" s="70" t="str">
        <f>INDEX(MergedData!P:P, ROW()-1)</f>
        <v>CA</v>
      </c>
      <c r="G136" s="71">
        <f>INDEX(MergedData!U:U, ROW()-1)</f>
        <v>36.137637368508052</v>
      </c>
    </row>
    <row r="137" spans="1:7">
      <c r="A137" s="72">
        <f>INDEX(MergedData!C:C, ROW()-1)</f>
        <v>44927</v>
      </c>
      <c r="B137" s="70" t="str">
        <f>INDEX(MergedData!D:D, ROW()-1)</f>
        <v>2023 Q1</v>
      </c>
      <c r="C137">
        <f>INDEX(MergedData!G:G, ROW()-1)</f>
        <v>277</v>
      </c>
      <c r="D137" s="70" t="str">
        <f>INDEX(MergedData!H:H, ROW()-1)</f>
        <v>Offline</v>
      </c>
      <c r="E137" s="71">
        <f>INDEX(MergedData!J:J, ROW()-1)</f>
        <v>2781.0126</v>
      </c>
      <c r="F137" s="70" t="str">
        <f>INDEX(MergedData!P:P, ROW()-1)</f>
        <v>US</v>
      </c>
      <c r="G137" s="71">
        <f>INDEX(MergedData!U:U, ROW()-1)</f>
        <v>2553.0999464145211</v>
      </c>
    </row>
    <row r="138" spans="1:7">
      <c r="A138" s="72">
        <f>INDEX(MergedData!C:C, ROW()-1)</f>
        <v>44986</v>
      </c>
      <c r="B138" s="70" t="str">
        <f>INDEX(MergedData!D:D, ROW()-1)</f>
        <v>2023 Q1</v>
      </c>
      <c r="C138">
        <f>INDEX(MergedData!G:G, ROW()-1)</f>
        <v>277</v>
      </c>
      <c r="D138" s="70" t="str">
        <f>INDEX(MergedData!H:H, ROW()-1)</f>
        <v>Offline</v>
      </c>
      <c r="E138" s="71">
        <f>INDEX(MergedData!J:J, ROW()-1)</f>
        <v>5390.174</v>
      </c>
      <c r="F138" s="70" t="str">
        <f>INDEX(MergedData!P:P, ROW()-1)</f>
        <v>US</v>
      </c>
      <c r="G138" s="71">
        <f>INDEX(MergedData!U:U, ROW()-1)</f>
        <v>4948.4324344898496</v>
      </c>
    </row>
    <row r="139" spans="1:7">
      <c r="A139" s="72">
        <f>INDEX(MergedData!C:C, ROW()-1)</f>
        <v>44986</v>
      </c>
      <c r="B139" s="70" t="str">
        <f>INDEX(MergedData!D:D, ROW()-1)</f>
        <v>2023 Q1</v>
      </c>
      <c r="C139">
        <f>INDEX(MergedData!G:G, ROW()-1)</f>
        <v>277</v>
      </c>
      <c r="D139" s="70" t="str">
        <f>INDEX(MergedData!H:H, ROW()-1)</f>
        <v>Offline</v>
      </c>
      <c r="E139" s="71">
        <f>INDEX(MergedData!J:J, ROW()-1)</f>
        <v>54049.534699999997</v>
      </c>
      <c r="F139" s="70" t="str">
        <f>INDEX(MergedData!P:P, ROW()-1)</f>
        <v>US</v>
      </c>
      <c r="G139" s="71">
        <f>INDEX(MergedData!U:U, ROW()-1)</f>
        <v>49620.006808419283</v>
      </c>
    </row>
    <row r="140" spans="1:7">
      <c r="A140" s="72">
        <f>INDEX(MergedData!C:C, ROW()-1)</f>
        <v>44986</v>
      </c>
      <c r="B140" s="70" t="str">
        <f>INDEX(MergedData!D:D, ROW()-1)</f>
        <v>2023 Q1</v>
      </c>
      <c r="C140">
        <f>INDEX(MergedData!G:G, ROW()-1)</f>
        <v>277</v>
      </c>
      <c r="D140" s="70" t="str">
        <f>INDEX(MergedData!H:H, ROW()-1)</f>
        <v>Offline</v>
      </c>
      <c r="E140" s="71">
        <f>INDEX(MergedData!J:J, ROW()-1)</f>
        <v>41923.523800000003</v>
      </c>
      <c r="F140" s="70" t="str">
        <f>INDEX(MergedData!P:P, ROW()-1)</f>
        <v>US</v>
      </c>
      <c r="G140" s="71">
        <f>INDEX(MergedData!U:U, ROW()-1)</f>
        <v>38487.760309783538</v>
      </c>
    </row>
    <row r="141" spans="1:7">
      <c r="A141" s="72">
        <f>INDEX(MergedData!C:C, ROW()-1)</f>
        <v>44986</v>
      </c>
      <c r="B141" s="70" t="str">
        <f>INDEX(MergedData!D:D, ROW()-1)</f>
        <v>2023 Q1</v>
      </c>
      <c r="C141">
        <f>INDEX(MergedData!G:G, ROW()-1)</f>
        <v>277</v>
      </c>
      <c r="D141" s="70" t="str">
        <f>INDEX(MergedData!H:H, ROW()-1)</f>
        <v>Offline</v>
      </c>
      <c r="E141" s="71">
        <f>INDEX(MergedData!J:J, ROW()-1)</f>
        <v>25406.444899999999</v>
      </c>
      <c r="F141" s="70" t="str">
        <f>INDEX(MergedData!P:P, ROW()-1)</f>
        <v>US</v>
      </c>
      <c r="G141" s="71">
        <f>INDEX(MergedData!U:U, ROW()-1)</f>
        <v>23324.307524810742</v>
      </c>
    </row>
    <row r="142" spans="1:7">
      <c r="A142" s="72">
        <f>INDEX(MergedData!C:C, ROW()-1)</f>
        <v>45047</v>
      </c>
      <c r="B142" s="70" t="str">
        <f>INDEX(MergedData!D:D, ROW()-1)</f>
        <v>2023 Q2</v>
      </c>
      <c r="C142">
        <f>INDEX(MergedData!G:G, ROW()-1)</f>
        <v>277</v>
      </c>
      <c r="D142" s="70" t="str">
        <f>INDEX(MergedData!H:H, ROW()-1)</f>
        <v>Offline</v>
      </c>
      <c r="E142" s="71">
        <f>INDEX(MergedData!J:J, ROW()-1)</f>
        <v>133271.87580000001</v>
      </c>
      <c r="F142" s="70" t="str">
        <f>INDEX(MergedData!P:P, ROW()-1)</f>
        <v>US</v>
      </c>
      <c r="G142" s="71">
        <f>INDEX(MergedData!U:U, ROW()-1)</f>
        <v>122349.8300451939</v>
      </c>
    </row>
    <row r="143" spans="1:7">
      <c r="A143" s="72">
        <f>INDEX(MergedData!C:C, ROW()-1)</f>
        <v>45047</v>
      </c>
      <c r="B143" s="70" t="str">
        <f>INDEX(MergedData!D:D, ROW()-1)</f>
        <v>2023 Q2</v>
      </c>
      <c r="C143">
        <f>INDEX(MergedData!G:G, ROW()-1)</f>
        <v>277</v>
      </c>
      <c r="D143" s="70" t="str">
        <f>INDEX(MergedData!H:H, ROW()-1)</f>
        <v>Offline</v>
      </c>
      <c r="E143" s="71">
        <f>INDEX(MergedData!J:J, ROW()-1)</f>
        <v>73975.892200000002</v>
      </c>
      <c r="F143" s="70" t="str">
        <f>INDEX(MergedData!P:P, ROW()-1)</f>
        <v>US</v>
      </c>
      <c r="G143" s="71">
        <f>INDEX(MergedData!U:U, ROW()-1)</f>
        <v>67913.33718221428</v>
      </c>
    </row>
    <row r="144" spans="1:7">
      <c r="A144" s="72">
        <f>INDEX(MergedData!C:C, ROW()-1)</f>
        <v>45047</v>
      </c>
      <c r="B144" s="70" t="str">
        <f>INDEX(MergedData!D:D, ROW()-1)</f>
        <v>2023 Q2</v>
      </c>
      <c r="C144">
        <f>INDEX(MergedData!G:G, ROW()-1)</f>
        <v>277</v>
      </c>
      <c r="D144" s="70" t="str">
        <f>INDEX(MergedData!H:H, ROW()-1)</f>
        <v>Offline</v>
      </c>
      <c r="E144" s="71">
        <f>INDEX(MergedData!J:J, ROW()-1)</f>
        <v>16382.3701</v>
      </c>
      <c r="F144" s="70" t="str">
        <f>INDEX(MergedData!P:P, ROW()-1)</f>
        <v>US</v>
      </c>
      <c r="G144" s="71">
        <f>INDEX(MergedData!U:U, ROW()-1)</f>
        <v>15039.783791146019</v>
      </c>
    </row>
    <row r="145" spans="1:7">
      <c r="A145" s="72">
        <f>INDEX(MergedData!C:C, ROW()-1)</f>
        <v>45078</v>
      </c>
      <c r="B145" s="70" t="str">
        <f>INDEX(MergedData!D:D, ROW()-1)</f>
        <v>2023 Q2</v>
      </c>
      <c r="C145">
        <f>INDEX(MergedData!G:G, ROW()-1)</f>
        <v>277</v>
      </c>
      <c r="D145" s="70" t="str">
        <f>INDEX(MergedData!H:H, ROW()-1)</f>
        <v>Offline</v>
      </c>
      <c r="E145" s="71">
        <f>INDEX(MergedData!J:J, ROW()-1)</f>
        <v>12291.527899999999</v>
      </c>
      <c r="F145" s="70" t="str">
        <f>INDEX(MergedData!P:P, ROW()-1)</f>
        <v>US</v>
      </c>
      <c r="G145" s="71">
        <f>INDEX(MergedData!U:U, ROW()-1)</f>
        <v>11284.19886441456</v>
      </c>
    </row>
    <row r="146" spans="1:7">
      <c r="A146" s="72">
        <f>INDEX(MergedData!C:C, ROW()-1)</f>
        <v>45078</v>
      </c>
      <c r="B146" s="70" t="str">
        <f>INDEX(MergedData!D:D, ROW()-1)</f>
        <v>2023 Q2</v>
      </c>
      <c r="C146">
        <f>INDEX(MergedData!G:G, ROW()-1)</f>
        <v>277</v>
      </c>
      <c r="D146" s="70" t="str">
        <f>INDEX(MergedData!H:H, ROW()-1)</f>
        <v>Offline</v>
      </c>
      <c r="E146" s="71">
        <f>INDEX(MergedData!J:J, ROW()-1)</f>
        <v>2224.8101000000001</v>
      </c>
      <c r="F146" s="70" t="str">
        <f>INDEX(MergedData!P:P, ROW()-1)</f>
        <v>US</v>
      </c>
      <c r="G146" s="71">
        <f>INDEX(MergedData!U:U, ROW()-1)</f>
        <v>2042.479975492555</v>
      </c>
    </row>
    <row r="147" spans="1:7">
      <c r="A147" s="72">
        <f>INDEX(MergedData!C:C, ROW()-1)</f>
        <v>45078</v>
      </c>
      <c r="B147" s="70" t="str">
        <f>INDEX(MergedData!D:D, ROW()-1)</f>
        <v>2023 Q2</v>
      </c>
      <c r="C147">
        <f>INDEX(MergedData!G:G, ROW()-1)</f>
        <v>277</v>
      </c>
      <c r="D147" s="70" t="str">
        <f>INDEX(MergedData!H:H, ROW()-1)</f>
        <v>Offline</v>
      </c>
      <c r="E147" s="71">
        <f>INDEX(MergedData!J:J, ROW()-1)</f>
        <v>25253.869900000002</v>
      </c>
      <c r="F147" s="70" t="str">
        <f>INDEX(MergedData!P:P, ROW()-1)</f>
        <v>US</v>
      </c>
      <c r="G147" s="71">
        <f>INDEX(MergedData!U:U, ROW()-1)</f>
        <v>23184.236521779621</v>
      </c>
    </row>
    <row r="148" spans="1:7">
      <c r="A148" s="72">
        <f>INDEX(MergedData!C:C, ROW()-1)</f>
        <v>45078</v>
      </c>
      <c r="B148" s="70" t="str">
        <f>INDEX(MergedData!D:D, ROW()-1)</f>
        <v>2023 Q2</v>
      </c>
      <c r="C148">
        <f>INDEX(MergedData!G:G, ROW()-1)</f>
        <v>277</v>
      </c>
      <c r="D148" s="70" t="str">
        <f>INDEX(MergedData!H:H, ROW()-1)</f>
        <v>Offline</v>
      </c>
      <c r="E148" s="71">
        <f>INDEX(MergedData!J:J, ROW()-1)</f>
        <v>34059.797400000003</v>
      </c>
      <c r="F148" s="70" t="str">
        <f>INDEX(MergedData!P:P, ROW()-1)</f>
        <v>US</v>
      </c>
      <c r="G148" s="71">
        <f>INDEX(MergedData!U:U, ROW()-1)</f>
        <v>31268.49080684836</v>
      </c>
    </row>
    <row r="149" spans="1:7">
      <c r="A149" s="72">
        <f>INDEX(MergedData!C:C, ROW()-1)</f>
        <v>45078</v>
      </c>
      <c r="B149" s="70" t="str">
        <f>INDEX(MergedData!D:D, ROW()-1)</f>
        <v>2023 Q2</v>
      </c>
      <c r="C149">
        <f>INDEX(MergedData!G:G, ROW()-1)</f>
        <v>277</v>
      </c>
      <c r="D149" s="70" t="str">
        <f>INDEX(MergedData!H:H, ROW()-1)</f>
        <v>Offline</v>
      </c>
      <c r="E149" s="71">
        <f>INDEX(MergedData!J:J, ROW()-1)</f>
        <v>13034.7793</v>
      </c>
      <c r="F149" s="70" t="str">
        <f>INDEX(MergedData!P:P, ROW()-1)</f>
        <v>US</v>
      </c>
      <c r="G149" s="71">
        <f>INDEX(MergedData!U:U, ROW()-1)</f>
        <v>11966.53849477529</v>
      </c>
    </row>
    <row r="150" spans="1:7">
      <c r="A150" s="72">
        <f>INDEX(MergedData!C:C, ROW()-1)</f>
        <v>45078</v>
      </c>
      <c r="B150" s="70" t="str">
        <f>INDEX(MergedData!D:D, ROW()-1)</f>
        <v>2023 Q2</v>
      </c>
      <c r="C150">
        <f>INDEX(MergedData!G:G, ROW()-1)</f>
        <v>277</v>
      </c>
      <c r="D150" s="70" t="str">
        <f>INDEX(MergedData!H:H, ROW()-1)</f>
        <v>Offline</v>
      </c>
      <c r="E150" s="71">
        <f>INDEX(MergedData!J:J, ROW()-1)</f>
        <v>486.39249999999998</v>
      </c>
      <c r="F150" s="70" t="str">
        <f>INDEX(MergedData!P:P, ROW()-1)</f>
        <v>US</v>
      </c>
      <c r="G150" s="71">
        <f>INDEX(MergedData!U:U, ROW()-1)</f>
        <v>446.53111808498278</v>
      </c>
    </row>
    <row r="151" spans="1:7">
      <c r="A151" s="72">
        <f>INDEX(MergedData!C:C, ROW()-1)</f>
        <v>45108</v>
      </c>
      <c r="B151" s="70" t="str">
        <f>INDEX(MergedData!D:D, ROW()-1)</f>
        <v>2023 Q3</v>
      </c>
      <c r="C151">
        <f>INDEX(MergedData!G:G, ROW()-1)</f>
        <v>277</v>
      </c>
      <c r="D151" s="70" t="str">
        <f>INDEX(MergedData!H:H, ROW()-1)</f>
        <v>Offline</v>
      </c>
      <c r="E151" s="71">
        <f>INDEX(MergedData!J:J, ROW()-1)</f>
        <v>130825.50900000001</v>
      </c>
      <c r="F151" s="70" t="str">
        <f>INDEX(MergedData!P:P, ROW()-1)</f>
        <v>US</v>
      </c>
      <c r="G151" s="71">
        <f>INDEX(MergedData!U:U, ROW()-1)</f>
        <v>120103.95063206559</v>
      </c>
    </row>
    <row r="152" spans="1:7">
      <c r="A152" s="72">
        <f>INDEX(MergedData!C:C, ROW()-1)</f>
        <v>45139</v>
      </c>
      <c r="B152" s="70" t="str">
        <f>INDEX(MergedData!D:D, ROW()-1)</f>
        <v>2023 Q3</v>
      </c>
      <c r="C152">
        <f>INDEX(MergedData!G:G, ROW()-1)</f>
        <v>277</v>
      </c>
      <c r="D152" s="70" t="str">
        <f>INDEX(MergedData!H:H, ROW()-1)</f>
        <v>Offline</v>
      </c>
      <c r="E152" s="71">
        <f>INDEX(MergedData!J:J, ROW()-1)</f>
        <v>95717.954700000002</v>
      </c>
      <c r="F152" s="70" t="str">
        <f>INDEX(MergedData!P:P, ROW()-1)</f>
        <v>US</v>
      </c>
      <c r="G152" s="71">
        <f>INDEX(MergedData!U:U, ROW()-1)</f>
        <v>87873.569870009786</v>
      </c>
    </row>
    <row r="153" spans="1:7">
      <c r="A153" s="72">
        <f>INDEX(MergedData!C:C, ROW()-1)</f>
        <v>45139</v>
      </c>
      <c r="B153" s="70" t="str">
        <f>INDEX(MergedData!D:D, ROW()-1)</f>
        <v>2023 Q3</v>
      </c>
      <c r="C153">
        <f>INDEX(MergedData!G:G, ROW()-1)</f>
        <v>277</v>
      </c>
      <c r="D153" s="70" t="str">
        <f>INDEX(MergedData!H:H, ROW()-1)</f>
        <v>Offline</v>
      </c>
      <c r="E153" s="71">
        <f>INDEX(MergedData!J:J, ROW()-1)</f>
        <v>141111.7487</v>
      </c>
      <c r="F153" s="70" t="str">
        <f>INDEX(MergedData!P:P, ROW()-1)</f>
        <v>US</v>
      </c>
      <c r="G153" s="71">
        <f>INDEX(MergedData!U:U, ROW()-1)</f>
        <v>129547.2009168277</v>
      </c>
    </row>
    <row r="154" spans="1:7">
      <c r="A154" s="72">
        <f>INDEX(MergedData!C:C, ROW()-1)</f>
        <v>45139</v>
      </c>
      <c r="B154" s="70" t="str">
        <f>INDEX(MergedData!D:D, ROW()-1)</f>
        <v>2023 Q3</v>
      </c>
      <c r="C154">
        <f>INDEX(MergedData!G:G, ROW()-1)</f>
        <v>277</v>
      </c>
      <c r="D154" s="70" t="str">
        <f>INDEX(MergedData!H:H, ROW()-1)</f>
        <v>Offline</v>
      </c>
      <c r="E154" s="71">
        <f>INDEX(MergedData!J:J, ROW()-1)</f>
        <v>64.635300000000001</v>
      </c>
      <c r="F154" s="70" t="str">
        <f>INDEX(MergedData!P:P, ROW()-1)</f>
        <v>US</v>
      </c>
      <c r="G154" s="71">
        <f>INDEX(MergedData!U:U, ROW()-1)</f>
        <v>59.338235636360118</v>
      </c>
    </row>
    <row r="155" spans="1:7">
      <c r="A155" s="72">
        <f>INDEX(MergedData!C:C, ROW()-1)</f>
        <v>45139</v>
      </c>
      <c r="B155" s="70" t="str">
        <f>INDEX(MergedData!D:D, ROW()-1)</f>
        <v>2023 Q3</v>
      </c>
      <c r="C155">
        <f>INDEX(MergedData!G:G, ROW()-1)</f>
        <v>277</v>
      </c>
      <c r="D155" s="70" t="str">
        <f>INDEX(MergedData!H:H, ROW()-1)</f>
        <v>Offline</v>
      </c>
      <c r="E155" s="71">
        <f>INDEX(MergedData!J:J, ROW()-1)</f>
        <v>622.94680000000005</v>
      </c>
      <c r="F155" s="70" t="str">
        <f>INDEX(MergedData!P:P, ROW()-1)</f>
        <v>US</v>
      </c>
      <c r="G155" s="71">
        <f>INDEX(MergedData!U:U, ROW()-1)</f>
        <v>571.89436743260262</v>
      </c>
    </row>
    <row r="156" spans="1:7">
      <c r="A156" s="72">
        <f>INDEX(MergedData!C:C, ROW()-1)</f>
        <v>45139</v>
      </c>
      <c r="B156" s="70" t="str">
        <f>INDEX(MergedData!D:D, ROW()-1)</f>
        <v>2023 Q3</v>
      </c>
      <c r="C156">
        <f>INDEX(MergedData!G:G, ROW()-1)</f>
        <v>277</v>
      </c>
      <c r="D156" s="70" t="str">
        <f>INDEX(MergedData!H:H, ROW()-1)</f>
        <v>Offline</v>
      </c>
      <c r="E156" s="71">
        <f>INDEX(MergedData!J:J, ROW()-1)</f>
        <v>61200.224900000001</v>
      </c>
      <c r="F156" s="70" t="str">
        <f>INDEX(MergedData!P:P, ROW()-1)</f>
        <v>US</v>
      </c>
      <c r="G156" s="71">
        <f>INDEX(MergedData!U:U, ROW()-1)</f>
        <v>56184.675651144717</v>
      </c>
    </row>
    <row r="157" spans="1:7">
      <c r="A157" s="72">
        <f>INDEX(MergedData!C:C, ROW()-1)</f>
        <v>45170</v>
      </c>
      <c r="B157" s="70" t="str">
        <f>INDEX(MergedData!D:D, ROW()-1)</f>
        <v>2023 Q3</v>
      </c>
      <c r="C157">
        <f>INDEX(MergedData!G:G, ROW()-1)</f>
        <v>277</v>
      </c>
      <c r="D157" s="70" t="str">
        <f>INDEX(MergedData!H:H, ROW()-1)</f>
        <v>Offline</v>
      </c>
      <c r="E157" s="71">
        <f>INDEX(MergedData!J:J, ROW()-1)</f>
        <v>78578.905400000003</v>
      </c>
      <c r="F157" s="70" t="str">
        <f>INDEX(MergedData!P:P, ROW()-1)</f>
        <v>US</v>
      </c>
      <c r="G157" s="71">
        <f>INDEX(MergedData!U:U, ROW()-1)</f>
        <v>72139.119098580049</v>
      </c>
    </row>
    <row r="158" spans="1:7">
      <c r="A158" s="72">
        <f>INDEX(MergedData!C:C, ROW()-1)</f>
        <v>45200</v>
      </c>
      <c r="B158" s="70" t="str">
        <f>INDEX(MergedData!D:D, ROW()-1)</f>
        <v>2023 Q4</v>
      </c>
      <c r="C158">
        <f>INDEX(MergedData!G:G, ROW()-1)</f>
        <v>277</v>
      </c>
      <c r="D158" s="70" t="str">
        <f>INDEX(MergedData!H:H, ROW()-1)</f>
        <v>Offline</v>
      </c>
      <c r="E158" s="71">
        <f>INDEX(MergedData!J:J, ROW()-1)</f>
        <v>6631.3341</v>
      </c>
      <c r="F158" s="70" t="str">
        <f>INDEX(MergedData!P:P, ROW()-1)</f>
        <v>US</v>
      </c>
      <c r="G158" s="71">
        <f>INDEX(MergedData!U:U, ROW()-1)</f>
        <v>6087.8755944387995</v>
      </c>
    </row>
    <row r="159" spans="1:7">
      <c r="A159" s="72">
        <f>INDEX(MergedData!C:C, ROW()-1)</f>
        <v>45200</v>
      </c>
      <c r="B159" s="70" t="str">
        <f>INDEX(MergedData!D:D, ROW()-1)</f>
        <v>2023 Q4</v>
      </c>
      <c r="C159">
        <f>INDEX(MergedData!G:G, ROW()-1)</f>
        <v>277</v>
      </c>
      <c r="D159" s="70" t="str">
        <f>INDEX(MergedData!H:H, ROW()-1)</f>
        <v>Offline</v>
      </c>
      <c r="E159" s="71">
        <f>INDEX(MergedData!J:J, ROW()-1)</f>
        <v>133229.55850000001</v>
      </c>
      <c r="F159" s="70" t="str">
        <f>INDEX(MergedData!P:P, ROW()-1)</f>
        <v>US</v>
      </c>
      <c r="G159" s="71">
        <f>INDEX(MergedData!U:U, ROW()-1)</f>
        <v>122310.9807798715</v>
      </c>
    </row>
    <row r="160" spans="1:7">
      <c r="A160" s="72">
        <f>INDEX(MergedData!C:C, ROW()-1)</f>
        <v>45231</v>
      </c>
      <c r="B160" s="70" t="str">
        <f>INDEX(MergedData!D:D, ROW()-1)</f>
        <v>2023 Q4</v>
      </c>
      <c r="C160">
        <f>INDEX(MergedData!G:G, ROW()-1)</f>
        <v>277</v>
      </c>
      <c r="D160" s="70" t="str">
        <f>INDEX(MergedData!H:H, ROW()-1)</f>
        <v>Offline</v>
      </c>
      <c r="E160" s="71">
        <f>INDEX(MergedData!J:J, ROW()-1)</f>
        <v>250.6771</v>
      </c>
      <c r="F160" s="70" t="str">
        <f>INDEX(MergedData!P:P, ROW()-1)</f>
        <v>US</v>
      </c>
      <c r="G160" s="71">
        <f>INDEX(MergedData!U:U, ROW()-1)</f>
        <v>230.13333006019019</v>
      </c>
    </row>
    <row r="161" spans="1:7">
      <c r="A161" s="72">
        <f>INDEX(MergedData!C:C, ROW()-1)</f>
        <v>45231</v>
      </c>
      <c r="B161" s="70" t="str">
        <f>INDEX(MergedData!D:D, ROW()-1)</f>
        <v>2023 Q4</v>
      </c>
      <c r="C161">
        <f>INDEX(MergedData!G:G, ROW()-1)</f>
        <v>277</v>
      </c>
      <c r="D161" s="70" t="str">
        <f>INDEX(MergedData!H:H, ROW()-1)</f>
        <v>Offline</v>
      </c>
      <c r="E161" s="71">
        <f>INDEX(MergedData!J:J, ROW()-1)</f>
        <v>32984.874300000003</v>
      </c>
      <c r="F161" s="70" t="str">
        <f>INDEX(MergedData!P:P, ROW()-1)</f>
        <v>US</v>
      </c>
      <c r="G161" s="71">
        <f>INDEX(MergedData!U:U, ROW()-1)</f>
        <v>30281.661006433311</v>
      </c>
    </row>
    <row r="162" spans="1:7">
      <c r="A162" s="72">
        <f>INDEX(MergedData!C:C, ROW()-1)</f>
        <v>45231</v>
      </c>
      <c r="B162" s="70" t="str">
        <f>INDEX(MergedData!D:D, ROW()-1)</f>
        <v>2023 Q4</v>
      </c>
      <c r="C162">
        <f>INDEX(MergedData!G:G, ROW()-1)</f>
        <v>277</v>
      </c>
      <c r="D162" s="70" t="str">
        <f>INDEX(MergedData!H:H, ROW()-1)</f>
        <v>Offline</v>
      </c>
      <c r="E162" s="71">
        <f>INDEX(MergedData!J:J, ROW()-1)</f>
        <v>126309.4039</v>
      </c>
      <c r="F162" s="70" t="str">
        <f>INDEX(MergedData!P:P, ROW()-1)</f>
        <v>US</v>
      </c>
      <c r="G162" s="71">
        <f>INDEX(MergedData!U:U, ROW()-1)</f>
        <v>115957.95442593109</v>
      </c>
    </row>
    <row r="163" spans="1:7">
      <c r="A163" s="72">
        <f>INDEX(MergedData!C:C, ROW()-1)</f>
        <v>45261</v>
      </c>
      <c r="B163" s="70" t="str">
        <f>INDEX(MergedData!D:D, ROW()-1)</f>
        <v>2023 Q4</v>
      </c>
      <c r="C163">
        <f>INDEX(MergedData!G:G, ROW()-1)</f>
        <v>277</v>
      </c>
      <c r="D163" s="70" t="str">
        <f>INDEX(MergedData!H:H, ROW()-1)</f>
        <v>Offline</v>
      </c>
      <c r="E163" s="71">
        <f>INDEX(MergedData!J:J, ROW()-1)</f>
        <v>14695.955</v>
      </c>
      <c r="F163" s="70" t="str">
        <f>INDEX(MergedData!P:P, ROW()-1)</f>
        <v>US</v>
      </c>
      <c r="G163" s="71">
        <f>INDEX(MergedData!U:U, ROW()-1)</f>
        <v>13491.575666723051</v>
      </c>
    </row>
    <row r="164" spans="1:7">
      <c r="A164" s="72">
        <f>INDEX(MergedData!C:C, ROW()-1)</f>
        <v>45261</v>
      </c>
      <c r="B164" s="70" t="str">
        <f>INDEX(MergedData!D:D, ROW()-1)</f>
        <v>2023 Q4</v>
      </c>
      <c r="C164">
        <f>INDEX(MergedData!G:G, ROW()-1)</f>
        <v>277</v>
      </c>
      <c r="D164" s="70" t="str">
        <f>INDEX(MergedData!H:H, ROW()-1)</f>
        <v>Offline</v>
      </c>
      <c r="E164" s="71">
        <f>INDEX(MergedData!J:J, ROW()-1)</f>
        <v>71940.290999999997</v>
      </c>
      <c r="F164" s="70" t="str">
        <f>INDEX(MergedData!P:P, ROW()-1)</f>
        <v>US</v>
      </c>
      <c r="G164" s="71">
        <f>INDEX(MergedData!U:U, ROW()-1)</f>
        <v>66044.559847425742</v>
      </c>
    </row>
    <row r="165" spans="1:7">
      <c r="A165" s="72">
        <f>INDEX(MergedData!C:C, ROW()-1)</f>
        <v>45261</v>
      </c>
      <c r="B165" s="70" t="str">
        <f>INDEX(MergedData!D:D, ROW()-1)</f>
        <v>2023 Q4</v>
      </c>
      <c r="C165">
        <f>INDEX(MergedData!G:G, ROW()-1)</f>
        <v>277</v>
      </c>
      <c r="D165" s="70" t="str">
        <f>INDEX(MergedData!H:H, ROW()-1)</f>
        <v>Offline</v>
      </c>
      <c r="E165" s="71">
        <f>INDEX(MergedData!J:J, ROW()-1)</f>
        <v>27.965299999999999</v>
      </c>
      <c r="F165" s="70" t="str">
        <f>INDEX(MergedData!P:P, ROW()-1)</f>
        <v>US</v>
      </c>
      <c r="G165" s="71">
        <f>INDEX(MergedData!U:U, ROW()-1)</f>
        <v>25.673456471022821</v>
      </c>
    </row>
    <row r="166" spans="1:7">
      <c r="A166" s="72">
        <f>INDEX(MergedData!C:C, ROW()-1)</f>
        <v>45261</v>
      </c>
      <c r="B166" s="70" t="str">
        <f>INDEX(MergedData!D:D, ROW()-1)</f>
        <v>2023 Q4</v>
      </c>
      <c r="C166">
        <f>INDEX(MergedData!G:G, ROW()-1)</f>
        <v>277</v>
      </c>
      <c r="D166" s="70" t="str">
        <f>INDEX(MergedData!H:H, ROW()-1)</f>
        <v>Offline</v>
      </c>
      <c r="E166" s="71">
        <f>INDEX(MergedData!J:J, ROW()-1)</f>
        <v>64211.511100000003</v>
      </c>
      <c r="F166" s="70" t="str">
        <f>INDEX(MergedData!P:P, ROW()-1)</f>
        <v>US</v>
      </c>
      <c r="G166" s="71">
        <f>INDEX(MergedData!U:U, ROW()-1)</f>
        <v>58949.177558061208</v>
      </c>
    </row>
    <row r="167" spans="1:7">
      <c r="A167" s="72">
        <f>INDEX(MergedData!C:C, ROW()-1)</f>
        <v>45261</v>
      </c>
      <c r="B167" s="70" t="str">
        <f>INDEX(MergedData!D:D, ROW()-1)</f>
        <v>2023 Q4</v>
      </c>
      <c r="C167">
        <f>INDEX(MergedData!G:G, ROW()-1)</f>
        <v>277</v>
      </c>
      <c r="D167" s="70" t="str">
        <f>INDEX(MergedData!H:H, ROW()-1)</f>
        <v>Offline</v>
      </c>
      <c r="E167" s="71">
        <f>INDEX(MergedData!J:J, ROW()-1)</f>
        <v>44258.598599999998</v>
      </c>
      <c r="F167" s="70" t="str">
        <f>INDEX(MergedData!P:P, ROW()-1)</f>
        <v>US</v>
      </c>
      <c r="G167" s="71">
        <f>INDEX(MergedData!U:U, ROW()-1)</f>
        <v>40631.468449312961</v>
      </c>
    </row>
    <row r="168" spans="1:7">
      <c r="A168" s="72">
        <f>INDEX(MergedData!C:C, ROW()-1)</f>
        <v>45261</v>
      </c>
      <c r="B168" s="70" t="str">
        <f>INDEX(MergedData!D:D, ROW()-1)</f>
        <v>2023 Q4</v>
      </c>
      <c r="C168">
        <f>INDEX(MergedData!G:G, ROW()-1)</f>
        <v>277</v>
      </c>
      <c r="D168" s="70" t="str">
        <f>INDEX(MergedData!H:H, ROW()-1)</f>
        <v>Offline</v>
      </c>
      <c r="E168" s="71">
        <f>INDEX(MergedData!J:J, ROW()-1)</f>
        <v>4482.6917000000003</v>
      </c>
      <c r="F168" s="70" t="str">
        <f>INDEX(MergedData!P:P, ROW()-1)</f>
        <v>US</v>
      </c>
      <c r="G168" s="71">
        <f>INDEX(MergedData!U:U, ROW()-1)</f>
        <v>4115.3211384453343</v>
      </c>
    </row>
    <row r="169" spans="1:7">
      <c r="A169" s="72">
        <f>INDEX(MergedData!C:C, ROW()-1)</f>
        <v>45261</v>
      </c>
      <c r="B169" s="70" t="str">
        <f>INDEX(MergedData!D:D, ROW()-1)</f>
        <v>2023 Q4</v>
      </c>
      <c r="C169">
        <f>INDEX(MergedData!G:G, ROW()-1)</f>
        <v>277</v>
      </c>
      <c r="D169" s="70" t="str">
        <f>INDEX(MergedData!H:H, ROW()-1)</f>
        <v>Offline</v>
      </c>
      <c r="E169" s="71">
        <f>INDEX(MergedData!J:J, ROW()-1)</f>
        <v>645.25289999999995</v>
      </c>
      <c r="F169" s="70" t="str">
        <f>INDEX(MergedData!P:P, ROW()-1)</f>
        <v>US</v>
      </c>
      <c r="G169" s="71">
        <f>INDEX(MergedData!U:U, ROW()-1)</f>
        <v>592.37241298864103</v>
      </c>
    </row>
    <row r="170" spans="1:7">
      <c r="A170" s="72">
        <f>INDEX(MergedData!C:C, ROW()-1)</f>
        <v>44927</v>
      </c>
      <c r="B170" s="70" t="str">
        <f>INDEX(MergedData!D:D, ROW()-1)</f>
        <v>2023 Q1</v>
      </c>
      <c r="C170">
        <f>INDEX(MergedData!G:G, ROW()-1)</f>
        <v>276</v>
      </c>
      <c r="D170" s="70" t="str">
        <f>INDEX(MergedData!H:H, ROW()-1)</f>
        <v>Offline</v>
      </c>
      <c r="E170" s="71">
        <f>INDEX(MergedData!J:J, ROW()-1)</f>
        <v>556.20259999999996</v>
      </c>
      <c r="F170" s="70" t="str">
        <f>INDEX(MergedData!P:P, ROW()-1)</f>
        <v>US</v>
      </c>
      <c r="G170" s="71">
        <f>INDEX(MergedData!U:U, ROW()-1)</f>
        <v>510.62006272665479</v>
      </c>
    </row>
    <row r="171" spans="1:7">
      <c r="A171" s="72">
        <f>INDEX(MergedData!C:C, ROW()-1)</f>
        <v>44958</v>
      </c>
      <c r="B171" s="70" t="str">
        <f>INDEX(MergedData!D:D, ROW()-1)</f>
        <v>2023 Q1</v>
      </c>
      <c r="C171">
        <f>INDEX(MergedData!G:G, ROW()-1)</f>
        <v>276</v>
      </c>
      <c r="D171" s="70" t="str">
        <f>INDEX(MergedData!H:H, ROW()-1)</f>
        <v>Offline</v>
      </c>
      <c r="E171" s="71">
        <f>INDEX(MergedData!J:J, ROW()-1)</f>
        <v>45600.576200000003</v>
      </c>
      <c r="F171" s="70" t="str">
        <f>INDEX(MergedData!P:P, ROW()-1)</f>
        <v>US</v>
      </c>
      <c r="G171" s="71">
        <f>INDEX(MergedData!U:U, ROW()-1)</f>
        <v>41863.466800794537</v>
      </c>
    </row>
    <row r="172" spans="1:7">
      <c r="A172" s="72">
        <f>INDEX(MergedData!C:C, ROW()-1)</f>
        <v>44986</v>
      </c>
      <c r="B172" s="70" t="str">
        <f>INDEX(MergedData!D:D, ROW()-1)</f>
        <v>2023 Q1</v>
      </c>
      <c r="C172">
        <f>INDEX(MergedData!G:G, ROW()-1)</f>
        <v>276</v>
      </c>
      <c r="D172" s="70" t="str">
        <f>INDEX(MergedData!H:H, ROW()-1)</f>
        <v>Offline</v>
      </c>
      <c r="E172" s="71">
        <f>INDEX(MergedData!J:J, ROW()-1)</f>
        <v>5657.1688000000004</v>
      </c>
      <c r="F172" s="70" t="str">
        <f>INDEX(MergedData!P:P, ROW()-1)</f>
        <v>US</v>
      </c>
      <c r="G172" s="71">
        <f>INDEX(MergedData!U:U, ROW()-1)</f>
        <v>5193.5461781575177</v>
      </c>
    </row>
    <row r="173" spans="1:7">
      <c r="A173" s="72">
        <f>INDEX(MergedData!C:C, ROW()-1)</f>
        <v>44986</v>
      </c>
      <c r="B173" s="70" t="str">
        <f>INDEX(MergedData!D:D, ROW()-1)</f>
        <v>2023 Q1</v>
      </c>
      <c r="C173">
        <f>INDEX(MergedData!G:G, ROW()-1)</f>
        <v>276</v>
      </c>
      <c r="D173" s="70" t="str">
        <f>INDEX(MergedData!H:H, ROW()-1)</f>
        <v>Offline</v>
      </c>
      <c r="E173" s="71">
        <f>INDEX(MergedData!J:J, ROW()-1)</f>
        <v>33797.4277</v>
      </c>
      <c r="F173" s="70" t="str">
        <f>INDEX(MergedData!P:P, ROW()-1)</f>
        <v>US</v>
      </c>
      <c r="G173" s="71">
        <f>INDEX(MergedData!U:U, ROW()-1)</f>
        <v>31027.62312181493</v>
      </c>
    </row>
    <row r="174" spans="1:7">
      <c r="A174" s="72">
        <f>INDEX(MergedData!C:C, ROW()-1)</f>
        <v>45047</v>
      </c>
      <c r="B174" s="70" t="str">
        <f>INDEX(MergedData!D:D, ROW()-1)</f>
        <v>2023 Q2</v>
      </c>
      <c r="C174">
        <f>INDEX(MergedData!G:G, ROW()-1)</f>
        <v>276</v>
      </c>
      <c r="D174" s="70" t="str">
        <f>INDEX(MergedData!H:H, ROW()-1)</f>
        <v>Offline</v>
      </c>
      <c r="E174" s="71">
        <f>INDEX(MergedData!J:J, ROW()-1)</f>
        <v>60711.407299999999</v>
      </c>
      <c r="F174" s="70" t="str">
        <f>INDEX(MergedData!P:P, ROW()-1)</f>
        <v>US</v>
      </c>
      <c r="G174" s="71">
        <f>INDEX(MergedData!U:U, ROW()-1)</f>
        <v>55735.918177566033</v>
      </c>
    </row>
    <row r="175" spans="1:7">
      <c r="A175" s="72">
        <f>INDEX(MergedData!C:C, ROW()-1)</f>
        <v>45047</v>
      </c>
      <c r="B175" s="70" t="str">
        <f>INDEX(MergedData!D:D, ROW()-1)</f>
        <v>2023 Q2</v>
      </c>
      <c r="C175">
        <f>INDEX(MergedData!G:G, ROW()-1)</f>
        <v>276</v>
      </c>
      <c r="D175" s="70" t="str">
        <f>INDEX(MergedData!H:H, ROW()-1)</f>
        <v>Offline</v>
      </c>
      <c r="E175" s="71">
        <f>INDEX(MergedData!J:J, ROW()-1)</f>
        <v>97473.872000000003</v>
      </c>
      <c r="F175" s="70" t="str">
        <f>INDEX(MergedData!P:P, ROW()-1)</f>
        <v>US</v>
      </c>
      <c r="G175" s="71">
        <f>INDEX(MergedData!U:U, ROW()-1)</f>
        <v>89485.584272439446</v>
      </c>
    </row>
    <row r="176" spans="1:7">
      <c r="A176" s="72">
        <f>INDEX(MergedData!C:C, ROW()-1)</f>
        <v>45047</v>
      </c>
      <c r="B176" s="70" t="str">
        <f>INDEX(MergedData!D:D, ROW()-1)</f>
        <v>2023 Q2</v>
      </c>
      <c r="C176">
        <f>INDEX(MergedData!G:G, ROW()-1)</f>
        <v>276</v>
      </c>
      <c r="D176" s="70" t="str">
        <f>INDEX(MergedData!H:H, ROW()-1)</f>
        <v>Offline</v>
      </c>
      <c r="E176" s="71">
        <f>INDEX(MergedData!J:J, ROW()-1)</f>
        <v>37307.491300000002</v>
      </c>
      <c r="F176" s="70" t="str">
        <f>INDEX(MergedData!P:P, ROW()-1)</f>
        <v>US</v>
      </c>
      <c r="G176" s="71">
        <f>INDEX(MergedData!U:U, ROW()-1)</f>
        <v>34250.026065646103</v>
      </c>
    </row>
    <row r="177" spans="1:7">
      <c r="A177" s="72">
        <f>INDEX(MergedData!C:C, ROW()-1)</f>
        <v>45047</v>
      </c>
      <c r="B177" s="70" t="str">
        <f>INDEX(MergedData!D:D, ROW()-1)</f>
        <v>2023 Q2</v>
      </c>
      <c r="C177">
        <f>INDEX(MergedData!G:G, ROW()-1)</f>
        <v>276</v>
      </c>
      <c r="D177" s="70" t="str">
        <f>INDEX(MergedData!H:H, ROW()-1)</f>
        <v>Offline</v>
      </c>
      <c r="E177" s="71">
        <f>INDEX(MergedData!J:J, ROW()-1)</f>
        <v>82821.208799999993</v>
      </c>
      <c r="F177" s="70" t="str">
        <f>INDEX(MergedData!P:P, ROW()-1)</f>
        <v>US</v>
      </c>
      <c r="G177" s="71">
        <f>INDEX(MergedData!U:U, ROW()-1)</f>
        <v>76033.752507725367</v>
      </c>
    </row>
    <row r="178" spans="1:7">
      <c r="A178" s="72">
        <f>INDEX(MergedData!C:C, ROW()-1)</f>
        <v>45078</v>
      </c>
      <c r="B178" s="70" t="str">
        <f>INDEX(MergedData!D:D, ROW()-1)</f>
        <v>2023 Q2</v>
      </c>
      <c r="C178">
        <f>INDEX(MergedData!G:G, ROW()-1)</f>
        <v>276</v>
      </c>
      <c r="D178" s="70" t="str">
        <f>INDEX(MergedData!H:H, ROW()-1)</f>
        <v>Offline</v>
      </c>
      <c r="E178" s="71">
        <f>INDEX(MergedData!J:J, ROW()-1)</f>
        <v>556.20259999999996</v>
      </c>
      <c r="F178" s="70" t="str">
        <f>INDEX(MergedData!P:P, ROW()-1)</f>
        <v>US</v>
      </c>
      <c r="G178" s="71">
        <f>INDEX(MergedData!U:U, ROW()-1)</f>
        <v>510.62006272665479</v>
      </c>
    </row>
    <row r="179" spans="1:7">
      <c r="A179" s="72">
        <f>INDEX(MergedData!C:C, ROW()-1)</f>
        <v>45108</v>
      </c>
      <c r="B179" s="70" t="str">
        <f>INDEX(MergedData!D:D, ROW()-1)</f>
        <v>2023 Q3</v>
      </c>
      <c r="C179">
        <f>INDEX(MergedData!G:G, ROW()-1)</f>
        <v>276</v>
      </c>
      <c r="D179" s="70" t="str">
        <f>INDEX(MergedData!H:H, ROW()-1)</f>
        <v>Offline</v>
      </c>
      <c r="E179" s="71">
        <f>INDEX(MergedData!J:J, ROW()-1)</f>
        <v>5668.8163000000004</v>
      </c>
      <c r="F179" s="70" t="str">
        <f>INDEX(MergedData!P:P, ROW()-1)</f>
        <v>US</v>
      </c>
      <c r="G179" s="71">
        <f>INDEX(MergedData!U:U, ROW()-1)</f>
        <v>5204.2391292163747</v>
      </c>
    </row>
    <row r="180" spans="1:7">
      <c r="A180" s="72">
        <f>INDEX(MergedData!C:C, ROW()-1)</f>
        <v>45139</v>
      </c>
      <c r="B180" s="70" t="str">
        <f>INDEX(MergedData!D:D, ROW()-1)</f>
        <v>2023 Q3</v>
      </c>
      <c r="C180">
        <f>INDEX(MergedData!G:G, ROW()-1)</f>
        <v>276</v>
      </c>
      <c r="D180" s="70" t="str">
        <f>INDEX(MergedData!H:H, ROW()-1)</f>
        <v>Offline</v>
      </c>
      <c r="E180" s="71">
        <f>INDEX(MergedData!J:J, ROW()-1)</f>
        <v>74519.146500000003</v>
      </c>
      <c r="F180" s="70" t="str">
        <f>INDEX(MergedData!P:P, ROW()-1)</f>
        <v>US</v>
      </c>
      <c r="G180" s="71">
        <f>INDEX(MergedData!U:U, ROW()-1)</f>
        <v>68412.07009849789</v>
      </c>
    </row>
    <row r="181" spans="1:7">
      <c r="A181" s="72">
        <f>INDEX(MergedData!C:C, ROW()-1)</f>
        <v>45139</v>
      </c>
      <c r="B181" s="70" t="str">
        <f>INDEX(MergedData!D:D, ROW()-1)</f>
        <v>2023 Q3</v>
      </c>
      <c r="C181">
        <f>INDEX(MergedData!G:G, ROW()-1)</f>
        <v>276</v>
      </c>
      <c r="D181" s="70" t="str">
        <f>INDEX(MergedData!H:H, ROW()-1)</f>
        <v>Offline</v>
      </c>
      <c r="E181" s="71">
        <f>INDEX(MergedData!J:J, ROW()-1)</f>
        <v>1523.8588999999999</v>
      </c>
      <c r="F181" s="70" t="str">
        <f>INDEX(MergedData!P:P, ROW()-1)</f>
        <v>US</v>
      </c>
      <c r="G181" s="71">
        <f>INDEX(MergedData!U:U, ROW()-1)</f>
        <v>1398.973911852572</v>
      </c>
    </row>
    <row r="182" spans="1:7">
      <c r="A182" s="72">
        <f>INDEX(MergedData!C:C, ROW()-1)</f>
        <v>45139</v>
      </c>
      <c r="B182" s="70" t="str">
        <f>INDEX(MergedData!D:D, ROW()-1)</f>
        <v>2023 Q3</v>
      </c>
      <c r="C182">
        <f>INDEX(MergedData!G:G, ROW()-1)</f>
        <v>276</v>
      </c>
      <c r="D182" s="70" t="str">
        <f>INDEX(MergedData!H:H, ROW()-1)</f>
        <v>Offline</v>
      </c>
      <c r="E182" s="71">
        <f>INDEX(MergedData!J:J, ROW()-1)</f>
        <v>108406.8354</v>
      </c>
      <c r="F182" s="70" t="str">
        <f>INDEX(MergedData!P:P, ROW()-1)</f>
        <v>US</v>
      </c>
      <c r="G182" s="71">
        <f>INDEX(MergedData!U:U, ROW()-1)</f>
        <v>99522.557233544299</v>
      </c>
    </row>
    <row r="183" spans="1:7">
      <c r="A183" s="72">
        <f>INDEX(MergedData!C:C, ROW()-1)</f>
        <v>45139</v>
      </c>
      <c r="B183" s="70" t="str">
        <f>INDEX(MergedData!D:D, ROW()-1)</f>
        <v>2023 Q3</v>
      </c>
      <c r="C183">
        <f>INDEX(MergedData!G:G, ROW()-1)</f>
        <v>276</v>
      </c>
      <c r="D183" s="70" t="str">
        <f>INDEX(MergedData!H:H, ROW()-1)</f>
        <v>Offline</v>
      </c>
      <c r="E183" s="71">
        <f>INDEX(MergedData!J:J, ROW()-1)</f>
        <v>13743.5164</v>
      </c>
      <c r="F183" s="70" t="str">
        <f>INDEX(MergedData!P:P, ROW()-1)</f>
        <v>US</v>
      </c>
      <c r="G183" s="71">
        <f>INDEX(MergedData!U:U, ROW()-1)</f>
        <v>12617.192379634351</v>
      </c>
    </row>
    <row r="184" spans="1:7">
      <c r="A184" s="72">
        <f>INDEX(MergedData!C:C, ROW()-1)</f>
        <v>45170</v>
      </c>
      <c r="B184" s="70" t="str">
        <f>INDEX(MergedData!D:D, ROW()-1)</f>
        <v>2023 Q3</v>
      </c>
      <c r="C184">
        <f>INDEX(MergedData!G:G, ROW()-1)</f>
        <v>276</v>
      </c>
      <c r="D184" s="70" t="str">
        <f>INDEX(MergedData!H:H, ROW()-1)</f>
        <v>Offline</v>
      </c>
      <c r="E184" s="71">
        <f>INDEX(MergedData!J:J, ROW()-1)</f>
        <v>15435.3176</v>
      </c>
      <c r="F184" s="70" t="str">
        <f>INDEX(MergedData!P:P, ROW()-1)</f>
        <v>US</v>
      </c>
      <c r="G184" s="71">
        <f>INDEX(MergedData!U:U, ROW()-1)</f>
        <v>14170.3451963688</v>
      </c>
    </row>
    <row r="185" spans="1:7">
      <c r="A185" s="72">
        <f>INDEX(MergedData!C:C, ROW()-1)</f>
        <v>45170</v>
      </c>
      <c r="B185" s="70" t="str">
        <f>INDEX(MergedData!D:D, ROW()-1)</f>
        <v>2023 Q3</v>
      </c>
      <c r="C185">
        <f>INDEX(MergedData!G:G, ROW()-1)</f>
        <v>276</v>
      </c>
      <c r="D185" s="70" t="str">
        <f>INDEX(MergedData!H:H, ROW()-1)</f>
        <v>Offline</v>
      </c>
      <c r="E185" s="71">
        <f>INDEX(MergedData!J:J, ROW()-1)</f>
        <v>1178.0374999999999</v>
      </c>
      <c r="F185" s="70" t="str">
        <f>INDEX(MergedData!P:P, ROW()-1)</f>
        <v>US</v>
      </c>
      <c r="G185" s="71">
        <f>INDEX(MergedData!U:U, ROW()-1)</f>
        <v>1081.493653831089</v>
      </c>
    </row>
    <row r="186" spans="1:7">
      <c r="A186" s="72">
        <f>INDEX(MergedData!C:C, ROW()-1)</f>
        <v>45200</v>
      </c>
      <c r="B186" s="70" t="str">
        <f>INDEX(MergedData!D:D, ROW()-1)</f>
        <v>2023 Q4</v>
      </c>
      <c r="C186">
        <f>INDEX(MergedData!G:G, ROW()-1)</f>
        <v>276</v>
      </c>
      <c r="D186" s="70" t="str">
        <f>INDEX(MergedData!H:H, ROW()-1)</f>
        <v>Offline</v>
      </c>
      <c r="E186" s="71">
        <f>INDEX(MergedData!J:J, ROW()-1)</f>
        <v>250.6771</v>
      </c>
      <c r="F186" s="70" t="str">
        <f>INDEX(MergedData!P:P, ROW()-1)</f>
        <v>US</v>
      </c>
      <c r="G186" s="71">
        <f>INDEX(MergedData!U:U, ROW()-1)</f>
        <v>230.13333006019019</v>
      </c>
    </row>
    <row r="187" spans="1:7">
      <c r="A187" s="72">
        <f>INDEX(MergedData!C:C, ROW()-1)</f>
        <v>45200</v>
      </c>
      <c r="B187" s="70" t="str">
        <f>INDEX(MergedData!D:D, ROW()-1)</f>
        <v>2023 Q4</v>
      </c>
      <c r="C187">
        <f>INDEX(MergedData!G:G, ROW()-1)</f>
        <v>276</v>
      </c>
      <c r="D187" s="70" t="str">
        <f>INDEX(MergedData!H:H, ROW()-1)</f>
        <v>Offline</v>
      </c>
      <c r="E187" s="71">
        <f>INDEX(MergedData!J:J, ROW()-1)</f>
        <v>2706.8117000000002</v>
      </c>
      <c r="F187" s="70" t="str">
        <f>INDEX(MergedData!P:P, ROW()-1)</f>
        <v>US</v>
      </c>
      <c r="G187" s="71">
        <f>INDEX(MergedData!U:U, ROW()-1)</f>
        <v>2484.980041523077</v>
      </c>
    </row>
    <row r="188" spans="1:7">
      <c r="A188" s="72">
        <f>INDEX(MergedData!C:C, ROW()-1)</f>
        <v>45200</v>
      </c>
      <c r="B188" s="70" t="str">
        <f>INDEX(MergedData!D:D, ROW()-1)</f>
        <v>2023 Q4</v>
      </c>
      <c r="C188">
        <f>INDEX(MergedData!G:G, ROW()-1)</f>
        <v>276</v>
      </c>
      <c r="D188" s="70" t="str">
        <f>INDEX(MergedData!H:H, ROW()-1)</f>
        <v>Offline</v>
      </c>
      <c r="E188" s="71">
        <f>INDEX(MergedData!J:J, ROW()-1)</f>
        <v>55184.686300000001</v>
      </c>
      <c r="F188" s="70" t="str">
        <f>INDEX(MergedData!P:P, ROW()-1)</f>
        <v>US</v>
      </c>
      <c r="G188" s="71">
        <f>INDEX(MergedData!U:U, ROW()-1)</f>
        <v>50662.129195470807</v>
      </c>
    </row>
    <row r="189" spans="1:7">
      <c r="A189" s="72">
        <f>INDEX(MergedData!C:C, ROW()-1)</f>
        <v>45231</v>
      </c>
      <c r="B189" s="70" t="str">
        <f>INDEX(MergedData!D:D, ROW()-1)</f>
        <v>2023 Q4</v>
      </c>
      <c r="C189">
        <f>INDEX(MergedData!G:G, ROW()-1)</f>
        <v>276</v>
      </c>
      <c r="D189" s="70" t="str">
        <f>INDEX(MergedData!H:H, ROW()-1)</f>
        <v>Offline</v>
      </c>
      <c r="E189" s="71">
        <f>INDEX(MergedData!J:J, ROW()-1)</f>
        <v>16.913499999999999</v>
      </c>
      <c r="F189" s="70" t="str">
        <f>INDEX(MergedData!P:P, ROW()-1)</f>
        <v>US</v>
      </c>
      <c r="G189" s="71">
        <f>INDEX(MergedData!U:U, ROW()-1)</f>
        <v>15.527385939812721</v>
      </c>
    </row>
    <row r="190" spans="1:7">
      <c r="A190" s="72">
        <f>INDEX(MergedData!C:C, ROW()-1)</f>
        <v>45231</v>
      </c>
      <c r="B190" s="70" t="str">
        <f>INDEX(MergedData!D:D, ROW()-1)</f>
        <v>2023 Q4</v>
      </c>
      <c r="C190">
        <f>INDEX(MergedData!G:G, ROW()-1)</f>
        <v>276</v>
      </c>
      <c r="D190" s="70" t="str">
        <f>INDEX(MergedData!H:H, ROW()-1)</f>
        <v>Offline</v>
      </c>
      <c r="E190" s="71">
        <f>INDEX(MergedData!J:J, ROW()-1)</f>
        <v>3966.3389999999999</v>
      </c>
      <c r="F190" s="70" t="str">
        <f>INDEX(MergedData!P:P, ROW()-1)</f>
        <v>US</v>
      </c>
      <c r="G190" s="71">
        <f>INDEX(MergedData!U:U, ROW()-1)</f>
        <v>3641.285152164297</v>
      </c>
    </row>
    <row r="191" spans="1:7">
      <c r="A191" s="72">
        <f>INDEX(MergedData!C:C, ROW()-1)</f>
        <v>45261</v>
      </c>
      <c r="B191" s="70" t="str">
        <f>INDEX(MergedData!D:D, ROW()-1)</f>
        <v>2023 Q4</v>
      </c>
      <c r="C191">
        <f>INDEX(MergedData!G:G, ROW()-1)</f>
        <v>276</v>
      </c>
      <c r="D191" s="70" t="str">
        <f>INDEX(MergedData!H:H, ROW()-1)</f>
        <v>Offline</v>
      </c>
      <c r="E191" s="71">
        <f>INDEX(MergedData!J:J, ROW()-1)</f>
        <v>375.30790000000002</v>
      </c>
      <c r="F191" s="70" t="str">
        <f>INDEX(MergedData!P:P, ROW()-1)</f>
        <v>US</v>
      </c>
      <c r="G191" s="71">
        <f>INDEX(MergedData!U:U, ROW()-1)</f>
        <v>344.55024740950353</v>
      </c>
    </row>
    <row r="192" spans="1:7">
      <c r="A192" s="72">
        <f>INDEX(MergedData!C:C, ROW()-1)</f>
        <v>45261</v>
      </c>
      <c r="B192" s="70" t="str">
        <f>INDEX(MergedData!D:D, ROW()-1)</f>
        <v>2023 Q4</v>
      </c>
      <c r="C192">
        <f>INDEX(MergedData!G:G, ROW()-1)</f>
        <v>276</v>
      </c>
      <c r="D192" s="70" t="str">
        <f>INDEX(MergedData!H:H, ROW()-1)</f>
        <v>Offline</v>
      </c>
      <c r="E192" s="71">
        <f>INDEX(MergedData!J:J, ROW()-1)</f>
        <v>105966.15949999999</v>
      </c>
      <c r="F192" s="70" t="str">
        <f>INDEX(MergedData!P:P, ROW()-1)</f>
        <v>US</v>
      </c>
      <c r="G192" s="71">
        <f>INDEX(MergedData!U:U, ROW()-1)</f>
        <v>97281.902333417194</v>
      </c>
    </row>
    <row r="193" spans="1:7">
      <c r="A193" s="72">
        <f>INDEX(MergedData!C:C, ROW()-1)</f>
        <v>45261</v>
      </c>
      <c r="B193" s="70" t="str">
        <f>INDEX(MergedData!D:D, ROW()-1)</f>
        <v>2023 Q4</v>
      </c>
      <c r="C193">
        <f>INDEX(MergedData!G:G, ROW()-1)</f>
        <v>276</v>
      </c>
      <c r="D193" s="70" t="str">
        <f>INDEX(MergedData!H:H, ROW()-1)</f>
        <v>Offline</v>
      </c>
      <c r="E193" s="71">
        <f>INDEX(MergedData!J:J, ROW()-1)</f>
        <v>341.83949999999999</v>
      </c>
      <c r="F193" s="70" t="str">
        <f>INDEX(MergedData!P:P, ROW()-1)</f>
        <v>US</v>
      </c>
      <c r="G193" s="71">
        <f>INDEX(MergedData!U:U, ROW()-1)</f>
        <v>313.82468714178668</v>
      </c>
    </row>
    <row r="194" spans="1:7">
      <c r="A194" s="72">
        <f>INDEX(MergedData!C:C, ROW()-1)</f>
        <v>45261</v>
      </c>
      <c r="B194" s="70" t="str">
        <f>INDEX(MergedData!D:D, ROW()-1)</f>
        <v>2023 Q4</v>
      </c>
      <c r="C194">
        <f>INDEX(MergedData!G:G, ROW()-1)</f>
        <v>276</v>
      </c>
      <c r="D194" s="70" t="str">
        <f>INDEX(MergedData!H:H, ROW()-1)</f>
        <v>Offline</v>
      </c>
      <c r="E194" s="71">
        <f>INDEX(MergedData!J:J, ROW()-1)</f>
        <v>50651.533300000003</v>
      </c>
      <c r="F194" s="70" t="str">
        <f>INDEX(MergedData!P:P, ROW()-1)</f>
        <v>US</v>
      </c>
      <c r="G194" s="71">
        <f>INDEX(MergedData!U:U, ROW()-1)</f>
        <v>46500.482217895507</v>
      </c>
    </row>
    <row r="195" spans="1:7">
      <c r="A195" s="72">
        <f>INDEX(MergedData!C:C, ROW()-1)</f>
        <v>44927</v>
      </c>
      <c r="B195" s="70" t="str">
        <f>INDEX(MergedData!D:D, ROW()-1)</f>
        <v>2023 Q1</v>
      </c>
      <c r="C195">
        <f>INDEX(MergedData!G:G, ROW()-1)</f>
        <v>275</v>
      </c>
      <c r="D195" s="70" t="str">
        <f>INDEX(MergedData!H:H, ROW()-1)</f>
        <v>Offline</v>
      </c>
      <c r="E195" s="71">
        <f>INDEX(MergedData!J:J, ROW()-1)</f>
        <v>4127.6791999999996</v>
      </c>
      <c r="F195" s="70" t="str">
        <f>INDEX(MergedData!P:P, ROW()-1)</f>
        <v>US</v>
      </c>
      <c r="G195" s="71">
        <f>INDEX(MergedData!U:U, ROW()-1)</f>
        <v>3789.4030197261</v>
      </c>
    </row>
    <row r="196" spans="1:7">
      <c r="A196" s="72">
        <f>INDEX(MergedData!C:C, ROW()-1)</f>
        <v>44958</v>
      </c>
      <c r="B196" s="70" t="str">
        <f>INDEX(MergedData!D:D, ROW()-1)</f>
        <v>2023 Q1</v>
      </c>
      <c r="C196">
        <f>INDEX(MergedData!G:G, ROW()-1)</f>
        <v>275</v>
      </c>
      <c r="D196" s="70" t="str">
        <f>INDEX(MergedData!H:H, ROW()-1)</f>
        <v>Offline</v>
      </c>
      <c r="E196" s="71">
        <f>INDEX(MergedData!J:J, ROW()-1)</f>
        <v>15871.447700000001</v>
      </c>
      <c r="F196" s="70" t="str">
        <f>INDEX(MergedData!P:P, ROW()-1)</f>
        <v>US</v>
      </c>
      <c r="G196" s="71">
        <f>INDEX(MergedData!U:U, ROW()-1)</f>
        <v>14570.73307484866</v>
      </c>
    </row>
    <row r="197" spans="1:7">
      <c r="A197" s="72">
        <f>INDEX(MergedData!C:C, ROW()-1)</f>
        <v>44958</v>
      </c>
      <c r="B197" s="70" t="str">
        <f>INDEX(MergedData!D:D, ROW()-1)</f>
        <v>2023 Q1</v>
      </c>
      <c r="C197">
        <f>INDEX(MergedData!G:G, ROW()-1)</f>
        <v>275</v>
      </c>
      <c r="D197" s="70" t="str">
        <f>INDEX(MergedData!H:H, ROW()-1)</f>
        <v>Offline</v>
      </c>
      <c r="E197" s="71">
        <f>INDEX(MergedData!J:J, ROW()-1)</f>
        <v>32579.588299999999</v>
      </c>
      <c r="F197" s="70" t="str">
        <f>INDEX(MergedData!P:P, ROW()-1)</f>
        <v>US</v>
      </c>
      <c r="G197" s="71">
        <f>INDEX(MergedData!U:U, ROW()-1)</f>
        <v>29909.589457788559</v>
      </c>
    </row>
    <row r="198" spans="1:7">
      <c r="A198" s="72">
        <f>INDEX(MergedData!C:C, ROW()-1)</f>
        <v>44986</v>
      </c>
      <c r="B198" s="70" t="str">
        <f>INDEX(MergedData!D:D, ROW()-1)</f>
        <v>2023 Q1</v>
      </c>
      <c r="C198">
        <f>INDEX(MergedData!G:G, ROW()-1)</f>
        <v>275</v>
      </c>
      <c r="D198" s="70" t="str">
        <f>INDEX(MergedData!H:H, ROW()-1)</f>
        <v>Offline</v>
      </c>
      <c r="E198" s="71">
        <f>INDEX(MergedData!J:J, ROW()-1)</f>
        <v>4592.3356000000003</v>
      </c>
      <c r="F198" s="70" t="str">
        <f>INDEX(MergedData!P:P, ROW()-1)</f>
        <v>US</v>
      </c>
      <c r="G198" s="71">
        <f>INDEX(MergedData!U:U, ROW()-1)</f>
        <v>4215.9793789778223</v>
      </c>
    </row>
    <row r="199" spans="1:7">
      <c r="A199" s="72">
        <f>INDEX(MergedData!C:C, ROW()-1)</f>
        <v>45017</v>
      </c>
      <c r="B199" s="70" t="str">
        <f>INDEX(MergedData!D:D, ROW()-1)</f>
        <v>2023 Q2</v>
      </c>
      <c r="C199">
        <f>INDEX(MergedData!G:G, ROW()-1)</f>
        <v>275</v>
      </c>
      <c r="D199" s="70" t="str">
        <f>INDEX(MergedData!H:H, ROW()-1)</f>
        <v>Offline</v>
      </c>
      <c r="E199" s="71">
        <f>INDEX(MergedData!J:J, ROW()-1)</f>
        <v>78356.983500000002</v>
      </c>
      <c r="F199" s="70" t="str">
        <f>INDEX(MergedData!P:P, ROW()-1)</f>
        <v>US</v>
      </c>
      <c r="G199" s="71">
        <f>INDEX(MergedData!U:U, ROW()-1)</f>
        <v>71935.384390223015</v>
      </c>
    </row>
    <row r="200" spans="1:7">
      <c r="A200" s="72">
        <f>INDEX(MergedData!C:C, ROW()-1)</f>
        <v>45047</v>
      </c>
      <c r="B200" s="70" t="str">
        <f>INDEX(MergedData!D:D, ROW()-1)</f>
        <v>2023 Q2</v>
      </c>
      <c r="C200">
        <f>INDEX(MergedData!G:G, ROW()-1)</f>
        <v>275</v>
      </c>
      <c r="D200" s="70" t="str">
        <f>INDEX(MergedData!H:H, ROW()-1)</f>
        <v>Offline</v>
      </c>
      <c r="E200" s="71">
        <f>INDEX(MergedData!J:J, ROW()-1)</f>
        <v>4579.2880999999998</v>
      </c>
      <c r="F200" s="70" t="str">
        <f>INDEX(MergedData!P:P, ROW()-1)</f>
        <v>US</v>
      </c>
      <c r="G200" s="71">
        <f>INDEX(MergedData!U:U, ROW()-1)</f>
        <v>4204.0011622840739</v>
      </c>
    </row>
    <row r="201" spans="1:7">
      <c r="A201" s="72">
        <f>INDEX(MergedData!C:C, ROW()-1)</f>
        <v>45047</v>
      </c>
      <c r="B201" s="70" t="str">
        <f>INDEX(MergedData!D:D, ROW()-1)</f>
        <v>2023 Q2</v>
      </c>
      <c r="C201">
        <f>INDEX(MergedData!G:G, ROW()-1)</f>
        <v>275</v>
      </c>
      <c r="D201" s="70" t="str">
        <f>INDEX(MergedData!H:H, ROW()-1)</f>
        <v>Offline</v>
      </c>
      <c r="E201" s="71">
        <f>INDEX(MergedData!J:J, ROW()-1)</f>
        <v>18815.884300000002</v>
      </c>
      <c r="F201" s="70" t="str">
        <f>INDEX(MergedData!P:P, ROW()-1)</f>
        <v>US</v>
      </c>
      <c r="G201" s="71">
        <f>INDEX(MergedData!U:U, ROW()-1)</f>
        <v>17273.863914917842</v>
      </c>
    </row>
    <row r="202" spans="1:7">
      <c r="A202" s="72">
        <f>INDEX(MergedData!C:C, ROW()-1)</f>
        <v>45047</v>
      </c>
      <c r="B202" s="70" t="str">
        <f>INDEX(MergedData!D:D, ROW()-1)</f>
        <v>2023 Q2</v>
      </c>
      <c r="C202">
        <f>INDEX(MergedData!G:G, ROW()-1)</f>
        <v>275</v>
      </c>
      <c r="D202" s="70" t="str">
        <f>INDEX(MergedData!H:H, ROW()-1)</f>
        <v>Offline</v>
      </c>
      <c r="E202" s="71">
        <f>INDEX(MergedData!J:J, ROW()-1)</f>
        <v>11326.754999999999</v>
      </c>
      <c r="F202" s="70" t="str">
        <f>INDEX(MergedData!P:P, ROW()-1)</f>
        <v>US</v>
      </c>
      <c r="G202" s="71">
        <f>INDEX(MergedData!U:U, ROW()-1)</f>
        <v>10398.492111668391</v>
      </c>
    </row>
    <row r="203" spans="1:7">
      <c r="A203" s="72">
        <f>INDEX(MergedData!C:C, ROW()-1)</f>
        <v>45047</v>
      </c>
      <c r="B203" s="70" t="str">
        <f>INDEX(MergedData!D:D, ROW()-1)</f>
        <v>2023 Q2</v>
      </c>
      <c r="C203">
        <f>INDEX(MergedData!G:G, ROW()-1)</f>
        <v>275</v>
      </c>
      <c r="D203" s="70" t="str">
        <f>INDEX(MergedData!H:H, ROW()-1)</f>
        <v>Offline</v>
      </c>
      <c r="E203" s="71">
        <f>INDEX(MergedData!J:J, ROW()-1)</f>
        <v>37059.421000000002</v>
      </c>
      <c r="F203" s="70" t="str">
        <f>INDEX(MergedData!P:P, ROW()-1)</f>
        <v>US</v>
      </c>
      <c r="G203" s="71">
        <f>INDEX(MergedData!U:U, ROW()-1)</f>
        <v>34022.285900198083</v>
      </c>
    </row>
    <row r="204" spans="1:7">
      <c r="A204" s="72">
        <f>INDEX(MergedData!C:C, ROW()-1)</f>
        <v>45078</v>
      </c>
      <c r="B204" s="70" t="str">
        <f>INDEX(MergedData!D:D, ROW()-1)</f>
        <v>2023 Q2</v>
      </c>
      <c r="C204">
        <f>INDEX(MergedData!G:G, ROW()-1)</f>
        <v>275</v>
      </c>
      <c r="D204" s="70" t="str">
        <f>INDEX(MergedData!H:H, ROW()-1)</f>
        <v>Offline</v>
      </c>
      <c r="E204" s="71">
        <f>INDEX(MergedData!J:J, ROW()-1)</f>
        <v>61848.637900000002</v>
      </c>
      <c r="F204" s="70" t="str">
        <f>INDEX(MergedData!P:P, ROW()-1)</f>
        <v>US</v>
      </c>
      <c r="G204" s="71">
        <f>INDEX(MergedData!U:U, ROW()-1)</f>
        <v>56779.949184085373</v>
      </c>
    </row>
    <row r="205" spans="1:7">
      <c r="A205" s="72">
        <f>INDEX(MergedData!C:C, ROW()-1)</f>
        <v>45078</v>
      </c>
      <c r="B205" s="70" t="str">
        <f>INDEX(MergedData!D:D, ROW()-1)</f>
        <v>2023 Q2</v>
      </c>
      <c r="C205">
        <f>INDEX(MergedData!G:G, ROW()-1)</f>
        <v>275</v>
      </c>
      <c r="D205" s="70" t="str">
        <f>INDEX(MergedData!H:H, ROW()-1)</f>
        <v>Offline</v>
      </c>
      <c r="E205" s="71">
        <f>INDEX(MergedData!J:J, ROW()-1)</f>
        <v>28170.959699999999</v>
      </c>
      <c r="F205" s="70" t="str">
        <f>INDEX(MergedData!P:P, ROW()-1)</f>
        <v>US</v>
      </c>
      <c r="G205" s="71">
        <f>INDEX(MergedData!U:U, ROW()-1)</f>
        <v>25862.26171737432</v>
      </c>
    </row>
    <row r="206" spans="1:7">
      <c r="A206" s="72">
        <f>INDEX(MergedData!C:C, ROW()-1)</f>
        <v>45108</v>
      </c>
      <c r="B206" s="70" t="str">
        <f>INDEX(MergedData!D:D, ROW()-1)</f>
        <v>2023 Q3</v>
      </c>
      <c r="C206">
        <f>INDEX(MergedData!G:G, ROW()-1)</f>
        <v>275</v>
      </c>
      <c r="D206" s="70" t="str">
        <f>INDEX(MergedData!H:H, ROW()-1)</f>
        <v>Offline</v>
      </c>
      <c r="E206" s="71">
        <f>INDEX(MergedData!J:J, ROW()-1)</f>
        <v>914.91480000000001</v>
      </c>
      <c r="F206" s="70" t="str">
        <f>INDEX(MergedData!P:P, ROW()-1)</f>
        <v>US</v>
      </c>
      <c r="G206" s="71">
        <f>INDEX(MergedData!U:U, ROW()-1)</f>
        <v>839.93467949546596</v>
      </c>
    </row>
    <row r="207" spans="1:7">
      <c r="A207" s="72">
        <f>INDEX(MergedData!C:C, ROW()-1)</f>
        <v>45108</v>
      </c>
      <c r="B207" s="70" t="str">
        <f>INDEX(MergedData!D:D, ROW()-1)</f>
        <v>2023 Q3</v>
      </c>
      <c r="C207">
        <f>INDEX(MergedData!G:G, ROW()-1)</f>
        <v>275</v>
      </c>
      <c r="D207" s="70" t="str">
        <f>INDEX(MergedData!H:H, ROW()-1)</f>
        <v>Offline</v>
      </c>
      <c r="E207" s="71">
        <f>INDEX(MergedData!J:J, ROW()-1)</f>
        <v>44354.800799999997</v>
      </c>
      <c r="F207" s="70" t="str">
        <f>INDEX(MergedData!P:P, ROW()-1)</f>
        <v>US</v>
      </c>
      <c r="G207" s="71">
        <f>INDEX(MergedData!U:U, ROW()-1)</f>
        <v>40719.786579070787</v>
      </c>
    </row>
    <row r="208" spans="1:7">
      <c r="A208" s="72">
        <f>INDEX(MergedData!C:C, ROW()-1)</f>
        <v>45139</v>
      </c>
      <c r="B208" s="70" t="str">
        <f>INDEX(MergedData!D:D, ROW()-1)</f>
        <v>2023 Q3</v>
      </c>
      <c r="C208">
        <f>INDEX(MergedData!G:G, ROW()-1)</f>
        <v>275</v>
      </c>
      <c r="D208" s="70" t="str">
        <f>INDEX(MergedData!H:H, ROW()-1)</f>
        <v>Offline</v>
      </c>
      <c r="E208" s="71">
        <f>INDEX(MergedData!J:J, ROW()-1)</f>
        <v>622.94680000000005</v>
      </c>
      <c r="F208" s="70" t="str">
        <f>INDEX(MergedData!P:P, ROW()-1)</f>
        <v>US</v>
      </c>
      <c r="G208" s="71">
        <f>INDEX(MergedData!U:U, ROW()-1)</f>
        <v>571.89436743260262</v>
      </c>
    </row>
    <row r="209" spans="1:7">
      <c r="A209" s="72">
        <f>INDEX(MergedData!C:C, ROW()-1)</f>
        <v>45139</v>
      </c>
      <c r="B209" s="70" t="str">
        <f>INDEX(MergedData!D:D, ROW()-1)</f>
        <v>2023 Q3</v>
      </c>
      <c r="C209">
        <f>INDEX(MergedData!G:G, ROW()-1)</f>
        <v>275</v>
      </c>
      <c r="D209" s="70" t="str">
        <f>INDEX(MergedData!H:H, ROW()-1)</f>
        <v>Offline</v>
      </c>
      <c r="E209" s="71">
        <f>INDEX(MergedData!J:J, ROW()-1)</f>
        <v>3226.8995</v>
      </c>
      <c r="F209" s="70" t="str">
        <f>INDEX(MergedData!P:P, ROW()-1)</f>
        <v>US</v>
      </c>
      <c r="G209" s="71">
        <f>INDEX(MergedData!U:U, ROW()-1)</f>
        <v>2962.4450247133168</v>
      </c>
    </row>
    <row r="210" spans="1:7">
      <c r="A210" s="72">
        <f>INDEX(MergedData!C:C, ROW()-1)</f>
        <v>45170</v>
      </c>
      <c r="B210" s="70" t="str">
        <f>INDEX(MergedData!D:D, ROW()-1)</f>
        <v>2023 Q3</v>
      </c>
      <c r="C210">
        <f>INDEX(MergedData!G:G, ROW()-1)</f>
        <v>275</v>
      </c>
      <c r="D210" s="70" t="str">
        <f>INDEX(MergedData!H:H, ROW()-1)</f>
        <v>Offline</v>
      </c>
      <c r="E210" s="71">
        <f>INDEX(MergedData!J:J, ROW()-1)</f>
        <v>87559.719800000006</v>
      </c>
      <c r="F210" s="70" t="str">
        <f>INDEX(MergedData!P:P, ROW()-1)</f>
        <v>US</v>
      </c>
      <c r="G210" s="71">
        <f>INDEX(MergedData!U:U, ROW()-1)</f>
        <v>80383.927756907869</v>
      </c>
    </row>
    <row r="211" spans="1:7">
      <c r="A211" s="72">
        <f>INDEX(MergedData!C:C, ROW()-1)</f>
        <v>45170</v>
      </c>
      <c r="B211" s="70" t="str">
        <f>INDEX(MergedData!D:D, ROW()-1)</f>
        <v>2023 Q3</v>
      </c>
      <c r="C211">
        <f>INDEX(MergedData!G:G, ROW()-1)</f>
        <v>275</v>
      </c>
      <c r="D211" s="70" t="str">
        <f>INDEX(MergedData!H:H, ROW()-1)</f>
        <v>Offline</v>
      </c>
      <c r="E211" s="71">
        <f>INDEX(MergedData!J:J, ROW()-1)</f>
        <v>9510.4886000000006</v>
      </c>
      <c r="F211" s="70" t="str">
        <f>INDEX(MergedData!P:P, ROW()-1)</f>
        <v>US</v>
      </c>
      <c r="G211" s="71">
        <f>INDEX(MergedData!U:U, ROW()-1)</f>
        <v>8731.074406148291</v>
      </c>
    </row>
    <row r="212" spans="1:7">
      <c r="A212" s="72">
        <f>INDEX(MergedData!C:C, ROW()-1)</f>
        <v>45170</v>
      </c>
      <c r="B212" s="70" t="str">
        <f>INDEX(MergedData!D:D, ROW()-1)</f>
        <v>2023 Q3</v>
      </c>
      <c r="C212">
        <f>INDEX(MergedData!G:G, ROW()-1)</f>
        <v>275</v>
      </c>
      <c r="D212" s="70" t="str">
        <f>INDEX(MergedData!H:H, ROW()-1)</f>
        <v>Offline</v>
      </c>
      <c r="E212" s="71">
        <f>INDEX(MergedData!J:J, ROW()-1)</f>
        <v>43529.895400000001</v>
      </c>
      <c r="F212" s="70" t="str">
        <f>INDEX(MergedData!P:P, ROW()-1)</f>
        <v>US</v>
      </c>
      <c r="G212" s="71">
        <f>INDEX(MergedData!U:U, ROW()-1)</f>
        <v>39962.484748601899</v>
      </c>
    </row>
    <row r="213" spans="1:7">
      <c r="A213" s="72">
        <f>INDEX(MergedData!C:C, ROW()-1)</f>
        <v>45170</v>
      </c>
      <c r="B213" s="70" t="str">
        <f>INDEX(MergedData!D:D, ROW()-1)</f>
        <v>2023 Q3</v>
      </c>
      <c r="C213">
        <f>INDEX(MergedData!G:G, ROW()-1)</f>
        <v>275</v>
      </c>
      <c r="D213" s="70" t="str">
        <f>INDEX(MergedData!H:H, ROW()-1)</f>
        <v>Offline</v>
      </c>
      <c r="E213" s="71">
        <f>INDEX(MergedData!J:J, ROW()-1)</f>
        <v>250.6771</v>
      </c>
      <c r="F213" s="70" t="str">
        <f>INDEX(MergedData!P:P, ROW()-1)</f>
        <v>US</v>
      </c>
      <c r="G213" s="71">
        <f>INDEX(MergedData!U:U, ROW()-1)</f>
        <v>230.13333006019019</v>
      </c>
    </row>
    <row r="214" spans="1:7">
      <c r="A214" s="72">
        <f>INDEX(MergedData!C:C, ROW()-1)</f>
        <v>45170</v>
      </c>
      <c r="B214" s="70" t="str">
        <f>INDEX(MergedData!D:D, ROW()-1)</f>
        <v>2023 Q3</v>
      </c>
      <c r="C214">
        <f>INDEX(MergedData!G:G, ROW()-1)</f>
        <v>275</v>
      </c>
      <c r="D214" s="70" t="str">
        <f>INDEX(MergedData!H:H, ROW()-1)</f>
        <v>Offline</v>
      </c>
      <c r="E214" s="71">
        <f>INDEX(MergedData!J:J, ROW()-1)</f>
        <v>138537.7996</v>
      </c>
      <c r="F214" s="70" t="str">
        <f>INDEX(MergedData!P:P, ROW()-1)</f>
        <v>US</v>
      </c>
      <c r="G214" s="71">
        <f>INDEX(MergedData!U:U, ROW()-1)</f>
        <v>127184.1949709777</v>
      </c>
    </row>
    <row r="215" spans="1:7">
      <c r="A215" s="72">
        <f>INDEX(MergedData!C:C, ROW()-1)</f>
        <v>45200</v>
      </c>
      <c r="B215" s="70" t="str">
        <f>INDEX(MergedData!D:D, ROW()-1)</f>
        <v>2023 Q4</v>
      </c>
      <c r="C215">
        <f>INDEX(MergedData!G:G, ROW()-1)</f>
        <v>275</v>
      </c>
      <c r="D215" s="70" t="str">
        <f>INDEX(MergedData!H:H, ROW()-1)</f>
        <v>Offline</v>
      </c>
      <c r="E215" s="71">
        <f>INDEX(MergedData!J:J, ROW()-1)</f>
        <v>10243.2827</v>
      </c>
      <c r="F215" s="70" t="str">
        <f>INDEX(MergedData!P:P, ROW()-1)</f>
        <v>US</v>
      </c>
      <c r="G215" s="71">
        <f>INDEX(MergedData!U:U, ROW()-1)</f>
        <v>9403.8137448491943</v>
      </c>
    </row>
    <row r="216" spans="1:7">
      <c r="A216" s="72">
        <f>INDEX(MergedData!C:C, ROW()-1)</f>
        <v>45200</v>
      </c>
      <c r="B216" s="70" t="str">
        <f>INDEX(MergedData!D:D, ROW()-1)</f>
        <v>2023 Q4</v>
      </c>
      <c r="C216">
        <f>INDEX(MergedData!G:G, ROW()-1)</f>
        <v>275</v>
      </c>
      <c r="D216" s="70" t="str">
        <f>INDEX(MergedData!H:H, ROW()-1)</f>
        <v>Offline</v>
      </c>
      <c r="E216" s="71">
        <f>INDEX(MergedData!J:J, ROW()-1)</f>
        <v>5076.0707000000002</v>
      </c>
      <c r="F216" s="70" t="str">
        <f>INDEX(MergedData!P:P, ROW()-1)</f>
        <v>US</v>
      </c>
      <c r="G216" s="71">
        <f>INDEX(MergedData!U:U, ROW()-1)</f>
        <v>4660.0708792784044</v>
      </c>
    </row>
    <row r="217" spans="1:7">
      <c r="A217" s="72">
        <f>INDEX(MergedData!C:C, ROW()-1)</f>
        <v>45231</v>
      </c>
      <c r="B217" s="70" t="str">
        <f>INDEX(MergedData!D:D, ROW()-1)</f>
        <v>2023 Q4</v>
      </c>
      <c r="C217">
        <f>INDEX(MergedData!G:G, ROW()-1)</f>
        <v>275</v>
      </c>
      <c r="D217" s="70" t="str">
        <f>INDEX(MergedData!H:H, ROW()-1)</f>
        <v>Offline</v>
      </c>
      <c r="E217" s="71">
        <f>INDEX(MergedData!J:J, ROW()-1)</f>
        <v>85521.26</v>
      </c>
      <c r="F217" s="70" t="str">
        <f>INDEX(MergedData!P:P, ROW()-1)</f>
        <v>US</v>
      </c>
      <c r="G217" s="71">
        <f>INDEX(MergedData!U:U, ROW()-1)</f>
        <v>78512.526093302251</v>
      </c>
    </row>
    <row r="218" spans="1:7">
      <c r="A218" s="72">
        <f>INDEX(MergedData!C:C, ROW()-1)</f>
        <v>45231</v>
      </c>
      <c r="B218" s="70" t="str">
        <f>INDEX(MergedData!D:D, ROW()-1)</f>
        <v>2023 Q4</v>
      </c>
      <c r="C218">
        <f>INDEX(MergedData!G:G, ROW()-1)</f>
        <v>275</v>
      </c>
      <c r="D218" s="70" t="str">
        <f>INDEX(MergedData!H:H, ROW()-1)</f>
        <v>Offline</v>
      </c>
      <c r="E218" s="71">
        <f>INDEX(MergedData!J:J, ROW()-1)</f>
        <v>20747.968499999999</v>
      </c>
      <c r="F218" s="70" t="str">
        <f>INDEX(MergedData!P:P, ROW()-1)</f>
        <v>US</v>
      </c>
      <c r="G218" s="71">
        <f>INDEX(MergedData!U:U, ROW()-1)</f>
        <v>19047.60779061561</v>
      </c>
    </row>
    <row r="219" spans="1:7">
      <c r="A219" s="72">
        <f>INDEX(MergedData!C:C, ROW()-1)</f>
        <v>45231</v>
      </c>
      <c r="B219" s="70" t="str">
        <f>INDEX(MergedData!D:D, ROW()-1)</f>
        <v>2023 Q4</v>
      </c>
      <c r="C219">
        <f>INDEX(MergedData!G:G, ROW()-1)</f>
        <v>275</v>
      </c>
      <c r="D219" s="70" t="str">
        <f>INDEX(MergedData!H:H, ROW()-1)</f>
        <v>Offline</v>
      </c>
      <c r="E219" s="71">
        <f>INDEX(MergedData!J:J, ROW()-1)</f>
        <v>48133.170700000002</v>
      </c>
      <c r="F219" s="70" t="str">
        <f>INDEX(MergedData!P:P, ROW()-1)</f>
        <v>US</v>
      </c>
      <c r="G219" s="71">
        <f>INDEX(MergedData!U:U, ROW()-1)</f>
        <v>44188.507285055457</v>
      </c>
    </row>
    <row r="220" spans="1:7">
      <c r="A220" s="72">
        <f>INDEX(MergedData!C:C, ROW()-1)</f>
        <v>45231</v>
      </c>
      <c r="B220" s="70" t="str">
        <f>INDEX(MergedData!D:D, ROW()-1)</f>
        <v>2023 Q4</v>
      </c>
      <c r="C220">
        <f>INDEX(MergedData!G:G, ROW()-1)</f>
        <v>275</v>
      </c>
      <c r="D220" s="70" t="str">
        <f>INDEX(MergedData!H:H, ROW()-1)</f>
        <v>Offline</v>
      </c>
      <c r="E220" s="71">
        <f>INDEX(MergedData!J:J, ROW()-1)</f>
        <v>47445.226000000002</v>
      </c>
      <c r="F220" s="70" t="str">
        <f>INDEX(MergedData!P:P, ROW()-1)</f>
        <v>US</v>
      </c>
      <c r="G220" s="71">
        <f>INDEX(MergedData!U:U, ROW()-1)</f>
        <v>43556.941798187057</v>
      </c>
    </row>
    <row r="221" spans="1:7">
      <c r="A221" s="72">
        <f>INDEX(MergedData!C:C, ROW()-1)</f>
        <v>45231</v>
      </c>
      <c r="B221" s="70" t="str">
        <f>INDEX(MergedData!D:D, ROW()-1)</f>
        <v>2023 Q4</v>
      </c>
      <c r="C221">
        <f>INDEX(MergedData!G:G, ROW()-1)</f>
        <v>275</v>
      </c>
      <c r="D221" s="70" t="str">
        <f>INDEX(MergedData!H:H, ROW()-1)</f>
        <v>Offline</v>
      </c>
      <c r="E221" s="71">
        <f>INDEX(MergedData!J:J, ROW()-1)</f>
        <v>53203.8249</v>
      </c>
      <c r="F221" s="70" t="str">
        <f>INDEX(MergedData!P:P, ROW()-1)</f>
        <v>US</v>
      </c>
      <c r="G221" s="71">
        <f>INDEX(MergedData!U:U, ROW()-1)</f>
        <v>48843.605563397148</v>
      </c>
    </row>
    <row r="222" spans="1:7">
      <c r="A222" s="72">
        <f>INDEX(MergedData!C:C, ROW()-1)</f>
        <v>45231</v>
      </c>
      <c r="B222" s="70" t="str">
        <f>INDEX(MergedData!D:D, ROW()-1)</f>
        <v>2023 Q4</v>
      </c>
      <c r="C222">
        <f>INDEX(MergedData!G:G, ROW()-1)</f>
        <v>275</v>
      </c>
      <c r="D222" s="70" t="str">
        <f>INDEX(MergedData!H:H, ROW()-1)</f>
        <v>Offline</v>
      </c>
      <c r="E222" s="71">
        <f>INDEX(MergedData!J:J, ROW()-1)</f>
        <v>6098.1010999999999</v>
      </c>
      <c r="F222" s="70" t="str">
        <f>INDEX(MergedData!P:P, ROW()-1)</f>
        <v>US</v>
      </c>
      <c r="G222" s="71">
        <f>INDEX(MergedData!U:U, ROW()-1)</f>
        <v>5598.3427013744322</v>
      </c>
    </row>
    <row r="223" spans="1:7">
      <c r="A223" s="72">
        <f>INDEX(MergedData!C:C, ROW()-1)</f>
        <v>45231</v>
      </c>
      <c r="B223" s="70" t="str">
        <f>INDEX(MergedData!D:D, ROW()-1)</f>
        <v>2023 Q4</v>
      </c>
      <c r="C223">
        <f>INDEX(MergedData!G:G, ROW()-1)</f>
        <v>275</v>
      </c>
      <c r="D223" s="70" t="str">
        <f>INDEX(MergedData!H:H, ROW()-1)</f>
        <v>Offline</v>
      </c>
      <c r="E223" s="71">
        <f>INDEX(MergedData!J:J, ROW()-1)</f>
        <v>51503.307999999997</v>
      </c>
      <c r="F223" s="70" t="str">
        <f>INDEX(MergedData!P:P, ROW()-1)</f>
        <v>US</v>
      </c>
      <c r="G223" s="71">
        <f>INDEX(MergedData!U:U, ROW()-1)</f>
        <v>47282.451325452668</v>
      </c>
    </row>
    <row r="224" spans="1:7">
      <c r="A224" s="72">
        <f>INDEX(MergedData!C:C, ROW()-1)</f>
        <v>45231</v>
      </c>
      <c r="B224" s="70" t="str">
        <f>INDEX(MergedData!D:D, ROW()-1)</f>
        <v>2023 Q4</v>
      </c>
      <c r="C224">
        <f>INDEX(MergedData!G:G, ROW()-1)</f>
        <v>275</v>
      </c>
      <c r="D224" s="70" t="str">
        <f>INDEX(MergedData!H:H, ROW()-1)</f>
        <v>Offline</v>
      </c>
      <c r="E224" s="71">
        <f>INDEX(MergedData!J:J, ROW()-1)</f>
        <v>19187.603500000001</v>
      </c>
      <c r="F224" s="70" t="str">
        <f>INDEX(MergedData!P:P, ROW()-1)</f>
        <v>US</v>
      </c>
      <c r="G224" s="71">
        <f>INDEX(MergedData!U:U, ROW()-1)</f>
        <v>17615.11956748167</v>
      </c>
    </row>
    <row r="225" spans="1:7">
      <c r="A225" s="72">
        <f>INDEX(MergedData!C:C, ROW()-1)</f>
        <v>45231</v>
      </c>
      <c r="B225" s="70" t="str">
        <f>INDEX(MergedData!D:D, ROW()-1)</f>
        <v>2023 Q4</v>
      </c>
      <c r="C225">
        <f>INDEX(MergedData!G:G, ROW()-1)</f>
        <v>275</v>
      </c>
      <c r="D225" s="70" t="str">
        <f>INDEX(MergedData!H:H, ROW()-1)</f>
        <v>Offline</v>
      </c>
      <c r="E225" s="71">
        <f>INDEX(MergedData!J:J, ROW()-1)</f>
        <v>362.81079999999997</v>
      </c>
      <c r="F225" s="70" t="str">
        <f>INDEX(MergedData!P:P, ROW()-1)</f>
        <v>US</v>
      </c>
      <c r="G225" s="71">
        <f>INDEX(MergedData!U:U, ROW()-1)</f>
        <v>333.07732371964431</v>
      </c>
    </row>
    <row r="226" spans="1:7">
      <c r="A226" s="72">
        <f>INDEX(MergedData!C:C, ROW()-1)</f>
        <v>45261</v>
      </c>
      <c r="B226" s="70" t="str">
        <f>INDEX(MergedData!D:D, ROW()-1)</f>
        <v>2023 Q4</v>
      </c>
      <c r="C226">
        <f>INDEX(MergedData!G:G, ROW()-1)</f>
        <v>275</v>
      </c>
      <c r="D226" s="70" t="str">
        <f>INDEX(MergedData!H:H, ROW()-1)</f>
        <v>Offline</v>
      </c>
      <c r="E226" s="71">
        <f>INDEX(MergedData!J:J, ROW()-1)</f>
        <v>1868.8406</v>
      </c>
      <c r="F226" s="70" t="str">
        <f>INDEX(MergedData!P:P, ROW()-1)</f>
        <v>US</v>
      </c>
      <c r="G226" s="71">
        <f>INDEX(MergedData!U:U, ROW()-1)</f>
        <v>1715.683285907184</v>
      </c>
    </row>
    <row r="227" spans="1:7">
      <c r="A227" s="72">
        <f>INDEX(MergedData!C:C, ROW()-1)</f>
        <v>45261</v>
      </c>
      <c r="B227" s="70" t="str">
        <f>INDEX(MergedData!D:D, ROW()-1)</f>
        <v>2023 Q4</v>
      </c>
      <c r="C227">
        <f>INDEX(MergedData!G:G, ROW()-1)</f>
        <v>275</v>
      </c>
      <c r="D227" s="70" t="str">
        <f>INDEX(MergedData!H:H, ROW()-1)</f>
        <v>Offline</v>
      </c>
      <c r="E227" s="71">
        <f>INDEX(MergedData!J:J, ROW()-1)</f>
        <v>795.94809999999995</v>
      </c>
      <c r="F227" s="70" t="str">
        <f>INDEX(MergedData!P:P, ROW()-1)</f>
        <v>US</v>
      </c>
      <c r="G227" s="71">
        <f>INDEX(MergedData!U:U, ROW()-1)</f>
        <v>730.71767149085906</v>
      </c>
    </row>
    <row r="228" spans="1:7">
      <c r="A228" s="72">
        <f>INDEX(MergedData!C:C, ROW()-1)</f>
        <v>44958</v>
      </c>
      <c r="B228" s="70" t="str">
        <f>INDEX(MergedData!D:D, ROW()-1)</f>
        <v>2023 Q1</v>
      </c>
      <c r="C228">
        <f>INDEX(MergedData!G:G, ROW()-1)</f>
        <v>268</v>
      </c>
      <c r="D228" s="70" t="str">
        <f>INDEX(MergedData!H:H, ROW()-1)</f>
        <v>Offline</v>
      </c>
      <c r="E228" s="71">
        <f>INDEX(MergedData!J:J, ROW()-1)</f>
        <v>81157.116399999999</v>
      </c>
      <c r="F228" s="70" t="str">
        <f>INDEX(MergedData!P:P, ROW()-1)</f>
        <v>US</v>
      </c>
      <c r="G228" s="71">
        <f>INDEX(MergedData!U:U, ROW()-1)</f>
        <v>74506.037668436693</v>
      </c>
    </row>
    <row r="229" spans="1:7">
      <c r="A229" s="72">
        <f>INDEX(MergedData!C:C, ROW()-1)</f>
        <v>44986</v>
      </c>
      <c r="B229" s="70" t="str">
        <f>INDEX(MergedData!D:D, ROW()-1)</f>
        <v>2023 Q1</v>
      </c>
      <c r="C229">
        <f>INDEX(MergedData!G:G, ROW()-1)</f>
        <v>268</v>
      </c>
      <c r="D229" s="70" t="str">
        <f>INDEX(MergedData!H:H, ROW()-1)</f>
        <v>Offline</v>
      </c>
      <c r="E229" s="71">
        <f>INDEX(MergedData!J:J, ROW()-1)</f>
        <v>8088.9629000000004</v>
      </c>
      <c r="F229" s="70" t="str">
        <f>INDEX(MergedData!P:P, ROW()-1)</f>
        <v>CA</v>
      </c>
      <c r="G229" s="71">
        <f>INDEX(MergedData!U:U, ROW()-1)</f>
        <v>5427.1690400492234</v>
      </c>
    </row>
    <row r="230" spans="1:7">
      <c r="A230" s="72">
        <f>INDEX(MergedData!C:C, ROW()-1)</f>
        <v>44986</v>
      </c>
      <c r="B230" s="70" t="str">
        <f>INDEX(MergedData!D:D, ROW()-1)</f>
        <v>2023 Q1</v>
      </c>
      <c r="C230">
        <f>INDEX(MergedData!G:G, ROW()-1)</f>
        <v>268</v>
      </c>
      <c r="D230" s="70" t="str">
        <f>INDEX(MergedData!H:H, ROW()-1)</f>
        <v>Offline</v>
      </c>
      <c r="E230" s="71">
        <f>INDEX(MergedData!J:J, ROW()-1)</f>
        <v>16184.169</v>
      </c>
      <c r="F230" s="70" t="str">
        <f>INDEX(MergedData!P:P, ROW()-1)</f>
        <v>CA</v>
      </c>
      <c r="G230" s="71">
        <f>INDEX(MergedData!U:U, ROW()-1)</f>
        <v>10858.52686204364</v>
      </c>
    </row>
    <row r="231" spans="1:7">
      <c r="A231" s="72">
        <f>INDEX(MergedData!C:C, ROW()-1)</f>
        <v>45200</v>
      </c>
      <c r="B231" s="70" t="str">
        <f>INDEX(MergedData!D:D, ROW()-1)</f>
        <v>2023 Q4</v>
      </c>
      <c r="C231">
        <f>INDEX(MergedData!G:G, ROW()-1)</f>
        <v>268</v>
      </c>
      <c r="D231" s="70" t="str">
        <f>INDEX(MergedData!H:H, ROW()-1)</f>
        <v>Offline</v>
      </c>
      <c r="E231" s="71">
        <f>INDEX(MergedData!J:J, ROW()-1)</f>
        <v>518.25789999999995</v>
      </c>
      <c r="F231" s="70" t="str">
        <f>INDEX(MergedData!P:P, ROW()-1)</f>
        <v>US</v>
      </c>
      <c r="G231" s="71">
        <f>INDEX(MergedData!U:U, ROW()-1)</f>
        <v>475.78504920074869</v>
      </c>
    </row>
    <row r="232" spans="1:7">
      <c r="A232" s="72">
        <f>INDEX(MergedData!C:C, ROW()-1)</f>
        <v>44927</v>
      </c>
      <c r="B232" s="70" t="str">
        <f>INDEX(MergedData!D:D, ROW()-1)</f>
        <v>2023 Q1</v>
      </c>
      <c r="C232">
        <f>INDEX(MergedData!G:G, ROW()-1)</f>
        <v>0</v>
      </c>
      <c r="D232" s="70" t="str">
        <f>INDEX(MergedData!H:H, ROW()-1)</f>
        <v>Online</v>
      </c>
      <c r="E232" s="71">
        <f>INDEX(MergedData!J:J, ROW()-1)</f>
        <v>772.50360000000001</v>
      </c>
      <c r="F232" s="70" t="str">
        <f>INDEX(MergedData!P:P, ROW()-1)</f>
        <v>CA</v>
      </c>
      <c r="G232" s="71">
        <f>INDEX(MergedData!U:U, ROW()-1)</f>
        <v>518.29977131512976</v>
      </c>
    </row>
    <row r="233" spans="1:7">
      <c r="A233" s="72">
        <f>INDEX(MergedData!C:C, ROW()-1)</f>
        <v>44927</v>
      </c>
      <c r="B233" s="70" t="str">
        <f>INDEX(MergedData!D:D, ROW()-1)</f>
        <v>2023 Q1</v>
      </c>
      <c r="C233">
        <f>INDEX(MergedData!G:G, ROW()-1)</f>
        <v>0</v>
      </c>
      <c r="D233" s="70" t="str">
        <f>INDEX(MergedData!H:H, ROW()-1)</f>
        <v>Online</v>
      </c>
      <c r="E233" s="71">
        <f>INDEX(MergedData!J:J, ROW()-1)</f>
        <v>3953.9884000000002</v>
      </c>
      <c r="F233" s="70" t="str">
        <f>INDEX(MergedData!P:P, ROW()-1)</f>
        <v>AU</v>
      </c>
      <c r="G233" s="71">
        <f>INDEX(MergedData!U:U, ROW()-1)</f>
        <v>2449.3108703652952</v>
      </c>
    </row>
    <row r="234" spans="1:7">
      <c r="A234" s="72">
        <f>INDEX(MergedData!C:C, ROW()-1)</f>
        <v>44927</v>
      </c>
      <c r="B234" s="70" t="str">
        <f>INDEX(MergedData!D:D, ROW()-1)</f>
        <v>2023 Q1</v>
      </c>
      <c r="C234">
        <f>INDEX(MergedData!G:G, ROW()-1)</f>
        <v>0</v>
      </c>
      <c r="D234" s="70" t="str">
        <f>INDEX(MergedData!H:H, ROW()-1)</f>
        <v>Online</v>
      </c>
      <c r="E234" s="71">
        <f>INDEX(MergedData!J:J, ROW()-1)</f>
        <v>3729.364</v>
      </c>
      <c r="F234" s="70" t="str">
        <f>INDEX(MergedData!P:P, ROW()-1)</f>
        <v>US</v>
      </c>
      <c r="G234" s="71">
        <f>INDEX(MergedData!U:U, ROW()-1)</f>
        <v>3423.730992286854</v>
      </c>
    </row>
    <row r="235" spans="1:7">
      <c r="A235" s="72">
        <f>INDEX(MergedData!C:C, ROW()-1)</f>
        <v>44927</v>
      </c>
      <c r="B235" s="70" t="str">
        <f>INDEX(MergedData!D:D, ROW()-1)</f>
        <v>2023 Q1</v>
      </c>
      <c r="C235">
        <f>INDEX(MergedData!G:G, ROW()-1)</f>
        <v>0</v>
      </c>
      <c r="D235" s="70" t="str">
        <f>INDEX(MergedData!H:H, ROW()-1)</f>
        <v>Online</v>
      </c>
      <c r="E235" s="71">
        <f>INDEX(MergedData!J:J, ROW()-1)</f>
        <v>3953.9884000000002</v>
      </c>
      <c r="F235" s="70" t="str">
        <f>INDEX(MergedData!P:P, ROW()-1)</f>
        <v>AU</v>
      </c>
      <c r="G235" s="71">
        <f>INDEX(MergedData!U:U, ROW()-1)</f>
        <v>2449.3108703652952</v>
      </c>
    </row>
    <row r="236" spans="1:7">
      <c r="A236" s="72">
        <f>INDEX(MergedData!C:C, ROW()-1)</f>
        <v>44927</v>
      </c>
      <c r="B236" s="70" t="str">
        <f>INDEX(MergedData!D:D, ROW()-1)</f>
        <v>2023 Q1</v>
      </c>
      <c r="C236">
        <f>INDEX(MergedData!G:G, ROW()-1)</f>
        <v>0</v>
      </c>
      <c r="D236" s="70" t="str">
        <f>INDEX(MergedData!H:H, ROW()-1)</f>
        <v>Online</v>
      </c>
      <c r="E236" s="71">
        <f>INDEX(MergedData!J:J, ROW()-1)</f>
        <v>3756.989</v>
      </c>
      <c r="F236" s="70" t="str">
        <f>INDEX(MergedData!P:P, ROW()-1)</f>
        <v>GB</v>
      </c>
      <c r="G236" s="71">
        <f>INDEX(MergedData!U:U, ROW()-1)</f>
        <v>4471.3072505440623</v>
      </c>
    </row>
    <row r="237" spans="1:7">
      <c r="A237" s="72">
        <f>INDEX(MergedData!C:C, ROW()-1)</f>
        <v>44927</v>
      </c>
      <c r="B237" s="70" t="str">
        <f>INDEX(MergedData!D:D, ROW()-1)</f>
        <v>2023 Q1</v>
      </c>
      <c r="C237">
        <f>INDEX(MergedData!G:G, ROW()-1)</f>
        <v>0</v>
      </c>
      <c r="D237" s="70" t="str">
        <f>INDEX(MergedData!H:H, ROW()-1)</f>
        <v>Online</v>
      </c>
      <c r="E237" s="71">
        <f>INDEX(MergedData!J:J, ROW()-1)</f>
        <v>3953.9884000000002</v>
      </c>
      <c r="F237" s="70" t="str">
        <f>INDEX(MergedData!P:P, ROW()-1)</f>
        <v>US</v>
      </c>
      <c r="G237" s="71">
        <f>INDEX(MergedData!U:U, ROW()-1)</f>
        <v>3629.94672234266</v>
      </c>
    </row>
    <row r="238" spans="1:7">
      <c r="A238" s="72">
        <f>INDEX(MergedData!C:C, ROW()-1)</f>
        <v>44927</v>
      </c>
      <c r="B238" s="70" t="str">
        <f>INDEX(MergedData!D:D, ROW()-1)</f>
        <v>2023 Q1</v>
      </c>
      <c r="C238">
        <f>INDEX(MergedData!G:G, ROW()-1)</f>
        <v>0</v>
      </c>
      <c r="D238" s="70" t="str">
        <f>INDEX(MergedData!H:H, ROW()-1)</f>
        <v>Online</v>
      </c>
      <c r="E238" s="71">
        <f>INDEX(MergedData!J:J, ROW()-1)</f>
        <v>3953.9884000000002</v>
      </c>
      <c r="F238" s="70" t="str">
        <f>INDEX(MergedData!P:P, ROW()-1)</f>
        <v>CA</v>
      </c>
      <c r="G238" s="71">
        <f>INDEX(MergedData!U:U, ROW()-1)</f>
        <v>2652.8695575045549</v>
      </c>
    </row>
    <row r="239" spans="1:7">
      <c r="A239" s="72">
        <f>INDEX(MergedData!C:C, ROW()-1)</f>
        <v>44927</v>
      </c>
      <c r="B239" s="70" t="str">
        <f>INDEX(MergedData!D:D, ROW()-1)</f>
        <v>2023 Q1</v>
      </c>
      <c r="C239">
        <f>INDEX(MergedData!G:G, ROW()-1)</f>
        <v>0</v>
      </c>
      <c r="D239" s="70" t="str">
        <f>INDEX(MergedData!H:H, ROW()-1)</f>
        <v>Online</v>
      </c>
      <c r="E239" s="71">
        <f>INDEX(MergedData!J:J, ROW()-1)</f>
        <v>3953.9884000000002</v>
      </c>
      <c r="F239" s="70" t="str">
        <f>INDEX(MergedData!P:P, ROW()-1)</f>
        <v>AU</v>
      </c>
      <c r="G239" s="71">
        <f>INDEX(MergedData!U:U, ROW()-1)</f>
        <v>2449.3108703652952</v>
      </c>
    </row>
    <row r="240" spans="1:7">
      <c r="A240" s="72">
        <f>INDEX(MergedData!C:C, ROW()-1)</f>
        <v>44927</v>
      </c>
      <c r="B240" s="70" t="str">
        <f>INDEX(MergedData!D:D, ROW()-1)</f>
        <v>2023 Q1</v>
      </c>
      <c r="C240">
        <f>INDEX(MergedData!G:G, ROW()-1)</f>
        <v>0</v>
      </c>
      <c r="D240" s="70" t="str">
        <f>INDEX(MergedData!H:H, ROW()-1)</f>
        <v>Online</v>
      </c>
      <c r="E240" s="71">
        <f>INDEX(MergedData!J:J, ROW()-1)</f>
        <v>3953.9884000000002</v>
      </c>
      <c r="F240" s="70" t="str">
        <f>INDEX(MergedData!P:P, ROW()-1)</f>
        <v>US</v>
      </c>
      <c r="G240" s="71">
        <f>INDEX(MergedData!U:U, ROW()-1)</f>
        <v>3629.94672234266</v>
      </c>
    </row>
    <row r="241" spans="1:7">
      <c r="A241" s="72">
        <f>INDEX(MergedData!C:C, ROW()-1)</f>
        <v>44927</v>
      </c>
      <c r="B241" s="70" t="str">
        <f>INDEX(MergedData!D:D, ROW()-1)</f>
        <v>2023 Q1</v>
      </c>
      <c r="C241">
        <f>INDEX(MergedData!G:G, ROW()-1)</f>
        <v>0</v>
      </c>
      <c r="D241" s="70" t="str">
        <f>INDEX(MergedData!H:H, ROW()-1)</f>
        <v>Online</v>
      </c>
      <c r="E241" s="71">
        <f>INDEX(MergedData!J:J, ROW()-1)</f>
        <v>3953.9884000000002</v>
      </c>
      <c r="F241" s="70" t="str">
        <f>INDEX(MergedData!P:P, ROW()-1)</f>
        <v>US</v>
      </c>
      <c r="G241" s="71">
        <f>INDEX(MergedData!U:U, ROW()-1)</f>
        <v>3629.94672234266</v>
      </c>
    </row>
    <row r="242" spans="1:7">
      <c r="A242" s="72">
        <f>INDEX(MergedData!C:C, ROW()-1)</f>
        <v>44927</v>
      </c>
      <c r="B242" s="70" t="str">
        <f>INDEX(MergedData!D:D, ROW()-1)</f>
        <v>2023 Q1</v>
      </c>
      <c r="C242">
        <f>INDEX(MergedData!G:G, ROW()-1)</f>
        <v>0</v>
      </c>
      <c r="D242" s="70" t="str">
        <f>INDEX(MergedData!H:H, ROW()-1)</f>
        <v>Online</v>
      </c>
      <c r="E242" s="71">
        <f>INDEX(MergedData!J:J, ROW()-1)</f>
        <v>3953.9884000000002</v>
      </c>
      <c r="F242" s="70" t="str">
        <f>INDEX(MergedData!P:P, ROW()-1)</f>
        <v>US</v>
      </c>
      <c r="G242" s="71">
        <f>INDEX(MergedData!U:U, ROW()-1)</f>
        <v>3629.94672234266</v>
      </c>
    </row>
    <row r="243" spans="1:7">
      <c r="A243" s="72">
        <f>INDEX(MergedData!C:C, ROW()-1)</f>
        <v>44927</v>
      </c>
      <c r="B243" s="70" t="str">
        <f>INDEX(MergedData!D:D, ROW()-1)</f>
        <v>2023 Q1</v>
      </c>
      <c r="C243">
        <f>INDEX(MergedData!G:G, ROW()-1)</f>
        <v>0</v>
      </c>
      <c r="D243" s="70" t="str">
        <f>INDEX(MergedData!H:H, ROW()-1)</f>
        <v>Online</v>
      </c>
      <c r="E243" s="71">
        <f>INDEX(MergedData!J:J, ROW()-1)</f>
        <v>3953.9884000000002</v>
      </c>
      <c r="F243" s="70" t="str">
        <f>INDEX(MergedData!P:P, ROW()-1)</f>
        <v>US</v>
      </c>
      <c r="G243" s="71">
        <f>INDEX(MergedData!U:U, ROW()-1)</f>
        <v>3629.94672234266</v>
      </c>
    </row>
    <row r="244" spans="1:7">
      <c r="A244" s="72">
        <f>INDEX(MergedData!C:C, ROW()-1)</f>
        <v>44927</v>
      </c>
      <c r="B244" s="70" t="str">
        <f>INDEX(MergedData!D:D, ROW()-1)</f>
        <v>2023 Q1</v>
      </c>
      <c r="C244">
        <f>INDEX(MergedData!G:G, ROW()-1)</f>
        <v>0</v>
      </c>
      <c r="D244" s="70" t="str">
        <f>INDEX(MergedData!H:H, ROW()-1)</f>
        <v>Online</v>
      </c>
      <c r="E244" s="71">
        <f>INDEX(MergedData!J:J, ROW()-1)</f>
        <v>3953.9884000000002</v>
      </c>
      <c r="F244" s="70" t="str">
        <f>INDEX(MergedData!P:P, ROW()-1)</f>
        <v>FR</v>
      </c>
      <c r="G244" s="71">
        <f>INDEX(MergedData!U:U, ROW()-1)</f>
        <v>3953.9884000000002</v>
      </c>
    </row>
    <row r="245" spans="1:7">
      <c r="A245" s="72">
        <f>INDEX(MergedData!C:C, ROW()-1)</f>
        <v>44927</v>
      </c>
      <c r="B245" s="70" t="str">
        <f>INDEX(MergedData!D:D, ROW()-1)</f>
        <v>2023 Q1</v>
      </c>
      <c r="C245">
        <f>INDEX(MergedData!G:G, ROW()-1)</f>
        <v>0</v>
      </c>
      <c r="D245" s="70" t="str">
        <f>INDEX(MergedData!H:H, ROW()-1)</f>
        <v>Online</v>
      </c>
      <c r="E245" s="71">
        <f>INDEX(MergedData!J:J, ROW()-1)</f>
        <v>3953.9884000000002</v>
      </c>
      <c r="F245" s="70" t="str">
        <f>INDEX(MergedData!P:P, ROW()-1)</f>
        <v>AU</v>
      </c>
      <c r="G245" s="71">
        <f>INDEX(MergedData!U:U, ROW()-1)</f>
        <v>2449.3108703652952</v>
      </c>
    </row>
    <row r="246" spans="1:7">
      <c r="A246" s="72">
        <f>INDEX(MergedData!C:C, ROW()-1)</f>
        <v>44927</v>
      </c>
      <c r="B246" s="70" t="str">
        <f>INDEX(MergedData!D:D, ROW()-1)</f>
        <v>2023 Q1</v>
      </c>
      <c r="C246">
        <f>INDEX(MergedData!G:G, ROW()-1)</f>
        <v>0</v>
      </c>
      <c r="D246" s="70" t="str">
        <f>INDEX(MergedData!H:H, ROW()-1)</f>
        <v>Online</v>
      </c>
      <c r="E246" s="71">
        <f>INDEX(MergedData!J:J, ROW()-1)</f>
        <v>3756.989</v>
      </c>
      <c r="F246" s="70" t="str">
        <f>INDEX(MergedData!P:P, ROW()-1)</f>
        <v>US</v>
      </c>
      <c r="G246" s="71">
        <f>INDEX(MergedData!U:U, ROW()-1)</f>
        <v>3449.092037403911</v>
      </c>
    </row>
    <row r="247" spans="1:7">
      <c r="A247" s="72">
        <f>INDEX(MergedData!C:C, ROW()-1)</f>
        <v>44927</v>
      </c>
      <c r="B247" s="70" t="str">
        <f>INDEX(MergedData!D:D, ROW()-1)</f>
        <v>2023 Q1</v>
      </c>
      <c r="C247">
        <f>INDEX(MergedData!G:G, ROW()-1)</f>
        <v>0</v>
      </c>
      <c r="D247" s="70" t="str">
        <f>INDEX(MergedData!H:H, ROW()-1)</f>
        <v>Online</v>
      </c>
      <c r="E247" s="71">
        <f>INDEX(MergedData!J:J, ROW()-1)</f>
        <v>3953.9884000000002</v>
      </c>
      <c r="F247" s="70" t="str">
        <f>INDEX(MergedData!P:P, ROW()-1)</f>
        <v>US</v>
      </c>
      <c r="G247" s="71">
        <f>INDEX(MergedData!U:U, ROW()-1)</f>
        <v>3629.94672234266</v>
      </c>
    </row>
    <row r="248" spans="1:7">
      <c r="A248" s="72">
        <f>INDEX(MergedData!C:C, ROW()-1)</f>
        <v>44927</v>
      </c>
      <c r="B248" s="70" t="str">
        <f>INDEX(MergedData!D:D, ROW()-1)</f>
        <v>2023 Q1</v>
      </c>
      <c r="C248">
        <f>INDEX(MergedData!G:G, ROW()-1)</f>
        <v>0</v>
      </c>
      <c r="D248" s="70" t="str">
        <f>INDEX(MergedData!H:H, ROW()-1)</f>
        <v>Online</v>
      </c>
      <c r="E248" s="71">
        <f>INDEX(MergedData!J:J, ROW()-1)</f>
        <v>3953.9884000000002</v>
      </c>
      <c r="F248" s="70" t="str">
        <f>INDEX(MergedData!P:P, ROW()-1)</f>
        <v>AU</v>
      </c>
      <c r="G248" s="71">
        <f>INDEX(MergedData!U:U, ROW()-1)</f>
        <v>2449.3108703652952</v>
      </c>
    </row>
    <row r="249" spans="1:7">
      <c r="A249" s="72">
        <f>INDEX(MergedData!C:C, ROW()-1)</f>
        <v>44927</v>
      </c>
      <c r="B249" s="70" t="str">
        <f>INDEX(MergedData!D:D, ROW()-1)</f>
        <v>2023 Q1</v>
      </c>
      <c r="C249">
        <f>INDEX(MergedData!G:G, ROW()-1)</f>
        <v>0</v>
      </c>
      <c r="D249" s="70" t="str">
        <f>INDEX(MergedData!H:H, ROW()-1)</f>
        <v>Online</v>
      </c>
      <c r="E249" s="71">
        <f>INDEX(MergedData!J:J, ROW()-1)</f>
        <v>3953.9884000000002</v>
      </c>
      <c r="F249" s="70" t="str">
        <f>INDEX(MergedData!P:P, ROW()-1)</f>
        <v>GB</v>
      </c>
      <c r="G249" s="71">
        <f>INDEX(MergedData!U:U, ROW()-1)</f>
        <v>4705.762247769987</v>
      </c>
    </row>
    <row r="250" spans="1:7">
      <c r="A250" s="72">
        <f>INDEX(MergedData!C:C, ROW()-1)</f>
        <v>44927</v>
      </c>
      <c r="B250" s="70" t="str">
        <f>INDEX(MergedData!D:D, ROW()-1)</f>
        <v>2023 Q1</v>
      </c>
      <c r="C250">
        <f>INDEX(MergedData!G:G, ROW()-1)</f>
        <v>0</v>
      </c>
      <c r="D250" s="70" t="str">
        <f>INDEX(MergedData!H:H, ROW()-1)</f>
        <v>Online</v>
      </c>
      <c r="E250" s="71">
        <f>INDEX(MergedData!J:J, ROW()-1)</f>
        <v>3953.9884000000002</v>
      </c>
      <c r="F250" s="70" t="str">
        <f>INDEX(MergedData!P:P, ROW()-1)</f>
        <v>US</v>
      </c>
      <c r="G250" s="71">
        <f>INDEX(MergedData!U:U, ROW()-1)</f>
        <v>3629.94672234266</v>
      </c>
    </row>
    <row r="251" spans="1:7">
      <c r="A251" s="72">
        <f>INDEX(MergedData!C:C, ROW()-1)</f>
        <v>44927</v>
      </c>
      <c r="B251" s="70" t="str">
        <f>INDEX(MergedData!D:D, ROW()-1)</f>
        <v>2023 Q1</v>
      </c>
      <c r="C251">
        <f>INDEX(MergedData!G:G, ROW()-1)</f>
        <v>0</v>
      </c>
      <c r="D251" s="70" t="str">
        <f>INDEX(MergedData!H:H, ROW()-1)</f>
        <v>Online</v>
      </c>
      <c r="E251" s="71">
        <f>INDEX(MergedData!J:J, ROW()-1)</f>
        <v>3953.9884000000002</v>
      </c>
      <c r="F251" s="70" t="str">
        <f>INDEX(MergedData!P:P, ROW()-1)</f>
        <v>FR</v>
      </c>
      <c r="G251" s="71">
        <f>INDEX(MergedData!U:U, ROW()-1)</f>
        <v>3953.9884000000002</v>
      </c>
    </row>
    <row r="252" spans="1:7">
      <c r="A252" s="72">
        <f>INDEX(MergedData!C:C, ROW()-1)</f>
        <v>44927</v>
      </c>
      <c r="B252" s="70" t="str">
        <f>INDEX(MergedData!D:D, ROW()-1)</f>
        <v>2023 Q1</v>
      </c>
      <c r="C252">
        <f>INDEX(MergedData!G:G, ROW()-1)</f>
        <v>0</v>
      </c>
      <c r="D252" s="70" t="str">
        <f>INDEX(MergedData!H:H, ROW()-1)</f>
        <v>Online</v>
      </c>
      <c r="E252" s="71">
        <f>INDEX(MergedData!J:J, ROW()-1)</f>
        <v>772.50360000000001</v>
      </c>
      <c r="F252" s="70" t="str">
        <f>INDEX(MergedData!P:P, ROW()-1)</f>
        <v>US</v>
      </c>
      <c r="G252" s="71">
        <f>INDEX(MergedData!U:U, ROW()-1)</f>
        <v>709.19452136427742</v>
      </c>
    </row>
    <row r="253" spans="1:7">
      <c r="A253" s="72">
        <f>INDEX(MergedData!C:C, ROW()-1)</f>
        <v>44927</v>
      </c>
      <c r="B253" s="70" t="str">
        <f>INDEX(MergedData!D:D, ROW()-1)</f>
        <v>2023 Q1</v>
      </c>
      <c r="C253">
        <f>INDEX(MergedData!G:G, ROW()-1)</f>
        <v>0</v>
      </c>
      <c r="D253" s="70" t="str">
        <f>INDEX(MergedData!H:H, ROW()-1)</f>
        <v>Online</v>
      </c>
      <c r="E253" s="71">
        <f>INDEX(MergedData!J:J, ROW()-1)</f>
        <v>3953.9884000000002</v>
      </c>
      <c r="F253" s="70" t="str">
        <f>INDEX(MergedData!P:P, ROW()-1)</f>
        <v>US</v>
      </c>
      <c r="G253" s="71">
        <f>INDEX(MergedData!U:U, ROW()-1)</f>
        <v>3629.94672234266</v>
      </c>
    </row>
    <row r="254" spans="1:7">
      <c r="A254" s="72">
        <f>INDEX(MergedData!C:C, ROW()-1)</f>
        <v>44927</v>
      </c>
      <c r="B254" s="70" t="str">
        <f>INDEX(MergedData!D:D, ROW()-1)</f>
        <v>2023 Q1</v>
      </c>
      <c r="C254">
        <f>INDEX(MergedData!G:G, ROW()-1)</f>
        <v>0</v>
      </c>
      <c r="D254" s="70" t="str">
        <f>INDEX(MergedData!H:H, ROW()-1)</f>
        <v>Online</v>
      </c>
      <c r="E254" s="71">
        <f>INDEX(MergedData!J:J, ROW()-1)</f>
        <v>3953.9884000000002</v>
      </c>
      <c r="F254" s="70" t="str">
        <f>INDEX(MergedData!P:P, ROW()-1)</f>
        <v>US</v>
      </c>
      <c r="G254" s="71">
        <f>INDEX(MergedData!U:U, ROW()-1)</f>
        <v>3629.94672234266</v>
      </c>
    </row>
    <row r="255" spans="1:7">
      <c r="A255" s="72">
        <f>INDEX(MergedData!C:C, ROW()-1)</f>
        <v>44927</v>
      </c>
      <c r="B255" s="70" t="str">
        <f>INDEX(MergedData!D:D, ROW()-1)</f>
        <v>2023 Q1</v>
      </c>
      <c r="C255">
        <f>INDEX(MergedData!G:G, ROW()-1)</f>
        <v>0</v>
      </c>
      <c r="D255" s="70" t="str">
        <f>INDEX(MergedData!H:H, ROW()-1)</f>
        <v>Online</v>
      </c>
      <c r="E255" s="71">
        <f>INDEX(MergedData!J:J, ROW()-1)</f>
        <v>3953.9884000000002</v>
      </c>
      <c r="F255" s="70" t="str">
        <f>INDEX(MergedData!P:P, ROW()-1)</f>
        <v>AU</v>
      </c>
      <c r="G255" s="71">
        <f>INDEX(MergedData!U:U, ROW()-1)</f>
        <v>2449.3108703652952</v>
      </c>
    </row>
    <row r="256" spans="1:7">
      <c r="A256" s="72">
        <f>INDEX(MergedData!C:C, ROW()-1)</f>
        <v>44927</v>
      </c>
      <c r="B256" s="70" t="str">
        <f>INDEX(MergedData!D:D, ROW()-1)</f>
        <v>2023 Q1</v>
      </c>
      <c r="C256">
        <f>INDEX(MergedData!G:G, ROW()-1)</f>
        <v>0</v>
      </c>
      <c r="D256" s="70" t="str">
        <f>INDEX(MergedData!H:H, ROW()-1)</f>
        <v>Online</v>
      </c>
      <c r="E256" s="71">
        <f>INDEX(MergedData!J:J, ROW()-1)</f>
        <v>3953.9884000000002</v>
      </c>
      <c r="F256" s="70" t="str">
        <f>INDEX(MergedData!P:P, ROW()-1)</f>
        <v>CA</v>
      </c>
      <c r="G256" s="71">
        <f>INDEX(MergedData!U:U, ROW()-1)</f>
        <v>2652.8695575045549</v>
      </c>
    </row>
    <row r="257" spans="1:7">
      <c r="A257" s="72">
        <f>INDEX(MergedData!C:C, ROW()-1)</f>
        <v>44927</v>
      </c>
      <c r="B257" s="70" t="str">
        <f>INDEX(MergedData!D:D, ROW()-1)</f>
        <v>2023 Q1</v>
      </c>
      <c r="C257">
        <f>INDEX(MergedData!G:G, ROW()-1)</f>
        <v>0</v>
      </c>
      <c r="D257" s="70" t="str">
        <f>INDEX(MergedData!H:H, ROW()-1)</f>
        <v>Online</v>
      </c>
      <c r="E257" s="71">
        <f>INDEX(MergedData!J:J, ROW()-1)</f>
        <v>3953.9884000000002</v>
      </c>
      <c r="F257" s="70" t="str">
        <f>INDEX(MergedData!P:P, ROW()-1)</f>
        <v>AU</v>
      </c>
      <c r="G257" s="71">
        <f>INDEX(MergedData!U:U, ROW()-1)</f>
        <v>2449.3108703652952</v>
      </c>
    </row>
    <row r="258" spans="1:7">
      <c r="A258" s="72">
        <f>INDEX(MergedData!C:C, ROW()-1)</f>
        <v>44927</v>
      </c>
      <c r="B258" s="70" t="str">
        <f>INDEX(MergedData!D:D, ROW()-1)</f>
        <v>2023 Q1</v>
      </c>
      <c r="C258">
        <f>INDEX(MergedData!G:G, ROW()-1)</f>
        <v>0</v>
      </c>
      <c r="D258" s="70" t="str">
        <f>INDEX(MergedData!H:H, ROW()-1)</f>
        <v>Online</v>
      </c>
      <c r="E258" s="71">
        <f>INDEX(MergedData!J:J, ROW()-1)</f>
        <v>772.50360000000001</v>
      </c>
      <c r="F258" s="70" t="str">
        <f>INDEX(MergedData!P:P, ROW()-1)</f>
        <v>FR</v>
      </c>
      <c r="G258" s="71">
        <f>INDEX(MergedData!U:U, ROW()-1)</f>
        <v>772.50360000000001</v>
      </c>
    </row>
    <row r="259" spans="1:7">
      <c r="A259" s="72">
        <f>INDEX(MergedData!C:C, ROW()-1)</f>
        <v>44927</v>
      </c>
      <c r="B259" s="70" t="str">
        <f>INDEX(MergedData!D:D, ROW()-1)</f>
        <v>2023 Q1</v>
      </c>
      <c r="C259">
        <f>INDEX(MergedData!G:G, ROW()-1)</f>
        <v>0</v>
      </c>
      <c r="D259" s="70" t="str">
        <f>INDEX(MergedData!H:H, ROW()-1)</f>
        <v>Online</v>
      </c>
      <c r="E259" s="71">
        <f>INDEX(MergedData!J:J, ROW()-1)</f>
        <v>772.50360000000001</v>
      </c>
      <c r="F259" s="70" t="str">
        <f>INDEX(MergedData!P:P, ROW()-1)</f>
        <v>AU</v>
      </c>
      <c r="G259" s="71">
        <f>INDEX(MergedData!U:U, ROW()-1)</f>
        <v>478.52984719841959</v>
      </c>
    </row>
    <row r="260" spans="1:7">
      <c r="A260" s="72">
        <f>INDEX(MergedData!C:C, ROW()-1)</f>
        <v>44927</v>
      </c>
      <c r="B260" s="70" t="str">
        <f>INDEX(MergedData!D:D, ROW()-1)</f>
        <v>2023 Q1</v>
      </c>
      <c r="C260">
        <f>INDEX(MergedData!G:G, ROW()-1)</f>
        <v>0</v>
      </c>
      <c r="D260" s="70" t="str">
        <f>INDEX(MergedData!H:H, ROW()-1)</f>
        <v>Online</v>
      </c>
      <c r="E260" s="71">
        <f>INDEX(MergedData!J:J, ROW()-1)</f>
        <v>772.50360000000001</v>
      </c>
      <c r="F260" s="70" t="str">
        <f>INDEX(MergedData!P:P, ROW()-1)</f>
        <v>AU</v>
      </c>
      <c r="G260" s="71">
        <f>INDEX(MergedData!U:U, ROW()-1)</f>
        <v>478.52984719841959</v>
      </c>
    </row>
    <row r="261" spans="1:7">
      <c r="A261" s="72">
        <f>INDEX(MergedData!C:C, ROW()-1)</f>
        <v>44927</v>
      </c>
      <c r="B261" s="70" t="str">
        <f>INDEX(MergedData!D:D, ROW()-1)</f>
        <v>2023 Q1</v>
      </c>
      <c r="C261">
        <f>INDEX(MergedData!G:G, ROW()-1)</f>
        <v>0</v>
      </c>
      <c r="D261" s="70" t="str">
        <f>INDEX(MergedData!H:H, ROW()-1)</f>
        <v>Online</v>
      </c>
      <c r="E261" s="71">
        <f>INDEX(MergedData!J:J, ROW()-1)</f>
        <v>3953.9884000000002</v>
      </c>
      <c r="F261" s="70" t="str">
        <f>INDEX(MergedData!P:P, ROW()-1)</f>
        <v>GB</v>
      </c>
      <c r="G261" s="71">
        <f>INDEX(MergedData!U:U, ROW()-1)</f>
        <v>4705.762247769987</v>
      </c>
    </row>
    <row r="262" spans="1:7">
      <c r="A262" s="72">
        <f>INDEX(MergedData!C:C, ROW()-1)</f>
        <v>44927</v>
      </c>
      <c r="B262" s="70" t="str">
        <f>INDEX(MergedData!D:D, ROW()-1)</f>
        <v>2023 Q1</v>
      </c>
      <c r="C262">
        <f>INDEX(MergedData!G:G, ROW()-1)</f>
        <v>0</v>
      </c>
      <c r="D262" s="70" t="str">
        <f>INDEX(MergedData!H:H, ROW()-1)</f>
        <v>Online</v>
      </c>
      <c r="E262" s="71">
        <f>INDEX(MergedData!J:J, ROW()-1)</f>
        <v>3953.9884000000002</v>
      </c>
      <c r="F262" s="70" t="str">
        <f>INDEX(MergedData!P:P, ROW()-1)</f>
        <v>GB</v>
      </c>
      <c r="G262" s="71">
        <f>INDEX(MergedData!U:U, ROW()-1)</f>
        <v>4705.762247769987</v>
      </c>
    </row>
    <row r="263" spans="1:7">
      <c r="A263" s="72">
        <f>INDEX(MergedData!C:C, ROW()-1)</f>
        <v>44927</v>
      </c>
      <c r="B263" s="70" t="str">
        <f>INDEX(MergedData!D:D, ROW()-1)</f>
        <v>2023 Q1</v>
      </c>
      <c r="C263">
        <f>INDEX(MergedData!G:G, ROW()-1)</f>
        <v>0</v>
      </c>
      <c r="D263" s="70" t="str">
        <f>INDEX(MergedData!H:H, ROW()-1)</f>
        <v>Online</v>
      </c>
      <c r="E263" s="71">
        <f>INDEX(MergedData!J:J, ROW()-1)</f>
        <v>3953.9884000000002</v>
      </c>
      <c r="F263" s="70" t="str">
        <f>INDEX(MergedData!P:P, ROW()-1)</f>
        <v>GB</v>
      </c>
      <c r="G263" s="71">
        <f>INDEX(MergedData!U:U, ROW()-1)</f>
        <v>4705.762247769987</v>
      </c>
    </row>
    <row r="264" spans="1:7">
      <c r="A264" s="72">
        <f>INDEX(MergedData!C:C, ROW()-1)</f>
        <v>44927</v>
      </c>
      <c r="B264" s="70" t="str">
        <f>INDEX(MergedData!D:D, ROW()-1)</f>
        <v>2023 Q1</v>
      </c>
      <c r="C264">
        <f>INDEX(MergedData!G:G, ROW()-1)</f>
        <v>0</v>
      </c>
      <c r="D264" s="70" t="str">
        <f>INDEX(MergedData!H:H, ROW()-1)</f>
        <v>Online</v>
      </c>
      <c r="E264" s="71">
        <f>INDEX(MergedData!J:J, ROW()-1)</f>
        <v>3756.989</v>
      </c>
      <c r="F264" s="70" t="str">
        <f>INDEX(MergedData!P:P, ROW()-1)</f>
        <v>DE</v>
      </c>
      <c r="G264" s="71">
        <f>INDEX(MergedData!U:U, ROW()-1)</f>
        <v>3756.989</v>
      </c>
    </row>
    <row r="265" spans="1:7">
      <c r="A265" s="72">
        <f>INDEX(MergedData!C:C, ROW()-1)</f>
        <v>44927</v>
      </c>
      <c r="B265" s="70" t="str">
        <f>INDEX(MergedData!D:D, ROW()-1)</f>
        <v>2023 Q1</v>
      </c>
      <c r="C265">
        <f>INDEX(MergedData!G:G, ROW()-1)</f>
        <v>0</v>
      </c>
      <c r="D265" s="70" t="str">
        <f>INDEX(MergedData!H:H, ROW()-1)</f>
        <v>Online</v>
      </c>
      <c r="E265" s="71">
        <f>INDEX(MergedData!J:J, ROW()-1)</f>
        <v>3756.989</v>
      </c>
      <c r="F265" s="70" t="str">
        <f>INDEX(MergedData!P:P, ROW()-1)</f>
        <v>AU</v>
      </c>
      <c r="G265" s="71">
        <f>INDEX(MergedData!U:U, ROW()-1)</f>
        <v>2327.2789564943691</v>
      </c>
    </row>
    <row r="266" spans="1:7">
      <c r="A266" s="72">
        <f>INDEX(MergedData!C:C, ROW()-1)</f>
        <v>44927</v>
      </c>
      <c r="B266" s="70" t="str">
        <f>INDEX(MergedData!D:D, ROW()-1)</f>
        <v>2023 Q1</v>
      </c>
      <c r="C266">
        <f>INDEX(MergedData!G:G, ROW()-1)</f>
        <v>0</v>
      </c>
      <c r="D266" s="70" t="str">
        <f>INDEX(MergedData!H:H, ROW()-1)</f>
        <v>Online</v>
      </c>
      <c r="E266" s="71">
        <f>INDEX(MergedData!J:J, ROW()-1)</f>
        <v>3756.989</v>
      </c>
      <c r="F266" s="70" t="str">
        <f>INDEX(MergedData!P:P, ROW()-1)</f>
        <v>CA</v>
      </c>
      <c r="G266" s="71">
        <f>INDEX(MergedData!U:U, ROW()-1)</f>
        <v>2520.6957476100538</v>
      </c>
    </row>
    <row r="267" spans="1:7">
      <c r="A267" s="72">
        <f>INDEX(MergedData!C:C, ROW()-1)</f>
        <v>44927</v>
      </c>
      <c r="B267" s="70" t="str">
        <f>INDEX(MergedData!D:D, ROW()-1)</f>
        <v>2023 Q1</v>
      </c>
      <c r="C267">
        <f>INDEX(MergedData!G:G, ROW()-1)</f>
        <v>0</v>
      </c>
      <c r="D267" s="70" t="str">
        <f>INDEX(MergedData!H:H, ROW()-1)</f>
        <v>Online</v>
      </c>
      <c r="E267" s="71">
        <f>INDEX(MergedData!J:J, ROW()-1)</f>
        <v>3729.364</v>
      </c>
      <c r="F267" s="70" t="str">
        <f>INDEX(MergedData!P:P, ROW()-1)</f>
        <v>AU</v>
      </c>
      <c r="G267" s="71">
        <f>INDEX(MergedData!U:U, ROW()-1)</f>
        <v>2310.1665611231929</v>
      </c>
    </row>
    <row r="268" spans="1:7">
      <c r="A268" s="72">
        <f>INDEX(MergedData!C:C, ROW()-1)</f>
        <v>44927</v>
      </c>
      <c r="B268" s="70" t="str">
        <f>INDEX(MergedData!D:D, ROW()-1)</f>
        <v>2023 Q1</v>
      </c>
      <c r="C268">
        <f>INDEX(MergedData!G:G, ROW()-1)</f>
        <v>0</v>
      </c>
      <c r="D268" s="70" t="str">
        <f>INDEX(MergedData!H:H, ROW()-1)</f>
        <v>Online</v>
      </c>
      <c r="E268" s="71">
        <f>INDEX(MergedData!J:J, ROW()-1)</f>
        <v>3953.9884000000002</v>
      </c>
      <c r="F268" s="70" t="str">
        <f>INDEX(MergedData!P:P, ROW()-1)</f>
        <v>AU</v>
      </c>
      <c r="G268" s="71">
        <f>INDEX(MergedData!U:U, ROW()-1)</f>
        <v>2449.3108703652952</v>
      </c>
    </row>
    <row r="269" spans="1:7">
      <c r="A269" s="72">
        <f>INDEX(MergedData!C:C, ROW()-1)</f>
        <v>44927</v>
      </c>
      <c r="B269" s="70" t="str">
        <f>INDEX(MergedData!D:D, ROW()-1)</f>
        <v>2023 Q1</v>
      </c>
      <c r="C269">
        <f>INDEX(MergedData!G:G, ROW()-1)</f>
        <v>0</v>
      </c>
      <c r="D269" s="70" t="str">
        <f>INDEX(MergedData!H:H, ROW()-1)</f>
        <v>Online</v>
      </c>
      <c r="E269" s="71">
        <f>INDEX(MergedData!J:J, ROW()-1)</f>
        <v>3953.9884000000002</v>
      </c>
      <c r="F269" s="70" t="str">
        <f>INDEX(MergedData!P:P, ROW()-1)</f>
        <v>AU</v>
      </c>
      <c r="G269" s="71">
        <f>INDEX(MergedData!U:U, ROW()-1)</f>
        <v>2449.3108703652952</v>
      </c>
    </row>
    <row r="270" spans="1:7">
      <c r="A270" s="72">
        <f>INDEX(MergedData!C:C, ROW()-1)</f>
        <v>44927</v>
      </c>
      <c r="B270" s="70" t="str">
        <f>INDEX(MergedData!D:D, ROW()-1)</f>
        <v>2023 Q1</v>
      </c>
      <c r="C270">
        <f>INDEX(MergedData!G:G, ROW()-1)</f>
        <v>0</v>
      </c>
      <c r="D270" s="70" t="str">
        <f>INDEX(MergedData!H:H, ROW()-1)</f>
        <v>Online</v>
      </c>
      <c r="E270" s="71">
        <f>INDEX(MergedData!J:J, ROW()-1)</f>
        <v>3756.989</v>
      </c>
      <c r="F270" s="70" t="str">
        <f>INDEX(MergedData!P:P, ROW()-1)</f>
        <v>US</v>
      </c>
      <c r="G270" s="71">
        <f>INDEX(MergedData!U:U, ROW()-1)</f>
        <v>3449.092037403911</v>
      </c>
    </row>
    <row r="271" spans="1:7">
      <c r="A271" s="72">
        <f>INDEX(MergedData!C:C, ROW()-1)</f>
        <v>44927</v>
      </c>
      <c r="B271" s="70" t="str">
        <f>INDEX(MergedData!D:D, ROW()-1)</f>
        <v>2023 Q1</v>
      </c>
      <c r="C271">
        <f>INDEX(MergedData!G:G, ROW()-1)</f>
        <v>0</v>
      </c>
      <c r="D271" s="70" t="str">
        <f>INDEX(MergedData!H:H, ROW()-1)</f>
        <v>Online</v>
      </c>
      <c r="E271" s="71">
        <f>INDEX(MergedData!J:J, ROW()-1)</f>
        <v>3953.9884000000002</v>
      </c>
      <c r="F271" s="70" t="str">
        <f>INDEX(MergedData!P:P, ROW()-1)</f>
        <v>CA</v>
      </c>
      <c r="G271" s="71">
        <f>INDEX(MergedData!U:U, ROW()-1)</f>
        <v>2652.8695575045549</v>
      </c>
    </row>
    <row r="272" spans="1:7">
      <c r="A272" s="72">
        <f>INDEX(MergedData!C:C, ROW()-1)</f>
        <v>44927</v>
      </c>
      <c r="B272" s="70" t="str">
        <f>INDEX(MergedData!D:D, ROW()-1)</f>
        <v>2023 Q1</v>
      </c>
      <c r="C272">
        <f>INDEX(MergedData!G:G, ROW()-1)</f>
        <v>0</v>
      </c>
      <c r="D272" s="70" t="str">
        <f>INDEX(MergedData!H:H, ROW()-1)</f>
        <v>Online</v>
      </c>
      <c r="E272" s="71">
        <f>INDEX(MergedData!J:J, ROW()-1)</f>
        <v>3953.9884000000002</v>
      </c>
      <c r="F272" s="70" t="str">
        <f>INDEX(MergedData!P:P, ROW()-1)</f>
        <v>AU</v>
      </c>
      <c r="G272" s="71">
        <f>INDEX(MergedData!U:U, ROW()-1)</f>
        <v>2449.3108703652952</v>
      </c>
    </row>
    <row r="273" spans="1:7">
      <c r="A273" s="72">
        <f>INDEX(MergedData!C:C, ROW()-1)</f>
        <v>44927</v>
      </c>
      <c r="B273" s="70" t="str">
        <f>INDEX(MergedData!D:D, ROW()-1)</f>
        <v>2023 Q1</v>
      </c>
      <c r="C273">
        <f>INDEX(MergedData!G:G, ROW()-1)</f>
        <v>0</v>
      </c>
      <c r="D273" s="70" t="str">
        <f>INDEX(MergedData!H:H, ROW()-1)</f>
        <v>Online</v>
      </c>
      <c r="E273" s="71">
        <f>INDEX(MergedData!J:J, ROW()-1)</f>
        <v>3756.989</v>
      </c>
      <c r="F273" s="70" t="str">
        <f>INDEX(MergedData!P:P, ROW()-1)</f>
        <v>AU</v>
      </c>
      <c r="G273" s="71">
        <f>INDEX(MergedData!U:U, ROW()-1)</f>
        <v>2327.2789564943691</v>
      </c>
    </row>
    <row r="274" spans="1:7">
      <c r="A274" s="72">
        <f>INDEX(MergedData!C:C, ROW()-1)</f>
        <v>44927</v>
      </c>
      <c r="B274" s="70" t="str">
        <f>INDEX(MergedData!D:D, ROW()-1)</f>
        <v>2023 Q1</v>
      </c>
      <c r="C274">
        <f>INDEX(MergedData!G:G, ROW()-1)</f>
        <v>0</v>
      </c>
      <c r="D274" s="70" t="str">
        <f>INDEX(MergedData!H:H, ROW()-1)</f>
        <v>Online</v>
      </c>
      <c r="E274" s="71">
        <f>INDEX(MergedData!J:J, ROW()-1)</f>
        <v>3953.9884000000002</v>
      </c>
      <c r="F274" s="70" t="str">
        <f>INDEX(MergedData!P:P, ROW()-1)</f>
        <v>AU</v>
      </c>
      <c r="G274" s="71">
        <f>INDEX(MergedData!U:U, ROW()-1)</f>
        <v>2449.3108703652952</v>
      </c>
    </row>
    <row r="275" spans="1:7">
      <c r="A275" s="72">
        <f>INDEX(MergedData!C:C, ROW()-1)</f>
        <v>44927</v>
      </c>
      <c r="B275" s="70" t="str">
        <f>INDEX(MergedData!D:D, ROW()-1)</f>
        <v>2023 Q1</v>
      </c>
      <c r="C275">
        <f>INDEX(MergedData!G:G, ROW()-1)</f>
        <v>0</v>
      </c>
      <c r="D275" s="70" t="str">
        <f>INDEX(MergedData!H:H, ROW()-1)</f>
        <v>Online</v>
      </c>
      <c r="E275" s="71">
        <f>INDEX(MergedData!J:J, ROW()-1)</f>
        <v>3953.9884000000002</v>
      </c>
      <c r="F275" s="70" t="str">
        <f>INDEX(MergedData!P:P, ROW()-1)</f>
        <v>AU</v>
      </c>
      <c r="G275" s="71">
        <f>INDEX(MergedData!U:U, ROW()-1)</f>
        <v>2449.3108703652952</v>
      </c>
    </row>
    <row r="276" spans="1:7">
      <c r="A276" s="72">
        <f>INDEX(MergedData!C:C, ROW()-1)</f>
        <v>44927</v>
      </c>
      <c r="B276" s="70" t="str">
        <f>INDEX(MergedData!D:D, ROW()-1)</f>
        <v>2023 Q1</v>
      </c>
      <c r="C276">
        <f>INDEX(MergedData!G:G, ROW()-1)</f>
        <v>0</v>
      </c>
      <c r="D276" s="70" t="str">
        <f>INDEX(MergedData!H:H, ROW()-1)</f>
        <v>Online</v>
      </c>
      <c r="E276" s="71">
        <f>INDEX(MergedData!J:J, ROW()-1)</f>
        <v>772.50360000000001</v>
      </c>
      <c r="F276" s="70" t="str">
        <f>INDEX(MergedData!P:P, ROW()-1)</f>
        <v>AU</v>
      </c>
      <c r="G276" s="71">
        <f>INDEX(MergedData!U:U, ROW()-1)</f>
        <v>478.52984719841959</v>
      </c>
    </row>
    <row r="277" spans="1:7">
      <c r="A277" s="72">
        <f>INDEX(MergedData!C:C, ROW()-1)</f>
        <v>44927</v>
      </c>
      <c r="B277" s="70" t="str">
        <f>INDEX(MergedData!D:D, ROW()-1)</f>
        <v>2023 Q1</v>
      </c>
      <c r="C277">
        <f>INDEX(MergedData!G:G, ROW()-1)</f>
        <v>0</v>
      </c>
      <c r="D277" s="70" t="str">
        <f>INDEX(MergedData!H:H, ROW()-1)</f>
        <v>Online</v>
      </c>
      <c r="E277" s="71">
        <f>INDEX(MergedData!J:J, ROW()-1)</f>
        <v>3953.9884000000002</v>
      </c>
      <c r="F277" s="70" t="str">
        <f>INDEX(MergedData!P:P, ROW()-1)</f>
        <v>GB</v>
      </c>
      <c r="G277" s="71">
        <f>INDEX(MergedData!U:U, ROW()-1)</f>
        <v>4705.762247769987</v>
      </c>
    </row>
    <row r="278" spans="1:7">
      <c r="A278" s="72">
        <f>INDEX(MergedData!C:C, ROW()-1)</f>
        <v>44958</v>
      </c>
      <c r="B278" s="70" t="str">
        <f>INDEX(MergedData!D:D, ROW()-1)</f>
        <v>2023 Q1</v>
      </c>
      <c r="C278">
        <f>INDEX(MergedData!G:G, ROW()-1)</f>
        <v>0</v>
      </c>
      <c r="D278" s="70" t="str">
        <f>INDEX(MergedData!H:H, ROW()-1)</f>
        <v>Online</v>
      </c>
      <c r="E278" s="71">
        <f>INDEX(MergedData!J:J, ROW()-1)</f>
        <v>3953.9884000000002</v>
      </c>
      <c r="F278" s="70" t="str">
        <f>INDEX(MergedData!P:P, ROW()-1)</f>
        <v>CA</v>
      </c>
      <c r="G278" s="71">
        <f>INDEX(MergedData!U:U, ROW()-1)</f>
        <v>2652.8695575045549</v>
      </c>
    </row>
    <row r="279" spans="1:7">
      <c r="A279" s="72">
        <f>INDEX(MergedData!C:C, ROW()-1)</f>
        <v>44958</v>
      </c>
      <c r="B279" s="70" t="str">
        <f>INDEX(MergedData!D:D, ROW()-1)</f>
        <v>2023 Q1</v>
      </c>
      <c r="C279">
        <f>INDEX(MergedData!G:G, ROW()-1)</f>
        <v>0</v>
      </c>
      <c r="D279" s="70" t="str">
        <f>INDEX(MergedData!H:H, ROW()-1)</f>
        <v>Online</v>
      </c>
      <c r="E279" s="71">
        <f>INDEX(MergedData!J:J, ROW()-1)</f>
        <v>3953.9884000000002</v>
      </c>
      <c r="F279" s="70" t="str">
        <f>INDEX(MergedData!P:P, ROW()-1)</f>
        <v>GB</v>
      </c>
      <c r="G279" s="71">
        <f>INDEX(MergedData!U:U, ROW()-1)</f>
        <v>4705.762247769987</v>
      </c>
    </row>
    <row r="280" spans="1:7">
      <c r="A280" s="72">
        <f>INDEX(MergedData!C:C, ROW()-1)</f>
        <v>44958</v>
      </c>
      <c r="B280" s="70" t="str">
        <f>INDEX(MergedData!D:D, ROW()-1)</f>
        <v>2023 Q1</v>
      </c>
      <c r="C280">
        <f>INDEX(MergedData!G:G, ROW()-1)</f>
        <v>0</v>
      </c>
      <c r="D280" s="70" t="str">
        <f>INDEX(MergedData!H:H, ROW()-1)</f>
        <v>Online</v>
      </c>
      <c r="E280" s="71">
        <f>INDEX(MergedData!J:J, ROW()-1)</f>
        <v>3953.9884000000002</v>
      </c>
      <c r="F280" s="70" t="str">
        <f>INDEX(MergedData!P:P, ROW()-1)</f>
        <v>CA</v>
      </c>
      <c r="G280" s="71">
        <f>INDEX(MergedData!U:U, ROW()-1)</f>
        <v>2652.8695575045549</v>
      </c>
    </row>
    <row r="281" spans="1:7">
      <c r="A281" s="72">
        <f>INDEX(MergedData!C:C, ROW()-1)</f>
        <v>44958</v>
      </c>
      <c r="B281" s="70" t="str">
        <f>INDEX(MergedData!D:D, ROW()-1)</f>
        <v>2023 Q1</v>
      </c>
      <c r="C281">
        <f>INDEX(MergedData!G:G, ROW()-1)</f>
        <v>0</v>
      </c>
      <c r="D281" s="70" t="str">
        <f>INDEX(MergedData!H:H, ROW()-1)</f>
        <v>Online</v>
      </c>
      <c r="E281" s="71">
        <f>INDEX(MergedData!J:J, ROW()-1)</f>
        <v>3729.364</v>
      </c>
      <c r="F281" s="70" t="str">
        <f>INDEX(MergedData!P:P, ROW()-1)</f>
        <v>FR</v>
      </c>
      <c r="G281" s="71">
        <f>INDEX(MergedData!U:U, ROW()-1)</f>
        <v>3729.364</v>
      </c>
    </row>
    <row r="282" spans="1:7">
      <c r="A282" s="72">
        <f>INDEX(MergedData!C:C, ROW()-1)</f>
        <v>44958</v>
      </c>
      <c r="B282" s="70" t="str">
        <f>INDEX(MergedData!D:D, ROW()-1)</f>
        <v>2023 Q1</v>
      </c>
      <c r="C282">
        <f>INDEX(MergedData!G:G, ROW()-1)</f>
        <v>0</v>
      </c>
      <c r="D282" s="70" t="str">
        <f>INDEX(MergedData!H:H, ROW()-1)</f>
        <v>Online</v>
      </c>
      <c r="E282" s="71">
        <f>INDEX(MergedData!J:J, ROW()-1)</f>
        <v>3953.9884000000002</v>
      </c>
      <c r="F282" s="70" t="str">
        <f>INDEX(MergedData!P:P, ROW()-1)</f>
        <v>AU</v>
      </c>
      <c r="G282" s="71">
        <f>INDEX(MergedData!U:U, ROW()-1)</f>
        <v>2449.3108703652952</v>
      </c>
    </row>
    <row r="283" spans="1:7">
      <c r="A283" s="72">
        <f>INDEX(MergedData!C:C, ROW()-1)</f>
        <v>44958</v>
      </c>
      <c r="B283" s="70" t="str">
        <f>INDEX(MergedData!D:D, ROW()-1)</f>
        <v>2023 Q1</v>
      </c>
      <c r="C283">
        <f>INDEX(MergedData!G:G, ROW()-1)</f>
        <v>0</v>
      </c>
      <c r="D283" s="70" t="str">
        <f>INDEX(MergedData!H:H, ROW()-1)</f>
        <v>Online</v>
      </c>
      <c r="E283" s="71">
        <f>INDEX(MergedData!J:J, ROW()-1)</f>
        <v>772.50360000000001</v>
      </c>
      <c r="F283" s="70" t="str">
        <f>INDEX(MergedData!P:P, ROW()-1)</f>
        <v>FR</v>
      </c>
      <c r="G283" s="71">
        <f>INDEX(MergedData!U:U, ROW()-1)</f>
        <v>772.50360000000001</v>
      </c>
    </row>
    <row r="284" spans="1:7">
      <c r="A284" s="72">
        <f>INDEX(MergedData!C:C, ROW()-1)</f>
        <v>44958</v>
      </c>
      <c r="B284" s="70" t="str">
        <f>INDEX(MergedData!D:D, ROW()-1)</f>
        <v>2023 Q1</v>
      </c>
      <c r="C284">
        <f>INDEX(MergedData!G:G, ROW()-1)</f>
        <v>0</v>
      </c>
      <c r="D284" s="70" t="str">
        <f>INDEX(MergedData!H:H, ROW()-1)</f>
        <v>Online</v>
      </c>
      <c r="E284" s="71">
        <f>INDEX(MergedData!J:J, ROW()-1)</f>
        <v>3953.9884000000002</v>
      </c>
      <c r="F284" s="70" t="str">
        <f>INDEX(MergedData!P:P, ROW()-1)</f>
        <v>AU</v>
      </c>
      <c r="G284" s="71">
        <f>INDEX(MergedData!U:U, ROW()-1)</f>
        <v>2449.3108703652952</v>
      </c>
    </row>
    <row r="285" spans="1:7">
      <c r="A285" s="72">
        <f>INDEX(MergedData!C:C, ROW()-1)</f>
        <v>44958</v>
      </c>
      <c r="B285" s="70" t="str">
        <f>INDEX(MergedData!D:D, ROW()-1)</f>
        <v>2023 Q1</v>
      </c>
      <c r="C285">
        <f>INDEX(MergedData!G:G, ROW()-1)</f>
        <v>0</v>
      </c>
      <c r="D285" s="70" t="str">
        <f>INDEX(MergedData!H:H, ROW()-1)</f>
        <v>Online</v>
      </c>
      <c r="E285" s="71">
        <f>INDEX(MergedData!J:J, ROW()-1)</f>
        <v>772.50360000000001</v>
      </c>
      <c r="F285" s="70" t="str">
        <f>INDEX(MergedData!P:P, ROW()-1)</f>
        <v>GB</v>
      </c>
      <c r="G285" s="71">
        <f>INDEX(MergedData!U:U, ROW()-1)</f>
        <v>919.38010671614688</v>
      </c>
    </row>
    <row r="286" spans="1:7">
      <c r="A286" s="72">
        <f>INDEX(MergedData!C:C, ROW()-1)</f>
        <v>44958</v>
      </c>
      <c r="B286" s="70" t="str">
        <f>INDEX(MergedData!D:D, ROW()-1)</f>
        <v>2023 Q1</v>
      </c>
      <c r="C286">
        <f>INDEX(MergedData!G:G, ROW()-1)</f>
        <v>0</v>
      </c>
      <c r="D286" s="70" t="str">
        <f>INDEX(MergedData!H:H, ROW()-1)</f>
        <v>Online</v>
      </c>
      <c r="E286" s="71">
        <f>INDEX(MergedData!J:J, ROW()-1)</f>
        <v>3729.364</v>
      </c>
      <c r="F286" s="70" t="str">
        <f>INDEX(MergedData!P:P, ROW()-1)</f>
        <v>FR</v>
      </c>
      <c r="G286" s="71">
        <f>INDEX(MergedData!U:U, ROW()-1)</f>
        <v>3729.364</v>
      </c>
    </row>
    <row r="287" spans="1:7">
      <c r="A287" s="72">
        <f>INDEX(MergedData!C:C, ROW()-1)</f>
        <v>44958</v>
      </c>
      <c r="B287" s="70" t="str">
        <f>INDEX(MergedData!D:D, ROW()-1)</f>
        <v>2023 Q1</v>
      </c>
      <c r="C287">
        <f>INDEX(MergedData!G:G, ROW()-1)</f>
        <v>0</v>
      </c>
      <c r="D287" s="70" t="str">
        <f>INDEX(MergedData!H:H, ROW()-1)</f>
        <v>Online</v>
      </c>
      <c r="E287" s="71">
        <f>INDEX(MergedData!J:J, ROW()-1)</f>
        <v>3953.9884000000002</v>
      </c>
      <c r="F287" s="70" t="str">
        <f>INDEX(MergedData!P:P, ROW()-1)</f>
        <v>GB</v>
      </c>
      <c r="G287" s="71">
        <f>INDEX(MergedData!U:U, ROW()-1)</f>
        <v>4705.762247769987</v>
      </c>
    </row>
    <row r="288" spans="1:7">
      <c r="A288" s="72">
        <f>INDEX(MergedData!C:C, ROW()-1)</f>
        <v>44958</v>
      </c>
      <c r="B288" s="70" t="str">
        <f>INDEX(MergedData!D:D, ROW()-1)</f>
        <v>2023 Q1</v>
      </c>
      <c r="C288">
        <f>INDEX(MergedData!G:G, ROW()-1)</f>
        <v>0</v>
      </c>
      <c r="D288" s="70" t="str">
        <f>INDEX(MergedData!H:H, ROW()-1)</f>
        <v>Online</v>
      </c>
      <c r="E288" s="71">
        <f>INDEX(MergedData!J:J, ROW()-1)</f>
        <v>3953.9884000000002</v>
      </c>
      <c r="F288" s="70" t="str">
        <f>INDEX(MergedData!P:P, ROW()-1)</f>
        <v>US</v>
      </c>
      <c r="G288" s="71">
        <f>INDEX(MergedData!U:U, ROW()-1)</f>
        <v>3629.94672234266</v>
      </c>
    </row>
    <row r="289" spans="1:7">
      <c r="A289" s="72">
        <f>INDEX(MergedData!C:C, ROW()-1)</f>
        <v>44958</v>
      </c>
      <c r="B289" s="70" t="str">
        <f>INDEX(MergedData!D:D, ROW()-1)</f>
        <v>2023 Q1</v>
      </c>
      <c r="C289">
        <f>INDEX(MergedData!G:G, ROW()-1)</f>
        <v>0</v>
      </c>
      <c r="D289" s="70" t="str">
        <f>INDEX(MergedData!H:H, ROW()-1)</f>
        <v>Online</v>
      </c>
      <c r="E289" s="71">
        <f>INDEX(MergedData!J:J, ROW()-1)</f>
        <v>3953.9884000000002</v>
      </c>
      <c r="F289" s="70" t="str">
        <f>INDEX(MergedData!P:P, ROW()-1)</f>
        <v>GB</v>
      </c>
      <c r="G289" s="71">
        <f>INDEX(MergedData!U:U, ROW()-1)</f>
        <v>4705.762247769987</v>
      </c>
    </row>
    <row r="290" spans="1:7">
      <c r="A290" s="72">
        <f>INDEX(MergedData!C:C, ROW()-1)</f>
        <v>44958</v>
      </c>
      <c r="B290" s="70" t="str">
        <f>INDEX(MergedData!D:D, ROW()-1)</f>
        <v>2023 Q1</v>
      </c>
      <c r="C290">
        <f>INDEX(MergedData!G:G, ROW()-1)</f>
        <v>0</v>
      </c>
      <c r="D290" s="70" t="str">
        <f>INDEX(MergedData!H:H, ROW()-1)</f>
        <v>Online</v>
      </c>
      <c r="E290" s="71">
        <f>INDEX(MergedData!J:J, ROW()-1)</f>
        <v>3729.364</v>
      </c>
      <c r="F290" s="70" t="str">
        <f>INDEX(MergedData!P:P, ROW()-1)</f>
        <v>US</v>
      </c>
      <c r="G290" s="71">
        <f>INDEX(MergedData!U:U, ROW()-1)</f>
        <v>3423.730992286854</v>
      </c>
    </row>
    <row r="291" spans="1:7">
      <c r="A291" s="72">
        <f>INDEX(MergedData!C:C, ROW()-1)</f>
        <v>44958</v>
      </c>
      <c r="B291" s="70" t="str">
        <f>INDEX(MergedData!D:D, ROW()-1)</f>
        <v>2023 Q1</v>
      </c>
      <c r="C291">
        <f>INDEX(MergedData!G:G, ROW()-1)</f>
        <v>0</v>
      </c>
      <c r="D291" s="70" t="str">
        <f>INDEX(MergedData!H:H, ROW()-1)</f>
        <v>Online</v>
      </c>
      <c r="E291" s="71">
        <f>INDEX(MergedData!J:J, ROW()-1)</f>
        <v>3953.9884000000002</v>
      </c>
      <c r="F291" s="70" t="str">
        <f>INDEX(MergedData!P:P, ROW()-1)</f>
        <v>CA</v>
      </c>
      <c r="G291" s="71">
        <f>INDEX(MergedData!U:U, ROW()-1)</f>
        <v>2652.8695575045549</v>
      </c>
    </row>
    <row r="292" spans="1:7">
      <c r="A292" s="72">
        <f>INDEX(MergedData!C:C, ROW()-1)</f>
        <v>44958</v>
      </c>
      <c r="B292" s="70" t="str">
        <f>INDEX(MergedData!D:D, ROW()-1)</f>
        <v>2023 Q1</v>
      </c>
      <c r="C292">
        <f>INDEX(MergedData!G:G, ROW()-1)</f>
        <v>0</v>
      </c>
      <c r="D292" s="70" t="str">
        <f>INDEX(MergedData!H:H, ROW()-1)</f>
        <v>Online</v>
      </c>
      <c r="E292" s="71">
        <f>INDEX(MergedData!J:J, ROW()-1)</f>
        <v>772.50360000000001</v>
      </c>
      <c r="F292" s="70" t="str">
        <f>INDEX(MergedData!P:P, ROW()-1)</f>
        <v>FR</v>
      </c>
      <c r="G292" s="71">
        <f>INDEX(MergedData!U:U, ROW()-1)</f>
        <v>772.50360000000001</v>
      </c>
    </row>
    <row r="293" spans="1:7">
      <c r="A293" s="72">
        <f>INDEX(MergedData!C:C, ROW()-1)</f>
        <v>44958</v>
      </c>
      <c r="B293" s="70" t="str">
        <f>INDEX(MergedData!D:D, ROW()-1)</f>
        <v>2023 Q1</v>
      </c>
      <c r="C293">
        <f>INDEX(MergedData!G:G, ROW()-1)</f>
        <v>0</v>
      </c>
      <c r="D293" s="70" t="str">
        <f>INDEX(MergedData!H:H, ROW()-1)</f>
        <v>Online</v>
      </c>
      <c r="E293" s="71">
        <f>INDEX(MergedData!J:J, ROW()-1)</f>
        <v>3953.9884000000002</v>
      </c>
      <c r="F293" s="70" t="str">
        <f>INDEX(MergedData!P:P, ROW()-1)</f>
        <v>AU</v>
      </c>
      <c r="G293" s="71">
        <f>INDEX(MergedData!U:U, ROW()-1)</f>
        <v>2449.3108703652952</v>
      </c>
    </row>
    <row r="294" spans="1:7">
      <c r="A294" s="72">
        <f>INDEX(MergedData!C:C, ROW()-1)</f>
        <v>44958</v>
      </c>
      <c r="B294" s="70" t="str">
        <f>INDEX(MergedData!D:D, ROW()-1)</f>
        <v>2023 Q1</v>
      </c>
      <c r="C294">
        <f>INDEX(MergedData!G:G, ROW()-1)</f>
        <v>0</v>
      </c>
      <c r="D294" s="70" t="str">
        <f>INDEX(MergedData!H:H, ROW()-1)</f>
        <v>Online</v>
      </c>
      <c r="E294" s="71">
        <f>INDEX(MergedData!J:J, ROW()-1)</f>
        <v>3729.364</v>
      </c>
      <c r="F294" s="70" t="str">
        <f>INDEX(MergedData!P:P, ROW()-1)</f>
        <v>CA</v>
      </c>
      <c r="G294" s="71">
        <f>INDEX(MergedData!U:U, ROW()-1)</f>
        <v>2502.1611657872891</v>
      </c>
    </row>
    <row r="295" spans="1:7">
      <c r="A295" s="72">
        <f>INDEX(MergedData!C:C, ROW()-1)</f>
        <v>44958</v>
      </c>
      <c r="B295" s="70" t="str">
        <f>INDEX(MergedData!D:D, ROW()-1)</f>
        <v>2023 Q1</v>
      </c>
      <c r="C295">
        <f>INDEX(MergedData!G:G, ROW()-1)</f>
        <v>0</v>
      </c>
      <c r="D295" s="70" t="str">
        <f>INDEX(MergedData!H:H, ROW()-1)</f>
        <v>Online</v>
      </c>
      <c r="E295" s="71">
        <f>INDEX(MergedData!J:J, ROW()-1)</f>
        <v>3953.9884000000002</v>
      </c>
      <c r="F295" s="70" t="str">
        <f>INDEX(MergedData!P:P, ROW()-1)</f>
        <v>DE</v>
      </c>
      <c r="G295" s="71">
        <f>INDEX(MergedData!U:U, ROW()-1)</f>
        <v>3953.9884000000002</v>
      </c>
    </row>
    <row r="296" spans="1:7">
      <c r="A296" s="72">
        <f>INDEX(MergedData!C:C, ROW()-1)</f>
        <v>44958</v>
      </c>
      <c r="B296" s="70" t="str">
        <f>INDEX(MergedData!D:D, ROW()-1)</f>
        <v>2023 Q1</v>
      </c>
      <c r="C296">
        <f>INDEX(MergedData!G:G, ROW()-1)</f>
        <v>0</v>
      </c>
      <c r="D296" s="70" t="str">
        <f>INDEX(MergedData!H:H, ROW()-1)</f>
        <v>Online</v>
      </c>
      <c r="E296" s="71">
        <f>INDEX(MergedData!J:J, ROW()-1)</f>
        <v>3953.9884000000002</v>
      </c>
      <c r="F296" s="70" t="str">
        <f>INDEX(MergedData!P:P, ROW()-1)</f>
        <v>FR</v>
      </c>
      <c r="G296" s="71">
        <f>INDEX(MergedData!U:U, ROW()-1)</f>
        <v>3953.9884000000002</v>
      </c>
    </row>
    <row r="297" spans="1:7">
      <c r="A297" s="72">
        <f>INDEX(MergedData!C:C, ROW()-1)</f>
        <v>44958</v>
      </c>
      <c r="B297" s="70" t="str">
        <f>INDEX(MergedData!D:D, ROW()-1)</f>
        <v>2023 Q1</v>
      </c>
      <c r="C297">
        <f>INDEX(MergedData!G:G, ROW()-1)</f>
        <v>0</v>
      </c>
      <c r="D297" s="70" t="str">
        <f>INDEX(MergedData!H:H, ROW()-1)</f>
        <v>Online</v>
      </c>
      <c r="E297" s="71">
        <f>INDEX(MergedData!J:J, ROW()-1)</f>
        <v>3953.9884000000002</v>
      </c>
      <c r="F297" s="70" t="str">
        <f>INDEX(MergedData!P:P, ROW()-1)</f>
        <v>DE</v>
      </c>
      <c r="G297" s="71">
        <f>INDEX(MergedData!U:U, ROW()-1)</f>
        <v>3953.9884000000002</v>
      </c>
    </row>
    <row r="298" spans="1:7">
      <c r="A298" s="72">
        <f>INDEX(MergedData!C:C, ROW()-1)</f>
        <v>44958</v>
      </c>
      <c r="B298" s="70" t="str">
        <f>INDEX(MergedData!D:D, ROW()-1)</f>
        <v>2023 Q1</v>
      </c>
      <c r="C298">
        <f>INDEX(MergedData!G:G, ROW()-1)</f>
        <v>0</v>
      </c>
      <c r="D298" s="70" t="str">
        <f>INDEX(MergedData!H:H, ROW()-1)</f>
        <v>Online</v>
      </c>
      <c r="E298" s="71">
        <f>INDEX(MergedData!J:J, ROW()-1)</f>
        <v>3953.9884000000002</v>
      </c>
      <c r="F298" s="70" t="str">
        <f>INDEX(MergedData!P:P, ROW()-1)</f>
        <v>AU</v>
      </c>
      <c r="G298" s="71">
        <f>INDEX(MergedData!U:U, ROW()-1)</f>
        <v>2449.3108703652952</v>
      </c>
    </row>
    <row r="299" spans="1:7">
      <c r="A299" s="72">
        <f>INDEX(MergedData!C:C, ROW()-1)</f>
        <v>44958</v>
      </c>
      <c r="B299" s="70" t="str">
        <f>INDEX(MergedData!D:D, ROW()-1)</f>
        <v>2023 Q1</v>
      </c>
      <c r="C299">
        <f>INDEX(MergedData!G:G, ROW()-1)</f>
        <v>0</v>
      </c>
      <c r="D299" s="70" t="str">
        <f>INDEX(MergedData!H:H, ROW()-1)</f>
        <v>Online</v>
      </c>
      <c r="E299" s="71">
        <f>INDEX(MergedData!J:J, ROW()-1)</f>
        <v>3953.9884000000002</v>
      </c>
      <c r="F299" s="70" t="str">
        <f>INDEX(MergedData!P:P, ROW()-1)</f>
        <v>DE</v>
      </c>
      <c r="G299" s="71">
        <f>INDEX(MergedData!U:U, ROW()-1)</f>
        <v>3953.9884000000002</v>
      </c>
    </row>
    <row r="300" spans="1:7">
      <c r="A300" s="72">
        <f>INDEX(MergedData!C:C, ROW()-1)</f>
        <v>44958</v>
      </c>
      <c r="B300" s="70" t="str">
        <f>INDEX(MergedData!D:D, ROW()-1)</f>
        <v>2023 Q1</v>
      </c>
      <c r="C300">
        <f>INDEX(MergedData!G:G, ROW()-1)</f>
        <v>0</v>
      </c>
      <c r="D300" s="70" t="str">
        <f>INDEX(MergedData!H:H, ROW()-1)</f>
        <v>Online</v>
      </c>
      <c r="E300" s="71">
        <f>INDEX(MergedData!J:J, ROW()-1)</f>
        <v>3953.9884000000002</v>
      </c>
      <c r="F300" s="70" t="str">
        <f>INDEX(MergedData!P:P, ROW()-1)</f>
        <v>DE</v>
      </c>
      <c r="G300" s="71">
        <f>INDEX(MergedData!U:U, ROW()-1)</f>
        <v>3953.9884000000002</v>
      </c>
    </row>
    <row r="301" spans="1:7">
      <c r="A301" s="72">
        <f>INDEX(MergedData!C:C, ROW()-1)</f>
        <v>44958</v>
      </c>
      <c r="B301" s="70" t="str">
        <f>INDEX(MergedData!D:D, ROW()-1)</f>
        <v>2023 Q1</v>
      </c>
      <c r="C301">
        <f>INDEX(MergedData!G:G, ROW()-1)</f>
        <v>0</v>
      </c>
      <c r="D301" s="70" t="str">
        <f>INDEX(MergedData!H:H, ROW()-1)</f>
        <v>Online</v>
      </c>
      <c r="E301" s="71">
        <f>INDEX(MergedData!J:J, ROW()-1)</f>
        <v>3953.9884000000002</v>
      </c>
      <c r="F301" s="70" t="str">
        <f>INDEX(MergedData!P:P, ROW()-1)</f>
        <v>AU</v>
      </c>
      <c r="G301" s="71">
        <f>INDEX(MergedData!U:U, ROW()-1)</f>
        <v>2449.3108703652952</v>
      </c>
    </row>
    <row r="302" spans="1:7">
      <c r="A302" s="72">
        <f>INDEX(MergedData!C:C, ROW()-1)</f>
        <v>44958</v>
      </c>
      <c r="B302" s="70" t="str">
        <f>INDEX(MergedData!D:D, ROW()-1)</f>
        <v>2023 Q1</v>
      </c>
      <c r="C302">
        <f>INDEX(MergedData!G:G, ROW()-1)</f>
        <v>0</v>
      </c>
      <c r="D302" s="70" t="str">
        <f>INDEX(MergedData!H:H, ROW()-1)</f>
        <v>Online</v>
      </c>
      <c r="E302" s="71">
        <f>INDEX(MergedData!J:J, ROW()-1)</f>
        <v>3953.9884000000002</v>
      </c>
      <c r="F302" s="70" t="str">
        <f>INDEX(MergedData!P:P, ROW()-1)</f>
        <v>CA</v>
      </c>
      <c r="G302" s="71">
        <f>INDEX(MergedData!U:U, ROW()-1)</f>
        <v>2652.8695575045549</v>
      </c>
    </row>
    <row r="303" spans="1:7">
      <c r="A303" s="72">
        <f>INDEX(MergedData!C:C, ROW()-1)</f>
        <v>44958</v>
      </c>
      <c r="B303" s="70" t="str">
        <f>INDEX(MergedData!D:D, ROW()-1)</f>
        <v>2023 Q1</v>
      </c>
      <c r="C303">
        <f>INDEX(MergedData!G:G, ROW()-1)</f>
        <v>0</v>
      </c>
      <c r="D303" s="70" t="str">
        <f>INDEX(MergedData!H:H, ROW()-1)</f>
        <v>Online</v>
      </c>
      <c r="E303" s="71">
        <f>INDEX(MergedData!J:J, ROW()-1)</f>
        <v>3729.364</v>
      </c>
      <c r="F303" s="70" t="str">
        <f>INDEX(MergedData!P:P, ROW()-1)</f>
        <v>CA</v>
      </c>
      <c r="G303" s="71">
        <f>INDEX(MergedData!U:U, ROW()-1)</f>
        <v>2502.1611657872891</v>
      </c>
    </row>
    <row r="304" spans="1:7">
      <c r="A304" s="72">
        <f>INDEX(MergedData!C:C, ROW()-1)</f>
        <v>44958</v>
      </c>
      <c r="B304" s="70" t="str">
        <f>INDEX(MergedData!D:D, ROW()-1)</f>
        <v>2023 Q1</v>
      </c>
      <c r="C304">
        <f>INDEX(MergedData!G:G, ROW()-1)</f>
        <v>0</v>
      </c>
      <c r="D304" s="70" t="str">
        <f>INDEX(MergedData!H:H, ROW()-1)</f>
        <v>Online</v>
      </c>
      <c r="E304" s="71">
        <f>INDEX(MergedData!J:J, ROW()-1)</f>
        <v>3953.9884000000002</v>
      </c>
      <c r="F304" s="70" t="str">
        <f>INDEX(MergedData!P:P, ROW()-1)</f>
        <v>AU</v>
      </c>
      <c r="G304" s="71">
        <f>INDEX(MergedData!U:U, ROW()-1)</f>
        <v>2449.3108703652952</v>
      </c>
    </row>
    <row r="305" spans="1:7">
      <c r="A305" s="72">
        <f>INDEX(MergedData!C:C, ROW()-1)</f>
        <v>44958</v>
      </c>
      <c r="B305" s="70" t="str">
        <f>INDEX(MergedData!D:D, ROW()-1)</f>
        <v>2023 Q1</v>
      </c>
      <c r="C305">
        <f>INDEX(MergedData!G:G, ROW()-1)</f>
        <v>0</v>
      </c>
      <c r="D305" s="70" t="str">
        <f>INDEX(MergedData!H:H, ROW()-1)</f>
        <v>Online</v>
      </c>
      <c r="E305" s="71">
        <f>INDEX(MergedData!J:J, ROW()-1)</f>
        <v>3953.9884000000002</v>
      </c>
      <c r="F305" s="70" t="str">
        <f>INDEX(MergedData!P:P, ROW()-1)</f>
        <v>CA</v>
      </c>
      <c r="G305" s="71">
        <f>INDEX(MergedData!U:U, ROW()-1)</f>
        <v>2652.8695575045549</v>
      </c>
    </row>
    <row r="306" spans="1:7">
      <c r="A306" s="72">
        <f>INDEX(MergedData!C:C, ROW()-1)</f>
        <v>44958</v>
      </c>
      <c r="B306" s="70" t="str">
        <f>INDEX(MergedData!D:D, ROW()-1)</f>
        <v>2023 Q1</v>
      </c>
      <c r="C306">
        <f>INDEX(MergedData!G:G, ROW()-1)</f>
        <v>0</v>
      </c>
      <c r="D306" s="70" t="str">
        <f>INDEX(MergedData!H:H, ROW()-1)</f>
        <v>Online</v>
      </c>
      <c r="E306" s="71">
        <f>INDEX(MergedData!J:J, ROW()-1)</f>
        <v>3953.9884000000002</v>
      </c>
      <c r="F306" s="70" t="str">
        <f>INDEX(MergedData!P:P, ROW()-1)</f>
        <v>DE</v>
      </c>
      <c r="G306" s="71">
        <f>INDEX(MergedData!U:U, ROW()-1)</f>
        <v>3953.9884000000002</v>
      </c>
    </row>
    <row r="307" spans="1:7">
      <c r="A307" s="72">
        <f>INDEX(MergedData!C:C, ROW()-1)</f>
        <v>44958</v>
      </c>
      <c r="B307" s="70" t="str">
        <f>INDEX(MergedData!D:D, ROW()-1)</f>
        <v>2023 Q1</v>
      </c>
      <c r="C307">
        <f>INDEX(MergedData!G:G, ROW()-1)</f>
        <v>0</v>
      </c>
      <c r="D307" s="70" t="str">
        <f>INDEX(MergedData!H:H, ROW()-1)</f>
        <v>Online</v>
      </c>
      <c r="E307" s="71">
        <f>INDEX(MergedData!J:J, ROW()-1)</f>
        <v>3953.9884000000002</v>
      </c>
      <c r="F307" s="70" t="str">
        <f>INDEX(MergedData!P:P, ROW()-1)</f>
        <v>AU</v>
      </c>
      <c r="G307" s="71">
        <f>INDEX(MergedData!U:U, ROW()-1)</f>
        <v>2449.3108703652952</v>
      </c>
    </row>
    <row r="308" spans="1:7">
      <c r="A308" s="72">
        <f>INDEX(MergedData!C:C, ROW()-1)</f>
        <v>44958</v>
      </c>
      <c r="B308" s="70" t="str">
        <f>INDEX(MergedData!D:D, ROW()-1)</f>
        <v>2023 Q1</v>
      </c>
      <c r="C308">
        <f>INDEX(MergedData!G:G, ROW()-1)</f>
        <v>0</v>
      </c>
      <c r="D308" s="70" t="str">
        <f>INDEX(MergedData!H:H, ROW()-1)</f>
        <v>Online</v>
      </c>
      <c r="E308" s="71">
        <f>INDEX(MergedData!J:J, ROW()-1)</f>
        <v>772.50360000000001</v>
      </c>
      <c r="F308" s="70" t="str">
        <f>INDEX(MergedData!P:P, ROW()-1)</f>
        <v>US</v>
      </c>
      <c r="G308" s="71">
        <f>INDEX(MergedData!U:U, ROW()-1)</f>
        <v>709.19452136427742</v>
      </c>
    </row>
    <row r="309" spans="1:7">
      <c r="A309" s="72">
        <f>INDEX(MergedData!C:C, ROW()-1)</f>
        <v>44958</v>
      </c>
      <c r="B309" s="70" t="str">
        <f>INDEX(MergedData!D:D, ROW()-1)</f>
        <v>2023 Q1</v>
      </c>
      <c r="C309">
        <f>INDEX(MergedData!G:G, ROW()-1)</f>
        <v>0</v>
      </c>
      <c r="D309" s="70" t="str">
        <f>INDEX(MergedData!H:H, ROW()-1)</f>
        <v>Online</v>
      </c>
      <c r="E309" s="71">
        <f>INDEX(MergedData!J:J, ROW()-1)</f>
        <v>3953.9884000000002</v>
      </c>
      <c r="F309" s="70" t="str">
        <f>INDEX(MergedData!P:P, ROW()-1)</f>
        <v>CA</v>
      </c>
      <c r="G309" s="71">
        <f>INDEX(MergedData!U:U, ROW()-1)</f>
        <v>2652.8695575045549</v>
      </c>
    </row>
    <row r="310" spans="1:7">
      <c r="A310" s="72">
        <f>INDEX(MergedData!C:C, ROW()-1)</f>
        <v>44958</v>
      </c>
      <c r="B310" s="70" t="str">
        <f>INDEX(MergedData!D:D, ROW()-1)</f>
        <v>2023 Q1</v>
      </c>
      <c r="C310">
        <f>INDEX(MergedData!G:G, ROW()-1)</f>
        <v>0</v>
      </c>
      <c r="D310" s="70" t="str">
        <f>INDEX(MergedData!H:H, ROW()-1)</f>
        <v>Online</v>
      </c>
      <c r="E310" s="71">
        <f>INDEX(MergedData!J:J, ROW()-1)</f>
        <v>3953.9884000000002</v>
      </c>
      <c r="F310" s="70" t="str">
        <f>INDEX(MergedData!P:P, ROW()-1)</f>
        <v>CA</v>
      </c>
      <c r="G310" s="71">
        <f>INDEX(MergedData!U:U, ROW()-1)</f>
        <v>2652.8695575045549</v>
      </c>
    </row>
    <row r="311" spans="1:7">
      <c r="A311" s="72">
        <f>INDEX(MergedData!C:C, ROW()-1)</f>
        <v>44958</v>
      </c>
      <c r="B311" s="70" t="str">
        <f>INDEX(MergedData!D:D, ROW()-1)</f>
        <v>2023 Q1</v>
      </c>
      <c r="C311">
        <f>INDEX(MergedData!G:G, ROW()-1)</f>
        <v>0</v>
      </c>
      <c r="D311" s="70" t="str">
        <f>INDEX(MergedData!H:H, ROW()-1)</f>
        <v>Online</v>
      </c>
      <c r="E311" s="71">
        <f>INDEX(MergedData!J:J, ROW()-1)</f>
        <v>3953.9884000000002</v>
      </c>
      <c r="F311" s="70" t="str">
        <f>INDEX(MergedData!P:P, ROW()-1)</f>
        <v>DE</v>
      </c>
      <c r="G311" s="71">
        <f>INDEX(MergedData!U:U, ROW()-1)</f>
        <v>3953.9884000000002</v>
      </c>
    </row>
    <row r="312" spans="1:7">
      <c r="A312" s="72">
        <f>INDEX(MergedData!C:C, ROW()-1)</f>
        <v>44958</v>
      </c>
      <c r="B312" s="70" t="str">
        <f>INDEX(MergedData!D:D, ROW()-1)</f>
        <v>2023 Q1</v>
      </c>
      <c r="C312">
        <f>INDEX(MergedData!G:G, ROW()-1)</f>
        <v>0</v>
      </c>
      <c r="D312" s="70" t="str">
        <f>INDEX(MergedData!H:H, ROW()-1)</f>
        <v>Online</v>
      </c>
      <c r="E312" s="71">
        <f>INDEX(MergedData!J:J, ROW()-1)</f>
        <v>3953.9884000000002</v>
      </c>
      <c r="F312" s="70" t="str">
        <f>INDEX(MergedData!P:P, ROW()-1)</f>
        <v>FR</v>
      </c>
      <c r="G312" s="71">
        <f>INDEX(MergedData!U:U, ROW()-1)</f>
        <v>3953.9884000000002</v>
      </c>
    </row>
    <row r="313" spans="1:7">
      <c r="A313" s="72">
        <f>INDEX(MergedData!C:C, ROW()-1)</f>
        <v>44986</v>
      </c>
      <c r="B313" s="70" t="str">
        <f>INDEX(MergedData!D:D, ROW()-1)</f>
        <v>2023 Q1</v>
      </c>
      <c r="C313">
        <f>INDEX(MergedData!G:G, ROW()-1)</f>
        <v>0</v>
      </c>
      <c r="D313" s="70" t="str">
        <f>INDEX(MergedData!H:H, ROW()-1)</f>
        <v>Online</v>
      </c>
      <c r="E313" s="71">
        <f>INDEX(MergedData!J:J, ROW()-1)</f>
        <v>772.50360000000001</v>
      </c>
      <c r="F313" s="70" t="str">
        <f>INDEX(MergedData!P:P, ROW()-1)</f>
        <v>AU</v>
      </c>
      <c r="G313" s="71">
        <f>INDEX(MergedData!U:U, ROW()-1)</f>
        <v>478.52984719841959</v>
      </c>
    </row>
    <row r="314" spans="1:7">
      <c r="A314" s="72">
        <f>INDEX(MergedData!C:C, ROW()-1)</f>
        <v>44986</v>
      </c>
      <c r="B314" s="70" t="str">
        <f>INDEX(MergedData!D:D, ROW()-1)</f>
        <v>2023 Q1</v>
      </c>
      <c r="C314">
        <f>INDEX(MergedData!G:G, ROW()-1)</f>
        <v>0</v>
      </c>
      <c r="D314" s="70" t="str">
        <f>INDEX(MergedData!H:H, ROW()-1)</f>
        <v>Online</v>
      </c>
      <c r="E314" s="71">
        <f>INDEX(MergedData!J:J, ROW()-1)</f>
        <v>3953.9884000000002</v>
      </c>
      <c r="F314" s="70" t="str">
        <f>INDEX(MergedData!P:P, ROW()-1)</f>
        <v>FR</v>
      </c>
      <c r="G314" s="71">
        <f>INDEX(MergedData!U:U, ROW()-1)</f>
        <v>3953.9884000000002</v>
      </c>
    </row>
    <row r="315" spans="1:7">
      <c r="A315" s="72">
        <f>INDEX(MergedData!C:C, ROW()-1)</f>
        <v>44986</v>
      </c>
      <c r="B315" s="70" t="str">
        <f>INDEX(MergedData!D:D, ROW()-1)</f>
        <v>2023 Q1</v>
      </c>
      <c r="C315">
        <f>INDEX(MergedData!G:G, ROW()-1)</f>
        <v>0</v>
      </c>
      <c r="D315" s="70" t="str">
        <f>INDEX(MergedData!H:H, ROW()-1)</f>
        <v>Online</v>
      </c>
      <c r="E315" s="71">
        <f>INDEX(MergedData!J:J, ROW()-1)</f>
        <v>772.50360000000001</v>
      </c>
      <c r="F315" s="70" t="str">
        <f>INDEX(MergedData!P:P, ROW()-1)</f>
        <v>US</v>
      </c>
      <c r="G315" s="71">
        <f>INDEX(MergedData!U:U, ROW()-1)</f>
        <v>709.19452136427742</v>
      </c>
    </row>
    <row r="316" spans="1:7">
      <c r="A316" s="72">
        <f>INDEX(MergedData!C:C, ROW()-1)</f>
        <v>44986</v>
      </c>
      <c r="B316" s="70" t="str">
        <f>INDEX(MergedData!D:D, ROW()-1)</f>
        <v>2023 Q1</v>
      </c>
      <c r="C316">
        <f>INDEX(MergedData!G:G, ROW()-1)</f>
        <v>0</v>
      </c>
      <c r="D316" s="70" t="str">
        <f>INDEX(MergedData!H:H, ROW()-1)</f>
        <v>Online</v>
      </c>
      <c r="E316" s="71">
        <f>INDEX(MergedData!J:J, ROW()-1)</f>
        <v>3953.9884000000002</v>
      </c>
      <c r="F316" s="70" t="str">
        <f>INDEX(MergedData!P:P, ROW()-1)</f>
        <v>AU</v>
      </c>
      <c r="G316" s="71">
        <f>INDEX(MergedData!U:U, ROW()-1)</f>
        <v>2449.3108703652952</v>
      </c>
    </row>
    <row r="317" spans="1:7">
      <c r="A317" s="72">
        <f>INDEX(MergedData!C:C, ROW()-1)</f>
        <v>44986</v>
      </c>
      <c r="B317" s="70" t="str">
        <f>INDEX(MergedData!D:D, ROW()-1)</f>
        <v>2023 Q1</v>
      </c>
      <c r="C317">
        <f>INDEX(MergedData!G:G, ROW()-1)</f>
        <v>0</v>
      </c>
      <c r="D317" s="70" t="str">
        <f>INDEX(MergedData!H:H, ROW()-1)</f>
        <v>Online</v>
      </c>
      <c r="E317" s="71">
        <f>INDEX(MergedData!J:J, ROW()-1)</f>
        <v>3729.364</v>
      </c>
      <c r="F317" s="70" t="str">
        <f>INDEX(MergedData!P:P, ROW()-1)</f>
        <v>AU</v>
      </c>
      <c r="G317" s="71">
        <f>INDEX(MergedData!U:U, ROW()-1)</f>
        <v>2310.1665611231929</v>
      </c>
    </row>
    <row r="318" spans="1:7">
      <c r="A318" s="72">
        <f>INDEX(MergedData!C:C, ROW()-1)</f>
        <v>44986</v>
      </c>
      <c r="B318" s="70" t="str">
        <f>INDEX(MergedData!D:D, ROW()-1)</f>
        <v>2023 Q1</v>
      </c>
      <c r="C318">
        <f>INDEX(MergedData!G:G, ROW()-1)</f>
        <v>0</v>
      </c>
      <c r="D318" s="70" t="str">
        <f>INDEX(MergedData!H:H, ROW()-1)</f>
        <v>Online</v>
      </c>
      <c r="E318" s="71">
        <f>INDEX(MergedData!J:J, ROW()-1)</f>
        <v>772.50360000000001</v>
      </c>
      <c r="F318" s="70" t="str">
        <f>INDEX(MergedData!P:P, ROW()-1)</f>
        <v>AU</v>
      </c>
      <c r="G318" s="71">
        <f>INDEX(MergedData!U:U, ROW()-1)</f>
        <v>478.52984719841959</v>
      </c>
    </row>
    <row r="319" spans="1:7">
      <c r="A319" s="72">
        <f>INDEX(MergedData!C:C, ROW()-1)</f>
        <v>44986</v>
      </c>
      <c r="B319" s="70" t="str">
        <f>INDEX(MergedData!D:D, ROW()-1)</f>
        <v>2023 Q1</v>
      </c>
      <c r="C319">
        <f>INDEX(MergedData!G:G, ROW()-1)</f>
        <v>0</v>
      </c>
      <c r="D319" s="70" t="str">
        <f>INDEX(MergedData!H:H, ROW()-1)</f>
        <v>Online</v>
      </c>
      <c r="E319" s="71">
        <f>INDEX(MergedData!J:J, ROW()-1)</f>
        <v>3953.9884000000002</v>
      </c>
      <c r="F319" s="70" t="str">
        <f>INDEX(MergedData!P:P, ROW()-1)</f>
        <v>DE</v>
      </c>
      <c r="G319" s="71">
        <f>INDEX(MergedData!U:U, ROW()-1)</f>
        <v>3953.9884000000002</v>
      </c>
    </row>
    <row r="320" spans="1:7">
      <c r="A320" s="72">
        <f>INDEX(MergedData!C:C, ROW()-1)</f>
        <v>44986</v>
      </c>
      <c r="B320" s="70" t="str">
        <f>INDEX(MergedData!D:D, ROW()-1)</f>
        <v>2023 Q1</v>
      </c>
      <c r="C320">
        <f>INDEX(MergedData!G:G, ROW()-1)</f>
        <v>0</v>
      </c>
      <c r="D320" s="70" t="str">
        <f>INDEX(MergedData!H:H, ROW()-1)</f>
        <v>Online</v>
      </c>
      <c r="E320" s="71">
        <f>INDEX(MergedData!J:J, ROW()-1)</f>
        <v>3953.9884000000002</v>
      </c>
      <c r="F320" s="70" t="str">
        <f>INDEX(MergedData!P:P, ROW()-1)</f>
        <v>CA</v>
      </c>
      <c r="G320" s="71">
        <f>INDEX(MergedData!U:U, ROW()-1)</f>
        <v>2652.8695575045549</v>
      </c>
    </row>
    <row r="321" spans="1:7">
      <c r="A321" s="72">
        <f>INDEX(MergedData!C:C, ROW()-1)</f>
        <v>44986</v>
      </c>
      <c r="B321" s="70" t="str">
        <f>INDEX(MergedData!D:D, ROW()-1)</f>
        <v>2023 Q1</v>
      </c>
      <c r="C321">
        <f>INDEX(MergedData!G:G, ROW()-1)</f>
        <v>0</v>
      </c>
      <c r="D321" s="70" t="str">
        <f>INDEX(MergedData!H:H, ROW()-1)</f>
        <v>Online</v>
      </c>
      <c r="E321" s="71">
        <f>INDEX(MergedData!J:J, ROW()-1)</f>
        <v>772.50360000000001</v>
      </c>
      <c r="F321" s="70" t="str">
        <f>INDEX(MergedData!P:P, ROW()-1)</f>
        <v>FR</v>
      </c>
      <c r="G321" s="71">
        <f>INDEX(MergedData!U:U, ROW()-1)</f>
        <v>772.50360000000001</v>
      </c>
    </row>
    <row r="322" spans="1:7">
      <c r="A322" s="72">
        <f>INDEX(MergedData!C:C, ROW()-1)</f>
        <v>44986</v>
      </c>
      <c r="B322" s="70" t="str">
        <f>INDEX(MergedData!D:D, ROW()-1)</f>
        <v>2023 Q1</v>
      </c>
      <c r="C322">
        <f>INDEX(MergedData!G:G, ROW()-1)</f>
        <v>0</v>
      </c>
      <c r="D322" s="70" t="str">
        <f>INDEX(MergedData!H:H, ROW()-1)</f>
        <v>Online</v>
      </c>
      <c r="E322" s="71">
        <f>INDEX(MergedData!J:J, ROW()-1)</f>
        <v>3756.989</v>
      </c>
      <c r="F322" s="70" t="str">
        <f>INDEX(MergedData!P:P, ROW()-1)</f>
        <v>AU</v>
      </c>
      <c r="G322" s="71">
        <f>INDEX(MergedData!U:U, ROW()-1)</f>
        <v>2327.2789564943691</v>
      </c>
    </row>
    <row r="323" spans="1:7">
      <c r="A323" s="72">
        <f>INDEX(MergedData!C:C, ROW()-1)</f>
        <v>44986</v>
      </c>
      <c r="B323" s="70" t="str">
        <f>INDEX(MergedData!D:D, ROW()-1)</f>
        <v>2023 Q1</v>
      </c>
      <c r="C323">
        <f>INDEX(MergedData!G:G, ROW()-1)</f>
        <v>0</v>
      </c>
      <c r="D323" s="70" t="str">
        <f>INDEX(MergedData!H:H, ROW()-1)</f>
        <v>Online</v>
      </c>
      <c r="E323" s="71">
        <f>INDEX(MergedData!J:J, ROW()-1)</f>
        <v>3953.9884000000002</v>
      </c>
      <c r="F323" s="70" t="str">
        <f>INDEX(MergedData!P:P, ROW()-1)</f>
        <v>AU</v>
      </c>
      <c r="G323" s="71">
        <f>INDEX(MergedData!U:U, ROW()-1)</f>
        <v>2449.3108703652952</v>
      </c>
    </row>
    <row r="324" spans="1:7">
      <c r="A324" s="72">
        <f>INDEX(MergedData!C:C, ROW()-1)</f>
        <v>44986</v>
      </c>
      <c r="B324" s="70" t="str">
        <f>INDEX(MergedData!D:D, ROW()-1)</f>
        <v>2023 Q1</v>
      </c>
      <c r="C324">
        <f>INDEX(MergedData!G:G, ROW()-1)</f>
        <v>0</v>
      </c>
      <c r="D324" s="70" t="str">
        <f>INDEX(MergedData!H:H, ROW()-1)</f>
        <v>Online</v>
      </c>
      <c r="E324" s="71">
        <f>INDEX(MergedData!J:J, ROW()-1)</f>
        <v>3953.9884000000002</v>
      </c>
      <c r="F324" s="70" t="str">
        <f>INDEX(MergedData!P:P, ROW()-1)</f>
        <v>DE</v>
      </c>
      <c r="G324" s="71">
        <f>INDEX(MergedData!U:U, ROW()-1)</f>
        <v>3953.9884000000002</v>
      </c>
    </row>
    <row r="325" spans="1:7">
      <c r="A325" s="72">
        <f>INDEX(MergedData!C:C, ROW()-1)</f>
        <v>44986</v>
      </c>
      <c r="B325" s="70" t="str">
        <f>INDEX(MergedData!D:D, ROW()-1)</f>
        <v>2023 Q1</v>
      </c>
      <c r="C325">
        <f>INDEX(MergedData!G:G, ROW()-1)</f>
        <v>0</v>
      </c>
      <c r="D325" s="70" t="str">
        <f>INDEX(MergedData!H:H, ROW()-1)</f>
        <v>Online</v>
      </c>
      <c r="E325" s="71">
        <f>INDEX(MergedData!J:J, ROW()-1)</f>
        <v>3953.9884000000002</v>
      </c>
      <c r="F325" s="70" t="str">
        <f>INDEX(MergedData!P:P, ROW()-1)</f>
        <v>AU</v>
      </c>
      <c r="G325" s="71">
        <f>INDEX(MergedData!U:U, ROW()-1)</f>
        <v>2449.3108703652952</v>
      </c>
    </row>
    <row r="326" spans="1:7">
      <c r="A326" s="72">
        <f>INDEX(MergedData!C:C, ROW()-1)</f>
        <v>44986</v>
      </c>
      <c r="B326" s="70" t="str">
        <f>INDEX(MergedData!D:D, ROW()-1)</f>
        <v>2023 Q1</v>
      </c>
      <c r="C326">
        <f>INDEX(MergedData!G:G, ROW()-1)</f>
        <v>0</v>
      </c>
      <c r="D326" s="70" t="str">
        <f>INDEX(MergedData!H:H, ROW()-1)</f>
        <v>Online</v>
      </c>
      <c r="E326" s="71">
        <f>INDEX(MergedData!J:J, ROW()-1)</f>
        <v>772.50360000000001</v>
      </c>
      <c r="F326" s="70" t="str">
        <f>INDEX(MergedData!P:P, ROW()-1)</f>
        <v>US</v>
      </c>
      <c r="G326" s="71">
        <f>INDEX(MergedData!U:U, ROW()-1)</f>
        <v>709.19452136427742</v>
      </c>
    </row>
    <row r="327" spans="1:7">
      <c r="A327" s="72">
        <f>INDEX(MergedData!C:C, ROW()-1)</f>
        <v>44986</v>
      </c>
      <c r="B327" s="70" t="str">
        <f>INDEX(MergedData!D:D, ROW()-1)</f>
        <v>2023 Q1</v>
      </c>
      <c r="C327">
        <f>INDEX(MergedData!G:G, ROW()-1)</f>
        <v>0</v>
      </c>
      <c r="D327" s="70" t="str">
        <f>INDEX(MergedData!H:H, ROW()-1)</f>
        <v>Online</v>
      </c>
      <c r="E327" s="71">
        <f>INDEX(MergedData!J:J, ROW()-1)</f>
        <v>3953.9884000000002</v>
      </c>
      <c r="F327" s="70" t="str">
        <f>INDEX(MergedData!P:P, ROW()-1)</f>
        <v>AU</v>
      </c>
      <c r="G327" s="71">
        <f>INDEX(MergedData!U:U, ROW()-1)</f>
        <v>2449.3108703652952</v>
      </c>
    </row>
    <row r="328" spans="1:7">
      <c r="A328" s="72">
        <f>INDEX(MergedData!C:C, ROW()-1)</f>
        <v>44986</v>
      </c>
      <c r="B328" s="70" t="str">
        <f>INDEX(MergedData!D:D, ROW()-1)</f>
        <v>2023 Q1</v>
      </c>
      <c r="C328">
        <f>INDEX(MergedData!G:G, ROW()-1)</f>
        <v>0</v>
      </c>
      <c r="D328" s="70" t="str">
        <f>INDEX(MergedData!H:H, ROW()-1)</f>
        <v>Online</v>
      </c>
      <c r="E328" s="71">
        <f>INDEX(MergedData!J:J, ROW()-1)</f>
        <v>3953.9884000000002</v>
      </c>
      <c r="F328" s="70" t="str">
        <f>INDEX(MergedData!P:P, ROW()-1)</f>
        <v>US</v>
      </c>
      <c r="G328" s="71">
        <f>INDEX(MergedData!U:U, ROW()-1)</f>
        <v>3629.94672234266</v>
      </c>
    </row>
    <row r="329" spans="1:7">
      <c r="A329" s="72">
        <f>INDEX(MergedData!C:C, ROW()-1)</f>
        <v>44986</v>
      </c>
      <c r="B329" s="70" t="str">
        <f>INDEX(MergedData!D:D, ROW()-1)</f>
        <v>2023 Q1</v>
      </c>
      <c r="C329">
        <f>INDEX(MergedData!G:G, ROW()-1)</f>
        <v>0</v>
      </c>
      <c r="D329" s="70" t="str">
        <f>INDEX(MergedData!H:H, ROW()-1)</f>
        <v>Online</v>
      </c>
      <c r="E329" s="71">
        <f>INDEX(MergedData!J:J, ROW()-1)</f>
        <v>3756.989</v>
      </c>
      <c r="F329" s="70" t="str">
        <f>INDEX(MergedData!P:P, ROW()-1)</f>
        <v>US</v>
      </c>
      <c r="G329" s="71">
        <f>INDEX(MergedData!U:U, ROW()-1)</f>
        <v>3449.092037403911</v>
      </c>
    </row>
    <row r="330" spans="1:7">
      <c r="A330" s="72">
        <f>INDEX(MergedData!C:C, ROW()-1)</f>
        <v>44986</v>
      </c>
      <c r="B330" s="70" t="str">
        <f>INDEX(MergedData!D:D, ROW()-1)</f>
        <v>2023 Q1</v>
      </c>
      <c r="C330">
        <f>INDEX(MergedData!G:G, ROW()-1)</f>
        <v>0</v>
      </c>
      <c r="D330" s="70" t="str">
        <f>INDEX(MergedData!H:H, ROW()-1)</f>
        <v>Online</v>
      </c>
      <c r="E330" s="71">
        <f>INDEX(MergedData!J:J, ROW()-1)</f>
        <v>3729.364</v>
      </c>
      <c r="F330" s="70" t="str">
        <f>INDEX(MergedData!P:P, ROW()-1)</f>
        <v>GB</v>
      </c>
      <c r="G330" s="71">
        <f>INDEX(MergedData!U:U, ROW()-1)</f>
        <v>4438.4298950883294</v>
      </c>
    </row>
    <row r="331" spans="1:7">
      <c r="A331" s="72">
        <f>INDEX(MergedData!C:C, ROW()-1)</f>
        <v>44986</v>
      </c>
      <c r="B331" s="70" t="str">
        <f>INDEX(MergedData!D:D, ROW()-1)</f>
        <v>2023 Q1</v>
      </c>
      <c r="C331">
        <f>INDEX(MergedData!G:G, ROW()-1)</f>
        <v>0</v>
      </c>
      <c r="D331" s="70" t="str">
        <f>INDEX(MergedData!H:H, ROW()-1)</f>
        <v>Online</v>
      </c>
      <c r="E331" s="71">
        <f>INDEX(MergedData!J:J, ROW()-1)</f>
        <v>3756.989</v>
      </c>
      <c r="F331" s="70" t="str">
        <f>INDEX(MergedData!P:P, ROW()-1)</f>
        <v>AU</v>
      </c>
      <c r="G331" s="71">
        <f>INDEX(MergedData!U:U, ROW()-1)</f>
        <v>2327.2789564943691</v>
      </c>
    </row>
    <row r="332" spans="1:7">
      <c r="A332" s="72">
        <f>INDEX(MergedData!C:C, ROW()-1)</f>
        <v>44986</v>
      </c>
      <c r="B332" s="70" t="str">
        <f>INDEX(MergedData!D:D, ROW()-1)</f>
        <v>2023 Q1</v>
      </c>
      <c r="C332">
        <f>INDEX(MergedData!G:G, ROW()-1)</f>
        <v>0</v>
      </c>
      <c r="D332" s="70" t="str">
        <f>INDEX(MergedData!H:H, ROW()-1)</f>
        <v>Online</v>
      </c>
      <c r="E332" s="71">
        <f>INDEX(MergedData!J:J, ROW()-1)</f>
        <v>3953.9884000000002</v>
      </c>
      <c r="F332" s="70" t="str">
        <f>INDEX(MergedData!P:P, ROW()-1)</f>
        <v>AU</v>
      </c>
      <c r="G332" s="71">
        <f>INDEX(MergedData!U:U, ROW()-1)</f>
        <v>2449.3108703652952</v>
      </c>
    </row>
    <row r="333" spans="1:7">
      <c r="A333" s="72">
        <f>INDEX(MergedData!C:C, ROW()-1)</f>
        <v>44986</v>
      </c>
      <c r="B333" s="70" t="str">
        <f>INDEX(MergedData!D:D, ROW()-1)</f>
        <v>2023 Q1</v>
      </c>
      <c r="C333">
        <f>INDEX(MergedData!G:G, ROW()-1)</f>
        <v>0</v>
      </c>
      <c r="D333" s="70" t="str">
        <f>INDEX(MergedData!H:H, ROW()-1)</f>
        <v>Online</v>
      </c>
      <c r="E333" s="71">
        <f>INDEX(MergedData!J:J, ROW()-1)</f>
        <v>3953.9884000000002</v>
      </c>
      <c r="F333" s="70" t="str">
        <f>INDEX(MergedData!P:P, ROW()-1)</f>
        <v>US</v>
      </c>
      <c r="G333" s="71">
        <f>INDEX(MergedData!U:U, ROW()-1)</f>
        <v>3629.94672234266</v>
      </c>
    </row>
    <row r="334" spans="1:7">
      <c r="A334" s="72">
        <f>INDEX(MergedData!C:C, ROW()-1)</f>
        <v>44986</v>
      </c>
      <c r="B334" s="70" t="str">
        <f>INDEX(MergedData!D:D, ROW()-1)</f>
        <v>2023 Q1</v>
      </c>
      <c r="C334">
        <f>INDEX(MergedData!G:G, ROW()-1)</f>
        <v>0</v>
      </c>
      <c r="D334" s="70" t="str">
        <f>INDEX(MergedData!H:H, ROW()-1)</f>
        <v>Online</v>
      </c>
      <c r="E334" s="71">
        <f>INDEX(MergedData!J:J, ROW()-1)</f>
        <v>772.50360000000001</v>
      </c>
      <c r="F334" s="70" t="str">
        <f>INDEX(MergedData!P:P, ROW()-1)</f>
        <v>US</v>
      </c>
      <c r="G334" s="71">
        <f>INDEX(MergedData!U:U, ROW()-1)</f>
        <v>709.19452136427742</v>
      </c>
    </row>
    <row r="335" spans="1:7">
      <c r="A335" s="72">
        <f>INDEX(MergedData!C:C, ROW()-1)</f>
        <v>44986</v>
      </c>
      <c r="B335" s="70" t="str">
        <f>INDEX(MergedData!D:D, ROW()-1)</f>
        <v>2023 Q1</v>
      </c>
      <c r="C335">
        <f>INDEX(MergedData!G:G, ROW()-1)</f>
        <v>0</v>
      </c>
      <c r="D335" s="70" t="str">
        <f>INDEX(MergedData!H:H, ROW()-1)</f>
        <v>Online</v>
      </c>
      <c r="E335" s="71">
        <f>INDEX(MergedData!J:J, ROW()-1)</f>
        <v>3953.9884000000002</v>
      </c>
      <c r="F335" s="70" t="str">
        <f>INDEX(MergedData!P:P, ROW()-1)</f>
        <v>US</v>
      </c>
      <c r="G335" s="71">
        <f>INDEX(MergedData!U:U, ROW()-1)</f>
        <v>3629.94672234266</v>
      </c>
    </row>
    <row r="336" spans="1:7">
      <c r="A336" s="72">
        <f>INDEX(MergedData!C:C, ROW()-1)</f>
        <v>44986</v>
      </c>
      <c r="B336" s="70" t="str">
        <f>INDEX(MergedData!D:D, ROW()-1)</f>
        <v>2023 Q1</v>
      </c>
      <c r="C336">
        <f>INDEX(MergedData!G:G, ROW()-1)</f>
        <v>0</v>
      </c>
      <c r="D336" s="70" t="str">
        <f>INDEX(MergedData!H:H, ROW()-1)</f>
        <v>Online</v>
      </c>
      <c r="E336" s="71">
        <f>INDEX(MergedData!J:J, ROW()-1)</f>
        <v>3953.9884000000002</v>
      </c>
      <c r="F336" s="70" t="str">
        <f>INDEX(MergedData!P:P, ROW()-1)</f>
        <v>US</v>
      </c>
      <c r="G336" s="71">
        <f>INDEX(MergedData!U:U, ROW()-1)</f>
        <v>3629.94672234266</v>
      </c>
    </row>
    <row r="337" spans="1:7">
      <c r="A337" s="72">
        <f>INDEX(MergedData!C:C, ROW()-1)</f>
        <v>44986</v>
      </c>
      <c r="B337" s="70" t="str">
        <f>INDEX(MergedData!D:D, ROW()-1)</f>
        <v>2023 Q1</v>
      </c>
      <c r="C337">
        <f>INDEX(MergedData!G:G, ROW()-1)</f>
        <v>0</v>
      </c>
      <c r="D337" s="70" t="str">
        <f>INDEX(MergedData!H:H, ROW()-1)</f>
        <v>Online</v>
      </c>
      <c r="E337" s="71">
        <f>INDEX(MergedData!J:J, ROW()-1)</f>
        <v>3729.364</v>
      </c>
      <c r="F337" s="70" t="str">
        <f>INDEX(MergedData!P:P, ROW()-1)</f>
        <v>AU</v>
      </c>
      <c r="G337" s="71">
        <f>INDEX(MergedData!U:U, ROW()-1)</f>
        <v>2310.1665611231929</v>
      </c>
    </row>
    <row r="338" spans="1:7">
      <c r="A338" s="72">
        <f>INDEX(MergedData!C:C, ROW()-1)</f>
        <v>44986</v>
      </c>
      <c r="B338" s="70" t="str">
        <f>INDEX(MergedData!D:D, ROW()-1)</f>
        <v>2023 Q1</v>
      </c>
      <c r="C338">
        <f>INDEX(MergedData!G:G, ROW()-1)</f>
        <v>0</v>
      </c>
      <c r="D338" s="70" t="str">
        <f>INDEX(MergedData!H:H, ROW()-1)</f>
        <v>Online</v>
      </c>
      <c r="E338" s="71">
        <f>INDEX(MergedData!J:J, ROW()-1)</f>
        <v>3729.364</v>
      </c>
      <c r="F338" s="70" t="str">
        <f>INDEX(MergedData!P:P, ROW()-1)</f>
        <v>AU</v>
      </c>
      <c r="G338" s="71">
        <f>INDEX(MergedData!U:U, ROW()-1)</f>
        <v>2310.1665611231929</v>
      </c>
    </row>
    <row r="339" spans="1:7">
      <c r="A339" s="72">
        <f>INDEX(MergedData!C:C, ROW()-1)</f>
        <v>44986</v>
      </c>
      <c r="B339" s="70" t="str">
        <f>INDEX(MergedData!D:D, ROW()-1)</f>
        <v>2023 Q1</v>
      </c>
      <c r="C339">
        <f>INDEX(MergedData!G:G, ROW()-1)</f>
        <v>0</v>
      </c>
      <c r="D339" s="70" t="str">
        <f>INDEX(MergedData!H:H, ROW()-1)</f>
        <v>Online</v>
      </c>
      <c r="E339" s="71">
        <f>INDEX(MergedData!J:J, ROW()-1)</f>
        <v>3953.9884000000002</v>
      </c>
      <c r="F339" s="70" t="str">
        <f>INDEX(MergedData!P:P, ROW()-1)</f>
        <v>CA</v>
      </c>
      <c r="G339" s="71">
        <f>INDEX(MergedData!U:U, ROW()-1)</f>
        <v>2652.8695575045549</v>
      </c>
    </row>
    <row r="340" spans="1:7">
      <c r="A340" s="72">
        <f>INDEX(MergedData!C:C, ROW()-1)</f>
        <v>44986</v>
      </c>
      <c r="B340" s="70" t="str">
        <f>INDEX(MergedData!D:D, ROW()-1)</f>
        <v>2023 Q1</v>
      </c>
      <c r="C340">
        <f>INDEX(MergedData!G:G, ROW()-1)</f>
        <v>0</v>
      </c>
      <c r="D340" s="70" t="str">
        <f>INDEX(MergedData!H:H, ROW()-1)</f>
        <v>Online</v>
      </c>
      <c r="E340" s="71">
        <f>INDEX(MergedData!J:J, ROW()-1)</f>
        <v>3953.9884000000002</v>
      </c>
      <c r="F340" s="70" t="str">
        <f>INDEX(MergedData!P:P, ROW()-1)</f>
        <v>AU</v>
      </c>
      <c r="G340" s="71">
        <f>INDEX(MergedData!U:U, ROW()-1)</f>
        <v>2449.3108703652952</v>
      </c>
    </row>
    <row r="341" spans="1:7">
      <c r="A341" s="72">
        <f>INDEX(MergedData!C:C, ROW()-1)</f>
        <v>44986</v>
      </c>
      <c r="B341" s="70" t="str">
        <f>INDEX(MergedData!D:D, ROW()-1)</f>
        <v>2023 Q1</v>
      </c>
      <c r="C341">
        <f>INDEX(MergedData!G:G, ROW()-1)</f>
        <v>0</v>
      </c>
      <c r="D341" s="70" t="str">
        <f>INDEX(MergedData!H:H, ROW()-1)</f>
        <v>Online</v>
      </c>
      <c r="E341" s="71">
        <f>INDEX(MergedData!J:J, ROW()-1)</f>
        <v>3953.9884000000002</v>
      </c>
      <c r="F341" s="70" t="str">
        <f>INDEX(MergedData!P:P, ROW()-1)</f>
        <v>AU</v>
      </c>
      <c r="G341" s="71">
        <f>INDEX(MergedData!U:U, ROW()-1)</f>
        <v>2449.3108703652952</v>
      </c>
    </row>
    <row r="342" spans="1:7">
      <c r="A342" s="72">
        <f>INDEX(MergedData!C:C, ROW()-1)</f>
        <v>44986</v>
      </c>
      <c r="B342" s="70" t="str">
        <f>INDEX(MergedData!D:D, ROW()-1)</f>
        <v>2023 Q1</v>
      </c>
      <c r="C342">
        <f>INDEX(MergedData!G:G, ROW()-1)</f>
        <v>0</v>
      </c>
      <c r="D342" s="70" t="str">
        <f>INDEX(MergedData!H:H, ROW()-1)</f>
        <v>Online</v>
      </c>
      <c r="E342" s="71">
        <f>INDEX(MergedData!J:J, ROW()-1)</f>
        <v>3756.989</v>
      </c>
      <c r="F342" s="70" t="str">
        <f>INDEX(MergedData!P:P, ROW()-1)</f>
        <v>GB</v>
      </c>
      <c r="G342" s="71">
        <f>INDEX(MergedData!U:U, ROW()-1)</f>
        <v>4471.3072505440623</v>
      </c>
    </row>
    <row r="343" spans="1:7">
      <c r="A343" s="72">
        <f>INDEX(MergedData!C:C, ROW()-1)</f>
        <v>44986</v>
      </c>
      <c r="B343" s="70" t="str">
        <f>INDEX(MergedData!D:D, ROW()-1)</f>
        <v>2023 Q1</v>
      </c>
      <c r="C343">
        <f>INDEX(MergedData!G:G, ROW()-1)</f>
        <v>0</v>
      </c>
      <c r="D343" s="70" t="str">
        <f>INDEX(MergedData!H:H, ROW()-1)</f>
        <v>Online</v>
      </c>
      <c r="E343" s="71">
        <f>INDEX(MergedData!J:J, ROW()-1)</f>
        <v>3756.989</v>
      </c>
      <c r="F343" s="70" t="str">
        <f>INDEX(MergedData!P:P, ROW()-1)</f>
        <v>AU</v>
      </c>
      <c r="G343" s="71">
        <f>INDEX(MergedData!U:U, ROW()-1)</f>
        <v>2327.2789564943691</v>
      </c>
    </row>
    <row r="344" spans="1:7">
      <c r="A344" s="72">
        <f>INDEX(MergedData!C:C, ROW()-1)</f>
        <v>44986</v>
      </c>
      <c r="B344" s="70" t="str">
        <f>INDEX(MergedData!D:D, ROW()-1)</f>
        <v>2023 Q1</v>
      </c>
      <c r="C344">
        <f>INDEX(MergedData!G:G, ROW()-1)</f>
        <v>0</v>
      </c>
      <c r="D344" s="70" t="str">
        <f>INDEX(MergedData!H:H, ROW()-1)</f>
        <v>Online</v>
      </c>
      <c r="E344" s="71">
        <f>INDEX(MergedData!J:J, ROW()-1)</f>
        <v>3953.9884000000002</v>
      </c>
      <c r="F344" s="70" t="str">
        <f>INDEX(MergedData!P:P, ROW()-1)</f>
        <v>AU</v>
      </c>
      <c r="G344" s="71">
        <f>INDEX(MergedData!U:U, ROW()-1)</f>
        <v>2449.3108703652952</v>
      </c>
    </row>
    <row r="345" spans="1:7">
      <c r="A345" s="72">
        <f>INDEX(MergedData!C:C, ROW()-1)</f>
        <v>44986</v>
      </c>
      <c r="B345" s="70" t="str">
        <f>INDEX(MergedData!D:D, ROW()-1)</f>
        <v>2023 Q1</v>
      </c>
      <c r="C345">
        <f>INDEX(MergedData!G:G, ROW()-1)</f>
        <v>0</v>
      </c>
      <c r="D345" s="70" t="str">
        <f>INDEX(MergedData!H:H, ROW()-1)</f>
        <v>Online</v>
      </c>
      <c r="E345" s="71">
        <f>INDEX(MergedData!J:J, ROW()-1)</f>
        <v>3953.9884000000002</v>
      </c>
      <c r="F345" s="70" t="str">
        <f>INDEX(MergedData!P:P, ROW()-1)</f>
        <v>US</v>
      </c>
      <c r="G345" s="71">
        <f>INDEX(MergedData!U:U, ROW()-1)</f>
        <v>3629.94672234266</v>
      </c>
    </row>
    <row r="346" spans="1:7">
      <c r="A346" s="72">
        <f>INDEX(MergedData!C:C, ROW()-1)</f>
        <v>44986</v>
      </c>
      <c r="B346" s="70" t="str">
        <f>INDEX(MergedData!D:D, ROW()-1)</f>
        <v>2023 Q1</v>
      </c>
      <c r="C346">
        <f>INDEX(MergedData!G:G, ROW()-1)</f>
        <v>0</v>
      </c>
      <c r="D346" s="70" t="str">
        <f>INDEX(MergedData!H:H, ROW()-1)</f>
        <v>Online</v>
      </c>
      <c r="E346" s="71">
        <f>INDEX(MergedData!J:J, ROW()-1)</f>
        <v>3953.9884000000002</v>
      </c>
      <c r="F346" s="70" t="str">
        <f>INDEX(MergedData!P:P, ROW()-1)</f>
        <v>AU</v>
      </c>
      <c r="G346" s="71">
        <f>INDEX(MergedData!U:U, ROW()-1)</f>
        <v>2449.3108703652952</v>
      </c>
    </row>
    <row r="347" spans="1:7">
      <c r="A347" s="72">
        <f>INDEX(MergedData!C:C, ROW()-1)</f>
        <v>44986</v>
      </c>
      <c r="B347" s="70" t="str">
        <f>INDEX(MergedData!D:D, ROW()-1)</f>
        <v>2023 Q1</v>
      </c>
      <c r="C347">
        <f>INDEX(MergedData!G:G, ROW()-1)</f>
        <v>0</v>
      </c>
      <c r="D347" s="70" t="str">
        <f>INDEX(MergedData!H:H, ROW()-1)</f>
        <v>Online</v>
      </c>
      <c r="E347" s="71">
        <f>INDEX(MergedData!J:J, ROW()-1)</f>
        <v>3729.364</v>
      </c>
      <c r="F347" s="70" t="str">
        <f>INDEX(MergedData!P:P, ROW()-1)</f>
        <v>AU</v>
      </c>
      <c r="G347" s="71">
        <f>INDEX(MergedData!U:U, ROW()-1)</f>
        <v>2310.1665611231929</v>
      </c>
    </row>
    <row r="348" spans="1:7">
      <c r="A348" s="72">
        <f>INDEX(MergedData!C:C, ROW()-1)</f>
        <v>44986</v>
      </c>
      <c r="B348" s="70" t="str">
        <f>INDEX(MergedData!D:D, ROW()-1)</f>
        <v>2023 Q1</v>
      </c>
      <c r="C348">
        <f>INDEX(MergedData!G:G, ROW()-1)</f>
        <v>0</v>
      </c>
      <c r="D348" s="70" t="str">
        <f>INDEX(MergedData!H:H, ROW()-1)</f>
        <v>Online</v>
      </c>
      <c r="E348" s="71">
        <f>INDEX(MergedData!J:J, ROW()-1)</f>
        <v>3729.364</v>
      </c>
      <c r="F348" s="70" t="str">
        <f>INDEX(MergedData!P:P, ROW()-1)</f>
        <v>FR</v>
      </c>
      <c r="G348" s="71">
        <f>INDEX(MergedData!U:U, ROW()-1)</f>
        <v>3729.364</v>
      </c>
    </row>
    <row r="349" spans="1:7">
      <c r="A349" s="72">
        <f>INDEX(MergedData!C:C, ROW()-1)</f>
        <v>44986</v>
      </c>
      <c r="B349" s="70" t="str">
        <f>INDEX(MergedData!D:D, ROW()-1)</f>
        <v>2023 Q1</v>
      </c>
      <c r="C349">
        <f>INDEX(MergedData!G:G, ROW()-1)</f>
        <v>0</v>
      </c>
      <c r="D349" s="70" t="str">
        <f>INDEX(MergedData!H:H, ROW()-1)</f>
        <v>Online</v>
      </c>
      <c r="E349" s="71">
        <f>INDEX(MergedData!J:J, ROW()-1)</f>
        <v>3953.9884000000002</v>
      </c>
      <c r="F349" s="70" t="str">
        <f>INDEX(MergedData!P:P, ROW()-1)</f>
        <v>AU</v>
      </c>
      <c r="G349" s="71">
        <f>INDEX(MergedData!U:U, ROW()-1)</f>
        <v>2449.3108703652952</v>
      </c>
    </row>
    <row r="350" spans="1:7">
      <c r="A350" s="72">
        <f>INDEX(MergedData!C:C, ROW()-1)</f>
        <v>44986</v>
      </c>
      <c r="B350" s="70" t="str">
        <f>INDEX(MergedData!D:D, ROW()-1)</f>
        <v>2023 Q1</v>
      </c>
      <c r="C350">
        <f>INDEX(MergedData!G:G, ROW()-1)</f>
        <v>0</v>
      </c>
      <c r="D350" s="70" t="str">
        <f>INDEX(MergedData!H:H, ROW()-1)</f>
        <v>Online</v>
      </c>
      <c r="E350" s="71">
        <f>INDEX(MergedData!J:J, ROW()-1)</f>
        <v>3953.9884000000002</v>
      </c>
      <c r="F350" s="70" t="str">
        <f>INDEX(MergedData!P:P, ROW()-1)</f>
        <v>GB</v>
      </c>
      <c r="G350" s="71">
        <f>INDEX(MergedData!U:U, ROW()-1)</f>
        <v>4705.762247769987</v>
      </c>
    </row>
    <row r="351" spans="1:7">
      <c r="A351" s="72">
        <f>INDEX(MergedData!C:C, ROW()-1)</f>
        <v>44986</v>
      </c>
      <c r="B351" s="70" t="str">
        <f>INDEX(MergedData!D:D, ROW()-1)</f>
        <v>2023 Q1</v>
      </c>
      <c r="C351">
        <f>INDEX(MergedData!G:G, ROW()-1)</f>
        <v>0</v>
      </c>
      <c r="D351" s="70" t="str">
        <f>INDEX(MergedData!H:H, ROW()-1)</f>
        <v>Online</v>
      </c>
      <c r="E351" s="71">
        <f>INDEX(MergedData!J:J, ROW()-1)</f>
        <v>3953.9884000000002</v>
      </c>
      <c r="F351" s="70" t="str">
        <f>INDEX(MergedData!P:P, ROW()-1)</f>
        <v>AU</v>
      </c>
      <c r="G351" s="71">
        <f>INDEX(MergedData!U:U, ROW()-1)</f>
        <v>2449.3108703652952</v>
      </c>
    </row>
    <row r="352" spans="1:7">
      <c r="A352" s="72">
        <f>INDEX(MergedData!C:C, ROW()-1)</f>
        <v>44986</v>
      </c>
      <c r="B352" s="70" t="str">
        <f>INDEX(MergedData!D:D, ROW()-1)</f>
        <v>2023 Q1</v>
      </c>
      <c r="C352">
        <f>INDEX(MergedData!G:G, ROW()-1)</f>
        <v>0</v>
      </c>
      <c r="D352" s="70" t="str">
        <f>INDEX(MergedData!H:H, ROW()-1)</f>
        <v>Online</v>
      </c>
      <c r="E352" s="71">
        <f>INDEX(MergedData!J:J, ROW()-1)</f>
        <v>3953.9884000000002</v>
      </c>
      <c r="F352" s="70" t="str">
        <f>INDEX(MergedData!P:P, ROW()-1)</f>
        <v>AU</v>
      </c>
      <c r="G352" s="71">
        <f>INDEX(MergedData!U:U, ROW()-1)</f>
        <v>2449.3108703652952</v>
      </c>
    </row>
    <row r="353" spans="1:7">
      <c r="A353" s="72">
        <f>INDEX(MergedData!C:C, ROW()-1)</f>
        <v>44986</v>
      </c>
      <c r="B353" s="70" t="str">
        <f>INDEX(MergedData!D:D, ROW()-1)</f>
        <v>2023 Q1</v>
      </c>
      <c r="C353">
        <f>INDEX(MergedData!G:G, ROW()-1)</f>
        <v>0</v>
      </c>
      <c r="D353" s="70" t="str">
        <f>INDEX(MergedData!H:H, ROW()-1)</f>
        <v>Online</v>
      </c>
      <c r="E353" s="71">
        <f>INDEX(MergedData!J:J, ROW()-1)</f>
        <v>3729.364</v>
      </c>
      <c r="F353" s="70" t="str">
        <f>INDEX(MergedData!P:P, ROW()-1)</f>
        <v>AU</v>
      </c>
      <c r="G353" s="71">
        <f>INDEX(MergedData!U:U, ROW()-1)</f>
        <v>2310.1665611231929</v>
      </c>
    </row>
    <row r="354" spans="1:7">
      <c r="A354" s="72">
        <f>INDEX(MergedData!C:C, ROW()-1)</f>
        <v>44986</v>
      </c>
      <c r="B354" s="70" t="str">
        <f>INDEX(MergedData!D:D, ROW()-1)</f>
        <v>2023 Q1</v>
      </c>
      <c r="C354">
        <f>INDEX(MergedData!G:G, ROW()-1)</f>
        <v>0</v>
      </c>
      <c r="D354" s="70" t="str">
        <f>INDEX(MergedData!H:H, ROW()-1)</f>
        <v>Online</v>
      </c>
      <c r="E354" s="71">
        <f>INDEX(MergedData!J:J, ROW()-1)</f>
        <v>3953.9884000000002</v>
      </c>
      <c r="F354" s="70" t="str">
        <f>INDEX(MergedData!P:P, ROW()-1)</f>
        <v>GB</v>
      </c>
      <c r="G354" s="71">
        <f>INDEX(MergedData!U:U, ROW()-1)</f>
        <v>4705.762247769987</v>
      </c>
    </row>
    <row r="355" spans="1:7">
      <c r="A355" s="72">
        <f>INDEX(MergedData!C:C, ROW()-1)</f>
        <v>44986</v>
      </c>
      <c r="B355" s="70" t="str">
        <f>INDEX(MergedData!D:D, ROW()-1)</f>
        <v>2023 Q1</v>
      </c>
      <c r="C355">
        <f>INDEX(MergedData!G:G, ROW()-1)</f>
        <v>0</v>
      </c>
      <c r="D355" s="70" t="str">
        <f>INDEX(MergedData!H:H, ROW()-1)</f>
        <v>Online</v>
      </c>
      <c r="E355" s="71">
        <f>INDEX(MergedData!J:J, ROW()-1)</f>
        <v>3953.9884000000002</v>
      </c>
      <c r="F355" s="70" t="str">
        <f>INDEX(MergedData!P:P, ROW()-1)</f>
        <v>US</v>
      </c>
      <c r="G355" s="71">
        <f>INDEX(MergedData!U:U, ROW()-1)</f>
        <v>3629.94672234266</v>
      </c>
    </row>
    <row r="356" spans="1:7">
      <c r="A356" s="72">
        <f>INDEX(MergedData!C:C, ROW()-1)</f>
        <v>44986</v>
      </c>
      <c r="B356" s="70" t="str">
        <f>INDEX(MergedData!D:D, ROW()-1)</f>
        <v>2023 Q1</v>
      </c>
      <c r="C356">
        <f>INDEX(MergedData!G:G, ROW()-1)</f>
        <v>0</v>
      </c>
      <c r="D356" s="70" t="str">
        <f>INDEX(MergedData!H:H, ROW()-1)</f>
        <v>Online</v>
      </c>
      <c r="E356" s="71">
        <f>INDEX(MergedData!J:J, ROW()-1)</f>
        <v>3953.9884000000002</v>
      </c>
      <c r="F356" s="70" t="str">
        <f>INDEX(MergedData!P:P, ROW()-1)</f>
        <v>US</v>
      </c>
      <c r="G356" s="71">
        <f>INDEX(MergedData!U:U, ROW()-1)</f>
        <v>3629.94672234266</v>
      </c>
    </row>
    <row r="357" spans="1:7">
      <c r="A357" s="72">
        <f>INDEX(MergedData!C:C, ROW()-1)</f>
        <v>44986</v>
      </c>
      <c r="B357" s="70" t="str">
        <f>INDEX(MergedData!D:D, ROW()-1)</f>
        <v>2023 Q1</v>
      </c>
      <c r="C357">
        <f>INDEX(MergedData!G:G, ROW()-1)</f>
        <v>0</v>
      </c>
      <c r="D357" s="70" t="str">
        <f>INDEX(MergedData!H:H, ROW()-1)</f>
        <v>Online</v>
      </c>
      <c r="E357" s="71">
        <f>INDEX(MergedData!J:J, ROW()-1)</f>
        <v>3953.9884000000002</v>
      </c>
      <c r="F357" s="70" t="str">
        <f>INDEX(MergedData!P:P, ROW()-1)</f>
        <v>US</v>
      </c>
      <c r="G357" s="71">
        <f>INDEX(MergedData!U:U, ROW()-1)</f>
        <v>3629.94672234266</v>
      </c>
    </row>
    <row r="358" spans="1:7">
      <c r="A358" s="72">
        <f>INDEX(MergedData!C:C, ROW()-1)</f>
        <v>44986</v>
      </c>
      <c r="B358" s="70" t="str">
        <f>INDEX(MergedData!D:D, ROW()-1)</f>
        <v>2023 Q1</v>
      </c>
      <c r="C358">
        <f>INDEX(MergedData!G:G, ROW()-1)</f>
        <v>0</v>
      </c>
      <c r="D358" s="70" t="str">
        <f>INDEX(MergedData!H:H, ROW()-1)</f>
        <v>Online</v>
      </c>
      <c r="E358" s="71">
        <f>INDEX(MergedData!J:J, ROW()-1)</f>
        <v>3953.9884000000002</v>
      </c>
      <c r="F358" s="70" t="str">
        <f>INDEX(MergedData!P:P, ROW()-1)</f>
        <v>US</v>
      </c>
      <c r="G358" s="71">
        <f>INDEX(MergedData!U:U, ROW()-1)</f>
        <v>3629.94672234266</v>
      </c>
    </row>
    <row r="359" spans="1:7">
      <c r="A359" s="72">
        <f>INDEX(MergedData!C:C, ROW()-1)</f>
        <v>44986</v>
      </c>
      <c r="B359" s="70" t="str">
        <f>INDEX(MergedData!D:D, ROW()-1)</f>
        <v>2023 Q1</v>
      </c>
      <c r="C359">
        <f>INDEX(MergedData!G:G, ROW()-1)</f>
        <v>0</v>
      </c>
      <c r="D359" s="70" t="str">
        <f>INDEX(MergedData!H:H, ROW()-1)</f>
        <v>Online</v>
      </c>
      <c r="E359" s="71">
        <f>INDEX(MergedData!J:J, ROW()-1)</f>
        <v>3953.9884000000002</v>
      </c>
      <c r="F359" s="70" t="str">
        <f>INDEX(MergedData!P:P, ROW()-1)</f>
        <v>AU</v>
      </c>
      <c r="G359" s="71">
        <f>INDEX(MergedData!U:U, ROW()-1)</f>
        <v>2449.3108703652952</v>
      </c>
    </row>
    <row r="360" spans="1:7">
      <c r="A360" s="72">
        <f>INDEX(MergedData!C:C, ROW()-1)</f>
        <v>45017</v>
      </c>
      <c r="B360" s="70" t="str">
        <f>INDEX(MergedData!D:D, ROW()-1)</f>
        <v>2023 Q2</v>
      </c>
      <c r="C360">
        <f>INDEX(MergedData!G:G, ROW()-1)</f>
        <v>0</v>
      </c>
      <c r="D360" s="70" t="str">
        <f>INDEX(MergedData!H:H, ROW()-1)</f>
        <v>Online</v>
      </c>
      <c r="E360" s="71">
        <f>INDEX(MergedData!J:J, ROW()-1)</f>
        <v>772.50360000000001</v>
      </c>
      <c r="F360" s="70" t="str">
        <f>INDEX(MergedData!P:P, ROW()-1)</f>
        <v>AU</v>
      </c>
      <c r="G360" s="71">
        <f>INDEX(MergedData!U:U, ROW()-1)</f>
        <v>478.52984719841959</v>
      </c>
    </row>
    <row r="361" spans="1:7">
      <c r="A361" s="72">
        <f>INDEX(MergedData!C:C, ROW()-1)</f>
        <v>45017</v>
      </c>
      <c r="B361" s="70" t="str">
        <f>INDEX(MergedData!D:D, ROW()-1)</f>
        <v>2023 Q2</v>
      </c>
      <c r="C361">
        <f>INDEX(MergedData!G:G, ROW()-1)</f>
        <v>0</v>
      </c>
      <c r="D361" s="70" t="str">
        <f>INDEX(MergedData!H:H, ROW()-1)</f>
        <v>Online</v>
      </c>
      <c r="E361" s="71">
        <f>INDEX(MergedData!J:J, ROW()-1)</f>
        <v>3953.9884000000002</v>
      </c>
      <c r="F361" s="70" t="str">
        <f>INDEX(MergedData!P:P, ROW()-1)</f>
        <v>GB</v>
      </c>
      <c r="G361" s="71">
        <f>INDEX(MergedData!U:U, ROW()-1)</f>
        <v>4705.762247769987</v>
      </c>
    </row>
    <row r="362" spans="1:7">
      <c r="A362" s="72">
        <f>INDEX(MergedData!C:C, ROW()-1)</f>
        <v>45017</v>
      </c>
      <c r="B362" s="70" t="str">
        <f>INDEX(MergedData!D:D, ROW()-1)</f>
        <v>2023 Q2</v>
      </c>
      <c r="C362">
        <f>INDEX(MergedData!G:G, ROW()-1)</f>
        <v>0</v>
      </c>
      <c r="D362" s="70" t="str">
        <f>INDEX(MergedData!H:H, ROW()-1)</f>
        <v>Online</v>
      </c>
      <c r="E362" s="71">
        <f>INDEX(MergedData!J:J, ROW()-1)</f>
        <v>3953.9884000000002</v>
      </c>
      <c r="F362" s="70" t="str">
        <f>INDEX(MergedData!P:P, ROW()-1)</f>
        <v>US</v>
      </c>
      <c r="G362" s="71">
        <f>INDEX(MergedData!U:U, ROW()-1)</f>
        <v>3629.94672234266</v>
      </c>
    </row>
    <row r="363" spans="1:7">
      <c r="A363" s="72">
        <f>INDEX(MergedData!C:C, ROW()-1)</f>
        <v>45017</v>
      </c>
      <c r="B363" s="70" t="str">
        <f>INDEX(MergedData!D:D, ROW()-1)</f>
        <v>2023 Q2</v>
      </c>
      <c r="C363">
        <f>INDEX(MergedData!G:G, ROW()-1)</f>
        <v>0</v>
      </c>
      <c r="D363" s="70" t="str">
        <f>INDEX(MergedData!H:H, ROW()-1)</f>
        <v>Online</v>
      </c>
      <c r="E363" s="71">
        <f>INDEX(MergedData!J:J, ROW()-1)</f>
        <v>3953.9884000000002</v>
      </c>
      <c r="F363" s="70" t="str">
        <f>INDEX(MergedData!P:P, ROW()-1)</f>
        <v>US</v>
      </c>
      <c r="G363" s="71">
        <f>INDEX(MergedData!U:U, ROW()-1)</f>
        <v>3629.94672234266</v>
      </c>
    </row>
    <row r="364" spans="1:7">
      <c r="A364" s="72">
        <f>INDEX(MergedData!C:C, ROW()-1)</f>
        <v>45017</v>
      </c>
      <c r="B364" s="70" t="str">
        <f>INDEX(MergedData!D:D, ROW()-1)</f>
        <v>2023 Q2</v>
      </c>
      <c r="C364">
        <f>INDEX(MergedData!G:G, ROW()-1)</f>
        <v>0</v>
      </c>
      <c r="D364" s="70" t="str">
        <f>INDEX(MergedData!H:H, ROW()-1)</f>
        <v>Online</v>
      </c>
      <c r="E364" s="71">
        <f>INDEX(MergedData!J:J, ROW()-1)</f>
        <v>3953.9884000000002</v>
      </c>
      <c r="F364" s="70" t="str">
        <f>INDEX(MergedData!P:P, ROW()-1)</f>
        <v>FR</v>
      </c>
      <c r="G364" s="71">
        <f>INDEX(MergedData!U:U, ROW()-1)</f>
        <v>3953.9884000000002</v>
      </c>
    </row>
    <row r="365" spans="1:7">
      <c r="A365" s="72">
        <f>INDEX(MergedData!C:C, ROW()-1)</f>
        <v>45017</v>
      </c>
      <c r="B365" s="70" t="str">
        <f>INDEX(MergedData!D:D, ROW()-1)</f>
        <v>2023 Q2</v>
      </c>
      <c r="C365">
        <f>INDEX(MergedData!G:G, ROW()-1)</f>
        <v>0</v>
      </c>
      <c r="D365" s="70" t="str">
        <f>INDEX(MergedData!H:H, ROW()-1)</f>
        <v>Online</v>
      </c>
      <c r="E365" s="71">
        <f>INDEX(MergedData!J:J, ROW()-1)</f>
        <v>772.50360000000001</v>
      </c>
      <c r="F365" s="70" t="str">
        <f>INDEX(MergedData!P:P, ROW()-1)</f>
        <v>US</v>
      </c>
      <c r="G365" s="71">
        <f>INDEX(MergedData!U:U, ROW()-1)</f>
        <v>709.19452136427742</v>
      </c>
    </row>
    <row r="366" spans="1:7">
      <c r="A366" s="72">
        <f>INDEX(MergedData!C:C, ROW()-1)</f>
        <v>45017</v>
      </c>
      <c r="B366" s="70" t="str">
        <f>INDEX(MergedData!D:D, ROW()-1)</f>
        <v>2023 Q2</v>
      </c>
      <c r="C366">
        <f>INDEX(MergedData!G:G, ROW()-1)</f>
        <v>0</v>
      </c>
      <c r="D366" s="70" t="str">
        <f>INDEX(MergedData!H:H, ROW()-1)</f>
        <v>Online</v>
      </c>
      <c r="E366" s="71">
        <f>INDEX(MergedData!J:J, ROW()-1)</f>
        <v>3953.9884000000002</v>
      </c>
      <c r="F366" s="70" t="str">
        <f>INDEX(MergedData!P:P, ROW()-1)</f>
        <v>US</v>
      </c>
      <c r="G366" s="71">
        <f>INDEX(MergedData!U:U, ROW()-1)</f>
        <v>3629.94672234266</v>
      </c>
    </row>
    <row r="367" spans="1:7">
      <c r="A367" s="72">
        <f>INDEX(MergedData!C:C, ROW()-1)</f>
        <v>45017</v>
      </c>
      <c r="B367" s="70" t="str">
        <f>INDEX(MergedData!D:D, ROW()-1)</f>
        <v>2023 Q2</v>
      </c>
      <c r="C367">
        <f>INDEX(MergedData!G:G, ROW()-1)</f>
        <v>0</v>
      </c>
      <c r="D367" s="70" t="str">
        <f>INDEX(MergedData!H:H, ROW()-1)</f>
        <v>Online</v>
      </c>
      <c r="E367" s="71">
        <f>INDEX(MergedData!J:J, ROW()-1)</f>
        <v>3953.9884000000002</v>
      </c>
      <c r="F367" s="70" t="str">
        <f>INDEX(MergedData!P:P, ROW()-1)</f>
        <v>DE</v>
      </c>
      <c r="G367" s="71">
        <f>INDEX(MergedData!U:U, ROW()-1)</f>
        <v>3953.9884000000002</v>
      </c>
    </row>
    <row r="368" spans="1:7">
      <c r="A368" s="72">
        <f>INDEX(MergedData!C:C, ROW()-1)</f>
        <v>45017</v>
      </c>
      <c r="B368" s="70" t="str">
        <f>INDEX(MergedData!D:D, ROW()-1)</f>
        <v>2023 Q2</v>
      </c>
      <c r="C368">
        <f>INDEX(MergedData!G:G, ROW()-1)</f>
        <v>0</v>
      </c>
      <c r="D368" s="70" t="str">
        <f>INDEX(MergedData!H:H, ROW()-1)</f>
        <v>Online</v>
      </c>
      <c r="E368" s="71">
        <f>INDEX(MergedData!J:J, ROW()-1)</f>
        <v>3953.9884000000002</v>
      </c>
      <c r="F368" s="70" t="str">
        <f>INDEX(MergedData!P:P, ROW()-1)</f>
        <v>DE</v>
      </c>
      <c r="G368" s="71">
        <f>INDEX(MergedData!U:U, ROW()-1)</f>
        <v>3953.9884000000002</v>
      </c>
    </row>
    <row r="369" spans="1:7">
      <c r="A369" s="72">
        <f>INDEX(MergedData!C:C, ROW()-1)</f>
        <v>45017</v>
      </c>
      <c r="B369" s="70" t="str">
        <f>INDEX(MergedData!D:D, ROW()-1)</f>
        <v>2023 Q2</v>
      </c>
      <c r="C369">
        <f>INDEX(MergedData!G:G, ROW()-1)</f>
        <v>0</v>
      </c>
      <c r="D369" s="70" t="str">
        <f>INDEX(MergedData!H:H, ROW()-1)</f>
        <v>Online</v>
      </c>
      <c r="E369" s="71">
        <f>INDEX(MergedData!J:J, ROW()-1)</f>
        <v>3729.364</v>
      </c>
      <c r="F369" s="70" t="str">
        <f>INDEX(MergedData!P:P, ROW()-1)</f>
        <v>AU</v>
      </c>
      <c r="G369" s="71">
        <f>INDEX(MergedData!U:U, ROW()-1)</f>
        <v>2310.1665611231929</v>
      </c>
    </row>
    <row r="370" spans="1:7">
      <c r="A370" s="72">
        <f>INDEX(MergedData!C:C, ROW()-1)</f>
        <v>45017</v>
      </c>
      <c r="B370" s="70" t="str">
        <f>INDEX(MergedData!D:D, ROW()-1)</f>
        <v>2023 Q2</v>
      </c>
      <c r="C370">
        <f>INDEX(MergedData!G:G, ROW()-1)</f>
        <v>0</v>
      </c>
      <c r="D370" s="70" t="str">
        <f>INDEX(MergedData!H:H, ROW()-1)</f>
        <v>Online</v>
      </c>
      <c r="E370" s="71">
        <f>INDEX(MergedData!J:J, ROW()-1)</f>
        <v>3729.364</v>
      </c>
      <c r="F370" s="70" t="str">
        <f>INDEX(MergedData!P:P, ROW()-1)</f>
        <v>US</v>
      </c>
      <c r="G370" s="71">
        <f>INDEX(MergedData!U:U, ROW()-1)</f>
        <v>3423.730992286854</v>
      </c>
    </row>
    <row r="371" spans="1:7">
      <c r="A371" s="72">
        <f>INDEX(MergedData!C:C, ROW()-1)</f>
        <v>45017</v>
      </c>
      <c r="B371" s="70" t="str">
        <f>INDEX(MergedData!D:D, ROW()-1)</f>
        <v>2023 Q2</v>
      </c>
      <c r="C371">
        <f>INDEX(MergedData!G:G, ROW()-1)</f>
        <v>0</v>
      </c>
      <c r="D371" s="70" t="str">
        <f>INDEX(MergedData!H:H, ROW()-1)</f>
        <v>Online</v>
      </c>
      <c r="E371" s="71">
        <f>INDEX(MergedData!J:J, ROW()-1)</f>
        <v>772.50360000000001</v>
      </c>
      <c r="F371" s="70" t="str">
        <f>INDEX(MergedData!P:P, ROW()-1)</f>
        <v>DE</v>
      </c>
      <c r="G371" s="71">
        <f>INDEX(MergedData!U:U, ROW()-1)</f>
        <v>772.50360000000001</v>
      </c>
    </row>
    <row r="372" spans="1:7">
      <c r="A372" s="72">
        <f>INDEX(MergedData!C:C, ROW()-1)</f>
        <v>45017</v>
      </c>
      <c r="B372" s="70" t="str">
        <f>INDEX(MergedData!D:D, ROW()-1)</f>
        <v>2023 Q2</v>
      </c>
      <c r="C372">
        <f>INDEX(MergedData!G:G, ROW()-1)</f>
        <v>0</v>
      </c>
      <c r="D372" s="70" t="str">
        <f>INDEX(MergedData!H:H, ROW()-1)</f>
        <v>Online</v>
      </c>
      <c r="E372" s="71">
        <f>INDEX(MergedData!J:J, ROW()-1)</f>
        <v>3953.9884000000002</v>
      </c>
      <c r="F372" s="70" t="str">
        <f>INDEX(MergedData!P:P, ROW()-1)</f>
        <v>AU</v>
      </c>
      <c r="G372" s="71">
        <f>INDEX(MergedData!U:U, ROW()-1)</f>
        <v>2449.3108703652952</v>
      </c>
    </row>
    <row r="373" spans="1:7">
      <c r="A373" s="72">
        <f>INDEX(MergedData!C:C, ROW()-1)</f>
        <v>45017</v>
      </c>
      <c r="B373" s="70" t="str">
        <f>INDEX(MergedData!D:D, ROW()-1)</f>
        <v>2023 Q2</v>
      </c>
      <c r="C373">
        <f>INDEX(MergedData!G:G, ROW()-1)</f>
        <v>0</v>
      </c>
      <c r="D373" s="70" t="str">
        <f>INDEX(MergedData!H:H, ROW()-1)</f>
        <v>Online</v>
      </c>
      <c r="E373" s="71">
        <f>INDEX(MergedData!J:J, ROW()-1)</f>
        <v>3953.9884000000002</v>
      </c>
      <c r="F373" s="70" t="str">
        <f>INDEX(MergedData!P:P, ROW()-1)</f>
        <v>US</v>
      </c>
      <c r="G373" s="71">
        <f>INDEX(MergedData!U:U, ROW()-1)</f>
        <v>3629.94672234266</v>
      </c>
    </row>
    <row r="374" spans="1:7">
      <c r="A374" s="72">
        <f>INDEX(MergedData!C:C, ROW()-1)</f>
        <v>45017</v>
      </c>
      <c r="B374" s="70" t="str">
        <f>INDEX(MergedData!D:D, ROW()-1)</f>
        <v>2023 Q2</v>
      </c>
      <c r="C374">
        <f>INDEX(MergedData!G:G, ROW()-1)</f>
        <v>0</v>
      </c>
      <c r="D374" s="70" t="str">
        <f>INDEX(MergedData!H:H, ROW()-1)</f>
        <v>Online</v>
      </c>
      <c r="E374" s="71">
        <f>INDEX(MergedData!J:J, ROW()-1)</f>
        <v>3953.9884000000002</v>
      </c>
      <c r="F374" s="70" t="str">
        <f>INDEX(MergedData!P:P, ROW()-1)</f>
        <v>CA</v>
      </c>
      <c r="G374" s="71">
        <f>INDEX(MergedData!U:U, ROW()-1)</f>
        <v>2652.8695575045549</v>
      </c>
    </row>
    <row r="375" spans="1:7">
      <c r="A375" s="72">
        <f>INDEX(MergedData!C:C, ROW()-1)</f>
        <v>45017</v>
      </c>
      <c r="B375" s="70" t="str">
        <f>INDEX(MergedData!D:D, ROW()-1)</f>
        <v>2023 Q2</v>
      </c>
      <c r="C375">
        <f>INDEX(MergedData!G:G, ROW()-1)</f>
        <v>0</v>
      </c>
      <c r="D375" s="70" t="str">
        <f>INDEX(MergedData!H:H, ROW()-1)</f>
        <v>Online</v>
      </c>
      <c r="E375" s="71">
        <f>INDEX(MergedData!J:J, ROW()-1)</f>
        <v>3953.9884000000002</v>
      </c>
      <c r="F375" s="70" t="str">
        <f>INDEX(MergedData!P:P, ROW()-1)</f>
        <v>GB</v>
      </c>
      <c r="G375" s="71">
        <f>INDEX(MergedData!U:U, ROW()-1)</f>
        <v>4705.762247769987</v>
      </c>
    </row>
    <row r="376" spans="1:7">
      <c r="A376" s="72">
        <f>INDEX(MergedData!C:C, ROW()-1)</f>
        <v>45017</v>
      </c>
      <c r="B376" s="70" t="str">
        <f>INDEX(MergedData!D:D, ROW()-1)</f>
        <v>2023 Q2</v>
      </c>
      <c r="C376">
        <f>INDEX(MergedData!G:G, ROW()-1)</f>
        <v>0</v>
      </c>
      <c r="D376" s="70" t="str">
        <f>INDEX(MergedData!H:H, ROW()-1)</f>
        <v>Online</v>
      </c>
      <c r="E376" s="71">
        <f>INDEX(MergedData!J:J, ROW()-1)</f>
        <v>3953.9884000000002</v>
      </c>
      <c r="F376" s="70" t="str">
        <f>INDEX(MergedData!P:P, ROW()-1)</f>
        <v>US</v>
      </c>
      <c r="G376" s="71">
        <f>INDEX(MergedData!U:U, ROW()-1)</f>
        <v>3629.94672234266</v>
      </c>
    </row>
    <row r="377" spans="1:7">
      <c r="A377" s="72">
        <f>INDEX(MergedData!C:C, ROW()-1)</f>
        <v>45017</v>
      </c>
      <c r="B377" s="70" t="str">
        <f>INDEX(MergedData!D:D, ROW()-1)</f>
        <v>2023 Q2</v>
      </c>
      <c r="C377">
        <f>INDEX(MergedData!G:G, ROW()-1)</f>
        <v>0</v>
      </c>
      <c r="D377" s="70" t="str">
        <f>INDEX(MergedData!H:H, ROW()-1)</f>
        <v>Online</v>
      </c>
      <c r="E377" s="71">
        <f>INDEX(MergedData!J:J, ROW()-1)</f>
        <v>3953.9884000000002</v>
      </c>
      <c r="F377" s="70" t="str">
        <f>INDEX(MergedData!P:P, ROW()-1)</f>
        <v>US</v>
      </c>
      <c r="G377" s="71">
        <f>INDEX(MergedData!U:U, ROW()-1)</f>
        <v>3629.94672234266</v>
      </c>
    </row>
    <row r="378" spans="1:7">
      <c r="A378" s="72">
        <f>INDEX(MergedData!C:C, ROW()-1)</f>
        <v>45017</v>
      </c>
      <c r="B378" s="70" t="str">
        <f>INDEX(MergedData!D:D, ROW()-1)</f>
        <v>2023 Q2</v>
      </c>
      <c r="C378">
        <f>INDEX(MergedData!G:G, ROW()-1)</f>
        <v>0</v>
      </c>
      <c r="D378" s="70" t="str">
        <f>INDEX(MergedData!H:H, ROW()-1)</f>
        <v>Online</v>
      </c>
      <c r="E378" s="71">
        <f>INDEX(MergedData!J:J, ROW()-1)</f>
        <v>3953.9884000000002</v>
      </c>
      <c r="F378" s="70" t="str">
        <f>INDEX(MergedData!P:P, ROW()-1)</f>
        <v>US</v>
      </c>
      <c r="G378" s="71">
        <f>INDEX(MergedData!U:U, ROW()-1)</f>
        <v>3629.94672234266</v>
      </c>
    </row>
    <row r="379" spans="1:7">
      <c r="A379" s="72">
        <f>INDEX(MergedData!C:C, ROW()-1)</f>
        <v>45017</v>
      </c>
      <c r="B379" s="70" t="str">
        <f>INDEX(MergedData!D:D, ROW()-1)</f>
        <v>2023 Q2</v>
      </c>
      <c r="C379">
        <f>INDEX(MergedData!G:G, ROW()-1)</f>
        <v>0</v>
      </c>
      <c r="D379" s="70" t="str">
        <f>INDEX(MergedData!H:H, ROW()-1)</f>
        <v>Online</v>
      </c>
      <c r="E379" s="71">
        <f>INDEX(MergedData!J:J, ROW()-1)</f>
        <v>3953.9884000000002</v>
      </c>
      <c r="F379" s="70" t="str">
        <f>INDEX(MergedData!P:P, ROW()-1)</f>
        <v>DE</v>
      </c>
      <c r="G379" s="71">
        <f>INDEX(MergedData!U:U, ROW()-1)</f>
        <v>3953.9884000000002</v>
      </c>
    </row>
    <row r="380" spans="1:7">
      <c r="A380" s="72">
        <f>INDEX(MergedData!C:C, ROW()-1)</f>
        <v>45017</v>
      </c>
      <c r="B380" s="70" t="str">
        <f>INDEX(MergedData!D:D, ROW()-1)</f>
        <v>2023 Q2</v>
      </c>
      <c r="C380">
        <f>INDEX(MergedData!G:G, ROW()-1)</f>
        <v>0</v>
      </c>
      <c r="D380" s="70" t="str">
        <f>INDEX(MergedData!H:H, ROW()-1)</f>
        <v>Online</v>
      </c>
      <c r="E380" s="71">
        <f>INDEX(MergedData!J:J, ROW()-1)</f>
        <v>3953.9884000000002</v>
      </c>
      <c r="F380" s="70" t="str">
        <f>INDEX(MergedData!P:P, ROW()-1)</f>
        <v>AU</v>
      </c>
      <c r="G380" s="71">
        <f>INDEX(MergedData!U:U, ROW()-1)</f>
        <v>2449.3108703652952</v>
      </c>
    </row>
    <row r="381" spans="1:7">
      <c r="A381" s="72">
        <f>INDEX(MergedData!C:C, ROW()-1)</f>
        <v>45017</v>
      </c>
      <c r="B381" s="70" t="str">
        <f>INDEX(MergedData!D:D, ROW()-1)</f>
        <v>2023 Q2</v>
      </c>
      <c r="C381">
        <f>INDEX(MergedData!G:G, ROW()-1)</f>
        <v>0</v>
      </c>
      <c r="D381" s="70" t="str">
        <f>INDEX(MergedData!H:H, ROW()-1)</f>
        <v>Online</v>
      </c>
      <c r="E381" s="71">
        <f>INDEX(MergedData!J:J, ROW()-1)</f>
        <v>3953.9884000000002</v>
      </c>
      <c r="F381" s="70" t="str">
        <f>INDEX(MergedData!P:P, ROW()-1)</f>
        <v>AU</v>
      </c>
      <c r="G381" s="71">
        <f>INDEX(MergedData!U:U, ROW()-1)</f>
        <v>2449.3108703652952</v>
      </c>
    </row>
    <row r="382" spans="1:7">
      <c r="A382" s="72">
        <f>INDEX(MergedData!C:C, ROW()-1)</f>
        <v>45017</v>
      </c>
      <c r="B382" s="70" t="str">
        <f>INDEX(MergedData!D:D, ROW()-1)</f>
        <v>2023 Q2</v>
      </c>
      <c r="C382">
        <f>INDEX(MergedData!G:G, ROW()-1)</f>
        <v>0</v>
      </c>
      <c r="D382" s="70" t="str">
        <f>INDEX(MergedData!H:H, ROW()-1)</f>
        <v>Online</v>
      </c>
      <c r="E382" s="71">
        <f>INDEX(MergedData!J:J, ROW()-1)</f>
        <v>3953.9884000000002</v>
      </c>
      <c r="F382" s="70" t="str">
        <f>INDEX(MergedData!P:P, ROW()-1)</f>
        <v>US</v>
      </c>
      <c r="G382" s="71">
        <f>INDEX(MergedData!U:U, ROW()-1)</f>
        <v>3629.94672234266</v>
      </c>
    </row>
    <row r="383" spans="1:7">
      <c r="A383" s="72">
        <f>INDEX(MergedData!C:C, ROW()-1)</f>
        <v>45017</v>
      </c>
      <c r="B383" s="70" t="str">
        <f>INDEX(MergedData!D:D, ROW()-1)</f>
        <v>2023 Q2</v>
      </c>
      <c r="C383">
        <f>INDEX(MergedData!G:G, ROW()-1)</f>
        <v>0</v>
      </c>
      <c r="D383" s="70" t="str">
        <f>INDEX(MergedData!H:H, ROW()-1)</f>
        <v>Online</v>
      </c>
      <c r="E383" s="71">
        <f>INDEX(MergedData!J:J, ROW()-1)</f>
        <v>772.50360000000001</v>
      </c>
      <c r="F383" s="70" t="str">
        <f>INDEX(MergedData!P:P, ROW()-1)</f>
        <v>DE</v>
      </c>
      <c r="G383" s="71">
        <f>INDEX(MergedData!U:U, ROW()-1)</f>
        <v>772.50360000000001</v>
      </c>
    </row>
    <row r="384" spans="1:7">
      <c r="A384" s="72">
        <f>INDEX(MergedData!C:C, ROW()-1)</f>
        <v>45017</v>
      </c>
      <c r="B384" s="70" t="str">
        <f>INDEX(MergedData!D:D, ROW()-1)</f>
        <v>2023 Q2</v>
      </c>
      <c r="C384">
        <f>INDEX(MergedData!G:G, ROW()-1)</f>
        <v>0</v>
      </c>
      <c r="D384" s="70" t="str">
        <f>INDEX(MergedData!H:H, ROW()-1)</f>
        <v>Online</v>
      </c>
      <c r="E384" s="71">
        <f>INDEX(MergedData!J:J, ROW()-1)</f>
        <v>3953.9884000000002</v>
      </c>
      <c r="F384" s="70" t="str">
        <f>INDEX(MergedData!P:P, ROW()-1)</f>
        <v>AU</v>
      </c>
      <c r="G384" s="71">
        <f>INDEX(MergedData!U:U, ROW()-1)</f>
        <v>2449.3108703652952</v>
      </c>
    </row>
    <row r="385" spans="1:7">
      <c r="A385" s="72">
        <f>INDEX(MergedData!C:C, ROW()-1)</f>
        <v>45017</v>
      </c>
      <c r="B385" s="70" t="str">
        <f>INDEX(MergedData!D:D, ROW()-1)</f>
        <v>2023 Q2</v>
      </c>
      <c r="C385">
        <f>INDEX(MergedData!G:G, ROW()-1)</f>
        <v>0</v>
      </c>
      <c r="D385" s="70" t="str">
        <f>INDEX(MergedData!H:H, ROW()-1)</f>
        <v>Online</v>
      </c>
      <c r="E385" s="71">
        <f>INDEX(MergedData!J:J, ROW()-1)</f>
        <v>3953.9884000000002</v>
      </c>
      <c r="F385" s="70" t="str">
        <f>INDEX(MergedData!P:P, ROW()-1)</f>
        <v>AU</v>
      </c>
      <c r="G385" s="71">
        <f>INDEX(MergedData!U:U, ROW()-1)</f>
        <v>2449.3108703652952</v>
      </c>
    </row>
    <row r="386" spans="1:7">
      <c r="A386" s="72">
        <f>INDEX(MergedData!C:C, ROW()-1)</f>
        <v>45017</v>
      </c>
      <c r="B386" s="70" t="str">
        <f>INDEX(MergedData!D:D, ROW()-1)</f>
        <v>2023 Q2</v>
      </c>
      <c r="C386">
        <f>INDEX(MergedData!G:G, ROW()-1)</f>
        <v>0</v>
      </c>
      <c r="D386" s="70" t="str">
        <f>INDEX(MergedData!H:H, ROW()-1)</f>
        <v>Online</v>
      </c>
      <c r="E386" s="71">
        <f>INDEX(MergedData!J:J, ROW()-1)</f>
        <v>3953.9884000000002</v>
      </c>
      <c r="F386" s="70" t="str">
        <f>INDEX(MergedData!P:P, ROW()-1)</f>
        <v>FR</v>
      </c>
      <c r="G386" s="71">
        <f>INDEX(MergedData!U:U, ROW()-1)</f>
        <v>3953.9884000000002</v>
      </c>
    </row>
    <row r="387" spans="1:7">
      <c r="A387" s="72">
        <f>INDEX(MergedData!C:C, ROW()-1)</f>
        <v>45017</v>
      </c>
      <c r="B387" s="70" t="str">
        <f>INDEX(MergedData!D:D, ROW()-1)</f>
        <v>2023 Q2</v>
      </c>
      <c r="C387">
        <f>INDEX(MergedData!G:G, ROW()-1)</f>
        <v>0</v>
      </c>
      <c r="D387" s="70" t="str">
        <f>INDEX(MergedData!H:H, ROW()-1)</f>
        <v>Online</v>
      </c>
      <c r="E387" s="71">
        <f>INDEX(MergedData!J:J, ROW()-1)</f>
        <v>3953.9884000000002</v>
      </c>
      <c r="F387" s="70" t="str">
        <f>INDEX(MergedData!P:P, ROW()-1)</f>
        <v>US</v>
      </c>
      <c r="G387" s="71">
        <f>INDEX(MergedData!U:U, ROW()-1)</f>
        <v>3629.94672234266</v>
      </c>
    </row>
    <row r="388" spans="1:7">
      <c r="A388" s="72">
        <f>INDEX(MergedData!C:C, ROW()-1)</f>
        <v>45017</v>
      </c>
      <c r="B388" s="70" t="str">
        <f>INDEX(MergedData!D:D, ROW()-1)</f>
        <v>2023 Q2</v>
      </c>
      <c r="C388">
        <f>INDEX(MergedData!G:G, ROW()-1)</f>
        <v>0</v>
      </c>
      <c r="D388" s="70" t="str">
        <f>INDEX(MergedData!H:H, ROW()-1)</f>
        <v>Online</v>
      </c>
      <c r="E388" s="71">
        <f>INDEX(MergedData!J:J, ROW()-1)</f>
        <v>3953.9884000000002</v>
      </c>
      <c r="F388" s="70" t="str">
        <f>INDEX(MergedData!P:P, ROW()-1)</f>
        <v>DE</v>
      </c>
      <c r="G388" s="71">
        <f>INDEX(MergedData!U:U, ROW()-1)</f>
        <v>3953.9884000000002</v>
      </c>
    </row>
    <row r="389" spans="1:7">
      <c r="A389" s="72">
        <f>INDEX(MergedData!C:C, ROW()-1)</f>
        <v>45017</v>
      </c>
      <c r="B389" s="70" t="str">
        <f>INDEX(MergedData!D:D, ROW()-1)</f>
        <v>2023 Q2</v>
      </c>
      <c r="C389">
        <f>INDEX(MergedData!G:G, ROW()-1)</f>
        <v>0</v>
      </c>
      <c r="D389" s="70" t="str">
        <f>INDEX(MergedData!H:H, ROW()-1)</f>
        <v>Online</v>
      </c>
      <c r="E389" s="71">
        <f>INDEX(MergedData!J:J, ROW()-1)</f>
        <v>772.50360000000001</v>
      </c>
      <c r="F389" s="70" t="str">
        <f>INDEX(MergedData!P:P, ROW()-1)</f>
        <v>AU</v>
      </c>
      <c r="G389" s="71">
        <f>INDEX(MergedData!U:U, ROW()-1)</f>
        <v>478.52984719841959</v>
      </c>
    </row>
    <row r="390" spans="1:7">
      <c r="A390" s="72">
        <f>INDEX(MergedData!C:C, ROW()-1)</f>
        <v>45017</v>
      </c>
      <c r="B390" s="70" t="str">
        <f>INDEX(MergedData!D:D, ROW()-1)</f>
        <v>2023 Q2</v>
      </c>
      <c r="C390">
        <f>INDEX(MergedData!G:G, ROW()-1)</f>
        <v>0</v>
      </c>
      <c r="D390" s="70" t="str">
        <f>INDEX(MergedData!H:H, ROW()-1)</f>
        <v>Online</v>
      </c>
      <c r="E390" s="71">
        <f>INDEX(MergedData!J:J, ROW()-1)</f>
        <v>3953.9884000000002</v>
      </c>
      <c r="F390" s="70" t="str">
        <f>INDEX(MergedData!P:P, ROW()-1)</f>
        <v>FR</v>
      </c>
      <c r="G390" s="71">
        <f>INDEX(MergedData!U:U, ROW()-1)</f>
        <v>3953.9884000000002</v>
      </c>
    </row>
    <row r="391" spans="1:7">
      <c r="A391" s="72">
        <f>INDEX(MergedData!C:C, ROW()-1)</f>
        <v>45017</v>
      </c>
      <c r="B391" s="70" t="str">
        <f>INDEX(MergedData!D:D, ROW()-1)</f>
        <v>2023 Q2</v>
      </c>
      <c r="C391">
        <f>INDEX(MergedData!G:G, ROW()-1)</f>
        <v>0</v>
      </c>
      <c r="D391" s="70" t="str">
        <f>INDEX(MergedData!H:H, ROW()-1)</f>
        <v>Online</v>
      </c>
      <c r="E391" s="71">
        <f>INDEX(MergedData!J:J, ROW()-1)</f>
        <v>3756.989</v>
      </c>
      <c r="F391" s="70" t="str">
        <f>INDEX(MergedData!P:P, ROW()-1)</f>
        <v>AU</v>
      </c>
      <c r="G391" s="71">
        <f>INDEX(MergedData!U:U, ROW()-1)</f>
        <v>2327.2789564943691</v>
      </c>
    </row>
    <row r="392" spans="1:7">
      <c r="A392" s="72">
        <f>INDEX(MergedData!C:C, ROW()-1)</f>
        <v>45017</v>
      </c>
      <c r="B392" s="70" t="str">
        <f>INDEX(MergedData!D:D, ROW()-1)</f>
        <v>2023 Q2</v>
      </c>
      <c r="C392">
        <f>INDEX(MergedData!G:G, ROW()-1)</f>
        <v>0</v>
      </c>
      <c r="D392" s="70" t="str">
        <f>INDEX(MergedData!H:H, ROW()-1)</f>
        <v>Online</v>
      </c>
      <c r="E392" s="71">
        <f>INDEX(MergedData!J:J, ROW()-1)</f>
        <v>3953.9884000000002</v>
      </c>
      <c r="F392" s="70" t="str">
        <f>INDEX(MergedData!P:P, ROW()-1)</f>
        <v>US</v>
      </c>
      <c r="G392" s="71">
        <f>INDEX(MergedData!U:U, ROW()-1)</f>
        <v>3629.94672234266</v>
      </c>
    </row>
    <row r="393" spans="1:7">
      <c r="A393" s="72">
        <f>INDEX(MergedData!C:C, ROW()-1)</f>
        <v>45017</v>
      </c>
      <c r="B393" s="70" t="str">
        <f>INDEX(MergedData!D:D, ROW()-1)</f>
        <v>2023 Q2</v>
      </c>
      <c r="C393">
        <f>INDEX(MergedData!G:G, ROW()-1)</f>
        <v>0</v>
      </c>
      <c r="D393" s="70" t="str">
        <f>INDEX(MergedData!H:H, ROW()-1)</f>
        <v>Online</v>
      </c>
      <c r="E393" s="71">
        <f>INDEX(MergedData!J:J, ROW()-1)</f>
        <v>3756.989</v>
      </c>
      <c r="F393" s="70" t="str">
        <f>INDEX(MergedData!P:P, ROW()-1)</f>
        <v>AU</v>
      </c>
      <c r="G393" s="71">
        <f>INDEX(MergedData!U:U, ROW()-1)</f>
        <v>2327.2789564943691</v>
      </c>
    </row>
    <row r="394" spans="1:7">
      <c r="A394" s="72">
        <f>INDEX(MergedData!C:C, ROW()-1)</f>
        <v>45017</v>
      </c>
      <c r="B394" s="70" t="str">
        <f>INDEX(MergedData!D:D, ROW()-1)</f>
        <v>2023 Q2</v>
      </c>
      <c r="C394">
        <f>INDEX(MergedData!G:G, ROW()-1)</f>
        <v>0</v>
      </c>
      <c r="D394" s="70" t="str">
        <f>INDEX(MergedData!H:H, ROW()-1)</f>
        <v>Online</v>
      </c>
      <c r="E394" s="71">
        <f>INDEX(MergedData!J:J, ROW()-1)</f>
        <v>3953.9884000000002</v>
      </c>
      <c r="F394" s="70" t="str">
        <f>INDEX(MergedData!P:P, ROW()-1)</f>
        <v>AU</v>
      </c>
      <c r="G394" s="71">
        <f>INDEX(MergedData!U:U, ROW()-1)</f>
        <v>2449.3108703652952</v>
      </c>
    </row>
    <row r="395" spans="1:7">
      <c r="A395" s="72">
        <f>INDEX(MergedData!C:C, ROW()-1)</f>
        <v>45047</v>
      </c>
      <c r="B395" s="70" t="str">
        <f>INDEX(MergedData!D:D, ROW()-1)</f>
        <v>2023 Q2</v>
      </c>
      <c r="C395">
        <f>INDEX(MergedData!G:G, ROW()-1)</f>
        <v>0</v>
      </c>
      <c r="D395" s="70" t="str">
        <f>INDEX(MergedData!H:H, ROW()-1)</f>
        <v>Online</v>
      </c>
      <c r="E395" s="71">
        <f>INDEX(MergedData!J:J, ROW()-1)</f>
        <v>772.50360000000001</v>
      </c>
      <c r="F395" s="70" t="str">
        <f>INDEX(MergedData!P:P, ROW()-1)</f>
        <v>US</v>
      </c>
      <c r="G395" s="71">
        <f>INDEX(MergedData!U:U, ROW()-1)</f>
        <v>709.19452136427742</v>
      </c>
    </row>
    <row r="396" spans="1:7">
      <c r="A396" s="72">
        <f>INDEX(MergedData!C:C, ROW()-1)</f>
        <v>45047</v>
      </c>
      <c r="B396" s="70" t="str">
        <f>INDEX(MergedData!D:D, ROW()-1)</f>
        <v>2023 Q2</v>
      </c>
      <c r="C396">
        <f>INDEX(MergedData!G:G, ROW()-1)</f>
        <v>0</v>
      </c>
      <c r="D396" s="70" t="str">
        <f>INDEX(MergedData!H:H, ROW()-1)</f>
        <v>Online</v>
      </c>
      <c r="E396" s="71">
        <f>INDEX(MergedData!J:J, ROW()-1)</f>
        <v>772.50360000000001</v>
      </c>
      <c r="F396" s="70" t="str">
        <f>INDEX(MergedData!P:P, ROW()-1)</f>
        <v>AU</v>
      </c>
      <c r="G396" s="71">
        <f>INDEX(MergedData!U:U, ROW()-1)</f>
        <v>478.52984719841959</v>
      </c>
    </row>
    <row r="397" spans="1:7">
      <c r="A397" s="72">
        <f>INDEX(MergedData!C:C, ROW()-1)</f>
        <v>45047</v>
      </c>
      <c r="B397" s="70" t="str">
        <f>INDEX(MergedData!D:D, ROW()-1)</f>
        <v>2023 Q2</v>
      </c>
      <c r="C397">
        <f>INDEX(MergedData!G:G, ROW()-1)</f>
        <v>0</v>
      </c>
      <c r="D397" s="70" t="str">
        <f>INDEX(MergedData!H:H, ROW()-1)</f>
        <v>Online</v>
      </c>
      <c r="E397" s="71">
        <f>INDEX(MergedData!J:J, ROW()-1)</f>
        <v>3953.9884000000002</v>
      </c>
      <c r="F397" s="70" t="str">
        <f>INDEX(MergedData!P:P, ROW()-1)</f>
        <v>US</v>
      </c>
      <c r="G397" s="71">
        <f>INDEX(MergedData!U:U, ROW()-1)</f>
        <v>3629.94672234266</v>
      </c>
    </row>
    <row r="398" spans="1:7">
      <c r="A398" s="72">
        <f>INDEX(MergedData!C:C, ROW()-1)</f>
        <v>45047</v>
      </c>
      <c r="B398" s="70" t="str">
        <f>INDEX(MergedData!D:D, ROW()-1)</f>
        <v>2023 Q2</v>
      </c>
      <c r="C398">
        <f>INDEX(MergedData!G:G, ROW()-1)</f>
        <v>0</v>
      </c>
      <c r="D398" s="70" t="str">
        <f>INDEX(MergedData!H:H, ROW()-1)</f>
        <v>Online</v>
      </c>
      <c r="E398" s="71">
        <f>INDEX(MergedData!J:J, ROW()-1)</f>
        <v>3953.9884000000002</v>
      </c>
      <c r="F398" s="70" t="str">
        <f>INDEX(MergedData!P:P, ROW()-1)</f>
        <v>AU</v>
      </c>
      <c r="G398" s="71">
        <f>INDEX(MergedData!U:U, ROW()-1)</f>
        <v>2449.3108703652952</v>
      </c>
    </row>
    <row r="399" spans="1:7">
      <c r="A399" s="72">
        <f>INDEX(MergedData!C:C, ROW()-1)</f>
        <v>45047</v>
      </c>
      <c r="B399" s="70" t="str">
        <f>INDEX(MergedData!D:D, ROW()-1)</f>
        <v>2023 Q2</v>
      </c>
      <c r="C399">
        <f>INDEX(MergedData!G:G, ROW()-1)</f>
        <v>0</v>
      </c>
      <c r="D399" s="70" t="str">
        <f>INDEX(MergedData!H:H, ROW()-1)</f>
        <v>Online</v>
      </c>
      <c r="E399" s="71">
        <f>INDEX(MergedData!J:J, ROW()-1)</f>
        <v>3953.9884000000002</v>
      </c>
      <c r="F399" s="70" t="str">
        <f>INDEX(MergedData!P:P, ROW()-1)</f>
        <v>AU</v>
      </c>
      <c r="G399" s="71">
        <f>INDEX(MergedData!U:U, ROW()-1)</f>
        <v>2449.3108703652952</v>
      </c>
    </row>
    <row r="400" spans="1:7">
      <c r="A400" s="72">
        <f>INDEX(MergedData!C:C, ROW()-1)</f>
        <v>45047</v>
      </c>
      <c r="B400" s="70" t="str">
        <f>INDEX(MergedData!D:D, ROW()-1)</f>
        <v>2023 Q2</v>
      </c>
      <c r="C400">
        <f>INDEX(MergedData!G:G, ROW()-1)</f>
        <v>0</v>
      </c>
      <c r="D400" s="70" t="str">
        <f>INDEX(MergedData!H:H, ROW()-1)</f>
        <v>Online</v>
      </c>
      <c r="E400" s="71">
        <f>INDEX(MergedData!J:J, ROW()-1)</f>
        <v>772.50360000000001</v>
      </c>
      <c r="F400" s="70" t="str">
        <f>INDEX(MergedData!P:P, ROW()-1)</f>
        <v>US</v>
      </c>
      <c r="G400" s="71">
        <f>INDEX(MergedData!U:U, ROW()-1)</f>
        <v>709.19452136427742</v>
      </c>
    </row>
    <row r="401" spans="1:7">
      <c r="A401" s="72">
        <f>INDEX(MergedData!C:C, ROW()-1)</f>
        <v>45047</v>
      </c>
      <c r="B401" s="70" t="str">
        <f>INDEX(MergedData!D:D, ROW()-1)</f>
        <v>2023 Q2</v>
      </c>
      <c r="C401">
        <f>INDEX(MergedData!G:G, ROW()-1)</f>
        <v>0</v>
      </c>
      <c r="D401" s="70" t="str">
        <f>INDEX(MergedData!H:H, ROW()-1)</f>
        <v>Online</v>
      </c>
      <c r="E401" s="71">
        <f>INDEX(MergedData!J:J, ROW()-1)</f>
        <v>3953.9884000000002</v>
      </c>
      <c r="F401" s="70" t="str">
        <f>INDEX(MergedData!P:P, ROW()-1)</f>
        <v>AU</v>
      </c>
      <c r="G401" s="71">
        <f>INDEX(MergedData!U:U, ROW()-1)</f>
        <v>2449.3108703652952</v>
      </c>
    </row>
    <row r="402" spans="1:7">
      <c r="A402" s="72">
        <f>INDEX(MergedData!C:C, ROW()-1)</f>
        <v>45047</v>
      </c>
      <c r="B402" s="70" t="str">
        <f>INDEX(MergedData!D:D, ROW()-1)</f>
        <v>2023 Q2</v>
      </c>
      <c r="C402">
        <f>INDEX(MergedData!G:G, ROW()-1)</f>
        <v>0</v>
      </c>
      <c r="D402" s="70" t="str">
        <f>INDEX(MergedData!H:H, ROW()-1)</f>
        <v>Online</v>
      </c>
      <c r="E402" s="71">
        <f>INDEX(MergedData!J:J, ROW()-1)</f>
        <v>3953.9884000000002</v>
      </c>
      <c r="F402" s="70" t="str">
        <f>INDEX(MergedData!P:P, ROW()-1)</f>
        <v>US</v>
      </c>
      <c r="G402" s="71">
        <f>INDEX(MergedData!U:U, ROW()-1)</f>
        <v>3629.94672234266</v>
      </c>
    </row>
    <row r="403" spans="1:7">
      <c r="A403" s="72">
        <f>INDEX(MergedData!C:C, ROW()-1)</f>
        <v>45047</v>
      </c>
      <c r="B403" s="70" t="str">
        <f>INDEX(MergedData!D:D, ROW()-1)</f>
        <v>2023 Q2</v>
      </c>
      <c r="C403">
        <f>INDEX(MergedData!G:G, ROW()-1)</f>
        <v>0</v>
      </c>
      <c r="D403" s="70" t="str">
        <f>INDEX(MergedData!H:H, ROW()-1)</f>
        <v>Online</v>
      </c>
      <c r="E403" s="71">
        <f>INDEX(MergedData!J:J, ROW()-1)</f>
        <v>3953.9884000000002</v>
      </c>
      <c r="F403" s="70" t="str">
        <f>INDEX(MergedData!P:P, ROW()-1)</f>
        <v>US</v>
      </c>
      <c r="G403" s="71">
        <f>INDEX(MergedData!U:U, ROW()-1)</f>
        <v>3629.94672234266</v>
      </c>
    </row>
    <row r="404" spans="1:7">
      <c r="A404" s="72">
        <f>INDEX(MergedData!C:C, ROW()-1)</f>
        <v>45047</v>
      </c>
      <c r="B404" s="70" t="str">
        <f>INDEX(MergedData!D:D, ROW()-1)</f>
        <v>2023 Q2</v>
      </c>
      <c r="C404">
        <f>INDEX(MergedData!G:G, ROW()-1)</f>
        <v>0</v>
      </c>
      <c r="D404" s="70" t="str">
        <f>INDEX(MergedData!H:H, ROW()-1)</f>
        <v>Online</v>
      </c>
      <c r="E404" s="71">
        <f>INDEX(MergedData!J:J, ROW()-1)</f>
        <v>3953.9884000000002</v>
      </c>
      <c r="F404" s="70" t="str">
        <f>INDEX(MergedData!P:P, ROW()-1)</f>
        <v>FR</v>
      </c>
      <c r="G404" s="71">
        <f>INDEX(MergedData!U:U, ROW()-1)</f>
        <v>3953.9884000000002</v>
      </c>
    </row>
    <row r="405" spans="1:7">
      <c r="A405" s="72">
        <f>INDEX(MergedData!C:C, ROW()-1)</f>
        <v>45047</v>
      </c>
      <c r="B405" s="70" t="str">
        <f>INDEX(MergedData!D:D, ROW()-1)</f>
        <v>2023 Q2</v>
      </c>
      <c r="C405">
        <f>INDEX(MergedData!G:G, ROW()-1)</f>
        <v>0</v>
      </c>
      <c r="D405" s="70" t="str">
        <f>INDEX(MergedData!H:H, ROW()-1)</f>
        <v>Online</v>
      </c>
      <c r="E405" s="71">
        <f>INDEX(MergedData!J:J, ROW()-1)</f>
        <v>3953.9884000000002</v>
      </c>
      <c r="F405" s="70" t="str">
        <f>INDEX(MergedData!P:P, ROW()-1)</f>
        <v>AU</v>
      </c>
      <c r="G405" s="71">
        <f>INDEX(MergedData!U:U, ROW()-1)</f>
        <v>2449.3108703652952</v>
      </c>
    </row>
    <row r="406" spans="1:7">
      <c r="A406" s="72">
        <f>INDEX(MergedData!C:C, ROW()-1)</f>
        <v>45047</v>
      </c>
      <c r="B406" s="70" t="str">
        <f>INDEX(MergedData!D:D, ROW()-1)</f>
        <v>2023 Q2</v>
      </c>
      <c r="C406">
        <f>INDEX(MergedData!G:G, ROW()-1)</f>
        <v>0</v>
      </c>
      <c r="D406" s="70" t="str">
        <f>INDEX(MergedData!H:H, ROW()-1)</f>
        <v>Online</v>
      </c>
      <c r="E406" s="71">
        <f>INDEX(MergedData!J:J, ROW()-1)</f>
        <v>3953.9884000000002</v>
      </c>
      <c r="F406" s="70" t="str">
        <f>INDEX(MergedData!P:P, ROW()-1)</f>
        <v>AU</v>
      </c>
      <c r="G406" s="71">
        <f>INDEX(MergedData!U:U, ROW()-1)</f>
        <v>2449.3108703652952</v>
      </c>
    </row>
    <row r="407" spans="1:7">
      <c r="A407" s="72">
        <f>INDEX(MergedData!C:C, ROW()-1)</f>
        <v>45047</v>
      </c>
      <c r="B407" s="70" t="str">
        <f>INDEX(MergedData!D:D, ROW()-1)</f>
        <v>2023 Q2</v>
      </c>
      <c r="C407">
        <f>INDEX(MergedData!G:G, ROW()-1)</f>
        <v>0</v>
      </c>
      <c r="D407" s="70" t="str">
        <f>INDEX(MergedData!H:H, ROW()-1)</f>
        <v>Online</v>
      </c>
      <c r="E407" s="71">
        <f>INDEX(MergedData!J:J, ROW()-1)</f>
        <v>3953.9884000000002</v>
      </c>
      <c r="F407" s="70" t="str">
        <f>INDEX(MergedData!P:P, ROW()-1)</f>
        <v>US</v>
      </c>
      <c r="G407" s="71">
        <f>INDEX(MergedData!U:U, ROW()-1)</f>
        <v>3629.94672234266</v>
      </c>
    </row>
    <row r="408" spans="1:7">
      <c r="A408" s="72">
        <f>INDEX(MergedData!C:C, ROW()-1)</f>
        <v>45047</v>
      </c>
      <c r="B408" s="70" t="str">
        <f>INDEX(MergedData!D:D, ROW()-1)</f>
        <v>2023 Q2</v>
      </c>
      <c r="C408">
        <f>INDEX(MergedData!G:G, ROW()-1)</f>
        <v>0</v>
      </c>
      <c r="D408" s="70" t="str">
        <f>INDEX(MergedData!H:H, ROW()-1)</f>
        <v>Online</v>
      </c>
      <c r="E408" s="71">
        <f>INDEX(MergedData!J:J, ROW()-1)</f>
        <v>772.50360000000001</v>
      </c>
      <c r="F408" s="70" t="str">
        <f>INDEX(MergedData!P:P, ROW()-1)</f>
        <v>AU</v>
      </c>
      <c r="G408" s="71">
        <f>INDEX(MergedData!U:U, ROW()-1)</f>
        <v>478.52984719841959</v>
      </c>
    </row>
    <row r="409" spans="1:7">
      <c r="A409" s="72">
        <f>INDEX(MergedData!C:C, ROW()-1)</f>
        <v>45047</v>
      </c>
      <c r="B409" s="70" t="str">
        <f>INDEX(MergedData!D:D, ROW()-1)</f>
        <v>2023 Q2</v>
      </c>
      <c r="C409">
        <f>INDEX(MergedData!G:G, ROW()-1)</f>
        <v>0</v>
      </c>
      <c r="D409" s="70" t="str">
        <f>INDEX(MergedData!H:H, ROW()-1)</f>
        <v>Online</v>
      </c>
      <c r="E409" s="71">
        <f>INDEX(MergedData!J:J, ROW()-1)</f>
        <v>3729.364</v>
      </c>
      <c r="F409" s="70" t="str">
        <f>INDEX(MergedData!P:P, ROW()-1)</f>
        <v>AU</v>
      </c>
      <c r="G409" s="71">
        <f>INDEX(MergedData!U:U, ROW()-1)</f>
        <v>2310.1665611231929</v>
      </c>
    </row>
    <row r="410" spans="1:7">
      <c r="A410" s="72">
        <f>INDEX(MergedData!C:C, ROW()-1)</f>
        <v>45047</v>
      </c>
      <c r="B410" s="70" t="str">
        <f>INDEX(MergedData!D:D, ROW()-1)</f>
        <v>2023 Q2</v>
      </c>
      <c r="C410">
        <f>INDEX(MergedData!G:G, ROW()-1)</f>
        <v>0</v>
      </c>
      <c r="D410" s="70" t="str">
        <f>INDEX(MergedData!H:H, ROW()-1)</f>
        <v>Online</v>
      </c>
      <c r="E410" s="71">
        <f>INDEX(MergedData!J:J, ROW()-1)</f>
        <v>3953.9884000000002</v>
      </c>
      <c r="F410" s="70" t="str">
        <f>INDEX(MergedData!P:P, ROW()-1)</f>
        <v>US</v>
      </c>
      <c r="G410" s="71">
        <f>INDEX(MergedData!U:U, ROW()-1)</f>
        <v>3629.94672234266</v>
      </c>
    </row>
    <row r="411" spans="1:7">
      <c r="A411" s="72">
        <f>INDEX(MergedData!C:C, ROW()-1)</f>
        <v>45047</v>
      </c>
      <c r="B411" s="70" t="str">
        <f>INDEX(MergedData!D:D, ROW()-1)</f>
        <v>2023 Q2</v>
      </c>
      <c r="C411">
        <f>INDEX(MergedData!G:G, ROW()-1)</f>
        <v>0</v>
      </c>
      <c r="D411" s="70" t="str">
        <f>INDEX(MergedData!H:H, ROW()-1)</f>
        <v>Online</v>
      </c>
      <c r="E411" s="71">
        <f>INDEX(MergedData!J:J, ROW()-1)</f>
        <v>3953.9884000000002</v>
      </c>
      <c r="F411" s="70" t="str">
        <f>INDEX(MergedData!P:P, ROW()-1)</f>
        <v>DE</v>
      </c>
      <c r="G411" s="71">
        <f>INDEX(MergedData!U:U, ROW()-1)</f>
        <v>3953.9884000000002</v>
      </c>
    </row>
    <row r="412" spans="1:7">
      <c r="A412" s="72">
        <f>INDEX(MergedData!C:C, ROW()-1)</f>
        <v>45047</v>
      </c>
      <c r="B412" s="70" t="str">
        <f>INDEX(MergedData!D:D, ROW()-1)</f>
        <v>2023 Q2</v>
      </c>
      <c r="C412">
        <f>INDEX(MergedData!G:G, ROW()-1)</f>
        <v>0</v>
      </c>
      <c r="D412" s="70" t="str">
        <f>INDEX(MergedData!H:H, ROW()-1)</f>
        <v>Online</v>
      </c>
      <c r="E412" s="71">
        <f>INDEX(MergedData!J:J, ROW()-1)</f>
        <v>3953.9884000000002</v>
      </c>
      <c r="F412" s="70" t="str">
        <f>INDEX(MergedData!P:P, ROW()-1)</f>
        <v>US</v>
      </c>
      <c r="G412" s="71">
        <f>INDEX(MergedData!U:U, ROW()-1)</f>
        <v>3629.94672234266</v>
      </c>
    </row>
    <row r="413" spans="1:7">
      <c r="A413" s="72">
        <f>INDEX(MergedData!C:C, ROW()-1)</f>
        <v>45047</v>
      </c>
      <c r="B413" s="70" t="str">
        <f>INDEX(MergedData!D:D, ROW()-1)</f>
        <v>2023 Q2</v>
      </c>
      <c r="C413">
        <f>INDEX(MergedData!G:G, ROW()-1)</f>
        <v>0</v>
      </c>
      <c r="D413" s="70" t="str">
        <f>INDEX(MergedData!H:H, ROW()-1)</f>
        <v>Online</v>
      </c>
      <c r="E413" s="71">
        <f>INDEX(MergedData!J:J, ROW()-1)</f>
        <v>3953.9884000000002</v>
      </c>
      <c r="F413" s="70" t="str">
        <f>INDEX(MergedData!P:P, ROW()-1)</f>
        <v>US</v>
      </c>
      <c r="G413" s="71">
        <f>INDEX(MergedData!U:U, ROW()-1)</f>
        <v>3629.94672234266</v>
      </c>
    </row>
    <row r="414" spans="1:7">
      <c r="A414" s="72">
        <f>INDEX(MergedData!C:C, ROW()-1)</f>
        <v>45047</v>
      </c>
      <c r="B414" s="70" t="str">
        <f>INDEX(MergedData!D:D, ROW()-1)</f>
        <v>2023 Q2</v>
      </c>
      <c r="C414">
        <f>INDEX(MergedData!G:G, ROW()-1)</f>
        <v>0</v>
      </c>
      <c r="D414" s="70" t="str">
        <f>INDEX(MergedData!H:H, ROW()-1)</f>
        <v>Online</v>
      </c>
      <c r="E414" s="71">
        <f>INDEX(MergedData!J:J, ROW()-1)</f>
        <v>3953.9884000000002</v>
      </c>
      <c r="F414" s="70" t="str">
        <f>INDEX(MergedData!P:P, ROW()-1)</f>
        <v>FR</v>
      </c>
      <c r="G414" s="71">
        <f>INDEX(MergedData!U:U, ROW()-1)</f>
        <v>3953.9884000000002</v>
      </c>
    </row>
    <row r="415" spans="1:7">
      <c r="A415" s="72">
        <f>INDEX(MergedData!C:C, ROW()-1)</f>
        <v>45047</v>
      </c>
      <c r="B415" s="70" t="str">
        <f>INDEX(MergedData!D:D, ROW()-1)</f>
        <v>2023 Q2</v>
      </c>
      <c r="C415">
        <f>INDEX(MergedData!G:G, ROW()-1)</f>
        <v>0</v>
      </c>
      <c r="D415" s="70" t="str">
        <f>INDEX(MergedData!H:H, ROW()-1)</f>
        <v>Online</v>
      </c>
      <c r="E415" s="71">
        <f>INDEX(MergedData!J:J, ROW()-1)</f>
        <v>3729.364</v>
      </c>
      <c r="F415" s="70" t="str">
        <f>INDEX(MergedData!P:P, ROW()-1)</f>
        <v>CA</v>
      </c>
      <c r="G415" s="71">
        <f>INDEX(MergedData!U:U, ROW()-1)</f>
        <v>2502.1611657872891</v>
      </c>
    </row>
    <row r="416" spans="1:7">
      <c r="A416" s="72">
        <f>INDEX(MergedData!C:C, ROW()-1)</f>
        <v>45047</v>
      </c>
      <c r="B416" s="70" t="str">
        <f>INDEX(MergedData!D:D, ROW()-1)</f>
        <v>2023 Q2</v>
      </c>
      <c r="C416">
        <f>INDEX(MergedData!G:G, ROW()-1)</f>
        <v>0</v>
      </c>
      <c r="D416" s="70" t="str">
        <f>INDEX(MergedData!H:H, ROW()-1)</f>
        <v>Online</v>
      </c>
      <c r="E416" s="71">
        <f>INDEX(MergedData!J:J, ROW()-1)</f>
        <v>3953.9884000000002</v>
      </c>
      <c r="F416" s="70" t="str">
        <f>INDEX(MergedData!P:P, ROW()-1)</f>
        <v>AU</v>
      </c>
      <c r="G416" s="71">
        <f>INDEX(MergedData!U:U, ROW()-1)</f>
        <v>2449.3108703652952</v>
      </c>
    </row>
    <row r="417" spans="1:7">
      <c r="A417" s="72">
        <f>INDEX(MergedData!C:C, ROW()-1)</f>
        <v>45047</v>
      </c>
      <c r="B417" s="70" t="str">
        <f>INDEX(MergedData!D:D, ROW()-1)</f>
        <v>2023 Q2</v>
      </c>
      <c r="C417">
        <f>INDEX(MergedData!G:G, ROW()-1)</f>
        <v>0</v>
      </c>
      <c r="D417" s="70" t="str">
        <f>INDEX(MergedData!H:H, ROW()-1)</f>
        <v>Online</v>
      </c>
      <c r="E417" s="71">
        <f>INDEX(MergedData!J:J, ROW()-1)</f>
        <v>772.50360000000001</v>
      </c>
      <c r="F417" s="70" t="str">
        <f>INDEX(MergedData!P:P, ROW()-1)</f>
        <v>US</v>
      </c>
      <c r="G417" s="71">
        <f>INDEX(MergedData!U:U, ROW()-1)</f>
        <v>709.19452136427742</v>
      </c>
    </row>
    <row r="418" spans="1:7">
      <c r="A418" s="72">
        <f>INDEX(MergedData!C:C, ROW()-1)</f>
        <v>45047</v>
      </c>
      <c r="B418" s="70" t="str">
        <f>INDEX(MergedData!D:D, ROW()-1)</f>
        <v>2023 Q2</v>
      </c>
      <c r="C418">
        <f>INDEX(MergedData!G:G, ROW()-1)</f>
        <v>0</v>
      </c>
      <c r="D418" s="70" t="str">
        <f>INDEX(MergedData!H:H, ROW()-1)</f>
        <v>Online</v>
      </c>
      <c r="E418" s="71">
        <f>INDEX(MergedData!J:J, ROW()-1)</f>
        <v>3729.364</v>
      </c>
      <c r="F418" s="70" t="str">
        <f>INDEX(MergedData!P:P, ROW()-1)</f>
        <v>AU</v>
      </c>
      <c r="G418" s="71">
        <f>INDEX(MergedData!U:U, ROW()-1)</f>
        <v>2310.1665611231929</v>
      </c>
    </row>
    <row r="419" spans="1:7">
      <c r="A419" s="72">
        <f>INDEX(MergedData!C:C, ROW()-1)</f>
        <v>45047</v>
      </c>
      <c r="B419" s="70" t="str">
        <f>INDEX(MergedData!D:D, ROW()-1)</f>
        <v>2023 Q2</v>
      </c>
      <c r="C419">
        <f>INDEX(MergedData!G:G, ROW()-1)</f>
        <v>0</v>
      </c>
      <c r="D419" s="70" t="str">
        <f>INDEX(MergedData!H:H, ROW()-1)</f>
        <v>Online</v>
      </c>
      <c r="E419" s="71">
        <f>INDEX(MergedData!J:J, ROW()-1)</f>
        <v>3953.9884000000002</v>
      </c>
      <c r="F419" s="70" t="str">
        <f>INDEX(MergedData!P:P, ROW()-1)</f>
        <v>US</v>
      </c>
      <c r="G419" s="71">
        <f>INDEX(MergedData!U:U, ROW()-1)</f>
        <v>3629.94672234266</v>
      </c>
    </row>
    <row r="420" spans="1:7">
      <c r="A420" s="72">
        <f>INDEX(MergedData!C:C, ROW()-1)</f>
        <v>45047</v>
      </c>
      <c r="B420" s="70" t="str">
        <f>INDEX(MergedData!D:D, ROW()-1)</f>
        <v>2023 Q2</v>
      </c>
      <c r="C420">
        <f>INDEX(MergedData!G:G, ROW()-1)</f>
        <v>0</v>
      </c>
      <c r="D420" s="70" t="str">
        <f>INDEX(MergedData!H:H, ROW()-1)</f>
        <v>Online</v>
      </c>
      <c r="E420" s="71">
        <f>INDEX(MergedData!J:J, ROW()-1)</f>
        <v>3729.364</v>
      </c>
      <c r="F420" s="70" t="str">
        <f>INDEX(MergedData!P:P, ROW()-1)</f>
        <v>AU</v>
      </c>
      <c r="G420" s="71">
        <f>INDEX(MergedData!U:U, ROW()-1)</f>
        <v>2310.1665611231929</v>
      </c>
    </row>
    <row r="421" spans="1:7">
      <c r="A421" s="72">
        <f>INDEX(MergedData!C:C, ROW()-1)</f>
        <v>45047</v>
      </c>
      <c r="B421" s="70" t="str">
        <f>INDEX(MergedData!D:D, ROW()-1)</f>
        <v>2023 Q2</v>
      </c>
      <c r="C421">
        <f>INDEX(MergedData!G:G, ROW()-1)</f>
        <v>0</v>
      </c>
      <c r="D421" s="70" t="str">
        <f>INDEX(MergedData!H:H, ROW()-1)</f>
        <v>Online</v>
      </c>
      <c r="E421" s="71">
        <f>INDEX(MergedData!J:J, ROW()-1)</f>
        <v>3953.9884000000002</v>
      </c>
      <c r="F421" s="70" t="str">
        <f>INDEX(MergedData!P:P, ROW()-1)</f>
        <v>DE</v>
      </c>
      <c r="G421" s="71">
        <f>INDEX(MergedData!U:U, ROW()-1)</f>
        <v>3953.9884000000002</v>
      </c>
    </row>
    <row r="422" spans="1:7">
      <c r="A422" s="72">
        <f>INDEX(MergedData!C:C, ROW()-1)</f>
        <v>45047</v>
      </c>
      <c r="B422" s="70" t="str">
        <f>INDEX(MergedData!D:D, ROW()-1)</f>
        <v>2023 Q2</v>
      </c>
      <c r="C422">
        <f>INDEX(MergedData!G:G, ROW()-1)</f>
        <v>0</v>
      </c>
      <c r="D422" s="70" t="str">
        <f>INDEX(MergedData!H:H, ROW()-1)</f>
        <v>Online</v>
      </c>
      <c r="E422" s="71">
        <f>INDEX(MergedData!J:J, ROW()-1)</f>
        <v>772.50360000000001</v>
      </c>
      <c r="F422" s="70" t="str">
        <f>INDEX(MergedData!P:P, ROW()-1)</f>
        <v>US</v>
      </c>
      <c r="G422" s="71">
        <f>INDEX(MergedData!U:U, ROW()-1)</f>
        <v>709.19452136427742</v>
      </c>
    </row>
    <row r="423" spans="1:7">
      <c r="A423" s="72">
        <f>INDEX(MergedData!C:C, ROW()-1)</f>
        <v>45047</v>
      </c>
      <c r="B423" s="70" t="str">
        <f>INDEX(MergedData!D:D, ROW()-1)</f>
        <v>2023 Q2</v>
      </c>
      <c r="C423">
        <f>INDEX(MergedData!G:G, ROW()-1)</f>
        <v>0</v>
      </c>
      <c r="D423" s="70" t="str">
        <f>INDEX(MergedData!H:H, ROW()-1)</f>
        <v>Online</v>
      </c>
      <c r="E423" s="71">
        <f>INDEX(MergedData!J:J, ROW()-1)</f>
        <v>3953.9884000000002</v>
      </c>
      <c r="F423" s="70" t="str">
        <f>INDEX(MergedData!P:P, ROW()-1)</f>
        <v>US</v>
      </c>
      <c r="G423" s="71">
        <f>INDEX(MergedData!U:U, ROW()-1)</f>
        <v>3629.94672234266</v>
      </c>
    </row>
    <row r="424" spans="1:7">
      <c r="A424" s="72">
        <f>INDEX(MergedData!C:C, ROW()-1)</f>
        <v>45047</v>
      </c>
      <c r="B424" s="70" t="str">
        <f>INDEX(MergedData!D:D, ROW()-1)</f>
        <v>2023 Q2</v>
      </c>
      <c r="C424">
        <f>INDEX(MergedData!G:G, ROW()-1)</f>
        <v>0</v>
      </c>
      <c r="D424" s="70" t="str">
        <f>INDEX(MergedData!H:H, ROW()-1)</f>
        <v>Online</v>
      </c>
      <c r="E424" s="71">
        <f>INDEX(MergedData!J:J, ROW()-1)</f>
        <v>3953.9884000000002</v>
      </c>
      <c r="F424" s="70" t="str">
        <f>INDEX(MergedData!P:P, ROW()-1)</f>
        <v>AU</v>
      </c>
      <c r="G424" s="71">
        <f>INDEX(MergedData!U:U, ROW()-1)</f>
        <v>2449.3108703652952</v>
      </c>
    </row>
    <row r="425" spans="1:7">
      <c r="A425" s="72">
        <f>INDEX(MergedData!C:C, ROW()-1)</f>
        <v>45047</v>
      </c>
      <c r="B425" s="70" t="str">
        <f>INDEX(MergedData!D:D, ROW()-1)</f>
        <v>2023 Q2</v>
      </c>
      <c r="C425">
        <f>INDEX(MergedData!G:G, ROW()-1)</f>
        <v>0</v>
      </c>
      <c r="D425" s="70" t="str">
        <f>INDEX(MergedData!H:H, ROW()-1)</f>
        <v>Online</v>
      </c>
      <c r="E425" s="71">
        <f>INDEX(MergedData!J:J, ROW()-1)</f>
        <v>3953.9884000000002</v>
      </c>
      <c r="F425" s="70" t="str">
        <f>INDEX(MergedData!P:P, ROW()-1)</f>
        <v>CA</v>
      </c>
      <c r="G425" s="71">
        <f>INDEX(MergedData!U:U, ROW()-1)</f>
        <v>2652.8695575045549</v>
      </c>
    </row>
    <row r="426" spans="1:7">
      <c r="A426" s="72">
        <f>INDEX(MergedData!C:C, ROW()-1)</f>
        <v>45047</v>
      </c>
      <c r="B426" s="70" t="str">
        <f>INDEX(MergedData!D:D, ROW()-1)</f>
        <v>2023 Q2</v>
      </c>
      <c r="C426">
        <f>INDEX(MergedData!G:G, ROW()-1)</f>
        <v>0</v>
      </c>
      <c r="D426" s="70" t="str">
        <f>INDEX(MergedData!H:H, ROW()-1)</f>
        <v>Online</v>
      </c>
      <c r="E426" s="71">
        <f>INDEX(MergedData!J:J, ROW()-1)</f>
        <v>3953.9884000000002</v>
      </c>
      <c r="F426" s="70" t="str">
        <f>INDEX(MergedData!P:P, ROW()-1)</f>
        <v>US</v>
      </c>
      <c r="G426" s="71">
        <f>INDEX(MergedData!U:U, ROW()-1)</f>
        <v>3629.94672234266</v>
      </c>
    </row>
    <row r="427" spans="1:7">
      <c r="A427" s="72">
        <f>INDEX(MergedData!C:C, ROW()-1)</f>
        <v>45047</v>
      </c>
      <c r="B427" s="70" t="str">
        <f>INDEX(MergedData!D:D, ROW()-1)</f>
        <v>2023 Q2</v>
      </c>
      <c r="C427">
        <f>INDEX(MergedData!G:G, ROW()-1)</f>
        <v>0</v>
      </c>
      <c r="D427" s="70" t="str">
        <f>INDEX(MergedData!H:H, ROW()-1)</f>
        <v>Online</v>
      </c>
      <c r="E427" s="71">
        <f>INDEX(MergedData!J:J, ROW()-1)</f>
        <v>3953.9884000000002</v>
      </c>
      <c r="F427" s="70" t="str">
        <f>INDEX(MergedData!P:P, ROW()-1)</f>
        <v>US</v>
      </c>
      <c r="G427" s="71">
        <f>INDEX(MergedData!U:U, ROW()-1)</f>
        <v>3629.94672234266</v>
      </c>
    </row>
    <row r="428" spans="1:7">
      <c r="A428" s="72">
        <f>INDEX(MergedData!C:C, ROW()-1)</f>
        <v>45047</v>
      </c>
      <c r="B428" s="70" t="str">
        <f>INDEX(MergedData!D:D, ROW()-1)</f>
        <v>2023 Q2</v>
      </c>
      <c r="C428">
        <f>INDEX(MergedData!G:G, ROW()-1)</f>
        <v>0</v>
      </c>
      <c r="D428" s="70" t="str">
        <f>INDEX(MergedData!H:H, ROW()-1)</f>
        <v>Online</v>
      </c>
      <c r="E428" s="71">
        <f>INDEX(MergedData!J:J, ROW()-1)</f>
        <v>3729.364</v>
      </c>
      <c r="F428" s="70" t="str">
        <f>INDEX(MergedData!P:P, ROW()-1)</f>
        <v>US</v>
      </c>
      <c r="G428" s="71">
        <f>INDEX(MergedData!U:U, ROW()-1)</f>
        <v>3423.730992286854</v>
      </c>
    </row>
    <row r="429" spans="1:7">
      <c r="A429" s="72">
        <f>INDEX(MergedData!C:C, ROW()-1)</f>
        <v>45047</v>
      </c>
      <c r="B429" s="70" t="str">
        <f>INDEX(MergedData!D:D, ROW()-1)</f>
        <v>2023 Q2</v>
      </c>
      <c r="C429">
        <f>INDEX(MergedData!G:G, ROW()-1)</f>
        <v>0</v>
      </c>
      <c r="D429" s="70" t="str">
        <f>INDEX(MergedData!H:H, ROW()-1)</f>
        <v>Online</v>
      </c>
      <c r="E429" s="71">
        <f>INDEX(MergedData!J:J, ROW()-1)</f>
        <v>3953.9884000000002</v>
      </c>
      <c r="F429" s="70" t="str">
        <f>INDEX(MergedData!P:P, ROW()-1)</f>
        <v>AU</v>
      </c>
      <c r="G429" s="71">
        <f>INDEX(MergedData!U:U, ROW()-1)</f>
        <v>2449.3108703652952</v>
      </c>
    </row>
    <row r="430" spans="1:7">
      <c r="A430" s="72">
        <f>INDEX(MergedData!C:C, ROW()-1)</f>
        <v>45047</v>
      </c>
      <c r="B430" s="70" t="str">
        <f>INDEX(MergedData!D:D, ROW()-1)</f>
        <v>2023 Q2</v>
      </c>
      <c r="C430">
        <f>INDEX(MergedData!G:G, ROW()-1)</f>
        <v>0</v>
      </c>
      <c r="D430" s="70" t="str">
        <f>INDEX(MergedData!H:H, ROW()-1)</f>
        <v>Online</v>
      </c>
      <c r="E430" s="71">
        <f>INDEX(MergedData!J:J, ROW()-1)</f>
        <v>3756.989</v>
      </c>
      <c r="F430" s="70" t="str">
        <f>INDEX(MergedData!P:P, ROW()-1)</f>
        <v>AU</v>
      </c>
      <c r="G430" s="71">
        <f>INDEX(MergedData!U:U, ROW()-1)</f>
        <v>2327.2789564943691</v>
      </c>
    </row>
    <row r="431" spans="1:7">
      <c r="A431" s="72">
        <f>INDEX(MergedData!C:C, ROW()-1)</f>
        <v>45047</v>
      </c>
      <c r="B431" s="70" t="str">
        <f>INDEX(MergedData!D:D, ROW()-1)</f>
        <v>2023 Q2</v>
      </c>
      <c r="C431">
        <f>INDEX(MergedData!G:G, ROW()-1)</f>
        <v>0</v>
      </c>
      <c r="D431" s="70" t="str">
        <f>INDEX(MergedData!H:H, ROW()-1)</f>
        <v>Online</v>
      </c>
      <c r="E431" s="71">
        <f>INDEX(MergedData!J:J, ROW()-1)</f>
        <v>3953.9884000000002</v>
      </c>
      <c r="F431" s="70" t="str">
        <f>INDEX(MergedData!P:P, ROW()-1)</f>
        <v>US</v>
      </c>
      <c r="G431" s="71">
        <f>INDEX(MergedData!U:U, ROW()-1)</f>
        <v>3629.94672234266</v>
      </c>
    </row>
    <row r="432" spans="1:7">
      <c r="A432" s="72">
        <f>INDEX(MergedData!C:C, ROW()-1)</f>
        <v>45047</v>
      </c>
      <c r="B432" s="70" t="str">
        <f>INDEX(MergedData!D:D, ROW()-1)</f>
        <v>2023 Q2</v>
      </c>
      <c r="C432">
        <f>INDEX(MergedData!G:G, ROW()-1)</f>
        <v>0</v>
      </c>
      <c r="D432" s="70" t="str">
        <f>INDEX(MergedData!H:H, ROW()-1)</f>
        <v>Online</v>
      </c>
      <c r="E432" s="71">
        <f>INDEX(MergedData!J:J, ROW()-1)</f>
        <v>3953.9884000000002</v>
      </c>
      <c r="F432" s="70" t="str">
        <f>INDEX(MergedData!P:P, ROW()-1)</f>
        <v>US</v>
      </c>
      <c r="G432" s="71">
        <f>INDEX(MergedData!U:U, ROW()-1)</f>
        <v>3629.94672234266</v>
      </c>
    </row>
    <row r="433" spans="1:7">
      <c r="A433" s="72">
        <f>INDEX(MergedData!C:C, ROW()-1)</f>
        <v>45047</v>
      </c>
      <c r="B433" s="70" t="str">
        <f>INDEX(MergedData!D:D, ROW()-1)</f>
        <v>2023 Q2</v>
      </c>
      <c r="C433">
        <f>INDEX(MergedData!G:G, ROW()-1)</f>
        <v>0</v>
      </c>
      <c r="D433" s="70" t="str">
        <f>INDEX(MergedData!H:H, ROW()-1)</f>
        <v>Online</v>
      </c>
      <c r="E433" s="71">
        <f>INDEX(MergedData!J:J, ROW()-1)</f>
        <v>772.50360000000001</v>
      </c>
      <c r="F433" s="70" t="str">
        <f>INDEX(MergedData!P:P, ROW()-1)</f>
        <v>US</v>
      </c>
      <c r="G433" s="71">
        <f>INDEX(MergedData!U:U, ROW()-1)</f>
        <v>709.19452136427742</v>
      </c>
    </row>
    <row r="434" spans="1:7">
      <c r="A434" s="72">
        <f>INDEX(MergedData!C:C, ROW()-1)</f>
        <v>45047</v>
      </c>
      <c r="B434" s="70" t="str">
        <f>INDEX(MergedData!D:D, ROW()-1)</f>
        <v>2023 Q2</v>
      </c>
      <c r="C434">
        <f>INDEX(MergedData!G:G, ROW()-1)</f>
        <v>0</v>
      </c>
      <c r="D434" s="70" t="str">
        <f>INDEX(MergedData!H:H, ROW()-1)</f>
        <v>Online</v>
      </c>
      <c r="E434" s="71">
        <f>INDEX(MergedData!J:J, ROW()-1)</f>
        <v>3953.9884000000002</v>
      </c>
      <c r="F434" s="70" t="str">
        <f>INDEX(MergedData!P:P, ROW()-1)</f>
        <v>US</v>
      </c>
      <c r="G434" s="71">
        <f>INDEX(MergedData!U:U, ROW()-1)</f>
        <v>3629.94672234266</v>
      </c>
    </row>
    <row r="435" spans="1:7">
      <c r="A435" s="72">
        <f>INDEX(MergedData!C:C, ROW()-1)</f>
        <v>45078</v>
      </c>
      <c r="B435" s="70" t="str">
        <f>INDEX(MergedData!D:D, ROW()-1)</f>
        <v>2023 Q2</v>
      </c>
      <c r="C435">
        <f>INDEX(MergedData!G:G, ROW()-1)</f>
        <v>0</v>
      </c>
      <c r="D435" s="70" t="str">
        <f>INDEX(MergedData!H:H, ROW()-1)</f>
        <v>Online</v>
      </c>
      <c r="E435" s="71">
        <f>INDEX(MergedData!J:J, ROW()-1)</f>
        <v>3953.9884000000002</v>
      </c>
      <c r="F435" s="70" t="str">
        <f>INDEX(MergedData!P:P, ROW()-1)</f>
        <v>AU</v>
      </c>
      <c r="G435" s="71">
        <f>INDEX(MergedData!U:U, ROW()-1)</f>
        <v>2449.3108703652952</v>
      </c>
    </row>
    <row r="436" spans="1:7">
      <c r="A436" s="72">
        <f>INDEX(MergedData!C:C, ROW()-1)</f>
        <v>45078</v>
      </c>
      <c r="B436" s="70" t="str">
        <f>INDEX(MergedData!D:D, ROW()-1)</f>
        <v>2023 Q2</v>
      </c>
      <c r="C436">
        <f>INDEX(MergedData!G:G, ROW()-1)</f>
        <v>0</v>
      </c>
      <c r="D436" s="70" t="str">
        <f>INDEX(MergedData!H:H, ROW()-1)</f>
        <v>Online</v>
      </c>
      <c r="E436" s="71">
        <f>INDEX(MergedData!J:J, ROW()-1)</f>
        <v>3953.9884000000002</v>
      </c>
      <c r="F436" s="70" t="str">
        <f>INDEX(MergedData!P:P, ROW()-1)</f>
        <v>DE</v>
      </c>
      <c r="G436" s="71">
        <f>INDEX(MergedData!U:U, ROW()-1)</f>
        <v>3953.9884000000002</v>
      </c>
    </row>
    <row r="437" spans="1:7">
      <c r="A437" s="72">
        <f>INDEX(MergedData!C:C, ROW()-1)</f>
        <v>45078</v>
      </c>
      <c r="B437" s="70" t="str">
        <f>INDEX(MergedData!D:D, ROW()-1)</f>
        <v>2023 Q2</v>
      </c>
      <c r="C437">
        <f>INDEX(MergedData!G:G, ROW()-1)</f>
        <v>0</v>
      </c>
      <c r="D437" s="70" t="str">
        <f>INDEX(MergedData!H:H, ROW()-1)</f>
        <v>Online</v>
      </c>
      <c r="E437" s="71">
        <f>INDEX(MergedData!J:J, ROW()-1)</f>
        <v>3953.9884000000002</v>
      </c>
      <c r="F437" s="70" t="str">
        <f>INDEX(MergedData!P:P, ROW()-1)</f>
        <v>DE</v>
      </c>
      <c r="G437" s="71">
        <f>INDEX(MergedData!U:U, ROW()-1)</f>
        <v>3953.9884000000002</v>
      </c>
    </row>
    <row r="438" spans="1:7">
      <c r="A438" s="72">
        <f>INDEX(MergedData!C:C, ROW()-1)</f>
        <v>45078</v>
      </c>
      <c r="B438" s="70" t="str">
        <f>INDEX(MergedData!D:D, ROW()-1)</f>
        <v>2023 Q2</v>
      </c>
      <c r="C438">
        <f>INDEX(MergedData!G:G, ROW()-1)</f>
        <v>0</v>
      </c>
      <c r="D438" s="70" t="str">
        <f>INDEX(MergedData!H:H, ROW()-1)</f>
        <v>Online</v>
      </c>
      <c r="E438" s="71">
        <f>INDEX(MergedData!J:J, ROW()-1)</f>
        <v>3953.9884000000002</v>
      </c>
      <c r="F438" s="70" t="str">
        <f>INDEX(MergedData!P:P, ROW()-1)</f>
        <v>AU</v>
      </c>
      <c r="G438" s="71">
        <f>INDEX(MergedData!U:U, ROW()-1)</f>
        <v>2449.3108703652952</v>
      </c>
    </row>
    <row r="439" spans="1:7">
      <c r="A439" s="72">
        <f>INDEX(MergedData!C:C, ROW()-1)</f>
        <v>45078</v>
      </c>
      <c r="B439" s="70" t="str">
        <f>INDEX(MergedData!D:D, ROW()-1)</f>
        <v>2023 Q2</v>
      </c>
      <c r="C439">
        <f>INDEX(MergedData!G:G, ROW()-1)</f>
        <v>0</v>
      </c>
      <c r="D439" s="70" t="str">
        <f>INDEX(MergedData!H:H, ROW()-1)</f>
        <v>Online</v>
      </c>
      <c r="E439" s="71">
        <f>INDEX(MergedData!J:J, ROW()-1)</f>
        <v>3953.9884000000002</v>
      </c>
      <c r="F439" s="70" t="str">
        <f>INDEX(MergedData!P:P, ROW()-1)</f>
        <v>DE</v>
      </c>
      <c r="G439" s="71">
        <f>INDEX(MergedData!U:U, ROW()-1)</f>
        <v>3953.9884000000002</v>
      </c>
    </row>
    <row r="440" spans="1:7">
      <c r="A440" s="72">
        <f>INDEX(MergedData!C:C, ROW()-1)</f>
        <v>45078</v>
      </c>
      <c r="B440" s="70" t="str">
        <f>INDEX(MergedData!D:D, ROW()-1)</f>
        <v>2023 Q2</v>
      </c>
      <c r="C440">
        <f>INDEX(MergedData!G:G, ROW()-1)</f>
        <v>0</v>
      </c>
      <c r="D440" s="70" t="str">
        <f>INDEX(MergedData!H:H, ROW()-1)</f>
        <v>Online</v>
      </c>
      <c r="E440" s="71">
        <f>INDEX(MergedData!J:J, ROW()-1)</f>
        <v>3756.989</v>
      </c>
      <c r="F440" s="70" t="str">
        <f>INDEX(MergedData!P:P, ROW()-1)</f>
        <v>AU</v>
      </c>
      <c r="G440" s="71">
        <f>INDEX(MergedData!U:U, ROW()-1)</f>
        <v>2327.2789564943691</v>
      </c>
    </row>
    <row r="441" spans="1:7">
      <c r="A441" s="72">
        <f>INDEX(MergedData!C:C, ROW()-1)</f>
        <v>45078</v>
      </c>
      <c r="B441" s="70" t="str">
        <f>INDEX(MergedData!D:D, ROW()-1)</f>
        <v>2023 Q2</v>
      </c>
      <c r="C441">
        <f>INDEX(MergedData!G:G, ROW()-1)</f>
        <v>0</v>
      </c>
      <c r="D441" s="70" t="str">
        <f>INDEX(MergedData!H:H, ROW()-1)</f>
        <v>Online</v>
      </c>
      <c r="E441" s="71">
        <f>INDEX(MergedData!J:J, ROW()-1)</f>
        <v>3953.9884000000002</v>
      </c>
      <c r="F441" s="70" t="str">
        <f>INDEX(MergedData!P:P, ROW()-1)</f>
        <v>AU</v>
      </c>
      <c r="G441" s="71">
        <f>INDEX(MergedData!U:U, ROW()-1)</f>
        <v>2449.3108703652952</v>
      </c>
    </row>
    <row r="442" spans="1:7">
      <c r="A442" s="72">
        <f>INDEX(MergedData!C:C, ROW()-1)</f>
        <v>45078</v>
      </c>
      <c r="B442" s="70" t="str">
        <f>INDEX(MergedData!D:D, ROW()-1)</f>
        <v>2023 Q2</v>
      </c>
      <c r="C442">
        <f>INDEX(MergedData!G:G, ROW()-1)</f>
        <v>0</v>
      </c>
      <c r="D442" s="70" t="str">
        <f>INDEX(MergedData!H:H, ROW()-1)</f>
        <v>Online</v>
      </c>
      <c r="E442" s="71">
        <f>INDEX(MergedData!J:J, ROW()-1)</f>
        <v>3953.9884000000002</v>
      </c>
      <c r="F442" s="70" t="str">
        <f>INDEX(MergedData!P:P, ROW()-1)</f>
        <v>US</v>
      </c>
      <c r="G442" s="71">
        <f>INDEX(MergedData!U:U, ROW()-1)</f>
        <v>3629.94672234266</v>
      </c>
    </row>
    <row r="443" spans="1:7">
      <c r="A443" s="72">
        <f>INDEX(MergedData!C:C, ROW()-1)</f>
        <v>45078</v>
      </c>
      <c r="B443" s="70" t="str">
        <f>INDEX(MergedData!D:D, ROW()-1)</f>
        <v>2023 Q2</v>
      </c>
      <c r="C443">
        <f>INDEX(MergedData!G:G, ROW()-1)</f>
        <v>0</v>
      </c>
      <c r="D443" s="70" t="str">
        <f>INDEX(MergedData!H:H, ROW()-1)</f>
        <v>Online</v>
      </c>
      <c r="E443" s="71">
        <f>INDEX(MergedData!J:J, ROW()-1)</f>
        <v>3756.989</v>
      </c>
      <c r="F443" s="70" t="str">
        <f>INDEX(MergedData!P:P, ROW()-1)</f>
        <v>US</v>
      </c>
      <c r="G443" s="71">
        <f>INDEX(MergedData!U:U, ROW()-1)</f>
        <v>3449.092037403911</v>
      </c>
    </row>
    <row r="444" spans="1:7">
      <c r="A444" s="72">
        <f>INDEX(MergedData!C:C, ROW()-1)</f>
        <v>45078</v>
      </c>
      <c r="B444" s="70" t="str">
        <f>INDEX(MergedData!D:D, ROW()-1)</f>
        <v>2023 Q2</v>
      </c>
      <c r="C444">
        <f>INDEX(MergedData!G:G, ROW()-1)</f>
        <v>0</v>
      </c>
      <c r="D444" s="70" t="str">
        <f>INDEX(MergedData!H:H, ROW()-1)</f>
        <v>Online</v>
      </c>
      <c r="E444" s="71">
        <f>INDEX(MergedData!J:J, ROW()-1)</f>
        <v>3953.9884000000002</v>
      </c>
      <c r="F444" s="70" t="str">
        <f>INDEX(MergedData!P:P, ROW()-1)</f>
        <v>AU</v>
      </c>
      <c r="G444" s="71">
        <f>INDEX(MergedData!U:U, ROW()-1)</f>
        <v>2449.3108703652952</v>
      </c>
    </row>
    <row r="445" spans="1:7">
      <c r="A445" s="72">
        <f>INDEX(MergedData!C:C, ROW()-1)</f>
        <v>45078</v>
      </c>
      <c r="B445" s="70" t="str">
        <f>INDEX(MergedData!D:D, ROW()-1)</f>
        <v>2023 Q2</v>
      </c>
      <c r="C445">
        <f>INDEX(MergedData!G:G, ROW()-1)</f>
        <v>0</v>
      </c>
      <c r="D445" s="70" t="str">
        <f>INDEX(MergedData!H:H, ROW()-1)</f>
        <v>Online</v>
      </c>
      <c r="E445" s="71">
        <f>INDEX(MergedData!J:J, ROW()-1)</f>
        <v>3953.9884000000002</v>
      </c>
      <c r="F445" s="70" t="str">
        <f>INDEX(MergedData!P:P, ROW()-1)</f>
        <v>DE</v>
      </c>
      <c r="G445" s="71">
        <f>INDEX(MergedData!U:U, ROW()-1)</f>
        <v>3953.9884000000002</v>
      </c>
    </row>
    <row r="446" spans="1:7">
      <c r="A446" s="72">
        <f>INDEX(MergedData!C:C, ROW()-1)</f>
        <v>45078</v>
      </c>
      <c r="B446" s="70" t="str">
        <f>INDEX(MergedData!D:D, ROW()-1)</f>
        <v>2023 Q2</v>
      </c>
      <c r="C446">
        <f>INDEX(MergedData!G:G, ROW()-1)</f>
        <v>0</v>
      </c>
      <c r="D446" s="70" t="str">
        <f>INDEX(MergedData!H:H, ROW()-1)</f>
        <v>Online</v>
      </c>
      <c r="E446" s="71">
        <f>INDEX(MergedData!J:J, ROW()-1)</f>
        <v>3953.9884000000002</v>
      </c>
      <c r="F446" s="70" t="str">
        <f>INDEX(MergedData!P:P, ROW()-1)</f>
        <v>US</v>
      </c>
      <c r="G446" s="71">
        <f>INDEX(MergedData!U:U, ROW()-1)</f>
        <v>3629.94672234266</v>
      </c>
    </row>
    <row r="447" spans="1:7">
      <c r="A447" s="72">
        <f>INDEX(MergedData!C:C, ROW()-1)</f>
        <v>45078</v>
      </c>
      <c r="B447" s="70" t="str">
        <f>INDEX(MergedData!D:D, ROW()-1)</f>
        <v>2023 Q2</v>
      </c>
      <c r="C447">
        <f>INDEX(MergedData!G:G, ROW()-1)</f>
        <v>0</v>
      </c>
      <c r="D447" s="70" t="str">
        <f>INDEX(MergedData!H:H, ROW()-1)</f>
        <v>Online</v>
      </c>
      <c r="E447" s="71">
        <f>INDEX(MergedData!J:J, ROW()-1)</f>
        <v>3953.9884000000002</v>
      </c>
      <c r="F447" s="70" t="str">
        <f>INDEX(MergedData!P:P, ROW()-1)</f>
        <v>US</v>
      </c>
      <c r="G447" s="71">
        <f>INDEX(MergedData!U:U, ROW()-1)</f>
        <v>3629.94672234266</v>
      </c>
    </row>
    <row r="448" spans="1:7">
      <c r="A448" s="72">
        <f>INDEX(MergedData!C:C, ROW()-1)</f>
        <v>45078</v>
      </c>
      <c r="B448" s="70" t="str">
        <f>INDEX(MergedData!D:D, ROW()-1)</f>
        <v>2023 Q2</v>
      </c>
      <c r="C448">
        <f>INDEX(MergedData!G:G, ROW()-1)</f>
        <v>0</v>
      </c>
      <c r="D448" s="70" t="str">
        <f>INDEX(MergedData!H:H, ROW()-1)</f>
        <v>Online</v>
      </c>
      <c r="E448" s="71">
        <f>INDEX(MergedData!J:J, ROW()-1)</f>
        <v>3953.9884000000002</v>
      </c>
      <c r="F448" s="70" t="str">
        <f>INDEX(MergedData!P:P, ROW()-1)</f>
        <v>US</v>
      </c>
      <c r="G448" s="71">
        <f>INDEX(MergedData!U:U, ROW()-1)</f>
        <v>3629.94672234266</v>
      </c>
    </row>
    <row r="449" spans="1:7">
      <c r="A449" s="72">
        <f>INDEX(MergedData!C:C, ROW()-1)</f>
        <v>45078</v>
      </c>
      <c r="B449" s="70" t="str">
        <f>INDEX(MergedData!D:D, ROW()-1)</f>
        <v>2023 Q2</v>
      </c>
      <c r="C449">
        <f>INDEX(MergedData!G:G, ROW()-1)</f>
        <v>0</v>
      </c>
      <c r="D449" s="70" t="str">
        <f>INDEX(MergedData!H:H, ROW()-1)</f>
        <v>Online</v>
      </c>
      <c r="E449" s="71">
        <f>INDEX(MergedData!J:J, ROW()-1)</f>
        <v>3756.989</v>
      </c>
      <c r="F449" s="70" t="str">
        <f>INDEX(MergedData!P:P, ROW()-1)</f>
        <v>AU</v>
      </c>
      <c r="G449" s="71">
        <f>INDEX(MergedData!U:U, ROW()-1)</f>
        <v>2327.2789564943691</v>
      </c>
    </row>
    <row r="450" spans="1:7">
      <c r="A450" s="72">
        <f>INDEX(MergedData!C:C, ROW()-1)</f>
        <v>45078</v>
      </c>
      <c r="B450" s="70" t="str">
        <f>INDEX(MergedData!D:D, ROW()-1)</f>
        <v>2023 Q2</v>
      </c>
      <c r="C450">
        <f>INDEX(MergedData!G:G, ROW()-1)</f>
        <v>0</v>
      </c>
      <c r="D450" s="70" t="str">
        <f>INDEX(MergedData!H:H, ROW()-1)</f>
        <v>Online</v>
      </c>
      <c r="E450" s="71">
        <f>INDEX(MergedData!J:J, ROW()-1)</f>
        <v>772.50360000000001</v>
      </c>
      <c r="F450" s="70" t="str">
        <f>INDEX(MergedData!P:P, ROW()-1)</f>
        <v>FR</v>
      </c>
      <c r="G450" s="71">
        <f>INDEX(MergedData!U:U, ROW()-1)</f>
        <v>772.50360000000001</v>
      </c>
    </row>
    <row r="451" spans="1:7">
      <c r="A451" s="72">
        <f>INDEX(MergedData!C:C, ROW()-1)</f>
        <v>45078</v>
      </c>
      <c r="B451" s="70" t="str">
        <f>INDEX(MergedData!D:D, ROW()-1)</f>
        <v>2023 Q2</v>
      </c>
      <c r="C451">
        <f>INDEX(MergedData!G:G, ROW()-1)</f>
        <v>0</v>
      </c>
      <c r="D451" s="70" t="str">
        <f>INDEX(MergedData!H:H, ROW()-1)</f>
        <v>Online</v>
      </c>
      <c r="E451" s="71">
        <f>INDEX(MergedData!J:J, ROW()-1)</f>
        <v>772.50360000000001</v>
      </c>
      <c r="F451" s="70" t="str">
        <f>INDEX(MergedData!P:P, ROW()-1)</f>
        <v>AU</v>
      </c>
      <c r="G451" s="71">
        <f>INDEX(MergedData!U:U, ROW()-1)</f>
        <v>478.52984719841959</v>
      </c>
    </row>
    <row r="452" spans="1:7">
      <c r="A452" s="72">
        <f>INDEX(MergedData!C:C, ROW()-1)</f>
        <v>45078</v>
      </c>
      <c r="B452" s="70" t="str">
        <f>INDEX(MergedData!D:D, ROW()-1)</f>
        <v>2023 Q2</v>
      </c>
      <c r="C452">
        <f>INDEX(MergedData!G:G, ROW()-1)</f>
        <v>0</v>
      </c>
      <c r="D452" s="70" t="str">
        <f>INDEX(MergedData!H:H, ROW()-1)</f>
        <v>Online</v>
      </c>
      <c r="E452" s="71">
        <f>INDEX(MergedData!J:J, ROW()-1)</f>
        <v>772.50360000000001</v>
      </c>
      <c r="F452" s="70" t="str">
        <f>INDEX(MergedData!P:P, ROW()-1)</f>
        <v>AU</v>
      </c>
      <c r="G452" s="71">
        <f>INDEX(MergedData!U:U, ROW()-1)</f>
        <v>478.52984719841959</v>
      </c>
    </row>
    <row r="453" spans="1:7">
      <c r="A453" s="72">
        <f>INDEX(MergedData!C:C, ROW()-1)</f>
        <v>45078</v>
      </c>
      <c r="B453" s="70" t="str">
        <f>INDEX(MergedData!D:D, ROW()-1)</f>
        <v>2023 Q2</v>
      </c>
      <c r="C453">
        <f>INDEX(MergedData!G:G, ROW()-1)</f>
        <v>0</v>
      </c>
      <c r="D453" s="70" t="str">
        <f>INDEX(MergedData!H:H, ROW()-1)</f>
        <v>Online</v>
      </c>
      <c r="E453" s="71">
        <f>INDEX(MergedData!J:J, ROW()-1)</f>
        <v>3953.9884000000002</v>
      </c>
      <c r="F453" s="70" t="str">
        <f>INDEX(MergedData!P:P, ROW()-1)</f>
        <v>US</v>
      </c>
      <c r="G453" s="71">
        <f>INDEX(MergedData!U:U, ROW()-1)</f>
        <v>3629.94672234266</v>
      </c>
    </row>
    <row r="454" spans="1:7">
      <c r="A454" s="72">
        <f>INDEX(MergedData!C:C, ROW()-1)</f>
        <v>45078</v>
      </c>
      <c r="B454" s="70" t="str">
        <f>INDEX(MergedData!D:D, ROW()-1)</f>
        <v>2023 Q2</v>
      </c>
      <c r="C454">
        <f>INDEX(MergedData!G:G, ROW()-1)</f>
        <v>0</v>
      </c>
      <c r="D454" s="70" t="str">
        <f>INDEX(MergedData!H:H, ROW()-1)</f>
        <v>Online</v>
      </c>
      <c r="E454" s="71">
        <f>INDEX(MergedData!J:J, ROW()-1)</f>
        <v>3756.989</v>
      </c>
      <c r="F454" s="70" t="str">
        <f>INDEX(MergedData!P:P, ROW()-1)</f>
        <v>AU</v>
      </c>
      <c r="G454" s="71">
        <f>INDEX(MergedData!U:U, ROW()-1)</f>
        <v>2327.2789564943691</v>
      </c>
    </row>
    <row r="455" spans="1:7">
      <c r="A455" s="72">
        <f>INDEX(MergedData!C:C, ROW()-1)</f>
        <v>45078</v>
      </c>
      <c r="B455" s="70" t="str">
        <f>INDEX(MergedData!D:D, ROW()-1)</f>
        <v>2023 Q2</v>
      </c>
      <c r="C455">
        <f>INDEX(MergedData!G:G, ROW()-1)</f>
        <v>0</v>
      </c>
      <c r="D455" s="70" t="str">
        <f>INDEX(MergedData!H:H, ROW()-1)</f>
        <v>Online</v>
      </c>
      <c r="E455" s="71">
        <f>INDEX(MergedData!J:J, ROW()-1)</f>
        <v>3953.9884000000002</v>
      </c>
      <c r="F455" s="70" t="str">
        <f>INDEX(MergedData!P:P, ROW()-1)</f>
        <v>CA</v>
      </c>
      <c r="G455" s="71">
        <f>INDEX(MergedData!U:U, ROW()-1)</f>
        <v>2652.8695575045549</v>
      </c>
    </row>
    <row r="456" spans="1:7">
      <c r="A456" s="72">
        <f>INDEX(MergedData!C:C, ROW()-1)</f>
        <v>45078</v>
      </c>
      <c r="B456" s="70" t="str">
        <f>INDEX(MergedData!D:D, ROW()-1)</f>
        <v>2023 Q2</v>
      </c>
      <c r="C456">
        <f>INDEX(MergedData!G:G, ROW()-1)</f>
        <v>0</v>
      </c>
      <c r="D456" s="70" t="str">
        <f>INDEX(MergedData!H:H, ROW()-1)</f>
        <v>Online</v>
      </c>
      <c r="E456" s="71">
        <f>INDEX(MergedData!J:J, ROW()-1)</f>
        <v>3953.9884000000002</v>
      </c>
      <c r="F456" s="70" t="str">
        <f>INDEX(MergedData!P:P, ROW()-1)</f>
        <v>AU</v>
      </c>
      <c r="G456" s="71">
        <f>INDEX(MergedData!U:U, ROW()-1)</f>
        <v>2449.3108703652952</v>
      </c>
    </row>
    <row r="457" spans="1:7">
      <c r="A457" s="72">
        <f>INDEX(MergedData!C:C, ROW()-1)</f>
        <v>45078</v>
      </c>
      <c r="B457" s="70" t="str">
        <f>INDEX(MergedData!D:D, ROW()-1)</f>
        <v>2023 Q2</v>
      </c>
      <c r="C457">
        <f>INDEX(MergedData!G:G, ROW()-1)</f>
        <v>0</v>
      </c>
      <c r="D457" s="70" t="str">
        <f>INDEX(MergedData!H:H, ROW()-1)</f>
        <v>Online</v>
      </c>
      <c r="E457" s="71">
        <f>INDEX(MergedData!J:J, ROW()-1)</f>
        <v>3953.9884000000002</v>
      </c>
      <c r="F457" s="70" t="str">
        <f>INDEX(MergedData!P:P, ROW()-1)</f>
        <v>US</v>
      </c>
      <c r="G457" s="71">
        <f>INDEX(MergedData!U:U, ROW()-1)</f>
        <v>3629.94672234266</v>
      </c>
    </row>
    <row r="458" spans="1:7">
      <c r="A458" s="72">
        <f>INDEX(MergedData!C:C, ROW()-1)</f>
        <v>45078</v>
      </c>
      <c r="B458" s="70" t="str">
        <f>INDEX(MergedData!D:D, ROW()-1)</f>
        <v>2023 Q2</v>
      </c>
      <c r="C458">
        <f>INDEX(MergedData!G:G, ROW()-1)</f>
        <v>0</v>
      </c>
      <c r="D458" s="70" t="str">
        <f>INDEX(MergedData!H:H, ROW()-1)</f>
        <v>Online</v>
      </c>
      <c r="E458" s="71">
        <f>INDEX(MergedData!J:J, ROW()-1)</f>
        <v>3953.9884000000002</v>
      </c>
      <c r="F458" s="70" t="str">
        <f>INDEX(MergedData!P:P, ROW()-1)</f>
        <v>CA</v>
      </c>
      <c r="G458" s="71">
        <f>INDEX(MergedData!U:U, ROW()-1)</f>
        <v>2652.8695575045549</v>
      </c>
    </row>
    <row r="459" spans="1:7">
      <c r="A459" s="72">
        <f>INDEX(MergedData!C:C, ROW()-1)</f>
        <v>45078</v>
      </c>
      <c r="B459" s="70" t="str">
        <f>INDEX(MergedData!D:D, ROW()-1)</f>
        <v>2023 Q2</v>
      </c>
      <c r="C459">
        <f>INDEX(MergedData!G:G, ROW()-1)</f>
        <v>0</v>
      </c>
      <c r="D459" s="70" t="str">
        <f>INDEX(MergedData!H:H, ROW()-1)</f>
        <v>Online</v>
      </c>
      <c r="E459" s="71">
        <f>INDEX(MergedData!J:J, ROW()-1)</f>
        <v>3953.9884000000002</v>
      </c>
      <c r="F459" s="70" t="str">
        <f>INDEX(MergedData!P:P, ROW()-1)</f>
        <v>CA</v>
      </c>
      <c r="G459" s="71">
        <f>INDEX(MergedData!U:U, ROW()-1)</f>
        <v>2652.8695575045549</v>
      </c>
    </row>
    <row r="460" spans="1:7">
      <c r="A460" s="72">
        <f>INDEX(MergedData!C:C, ROW()-1)</f>
        <v>45078</v>
      </c>
      <c r="B460" s="70" t="str">
        <f>INDEX(MergedData!D:D, ROW()-1)</f>
        <v>2023 Q2</v>
      </c>
      <c r="C460">
        <f>INDEX(MergedData!G:G, ROW()-1)</f>
        <v>0</v>
      </c>
      <c r="D460" s="70" t="str">
        <f>INDEX(MergedData!H:H, ROW()-1)</f>
        <v>Online</v>
      </c>
      <c r="E460" s="71">
        <f>INDEX(MergedData!J:J, ROW()-1)</f>
        <v>772.50360000000001</v>
      </c>
      <c r="F460" s="70" t="str">
        <f>INDEX(MergedData!P:P, ROW()-1)</f>
        <v>FR</v>
      </c>
      <c r="G460" s="71">
        <f>INDEX(MergedData!U:U, ROW()-1)</f>
        <v>772.50360000000001</v>
      </c>
    </row>
    <row r="461" spans="1:7">
      <c r="A461" s="72">
        <f>INDEX(MergedData!C:C, ROW()-1)</f>
        <v>45078</v>
      </c>
      <c r="B461" s="70" t="str">
        <f>INDEX(MergedData!D:D, ROW()-1)</f>
        <v>2023 Q2</v>
      </c>
      <c r="C461">
        <f>INDEX(MergedData!G:G, ROW()-1)</f>
        <v>0</v>
      </c>
      <c r="D461" s="70" t="str">
        <f>INDEX(MergedData!H:H, ROW()-1)</f>
        <v>Online</v>
      </c>
      <c r="E461" s="71">
        <f>INDEX(MergedData!J:J, ROW()-1)</f>
        <v>3953.9884000000002</v>
      </c>
      <c r="F461" s="70" t="str">
        <f>INDEX(MergedData!P:P, ROW()-1)</f>
        <v>GB</v>
      </c>
      <c r="G461" s="71">
        <f>INDEX(MergedData!U:U, ROW()-1)</f>
        <v>4705.762247769987</v>
      </c>
    </row>
    <row r="462" spans="1:7">
      <c r="A462" s="72">
        <f>INDEX(MergedData!C:C, ROW()-1)</f>
        <v>45078</v>
      </c>
      <c r="B462" s="70" t="str">
        <f>INDEX(MergedData!D:D, ROW()-1)</f>
        <v>2023 Q2</v>
      </c>
      <c r="C462">
        <f>INDEX(MergedData!G:G, ROW()-1)</f>
        <v>0</v>
      </c>
      <c r="D462" s="70" t="str">
        <f>INDEX(MergedData!H:H, ROW()-1)</f>
        <v>Online</v>
      </c>
      <c r="E462" s="71">
        <f>INDEX(MergedData!J:J, ROW()-1)</f>
        <v>3953.9884000000002</v>
      </c>
      <c r="F462" s="70" t="str">
        <f>INDEX(MergedData!P:P, ROW()-1)</f>
        <v>US</v>
      </c>
      <c r="G462" s="71">
        <f>INDEX(MergedData!U:U, ROW()-1)</f>
        <v>3629.94672234266</v>
      </c>
    </row>
    <row r="463" spans="1:7">
      <c r="A463" s="72">
        <f>INDEX(MergedData!C:C, ROW()-1)</f>
        <v>45078</v>
      </c>
      <c r="B463" s="70" t="str">
        <f>INDEX(MergedData!D:D, ROW()-1)</f>
        <v>2023 Q2</v>
      </c>
      <c r="C463">
        <f>INDEX(MergedData!G:G, ROW()-1)</f>
        <v>0</v>
      </c>
      <c r="D463" s="70" t="str">
        <f>INDEX(MergedData!H:H, ROW()-1)</f>
        <v>Online</v>
      </c>
      <c r="E463" s="71">
        <f>INDEX(MergedData!J:J, ROW()-1)</f>
        <v>3729.364</v>
      </c>
      <c r="F463" s="70" t="str">
        <f>INDEX(MergedData!P:P, ROW()-1)</f>
        <v>US</v>
      </c>
      <c r="G463" s="71">
        <f>INDEX(MergedData!U:U, ROW()-1)</f>
        <v>3423.730992286854</v>
      </c>
    </row>
    <row r="464" spans="1:7">
      <c r="A464" s="72">
        <f>INDEX(MergedData!C:C, ROW()-1)</f>
        <v>45078</v>
      </c>
      <c r="B464" s="70" t="str">
        <f>INDEX(MergedData!D:D, ROW()-1)</f>
        <v>2023 Q2</v>
      </c>
      <c r="C464">
        <f>INDEX(MergedData!G:G, ROW()-1)</f>
        <v>0</v>
      </c>
      <c r="D464" s="70" t="str">
        <f>INDEX(MergedData!H:H, ROW()-1)</f>
        <v>Online</v>
      </c>
      <c r="E464" s="71">
        <f>INDEX(MergedData!J:J, ROW()-1)</f>
        <v>3953.9884000000002</v>
      </c>
      <c r="F464" s="70" t="str">
        <f>INDEX(MergedData!P:P, ROW()-1)</f>
        <v>DE</v>
      </c>
      <c r="G464" s="71">
        <f>INDEX(MergedData!U:U, ROW()-1)</f>
        <v>3953.9884000000002</v>
      </c>
    </row>
    <row r="465" spans="1:7">
      <c r="A465" s="72">
        <f>INDEX(MergedData!C:C, ROW()-1)</f>
        <v>45078</v>
      </c>
      <c r="B465" s="70" t="str">
        <f>INDEX(MergedData!D:D, ROW()-1)</f>
        <v>2023 Q2</v>
      </c>
      <c r="C465">
        <f>INDEX(MergedData!G:G, ROW()-1)</f>
        <v>0</v>
      </c>
      <c r="D465" s="70" t="str">
        <f>INDEX(MergedData!H:H, ROW()-1)</f>
        <v>Online</v>
      </c>
      <c r="E465" s="71">
        <f>INDEX(MergedData!J:J, ROW()-1)</f>
        <v>3953.9884000000002</v>
      </c>
      <c r="F465" s="70" t="str">
        <f>INDEX(MergedData!P:P, ROW()-1)</f>
        <v>US</v>
      </c>
      <c r="G465" s="71">
        <f>INDEX(MergedData!U:U, ROW()-1)</f>
        <v>3629.94672234266</v>
      </c>
    </row>
    <row r="466" spans="1:7">
      <c r="A466" s="72">
        <f>INDEX(MergedData!C:C, ROW()-1)</f>
        <v>45078</v>
      </c>
      <c r="B466" s="70" t="str">
        <f>INDEX(MergedData!D:D, ROW()-1)</f>
        <v>2023 Q2</v>
      </c>
      <c r="C466">
        <f>INDEX(MergedData!G:G, ROW()-1)</f>
        <v>0</v>
      </c>
      <c r="D466" s="70" t="str">
        <f>INDEX(MergedData!H:H, ROW()-1)</f>
        <v>Online</v>
      </c>
      <c r="E466" s="71">
        <f>INDEX(MergedData!J:J, ROW()-1)</f>
        <v>3953.9884000000002</v>
      </c>
      <c r="F466" s="70" t="str">
        <f>INDEX(MergedData!P:P, ROW()-1)</f>
        <v>US</v>
      </c>
      <c r="G466" s="71">
        <f>INDEX(MergedData!U:U, ROW()-1)</f>
        <v>3629.94672234266</v>
      </c>
    </row>
    <row r="467" spans="1:7">
      <c r="A467" s="72">
        <f>INDEX(MergedData!C:C, ROW()-1)</f>
        <v>45078</v>
      </c>
      <c r="B467" s="70" t="str">
        <f>INDEX(MergedData!D:D, ROW()-1)</f>
        <v>2023 Q2</v>
      </c>
      <c r="C467">
        <f>INDEX(MergedData!G:G, ROW()-1)</f>
        <v>0</v>
      </c>
      <c r="D467" s="70" t="str">
        <f>INDEX(MergedData!H:H, ROW()-1)</f>
        <v>Online</v>
      </c>
      <c r="E467" s="71">
        <f>INDEX(MergedData!J:J, ROW()-1)</f>
        <v>3953.9884000000002</v>
      </c>
      <c r="F467" s="70" t="str">
        <f>INDEX(MergedData!P:P, ROW()-1)</f>
        <v>US</v>
      </c>
      <c r="G467" s="71">
        <f>INDEX(MergedData!U:U, ROW()-1)</f>
        <v>3629.94672234266</v>
      </c>
    </row>
    <row r="468" spans="1:7">
      <c r="A468" s="72">
        <f>INDEX(MergedData!C:C, ROW()-1)</f>
        <v>45078</v>
      </c>
      <c r="B468" s="70" t="str">
        <f>INDEX(MergedData!D:D, ROW()-1)</f>
        <v>2023 Q2</v>
      </c>
      <c r="C468">
        <f>INDEX(MergedData!G:G, ROW()-1)</f>
        <v>0</v>
      </c>
      <c r="D468" s="70" t="str">
        <f>INDEX(MergedData!H:H, ROW()-1)</f>
        <v>Online</v>
      </c>
      <c r="E468" s="71">
        <f>INDEX(MergedData!J:J, ROW()-1)</f>
        <v>3729.364</v>
      </c>
      <c r="F468" s="70" t="str">
        <f>INDEX(MergedData!P:P, ROW()-1)</f>
        <v>US</v>
      </c>
      <c r="G468" s="71">
        <f>INDEX(MergedData!U:U, ROW()-1)</f>
        <v>3423.730992286854</v>
      </c>
    </row>
    <row r="469" spans="1:7">
      <c r="A469" s="72">
        <f>INDEX(MergedData!C:C, ROW()-1)</f>
        <v>45078</v>
      </c>
      <c r="B469" s="70" t="str">
        <f>INDEX(MergedData!D:D, ROW()-1)</f>
        <v>2023 Q2</v>
      </c>
      <c r="C469">
        <f>INDEX(MergedData!G:G, ROW()-1)</f>
        <v>0</v>
      </c>
      <c r="D469" s="70" t="str">
        <f>INDEX(MergedData!H:H, ROW()-1)</f>
        <v>Online</v>
      </c>
      <c r="E469" s="71">
        <f>INDEX(MergedData!J:J, ROW()-1)</f>
        <v>3756.989</v>
      </c>
      <c r="F469" s="70" t="str">
        <f>INDEX(MergedData!P:P, ROW()-1)</f>
        <v>DE</v>
      </c>
      <c r="G469" s="71">
        <f>INDEX(MergedData!U:U, ROW()-1)</f>
        <v>3756.989</v>
      </c>
    </row>
    <row r="470" spans="1:7">
      <c r="A470" s="72">
        <f>INDEX(MergedData!C:C, ROW()-1)</f>
        <v>45078</v>
      </c>
      <c r="B470" s="70" t="str">
        <f>INDEX(MergedData!D:D, ROW()-1)</f>
        <v>2023 Q2</v>
      </c>
      <c r="C470">
        <f>INDEX(MergedData!G:G, ROW()-1)</f>
        <v>0</v>
      </c>
      <c r="D470" s="70" t="str">
        <f>INDEX(MergedData!H:H, ROW()-1)</f>
        <v>Online</v>
      </c>
      <c r="E470" s="71">
        <f>INDEX(MergedData!J:J, ROW()-1)</f>
        <v>3756.989</v>
      </c>
      <c r="F470" s="70" t="str">
        <f>INDEX(MergedData!P:P, ROW()-1)</f>
        <v>GB</v>
      </c>
      <c r="G470" s="71">
        <f>INDEX(MergedData!U:U, ROW()-1)</f>
        <v>4471.3072505440623</v>
      </c>
    </row>
    <row r="471" spans="1:7">
      <c r="A471" s="72">
        <f>INDEX(MergedData!C:C, ROW()-1)</f>
        <v>45078</v>
      </c>
      <c r="B471" s="70" t="str">
        <f>INDEX(MergedData!D:D, ROW()-1)</f>
        <v>2023 Q2</v>
      </c>
      <c r="C471">
        <f>INDEX(MergedData!G:G, ROW()-1)</f>
        <v>0</v>
      </c>
      <c r="D471" s="70" t="str">
        <f>INDEX(MergedData!H:H, ROW()-1)</f>
        <v>Online</v>
      </c>
      <c r="E471" s="71">
        <f>INDEX(MergedData!J:J, ROW()-1)</f>
        <v>3953.9884000000002</v>
      </c>
      <c r="F471" s="70" t="str">
        <f>INDEX(MergedData!P:P, ROW()-1)</f>
        <v>US</v>
      </c>
      <c r="G471" s="71">
        <f>INDEX(MergedData!U:U, ROW()-1)</f>
        <v>3629.94672234266</v>
      </c>
    </row>
    <row r="472" spans="1:7">
      <c r="A472" s="72">
        <f>INDEX(MergedData!C:C, ROW()-1)</f>
        <v>45078</v>
      </c>
      <c r="B472" s="70" t="str">
        <f>INDEX(MergedData!D:D, ROW()-1)</f>
        <v>2023 Q2</v>
      </c>
      <c r="C472">
        <f>INDEX(MergedData!G:G, ROW()-1)</f>
        <v>0</v>
      </c>
      <c r="D472" s="70" t="str">
        <f>INDEX(MergedData!H:H, ROW()-1)</f>
        <v>Online</v>
      </c>
      <c r="E472" s="71">
        <f>INDEX(MergedData!J:J, ROW()-1)</f>
        <v>3953.9884000000002</v>
      </c>
      <c r="F472" s="70" t="str">
        <f>INDEX(MergedData!P:P, ROW()-1)</f>
        <v>FR</v>
      </c>
      <c r="G472" s="71">
        <f>INDEX(MergedData!U:U, ROW()-1)</f>
        <v>3953.9884000000002</v>
      </c>
    </row>
    <row r="473" spans="1:7">
      <c r="A473" s="72">
        <f>INDEX(MergedData!C:C, ROW()-1)</f>
        <v>45078</v>
      </c>
      <c r="B473" s="70" t="str">
        <f>INDEX(MergedData!D:D, ROW()-1)</f>
        <v>2023 Q2</v>
      </c>
      <c r="C473">
        <f>INDEX(MergedData!G:G, ROW()-1)</f>
        <v>0</v>
      </c>
      <c r="D473" s="70" t="str">
        <f>INDEX(MergedData!H:H, ROW()-1)</f>
        <v>Online</v>
      </c>
      <c r="E473" s="71">
        <f>INDEX(MergedData!J:J, ROW()-1)</f>
        <v>3953.9884000000002</v>
      </c>
      <c r="F473" s="70" t="str">
        <f>INDEX(MergedData!P:P, ROW()-1)</f>
        <v>FR</v>
      </c>
      <c r="G473" s="71">
        <f>INDEX(MergedData!U:U, ROW()-1)</f>
        <v>3953.9884000000002</v>
      </c>
    </row>
    <row r="474" spans="1:7">
      <c r="A474" s="72">
        <f>INDEX(MergedData!C:C, ROW()-1)</f>
        <v>45078</v>
      </c>
      <c r="B474" s="70" t="str">
        <f>INDEX(MergedData!D:D, ROW()-1)</f>
        <v>2023 Q2</v>
      </c>
      <c r="C474">
        <f>INDEX(MergedData!G:G, ROW()-1)</f>
        <v>0</v>
      </c>
      <c r="D474" s="70" t="str">
        <f>INDEX(MergedData!H:H, ROW()-1)</f>
        <v>Online</v>
      </c>
      <c r="E474" s="71">
        <f>INDEX(MergedData!J:J, ROW()-1)</f>
        <v>3953.9884000000002</v>
      </c>
      <c r="F474" s="70" t="str">
        <f>INDEX(MergedData!P:P, ROW()-1)</f>
        <v>US</v>
      </c>
      <c r="G474" s="71">
        <f>INDEX(MergedData!U:U, ROW()-1)</f>
        <v>3629.94672234266</v>
      </c>
    </row>
    <row r="475" spans="1:7">
      <c r="A475" s="72">
        <f>INDEX(MergedData!C:C, ROW()-1)</f>
        <v>45078</v>
      </c>
      <c r="B475" s="70" t="str">
        <f>INDEX(MergedData!D:D, ROW()-1)</f>
        <v>2023 Q2</v>
      </c>
      <c r="C475">
        <f>INDEX(MergedData!G:G, ROW()-1)</f>
        <v>0</v>
      </c>
      <c r="D475" s="70" t="str">
        <f>INDEX(MergedData!H:H, ROW()-1)</f>
        <v>Online</v>
      </c>
      <c r="E475" s="71">
        <f>INDEX(MergedData!J:J, ROW()-1)</f>
        <v>3953.9884000000002</v>
      </c>
      <c r="F475" s="70" t="str">
        <f>INDEX(MergedData!P:P, ROW()-1)</f>
        <v>US</v>
      </c>
      <c r="G475" s="71">
        <f>INDEX(MergedData!U:U, ROW()-1)</f>
        <v>3629.94672234266</v>
      </c>
    </row>
    <row r="476" spans="1:7">
      <c r="A476" s="72">
        <f>INDEX(MergedData!C:C, ROW()-1)</f>
        <v>45078</v>
      </c>
      <c r="B476" s="70" t="str">
        <f>INDEX(MergedData!D:D, ROW()-1)</f>
        <v>2023 Q2</v>
      </c>
      <c r="C476">
        <f>INDEX(MergedData!G:G, ROW()-1)</f>
        <v>0</v>
      </c>
      <c r="D476" s="70" t="str">
        <f>INDEX(MergedData!H:H, ROW()-1)</f>
        <v>Online</v>
      </c>
      <c r="E476" s="71">
        <f>INDEX(MergedData!J:J, ROW()-1)</f>
        <v>3953.9884000000002</v>
      </c>
      <c r="F476" s="70" t="str">
        <f>INDEX(MergedData!P:P, ROW()-1)</f>
        <v>US</v>
      </c>
      <c r="G476" s="71">
        <f>INDEX(MergedData!U:U, ROW()-1)</f>
        <v>3629.94672234266</v>
      </c>
    </row>
    <row r="477" spans="1:7">
      <c r="A477" s="72">
        <f>INDEX(MergedData!C:C, ROW()-1)</f>
        <v>45078</v>
      </c>
      <c r="B477" s="70" t="str">
        <f>INDEX(MergedData!D:D, ROW()-1)</f>
        <v>2023 Q2</v>
      </c>
      <c r="C477">
        <f>INDEX(MergedData!G:G, ROW()-1)</f>
        <v>0</v>
      </c>
      <c r="D477" s="70" t="str">
        <f>INDEX(MergedData!H:H, ROW()-1)</f>
        <v>Online</v>
      </c>
      <c r="E477" s="71">
        <f>INDEX(MergedData!J:J, ROW()-1)</f>
        <v>3953.9884000000002</v>
      </c>
      <c r="F477" s="70" t="str">
        <f>INDEX(MergedData!P:P, ROW()-1)</f>
        <v>CA</v>
      </c>
      <c r="G477" s="71">
        <f>INDEX(MergedData!U:U, ROW()-1)</f>
        <v>2652.8695575045549</v>
      </c>
    </row>
    <row r="478" spans="1:7">
      <c r="A478" s="72">
        <f>INDEX(MergedData!C:C, ROW()-1)</f>
        <v>45078</v>
      </c>
      <c r="B478" s="70" t="str">
        <f>INDEX(MergedData!D:D, ROW()-1)</f>
        <v>2023 Q2</v>
      </c>
      <c r="C478">
        <f>INDEX(MergedData!G:G, ROW()-1)</f>
        <v>0</v>
      </c>
      <c r="D478" s="70" t="str">
        <f>INDEX(MergedData!H:H, ROW()-1)</f>
        <v>Online</v>
      </c>
      <c r="E478" s="71">
        <f>INDEX(MergedData!J:J, ROW()-1)</f>
        <v>3953.9884000000002</v>
      </c>
      <c r="F478" s="70" t="str">
        <f>INDEX(MergedData!P:P, ROW()-1)</f>
        <v>CA</v>
      </c>
      <c r="G478" s="71">
        <f>INDEX(MergedData!U:U, ROW()-1)</f>
        <v>2652.8695575045549</v>
      </c>
    </row>
    <row r="479" spans="1:7">
      <c r="A479" s="72">
        <f>INDEX(MergedData!C:C, ROW()-1)</f>
        <v>45078</v>
      </c>
      <c r="B479" s="70" t="str">
        <f>INDEX(MergedData!D:D, ROW()-1)</f>
        <v>2023 Q2</v>
      </c>
      <c r="C479">
        <f>INDEX(MergedData!G:G, ROW()-1)</f>
        <v>0</v>
      </c>
      <c r="D479" s="70" t="str">
        <f>INDEX(MergedData!H:H, ROW()-1)</f>
        <v>Online</v>
      </c>
      <c r="E479" s="71">
        <f>INDEX(MergedData!J:J, ROW()-1)</f>
        <v>3953.9884000000002</v>
      </c>
      <c r="F479" s="70" t="str">
        <f>INDEX(MergedData!P:P, ROW()-1)</f>
        <v>AU</v>
      </c>
      <c r="G479" s="71">
        <f>INDEX(MergedData!U:U, ROW()-1)</f>
        <v>2449.3108703652952</v>
      </c>
    </row>
    <row r="480" spans="1:7">
      <c r="A480" s="72">
        <f>INDEX(MergedData!C:C, ROW()-1)</f>
        <v>45078</v>
      </c>
      <c r="B480" s="70" t="str">
        <f>INDEX(MergedData!D:D, ROW()-1)</f>
        <v>2023 Q2</v>
      </c>
      <c r="C480">
        <f>INDEX(MergedData!G:G, ROW()-1)</f>
        <v>0</v>
      </c>
      <c r="D480" s="70" t="str">
        <f>INDEX(MergedData!H:H, ROW()-1)</f>
        <v>Online</v>
      </c>
      <c r="E480" s="71">
        <f>INDEX(MergedData!J:J, ROW()-1)</f>
        <v>3729.364</v>
      </c>
      <c r="F480" s="70" t="str">
        <f>INDEX(MergedData!P:P, ROW()-1)</f>
        <v>AU</v>
      </c>
      <c r="G480" s="71">
        <f>INDEX(MergedData!U:U, ROW()-1)</f>
        <v>2310.1665611231929</v>
      </c>
    </row>
    <row r="481" spans="1:7">
      <c r="A481" s="72">
        <f>INDEX(MergedData!C:C, ROW()-1)</f>
        <v>45078</v>
      </c>
      <c r="B481" s="70" t="str">
        <f>INDEX(MergedData!D:D, ROW()-1)</f>
        <v>2023 Q2</v>
      </c>
      <c r="C481">
        <f>INDEX(MergedData!G:G, ROW()-1)</f>
        <v>0</v>
      </c>
      <c r="D481" s="70" t="str">
        <f>INDEX(MergedData!H:H, ROW()-1)</f>
        <v>Online</v>
      </c>
      <c r="E481" s="71">
        <f>INDEX(MergedData!J:J, ROW()-1)</f>
        <v>772.50360000000001</v>
      </c>
      <c r="F481" s="70" t="str">
        <f>INDEX(MergedData!P:P, ROW()-1)</f>
        <v>FR</v>
      </c>
      <c r="G481" s="71">
        <f>INDEX(MergedData!U:U, ROW()-1)</f>
        <v>772.50360000000001</v>
      </c>
    </row>
    <row r="482" spans="1:7">
      <c r="A482" s="72">
        <f>INDEX(MergedData!C:C, ROW()-1)</f>
        <v>45078</v>
      </c>
      <c r="B482" s="70" t="str">
        <f>INDEX(MergedData!D:D, ROW()-1)</f>
        <v>2023 Q2</v>
      </c>
      <c r="C482">
        <f>INDEX(MergedData!G:G, ROW()-1)</f>
        <v>0</v>
      </c>
      <c r="D482" s="70" t="str">
        <f>INDEX(MergedData!H:H, ROW()-1)</f>
        <v>Online</v>
      </c>
      <c r="E482" s="71">
        <f>INDEX(MergedData!J:J, ROW()-1)</f>
        <v>3953.9884000000002</v>
      </c>
      <c r="F482" s="70" t="str">
        <f>INDEX(MergedData!P:P, ROW()-1)</f>
        <v>DE</v>
      </c>
      <c r="G482" s="71">
        <f>INDEX(MergedData!U:U, ROW()-1)</f>
        <v>3953.9884000000002</v>
      </c>
    </row>
    <row r="483" spans="1:7">
      <c r="A483" s="72">
        <f>INDEX(MergedData!C:C, ROW()-1)</f>
        <v>45108</v>
      </c>
      <c r="B483" s="70" t="str">
        <f>INDEX(MergedData!D:D, ROW()-1)</f>
        <v>2023 Q3</v>
      </c>
      <c r="C483">
        <f>INDEX(MergedData!G:G, ROW()-1)</f>
        <v>0</v>
      </c>
      <c r="D483" s="70" t="str">
        <f>INDEX(MergedData!H:H, ROW()-1)</f>
        <v>Online</v>
      </c>
      <c r="E483" s="71">
        <f>INDEX(MergedData!J:J, ROW()-1)</f>
        <v>2410.6266000000001</v>
      </c>
      <c r="F483" s="70" t="str">
        <f>INDEX(MergedData!P:P, ROW()-1)</f>
        <v>US</v>
      </c>
      <c r="G483" s="71">
        <f>INDEX(MergedData!U:U, ROW()-1)</f>
        <v>2213.0682339538548</v>
      </c>
    </row>
    <row r="484" spans="1:7">
      <c r="A484" s="72">
        <f>INDEX(MergedData!C:C, ROW()-1)</f>
        <v>45108</v>
      </c>
      <c r="B484" s="70" t="str">
        <f>INDEX(MergedData!D:D, ROW()-1)</f>
        <v>2023 Q3</v>
      </c>
      <c r="C484">
        <f>INDEX(MergedData!G:G, ROW()-1)</f>
        <v>0</v>
      </c>
      <c r="D484" s="70" t="str">
        <f>INDEX(MergedData!H:H, ROW()-1)</f>
        <v>Online</v>
      </c>
      <c r="E484" s="71">
        <f>INDEX(MergedData!J:J, ROW()-1)</f>
        <v>1105.4834000000001</v>
      </c>
      <c r="F484" s="70" t="str">
        <f>INDEX(MergedData!P:P, ROW()-1)</f>
        <v>DE</v>
      </c>
      <c r="G484" s="71">
        <f>INDEX(MergedData!U:U, ROW()-1)</f>
        <v>1105.4834000000001</v>
      </c>
    </row>
    <row r="485" spans="1:7">
      <c r="A485" s="72">
        <f>INDEX(MergedData!C:C, ROW()-1)</f>
        <v>45108</v>
      </c>
      <c r="B485" s="70" t="str">
        <f>INDEX(MergedData!D:D, ROW()-1)</f>
        <v>2023 Q3</v>
      </c>
      <c r="C485">
        <f>INDEX(MergedData!G:G, ROW()-1)</f>
        <v>0</v>
      </c>
      <c r="D485" s="70" t="str">
        <f>INDEX(MergedData!H:H, ROW()-1)</f>
        <v>Online</v>
      </c>
      <c r="E485" s="71">
        <f>INDEX(MergedData!J:J, ROW()-1)</f>
        <v>2410.6266000000001</v>
      </c>
      <c r="F485" s="70" t="str">
        <f>INDEX(MergedData!P:P, ROW()-1)</f>
        <v>AU</v>
      </c>
      <c r="G485" s="71">
        <f>INDEX(MergedData!U:U, ROW()-1)</f>
        <v>1493.270424306691</v>
      </c>
    </row>
    <row r="486" spans="1:7">
      <c r="A486" s="72">
        <f>INDEX(MergedData!C:C, ROW()-1)</f>
        <v>45108</v>
      </c>
      <c r="B486" s="70" t="str">
        <f>INDEX(MergedData!D:D, ROW()-1)</f>
        <v>2023 Q3</v>
      </c>
      <c r="C486">
        <f>INDEX(MergedData!G:G, ROW()-1)</f>
        <v>0</v>
      </c>
      <c r="D486" s="70" t="str">
        <f>INDEX(MergedData!H:H, ROW()-1)</f>
        <v>Online</v>
      </c>
      <c r="E486" s="71">
        <f>INDEX(MergedData!J:J, ROW()-1)</f>
        <v>2264.2536</v>
      </c>
      <c r="F486" s="70" t="str">
        <f>INDEX(MergedData!P:P, ROW()-1)</f>
        <v>AU</v>
      </c>
      <c r="G486" s="71">
        <f>INDEX(MergedData!U:U, ROW()-1)</f>
        <v>1402.5991972418919</v>
      </c>
    </row>
    <row r="487" spans="1:7">
      <c r="A487" s="72">
        <f>INDEX(MergedData!C:C, ROW()-1)</f>
        <v>45108</v>
      </c>
      <c r="B487" s="70" t="str">
        <f>INDEX(MergedData!D:D, ROW()-1)</f>
        <v>2023 Q3</v>
      </c>
      <c r="C487">
        <f>INDEX(MergedData!G:G, ROW()-1)</f>
        <v>0</v>
      </c>
      <c r="D487" s="70" t="str">
        <f>INDEX(MergedData!H:H, ROW()-1)</f>
        <v>Online</v>
      </c>
      <c r="E487" s="71">
        <f>INDEX(MergedData!J:J, ROW()-1)</f>
        <v>2410.6266000000001</v>
      </c>
      <c r="F487" s="70" t="str">
        <f>INDEX(MergedData!P:P, ROW()-1)</f>
        <v>US</v>
      </c>
      <c r="G487" s="71">
        <f>INDEX(MergedData!U:U, ROW()-1)</f>
        <v>2213.0682339538548</v>
      </c>
    </row>
    <row r="488" spans="1:7">
      <c r="A488" s="72">
        <f>INDEX(MergedData!C:C, ROW()-1)</f>
        <v>45108</v>
      </c>
      <c r="B488" s="70" t="str">
        <f>INDEX(MergedData!D:D, ROW()-1)</f>
        <v>2023 Q3</v>
      </c>
      <c r="C488">
        <f>INDEX(MergedData!G:G, ROW()-1)</f>
        <v>0</v>
      </c>
      <c r="D488" s="70" t="str">
        <f>INDEX(MergedData!H:H, ROW()-1)</f>
        <v>Online</v>
      </c>
      <c r="E488" s="71">
        <f>INDEX(MergedData!J:J, ROW()-1)</f>
        <v>2699.9018000000001</v>
      </c>
      <c r="F488" s="70" t="str">
        <f>INDEX(MergedData!P:P, ROW()-1)</f>
        <v>US</v>
      </c>
      <c r="G488" s="71">
        <f>INDEX(MergedData!U:U, ROW()-1)</f>
        <v>2478.6364293726929</v>
      </c>
    </row>
    <row r="489" spans="1:7">
      <c r="A489" s="72">
        <f>INDEX(MergedData!C:C, ROW()-1)</f>
        <v>45108</v>
      </c>
      <c r="B489" s="70" t="str">
        <f>INDEX(MergedData!D:D, ROW()-1)</f>
        <v>2023 Q3</v>
      </c>
      <c r="C489">
        <f>INDEX(MergedData!G:G, ROW()-1)</f>
        <v>0</v>
      </c>
      <c r="D489" s="70" t="str">
        <f>INDEX(MergedData!H:H, ROW()-1)</f>
        <v>Online</v>
      </c>
      <c r="E489" s="71">
        <f>INDEX(MergedData!J:J, ROW()-1)</f>
        <v>2699.9018000000001</v>
      </c>
      <c r="F489" s="70" t="str">
        <f>INDEX(MergedData!P:P, ROW()-1)</f>
        <v>US</v>
      </c>
      <c r="G489" s="71">
        <f>INDEX(MergedData!U:U, ROW()-1)</f>
        <v>2478.6364293726929</v>
      </c>
    </row>
    <row r="490" spans="1:7">
      <c r="A490" s="72">
        <f>INDEX(MergedData!C:C, ROW()-1)</f>
        <v>45108</v>
      </c>
      <c r="B490" s="70" t="str">
        <f>INDEX(MergedData!D:D, ROW()-1)</f>
        <v>2023 Q3</v>
      </c>
      <c r="C490">
        <f>INDEX(MergedData!G:G, ROW()-1)</f>
        <v>0</v>
      </c>
      <c r="D490" s="70" t="str">
        <f>INDEX(MergedData!H:H, ROW()-1)</f>
        <v>Online</v>
      </c>
      <c r="E490" s="71">
        <f>INDEX(MergedData!J:J, ROW()-1)</f>
        <v>2410.6266000000001</v>
      </c>
      <c r="F490" s="70" t="str">
        <f>INDEX(MergedData!P:P, ROW()-1)</f>
        <v>DE</v>
      </c>
      <c r="G490" s="71">
        <f>INDEX(MergedData!U:U, ROW()-1)</f>
        <v>2410.6266000000001</v>
      </c>
    </row>
    <row r="491" spans="1:7">
      <c r="A491" s="72">
        <f>INDEX(MergedData!C:C, ROW()-1)</f>
        <v>45108</v>
      </c>
      <c r="B491" s="70" t="str">
        <f>INDEX(MergedData!D:D, ROW()-1)</f>
        <v>2023 Q3</v>
      </c>
      <c r="C491">
        <f>INDEX(MergedData!G:G, ROW()-1)</f>
        <v>0</v>
      </c>
      <c r="D491" s="70" t="str">
        <f>INDEX(MergedData!H:H, ROW()-1)</f>
        <v>Online</v>
      </c>
      <c r="E491" s="71">
        <f>INDEX(MergedData!J:J, ROW()-1)</f>
        <v>2410.6266000000001</v>
      </c>
      <c r="F491" s="70" t="str">
        <f>INDEX(MergedData!P:P, ROW()-1)</f>
        <v>AU</v>
      </c>
      <c r="G491" s="71">
        <f>INDEX(MergedData!U:U, ROW()-1)</f>
        <v>1493.270424306691</v>
      </c>
    </row>
    <row r="492" spans="1:7">
      <c r="A492" s="72">
        <f>INDEX(MergedData!C:C, ROW()-1)</f>
        <v>45108</v>
      </c>
      <c r="B492" s="70" t="str">
        <f>INDEX(MergedData!D:D, ROW()-1)</f>
        <v>2023 Q3</v>
      </c>
      <c r="C492">
        <f>INDEX(MergedData!G:G, ROW()-1)</f>
        <v>0</v>
      </c>
      <c r="D492" s="70" t="str">
        <f>INDEX(MergedData!H:H, ROW()-1)</f>
        <v>Online</v>
      </c>
      <c r="E492" s="71">
        <f>INDEX(MergedData!J:J, ROW()-1)</f>
        <v>865.20399999999995</v>
      </c>
      <c r="F492" s="70" t="str">
        <f>INDEX(MergedData!P:P, ROW()-1)</f>
        <v>AU</v>
      </c>
      <c r="G492" s="71">
        <f>INDEX(MergedData!U:U, ROW()-1)</f>
        <v>535.95340903972669</v>
      </c>
    </row>
    <row r="493" spans="1:7">
      <c r="A493" s="72">
        <f>INDEX(MergedData!C:C, ROW()-1)</f>
        <v>45108</v>
      </c>
      <c r="B493" s="70" t="str">
        <f>INDEX(MergedData!D:D, ROW()-1)</f>
        <v>2023 Q3</v>
      </c>
      <c r="C493">
        <f>INDEX(MergedData!G:G, ROW()-1)</f>
        <v>0</v>
      </c>
      <c r="D493" s="70" t="str">
        <f>INDEX(MergedData!H:H, ROW()-1)</f>
        <v>Online</v>
      </c>
      <c r="E493" s="71">
        <f>INDEX(MergedData!J:J, ROW()-1)</f>
        <v>2699.9018000000001</v>
      </c>
      <c r="F493" s="70" t="str">
        <f>INDEX(MergedData!P:P, ROW()-1)</f>
        <v>US</v>
      </c>
      <c r="G493" s="71">
        <f>INDEX(MergedData!U:U, ROW()-1)</f>
        <v>2478.6364293726929</v>
      </c>
    </row>
    <row r="494" spans="1:7">
      <c r="A494" s="72">
        <f>INDEX(MergedData!C:C, ROW()-1)</f>
        <v>45108</v>
      </c>
      <c r="B494" s="70" t="str">
        <f>INDEX(MergedData!D:D, ROW()-1)</f>
        <v>2023 Q3</v>
      </c>
      <c r="C494">
        <f>INDEX(MergedData!G:G, ROW()-1)</f>
        <v>0</v>
      </c>
      <c r="D494" s="70" t="str">
        <f>INDEX(MergedData!H:H, ROW()-1)</f>
        <v>Online</v>
      </c>
      <c r="E494" s="71">
        <f>INDEX(MergedData!J:J, ROW()-1)</f>
        <v>2410.6266000000001</v>
      </c>
      <c r="F494" s="70" t="str">
        <f>INDEX(MergedData!P:P, ROW()-1)</f>
        <v>CA</v>
      </c>
      <c r="G494" s="71">
        <f>INDEX(MergedData!U:U, ROW()-1)</f>
        <v>1617.3739714690889</v>
      </c>
    </row>
    <row r="495" spans="1:7">
      <c r="A495" s="72">
        <f>INDEX(MergedData!C:C, ROW()-1)</f>
        <v>45108</v>
      </c>
      <c r="B495" s="70" t="str">
        <f>INDEX(MergedData!D:D, ROW()-1)</f>
        <v>2023 Q3</v>
      </c>
      <c r="C495">
        <f>INDEX(MergedData!G:G, ROW()-1)</f>
        <v>0</v>
      </c>
      <c r="D495" s="70" t="str">
        <f>INDEX(MergedData!H:H, ROW()-1)</f>
        <v>Online</v>
      </c>
      <c r="E495" s="71">
        <f>INDEX(MergedData!J:J, ROW()-1)</f>
        <v>2410.6266000000001</v>
      </c>
      <c r="F495" s="70" t="str">
        <f>INDEX(MergedData!P:P, ROW()-1)</f>
        <v>FR</v>
      </c>
      <c r="G495" s="71">
        <f>INDEX(MergedData!U:U, ROW()-1)</f>
        <v>2410.6266000000001</v>
      </c>
    </row>
    <row r="496" spans="1:7">
      <c r="A496" s="72">
        <f>INDEX(MergedData!C:C, ROW()-1)</f>
        <v>45108</v>
      </c>
      <c r="B496" s="70" t="str">
        <f>INDEX(MergedData!D:D, ROW()-1)</f>
        <v>2023 Q3</v>
      </c>
      <c r="C496">
        <f>INDEX(MergedData!G:G, ROW()-1)</f>
        <v>0</v>
      </c>
      <c r="D496" s="70" t="str">
        <f>INDEX(MergedData!H:H, ROW()-1)</f>
        <v>Online</v>
      </c>
      <c r="E496" s="71">
        <f>INDEX(MergedData!J:J, ROW()-1)</f>
        <v>2699.9018000000001</v>
      </c>
      <c r="F496" s="70" t="str">
        <f>INDEX(MergedData!P:P, ROW()-1)</f>
        <v>US</v>
      </c>
      <c r="G496" s="71">
        <f>INDEX(MergedData!U:U, ROW()-1)</f>
        <v>2478.6364293726929</v>
      </c>
    </row>
    <row r="497" spans="1:7">
      <c r="A497" s="72">
        <f>INDEX(MergedData!C:C, ROW()-1)</f>
        <v>45108</v>
      </c>
      <c r="B497" s="70" t="str">
        <f>INDEX(MergedData!D:D, ROW()-1)</f>
        <v>2023 Q3</v>
      </c>
      <c r="C497">
        <f>INDEX(MergedData!G:G, ROW()-1)</f>
        <v>0</v>
      </c>
      <c r="D497" s="70" t="str">
        <f>INDEX(MergedData!H:H, ROW()-1)</f>
        <v>Online</v>
      </c>
      <c r="E497" s="71">
        <f>INDEX(MergedData!J:J, ROW()-1)</f>
        <v>2699.9018000000001</v>
      </c>
      <c r="F497" s="70" t="str">
        <f>INDEX(MergedData!P:P, ROW()-1)</f>
        <v>AU</v>
      </c>
      <c r="G497" s="71">
        <f>INDEX(MergedData!U:U, ROW()-1)</f>
        <v>1672.4628801791191</v>
      </c>
    </row>
    <row r="498" spans="1:7">
      <c r="A498" s="72">
        <f>INDEX(MergedData!C:C, ROW()-1)</f>
        <v>45108</v>
      </c>
      <c r="B498" s="70" t="str">
        <f>INDEX(MergedData!D:D, ROW()-1)</f>
        <v>2023 Q3</v>
      </c>
      <c r="C498">
        <f>INDEX(MergedData!G:G, ROW()-1)</f>
        <v>0</v>
      </c>
      <c r="D498" s="70" t="str">
        <f>INDEX(MergedData!H:H, ROW()-1)</f>
        <v>Online</v>
      </c>
      <c r="E498" s="71">
        <f>INDEX(MergedData!J:J, ROW()-1)</f>
        <v>2264.2536</v>
      </c>
      <c r="F498" s="70" t="str">
        <f>INDEX(MergedData!P:P, ROW()-1)</f>
        <v>GB</v>
      </c>
      <c r="G498" s="71">
        <f>INDEX(MergedData!U:U, ROW()-1)</f>
        <v>2694.7573013257411</v>
      </c>
    </row>
    <row r="499" spans="1:7">
      <c r="A499" s="72">
        <f>INDEX(MergedData!C:C, ROW()-1)</f>
        <v>45108</v>
      </c>
      <c r="B499" s="70" t="str">
        <f>INDEX(MergedData!D:D, ROW()-1)</f>
        <v>2023 Q3</v>
      </c>
      <c r="C499">
        <f>INDEX(MergedData!G:G, ROW()-1)</f>
        <v>0</v>
      </c>
      <c r="D499" s="70" t="str">
        <f>INDEX(MergedData!H:H, ROW()-1)</f>
        <v>Online</v>
      </c>
      <c r="E499" s="71">
        <f>INDEX(MergedData!J:J, ROW()-1)</f>
        <v>2410.6266000000001</v>
      </c>
      <c r="F499" s="70" t="str">
        <f>INDEX(MergedData!P:P, ROW()-1)</f>
        <v>US</v>
      </c>
      <c r="G499" s="71">
        <f>INDEX(MergedData!U:U, ROW()-1)</f>
        <v>2213.0682339538548</v>
      </c>
    </row>
    <row r="500" spans="1:7">
      <c r="A500" s="72">
        <f>INDEX(MergedData!C:C, ROW()-1)</f>
        <v>45108</v>
      </c>
      <c r="B500" s="70" t="str">
        <f>INDEX(MergedData!D:D, ROW()-1)</f>
        <v>2023 Q3</v>
      </c>
      <c r="C500">
        <f>INDEX(MergedData!G:G, ROW()-1)</f>
        <v>0</v>
      </c>
      <c r="D500" s="70" t="str">
        <f>INDEX(MergedData!H:H, ROW()-1)</f>
        <v>Online</v>
      </c>
      <c r="E500" s="71">
        <f>INDEX(MergedData!J:J, ROW()-1)</f>
        <v>2410.6266000000001</v>
      </c>
      <c r="F500" s="70" t="str">
        <f>INDEX(MergedData!P:P, ROW()-1)</f>
        <v>CA</v>
      </c>
      <c r="G500" s="71">
        <f>INDEX(MergedData!U:U, ROW()-1)</f>
        <v>1617.3739714690889</v>
      </c>
    </row>
    <row r="501" spans="1:7">
      <c r="A501" s="72">
        <f>INDEX(MergedData!C:C, ROW()-1)</f>
        <v>45108</v>
      </c>
      <c r="B501" s="70" t="str">
        <f>INDEX(MergedData!D:D, ROW()-1)</f>
        <v>2023 Q3</v>
      </c>
      <c r="C501">
        <f>INDEX(MergedData!G:G, ROW()-1)</f>
        <v>0</v>
      </c>
      <c r="D501" s="70" t="str">
        <f>INDEX(MergedData!H:H, ROW()-1)</f>
        <v>Online</v>
      </c>
      <c r="E501" s="71">
        <f>INDEX(MergedData!J:J, ROW()-1)</f>
        <v>2288.9187000000002</v>
      </c>
      <c r="F501" s="70" t="str">
        <f>INDEX(MergedData!P:P, ROW()-1)</f>
        <v>AU</v>
      </c>
      <c r="G501" s="71">
        <f>INDEX(MergedData!U:U, ROW()-1)</f>
        <v>1417.8780730091171</v>
      </c>
    </row>
    <row r="502" spans="1:7">
      <c r="A502" s="72">
        <f>INDEX(MergedData!C:C, ROW()-1)</f>
        <v>45108</v>
      </c>
      <c r="B502" s="70" t="str">
        <f>INDEX(MergedData!D:D, ROW()-1)</f>
        <v>2023 Q3</v>
      </c>
      <c r="C502">
        <f>INDEX(MergedData!G:G, ROW()-1)</f>
        <v>0</v>
      </c>
      <c r="D502" s="70" t="str">
        <f>INDEX(MergedData!H:H, ROW()-1)</f>
        <v>Online</v>
      </c>
      <c r="E502" s="71">
        <f>INDEX(MergedData!J:J, ROW()-1)</f>
        <v>2410.6266000000001</v>
      </c>
      <c r="F502" s="70" t="str">
        <f>INDEX(MergedData!P:P, ROW()-1)</f>
        <v>AU</v>
      </c>
      <c r="G502" s="71">
        <f>INDEX(MergedData!U:U, ROW()-1)</f>
        <v>1493.270424306691</v>
      </c>
    </row>
    <row r="503" spans="1:7">
      <c r="A503" s="72">
        <f>INDEX(MergedData!C:C, ROW()-1)</f>
        <v>45108</v>
      </c>
      <c r="B503" s="70" t="str">
        <f>INDEX(MergedData!D:D, ROW()-1)</f>
        <v>2023 Q3</v>
      </c>
      <c r="C503">
        <f>INDEX(MergedData!G:G, ROW()-1)</f>
        <v>0</v>
      </c>
      <c r="D503" s="70" t="str">
        <f>INDEX(MergedData!H:H, ROW()-1)</f>
        <v>Online</v>
      </c>
      <c r="E503" s="71">
        <f>INDEX(MergedData!J:J, ROW()-1)</f>
        <v>1105.4834000000001</v>
      </c>
      <c r="F503" s="70" t="str">
        <f>INDEX(MergedData!P:P, ROW()-1)</f>
        <v>US</v>
      </c>
      <c r="G503" s="71">
        <f>INDEX(MergedData!U:U, ROW()-1)</f>
        <v>1014.88558854503</v>
      </c>
    </row>
    <row r="504" spans="1:7">
      <c r="A504" s="72">
        <f>INDEX(MergedData!C:C, ROW()-1)</f>
        <v>45108</v>
      </c>
      <c r="B504" s="70" t="str">
        <f>INDEX(MergedData!D:D, ROW()-1)</f>
        <v>2023 Q3</v>
      </c>
      <c r="C504">
        <f>INDEX(MergedData!G:G, ROW()-1)</f>
        <v>0</v>
      </c>
      <c r="D504" s="70" t="str">
        <f>INDEX(MergedData!H:H, ROW()-1)</f>
        <v>Online</v>
      </c>
      <c r="E504" s="71">
        <f>INDEX(MergedData!J:J, ROW()-1)</f>
        <v>2410.6266000000001</v>
      </c>
      <c r="F504" s="70" t="str">
        <f>INDEX(MergedData!P:P, ROW()-1)</f>
        <v>US</v>
      </c>
      <c r="G504" s="71">
        <f>INDEX(MergedData!U:U, ROW()-1)</f>
        <v>2213.0682339538548</v>
      </c>
    </row>
    <row r="505" spans="1:7">
      <c r="A505" s="72">
        <f>INDEX(MergedData!C:C, ROW()-1)</f>
        <v>45108</v>
      </c>
      <c r="B505" s="70" t="str">
        <f>INDEX(MergedData!D:D, ROW()-1)</f>
        <v>2023 Q3</v>
      </c>
      <c r="C505">
        <f>INDEX(MergedData!G:G, ROW()-1)</f>
        <v>0</v>
      </c>
      <c r="D505" s="70" t="str">
        <f>INDEX(MergedData!H:H, ROW()-1)</f>
        <v>Online</v>
      </c>
      <c r="E505" s="71">
        <f>INDEX(MergedData!J:J, ROW()-1)</f>
        <v>865.20399999999995</v>
      </c>
      <c r="F505" s="70" t="str">
        <f>INDEX(MergedData!P:P, ROW()-1)</f>
        <v>DE</v>
      </c>
      <c r="G505" s="71">
        <f>INDEX(MergedData!U:U, ROW()-1)</f>
        <v>865.20399999999995</v>
      </c>
    </row>
    <row r="506" spans="1:7">
      <c r="A506" s="72">
        <f>INDEX(MergedData!C:C, ROW()-1)</f>
        <v>45108</v>
      </c>
      <c r="B506" s="70" t="str">
        <f>INDEX(MergedData!D:D, ROW()-1)</f>
        <v>2023 Q3</v>
      </c>
      <c r="C506">
        <f>INDEX(MergedData!G:G, ROW()-1)</f>
        <v>0</v>
      </c>
      <c r="D506" s="70" t="str">
        <f>INDEX(MergedData!H:H, ROW()-1)</f>
        <v>Online</v>
      </c>
      <c r="E506" s="71">
        <f>INDEX(MergedData!J:J, ROW()-1)</f>
        <v>2264.2536</v>
      </c>
      <c r="F506" s="70" t="str">
        <f>INDEX(MergedData!P:P, ROW()-1)</f>
        <v>AU</v>
      </c>
      <c r="G506" s="71">
        <f>INDEX(MergedData!U:U, ROW()-1)</f>
        <v>1402.5991972418919</v>
      </c>
    </row>
    <row r="507" spans="1:7">
      <c r="A507" s="72">
        <f>INDEX(MergedData!C:C, ROW()-1)</f>
        <v>45108</v>
      </c>
      <c r="B507" s="70" t="str">
        <f>INDEX(MergedData!D:D, ROW()-1)</f>
        <v>2023 Q3</v>
      </c>
      <c r="C507">
        <f>INDEX(MergedData!G:G, ROW()-1)</f>
        <v>0</v>
      </c>
      <c r="D507" s="70" t="str">
        <f>INDEX(MergedData!H:H, ROW()-1)</f>
        <v>Online</v>
      </c>
      <c r="E507" s="71">
        <f>INDEX(MergedData!J:J, ROW()-1)</f>
        <v>2264.2536</v>
      </c>
      <c r="F507" s="70" t="str">
        <f>INDEX(MergedData!P:P, ROW()-1)</f>
        <v>AU</v>
      </c>
      <c r="G507" s="71">
        <f>INDEX(MergedData!U:U, ROW()-1)</f>
        <v>1402.5991972418919</v>
      </c>
    </row>
    <row r="508" spans="1:7">
      <c r="A508" s="72">
        <f>INDEX(MergedData!C:C, ROW()-1)</f>
        <v>45108</v>
      </c>
      <c r="B508" s="70" t="str">
        <f>INDEX(MergedData!D:D, ROW()-1)</f>
        <v>2023 Q3</v>
      </c>
      <c r="C508">
        <f>INDEX(MergedData!G:G, ROW()-1)</f>
        <v>0</v>
      </c>
      <c r="D508" s="70" t="str">
        <f>INDEX(MergedData!H:H, ROW()-1)</f>
        <v>Online</v>
      </c>
      <c r="E508" s="71">
        <f>INDEX(MergedData!J:J, ROW()-1)</f>
        <v>865.20399999999995</v>
      </c>
      <c r="F508" s="70" t="str">
        <f>INDEX(MergedData!P:P, ROW()-1)</f>
        <v>FR</v>
      </c>
      <c r="G508" s="71">
        <f>INDEX(MergedData!U:U, ROW()-1)</f>
        <v>865.20399999999995</v>
      </c>
    </row>
    <row r="509" spans="1:7">
      <c r="A509" s="72">
        <f>INDEX(MergedData!C:C, ROW()-1)</f>
        <v>45108</v>
      </c>
      <c r="B509" s="70" t="str">
        <f>INDEX(MergedData!D:D, ROW()-1)</f>
        <v>2023 Q3</v>
      </c>
      <c r="C509">
        <f>INDEX(MergedData!G:G, ROW()-1)</f>
        <v>0</v>
      </c>
      <c r="D509" s="70" t="str">
        <f>INDEX(MergedData!H:H, ROW()-1)</f>
        <v>Online</v>
      </c>
      <c r="E509" s="71">
        <f>INDEX(MergedData!J:J, ROW()-1)</f>
        <v>2410.6266000000001</v>
      </c>
      <c r="F509" s="70" t="str">
        <f>INDEX(MergedData!P:P, ROW()-1)</f>
        <v>US</v>
      </c>
      <c r="G509" s="71">
        <f>INDEX(MergedData!U:U, ROW()-1)</f>
        <v>2213.0682339538548</v>
      </c>
    </row>
    <row r="510" spans="1:7">
      <c r="A510" s="72">
        <f>INDEX(MergedData!C:C, ROW()-1)</f>
        <v>45108</v>
      </c>
      <c r="B510" s="70" t="str">
        <f>INDEX(MergedData!D:D, ROW()-1)</f>
        <v>2023 Q3</v>
      </c>
      <c r="C510">
        <f>INDEX(MergedData!G:G, ROW()-1)</f>
        <v>0</v>
      </c>
      <c r="D510" s="70" t="str">
        <f>INDEX(MergedData!H:H, ROW()-1)</f>
        <v>Online</v>
      </c>
      <c r="E510" s="71">
        <f>INDEX(MergedData!J:J, ROW()-1)</f>
        <v>2410.6266000000001</v>
      </c>
      <c r="F510" s="70" t="str">
        <f>INDEX(MergedData!P:P, ROW()-1)</f>
        <v>CA</v>
      </c>
      <c r="G510" s="71">
        <f>INDEX(MergedData!U:U, ROW()-1)</f>
        <v>1617.3739714690889</v>
      </c>
    </row>
    <row r="511" spans="1:7">
      <c r="A511" s="72">
        <f>INDEX(MergedData!C:C, ROW()-1)</f>
        <v>45108</v>
      </c>
      <c r="B511" s="70" t="str">
        <f>INDEX(MergedData!D:D, ROW()-1)</f>
        <v>2023 Q3</v>
      </c>
      <c r="C511">
        <f>INDEX(MergedData!G:G, ROW()-1)</f>
        <v>0</v>
      </c>
      <c r="D511" s="70" t="str">
        <f>INDEX(MergedData!H:H, ROW()-1)</f>
        <v>Online</v>
      </c>
      <c r="E511" s="71">
        <f>INDEX(MergedData!J:J, ROW()-1)</f>
        <v>2410.6266000000001</v>
      </c>
      <c r="F511" s="70" t="str">
        <f>INDEX(MergedData!P:P, ROW()-1)</f>
        <v>FR</v>
      </c>
      <c r="G511" s="71">
        <f>INDEX(MergedData!U:U, ROW()-1)</f>
        <v>2410.6266000000001</v>
      </c>
    </row>
    <row r="512" spans="1:7">
      <c r="A512" s="72">
        <f>INDEX(MergedData!C:C, ROW()-1)</f>
        <v>45108</v>
      </c>
      <c r="B512" s="70" t="str">
        <f>INDEX(MergedData!D:D, ROW()-1)</f>
        <v>2023 Q3</v>
      </c>
      <c r="C512">
        <f>INDEX(MergedData!G:G, ROW()-1)</f>
        <v>0</v>
      </c>
      <c r="D512" s="70" t="str">
        <f>INDEX(MergedData!H:H, ROW()-1)</f>
        <v>Online</v>
      </c>
      <c r="E512" s="71">
        <f>INDEX(MergedData!J:J, ROW()-1)</f>
        <v>2288.9187000000002</v>
      </c>
      <c r="F512" s="70" t="str">
        <f>INDEX(MergedData!P:P, ROW()-1)</f>
        <v>AU</v>
      </c>
      <c r="G512" s="71">
        <f>INDEX(MergedData!U:U, ROW()-1)</f>
        <v>1417.8780730091171</v>
      </c>
    </row>
    <row r="513" spans="1:7">
      <c r="A513" s="72">
        <f>INDEX(MergedData!C:C, ROW()-1)</f>
        <v>45108</v>
      </c>
      <c r="B513" s="70" t="str">
        <f>INDEX(MergedData!D:D, ROW()-1)</f>
        <v>2023 Q3</v>
      </c>
      <c r="C513">
        <f>INDEX(MergedData!G:G, ROW()-1)</f>
        <v>0</v>
      </c>
      <c r="D513" s="70" t="str">
        <f>INDEX(MergedData!H:H, ROW()-1)</f>
        <v>Online</v>
      </c>
      <c r="E513" s="71">
        <f>INDEX(MergedData!J:J, ROW()-1)</f>
        <v>2410.6266000000001</v>
      </c>
      <c r="F513" s="70" t="str">
        <f>INDEX(MergedData!P:P, ROW()-1)</f>
        <v>US</v>
      </c>
      <c r="G513" s="71">
        <f>INDEX(MergedData!U:U, ROW()-1)</f>
        <v>2213.0682339538548</v>
      </c>
    </row>
    <row r="514" spans="1:7">
      <c r="A514" s="72">
        <f>INDEX(MergedData!C:C, ROW()-1)</f>
        <v>45108</v>
      </c>
      <c r="B514" s="70" t="str">
        <f>INDEX(MergedData!D:D, ROW()-1)</f>
        <v>2023 Q3</v>
      </c>
      <c r="C514">
        <f>INDEX(MergedData!G:G, ROW()-1)</f>
        <v>0</v>
      </c>
      <c r="D514" s="70" t="str">
        <f>INDEX(MergedData!H:H, ROW()-1)</f>
        <v>Online</v>
      </c>
      <c r="E514" s="71">
        <f>INDEX(MergedData!J:J, ROW()-1)</f>
        <v>2699.9018000000001</v>
      </c>
      <c r="F514" s="70" t="str">
        <f>INDEX(MergedData!P:P, ROW()-1)</f>
        <v>US</v>
      </c>
      <c r="G514" s="71">
        <f>INDEX(MergedData!U:U, ROW()-1)</f>
        <v>2478.6364293726929</v>
      </c>
    </row>
    <row r="515" spans="1:7">
      <c r="A515" s="72">
        <f>INDEX(MergedData!C:C, ROW()-1)</f>
        <v>45108</v>
      </c>
      <c r="B515" s="70" t="str">
        <f>INDEX(MergedData!D:D, ROW()-1)</f>
        <v>2023 Q3</v>
      </c>
      <c r="C515">
        <f>INDEX(MergedData!G:G, ROW()-1)</f>
        <v>0</v>
      </c>
      <c r="D515" s="70" t="str">
        <f>INDEX(MergedData!H:H, ROW()-1)</f>
        <v>Online</v>
      </c>
      <c r="E515" s="71">
        <f>INDEX(MergedData!J:J, ROW()-1)</f>
        <v>2288.9187000000002</v>
      </c>
      <c r="F515" s="70" t="str">
        <f>INDEX(MergedData!P:P, ROW()-1)</f>
        <v>US</v>
      </c>
      <c r="G515" s="71">
        <f>INDEX(MergedData!U:U, ROW()-1)</f>
        <v>2101.3346758361308</v>
      </c>
    </row>
    <row r="516" spans="1:7">
      <c r="A516" s="72">
        <f>INDEX(MergedData!C:C, ROW()-1)</f>
        <v>45108</v>
      </c>
      <c r="B516" s="70" t="str">
        <f>INDEX(MergedData!D:D, ROW()-1)</f>
        <v>2023 Q3</v>
      </c>
      <c r="C516">
        <f>INDEX(MergedData!G:G, ROW()-1)</f>
        <v>0</v>
      </c>
      <c r="D516" s="70" t="str">
        <f>INDEX(MergedData!H:H, ROW()-1)</f>
        <v>Online</v>
      </c>
      <c r="E516" s="71">
        <f>INDEX(MergedData!J:J, ROW()-1)</f>
        <v>2410.6266000000001</v>
      </c>
      <c r="F516" s="70" t="str">
        <f>INDEX(MergedData!P:P, ROW()-1)</f>
        <v>US</v>
      </c>
      <c r="G516" s="71">
        <f>INDEX(MergedData!U:U, ROW()-1)</f>
        <v>2213.0682339538548</v>
      </c>
    </row>
    <row r="517" spans="1:7">
      <c r="A517" s="72">
        <f>INDEX(MergedData!C:C, ROW()-1)</f>
        <v>45108</v>
      </c>
      <c r="B517" s="70" t="str">
        <f>INDEX(MergedData!D:D, ROW()-1)</f>
        <v>2023 Q3</v>
      </c>
      <c r="C517">
        <f>INDEX(MergedData!G:G, ROW()-1)</f>
        <v>0</v>
      </c>
      <c r="D517" s="70" t="str">
        <f>INDEX(MergedData!H:H, ROW()-1)</f>
        <v>Online</v>
      </c>
      <c r="E517" s="71">
        <f>INDEX(MergedData!J:J, ROW()-1)</f>
        <v>2410.6266000000001</v>
      </c>
      <c r="F517" s="70" t="str">
        <f>INDEX(MergedData!P:P, ROW()-1)</f>
        <v>US</v>
      </c>
      <c r="G517" s="71">
        <f>INDEX(MergedData!U:U, ROW()-1)</f>
        <v>2213.0682339538548</v>
      </c>
    </row>
    <row r="518" spans="1:7">
      <c r="A518" s="72">
        <f>INDEX(MergedData!C:C, ROW()-1)</f>
        <v>45108</v>
      </c>
      <c r="B518" s="70" t="str">
        <f>INDEX(MergedData!D:D, ROW()-1)</f>
        <v>2023 Q3</v>
      </c>
      <c r="C518">
        <f>INDEX(MergedData!G:G, ROW()-1)</f>
        <v>0</v>
      </c>
      <c r="D518" s="70" t="str">
        <f>INDEX(MergedData!H:H, ROW()-1)</f>
        <v>Online</v>
      </c>
      <c r="E518" s="71">
        <f>INDEX(MergedData!J:J, ROW()-1)</f>
        <v>2410.6266000000001</v>
      </c>
      <c r="F518" s="70" t="str">
        <f>INDEX(MergedData!P:P, ROW()-1)</f>
        <v>CA</v>
      </c>
      <c r="G518" s="71">
        <f>INDEX(MergedData!U:U, ROW()-1)</f>
        <v>1617.3739714690889</v>
      </c>
    </row>
    <row r="519" spans="1:7">
      <c r="A519" s="72">
        <f>INDEX(MergedData!C:C, ROW()-1)</f>
        <v>45108</v>
      </c>
      <c r="B519" s="70" t="str">
        <f>INDEX(MergedData!D:D, ROW()-1)</f>
        <v>2023 Q3</v>
      </c>
      <c r="C519">
        <f>INDEX(MergedData!G:G, ROW()-1)</f>
        <v>0</v>
      </c>
      <c r="D519" s="70" t="str">
        <f>INDEX(MergedData!H:H, ROW()-1)</f>
        <v>Online</v>
      </c>
      <c r="E519" s="71">
        <f>INDEX(MergedData!J:J, ROW()-1)</f>
        <v>2699.9018000000001</v>
      </c>
      <c r="F519" s="70" t="str">
        <f>INDEX(MergedData!P:P, ROW()-1)</f>
        <v>AU</v>
      </c>
      <c r="G519" s="71">
        <f>INDEX(MergedData!U:U, ROW()-1)</f>
        <v>1672.4628801791191</v>
      </c>
    </row>
    <row r="520" spans="1:7">
      <c r="A520" s="72">
        <f>INDEX(MergedData!C:C, ROW()-1)</f>
        <v>45108</v>
      </c>
      <c r="B520" s="70" t="str">
        <f>INDEX(MergedData!D:D, ROW()-1)</f>
        <v>2023 Q3</v>
      </c>
      <c r="C520">
        <f>INDEX(MergedData!G:G, ROW()-1)</f>
        <v>0</v>
      </c>
      <c r="D520" s="70" t="str">
        <f>INDEX(MergedData!H:H, ROW()-1)</f>
        <v>Online</v>
      </c>
      <c r="E520" s="71">
        <f>INDEX(MergedData!J:J, ROW()-1)</f>
        <v>2410.6266000000001</v>
      </c>
      <c r="F520" s="70" t="str">
        <f>INDEX(MergedData!P:P, ROW()-1)</f>
        <v>CA</v>
      </c>
      <c r="G520" s="71">
        <f>INDEX(MergedData!U:U, ROW()-1)</f>
        <v>1617.3739714690889</v>
      </c>
    </row>
    <row r="521" spans="1:7">
      <c r="A521" s="72">
        <f>INDEX(MergedData!C:C, ROW()-1)</f>
        <v>45108</v>
      </c>
      <c r="B521" s="70" t="str">
        <f>INDEX(MergedData!D:D, ROW()-1)</f>
        <v>2023 Q3</v>
      </c>
      <c r="C521">
        <f>INDEX(MergedData!G:G, ROW()-1)</f>
        <v>0</v>
      </c>
      <c r="D521" s="70" t="str">
        <f>INDEX(MergedData!H:H, ROW()-1)</f>
        <v>Online</v>
      </c>
      <c r="E521" s="71">
        <f>INDEX(MergedData!J:J, ROW()-1)</f>
        <v>1105.4834000000001</v>
      </c>
      <c r="F521" s="70" t="str">
        <f>INDEX(MergedData!P:P, ROW()-1)</f>
        <v>AU</v>
      </c>
      <c r="G521" s="71">
        <f>INDEX(MergedData!U:U, ROW()-1)</f>
        <v>684.79525853651614</v>
      </c>
    </row>
    <row r="522" spans="1:7">
      <c r="A522" s="72">
        <f>INDEX(MergedData!C:C, ROW()-1)</f>
        <v>45108</v>
      </c>
      <c r="B522" s="70" t="str">
        <f>INDEX(MergedData!D:D, ROW()-1)</f>
        <v>2023 Q3</v>
      </c>
      <c r="C522">
        <f>INDEX(MergedData!G:G, ROW()-1)</f>
        <v>0</v>
      </c>
      <c r="D522" s="70" t="str">
        <f>INDEX(MergedData!H:H, ROW()-1)</f>
        <v>Online</v>
      </c>
      <c r="E522" s="71">
        <f>INDEX(MergedData!J:J, ROW()-1)</f>
        <v>2264.2536</v>
      </c>
      <c r="F522" s="70" t="str">
        <f>INDEX(MergedData!P:P, ROW()-1)</f>
        <v>AU</v>
      </c>
      <c r="G522" s="71">
        <f>INDEX(MergedData!U:U, ROW()-1)</f>
        <v>1402.5991972418919</v>
      </c>
    </row>
    <row r="523" spans="1:7">
      <c r="A523" s="72">
        <f>INDEX(MergedData!C:C, ROW()-1)</f>
        <v>45108</v>
      </c>
      <c r="B523" s="70" t="str">
        <f>INDEX(MergedData!D:D, ROW()-1)</f>
        <v>2023 Q3</v>
      </c>
      <c r="C523">
        <f>INDEX(MergedData!G:G, ROW()-1)</f>
        <v>0</v>
      </c>
      <c r="D523" s="70" t="str">
        <f>INDEX(MergedData!H:H, ROW()-1)</f>
        <v>Online</v>
      </c>
      <c r="E523" s="71">
        <f>INDEX(MergedData!J:J, ROW()-1)</f>
        <v>865.20399999999995</v>
      </c>
      <c r="F523" s="70" t="str">
        <f>INDEX(MergedData!P:P, ROW()-1)</f>
        <v>DE</v>
      </c>
      <c r="G523" s="71">
        <f>INDEX(MergedData!U:U, ROW()-1)</f>
        <v>865.20399999999995</v>
      </c>
    </row>
    <row r="524" spans="1:7">
      <c r="A524" s="72">
        <f>INDEX(MergedData!C:C, ROW()-1)</f>
        <v>45108</v>
      </c>
      <c r="B524" s="70" t="str">
        <f>INDEX(MergedData!D:D, ROW()-1)</f>
        <v>2023 Q3</v>
      </c>
      <c r="C524">
        <f>INDEX(MergedData!G:G, ROW()-1)</f>
        <v>0</v>
      </c>
      <c r="D524" s="70" t="str">
        <f>INDEX(MergedData!H:H, ROW()-1)</f>
        <v>Online</v>
      </c>
      <c r="E524" s="71">
        <f>INDEX(MergedData!J:J, ROW()-1)</f>
        <v>2699.9018000000001</v>
      </c>
      <c r="F524" s="70" t="str">
        <f>INDEX(MergedData!P:P, ROW()-1)</f>
        <v>US</v>
      </c>
      <c r="G524" s="71">
        <f>INDEX(MergedData!U:U, ROW()-1)</f>
        <v>2478.6364293726929</v>
      </c>
    </row>
    <row r="525" spans="1:7">
      <c r="A525" s="72">
        <f>INDEX(MergedData!C:C, ROW()-1)</f>
        <v>45108</v>
      </c>
      <c r="B525" s="70" t="str">
        <f>INDEX(MergedData!D:D, ROW()-1)</f>
        <v>2023 Q3</v>
      </c>
      <c r="C525">
        <f>INDEX(MergedData!G:G, ROW()-1)</f>
        <v>0</v>
      </c>
      <c r="D525" s="70" t="str">
        <f>INDEX(MergedData!H:H, ROW()-1)</f>
        <v>Online</v>
      </c>
      <c r="E525" s="71">
        <f>INDEX(MergedData!J:J, ROW()-1)</f>
        <v>2410.6266000000001</v>
      </c>
      <c r="F525" s="70" t="str">
        <f>INDEX(MergedData!P:P, ROW()-1)</f>
        <v>FR</v>
      </c>
      <c r="G525" s="71">
        <f>INDEX(MergedData!U:U, ROW()-1)</f>
        <v>2410.6266000000001</v>
      </c>
    </row>
    <row r="526" spans="1:7">
      <c r="A526" s="72">
        <f>INDEX(MergedData!C:C, ROW()-1)</f>
        <v>45108</v>
      </c>
      <c r="B526" s="70" t="str">
        <f>INDEX(MergedData!D:D, ROW()-1)</f>
        <v>2023 Q3</v>
      </c>
      <c r="C526">
        <f>INDEX(MergedData!G:G, ROW()-1)</f>
        <v>0</v>
      </c>
      <c r="D526" s="70" t="str">
        <f>INDEX(MergedData!H:H, ROW()-1)</f>
        <v>Online</v>
      </c>
      <c r="E526" s="71">
        <f>INDEX(MergedData!J:J, ROW()-1)</f>
        <v>2410.6266000000001</v>
      </c>
      <c r="F526" s="70" t="str">
        <f>INDEX(MergedData!P:P, ROW()-1)</f>
        <v>FR</v>
      </c>
      <c r="G526" s="71">
        <f>INDEX(MergedData!U:U, ROW()-1)</f>
        <v>2410.6266000000001</v>
      </c>
    </row>
    <row r="527" spans="1:7">
      <c r="A527" s="72">
        <f>INDEX(MergedData!C:C, ROW()-1)</f>
        <v>45108</v>
      </c>
      <c r="B527" s="70" t="str">
        <f>INDEX(MergedData!D:D, ROW()-1)</f>
        <v>2023 Q3</v>
      </c>
      <c r="C527">
        <f>INDEX(MergedData!G:G, ROW()-1)</f>
        <v>0</v>
      </c>
      <c r="D527" s="70" t="str">
        <f>INDEX(MergedData!H:H, ROW()-1)</f>
        <v>Online</v>
      </c>
      <c r="E527" s="71">
        <f>INDEX(MergedData!J:J, ROW()-1)</f>
        <v>2699.9018000000001</v>
      </c>
      <c r="F527" s="70" t="str">
        <f>INDEX(MergedData!P:P, ROW()-1)</f>
        <v>AU</v>
      </c>
      <c r="G527" s="71">
        <f>INDEX(MergedData!U:U, ROW()-1)</f>
        <v>1672.4628801791191</v>
      </c>
    </row>
    <row r="528" spans="1:7">
      <c r="A528" s="72">
        <f>INDEX(MergedData!C:C, ROW()-1)</f>
        <v>45108</v>
      </c>
      <c r="B528" s="70" t="str">
        <f>INDEX(MergedData!D:D, ROW()-1)</f>
        <v>2023 Q3</v>
      </c>
      <c r="C528">
        <f>INDEX(MergedData!G:G, ROW()-1)</f>
        <v>0</v>
      </c>
      <c r="D528" s="70" t="str">
        <f>INDEX(MergedData!H:H, ROW()-1)</f>
        <v>Online</v>
      </c>
      <c r="E528" s="71">
        <f>INDEX(MergedData!J:J, ROW()-1)</f>
        <v>2410.6266000000001</v>
      </c>
      <c r="F528" s="70" t="str">
        <f>INDEX(MergedData!P:P, ROW()-1)</f>
        <v>AU</v>
      </c>
      <c r="G528" s="71">
        <f>INDEX(MergedData!U:U, ROW()-1)</f>
        <v>1493.270424306691</v>
      </c>
    </row>
    <row r="529" spans="1:7">
      <c r="A529" s="72">
        <f>INDEX(MergedData!C:C, ROW()-1)</f>
        <v>45108</v>
      </c>
      <c r="B529" s="70" t="str">
        <f>INDEX(MergedData!D:D, ROW()-1)</f>
        <v>2023 Q3</v>
      </c>
      <c r="C529">
        <f>INDEX(MergedData!G:G, ROW()-1)</f>
        <v>0</v>
      </c>
      <c r="D529" s="70" t="str">
        <f>INDEX(MergedData!H:H, ROW()-1)</f>
        <v>Online</v>
      </c>
      <c r="E529" s="71">
        <f>INDEX(MergedData!J:J, ROW()-1)</f>
        <v>2410.6266000000001</v>
      </c>
      <c r="F529" s="70" t="str">
        <f>INDEX(MergedData!P:P, ROW()-1)</f>
        <v>AU</v>
      </c>
      <c r="G529" s="71">
        <f>INDEX(MergedData!U:U, ROW()-1)</f>
        <v>1493.270424306691</v>
      </c>
    </row>
    <row r="530" spans="1:7">
      <c r="A530" s="72">
        <f>INDEX(MergedData!C:C, ROW()-1)</f>
        <v>45108</v>
      </c>
      <c r="B530" s="70" t="str">
        <f>INDEX(MergedData!D:D, ROW()-1)</f>
        <v>2023 Q3</v>
      </c>
      <c r="C530">
        <f>INDEX(MergedData!G:G, ROW()-1)</f>
        <v>0</v>
      </c>
      <c r="D530" s="70" t="str">
        <f>INDEX(MergedData!H:H, ROW()-1)</f>
        <v>Online</v>
      </c>
      <c r="E530" s="71">
        <f>INDEX(MergedData!J:J, ROW()-1)</f>
        <v>2410.6266000000001</v>
      </c>
      <c r="F530" s="70" t="str">
        <f>INDEX(MergedData!P:P, ROW()-1)</f>
        <v>US</v>
      </c>
      <c r="G530" s="71">
        <f>INDEX(MergedData!U:U, ROW()-1)</f>
        <v>2213.0682339538548</v>
      </c>
    </row>
    <row r="531" spans="1:7">
      <c r="A531" s="72">
        <f>INDEX(MergedData!C:C, ROW()-1)</f>
        <v>45108</v>
      </c>
      <c r="B531" s="70" t="str">
        <f>INDEX(MergedData!D:D, ROW()-1)</f>
        <v>2023 Q3</v>
      </c>
      <c r="C531">
        <f>INDEX(MergedData!G:G, ROW()-1)</f>
        <v>0</v>
      </c>
      <c r="D531" s="70" t="str">
        <f>INDEX(MergedData!H:H, ROW()-1)</f>
        <v>Online</v>
      </c>
      <c r="E531" s="71">
        <f>INDEX(MergedData!J:J, ROW()-1)</f>
        <v>2699.9018000000001</v>
      </c>
      <c r="F531" s="70" t="str">
        <f>INDEX(MergedData!P:P, ROW()-1)</f>
        <v>FR</v>
      </c>
      <c r="G531" s="71">
        <f>INDEX(MergedData!U:U, ROW()-1)</f>
        <v>2699.9018000000001</v>
      </c>
    </row>
    <row r="532" spans="1:7">
      <c r="A532" s="72">
        <f>INDEX(MergedData!C:C, ROW()-1)</f>
        <v>45108</v>
      </c>
      <c r="B532" s="70" t="str">
        <f>INDEX(MergedData!D:D, ROW()-1)</f>
        <v>2023 Q3</v>
      </c>
      <c r="C532">
        <f>INDEX(MergedData!G:G, ROW()-1)</f>
        <v>0</v>
      </c>
      <c r="D532" s="70" t="str">
        <f>INDEX(MergedData!H:H, ROW()-1)</f>
        <v>Online</v>
      </c>
      <c r="E532" s="71">
        <f>INDEX(MergedData!J:J, ROW()-1)</f>
        <v>2410.6266000000001</v>
      </c>
      <c r="F532" s="70" t="str">
        <f>INDEX(MergedData!P:P, ROW()-1)</f>
        <v>AU</v>
      </c>
      <c r="G532" s="71">
        <f>INDEX(MergedData!U:U, ROW()-1)</f>
        <v>1493.270424306691</v>
      </c>
    </row>
    <row r="533" spans="1:7">
      <c r="A533" s="72">
        <f>INDEX(MergedData!C:C, ROW()-1)</f>
        <v>45108</v>
      </c>
      <c r="B533" s="70" t="str">
        <f>INDEX(MergedData!D:D, ROW()-1)</f>
        <v>2023 Q3</v>
      </c>
      <c r="C533">
        <f>INDEX(MergedData!G:G, ROW()-1)</f>
        <v>0</v>
      </c>
      <c r="D533" s="70" t="str">
        <f>INDEX(MergedData!H:H, ROW()-1)</f>
        <v>Online</v>
      </c>
      <c r="E533" s="71">
        <f>INDEX(MergedData!J:J, ROW()-1)</f>
        <v>2699.9018000000001</v>
      </c>
      <c r="F533" s="70" t="str">
        <f>INDEX(MergedData!P:P, ROW()-1)</f>
        <v>US</v>
      </c>
      <c r="G533" s="71">
        <f>INDEX(MergedData!U:U, ROW()-1)</f>
        <v>2478.6364293726929</v>
      </c>
    </row>
    <row r="534" spans="1:7">
      <c r="A534" s="72">
        <f>INDEX(MergedData!C:C, ROW()-1)</f>
        <v>45108</v>
      </c>
      <c r="B534" s="70" t="str">
        <f>INDEX(MergedData!D:D, ROW()-1)</f>
        <v>2023 Q3</v>
      </c>
      <c r="C534">
        <f>INDEX(MergedData!G:G, ROW()-1)</f>
        <v>0</v>
      </c>
      <c r="D534" s="70" t="str">
        <f>INDEX(MergedData!H:H, ROW()-1)</f>
        <v>Online</v>
      </c>
      <c r="E534" s="71">
        <f>INDEX(MergedData!J:J, ROW()-1)</f>
        <v>2699.9018000000001</v>
      </c>
      <c r="F534" s="70" t="str">
        <f>INDEX(MergedData!P:P, ROW()-1)</f>
        <v>CA</v>
      </c>
      <c r="G534" s="71">
        <f>INDEX(MergedData!U:U, ROW()-1)</f>
        <v>1811.4588534128609</v>
      </c>
    </row>
    <row r="535" spans="1:7">
      <c r="A535" s="72">
        <f>INDEX(MergedData!C:C, ROW()-1)</f>
        <v>45108</v>
      </c>
      <c r="B535" s="70" t="str">
        <f>INDEX(MergedData!D:D, ROW()-1)</f>
        <v>2023 Q3</v>
      </c>
      <c r="C535">
        <f>INDEX(MergedData!G:G, ROW()-1)</f>
        <v>0</v>
      </c>
      <c r="D535" s="70" t="str">
        <f>INDEX(MergedData!H:H, ROW()-1)</f>
        <v>Online</v>
      </c>
      <c r="E535" s="71">
        <f>INDEX(MergedData!J:J, ROW()-1)</f>
        <v>865.20399999999995</v>
      </c>
      <c r="F535" s="70" t="str">
        <f>INDEX(MergedData!P:P, ROW()-1)</f>
        <v>AU</v>
      </c>
      <c r="G535" s="71">
        <f>INDEX(MergedData!U:U, ROW()-1)</f>
        <v>535.95340903972669</v>
      </c>
    </row>
    <row r="536" spans="1:7">
      <c r="A536" s="72">
        <f>INDEX(MergedData!C:C, ROW()-1)</f>
        <v>45108</v>
      </c>
      <c r="B536" s="70" t="str">
        <f>INDEX(MergedData!D:D, ROW()-1)</f>
        <v>2023 Q3</v>
      </c>
      <c r="C536">
        <f>INDEX(MergedData!G:G, ROW()-1)</f>
        <v>0</v>
      </c>
      <c r="D536" s="70" t="str">
        <f>INDEX(MergedData!H:H, ROW()-1)</f>
        <v>Online</v>
      </c>
      <c r="E536" s="71">
        <f>INDEX(MergedData!J:J, ROW()-1)</f>
        <v>2410.6266000000001</v>
      </c>
      <c r="F536" s="70" t="str">
        <f>INDEX(MergedData!P:P, ROW()-1)</f>
        <v>GB</v>
      </c>
      <c r="G536" s="71">
        <f>INDEX(MergedData!U:U, ROW()-1)</f>
        <v>2868.9602750858148</v>
      </c>
    </row>
    <row r="537" spans="1:7">
      <c r="A537" s="72">
        <f>INDEX(MergedData!C:C, ROW()-1)</f>
        <v>45108</v>
      </c>
      <c r="B537" s="70" t="str">
        <f>INDEX(MergedData!D:D, ROW()-1)</f>
        <v>2023 Q3</v>
      </c>
      <c r="C537">
        <f>INDEX(MergedData!G:G, ROW()-1)</f>
        <v>0</v>
      </c>
      <c r="D537" s="70" t="str">
        <f>INDEX(MergedData!H:H, ROW()-1)</f>
        <v>Online</v>
      </c>
      <c r="E537" s="71">
        <f>INDEX(MergedData!J:J, ROW()-1)</f>
        <v>865.20399999999995</v>
      </c>
      <c r="F537" s="70" t="str">
        <f>INDEX(MergedData!P:P, ROW()-1)</f>
        <v>US</v>
      </c>
      <c r="G537" s="71">
        <f>INDEX(MergedData!U:U, ROW()-1)</f>
        <v>794.29783455049051</v>
      </c>
    </row>
    <row r="538" spans="1:7">
      <c r="A538" s="72">
        <f>INDEX(MergedData!C:C, ROW()-1)</f>
        <v>45108</v>
      </c>
      <c r="B538" s="70" t="str">
        <f>INDEX(MergedData!D:D, ROW()-1)</f>
        <v>2023 Q3</v>
      </c>
      <c r="C538">
        <f>INDEX(MergedData!G:G, ROW()-1)</f>
        <v>0</v>
      </c>
      <c r="D538" s="70" t="str">
        <f>INDEX(MergedData!H:H, ROW()-1)</f>
        <v>Online</v>
      </c>
      <c r="E538" s="71">
        <f>INDEX(MergedData!J:J, ROW()-1)</f>
        <v>2699.9018000000001</v>
      </c>
      <c r="F538" s="70" t="str">
        <f>INDEX(MergedData!P:P, ROW()-1)</f>
        <v>US</v>
      </c>
      <c r="G538" s="71">
        <f>INDEX(MergedData!U:U, ROW()-1)</f>
        <v>2478.6364293726929</v>
      </c>
    </row>
    <row r="539" spans="1:7">
      <c r="A539" s="72">
        <f>INDEX(MergedData!C:C, ROW()-1)</f>
        <v>45108</v>
      </c>
      <c r="B539" s="70" t="str">
        <f>INDEX(MergedData!D:D, ROW()-1)</f>
        <v>2023 Q3</v>
      </c>
      <c r="C539">
        <f>INDEX(MergedData!G:G, ROW()-1)</f>
        <v>0</v>
      </c>
      <c r="D539" s="70" t="str">
        <f>INDEX(MergedData!H:H, ROW()-1)</f>
        <v>Online</v>
      </c>
      <c r="E539" s="71">
        <f>INDEX(MergedData!J:J, ROW()-1)</f>
        <v>2699.9018000000001</v>
      </c>
      <c r="F539" s="70" t="str">
        <f>INDEX(MergedData!P:P, ROW()-1)</f>
        <v>AU</v>
      </c>
      <c r="G539" s="71">
        <f>INDEX(MergedData!U:U, ROW()-1)</f>
        <v>1672.4628801791191</v>
      </c>
    </row>
    <row r="540" spans="1:7">
      <c r="A540" s="72">
        <f>INDEX(MergedData!C:C, ROW()-1)</f>
        <v>45108</v>
      </c>
      <c r="B540" s="70" t="str">
        <f>INDEX(MergedData!D:D, ROW()-1)</f>
        <v>2023 Q3</v>
      </c>
      <c r="C540">
        <f>INDEX(MergedData!G:G, ROW()-1)</f>
        <v>0</v>
      </c>
      <c r="D540" s="70" t="str">
        <f>INDEX(MergedData!H:H, ROW()-1)</f>
        <v>Online</v>
      </c>
      <c r="E540" s="71">
        <f>INDEX(MergedData!J:J, ROW()-1)</f>
        <v>865.20399999999995</v>
      </c>
      <c r="F540" s="70" t="str">
        <f>INDEX(MergedData!P:P, ROW()-1)</f>
        <v>GB</v>
      </c>
      <c r="G540" s="71">
        <f>INDEX(MergedData!U:U, ROW()-1)</f>
        <v>1029.705681437908</v>
      </c>
    </row>
    <row r="541" spans="1:7">
      <c r="A541" s="72">
        <f>INDEX(MergedData!C:C, ROW()-1)</f>
        <v>45108</v>
      </c>
      <c r="B541" s="70" t="str">
        <f>INDEX(MergedData!D:D, ROW()-1)</f>
        <v>2023 Q3</v>
      </c>
      <c r="C541">
        <f>INDEX(MergedData!G:G, ROW()-1)</f>
        <v>0</v>
      </c>
      <c r="D541" s="70" t="str">
        <f>INDEX(MergedData!H:H, ROW()-1)</f>
        <v>Online</v>
      </c>
      <c r="E541" s="71">
        <f>INDEX(MergedData!J:J, ROW()-1)</f>
        <v>2288.9187000000002</v>
      </c>
      <c r="F541" s="70" t="str">
        <f>INDEX(MergedData!P:P, ROW()-1)</f>
        <v>AU</v>
      </c>
      <c r="G541" s="71">
        <f>INDEX(MergedData!U:U, ROW()-1)</f>
        <v>1417.8780730091171</v>
      </c>
    </row>
    <row r="542" spans="1:7">
      <c r="A542" s="72">
        <f>INDEX(MergedData!C:C, ROW()-1)</f>
        <v>45108</v>
      </c>
      <c r="B542" s="70" t="str">
        <f>INDEX(MergedData!D:D, ROW()-1)</f>
        <v>2023 Q3</v>
      </c>
      <c r="C542">
        <f>INDEX(MergedData!G:G, ROW()-1)</f>
        <v>0</v>
      </c>
      <c r="D542" s="70" t="str">
        <f>INDEX(MergedData!H:H, ROW()-1)</f>
        <v>Online</v>
      </c>
      <c r="E542" s="71">
        <f>INDEX(MergedData!J:J, ROW()-1)</f>
        <v>2699.9018000000001</v>
      </c>
      <c r="F542" s="70" t="str">
        <f>INDEX(MergedData!P:P, ROW()-1)</f>
        <v>US</v>
      </c>
      <c r="G542" s="71">
        <f>INDEX(MergedData!U:U, ROW()-1)</f>
        <v>2478.6364293726929</v>
      </c>
    </row>
    <row r="543" spans="1:7">
      <c r="A543" s="72">
        <f>INDEX(MergedData!C:C, ROW()-1)</f>
        <v>45108</v>
      </c>
      <c r="B543" s="70" t="str">
        <f>INDEX(MergedData!D:D, ROW()-1)</f>
        <v>2023 Q3</v>
      </c>
      <c r="C543">
        <f>INDEX(MergedData!G:G, ROW()-1)</f>
        <v>0</v>
      </c>
      <c r="D543" s="70" t="str">
        <f>INDEX(MergedData!H:H, ROW()-1)</f>
        <v>Online</v>
      </c>
      <c r="E543" s="71">
        <f>INDEX(MergedData!J:J, ROW()-1)</f>
        <v>2264.2536</v>
      </c>
      <c r="F543" s="70" t="str">
        <f>INDEX(MergedData!P:P, ROW()-1)</f>
        <v>US</v>
      </c>
      <c r="G543" s="71">
        <f>INDEX(MergedData!U:U, ROW()-1)</f>
        <v>2078.6909576853</v>
      </c>
    </row>
    <row r="544" spans="1:7">
      <c r="A544" s="72">
        <f>INDEX(MergedData!C:C, ROW()-1)</f>
        <v>45108</v>
      </c>
      <c r="B544" s="70" t="str">
        <f>INDEX(MergedData!D:D, ROW()-1)</f>
        <v>2023 Q3</v>
      </c>
      <c r="C544">
        <f>INDEX(MergedData!G:G, ROW()-1)</f>
        <v>0</v>
      </c>
      <c r="D544" s="70" t="str">
        <f>INDEX(MergedData!H:H, ROW()-1)</f>
        <v>Online</v>
      </c>
      <c r="E544" s="71">
        <f>INDEX(MergedData!J:J, ROW()-1)</f>
        <v>2264.2536</v>
      </c>
      <c r="F544" s="70" t="str">
        <f>INDEX(MergedData!P:P, ROW()-1)</f>
        <v>DE</v>
      </c>
      <c r="G544" s="71">
        <f>INDEX(MergedData!U:U, ROW()-1)</f>
        <v>2264.2536</v>
      </c>
    </row>
    <row r="545" spans="1:7">
      <c r="A545" s="72">
        <f>INDEX(MergedData!C:C, ROW()-1)</f>
        <v>45108</v>
      </c>
      <c r="B545" s="70" t="str">
        <f>INDEX(MergedData!D:D, ROW()-1)</f>
        <v>2023 Q3</v>
      </c>
      <c r="C545">
        <f>INDEX(MergedData!G:G, ROW()-1)</f>
        <v>0</v>
      </c>
      <c r="D545" s="70" t="str">
        <f>INDEX(MergedData!H:H, ROW()-1)</f>
        <v>Online</v>
      </c>
      <c r="E545" s="71">
        <f>INDEX(MergedData!J:J, ROW()-1)</f>
        <v>2410.6266000000001</v>
      </c>
      <c r="F545" s="70" t="str">
        <f>INDEX(MergedData!P:P, ROW()-1)</f>
        <v>AU</v>
      </c>
      <c r="G545" s="71">
        <f>INDEX(MergedData!U:U, ROW()-1)</f>
        <v>1493.270424306691</v>
      </c>
    </row>
    <row r="546" spans="1:7">
      <c r="A546" s="72">
        <f>INDEX(MergedData!C:C, ROW()-1)</f>
        <v>45108</v>
      </c>
      <c r="B546" s="70" t="str">
        <f>INDEX(MergedData!D:D, ROW()-1)</f>
        <v>2023 Q3</v>
      </c>
      <c r="C546">
        <f>INDEX(MergedData!G:G, ROW()-1)</f>
        <v>0</v>
      </c>
      <c r="D546" s="70" t="str">
        <f>INDEX(MergedData!H:H, ROW()-1)</f>
        <v>Online</v>
      </c>
      <c r="E546" s="71">
        <f>INDEX(MergedData!J:J, ROW()-1)</f>
        <v>865.20399999999995</v>
      </c>
      <c r="F546" s="70" t="str">
        <f>INDEX(MergedData!P:P, ROW()-1)</f>
        <v>GB</v>
      </c>
      <c r="G546" s="71">
        <f>INDEX(MergedData!U:U, ROW()-1)</f>
        <v>1029.705681437908</v>
      </c>
    </row>
    <row r="547" spans="1:7">
      <c r="A547" s="72">
        <f>INDEX(MergedData!C:C, ROW()-1)</f>
        <v>45139</v>
      </c>
      <c r="B547" s="70" t="str">
        <f>INDEX(MergedData!D:D, ROW()-1)</f>
        <v>2023 Q3</v>
      </c>
      <c r="C547">
        <f>INDEX(MergedData!G:G, ROW()-1)</f>
        <v>0</v>
      </c>
      <c r="D547" s="70" t="str">
        <f>INDEX(MergedData!H:H, ROW()-1)</f>
        <v>Online</v>
      </c>
      <c r="E547" s="71">
        <f>INDEX(MergedData!J:J, ROW()-1)</f>
        <v>1105.4834000000001</v>
      </c>
      <c r="F547" s="70" t="str">
        <f>INDEX(MergedData!P:P, ROW()-1)</f>
        <v>US</v>
      </c>
      <c r="G547" s="71">
        <f>INDEX(MergedData!U:U, ROW()-1)</f>
        <v>1014.88558854503</v>
      </c>
    </row>
    <row r="548" spans="1:7">
      <c r="A548" s="72">
        <f>INDEX(MergedData!C:C, ROW()-1)</f>
        <v>45139</v>
      </c>
      <c r="B548" s="70" t="str">
        <f>INDEX(MergedData!D:D, ROW()-1)</f>
        <v>2023 Q3</v>
      </c>
      <c r="C548">
        <f>INDEX(MergedData!G:G, ROW()-1)</f>
        <v>0</v>
      </c>
      <c r="D548" s="70" t="str">
        <f>INDEX(MergedData!H:H, ROW()-1)</f>
        <v>Online</v>
      </c>
      <c r="E548" s="71">
        <f>INDEX(MergedData!J:J, ROW()-1)</f>
        <v>2699.9018000000001</v>
      </c>
      <c r="F548" s="70" t="str">
        <f>INDEX(MergedData!P:P, ROW()-1)</f>
        <v>DE</v>
      </c>
      <c r="G548" s="71">
        <f>INDEX(MergedData!U:U, ROW()-1)</f>
        <v>2699.9018000000001</v>
      </c>
    </row>
    <row r="549" spans="1:7">
      <c r="A549" s="72">
        <f>INDEX(MergedData!C:C, ROW()-1)</f>
        <v>45139</v>
      </c>
      <c r="B549" s="70" t="str">
        <f>INDEX(MergedData!D:D, ROW()-1)</f>
        <v>2023 Q3</v>
      </c>
      <c r="C549">
        <f>INDEX(MergedData!G:G, ROW()-1)</f>
        <v>0</v>
      </c>
      <c r="D549" s="70" t="str">
        <f>INDEX(MergedData!H:H, ROW()-1)</f>
        <v>Online</v>
      </c>
      <c r="E549" s="71">
        <f>INDEX(MergedData!J:J, ROW()-1)</f>
        <v>865.20399999999995</v>
      </c>
      <c r="F549" s="70" t="str">
        <f>INDEX(MergedData!P:P, ROW()-1)</f>
        <v>US</v>
      </c>
      <c r="G549" s="71">
        <f>INDEX(MergedData!U:U, ROW()-1)</f>
        <v>794.29783455049051</v>
      </c>
    </row>
    <row r="550" spans="1:7">
      <c r="A550" s="72">
        <f>INDEX(MergedData!C:C, ROW()-1)</f>
        <v>45139</v>
      </c>
      <c r="B550" s="70" t="str">
        <f>INDEX(MergedData!D:D, ROW()-1)</f>
        <v>2023 Q3</v>
      </c>
      <c r="C550">
        <f>INDEX(MergedData!G:G, ROW()-1)</f>
        <v>0</v>
      </c>
      <c r="D550" s="70" t="str">
        <f>INDEX(MergedData!H:H, ROW()-1)</f>
        <v>Online</v>
      </c>
      <c r="E550" s="71">
        <f>INDEX(MergedData!J:J, ROW()-1)</f>
        <v>2699.9018000000001</v>
      </c>
      <c r="F550" s="70" t="str">
        <f>INDEX(MergedData!P:P, ROW()-1)</f>
        <v>US</v>
      </c>
      <c r="G550" s="71">
        <f>INDEX(MergedData!U:U, ROW()-1)</f>
        <v>2478.6364293726929</v>
      </c>
    </row>
    <row r="551" spans="1:7">
      <c r="A551" s="72">
        <f>INDEX(MergedData!C:C, ROW()-1)</f>
        <v>45139</v>
      </c>
      <c r="B551" s="70" t="str">
        <f>INDEX(MergedData!D:D, ROW()-1)</f>
        <v>2023 Q3</v>
      </c>
      <c r="C551">
        <f>INDEX(MergedData!G:G, ROW()-1)</f>
        <v>0</v>
      </c>
      <c r="D551" s="70" t="str">
        <f>INDEX(MergedData!H:H, ROW()-1)</f>
        <v>Online</v>
      </c>
      <c r="E551" s="71">
        <f>INDEX(MergedData!J:J, ROW()-1)</f>
        <v>2410.6266000000001</v>
      </c>
      <c r="F551" s="70" t="str">
        <f>INDEX(MergedData!P:P, ROW()-1)</f>
        <v>DE</v>
      </c>
      <c r="G551" s="71">
        <f>INDEX(MergedData!U:U, ROW()-1)</f>
        <v>2410.6266000000001</v>
      </c>
    </row>
    <row r="552" spans="1:7">
      <c r="A552" s="72">
        <f>INDEX(MergedData!C:C, ROW()-1)</f>
        <v>45139</v>
      </c>
      <c r="B552" s="70" t="str">
        <f>INDEX(MergedData!D:D, ROW()-1)</f>
        <v>2023 Q3</v>
      </c>
      <c r="C552">
        <f>INDEX(MergedData!G:G, ROW()-1)</f>
        <v>0</v>
      </c>
      <c r="D552" s="70" t="str">
        <f>INDEX(MergedData!H:H, ROW()-1)</f>
        <v>Online</v>
      </c>
      <c r="E552" s="71">
        <f>INDEX(MergedData!J:J, ROW()-1)</f>
        <v>2699.9018000000001</v>
      </c>
      <c r="F552" s="70" t="str">
        <f>INDEX(MergedData!P:P, ROW()-1)</f>
        <v>US</v>
      </c>
      <c r="G552" s="71">
        <f>INDEX(MergedData!U:U, ROW()-1)</f>
        <v>2478.6364293726929</v>
      </c>
    </row>
    <row r="553" spans="1:7">
      <c r="A553" s="72">
        <f>INDEX(MergedData!C:C, ROW()-1)</f>
        <v>45139</v>
      </c>
      <c r="B553" s="70" t="str">
        <f>INDEX(MergedData!D:D, ROW()-1)</f>
        <v>2023 Q3</v>
      </c>
      <c r="C553">
        <f>INDEX(MergedData!G:G, ROW()-1)</f>
        <v>0</v>
      </c>
      <c r="D553" s="70" t="str">
        <f>INDEX(MergedData!H:H, ROW()-1)</f>
        <v>Online</v>
      </c>
      <c r="E553" s="71">
        <f>INDEX(MergedData!J:J, ROW()-1)</f>
        <v>2410.6266000000001</v>
      </c>
      <c r="F553" s="70" t="str">
        <f>INDEX(MergedData!P:P, ROW()-1)</f>
        <v>US</v>
      </c>
      <c r="G553" s="71">
        <f>INDEX(MergedData!U:U, ROW()-1)</f>
        <v>2213.0682339538548</v>
      </c>
    </row>
    <row r="554" spans="1:7">
      <c r="A554" s="72">
        <f>INDEX(MergedData!C:C, ROW()-1)</f>
        <v>45139</v>
      </c>
      <c r="B554" s="70" t="str">
        <f>INDEX(MergedData!D:D, ROW()-1)</f>
        <v>2023 Q3</v>
      </c>
      <c r="C554">
        <f>INDEX(MergedData!G:G, ROW()-1)</f>
        <v>0</v>
      </c>
      <c r="D554" s="70" t="str">
        <f>INDEX(MergedData!H:H, ROW()-1)</f>
        <v>Online</v>
      </c>
      <c r="E554" s="71">
        <f>INDEX(MergedData!J:J, ROW()-1)</f>
        <v>2410.6266000000001</v>
      </c>
      <c r="F554" s="70" t="str">
        <f>INDEX(MergedData!P:P, ROW()-1)</f>
        <v>CA</v>
      </c>
      <c r="G554" s="71">
        <f>INDEX(MergedData!U:U, ROW()-1)</f>
        <v>1617.3739714690889</v>
      </c>
    </row>
    <row r="555" spans="1:7">
      <c r="A555" s="72">
        <f>INDEX(MergedData!C:C, ROW()-1)</f>
        <v>45139</v>
      </c>
      <c r="B555" s="70" t="str">
        <f>INDEX(MergedData!D:D, ROW()-1)</f>
        <v>2023 Q3</v>
      </c>
      <c r="C555">
        <f>INDEX(MergedData!G:G, ROW()-1)</f>
        <v>0</v>
      </c>
      <c r="D555" s="70" t="str">
        <f>INDEX(MergedData!H:H, ROW()-1)</f>
        <v>Online</v>
      </c>
      <c r="E555" s="71">
        <f>INDEX(MergedData!J:J, ROW()-1)</f>
        <v>2288.9187000000002</v>
      </c>
      <c r="F555" s="70" t="str">
        <f>INDEX(MergedData!P:P, ROW()-1)</f>
        <v>CA</v>
      </c>
      <c r="G555" s="71">
        <f>INDEX(MergedData!U:U, ROW()-1)</f>
        <v>1535.7158707984329</v>
      </c>
    </row>
    <row r="556" spans="1:7">
      <c r="A556" s="72">
        <f>INDEX(MergedData!C:C, ROW()-1)</f>
        <v>45139</v>
      </c>
      <c r="B556" s="70" t="str">
        <f>INDEX(MergedData!D:D, ROW()-1)</f>
        <v>2023 Q3</v>
      </c>
      <c r="C556">
        <f>INDEX(MergedData!G:G, ROW()-1)</f>
        <v>0</v>
      </c>
      <c r="D556" s="70" t="str">
        <f>INDEX(MergedData!H:H, ROW()-1)</f>
        <v>Online</v>
      </c>
      <c r="E556" s="71">
        <f>INDEX(MergedData!J:J, ROW()-1)</f>
        <v>1105.4834000000001</v>
      </c>
      <c r="F556" s="70" t="str">
        <f>INDEX(MergedData!P:P, ROW()-1)</f>
        <v>AU</v>
      </c>
      <c r="G556" s="71">
        <f>INDEX(MergedData!U:U, ROW()-1)</f>
        <v>684.79525853651614</v>
      </c>
    </row>
    <row r="557" spans="1:7">
      <c r="A557" s="72">
        <f>INDEX(MergedData!C:C, ROW()-1)</f>
        <v>45139</v>
      </c>
      <c r="B557" s="70" t="str">
        <f>INDEX(MergedData!D:D, ROW()-1)</f>
        <v>2023 Q3</v>
      </c>
      <c r="C557">
        <f>INDEX(MergedData!G:G, ROW()-1)</f>
        <v>0</v>
      </c>
      <c r="D557" s="70" t="str">
        <f>INDEX(MergedData!H:H, ROW()-1)</f>
        <v>Online</v>
      </c>
      <c r="E557" s="71">
        <f>INDEX(MergedData!J:J, ROW()-1)</f>
        <v>2699.9018000000001</v>
      </c>
      <c r="F557" s="70" t="str">
        <f>INDEX(MergedData!P:P, ROW()-1)</f>
        <v>AU</v>
      </c>
      <c r="G557" s="71">
        <f>INDEX(MergedData!U:U, ROW()-1)</f>
        <v>1672.4628801791191</v>
      </c>
    </row>
    <row r="558" spans="1:7">
      <c r="A558" s="72">
        <f>INDEX(MergedData!C:C, ROW()-1)</f>
        <v>45139</v>
      </c>
      <c r="B558" s="70" t="str">
        <f>INDEX(MergedData!D:D, ROW()-1)</f>
        <v>2023 Q3</v>
      </c>
      <c r="C558">
        <f>INDEX(MergedData!G:G, ROW()-1)</f>
        <v>0</v>
      </c>
      <c r="D558" s="70" t="str">
        <f>INDEX(MergedData!H:H, ROW()-1)</f>
        <v>Online</v>
      </c>
      <c r="E558" s="71">
        <f>INDEX(MergedData!J:J, ROW()-1)</f>
        <v>2288.9187000000002</v>
      </c>
      <c r="F558" s="70" t="str">
        <f>INDEX(MergedData!P:P, ROW()-1)</f>
        <v>GB</v>
      </c>
      <c r="G558" s="71">
        <f>INDEX(MergedData!U:U, ROW()-1)</f>
        <v>2724.1119894723911</v>
      </c>
    </row>
    <row r="559" spans="1:7">
      <c r="A559" s="72">
        <f>INDEX(MergedData!C:C, ROW()-1)</f>
        <v>45139</v>
      </c>
      <c r="B559" s="70" t="str">
        <f>INDEX(MergedData!D:D, ROW()-1)</f>
        <v>2023 Q3</v>
      </c>
      <c r="C559">
        <f>INDEX(MergedData!G:G, ROW()-1)</f>
        <v>0</v>
      </c>
      <c r="D559" s="70" t="str">
        <f>INDEX(MergedData!H:H, ROW()-1)</f>
        <v>Online</v>
      </c>
      <c r="E559" s="71">
        <f>INDEX(MergedData!J:J, ROW()-1)</f>
        <v>2410.6266000000001</v>
      </c>
      <c r="F559" s="70" t="str">
        <f>INDEX(MergedData!P:P, ROW()-1)</f>
        <v>US</v>
      </c>
      <c r="G559" s="71">
        <f>INDEX(MergedData!U:U, ROW()-1)</f>
        <v>2213.0682339538548</v>
      </c>
    </row>
    <row r="560" spans="1:7">
      <c r="A560" s="72">
        <f>INDEX(MergedData!C:C, ROW()-1)</f>
        <v>45139</v>
      </c>
      <c r="B560" s="70" t="str">
        <f>INDEX(MergedData!D:D, ROW()-1)</f>
        <v>2023 Q3</v>
      </c>
      <c r="C560">
        <f>INDEX(MergedData!G:G, ROW()-1)</f>
        <v>0</v>
      </c>
      <c r="D560" s="70" t="str">
        <f>INDEX(MergedData!H:H, ROW()-1)</f>
        <v>Online</v>
      </c>
      <c r="E560" s="71">
        <f>INDEX(MergedData!J:J, ROW()-1)</f>
        <v>2410.6266000000001</v>
      </c>
      <c r="F560" s="70" t="str">
        <f>INDEX(MergedData!P:P, ROW()-1)</f>
        <v>US</v>
      </c>
      <c r="G560" s="71">
        <f>INDEX(MergedData!U:U, ROW()-1)</f>
        <v>2213.0682339538548</v>
      </c>
    </row>
    <row r="561" spans="1:7">
      <c r="A561" s="72">
        <f>INDEX(MergedData!C:C, ROW()-1)</f>
        <v>45139</v>
      </c>
      <c r="B561" s="70" t="str">
        <f>INDEX(MergedData!D:D, ROW()-1)</f>
        <v>2023 Q3</v>
      </c>
      <c r="C561">
        <f>INDEX(MergedData!G:G, ROW()-1)</f>
        <v>0</v>
      </c>
      <c r="D561" s="70" t="str">
        <f>INDEX(MergedData!H:H, ROW()-1)</f>
        <v>Online</v>
      </c>
      <c r="E561" s="71">
        <f>INDEX(MergedData!J:J, ROW()-1)</f>
        <v>2288.9187000000002</v>
      </c>
      <c r="F561" s="70" t="str">
        <f>INDEX(MergedData!P:P, ROW()-1)</f>
        <v>US</v>
      </c>
      <c r="G561" s="71">
        <f>INDEX(MergedData!U:U, ROW()-1)</f>
        <v>2101.3346758361308</v>
      </c>
    </row>
    <row r="562" spans="1:7">
      <c r="A562" s="72">
        <f>INDEX(MergedData!C:C, ROW()-1)</f>
        <v>45139</v>
      </c>
      <c r="B562" s="70" t="str">
        <f>INDEX(MergedData!D:D, ROW()-1)</f>
        <v>2023 Q3</v>
      </c>
      <c r="C562">
        <f>INDEX(MergedData!G:G, ROW()-1)</f>
        <v>0</v>
      </c>
      <c r="D562" s="70" t="str">
        <f>INDEX(MergedData!H:H, ROW()-1)</f>
        <v>Online</v>
      </c>
      <c r="E562" s="71">
        <f>INDEX(MergedData!J:J, ROW()-1)</f>
        <v>2410.6266000000001</v>
      </c>
      <c r="F562" s="70" t="str">
        <f>INDEX(MergedData!P:P, ROW()-1)</f>
        <v>US</v>
      </c>
      <c r="G562" s="71">
        <f>INDEX(MergedData!U:U, ROW()-1)</f>
        <v>2213.0682339538548</v>
      </c>
    </row>
    <row r="563" spans="1:7">
      <c r="A563" s="72">
        <f>INDEX(MergedData!C:C, ROW()-1)</f>
        <v>45139</v>
      </c>
      <c r="B563" s="70" t="str">
        <f>INDEX(MergedData!D:D, ROW()-1)</f>
        <v>2023 Q3</v>
      </c>
      <c r="C563">
        <f>INDEX(MergedData!G:G, ROW()-1)</f>
        <v>0</v>
      </c>
      <c r="D563" s="70" t="str">
        <f>INDEX(MergedData!H:H, ROW()-1)</f>
        <v>Online</v>
      </c>
      <c r="E563" s="71">
        <f>INDEX(MergedData!J:J, ROW()-1)</f>
        <v>865.20399999999995</v>
      </c>
      <c r="F563" s="70" t="str">
        <f>INDEX(MergedData!P:P, ROW()-1)</f>
        <v>CA</v>
      </c>
      <c r="G563" s="71">
        <f>INDEX(MergedData!U:U, ROW()-1)</f>
        <v>580.49572240302246</v>
      </c>
    </row>
    <row r="564" spans="1:7">
      <c r="A564" s="72">
        <f>INDEX(MergedData!C:C, ROW()-1)</f>
        <v>45139</v>
      </c>
      <c r="B564" s="70" t="str">
        <f>INDEX(MergedData!D:D, ROW()-1)</f>
        <v>2023 Q3</v>
      </c>
      <c r="C564">
        <f>INDEX(MergedData!G:G, ROW()-1)</f>
        <v>0</v>
      </c>
      <c r="D564" s="70" t="str">
        <f>INDEX(MergedData!H:H, ROW()-1)</f>
        <v>Online</v>
      </c>
      <c r="E564" s="71">
        <f>INDEX(MergedData!J:J, ROW()-1)</f>
        <v>2410.6266000000001</v>
      </c>
      <c r="F564" s="70" t="str">
        <f>INDEX(MergedData!P:P, ROW()-1)</f>
        <v>AU</v>
      </c>
      <c r="G564" s="71">
        <f>INDEX(MergedData!U:U, ROW()-1)</f>
        <v>1493.270424306691</v>
      </c>
    </row>
    <row r="565" spans="1:7">
      <c r="A565" s="72">
        <f>INDEX(MergedData!C:C, ROW()-1)</f>
        <v>45139</v>
      </c>
      <c r="B565" s="70" t="str">
        <f>INDEX(MergedData!D:D, ROW()-1)</f>
        <v>2023 Q3</v>
      </c>
      <c r="C565">
        <f>INDEX(MergedData!G:G, ROW()-1)</f>
        <v>0</v>
      </c>
      <c r="D565" s="70" t="str">
        <f>INDEX(MergedData!H:H, ROW()-1)</f>
        <v>Online</v>
      </c>
      <c r="E565" s="71">
        <f>INDEX(MergedData!J:J, ROW()-1)</f>
        <v>2410.6266000000001</v>
      </c>
      <c r="F565" s="70" t="str">
        <f>INDEX(MergedData!P:P, ROW()-1)</f>
        <v>GB</v>
      </c>
      <c r="G565" s="71">
        <f>INDEX(MergedData!U:U, ROW()-1)</f>
        <v>2868.9602750858148</v>
      </c>
    </row>
    <row r="566" spans="1:7">
      <c r="A566" s="72">
        <f>INDEX(MergedData!C:C, ROW()-1)</f>
        <v>45139</v>
      </c>
      <c r="B566" s="70" t="str">
        <f>INDEX(MergedData!D:D, ROW()-1)</f>
        <v>2023 Q3</v>
      </c>
      <c r="C566">
        <f>INDEX(MergedData!G:G, ROW()-1)</f>
        <v>0</v>
      </c>
      <c r="D566" s="70" t="str">
        <f>INDEX(MergedData!H:H, ROW()-1)</f>
        <v>Online</v>
      </c>
      <c r="E566" s="71">
        <f>INDEX(MergedData!J:J, ROW()-1)</f>
        <v>2699.9018000000001</v>
      </c>
      <c r="F566" s="70" t="str">
        <f>INDEX(MergedData!P:P, ROW()-1)</f>
        <v>CA</v>
      </c>
      <c r="G566" s="71">
        <f>INDEX(MergedData!U:U, ROW()-1)</f>
        <v>1811.4588534128609</v>
      </c>
    </row>
    <row r="567" spans="1:7">
      <c r="A567" s="72">
        <f>INDEX(MergedData!C:C, ROW()-1)</f>
        <v>45139</v>
      </c>
      <c r="B567" s="70" t="str">
        <f>INDEX(MergedData!D:D, ROW()-1)</f>
        <v>2023 Q3</v>
      </c>
      <c r="C567">
        <f>INDEX(MergedData!G:G, ROW()-1)</f>
        <v>0</v>
      </c>
      <c r="D567" s="70" t="str">
        <f>INDEX(MergedData!H:H, ROW()-1)</f>
        <v>Online</v>
      </c>
      <c r="E567" s="71">
        <f>INDEX(MergedData!J:J, ROW()-1)</f>
        <v>2264.2536</v>
      </c>
      <c r="F567" s="70" t="str">
        <f>INDEX(MergedData!P:P, ROW()-1)</f>
        <v>US</v>
      </c>
      <c r="G567" s="71">
        <f>INDEX(MergedData!U:U, ROW()-1)</f>
        <v>2078.6909576853</v>
      </c>
    </row>
    <row r="568" spans="1:7">
      <c r="A568" s="72">
        <f>INDEX(MergedData!C:C, ROW()-1)</f>
        <v>45139</v>
      </c>
      <c r="B568" s="70" t="str">
        <f>INDEX(MergedData!D:D, ROW()-1)</f>
        <v>2023 Q3</v>
      </c>
      <c r="C568">
        <f>INDEX(MergedData!G:G, ROW()-1)</f>
        <v>0</v>
      </c>
      <c r="D568" s="70" t="str">
        <f>INDEX(MergedData!H:H, ROW()-1)</f>
        <v>Online</v>
      </c>
      <c r="E568" s="71">
        <f>INDEX(MergedData!J:J, ROW()-1)</f>
        <v>2410.6266000000001</v>
      </c>
      <c r="F568" s="70" t="str">
        <f>INDEX(MergedData!P:P, ROW()-1)</f>
        <v>CA</v>
      </c>
      <c r="G568" s="71">
        <f>INDEX(MergedData!U:U, ROW()-1)</f>
        <v>1617.3739714690889</v>
      </c>
    </row>
    <row r="569" spans="1:7">
      <c r="A569" s="72">
        <f>INDEX(MergedData!C:C, ROW()-1)</f>
        <v>45139</v>
      </c>
      <c r="B569" s="70" t="str">
        <f>INDEX(MergedData!D:D, ROW()-1)</f>
        <v>2023 Q3</v>
      </c>
      <c r="C569">
        <f>INDEX(MergedData!G:G, ROW()-1)</f>
        <v>0</v>
      </c>
      <c r="D569" s="70" t="str">
        <f>INDEX(MergedData!H:H, ROW()-1)</f>
        <v>Online</v>
      </c>
      <c r="E569" s="71">
        <f>INDEX(MergedData!J:J, ROW()-1)</f>
        <v>2410.6266000000001</v>
      </c>
      <c r="F569" s="70" t="str">
        <f>INDEX(MergedData!P:P, ROW()-1)</f>
        <v>US</v>
      </c>
      <c r="G569" s="71">
        <f>INDEX(MergedData!U:U, ROW()-1)</f>
        <v>2213.0682339538548</v>
      </c>
    </row>
    <row r="570" spans="1:7">
      <c r="A570" s="72">
        <f>INDEX(MergedData!C:C, ROW()-1)</f>
        <v>45139</v>
      </c>
      <c r="B570" s="70" t="str">
        <f>INDEX(MergedData!D:D, ROW()-1)</f>
        <v>2023 Q3</v>
      </c>
      <c r="C570">
        <f>INDEX(MergedData!G:G, ROW()-1)</f>
        <v>0</v>
      </c>
      <c r="D570" s="70" t="str">
        <f>INDEX(MergedData!H:H, ROW()-1)</f>
        <v>Online</v>
      </c>
      <c r="E570" s="71">
        <f>INDEX(MergedData!J:J, ROW()-1)</f>
        <v>2410.6266000000001</v>
      </c>
      <c r="F570" s="70" t="str">
        <f>INDEX(MergedData!P:P, ROW()-1)</f>
        <v>US</v>
      </c>
      <c r="G570" s="71">
        <f>INDEX(MergedData!U:U, ROW()-1)</f>
        <v>2213.0682339538548</v>
      </c>
    </row>
    <row r="571" spans="1:7">
      <c r="A571" s="72">
        <f>INDEX(MergedData!C:C, ROW()-1)</f>
        <v>45139</v>
      </c>
      <c r="B571" s="70" t="str">
        <f>INDEX(MergedData!D:D, ROW()-1)</f>
        <v>2023 Q3</v>
      </c>
      <c r="C571">
        <f>INDEX(MergedData!G:G, ROW()-1)</f>
        <v>0</v>
      </c>
      <c r="D571" s="70" t="str">
        <f>INDEX(MergedData!H:H, ROW()-1)</f>
        <v>Online</v>
      </c>
      <c r="E571" s="71">
        <f>INDEX(MergedData!J:J, ROW()-1)</f>
        <v>2410.6266000000001</v>
      </c>
      <c r="F571" s="70" t="str">
        <f>INDEX(MergedData!P:P, ROW()-1)</f>
        <v>AU</v>
      </c>
      <c r="G571" s="71">
        <f>INDEX(MergedData!U:U, ROW()-1)</f>
        <v>1493.270424306691</v>
      </c>
    </row>
    <row r="572" spans="1:7">
      <c r="A572" s="72">
        <f>INDEX(MergedData!C:C, ROW()-1)</f>
        <v>45139</v>
      </c>
      <c r="B572" s="70" t="str">
        <f>INDEX(MergedData!D:D, ROW()-1)</f>
        <v>2023 Q3</v>
      </c>
      <c r="C572">
        <f>INDEX(MergedData!G:G, ROW()-1)</f>
        <v>0</v>
      </c>
      <c r="D572" s="70" t="str">
        <f>INDEX(MergedData!H:H, ROW()-1)</f>
        <v>Online</v>
      </c>
      <c r="E572" s="71">
        <f>INDEX(MergedData!J:J, ROW()-1)</f>
        <v>2288.9187000000002</v>
      </c>
      <c r="F572" s="70" t="str">
        <f>INDEX(MergedData!P:P, ROW()-1)</f>
        <v>AU</v>
      </c>
      <c r="G572" s="71">
        <f>INDEX(MergedData!U:U, ROW()-1)</f>
        <v>1417.8780730091171</v>
      </c>
    </row>
    <row r="573" spans="1:7">
      <c r="A573" s="72">
        <f>INDEX(MergedData!C:C, ROW()-1)</f>
        <v>45139</v>
      </c>
      <c r="B573" s="70" t="str">
        <f>INDEX(MergedData!D:D, ROW()-1)</f>
        <v>2023 Q3</v>
      </c>
      <c r="C573">
        <f>INDEX(MergedData!G:G, ROW()-1)</f>
        <v>0</v>
      </c>
      <c r="D573" s="70" t="str">
        <f>INDEX(MergedData!H:H, ROW()-1)</f>
        <v>Online</v>
      </c>
      <c r="E573" s="71">
        <f>INDEX(MergedData!J:J, ROW()-1)</f>
        <v>2288.9187000000002</v>
      </c>
      <c r="F573" s="70" t="str">
        <f>INDEX(MergedData!P:P, ROW()-1)</f>
        <v>AU</v>
      </c>
      <c r="G573" s="71">
        <f>INDEX(MergedData!U:U, ROW()-1)</f>
        <v>1417.8780730091171</v>
      </c>
    </row>
    <row r="574" spans="1:7">
      <c r="A574" s="72">
        <f>INDEX(MergedData!C:C, ROW()-1)</f>
        <v>45139</v>
      </c>
      <c r="B574" s="70" t="str">
        <f>INDEX(MergedData!D:D, ROW()-1)</f>
        <v>2023 Q3</v>
      </c>
      <c r="C574">
        <f>INDEX(MergedData!G:G, ROW()-1)</f>
        <v>0</v>
      </c>
      <c r="D574" s="70" t="str">
        <f>INDEX(MergedData!H:H, ROW()-1)</f>
        <v>Online</v>
      </c>
      <c r="E574" s="71">
        <f>INDEX(MergedData!J:J, ROW()-1)</f>
        <v>1105.4834000000001</v>
      </c>
      <c r="F574" s="70" t="str">
        <f>INDEX(MergedData!P:P, ROW()-1)</f>
        <v>US</v>
      </c>
      <c r="G574" s="71">
        <f>INDEX(MergedData!U:U, ROW()-1)</f>
        <v>1014.88558854503</v>
      </c>
    </row>
    <row r="575" spans="1:7">
      <c r="A575" s="72">
        <f>INDEX(MergedData!C:C, ROW()-1)</f>
        <v>45139</v>
      </c>
      <c r="B575" s="70" t="str">
        <f>INDEX(MergedData!D:D, ROW()-1)</f>
        <v>2023 Q3</v>
      </c>
      <c r="C575">
        <f>INDEX(MergedData!G:G, ROW()-1)</f>
        <v>0</v>
      </c>
      <c r="D575" s="70" t="str">
        <f>INDEX(MergedData!H:H, ROW()-1)</f>
        <v>Online</v>
      </c>
      <c r="E575" s="71">
        <f>INDEX(MergedData!J:J, ROW()-1)</f>
        <v>2288.9187000000002</v>
      </c>
      <c r="F575" s="70" t="str">
        <f>INDEX(MergedData!P:P, ROW()-1)</f>
        <v>US</v>
      </c>
      <c r="G575" s="71">
        <f>INDEX(MergedData!U:U, ROW()-1)</f>
        <v>2101.3346758361308</v>
      </c>
    </row>
    <row r="576" spans="1:7">
      <c r="A576" s="72">
        <f>INDEX(MergedData!C:C, ROW()-1)</f>
        <v>45139</v>
      </c>
      <c r="B576" s="70" t="str">
        <f>INDEX(MergedData!D:D, ROW()-1)</f>
        <v>2023 Q3</v>
      </c>
      <c r="C576">
        <f>INDEX(MergedData!G:G, ROW()-1)</f>
        <v>0</v>
      </c>
      <c r="D576" s="70" t="str">
        <f>INDEX(MergedData!H:H, ROW()-1)</f>
        <v>Online</v>
      </c>
      <c r="E576" s="71">
        <f>INDEX(MergedData!J:J, ROW()-1)</f>
        <v>2699.9018000000001</v>
      </c>
      <c r="F576" s="70" t="str">
        <f>INDEX(MergedData!P:P, ROW()-1)</f>
        <v>US</v>
      </c>
      <c r="G576" s="71">
        <f>INDEX(MergedData!U:U, ROW()-1)</f>
        <v>2478.6364293726929</v>
      </c>
    </row>
    <row r="577" spans="1:7">
      <c r="A577" s="72">
        <f>INDEX(MergedData!C:C, ROW()-1)</f>
        <v>45139</v>
      </c>
      <c r="B577" s="70" t="str">
        <f>INDEX(MergedData!D:D, ROW()-1)</f>
        <v>2023 Q3</v>
      </c>
      <c r="C577">
        <f>INDEX(MergedData!G:G, ROW()-1)</f>
        <v>0</v>
      </c>
      <c r="D577" s="70" t="str">
        <f>INDEX(MergedData!H:H, ROW()-1)</f>
        <v>Online</v>
      </c>
      <c r="E577" s="71">
        <f>INDEX(MergedData!J:J, ROW()-1)</f>
        <v>2288.9187000000002</v>
      </c>
      <c r="F577" s="70" t="str">
        <f>INDEX(MergedData!P:P, ROW()-1)</f>
        <v>GB</v>
      </c>
      <c r="G577" s="71">
        <f>INDEX(MergedData!U:U, ROW()-1)</f>
        <v>2724.1119894723911</v>
      </c>
    </row>
    <row r="578" spans="1:7">
      <c r="A578" s="72">
        <f>INDEX(MergedData!C:C, ROW()-1)</f>
        <v>45139</v>
      </c>
      <c r="B578" s="70" t="str">
        <f>INDEX(MergedData!D:D, ROW()-1)</f>
        <v>2023 Q3</v>
      </c>
      <c r="C578">
        <f>INDEX(MergedData!G:G, ROW()-1)</f>
        <v>0</v>
      </c>
      <c r="D578" s="70" t="str">
        <f>INDEX(MergedData!H:H, ROW()-1)</f>
        <v>Online</v>
      </c>
      <c r="E578" s="71">
        <f>INDEX(MergedData!J:J, ROW()-1)</f>
        <v>2410.6266000000001</v>
      </c>
      <c r="F578" s="70" t="str">
        <f>INDEX(MergedData!P:P, ROW()-1)</f>
        <v>AU</v>
      </c>
      <c r="G578" s="71">
        <f>INDEX(MergedData!U:U, ROW()-1)</f>
        <v>1493.270424306691</v>
      </c>
    </row>
    <row r="579" spans="1:7">
      <c r="A579" s="72">
        <f>INDEX(MergedData!C:C, ROW()-1)</f>
        <v>45139</v>
      </c>
      <c r="B579" s="70" t="str">
        <f>INDEX(MergedData!D:D, ROW()-1)</f>
        <v>2023 Q3</v>
      </c>
      <c r="C579">
        <f>INDEX(MergedData!G:G, ROW()-1)</f>
        <v>0</v>
      </c>
      <c r="D579" s="70" t="str">
        <f>INDEX(MergedData!H:H, ROW()-1)</f>
        <v>Online</v>
      </c>
      <c r="E579" s="71">
        <f>INDEX(MergedData!J:J, ROW()-1)</f>
        <v>2699.9018000000001</v>
      </c>
      <c r="F579" s="70" t="str">
        <f>INDEX(MergedData!P:P, ROW()-1)</f>
        <v>FR</v>
      </c>
      <c r="G579" s="71">
        <f>INDEX(MergedData!U:U, ROW()-1)</f>
        <v>2699.9018000000001</v>
      </c>
    </row>
    <row r="580" spans="1:7">
      <c r="A580" s="72">
        <f>INDEX(MergedData!C:C, ROW()-1)</f>
        <v>45139</v>
      </c>
      <c r="B580" s="70" t="str">
        <f>INDEX(MergedData!D:D, ROW()-1)</f>
        <v>2023 Q3</v>
      </c>
      <c r="C580">
        <f>INDEX(MergedData!G:G, ROW()-1)</f>
        <v>0</v>
      </c>
      <c r="D580" s="70" t="str">
        <f>INDEX(MergedData!H:H, ROW()-1)</f>
        <v>Online</v>
      </c>
      <c r="E580" s="71">
        <f>INDEX(MergedData!J:J, ROW()-1)</f>
        <v>865.20399999999995</v>
      </c>
      <c r="F580" s="70" t="str">
        <f>INDEX(MergedData!P:P, ROW()-1)</f>
        <v>CA</v>
      </c>
      <c r="G580" s="71">
        <f>INDEX(MergedData!U:U, ROW()-1)</f>
        <v>580.49572240302246</v>
      </c>
    </row>
    <row r="581" spans="1:7">
      <c r="A581" s="72">
        <f>INDEX(MergedData!C:C, ROW()-1)</f>
        <v>45139</v>
      </c>
      <c r="B581" s="70" t="str">
        <f>INDEX(MergedData!D:D, ROW()-1)</f>
        <v>2023 Q3</v>
      </c>
      <c r="C581">
        <f>INDEX(MergedData!G:G, ROW()-1)</f>
        <v>0</v>
      </c>
      <c r="D581" s="70" t="str">
        <f>INDEX(MergedData!H:H, ROW()-1)</f>
        <v>Online</v>
      </c>
      <c r="E581" s="71">
        <f>INDEX(MergedData!J:J, ROW()-1)</f>
        <v>2264.2536</v>
      </c>
      <c r="F581" s="70" t="str">
        <f>INDEX(MergedData!P:P, ROW()-1)</f>
        <v>AU</v>
      </c>
      <c r="G581" s="71">
        <f>INDEX(MergedData!U:U, ROW()-1)</f>
        <v>1402.5991972418919</v>
      </c>
    </row>
    <row r="582" spans="1:7">
      <c r="A582" s="72">
        <f>INDEX(MergedData!C:C, ROW()-1)</f>
        <v>45139</v>
      </c>
      <c r="B582" s="70" t="str">
        <f>INDEX(MergedData!D:D, ROW()-1)</f>
        <v>2023 Q3</v>
      </c>
      <c r="C582">
        <f>INDEX(MergedData!G:G, ROW()-1)</f>
        <v>0</v>
      </c>
      <c r="D582" s="70" t="str">
        <f>INDEX(MergedData!H:H, ROW()-1)</f>
        <v>Online</v>
      </c>
      <c r="E582" s="71">
        <f>INDEX(MergedData!J:J, ROW()-1)</f>
        <v>2699.9018000000001</v>
      </c>
      <c r="F582" s="70" t="str">
        <f>INDEX(MergedData!P:P, ROW()-1)</f>
        <v>AU</v>
      </c>
      <c r="G582" s="71">
        <f>INDEX(MergedData!U:U, ROW()-1)</f>
        <v>1672.4628801791191</v>
      </c>
    </row>
    <row r="583" spans="1:7">
      <c r="A583" s="72">
        <f>INDEX(MergedData!C:C, ROW()-1)</f>
        <v>45139</v>
      </c>
      <c r="B583" s="70" t="str">
        <f>INDEX(MergedData!D:D, ROW()-1)</f>
        <v>2023 Q3</v>
      </c>
      <c r="C583">
        <f>INDEX(MergedData!G:G, ROW()-1)</f>
        <v>0</v>
      </c>
      <c r="D583" s="70" t="str">
        <f>INDEX(MergedData!H:H, ROW()-1)</f>
        <v>Online</v>
      </c>
      <c r="E583" s="71">
        <f>INDEX(MergedData!J:J, ROW()-1)</f>
        <v>2699.9018000000001</v>
      </c>
      <c r="F583" s="70" t="str">
        <f>INDEX(MergedData!P:P, ROW()-1)</f>
        <v>CA</v>
      </c>
      <c r="G583" s="71">
        <f>INDEX(MergedData!U:U, ROW()-1)</f>
        <v>1811.4588534128609</v>
      </c>
    </row>
    <row r="584" spans="1:7">
      <c r="A584" s="72">
        <f>INDEX(MergedData!C:C, ROW()-1)</f>
        <v>45139</v>
      </c>
      <c r="B584" s="70" t="str">
        <f>INDEX(MergedData!D:D, ROW()-1)</f>
        <v>2023 Q3</v>
      </c>
      <c r="C584">
        <f>INDEX(MergedData!G:G, ROW()-1)</f>
        <v>0</v>
      </c>
      <c r="D584" s="70" t="str">
        <f>INDEX(MergedData!H:H, ROW()-1)</f>
        <v>Online</v>
      </c>
      <c r="E584" s="71">
        <f>INDEX(MergedData!J:J, ROW()-1)</f>
        <v>2699.9018000000001</v>
      </c>
      <c r="F584" s="70" t="str">
        <f>INDEX(MergedData!P:P, ROW()-1)</f>
        <v>AU</v>
      </c>
      <c r="G584" s="71">
        <f>INDEX(MergedData!U:U, ROW()-1)</f>
        <v>1672.4628801791191</v>
      </c>
    </row>
    <row r="585" spans="1:7">
      <c r="A585" s="72">
        <f>INDEX(MergedData!C:C, ROW()-1)</f>
        <v>45139</v>
      </c>
      <c r="B585" s="70" t="str">
        <f>INDEX(MergedData!D:D, ROW()-1)</f>
        <v>2023 Q3</v>
      </c>
      <c r="C585">
        <f>INDEX(MergedData!G:G, ROW()-1)</f>
        <v>0</v>
      </c>
      <c r="D585" s="70" t="str">
        <f>INDEX(MergedData!H:H, ROW()-1)</f>
        <v>Online</v>
      </c>
      <c r="E585" s="71">
        <f>INDEX(MergedData!J:J, ROW()-1)</f>
        <v>2288.9187000000002</v>
      </c>
      <c r="F585" s="70" t="str">
        <f>INDEX(MergedData!P:P, ROW()-1)</f>
        <v>AU</v>
      </c>
      <c r="G585" s="71">
        <f>INDEX(MergedData!U:U, ROW()-1)</f>
        <v>1417.8780730091171</v>
      </c>
    </row>
    <row r="586" spans="1:7">
      <c r="A586" s="72">
        <f>INDEX(MergedData!C:C, ROW()-1)</f>
        <v>45139</v>
      </c>
      <c r="B586" s="70" t="str">
        <f>INDEX(MergedData!D:D, ROW()-1)</f>
        <v>2023 Q3</v>
      </c>
      <c r="C586">
        <f>INDEX(MergedData!G:G, ROW()-1)</f>
        <v>0</v>
      </c>
      <c r="D586" s="70" t="str">
        <f>INDEX(MergedData!H:H, ROW()-1)</f>
        <v>Online</v>
      </c>
      <c r="E586" s="71">
        <f>INDEX(MergedData!J:J, ROW()-1)</f>
        <v>865.20399999999995</v>
      </c>
      <c r="F586" s="70" t="str">
        <f>INDEX(MergedData!P:P, ROW()-1)</f>
        <v>GB</v>
      </c>
      <c r="G586" s="71">
        <f>INDEX(MergedData!U:U, ROW()-1)</f>
        <v>1029.705681437908</v>
      </c>
    </row>
    <row r="587" spans="1:7">
      <c r="A587" s="72">
        <f>INDEX(MergedData!C:C, ROW()-1)</f>
        <v>45139</v>
      </c>
      <c r="B587" s="70" t="str">
        <f>INDEX(MergedData!D:D, ROW()-1)</f>
        <v>2023 Q3</v>
      </c>
      <c r="C587">
        <f>INDEX(MergedData!G:G, ROW()-1)</f>
        <v>0</v>
      </c>
      <c r="D587" s="70" t="str">
        <f>INDEX(MergedData!H:H, ROW()-1)</f>
        <v>Online</v>
      </c>
      <c r="E587" s="71">
        <f>INDEX(MergedData!J:J, ROW()-1)</f>
        <v>2264.2536</v>
      </c>
      <c r="F587" s="70" t="str">
        <f>INDEX(MergedData!P:P, ROW()-1)</f>
        <v>US</v>
      </c>
      <c r="G587" s="71">
        <f>INDEX(MergedData!U:U, ROW()-1)</f>
        <v>2078.6909576853</v>
      </c>
    </row>
    <row r="588" spans="1:7">
      <c r="A588" s="72">
        <f>INDEX(MergedData!C:C, ROW()-1)</f>
        <v>45139</v>
      </c>
      <c r="B588" s="70" t="str">
        <f>INDEX(MergedData!D:D, ROW()-1)</f>
        <v>2023 Q3</v>
      </c>
      <c r="C588">
        <f>INDEX(MergedData!G:G, ROW()-1)</f>
        <v>0</v>
      </c>
      <c r="D588" s="70" t="str">
        <f>INDEX(MergedData!H:H, ROW()-1)</f>
        <v>Online</v>
      </c>
      <c r="E588" s="71">
        <f>INDEX(MergedData!J:J, ROW()-1)</f>
        <v>2410.6266000000001</v>
      </c>
      <c r="F588" s="70" t="str">
        <f>INDEX(MergedData!P:P, ROW()-1)</f>
        <v>US</v>
      </c>
      <c r="G588" s="71">
        <f>INDEX(MergedData!U:U, ROW()-1)</f>
        <v>2213.0682339538548</v>
      </c>
    </row>
    <row r="589" spans="1:7">
      <c r="A589" s="72">
        <f>INDEX(MergedData!C:C, ROW()-1)</f>
        <v>45139</v>
      </c>
      <c r="B589" s="70" t="str">
        <f>INDEX(MergedData!D:D, ROW()-1)</f>
        <v>2023 Q3</v>
      </c>
      <c r="C589">
        <f>INDEX(MergedData!G:G, ROW()-1)</f>
        <v>0</v>
      </c>
      <c r="D589" s="70" t="str">
        <f>INDEX(MergedData!H:H, ROW()-1)</f>
        <v>Online</v>
      </c>
      <c r="E589" s="71">
        <f>INDEX(MergedData!J:J, ROW()-1)</f>
        <v>2410.6266000000001</v>
      </c>
      <c r="F589" s="70" t="str">
        <f>INDEX(MergedData!P:P, ROW()-1)</f>
        <v>US</v>
      </c>
      <c r="G589" s="71">
        <f>INDEX(MergedData!U:U, ROW()-1)</f>
        <v>2213.0682339538548</v>
      </c>
    </row>
    <row r="590" spans="1:7">
      <c r="A590" s="72">
        <f>INDEX(MergedData!C:C, ROW()-1)</f>
        <v>45139</v>
      </c>
      <c r="B590" s="70" t="str">
        <f>INDEX(MergedData!D:D, ROW()-1)</f>
        <v>2023 Q3</v>
      </c>
      <c r="C590">
        <f>INDEX(MergedData!G:G, ROW()-1)</f>
        <v>0</v>
      </c>
      <c r="D590" s="70" t="str">
        <f>INDEX(MergedData!H:H, ROW()-1)</f>
        <v>Online</v>
      </c>
      <c r="E590" s="71">
        <f>INDEX(MergedData!J:J, ROW()-1)</f>
        <v>2410.6266000000001</v>
      </c>
      <c r="F590" s="70" t="str">
        <f>INDEX(MergedData!P:P, ROW()-1)</f>
        <v>AU</v>
      </c>
      <c r="G590" s="71">
        <f>INDEX(MergedData!U:U, ROW()-1)</f>
        <v>1493.270424306691</v>
      </c>
    </row>
    <row r="591" spans="1:7">
      <c r="A591" s="72">
        <f>INDEX(MergedData!C:C, ROW()-1)</f>
        <v>45139</v>
      </c>
      <c r="B591" s="70" t="str">
        <f>INDEX(MergedData!D:D, ROW()-1)</f>
        <v>2023 Q3</v>
      </c>
      <c r="C591">
        <f>INDEX(MergedData!G:G, ROW()-1)</f>
        <v>0</v>
      </c>
      <c r="D591" s="70" t="str">
        <f>INDEX(MergedData!H:H, ROW()-1)</f>
        <v>Online</v>
      </c>
      <c r="E591" s="71">
        <f>INDEX(MergedData!J:J, ROW()-1)</f>
        <v>2410.6266000000001</v>
      </c>
      <c r="F591" s="70" t="str">
        <f>INDEX(MergedData!P:P, ROW()-1)</f>
        <v>GB</v>
      </c>
      <c r="G591" s="71">
        <f>INDEX(MergedData!U:U, ROW()-1)</f>
        <v>2868.9602750858148</v>
      </c>
    </row>
    <row r="592" spans="1:7">
      <c r="A592" s="72">
        <f>INDEX(MergedData!C:C, ROW()-1)</f>
        <v>45139</v>
      </c>
      <c r="B592" s="70" t="str">
        <f>INDEX(MergedData!D:D, ROW()-1)</f>
        <v>2023 Q3</v>
      </c>
      <c r="C592">
        <f>INDEX(MergedData!G:G, ROW()-1)</f>
        <v>0</v>
      </c>
      <c r="D592" s="70" t="str">
        <f>INDEX(MergedData!H:H, ROW()-1)</f>
        <v>Online</v>
      </c>
      <c r="E592" s="71">
        <f>INDEX(MergedData!J:J, ROW()-1)</f>
        <v>2410.6266000000001</v>
      </c>
      <c r="F592" s="70" t="str">
        <f>INDEX(MergedData!P:P, ROW()-1)</f>
        <v>AU</v>
      </c>
      <c r="G592" s="71">
        <f>INDEX(MergedData!U:U, ROW()-1)</f>
        <v>1493.270424306691</v>
      </c>
    </row>
    <row r="593" spans="1:7">
      <c r="A593" s="72">
        <f>INDEX(MergedData!C:C, ROW()-1)</f>
        <v>45139</v>
      </c>
      <c r="B593" s="70" t="str">
        <f>INDEX(MergedData!D:D, ROW()-1)</f>
        <v>2023 Q3</v>
      </c>
      <c r="C593">
        <f>INDEX(MergedData!G:G, ROW()-1)</f>
        <v>0</v>
      </c>
      <c r="D593" s="70" t="str">
        <f>INDEX(MergedData!H:H, ROW()-1)</f>
        <v>Online</v>
      </c>
      <c r="E593" s="71">
        <f>INDEX(MergedData!J:J, ROW()-1)</f>
        <v>2410.6266000000001</v>
      </c>
      <c r="F593" s="70" t="str">
        <f>INDEX(MergedData!P:P, ROW()-1)</f>
        <v>CA</v>
      </c>
      <c r="G593" s="71">
        <f>INDEX(MergedData!U:U, ROW()-1)</f>
        <v>1617.3739714690889</v>
      </c>
    </row>
    <row r="594" spans="1:7">
      <c r="A594" s="72">
        <f>INDEX(MergedData!C:C, ROW()-1)</f>
        <v>45139</v>
      </c>
      <c r="B594" s="70" t="str">
        <f>INDEX(MergedData!D:D, ROW()-1)</f>
        <v>2023 Q3</v>
      </c>
      <c r="C594">
        <f>INDEX(MergedData!G:G, ROW()-1)</f>
        <v>0</v>
      </c>
      <c r="D594" s="70" t="str">
        <f>INDEX(MergedData!H:H, ROW()-1)</f>
        <v>Online</v>
      </c>
      <c r="E594" s="71">
        <f>INDEX(MergedData!J:J, ROW()-1)</f>
        <v>865.20399999999995</v>
      </c>
      <c r="F594" s="70" t="str">
        <f>INDEX(MergedData!P:P, ROW()-1)</f>
        <v>FR</v>
      </c>
      <c r="G594" s="71">
        <f>INDEX(MergedData!U:U, ROW()-1)</f>
        <v>865.20399999999995</v>
      </c>
    </row>
    <row r="595" spans="1:7">
      <c r="A595" s="72">
        <f>INDEX(MergedData!C:C, ROW()-1)</f>
        <v>45139</v>
      </c>
      <c r="B595" s="70" t="str">
        <f>INDEX(MergedData!D:D, ROW()-1)</f>
        <v>2023 Q3</v>
      </c>
      <c r="C595">
        <f>INDEX(MergedData!G:G, ROW()-1)</f>
        <v>0</v>
      </c>
      <c r="D595" s="70" t="str">
        <f>INDEX(MergedData!H:H, ROW()-1)</f>
        <v>Online</v>
      </c>
      <c r="E595" s="71">
        <f>INDEX(MergedData!J:J, ROW()-1)</f>
        <v>2264.2536</v>
      </c>
      <c r="F595" s="70" t="str">
        <f>INDEX(MergedData!P:P, ROW()-1)</f>
        <v>FR</v>
      </c>
      <c r="G595" s="71">
        <f>INDEX(MergedData!U:U, ROW()-1)</f>
        <v>2264.2536</v>
      </c>
    </row>
    <row r="596" spans="1:7">
      <c r="A596" s="72">
        <f>INDEX(MergedData!C:C, ROW()-1)</f>
        <v>45139</v>
      </c>
      <c r="B596" s="70" t="str">
        <f>INDEX(MergedData!D:D, ROW()-1)</f>
        <v>2023 Q3</v>
      </c>
      <c r="C596">
        <f>INDEX(MergedData!G:G, ROW()-1)</f>
        <v>0</v>
      </c>
      <c r="D596" s="70" t="str">
        <f>INDEX(MergedData!H:H, ROW()-1)</f>
        <v>Online</v>
      </c>
      <c r="E596" s="71">
        <f>INDEX(MergedData!J:J, ROW()-1)</f>
        <v>2410.6266000000001</v>
      </c>
      <c r="F596" s="70" t="str">
        <f>INDEX(MergedData!P:P, ROW()-1)</f>
        <v>AU</v>
      </c>
      <c r="G596" s="71">
        <f>INDEX(MergedData!U:U, ROW()-1)</f>
        <v>1493.270424306691</v>
      </c>
    </row>
    <row r="597" spans="1:7">
      <c r="A597" s="72">
        <f>INDEX(MergedData!C:C, ROW()-1)</f>
        <v>45139</v>
      </c>
      <c r="B597" s="70" t="str">
        <f>INDEX(MergedData!D:D, ROW()-1)</f>
        <v>2023 Q3</v>
      </c>
      <c r="C597">
        <f>INDEX(MergedData!G:G, ROW()-1)</f>
        <v>0</v>
      </c>
      <c r="D597" s="70" t="str">
        <f>INDEX(MergedData!H:H, ROW()-1)</f>
        <v>Online</v>
      </c>
      <c r="E597" s="71">
        <f>INDEX(MergedData!J:J, ROW()-1)</f>
        <v>2410.6266000000001</v>
      </c>
      <c r="F597" s="70" t="str">
        <f>INDEX(MergedData!P:P, ROW()-1)</f>
        <v>US</v>
      </c>
      <c r="G597" s="71">
        <f>INDEX(MergedData!U:U, ROW()-1)</f>
        <v>2213.0682339538548</v>
      </c>
    </row>
    <row r="598" spans="1:7">
      <c r="A598" s="72">
        <f>INDEX(MergedData!C:C, ROW()-1)</f>
        <v>45139</v>
      </c>
      <c r="B598" s="70" t="str">
        <f>INDEX(MergedData!D:D, ROW()-1)</f>
        <v>2023 Q3</v>
      </c>
      <c r="C598">
        <f>INDEX(MergedData!G:G, ROW()-1)</f>
        <v>0</v>
      </c>
      <c r="D598" s="70" t="str">
        <f>INDEX(MergedData!H:H, ROW()-1)</f>
        <v>Online</v>
      </c>
      <c r="E598" s="71">
        <f>INDEX(MergedData!J:J, ROW()-1)</f>
        <v>2410.6266000000001</v>
      </c>
      <c r="F598" s="70" t="str">
        <f>INDEX(MergedData!P:P, ROW()-1)</f>
        <v>US</v>
      </c>
      <c r="G598" s="71">
        <f>INDEX(MergedData!U:U, ROW()-1)</f>
        <v>2213.0682339538548</v>
      </c>
    </row>
    <row r="599" spans="1:7">
      <c r="A599" s="72">
        <f>INDEX(MergedData!C:C, ROW()-1)</f>
        <v>45139</v>
      </c>
      <c r="B599" s="70" t="str">
        <f>INDEX(MergedData!D:D, ROW()-1)</f>
        <v>2023 Q3</v>
      </c>
      <c r="C599">
        <f>INDEX(MergedData!G:G, ROW()-1)</f>
        <v>0</v>
      </c>
      <c r="D599" s="70" t="str">
        <f>INDEX(MergedData!H:H, ROW()-1)</f>
        <v>Online</v>
      </c>
      <c r="E599" s="71">
        <f>INDEX(MergedData!J:J, ROW()-1)</f>
        <v>2699.9018000000001</v>
      </c>
      <c r="F599" s="70" t="str">
        <f>INDEX(MergedData!P:P, ROW()-1)</f>
        <v>AU</v>
      </c>
      <c r="G599" s="71">
        <f>INDEX(MergedData!U:U, ROW()-1)</f>
        <v>1672.4628801791191</v>
      </c>
    </row>
    <row r="600" spans="1:7">
      <c r="A600" s="72">
        <f>INDEX(MergedData!C:C, ROW()-1)</f>
        <v>45139</v>
      </c>
      <c r="B600" s="70" t="str">
        <f>INDEX(MergedData!D:D, ROW()-1)</f>
        <v>2023 Q3</v>
      </c>
      <c r="C600">
        <f>INDEX(MergedData!G:G, ROW()-1)</f>
        <v>0</v>
      </c>
      <c r="D600" s="70" t="str">
        <f>INDEX(MergedData!H:H, ROW()-1)</f>
        <v>Online</v>
      </c>
      <c r="E600" s="71">
        <f>INDEX(MergedData!J:J, ROW()-1)</f>
        <v>1105.4834000000001</v>
      </c>
      <c r="F600" s="70" t="str">
        <f>INDEX(MergedData!P:P, ROW()-1)</f>
        <v>GB</v>
      </c>
      <c r="G600" s="71">
        <f>INDEX(MergedData!U:U, ROW()-1)</f>
        <v>1315.66952731991</v>
      </c>
    </row>
    <row r="601" spans="1:7">
      <c r="A601" s="72">
        <f>INDEX(MergedData!C:C, ROW()-1)</f>
        <v>45139</v>
      </c>
      <c r="B601" s="70" t="str">
        <f>INDEX(MergedData!D:D, ROW()-1)</f>
        <v>2023 Q3</v>
      </c>
      <c r="C601">
        <f>INDEX(MergedData!G:G, ROW()-1)</f>
        <v>0</v>
      </c>
      <c r="D601" s="70" t="str">
        <f>INDEX(MergedData!H:H, ROW()-1)</f>
        <v>Online</v>
      </c>
      <c r="E601" s="71">
        <f>INDEX(MergedData!J:J, ROW()-1)</f>
        <v>1105.4834000000001</v>
      </c>
      <c r="F601" s="70" t="str">
        <f>INDEX(MergedData!P:P, ROW()-1)</f>
        <v>US</v>
      </c>
      <c r="G601" s="71">
        <f>INDEX(MergedData!U:U, ROW()-1)</f>
        <v>1014.88558854503</v>
      </c>
    </row>
    <row r="602" spans="1:7">
      <c r="A602" s="72">
        <f>INDEX(MergedData!C:C, ROW()-1)</f>
        <v>45139</v>
      </c>
      <c r="B602" s="70" t="str">
        <f>INDEX(MergedData!D:D, ROW()-1)</f>
        <v>2023 Q3</v>
      </c>
      <c r="C602">
        <f>INDEX(MergedData!G:G, ROW()-1)</f>
        <v>0</v>
      </c>
      <c r="D602" s="70" t="str">
        <f>INDEX(MergedData!H:H, ROW()-1)</f>
        <v>Online</v>
      </c>
      <c r="E602" s="71">
        <f>INDEX(MergedData!J:J, ROW()-1)</f>
        <v>865.20399999999995</v>
      </c>
      <c r="F602" s="70" t="str">
        <f>INDEX(MergedData!P:P, ROW()-1)</f>
        <v>GB</v>
      </c>
      <c r="G602" s="71">
        <f>INDEX(MergedData!U:U, ROW()-1)</f>
        <v>1029.705681437908</v>
      </c>
    </row>
    <row r="603" spans="1:7">
      <c r="A603" s="72">
        <f>INDEX(MergedData!C:C, ROW()-1)</f>
        <v>45139</v>
      </c>
      <c r="B603" s="70" t="str">
        <f>INDEX(MergedData!D:D, ROW()-1)</f>
        <v>2023 Q3</v>
      </c>
      <c r="C603">
        <f>INDEX(MergedData!G:G, ROW()-1)</f>
        <v>0</v>
      </c>
      <c r="D603" s="70" t="str">
        <f>INDEX(MergedData!H:H, ROW()-1)</f>
        <v>Online</v>
      </c>
      <c r="E603" s="71">
        <f>INDEX(MergedData!J:J, ROW()-1)</f>
        <v>865.20399999999995</v>
      </c>
      <c r="F603" s="70" t="str">
        <f>INDEX(MergedData!P:P, ROW()-1)</f>
        <v>US</v>
      </c>
      <c r="G603" s="71">
        <f>INDEX(MergedData!U:U, ROW()-1)</f>
        <v>794.29783455049051</v>
      </c>
    </row>
    <row r="604" spans="1:7">
      <c r="A604" s="72">
        <f>INDEX(MergedData!C:C, ROW()-1)</f>
        <v>45139</v>
      </c>
      <c r="B604" s="70" t="str">
        <f>INDEX(MergedData!D:D, ROW()-1)</f>
        <v>2023 Q3</v>
      </c>
      <c r="C604">
        <f>INDEX(MergedData!G:G, ROW()-1)</f>
        <v>0</v>
      </c>
      <c r="D604" s="70" t="str">
        <f>INDEX(MergedData!H:H, ROW()-1)</f>
        <v>Online</v>
      </c>
      <c r="E604" s="71">
        <f>INDEX(MergedData!J:J, ROW()-1)</f>
        <v>2699.9018000000001</v>
      </c>
      <c r="F604" s="70" t="str">
        <f>INDEX(MergedData!P:P, ROW()-1)</f>
        <v>US</v>
      </c>
      <c r="G604" s="71">
        <f>INDEX(MergedData!U:U, ROW()-1)</f>
        <v>2478.6364293726929</v>
      </c>
    </row>
    <row r="605" spans="1:7">
      <c r="A605" s="72">
        <f>INDEX(MergedData!C:C, ROW()-1)</f>
        <v>45139</v>
      </c>
      <c r="B605" s="70" t="str">
        <f>INDEX(MergedData!D:D, ROW()-1)</f>
        <v>2023 Q3</v>
      </c>
      <c r="C605">
        <f>INDEX(MergedData!G:G, ROW()-1)</f>
        <v>0</v>
      </c>
      <c r="D605" s="70" t="str">
        <f>INDEX(MergedData!H:H, ROW()-1)</f>
        <v>Online</v>
      </c>
      <c r="E605" s="71">
        <f>INDEX(MergedData!J:J, ROW()-1)</f>
        <v>2410.6266000000001</v>
      </c>
      <c r="F605" s="70" t="str">
        <f>INDEX(MergedData!P:P, ROW()-1)</f>
        <v>US</v>
      </c>
      <c r="G605" s="71">
        <f>INDEX(MergedData!U:U, ROW()-1)</f>
        <v>2213.0682339538548</v>
      </c>
    </row>
    <row r="606" spans="1:7">
      <c r="A606" s="72">
        <f>INDEX(MergedData!C:C, ROW()-1)</f>
        <v>45139</v>
      </c>
      <c r="B606" s="70" t="str">
        <f>INDEX(MergedData!D:D, ROW()-1)</f>
        <v>2023 Q3</v>
      </c>
      <c r="C606">
        <f>INDEX(MergedData!G:G, ROW()-1)</f>
        <v>0</v>
      </c>
      <c r="D606" s="70" t="str">
        <f>INDEX(MergedData!H:H, ROW()-1)</f>
        <v>Online</v>
      </c>
      <c r="E606" s="71">
        <f>INDEX(MergedData!J:J, ROW()-1)</f>
        <v>2410.6266000000001</v>
      </c>
      <c r="F606" s="70" t="str">
        <f>INDEX(MergedData!P:P, ROW()-1)</f>
        <v>US</v>
      </c>
      <c r="G606" s="71">
        <f>INDEX(MergedData!U:U, ROW()-1)</f>
        <v>2213.0682339538548</v>
      </c>
    </row>
    <row r="607" spans="1:7">
      <c r="A607" s="72">
        <f>INDEX(MergedData!C:C, ROW()-1)</f>
        <v>45139</v>
      </c>
      <c r="B607" s="70" t="str">
        <f>INDEX(MergedData!D:D, ROW()-1)</f>
        <v>2023 Q3</v>
      </c>
      <c r="C607">
        <f>INDEX(MergedData!G:G, ROW()-1)</f>
        <v>0</v>
      </c>
      <c r="D607" s="70" t="str">
        <f>INDEX(MergedData!H:H, ROW()-1)</f>
        <v>Online</v>
      </c>
      <c r="E607" s="71">
        <f>INDEX(MergedData!J:J, ROW()-1)</f>
        <v>2410.6266000000001</v>
      </c>
      <c r="F607" s="70" t="str">
        <f>INDEX(MergedData!P:P, ROW()-1)</f>
        <v>US</v>
      </c>
      <c r="G607" s="71">
        <f>INDEX(MergedData!U:U, ROW()-1)</f>
        <v>2213.0682339538548</v>
      </c>
    </row>
    <row r="608" spans="1:7">
      <c r="A608" s="72">
        <f>INDEX(MergedData!C:C, ROW()-1)</f>
        <v>45139</v>
      </c>
      <c r="B608" s="70" t="str">
        <f>INDEX(MergedData!D:D, ROW()-1)</f>
        <v>2023 Q3</v>
      </c>
      <c r="C608">
        <f>INDEX(MergedData!G:G, ROW()-1)</f>
        <v>0</v>
      </c>
      <c r="D608" s="70" t="str">
        <f>INDEX(MergedData!H:H, ROW()-1)</f>
        <v>Online</v>
      </c>
      <c r="E608" s="71">
        <f>INDEX(MergedData!J:J, ROW()-1)</f>
        <v>2410.6266000000001</v>
      </c>
      <c r="F608" s="70" t="str">
        <f>INDEX(MergedData!P:P, ROW()-1)</f>
        <v>US</v>
      </c>
      <c r="G608" s="71">
        <f>INDEX(MergedData!U:U, ROW()-1)</f>
        <v>2213.0682339538548</v>
      </c>
    </row>
    <row r="609" spans="1:7">
      <c r="A609" s="72">
        <f>INDEX(MergedData!C:C, ROW()-1)</f>
        <v>45139</v>
      </c>
      <c r="B609" s="70" t="str">
        <f>INDEX(MergedData!D:D, ROW()-1)</f>
        <v>2023 Q3</v>
      </c>
      <c r="C609">
        <f>INDEX(MergedData!G:G, ROW()-1)</f>
        <v>0</v>
      </c>
      <c r="D609" s="70" t="str">
        <f>INDEX(MergedData!H:H, ROW()-1)</f>
        <v>Online</v>
      </c>
      <c r="E609" s="71">
        <f>INDEX(MergedData!J:J, ROW()-1)</f>
        <v>2288.9187000000002</v>
      </c>
      <c r="F609" s="70" t="str">
        <f>INDEX(MergedData!P:P, ROW()-1)</f>
        <v>CA</v>
      </c>
      <c r="G609" s="71">
        <f>INDEX(MergedData!U:U, ROW()-1)</f>
        <v>1535.7158707984329</v>
      </c>
    </row>
    <row r="610" spans="1:7">
      <c r="A610" s="72">
        <f>INDEX(MergedData!C:C, ROW()-1)</f>
        <v>45139</v>
      </c>
      <c r="B610" s="70" t="str">
        <f>INDEX(MergedData!D:D, ROW()-1)</f>
        <v>2023 Q3</v>
      </c>
      <c r="C610">
        <f>INDEX(MergedData!G:G, ROW()-1)</f>
        <v>0</v>
      </c>
      <c r="D610" s="70" t="str">
        <f>INDEX(MergedData!H:H, ROW()-1)</f>
        <v>Online</v>
      </c>
      <c r="E610" s="71">
        <f>INDEX(MergedData!J:J, ROW()-1)</f>
        <v>2699.9018000000001</v>
      </c>
      <c r="F610" s="70" t="str">
        <f>INDEX(MergedData!P:P, ROW()-1)</f>
        <v>AU</v>
      </c>
      <c r="G610" s="71">
        <f>INDEX(MergedData!U:U, ROW()-1)</f>
        <v>1672.4628801791191</v>
      </c>
    </row>
    <row r="611" spans="1:7">
      <c r="A611" s="72">
        <f>INDEX(MergedData!C:C, ROW()-1)</f>
        <v>45139</v>
      </c>
      <c r="B611" s="70" t="str">
        <f>INDEX(MergedData!D:D, ROW()-1)</f>
        <v>2023 Q3</v>
      </c>
      <c r="C611">
        <f>INDEX(MergedData!G:G, ROW()-1)</f>
        <v>0</v>
      </c>
      <c r="D611" s="70" t="str">
        <f>INDEX(MergedData!H:H, ROW()-1)</f>
        <v>Online</v>
      </c>
      <c r="E611" s="71">
        <f>INDEX(MergedData!J:J, ROW()-1)</f>
        <v>2264.2536</v>
      </c>
      <c r="F611" s="70" t="str">
        <f>INDEX(MergedData!P:P, ROW()-1)</f>
        <v>US</v>
      </c>
      <c r="G611" s="71">
        <f>INDEX(MergedData!U:U, ROW()-1)</f>
        <v>2078.6909576853</v>
      </c>
    </row>
    <row r="612" spans="1:7">
      <c r="A612" s="72">
        <f>INDEX(MergedData!C:C, ROW()-1)</f>
        <v>45139</v>
      </c>
      <c r="B612" s="70" t="str">
        <f>INDEX(MergedData!D:D, ROW()-1)</f>
        <v>2023 Q3</v>
      </c>
      <c r="C612">
        <f>INDEX(MergedData!G:G, ROW()-1)</f>
        <v>0</v>
      </c>
      <c r="D612" s="70" t="str">
        <f>INDEX(MergedData!H:H, ROW()-1)</f>
        <v>Online</v>
      </c>
      <c r="E612" s="71">
        <f>INDEX(MergedData!J:J, ROW()-1)</f>
        <v>2699.9018000000001</v>
      </c>
      <c r="F612" s="70" t="str">
        <f>INDEX(MergedData!P:P, ROW()-1)</f>
        <v>US</v>
      </c>
      <c r="G612" s="71">
        <f>INDEX(MergedData!U:U, ROW()-1)</f>
        <v>2478.6364293726929</v>
      </c>
    </row>
    <row r="613" spans="1:7">
      <c r="A613" s="72">
        <f>INDEX(MergedData!C:C, ROW()-1)</f>
        <v>45139</v>
      </c>
      <c r="B613" s="70" t="str">
        <f>INDEX(MergedData!D:D, ROW()-1)</f>
        <v>2023 Q3</v>
      </c>
      <c r="C613">
        <f>INDEX(MergedData!G:G, ROW()-1)</f>
        <v>0</v>
      </c>
      <c r="D613" s="70" t="str">
        <f>INDEX(MergedData!H:H, ROW()-1)</f>
        <v>Online</v>
      </c>
      <c r="E613" s="71">
        <f>INDEX(MergedData!J:J, ROW()-1)</f>
        <v>2264.2536</v>
      </c>
      <c r="F613" s="70" t="str">
        <f>INDEX(MergedData!P:P, ROW()-1)</f>
        <v>AU</v>
      </c>
      <c r="G613" s="71">
        <f>INDEX(MergedData!U:U, ROW()-1)</f>
        <v>1402.5991972418919</v>
      </c>
    </row>
    <row r="614" spans="1:7">
      <c r="A614" s="72">
        <f>INDEX(MergedData!C:C, ROW()-1)</f>
        <v>45139</v>
      </c>
      <c r="B614" s="70" t="str">
        <f>INDEX(MergedData!D:D, ROW()-1)</f>
        <v>2023 Q3</v>
      </c>
      <c r="C614">
        <f>INDEX(MergedData!G:G, ROW()-1)</f>
        <v>0</v>
      </c>
      <c r="D614" s="70" t="str">
        <f>INDEX(MergedData!H:H, ROW()-1)</f>
        <v>Online</v>
      </c>
      <c r="E614" s="71">
        <f>INDEX(MergedData!J:J, ROW()-1)</f>
        <v>2288.9187000000002</v>
      </c>
      <c r="F614" s="70" t="str">
        <f>INDEX(MergedData!P:P, ROW()-1)</f>
        <v>AU</v>
      </c>
      <c r="G614" s="71">
        <f>INDEX(MergedData!U:U, ROW()-1)</f>
        <v>1417.8780730091171</v>
      </c>
    </row>
    <row r="615" spans="1:7">
      <c r="A615" s="72">
        <f>INDEX(MergedData!C:C, ROW()-1)</f>
        <v>45139</v>
      </c>
      <c r="B615" s="70" t="str">
        <f>INDEX(MergedData!D:D, ROW()-1)</f>
        <v>2023 Q3</v>
      </c>
      <c r="C615">
        <f>INDEX(MergedData!G:G, ROW()-1)</f>
        <v>0</v>
      </c>
      <c r="D615" s="70" t="str">
        <f>INDEX(MergedData!H:H, ROW()-1)</f>
        <v>Online</v>
      </c>
      <c r="E615" s="71">
        <f>INDEX(MergedData!J:J, ROW()-1)</f>
        <v>2288.9187000000002</v>
      </c>
      <c r="F615" s="70" t="str">
        <f>INDEX(MergedData!P:P, ROW()-1)</f>
        <v>AU</v>
      </c>
      <c r="G615" s="71">
        <f>INDEX(MergedData!U:U, ROW()-1)</f>
        <v>1417.8780730091171</v>
      </c>
    </row>
    <row r="616" spans="1:7">
      <c r="A616" s="72">
        <f>INDEX(MergedData!C:C, ROW()-1)</f>
        <v>45170</v>
      </c>
      <c r="B616" s="70" t="str">
        <f>INDEX(MergedData!D:D, ROW()-1)</f>
        <v>2023 Q3</v>
      </c>
      <c r="C616">
        <f>INDEX(MergedData!G:G, ROW()-1)</f>
        <v>0</v>
      </c>
      <c r="D616" s="70" t="str">
        <f>INDEX(MergedData!H:H, ROW()-1)</f>
        <v>Online</v>
      </c>
      <c r="E616" s="71">
        <f>INDEX(MergedData!J:J, ROW()-1)</f>
        <v>2699.9018000000001</v>
      </c>
      <c r="F616" s="70" t="str">
        <f>INDEX(MergedData!P:P, ROW()-1)</f>
        <v>FR</v>
      </c>
      <c r="G616" s="71">
        <f>INDEX(MergedData!U:U, ROW()-1)</f>
        <v>2699.9018000000001</v>
      </c>
    </row>
    <row r="617" spans="1:7">
      <c r="A617" s="72">
        <f>INDEX(MergedData!C:C, ROW()-1)</f>
        <v>45170</v>
      </c>
      <c r="B617" s="70" t="str">
        <f>INDEX(MergedData!D:D, ROW()-1)</f>
        <v>2023 Q3</v>
      </c>
      <c r="C617">
        <f>INDEX(MergedData!G:G, ROW()-1)</f>
        <v>0</v>
      </c>
      <c r="D617" s="70" t="str">
        <f>INDEX(MergedData!H:H, ROW()-1)</f>
        <v>Online</v>
      </c>
      <c r="E617" s="71">
        <f>INDEX(MergedData!J:J, ROW()-1)</f>
        <v>2699.9018000000001</v>
      </c>
      <c r="F617" s="70" t="str">
        <f>INDEX(MergedData!P:P, ROW()-1)</f>
        <v>AU</v>
      </c>
      <c r="G617" s="71">
        <f>INDEX(MergedData!U:U, ROW()-1)</f>
        <v>1672.4628801791191</v>
      </c>
    </row>
    <row r="618" spans="1:7">
      <c r="A618" s="72">
        <f>INDEX(MergedData!C:C, ROW()-1)</f>
        <v>45170</v>
      </c>
      <c r="B618" s="70" t="str">
        <f>INDEX(MergedData!D:D, ROW()-1)</f>
        <v>2023 Q3</v>
      </c>
      <c r="C618">
        <f>INDEX(MergedData!G:G, ROW()-1)</f>
        <v>0</v>
      </c>
      <c r="D618" s="70" t="str">
        <f>INDEX(MergedData!H:H, ROW()-1)</f>
        <v>Online</v>
      </c>
      <c r="E618" s="71">
        <f>INDEX(MergedData!J:J, ROW()-1)</f>
        <v>2288.9187000000002</v>
      </c>
      <c r="F618" s="70" t="str">
        <f>INDEX(MergedData!P:P, ROW()-1)</f>
        <v>FR</v>
      </c>
      <c r="G618" s="71">
        <f>INDEX(MergedData!U:U, ROW()-1)</f>
        <v>2288.9187000000002</v>
      </c>
    </row>
    <row r="619" spans="1:7">
      <c r="A619" s="72">
        <f>INDEX(MergedData!C:C, ROW()-1)</f>
        <v>45170</v>
      </c>
      <c r="B619" s="70" t="str">
        <f>INDEX(MergedData!D:D, ROW()-1)</f>
        <v>2023 Q3</v>
      </c>
      <c r="C619">
        <f>INDEX(MergedData!G:G, ROW()-1)</f>
        <v>0</v>
      </c>
      <c r="D619" s="70" t="str">
        <f>INDEX(MergedData!H:H, ROW()-1)</f>
        <v>Online</v>
      </c>
      <c r="E619" s="71">
        <f>INDEX(MergedData!J:J, ROW()-1)</f>
        <v>2410.6266000000001</v>
      </c>
      <c r="F619" s="70" t="str">
        <f>INDEX(MergedData!P:P, ROW()-1)</f>
        <v>FR</v>
      </c>
      <c r="G619" s="71">
        <f>INDEX(MergedData!U:U, ROW()-1)</f>
        <v>2410.6266000000001</v>
      </c>
    </row>
    <row r="620" spans="1:7">
      <c r="A620" s="72">
        <f>INDEX(MergedData!C:C, ROW()-1)</f>
        <v>45170</v>
      </c>
      <c r="B620" s="70" t="str">
        <f>INDEX(MergedData!D:D, ROW()-1)</f>
        <v>2023 Q3</v>
      </c>
      <c r="C620">
        <f>INDEX(MergedData!G:G, ROW()-1)</f>
        <v>0</v>
      </c>
      <c r="D620" s="70" t="str">
        <f>INDEX(MergedData!H:H, ROW()-1)</f>
        <v>Online</v>
      </c>
      <c r="E620" s="71">
        <f>INDEX(MergedData!J:J, ROW()-1)</f>
        <v>2410.6266000000001</v>
      </c>
      <c r="F620" s="70" t="str">
        <f>INDEX(MergedData!P:P, ROW()-1)</f>
        <v>US</v>
      </c>
      <c r="G620" s="71">
        <f>INDEX(MergedData!U:U, ROW()-1)</f>
        <v>2213.0682339538548</v>
      </c>
    </row>
    <row r="621" spans="1:7">
      <c r="A621" s="72">
        <f>INDEX(MergedData!C:C, ROW()-1)</f>
        <v>45170</v>
      </c>
      <c r="B621" s="70" t="str">
        <f>INDEX(MergedData!D:D, ROW()-1)</f>
        <v>2023 Q3</v>
      </c>
      <c r="C621">
        <f>INDEX(MergedData!G:G, ROW()-1)</f>
        <v>0</v>
      </c>
      <c r="D621" s="70" t="str">
        <f>INDEX(MergedData!H:H, ROW()-1)</f>
        <v>Online</v>
      </c>
      <c r="E621" s="71">
        <f>INDEX(MergedData!J:J, ROW()-1)</f>
        <v>2410.6266000000001</v>
      </c>
      <c r="F621" s="70" t="str">
        <f>INDEX(MergedData!P:P, ROW()-1)</f>
        <v>AU</v>
      </c>
      <c r="G621" s="71">
        <f>INDEX(MergedData!U:U, ROW()-1)</f>
        <v>1493.270424306691</v>
      </c>
    </row>
    <row r="622" spans="1:7">
      <c r="A622" s="72">
        <f>INDEX(MergedData!C:C, ROW()-1)</f>
        <v>45170</v>
      </c>
      <c r="B622" s="70" t="str">
        <f>INDEX(MergedData!D:D, ROW()-1)</f>
        <v>2023 Q3</v>
      </c>
      <c r="C622">
        <f>INDEX(MergedData!G:G, ROW()-1)</f>
        <v>0</v>
      </c>
      <c r="D622" s="70" t="str">
        <f>INDEX(MergedData!H:H, ROW()-1)</f>
        <v>Online</v>
      </c>
      <c r="E622" s="71">
        <f>INDEX(MergedData!J:J, ROW()-1)</f>
        <v>2264.2536</v>
      </c>
      <c r="F622" s="70" t="str">
        <f>INDEX(MergedData!P:P, ROW()-1)</f>
        <v>FR</v>
      </c>
      <c r="G622" s="71">
        <f>INDEX(MergedData!U:U, ROW()-1)</f>
        <v>2264.2536</v>
      </c>
    </row>
    <row r="623" spans="1:7">
      <c r="A623" s="72">
        <f>INDEX(MergedData!C:C, ROW()-1)</f>
        <v>45170</v>
      </c>
      <c r="B623" s="70" t="str">
        <f>INDEX(MergedData!D:D, ROW()-1)</f>
        <v>2023 Q3</v>
      </c>
      <c r="C623">
        <f>INDEX(MergedData!G:G, ROW()-1)</f>
        <v>0</v>
      </c>
      <c r="D623" s="70" t="str">
        <f>INDEX(MergedData!H:H, ROW()-1)</f>
        <v>Online</v>
      </c>
      <c r="E623" s="71">
        <f>INDEX(MergedData!J:J, ROW()-1)</f>
        <v>2699.9018000000001</v>
      </c>
      <c r="F623" s="70" t="str">
        <f>INDEX(MergedData!P:P, ROW()-1)</f>
        <v>FR</v>
      </c>
      <c r="G623" s="71">
        <f>INDEX(MergedData!U:U, ROW()-1)</f>
        <v>2699.9018000000001</v>
      </c>
    </row>
    <row r="624" spans="1:7">
      <c r="A624" s="72">
        <f>INDEX(MergedData!C:C, ROW()-1)</f>
        <v>45170</v>
      </c>
      <c r="B624" s="70" t="str">
        <f>INDEX(MergedData!D:D, ROW()-1)</f>
        <v>2023 Q3</v>
      </c>
      <c r="C624">
        <f>INDEX(MergedData!G:G, ROW()-1)</f>
        <v>0</v>
      </c>
      <c r="D624" s="70" t="str">
        <f>INDEX(MergedData!H:H, ROW()-1)</f>
        <v>Online</v>
      </c>
      <c r="E624" s="71">
        <f>INDEX(MergedData!J:J, ROW()-1)</f>
        <v>2264.2536</v>
      </c>
      <c r="F624" s="70" t="str">
        <f>INDEX(MergedData!P:P, ROW()-1)</f>
        <v>GB</v>
      </c>
      <c r="G624" s="71">
        <f>INDEX(MergedData!U:U, ROW()-1)</f>
        <v>2694.7573013257411</v>
      </c>
    </row>
    <row r="625" spans="1:7">
      <c r="A625" s="72">
        <f>INDEX(MergedData!C:C, ROW()-1)</f>
        <v>45170</v>
      </c>
      <c r="B625" s="70" t="str">
        <f>INDEX(MergedData!D:D, ROW()-1)</f>
        <v>2023 Q3</v>
      </c>
      <c r="C625">
        <f>INDEX(MergedData!G:G, ROW()-1)</f>
        <v>0</v>
      </c>
      <c r="D625" s="70" t="str">
        <f>INDEX(MergedData!H:H, ROW()-1)</f>
        <v>Online</v>
      </c>
      <c r="E625" s="71">
        <f>INDEX(MergedData!J:J, ROW()-1)</f>
        <v>1105.4834000000001</v>
      </c>
      <c r="F625" s="70" t="str">
        <f>INDEX(MergedData!P:P, ROW()-1)</f>
        <v>GB</v>
      </c>
      <c r="G625" s="71">
        <f>INDEX(MergedData!U:U, ROW()-1)</f>
        <v>1315.66952731991</v>
      </c>
    </row>
    <row r="626" spans="1:7">
      <c r="A626" s="72">
        <f>INDEX(MergedData!C:C, ROW()-1)</f>
        <v>45170</v>
      </c>
      <c r="B626" s="70" t="str">
        <f>INDEX(MergedData!D:D, ROW()-1)</f>
        <v>2023 Q3</v>
      </c>
      <c r="C626">
        <f>INDEX(MergedData!G:G, ROW()-1)</f>
        <v>0</v>
      </c>
      <c r="D626" s="70" t="str">
        <f>INDEX(MergedData!H:H, ROW()-1)</f>
        <v>Online</v>
      </c>
      <c r="E626" s="71">
        <f>INDEX(MergedData!J:J, ROW()-1)</f>
        <v>2288.9187000000002</v>
      </c>
      <c r="F626" s="70" t="str">
        <f>INDEX(MergedData!P:P, ROW()-1)</f>
        <v>US</v>
      </c>
      <c r="G626" s="71">
        <f>INDEX(MergedData!U:U, ROW()-1)</f>
        <v>2101.3346758361308</v>
      </c>
    </row>
    <row r="627" spans="1:7">
      <c r="A627" s="72">
        <f>INDEX(MergedData!C:C, ROW()-1)</f>
        <v>45170</v>
      </c>
      <c r="B627" s="70" t="str">
        <f>INDEX(MergedData!D:D, ROW()-1)</f>
        <v>2023 Q3</v>
      </c>
      <c r="C627">
        <f>INDEX(MergedData!G:G, ROW()-1)</f>
        <v>0</v>
      </c>
      <c r="D627" s="70" t="str">
        <f>INDEX(MergedData!H:H, ROW()-1)</f>
        <v>Online</v>
      </c>
      <c r="E627" s="71">
        <f>INDEX(MergedData!J:J, ROW()-1)</f>
        <v>2264.2536</v>
      </c>
      <c r="F627" s="70" t="str">
        <f>INDEX(MergedData!P:P, ROW()-1)</f>
        <v>US</v>
      </c>
      <c r="G627" s="71">
        <f>INDEX(MergedData!U:U, ROW()-1)</f>
        <v>2078.6909576853</v>
      </c>
    </row>
    <row r="628" spans="1:7">
      <c r="A628" s="72">
        <f>INDEX(MergedData!C:C, ROW()-1)</f>
        <v>45170</v>
      </c>
      <c r="B628" s="70" t="str">
        <f>INDEX(MergedData!D:D, ROW()-1)</f>
        <v>2023 Q3</v>
      </c>
      <c r="C628">
        <f>INDEX(MergedData!G:G, ROW()-1)</f>
        <v>0</v>
      </c>
      <c r="D628" s="70" t="str">
        <f>INDEX(MergedData!H:H, ROW()-1)</f>
        <v>Online</v>
      </c>
      <c r="E628" s="71">
        <f>INDEX(MergedData!J:J, ROW()-1)</f>
        <v>865.20399999999995</v>
      </c>
      <c r="F628" s="70" t="str">
        <f>INDEX(MergedData!P:P, ROW()-1)</f>
        <v>AU</v>
      </c>
      <c r="G628" s="71">
        <f>INDEX(MergedData!U:U, ROW()-1)</f>
        <v>535.95340903972669</v>
      </c>
    </row>
    <row r="629" spans="1:7">
      <c r="A629" s="72">
        <f>INDEX(MergedData!C:C, ROW()-1)</f>
        <v>45170</v>
      </c>
      <c r="B629" s="70" t="str">
        <f>INDEX(MergedData!D:D, ROW()-1)</f>
        <v>2023 Q3</v>
      </c>
      <c r="C629">
        <f>INDEX(MergedData!G:G, ROW()-1)</f>
        <v>0</v>
      </c>
      <c r="D629" s="70" t="str">
        <f>INDEX(MergedData!H:H, ROW()-1)</f>
        <v>Online</v>
      </c>
      <c r="E629" s="71">
        <f>INDEX(MergedData!J:J, ROW()-1)</f>
        <v>2410.6266000000001</v>
      </c>
      <c r="F629" s="70" t="str">
        <f>INDEX(MergedData!P:P, ROW()-1)</f>
        <v>US</v>
      </c>
      <c r="G629" s="71">
        <f>INDEX(MergedData!U:U, ROW()-1)</f>
        <v>2213.0682339538548</v>
      </c>
    </row>
    <row r="630" spans="1:7">
      <c r="A630" s="72">
        <f>INDEX(MergedData!C:C, ROW()-1)</f>
        <v>45170</v>
      </c>
      <c r="B630" s="70" t="str">
        <f>INDEX(MergedData!D:D, ROW()-1)</f>
        <v>2023 Q3</v>
      </c>
      <c r="C630">
        <f>INDEX(MergedData!G:G, ROW()-1)</f>
        <v>0</v>
      </c>
      <c r="D630" s="70" t="str">
        <f>INDEX(MergedData!H:H, ROW()-1)</f>
        <v>Online</v>
      </c>
      <c r="E630" s="71">
        <f>INDEX(MergedData!J:J, ROW()-1)</f>
        <v>1105.4834000000001</v>
      </c>
      <c r="F630" s="70" t="str">
        <f>INDEX(MergedData!P:P, ROW()-1)</f>
        <v>US</v>
      </c>
      <c r="G630" s="71">
        <f>INDEX(MergedData!U:U, ROW()-1)</f>
        <v>1014.88558854503</v>
      </c>
    </row>
    <row r="631" spans="1:7">
      <c r="A631" s="72">
        <f>INDEX(MergedData!C:C, ROW()-1)</f>
        <v>45170</v>
      </c>
      <c r="B631" s="70" t="str">
        <f>INDEX(MergedData!D:D, ROW()-1)</f>
        <v>2023 Q3</v>
      </c>
      <c r="C631">
        <f>INDEX(MergedData!G:G, ROW()-1)</f>
        <v>0</v>
      </c>
      <c r="D631" s="70" t="str">
        <f>INDEX(MergedData!H:H, ROW()-1)</f>
        <v>Online</v>
      </c>
      <c r="E631" s="71">
        <f>INDEX(MergedData!J:J, ROW()-1)</f>
        <v>2264.2536</v>
      </c>
      <c r="F631" s="70" t="str">
        <f>INDEX(MergedData!P:P, ROW()-1)</f>
        <v>FR</v>
      </c>
      <c r="G631" s="71">
        <f>INDEX(MergedData!U:U, ROW()-1)</f>
        <v>2264.2536</v>
      </c>
    </row>
    <row r="632" spans="1:7">
      <c r="A632" s="72">
        <f>INDEX(MergedData!C:C, ROW()-1)</f>
        <v>45170</v>
      </c>
      <c r="B632" s="70" t="str">
        <f>INDEX(MergedData!D:D, ROW()-1)</f>
        <v>2023 Q3</v>
      </c>
      <c r="C632">
        <f>INDEX(MergedData!G:G, ROW()-1)</f>
        <v>0</v>
      </c>
      <c r="D632" s="70" t="str">
        <f>INDEX(MergedData!H:H, ROW()-1)</f>
        <v>Online</v>
      </c>
      <c r="E632" s="71">
        <f>INDEX(MergedData!J:J, ROW()-1)</f>
        <v>2410.6266000000001</v>
      </c>
      <c r="F632" s="70" t="str">
        <f>INDEX(MergedData!P:P, ROW()-1)</f>
        <v>AU</v>
      </c>
      <c r="G632" s="71">
        <f>INDEX(MergedData!U:U, ROW()-1)</f>
        <v>1493.270424306691</v>
      </c>
    </row>
    <row r="633" spans="1:7">
      <c r="A633" s="72">
        <f>INDEX(MergedData!C:C, ROW()-1)</f>
        <v>45170</v>
      </c>
      <c r="B633" s="70" t="str">
        <f>INDEX(MergedData!D:D, ROW()-1)</f>
        <v>2023 Q3</v>
      </c>
      <c r="C633">
        <f>INDEX(MergedData!G:G, ROW()-1)</f>
        <v>0</v>
      </c>
      <c r="D633" s="70" t="str">
        <f>INDEX(MergedData!H:H, ROW()-1)</f>
        <v>Online</v>
      </c>
      <c r="E633" s="71">
        <f>INDEX(MergedData!J:J, ROW()-1)</f>
        <v>2288.9187000000002</v>
      </c>
      <c r="F633" s="70" t="str">
        <f>INDEX(MergedData!P:P, ROW()-1)</f>
        <v>DE</v>
      </c>
      <c r="G633" s="71">
        <f>INDEX(MergedData!U:U, ROW()-1)</f>
        <v>2288.9187000000002</v>
      </c>
    </row>
    <row r="634" spans="1:7">
      <c r="A634" s="72">
        <f>INDEX(MergedData!C:C, ROW()-1)</f>
        <v>45170</v>
      </c>
      <c r="B634" s="70" t="str">
        <f>INDEX(MergedData!D:D, ROW()-1)</f>
        <v>2023 Q3</v>
      </c>
      <c r="C634">
        <f>INDEX(MergedData!G:G, ROW()-1)</f>
        <v>0</v>
      </c>
      <c r="D634" s="70" t="str">
        <f>INDEX(MergedData!H:H, ROW()-1)</f>
        <v>Online</v>
      </c>
      <c r="E634" s="71">
        <f>INDEX(MergedData!J:J, ROW()-1)</f>
        <v>1105.4834000000001</v>
      </c>
      <c r="F634" s="70" t="str">
        <f>INDEX(MergedData!P:P, ROW()-1)</f>
        <v>AU</v>
      </c>
      <c r="G634" s="71">
        <f>INDEX(MergedData!U:U, ROW()-1)</f>
        <v>684.79525853651614</v>
      </c>
    </row>
    <row r="635" spans="1:7">
      <c r="A635" s="72">
        <f>INDEX(MergedData!C:C, ROW()-1)</f>
        <v>45170</v>
      </c>
      <c r="B635" s="70" t="str">
        <f>INDEX(MergedData!D:D, ROW()-1)</f>
        <v>2023 Q3</v>
      </c>
      <c r="C635">
        <f>INDEX(MergedData!G:G, ROW()-1)</f>
        <v>0</v>
      </c>
      <c r="D635" s="70" t="str">
        <f>INDEX(MergedData!H:H, ROW()-1)</f>
        <v>Online</v>
      </c>
      <c r="E635" s="71">
        <f>INDEX(MergedData!J:J, ROW()-1)</f>
        <v>1105.4834000000001</v>
      </c>
      <c r="F635" s="70" t="str">
        <f>INDEX(MergedData!P:P, ROW()-1)</f>
        <v>US</v>
      </c>
      <c r="G635" s="71">
        <f>INDEX(MergedData!U:U, ROW()-1)</f>
        <v>1014.88558854503</v>
      </c>
    </row>
    <row r="636" spans="1:7">
      <c r="A636" s="72">
        <f>INDEX(MergedData!C:C, ROW()-1)</f>
        <v>45170</v>
      </c>
      <c r="B636" s="70" t="str">
        <f>INDEX(MergedData!D:D, ROW()-1)</f>
        <v>2023 Q3</v>
      </c>
      <c r="C636">
        <f>INDEX(MergedData!G:G, ROW()-1)</f>
        <v>0</v>
      </c>
      <c r="D636" s="70" t="str">
        <f>INDEX(MergedData!H:H, ROW()-1)</f>
        <v>Online</v>
      </c>
      <c r="E636" s="71">
        <f>INDEX(MergedData!J:J, ROW()-1)</f>
        <v>865.20399999999995</v>
      </c>
      <c r="F636" s="70" t="str">
        <f>INDEX(MergedData!P:P, ROW()-1)</f>
        <v>GB</v>
      </c>
      <c r="G636" s="71">
        <f>INDEX(MergedData!U:U, ROW()-1)</f>
        <v>1029.705681437908</v>
      </c>
    </row>
    <row r="637" spans="1:7">
      <c r="A637" s="72">
        <f>INDEX(MergedData!C:C, ROW()-1)</f>
        <v>45170</v>
      </c>
      <c r="B637" s="70" t="str">
        <f>INDEX(MergedData!D:D, ROW()-1)</f>
        <v>2023 Q3</v>
      </c>
      <c r="C637">
        <f>INDEX(MergedData!G:G, ROW()-1)</f>
        <v>0</v>
      </c>
      <c r="D637" s="70" t="str">
        <f>INDEX(MergedData!H:H, ROW()-1)</f>
        <v>Online</v>
      </c>
      <c r="E637" s="71">
        <f>INDEX(MergedData!J:J, ROW()-1)</f>
        <v>865.20399999999995</v>
      </c>
      <c r="F637" s="70" t="str">
        <f>INDEX(MergedData!P:P, ROW()-1)</f>
        <v>CA</v>
      </c>
      <c r="G637" s="71">
        <f>INDEX(MergedData!U:U, ROW()-1)</f>
        <v>580.49572240302246</v>
      </c>
    </row>
    <row r="638" spans="1:7">
      <c r="A638" s="72">
        <f>INDEX(MergedData!C:C, ROW()-1)</f>
        <v>45170</v>
      </c>
      <c r="B638" s="70" t="str">
        <f>INDEX(MergedData!D:D, ROW()-1)</f>
        <v>2023 Q3</v>
      </c>
      <c r="C638">
        <f>INDEX(MergedData!G:G, ROW()-1)</f>
        <v>0</v>
      </c>
      <c r="D638" s="70" t="str">
        <f>INDEX(MergedData!H:H, ROW()-1)</f>
        <v>Online</v>
      </c>
      <c r="E638" s="71">
        <f>INDEX(MergedData!J:J, ROW()-1)</f>
        <v>2410.6266000000001</v>
      </c>
      <c r="F638" s="70" t="str">
        <f>INDEX(MergedData!P:P, ROW()-1)</f>
        <v>AU</v>
      </c>
      <c r="G638" s="71">
        <f>INDEX(MergedData!U:U, ROW()-1)</f>
        <v>1493.270424306691</v>
      </c>
    </row>
    <row r="639" spans="1:7">
      <c r="A639" s="72">
        <f>INDEX(MergedData!C:C, ROW()-1)</f>
        <v>45170</v>
      </c>
      <c r="B639" s="70" t="str">
        <f>INDEX(MergedData!D:D, ROW()-1)</f>
        <v>2023 Q3</v>
      </c>
      <c r="C639">
        <f>INDEX(MergedData!G:G, ROW()-1)</f>
        <v>0</v>
      </c>
      <c r="D639" s="70" t="str">
        <f>INDEX(MergedData!H:H, ROW()-1)</f>
        <v>Online</v>
      </c>
      <c r="E639" s="71">
        <f>INDEX(MergedData!J:J, ROW()-1)</f>
        <v>2410.6266000000001</v>
      </c>
      <c r="F639" s="70" t="str">
        <f>INDEX(MergedData!P:P, ROW()-1)</f>
        <v>DE</v>
      </c>
      <c r="G639" s="71">
        <f>INDEX(MergedData!U:U, ROW()-1)</f>
        <v>2410.6266000000001</v>
      </c>
    </row>
    <row r="640" spans="1:7">
      <c r="A640" s="72">
        <f>INDEX(MergedData!C:C, ROW()-1)</f>
        <v>45170</v>
      </c>
      <c r="B640" s="70" t="str">
        <f>INDEX(MergedData!D:D, ROW()-1)</f>
        <v>2023 Q3</v>
      </c>
      <c r="C640">
        <f>INDEX(MergedData!G:G, ROW()-1)</f>
        <v>0</v>
      </c>
      <c r="D640" s="70" t="str">
        <f>INDEX(MergedData!H:H, ROW()-1)</f>
        <v>Online</v>
      </c>
      <c r="E640" s="71">
        <f>INDEX(MergedData!J:J, ROW()-1)</f>
        <v>2288.9187000000002</v>
      </c>
      <c r="F640" s="70" t="str">
        <f>INDEX(MergedData!P:P, ROW()-1)</f>
        <v>FR</v>
      </c>
      <c r="G640" s="71">
        <f>INDEX(MergedData!U:U, ROW()-1)</f>
        <v>2288.9187000000002</v>
      </c>
    </row>
    <row r="641" spans="1:7">
      <c r="A641" s="72">
        <f>INDEX(MergedData!C:C, ROW()-1)</f>
        <v>45170</v>
      </c>
      <c r="B641" s="70" t="str">
        <f>INDEX(MergedData!D:D, ROW()-1)</f>
        <v>2023 Q3</v>
      </c>
      <c r="C641">
        <f>INDEX(MergedData!G:G, ROW()-1)</f>
        <v>0</v>
      </c>
      <c r="D641" s="70" t="str">
        <f>INDEX(MergedData!H:H, ROW()-1)</f>
        <v>Online</v>
      </c>
      <c r="E641" s="71">
        <f>INDEX(MergedData!J:J, ROW()-1)</f>
        <v>2410.6266000000001</v>
      </c>
      <c r="F641" s="70" t="str">
        <f>INDEX(MergedData!P:P, ROW()-1)</f>
        <v>AU</v>
      </c>
      <c r="G641" s="71">
        <f>INDEX(MergedData!U:U, ROW()-1)</f>
        <v>1493.270424306691</v>
      </c>
    </row>
    <row r="642" spans="1:7">
      <c r="A642" s="72">
        <f>INDEX(MergedData!C:C, ROW()-1)</f>
        <v>45170</v>
      </c>
      <c r="B642" s="70" t="str">
        <f>INDEX(MergedData!D:D, ROW()-1)</f>
        <v>2023 Q3</v>
      </c>
      <c r="C642">
        <f>INDEX(MergedData!G:G, ROW()-1)</f>
        <v>0</v>
      </c>
      <c r="D642" s="70" t="str">
        <f>INDEX(MergedData!H:H, ROW()-1)</f>
        <v>Online</v>
      </c>
      <c r="E642" s="71">
        <f>INDEX(MergedData!J:J, ROW()-1)</f>
        <v>865.20399999999995</v>
      </c>
      <c r="F642" s="70" t="str">
        <f>INDEX(MergedData!P:P, ROW()-1)</f>
        <v>US</v>
      </c>
      <c r="G642" s="71">
        <f>INDEX(MergedData!U:U, ROW()-1)</f>
        <v>794.29783455049051</v>
      </c>
    </row>
    <row r="643" spans="1:7">
      <c r="A643" s="72">
        <f>INDEX(MergedData!C:C, ROW()-1)</f>
        <v>45170</v>
      </c>
      <c r="B643" s="70" t="str">
        <f>INDEX(MergedData!D:D, ROW()-1)</f>
        <v>2023 Q3</v>
      </c>
      <c r="C643">
        <f>INDEX(MergedData!G:G, ROW()-1)</f>
        <v>0</v>
      </c>
      <c r="D643" s="70" t="str">
        <f>INDEX(MergedData!H:H, ROW()-1)</f>
        <v>Online</v>
      </c>
      <c r="E643" s="71">
        <f>INDEX(MergedData!J:J, ROW()-1)</f>
        <v>2410.6266000000001</v>
      </c>
      <c r="F643" s="70" t="str">
        <f>INDEX(MergedData!P:P, ROW()-1)</f>
        <v>US</v>
      </c>
      <c r="G643" s="71">
        <f>INDEX(MergedData!U:U, ROW()-1)</f>
        <v>2213.0682339538548</v>
      </c>
    </row>
    <row r="644" spans="1:7">
      <c r="A644" s="72">
        <f>INDEX(MergedData!C:C, ROW()-1)</f>
        <v>45170</v>
      </c>
      <c r="B644" s="70" t="str">
        <f>INDEX(MergedData!D:D, ROW()-1)</f>
        <v>2023 Q3</v>
      </c>
      <c r="C644">
        <f>INDEX(MergedData!G:G, ROW()-1)</f>
        <v>0</v>
      </c>
      <c r="D644" s="70" t="str">
        <f>INDEX(MergedData!H:H, ROW()-1)</f>
        <v>Online</v>
      </c>
      <c r="E644" s="71">
        <f>INDEX(MergedData!J:J, ROW()-1)</f>
        <v>865.20399999999995</v>
      </c>
      <c r="F644" s="70" t="str">
        <f>INDEX(MergedData!P:P, ROW()-1)</f>
        <v>FR</v>
      </c>
      <c r="G644" s="71">
        <f>INDEX(MergedData!U:U, ROW()-1)</f>
        <v>865.20399999999995</v>
      </c>
    </row>
    <row r="645" spans="1:7">
      <c r="A645" s="72">
        <f>INDEX(MergedData!C:C, ROW()-1)</f>
        <v>45170</v>
      </c>
      <c r="B645" s="70" t="str">
        <f>INDEX(MergedData!D:D, ROW()-1)</f>
        <v>2023 Q3</v>
      </c>
      <c r="C645">
        <f>INDEX(MergedData!G:G, ROW()-1)</f>
        <v>0</v>
      </c>
      <c r="D645" s="70" t="str">
        <f>INDEX(MergedData!H:H, ROW()-1)</f>
        <v>Online</v>
      </c>
      <c r="E645" s="71">
        <f>INDEX(MergedData!J:J, ROW()-1)</f>
        <v>865.20399999999995</v>
      </c>
      <c r="F645" s="70" t="str">
        <f>INDEX(MergedData!P:P, ROW()-1)</f>
        <v>AU</v>
      </c>
      <c r="G645" s="71">
        <f>INDEX(MergedData!U:U, ROW()-1)</f>
        <v>535.95340903972669</v>
      </c>
    </row>
    <row r="646" spans="1:7">
      <c r="A646" s="72">
        <f>INDEX(MergedData!C:C, ROW()-1)</f>
        <v>45170</v>
      </c>
      <c r="B646" s="70" t="str">
        <f>INDEX(MergedData!D:D, ROW()-1)</f>
        <v>2023 Q3</v>
      </c>
      <c r="C646">
        <f>INDEX(MergedData!G:G, ROW()-1)</f>
        <v>0</v>
      </c>
      <c r="D646" s="70" t="str">
        <f>INDEX(MergedData!H:H, ROW()-1)</f>
        <v>Online</v>
      </c>
      <c r="E646" s="71">
        <f>INDEX(MergedData!J:J, ROW()-1)</f>
        <v>1105.4834000000001</v>
      </c>
      <c r="F646" s="70" t="str">
        <f>INDEX(MergedData!P:P, ROW()-1)</f>
        <v>AU</v>
      </c>
      <c r="G646" s="71">
        <f>INDEX(MergedData!U:U, ROW()-1)</f>
        <v>684.79525853651614</v>
      </c>
    </row>
    <row r="647" spans="1:7">
      <c r="A647" s="72">
        <f>INDEX(MergedData!C:C, ROW()-1)</f>
        <v>45170</v>
      </c>
      <c r="B647" s="70" t="str">
        <f>INDEX(MergedData!D:D, ROW()-1)</f>
        <v>2023 Q3</v>
      </c>
      <c r="C647">
        <f>INDEX(MergedData!G:G, ROW()-1)</f>
        <v>0</v>
      </c>
      <c r="D647" s="70" t="str">
        <f>INDEX(MergedData!H:H, ROW()-1)</f>
        <v>Online</v>
      </c>
      <c r="E647" s="71">
        <f>INDEX(MergedData!J:J, ROW()-1)</f>
        <v>2264.2536</v>
      </c>
      <c r="F647" s="70" t="str">
        <f>INDEX(MergedData!P:P, ROW()-1)</f>
        <v>US</v>
      </c>
      <c r="G647" s="71">
        <f>INDEX(MergedData!U:U, ROW()-1)</f>
        <v>2078.6909576853</v>
      </c>
    </row>
    <row r="648" spans="1:7">
      <c r="A648" s="72">
        <f>INDEX(MergedData!C:C, ROW()-1)</f>
        <v>45170</v>
      </c>
      <c r="B648" s="70" t="str">
        <f>INDEX(MergedData!D:D, ROW()-1)</f>
        <v>2023 Q3</v>
      </c>
      <c r="C648">
        <f>INDEX(MergedData!G:G, ROW()-1)</f>
        <v>0</v>
      </c>
      <c r="D648" s="70" t="str">
        <f>INDEX(MergedData!H:H, ROW()-1)</f>
        <v>Online</v>
      </c>
      <c r="E648" s="71">
        <f>INDEX(MergedData!J:J, ROW()-1)</f>
        <v>2410.6266000000001</v>
      </c>
      <c r="F648" s="70" t="str">
        <f>INDEX(MergedData!P:P, ROW()-1)</f>
        <v>DE</v>
      </c>
      <c r="G648" s="71">
        <f>INDEX(MergedData!U:U, ROW()-1)</f>
        <v>2410.6266000000001</v>
      </c>
    </row>
    <row r="649" spans="1:7">
      <c r="A649" s="72">
        <f>INDEX(MergedData!C:C, ROW()-1)</f>
        <v>45170</v>
      </c>
      <c r="B649" s="70" t="str">
        <f>INDEX(MergedData!D:D, ROW()-1)</f>
        <v>2023 Q3</v>
      </c>
      <c r="C649">
        <f>INDEX(MergedData!G:G, ROW()-1)</f>
        <v>0</v>
      </c>
      <c r="D649" s="70" t="str">
        <f>INDEX(MergedData!H:H, ROW()-1)</f>
        <v>Online</v>
      </c>
      <c r="E649" s="71">
        <f>INDEX(MergedData!J:J, ROW()-1)</f>
        <v>2410.6266000000001</v>
      </c>
      <c r="F649" s="70" t="str">
        <f>INDEX(MergedData!P:P, ROW()-1)</f>
        <v>FR</v>
      </c>
      <c r="G649" s="71">
        <f>INDEX(MergedData!U:U, ROW()-1)</f>
        <v>2410.6266000000001</v>
      </c>
    </row>
    <row r="650" spans="1:7">
      <c r="A650" s="72">
        <f>INDEX(MergedData!C:C, ROW()-1)</f>
        <v>45170</v>
      </c>
      <c r="B650" s="70" t="str">
        <f>INDEX(MergedData!D:D, ROW()-1)</f>
        <v>2023 Q3</v>
      </c>
      <c r="C650">
        <f>INDEX(MergedData!G:G, ROW()-1)</f>
        <v>0</v>
      </c>
      <c r="D650" s="70" t="str">
        <f>INDEX(MergedData!H:H, ROW()-1)</f>
        <v>Online</v>
      </c>
      <c r="E650" s="71">
        <f>INDEX(MergedData!J:J, ROW()-1)</f>
        <v>1105.4834000000001</v>
      </c>
      <c r="F650" s="70" t="str">
        <f>INDEX(MergedData!P:P, ROW()-1)</f>
        <v>US</v>
      </c>
      <c r="G650" s="71">
        <f>INDEX(MergedData!U:U, ROW()-1)</f>
        <v>1014.88558854503</v>
      </c>
    </row>
    <row r="651" spans="1:7">
      <c r="A651" s="72">
        <f>INDEX(MergedData!C:C, ROW()-1)</f>
        <v>45170</v>
      </c>
      <c r="B651" s="70" t="str">
        <f>INDEX(MergedData!D:D, ROW()-1)</f>
        <v>2023 Q3</v>
      </c>
      <c r="C651">
        <f>INDEX(MergedData!G:G, ROW()-1)</f>
        <v>0</v>
      </c>
      <c r="D651" s="70" t="str">
        <f>INDEX(MergedData!H:H, ROW()-1)</f>
        <v>Online</v>
      </c>
      <c r="E651" s="71">
        <f>INDEX(MergedData!J:J, ROW()-1)</f>
        <v>865.20399999999995</v>
      </c>
      <c r="F651" s="70" t="str">
        <f>INDEX(MergedData!P:P, ROW()-1)</f>
        <v>US</v>
      </c>
      <c r="G651" s="71">
        <f>INDEX(MergedData!U:U, ROW()-1)</f>
        <v>794.29783455049051</v>
      </c>
    </row>
    <row r="652" spans="1:7">
      <c r="A652" s="72">
        <f>INDEX(MergedData!C:C, ROW()-1)</f>
        <v>45170</v>
      </c>
      <c r="B652" s="70" t="str">
        <f>INDEX(MergedData!D:D, ROW()-1)</f>
        <v>2023 Q3</v>
      </c>
      <c r="C652">
        <f>INDEX(MergedData!G:G, ROW()-1)</f>
        <v>0</v>
      </c>
      <c r="D652" s="70" t="str">
        <f>INDEX(MergedData!H:H, ROW()-1)</f>
        <v>Online</v>
      </c>
      <c r="E652" s="71">
        <f>INDEX(MergedData!J:J, ROW()-1)</f>
        <v>2699.9018000000001</v>
      </c>
      <c r="F652" s="70" t="str">
        <f>INDEX(MergedData!P:P, ROW()-1)</f>
        <v>DE</v>
      </c>
      <c r="G652" s="71">
        <f>INDEX(MergedData!U:U, ROW()-1)</f>
        <v>2699.9018000000001</v>
      </c>
    </row>
    <row r="653" spans="1:7">
      <c r="A653" s="72">
        <f>INDEX(MergedData!C:C, ROW()-1)</f>
        <v>45170</v>
      </c>
      <c r="B653" s="70" t="str">
        <f>INDEX(MergedData!D:D, ROW()-1)</f>
        <v>2023 Q3</v>
      </c>
      <c r="C653">
        <f>INDEX(MergedData!G:G, ROW()-1)</f>
        <v>0</v>
      </c>
      <c r="D653" s="70" t="str">
        <f>INDEX(MergedData!H:H, ROW()-1)</f>
        <v>Online</v>
      </c>
      <c r="E653" s="71">
        <f>INDEX(MergedData!J:J, ROW()-1)</f>
        <v>865.20399999999995</v>
      </c>
      <c r="F653" s="70" t="str">
        <f>INDEX(MergedData!P:P, ROW()-1)</f>
        <v>US</v>
      </c>
      <c r="G653" s="71">
        <f>INDEX(MergedData!U:U, ROW()-1)</f>
        <v>794.29783455049051</v>
      </c>
    </row>
    <row r="654" spans="1:7">
      <c r="A654" s="72">
        <f>INDEX(MergedData!C:C, ROW()-1)</f>
        <v>45170</v>
      </c>
      <c r="B654" s="70" t="str">
        <f>INDEX(MergedData!D:D, ROW()-1)</f>
        <v>2023 Q3</v>
      </c>
      <c r="C654">
        <f>INDEX(MergedData!G:G, ROW()-1)</f>
        <v>0</v>
      </c>
      <c r="D654" s="70" t="str">
        <f>INDEX(MergedData!H:H, ROW()-1)</f>
        <v>Online</v>
      </c>
      <c r="E654" s="71">
        <f>INDEX(MergedData!J:J, ROW()-1)</f>
        <v>2264.2536</v>
      </c>
      <c r="F654" s="70" t="str">
        <f>INDEX(MergedData!P:P, ROW()-1)</f>
        <v>US</v>
      </c>
      <c r="G654" s="71">
        <f>INDEX(MergedData!U:U, ROW()-1)</f>
        <v>2078.6909576853</v>
      </c>
    </row>
    <row r="655" spans="1:7">
      <c r="A655" s="72">
        <f>INDEX(MergedData!C:C, ROW()-1)</f>
        <v>45170</v>
      </c>
      <c r="B655" s="70" t="str">
        <f>INDEX(MergedData!D:D, ROW()-1)</f>
        <v>2023 Q3</v>
      </c>
      <c r="C655">
        <f>INDEX(MergedData!G:G, ROW()-1)</f>
        <v>0</v>
      </c>
      <c r="D655" s="70" t="str">
        <f>INDEX(MergedData!H:H, ROW()-1)</f>
        <v>Online</v>
      </c>
      <c r="E655" s="71">
        <f>INDEX(MergedData!J:J, ROW()-1)</f>
        <v>2288.9187000000002</v>
      </c>
      <c r="F655" s="70" t="str">
        <f>INDEX(MergedData!P:P, ROW()-1)</f>
        <v>CA</v>
      </c>
      <c r="G655" s="71">
        <f>INDEX(MergedData!U:U, ROW()-1)</f>
        <v>1535.7158707984329</v>
      </c>
    </row>
    <row r="656" spans="1:7">
      <c r="A656" s="72">
        <f>INDEX(MergedData!C:C, ROW()-1)</f>
        <v>45170</v>
      </c>
      <c r="B656" s="70" t="str">
        <f>INDEX(MergedData!D:D, ROW()-1)</f>
        <v>2023 Q3</v>
      </c>
      <c r="C656">
        <f>INDEX(MergedData!G:G, ROW()-1)</f>
        <v>0</v>
      </c>
      <c r="D656" s="70" t="str">
        <f>INDEX(MergedData!H:H, ROW()-1)</f>
        <v>Online</v>
      </c>
      <c r="E656" s="71">
        <f>INDEX(MergedData!J:J, ROW()-1)</f>
        <v>1105.4834000000001</v>
      </c>
      <c r="F656" s="70" t="str">
        <f>INDEX(MergedData!P:P, ROW()-1)</f>
        <v>FR</v>
      </c>
      <c r="G656" s="71">
        <f>INDEX(MergedData!U:U, ROW()-1)</f>
        <v>1105.4834000000001</v>
      </c>
    </row>
    <row r="657" spans="1:7">
      <c r="A657" s="72">
        <f>INDEX(MergedData!C:C, ROW()-1)</f>
        <v>45170</v>
      </c>
      <c r="B657" s="70" t="str">
        <f>INDEX(MergedData!D:D, ROW()-1)</f>
        <v>2023 Q3</v>
      </c>
      <c r="C657">
        <f>INDEX(MergedData!G:G, ROW()-1)</f>
        <v>0</v>
      </c>
      <c r="D657" s="70" t="str">
        <f>INDEX(MergedData!H:H, ROW()-1)</f>
        <v>Online</v>
      </c>
      <c r="E657" s="71">
        <f>INDEX(MergedData!J:J, ROW()-1)</f>
        <v>2699.9018000000001</v>
      </c>
      <c r="F657" s="70" t="str">
        <f>INDEX(MergedData!P:P, ROW()-1)</f>
        <v>AU</v>
      </c>
      <c r="G657" s="71">
        <f>INDEX(MergedData!U:U, ROW()-1)</f>
        <v>1672.4628801791191</v>
      </c>
    </row>
    <row r="658" spans="1:7">
      <c r="A658" s="72">
        <f>INDEX(MergedData!C:C, ROW()-1)</f>
        <v>45170</v>
      </c>
      <c r="B658" s="70" t="str">
        <f>INDEX(MergedData!D:D, ROW()-1)</f>
        <v>2023 Q3</v>
      </c>
      <c r="C658">
        <f>INDEX(MergedData!G:G, ROW()-1)</f>
        <v>0</v>
      </c>
      <c r="D658" s="70" t="str">
        <f>INDEX(MergedData!H:H, ROW()-1)</f>
        <v>Online</v>
      </c>
      <c r="E658" s="71">
        <f>INDEX(MergedData!J:J, ROW()-1)</f>
        <v>2288.9187000000002</v>
      </c>
      <c r="F658" s="70" t="str">
        <f>INDEX(MergedData!P:P, ROW()-1)</f>
        <v>GB</v>
      </c>
      <c r="G658" s="71">
        <f>INDEX(MergedData!U:U, ROW()-1)</f>
        <v>2724.1119894723911</v>
      </c>
    </row>
    <row r="659" spans="1:7">
      <c r="A659" s="72">
        <f>INDEX(MergedData!C:C, ROW()-1)</f>
        <v>45170</v>
      </c>
      <c r="B659" s="70" t="str">
        <f>INDEX(MergedData!D:D, ROW()-1)</f>
        <v>2023 Q3</v>
      </c>
      <c r="C659">
        <f>INDEX(MergedData!G:G, ROW()-1)</f>
        <v>0</v>
      </c>
      <c r="D659" s="70" t="str">
        <f>INDEX(MergedData!H:H, ROW()-1)</f>
        <v>Online</v>
      </c>
      <c r="E659" s="71">
        <f>INDEX(MergedData!J:J, ROW()-1)</f>
        <v>865.20399999999995</v>
      </c>
      <c r="F659" s="70" t="str">
        <f>INDEX(MergedData!P:P, ROW()-1)</f>
        <v>DE</v>
      </c>
      <c r="G659" s="71">
        <f>INDEX(MergedData!U:U, ROW()-1)</f>
        <v>865.20399999999995</v>
      </c>
    </row>
    <row r="660" spans="1:7">
      <c r="A660" s="72">
        <f>INDEX(MergedData!C:C, ROW()-1)</f>
        <v>45170</v>
      </c>
      <c r="B660" s="70" t="str">
        <f>INDEX(MergedData!D:D, ROW()-1)</f>
        <v>2023 Q3</v>
      </c>
      <c r="C660">
        <f>INDEX(MergedData!G:G, ROW()-1)</f>
        <v>0</v>
      </c>
      <c r="D660" s="70" t="str">
        <f>INDEX(MergedData!H:H, ROW()-1)</f>
        <v>Online</v>
      </c>
      <c r="E660" s="71">
        <f>INDEX(MergedData!J:J, ROW()-1)</f>
        <v>2410.6266000000001</v>
      </c>
      <c r="F660" s="70" t="str">
        <f>INDEX(MergedData!P:P, ROW()-1)</f>
        <v>GB</v>
      </c>
      <c r="G660" s="71">
        <f>INDEX(MergedData!U:U, ROW()-1)</f>
        <v>2868.9602750858148</v>
      </c>
    </row>
    <row r="661" spans="1:7">
      <c r="A661" s="72">
        <f>INDEX(MergedData!C:C, ROW()-1)</f>
        <v>45170</v>
      </c>
      <c r="B661" s="70" t="str">
        <f>INDEX(MergedData!D:D, ROW()-1)</f>
        <v>2023 Q3</v>
      </c>
      <c r="C661">
        <f>INDEX(MergedData!G:G, ROW()-1)</f>
        <v>0</v>
      </c>
      <c r="D661" s="70" t="str">
        <f>INDEX(MergedData!H:H, ROW()-1)</f>
        <v>Online</v>
      </c>
      <c r="E661" s="71">
        <f>INDEX(MergedData!J:J, ROW()-1)</f>
        <v>2699.9018000000001</v>
      </c>
      <c r="F661" s="70" t="str">
        <f>INDEX(MergedData!P:P, ROW()-1)</f>
        <v>GB</v>
      </c>
      <c r="G661" s="71">
        <f>INDEX(MergedData!U:U, ROW()-1)</f>
        <v>3213.2355176171568</v>
      </c>
    </row>
    <row r="662" spans="1:7">
      <c r="A662" s="72">
        <f>INDEX(MergedData!C:C, ROW()-1)</f>
        <v>45200</v>
      </c>
      <c r="B662" s="70" t="str">
        <f>INDEX(MergedData!D:D, ROW()-1)</f>
        <v>2023 Q4</v>
      </c>
      <c r="C662">
        <f>INDEX(MergedData!G:G, ROW()-1)</f>
        <v>0</v>
      </c>
      <c r="D662" s="70" t="str">
        <f>INDEX(MergedData!H:H, ROW()-1)</f>
        <v>Online</v>
      </c>
      <c r="E662" s="71">
        <f>INDEX(MergedData!J:J, ROW()-1)</f>
        <v>865.20399999999995</v>
      </c>
      <c r="F662" s="70" t="str">
        <f>INDEX(MergedData!P:P, ROW()-1)</f>
        <v>CA</v>
      </c>
      <c r="G662" s="71">
        <f>INDEX(MergedData!U:U, ROW()-1)</f>
        <v>580.49572240302246</v>
      </c>
    </row>
    <row r="663" spans="1:7">
      <c r="A663" s="72">
        <f>INDEX(MergedData!C:C, ROW()-1)</f>
        <v>45200</v>
      </c>
      <c r="B663" s="70" t="str">
        <f>INDEX(MergedData!D:D, ROW()-1)</f>
        <v>2023 Q4</v>
      </c>
      <c r="C663">
        <f>INDEX(MergedData!G:G, ROW()-1)</f>
        <v>0</v>
      </c>
      <c r="D663" s="70" t="str">
        <f>INDEX(MergedData!H:H, ROW()-1)</f>
        <v>Online</v>
      </c>
      <c r="E663" s="71">
        <f>INDEX(MergedData!J:J, ROW()-1)</f>
        <v>2264.2536</v>
      </c>
      <c r="F663" s="70" t="str">
        <f>INDEX(MergedData!P:P, ROW()-1)</f>
        <v>AU</v>
      </c>
      <c r="G663" s="71">
        <f>INDEX(MergedData!U:U, ROW()-1)</f>
        <v>1402.5991972418919</v>
      </c>
    </row>
    <row r="664" spans="1:7">
      <c r="A664" s="72">
        <f>INDEX(MergedData!C:C, ROW()-1)</f>
        <v>45200</v>
      </c>
      <c r="B664" s="70" t="str">
        <f>INDEX(MergedData!D:D, ROW()-1)</f>
        <v>2023 Q4</v>
      </c>
      <c r="C664">
        <f>INDEX(MergedData!G:G, ROW()-1)</f>
        <v>0</v>
      </c>
      <c r="D664" s="70" t="str">
        <f>INDEX(MergedData!H:H, ROW()-1)</f>
        <v>Online</v>
      </c>
      <c r="E664" s="71">
        <f>INDEX(MergedData!J:J, ROW()-1)</f>
        <v>2264.2536</v>
      </c>
      <c r="F664" s="70" t="str">
        <f>INDEX(MergedData!P:P, ROW()-1)</f>
        <v>AU</v>
      </c>
      <c r="G664" s="71">
        <f>INDEX(MergedData!U:U, ROW()-1)</f>
        <v>1402.5991972418919</v>
      </c>
    </row>
    <row r="665" spans="1:7">
      <c r="A665" s="72">
        <f>INDEX(MergedData!C:C, ROW()-1)</f>
        <v>45200</v>
      </c>
      <c r="B665" s="70" t="str">
        <f>INDEX(MergedData!D:D, ROW()-1)</f>
        <v>2023 Q4</v>
      </c>
      <c r="C665">
        <f>INDEX(MergedData!G:G, ROW()-1)</f>
        <v>0</v>
      </c>
      <c r="D665" s="70" t="str">
        <f>INDEX(MergedData!H:H, ROW()-1)</f>
        <v>Online</v>
      </c>
      <c r="E665" s="71">
        <f>INDEX(MergedData!J:J, ROW()-1)</f>
        <v>2264.2536</v>
      </c>
      <c r="F665" s="70" t="str">
        <f>INDEX(MergedData!P:P, ROW()-1)</f>
        <v>AU</v>
      </c>
      <c r="G665" s="71">
        <f>INDEX(MergedData!U:U, ROW()-1)</f>
        <v>1402.5991972418919</v>
      </c>
    </row>
    <row r="666" spans="1:7">
      <c r="A666" s="72">
        <f>INDEX(MergedData!C:C, ROW()-1)</f>
        <v>45200</v>
      </c>
      <c r="B666" s="70" t="str">
        <f>INDEX(MergedData!D:D, ROW()-1)</f>
        <v>2023 Q4</v>
      </c>
      <c r="C666">
        <f>INDEX(MergedData!G:G, ROW()-1)</f>
        <v>0</v>
      </c>
      <c r="D666" s="70" t="str">
        <f>INDEX(MergedData!H:H, ROW()-1)</f>
        <v>Online</v>
      </c>
      <c r="E666" s="71">
        <f>INDEX(MergedData!J:J, ROW()-1)</f>
        <v>2264.2536</v>
      </c>
      <c r="F666" s="70" t="str">
        <f>INDEX(MergedData!P:P, ROW()-1)</f>
        <v>AU</v>
      </c>
      <c r="G666" s="71">
        <f>INDEX(MergedData!U:U, ROW()-1)</f>
        <v>1402.5991972418919</v>
      </c>
    </row>
    <row r="667" spans="1:7">
      <c r="A667" s="72">
        <f>INDEX(MergedData!C:C, ROW()-1)</f>
        <v>45200</v>
      </c>
      <c r="B667" s="70" t="str">
        <f>INDEX(MergedData!D:D, ROW()-1)</f>
        <v>2023 Q4</v>
      </c>
      <c r="C667">
        <f>INDEX(MergedData!G:G, ROW()-1)</f>
        <v>0</v>
      </c>
      <c r="D667" s="70" t="str">
        <f>INDEX(MergedData!H:H, ROW()-1)</f>
        <v>Online</v>
      </c>
      <c r="E667" s="71">
        <f>INDEX(MergedData!J:J, ROW()-1)</f>
        <v>2699.9018000000001</v>
      </c>
      <c r="F667" s="70" t="str">
        <f>INDEX(MergedData!P:P, ROW()-1)</f>
        <v>AU</v>
      </c>
      <c r="G667" s="71">
        <f>INDEX(MergedData!U:U, ROW()-1)</f>
        <v>1672.4628801791191</v>
      </c>
    </row>
    <row r="668" spans="1:7">
      <c r="A668" s="72">
        <f>INDEX(MergedData!C:C, ROW()-1)</f>
        <v>45200</v>
      </c>
      <c r="B668" s="70" t="str">
        <f>INDEX(MergedData!D:D, ROW()-1)</f>
        <v>2023 Q4</v>
      </c>
      <c r="C668">
        <f>INDEX(MergedData!G:G, ROW()-1)</f>
        <v>0</v>
      </c>
      <c r="D668" s="70" t="str">
        <f>INDEX(MergedData!H:H, ROW()-1)</f>
        <v>Online</v>
      </c>
      <c r="E668" s="71">
        <f>INDEX(MergedData!J:J, ROW()-1)</f>
        <v>1105.4834000000001</v>
      </c>
      <c r="F668" s="70" t="str">
        <f>INDEX(MergedData!P:P, ROW()-1)</f>
        <v>AU</v>
      </c>
      <c r="G668" s="71">
        <f>INDEX(MergedData!U:U, ROW()-1)</f>
        <v>684.79525853651614</v>
      </c>
    </row>
    <row r="669" spans="1:7">
      <c r="A669" s="72">
        <f>INDEX(MergedData!C:C, ROW()-1)</f>
        <v>45200</v>
      </c>
      <c r="B669" s="70" t="str">
        <f>INDEX(MergedData!D:D, ROW()-1)</f>
        <v>2023 Q4</v>
      </c>
      <c r="C669">
        <f>INDEX(MergedData!G:G, ROW()-1)</f>
        <v>0</v>
      </c>
      <c r="D669" s="70" t="str">
        <f>INDEX(MergedData!H:H, ROW()-1)</f>
        <v>Online</v>
      </c>
      <c r="E669" s="71">
        <f>INDEX(MergedData!J:J, ROW()-1)</f>
        <v>865.20399999999995</v>
      </c>
      <c r="F669" s="70" t="str">
        <f>INDEX(MergedData!P:P, ROW()-1)</f>
        <v>US</v>
      </c>
      <c r="G669" s="71">
        <f>INDEX(MergedData!U:U, ROW()-1)</f>
        <v>794.29783455049051</v>
      </c>
    </row>
    <row r="670" spans="1:7">
      <c r="A670" s="72">
        <f>INDEX(MergedData!C:C, ROW()-1)</f>
        <v>45200</v>
      </c>
      <c r="B670" s="70" t="str">
        <f>INDEX(MergedData!D:D, ROW()-1)</f>
        <v>2023 Q4</v>
      </c>
      <c r="C670">
        <f>INDEX(MergedData!G:G, ROW()-1)</f>
        <v>0</v>
      </c>
      <c r="D670" s="70" t="str">
        <f>INDEX(MergedData!H:H, ROW()-1)</f>
        <v>Online</v>
      </c>
      <c r="E670" s="71">
        <f>INDEX(MergedData!J:J, ROW()-1)</f>
        <v>2410.6266000000001</v>
      </c>
      <c r="F670" s="70" t="str">
        <f>INDEX(MergedData!P:P, ROW()-1)</f>
        <v>AU</v>
      </c>
      <c r="G670" s="71">
        <f>INDEX(MergedData!U:U, ROW()-1)</f>
        <v>1493.270424306691</v>
      </c>
    </row>
    <row r="671" spans="1:7">
      <c r="A671" s="72">
        <f>INDEX(MergedData!C:C, ROW()-1)</f>
        <v>45200</v>
      </c>
      <c r="B671" s="70" t="str">
        <f>INDEX(MergedData!D:D, ROW()-1)</f>
        <v>2023 Q4</v>
      </c>
      <c r="C671">
        <f>INDEX(MergedData!G:G, ROW()-1)</f>
        <v>0</v>
      </c>
      <c r="D671" s="70" t="str">
        <f>INDEX(MergedData!H:H, ROW()-1)</f>
        <v>Online</v>
      </c>
      <c r="E671" s="71">
        <f>INDEX(MergedData!J:J, ROW()-1)</f>
        <v>2288.9187000000002</v>
      </c>
      <c r="F671" s="70" t="str">
        <f>INDEX(MergedData!P:P, ROW()-1)</f>
        <v>AU</v>
      </c>
      <c r="G671" s="71">
        <f>INDEX(MergedData!U:U, ROW()-1)</f>
        <v>1417.8780730091171</v>
      </c>
    </row>
    <row r="672" spans="1:7">
      <c r="A672" s="72">
        <f>INDEX(MergedData!C:C, ROW()-1)</f>
        <v>45200</v>
      </c>
      <c r="B672" s="70" t="str">
        <f>INDEX(MergedData!D:D, ROW()-1)</f>
        <v>2023 Q4</v>
      </c>
      <c r="C672">
        <f>INDEX(MergedData!G:G, ROW()-1)</f>
        <v>0</v>
      </c>
      <c r="D672" s="70" t="str">
        <f>INDEX(MergedData!H:H, ROW()-1)</f>
        <v>Online</v>
      </c>
      <c r="E672" s="71">
        <f>INDEX(MergedData!J:J, ROW()-1)</f>
        <v>1105.4834000000001</v>
      </c>
      <c r="F672" s="70" t="str">
        <f>INDEX(MergedData!P:P, ROW()-1)</f>
        <v>US</v>
      </c>
      <c r="G672" s="71">
        <f>INDEX(MergedData!U:U, ROW()-1)</f>
        <v>1014.88558854503</v>
      </c>
    </row>
    <row r="673" spans="1:7">
      <c r="A673" s="72">
        <f>INDEX(MergedData!C:C, ROW()-1)</f>
        <v>45200</v>
      </c>
      <c r="B673" s="70" t="str">
        <f>INDEX(MergedData!D:D, ROW()-1)</f>
        <v>2023 Q4</v>
      </c>
      <c r="C673">
        <f>INDEX(MergedData!G:G, ROW()-1)</f>
        <v>0</v>
      </c>
      <c r="D673" s="70" t="str">
        <f>INDEX(MergedData!H:H, ROW()-1)</f>
        <v>Online</v>
      </c>
      <c r="E673" s="71">
        <f>INDEX(MergedData!J:J, ROW()-1)</f>
        <v>2288.9187000000002</v>
      </c>
      <c r="F673" s="70" t="str">
        <f>INDEX(MergedData!P:P, ROW()-1)</f>
        <v>GB</v>
      </c>
      <c r="G673" s="71">
        <f>INDEX(MergedData!U:U, ROW()-1)</f>
        <v>2724.1119894723911</v>
      </c>
    </row>
    <row r="674" spans="1:7">
      <c r="A674" s="72">
        <f>INDEX(MergedData!C:C, ROW()-1)</f>
        <v>45200</v>
      </c>
      <c r="B674" s="70" t="str">
        <f>INDEX(MergedData!D:D, ROW()-1)</f>
        <v>2023 Q4</v>
      </c>
      <c r="C674">
        <f>INDEX(MergedData!G:G, ROW()-1)</f>
        <v>0</v>
      </c>
      <c r="D674" s="70" t="str">
        <f>INDEX(MergedData!H:H, ROW()-1)</f>
        <v>Online</v>
      </c>
      <c r="E674" s="71">
        <f>INDEX(MergedData!J:J, ROW()-1)</f>
        <v>2288.9187000000002</v>
      </c>
      <c r="F674" s="70" t="str">
        <f>INDEX(MergedData!P:P, ROW()-1)</f>
        <v>FR</v>
      </c>
      <c r="G674" s="71">
        <f>INDEX(MergedData!U:U, ROW()-1)</f>
        <v>2288.9187000000002</v>
      </c>
    </row>
    <row r="675" spans="1:7">
      <c r="A675" s="72">
        <f>INDEX(MergedData!C:C, ROW()-1)</f>
        <v>45200</v>
      </c>
      <c r="B675" s="70" t="str">
        <f>INDEX(MergedData!D:D, ROW()-1)</f>
        <v>2023 Q4</v>
      </c>
      <c r="C675">
        <f>INDEX(MergedData!G:G, ROW()-1)</f>
        <v>0</v>
      </c>
      <c r="D675" s="70" t="str">
        <f>INDEX(MergedData!H:H, ROW()-1)</f>
        <v>Online</v>
      </c>
      <c r="E675" s="71">
        <f>INDEX(MergedData!J:J, ROW()-1)</f>
        <v>2288.9187000000002</v>
      </c>
      <c r="F675" s="70" t="str">
        <f>INDEX(MergedData!P:P, ROW()-1)</f>
        <v>CA</v>
      </c>
      <c r="G675" s="71">
        <f>INDEX(MergedData!U:U, ROW()-1)</f>
        <v>1535.7158707984329</v>
      </c>
    </row>
    <row r="676" spans="1:7">
      <c r="A676" s="72">
        <f>INDEX(MergedData!C:C, ROW()-1)</f>
        <v>45200</v>
      </c>
      <c r="B676" s="70" t="str">
        <f>INDEX(MergedData!D:D, ROW()-1)</f>
        <v>2023 Q4</v>
      </c>
      <c r="C676">
        <f>INDEX(MergedData!G:G, ROW()-1)</f>
        <v>0</v>
      </c>
      <c r="D676" s="70" t="str">
        <f>INDEX(MergedData!H:H, ROW()-1)</f>
        <v>Online</v>
      </c>
      <c r="E676" s="71">
        <f>INDEX(MergedData!J:J, ROW()-1)</f>
        <v>2699.9018000000001</v>
      </c>
      <c r="F676" s="70" t="str">
        <f>INDEX(MergedData!P:P, ROW()-1)</f>
        <v>AU</v>
      </c>
      <c r="G676" s="71">
        <f>INDEX(MergedData!U:U, ROW()-1)</f>
        <v>1672.4628801791191</v>
      </c>
    </row>
    <row r="677" spans="1:7">
      <c r="A677" s="72">
        <f>INDEX(MergedData!C:C, ROW()-1)</f>
        <v>45200</v>
      </c>
      <c r="B677" s="70" t="str">
        <f>INDEX(MergedData!D:D, ROW()-1)</f>
        <v>2023 Q4</v>
      </c>
      <c r="C677">
        <f>INDEX(MergedData!G:G, ROW()-1)</f>
        <v>0</v>
      </c>
      <c r="D677" s="70" t="str">
        <f>INDEX(MergedData!H:H, ROW()-1)</f>
        <v>Online</v>
      </c>
      <c r="E677" s="71">
        <f>INDEX(MergedData!J:J, ROW()-1)</f>
        <v>2410.6266000000001</v>
      </c>
      <c r="F677" s="70" t="str">
        <f>INDEX(MergedData!P:P, ROW()-1)</f>
        <v>GB</v>
      </c>
      <c r="G677" s="71">
        <f>INDEX(MergedData!U:U, ROW()-1)</f>
        <v>2868.9602750858148</v>
      </c>
    </row>
    <row r="678" spans="1:7">
      <c r="A678" s="72">
        <f>INDEX(MergedData!C:C, ROW()-1)</f>
        <v>45200</v>
      </c>
      <c r="B678" s="70" t="str">
        <f>INDEX(MergedData!D:D, ROW()-1)</f>
        <v>2023 Q4</v>
      </c>
      <c r="C678">
        <f>INDEX(MergedData!G:G, ROW()-1)</f>
        <v>0</v>
      </c>
      <c r="D678" s="70" t="str">
        <f>INDEX(MergedData!H:H, ROW()-1)</f>
        <v>Online</v>
      </c>
      <c r="E678" s="71">
        <f>INDEX(MergedData!J:J, ROW()-1)</f>
        <v>1105.4834000000001</v>
      </c>
      <c r="F678" s="70" t="str">
        <f>INDEX(MergedData!P:P, ROW()-1)</f>
        <v>US</v>
      </c>
      <c r="G678" s="71">
        <f>INDEX(MergedData!U:U, ROW()-1)</f>
        <v>1014.88558854503</v>
      </c>
    </row>
    <row r="679" spans="1:7">
      <c r="A679" s="72">
        <f>INDEX(MergedData!C:C, ROW()-1)</f>
        <v>45200</v>
      </c>
      <c r="B679" s="70" t="str">
        <f>INDEX(MergedData!D:D, ROW()-1)</f>
        <v>2023 Q4</v>
      </c>
      <c r="C679">
        <f>INDEX(MergedData!G:G, ROW()-1)</f>
        <v>0</v>
      </c>
      <c r="D679" s="70" t="str">
        <f>INDEX(MergedData!H:H, ROW()-1)</f>
        <v>Online</v>
      </c>
      <c r="E679" s="71">
        <f>INDEX(MergedData!J:J, ROW()-1)</f>
        <v>2288.9187000000002</v>
      </c>
      <c r="F679" s="70" t="str">
        <f>INDEX(MergedData!P:P, ROW()-1)</f>
        <v>GB</v>
      </c>
      <c r="G679" s="71">
        <f>INDEX(MergedData!U:U, ROW()-1)</f>
        <v>2724.1119894723911</v>
      </c>
    </row>
    <row r="680" spans="1:7">
      <c r="A680" s="72">
        <f>INDEX(MergedData!C:C, ROW()-1)</f>
        <v>45200</v>
      </c>
      <c r="B680" s="70" t="str">
        <f>INDEX(MergedData!D:D, ROW()-1)</f>
        <v>2023 Q4</v>
      </c>
      <c r="C680">
        <f>INDEX(MergedData!G:G, ROW()-1)</f>
        <v>0</v>
      </c>
      <c r="D680" s="70" t="str">
        <f>INDEX(MergedData!H:H, ROW()-1)</f>
        <v>Online</v>
      </c>
      <c r="E680" s="71">
        <f>INDEX(MergedData!J:J, ROW()-1)</f>
        <v>2699.9018000000001</v>
      </c>
      <c r="F680" s="70" t="str">
        <f>INDEX(MergedData!P:P, ROW()-1)</f>
        <v>AU</v>
      </c>
      <c r="G680" s="71">
        <f>INDEX(MergedData!U:U, ROW()-1)</f>
        <v>1672.4628801791191</v>
      </c>
    </row>
    <row r="681" spans="1:7">
      <c r="A681" s="72">
        <f>INDEX(MergedData!C:C, ROW()-1)</f>
        <v>45200</v>
      </c>
      <c r="B681" s="70" t="str">
        <f>INDEX(MergedData!D:D, ROW()-1)</f>
        <v>2023 Q4</v>
      </c>
      <c r="C681">
        <f>INDEX(MergedData!G:G, ROW()-1)</f>
        <v>0</v>
      </c>
      <c r="D681" s="70" t="str">
        <f>INDEX(MergedData!H:H, ROW()-1)</f>
        <v>Online</v>
      </c>
      <c r="E681" s="71">
        <f>INDEX(MergedData!J:J, ROW()-1)</f>
        <v>2699.9018000000001</v>
      </c>
      <c r="F681" s="70" t="str">
        <f>INDEX(MergedData!P:P, ROW()-1)</f>
        <v>AU</v>
      </c>
      <c r="G681" s="71">
        <f>INDEX(MergedData!U:U, ROW()-1)</f>
        <v>1672.4628801791191</v>
      </c>
    </row>
    <row r="682" spans="1:7">
      <c r="A682" s="72">
        <f>INDEX(MergedData!C:C, ROW()-1)</f>
        <v>45200</v>
      </c>
      <c r="B682" s="70" t="str">
        <f>INDEX(MergedData!D:D, ROW()-1)</f>
        <v>2023 Q4</v>
      </c>
      <c r="C682">
        <f>INDEX(MergedData!G:G, ROW()-1)</f>
        <v>0</v>
      </c>
      <c r="D682" s="70" t="str">
        <f>INDEX(MergedData!H:H, ROW()-1)</f>
        <v>Online</v>
      </c>
      <c r="E682" s="71">
        <f>INDEX(MergedData!J:J, ROW()-1)</f>
        <v>2288.9187000000002</v>
      </c>
      <c r="F682" s="70" t="str">
        <f>INDEX(MergedData!P:P, ROW()-1)</f>
        <v>AU</v>
      </c>
      <c r="G682" s="71">
        <f>INDEX(MergedData!U:U, ROW()-1)</f>
        <v>1417.8780730091171</v>
      </c>
    </row>
    <row r="683" spans="1:7">
      <c r="A683" s="72">
        <f>INDEX(MergedData!C:C, ROW()-1)</f>
        <v>45200</v>
      </c>
      <c r="B683" s="70" t="str">
        <f>INDEX(MergedData!D:D, ROW()-1)</f>
        <v>2023 Q4</v>
      </c>
      <c r="C683">
        <f>INDEX(MergedData!G:G, ROW()-1)</f>
        <v>0</v>
      </c>
      <c r="D683" s="70" t="str">
        <f>INDEX(MergedData!H:H, ROW()-1)</f>
        <v>Online</v>
      </c>
      <c r="E683" s="71">
        <f>INDEX(MergedData!J:J, ROW()-1)</f>
        <v>2699.9018000000001</v>
      </c>
      <c r="F683" s="70" t="str">
        <f>INDEX(MergedData!P:P, ROW()-1)</f>
        <v>US</v>
      </c>
      <c r="G683" s="71">
        <f>INDEX(MergedData!U:U, ROW()-1)</f>
        <v>2478.6364293726929</v>
      </c>
    </row>
    <row r="684" spans="1:7">
      <c r="A684" s="72">
        <f>INDEX(MergedData!C:C, ROW()-1)</f>
        <v>45200</v>
      </c>
      <c r="B684" s="70" t="str">
        <f>INDEX(MergedData!D:D, ROW()-1)</f>
        <v>2023 Q4</v>
      </c>
      <c r="C684">
        <f>INDEX(MergedData!G:G, ROW()-1)</f>
        <v>0</v>
      </c>
      <c r="D684" s="70" t="str">
        <f>INDEX(MergedData!H:H, ROW()-1)</f>
        <v>Online</v>
      </c>
      <c r="E684" s="71">
        <f>INDEX(MergedData!J:J, ROW()-1)</f>
        <v>2410.6266000000001</v>
      </c>
      <c r="F684" s="70" t="str">
        <f>INDEX(MergedData!P:P, ROW()-1)</f>
        <v>AU</v>
      </c>
      <c r="G684" s="71">
        <f>INDEX(MergedData!U:U, ROW()-1)</f>
        <v>1493.270424306691</v>
      </c>
    </row>
    <row r="685" spans="1:7">
      <c r="A685" s="72">
        <f>INDEX(MergedData!C:C, ROW()-1)</f>
        <v>45200</v>
      </c>
      <c r="B685" s="70" t="str">
        <f>INDEX(MergedData!D:D, ROW()-1)</f>
        <v>2023 Q4</v>
      </c>
      <c r="C685">
        <f>INDEX(MergedData!G:G, ROW()-1)</f>
        <v>0</v>
      </c>
      <c r="D685" s="70" t="str">
        <f>INDEX(MergedData!H:H, ROW()-1)</f>
        <v>Online</v>
      </c>
      <c r="E685" s="71">
        <f>INDEX(MergedData!J:J, ROW()-1)</f>
        <v>865.20399999999995</v>
      </c>
      <c r="F685" s="70" t="str">
        <f>INDEX(MergedData!P:P, ROW()-1)</f>
        <v>GB</v>
      </c>
      <c r="G685" s="71">
        <f>INDEX(MergedData!U:U, ROW()-1)</f>
        <v>1029.705681437908</v>
      </c>
    </row>
    <row r="686" spans="1:7">
      <c r="A686" s="72">
        <f>INDEX(MergedData!C:C, ROW()-1)</f>
        <v>45200</v>
      </c>
      <c r="B686" s="70" t="str">
        <f>INDEX(MergedData!D:D, ROW()-1)</f>
        <v>2023 Q4</v>
      </c>
      <c r="C686">
        <f>INDEX(MergedData!G:G, ROW()-1)</f>
        <v>0</v>
      </c>
      <c r="D686" s="70" t="str">
        <f>INDEX(MergedData!H:H, ROW()-1)</f>
        <v>Online</v>
      </c>
      <c r="E686" s="71">
        <f>INDEX(MergedData!J:J, ROW()-1)</f>
        <v>2699.9018000000001</v>
      </c>
      <c r="F686" s="70" t="str">
        <f>INDEX(MergedData!P:P, ROW()-1)</f>
        <v>FR</v>
      </c>
      <c r="G686" s="71">
        <f>INDEX(MergedData!U:U, ROW()-1)</f>
        <v>2699.9018000000001</v>
      </c>
    </row>
    <row r="687" spans="1:7">
      <c r="A687" s="72">
        <f>INDEX(MergedData!C:C, ROW()-1)</f>
        <v>45200</v>
      </c>
      <c r="B687" s="70" t="str">
        <f>INDEX(MergedData!D:D, ROW()-1)</f>
        <v>2023 Q4</v>
      </c>
      <c r="C687">
        <f>INDEX(MergedData!G:G, ROW()-1)</f>
        <v>0</v>
      </c>
      <c r="D687" s="70" t="str">
        <f>INDEX(MergedData!H:H, ROW()-1)</f>
        <v>Online</v>
      </c>
      <c r="E687" s="71">
        <f>INDEX(MergedData!J:J, ROW()-1)</f>
        <v>2699.9018000000001</v>
      </c>
      <c r="F687" s="70" t="str">
        <f>INDEX(MergedData!P:P, ROW()-1)</f>
        <v>DE</v>
      </c>
      <c r="G687" s="71">
        <f>INDEX(MergedData!U:U, ROW()-1)</f>
        <v>2699.9018000000001</v>
      </c>
    </row>
    <row r="688" spans="1:7">
      <c r="A688" s="72">
        <f>INDEX(MergedData!C:C, ROW()-1)</f>
        <v>45200</v>
      </c>
      <c r="B688" s="70" t="str">
        <f>INDEX(MergedData!D:D, ROW()-1)</f>
        <v>2023 Q4</v>
      </c>
      <c r="C688">
        <f>INDEX(MergedData!G:G, ROW()-1)</f>
        <v>0</v>
      </c>
      <c r="D688" s="70" t="str">
        <f>INDEX(MergedData!H:H, ROW()-1)</f>
        <v>Online</v>
      </c>
      <c r="E688" s="71">
        <f>INDEX(MergedData!J:J, ROW()-1)</f>
        <v>865.20399999999995</v>
      </c>
      <c r="F688" s="70" t="str">
        <f>INDEX(MergedData!P:P, ROW()-1)</f>
        <v>US</v>
      </c>
      <c r="G688" s="71">
        <f>INDEX(MergedData!U:U, ROW()-1)</f>
        <v>794.29783455049051</v>
      </c>
    </row>
    <row r="689" spans="1:7">
      <c r="A689" s="72">
        <f>INDEX(MergedData!C:C, ROW()-1)</f>
        <v>45200</v>
      </c>
      <c r="B689" s="70" t="str">
        <f>INDEX(MergedData!D:D, ROW()-1)</f>
        <v>2023 Q4</v>
      </c>
      <c r="C689">
        <f>INDEX(MergedData!G:G, ROW()-1)</f>
        <v>0</v>
      </c>
      <c r="D689" s="70" t="str">
        <f>INDEX(MergedData!H:H, ROW()-1)</f>
        <v>Online</v>
      </c>
      <c r="E689" s="71">
        <f>INDEX(MergedData!J:J, ROW()-1)</f>
        <v>2288.9187000000002</v>
      </c>
      <c r="F689" s="70" t="str">
        <f>INDEX(MergedData!P:P, ROW()-1)</f>
        <v>CA</v>
      </c>
      <c r="G689" s="71">
        <f>INDEX(MergedData!U:U, ROW()-1)</f>
        <v>1535.7158707984329</v>
      </c>
    </row>
    <row r="690" spans="1:7">
      <c r="A690" s="72">
        <f>INDEX(MergedData!C:C, ROW()-1)</f>
        <v>45200</v>
      </c>
      <c r="B690" s="70" t="str">
        <f>INDEX(MergedData!D:D, ROW()-1)</f>
        <v>2023 Q4</v>
      </c>
      <c r="C690">
        <f>INDEX(MergedData!G:G, ROW()-1)</f>
        <v>0</v>
      </c>
      <c r="D690" s="70" t="str">
        <f>INDEX(MergedData!H:H, ROW()-1)</f>
        <v>Online</v>
      </c>
      <c r="E690" s="71">
        <f>INDEX(MergedData!J:J, ROW()-1)</f>
        <v>2410.6266000000001</v>
      </c>
      <c r="F690" s="70" t="str">
        <f>INDEX(MergedData!P:P, ROW()-1)</f>
        <v>AU</v>
      </c>
      <c r="G690" s="71">
        <f>INDEX(MergedData!U:U, ROW()-1)</f>
        <v>1493.270424306691</v>
      </c>
    </row>
    <row r="691" spans="1:7">
      <c r="A691" s="72">
        <f>INDEX(MergedData!C:C, ROW()-1)</f>
        <v>45200</v>
      </c>
      <c r="B691" s="70" t="str">
        <f>INDEX(MergedData!D:D, ROW()-1)</f>
        <v>2023 Q4</v>
      </c>
      <c r="C691">
        <f>INDEX(MergedData!G:G, ROW()-1)</f>
        <v>0</v>
      </c>
      <c r="D691" s="70" t="str">
        <f>INDEX(MergedData!H:H, ROW()-1)</f>
        <v>Online</v>
      </c>
      <c r="E691" s="71">
        <f>INDEX(MergedData!J:J, ROW()-1)</f>
        <v>2699.9018000000001</v>
      </c>
      <c r="F691" s="70" t="str">
        <f>INDEX(MergedData!P:P, ROW()-1)</f>
        <v>AU</v>
      </c>
      <c r="G691" s="71">
        <f>INDEX(MergedData!U:U, ROW()-1)</f>
        <v>1672.4628801791191</v>
      </c>
    </row>
    <row r="692" spans="1:7">
      <c r="A692" s="72">
        <f>INDEX(MergedData!C:C, ROW()-1)</f>
        <v>45200</v>
      </c>
      <c r="B692" s="70" t="str">
        <f>INDEX(MergedData!D:D, ROW()-1)</f>
        <v>2023 Q4</v>
      </c>
      <c r="C692">
        <f>INDEX(MergedData!G:G, ROW()-1)</f>
        <v>0</v>
      </c>
      <c r="D692" s="70" t="str">
        <f>INDEX(MergedData!H:H, ROW()-1)</f>
        <v>Online</v>
      </c>
      <c r="E692" s="71">
        <f>INDEX(MergedData!J:J, ROW()-1)</f>
        <v>2264.2536</v>
      </c>
      <c r="F692" s="70" t="str">
        <f>INDEX(MergedData!P:P, ROW()-1)</f>
        <v>US</v>
      </c>
      <c r="G692" s="71">
        <f>INDEX(MergedData!U:U, ROW()-1)</f>
        <v>2078.6909576853</v>
      </c>
    </row>
    <row r="693" spans="1:7">
      <c r="A693" s="72">
        <f>INDEX(MergedData!C:C, ROW()-1)</f>
        <v>45200</v>
      </c>
      <c r="B693" s="70" t="str">
        <f>INDEX(MergedData!D:D, ROW()-1)</f>
        <v>2023 Q4</v>
      </c>
      <c r="C693">
        <f>INDEX(MergedData!G:G, ROW()-1)</f>
        <v>0</v>
      </c>
      <c r="D693" s="70" t="str">
        <f>INDEX(MergedData!H:H, ROW()-1)</f>
        <v>Online</v>
      </c>
      <c r="E693" s="71">
        <f>INDEX(MergedData!J:J, ROW()-1)</f>
        <v>865.20399999999995</v>
      </c>
      <c r="F693" s="70" t="str">
        <f>INDEX(MergedData!P:P, ROW()-1)</f>
        <v>US</v>
      </c>
      <c r="G693" s="71">
        <f>INDEX(MergedData!U:U, ROW()-1)</f>
        <v>794.29783455049051</v>
      </c>
    </row>
    <row r="694" spans="1:7">
      <c r="A694" s="72">
        <f>INDEX(MergedData!C:C, ROW()-1)</f>
        <v>45200</v>
      </c>
      <c r="B694" s="70" t="str">
        <f>INDEX(MergedData!D:D, ROW()-1)</f>
        <v>2023 Q4</v>
      </c>
      <c r="C694">
        <f>INDEX(MergedData!G:G, ROW()-1)</f>
        <v>0</v>
      </c>
      <c r="D694" s="70" t="str">
        <f>INDEX(MergedData!H:H, ROW()-1)</f>
        <v>Online</v>
      </c>
      <c r="E694" s="71">
        <f>INDEX(MergedData!J:J, ROW()-1)</f>
        <v>2410.6266000000001</v>
      </c>
      <c r="F694" s="70" t="str">
        <f>INDEX(MergedData!P:P, ROW()-1)</f>
        <v>DE</v>
      </c>
      <c r="G694" s="71">
        <f>INDEX(MergedData!U:U, ROW()-1)</f>
        <v>2410.6266000000001</v>
      </c>
    </row>
    <row r="695" spans="1:7">
      <c r="A695" s="72">
        <f>INDEX(MergedData!C:C, ROW()-1)</f>
        <v>45200</v>
      </c>
      <c r="B695" s="70" t="str">
        <f>INDEX(MergedData!D:D, ROW()-1)</f>
        <v>2023 Q4</v>
      </c>
      <c r="C695">
        <f>INDEX(MergedData!G:G, ROW()-1)</f>
        <v>0</v>
      </c>
      <c r="D695" s="70" t="str">
        <f>INDEX(MergedData!H:H, ROW()-1)</f>
        <v>Online</v>
      </c>
      <c r="E695" s="71">
        <f>INDEX(MergedData!J:J, ROW()-1)</f>
        <v>1105.4834000000001</v>
      </c>
      <c r="F695" s="70" t="str">
        <f>INDEX(MergedData!P:P, ROW()-1)</f>
        <v>FR</v>
      </c>
      <c r="G695" s="71">
        <f>INDEX(MergedData!U:U, ROW()-1)</f>
        <v>1105.4834000000001</v>
      </c>
    </row>
    <row r="696" spans="1:7">
      <c r="A696" s="72">
        <f>INDEX(MergedData!C:C, ROW()-1)</f>
        <v>45200</v>
      </c>
      <c r="B696" s="70" t="str">
        <f>INDEX(MergedData!D:D, ROW()-1)</f>
        <v>2023 Q4</v>
      </c>
      <c r="C696">
        <f>INDEX(MergedData!G:G, ROW()-1)</f>
        <v>0</v>
      </c>
      <c r="D696" s="70" t="str">
        <f>INDEX(MergedData!H:H, ROW()-1)</f>
        <v>Online</v>
      </c>
      <c r="E696" s="71">
        <f>INDEX(MergedData!J:J, ROW()-1)</f>
        <v>2264.2536</v>
      </c>
      <c r="F696" s="70" t="str">
        <f>INDEX(MergedData!P:P, ROW()-1)</f>
        <v>AU</v>
      </c>
      <c r="G696" s="71">
        <f>INDEX(MergedData!U:U, ROW()-1)</f>
        <v>1402.5991972418919</v>
      </c>
    </row>
    <row r="697" spans="1:7">
      <c r="A697" s="72">
        <f>INDEX(MergedData!C:C, ROW()-1)</f>
        <v>45200</v>
      </c>
      <c r="B697" s="70" t="str">
        <f>INDEX(MergedData!D:D, ROW()-1)</f>
        <v>2023 Q4</v>
      </c>
      <c r="C697">
        <f>INDEX(MergedData!G:G, ROW()-1)</f>
        <v>0</v>
      </c>
      <c r="D697" s="70" t="str">
        <f>INDEX(MergedData!H:H, ROW()-1)</f>
        <v>Online</v>
      </c>
      <c r="E697" s="71">
        <f>INDEX(MergedData!J:J, ROW()-1)</f>
        <v>2264.2536</v>
      </c>
      <c r="F697" s="70" t="str">
        <f>INDEX(MergedData!P:P, ROW()-1)</f>
        <v>CA</v>
      </c>
      <c r="G697" s="71">
        <f>INDEX(MergedData!U:U, ROW()-1)</f>
        <v>1519.1671897444351</v>
      </c>
    </row>
    <row r="698" spans="1:7">
      <c r="A698" s="72">
        <f>INDEX(MergedData!C:C, ROW()-1)</f>
        <v>45200</v>
      </c>
      <c r="B698" s="70" t="str">
        <f>INDEX(MergedData!D:D, ROW()-1)</f>
        <v>2023 Q4</v>
      </c>
      <c r="C698">
        <f>INDEX(MergedData!G:G, ROW()-1)</f>
        <v>0</v>
      </c>
      <c r="D698" s="70" t="str">
        <f>INDEX(MergedData!H:H, ROW()-1)</f>
        <v>Online</v>
      </c>
      <c r="E698" s="71">
        <f>INDEX(MergedData!J:J, ROW()-1)</f>
        <v>2288.9187000000002</v>
      </c>
      <c r="F698" s="70" t="str">
        <f>INDEX(MergedData!P:P, ROW()-1)</f>
        <v>AU</v>
      </c>
      <c r="G698" s="71">
        <f>INDEX(MergedData!U:U, ROW()-1)</f>
        <v>1417.8780730091171</v>
      </c>
    </row>
    <row r="699" spans="1:7">
      <c r="A699" s="72">
        <f>INDEX(MergedData!C:C, ROW()-1)</f>
        <v>45200</v>
      </c>
      <c r="B699" s="70" t="str">
        <f>INDEX(MergedData!D:D, ROW()-1)</f>
        <v>2023 Q4</v>
      </c>
      <c r="C699">
        <f>INDEX(MergedData!G:G, ROW()-1)</f>
        <v>0</v>
      </c>
      <c r="D699" s="70" t="str">
        <f>INDEX(MergedData!H:H, ROW()-1)</f>
        <v>Online</v>
      </c>
      <c r="E699" s="71">
        <f>INDEX(MergedData!J:J, ROW()-1)</f>
        <v>2264.2536</v>
      </c>
      <c r="F699" s="70" t="str">
        <f>INDEX(MergedData!P:P, ROW()-1)</f>
        <v>AU</v>
      </c>
      <c r="G699" s="71">
        <f>INDEX(MergedData!U:U, ROW()-1)</f>
        <v>1402.5991972418919</v>
      </c>
    </row>
    <row r="700" spans="1:7">
      <c r="A700" s="72">
        <f>INDEX(MergedData!C:C, ROW()-1)</f>
        <v>45200</v>
      </c>
      <c r="B700" s="70" t="str">
        <f>INDEX(MergedData!D:D, ROW()-1)</f>
        <v>2023 Q4</v>
      </c>
      <c r="C700">
        <f>INDEX(MergedData!G:G, ROW()-1)</f>
        <v>0</v>
      </c>
      <c r="D700" s="70" t="str">
        <f>INDEX(MergedData!H:H, ROW()-1)</f>
        <v>Online</v>
      </c>
      <c r="E700" s="71">
        <f>INDEX(MergedData!J:J, ROW()-1)</f>
        <v>1105.4834000000001</v>
      </c>
      <c r="F700" s="70" t="str">
        <f>INDEX(MergedData!P:P, ROW()-1)</f>
        <v>FR</v>
      </c>
      <c r="G700" s="71">
        <f>INDEX(MergedData!U:U, ROW()-1)</f>
        <v>1105.4834000000001</v>
      </c>
    </row>
    <row r="701" spans="1:7">
      <c r="A701" s="72">
        <f>INDEX(MergedData!C:C, ROW()-1)</f>
        <v>45200</v>
      </c>
      <c r="B701" s="70" t="str">
        <f>INDEX(MergedData!D:D, ROW()-1)</f>
        <v>2023 Q4</v>
      </c>
      <c r="C701">
        <f>INDEX(MergedData!G:G, ROW()-1)</f>
        <v>0</v>
      </c>
      <c r="D701" s="70" t="str">
        <f>INDEX(MergedData!H:H, ROW()-1)</f>
        <v>Online</v>
      </c>
      <c r="E701" s="71">
        <f>INDEX(MergedData!J:J, ROW()-1)</f>
        <v>2410.6266000000001</v>
      </c>
      <c r="F701" s="70" t="str">
        <f>INDEX(MergedData!P:P, ROW()-1)</f>
        <v>DE</v>
      </c>
      <c r="G701" s="71">
        <f>INDEX(MergedData!U:U, ROW()-1)</f>
        <v>2410.6266000000001</v>
      </c>
    </row>
    <row r="702" spans="1:7">
      <c r="A702" s="72">
        <f>INDEX(MergedData!C:C, ROW()-1)</f>
        <v>45200</v>
      </c>
      <c r="B702" s="70" t="str">
        <f>INDEX(MergedData!D:D, ROW()-1)</f>
        <v>2023 Q4</v>
      </c>
      <c r="C702">
        <f>INDEX(MergedData!G:G, ROW()-1)</f>
        <v>0</v>
      </c>
      <c r="D702" s="70" t="str">
        <f>INDEX(MergedData!H:H, ROW()-1)</f>
        <v>Online</v>
      </c>
      <c r="E702" s="71">
        <f>INDEX(MergedData!J:J, ROW()-1)</f>
        <v>2699.9018000000001</v>
      </c>
      <c r="F702" s="70" t="str">
        <f>INDEX(MergedData!P:P, ROW()-1)</f>
        <v>FR</v>
      </c>
      <c r="G702" s="71">
        <f>INDEX(MergedData!U:U, ROW()-1)</f>
        <v>2699.9018000000001</v>
      </c>
    </row>
    <row r="703" spans="1:7">
      <c r="A703" s="72">
        <f>INDEX(MergedData!C:C, ROW()-1)</f>
        <v>45200</v>
      </c>
      <c r="B703" s="70" t="str">
        <f>INDEX(MergedData!D:D, ROW()-1)</f>
        <v>2023 Q4</v>
      </c>
      <c r="C703">
        <f>INDEX(MergedData!G:G, ROW()-1)</f>
        <v>0</v>
      </c>
      <c r="D703" s="70" t="str">
        <f>INDEX(MergedData!H:H, ROW()-1)</f>
        <v>Online</v>
      </c>
      <c r="E703" s="71">
        <f>INDEX(MergedData!J:J, ROW()-1)</f>
        <v>865.20399999999995</v>
      </c>
      <c r="F703" s="70" t="str">
        <f>INDEX(MergedData!P:P, ROW()-1)</f>
        <v>AU</v>
      </c>
      <c r="G703" s="71">
        <f>INDEX(MergedData!U:U, ROW()-1)</f>
        <v>535.95340903972669</v>
      </c>
    </row>
    <row r="704" spans="1:7">
      <c r="A704" s="72">
        <f>INDEX(MergedData!C:C, ROW()-1)</f>
        <v>45231</v>
      </c>
      <c r="B704" s="70" t="str">
        <f>INDEX(MergedData!D:D, ROW()-1)</f>
        <v>2023 Q4</v>
      </c>
      <c r="C704">
        <f>INDEX(MergedData!G:G, ROW()-1)</f>
        <v>0</v>
      </c>
      <c r="D704" s="70" t="str">
        <f>INDEX(MergedData!H:H, ROW()-1)</f>
        <v>Online</v>
      </c>
      <c r="E704" s="71">
        <f>INDEX(MergedData!J:J, ROW()-1)</f>
        <v>2699.9018000000001</v>
      </c>
      <c r="F704" s="70" t="str">
        <f>INDEX(MergedData!P:P, ROW()-1)</f>
        <v>US</v>
      </c>
      <c r="G704" s="71">
        <f>INDEX(MergedData!U:U, ROW()-1)</f>
        <v>2478.6364293726929</v>
      </c>
    </row>
    <row r="705" spans="1:7">
      <c r="A705" s="72">
        <f>INDEX(MergedData!C:C, ROW()-1)</f>
        <v>45231</v>
      </c>
      <c r="B705" s="70" t="str">
        <f>INDEX(MergedData!D:D, ROW()-1)</f>
        <v>2023 Q4</v>
      </c>
      <c r="C705">
        <f>INDEX(MergedData!G:G, ROW()-1)</f>
        <v>0</v>
      </c>
      <c r="D705" s="70" t="str">
        <f>INDEX(MergedData!H:H, ROW()-1)</f>
        <v>Online</v>
      </c>
      <c r="E705" s="71">
        <f>INDEX(MergedData!J:J, ROW()-1)</f>
        <v>2264.2536</v>
      </c>
      <c r="F705" s="70" t="str">
        <f>INDEX(MergedData!P:P, ROW()-1)</f>
        <v>CA</v>
      </c>
      <c r="G705" s="71">
        <f>INDEX(MergedData!U:U, ROW()-1)</f>
        <v>1519.1671897444351</v>
      </c>
    </row>
    <row r="706" spans="1:7">
      <c r="A706" s="72">
        <f>INDEX(MergedData!C:C, ROW()-1)</f>
        <v>45231</v>
      </c>
      <c r="B706" s="70" t="str">
        <f>INDEX(MergedData!D:D, ROW()-1)</f>
        <v>2023 Q4</v>
      </c>
      <c r="C706">
        <f>INDEX(MergedData!G:G, ROW()-1)</f>
        <v>0</v>
      </c>
      <c r="D706" s="70" t="str">
        <f>INDEX(MergedData!H:H, ROW()-1)</f>
        <v>Online</v>
      </c>
      <c r="E706" s="71">
        <f>INDEX(MergedData!J:J, ROW()-1)</f>
        <v>2699.9018000000001</v>
      </c>
      <c r="F706" s="70" t="str">
        <f>INDEX(MergedData!P:P, ROW()-1)</f>
        <v>AU</v>
      </c>
      <c r="G706" s="71">
        <f>INDEX(MergedData!U:U, ROW()-1)</f>
        <v>1672.4628801791191</v>
      </c>
    </row>
    <row r="707" spans="1:7">
      <c r="A707" s="72">
        <f>INDEX(MergedData!C:C, ROW()-1)</f>
        <v>45231</v>
      </c>
      <c r="B707" s="70" t="str">
        <f>INDEX(MergedData!D:D, ROW()-1)</f>
        <v>2023 Q4</v>
      </c>
      <c r="C707">
        <f>INDEX(MergedData!G:G, ROW()-1)</f>
        <v>0</v>
      </c>
      <c r="D707" s="70" t="str">
        <f>INDEX(MergedData!H:H, ROW()-1)</f>
        <v>Online</v>
      </c>
      <c r="E707" s="71">
        <f>INDEX(MergedData!J:J, ROW()-1)</f>
        <v>2410.6266000000001</v>
      </c>
      <c r="F707" s="70" t="str">
        <f>INDEX(MergedData!P:P, ROW()-1)</f>
        <v>FR</v>
      </c>
      <c r="G707" s="71">
        <f>INDEX(MergedData!U:U, ROW()-1)</f>
        <v>2410.6266000000001</v>
      </c>
    </row>
    <row r="708" spans="1:7">
      <c r="A708" s="72">
        <f>INDEX(MergedData!C:C, ROW()-1)</f>
        <v>45231</v>
      </c>
      <c r="B708" s="70" t="str">
        <f>INDEX(MergedData!D:D, ROW()-1)</f>
        <v>2023 Q4</v>
      </c>
      <c r="C708">
        <f>INDEX(MergedData!G:G, ROW()-1)</f>
        <v>0</v>
      </c>
      <c r="D708" s="70" t="str">
        <f>INDEX(MergedData!H:H, ROW()-1)</f>
        <v>Online</v>
      </c>
      <c r="E708" s="71">
        <f>INDEX(MergedData!J:J, ROW()-1)</f>
        <v>2264.2536</v>
      </c>
      <c r="F708" s="70" t="str">
        <f>INDEX(MergedData!P:P, ROW()-1)</f>
        <v>CA</v>
      </c>
      <c r="G708" s="71">
        <f>INDEX(MergedData!U:U, ROW()-1)</f>
        <v>1519.1671897444351</v>
      </c>
    </row>
    <row r="709" spans="1:7">
      <c r="A709" s="72">
        <f>INDEX(MergedData!C:C, ROW()-1)</f>
        <v>45231</v>
      </c>
      <c r="B709" s="70" t="str">
        <f>INDEX(MergedData!D:D, ROW()-1)</f>
        <v>2023 Q4</v>
      </c>
      <c r="C709">
        <f>INDEX(MergedData!G:G, ROW()-1)</f>
        <v>0</v>
      </c>
      <c r="D709" s="70" t="str">
        <f>INDEX(MergedData!H:H, ROW()-1)</f>
        <v>Online</v>
      </c>
      <c r="E709" s="71">
        <f>INDEX(MergedData!J:J, ROW()-1)</f>
        <v>2264.2536</v>
      </c>
      <c r="F709" s="70" t="str">
        <f>INDEX(MergedData!P:P, ROW()-1)</f>
        <v>DE</v>
      </c>
      <c r="G709" s="71">
        <f>INDEX(MergedData!U:U, ROW()-1)</f>
        <v>2264.2536</v>
      </c>
    </row>
    <row r="710" spans="1:7">
      <c r="A710" s="72">
        <f>INDEX(MergedData!C:C, ROW()-1)</f>
        <v>45231</v>
      </c>
      <c r="B710" s="70" t="str">
        <f>INDEX(MergedData!D:D, ROW()-1)</f>
        <v>2023 Q4</v>
      </c>
      <c r="C710">
        <f>INDEX(MergedData!G:G, ROW()-1)</f>
        <v>0</v>
      </c>
      <c r="D710" s="70" t="str">
        <f>INDEX(MergedData!H:H, ROW()-1)</f>
        <v>Online</v>
      </c>
      <c r="E710" s="71">
        <f>INDEX(MergedData!J:J, ROW()-1)</f>
        <v>2410.6266000000001</v>
      </c>
      <c r="F710" s="70" t="str">
        <f>INDEX(MergedData!P:P, ROW()-1)</f>
        <v>AU</v>
      </c>
      <c r="G710" s="71">
        <f>INDEX(MergedData!U:U, ROW()-1)</f>
        <v>1493.270424306691</v>
      </c>
    </row>
    <row r="711" spans="1:7">
      <c r="A711" s="72">
        <f>INDEX(MergedData!C:C, ROW()-1)</f>
        <v>45231</v>
      </c>
      <c r="B711" s="70" t="str">
        <f>INDEX(MergedData!D:D, ROW()-1)</f>
        <v>2023 Q4</v>
      </c>
      <c r="C711">
        <f>INDEX(MergedData!G:G, ROW()-1)</f>
        <v>0</v>
      </c>
      <c r="D711" s="70" t="str">
        <f>INDEX(MergedData!H:H, ROW()-1)</f>
        <v>Online</v>
      </c>
      <c r="E711" s="71">
        <f>INDEX(MergedData!J:J, ROW()-1)</f>
        <v>2699.9018000000001</v>
      </c>
      <c r="F711" s="70" t="str">
        <f>INDEX(MergedData!P:P, ROW()-1)</f>
        <v>GB</v>
      </c>
      <c r="G711" s="71">
        <f>INDEX(MergedData!U:U, ROW()-1)</f>
        <v>3213.2355176171568</v>
      </c>
    </row>
    <row r="712" spans="1:7">
      <c r="A712" s="72">
        <f>INDEX(MergedData!C:C, ROW()-1)</f>
        <v>45231</v>
      </c>
      <c r="B712" s="70" t="str">
        <f>INDEX(MergedData!D:D, ROW()-1)</f>
        <v>2023 Q4</v>
      </c>
      <c r="C712">
        <f>INDEX(MergedData!G:G, ROW()-1)</f>
        <v>0</v>
      </c>
      <c r="D712" s="70" t="str">
        <f>INDEX(MergedData!H:H, ROW()-1)</f>
        <v>Online</v>
      </c>
      <c r="E712" s="71">
        <f>INDEX(MergedData!J:J, ROW()-1)</f>
        <v>2288.9187000000002</v>
      </c>
      <c r="F712" s="70" t="str">
        <f>INDEX(MergedData!P:P, ROW()-1)</f>
        <v>US</v>
      </c>
      <c r="G712" s="71">
        <f>INDEX(MergedData!U:U, ROW()-1)</f>
        <v>2101.3346758361308</v>
      </c>
    </row>
    <row r="713" spans="1:7">
      <c r="A713" s="72">
        <f>INDEX(MergedData!C:C, ROW()-1)</f>
        <v>45231</v>
      </c>
      <c r="B713" s="70" t="str">
        <f>INDEX(MergedData!D:D, ROW()-1)</f>
        <v>2023 Q4</v>
      </c>
      <c r="C713">
        <f>INDEX(MergedData!G:G, ROW()-1)</f>
        <v>0</v>
      </c>
      <c r="D713" s="70" t="str">
        <f>INDEX(MergedData!H:H, ROW()-1)</f>
        <v>Online</v>
      </c>
      <c r="E713" s="71">
        <f>INDEX(MergedData!J:J, ROW()-1)</f>
        <v>2410.6266000000001</v>
      </c>
      <c r="F713" s="70" t="str">
        <f>INDEX(MergedData!P:P, ROW()-1)</f>
        <v>AU</v>
      </c>
      <c r="G713" s="71">
        <f>INDEX(MergedData!U:U, ROW()-1)</f>
        <v>1493.270424306691</v>
      </c>
    </row>
    <row r="714" spans="1:7">
      <c r="A714" s="72">
        <f>INDEX(MergedData!C:C, ROW()-1)</f>
        <v>45231</v>
      </c>
      <c r="B714" s="70" t="str">
        <f>INDEX(MergedData!D:D, ROW()-1)</f>
        <v>2023 Q4</v>
      </c>
      <c r="C714">
        <f>INDEX(MergedData!G:G, ROW()-1)</f>
        <v>0</v>
      </c>
      <c r="D714" s="70" t="str">
        <f>INDEX(MergedData!H:H, ROW()-1)</f>
        <v>Online</v>
      </c>
      <c r="E714" s="71">
        <f>INDEX(MergedData!J:J, ROW()-1)</f>
        <v>2410.6266000000001</v>
      </c>
      <c r="F714" s="70" t="str">
        <f>INDEX(MergedData!P:P, ROW()-1)</f>
        <v>AU</v>
      </c>
      <c r="G714" s="71">
        <f>INDEX(MergedData!U:U, ROW()-1)</f>
        <v>1493.270424306691</v>
      </c>
    </row>
    <row r="715" spans="1:7">
      <c r="A715" s="72">
        <f>INDEX(MergedData!C:C, ROW()-1)</f>
        <v>45231</v>
      </c>
      <c r="B715" s="70" t="str">
        <f>INDEX(MergedData!D:D, ROW()-1)</f>
        <v>2023 Q4</v>
      </c>
      <c r="C715">
        <f>INDEX(MergedData!G:G, ROW()-1)</f>
        <v>0</v>
      </c>
      <c r="D715" s="70" t="str">
        <f>INDEX(MergedData!H:H, ROW()-1)</f>
        <v>Online</v>
      </c>
      <c r="E715" s="71">
        <f>INDEX(MergedData!J:J, ROW()-1)</f>
        <v>2410.6266000000001</v>
      </c>
      <c r="F715" s="70" t="str">
        <f>INDEX(MergedData!P:P, ROW()-1)</f>
        <v>AU</v>
      </c>
      <c r="G715" s="71">
        <f>INDEX(MergedData!U:U, ROW()-1)</f>
        <v>1493.270424306691</v>
      </c>
    </row>
    <row r="716" spans="1:7">
      <c r="A716" s="72">
        <f>INDEX(MergedData!C:C, ROW()-1)</f>
        <v>45231</v>
      </c>
      <c r="B716" s="70" t="str">
        <f>INDEX(MergedData!D:D, ROW()-1)</f>
        <v>2023 Q4</v>
      </c>
      <c r="C716">
        <f>INDEX(MergedData!G:G, ROW()-1)</f>
        <v>0</v>
      </c>
      <c r="D716" s="70" t="str">
        <f>INDEX(MergedData!H:H, ROW()-1)</f>
        <v>Online</v>
      </c>
      <c r="E716" s="71">
        <f>INDEX(MergedData!J:J, ROW()-1)</f>
        <v>2410.6266000000001</v>
      </c>
      <c r="F716" s="70" t="str">
        <f>INDEX(MergedData!P:P, ROW()-1)</f>
        <v>AU</v>
      </c>
      <c r="G716" s="71">
        <f>INDEX(MergedData!U:U, ROW()-1)</f>
        <v>1493.270424306691</v>
      </c>
    </row>
    <row r="717" spans="1:7">
      <c r="A717" s="72">
        <f>INDEX(MergedData!C:C, ROW()-1)</f>
        <v>45231</v>
      </c>
      <c r="B717" s="70" t="str">
        <f>INDEX(MergedData!D:D, ROW()-1)</f>
        <v>2023 Q4</v>
      </c>
      <c r="C717">
        <f>INDEX(MergedData!G:G, ROW()-1)</f>
        <v>0</v>
      </c>
      <c r="D717" s="70" t="str">
        <f>INDEX(MergedData!H:H, ROW()-1)</f>
        <v>Online</v>
      </c>
      <c r="E717" s="71">
        <f>INDEX(MergedData!J:J, ROW()-1)</f>
        <v>2699.9018000000001</v>
      </c>
      <c r="F717" s="70" t="str">
        <f>INDEX(MergedData!P:P, ROW()-1)</f>
        <v>DE</v>
      </c>
      <c r="G717" s="71">
        <f>INDEX(MergedData!U:U, ROW()-1)</f>
        <v>2699.9018000000001</v>
      </c>
    </row>
    <row r="718" spans="1:7">
      <c r="A718" s="72">
        <f>INDEX(MergedData!C:C, ROW()-1)</f>
        <v>45231</v>
      </c>
      <c r="B718" s="70" t="str">
        <f>INDEX(MergedData!D:D, ROW()-1)</f>
        <v>2023 Q4</v>
      </c>
      <c r="C718">
        <f>INDEX(MergedData!G:G, ROW()-1)</f>
        <v>0</v>
      </c>
      <c r="D718" s="70" t="str">
        <f>INDEX(MergedData!H:H, ROW()-1)</f>
        <v>Online</v>
      </c>
      <c r="E718" s="71">
        <f>INDEX(MergedData!J:J, ROW()-1)</f>
        <v>2288.9187000000002</v>
      </c>
      <c r="F718" s="70" t="str">
        <f>INDEX(MergedData!P:P, ROW()-1)</f>
        <v>US</v>
      </c>
      <c r="G718" s="71">
        <f>INDEX(MergedData!U:U, ROW()-1)</f>
        <v>2101.3346758361308</v>
      </c>
    </row>
    <row r="719" spans="1:7">
      <c r="A719" s="72">
        <f>INDEX(MergedData!C:C, ROW()-1)</f>
        <v>45231</v>
      </c>
      <c r="B719" s="70" t="str">
        <f>INDEX(MergedData!D:D, ROW()-1)</f>
        <v>2023 Q4</v>
      </c>
      <c r="C719">
        <f>INDEX(MergedData!G:G, ROW()-1)</f>
        <v>0</v>
      </c>
      <c r="D719" s="70" t="str">
        <f>INDEX(MergedData!H:H, ROW()-1)</f>
        <v>Online</v>
      </c>
      <c r="E719" s="71">
        <f>INDEX(MergedData!J:J, ROW()-1)</f>
        <v>2410.6266000000001</v>
      </c>
      <c r="F719" s="70" t="str">
        <f>INDEX(MergedData!P:P, ROW()-1)</f>
        <v>DE</v>
      </c>
      <c r="G719" s="71">
        <f>INDEX(MergedData!U:U, ROW()-1)</f>
        <v>2410.6266000000001</v>
      </c>
    </row>
    <row r="720" spans="1:7">
      <c r="A720" s="72">
        <f>INDEX(MergedData!C:C, ROW()-1)</f>
        <v>45231</v>
      </c>
      <c r="B720" s="70" t="str">
        <f>INDEX(MergedData!D:D, ROW()-1)</f>
        <v>2023 Q4</v>
      </c>
      <c r="C720">
        <f>INDEX(MergedData!G:G, ROW()-1)</f>
        <v>0</v>
      </c>
      <c r="D720" s="70" t="str">
        <f>INDEX(MergedData!H:H, ROW()-1)</f>
        <v>Online</v>
      </c>
      <c r="E720" s="71">
        <f>INDEX(MergedData!J:J, ROW()-1)</f>
        <v>2410.6266000000001</v>
      </c>
      <c r="F720" s="70" t="str">
        <f>INDEX(MergedData!P:P, ROW()-1)</f>
        <v>AU</v>
      </c>
      <c r="G720" s="71">
        <f>INDEX(MergedData!U:U, ROW()-1)</f>
        <v>1493.270424306691</v>
      </c>
    </row>
    <row r="721" spans="1:7">
      <c r="A721" s="72">
        <f>INDEX(MergedData!C:C, ROW()-1)</f>
        <v>45231</v>
      </c>
      <c r="B721" s="70" t="str">
        <f>INDEX(MergedData!D:D, ROW()-1)</f>
        <v>2023 Q4</v>
      </c>
      <c r="C721">
        <f>INDEX(MergedData!G:G, ROW()-1)</f>
        <v>0</v>
      </c>
      <c r="D721" s="70" t="str">
        <f>INDEX(MergedData!H:H, ROW()-1)</f>
        <v>Online</v>
      </c>
      <c r="E721" s="71">
        <f>INDEX(MergedData!J:J, ROW()-1)</f>
        <v>2410.6266000000001</v>
      </c>
      <c r="F721" s="70" t="str">
        <f>INDEX(MergedData!P:P, ROW()-1)</f>
        <v>DE</v>
      </c>
      <c r="G721" s="71">
        <f>INDEX(MergedData!U:U, ROW()-1)</f>
        <v>2410.6266000000001</v>
      </c>
    </row>
    <row r="722" spans="1:7">
      <c r="A722" s="72">
        <f>INDEX(MergedData!C:C, ROW()-1)</f>
        <v>45231</v>
      </c>
      <c r="B722" s="70" t="str">
        <f>INDEX(MergedData!D:D, ROW()-1)</f>
        <v>2023 Q4</v>
      </c>
      <c r="C722">
        <f>INDEX(MergedData!G:G, ROW()-1)</f>
        <v>0</v>
      </c>
      <c r="D722" s="70" t="str">
        <f>INDEX(MergedData!H:H, ROW()-1)</f>
        <v>Online</v>
      </c>
      <c r="E722" s="71">
        <f>INDEX(MergedData!J:J, ROW()-1)</f>
        <v>865.20399999999995</v>
      </c>
      <c r="F722" s="70" t="str">
        <f>INDEX(MergedData!P:P, ROW()-1)</f>
        <v>AU</v>
      </c>
      <c r="G722" s="71">
        <f>INDEX(MergedData!U:U, ROW()-1)</f>
        <v>535.95340903972669</v>
      </c>
    </row>
    <row r="723" spans="1:7">
      <c r="A723" s="72">
        <f>INDEX(MergedData!C:C, ROW()-1)</f>
        <v>45231</v>
      </c>
      <c r="B723" s="70" t="str">
        <f>INDEX(MergedData!D:D, ROW()-1)</f>
        <v>2023 Q4</v>
      </c>
      <c r="C723">
        <f>INDEX(MergedData!G:G, ROW()-1)</f>
        <v>0</v>
      </c>
      <c r="D723" s="70" t="str">
        <f>INDEX(MergedData!H:H, ROW()-1)</f>
        <v>Online</v>
      </c>
      <c r="E723" s="71">
        <f>INDEX(MergedData!J:J, ROW()-1)</f>
        <v>2699.9018000000001</v>
      </c>
      <c r="F723" s="70" t="str">
        <f>INDEX(MergedData!P:P, ROW()-1)</f>
        <v>AU</v>
      </c>
      <c r="G723" s="71">
        <f>INDEX(MergedData!U:U, ROW()-1)</f>
        <v>1672.4628801791191</v>
      </c>
    </row>
    <row r="724" spans="1:7">
      <c r="A724" s="72">
        <f>INDEX(MergedData!C:C, ROW()-1)</f>
        <v>45231</v>
      </c>
      <c r="B724" s="70" t="str">
        <f>INDEX(MergedData!D:D, ROW()-1)</f>
        <v>2023 Q4</v>
      </c>
      <c r="C724">
        <f>INDEX(MergedData!G:G, ROW()-1)</f>
        <v>0</v>
      </c>
      <c r="D724" s="70" t="str">
        <f>INDEX(MergedData!H:H, ROW()-1)</f>
        <v>Online</v>
      </c>
      <c r="E724" s="71">
        <f>INDEX(MergedData!J:J, ROW()-1)</f>
        <v>2264.2536</v>
      </c>
      <c r="F724" s="70" t="str">
        <f>INDEX(MergedData!P:P, ROW()-1)</f>
        <v>DE</v>
      </c>
      <c r="G724" s="71">
        <f>INDEX(MergedData!U:U, ROW()-1)</f>
        <v>2264.2536</v>
      </c>
    </row>
    <row r="725" spans="1:7">
      <c r="A725" s="72">
        <f>INDEX(MergedData!C:C, ROW()-1)</f>
        <v>45231</v>
      </c>
      <c r="B725" s="70" t="str">
        <f>INDEX(MergedData!D:D, ROW()-1)</f>
        <v>2023 Q4</v>
      </c>
      <c r="C725">
        <f>INDEX(MergedData!G:G, ROW()-1)</f>
        <v>0</v>
      </c>
      <c r="D725" s="70" t="str">
        <f>INDEX(MergedData!H:H, ROW()-1)</f>
        <v>Online</v>
      </c>
      <c r="E725" s="71">
        <f>INDEX(MergedData!J:J, ROW()-1)</f>
        <v>2410.6266000000001</v>
      </c>
      <c r="F725" s="70" t="str">
        <f>INDEX(MergedData!P:P, ROW()-1)</f>
        <v>AU</v>
      </c>
      <c r="G725" s="71">
        <f>INDEX(MergedData!U:U, ROW()-1)</f>
        <v>1493.270424306691</v>
      </c>
    </row>
    <row r="726" spans="1:7">
      <c r="A726" s="72">
        <f>INDEX(MergedData!C:C, ROW()-1)</f>
        <v>45231</v>
      </c>
      <c r="B726" s="70" t="str">
        <f>INDEX(MergedData!D:D, ROW()-1)</f>
        <v>2023 Q4</v>
      </c>
      <c r="C726">
        <f>INDEX(MergedData!G:G, ROW()-1)</f>
        <v>0</v>
      </c>
      <c r="D726" s="70" t="str">
        <f>INDEX(MergedData!H:H, ROW()-1)</f>
        <v>Online</v>
      </c>
      <c r="E726" s="71">
        <f>INDEX(MergedData!J:J, ROW()-1)</f>
        <v>2288.9187000000002</v>
      </c>
      <c r="F726" s="70" t="str">
        <f>INDEX(MergedData!P:P, ROW()-1)</f>
        <v>US</v>
      </c>
      <c r="G726" s="71">
        <f>INDEX(MergedData!U:U, ROW()-1)</f>
        <v>2101.3346758361308</v>
      </c>
    </row>
    <row r="727" spans="1:7">
      <c r="A727" s="72">
        <f>INDEX(MergedData!C:C, ROW()-1)</f>
        <v>45231</v>
      </c>
      <c r="B727" s="70" t="str">
        <f>INDEX(MergedData!D:D, ROW()-1)</f>
        <v>2023 Q4</v>
      </c>
      <c r="C727">
        <f>INDEX(MergedData!G:G, ROW()-1)</f>
        <v>0</v>
      </c>
      <c r="D727" s="70" t="str">
        <f>INDEX(MergedData!H:H, ROW()-1)</f>
        <v>Online</v>
      </c>
      <c r="E727" s="71">
        <f>INDEX(MergedData!J:J, ROW()-1)</f>
        <v>1105.4834000000001</v>
      </c>
      <c r="F727" s="70" t="str">
        <f>INDEX(MergedData!P:P, ROW()-1)</f>
        <v>US</v>
      </c>
      <c r="G727" s="71">
        <f>INDEX(MergedData!U:U, ROW()-1)</f>
        <v>1014.88558854503</v>
      </c>
    </row>
    <row r="728" spans="1:7">
      <c r="A728" s="72">
        <f>INDEX(MergedData!C:C, ROW()-1)</f>
        <v>45231</v>
      </c>
      <c r="B728" s="70" t="str">
        <f>INDEX(MergedData!D:D, ROW()-1)</f>
        <v>2023 Q4</v>
      </c>
      <c r="C728">
        <f>INDEX(MergedData!G:G, ROW()-1)</f>
        <v>0</v>
      </c>
      <c r="D728" s="70" t="str">
        <f>INDEX(MergedData!H:H, ROW()-1)</f>
        <v>Online</v>
      </c>
      <c r="E728" s="71">
        <f>INDEX(MergedData!J:J, ROW()-1)</f>
        <v>865.20399999999995</v>
      </c>
      <c r="F728" s="70" t="str">
        <f>INDEX(MergedData!P:P, ROW()-1)</f>
        <v>US</v>
      </c>
      <c r="G728" s="71">
        <f>INDEX(MergedData!U:U, ROW()-1)</f>
        <v>794.29783455049051</v>
      </c>
    </row>
    <row r="729" spans="1:7">
      <c r="A729" s="72">
        <f>INDEX(MergedData!C:C, ROW()-1)</f>
        <v>45231</v>
      </c>
      <c r="B729" s="70" t="str">
        <f>INDEX(MergedData!D:D, ROW()-1)</f>
        <v>2023 Q4</v>
      </c>
      <c r="C729">
        <f>INDEX(MergedData!G:G, ROW()-1)</f>
        <v>0</v>
      </c>
      <c r="D729" s="70" t="str">
        <f>INDEX(MergedData!H:H, ROW()-1)</f>
        <v>Online</v>
      </c>
      <c r="E729" s="71">
        <f>INDEX(MergedData!J:J, ROW()-1)</f>
        <v>2699.9018000000001</v>
      </c>
      <c r="F729" s="70" t="str">
        <f>INDEX(MergedData!P:P, ROW()-1)</f>
        <v>FR</v>
      </c>
      <c r="G729" s="71">
        <f>INDEX(MergedData!U:U, ROW()-1)</f>
        <v>2699.9018000000001</v>
      </c>
    </row>
    <row r="730" spans="1:7">
      <c r="A730" s="72">
        <f>INDEX(MergedData!C:C, ROW()-1)</f>
        <v>45231</v>
      </c>
      <c r="B730" s="70" t="str">
        <f>INDEX(MergedData!D:D, ROW()-1)</f>
        <v>2023 Q4</v>
      </c>
      <c r="C730">
        <f>INDEX(MergedData!G:G, ROW()-1)</f>
        <v>0</v>
      </c>
      <c r="D730" s="70" t="str">
        <f>INDEX(MergedData!H:H, ROW()-1)</f>
        <v>Online</v>
      </c>
      <c r="E730" s="71">
        <f>INDEX(MergedData!J:J, ROW()-1)</f>
        <v>2410.6266000000001</v>
      </c>
      <c r="F730" s="70" t="str">
        <f>INDEX(MergedData!P:P, ROW()-1)</f>
        <v>AU</v>
      </c>
      <c r="G730" s="71">
        <f>INDEX(MergedData!U:U, ROW()-1)</f>
        <v>1493.270424306691</v>
      </c>
    </row>
    <row r="731" spans="1:7">
      <c r="A731" s="72">
        <f>INDEX(MergedData!C:C, ROW()-1)</f>
        <v>45231</v>
      </c>
      <c r="B731" s="70" t="str">
        <f>INDEX(MergedData!D:D, ROW()-1)</f>
        <v>2023 Q4</v>
      </c>
      <c r="C731">
        <f>INDEX(MergedData!G:G, ROW()-1)</f>
        <v>0</v>
      </c>
      <c r="D731" s="70" t="str">
        <f>INDEX(MergedData!H:H, ROW()-1)</f>
        <v>Online</v>
      </c>
      <c r="E731" s="71">
        <f>INDEX(MergedData!J:J, ROW()-1)</f>
        <v>1105.4834000000001</v>
      </c>
      <c r="F731" s="70" t="str">
        <f>INDEX(MergedData!P:P, ROW()-1)</f>
        <v>US</v>
      </c>
      <c r="G731" s="71">
        <f>INDEX(MergedData!U:U, ROW()-1)</f>
        <v>1014.88558854503</v>
      </c>
    </row>
    <row r="732" spans="1:7">
      <c r="A732" s="72">
        <f>INDEX(MergedData!C:C, ROW()-1)</f>
        <v>45231</v>
      </c>
      <c r="B732" s="70" t="str">
        <f>INDEX(MergedData!D:D, ROW()-1)</f>
        <v>2023 Q4</v>
      </c>
      <c r="C732">
        <f>INDEX(MergedData!G:G, ROW()-1)</f>
        <v>0</v>
      </c>
      <c r="D732" s="70" t="str">
        <f>INDEX(MergedData!H:H, ROW()-1)</f>
        <v>Online</v>
      </c>
      <c r="E732" s="71">
        <f>INDEX(MergedData!J:J, ROW()-1)</f>
        <v>865.20399999999995</v>
      </c>
      <c r="F732" s="70" t="str">
        <f>INDEX(MergedData!P:P, ROW()-1)</f>
        <v>CA</v>
      </c>
      <c r="G732" s="71">
        <f>INDEX(MergedData!U:U, ROW()-1)</f>
        <v>580.49572240302246</v>
      </c>
    </row>
    <row r="733" spans="1:7">
      <c r="A733" s="72">
        <f>INDEX(MergedData!C:C, ROW()-1)</f>
        <v>45231</v>
      </c>
      <c r="B733" s="70" t="str">
        <f>INDEX(MergedData!D:D, ROW()-1)</f>
        <v>2023 Q4</v>
      </c>
      <c r="C733">
        <f>INDEX(MergedData!G:G, ROW()-1)</f>
        <v>0</v>
      </c>
      <c r="D733" s="70" t="str">
        <f>INDEX(MergedData!H:H, ROW()-1)</f>
        <v>Online</v>
      </c>
      <c r="E733" s="71">
        <f>INDEX(MergedData!J:J, ROW()-1)</f>
        <v>865.20399999999995</v>
      </c>
      <c r="F733" s="70" t="str">
        <f>INDEX(MergedData!P:P, ROW()-1)</f>
        <v>CA</v>
      </c>
      <c r="G733" s="71">
        <f>INDEX(MergedData!U:U, ROW()-1)</f>
        <v>580.49572240302246</v>
      </c>
    </row>
    <row r="734" spans="1:7">
      <c r="A734" s="72">
        <f>INDEX(MergedData!C:C, ROW()-1)</f>
        <v>45231</v>
      </c>
      <c r="B734" s="70" t="str">
        <f>INDEX(MergedData!D:D, ROW()-1)</f>
        <v>2023 Q4</v>
      </c>
      <c r="C734">
        <f>INDEX(MergedData!G:G, ROW()-1)</f>
        <v>0</v>
      </c>
      <c r="D734" s="70" t="str">
        <f>INDEX(MergedData!H:H, ROW()-1)</f>
        <v>Online</v>
      </c>
      <c r="E734" s="71">
        <f>INDEX(MergedData!J:J, ROW()-1)</f>
        <v>865.20399999999995</v>
      </c>
      <c r="F734" s="70" t="str">
        <f>INDEX(MergedData!P:P, ROW()-1)</f>
        <v>AU</v>
      </c>
      <c r="G734" s="71">
        <f>INDEX(MergedData!U:U, ROW()-1)</f>
        <v>535.95340903972669</v>
      </c>
    </row>
    <row r="735" spans="1:7">
      <c r="A735" s="72">
        <f>INDEX(MergedData!C:C, ROW()-1)</f>
        <v>45231</v>
      </c>
      <c r="B735" s="70" t="str">
        <f>INDEX(MergedData!D:D, ROW()-1)</f>
        <v>2023 Q4</v>
      </c>
      <c r="C735">
        <f>INDEX(MergedData!G:G, ROW()-1)</f>
        <v>0</v>
      </c>
      <c r="D735" s="70" t="str">
        <f>INDEX(MergedData!H:H, ROW()-1)</f>
        <v>Online</v>
      </c>
      <c r="E735" s="71">
        <f>INDEX(MergedData!J:J, ROW()-1)</f>
        <v>2699.9018000000001</v>
      </c>
      <c r="F735" s="70" t="str">
        <f>INDEX(MergedData!P:P, ROW()-1)</f>
        <v>US</v>
      </c>
      <c r="G735" s="71">
        <f>INDEX(MergedData!U:U, ROW()-1)</f>
        <v>2478.6364293726929</v>
      </c>
    </row>
    <row r="736" spans="1:7">
      <c r="A736" s="72">
        <f>INDEX(MergedData!C:C, ROW()-1)</f>
        <v>45231</v>
      </c>
      <c r="B736" s="70" t="str">
        <f>INDEX(MergedData!D:D, ROW()-1)</f>
        <v>2023 Q4</v>
      </c>
      <c r="C736">
        <f>INDEX(MergedData!G:G, ROW()-1)</f>
        <v>0</v>
      </c>
      <c r="D736" s="70" t="str">
        <f>INDEX(MergedData!H:H, ROW()-1)</f>
        <v>Online</v>
      </c>
      <c r="E736" s="71">
        <f>INDEX(MergedData!J:J, ROW()-1)</f>
        <v>2699.9018000000001</v>
      </c>
      <c r="F736" s="70" t="str">
        <f>INDEX(MergedData!P:P, ROW()-1)</f>
        <v>AU</v>
      </c>
      <c r="G736" s="71">
        <f>INDEX(MergedData!U:U, ROW()-1)</f>
        <v>1672.4628801791191</v>
      </c>
    </row>
    <row r="737" spans="1:7">
      <c r="A737" s="72">
        <f>INDEX(MergedData!C:C, ROW()-1)</f>
        <v>45231</v>
      </c>
      <c r="B737" s="70" t="str">
        <f>INDEX(MergedData!D:D, ROW()-1)</f>
        <v>2023 Q4</v>
      </c>
      <c r="C737">
        <f>INDEX(MergedData!G:G, ROW()-1)</f>
        <v>0</v>
      </c>
      <c r="D737" s="70" t="str">
        <f>INDEX(MergedData!H:H, ROW()-1)</f>
        <v>Online</v>
      </c>
      <c r="E737" s="71">
        <f>INDEX(MergedData!J:J, ROW()-1)</f>
        <v>2410.6266000000001</v>
      </c>
      <c r="F737" s="70" t="str">
        <f>INDEX(MergedData!P:P, ROW()-1)</f>
        <v>US</v>
      </c>
      <c r="G737" s="71">
        <f>INDEX(MergedData!U:U, ROW()-1)</f>
        <v>2213.0682339538548</v>
      </c>
    </row>
    <row r="738" spans="1:7">
      <c r="A738" s="72">
        <f>INDEX(MergedData!C:C, ROW()-1)</f>
        <v>45231</v>
      </c>
      <c r="B738" s="70" t="str">
        <f>INDEX(MergedData!D:D, ROW()-1)</f>
        <v>2023 Q4</v>
      </c>
      <c r="C738">
        <f>INDEX(MergedData!G:G, ROW()-1)</f>
        <v>0</v>
      </c>
      <c r="D738" s="70" t="str">
        <f>INDEX(MergedData!H:H, ROW()-1)</f>
        <v>Online</v>
      </c>
      <c r="E738" s="71">
        <f>INDEX(MergedData!J:J, ROW()-1)</f>
        <v>2410.6266000000001</v>
      </c>
      <c r="F738" s="70" t="str">
        <f>INDEX(MergedData!P:P, ROW()-1)</f>
        <v>AU</v>
      </c>
      <c r="G738" s="71">
        <f>INDEX(MergedData!U:U, ROW()-1)</f>
        <v>1493.270424306691</v>
      </c>
    </row>
    <row r="739" spans="1:7">
      <c r="A739" s="72">
        <f>INDEX(MergedData!C:C, ROW()-1)</f>
        <v>45261</v>
      </c>
      <c r="B739" s="70" t="str">
        <f>INDEX(MergedData!D:D, ROW()-1)</f>
        <v>2023 Q4</v>
      </c>
      <c r="C739">
        <f>INDEX(MergedData!G:G, ROW()-1)</f>
        <v>0</v>
      </c>
      <c r="D739" s="70" t="str">
        <f>INDEX(MergedData!H:H, ROW()-1)</f>
        <v>Online</v>
      </c>
      <c r="E739" s="71">
        <f>INDEX(MergedData!J:J, ROW()-1)</f>
        <v>2410.6266000000001</v>
      </c>
      <c r="F739" s="70" t="str">
        <f>INDEX(MergedData!P:P, ROW()-1)</f>
        <v>US</v>
      </c>
      <c r="G739" s="71">
        <f>INDEX(MergedData!U:U, ROW()-1)</f>
        <v>2213.0682339538548</v>
      </c>
    </row>
    <row r="740" spans="1:7">
      <c r="A740" s="72">
        <f>INDEX(MergedData!C:C, ROW()-1)</f>
        <v>45261</v>
      </c>
      <c r="B740" s="70" t="str">
        <f>INDEX(MergedData!D:D, ROW()-1)</f>
        <v>2023 Q4</v>
      </c>
      <c r="C740">
        <f>INDEX(MergedData!G:G, ROW()-1)</f>
        <v>0</v>
      </c>
      <c r="D740" s="70" t="str">
        <f>INDEX(MergedData!H:H, ROW()-1)</f>
        <v>Online</v>
      </c>
      <c r="E740" s="71">
        <f>INDEX(MergedData!J:J, ROW()-1)</f>
        <v>2264.2536</v>
      </c>
      <c r="F740" s="70" t="str">
        <f>INDEX(MergedData!P:P, ROW()-1)</f>
        <v>US</v>
      </c>
      <c r="G740" s="71">
        <f>INDEX(MergedData!U:U, ROW()-1)</f>
        <v>2078.6909576853</v>
      </c>
    </row>
    <row r="741" spans="1:7">
      <c r="A741" s="72">
        <f>INDEX(MergedData!C:C, ROW()-1)</f>
        <v>45261</v>
      </c>
      <c r="B741" s="70" t="str">
        <f>INDEX(MergedData!D:D, ROW()-1)</f>
        <v>2023 Q4</v>
      </c>
      <c r="C741">
        <f>INDEX(MergedData!G:G, ROW()-1)</f>
        <v>0</v>
      </c>
      <c r="D741" s="70" t="str">
        <f>INDEX(MergedData!H:H, ROW()-1)</f>
        <v>Online</v>
      </c>
      <c r="E741" s="71">
        <f>INDEX(MergedData!J:J, ROW()-1)</f>
        <v>865.20399999999995</v>
      </c>
      <c r="F741" s="70" t="str">
        <f>INDEX(MergedData!P:P, ROW()-1)</f>
        <v>DE</v>
      </c>
      <c r="G741" s="71">
        <f>INDEX(MergedData!U:U, ROW()-1)</f>
        <v>865.20399999999995</v>
      </c>
    </row>
    <row r="742" spans="1:7">
      <c r="A742" s="72">
        <f>INDEX(MergedData!C:C, ROW()-1)</f>
        <v>45261</v>
      </c>
      <c r="B742" s="70" t="str">
        <f>INDEX(MergedData!D:D, ROW()-1)</f>
        <v>2023 Q4</v>
      </c>
      <c r="C742">
        <f>INDEX(MergedData!G:G, ROW()-1)</f>
        <v>0</v>
      </c>
      <c r="D742" s="70" t="str">
        <f>INDEX(MergedData!H:H, ROW()-1)</f>
        <v>Online</v>
      </c>
      <c r="E742" s="71">
        <f>INDEX(MergedData!J:J, ROW()-1)</f>
        <v>1105.4834000000001</v>
      </c>
      <c r="F742" s="70" t="str">
        <f>INDEX(MergedData!P:P, ROW()-1)</f>
        <v>US</v>
      </c>
      <c r="G742" s="71">
        <f>INDEX(MergedData!U:U, ROW()-1)</f>
        <v>1014.88558854503</v>
      </c>
    </row>
    <row r="743" spans="1:7">
      <c r="A743" s="72">
        <f>INDEX(MergedData!C:C, ROW()-1)</f>
        <v>45261</v>
      </c>
      <c r="B743" s="70" t="str">
        <f>INDEX(MergedData!D:D, ROW()-1)</f>
        <v>2023 Q4</v>
      </c>
      <c r="C743">
        <f>INDEX(MergedData!G:G, ROW()-1)</f>
        <v>0</v>
      </c>
      <c r="D743" s="70" t="str">
        <f>INDEX(MergedData!H:H, ROW()-1)</f>
        <v>Online</v>
      </c>
      <c r="E743" s="71">
        <f>INDEX(MergedData!J:J, ROW()-1)</f>
        <v>2288.9187000000002</v>
      </c>
      <c r="F743" s="70" t="str">
        <f>INDEX(MergedData!P:P, ROW()-1)</f>
        <v>US</v>
      </c>
      <c r="G743" s="71">
        <f>INDEX(MergedData!U:U, ROW()-1)</f>
        <v>2101.3346758361308</v>
      </c>
    </row>
    <row r="744" spans="1:7">
      <c r="A744" s="72">
        <f>INDEX(MergedData!C:C, ROW()-1)</f>
        <v>45261</v>
      </c>
      <c r="B744" s="70" t="str">
        <f>INDEX(MergedData!D:D, ROW()-1)</f>
        <v>2023 Q4</v>
      </c>
      <c r="C744">
        <f>INDEX(MergedData!G:G, ROW()-1)</f>
        <v>0</v>
      </c>
      <c r="D744" s="70" t="str">
        <f>INDEX(MergedData!H:H, ROW()-1)</f>
        <v>Online</v>
      </c>
      <c r="E744" s="71">
        <f>INDEX(MergedData!J:J, ROW()-1)</f>
        <v>2410.6266000000001</v>
      </c>
      <c r="F744" s="70" t="str">
        <f>INDEX(MergedData!P:P, ROW()-1)</f>
        <v>GB</v>
      </c>
      <c r="G744" s="71">
        <f>INDEX(MergedData!U:U, ROW()-1)</f>
        <v>2868.9602750858148</v>
      </c>
    </row>
    <row r="745" spans="1:7">
      <c r="A745" s="72">
        <f>INDEX(MergedData!C:C, ROW()-1)</f>
        <v>45261</v>
      </c>
      <c r="B745" s="70" t="str">
        <f>INDEX(MergedData!D:D, ROW()-1)</f>
        <v>2023 Q4</v>
      </c>
      <c r="C745">
        <f>INDEX(MergedData!G:G, ROW()-1)</f>
        <v>0</v>
      </c>
      <c r="D745" s="70" t="str">
        <f>INDEX(MergedData!H:H, ROW()-1)</f>
        <v>Online</v>
      </c>
      <c r="E745" s="71">
        <f>INDEX(MergedData!J:J, ROW()-1)</f>
        <v>1105.4834000000001</v>
      </c>
      <c r="F745" s="70" t="str">
        <f>INDEX(MergedData!P:P, ROW()-1)</f>
        <v>US</v>
      </c>
      <c r="G745" s="71">
        <f>INDEX(MergedData!U:U, ROW()-1)</f>
        <v>1014.88558854503</v>
      </c>
    </row>
    <row r="746" spans="1:7">
      <c r="A746" s="72">
        <f>INDEX(MergedData!C:C, ROW()-1)</f>
        <v>45261</v>
      </c>
      <c r="B746" s="70" t="str">
        <f>INDEX(MergedData!D:D, ROW()-1)</f>
        <v>2023 Q4</v>
      </c>
      <c r="C746">
        <f>INDEX(MergedData!G:G, ROW()-1)</f>
        <v>0</v>
      </c>
      <c r="D746" s="70" t="str">
        <f>INDEX(MergedData!H:H, ROW()-1)</f>
        <v>Online</v>
      </c>
      <c r="E746" s="71">
        <f>INDEX(MergedData!J:J, ROW()-1)</f>
        <v>865.20399999999995</v>
      </c>
      <c r="F746" s="70" t="str">
        <f>INDEX(MergedData!P:P, ROW()-1)</f>
        <v>FR</v>
      </c>
      <c r="G746" s="71">
        <f>INDEX(MergedData!U:U, ROW()-1)</f>
        <v>865.20399999999995</v>
      </c>
    </row>
    <row r="747" spans="1:7">
      <c r="A747" s="72">
        <f>INDEX(MergedData!C:C, ROW()-1)</f>
        <v>45261</v>
      </c>
      <c r="B747" s="70" t="str">
        <f>INDEX(MergedData!D:D, ROW()-1)</f>
        <v>2023 Q4</v>
      </c>
      <c r="C747">
        <f>INDEX(MergedData!G:G, ROW()-1)</f>
        <v>0</v>
      </c>
      <c r="D747" s="70" t="str">
        <f>INDEX(MergedData!H:H, ROW()-1)</f>
        <v>Online</v>
      </c>
      <c r="E747" s="71">
        <f>INDEX(MergedData!J:J, ROW()-1)</f>
        <v>2410.6266000000001</v>
      </c>
      <c r="F747" s="70" t="str">
        <f>INDEX(MergedData!P:P, ROW()-1)</f>
        <v>AU</v>
      </c>
      <c r="G747" s="71">
        <f>INDEX(MergedData!U:U, ROW()-1)</f>
        <v>1493.270424306691</v>
      </c>
    </row>
    <row r="748" spans="1:7">
      <c r="A748" s="72">
        <f>INDEX(MergedData!C:C, ROW()-1)</f>
        <v>45261</v>
      </c>
      <c r="B748" s="70" t="str">
        <f>INDEX(MergedData!D:D, ROW()-1)</f>
        <v>2023 Q4</v>
      </c>
      <c r="C748">
        <f>INDEX(MergedData!G:G, ROW()-1)</f>
        <v>0</v>
      </c>
      <c r="D748" s="70" t="str">
        <f>INDEX(MergedData!H:H, ROW()-1)</f>
        <v>Online</v>
      </c>
      <c r="E748" s="71">
        <f>INDEX(MergedData!J:J, ROW()-1)</f>
        <v>2264.2536</v>
      </c>
      <c r="F748" s="70" t="str">
        <f>INDEX(MergedData!P:P, ROW()-1)</f>
        <v>AU</v>
      </c>
      <c r="G748" s="71">
        <f>INDEX(MergedData!U:U, ROW()-1)</f>
        <v>1402.5991972418919</v>
      </c>
    </row>
    <row r="749" spans="1:7">
      <c r="A749" s="72">
        <f>INDEX(MergedData!C:C, ROW()-1)</f>
        <v>45261</v>
      </c>
      <c r="B749" s="70" t="str">
        <f>INDEX(MergedData!D:D, ROW()-1)</f>
        <v>2023 Q4</v>
      </c>
      <c r="C749">
        <f>INDEX(MergedData!G:G, ROW()-1)</f>
        <v>0</v>
      </c>
      <c r="D749" s="70" t="str">
        <f>INDEX(MergedData!H:H, ROW()-1)</f>
        <v>Online</v>
      </c>
      <c r="E749" s="71">
        <f>INDEX(MergedData!J:J, ROW()-1)</f>
        <v>2264.2536</v>
      </c>
      <c r="F749" s="70" t="str">
        <f>INDEX(MergedData!P:P, ROW()-1)</f>
        <v>US</v>
      </c>
      <c r="G749" s="71">
        <f>INDEX(MergedData!U:U, ROW()-1)</f>
        <v>2078.6909576853</v>
      </c>
    </row>
    <row r="750" spans="1:7">
      <c r="A750" s="72">
        <f>INDEX(MergedData!C:C, ROW()-1)</f>
        <v>45261</v>
      </c>
      <c r="B750" s="70" t="str">
        <f>INDEX(MergedData!D:D, ROW()-1)</f>
        <v>2023 Q4</v>
      </c>
      <c r="C750">
        <f>INDEX(MergedData!G:G, ROW()-1)</f>
        <v>0</v>
      </c>
      <c r="D750" s="70" t="str">
        <f>INDEX(MergedData!H:H, ROW()-1)</f>
        <v>Online</v>
      </c>
      <c r="E750" s="71">
        <f>INDEX(MergedData!J:J, ROW()-1)</f>
        <v>2288.9187000000002</v>
      </c>
      <c r="F750" s="70" t="str">
        <f>INDEX(MergedData!P:P, ROW()-1)</f>
        <v>DE</v>
      </c>
      <c r="G750" s="71">
        <f>INDEX(MergedData!U:U, ROW()-1)</f>
        <v>2288.9187000000002</v>
      </c>
    </row>
    <row r="751" spans="1:7">
      <c r="A751" s="72">
        <f>INDEX(MergedData!C:C, ROW()-1)</f>
        <v>45261</v>
      </c>
      <c r="B751" s="70" t="str">
        <f>INDEX(MergedData!D:D, ROW()-1)</f>
        <v>2023 Q4</v>
      </c>
      <c r="C751">
        <f>INDEX(MergedData!G:G, ROW()-1)</f>
        <v>0</v>
      </c>
      <c r="D751" s="70" t="str">
        <f>INDEX(MergedData!H:H, ROW()-1)</f>
        <v>Online</v>
      </c>
      <c r="E751" s="71">
        <f>INDEX(MergedData!J:J, ROW()-1)</f>
        <v>2410.6266000000001</v>
      </c>
      <c r="F751" s="70" t="str">
        <f>INDEX(MergedData!P:P, ROW()-1)</f>
        <v>AU</v>
      </c>
      <c r="G751" s="71">
        <f>INDEX(MergedData!U:U, ROW()-1)</f>
        <v>1493.270424306691</v>
      </c>
    </row>
    <row r="752" spans="1:7">
      <c r="A752" s="72">
        <f>INDEX(MergedData!C:C, ROW()-1)</f>
        <v>45261</v>
      </c>
      <c r="B752" s="70" t="str">
        <f>INDEX(MergedData!D:D, ROW()-1)</f>
        <v>2023 Q4</v>
      </c>
      <c r="C752">
        <f>INDEX(MergedData!G:G, ROW()-1)</f>
        <v>0</v>
      </c>
      <c r="D752" s="70" t="str">
        <f>INDEX(MergedData!H:H, ROW()-1)</f>
        <v>Online</v>
      </c>
      <c r="E752" s="71">
        <f>INDEX(MergedData!J:J, ROW()-1)</f>
        <v>1105.4834000000001</v>
      </c>
      <c r="F752" s="70" t="str">
        <f>INDEX(MergedData!P:P, ROW()-1)</f>
        <v>FR</v>
      </c>
      <c r="G752" s="71">
        <f>INDEX(MergedData!U:U, ROW()-1)</f>
        <v>1105.4834000000001</v>
      </c>
    </row>
    <row r="753" spans="1:7">
      <c r="A753" s="72">
        <f>INDEX(MergedData!C:C, ROW()-1)</f>
        <v>45261</v>
      </c>
      <c r="B753" s="70" t="str">
        <f>INDEX(MergedData!D:D, ROW()-1)</f>
        <v>2023 Q4</v>
      </c>
      <c r="C753">
        <f>INDEX(MergedData!G:G, ROW()-1)</f>
        <v>0</v>
      </c>
      <c r="D753" s="70" t="str">
        <f>INDEX(MergedData!H:H, ROW()-1)</f>
        <v>Online</v>
      </c>
      <c r="E753" s="71">
        <f>INDEX(MergedData!J:J, ROW()-1)</f>
        <v>2264.2536</v>
      </c>
      <c r="F753" s="70" t="str">
        <f>INDEX(MergedData!P:P, ROW()-1)</f>
        <v>AU</v>
      </c>
      <c r="G753" s="71">
        <f>INDEX(MergedData!U:U, ROW()-1)</f>
        <v>1402.5991972418919</v>
      </c>
    </row>
    <row r="754" spans="1:7">
      <c r="A754" s="72">
        <f>INDEX(MergedData!C:C, ROW()-1)</f>
        <v>45261</v>
      </c>
      <c r="B754" s="70" t="str">
        <f>INDEX(MergedData!D:D, ROW()-1)</f>
        <v>2023 Q4</v>
      </c>
      <c r="C754">
        <f>INDEX(MergedData!G:G, ROW()-1)</f>
        <v>0</v>
      </c>
      <c r="D754" s="70" t="str">
        <f>INDEX(MergedData!H:H, ROW()-1)</f>
        <v>Online</v>
      </c>
      <c r="E754" s="71">
        <f>INDEX(MergedData!J:J, ROW()-1)</f>
        <v>2410.6266000000001</v>
      </c>
      <c r="F754" s="70" t="str">
        <f>INDEX(MergedData!P:P, ROW()-1)</f>
        <v>FR</v>
      </c>
      <c r="G754" s="71">
        <f>INDEX(MergedData!U:U, ROW()-1)</f>
        <v>2410.6266000000001</v>
      </c>
    </row>
    <row r="755" spans="1:7">
      <c r="A755" s="72">
        <f>INDEX(MergedData!C:C, ROW()-1)</f>
        <v>45261</v>
      </c>
      <c r="B755" s="70" t="str">
        <f>INDEX(MergedData!D:D, ROW()-1)</f>
        <v>2023 Q4</v>
      </c>
      <c r="C755">
        <f>INDEX(MergedData!G:G, ROW()-1)</f>
        <v>0</v>
      </c>
      <c r="D755" s="70" t="str">
        <f>INDEX(MergedData!H:H, ROW()-1)</f>
        <v>Online</v>
      </c>
      <c r="E755" s="71">
        <f>INDEX(MergedData!J:J, ROW()-1)</f>
        <v>2410.6266000000001</v>
      </c>
      <c r="F755" s="70" t="str">
        <f>INDEX(MergedData!P:P, ROW()-1)</f>
        <v>AU</v>
      </c>
      <c r="G755" s="71">
        <f>INDEX(MergedData!U:U, ROW()-1)</f>
        <v>1493.270424306691</v>
      </c>
    </row>
    <row r="756" spans="1:7">
      <c r="A756" s="72">
        <f>INDEX(MergedData!C:C, ROW()-1)</f>
        <v>45261</v>
      </c>
      <c r="B756" s="70" t="str">
        <f>INDEX(MergedData!D:D, ROW()-1)</f>
        <v>2023 Q4</v>
      </c>
      <c r="C756">
        <f>INDEX(MergedData!G:G, ROW()-1)</f>
        <v>0</v>
      </c>
      <c r="D756" s="70" t="str">
        <f>INDEX(MergedData!H:H, ROW()-1)</f>
        <v>Online</v>
      </c>
      <c r="E756" s="71">
        <f>INDEX(MergedData!J:J, ROW()-1)</f>
        <v>2410.6266000000001</v>
      </c>
      <c r="F756" s="70" t="str">
        <f>INDEX(MergedData!P:P, ROW()-1)</f>
        <v>GB</v>
      </c>
      <c r="G756" s="71">
        <f>INDEX(MergedData!U:U, ROW()-1)</f>
        <v>2868.9602750858148</v>
      </c>
    </row>
    <row r="757" spans="1:7">
      <c r="A757" s="72">
        <f>INDEX(MergedData!C:C, ROW()-1)</f>
        <v>45261</v>
      </c>
      <c r="B757" s="70" t="str">
        <f>INDEX(MergedData!D:D, ROW()-1)</f>
        <v>2023 Q4</v>
      </c>
      <c r="C757">
        <f>INDEX(MergedData!G:G, ROW()-1)</f>
        <v>0</v>
      </c>
      <c r="D757" s="70" t="str">
        <f>INDEX(MergedData!H:H, ROW()-1)</f>
        <v>Online</v>
      </c>
      <c r="E757" s="71">
        <f>INDEX(MergedData!J:J, ROW()-1)</f>
        <v>865.20399999999995</v>
      </c>
      <c r="F757" s="70" t="str">
        <f>INDEX(MergedData!P:P, ROW()-1)</f>
        <v>AU</v>
      </c>
      <c r="G757" s="71">
        <f>INDEX(MergedData!U:U, ROW()-1)</f>
        <v>535.95340903972669</v>
      </c>
    </row>
    <row r="758" spans="1:7">
      <c r="A758" s="72">
        <f>INDEX(MergedData!C:C, ROW()-1)</f>
        <v>45261</v>
      </c>
      <c r="B758" s="70" t="str">
        <f>INDEX(MergedData!D:D, ROW()-1)</f>
        <v>2023 Q4</v>
      </c>
      <c r="C758">
        <f>INDEX(MergedData!G:G, ROW()-1)</f>
        <v>0</v>
      </c>
      <c r="D758" s="70" t="str">
        <f>INDEX(MergedData!H:H, ROW()-1)</f>
        <v>Online</v>
      </c>
      <c r="E758" s="71">
        <f>INDEX(MergedData!J:J, ROW()-1)</f>
        <v>1105.4834000000001</v>
      </c>
      <c r="F758" s="70" t="str">
        <f>INDEX(MergedData!P:P, ROW()-1)</f>
        <v>AU</v>
      </c>
      <c r="G758" s="71">
        <f>INDEX(MergedData!U:U, ROW()-1)</f>
        <v>684.79525853651614</v>
      </c>
    </row>
    <row r="759" spans="1:7">
      <c r="A759" s="72">
        <f>INDEX(MergedData!C:C, ROW()-1)</f>
        <v>45261</v>
      </c>
      <c r="B759" s="70" t="str">
        <f>INDEX(MergedData!D:D, ROW()-1)</f>
        <v>2023 Q4</v>
      </c>
      <c r="C759">
        <f>INDEX(MergedData!G:G, ROW()-1)</f>
        <v>0</v>
      </c>
      <c r="D759" s="70" t="str">
        <f>INDEX(MergedData!H:H, ROW()-1)</f>
        <v>Online</v>
      </c>
      <c r="E759" s="71">
        <f>INDEX(MergedData!J:J, ROW()-1)</f>
        <v>2264.2536</v>
      </c>
      <c r="F759" s="70" t="str">
        <f>INDEX(MergedData!P:P, ROW()-1)</f>
        <v>AU</v>
      </c>
      <c r="G759" s="71">
        <f>INDEX(MergedData!U:U, ROW()-1)</f>
        <v>1402.5991972418919</v>
      </c>
    </row>
    <row r="760" spans="1:7">
      <c r="A760" s="72">
        <f>INDEX(MergedData!C:C, ROW()-1)</f>
        <v>45261</v>
      </c>
      <c r="B760" s="70" t="str">
        <f>INDEX(MergedData!D:D, ROW()-1)</f>
        <v>2023 Q4</v>
      </c>
      <c r="C760">
        <f>INDEX(MergedData!G:G, ROW()-1)</f>
        <v>0</v>
      </c>
      <c r="D760" s="70" t="str">
        <f>INDEX(MergedData!H:H, ROW()-1)</f>
        <v>Online</v>
      </c>
      <c r="E760" s="71">
        <f>INDEX(MergedData!J:J, ROW()-1)</f>
        <v>865.20399999999995</v>
      </c>
      <c r="F760" s="70" t="str">
        <f>INDEX(MergedData!P:P, ROW()-1)</f>
        <v>AU</v>
      </c>
      <c r="G760" s="71">
        <f>INDEX(MergedData!U:U, ROW()-1)</f>
        <v>535.95340903972669</v>
      </c>
    </row>
    <row r="761" spans="1:7">
      <c r="A761" s="72">
        <f>INDEX(MergedData!C:C, ROW()-1)</f>
        <v>45261</v>
      </c>
      <c r="B761" s="70" t="str">
        <f>INDEX(MergedData!D:D, ROW()-1)</f>
        <v>2023 Q4</v>
      </c>
      <c r="C761">
        <f>INDEX(MergedData!G:G, ROW()-1)</f>
        <v>0</v>
      </c>
      <c r="D761" s="70" t="str">
        <f>INDEX(MergedData!H:H, ROW()-1)</f>
        <v>Online</v>
      </c>
      <c r="E761" s="71">
        <f>INDEX(MergedData!J:J, ROW()-1)</f>
        <v>2264.2536</v>
      </c>
      <c r="F761" s="70" t="str">
        <f>INDEX(MergedData!P:P, ROW()-1)</f>
        <v>GB</v>
      </c>
      <c r="G761" s="71">
        <f>INDEX(MergedData!U:U, ROW()-1)</f>
        <v>2694.7573013257411</v>
      </c>
    </row>
    <row r="762" spans="1:7">
      <c r="A762" s="72">
        <f>INDEX(MergedData!C:C, ROW()-1)</f>
        <v>45261</v>
      </c>
      <c r="B762" s="70" t="str">
        <f>INDEX(MergedData!D:D, ROW()-1)</f>
        <v>2023 Q4</v>
      </c>
      <c r="C762">
        <f>INDEX(MergedData!G:G, ROW()-1)</f>
        <v>0</v>
      </c>
      <c r="D762" s="70" t="str">
        <f>INDEX(MergedData!H:H, ROW()-1)</f>
        <v>Online</v>
      </c>
      <c r="E762" s="71">
        <f>INDEX(MergedData!J:J, ROW()-1)</f>
        <v>2288.9187000000002</v>
      </c>
      <c r="F762" s="70" t="str">
        <f>INDEX(MergedData!P:P, ROW()-1)</f>
        <v>US</v>
      </c>
      <c r="G762" s="71">
        <f>INDEX(MergedData!U:U, ROW()-1)</f>
        <v>2101.3346758361308</v>
      </c>
    </row>
    <row r="763" spans="1:7">
      <c r="A763" s="72">
        <f>INDEX(MergedData!C:C, ROW()-1)</f>
        <v>45261</v>
      </c>
      <c r="B763" s="70" t="str">
        <f>INDEX(MergedData!D:D, ROW()-1)</f>
        <v>2023 Q4</v>
      </c>
      <c r="C763">
        <f>INDEX(MergedData!G:G, ROW()-1)</f>
        <v>0</v>
      </c>
      <c r="D763" s="70" t="str">
        <f>INDEX(MergedData!H:H, ROW()-1)</f>
        <v>Online</v>
      </c>
      <c r="E763" s="71">
        <f>INDEX(MergedData!J:J, ROW()-1)</f>
        <v>865.20399999999995</v>
      </c>
      <c r="F763" s="70" t="str">
        <f>INDEX(MergedData!P:P, ROW()-1)</f>
        <v>US</v>
      </c>
      <c r="G763" s="71">
        <f>INDEX(MergedData!U:U, ROW()-1)</f>
        <v>794.29783455049051</v>
      </c>
    </row>
    <row r="764" spans="1:7">
      <c r="A764" s="72">
        <f>INDEX(MergedData!C:C, ROW()-1)</f>
        <v>45261</v>
      </c>
      <c r="B764" s="70" t="str">
        <f>INDEX(MergedData!D:D, ROW()-1)</f>
        <v>2023 Q4</v>
      </c>
      <c r="C764">
        <f>INDEX(MergedData!G:G, ROW()-1)</f>
        <v>0</v>
      </c>
      <c r="D764" s="70" t="str">
        <f>INDEX(MergedData!H:H, ROW()-1)</f>
        <v>Online</v>
      </c>
      <c r="E764" s="71">
        <f>INDEX(MergedData!J:J, ROW()-1)</f>
        <v>2410.6266000000001</v>
      </c>
      <c r="F764" s="70" t="str">
        <f>INDEX(MergedData!P:P, ROW()-1)</f>
        <v>US</v>
      </c>
      <c r="G764" s="71">
        <f>INDEX(MergedData!U:U, ROW()-1)</f>
        <v>2213.0682339538548</v>
      </c>
    </row>
    <row r="765" spans="1:7">
      <c r="A765" s="72">
        <f>INDEX(MergedData!C:C, ROW()-1)</f>
        <v>45261</v>
      </c>
      <c r="B765" s="70" t="str">
        <f>INDEX(MergedData!D:D, ROW()-1)</f>
        <v>2023 Q4</v>
      </c>
      <c r="C765">
        <f>INDEX(MergedData!G:G, ROW()-1)</f>
        <v>0</v>
      </c>
      <c r="D765" s="70" t="str">
        <f>INDEX(MergedData!H:H, ROW()-1)</f>
        <v>Online</v>
      </c>
      <c r="E765" s="71">
        <f>INDEX(MergedData!J:J, ROW()-1)</f>
        <v>865.20399999999995</v>
      </c>
      <c r="F765" s="70" t="str">
        <f>INDEX(MergedData!P:P, ROW()-1)</f>
        <v>GB</v>
      </c>
      <c r="G765" s="71">
        <f>INDEX(MergedData!U:U, ROW()-1)</f>
        <v>1029.705681437908</v>
      </c>
    </row>
    <row r="766" spans="1:7">
      <c r="A766" s="72">
        <f>INDEX(MergedData!C:C, ROW()-1)</f>
        <v>45261</v>
      </c>
      <c r="B766" s="70" t="str">
        <f>INDEX(MergedData!D:D, ROW()-1)</f>
        <v>2023 Q4</v>
      </c>
      <c r="C766">
        <f>INDEX(MergedData!G:G, ROW()-1)</f>
        <v>0</v>
      </c>
      <c r="D766" s="70" t="str">
        <f>INDEX(MergedData!H:H, ROW()-1)</f>
        <v>Online</v>
      </c>
      <c r="E766" s="71">
        <f>INDEX(MergedData!J:J, ROW()-1)</f>
        <v>1105.4834000000001</v>
      </c>
      <c r="F766" s="70" t="str">
        <f>INDEX(MergedData!P:P, ROW()-1)</f>
        <v>US</v>
      </c>
      <c r="G766" s="71">
        <f>INDEX(MergedData!U:U, ROW()-1)</f>
        <v>1014.88558854503</v>
      </c>
    </row>
    <row r="767" spans="1:7">
      <c r="A767" s="72">
        <f>INDEX(MergedData!C:C, ROW()-1)</f>
        <v>45261</v>
      </c>
      <c r="B767" s="70" t="str">
        <f>INDEX(MergedData!D:D, ROW()-1)</f>
        <v>2023 Q4</v>
      </c>
      <c r="C767">
        <f>INDEX(MergedData!G:G, ROW()-1)</f>
        <v>0</v>
      </c>
      <c r="D767" s="70" t="str">
        <f>INDEX(MergedData!H:H, ROW()-1)</f>
        <v>Online</v>
      </c>
      <c r="E767" s="71">
        <f>INDEX(MergedData!J:J, ROW()-1)</f>
        <v>2410.6266000000001</v>
      </c>
      <c r="F767" s="70" t="str">
        <f>INDEX(MergedData!P:P, ROW()-1)</f>
        <v>DE</v>
      </c>
      <c r="G767" s="71">
        <f>INDEX(MergedData!U:U, ROW()-1)</f>
        <v>2410.6266000000001</v>
      </c>
    </row>
    <row r="768" spans="1:7">
      <c r="A768" s="72">
        <f>INDEX(MergedData!C:C, ROW()-1)</f>
        <v>45261</v>
      </c>
      <c r="B768" s="70" t="str">
        <f>INDEX(MergedData!D:D, ROW()-1)</f>
        <v>2023 Q4</v>
      </c>
      <c r="C768">
        <f>INDEX(MergedData!G:G, ROW()-1)</f>
        <v>0</v>
      </c>
      <c r="D768" s="70" t="str">
        <f>INDEX(MergedData!H:H, ROW()-1)</f>
        <v>Online</v>
      </c>
      <c r="E768" s="71">
        <f>INDEX(MergedData!J:J, ROW()-1)</f>
        <v>2264.2536</v>
      </c>
      <c r="F768" s="70" t="str">
        <f>INDEX(MergedData!P:P, ROW()-1)</f>
        <v>AU</v>
      </c>
      <c r="G768" s="71">
        <f>INDEX(MergedData!U:U, ROW()-1)</f>
        <v>1402.5991972418919</v>
      </c>
    </row>
    <row r="769" spans="1:7">
      <c r="A769" s="72">
        <f>INDEX(MergedData!C:C, ROW()-1)</f>
        <v>45261</v>
      </c>
      <c r="B769" s="70" t="str">
        <f>INDEX(MergedData!D:D, ROW()-1)</f>
        <v>2023 Q4</v>
      </c>
      <c r="C769">
        <f>INDEX(MergedData!G:G, ROW()-1)</f>
        <v>0</v>
      </c>
      <c r="D769" s="70" t="str">
        <f>INDEX(MergedData!H:H, ROW()-1)</f>
        <v>Online</v>
      </c>
      <c r="E769" s="71">
        <f>INDEX(MergedData!J:J, ROW()-1)</f>
        <v>865.20399999999995</v>
      </c>
      <c r="F769" s="70" t="str">
        <f>INDEX(MergedData!P:P, ROW()-1)</f>
        <v>AU</v>
      </c>
      <c r="G769" s="71">
        <f>INDEX(MergedData!U:U, ROW()-1)</f>
        <v>535.95340903972669</v>
      </c>
    </row>
    <row r="770" spans="1:7">
      <c r="A770" s="72">
        <f>INDEX(MergedData!C:C, ROW()-1)</f>
        <v>45261</v>
      </c>
      <c r="B770" s="70" t="str">
        <f>INDEX(MergedData!D:D, ROW()-1)</f>
        <v>2023 Q4</v>
      </c>
      <c r="C770">
        <f>INDEX(MergedData!G:G, ROW()-1)</f>
        <v>0</v>
      </c>
      <c r="D770" s="70" t="str">
        <f>INDEX(MergedData!H:H, ROW()-1)</f>
        <v>Online</v>
      </c>
      <c r="E770" s="71">
        <f>INDEX(MergedData!J:J, ROW()-1)</f>
        <v>1105.4834000000001</v>
      </c>
      <c r="F770" s="70" t="str">
        <f>INDEX(MergedData!P:P, ROW()-1)</f>
        <v>AU</v>
      </c>
      <c r="G770" s="71">
        <f>INDEX(MergedData!U:U, ROW()-1)</f>
        <v>684.79525853651614</v>
      </c>
    </row>
    <row r="771" spans="1:7">
      <c r="A771" s="72">
        <f>INDEX(MergedData!C:C, ROW()-1)</f>
        <v>45261</v>
      </c>
      <c r="B771" s="70" t="str">
        <f>INDEX(MergedData!D:D, ROW()-1)</f>
        <v>2023 Q4</v>
      </c>
      <c r="C771">
        <f>INDEX(MergedData!G:G, ROW()-1)</f>
        <v>0</v>
      </c>
      <c r="D771" s="70" t="str">
        <f>INDEX(MergedData!H:H, ROW()-1)</f>
        <v>Online</v>
      </c>
      <c r="E771" s="71">
        <f>INDEX(MergedData!J:J, ROW()-1)</f>
        <v>2264.2536</v>
      </c>
      <c r="F771" s="70" t="str">
        <f>INDEX(MergedData!P:P, ROW()-1)</f>
        <v>US</v>
      </c>
      <c r="G771" s="71">
        <f>INDEX(MergedData!U:U, ROW()-1)</f>
        <v>2078.6909576853</v>
      </c>
    </row>
    <row r="772" spans="1:7">
      <c r="A772" s="72">
        <f>INDEX(MergedData!C:C, ROW()-1)</f>
        <v>45261</v>
      </c>
      <c r="B772" s="70" t="str">
        <f>INDEX(MergedData!D:D, ROW()-1)</f>
        <v>2023 Q4</v>
      </c>
      <c r="C772">
        <f>INDEX(MergedData!G:G, ROW()-1)</f>
        <v>0</v>
      </c>
      <c r="D772" s="70" t="str">
        <f>INDEX(MergedData!H:H, ROW()-1)</f>
        <v>Online</v>
      </c>
      <c r="E772" s="71">
        <f>INDEX(MergedData!J:J, ROW()-1)</f>
        <v>865.20399999999995</v>
      </c>
      <c r="F772" s="70" t="str">
        <f>INDEX(MergedData!P:P, ROW()-1)</f>
        <v>FR</v>
      </c>
      <c r="G772" s="71">
        <f>INDEX(MergedData!U:U, ROW()-1)</f>
        <v>865.20399999999995</v>
      </c>
    </row>
    <row r="773" spans="1:7">
      <c r="A773" s="72">
        <f>INDEX(MergedData!C:C, ROW()-1)</f>
        <v>45261</v>
      </c>
      <c r="B773" s="70" t="str">
        <f>INDEX(MergedData!D:D, ROW()-1)</f>
        <v>2023 Q4</v>
      </c>
      <c r="C773">
        <f>INDEX(MergedData!G:G, ROW()-1)</f>
        <v>0</v>
      </c>
      <c r="D773" s="70" t="str">
        <f>INDEX(MergedData!H:H, ROW()-1)</f>
        <v>Online</v>
      </c>
      <c r="E773" s="71">
        <f>INDEX(MergedData!J:J, ROW()-1)</f>
        <v>1105.4834000000001</v>
      </c>
      <c r="F773" s="70" t="str">
        <f>INDEX(MergedData!P:P, ROW()-1)</f>
        <v>DE</v>
      </c>
      <c r="G773" s="71">
        <f>INDEX(MergedData!U:U, ROW()-1)</f>
        <v>1105.4834000000001</v>
      </c>
    </row>
    <row r="774" spans="1:7">
      <c r="A774" s="72">
        <f>INDEX(MergedData!C:C, ROW()-1)</f>
        <v>45261</v>
      </c>
      <c r="B774" s="70" t="str">
        <f>INDEX(MergedData!D:D, ROW()-1)</f>
        <v>2023 Q4</v>
      </c>
      <c r="C774">
        <f>INDEX(MergedData!G:G, ROW()-1)</f>
        <v>0</v>
      </c>
      <c r="D774" s="70" t="str">
        <f>INDEX(MergedData!H:H, ROW()-1)</f>
        <v>Online</v>
      </c>
      <c r="E774" s="71">
        <f>INDEX(MergedData!J:J, ROW()-1)</f>
        <v>865.20399999999995</v>
      </c>
      <c r="F774" s="70" t="str">
        <f>INDEX(MergedData!P:P, ROW()-1)</f>
        <v>DE</v>
      </c>
      <c r="G774" s="71">
        <f>INDEX(MergedData!U:U, ROW()-1)</f>
        <v>865.20399999999995</v>
      </c>
    </row>
    <row r="775" spans="1:7">
      <c r="A775" s="72">
        <f>INDEX(MergedData!C:C, ROW()-1)</f>
        <v>45261</v>
      </c>
      <c r="B775" s="70" t="str">
        <f>INDEX(MergedData!D:D, ROW()-1)</f>
        <v>2023 Q4</v>
      </c>
      <c r="C775">
        <f>INDEX(MergedData!G:G, ROW()-1)</f>
        <v>0</v>
      </c>
      <c r="D775" s="70" t="str">
        <f>INDEX(MergedData!H:H, ROW()-1)</f>
        <v>Online</v>
      </c>
      <c r="E775" s="71">
        <f>INDEX(MergedData!J:J, ROW()-1)</f>
        <v>2699.9018000000001</v>
      </c>
      <c r="F775" s="70" t="str">
        <f>INDEX(MergedData!P:P, ROW()-1)</f>
        <v>AU</v>
      </c>
      <c r="G775" s="71">
        <f>INDEX(MergedData!U:U, ROW()-1)</f>
        <v>1672.4628801791191</v>
      </c>
    </row>
    <row r="776" spans="1:7">
      <c r="A776" s="72">
        <f>INDEX(MergedData!C:C, ROW()-1)</f>
        <v>45261</v>
      </c>
      <c r="B776" s="70" t="str">
        <f>INDEX(MergedData!D:D, ROW()-1)</f>
        <v>2023 Q4</v>
      </c>
      <c r="C776">
        <f>INDEX(MergedData!G:G, ROW()-1)</f>
        <v>0</v>
      </c>
      <c r="D776" s="70" t="str">
        <f>INDEX(MergedData!H:H, ROW()-1)</f>
        <v>Online</v>
      </c>
      <c r="E776" s="71">
        <f>INDEX(MergedData!J:J, ROW()-1)</f>
        <v>865.20399999999995</v>
      </c>
      <c r="F776" s="70" t="str">
        <f>INDEX(MergedData!P:P, ROW()-1)</f>
        <v>AU</v>
      </c>
      <c r="G776" s="71">
        <f>INDEX(MergedData!U:U, ROW()-1)</f>
        <v>535.95340903972669</v>
      </c>
    </row>
    <row r="777" spans="1:7">
      <c r="A777" s="72">
        <f>INDEX(MergedData!C:C, ROW()-1)</f>
        <v>45261</v>
      </c>
      <c r="B777" s="70" t="str">
        <f>INDEX(MergedData!D:D, ROW()-1)</f>
        <v>2023 Q4</v>
      </c>
      <c r="C777">
        <f>INDEX(MergedData!G:G, ROW()-1)</f>
        <v>0</v>
      </c>
      <c r="D777" s="70" t="str">
        <f>INDEX(MergedData!H:H, ROW()-1)</f>
        <v>Online</v>
      </c>
      <c r="E777" s="71">
        <f>INDEX(MergedData!J:J, ROW()-1)</f>
        <v>865.20399999999995</v>
      </c>
      <c r="F777" s="70" t="str">
        <f>INDEX(MergedData!P:P, ROW()-1)</f>
        <v>DE</v>
      </c>
      <c r="G777" s="71">
        <f>INDEX(MergedData!U:U, ROW()-1)</f>
        <v>865.20399999999995</v>
      </c>
    </row>
    <row r="778" spans="1:7">
      <c r="A778" s="72">
        <f>INDEX(MergedData!C:C, ROW()-1)</f>
        <v>45261</v>
      </c>
      <c r="B778" s="70" t="str">
        <f>INDEX(MergedData!D:D, ROW()-1)</f>
        <v>2023 Q4</v>
      </c>
      <c r="C778">
        <f>INDEX(MergedData!G:G, ROW()-1)</f>
        <v>0</v>
      </c>
      <c r="D778" s="70" t="str">
        <f>INDEX(MergedData!H:H, ROW()-1)</f>
        <v>Online</v>
      </c>
      <c r="E778" s="71">
        <f>INDEX(MergedData!J:J, ROW()-1)</f>
        <v>865.20399999999995</v>
      </c>
      <c r="F778" s="70" t="str">
        <f>INDEX(MergedData!P:P, ROW()-1)</f>
        <v>US</v>
      </c>
      <c r="G778" s="71">
        <f>INDEX(MergedData!U:U, ROW()-1)</f>
        <v>794.29783455049051</v>
      </c>
    </row>
    <row r="779" spans="1:7">
      <c r="A779" s="72">
        <f>INDEX(MergedData!C:C, ROW()-1)</f>
        <v>45261</v>
      </c>
      <c r="B779" s="70" t="str">
        <f>INDEX(MergedData!D:D, ROW()-1)</f>
        <v>2023 Q4</v>
      </c>
      <c r="C779">
        <f>INDEX(MergedData!G:G, ROW()-1)</f>
        <v>0</v>
      </c>
      <c r="D779" s="70" t="str">
        <f>INDEX(MergedData!H:H, ROW()-1)</f>
        <v>Online</v>
      </c>
      <c r="E779" s="71">
        <f>INDEX(MergedData!J:J, ROW()-1)</f>
        <v>2264.2536</v>
      </c>
      <c r="F779" s="70" t="str">
        <f>INDEX(MergedData!P:P, ROW()-1)</f>
        <v>FR</v>
      </c>
      <c r="G779" s="71">
        <f>INDEX(MergedData!U:U, ROW()-1)</f>
        <v>2264.2536</v>
      </c>
    </row>
    <row r="780" spans="1:7">
      <c r="A780" s="72">
        <f>INDEX(MergedData!C:C, ROW()-1)</f>
        <v>45261</v>
      </c>
      <c r="B780" s="70" t="str">
        <f>INDEX(MergedData!D:D, ROW()-1)</f>
        <v>2023 Q4</v>
      </c>
      <c r="C780">
        <f>INDEX(MergedData!G:G, ROW()-1)</f>
        <v>0</v>
      </c>
      <c r="D780" s="70" t="str">
        <f>INDEX(MergedData!H:H, ROW()-1)</f>
        <v>Online</v>
      </c>
      <c r="E780" s="71">
        <f>INDEX(MergedData!J:J, ROW()-1)</f>
        <v>2288.9187000000002</v>
      </c>
      <c r="F780" s="70" t="str">
        <f>INDEX(MergedData!P:P, ROW()-1)</f>
        <v>AU</v>
      </c>
      <c r="G780" s="71">
        <f>INDEX(MergedData!U:U, ROW()-1)</f>
        <v>1417.8780730091171</v>
      </c>
    </row>
    <row r="781" spans="1:7">
      <c r="A781" s="72">
        <f>INDEX(MergedData!C:C, ROW()-1)</f>
        <v>45261</v>
      </c>
      <c r="B781" s="70" t="str">
        <f>INDEX(MergedData!D:D, ROW()-1)</f>
        <v>2023 Q4</v>
      </c>
      <c r="C781">
        <f>INDEX(MergedData!G:G, ROW()-1)</f>
        <v>0</v>
      </c>
      <c r="D781" s="70" t="str">
        <f>INDEX(MergedData!H:H, ROW()-1)</f>
        <v>Online</v>
      </c>
      <c r="E781" s="71">
        <f>INDEX(MergedData!J:J, ROW()-1)</f>
        <v>2288.9187000000002</v>
      </c>
      <c r="F781" s="70" t="str">
        <f>INDEX(MergedData!P:P, ROW()-1)</f>
        <v>US</v>
      </c>
      <c r="G781" s="71">
        <f>INDEX(MergedData!U:U, ROW()-1)</f>
        <v>2101.3346758361308</v>
      </c>
    </row>
    <row r="782" spans="1:7">
      <c r="A782" s="72">
        <f>INDEX(MergedData!C:C, ROW()-1)</f>
        <v>45261</v>
      </c>
      <c r="B782" s="70" t="str">
        <f>INDEX(MergedData!D:D, ROW()-1)</f>
        <v>2023 Q4</v>
      </c>
      <c r="C782">
        <f>INDEX(MergedData!G:G, ROW()-1)</f>
        <v>0</v>
      </c>
      <c r="D782" s="70" t="str">
        <f>INDEX(MergedData!H:H, ROW()-1)</f>
        <v>Online</v>
      </c>
      <c r="E782" s="71">
        <f>INDEX(MergedData!J:J, ROW()-1)</f>
        <v>2288.9187000000002</v>
      </c>
      <c r="F782" s="70" t="str">
        <f>INDEX(MergedData!P:P, ROW()-1)</f>
        <v>FR</v>
      </c>
      <c r="G782" s="71">
        <f>INDEX(MergedData!U:U, ROW()-1)</f>
        <v>2288.9187000000002</v>
      </c>
    </row>
    <row r="783" spans="1:7">
      <c r="A783" s="72">
        <f>INDEX(MergedData!C:C, ROW()-1)</f>
        <v>45261</v>
      </c>
      <c r="B783" s="70" t="str">
        <f>INDEX(MergedData!D:D, ROW()-1)</f>
        <v>2023 Q4</v>
      </c>
      <c r="C783">
        <f>INDEX(MergedData!G:G, ROW()-1)</f>
        <v>0</v>
      </c>
      <c r="D783" s="70" t="str">
        <f>INDEX(MergedData!H:H, ROW()-1)</f>
        <v>Online</v>
      </c>
      <c r="E783" s="71">
        <f>INDEX(MergedData!J:J, ROW()-1)</f>
        <v>2699.9018000000001</v>
      </c>
      <c r="F783" s="70" t="str">
        <f>INDEX(MergedData!P:P, ROW()-1)</f>
        <v>AU</v>
      </c>
      <c r="G783" s="71">
        <f>INDEX(MergedData!U:U, ROW()-1)</f>
        <v>1672.4628801791191</v>
      </c>
    </row>
    <row r="784" spans="1:7">
      <c r="A784" s="72">
        <f>INDEX(MergedData!C:C, ROW()-1)</f>
        <v>45261</v>
      </c>
      <c r="B784" s="70" t="str">
        <f>INDEX(MergedData!D:D, ROW()-1)</f>
        <v>2023 Q4</v>
      </c>
      <c r="C784">
        <f>INDEX(MergedData!G:G, ROW()-1)</f>
        <v>0</v>
      </c>
      <c r="D784" s="70" t="str">
        <f>INDEX(MergedData!H:H, ROW()-1)</f>
        <v>Online</v>
      </c>
      <c r="E784" s="71">
        <f>INDEX(MergedData!J:J, ROW()-1)</f>
        <v>865.20399999999995</v>
      </c>
      <c r="F784" s="70" t="str">
        <f>INDEX(MergedData!P:P, ROW()-1)</f>
        <v>CA</v>
      </c>
      <c r="G784" s="71">
        <f>INDEX(MergedData!U:U, ROW()-1)</f>
        <v>580.49572240302246</v>
      </c>
    </row>
    <row r="785" spans="1:7">
      <c r="A785" s="72">
        <f>INDEX(MergedData!C:C, ROW()-1)</f>
        <v>45261</v>
      </c>
      <c r="B785" s="70" t="str">
        <f>INDEX(MergedData!D:D, ROW()-1)</f>
        <v>2023 Q4</v>
      </c>
      <c r="C785">
        <f>INDEX(MergedData!G:G, ROW()-1)</f>
        <v>0</v>
      </c>
      <c r="D785" s="70" t="str">
        <f>INDEX(MergedData!H:H, ROW()-1)</f>
        <v>Online</v>
      </c>
      <c r="E785" s="71">
        <f>INDEX(MergedData!J:J, ROW()-1)</f>
        <v>865.20399999999995</v>
      </c>
      <c r="F785" s="70" t="str">
        <f>INDEX(MergedData!P:P, ROW()-1)</f>
        <v>AU</v>
      </c>
      <c r="G785" s="71">
        <f>INDEX(MergedData!U:U, ROW()-1)</f>
        <v>535.95340903972669</v>
      </c>
    </row>
    <row r="786" spans="1:7">
      <c r="A786" s="72">
        <f>INDEX(MergedData!C:C, ROW()-1)</f>
        <v>45261</v>
      </c>
      <c r="B786" s="70" t="str">
        <f>INDEX(MergedData!D:D, ROW()-1)</f>
        <v>2023 Q4</v>
      </c>
      <c r="C786">
        <f>INDEX(MergedData!G:G, ROW()-1)</f>
        <v>0</v>
      </c>
      <c r="D786" s="70" t="str">
        <f>INDEX(MergedData!H:H, ROW()-1)</f>
        <v>Online</v>
      </c>
      <c r="E786" s="71">
        <f>INDEX(MergedData!J:J, ROW()-1)</f>
        <v>2288.9187000000002</v>
      </c>
      <c r="F786" s="70" t="str">
        <f>INDEX(MergedData!P:P, ROW()-1)</f>
        <v>US</v>
      </c>
      <c r="G786" s="71">
        <f>INDEX(MergedData!U:U, ROW()-1)</f>
        <v>2101.3346758361308</v>
      </c>
    </row>
    <row r="787" spans="1:7">
      <c r="A787" s="72">
        <f>INDEX(MergedData!C:C, ROW()-1)</f>
        <v>45261</v>
      </c>
      <c r="B787" s="70" t="str">
        <f>INDEX(MergedData!D:D, ROW()-1)</f>
        <v>2023 Q4</v>
      </c>
      <c r="C787">
        <f>INDEX(MergedData!G:G, ROW()-1)</f>
        <v>0</v>
      </c>
      <c r="D787" s="70" t="str">
        <f>INDEX(MergedData!H:H, ROW()-1)</f>
        <v>Online</v>
      </c>
      <c r="E787" s="71">
        <f>INDEX(MergedData!J:J, ROW()-1)</f>
        <v>2288.9187000000002</v>
      </c>
      <c r="F787" s="70" t="str">
        <f>INDEX(MergedData!P:P, ROW()-1)</f>
        <v>AU</v>
      </c>
      <c r="G787" s="71">
        <f>INDEX(MergedData!U:U, ROW()-1)</f>
        <v>1417.8780730091171</v>
      </c>
    </row>
    <row r="788" spans="1:7">
      <c r="A788" s="72">
        <f>INDEX(MergedData!C:C, ROW()-1)</f>
        <v>45261</v>
      </c>
      <c r="B788" s="70" t="str">
        <f>INDEX(MergedData!D:D, ROW()-1)</f>
        <v>2023 Q4</v>
      </c>
      <c r="C788">
        <f>INDEX(MergedData!G:G, ROW()-1)</f>
        <v>0</v>
      </c>
      <c r="D788" s="70" t="str">
        <f>INDEX(MergedData!H:H, ROW()-1)</f>
        <v>Online</v>
      </c>
      <c r="E788" s="71">
        <f>INDEX(MergedData!J:J, ROW()-1)</f>
        <v>2410.6266000000001</v>
      </c>
      <c r="F788" s="70" t="str">
        <f>INDEX(MergedData!P:P, ROW()-1)</f>
        <v>AU</v>
      </c>
      <c r="G788" s="71">
        <f>INDEX(MergedData!U:U, ROW()-1)</f>
        <v>1493.270424306691</v>
      </c>
    </row>
    <row r="789" spans="1:7">
      <c r="A789" s="72">
        <f>INDEX(MergedData!C:C, ROW()-1)</f>
        <v>45261</v>
      </c>
      <c r="B789" s="70" t="str">
        <f>INDEX(MergedData!D:D, ROW()-1)</f>
        <v>2023 Q4</v>
      </c>
      <c r="C789">
        <f>INDEX(MergedData!G:G, ROW()-1)</f>
        <v>0</v>
      </c>
      <c r="D789" s="70" t="str">
        <f>INDEX(MergedData!H:H, ROW()-1)</f>
        <v>Online</v>
      </c>
      <c r="E789" s="71">
        <f>INDEX(MergedData!J:J, ROW()-1)</f>
        <v>865.20399999999995</v>
      </c>
      <c r="F789" s="70" t="str">
        <f>INDEX(MergedData!P:P, ROW()-1)</f>
        <v>US</v>
      </c>
      <c r="G789" s="71">
        <f>INDEX(MergedData!U:U, ROW()-1)</f>
        <v>794.29783455049051</v>
      </c>
    </row>
    <row r="790" spans="1:7">
      <c r="A790" s="72">
        <f>INDEX(MergedData!C:C, ROW()-1)</f>
        <v>45261</v>
      </c>
      <c r="B790" s="70" t="str">
        <f>INDEX(MergedData!D:D, ROW()-1)</f>
        <v>2023 Q4</v>
      </c>
      <c r="C790">
        <f>INDEX(MergedData!G:G, ROW()-1)</f>
        <v>0</v>
      </c>
      <c r="D790" s="70" t="str">
        <f>INDEX(MergedData!H:H, ROW()-1)</f>
        <v>Online</v>
      </c>
      <c r="E790" s="71">
        <f>INDEX(MergedData!J:J, ROW()-1)</f>
        <v>2410.6266000000001</v>
      </c>
      <c r="F790" s="70" t="str">
        <f>INDEX(MergedData!P:P, ROW()-1)</f>
        <v>FR</v>
      </c>
      <c r="G790" s="71">
        <f>INDEX(MergedData!U:U, ROW()-1)</f>
        <v>2410.6266000000001</v>
      </c>
    </row>
    <row r="791" spans="1:7">
      <c r="A791" s="72">
        <f>INDEX(MergedData!C:C, ROW()-1)</f>
        <v>45261</v>
      </c>
      <c r="B791" s="70" t="str">
        <f>INDEX(MergedData!D:D, ROW()-1)</f>
        <v>2023 Q4</v>
      </c>
      <c r="C791">
        <f>INDEX(MergedData!G:G, ROW()-1)</f>
        <v>0</v>
      </c>
      <c r="D791" s="70" t="str">
        <f>INDEX(MergedData!H:H, ROW()-1)</f>
        <v>Online</v>
      </c>
      <c r="E791" s="71">
        <f>INDEX(MergedData!J:J, ROW()-1)</f>
        <v>2699.9018000000001</v>
      </c>
      <c r="F791" s="70" t="str">
        <f>INDEX(MergedData!P:P, ROW()-1)</f>
        <v>AU</v>
      </c>
      <c r="G791" s="71">
        <f>INDEX(MergedData!U:U, ROW()-1)</f>
        <v>1672.4628801791191</v>
      </c>
    </row>
    <row r="792" spans="1:7">
      <c r="A792" s="72">
        <f>INDEX(MergedData!C:C, ROW()-1)</f>
        <v>45261</v>
      </c>
      <c r="B792" s="70" t="str">
        <f>INDEX(MergedData!D:D, ROW()-1)</f>
        <v>2023 Q4</v>
      </c>
      <c r="C792">
        <f>INDEX(MergedData!G:G, ROW()-1)</f>
        <v>0</v>
      </c>
      <c r="D792" s="70" t="str">
        <f>INDEX(MergedData!H:H, ROW()-1)</f>
        <v>Online</v>
      </c>
      <c r="E792" s="71">
        <f>INDEX(MergedData!J:J, ROW()-1)</f>
        <v>865.20399999999995</v>
      </c>
      <c r="F792" s="70" t="str">
        <f>INDEX(MergedData!P:P, ROW()-1)</f>
        <v>FR</v>
      </c>
      <c r="G792" s="71">
        <f>INDEX(MergedData!U:U, ROW()-1)</f>
        <v>865.20399999999995</v>
      </c>
    </row>
    <row r="793" spans="1:7">
      <c r="A793" s="72">
        <f>INDEX(MergedData!C:C, ROW()-1)</f>
        <v>45261</v>
      </c>
      <c r="B793" s="70" t="str">
        <f>INDEX(MergedData!D:D, ROW()-1)</f>
        <v>2023 Q4</v>
      </c>
      <c r="C793">
        <f>INDEX(MergedData!G:G, ROW()-1)</f>
        <v>0</v>
      </c>
      <c r="D793" s="70" t="str">
        <f>INDEX(MergedData!H:H, ROW()-1)</f>
        <v>Online</v>
      </c>
      <c r="E793" s="71">
        <f>INDEX(MergedData!J:J, ROW()-1)</f>
        <v>1105.4834000000001</v>
      </c>
      <c r="F793" s="70" t="str">
        <f>INDEX(MergedData!P:P, ROW()-1)</f>
        <v>GB</v>
      </c>
      <c r="G793" s="71">
        <f>INDEX(MergedData!U:U, ROW()-1)</f>
        <v>1315.66952731991</v>
      </c>
    </row>
    <row r="794" spans="1:7">
      <c r="A794" s="72">
        <f>INDEX(MergedData!C:C, ROW()-1)</f>
        <v>45261</v>
      </c>
      <c r="B794" s="70" t="str">
        <f>INDEX(MergedData!D:D, ROW()-1)</f>
        <v>2023 Q4</v>
      </c>
      <c r="C794">
        <f>INDEX(MergedData!G:G, ROW()-1)</f>
        <v>0</v>
      </c>
      <c r="D794" s="70" t="str">
        <f>INDEX(MergedData!H:H, ROW()-1)</f>
        <v>Online</v>
      </c>
      <c r="E794" s="71">
        <f>INDEX(MergedData!J:J, ROW()-1)</f>
        <v>2410.6266000000001</v>
      </c>
      <c r="F794" s="70" t="str">
        <f>INDEX(MergedData!P:P, ROW()-1)</f>
        <v>AU</v>
      </c>
      <c r="G794" s="71">
        <f>INDEX(MergedData!U:U, ROW()-1)</f>
        <v>1493.270424306691</v>
      </c>
    </row>
    <row r="795" spans="1:7">
      <c r="A795" s="72">
        <f>INDEX(MergedData!C:C, ROW()-1)</f>
        <v>45261</v>
      </c>
      <c r="B795" s="70" t="str">
        <f>INDEX(MergedData!D:D, ROW()-1)</f>
        <v>2023 Q4</v>
      </c>
      <c r="C795">
        <f>INDEX(MergedData!G:G, ROW()-1)</f>
        <v>0</v>
      </c>
      <c r="D795" s="70" t="str">
        <f>INDEX(MergedData!H:H, ROW()-1)</f>
        <v>Online</v>
      </c>
      <c r="E795" s="71">
        <f>INDEX(MergedData!J:J, ROW()-1)</f>
        <v>2288.9187000000002</v>
      </c>
      <c r="F795" s="70" t="str">
        <f>INDEX(MergedData!P:P, ROW()-1)</f>
        <v>GB</v>
      </c>
      <c r="G795" s="71">
        <f>INDEX(MergedData!U:U, ROW()-1)</f>
        <v>2724.1119894723911</v>
      </c>
    </row>
    <row r="796" spans="1:7">
      <c r="A796" s="72">
        <f>INDEX(MergedData!C:C, ROW()-1)</f>
        <v>45261</v>
      </c>
      <c r="B796" s="70" t="str">
        <f>INDEX(MergedData!D:D, ROW()-1)</f>
        <v>2023 Q4</v>
      </c>
      <c r="C796">
        <f>INDEX(MergedData!G:G, ROW()-1)</f>
        <v>0</v>
      </c>
      <c r="D796" s="70" t="str">
        <f>INDEX(MergedData!H:H, ROW()-1)</f>
        <v>Online</v>
      </c>
      <c r="E796" s="71">
        <f>INDEX(MergedData!J:J, ROW()-1)</f>
        <v>2264.2536</v>
      </c>
      <c r="F796" s="70" t="str">
        <f>INDEX(MergedData!P:P, ROW()-1)</f>
        <v>AU</v>
      </c>
      <c r="G796" s="71">
        <f>INDEX(MergedData!U:U, ROW()-1)</f>
        <v>1402.5991972418919</v>
      </c>
    </row>
    <row r="797" spans="1:7">
      <c r="A797" s="72">
        <f>INDEX(MergedData!C:C, ROW()-1)</f>
        <v>45261</v>
      </c>
      <c r="B797" s="70" t="str">
        <f>INDEX(MergedData!D:D, ROW()-1)</f>
        <v>2023 Q4</v>
      </c>
      <c r="C797">
        <f>INDEX(MergedData!G:G, ROW()-1)</f>
        <v>0</v>
      </c>
      <c r="D797" s="70" t="str">
        <f>INDEX(MergedData!H:H, ROW()-1)</f>
        <v>Online</v>
      </c>
      <c r="E797" s="71">
        <f>INDEX(MergedData!J:J, ROW()-1)</f>
        <v>1105.4834000000001</v>
      </c>
      <c r="F797" s="70" t="str">
        <f>INDEX(MergedData!P:P, ROW()-1)</f>
        <v>GB</v>
      </c>
      <c r="G797" s="71">
        <f>INDEX(MergedData!U:U, ROW()-1)</f>
        <v>1315.66952731991</v>
      </c>
    </row>
    <row r="798" spans="1:7">
      <c r="A798" s="72">
        <f>INDEX(MergedData!C:C, ROW()-1)</f>
        <v>45261</v>
      </c>
      <c r="B798" s="70" t="str">
        <f>INDEX(MergedData!D:D, ROW()-1)</f>
        <v>2023 Q4</v>
      </c>
      <c r="C798">
        <f>INDEX(MergedData!G:G, ROW()-1)</f>
        <v>0</v>
      </c>
      <c r="D798" s="70" t="str">
        <f>INDEX(MergedData!H:H, ROW()-1)</f>
        <v>Online</v>
      </c>
      <c r="E798" s="71">
        <f>INDEX(MergedData!J:J, ROW()-1)</f>
        <v>2699.9018000000001</v>
      </c>
      <c r="F798" s="70" t="str">
        <f>INDEX(MergedData!P:P, ROW()-1)</f>
        <v>AU</v>
      </c>
      <c r="G798" s="71">
        <f>INDEX(MergedData!U:U, ROW()-1)</f>
        <v>1672.4628801791191</v>
      </c>
    </row>
    <row r="799" spans="1:7">
      <c r="A799" s="72">
        <f>INDEX(MergedData!C:C, ROW()-1)</f>
        <v>45261</v>
      </c>
      <c r="B799" s="70" t="str">
        <f>INDEX(MergedData!D:D, ROW()-1)</f>
        <v>2023 Q4</v>
      </c>
      <c r="C799">
        <f>INDEX(MergedData!G:G, ROW()-1)</f>
        <v>0</v>
      </c>
      <c r="D799" s="70" t="str">
        <f>INDEX(MergedData!H:H, ROW()-1)</f>
        <v>Online</v>
      </c>
      <c r="E799" s="71">
        <f>INDEX(MergedData!J:J, ROW()-1)</f>
        <v>2410.6266000000001</v>
      </c>
      <c r="F799" s="70" t="str">
        <f>INDEX(MergedData!P:P, ROW()-1)</f>
        <v>AU</v>
      </c>
      <c r="G799" s="71">
        <f>INDEX(MergedData!U:U, ROW()-1)</f>
        <v>1493.270424306691</v>
      </c>
    </row>
    <row r="800" spans="1:7">
      <c r="A800" s="72">
        <f>INDEX(MergedData!C:C, ROW()-1)</f>
        <v>45261</v>
      </c>
      <c r="B800" s="70" t="str">
        <f>INDEX(MergedData!D:D, ROW()-1)</f>
        <v>2023 Q4</v>
      </c>
      <c r="C800">
        <f>INDEX(MergedData!G:G, ROW()-1)</f>
        <v>0</v>
      </c>
      <c r="D800" s="70" t="str">
        <f>INDEX(MergedData!H:H, ROW()-1)</f>
        <v>Online</v>
      </c>
      <c r="E800" s="71">
        <f>INDEX(MergedData!J:J, ROW()-1)</f>
        <v>2410.6266000000001</v>
      </c>
      <c r="F800" s="70" t="str">
        <f>INDEX(MergedData!P:P, ROW()-1)</f>
        <v>GB</v>
      </c>
      <c r="G800" s="71">
        <f>INDEX(MergedData!U:U, ROW()-1)</f>
        <v>2868.9602750858148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S800"/>
  <sheetViews>
    <sheetView topLeftCell="T1" zoomScale="70" zoomScaleNormal="70" workbookViewId="0">
      <pane ySplit="1" topLeftCell="A292" activePane="bottomLeft" state="frozen"/>
      <selection pane="bottomLeft" activeCell="AA334" sqref="AA334"/>
    </sheetView>
    <sheetView tabSelected="1" topLeftCell="R801" zoomScale="55" zoomScaleNormal="55" workbookViewId="1">
      <selection activeCell="AB299" sqref="AB299"/>
    </sheetView>
  </sheetViews>
  <sheetFormatPr defaultColWidth="12.6328125" defaultRowHeight="15.75" customHeight="1"/>
  <cols>
    <col min="1" max="1" width="13.1796875" customWidth="1"/>
    <col min="2" max="3" width="12.6328125" customWidth="1"/>
    <col min="4" max="4" width="14.90625" style="70" customWidth="1"/>
    <col min="5" max="5" width="8.81640625" customWidth="1"/>
    <col min="6" max="6" width="12.6328125" style="70" customWidth="1"/>
    <col min="7" max="7" width="11.54296875" customWidth="1"/>
    <col min="8" max="8" width="13.453125" customWidth="1"/>
    <col min="9" max="9" width="7.453125" hidden="1" customWidth="1"/>
    <col min="10" max="10" width="14.08984375" customWidth="1"/>
    <col min="11" max="11" width="18.54296875" hidden="1" customWidth="1"/>
    <col min="12" max="12" width="9.453125" customWidth="1"/>
    <col min="13" max="13" width="9" customWidth="1"/>
    <col min="14" max="14" width="17.08984375" customWidth="1"/>
    <col min="15" max="15" width="18" customWidth="1"/>
    <col min="16" max="16" width="10.6328125" customWidth="1"/>
    <col min="17" max="17" width="18.54296875" customWidth="1"/>
    <col min="18" max="18" width="20" customWidth="1"/>
    <col min="19" max="19" width="13.90625" customWidth="1"/>
    <col min="20" max="20" width="13.54296875" customWidth="1"/>
    <col min="21" max="21" width="14.6328125" customWidth="1"/>
    <col min="22" max="22" width="12.6328125" customWidth="1"/>
    <col min="24" max="24" width="12.36328125" customWidth="1"/>
    <col min="25" max="25" width="20.08984375" style="70" bestFit="1" customWidth="1"/>
    <col min="26" max="26" width="20.08984375" bestFit="1" customWidth="1"/>
    <col min="27" max="27" width="21.36328125" style="70" bestFit="1" customWidth="1"/>
    <col min="28" max="28" width="14.1796875" style="70" bestFit="1" customWidth="1"/>
    <col min="29" max="29" width="5.54296875" customWidth="1"/>
    <col min="30" max="30" width="13.453125" customWidth="1"/>
    <col min="31" max="31" width="10" style="70" customWidth="1"/>
    <col min="32" max="32" width="10" customWidth="1"/>
    <col min="33" max="34" width="20.08984375" bestFit="1" customWidth="1"/>
    <col min="35" max="36" width="21.36328125" bestFit="1" customWidth="1"/>
    <col min="37" max="37" width="10" style="70" customWidth="1"/>
    <col min="38" max="38" width="15.453125" customWidth="1"/>
    <col min="39" max="39" width="12.36328125" customWidth="1"/>
    <col min="40" max="40" width="12.81640625" bestFit="1" customWidth="1"/>
    <col min="41" max="41" width="10.81640625" customWidth="1"/>
    <col min="42" max="42" width="16.81640625" bestFit="1" customWidth="1"/>
    <col min="43" max="43" width="17.08984375" customWidth="1"/>
    <col min="44" max="44" width="15.453125" customWidth="1"/>
    <col min="45" max="45" width="15.36328125" customWidth="1"/>
    <col min="46" max="46" width="12.54296875" bestFit="1" customWidth="1"/>
    <col min="50" max="51" width="11.36328125" bestFit="1" customWidth="1"/>
    <col min="52" max="52" width="12.54296875" bestFit="1" customWidth="1"/>
  </cols>
  <sheetData>
    <row r="1" spans="1:45" ht="42.5" customHeight="1">
      <c r="A1" s="61" t="s">
        <v>36</v>
      </c>
      <c r="B1" s="61" t="s">
        <v>38</v>
      </c>
      <c r="C1" s="62" t="s">
        <v>30</v>
      </c>
      <c r="D1" s="62" t="s">
        <v>5</v>
      </c>
      <c r="E1" s="63" t="s">
        <v>45</v>
      </c>
      <c r="F1" s="61" t="s">
        <v>62222</v>
      </c>
      <c r="G1" s="61" t="s">
        <v>47</v>
      </c>
      <c r="H1" s="64" t="s">
        <v>62206</v>
      </c>
      <c r="I1" s="61" t="s">
        <v>48</v>
      </c>
      <c r="J1" s="65" t="s">
        <v>58</v>
      </c>
      <c r="K1" s="61" t="s">
        <v>62207</v>
      </c>
      <c r="L1" s="61" t="s">
        <v>4647</v>
      </c>
      <c r="M1" s="61" t="s">
        <v>62208</v>
      </c>
      <c r="N1" s="65" t="s">
        <v>62209</v>
      </c>
      <c r="O1" s="61" t="s">
        <v>62210</v>
      </c>
      <c r="P1" s="61" t="s">
        <v>62211</v>
      </c>
      <c r="Q1" s="61" t="s">
        <v>62212</v>
      </c>
      <c r="R1" s="61" t="s">
        <v>62213</v>
      </c>
      <c r="S1" s="61" t="s">
        <v>62214</v>
      </c>
      <c r="T1" s="61" t="s">
        <v>62215</v>
      </c>
      <c r="U1" s="115" t="s">
        <v>62216</v>
      </c>
      <c r="V1" s="65" t="s">
        <v>62241</v>
      </c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</row>
    <row r="2" spans="1:45" ht="15.75" customHeight="1">
      <c r="A2" s="1">
        <v>47992</v>
      </c>
      <c r="B2" s="43">
        <v>45231</v>
      </c>
      <c r="C2" s="66">
        <v>45231</v>
      </c>
      <c r="D2" s="69" t="s">
        <v>21</v>
      </c>
      <c r="E2" s="68">
        <v>487</v>
      </c>
      <c r="F2" s="28" t="s">
        <v>12</v>
      </c>
      <c r="G2" s="1">
        <v>287</v>
      </c>
      <c r="H2" s="67" t="s">
        <v>7</v>
      </c>
      <c r="I2" s="1">
        <v>1</v>
      </c>
      <c r="J2" s="19">
        <v>57653.765500000001</v>
      </c>
      <c r="K2" s="1">
        <v>1</v>
      </c>
      <c r="L2" s="1" t="s">
        <v>60103</v>
      </c>
      <c r="M2" s="1">
        <v>1</v>
      </c>
      <c r="N2" s="19">
        <v>300000</v>
      </c>
      <c r="O2" s="1" t="s">
        <v>4613</v>
      </c>
      <c r="P2" s="1" t="s">
        <v>4614</v>
      </c>
      <c r="Q2" s="1" t="s">
        <v>4615</v>
      </c>
      <c r="R2" s="1" t="b">
        <v>1</v>
      </c>
      <c r="S2" s="1" t="s">
        <v>62217</v>
      </c>
      <c r="T2" s="1">
        <v>1.0892689900000001</v>
      </c>
      <c r="U2" s="19">
        <v>52928.859656603272</v>
      </c>
      <c r="V2" s="19">
        <f t="shared" ref="V2:V65" si="0">T2*U2</f>
        <v>57653.765500000001</v>
      </c>
      <c r="W2" s="1"/>
      <c r="X2" s="1"/>
      <c r="Y2" s="28"/>
      <c r="Z2" s="1"/>
      <c r="AA2" s="28"/>
      <c r="AB2" s="28"/>
      <c r="AC2" s="1"/>
      <c r="AD2" s="1"/>
      <c r="AE2" s="28"/>
      <c r="AF2" s="1"/>
      <c r="AG2" s="1"/>
      <c r="AH2" s="1"/>
      <c r="AI2" s="1"/>
      <c r="AJ2" s="1"/>
      <c r="AK2" s="28"/>
      <c r="AL2" s="1"/>
      <c r="AM2" s="1"/>
      <c r="AN2" s="1"/>
      <c r="AO2" s="1"/>
      <c r="AP2" s="1"/>
      <c r="AQ2" s="1"/>
      <c r="AR2" s="1"/>
      <c r="AS2" s="1"/>
    </row>
    <row r="3" spans="1:45" ht="26">
      <c r="A3" s="1">
        <v>48057</v>
      </c>
      <c r="B3" s="43">
        <v>45231</v>
      </c>
      <c r="C3" s="66">
        <v>45231</v>
      </c>
      <c r="D3" s="69" t="s">
        <v>21</v>
      </c>
      <c r="E3" s="68">
        <v>343</v>
      </c>
      <c r="F3" s="28" t="s">
        <v>12</v>
      </c>
      <c r="G3" s="1">
        <v>287</v>
      </c>
      <c r="H3" s="67" t="s">
        <v>7</v>
      </c>
      <c r="I3" s="1">
        <v>1</v>
      </c>
      <c r="J3" s="19">
        <v>115068.64380000001</v>
      </c>
      <c r="K3" s="1">
        <v>1</v>
      </c>
      <c r="L3" s="1" t="s">
        <v>60103</v>
      </c>
      <c r="M3" s="1">
        <v>1</v>
      </c>
      <c r="N3" s="19">
        <v>300000</v>
      </c>
      <c r="O3" s="1" t="s">
        <v>4613</v>
      </c>
      <c r="P3" s="1" t="s">
        <v>4614</v>
      </c>
      <c r="Q3" s="1" t="s">
        <v>4615</v>
      </c>
      <c r="R3" s="1" t="b">
        <v>1</v>
      </c>
      <c r="S3" s="1" t="s">
        <v>62217</v>
      </c>
      <c r="T3" s="1">
        <v>1.0892689900000001</v>
      </c>
      <c r="U3" s="19">
        <v>105638.40966408121</v>
      </c>
      <c r="V3" s="19">
        <f t="shared" si="0"/>
        <v>115068.64379999999</v>
      </c>
      <c r="W3" s="1"/>
      <c r="X3" s="89" t="s">
        <v>5</v>
      </c>
      <c r="Y3" s="118" t="s">
        <v>62248</v>
      </c>
      <c r="Z3" s="87" t="s">
        <v>62211</v>
      </c>
      <c r="AA3" s="91" t="s">
        <v>62206</v>
      </c>
      <c r="AB3" s="90" t="s">
        <v>62250</v>
      </c>
      <c r="AE3"/>
    </row>
    <row r="4" spans="1:45" ht="12.5">
      <c r="A4" s="1">
        <v>48308</v>
      </c>
      <c r="B4" s="43">
        <v>45261</v>
      </c>
      <c r="C4" s="66">
        <v>45261</v>
      </c>
      <c r="D4" s="69" t="s">
        <v>21</v>
      </c>
      <c r="E4" s="68">
        <v>692</v>
      </c>
      <c r="F4" s="28" t="s">
        <v>12</v>
      </c>
      <c r="G4" s="1">
        <v>287</v>
      </c>
      <c r="H4" s="67" t="s">
        <v>7</v>
      </c>
      <c r="I4" s="1">
        <v>1</v>
      </c>
      <c r="J4" s="19">
        <v>3949.2366000000002</v>
      </c>
      <c r="K4" s="1">
        <v>1</v>
      </c>
      <c r="L4" s="1" t="s">
        <v>60103</v>
      </c>
      <c r="M4" s="1">
        <v>1</v>
      </c>
      <c r="N4" s="19">
        <v>300000</v>
      </c>
      <c r="O4" s="1" t="s">
        <v>4613</v>
      </c>
      <c r="P4" s="1" t="s">
        <v>4614</v>
      </c>
      <c r="Q4" s="1" t="s">
        <v>4615</v>
      </c>
      <c r="R4" s="1" t="b">
        <v>1</v>
      </c>
      <c r="S4" s="1" t="s">
        <v>62217</v>
      </c>
      <c r="T4" s="1">
        <v>1.0892689900000001</v>
      </c>
      <c r="U4" s="19">
        <v>3625.584347168462</v>
      </c>
      <c r="V4" s="19">
        <f t="shared" si="0"/>
        <v>3949.2366000000002</v>
      </c>
      <c r="W4" s="1"/>
      <c r="X4" t="s">
        <v>14</v>
      </c>
      <c r="Y4" s="70">
        <v>268</v>
      </c>
      <c r="Z4" t="s">
        <v>4627</v>
      </c>
      <c r="AA4" s="70" t="s">
        <v>7</v>
      </c>
      <c r="AB4" s="71">
        <v>16285.695902092863</v>
      </c>
      <c r="AE4"/>
    </row>
    <row r="5" spans="1:45" ht="12.5">
      <c r="A5" s="1">
        <v>46653</v>
      </c>
      <c r="B5" s="43">
        <v>45108</v>
      </c>
      <c r="C5" s="66">
        <v>45108</v>
      </c>
      <c r="D5" s="69" t="s">
        <v>18</v>
      </c>
      <c r="E5" s="68">
        <v>229</v>
      </c>
      <c r="F5" s="28" t="s">
        <v>12</v>
      </c>
      <c r="G5" s="1">
        <v>286</v>
      </c>
      <c r="H5" s="67" t="s">
        <v>7</v>
      </c>
      <c r="I5" s="1">
        <v>7</v>
      </c>
      <c r="J5" s="19">
        <v>3352.2892000000002</v>
      </c>
      <c r="K5" s="1">
        <v>7</v>
      </c>
      <c r="L5" s="1" t="s">
        <v>60103</v>
      </c>
      <c r="M5" s="1">
        <v>7</v>
      </c>
      <c r="N5" s="19">
        <v>250000</v>
      </c>
      <c r="O5" s="1" t="s">
        <v>4629</v>
      </c>
      <c r="P5" s="1" t="s">
        <v>4630</v>
      </c>
      <c r="Q5" s="1" t="s">
        <v>4631</v>
      </c>
      <c r="R5" s="1" t="b">
        <v>1</v>
      </c>
      <c r="S5" s="1" t="s">
        <v>62221</v>
      </c>
      <c r="T5" s="1">
        <v>1</v>
      </c>
      <c r="U5" s="19">
        <v>3352.2892000000002</v>
      </c>
      <c r="V5" s="19">
        <f t="shared" si="0"/>
        <v>3352.2892000000002</v>
      </c>
      <c r="W5" s="1"/>
      <c r="X5" t="s">
        <v>14</v>
      </c>
      <c r="Y5" s="70">
        <v>268</v>
      </c>
      <c r="Z5" t="s">
        <v>4614</v>
      </c>
      <c r="AA5" s="70" t="s">
        <v>7</v>
      </c>
      <c r="AB5" s="71">
        <v>74506.037668436693</v>
      </c>
      <c r="AE5"/>
    </row>
    <row r="6" spans="1:45" ht="12.5">
      <c r="A6" s="1">
        <v>47410</v>
      </c>
      <c r="B6" s="43">
        <v>45170</v>
      </c>
      <c r="C6" s="66">
        <v>45170</v>
      </c>
      <c r="D6" s="69" t="s">
        <v>18</v>
      </c>
      <c r="E6" s="68">
        <v>571</v>
      </c>
      <c r="F6" s="28" t="s">
        <v>12</v>
      </c>
      <c r="G6" s="1">
        <v>286</v>
      </c>
      <c r="H6" s="67" t="s">
        <v>7</v>
      </c>
      <c r="I6" s="1">
        <v>7</v>
      </c>
      <c r="J6" s="19">
        <v>20280.987799999999</v>
      </c>
      <c r="K6" s="1">
        <v>7</v>
      </c>
      <c r="L6" s="1" t="s">
        <v>60103</v>
      </c>
      <c r="M6" s="1">
        <v>7</v>
      </c>
      <c r="N6" s="19">
        <v>250000</v>
      </c>
      <c r="O6" s="1" t="s">
        <v>4629</v>
      </c>
      <c r="P6" s="1" t="s">
        <v>4630</v>
      </c>
      <c r="Q6" s="1" t="s">
        <v>4631</v>
      </c>
      <c r="R6" s="1" t="b">
        <v>1</v>
      </c>
      <c r="S6" s="1" t="s">
        <v>62221</v>
      </c>
      <c r="T6" s="1">
        <v>1</v>
      </c>
      <c r="U6" s="19">
        <v>20280.987799999999</v>
      </c>
      <c r="V6" s="19">
        <f t="shared" si="0"/>
        <v>20280.987799999999</v>
      </c>
      <c r="W6" s="1"/>
      <c r="X6" t="s">
        <v>14</v>
      </c>
      <c r="Y6" s="70">
        <v>275</v>
      </c>
      <c r="Z6" t="s">
        <v>4614</v>
      </c>
      <c r="AA6" s="70" t="s">
        <v>7</v>
      </c>
      <c r="AB6" s="71">
        <v>52485.704931341141</v>
      </c>
      <c r="AE6"/>
    </row>
    <row r="7" spans="1:45" ht="12.5">
      <c r="A7" s="1">
        <v>47705</v>
      </c>
      <c r="B7" s="43">
        <v>45200</v>
      </c>
      <c r="C7" s="66">
        <v>45200</v>
      </c>
      <c r="D7" s="69" t="s">
        <v>21</v>
      </c>
      <c r="E7" s="68">
        <v>139</v>
      </c>
      <c r="F7" s="28" t="s">
        <v>12</v>
      </c>
      <c r="G7" s="1">
        <v>286</v>
      </c>
      <c r="H7" s="67" t="s">
        <v>7</v>
      </c>
      <c r="I7" s="1">
        <v>7</v>
      </c>
      <c r="J7" s="19">
        <v>24728.684399999998</v>
      </c>
      <c r="K7" s="1">
        <v>7</v>
      </c>
      <c r="L7" s="1" t="s">
        <v>60103</v>
      </c>
      <c r="M7" s="1">
        <v>7</v>
      </c>
      <c r="N7" s="19">
        <v>250000</v>
      </c>
      <c r="O7" s="1" t="s">
        <v>4629</v>
      </c>
      <c r="P7" s="1" t="s">
        <v>4630</v>
      </c>
      <c r="Q7" s="1" t="s">
        <v>4631</v>
      </c>
      <c r="R7" s="1" t="b">
        <v>1</v>
      </c>
      <c r="S7" s="1" t="s">
        <v>62221</v>
      </c>
      <c r="T7" s="1">
        <v>1</v>
      </c>
      <c r="U7" s="19">
        <v>24728.684399999998</v>
      </c>
      <c r="V7" s="19">
        <f t="shared" si="0"/>
        <v>24728.684399999998</v>
      </c>
      <c r="W7" s="1"/>
      <c r="X7" t="s">
        <v>14</v>
      </c>
      <c r="Y7" s="70">
        <v>276</v>
      </c>
      <c r="Z7" t="s">
        <v>4614</v>
      </c>
      <c r="AA7" s="70" t="s">
        <v>7</v>
      </c>
      <c r="AB7" s="71">
        <v>78595.256163493643</v>
      </c>
      <c r="AE7"/>
    </row>
    <row r="8" spans="1:45" ht="12.5">
      <c r="A8" s="1">
        <v>47704</v>
      </c>
      <c r="B8" s="43">
        <v>45200</v>
      </c>
      <c r="C8" s="66">
        <v>45200</v>
      </c>
      <c r="D8" s="69" t="s">
        <v>21</v>
      </c>
      <c r="E8" s="68">
        <v>229</v>
      </c>
      <c r="F8" s="28" t="s">
        <v>12</v>
      </c>
      <c r="G8" s="1">
        <v>286</v>
      </c>
      <c r="H8" s="67" t="s">
        <v>7</v>
      </c>
      <c r="I8" s="1">
        <v>7</v>
      </c>
      <c r="J8" s="19">
        <v>884.34979999999996</v>
      </c>
      <c r="K8" s="1">
        <v>7</v>
      </c>
      <c r="L8" s="1" t="s">
        <v>60103</v>
      </c>
      <c r="M8" s="1">
        <v>7</v>
      </c>
      <c r="N8" s="19">
        <v>250000</v>
      </c>
      <c r="O8" s="1" t="s">
        <v>4629</v>
      </c>
      <c r="P8" s="1" t="s">
        <v>4630</v>
      </c>
      <c r="Q8" s="1" t="s">
        <v>4631</v>
      </c>
      <c r="R8" s="1" t="b">
        <v>1</v>
      </c>
      <c r="S8" s="1" t="s">
        <v>62221</v>
      </c>
      <c r="T8" s="1">
        <v>1</v>
      </c>
      <c r="U8" s="19">
        <v>884.34979999999996</v>
      </c>
      <c r="V8" s="19">
        <f t="shared" si="0"/>
        <v>884.34979999999996</v>
      </c>
      <c r="W8" s="1"/>
      <c r="X8" t="s">
        <v>14</v>
      </c>
      <c r="Y8" s="70">
        <v>277</v>
      </c>
      <c r="Z8" t="s">
        <v>4614</v>
      </c>
      <c r="AA8" s="70" t="s">
        <v>7</v>
      </c>
      <c r="AB8" s="71">
        <v>118933.60702391792</v>
      </c>
      <c r="AE8"/>
    </row>
    <row r="9" spans="1:45" ht="12.5">
      <c r="A9" s="1">
        <v>48006</v>
      </c>
      <c r="B9" s="43">
        <v>45231</v>
      </c>
      <c r="C9" s="66">
        <v>45231</v>
      </c>
      <c r="D9" s="69" t="s">
        <v>21</v>
      </c>
      <c r="E9" s="68">
        <v>301</v>
      </c>
      <c r="F9" s="28" t="s">
        <v>12</v>
      </c>
      <c r="G9" s="1">
        <v>286</v>
      </c>
      <c r="H9" s="67" t="s">
        <v>7</v>
      </c>
      <c r="I9" s="1">
        <v>7</v>
      </c>
      <c r="J9" s="19">
        <v>19311.3521</v>
      </c>
      <c r="K9" s="1">
        <v>7</v>
      </c>
      <c r="L9" s="1" t="s">
        <v>60103</v>
      </c>
      <c r="M9" s="1">
        <v>7</v>
      </c>
      <c r="N9" s="19">
        <v>250000</v>
      </c>
      <c r="O9" s="1" t="s">
        <v>4629</v>
      </c>
      <c r="P9" s="1" t="s">
        <v>4630</v>
      </c>
      <c r="Q9" s="1" t="s">
        <v>4631</v>
      </c>
      <c r="R9" s="1" t="b">
        <v>1</v>
      </c>
      <c r="S9" s="1" t="s">
        <v>62221</v>
      </c>
      <c r="T9" s="1">
        <v>1</v>
      </c>
      <c r="U9" s="19">
        <v>19311.3521</v>
      </c>
      <c r="V9" s="19">
        <f t="shared" si="0"/>
        <v>19311.3521</v>
      </c>
      <c r="W9" s="1"/>
      <c r="X9" t="s">
        <v>14</v>
      </c>
      <c r="Y9" s="70">
        <v>278</v>
      </c>
      <c r="Z9" t="s">
        <v>4627</v>
      </c>
      <c r="AA9" s="70" t="s">
        <v>7</v>
      </c>
      <c r="AB9" s="71">
        <v>93478.1733912981</v>
      </c>
      <c r="AE9"/>
    </row>
    <row r="10" spans="1:45" ht="12.5">
      <c r="A10" s="1">
        <v>48005</v>
      </c>
      <c r="B10" s="43">
        <v>45231</v>
      </c>
      <c r="C10" s="66">
        <v>45231</v>
      </c>
      <c r="D10" s="69" t="s">
        <v>21</v>
      </c>
      <c r="E10" s="68">
        <v>638</v>
      </c>
      <c r="F10" s="28" t="s">
        <v>12</v>
      </c>
      <c r="G10" s="1">
        <v>286</v>
      </c>
      <c r="H10" s="67" t="s">
        <v>7</v>
      </c>
      <c r="I10" s="1">
        <v>7</v>
      </c>
      <c r="J10" s="19">
        <v>117001.2092</v>
      </c>
      <c r="K10" s="1">
        <v>7</v>
      </c>
      <c r="L10" s="1" t="s">
        <v>60103</v>
      </c>
      <c r="M10" s="1">
        <v>7</v>
      </c>
      <c r="N10" s="19">
        <v>250000</v>
      </c>
      <c r="O10" s="1" t="s">
        <v>4629</v>
      </c>
      <c r="P10" s="1" t="s">
        <v>4630</v>
      </c>
      <c r="Q10" s="1" t="s">
        <v>4631</v>
      </c>
      <c r="R10" s="1" t="b">
        <v>1</v>
      </c>
      <c r="S10" s="1" t="s">
        <v>62221</v>
      </c>
      <c r="T10" s="1">
        <v>1</v>
      </c>
      <c r="U10" s="19">
        <v>117001.2092</v>
      </c>
      <c r="V10" s="19">
        <f t="shared" si="0"/>
        <v>117001.2092</v>
      </c>
      <c r="W10" s="1"/>
      <c r="X10" t="s">
        <v>14</v>
      </c>
      <c r="Y10" s="70">
        <v>279</v>
      </c>
      <c r="Z10" t="s">
        <v>4614</v>
      </c>
      <c r="AA10" s="70" t="s">
        <v>7</v>
      </c>
      <c r="AB10" s="71">
        <v>224404.57182206202</v>
      </c>
      <c r="AE10"/>
    </row>
    <row r="11" spans="1:45" ht="12.5">
      <c r="A11" s="1">
        <v>46645</v>
      </c>
      <c r="B11" s="43">
        <v>45108</v>
      </c>
      <c r="C11" s="66">
        <v>45108</v>
      </c>
      <c r="D11" s="69" t="s">
        <v>18</v>
      </c>
      <c r="E11" s="68">
        <v>245</v>
      </c>
      <c r="F11" s="28" t="s">
        <v>12</v>
      </c>
      <c r="G11" s="1">
        <v>285</v>
      </c>
      <c r="H11" s="67" t="s">
        <v>7</v>
      </c>
      <c r="I11" s="1">
        <v>6</v>
      </c>
      <c r="J11" s="19">
        <v>135348.1029</v>
      </c>
      <c r="K11" s="1">
        <v>6</v>
      </c>
      <c r="L11" s="1" t="s">
        <v>60103</v>
      </c>
      <c r="M11" s="1">
        <v>10</v>
      </c>
      <c r="N11" s="19">
        <v>250000</v>
      </c>
      <c r="O11" s="1" t="s">
        <v>4626</v>
      </c>
      <c r="P11" s="1" t="s">
        <v>4627</v>
      </c>
      <c r="Q11" s="1" t="s">
        <v>4615</v>
      </c>
      <c r="R11" s="1" t="b">
        <v>0</v>
      </c>
      <c r="S11" s="1" t="s">
        <v>62218</v>
      </c>
      <c r="T11" s="1">
        <v>1.4904571499999999</v>
      </c>
      <c r="U11" s="19">
        <v>90809.791411983912</v>
      </c>
      <c r="V11" s="19">
        <f t="shared" si="0"/>
        <v>135348.1029</v>
      </c>
      <c r="W11" s="1"/>
      <c r="X11" t="s">
        <v>14</v>
      </c>
      <c r="Y11" s="70">
        <v>280</v>
      </c>
      <c r="Z11" t="s">
        <v>4614</v>
      </c>
      <c r="AA11" s="70" t="s">
        <v>7</v>
      </c>
      <c r="AB11" s="71">
        <v>44662.60881988387</v>
      </c>
      <c r="AE11"/>
    </row>
    <row r="12" spans="1:45" ht="12.5">
      <c r="A12" s="1">
        <v>47031</v>
      </c>
      <c r="B12" s="43">
        <v>45139</v>
      </c>
      <c r="C12" s="66">
        <v>45139</v>
      </c>
      <c r="D12" s="69" t="s">
        <v>18</v>
      </c>
      <c r="E12" s="68">
        <v>352</v>
      </c>
      <c r="F12" s="28" t="s">
        <v>12</v>
      </c>
      <c r="G12" s="1">
        <v>285</v>
      </c>
      <c r="H12" s="67" t="s">
        <v>7</v>
      </c>
      <c r="I12" s="1">
        <v>6</v>
      </c>
      <c r="J12" s="19">
        <v>43894.753199999999</v>
      </c>
      <c r="K12" s="1">
        <v>6</v>
      </c>
      <c r="L12" s="1" t="s">
        <v>60103</v>
      </c>
      <c r="M12" s="1">
        <v>10</v>
      </c>
      <c r="N12" s="19">
        <v>250000</v>
      </c>
      <c r="O12" s="1" t="s">
        <v>4626</v>
      </c>
      <c r="P12" s="1" t="s">
        <v>4627</v>
      </c>
      <c r="Q12" s="1" t="s">
        <v>4615</v>
      </c>
      <c r="R12" s="1" t="b">
        <v>0</v>
      </c>
      <c r="S12" s="1" t="s">
        <v>62218</v>
      </c>
      <c r="T12" s="1">
        <v>1.4904571499999999</v>
      </c>
      <c r="U12" s="19">
        <v>29450.530127618898</v>
      </c>
      <c r="V12" s="19">
        <f t="shared" si="0"/>
        <v>43894.753199999999</v>
      </c>
      <c r="W12" s="1"/>
      <c r="X12" t="s">
        <v>14</v>
      </c>
      <c r="Y12" s="70">
        <v>281</v>
      </c>
      <c r="Z12" t="s">
        <v>4614</v>
      </c>
      <c r="AA12" s="70" t="s">
        <v>7</v>
      </c>
      <c r="AB12" s="71">
        <v>154897.87155328822</v>
      </c>
      <c r="AE12"/>
    </row>
    <row r="13" spans="1:45" ht="12.5">
      <c r="A13" s="1">
        <v>47000</v>
      </c>
      <c r="B13" s="43">
        <v>45139</v>
      </c>
      <c r="C13" s="66">
        <v>45139</v>
      </c>
      <c r="D13" s="69" t="s">
        <v>18</v>
      </c>
      <c r="E13" s="68">
        <v>335</v>
      </c>
      <c r="F13" s="28" t="s">
        <v>12</v>
      </c>
      <c r="G13" s="1">
        <v>285</v>
      </c>
      <c r="H13" s="67" t="s">
        <v>7</v>
      </c>
      <c r="I13" s="1">
        <v>6</v>
      </c>
      <c r="J13" s="19">
        <v>7833.8230999999996</v>
      </c>
      <c r="K13" s="1">
        <v>6</v>
      </c>
      <c r="L13" s="1" t="s">
        <v>60103</v>
      </c>
      <c r="M13" s="1">
        <v>10</v>
      </c>
      <c r="N13" s="19">
        <v>250000</v>
      </c>
      <c r="O13" s="1" t="s">
        <v>4626</v>
      </c>
      <c r="P13" s="1" t="s">
        <v>4627</v>
      </c>
      <c r="Q13" s="1" t="s">
        <v>4615</v>
      </c>
      <c r="R13" s="1" t="b">
        <v>0</v>
      </c>
      <c r="S13" s="1" t="s">
        <v>62218</v>
      </c>
      <c r="T13" s="1">
        <v>1.4904571499999999</v>
      </c>
      <c r="U13" s="19">
        <v>5255.9867957290826</v>
      </c>
      <c r="V13" s="19">
        <f t="shared" si="0"/>
        <v>7833.8230999999996</v>
      </c>
      <c r="W13" s="1"/>
      <c r="X13" t="s">
        <v>14</v>
      </c>
      <c r="Y13" s="70">
        <v>282</v>
      </c>
      <c r="Z13" t="s">
        <v>4627</v>
      </c>
      <c r="AA13" s="70" t="s">
        <v>7</v>
      </c>
      <c r="AB13" s="71">
        <v>151476.83554673142</v>
      </c>
      <c r="AE13"/>
    </row>
    <row r="14" spans="1:45" ht="12.5">
      <c r="A14" s="1">
        <v>46950</v>
      </c>
      <c r="B14" s="43">
        <v>45139</v>
      </c>
      <c r="C14" s="66">
        <v>45139</v>
      </c>
      <c r="D14" s="69" t="s">
        <v>18</v>
      </c>
      <c r="E14" s="68">
        <v>101</v>
      </c>
      <c r="F14" s="28" t="s">
        <v>12</v>
      </c>
      <c r="G14" s="1">
        <v>285</v>
      </c>
      <c r="H14" s="67" t="s">
        <v>7</v>
      </c>
      <c r="I14" s="1">
        <v>6</v>
      </c>
      <c r="J14" s="19">
        <v>7296.3153000000002</v>
      </c>
      <c r="K14" s="1">
        <v>6</v>
      </c>
      <c r="L14" s="1" t="s">
        <v>60103</v>
      </c>
      <c r="M14" s="1">
        <v>10</v>
      </c>
      <c r="N14" s="19">
        <v>250000</v>
      </c>
      <c r="O14" s="1" t="s">
        <v>4626</v>
      </c>
      <c r="P14" s="1" t="s">
        <v>4627</v>
      </c>
      <c r="Q14" s="1" t="s">
        <v>4615</v>
      </c>
      <c r="R14" s="1" t="b">
        <v>0</v>
      </c>
      <c r="S14" s="1" t="s">
        <v>62218</v>
      </c>
      <c r="T14" s="1">
        <v>1.4904571499999999</v>
      </c>
      <c r="U14" s="19">
        <v>4895.3539523091968</v>
      </c>
      <c r="V14" s="19">
        <f t="shared" si="0"/>
        <v>7296.3153000000011</v>
      </c>
      <c r="W14" s="1"/>
      <c r="X14" t="s">
        <v>14</v>
      </c>
      <c r="Y14" s="70">
        <v>283</v>
      </c>
      <c r="Z14" t="s">
        <v>4614</v>
      </c>
      <c r="AA14" s="70" t="s">
        <v>7</v>
      </c>
      <c r="AB14" s="71">
        <v>99530.476030534919</v>
      </c>
      <c r="AE14"/>
    </row>
    <row r="15" spans="1:45" ht="12.5">
      <c r="A15" s="1">
        <v>46932</v>
      </c>
      <c r="B15" s="43">
        <v>45139</v>
      </c>
      <c r="C15" s="66">
        <v>45139</v>
      </c>
      <c r="D15" s="69" t="s">
        <v>18</v>
      </c>
      <c r="E15" s="68">
        <v>353</v>
      </c>
      <c r="F15" s="28" t="s">
        <v>12</v>
      </c>
      <c r="G15" s="1">
        <v>285</v>
      </c>
      <c r="H15" s="67" t="s">
        <v>7</v>
      </c>
      <c r="I15" s="1">
        <v>6</v>
      </c>
      <c r="J15" s="19">
        <v>4890.8513000000003</v>
      </c>
      <c r="K15" s="1">
        <v>6</v>
      </c>
      <c r="L15" s="1" t="s">
        <v>60103</v>
      </c>
      <c r="M15" s="1">
        <v>10</v>
      </c>
      <c r="N15" s="19">
        <v>250000</v>
      </c>
      <c r="O15" s="1" t="s">
        <v>4626</v>
      </c>
      <c r="P15" s="1" t="s">
        <v>4627</v>
      </c>
      <c r="Q15" s="1" t="s">
        <v>4615</v>
      </c>
      <c r="R15" s="1" t="b">
        <v>0</v>
      </c>
      <c r="S15" s="1" t="s">
        <v>62218</v>
      </c>
      <c r="T15" s="1">
        <v>1.4904571499999999</v>
      </c>
      <c r="U15" s="19">
        <v>3281.443750328549</v>
      </c>
      <c r="V15" s="19">
        <f t="shared" si="0"/>
        <v>4890.8513000000003</v>
      </c>
      <c r="W15" s="1"/>
      <c r="X15" t="s">
        <v>14</v>
      </c>
      <c r="Y15" s="70" t="s">
        <v>62249</v>
      </c>
      <c r="Z15" t="s">
        <v>4637</v>
      </c>
      <c r="AA15" s="70" t="s">
        <v>8</v>
      </c>
      <c r="AB15" s="71">
        <v>106267.99123689257</v>
      </c>
      <c r="AE15"/>
    </row>
    <row r="16" spans="1:45" ht="12.5">
      <c r="A16" s="1">
        <v>47362</v>
      </c>
      <c r="B16" s="43">
        <v>45170</v>
      </c>
      <c r="C16" s="66">
        <v>45170</v>
      </c>
      <c r="D16" s="69" t="s">
        <v>18</v>
      </c>
      <c r="E16" s="68">
        <v>47</v>
      </c>
      <c r="F16" s="28" t="s">
        <v>12</v>
      </c>
      <c r="G16" s="1">
        <v>285</v>
      </c>
      <c r="H16" s="67" t="s">
        <v>7</v>
      </c>
      <c r="I16" s="1">
        <v>6</v>
      </c>
      <c r="J16" s="19">
        <v>21797.2978</v>
      </c>
      <c r="K16" s="1">
        <v>6</v>
      </c>
      <c r="L16" s="1" t="s">
        <v>60103</v>
      </c>
      <c r="M16" s="1">
        <v>10</v>
      </c>
      <c r="N16" s="19">
        <v>250000</v>
      </c>
      <c r="O16" s="1" t="s">
        <v>4626</v>
      </c>
      <c r="P16" s="1" t="s">
        <v>4627</v>
      </c>
      <c r="Q16" s="1" t="s">
        <v>4615</v>
      </c>
      <c r="R16" s="1" t="b">
        <v>0</v>
      </c>
      <c r="S16" s="1" t="s">
        <v>62218</v>
      </c>
      <c r="T16" s="1">
        <v>1.4904571499999999</v>
      </c>
      <c r="U16" s="19">
        <v>14624.571930833439</v>
      </c>
      <c r="V16" s="19">
        <f t="shared" si="0"/>
        <v>21797.297800000004</v>
      </c>
      <c r="W16" s="1"/>
      <c r="X16" t="s">
        <v>14</v>
      </c>
      <c r="Y16" s="70" t="s">
        <v>62249</v>
      </c>
      <c r="Z16" t="s">
        <v>4627</v>
      </c>
      <c r="AA16" s="70" t="s">
        <v>8</v>
      </c>
      <c r="AB16" s="71">
        <v>39877.752540554422</v>
      </c>
      <c r="AE16"/>
    </row>
    <row r="17" spans="1:31" ht="12.5">
      <c r="A17" s="1">
        <v>47398</v>
      </c>
      <c r="B17" s="43">
        <v>45170</v>
      </c>
      <c r="C17" s="66">
        <v>45170</v>
      </c>
      <c r="D17" s="69" t="s">
        <v>18</v>
      </c>
      <c r="E17" s="68">
        <v>461</v>
      </c>
      <c r="F17" s="28" t="s">
        <v>12</v>
      </c>
      <c r="G17" s="1">
        <v>285</v>
      </c>
      <c r="H17" s="67" t="s">
        <v>7</v>
      </c>
      <c r="I17" s="1">
        <v>6</v>
      </c>
      <c r="J17" s="19">
        <v>80003.7739</v>
      </c>
      <c r="K17" s="1">
        <v>6</v>
      </c>
      <c r="L17" s="1" t="s">
        <v>60103</v>
      </c>
      <c r="M17" s="1">
        <v>10</v>
      </c>
      <c r="N17" s="19">
        <v>250000</v>
      </c>
      <c r="O17" s="1" t="s">
        <v>4626</v>
      </c>
      <c r="P17" s="1" t="s">
        <v>4627</v>
      </c>
      <c r="Q17" s="1" t="s">
        <v>4615</v>
      </c>
      <c r="R17" s="1" t="b">
        <v>0</v>
      </c>
      <c r="S17" s="1" t="s">
        <v>62218</v>
      </c>
      <c r="T17" s="1">
        <v>1.4904571499999999</v>
      </c>
      <c r="U17" s="19">
        <v>53677.339130480883</v>
      </c>
      <c r="V17" s="19">
        <f t="shared" si="0"/>
        <v>80003.773900000015</v>
      </c>
      <c r="W17" s="1"/>
      <c r="X17" t="s">
        <v>14</v>
      </c>
      <c r="Y17" s="70" t="s">
        <v>62249</v>
      </c>
      <c r="Z17" t="s">
        <v>4634</v>
      </c>
      <c r="AA17" s="70" t="s">
        <v>8</v>
      </c>
      <c r="AB17" s="71">
        <v>35388.89620000001</v>
      </c>
      <c r="AE17"/>
    </row>
    <row r="18" spans="1:31" ht="12.5">
      <c r="A18" s="1">
        <v>47411</v>
      </c>
      <c r="B18" s="43">
        <v>45170</v>
      </c>
      <c r="C18" s="66">
        <v>45170</v>
      </c>
      <c r="D18" s="69" t="s">
        <v>18</v>
      </c>
      <c r="E18" s="68">
        <v>10</v>
      </c>
      <c r="F18" s="28" t="s">
        <v>12</v>
      </c>
      <c r="G18" s="1">
        <v>285</v>
      </c>
      <c r="H18" s="67" t="s">
        <v>7</v>
      </c>
      <c r="I18" s="1">
        <v>6</v>
      </c>
      <c r="J18" s="19">
        <v>49824.3724</v>
      </c>
      <c r="K18" s="1">
        <v>6</v>
      </c>
      <c r="L18" s="1" t="s">
        <v>60103</v>
      </c>
      <c r="M18" s="1">
        <v>10</v>
      </c>
      <c r="N18" s="19">
        <v>250000</v>
      </c>
      <c r="O18" s="1" t="s">
        <v>4626</v>
      </c>
      <c r="P18" s="1" t="s">
        <v>4627</v>
      </c>
      <c r="Q18" s="1" t="s">
        <v>4615</v>
      </c>
      <c r="R18" s="1" t="b">
        <v>0</v>
      </c>
      <c r="S18" s="1" t="s">
        <v>62218</v>
      </c>
      <c r="T18" s="1">
        <v>1.4904571499999999</v>
      </c>
      <c r="U18" s="19">
        <v>33428.919710975933</v>
      </c>
      <c r="V18" s="19">
        <f t="shared" si="0"/>
        <v>49824.372400000007</v>
      </c>
      <c r="W18" s="1"/>
      <c r="X18" t="s">
        <v>14</v>
      </c>
      <c r="Y18" s="70" t="s">
        <v>62249</v>
      </c>
      <c r="Z18" t="s">
        <v>4630</v>
      </c>
      <c r="AA18" s="70" t="s">
        <v>8</v>
      </c>
      <c r="AB18" s="71">
        <v>34048.0484</v>
      </c>
      <c r="AE18"/>
    </row>
    <row r="19" spans="1:31" ht="12.5">
      <c r="A19" s="1">
        <v>47366</v>
      </c>
      <c r="B19" s="43">
        <v>45170</v>
      </c>
      <c r="C19" s="66">
        <v>45170</v>
      </c>
      <c r="D19" s="69" t="s">
        <v>18</v>
      </c>
      <c r="E19" s="68">
        <v>155</v>
      </c>
      <c r="F19" s="28" t="s">
        <v>12</v>
      </c>
      <c r="G19" s="1">
        <v>285</v>
      </c>
      <c r="H19" s="67" t="s">
        <v>7</v>
      </c>
      <c r="I19" s="1">
        <v>6</v>
      </c>
      <c r="J19" s="19">
        <v>128181.6537</v>
      </c>
      <c r="K19" s="1">
        <v>6</v>
      </c>
      <c r="L19" s="1" t="s">
        <v>60103</v>
      </c>
      <c r="M19" s="1">
        <v>10</v>
      </c>
      <c r="N19" s="19">
        <v>250000</v>
      </c>
      <c r="O19" s="1" t="s">
        <v>4626</v>
      </c>
      <c r="P19" s="1" t="s">
        <v>4627</v>
      </c>
      <c r="Q19" s="1" t="s">
        <v>4615</v>
      </c>
      <c r="R19" s="1" t="b">
        <v>0</v>
      </c>
      <c r="S19" s="1" t="s">
        <v>62218</v>
      </c>
      <c r="T19" s="1">
        <v>1.4904571499999999</v>
      </c>
      <c r="U19" s="19">
        <v>86001.569182985229</v>
      </c>
      <c r="V19" s="19">
        <f t="shared" si="0"/>
        <v>128181.65369999998</v>
      </c>
      <c r="W19" s="1"/>
      <c r="X19" t="s">
        <v>14</v>
      </c>
      <c r="Y19" s="70" t="s">
        <v>62249</v>
      </c>
      <c r="Z19" t="s">
        <v>4645</v>
      </c>
      <c r="AA19" s="70" t="s">
        <v>8</v>
      </c>
      <c r="AB19" s="71">
        <v>61358.046980592466</v>
      </c>
      <c r="AE19"/>
    </row>
    <row r="20" spans="1:31" ht="12.5">
      <c r="A20" s="1">
        <v>47390</v>
      </c>
      <c r="B20" s="43">
        <v>45170</v>
      </c>
      <c r="C20" s="66">
        <v>45170</v>
      </c>
      <c r="D20" s="69" t="s">
        <v>18</v>
      </c>
      <c r="E20" s="68">
        <v>587</v>
      </c>
      <c r="F20" s="28" t="s">
        <v>12</v>
      </c>
      <c r="G20" s="1">
        <v>285</v>
      </c>
      <c r="H20" s="67" t="s">
        <v>7</v>
      </c>
      <c r="I20" s="1">
        <v>6</v>
      </c>
      <c r="J20" s="19">
        <v>1064.125</v>
      </c>
      <c r="K20" s="1">
        <v>6</v>
      </c>
      <c r="L20" s="1" t="s">
        <v>60103</v>
      </c>
      <c r="M20" s="1">
        <v>10</v>
      </c>
      <c r="N20" s="19">
        <v>250000</v>
      </c>
      <c r="O20" s="1" t="s">
        <v>4626</v>
      </c>
      <c r="P20" s="1" t="s">
        <v>4627</v>
      </c>
      <c r="Q20" s="1" t="s">
        <v>4615</v>
      </c>
      <c r="R20" s="1" t="b">
        <v>0</v>
      </c>
      <c r="S20" s="1" t="s">
        <v>62218</v>
      </c>
      <c r="T20" s="1">
        <v>1.4904571499999999</v>
      </c>
      <c r="U20" s="19">
        <v>713.95880116379067</v>
      </c>
      <c r="V20" s="19">
        <f t="shared" si="0"/>
        <v>1064.125</v>
      </c>
      <c r="W20" s="1"/>
      <c r="X20" t="s">
        <v>14</v>
      </c>
      <c r="Y20" s="70" t="s">
        <v>62249</v>
      </c>
      <c r="Z20" t="s">
        <v>4614</v>
      </c>
      <c r="AA20" s="70" t="s">
        <v>8</v>
      </c>
      <c r="AB20" s="71">
        <v>89709.698428117379</v>
      </c>
      <c r="AE20"/>
    </row>
    <row r="21" spans="1:31" ht="12.5">
      <c r="A21" s="1">
        <v>47670</v>
      </c>
      <c r="B21" s="43">
        <v>45200</v>
      </c>
      <c r="C21" s="66">
        <v>45200</v>
      </c>
      <c r="D21" s="69" t="s">
        <v>21</v>
      </c>
      <c r="E21" s="68">
        <v>514</v>
      </c>
      <c r="F21" s="28" t="s">
        <v>12</v>
      </c>
      <c r="G21" s="1">
        <v>285</v>
      </c>
      <c r="H21" s="67" t="s">
        <v>7</v>
      </c>
      <c r="I21" s="1">
        <v>6</v>
      </c>
      <c r="J21" s="19">
        <v>103085.4764</v>
      </c>
      <c r="K21" s="1">
        <v>6</v>
      </c>
      <c r="L21" s="1" t="s">
        <v>60103</v>
      </c>
      <c r="M21" s="1">
        <v>10</v>
      </c>
      <c r="N21" s="19">
        <v>250000</v>
      </c>
      <c r="O21" s="1" t="s">
        <v>4626</v>
      </c>
      <c r="P21" s="1" t="s">
        <v>4627</v>
      </c>
      <c r="Q21" s="1" t="s">
        <v>4615</v>
      </c>
      <c r="R21" s="1" t="b">
        <v>0</v>
      </c>
      <c r="S21" s="1" t="s">
        <v>62218</v>
      </c>
      <c r="T21" s="1">
        <v>1.4904571499999999</v>
      </c>
      <c r="U21" s="19">
        <v>69163.663242515904</v>
      </c>
      <c r="V21" s="19">
        <f t="shared" si="0"/>
        <v>103085.4764</v>
      </c>
      <c r="W21" s="1"/>
      <c r="X21" t="s">
        <v>15</v>
      </c>
      <c r="Y21" s="70">
        <v>275</v>
      </c>
      <c r="Z21" t="s">
        <v>4614</v>
      </c>
      <c r="AA21" s="70" t="s">
        <v>7</v>
      </c>
      <c r="AB21" s="71">
        <v>220476.23838075111</v>
      </c>
      <c r="AE21"/>
    </row>
    <row r="22" spans="1:31" ht="12.5">
      <c r="A22" s="1">
        <v>48074</v>
      </c>
      <c r="B22" s="43">
        <v>45231</v>
      </c>
      <c r="C22" s="66">
        <v>45231</v>
      </c>
      <c r="D22" s="69" t="s">
        <v>21</v>
      </c>
      <c r="E22" s="68">
        <v>532</v>
      </c>
      <c r="F22" s="28" t="s">
        <v>12</v>
      </c>
      <c r="G22" s="1">
        <v>285</v>
      </c>
      <c r="H22" s="67" t="s">
        <v>7</v>
      </c>
      <c r="I22" s="1">
        <v>6</v>
      </c>
      <c r="J22" s="19">
        <v>275.7448</v>
      </c>
      <c r="K22" s="1">
        <v>6</v>
      </c>
      <c r="L22" s="1" t="s">
        <v>60103</v>
      </c>
      <c r="M22" s="1">
        <v>10</v>
      </c>
      <c r="N22" s="19">
        <v>250000</v>
      </c>
      <c r="O22" s="1" t="s">
        <v>4626</v>
      </c>
      <c r="P22" s="1" t="s">
        <v>4627</v>
      </c>
      <c r="Q22" s="1" t="s">
        <v>4615</v>
      </c>
      <c r="R22" s="1" t="b">
        <v>0</v>
      </c>
      <c r="S22" s="1" t="s">
        <v>62218</v>
      </c>
      <c r="T22" s="1">
        <v>1.4904571499999999</v>
      </c>
      <c r="U22" s="19">
        <v>185.00686182088501</v>
      </c>
      <c r="V22" s="19">
        <f t="shared" si="0"/>
        <v>275.74480000000005</v>
      </c>
      <c r="W22" s="1"/>
      <c r="X22" t="s">
        <v>15</v>
      </c>
      <c r="Y22" s="70">
        <v>276</v>
      </c>
      <c r="Z22" t="s">
        <v>4614</v>
      </c>
      <c r="AA22" s="70" t="s">
        <v>7</v>
      </c>
      <c r="AB22" s="71">
        <v>256015.90108610364</v>
      </c>
      <c r="AE22"/>
    </row>
    <row r="23" spans="1:31" ht="12.5">
      <c r="A23" s="1">
        <v>47967</v>
      </c>
      <c r="B23" s="43">
        <v>45231</v>
      </c>
      <c r="C23" s="66">
        <v>45231</v>
      </c>
      <c r="D23" s="69" t="s">
        <v>21</v>
      </c>
      <c r="E23" s="68">
        <v>653</v>
      </c>
      <c r="F23" s="28" t="s">
        <v>12</v>
      </c>
      <c r="G23" s="1">
        <v>285</v>
      </c>
      <c r="H23" s="67" t="s">
        <v>7</v>
      </c>
      <c r="I23" s="1">
        <v>6</v>
      </c>
      <c r="J23" s="19">
        <v>51364.684300000001</v>
      </c>
      <c r="K23" s="1">
        <v>6</v>
      </c>
      <c r="L23" s="1" t="s">
        <v>60103</v>
      </c>
      <c r="M23" s="1">
        <v>10</v>
      </c>
      <c r="N23" s="19">
        <v>250000</v>
      </c>
      <c r="O23" s="1" t="s">
        <v>4626</v>
      </c>
      <c r="P23" s="1" t="s">
        <v>4627</v>
      </c>
      <c r="Q23" s="1" t="s">
        <v>4615</v>
      </c>
      <c r="R23" s="1" t="b">
        <v>0</v>
      </c>
      <c r="S23" s="1" t="s">
        <v>62218</v>
      </c>
      <c r="T23" s="1">
        <v>1.4904571499999999</v>
      </c>
      <c r="U23" s="19">
        <v>34462.369012084651</v>
      </c>
      <c r="V23" s="19">
        <f t="shared" si="0"/>
        <v>51364.684300000001</v>
      </c>
      <c r="W23" s="1"/>
      <c r="X23" t="s">
        <v>15</v>
      </c>
      <c r="Y23" s="70">
        <v>277</v>
      </c>
      <c r="Z23" t="s">
        <v>4614</v>
      </c>
      <c r="AA23" s="70" t="s">
        <v>7</v>
      </c>
      <c r="AB23" s="71">
        <v>285495.42679994955</v>
      </c>
      <c r="AE23"/>
    </row>
    <row r="24" spans="1:31" ht="12.5">
      <c r="A24" s="1">
        <v>48008</v>
      </c>
      <c r="B24" s="43">
        <v>45231</v>
      </c>
      <c r="C24" s="66">
        <v>45231</v>
      </c>
      <c r="D24" s="69" t="s">
        <v>21</v>
      </c>
      <c r="E24" s="68">
        <v>677</v>
      </c>
      <c r="F24" s="28" t="s">
        <v>12</v>
      </c>
      <c r="G24" s="1">
        <v>285</v>
      </c>
      <c r="H24" s="67" t="s">
        <v>7</v>
      </c>
      <c r="I24" s="1">
        <v>6</v>
      </c>
      <c r="J24" s="19">
        <v>783.8741</v>
      </c>
      <c r="K24" s="1">
        <v>6</v>
      </c>
      <c r="L24" s="1" t="s">
        <v>60103</v>
      </c>
      <c r="M24" s="1">
        <v>10</v>
      </c>
      <c r="N24" s="19">
        <v>250000</v>
      </c>
      <c r="O24" s="1" t="s">
        <v>4626</v>
      </c>
      <c r="P24" s="1" t="s">
        <v>4627</v>
      </c>
      <c r="Q24" s="1" t="s">
        <v>4615</v>
      </c>
      <c r="R24" s="1" t="b">
        <v>0</v>
      </c>
      <c r="S24" s="1" t="s">
        <v>62218</v>
      </c>
      <c r="T24" s="1">
        <v>1.4904571499999999</v>
      </c>
      <c r="U24" s="19">
        <v>525.92863874013426</v>
      </c>
      <c r="V24" s="19">
        <f t="shared" si="0"/>
        <v>783.8741</v>
      </c>
      <c r="W24" s="1"/>
      <c r="X24" t="s">
        <v>15</v>
      </c>
      <c r="Y24" s="70">
        <v>278</v>
      </c>
      <c r="Z24" t="s">
        <v>4627</v>
      </c>
      <c r="AA24" s="70" t="s">
        <v>7</v>
      </c>
      <c r="AB24" s="71">
        <v>71866.675402241526</v>
      </c>
      <c r="AE24"/>
    </row>
    <row r="25" spans="1:31" ht="12.5">
      <c r="A25" s="1">
        <v>48000</v>
      </c>
      <c r="B25" s="43">
        <v>45231</v>
      </c>
      <c r="C25" s="66">
        <v>45231</v>
      </c>
      <c r="D25" s="69" t="s">
        <v>21</v>
      </c>
      <c r="E25" s="68">
        <v>478</v>
      </c>
      <c r="F25" s="28" t="s">
        <v>12</v>
      </c>
      <c r="G25" s="1">
        <v>285</v>
      </c>
      <c r="H25" s="67" t="s">
        <v>7</v>
      </c>
      <c r="I25" s="1">
        <v>6</v>
      </c>
      <c r="J25" s="19">
        <v>1064.125</v>
      </c>
      <c r="K25" s="1">
        <v>6</v>
      </c>
      <c r="L25" s="1" t="s">
        <v>60103</v>
      </c>
      <c r="M25" s="1">
        <v>10</v>
      </c>
      <c r="N25" s="19">
        <v>250000</v>
      </c>
      <c r="O25" s="1" t="s">
        <v>4626</v>
      </c>
      <c r="P25" s="1" t="s">
        <v>4627</v>
      </c>
      <c r="Q25" s="1" t="s">
        <v>4615</v>
      </c>
      <c r="R25" s="1" t="b">
        <v>0</v>
      </c>
      <c r="S25" s="1" t="s">
        <v>62218</v>
      </c>
      <c r="T25" s="1">
        <v>1.4904571499999999</v>
      </c>
      <c r="U25" s="19">
        <v>713.95880116379067</v>
      </c>
      <c r="V25" s="19">
        <f t="shared" si="0"/>
        <v>1064.125</v>
      </c>
      <c r="W25" s="1"/>
      <c r="X25" t="s">
        <v>15</v>
      </c>
      <c r="Y25" s="70">
        <v>279</v>
      </c>
      <c r="Z25" t="s">
        <v>4614</v>
      </c>
      <c r="AA25" s="70" t="s">
        <v>7</v>
      </c>
      <c r="AB25" s="71">
        <v>141514.73136125907</v>
      </c>
      <c r="AE25"/>
    </row>
    <row r="26" spans="1:31" ht="12.5">
      <c r="A26" s="1">
        <v>48025</v>
      </c>
      <c r="B26" s="43">
        <v>45231</v>
      </c>
      <c r="C26" s="66">
        <v>45231</v>
      </c>
      <c r="D26" s="69" t="s">
        <v>21</v>
      </c>
      <c r="E26" s="68">
        <v>335</v>
      </c>
      <c r="F26" s="28" t="s">
        <v>12</v>
      </c>
      <c r="G26" s="1">
        <v>285</v>
      </c>
      <c r="H26" s="67" t="s">
        <v>7</v>
      </c>
      <c r="I26" s="1">
        <v>6</v>
      </c>
      <c r="J26" s="19">
        <v>1793.9803999999999</v>
      </c>
      <c r="K26" s="1">
        <v>6</v>
      </c>
      <c r="L26" s="1" t="s">
        <v>60103</v>
      </c>
      <c r="M26" s="1">
        <v>10</v>
      </c>
      <c r="N26" s="19">
        <v>250000</v>
      </c>
      <c r="O26" s="1" t="s">
        <v>4626</v>
      </c>
      <c r="P26" s="1" t="s">
        <v>4627</v>
      </c>
      <c r="Q26" s="1" t="s">
        <v>4615</v>
      </c>
      <c r="R26" s="1" t="b">
        <v>0</v>
      </c>
      <c r="S26" s="1" t="s">
        <v>62218</v>
      </c>
      <c r="T26" s="1">
        <v>1.4904571499999999</v>
      </c>
      <c r="U26" s="19">
        <v>1203.6443986329971</v>
      </c>
      <c r="V26" s="19">
        <f t="shared" si="0"/>
        <v>1793.9804000000006</v>
      </c>
      <c r="W26" s="1"/>
      <c r="X26" t="s">
        <v>15</v>
      </c>
      <c r="Y26" s="70">
        <v>280</v>
      </c>
      <c r="Z26" t="s">
        <v>4614</v>
      </c>
      <c r="AA26" s="70" t="s">
        <v>7</v>
      </c>
      <c r="AB26" s="71">
        <v>31714.46779183533</v>
      </c>
      <c r="AE26"/>
    </row>
    <row r="27" spans="1:31" ht="12.5" customHeight="1">
      <c r="A27" s="1">
        <v>45050</v>
      </c>
      <c r="B27" s="43">
        <v>44927</v>
      </c>
      <c r="C27" s="66">
        <v>44927</v>
      </c>
      <c r="D27" s="69" t="s">
        <v>14</v>
      </c>
      <c r="E27" s="68">
        <v>578</v>
      </c>
      <c r="F27" s="28" t="s">
        <v>12</v>
      </c>
      <c r="G27" s="1">
        <v>283</v>
      </c>
      <c r="H27" s="67" t="s">
        <v>7</v>
      </c>
      <c r="I27" s="1">
        <v>1</v>
      </c>
      <c r="J27" s="19">
        <v>5778.1527999999998</v>
      </c>
      <c r="K27" s="1">
        <v>1</v>
      </c>
      <c r="L27" s="1" t="s">
        <v>60103</v>
      </c>
      <c r="M27" s="1">
        <v>1</v>
      </c>
      <c r="N27" s="19">
        <v>250000</v>
      </c>
      <c r="O27" s="1" t="s">
        <v>4613</v>
      </c>
      <c r="P27" s="1" t="s">
        <v>4614</v>
      </c>
      <c r="Q27" s="1" t="s">
        <v>4615</v>
      </c>
      <c r="R27" s="1" t="b">
        <v>1</v>
      </c>
      <c r="S27" s="1" t="s">
        <v>62217</v>
      </c>
      <c r="T27" s="1">
        <v>1.0892689900000001</v>
      </c>
      <c r="U27" s="19">
        <v>5304.6151621373147</v>
      </c>
      <c r="V27" s="19">
        <f t="shared" si="0"/>
        <v>5778.1527999999998</v>
      </c>
      <c r="W27" s="1"/>
      <c r="X27" t="s">
        <v>15</v>
      </c>
      <c r="Y27" s="70">
        <v>281</v>
      </c>
      <c r="Z27" t="s">
        <v>4614</v>
      </c>
      <c r="AA27" s="70" t="s">
        <v>7</v>
      </c>
      <c r="AB27" s="71">
        <v>163991.96024115218</v>
      </c>
      <c r="AE27"/>
    </row>
    <row r="28" spans="1:31" ht="12.5" customHeight="1">
      <c r="A28" s="1">
        <v>45344</v>
      </c>
      <c r="B28" s="43">
        <v>44958</v>
      </c>
      <c r="C28" s="66">
        <v>44958</v>
      </c>
      <c r="D28" s="69" t="s">
        <v>14</v>
      </c>
      <c r="E28" s="68">
        <v>218</v>
      </c>
      <c r="F28" s="28" t="s">
        <v>12</v>
      </c>
      <c r="G28" s="1">
        <v>283</v>
      </c>
      <c r="H28" s="67" t="s">
        <v>7</v>
      </c>
      <c r="I28" s="1">
        <v>1</v>
      </c>
      <c r="J28" s="19">
        <v>77034.281300000002</v>
      </c>
      <c r="K28" s="1">
        <v>1</v>
      </c>
      <c r="L28" s="1" t="s">
        <v>60103</v>
      </c>
      <c r="M28" s="1">
        <v>1</v>
      </c>
      <c r="N28" s="19">
        <v>250000</v>
      </c>
      <c r="O28" s="1" t="s">
        <v>4613</v>
      </c>
      <c r="P28" s="1" t="s">
        <v>4614</v>
      </c>
      <c r="Q28" s="1" t="s">
        <v>4615</v>
      </c>
      <c r="R28" s="1" t="b">
        <v>1</v>
      </c>
      <c r="S28" s="1" t="s">
        <v>62217</v>
      </c>
      <c r="T28" s="1">
        <v>1.0892689900000001</v>
      </c>
      <c r="U28" s="19">
        <v>70721.081759612003</v>
      </c>
      <c r="V28" s="19">
        <f t="shared" si="0"/>
        <v>77034.281300000002</v>
      </c>
      <c r="W28" s="1"/>
      <c r="X28" t="s">
        <v>15</v>
      </c>
      <c r="Y28" s="70">
        <v>282</v>
      </c>
      <c r="Z28" t="s">
        <v>4627</v>
      </c>
      <c r="AA28" s="70" t="s">
        <v>7</v>
      </c>
      <c r="AB28" s="71">
        <v>69478.82372867949</v>
      </c>
      <c r="AE28"/>
    </row>
    <row r="29" spans="1:31" ht="12.5" customHeight="1">
      <c r="A29" s="1">
        <v>45521</v>
      </c>
      <c r="B29" s="43">
        <v>44986</v>
      </c>
      <c r="C29" s="66">
        <v>44986</v>
      </c>
      <c r="D29" s="69" t="s">
        <v>14</v>
      </c>
      <c r="E29" s="68">
        <v>272</v>
      </c>
      <c r="F29" s="28" t="s">
        <v>12</v>
      </c>
      <c r="G29" s="1">
        <v>283</v>
      </c>
      <c r="H29" s="67" t="s">
        <v>7</v>
      </c>
      <c r="I29" s="1">
        <v>1</v>
      </c>
      <c r="J29" s="19">
        <v>25603.026999999998</v>
      </c>
      <c r="K29" s="1">
        <v>1</v>
      </c>
      <c r="L29" s="1" t="s">
        <v>60103</v>
      </c>
      <c r="M29" s="1">
        <v>1</v>
      </c>
      <c r="N29" s="19">
        <v>250000</v>
      </c>
      <c r="O29" s="1" t="s">
        <v>4613</v>
      </c>
      <c r="P29" s="1" t="s">
        <v>4614</v>
      </c>
      <c r="Q29" s="1" t="s">
        <v>4615</v>
      </c>
      <c r="R29" s="1" t="b">
        <v>1</v>
      </c>
      <c r="S29" s="1" t="s">
        <v>62217</v>
      </c>
      <c r="T29" s="1">
        <v>1.0892689900000001</v>
      </c>
      <c r="U29" s="19">
        <v>23504.779108785609</v>
      </c>
      <c r="V29" s="19">
        <f t="shared" si="0"/>
        <v>25603.027000000002</v>
      </c>
      <c r="W29" s="1"/>
      <c r="X29" t="s">
        <v>15</v>
      </c>
      <c r="Y29" s="70">
        <v>283</v>
      </c>
      <c r="Z29" t="s">
        <v>4614</v>
      </c>
      <c r="AA29" s="70" t="s">
        <v>7</v>
      </c>
      <c r="AB29" s="71">
        <v>38308.191349503111</v>
      </c>
      <c r="AE29"/>
    </row>
    <row r="30" spans="1:31" ht="12.5" customHeight="1">
      <c r="A30" s="1">
        <v>45789</v>
      </c>
      <c r="B30" s="43">
        <v>45017</v>
      </c>
      <c r="C30" s="66">
        <v>45017</v>
      </c>
      <c r="D30" s="69" t="s">
        <v>15</v>
      </c>
      <c r="E30" s="68">
        <v>578</v>
      </c>
      <c r="F30" s="28" t="s">
        <v>12</v>
      </c>
      <c r="G30" s="1">
        <v>283</v>
      </c>
      <c r="H30" s="67" t="s">
        <v>7</v>
      </c>
      <c r="I30" s="1">
        <v>1</v>
      </c>
      <c r="J30" s="19">
        <v>4176.6886999999997</v>
      </c>
      <c r="K30" s="1">
        <v>1</v>
      </c>
      <c r="L30" s="1" t="s">
        <v>60103</v>
      </c>
      <c r="M30" s="1">
        <v>1</v>
      </c>
      <c r="N30" s="19">
        <v>250000</v>
      </c>
      <c r="O30" s="1" t="s">
        <v>4613</v>
      </c>
      <c r="P30" s="1" t="s">
        <v>4614</v>
      </c>
      <c r="Q30" s="1" t="s">
        <v>4615</v>
      </c>
      <c r="R30" s="1" t="b">
        <v>1</v>
      </c>
      <c r="S30" s="1" t="s">
        <v>62217</v>
      </c>
      <c r="T30" s="1">
        <v>1.0892689900000001</v>
      </c>
      <c r="U30" s="19">
        <v>3834.3960383926828</v>
      </c>
      <c r="V30" s="19">
        <f t="shared" si="0"/>
        <v>4176.6886999999997</v>
      </c>
      <c r="W30" s="1"/>
      <c r="X30" t="s">
        <v>15</v>
      </c>
      <c r="Y30" s="70" t="s">
        <v>62249</v>
      </c>
      <c r="Z30" t="s">
        <v>4637</v>
      </c>
      <c r="AA30" s="70" t="s">
        <v>8</v>
      </c>
      <c r="AB30" s="71">
        <v>77371.903035078605</v>
      </c>
      <c r="AE30"/>
    </row>
    <row r="31" spans="1:31" ht="12.5" customHeight="1">
      <c r="A31" s="1">
        <v>45808</v>
      </c>
      <c r="B31" s="43">
        <v>45017</v>
      </c>
      <c r="C31" s="66">
        <v>45017</v>
      </c>
      <c r="D31" s="69" t="s">
        <v>15</v>
      </c>
      <c r="E31" s="68">
        <v>344</v>
      </c>
      <c r="F31" s="28" t="s">
        <v>12</v>
      </c>
      <c r="G31" s="1">
        <v>283</v>
      </c>
      <c r="H31" s="67" t="s">
        <v>7</v>
      </c>
      <c r="I31" s="1">
        <v>1</v>
      </c>
      <c r="J31" s="19">
        <v>5657.1688000000004</v>
      </c>
      <c r="K31" s="1">
        <v>1</v>
      </c>
      <c r="L31" s="1" t="s">
        <v>60103</v>
      </c>
      <c r="M31" s="1">
        <v>1</v>
      </c>
      <c r="N31" s="19">
        <v>250000</v>
      </c>
      <c r="O31" s="1" t="s">
        <v>4613</v>
      </c>
      <c r="P31" s="1" t="s">
        <v>4614</v>
      </c>
      <c r="Q31" s="1" t="s">
        <v>4615</v>
      </c>
      <c r="R31" s="1" t="b">
        <v>1</v>
      </c>
      <c r="S31" s="1" t="s">
        <v>62217</v>
      </c>
      <c r="T31" s="1">
        <v>1.0892689900000001</v>
      </c>
      <c r="U31" s="19">
        <v>5193.5461781575177</v>
      </c>
      <c r="V31" s="19">
        <f t="shared" si="0"/>
        <v>5657.1688000000004</v>
      </c>
      <c r="W31" s="1"/>
      <c r="X31" t="s">
        <v>15</v>
      </c>
      <c r="Y31" s="70" t="s">
        <v>62249</v>
      </c>
      <c r="Z31" t="s">
        <v>4627</v>
      </c>
      <c r="AA31" s="70" t="s">
        <v>8</v>
      </c>
      <c r="AB31" s="71">
        <v>21072.248068319175</v>
      </c>
      <c r="AE31"/>
    </row>
    <row r="32" spans="1:31" ht="12.5" customHeight="1">
      <c r="A32" s="1">
        <v>46327</v>
      </c>
      <c r="B32" s="43">
        <v>45078</v>
      </c>
      <c r="C32" s="66">
        <v>45078</v>
      </c>
      <c r="D32" s="69" t="s">
        <v>15</v>
      </c>
      <c r="E32" s="68">
        <v>272</v>
      </c>
      <c r="F32" s="28" t="s">
        <v>12</v>
      </c>
      <c r="G32" s="1">
        <v>283</v>
      </c>
      <c r="H32" s="67" t="s">
        <v>7</v>
      </c>
      <c r="I32" s="1">
        <v>1</v>
      </c>
      <c r="J32" s="19">
        <v>31894.0674</v>
      </c>
      <c r="K32" s="1">
        <v>1</v>
      </c>
      <c r="L32" s="1" t="s">
        <v>60103</v>
      </c>
      <c r="M32" s="1">
        <v>1</v>
      </c>
      <c r="N32" s="19">
        <v>250000</v>
      </c>
      <c r="O32" s="1" t="s">
        <v>4613</v>
      </c>
      <c r="P32" s="1" t="s">
        <v>4614</v>
      </c>
      <c r="Q32" s="1" t="s">
        <v>4615</v>
      </c>
      <c r="R32" s="1" t="b">
        <v>1</v>
      </c>
      <c r="S32" s="1" t="s">
        <v>62217</v>
      </c>
      <c r="T32" s="1">
        <v>1.0892689900000001</v>
      </c>
      <c r="U32" s="19">
        <v>29280.249132952911</v>
      </c>
      <c r="V32" s="19">
        <f t="shared" si="0"/>
        <v>31894.067399999996</v>
      </c>
      <c r="W32" s="1"/>
      <c r="X32" t="s">
        <v>15</v>
      </c>
      <c r="Y32" s="70" t="s">
        <v>62249</v>
      </c>
      <c r="Z32" t="s">
        <v>4634</v>
      </c>
      <c r="AA32" s="70" t="s">
        <v>8</v>
      </c>
      <c r="AB32" s="71">
        <v>52749.857000000018</v>
      </c>
      <c r="AE32"/>
    </row>
    <row r="33" spans="1:31" ht="12.5" customHeight="1">
      <c r="A33" s="1">
        <v>46611</v>
      </c>
      <c r="B33" s="43">
        <v>45108</v>
      </c>
      <c r="C33" s="66">
        <v>45108</v>
      </c>
      <c r="D33" s="69" t="s">
        <v>18</v>
      </c>
      <c r="E33" s="68">
        <v>146</v>
      </c>
      <c r="F33" s="28" t="s">
        <v>12</v>
      </c>
      <c r="G33" s="1">
        <v>283</v>
      </c>
      <c r="H33" s="67" t="s">
        <v>7</v>
      </c>
      <c r="I33" s="1">
        <v>1</v>
      </c>
      <c r="J33" s="19">
        <v>104378.4641</v>
      </c>
      <c r="K33" s="1">
        <v>1</v>
      </c>
      <c r="L33" s="1" t="s">
        <v>60103</v>
      </c>
      <c r="M33" s="1">
        <v>1</v>
      </c>
      <c r="N33" s="19">
        <v>250000</v>
      </c>
      <c r="O33" s="1" t="s">
        <v>4613</v>
      </c>
      <c r="P33" s="1" t="s">
        <v>4614</v>
      </c>
      <c r="Q33" s="1" t="s">
        <v>4615</v>
      </c>
      <c r="R33" s="1" t="b">
        <v>1</v>
      </c>
      <c r="S33" s="1" t="s">
        <v>62217</v>
      </c>
      <c r="T33" s="1">
        <v>1.0892689900000001</v>
      </c>
      <c r="U33" s="19">
        <v>95824.323521777653</v>
      </c>
      <c r="V33" s="19">
        <f t="shared" si="0"/>
        <v>104378.4641</v>
      </c>
      <c r="W33" s="1"/>
      <c r="X33" t="s">
        <v>15</v>
      </c>
      <c r="Y33" s="70" t="s">
        <v>62249</v>
      </c>
      <c r="Z33" t="s">
        <v>4630</v>
      </c>
      <c r="AA33" s="70" t="s">
        <v>8</v>
      </c>
      <c r="AB33" s="71">
        <v>29995.429600000007</v>
      </c>
      <c r="AE33"/>
    </row>
    <row r="34" spans="1:31" ht="12.5" customHeight="1">
      <c r="A34" s="1">
        <v>46612</v>
      </c>
      <c r="B34" s="43">
        <v>45108</v>
      </c>
      <c r="C34" s="66">
        <v>45108</v>
      </c>
      <c r="D34" s="69" t="s">
        <v>18</v>
      </c>
      <c r="E34" s="68">
        <v>398</v>
      </c>
      <c r="F34" s="28" t="s">
        <v>12</v>
      </c>
      <c r="G34" s="1">
        <v>283</v>
      </c>
      <c r="H34" s="67" t="s">
        <v>7</v>
      </c>
      <c r="I34" s="1">
        <v>1</v>
      </c>
      <c r="J34" s="19">
        <v>2205.8622</v>
      </c>
      <c r="K34" s="1">
        <v>1</v>
      </c>
      <c r="L34" s="1" t="s">
        <v>60103</v>
      </c>
      <c r="M34" s="1">
        <v>1</v>
      </c>
      <c r="N34" s="19">
        <v>250000</v>
      </c>
      <c r="O34" s="1" t="s">
        <v>4613</v>
      </c>
      <c r="P34" s="1" t="s">
        <v>4614</v>
      </c>
      <c r="Q34" s="1" t="s">
        <v>4615</v>
      </c>
      <c r="R34" s="1" t="b">
        <v>1</v>
      </c>
      <c r="S34" s="1" t="s">
        <v>62217</v>
      </c>
      <c r="T34" s="1">
        <v>1.0892689900000001</v>
      </c>
      <c r="U34" s="19">
        <v>2025.0849149758681</v>
      </c>
      <c r="V34" s="19">
        <f t="shared" si="0"/>
        <v>2205.8622</v>
      </c>
      <c r="W34" s="1"/>
      <c r="X34" t="s">
        <v>15</v>
      </c>
      <c r="Y34" s="70" t="s">
        <v>62249</v>
      </c>
      <c r="Z34" t="s">
        <v>4645</v>
      </c>
      <c r="AA34" s="70" t="s">
        <v>8</v>
      </c>
      <c r="AB34" s="71">
        <v>18588.593993854021</v>
      </c>
      <c r="AE34"/>
    </row>
    <row r="35" spans="1:31" ht="12.5" customHeight="1">
      <c r="A35" s="1">
        <v>46643</v>
      </c>
      <c r="B35" s="43">
        <v>45108</v>
      </c>
      <c r="C35" s="66">
        <v>45108</v>
      </c>
      <c r="D35" s="69" t="s">
        <v>18</v>
      </c>
      <c r="E35" s="68">
        <v>290</v>
      </c>
      <c r="F35" s="28" t="s">
        <v>12</v>
      </c>
      <c r="G35" s="1">
        <v>283</v>
      </c>
      <c r="H35" s="67" t="s">
        <v>7</v>
      </c>
      <c r="I35" s="1">
        <v>1</v>
      </c>
      <c r="J35" s="19">
        <v>149897.36470000001</v>
      </c>
      <c r="K35" s="1">
        <v>1</v>
      </c>
      <c r="L35" s="1" t="s">
        <v>60103</v>
      </c>
      <c r="M35" s="1">
        <v>1</v>
      </c>
      <c r="N35" s="19">
        <v>250000</v>
      </c>
      <c r="O35" s="1" t="s">
        <v>4613</v>
      </c>
      <c r="P35" s="1" t="s">
        <v>4614</v>
      </c>
      <c r="Q35" s="1" t="s">
        <v>4615</v>
      </c>
      <c r="R35" s="1" t="b">
        <v>1</v>
      </c>
      <c r="S35" s="1" t="s">
        <v>62217</v>
      </c>
      <c r="T35" s="1">
        <v>1.0892689900000001</v>
      </c>
      <c r="U35" s="19">
        <v>137612.8082926514</v>
      </c>
      <c r="V35" s="19">
        <f t="shared" si="0"/>
        <v>149897.36470000003</v>
      </c>
      <c r="W35" s="1"/>
      <c r="X35" t="s">
        <v>15</v>
      </c>
      <c r="Y35" s="70" t="s">
        <v>62249</v>
      </c>
      <c r="Z35" t="s">
        <v>4614</v>
      </c>
      <c r="AA35" s="70" t="s">
        <v>8</v>
      </c>
      <c r="AB35" s="71">
        <v>159337.15858375811</v>
      </c>
      <c r="AE35"/>
    </row>
    <row r="36" spans="1:31" ht="12.5" customHeight="1">
      <c r="A36" s="1">
        <v>46978</v>
      </c>
      <c r="B36" s="43">
        <v>45139</v>
      </c>
      <c r="C36" s="66">
        <v>45139</v>
      </c>
      <c r="D36" s="69" t="s">
        <v>18</v>
      </c>
      <c r="E36" s="68">
        <v>56</v>
      </c>
      <c r="F36" s="28" t="s">
        <v>12</v>
      </c>
      <c r="G36" s="1">
        <v>283</v>
      </c>
      <c r="H36" s="67" t="s">
        <v>7</v>
      </c>
      <c r="I36" s="1">
        <v>1</v>
      </c>
      <c r="J36" s="19">
        <v>436.06290000000001</v>
      </c>
      <c r="K36" s="1">
        <v>1</v>
      </c>
      <c r="L36" s="1" t="s">
        <v>60103</v>
      </c>
      <c r="M36" s="1">
        <v>1</v>
      </c>
      <c r="N36" s="19">
        <v>250000</v>
      </c>
      <c r="O36" s="1" t="s">
        <v>4613</v>
      </c>
      <c r="P36" s="1" t="s">
        <v>4614</v>
      </c>
      <c r="Q36" s="1" t="s">
        <v>4615</v>
      </c>
      <c r="R36" s="1" t="b">
        <v>1</v>
      </c>
      <c r="S36" s="1" t="s">
        <v>62217</v>
      </c>
      <c r="T36" s="1">
        <v>1.0892689900000001</v>
      </c>
      <c r="U36" s="19">
        <v>400.32618572938532</v>
      </c>
      <c r="V36" s="19">
        <f t="shared" si="0"/>
        <v>436.06290000000001</v>
      </c>
      <c r="W36" s="1"/>
      <c r="X36" t="s">
        <v>18</v>
      </c>
      <c r="Y36" s="70">
        <v>275</v>
      </c>
      <c r="Z36" t="s">
        <v>4614</v>
      </c>
      <c r="AA36" s="70" t="s">
        <v>7</v>
      </c>
      <c r="AB36" s="71">
        <v>301585.87586340815</v>
      </c>
      <c r="AE36"/>
    </row>
    <row r="37" spans="1:31" ht="12.5" customHeight="1">
      <c r="A37" s="1">
        <v>47005</v>
      </c>
      <c r="B37" s="43">
        <v>45139</v>
      </c>
      <c r="C37" s="66">
        <v>45139</v>
      </c>
      <c r="D37" s="69" t="s">
        <v>18</v>
      </c>
      <c r="E37" s="68">
        <v>645</v>
      </c>
      <c r="F37" s="28" t="s">
        <v>12</v>
      </c>
      <c r="G37" s="1">
        <v>283</v>
      </c>
      <c r="H37" s="67" t="s">
        <v>7</v>
      </c>
      <c r="I37" s="1">
        <v>1</v>
      </c>
      <c r="J37" s="19">
        <v>1740.7862</v>
      </c>
      <c r="K37" s="1">
        <v>1</v>
      </c>
      <c r="L37" s="1" t="s">
        <v>60103</v>
      </c>
      <c r="M37" s="1">
        <v>1</v>
      </c>
      <c r="N37" s="19">
        <v>250000</v>
      </c>
      <c r="O37" s="1" t="s">
        <v>4613</v>
      </c>
      <c r="P37" s="1" t="s">
        <v>4614</v>
      </c>
      <c r="Q37" s="1" t="s">
        <v>4615</v>
      </c>
      <c r="R37" s="1" t="b">
        <v>1</v>
      </c>
      <c r="S37" s="1" t="s">
        <v>62217</v>
      </c>
      <c r="T37" s="1">
        <v>1.0892689900000001</v>
      </c>
      <c r="U37" s="19">
        <v>1598.1233432524321</v>
      </c>
      <c r="V37" s="19">
        <f t="shared" si="0"/>
        <v>1740.7862000000002</v>
      </c>
      <c r="W37" s="1"/>
      <c r="X37" t="s">
        <v>18</v>
      </c>
      <c r="Y37" s="70">
        <v>276</v>
      </c>
      <c r="Z37" t="s">
        <v>4614</v>
      </c>
      <c r="AA37" s="70" t="s">
        <v>7</v>
      </c>
      <c r="AB37" s="71">
        <v>202406.87160294541</v>
      </c>
      <c r="AE37"/>
    </row>
    <row r="38" spans="1:31" ht="12.5" customHeight="1">
      <c r="A38" s="1">
        <v>47443</v>
      </c>
      <c r="B38" s="43">
        <v>45170</v>
      </c>
      <c r="C38" s="66">
        <v>45170</v>
      </c>
      <c r="D38" s="69" t="s">
        <v>18</v>
      </c>
      <c r="E38" s="68">
        <v>20</v>
      </c>
      <c r="F38" s="28" t="s">
        <v>12</v>
      </c>
      <c r="G38" s="1">
        <v>283</v>
      </c>
      <c r="H38" s="67" t="s">
        <v>7</v>
      </c>
      <c r="I38" s="1">
        <v>1</v>
      </c>
      <c r="J38" s="19">
        <v>9997.7733000000007</v>
      </c>
      <c r="K38" s="1">
        <v>1</v>
      </c>
      <c r="L38" s="1" t="s">
        <v>60103</v>
      </c>
      <c r="M38" s="1">
        <v>1</v>
      </c>
      <c r="N38" s="19">
        <v>250000</v>
      </c>
      <c r="O38" s="1" t="s">
        <v>4613</v>
      </c>
      <c r="P38" s="1" t="s">
        <v>4614</v>
      </c>
      <c r="Q38" s="1" t="s">
        <v>4615</v>
      </c>
      <c r="R38" s="1" t="b">
        <v>1</v>
      </c>
      <c r="S38" s="1" t="s">
        <v>62217</v>
      </c>
      <c r="T38" s="1">
        <v>1.0892689900000001</v>
      </c>
      <c r="U38" s="19">
        <v>9178.4246056614538</v>
      </c>
      <c r="V38" s="19">
        <f t="shared" si="0"/>
        <v>9997.7733000000007</v>
      </c>
      <c r="W38" s="1"/>
      <c r="X38" t="s">
        <v>18</v>
      </c>
      <c r="Y38" s="70">
        <v>277</v>
      </c>
      <c r="Z38" t="s">
        <v>4614</v>
      </c>
      <c r="AA38" s="70" t="s">
        <v>7</v>
      </c>
      <c r="AB38" s="71">
        <v>466479.74877169682</v>
      </c>
      <c r="AE38"/>
    </row>
    <row r="39" spans="1:31" ht="12.5" customHeight="1">
      <c r="A39" s="1">
        <v>47701</v>
      </c>
      <c r="B39" s="43">
        <v>45200</v>
      </c>
      <c r="C39" s="66">
        <v>45200</v>
      </c>
      <c r="D39" s="69" t="s">
        <v>21</v>
      </c>
      <c r="E39" s="68">
        <v>380</v>
      </c>
      <c r="F39" s="28" t="s">
        <v>12</v>
      </c>
      <c r="G39" s="1">
        <v>283</v>
      </c>
      <c r="H39" s="67" t="s">
        <v>7</v>
      </c>
      <c r="I39" s="1">
        <v>1</v>
      </c>
      <c r="J39" s="19">
        <v>8475.3191000000006</v>
      </c>
      <c r="K39" s="1">
        <v>1</v>
      </c>
      <c r="L39" s="1" t="s">
        <v>60103</v>
      </c>
      <c r="M39" s="1">
        <v>1</v>
      </c>
      <c r="N39" s="19">
        <v>250000</v>
      </c>
      <c r="O39" s="1" t="s">
        <v>4613</v>
      </c>
      <c r="P39" s="1" t="s">
        <v>4614</v>
      </c>
      <c r="Q39" s="1" t="s">
        <v>4615</v>
      </c>
      <c r="R39" s="1" t="b">
        <v>1</v>
      </c>
      <c r="S39" s="1" t="s">
        <v>62217</v>
      </c>
      <c r="T39" s="1">
        <v>1.0892689900000001</v>
      </c>
      <c r="U39" s="19">
        <v>7780.7402742641189</v>
      </c>
      <c r="V39" s="19">
        <f t="shared" si="0"/>
        <v>8475.3191000000006</v>
      </c>
      <c r="W39" s="1"/>
      <c r="X39" t="s">
        <v>18</v>
      </c>
      <c r="Y39" s="70">
        <v>278</v>
      </c>
      <c r="Z39" t="s">
        <v>4627</v>
      </c>
      <c r="AA39" s="70" t="s">
        <v>7</v>
      </c>
      <c r="AB39" s="71">
        <v>77813.052122967769</v>
      </c>
      <c r="AE39"/>
    </row>
    <row r="40" spans="1:31" ht="12.5" customHeight="1">
      <c r="A40" s="1">
        <v>47986</v>
      </c>
      <c r="B40" s="43">
        <v>45231</v>
      </c>
      <c r="C40" s="66">
        <v>45231</v>
      </c>
      <c r="D40" s="69" t="s">
        <v>21</v>
      </c>
      <c r="E40" s="68">
        <v>236</v>
      </c>
      <c r="F40" s="28" t="s">
        <v>12</v>
      </c>
      <c r="G40" s="1">
        <v>283</v>
      </c>
      <c r="H40" s="67" t="s">
        <v>7</v>
      </c>
      <c r="I40" s="1">
        <v>1</v>
      </c>
      <c r="J40" s="19">
        <v>117149.0965</v>
      </c>
      <c r="K40" s="1">
        <v>1</v>
      </c>
      <c r="L40" s="1" t="s">
        <v>60103</v>
      </c>
      <c r="M40" s="1">
        <v>1</v>
      </c>
      <c r="N40" s="19">
        <v>250000</v>
      </c>
      <c r="O40" s="1" t="s">
        <v>4613</v>
      </c>
      <c r="P40" s="1" t="s">
        <v>4614</v>
      </c>
      <c r="Q40" s="1" t="s">
        <v>4615</v>
      </c>
      <c r="R40" s="1" t="b">
        <v>1</v>
      </c>
      <c r="S40" s="1" t="s">
        <v>62217</v>
      </c>
      <c r="T40" s="1">
        <v>1.0892689900000001</v>
      </c>
      <c r="U40" s="19">
        <v>107548.3627786007</v>
      </c>
      <c r="V40" s="19">
        <f t="shared" si="0"/>
        <v>117149.09649999999</v>
      </c>
      <c r="W40" s="1"/>
      <c r="X40" t="s">
        <v>18</v>
      </c>
      <c r="Y40" s="70">
        <v>279</v>
      </c>
      <c r="Z40" t="s">
        <v>4614</v>
      </c>
      <c r="AA40" s="70" t="s">
        <v>7</v>
      </c>
      <c r="AB40" s="71">
        <v>67632.62360016325</v>
      </c>
      <c r="AE40"/>
    </row>
    <row r="41" spans="1:31" ht="12.5" customHeight="1">
      <c r="A41" s="1">
        <v>48289</v>
      </c>
      <c r="B41" s="43">
        <v>45261</v>
      </c>
      <c r="C41" s="66">
        <v>45261</v>
      </c>
      <c r="D41" s="69" t="s">
        <v>21</v>
      </c>
      <c r="E41" s="68">
        <v>128</v>
      </c>
      <c r="F41" s="28" t="s">
        <v>12</v>
      </c>
      <c r="G41" s="1">
        <v>283</v>
      </c>
      <c r="H41" s="67" t="s">
        <v>7</v>
      </c>
      <c r="I41" s="1">
        <v>1</v>
      </c>
      <c r="J41" s="19">
        <v>866.50329999999997</v>
      </c>
      <c r="K41" s="1">
        <v>1</v>
      </c>
      <c r="L41" s="1" t="s">
        <v>60103</v>
      </c>
      <c r="M41" s="1">
        <v>1</v>
      </c>
      <c r="N41" s="19">
        <v>250000</v>
      </c>
      <c r="O41" s="1" t="s">
        <v>4613</v>
      </c>
      <c r="P41" s="1" t="s">
        <v>4614</v>
      </c>
      <c r="Q41" s="1" t="s">
        <v>4615</v>
      </c>
      <c r="R41" s="1" t="b">
        <v>1</v>
      </c>
      <c r="S41" s="1" t="s">
        <v>62217</v>
      </c>
      <c r="T41" s="1">
        <v>1.0892689900000001</v>
      </c>
      <c r="U41" s="19">
        <v>795.49065286435803</v>
      </c>
      <c r="V41" s="19">
        <f t="shared" si="0"/>
        <v>866.50329999999997</v>
      </c>
      <c r="W41" s="1"/>
      <c r="X41" t="s">
        <v>18</v>
      </c>
      <c r="Y41" s="70">
        <v>280</v>
      </c>
      <c r="Z41" t="s">
        <v>4614</v>
      </c>
      <c r="AA41" s="70" t="s">
        <v>7</v>
      </c>
      <c r="AB41" s="71">
        <v>23828.199772766868</v>
      </c>
      <c r="AE41"/>
    </row>
    <row r="42" spans="1:31" ht="12.5" customHeight="1">
      <c r="A42" s="1">
        <v>45054</v>
      </c>
      <c r="B42" s="43">
        <v>44927</v>
      </c>
      <c r="C42" s="66">
        <v>44927</v>
      </c>
      <c r="D42" s="69" t="s">
        <v>14</v>
      </c>
      <c r="E42" s="68">
        <v>83</v>
      </c>
      <c r="F42" s="28" t="s">
        <v>12</v>
      </c>
      <c r="G42" s="1">
        <v>282</v>
      </c>
      <c r="H42" s="67" t="s">
        <v>7</v>
      </c>
      <c r="I42" s="1">
        <v>6</v>
      </c>
      <c r="J42" s="19">
        <v>17575.2808</v>
      </c>
      <c r="K42" s="1">
        <v>6</v>
      </c>
      <c r="L42" s="1" t="s">
        <v>60103</v>
      </c>
      <c r="M42" s="1">
        <v>6</v>
      </c>
      <c r="N42" s="19">
        <v>250000</v>
      </c>
      <c r="O42" s="1" t="s">
        <v>4626</v>
      </c>
      <c r="P42" s="1" t="s">
        <v>4627</v>
      </c>
      <c r="Q42" s="1" t="s">
        <v>4615</v>
      </c>
      <c r="R42" s="1" t="b">
        <v>1</v>
      </c>
      <c r="S42" s="1" t="s">
        <v>62218</v>
      </c>
      <c r="T42" s="1">
        <v>1.4904571499999999</v>
      </c>
      <c r="U42" s="19">
        <v>11791.87258083871</v>
      </c>
      <c r="V42" s="19">
        <f t="shared" si="0"/>
        <v>17575.280800000008</v>
      </c>
      <c r="W42" s="1"/>
      <c r="X42" t="s">
        <v>18</v>
      </c>
      <c r="Y42" s="70">
        <v>281</v>
      </c>
      <c r="Z42" t="s">
        <v>4614</v>
      </c>
      <c r="AA42" s="70" t="s">
        <v>7</v>
      </c>
      <c r="AB42" s="71">
        <v>302139.56664643507</v>
      </c>
      <c r="AE42"/>
    </row>
    <row r="43" spans="1:31" ht="12.5" customHeight="1">
      <c r="A43" s="1">
        <v>45282</v>
      </c>
      <c r="B43" s="43">
        <v>44958</v>
      </c>
      <c r="C43" s="66">
        <v>44958</v>
      </c>
      <c r="D43" s="69" t="s">
        <v>14</v>
      </c>
      <c r="E43" s="68">
        <v>389</v>
      </c>
      <c r="F43" s="28" t="s">
        <v>12</v>
      </c>
      <c r="G43" s="1">
        <v>282</v>
      </c>
      <c r="H43" s="67" t="s">
        <v>7</v>
      </c>
      <c r="I43" s="1">
        <v>6</v>
      </c>
      <c r="J43" s="19">
        <v>10813.884899999999</v>
      </c>
      <c r="K43" s="1">
        <v>6</v>
      </c>
      <c r="L43" s="1" t="s">
        <v>60103</v>
      </c>
      <c r="M43" s="1">
        <v>6</v>
      </c>
      <c r="N43" s="19">
        <v>250000</v>
      </c>
      <c r="O43" s="1" t="s">
        <v>4626</v>
      </c>
      <c r="P43" s="1" t="s">
        <v>4627</v>
      </c>
      <c r="Q43" s="1" t="s">
        <v>4615</v>
      </c>
      <c r="R43" s="1" t="b">
        <v>1</v>
      </c>
      <c r="S43" s="1" t="s">
        <v>62218</v>
      </c>
      <c r="T43" s="1">
        <v>1.4904571499999999</v>
      </c>
      <c r="U43" s="19">
        <v>7255.414823566045</v>
      </c>
      <c r="V43" s="19">
        <f t="shared" si="0"/>
        <v>10813.884899999999</v>
      </c>
      <c r="W43" s="1"/>
      <c r="X43" t="s">
        <v>18</v>
      </c>
      <c r="Y43" s="70">
        <v>282</v>
      </c>
      <c r="Z43" t="s">
        <v>4645</v>
      </c>
      <c r="AA43" s="70" t="s">
        <v>7</v>
      </c>
      <c r="AB43" s="71">
        <v>230655.51246198762</v>
      </c>
      <c r="AE43"/>
    </row>
    <row r="44" spans="1:31" ht="12.5" customHeight="1">
      <c r="A44" s="1">
        <v>45278</v>
      </c>
      <c r="B44" s="43">
        <v>44958</v>
      </c>
      <c r="C44" s="66">
        <v>44958</v>
      </c>
      <c r="D44" s="69" t="s">
        <v>14</v>
      </c>
      <c r="E44" s="68">
        <v>191</v>
      </c>
      <c r="F44" s="28" t="s">
        <v>12</v>
      </c>
      <c r="G44" s="1">
        <v>282</v>
      </c>
      <c r="H44" s="67" t="s">
        <v>7</v>
      </c>
      <c r="I44" s="1">
        <v>6</v>
      </c>
      <c r="J44" s="19">
        <v>38716.1705</v>
      </c>
      <c r="K44" s="1">
        <v>6</v>
      </c>
      <c r="L44" s="1" t="s">
        <v>60103</v>
      </c>
      <c r="M44" s="1">
        <v>6</v>
      </c>
      <c r="N44" s="19">
        <v>250000</v>
      </c>
      <c r="O44" s="1" t="s">
        <v>4626</v>
      </c>
      <c r="P44" s="1" t="s">
        <v>4627</v>
      </c>
      <c r="Q44" s="1" t="s">
        <v>4615</v>
      </c>
      <c r="R44" s="1" t="b">
        <v>1</v>
      </c>
      <c r="S44" s="1" t="s">
        <v>62218</v>
      </c>
      <c r="T44" s="1">
        <v>1.4904571499999999</v>
      </c>
      <c r="U44" s="19">
        <v>25976.03728493637</v>
      </c>
      <c r="V44" s="19">
        <f t="shared" si="0"/>
        <v>38716.1705</v>
      </c>
      <c r="W44" s="1"/>
      <c r="X44" t="s">
        <v>18</v>
      </c>
      <c r="Y44" s="70">
        <v>283</v>
      </c>
      <c r="Z44" t="s">
        <v>4614</v>
      </c>
      <c r="AA44" s="70" t="s">
        <v>7</v>
      </c>
      <c r="AB44" s="71">
        <v>246639.09086404819</v>
      </c>
      <c r="AE44"/>
    </row>
    <row r="45" spans="1:31" ht="12.5" customHeight="1">
      <c r="A45" s="1">
        <v>45269</v>
      </c>
      <c r="B45" s="43">
        <v>44958</v>
      </c>
      <c r="C45" s="66">
        <v>44958</v>
      </c>
      <c r="D45" s="69" t="s">
        <v>14</v>
      </c>
      <c r="E45" s="68">
        <v>353</v>
      </c>
      <c r="F45" s="28" t="s">
        <v>12</v>
      </c>
      <c r="G45" s="1">
        <v>282</v>
      </c>
      <c r="H45" s="67" t="s">
        <v>7</v>
      </c>
      <c r="I45" s="1">
        <v>6</v>
      </c>
      <c r="J45" s="19">
        <v>2685.1419999999998</v>
      </c>
      <c r="K45" s="1">
        <v>6</v>
      </c>
      <c r="L45" s="1" t="s">
        <v>60103</v>
      </c>
      <c r="M45" s="1">
        <v>6</v>
      </c>
      <c r="N45" s="19">
        <v>250000</v>
      </c>
      <c r="O45" s="1" t="s">
        <v>4626</v>
      </c>
      <c r="P45" s="1" t="s">
        <v>4627</v>
      </c>
      <c r="Q45" s="1" t="s">
        <v>4615</v>
      </c>
      <c r="R45" s="1" t="b">
        <v>1</v>
      </c>
      <c r="S45" s="1" t="s">
        <v>62218</v>
      </c>
      <c r="T45" s="1">
        <v>1.4904571499999999</v>
      </c>
      <c r="U45" s="19">
        <v>1801.5559856920411</v>
      </c>
      <c r="V45" s="19">
        <f t="shared" si="0"/>
        <v>2685.1420000000003</v>
      </c>
      <c r="W45" s="1"/>
      <c r="X45" t="s">
        <v>18</v>
      </c>
      <c r="Y45" s="70">
        <v>285</v>
      </c>
      <c r="Z45" t="s">
        <v>4627</v>
      </c>
      <c r="AA45" s="70" t="s">
        <v>7</v>
      </c>
      <c r="AB45" s="71">
        <v>322139.46479440894</v>
      </c>
      <c r="AE45"/>
    </row>
    <row r="46" spans="1:31" ht="12.5" customHeight="1">
      <c r="A46" s="1">
        <v>45310</v>
      </c>
      <c r="B46" s="43">
        <v>44958</v>
      </c>
      <c r="C46" s="66">
        <v>44958</v>
      </c>
      <c r="D46" s="69" t="s">
        <v>14</v>
      </c>
      <c r="E46" s="68">
        <v>335</v>
      </c>
      <c r="F46" s="28" t="s">
        <v>12</v>
      </c>
      <c r="G46" s="1">
        <v>282</v>
      </c>
      <c r="H46" s="67" t="s">
        <v>7</v>
      </c>
      <c r="I46" s="1">
        <v>6</v>
      </c>
      <c r="J46" s="19">
        <v>18855.6643</v>
      </c>
      <c r="K46" s="1">
        <v>6</v>
      </c>
      <c r="L46" s="1" t="s">
        <v>60103</v>
      </c>
      <c r="M46" s="1">
        <v>6</v>
      </c>
      <c r="N46" s="19">
        <v>250000</v>
      </c>
      <c r="O46" s="1" t="s">
        <v>4626</v>
      </c>
      <c r="P46" s="1" t="s">
        <v>4627</v>
      </c>
      <c r="Q46" s="1" t="s">
        <v>4615</v>
      </c>
      <c r="R46" s="1" t="b">
        <v>1</v>
      </c>
      <c r="S46" s="1" t="s">
        <v>62218</v>
      </c>
      <c r="T46" s="1">
        <v>1.4904571499999999</v>
      </c>
      <c r="U46" s="19">
        <v>12650.92679786199</v>
      </c>
      <c r="V46" s="19">
        <f t="shared" si="0"/>
        <v>18855.664300000008</v>
      </c>
      <c r="W46" s="1"/>
      <c r="X46" t="s">
        <v>18</v>
      </c>
      <c r="Y46" s="70">
        <v>286</v>
      </c>
      <c r="Z46" t="s">
        <v>4630</v>
      </c>
      <c r="AA46" s="70" t="s">
        <v>7</v>
      </c>
      <c r="AB46" s="71">
        <v>23633.276999999998</v>
      </c>
      <c r="AE46"/>
    </row>
    <row r="47" spans="1:31" ht="12.5" customHeight="1">
      <c r="A47" s="1">
        <v>45276</v>
      </c>
      <c r="B47" s="43">
        <v>44958</v>
      </c>
      <c r="C47" s="66">
        <v>44958</v>
      </c>
      <c r="D47" s="69" t="s">
        <v>14</v>
      </c>
      <c r="E47" s="68">
        <v>11</v>
      </c>
      <c r="F47" s="28" t="s">
        <v>12</v>
      </c>
      <c r="G47" s="1">
        <v>282</v>
      </c>
      <c r="H47" s="67" t="s">
        <v>7</v>
      </c>
      <c r="I47" s="1">
        <v>6</v>
      </c>
      <c r="J47" s="19">
        <v>8075.3162000000002</v>
      </c>
      <c r="K47" s="1">
        <v>6</v>
      </c>
      <c r="L47" s="1" t="s">
        <v>60103</v>
      </c>
      <c r="M47" s="1">
        <v>6</v>
      </c>
      <c r="N47" s="19">
        <v>250000</v>
      </c>
      <c r="O47" s="1" t="s">
        <v>4626</v>
      </c>
      <c r="P47" s="1" t="s">
        <v>4627</v>
      </c>
      <c r="Q47" s="1" t="s">
        <v>4615</v>
      </c>
      <c r="R47" s="1" t="b">
        <v>1</v>
      </c>
      <c r="S47" s="1" t="s">
        <v>62218</v>
      </c>
      <c r="T47" s="1">
        <v>1.4904571499999999</v>
      </c>
      <c r="U47" s="19">
        <v>5418.0129901755317</v>
      </c>
      <c r="V47" s="19">
        <f t="shared" si="0"/>
        <v>8075.3162000000002</v>
      </c>
      <c r="W47" s="1"/>
      <c r="X47" t="s">
        <v>18</v>
      </c>
      <c r="Y47" s="70" t="s">
        <v>62249</v>
      </c>
      <c r="Z47" t="s">
        <v>4637</v>
      </c>
      <c r="AA47" s="70" t="s">
        <v>8</v>
      </c>
      <c r="AB47" s="71">
        <v>68424.303333013318</v>
      </c>
      <c r="AE47"/>
    </row>
    <row r="48" spans="1:31" ht="12.5" customHeight="1">
      <c r="A48" s="1">
        <v>45529</v>
      </c>
      <c r="B48" s="43">
        <v>44986</v>
      </c>
      <c r="C48" s="66">
        <v>44986</v>
      </c>
      <c r="D48" s="69" t="s">
        <v>14</v>
      </c>
      <c r="E48" s="68">
        <v>678</v>
      </c>
      <c r="F48" s="28" t="s">
        <v>12</v>
      </c>
      <c r="G48" s="1">
        <v>282</v>
      </c>
      <c r="H48" s="67" t="s">
        <v>7</v>
      </c>
      <c r="I48" s="1">
        <v>6</v>
      </c>
      <c r="J48" s="19">
        <v>129048.2739</v>
      </c>
      <c r="K48" s="1">
        <v>6</v>
      </c>
      <c r="L48" s="1" t="s">
        <v>60103</v>
      </c>
      <c r="M48" s="1">
        <v>6</v>
      </c>
      <c r="N48" s="19">
        <v>250000</v>
      </c>
      <c r="O48" s="1" t="s">
        <v>4626</v>
      </c>
      <c r="P48" s="1" t="s">
        <v>4627</v>
      </c>
      <c r="Q48" s="1" t="s">
        <v>4615</v>
      </c>
      <c r="R48" s="1" t="b">
        <v>1</v>
      </c>
      <c r="S48" s="1" t="s">
        <v>62218</v>
      </c>
      <c r="T48" s="1">
        <v>1.4904571499999999</v>
      </c>
      <c r="U48" s="19">
        <v>86583.01508366075</v>
      </c>
      <c r="V48" s="19">
        <f t="shared" si="0"/>
        <v>129048.2739</v>
      </c>
      <c r="W48" s="1"/>
      <c r="X48" t="s">
        <v>18</v>
      </c>
      <c r="Y48" s="70" t="s">
        <v>62249</v>
      </c>
      <c r="Z48" t="s">
        <v>4627</v>
      </c>
      <c r="AA48" s="70" t="s">
        <v>8</v>
      </c>
      <c r="AB48" s="71">
        <v>24722.003111595663</v>
      </c>
      <c r="AE48"/>
    </row>
    <row r="49" spans="1:31" ht="12.5" customHeight="1">
      <c r="A49" s="1">
        <v>45792</v>
      </c>
      <c r="B49" s="43">
        <v>45017</v>
      </c>
      <c r="C49" s="66">
        <v>45017</v>
      </c>
      <c r="D49" s="69" t="s">
        <v>15</v>
      </c>
      <c r="E49" s="68">
        <v>119</v>
      </c>
      <c r="F49" s="28" t="s">
        <v>12</v>
      </c>
      <c r="G49" s="1">
        <v>282</v>
      </c>
      <c r="H49" s="67" t="s">
        <v>7</v>
      </c>
      <c r="I49" s="1">
        <v>6</v>
      </c>
      <c r="J49" s="19">
        <v>41982.351600000002</v>
      </c>
      <c r="K49" s="1">
        <v>6</v>
      </c>
      <c r="L49" s="1" t="s">
        <v>60103</v>
      </c>
      <c r="M49" s="1">
        <v>6</v>
      </c>
      <c r="N49" s="19">
        <v>250000</v>
      </c>
      <c r="O49" s="1" t="s">
        <v>4626</v>
      </c>
      <c r="P49" s="1" t="s">
        <v>4627</v>
      </c>
      <c r="Q49" s="1" t="s">
        <v>4615</v>
      </c>
      <c r="R49" s="1" t="b">
        <v>1</v>
      </c>
      <c r="S49" s="1" t="s">
        <v>62218</v>
      </c>
      <c r="T49" s="1">
        <v>1.4904571499999999</v>
      </c>
      <c r="U49" s="19">
        <v>28167.43279067097</v>
      </c>
      <c r="V49" s="19">
        <f t="shared" si="0"/>
        <v>41982.351599999995</v>
      </c>
      <c r="W49" s="1"/>
      <c r="X49" t="s">
        <v>18</v>
      </c>
      <c r="Y49" s="70" t="s">
        <v>62249</v>
      </c>
      <c r="Z49" t="s">
        <v>4634</v>
      </c>
      <c r="AA49" s="70" t="s">
        <v>8</v>
      </c>
      <c r="AB49" s="71">
        <v>23296.577700000002</v>
      </c>
      <c r="AE49"/>
    </row>
    <row r="50" spans="1:31" ht="12.5" customHeight="1">
      <c r="A50" s="1">
        <v>46074</v>
      </c>
      <c r="B50" s="43">
        <v>45047</v>
      </c>
      <c r="C50" s="66">
        <v>45047</v>
      </c>
      <c r="D50" s="69" t="s">
        <v>15</v>
      </c>
      <c r="E50" s="68">
        <v>136</v>
      </c>
      <c r="F50" s="28" t="s">
        <v>12</v>
      </c>
      <c r="G50" s="1">
        <v>282</v>
      </c>
      <c r="H50" s="67" t="s">
        <v>7</v>
      </c>
      <c r="I50" s="1">
        <v>6</v>
      </c>
      <c r="J50" s="19">
        <v>24320.426100000001</v>
      </c>
      <c r="K50" s="1">
        <v>6</v>
      </c>
      <c r="L50" s="1" t="s">
        <v>60103</v>
      </c>
      <c r="M50" s="1">
        <v>6</v>
      </c>
      <c r="N50" s="19">
        <v>250000</v>
      </c>
      <c r="O50" s="1" t="s">
        <v>4626</v>
      </c>
      <c r="P50" s="1" t="s">
        <v>4627</v>
      </c>
      <c r="Q50" s="1" t="s">
        <v>4615</v>
      </c>
      <c r="R50" s="1" t="b">
        <v>1</v>
      </c>
      <c r="S50" s="1" t="s">
        <v>62218</v>
      </c>
      <c r="T50" s="1">
        <v>1.4904571499999999</v>
      </c>
      <c r="U50" s="19">
        <v>16317.42724036045</v>
      </c>
      <c r="V50" s="19">
        <f t="shared" si="0"/>
        <v>24320.426100000001</v>
      </c>
      <c r="W50" s="1"/>
      <c r="X50" t="s">
        <v>18</v>
      </c>
      <c r="Y50" s="70" t="s">
        <v>62249</v>
      </c>
      <c r="Z50" t="s">
        <v>4630</v>
      </c>
      <c r="AA50" s="70" t="s">
        <v>8</v>
      </c>
      <c r="AB50" s="71">
        <v>40335.060399999995</v>
      </c>
      <c r="AE50"/>
    </row>
    <row r="51" spans="1:31" ht="12.5" customHeight="1">
      <c r="A51" s="1">
        <v>46096</v>
      </c>
      <c r="B51" s="43">
        <v>45047</v>
      </c>
      <c r="C51" s="66">
        <v>45047</v>
      </c>
      <c r="D51" s="69" t="s">
        <v>15</v>
      </c>
      <c r="E51" s="68">
        <v>532</v>
      </c>
      <c r="F51" s="28" t="s">
        <v>12</v>
      </c>
      <c r="G51" s="1">
        <v>282</v>
      </c>
      <c r="H51" s="67" t="s">
        <v>7</v>
      </c>
      <c r="I51" s="1">
        <v>6</v>
      </c>
      <c r="J51" s="19">
        <v>1112.405</v>
      </c>
      <c r="K51" s="1">
        <v>6</v>
      </c>
      <c r="L51" s="1" t="s">
        <v>60103</v>
      </c>
      <c r="M51" s="1">
        <v>6</v>
      </c>
      <c r="N51" s="19">
        <v>250000</v>
      </c>
      <c r="O51" s="1" t="s">
        <v>4626</v>
      </c>
      <c r="P51" s="1" t="s">
        <v>4627</v>
      </c>
      <c r="Q51" s="1" t="s">
        <v>4615</v>
      </c>
      <c r="R51" s="1" t="b">
        <v>1</v>
      </c>
      <c r="S51" s="1" t="s">
        <v>62218</v>
      </c>
      <c r="T51" s="1">
        <v>1.4904571499999999</v>
      </c>
      <c r="U51" s="19">
        <v>746.35154724173049</v>
      </c>
      <c r="V51" s="19">
        <f t="shared" si="0"/>
        <v>1112.405</v>
      </c>
      <c r="W51" s="1"/>
      <c r="X51" t="s">
        <v>18</v>
      </c>
      <c r="Y51" s="70" t="s">
        <v>62249</v>
      </c>
      <c r="Z51" t="s">
        <v>4645</v>
      </c>
      <c r="AA51" s="70" t="s">
        <v>8</v>
      </c>
      <c r="AB51" s="71">
        <v>36030.794650858435</v>
      </c>
      <c r="AE51"/>
    </row>
    <row r="52" spans="1:31" ht="12.5" customHeight="1">
      <c r="A52" s="1">
        <v>46024</v>
      </c>
      <c r="B52" s="43">
        <v>45047</v>
      </c>
      <c r="C52" s="66">
        <v>45047</v>
      </c>
      <c r="D52" s="69" t="s">
        <v>15</v>
      </c>
      <c r="E52" s="68">
        <v>353</v>
      </c>
      <c r="F52" s="28" t="s">
        <v>12</v>
      </c>
      <c r="G52" s="1">
        <v>282</v>
      </c>
      <c r="H52" s="67" t="s">
        <v>7</v>
      </c>
      <c r="I52" s="1">
        <v>6</v>
      </c>
      <c r="J52" s="19">
        <v>18930.141299999999</v>
      </c>
      <c r="K52" s="1">
        <v>6</v>
      </c>
      <c r="L52" s="1" t="s">
        <v>60103</v>
      </c>
      <c r="M52" s="1">
        <v>6</v>
      </c>
      <c r="N52" s="19">
        <v>250000</v>
      </c>
      <c r="O52" s="1" t="s">
        <v>4626</v>
      </c>
      <c r="P52" s="1" t="s">
        <v>4627</v>
      </c>
      <c r="Q52" s="1" t="s">
        <v>4615</v>
      </c>
      <c r="R52" s="1" t="b">
        <v>1</v>
      </c>
      <c r="S52" s="1" t="s">
        <v>62218</v>
      </c>
      <c r="T52" s="1">
        <v>1.4904571499999999</v>
      </c>
      <c r="U52" s="19">
        <v>12700.896030456161</v>
      </c>
      <c r="V52" s="19">
        <f t="shared" si="0"/>
        <v>18930.141299999999</v>
      </c>
      <c r="W52" s="1"/>
      <c r="X52" t="s">
        <v>18</v>
      </c>
      <c r="Y52" s="70" t="s">
        <v>62249</v>
      </c>
      <c r="Z52" t="s">
        <v>4614</v>
      </c>
      <c r="AA52" s="70" t="s">
        <v>8</v>
      </c>
      <c r="AB52" s="71">
        <v>127066.84562827786</v>
      </c>
      <c r="AE52"/>
    </row>
    <row r="53" spans="1:31" ht="12.5" customHeight="1">
      <c r="A53" s="1">
        <v>46035</v>
      </c>
      <c r="B53" s="43">
        <v>45047</v>
      </c>
      <c r="C53" s="66">
        <v>45047</v>
      </c>
      <c r="D53" s="69" t="s">
        <v>15</v>
      </c>
      <c r="E53" s="68">
        <v>11</v>
      </c>
      <c r="F53" s="28" t="s">
        <v>12</v>
      </c>
      <c r="G53" s="1">
        <v>282</v>
      </c>
      <c r="H53" s="67" t="s">
        <v>7</v>
      </c>
      <c r="I53" s="1">
        <v>6</v>
      </c>
      <c r="J53" s="19">
        <v>16225.109200000001</v>
      </c>
      <c r="K53" s="1">
        <v>6</v>
      </c>
      <c r="L53" s="1" t="s">
        <v>60103</v>
      </c>
      <c r="M53" s="1">
        <v>6</v>
      </c>
      <c r="N53" s="19">
        <v>250000</v>
      </c>
      <c r="O53" s="1" t="s">
        <v>4626</v>
      </c>
      <c r="P53" s="1" t="s">
        <v>4627</v>
      </c>
      <c r="Q53" s="1" t="s">
        <v>4615</v>
      </c>
      <c r="R53" s="1" t="b">
        <v>1</v>
      </c>
      <c r="S53" s="1" t="s">
        <v>62218</v>
      </c>
      <c r="T53" s="1">
        <v>1.4904571499999999</v>
      </c>
      <c r="U53" s="19">
        <v>10885.99507875822</v>
      </c>
      <c r="V53" s="19">
        <f t="shared" si="0"/>
        <v>16225.109200000001</v>
      </c>
      <c r="W53" s="1"/>
      <c r="X53" t="s">
        <v>21</v>
      </c>
      <c r="Y53" s="70">
        <v>268</v>
      </c>
      <c r="Z53" t="s">
        <v>4614</v>
      </c>
      <c r="AA53" s="70" t="s">
        <v>7</v>
      </c>
      <c r="AB53" s="71">
        <v>475.78504920074869</v>
      </c>
      <c r="AE53"/>
    </row>
    <row r="54" spans="1:31" ht="12.5" customHeight="1">
      <c r="A54" s="1">
        <v>46328</v>
      </c>
      <c r="B54" s="43">
        <v>45078</v>
      </c>
      <c r="C54" s="66">
        <v>45078</v>
      </c>
      <c r="D54" s="69" t="s">
        <v>15</v>
      </c>
      <c r="E54" s="68">
        <v>551</v>
      </c>
      <c r="F54" s="28" t="s">
        <v>12</v>
      </c>
      <c r="G54" s="1">
        <v>282</v>
      </c>
      <c r="H54" s="67" t="s">
        <v>7</v>
      </c>
      <c r="I54" s="1">
        <v>6</v>
      </c>
      <c r="J54" s="19">
        <v>984.77639999999997</v>
      </c>
      <c r="K54" s="1">
        <v>6</v>
      </c>
      <c r="L54" s="1" t="s">
        <v>60103</v>
      </c>
      <c r="M54" s="1">
        <v>6</v>
      </c>
      <c r="N54" s="19">
        <v>250000</v>
      </c>
      <c r="O54" s="1" t="s">
        <v>4626</v>
      </c>
      <c r="P54" s="1" t="s">
        <v>4627</v>
      </c>
      <c r="Q54" s="1" t="s">
        <v>4615</v>
      </c>
      <c r="R54" s="1" t="b">
        <v>1</v>
      </c>
      <c r="S54" s="1" t="s">
        <v>62218</v>
      </c>
      <c r="T54" s="1">
        <v>1.4904571499999999</v>
      </c>
      <c r="U54" s="19">
        <v>660.7210411919591</v>
      </c>
      <c r="V54" s="19">
        <f t="shared" si="0"/>
        <v>984.77639999999985</v>
      </c>
      <c r="W54" s="1"/>
      <c r="X54" t="s">
        <v>21</v>
      </c>
      <c r="Y54" s="70">
        <v>275</v>
      </c>
      <c r="Z54" t="s">
        <v>4614</v>
      </c>
      <c r="AA54" s="70" t="s">
        <v>7</v>
      </c>
      <c r="AB54" s="71">
        <v>321488.46503011161</v>
      </c>
      <c r="AE54"/>
    </row>
    <row r="55" spans="1:31" ht="12.5" customHeight="1">
      <c r="A55" s="1">
        <v>47007</v>
      </c>
      <c r="B55" s="43">
        <v>45139</v>
      </c>
      <c r="C55" s="66">
        <v>45139</v>
      </c>
      <c r="D55" s="69" t="s">
        <v>18</v>
      </c>
      <c r="E55" s="68">
        <v>412</v>
      </c>
      <c r="F55" s="28" t="s">
        <v>12</v>
      </c>
      <c r="G55" s="1">
        <v>282</v>
      </c>
      <c r="H55" s="67" t="s">
        <v>7</v>
      </c>
      <c r="I55" s="1">
        <v>10</v>
      </c>
      <c r="J55" s="19">
        <v>5645.7026999999998</v>
      </c>
      <c r="K55" s="1">
        <v>10</v>
      </c>
      <c r="L55" s="1" t="s">
        <v>60103</v>
      </c>
      <c r="M55" s="1">
        <v>6</v>
      </c>
      <c r="N55" s="19">
        <v>250000</v>
      </c>
      <c r="O55" s="1" t="s">
        <v>4644</v>
      </c>
      <c r="P55" s="1" t="s">
        <v>4645</v>
      </c>
      <c r="Q55" s="1" t="s">
        <v>4631</v>
      </c>
      <c r="R55" s="1" t="b">
        <v>0</v>
      </c>
      <c r="S55" s="1" t="s">
        <v>62220</v>
      </c>
      <c r="T55" s="1">
        <v>0.84024398</v>
      </c>
      <c r="U55" s="19">
        <v>6719.1230575671598</v>
      </c>
      <c r="V55" s="19">
        <f t="shared" si="0"/>
        <v>5645.7026999999998</v>
      </c>
      <c r="W55" s="1"/>
      <c r="X55" t="s">
        <v>21</v>
      </c>
      <c r="Y55" s="70">
        <v>276</v>
      </c>
      <c r="Z55" t="s">
        <v>4614</v>
      </c>
      <c r="AA55" s="70" t="s">
        <v>7</v>
      </c>
      <c r="AB55" s="71">
        <v>201474.81459102218</v>
      </c>
      <c r="AE55"/>
    </row>
    <row r="56" spans="1:31" ht="12.5" customHeight="1">
      <c r="A56" s="1">
        <v>47006</v>
      </c>
      <c r="B56" s="43">
        <v>45139</v>
      </c>
      <c r="C56" s="66">
        <v>45139</v>
      </c>
      <c r="D56" s="69" t="s">
        <v>18</v>
      </c>
      <c r="E56" s="68">
        <v>376</v>
      </c>
      <c r="F56" s="28" t="s">
        <v>12</v>
      </c>
      <c r="G56" s="1">
        <v>282</v>
      </c>
      <c r="H56" s="67" t="s">
        <v>7</v>
      </c>
      <c r="I56" s="1">
        <v>10</v>
      </c>
      <c r="J56" s="19">
        <v>51057.827299999997</v>
      </c>
      <c r="K56" s="1">
        <v>10</v>
      </c>
      <c r="L56" s="1" t="s">
        <v>60103</v>
      </c>
      <c r="M56" s="1">
        <v>6</v>
      </c>
      <c r="N56" s="19">
        <v>250000</v>
      </c>
      <c r="O56" s="1" t="s">
        <v>4644</v>
      </c>
      <c r="P56" s="1" t="s">
        <v>4645</v>
      </c>
      <c r="Q56" s="1" t="s">
        <v>4631</v>
      </c>
      <c r="R56" s="1" t="b">
        <v>0</v>
      </c>
      <c r="S56" s="1" t="s">
        <v>62220</v>
      </c>
      <c r="T56" s="1">
        <v>0.84024398</v>
      </c>
      <c r="U56" s="19">
        <v>60765.478260254837</v>
      </c>
      <c r="V56" s="19">
        <f t="shared" si="0"/>
        <v>51057.827299999997</v>
      </c>
      <c r="W56" s="1"/>
      <c r="X56" t="s">
        <v>21</v>
      </c>
      <c r="Y56" s="70">
        <v>277</v>
      </c>
      <c r="Z56" t="s">
        <v>4614</v>
      </c>
      <c r="AA56" s="70" t="s">
        <v>7</v>
      </c>
      <c r="AB56" s="71">
        <v>458718.75366616284</v>
      </c>
      <c r="AE56"/>
    </row>
    <row r="57" spans="1:31" ht="12.5" customHeight="1">
      <c r="A57" s="1">
        <v>47451</v>
      </c>
      <c r="B57" s="43">
        <v>45170</v>
      </c>
      <c r="C57" s="66">
        <v>45170</v>
      </c>
      <c r="D57" s="69" t="s">
        <v>18</v>
      </c>
      <c r="E57" s="68">
        <v>502</v>
      </c>
      <c r="F57" s="28" t="s">
        <v>12</v>
      </c>
      <c r="G57" s="1">
        <v>282</v>
      </c>
      <c r="H57" s="67" t="s">
        <v>7</v>
      </c>
      <c r="I57" s="1">
        <v>10</v>
      </c>
      <c r="J57" s="19">
        <v>137103.37580000001</v>
      </c>
      <c r="K57" s="1">
        <v>10</v>
      </c>
      <c r="L57" s="1" t="s">
        <v>60103</v>
      </c>
      <c r="M57" s="1">
        <v>6</v>
      </c>
      <c r="N57" s="19">
        <v>250000</v>
      </c>
      <c r="O57" s="1" t="s">
        <v>4644</v>
      </c>
      <c r="P57" s="1" t="s">
        <v>4645</v>
      </c>
      <c r="Q57" s="1" t="s">
        <v>4631</v>
      </c>
      <c r="R57" s="1" t="b">
        <v>0</v>
      </c>
      <c r="S57" s="1" t="s">
        <v>62220</v>
      </c>
      <c r="T57" s="1">
        <v>0.84024398</v>
      </c>
      <c r="U57" s="19">
        <v>163170.91114416561</v>
      </c>
      <c r="V57" s="19">
        <f t="shared" si="0"/>
        <v>137103.37580000007</v>
      </c>
      <c r="W57" s="1"/>
      <c r="X57" t="s">
        <v>21</v>
      </c>
      <c r="Y57" s="70">
        <v>278</v>
      </c>
      <c r="Z57" t="s">
        <v>4627</v>
      </c>
      <c r="AA57" s="70" t="s">
        <v>7</v>
      </c>
      <c r="AB57" s="71">
        <v>96285.278915935283</v>
      </c>
      <c r="AE57"/>
    </row>
    <row r="58" spans="1:31" ht="12.5" customHeight="1">
      <c r="A58" s="1">
        <v>48081</v>
      </c>
      <c r="B58" s="43">
        <v>45231</v>
      </c>
      <c r="C58" s="66">
        <v>45231</v>
      </c>
      <c r="D58" s="69" t="s">
        <v>21</v>
      </c>
      <c r="E58" s="68">
        <v>214</v>
      </c>
      <c r="F58" s="28" t="s">
        <v>12</v>
      </c>
      <c r="G58" s="1">
        <v>282</v>
      </c>
      <c r="H58" s="67" t="s">
        <v>7</v>
      </c>
      <c r="I58" s="1">
        <v>10</v>
      </c>
      <c r="J58" s="19">
        <v>1943.9293</v>
      </c>
      <c r="K58" s="1">
        <v>10</v>
      </c>
      <c r="L58" s="1" t="s">
        <v>60103</v>
      </c>
      <c r="M58" s="1">
        <v>6</v>
      </c>
      <c r="N58" s="19">
        <v>250000</v>
      </c>
      <c r="O58" s="1" t="s">
        <v>4644</v>
      </c>
      <c r="P58" s="1" t="s">
        <v>4645</v>
      </c>
      <c r="Q58" s="1" t="s">
        <v>4631</v>
      </c>
      <c r="R58" s="1" t="b">
        <v>0</v>
      </c>
      <c r="S58" s="1" t="s">
        <v>62220</v>
      </c>
      <c r="T58" s="1">
        <v>0.84024398</v>
      </c>
      <c r="U58" s="19">
        <v>2313.529577444875</v>
      </c>
      <c r="V58" s="19">
        <f t="shared" si="0"/>
        <v>1943.9293</v>
      </c>
      <c r="W58" s="1"/>
      <c r="X58" t="s">
        <v>21</v>
      </c>
      <c r="Y58" s="70">
        <v>279</v>
      </c>
      <c r="Z58" t="s">
        <v>4614</v>
      </c>
      <c r="AA58" s="70" t="s">
        <v>7</v>
      </c>
      <c r="AB58" s="71">
        <v>458597.94916221744</v>
      </c>
      <c r="AE58"/>
    </row>
    <row r="59" spans="1:31" ht="12.5" customHeight="1">
      <c r="A59" s="1">
        <v>45074</v>
      </c>
      <c r="B59" s="43">
        <v>44927</v>
      </c>
      <c r="C59" s="66">
        <v>44927</v>
      </c>
      <c r="D59" s="69" t="s">
        <v>14</v>
      </c>
      <c r="E59" s="68">
        <v>221</v>
      </c>
      <c r="F59" s="28" t="s">
        <v>12</v>
      </c>
      <c r="G59" s="1">
        <v>281</v>
      </c>
      <c r="H59" s="67" t="s">
        <v>7</v>
      </c>
      <c r="I59" s="1">
        <v>4</v>
      </c>
      <c r="J59" s="19">
        <v>31864.131099999999</v>
      </c>
      <c r="K59" s="1">
        <v>4</v>
      </c>
      <c r="L59" s="1" t="s">
        <v>60103</v>
      </c>
      <c r="M59" s="1">
        <v>4</v>
      </c>
      <c r="N59" s="19">
        <v>250000</v>
      </c>
      <c r="O59" s="1" t="s">
        <v>4621</v>
      </c>
      <c r="P59" s="1" t="s">
        <v>4614</v>
      </c>
      <c r="Q59" s="1" t="s">
        <v>4615</v>
      </c>
      <c r="R59" s="1" t="b">
        <v>1</v>
      </c>
      <c r="S59" s="1" t="s">
        <v>62217</v>
      </c>
      <c r="T59" s="1">
        <v>1.0892689900000001</v>
      </c>
      <c r="U59" s="19">
        <v>29252.76620607734</v>
      </c>
      <c r="V59" s="19">
        <f t="shared" si="0"/>
        <v>31864.131099999999</v>
      </c>
      <c r="W59" s="1"/>
      <c r="X59" t="s">
        <v>21</v>
      </c>
      <c r="Y59" s="70">
        <v>281</v>
      </c>
      <c r="Z59" t="s">
        <v>4614</v>
      </c>
      <c r="AA59" s="70" t="s">
        <v>7</v>
      </c>
      <c r="AB59" s="71">
        <v>72962.710982895049</v>
      </c>
      <c r="AE59"/>
    </row>
    <row r="60" spans="1:31" ht="12.5" customHeight="1">
      <c r="A60" s="1">
        <v>45060</v>
      </c>
      <c r="B60" s="43">
        <v>44927</v>
      </c>
      <c r="C60" s="66">
        <v>44927</v>
      </c>
      <c r="D60" s="69" t="s">
        <v>14</v>
      </c>
      <c r="E60" s="68">
        <v>203</v>
      </c>
      <c r="F60" s="28" t="s">
        <v>12</v>
      </c>
      <c r="G60" s="1">
        <v>281</v>
      </c>
      <c r="H60" s="67" t="s">
        <v>7</v>
      </c>
      <c r="I60" s="1">
        <v>4</v>
      </c>
      <c r="J60" s="19">
        <v>31743.600600000002</v>
      </c>
      <c r="K60" s="1">
        <v>4</v>
      </c>
      <c r="L60" s="1" t="s">
        <v>60103</v>
      </c>
      <c r="M60" s="1">
        <v>4</v>
      </c>
      <c r="N60" s="19">
        <v>250000</v>
      </c>
      <c r="O60" s="1" t="s">
        <v>4621</v>
      </c>
      <c r="P60" s="1" t="s">
        <v>4614</v>
      </c>
      <c r="Q60" s="1" t="s">
        <v>4615</v>
      </c>
      <c r="R60" s="1" t="b">
        <v>1</v>
      </c>
      <c r="S60" s="1" t="s">
        <v>62217</v>
      </c>
      <c r="T60" s="1">
        <v>1.0892689900000001</v>
      </c>
      <c r="U60" s="19">
        <v>29142.113556358559</v>
      </c>
      <c r="V60" s="19">
        <f t="shared" si="0"/>
        <v>31743.600599999998</v>
      </c>
      <c r="W60" s="1"/>
      <c r="X60" t="s">
        <v>21</v>
      </c>
      <c r="Y60" s="70">
        <v>282</v>
      </c>
      <c r="Z60" t="s">
        <v>4645</v>
      </c>
      <c r="AA60" s="70" t="s">
        <v>7</v>
      </c>
      <c r="AB60" s="71">
        <v>2313.529577444875</v>
      </c>
      <c r="AE60"/>
    </row>
    <row r="61" spans="1:31" ht="12.5" customHeight="1">
      <c r="A61" s="1">
        <v>45541</v>
      </c>
      <c r="B61" s="43">
        <v>44986</v>
      </c>
      <c r="C61" s="66">
        <v>44986</v>
      </c>
      <c r="D61" s="69" t="s">
        <v>14</v>
      </c>
      <c r="E61" s="68">
        <v>473</v>
      </c>
      <c r="F61" s="28" t="s">
        <v>12</v>
      </c>
      <c r="G61" s="1">
        <v>281</v>
      </c>
      <c r="H61" s="67" t="s">
        <v>7</v>
      </c>
      <c r="I61" s="1">
        <v>4</v>
      </c>
      <c r="J61" s="19">
        <v>79.136399999999995</v>
      </c>
      <c r="K61" s="1">
        <v>4</v>
      </c>
      <c r="L61" s="1" t="s">
        <v>60103</v>
      </c>
      <c r="M61" s="1">
        <v>4</v>
      </c>
      <c r="N61" s="19">
        <v>250000</v>
      </c>
      <c r="O61" s="1" t="s">
        <v>4621</v>
      </c>
      <c r="P61" s="1" t="s">
        <v>4614</v>
      </c>
      <c r="Q61" s="1" t="s">
        <v>4615</v>
      </c>
      <c r="R61" s="1" t="b">
        <v>1</v>
      </c>
      <c r="S61" s="1" t="s">
        <v>62217</v>
      </c>
      <c r="T61" s="1">
        <v>1.0892689900000001</v>
      </c>
      <c r="U61" s="19">
        <v>72.650925277878315</v>
      </c>
      <c r="V61" s="19">
        <f t="shared" si="0"/>
        <v>79.136399999999995</v>
      </c>
      <c r="W61" s="1"/>
      <c r="X61" t="s">
        <v>21</v>
      </c>
      <c r="Y61" s="70">
        <v>283</v>
      </c>
      <c r="Z61" t="s">
        <v>4614</v>
      </c>
      <c r="AA61" s="70" t="s">
        <v>7</v>
      </c>
      <c r="AB61" s="71">
        <v>116124.59370572917</v>
      </c>
      <c r="AE61"/>
    </row>
    <row r="62" spans="1:31" ht="12.5" customHeight="1">
      <c r="A62" s="1">
        <v>45571</v>
      </c>
      <c r="B62" s="43">
        <v>44986</v>
      </c>
      <c r="C62" s="66">
        <v>44986</v>
      </c>
      <c r="D62" s="69" t="s">
        <v>14</v>
      </c>
      <c r="E62" s="68">
        <v>608</v>
      </c>
      <c r="F62" s="28" t="s">
        <v>12</v>
      </c>
      <c r="G62" s="1">
        <v>281</v>
      </c>
      <c r="H62" s="67" t="s">
        <v>7</v>
      </c>
      <c r="I62" s="1">
        <v>4</v>
      </c>
      <c r="J62" s="19">
        <v>105038.58</v>
      </c>
      <c r="K62" s="1">
        <v>4</v>
      </c>
      <c r="L62" s="1" t="s">
        <v>60103</v>
      </c>
      <c r="M62" s="1">
        <v>4</v>
      </c>
      <c r="N62" s="19">
        <v>250000</v>
      </c>
      <c r="O62" s="1" t="s">
        <v>4621</v>
      </c>
      <c r="P62" s="1" t="s">
        <v>4614</v>
      </c>
      <c r="Q62" s="1" t="s">
        <v>4615</v>
      </c>
      <c r="R62" s="1" t="b">
        <v>1</v>
      </c>
      <c r="S62" s="1" t="s">
        <v>62217</v>
      </c>
      <c r="T62" s="1">
        <v>1.0892689900000001</v>
      </c>
      <c r="U62" s="19">
        <v>96430.340865574442</v>
      </c>
      <c r="V62" s="19">
        <f t="shared" si="0"/>
        <v>105038.58</v>
      </c>
      <c r="W62" s="1"/>
      <c r="X62" t="s">
        <v>21</v>
      </c>
      <c r="Y62" s="70">
        <v>285</v>
      </c>
      <c r="Z62" t="s">
        <v>4627</v>
      </c>
      <c r="AA62" s="70" t="s">
        <v>7</v>
      </c>
      <c r="AB62" s="71">
        <v>106254.57095495838</v>
      </c>
      <c r="AE62"/>
    </row>
    <row r="63" spans="1:31" ht="12.5" customHeight="1">
      <c r="A63" s="1">
        <v>45799</v>
      </c>
      <c r="B63" s="43">
        <v>45017</v>
      </c>
      <c r="C63" s="66">
        <v>45017</v>
      </c>
      <c r="D63" s="69" t="s">
        <v>15</v>
      </c>
      <c r="E63" s="68">
        <v>491</v>
      </c>
      <c r="F63" s="28" t="s">
        <v>12</v>
      </c>
      <c r="G63" s="1">
        <v>281</v>
      </c>
      <c r="H63" s="67" t="s">
        <v>7</v>
      </c>
      <c r="I63" s="1">
        <v>4</v>
      </c>
      <c r="J63" s="19">
        <v>36551.283499999998</v>
      </c>
      <c r="K63" s="1">
        <v>4</v>
      </c>
      <c r="L63" s="1" t="s">
        <v>60103</v>
      </c>
      <c r="M63" s="1">
        <v>4</v>
      </c>
      <c r="N63" s="19">
        <v>250000</v>
      </c>
      <c r="O63" s="1" t="s">
        <v>4621</v>
      </c>
      <c r="P63" s="1" t="s">
        <v>4614</v>
      </c>
      <c r="Q63" s="1" t="s">
        <v>4615</v>
      </c>
      <c r="R63" s="1" t="b">
        <v>1</v>
      </c>
      <c r="S63" s="1" t="s">
        <v>62217</v>
      </c>
      <c r="T63" s="1">
        <v>1.0892689900000001</v>
      </c>
      <c r="U63" s="19">
        <v>33555.79185266258</v>
      </c>
      <c r="V63" s="19">
        <f t="shared" si="0"/>
        <v>36551.283499999998</v>
      </c>
      <c r="W63" s="1"/>
      <c r="X63" t="s">
        <v>21</v>
      </c>
      <c r="Y63" s="70">
        <v>286</v>
      </c>
      <c r="Z63" t="s">
        <v>4630</v>
      </c>
      <c r="AA63" s="70" t="s">
        <v>7</v>
      </c>
      <c r="AB63" s="71">
        <v>161925.5955</v>
      </c>
      <c r="AE63"/>
    </row>
    <row r="64" spans="1:31" ht="12.5" customHeight="1">
      <c r="A64" s="1">
        <v>46055</v>
      </c>
      <c r="B64" s="43">
        <v>45047</v>
      </c>
      <c r="C64" s="66">
        <v>45047</v>
      </c>
      <c r="D64" s="69" t="s">
        <v>15</v>
      </c>
      <c r="E64" s="68">
        <v>527</v>
      </c>
      <c r="F64" s="28" t="s">
        <v>12</v>
      </c>
      <c r="G64" s="1">
        <v>281</v>
      </c>
      <c r="H64" s="67" t="s">
        <v>7</v>
      </c>
      <c r="I64" s="1">
        <v>3</v>
      </c>
      <c r="J64" s="19">
        <v>40943.434800000003</v>
      </c>
      <c r="K64" s="1">
        <v>3</v>
      </c>
      <c r="L64" s="1" t="s">
        <v>60103</v>
      </c>
      <c r="M64" s="1">
        <v>4</v>
      </c>
      <c r="N64" s="19">
        <v>250000</v>
      </c>
      <c r="O64" s="1" t="s">
        <v>4619</v>
      </c>
      <c r="P64" s="1" t="s">
        <v>4614</v>
      </c>
      <c r="Q64" s="1" t="s">
        <v>4615</v>
      </c>
      <c r="R64" s="1" t="b">
        <v>0</v>
      </c>
      <c r="S64" s="1" t="s">
        <v>62217</v>
      </c>
      <c r="T64" s="1">
        <v>1.0892689900000001</v>
      </c>
      <c r="U64" s="19">
        <v>37587.992659186973</v>
      </c>
      <c r="V64" s="19">
        <f t="shared" si="0"/>
        <v>40943.43480000001</v>
      </c>
      <c r="W64" s="1"/>
      <c r="X64" t="s">
        <v>21</v>
      </c>
      <c r="Y64" s="70">
        <v>287</v>
      </c>
      <c r="Z64" t="s">
        <v>4614</v>
      </c>
      <c r="AA64" s="70" t="s">
        <v>7</v>
      </c>
      <c r="AB64" s="71">
        <v>162192.85366785293</v>
      </c>
      <c r="AE64"/>
    </row>
    <row r="65" spans="1:31" ht="12.5" customHeight="1">
      <c r="A65" s="1">
        <v>46348</v>
      </c>
      <c r="B65" s="43">
        <v>45078</v>
      </c>
      <c r="C65" s="66">
        <v>45078</v>
      </c>
      <c r="D65" s="69" t="s">
        <v>15</v>
      </c>
      <c r="E65" s="68">
        <v>293</v>
      </c>
      <c r="F65" s="28" t="s">
        <v>12</v>
      </c>
      <c r="G65" s="1">
        <v>281</v>
      </c>
      <c r="H65" s="67" t="s">
        <v>7</v>
      </c>
      <c r="I65" s="1">
        <v>1</v>
      </c>
      <c r="J65" s="19">
        <v>60376.649599999997</v>
      </c>
      <c r="K65" s="1">
        <v>1</v>
      </c>
      <c r="L65" s="1" t="s">
        <v>60103</v>
      </c>
      <c r="M65" s="1">
        <v>4</v>
      </c>
      <c r="N65" s="19">
        <v>250000</v>
      </c>
      <c r="O65" s="1" t="s">
        <v>4613</v>
      </c>
      <c r="P65" s="1" t="s">
        <v>4614</v>
      </c>
      <c r="Q65" s="1" t="s">
        <v>4615</v>
      </c>
      <c r="R65" s="1" t="b">
        <v>0</v>
      </c>
      <c r="S65" s="1" t="s">
        <v>62217</v>
      </c>
      <c r="T65" s="1">
        <v>1.0892689900000001</v>
      </c>
      <c r="U65" s="19">
        <v>55428.594914833651</v>
      </c>
      <c r="V65" s="19">
        <f t="shared" si="0"/>
        <v>60376.64959999999</v>
      </c>
      <c r="W65" s="1"/>
      <c r="X65" t="s">
        <v>21</v>
      </c>
      <c r="Y65" s="70" t="s">
        <v>62249</v>
      </c>
      <c r="Z65" t="s">
        <v>4637</v>
      </c>
      <c r="AA65" s="70" t="s">
        <v>8</v>
      </c>
      <c r="AB65" s="71">
        <v>76493.212040840168</v>
      </c>
      <c r="AE65"/>
    </row>
    <row r="66" spans="1:31" ht="12.5" customHeight="1">
      <c r="A66" s="1">
        <v>46342</v>
      </c>
      <c r="B66" s="43">
        <v>45078</v>
      </c>
      <c r="C66" s="66">
        <v>45078</v>
      </c>
      <c r="D66" s="69" t="s">
        <v>15</v>
      </c>
      <c r="E66" s="68">
        <v>581</v>
      </c>
      <c r="F66" s="28" t="s">
        <v>12</v>
      </c>
      <c r="G66" s="1">
        <v>281</v>
      </c>
      <c r="H66" s="67" t="s">
        <v>7</v>
      </c>
      <c r="I66" s="1">
        <v>4</v>
      </c>
      <c r="J66" s="19">
        <v>39215.680699999997</v>
      </c>
      <c r="K66" s="1">
        <v>4</v>
      </c>
      <c r="L66" s="1" t="s">
        <v>60103</v>
      </c>
      <c r="M66" s="1">
        <v>4</v>
      </c>
      <c r="N66" s="19">
        <v>250000</v>
      </c>
      <c r="O66" s="1" t="s">
        <v>4621</v>
      </c>
      <c r="P66" s="1" t="s">
        <v>4614</v>
      </c>
      <c r="Q66" s="1" t="s">
        <v>4615</v>
      </c>
      <c r="R66" s="1" t="b">
        <v>1</v>
      </c>
      <c r="S66" s="1" t="s">
        <v>62217</v>
      </c>
      <c r="T66" s="1">
        <v>1.0892689900000001</v>
      </c>
      <c r="U66" s="19">
        <v>36001.833394706293</v>
      </c>
      <c r="V66" s="19">
        <f t="shared" ref="V66:V129" si="1">T66*U66</f>
        <v>39215.680699999997</v>
      </c>
      <c r="W66" s="1"/>
      <c r="X66" t="s">
        <v>21</v>
      </c>
      <c r="Y66" s="70" t="s">
        <v>62249</v>
      </c>
      <c r="Z66" t="s">
        <v>4627</v>
      </c>
      <c r="AA66" s="70" t="s">
        <v>8</v>
      </c>
      <c r="AB66" s="71">
        <v>9950.9162004422597</v>
      </c>
      <c r="AE66"/>
    </row>
    <row r="67" spans="1:31" ht="12.5" customHeight="1">
      <c r="A67" s="1">
        <v>46347</v>
      </c>
      <c r="B67" s="43">
        <v>45078</v>
      </c>
      <c r="C67" s="66">
        <v>45078</v>
      </c>
      <c r="D67" s="69" t="s">
        <v>15</v>
      </c>
      <c r="E67" s="68">
        <v>473</v>
      </c>
      <c r="F67" s="28" t="s">
        <v>12</v>
      </c>
      <c r="G67" s="1">
        <v>281</v>
      </c>
      <c r="H67" s="67" t="s">
        <v>7</v>
      </c>
      <c r="I67" s="1">
        <v>4</v>
      </c>
      <c r="J67" s="19">
        <v>1544.3082999999999</v>
      </c>
      <c r="K67" s="1">
        <v>4</v>
      </c>
      <c r="L67" s="1" t="s">
        <v>60103</v>
      </c>
      <c r="M67" s="1">
        <v>4</v>
      </c>
      <c r="N67" s="19">
        <v>250000</v>
      </c>
      <c r="O67" s="1" t="s">
        <v>4621</v>
      </c>
      <c r="P67" s="1" t="s">
        <v>4614</v>
      </c>
      <c r="Q67" s="1" t="s">
        <v>4615</v>
      </c>
      <c r="R67" s="1" t="b">
        <v>1</v>
      </c>
      <c r="S67" s="1" t="s">
        <v>62217</v>
      </c>
      <c r="T67" s="1">
        <v>1.0892689900000001</v>
      </c>
      <c r="U67" s="19">
        <v>1417.7474197626791</v>
      </c>
      <c r="V67" s="19">
        <f t="shared" si="1"/>
        <v>1544.3082999999997</v>
      </c>
      <c r="W67" s="1"/>
      <c r="X67" t="s">
        <v>21</v>
      </c>
      <c r="Y67" s="70" t="s">
        <v>62249</v>
      </c>
      <c r="Z67" t="s">
        <v>4634</v>
      </c>
      <c r="AA67" s="70" t="s">
        <v>8</v>
      </c>
      <c r="AB67" s="71">
        <v>27971.457900000009</v>
      </c>
      <c r="AE67"/>
    </row>
    <row r="68" spans="1:31" ht="12.5" customHeight="1">
      <c r="A68" s="1">
        <v>46624</v>
      </c>
      <c r="B68" s="43">
        <v>45108</v>
      </c>
      <c r="C68" s="66">
        <v>45108</v>
      </c>
      <c r="D68" s="69" t="s">
        <v>18</v>
      </c>
      <c r="E68" s="68">
        <v>437</v>
      </c>
      <c r="F68" s="28" t="s">
        <v>12</v>
      </c>
      <c r="G68" s="1">
        <v>281</v>
      </c>
      <c r="H68" s="67" t="s">
        <v>7</v>
      </c>
      <c r="I68" s="1">
        <v>4</v>
      </c>
      <c r="J68" s="19">
        <v>50182.372499999998</v>
      </c>
      <c r="K68" s="1">
        <v>4</v>
      </c>
      <c r="L68" s="1" t="s">
        <v>60103</v>
      </c>
      <c r="M68" s="1">
        <v>4</v>
      </c>
      <c r="N68" s="19">
        <v>250000</v>
      </c>
      <c r="O68" s="1" t="s">
        <v>4621</v>
      </c>
      <c r="P68" s="1" t="s">
        <v>4614</v>
      </c>
      <c r="Q68" s="1" t="s">
        <v>4615</v>
      </c>
      <c r="R68" s="1" t="b">
        <v>1</v>
      </c>
      <c r="S68" s="1" t="s">
        <v>62217</v>
      </c>
      <c r="T68" s="1">
        <v>1.0892689900000001</v>
      </c>
      <c r="U68" s="19">
        <v>46069.770608268213</v>
      </c>
      <c r="V68" s="19">
        <f t="shared" si="1"/>
        <v>50182.372500000005</v>
      </c>
      <c r="W68" s="1"/>
      <c r="X68" t="s">
        <v>21</v>
      </c>
      <c r="Y68" s="70" t="s">
        <v>62249</v>
      </c>
      <c r="Z68" t="s">
        <v>4630</v>
      </c>
      <c r="AA68" s="70" t="s">
        <v>8</v>
      </c>
      <c r="AB68" s="71">
        <v>28085.738400000002</v>
      </c>
      <c r="AE68"/>
    </row>
    <row r="69" spans="1:31" ht="12.5" customHeight="1">
      <c r="A69" s="1">
        <v>46668</v>
      </c>
      <c r="B69" s="43">
        <v>45108</v>
      </c>
      <c r="C69" s="66">
        <v>45108</v>
      </c>
      <c r="D69" s="69" t="s">
        <v>18</v>
      </c>
      <c r="E69" s="68">
        <v>221</v>
      </c>
      <c r="F69" s="28" t="s">
        <v>12</v>
      </c>
      <c r="G69" s="1">
        <v>281</v>
      </c>
      <c r="H69" s="67" t="s">
        <v>7</v>
      </c>
      <c r="I69" s="1">
        <v>4</v>
      </c>
      <c r="J69" s="19">
        <v>80217.094400000002</v>
      </c>
      <c r="K69" s="1">
        <v>4</v>
      </c>
      <c r="L69" s="1" t="s">
        <v>60103</v>
      </c>
      <c r="M69" s="1">
        <v>4</v>
      </c>
      <c r="N69" s="19">
        <v>250000</v>
      </c>
      <c r="O69" s="1" t="s">
        <v>4621</v>
      </c>
      <c r="P69" s="1" t="s">
        <v>4614</v>
      </c>
      <c r="Q69" s="1" t="s">
        <v>4615</v>
      </c>
      <c r="R69" s="1" t="b">
        <v>1</v>
      </c>
      <c r="S69" s="1" t="s">
        <v>62217</v>
      </c>
      <c r="T69" s="1">
        <v>1.0892689900000001</v>
      </c>
      <c r="U69" s="19">
        <v>73643.053402263831</v>
      </c>
      <c r="V69" s="19">
        <f t="shared" si="1"/>
        <v>80217.094400000002</v>
      </c>
      <c r="W69" s="1"/>
      <c r="X69" t="s">
        <v>21</v>
      </c>
      <c r="Y69" s="70" t="s">
        <v>62249</v>
      </c>
      <c r="Z69" t="s">
        <v>4645</v>
      </c>
      <c r="AA69" s="70" t="s">
        <v>8</v>
      </c>
      <c r="AB69" s="71">
        <v>30246.92030521897</v>
      </c>
      <c r="AE69"/>
    </row>
    <row r="70" spans="1:31" ht="12.5" customHeight="1">
      <c r="A70" s="1">
        <v>46675</v>
      </c>
      <c r="B70" s="43">
        <v>45108</v>
      </c>
      <c r="C70" s="66">
        <v>45108</v>
      </c>
      <c r="D70" s="69" t="s">
        <v>18</v>
      </c>
      <c r="E70" s="68">
        <v>41</v>
      </c>
      <c r="F70" s="28" t="s">
        <v>12</v>
      </c>
      <c r="G70" s="1">
        <v>281</v>
      </c>
      <c r="H70" s="67" t="s">
        <v>7</v>
      </c>
      <c r="I70" s="1">
        <v>4</v>
      </c>
      <c r="J70" s="19">
        <v>7906.6638999999996</v>
      </c>
      <c r="K70" s="1">
        <v>4</v>
      </c>
      <c r="L70" s="1" t="s">
        <v>60103</v>
      </c>
      <c r="M70" s="1">
        <v>4</v>
      </c>
      <c r="N70" s="19">
        <v>250000</v>
      </c>
      <c r="O70" s="1" t="s">
        <v>4621</v>
      </c>
      <c r="P70" s="1" t="s">
        <v>4614</v>
      </c>
      <c r="Q70" s="1" t="s">
        <v>4615</v>
      </c>
      <c r="R70" s="1" t="b">
        <v>1</v>
      </c>
      <c r="S70" s="1" t="s">
        <v>62217</v>
      </c>
      <c r="T70" s="1">
        <v>1.0892689900000001</v>
      </c>
      <c r="U70" s="19">
        <v>7258.6881409338557</v>
      </c>
      <c r="V70" s="19">
        <f t="shared" si="1"/>
        <v>7906.6638999999996</v>
      </c>
      <c r="W70" s="1"/>
      <c r="X70" t="s">
        <v>21</v>
      </c>
      <c r="Y70" s="70" t="s">
        <v>62249</v>
      </c>
      <c r="Z70" t="s">
        <v>4614</v>
      </c>
      <c r="AA70" s="70" t="s">
        <v>8</v>
      </c>
      <c r="AB70" s="71">
        <v>49763.504513242384</v>
      </c>
      <c r="AE70"/>
    </row>
    <row r="71" spans="1:31" ht="12.5" customHeight="1">
      <c r="A71" s="1">
        <v>47034</v>
      </c>
      <c r="B71" s="43">
        <v>45139</v>
      </c>
      <c r="C71" s="66">
        <v>45139</v>
      </c>
      <c r="D71" s="69" t="s">
        <v>18</v>
      </c>
      <c r="E71" s="68">
        <v>257</v>
      </c>
      <c r="F71" s="28" t="s">
        <v>12</v>
      </c>
      <c r="G71" s="1">
        <v>281</v>
      </c>
      <c r="H71" s="67" t="s">
        <v>7</v>
      </c>
      <c r="I71" s="1">
        <v>4</v>
      </c>
      <c r="J71" s="19">
        <v>91438.285799999998</v>
      </c>
      <c r="K71" s="1">
        <v>4</v>
      </c>
      <c r="L71" s="1" t="s">
        <v>60103</v>
      </c>
      <c r="M71" s="1">
        <v>4</v>
      </c>
      <c r="N71" s="19">
        <v>250000</v>
      </c>
      <c r="O71" s="1" t="s">
        <v>4621</v>
      </c>
      <c r="P71" s="1" t="s">
        <v>4614</v>
      </c>
      <c r="Q71" s="1" t="s">
        <v>4615</v>
      </c>
      <c r="R71" s="1" t="b">
        <v>1</v>
      </c>
      <c r="S71" s="1" t="s">
        <v>62217</v>
      </c>
      <c r="T71" s="1">
        <v>1.0892689900000001</v>
      </c>
      <c r="U71" s="19">
        <v>83944.633180092627</v>
      </c>
      <c r="V71" s="19">
        <f t="shared" si="1"/>
        <v>91438.285799999998</v>
      </c>
      <c r="W71" s="1"/>
      <c r="AB71"/>
    </row>
    <row r="72" spans="1:31" ht="12.5" customHeight="1">
      <c r="A72" s="1">
        <v>47387</v>
      </c>
      <c r="B72" s="43">
        <v>45170</v>
      </c>
      <c r="C72" s="66">
        <v>45170</v>
      </c>
      <c r="D72" s="69" t="s">
        <v>18</v>
      </c>
      <c r="E72" s="68">
        <v>293</v>
      </c>
      <c r="F72" s="28" t="s">
        <v>12</v>
      </c>
      <c r="G72" s="1">
        <v>281</v>
      </c>
      <c r="H72" s="67" t="s">
        <v>7</v>
      </c>
      <c r="I72" s="1">
        <v>1</v>
      </c>
      <c r="J72" s="19">
        <v>53524.070500000002</v>
      </c>
      <c r="K72" s="1">
        <v>1</v>
      </c>
      <c r="L72" s="1" t="s">
        <v>60103</v>
      </c>
      <c r="M72" s="1">
        <v>4</v>
      </c>
      <c r="N72" s="19">
        <v>250000</v>
      </c>
      <c r="O72" s="1" t="s">
        <v>4613</v>
      </c>
      <c r="P72" s="1" t="s">
        <v>4614</v>
      </c>
      <c r="Q72" s="1" t="s">
        <v>4615</v>
      </c>
      <c r="R72" s="1" t="b">
        <v>0</v>
      </c>
      <c r="S72" s="1" t="s">
        <v>62217</v>
      </c>
      <c r="T72" s="1">
        <v>1.0892689900000001</v>
      </c>
      <c r="U72" s="19">
        <v>49137.606037972313</v>
      </c>
      <c r="V72" s="19">
        <f t="shared" si="1"/>
        <v>53524.070500000009</v>
      </c>
      <c r="W72" s="1"/>
      <c r="AB72"/>
    </row>
    <row r="73" spans="1:31" ht="39">
      <c r="A73" s="1">
        <v>47427</v>
      </c>
      <c r="B73" s="43">
        <v>45170</v>
      </c>
      <c r="C73" s="66">
        <v>45170</v>
      </c>
      <c r="D73" s="69" t="s">
        <v>18</v>
      </c>
      <c r="E73" s="68">
        <v>648</v>
      </c>
      <c r="F73" s="28" t="s">
        <v>12</v>
      </c>
      <c r="G73" s="1">
        <v>281</v>
      </c>
      <c r="H73" s="67" t="s">
        <v>7</v>
      </c>
      <c r="I73" s="1">
        <v>4</v>
      </c>
      <c r="J73" s="19">
        <v>45842.773500000003</v>
      </c>
      <c r="K73" s="1">
        <v>4</v>
      </c>
      <c r="L73" s="1" t="s">
        <v>60103</v>
      </c>
      <c r="M73" s="1">
        <v>4</v>
      </c>
      <c r="N73" s="19">
        <v>250000</v>
      </c>
      <c r="O73" s="1" t="s">
        <v>4621</v>
      </c>
      <c r="P73" s="1" t="s">
        <v>4614</v>
      </c>
      <c r="Q73" s="1" t="s">
        <v>4615</v>
      </c>
      <c r="R73" s="1" t="b">
        <v>1</v>
      </c>
      <c r="S73" s="1" t="s">
        <v>62217</v>
      </c>
      <c r="T73" s="1">
        <v>1.0892689900000001</v>
      </c>
      <c r="U73" s="19">
        <v>42085.815276904192</v>
      </c>
      <c r="V73" s="19">
        <f t="shared" si="1"/>
        <v>45842.773500000003</v>
      </c>
      <c r="W73" s="1"/>
      <c r="X73" s="89" t="s">
        <v>5</v>
      </c>
      <c r="Y73" s="93" t="s">
        <v>62222</v>
      </c>
      <c r="Z73" s="87" t="s">
        <v>62211</v>
      </c>
      <c r="AA73" s="91" t="s">
        <v>62206</v>
      </c>
      <c r="AB73" s="90" t="s">
        <v>62250</v>
      </c>
    </row>
    <row r="74" spans="1:31" ht="12.5" customHeight="1">
      <c r="A74" s="1">
        <v>48056</v>
      </c>
      <c r="B74" s="43">
        <v>45231</v>
      </c>
      <c r="C74" s="66">
        <v>45231</v>
      </c>
      <c r="D74" s="69" t="s">
        <v>21</v>
      </c>
      <c r="E74" s="68">
        <v>257</v>
      </c>
      <c r="F74" s="28" t="s">
        <v>12</v>
      </c>
      <c r="G74" s="1">
        <v>281</v>
      </c>
      <c r="H74" s="67" t="s">
        <v>7</v>
      </c>
      <c r="I74" s="1">
        <v>4</v>
      </c>
      <c r="J74" s="19">
        <v>79476.018500000006</v>
      </c>
      <c r="K74" s="1">
        <v>4</v>
      </c>
      <c r="L74" s="1" t="s">
        <v>60103</v>
      </c>
      <c r="M74" s="1">
        <v>4</v>
      </c>
      <c r="N74" s="19">
        <v>250000</v>
      </c>
      <c r="O74" s="1" t="s">
        <v>4621</v>
      </c>
      <c r="P74" s="1" t="s">
        <v>4614</v>
      </c>
      <c r="Q74" s="1" t="s">
        <v>4615</v>
      </c>
      <c r="R74" s="1" t="b">
        <v>1</v>
      </c>
      <c r="S74" s="1" t="s">
        <v>62217</v>
      </c>
      <c r="T74" s="1">
        <v>1.0892689900000001</v>
      </c>
      <c r="U74" s="19">
        <v>72962.710982895049</v>
      </c>
      <c r="V74" s="19">
        <f t="shared" si="1"/>
        <v>79476.018500000006</v>
      </c>
      <c r="W74" s="1"/>
      <c r="X74" t="s">
        <v>14</v>
      </c>
      <c r="Y74" s="70" t="s">
        <v>12</v>
      </c>
      <c r="Z74" t="s">
        <v>4637</v>
      </c>
      <c r="AA74" s="92" t="s">
        <v>8</v>
      </c>
      <c r="AB74" s="71">
        <v>106267.99123689257</v>
      </c>
    </row>
    <row r="75" spans="1:31" ht="12.5" customHeight="1">
      <c r="A75" s="1">
        <v>45295</v>
      </c>
      <c r="B75" s="43">
        <v>44958</v>
      </c>
      <c r="C75" s="66">
        <v>44958</v>
      </c>
      <c r="D75" s="69" t="s">
        <v>14</v>
      </c>
      <c r="E75" s="68">
        <v>289</v>
      </c>
      <c r="F75" s="28" t="s">
        <v>12</v>
      </c>
      <c r="G75" s="1">
        <v>280</v>
      </c>
      <c r="H75" s="67" t="s">
        <v>7</v>
      </c>
      <c r="I75" s="1">
        <v>1</v>
      </c>
      <c r="J75" s="19">
        <v>21607.8799</v>
      </c>
      <c r="K75" s="1">
        <v>1</v>
      </c>
      <c r="L75" s="1" t="s">
        <v>60103</v>
      </c>
      <c r="M75" s="1">
        <v>1</v>
      </c>
      <c r="N75" s="19">
        <v>250000</v>
      </c>
      <c r="O75" s="1" t="s">
        <v>4613</v>
      </c>
      <c r="P75" s="1" t="s">
        <v>4614</v>
      </c>
      <c r="Q75" s="1" t="s">
        <v>4615</v>
      </c>
      <c r="R75" s="1" t="b">
        <v>1</v>
      </c>
      <c r="S75" s="1" t="s">
        <v>62217</v>
      </c>
      <c r="T75" s="1">
        <v>1.0892689900000001</v>
      </c>
      <c r="U75" s="19">
        <v>19837.046770238081</v>
      </c>
      <c r="V75" s="19">
        <f t="shared" si="1"/>
        <v>21607.8799</v>
      </c>
      <c r="W75" s="1"/>
      <c r="X75" t="s">
        <v>14</v>
      </c>
      <c r="Y75" s="70" t="s">
        <v>12</v>
      </c>
      <c r="Z75" t="s">
        <v>4627</v>
      </c>
      <c r="AA75" s="92" t="s">
        <v>8</v>
      </c>
      <c r="AB75" s="71">
        <v>39877.752540554422</v>
      </c>
    </row>
    <row r="76" spans="1:31" ht="12.5" customHeight="1">
      <c r="A76" s="1">
        <v>45303</v>
      </c>
      <c r="B76" s="43">
        <v>44958</v>
      </c>
      <c r="C76" s="66">
        <v>44958</v>
      </c>
      <c r="D76" s="69" t="s">
        <v>14</v>
      </c>
      <c r="E76" s="68">
        <v>73</v>
      </c>
      <c r="F76" s="28" t="s">
        <v>12</v>
      </c>
      <c r="G76" s="1">
        <v>280</v>
      </c>
      <c r="H76" s="67" t="s">
        <v>7</v>
      </c>
      <c r="I76" s="1">
        <v>1</v>
      </c>
      <c r="J76" s="19">
        <v>27041.714899999999</v>
      </c>
      <c r="K76" s="1">
        <v>1</v>
      </c>
      <c r="L76" s="1" t="s">
        <v>60103</v>
      </c>
      <c r="M76" s="1">
        <v>1</v>
      </c>
      <c r="N76" s="19">
        <v>250000</v>
      </c>
      <c r="O76" s="1" t="s">
        <v>4613</v>
      </c>
      <c r="P76" s="1" t="s">
        <v>4614</v>
      </c>
      <c r="Q76" s="1" t="s">
        <v>4615</v>
      </c>
      <c r="R76" s="1" t="b">
        <v>1</v>
      </c>
      <c r="S76" s="1" t="s">
        <v>62217</v>
      </c>
      <c r="T76" s="1">
        <v>1.0892689900000001</v>
      </c>
      <c r="U76" s="19">
        <v>24825.562049645789</v>
      </c>
      <c r="V76" s="19">
        <f t="shared" si="1"/>
        <v>27041.714899999999</v>
      </c>
      <c r="W76" s="1"/>
      <c r="X76" t="s">
        <v>14</v>
      </c>
      <c r="Y76" s="70" t="s">
        <v>12</v>
      </c>
      <c r="Z76" t="s">
        <v>4627</v>
      </c>
      <c r="AA76" s="92" t="s">
        <v>7</v>
      </c>
      <c r="AB76" s="71">
        <v>261240.70484012237</v>
      </c>
    </row>
    <row r="77" spans="1:31" ht="12.5" customHeight="1">
      <c r="A77" s="1">
        <v>45783</v>
      </c>
      <c r="B77" s="43">
        <v>45017</v>
      </c>
      <c r="C77" s="66">
        <v>45017</v>
      </c>
      <c r="D77" s="69" t="s">
        <v>15</v>
      </c>
      <c r="E77" s="68">
        <v>397</v>
      </c>
      <c r="F77" s="28" t="s">
        <v>12</v>
      </c>
      <c r="G77" s="1">
        <v>280</v>
      </c>
      <c r="H77" s="67" t="s">
        <v>7</v>
      </c>
      <c r="I77" s="1">
        <v>1</v>
      </c>
      <c r="J77" s="19">
        <v>34545.586300000003</v>
      </c>
      <c r="K77" s="1">
        <v>1</v>
      </c>
      <c r="L77" s="1" t="s">
        <v>60103</v>
      </c>
      <c r="M77" s="1">
        <v>1</v>
      </c>
      <c r="N77" s="19">
        <v>250000</v>
      </c>
      <c r="O77" s="1" t="s">
        <v>4613</v>
      </c>
      <c r="P77" s="1" t="s">
        <v>4614</v>
      </c>
      <c r="Q77" s="1" t="s">
        <v>4615</v>
      </c>
      <c r="R77" s="1" t="b">
        <v>1</v>
      </c>
      <c r="S77" s="1" t="s">
        <v>62217</v>
      </c>
      <c r="T77" s="1">
        <v>1.0892689900000001</v>
      </c>
      <c r="U77" s="19">
        <v>31714.46779183533</v>
      </c>
      <c r="V77" s="19">
        <f t="shared" si="1"/>
        <v>34545.586300000003</v>
      </c>
      <c r="W77" s="1"/>
      <c r="X77" t="s">
        <v>14</v>
      </c>
      <c r="Y77" s="70" t="s">
        <v>12</v>
      </c>
      <c r="Z77" t="s">
        <v>4634</v>
      </c>
      <c r="AA77" s="92" t="s">
        <v>8</v>
      </c>
      <c r="AB77" s="71">
        <v>35388.89620000001</v>
      </c>
    </row>
    <row r="78" spans="1:31" ht="12.5" customHeight="1">
      <c r="A78" s="1">
        <v>46646</v>
      </c>
      <c r="B78" s="43">
        <v>45108</v>
      </c>
      <c r="C78" s="66">
        <v>45108</v>
      </c>
      <c r="D78" s="69" t="s">
        <v>18</v>
      </c>
      <c r="E78" s="68">
        <v>325</v>
      </c>
      <c r="F78" s="28" t="s">
        <v>12</v>
      </c>
      <c r="G78" s="1">
        <v>280</v>
      </c>
      <c r="H78" s="67" t="s">
        <v>7</v>
      </c>
      <c r="I78" s="1">
        <v>1</v>
      </c>
      <c r="J78" s="19">
        <v>1439.1577</v>
      </c>
      <c r="K78" s="1">
        <v>1</v>
      </c>
      <c r="L78" s="1" t="s">
        <v>60103</v>
      </c>
      <c r="M78" s="1">
        <v>1</v>
      </c>
      <c r="N78" s="19">
        <v>250000</v>
      </c>
      <c r="O78" s="1" t="s">
        <v>4613</v>
      </c>
      <c r="P78" s="1" t="s">
        <v>4614</v>
      </c>
      <c r="Q78" s="1" t="s">
        <v>4615</v>
      </c>
      <c r="R78" s="1" t="b">
        <v>1</v>
      </c>
      <c r="S78" s="1" t="s">
        <v>62217</v>
      </c>
      <c r="T78" s="1">
        <v>1.0892689900000001</v>
      </c>
      <c r="U78" s="19">
        <v>1321.2142392853759</v>
      </c>
      <c r="V78" s="19">
        <f t="shared" si="1"/>
        <v>1439.1577</v>
      </c>
      <c r="W78" s="1"/>
      <c r="X78" t="s">
        <v>14</v>
      </c>
      <c r="Y78" s="70" t="s">
        <v>12</v>
      </c>
      <c r="Z78" t="s">
        <v>4630</v>
      </c>
      <c r="AA78" s="92" t="s">
        <v>8</v>
      </c>
      <c r="AB78" s="71">
        <v>34048.0484</v>
      </c>
    </row>
    <row r="79" spans="1:31" ht="12.5" customHeight="1">
      <c r="A79" s="1">
        <v>46667</v>
      </c>
      <c r="B79" s="43">
        <v>45108</v>
      </c>
      <c r="C79" s="66">
        <v>45108</v>
      </c>
      <c r="D79" s="69" t="s">
        <v>18</v>
      </c>
      <c r="E79" s="68">
        <v>668</v>
      </c>
      <c r="F79" s="28" t="s">
        <v>12</v>
      </c>
      <c r="G79" s="1">
        <v>280</v>
      </c>
      <c r="H79" s="67" t="s">
        <v>7</v>
      </c>
      <c r="I79" s="1">
        <v>1</v>
      </c>
      <c r="J79" s="19">
        <v>19941.370599999998</v>
      </c>
      <c r="K79" s="1">
        <v>1</v>
      </c>
      <c r="L79" s="1" t="s">
        <v>60103</v>
      </c>
      <c r="M79" s="1">
        <v>1</v>
      </c>
      <c r="N79" s="19">
        <v>250000</v>
      </c>
      <c r="O79" s="1" t="s">
        <v>4613</v>
      </c>
      <c r="P79" s="1" t="s">
        <v>4614</v>
      </c>
      <c r="Q79" s="1" t="s">
        <v>4615</v>
      </c>
      <c r="R79" s="1" t="b">
        <v>1</v>
      </c>
      <c r="S79" s="1" t="s">
        <v>62217</v>
      </c>
      <c r="T79" s="1">
        <v>1.0892689900000001</v>
      </c>
      <c r="U79" s="19">
        <v>18307.11310344013</v>
      </c>
      <c r="V79" s="19">
        <f t="shared" si="1"/>
        <v>19941.370599999998</v>
      </c>
      <c r="W79" s="1"/>
      <c r="X79" t="s">
        <v>14</v>
      </c>
      <c r="Y79" s="70" t="s">
        <v>12</v>
      </c>
      <c r="Z79" t="s">
        <v>4645</v>
      </c>
      <c r="AA79" s="92" t="s">
        <v>8</v>
      </c>
      <c r="AB79" s="71">
        <v>61358.046980592466</v>
      </c>
    </row>
    <row r="80" spans="1:31" ht="12.5" customHeight="1">
      <c r="A80" s="1">
        <v>47043</v>
      </c>
      <c r="B80" s="43">
        <v>45139</v>
      </c>
      <c r="C80" s="66">
        <v>45139</v>
      </c>
      <c r="D80" s="69" t="s">
        <v>18</v>
      </c>
      <c r="E80" s="68">
        <v>541</v>
      </c>
      <c r="F80" s="28" t="s">
        <v>12</v>
      </c>
      <c r="G80" s="1">
        <v>280</v>
      </c>
      <c r="H80" s="67" t="s">
        <v>7</v>
      </c>
      <c r="I80" s="1">
        <v>1</v>
      </c>
      <c r="J80" s="19">
        <v>285.18110000000001</v>
      </c>
      <c r="K80" s="1">
        <v>1</v>
      </c>
      <c r="L80" s="1" t="s">
        <v>60103</v>
      </c>
      <c r="M80" s="1">
        <v>1</v>
      </c>
      <c r="N80" s="19">
        <v>250000</v>
      </c>
      <c r="O80" s="1" t="s">
        <v>4613</v>
      </c>
      <c r="P80" s="1" t="s">
        <v>4614</v>
      </c>
      <c r="Q80" s="1" t="s">
        <v>4615</v>
      </c>
      <c r="R80" s="1" t="b">
        <v>1</v>
      </c>
      <c r="S80" s="1" t="s">
        <v>62217</v>
      </c>
      <c r="T80" s="1">
        <v>1.0892689900000001</v>
      </c>
      <c r="U80" s="19">
        <v>261.80961967897389</v>
      </c>
      <c r="V80" s="19">
        <f t="shared" si="1"/>
        <v>285.18110000000001</v>
      </c>
      <c r="W80" s="1"/>
      <c r="X80" t="s">
        <v>14</v>
      </c>
      <c r="Y80" s="70" t="s">
        <v>12</v>
      </c>
      <c r="Z80" t="s">
        <v>4614</v>
      </c>
      <c r="AA80" s="92" t="s">
        <v>8</v>
      </c>
      <c r="AB80" s="71">
        <v>89709.698428117379</v>
      </c>
    </row>
    <row r="81" spans="1:28" ht="12.5" customHeight="1">
      <c r="A81" s="1">
        <v>47385</v>
      </c>
      <c r="B81" s="43">
        <v>45170</v>
      </c>
      <c r="C81" s="66">
        <v>45170</v>
      </c>
      <c r="D81" s="69" t="s">
        <v>18</v>
      </c>
      <c r="E81" s="68">
        <v>379</v>
      </c>
      <c r="F81" s="28" t="s">
        <v>12</v>
      </c>
      <c r="G81" s="1">
        <v>280</v>
      </c>
      <c r="H81" s="67" t="s">
        <v>7</v>
      </c>
      <c r="I81" s="1">
        <v>1</v>
      </c>
      <c r="J81" s="19">
        <v>4289.6097</v>
      </c>
      <c r="K81" s="1">
        <v>1</v>
      </c>
      <c r="L81" s="1" t="s">
        <v>60103</v>
      </c>
      <c r="M81" s="1">
        <v>1</v>
      </c>
      <c r="N81" s="19">
        <v>250000</v>
      </c>
      <c r="O81" s="1" t="s">
        <v>4613</v>
      </c>
      <c r="P81" s="1" t="s">
        <v>4614</v>
      </c>
      <c r="Q81" s="1" t="s">
        <v>4615</v>
      </c>
      <c r="R81" s="1" t="b">
        <v>1</v>
      </c>
      <c r="S81" s="1" t="s">
        <v>62217</v>
      </c>
      <c r="T81" s="1">
        <v>1.0892689900000001</v>
      </c>
      <c r="U81" s="19">
        <v>3938.0628103623881</v>
      </c>
      <c r="V81" s="19">
        <f t="shared" si="1"/>
        <v>4289.6097</v>
      </c>
      <c r="W81" s="1"/>
      <c r="X81" t="s">
        <v>14</v>
      </c>
      <c r="Y81" s="70" t="s">
        <v>12</v>
      </c>
      <c r="Z81" t="s">
        <v>4614</v>
      </c>
      <c r="AA81" s="92" t="s">
        <v>7</v>
      </c>
      <c r="AB81" s="71">
        <v>848016.13401295827</v>
      </c>
    </row>
    <row r="82" spans="1:28" ht="12.5" customHeight="1">
      <c r="A82" s="1">
        <v>45076</v>
      </c>
      <c r="B82" s="43">
        <v>44927</v>
      </c>
      <c r="C82" s="66">
        <v>44927</v>
      </c>
      <c r="D82" s="69" t="s">
        <v>14</v>
      </c>
      <c r="E82" s="68">
        <v>315</v>
      </c>
      <c r="F82" s="28" t="s">
        <v>12</v>
      </c>
      <c r="G82" s="1">
        <v>279</v>
      </c>
      <c r="H82" s="67" t="s">
        <v>7</v>
      </c>
      <c r="I82" s="1">
        <v>5</v>
      </c>
      <c r="J82" s="19">
        <v>10821.081099999999</v>
      </c>
      <c r="K82" s="1">
        <v>5</v>
      </c>
      <c r="L82" s="1" t="s">
        <v>60103</v>
      </c>
      <c r="M82" s="1">
        <v>5</v>
      </c>
      <c r="N82" s="19">
        <v>300000</v>
      </c>
      <c r="O82" s="1" t="s">
        <v>4623</v>
      </c>
      <c r="P82" s="1" t="s">
        <v>4614</v>
      </c>
      <c r="Q82" s="1" t="s">
        <v>4615</v>
      </c>
      <c r="R82" s="1" t="b">
        <v>1</v>
      </c>
      <c r="S82" s="1" t="s">
        <v>62217</v>
      </c>
      <c r="T82" s="1">
        <v>1.0892689900000001</v>
      </c>
      <c r="U82" s="19">
        <v>9934.2597644315556</v>
      </c>
      <c r="V82" s="19">
        <f t="shared" si="1"/>
        <v>10821.081099999999</v>
      </c>
      <c r="W82" s="1"/>
      <c r="X82" t="s">
        <v>15</v>
      </c>
      <c r="Y82" s="70" t="s">
        <v>12</v>
      </c>
      <c r="Z82" t="s">
        <v>4637</v>
      </c>
      <c r="AA82" s="92" t="s">
        <v>8</v>
      </c>
      <c r="AB82" s="71">
        <v>77371.903035078605</v>
      </c>
    </row>
    <row r="83" spans="1:28" ht="12.5" customHeight="1">
      <c r="A83" s="1">
        <v>45329</v>
      </c>
      <c r="B83" s="43">
        <v>44958</v>
      </c>
      <c r="C83" s="66">
        <v>44958</v>
      </c>
      <c r="D83" s="69" t="s">
        <v>14</v>
      </c>
      <c r="E83" s="68">
        <v>566</v>
      </c>
      <c r="F83" s="28" t="s">
        <v>12</v>
      </c>
      <c r="G83" s="1">
        <v>279</v>
      </c>
      <c r="H83" s="67" t="s">
        <v>7</v>
      </c>
      <c r="I83" s="1">
        <v>5</v>
      </c>
      <c r="J83" s="19">
        <v>82058.518299999996</v>
      </c>
      <c r="K83" s="1">
        <v>5</v>
      </c>
      <c r="L83" s="1" t="s">
        <v>60103</v>
      </c>
      <c r="M83" s="1">
        <v>5</v>
      </c>
      <c r="N83" s="19">
        <v>300000</v>
      </c>
      <c r="O83" s="1" t="s">
        <v>4623</v>
      </c>
      <c r="P83" s="1" t="s">
        <v>4614</v>
      </c>
      <c r="Q83" s="1" t="s">
        <v>4615</v>
      </c>
      <c r="R83" s="1" t="b">
        <v>1</v>
      </c>
      <c r="S83" s="1" t="s">
        <v>62217</v>
      </c>
      <c r="T83" s="1">
        <v>1.0892689900000001</v>
      </c>
      <c r="U83" s="19">
        <v>75333.566872219497</v>
      </c>
      <c r="V83" s="19">
        <f t="shared" si="1"/>
        <v>82058.518299999996</v>
      </c>
      <c r="W83" s="1"/>
      <c r="X83" t="s">
        <v>15</v>
      </c>
      <c r="Y83" s="70" t="s">
        <v>12</v>
      </c>
      <c r="Z83" t="s">
        <v>4627</v>
      </c>
      <c r="AA83" s="92" t="s">
        <v>8</v>
      </c>
      <c r="AB83" s="71">
        <v>21072.248068319175</v>
      </c>
    </row>
    <row r="84" spans="1:28" ht="12.5" customHeight="1">
      <c r="A84" s="1">
        <v>45300</v>
      </c>
      <c r="B84" s="43">
        <v>44958</v>
      </c>
      <c r="C84" s="66">
        <v>44958</v>
      </c>
      <c r="D84" s="69" t="s">
        <v>14</v>
      </c>
      <c r="E84" s="68">
        <v>278</v>
      </c>
      <c r="F84" s="28" t="s">
        <v>12</v>
      </c>
      <c r="G84" s="1">
        <v>279</v>
      </c>
      <c r="H84" s="67" t="s">
        <v>7</v>
      </c>
      <c r="I84" s="1">
        <v>5</v>
      </c>
      <c r="J84" s="19">
        <v>119086.38770000001</v>
      </c>
      <c r="K84" s="1">
        <v>5</v>
      </c>
      <c r="L84" s="1" t="s">
        <v>60103</v>
      </c>
      <c r="M84" s="1">
        <v>5</v>
      </c>
      <c r="N84" s="19">
        <v>300000</v>
      </c>
      <c r="O84" s="1" t="s">
        <v>4623</v>
      </c>
      <c r="P84" s="1" t="s">
        <v>4614</v>
      </c>
      <c r="Q84" s="1" t="s">
        <v>4615</v>
      </c>
      <c r="R84" s="1" t="b">
        <v>1</v>
      </c>
      <c r="S84" s="1" t="s">
        <v>62217</v>
      </c>
      <c r="T84" s="1">
        <v>1.0892689900000001</v>
      </c>
      <c r="U84" s="19">
        <v>109326.8869244134</v>
      </c>
      <c r="V84" s="19">
        <f t="shared" si="1"/>
        <v>119086.38769999999</v>
      </c>
      <c r="W84" s="1"/>
      <c r="X84" t="s">
        <v>15</v>
      </c>
      <c r="Y84" s="70" t="s">
        <v>12</v>
      </c>
      <c r="Z84" t="s">
        <v>4627</v>
      </c>
      <c r="AA84" s="92" t="s">
        <v>7</v>
      </c>
      <c r="AB84" s="71">
        <v>141345.49913092103</v>
      </c>
    </row>
    <row r="85" spans="1:28" ht="12.5" customHeight="1">
      <c r="A85" s="1">
        <v>45331</v>
      </c>
      <c r="B85" s="43">
        <v>44958</v>
      </c>
      <c r="C85" s="66">
        <v>44958</v>
      </c>
      <c r="D85" s="69" t="s">
        <v>14</v>
      </c>
      <c r="E85" s="68">
        <v>612</v>
      </c>
      <c r="F85" s="28" t="s">
        <v>12</v>
      </c>
      <c r="G85" s="1">
        <v>279</v>
      </c>
      <c r="H85" s="67" t="s">
        <v>7</v>
      </c>
      <c r="I85" s="1">
        <v>5</v>
      </c>
      <c r="J85" s="19">
        <v>26712.6914</v>
      </c>
      <c r="K85" s="1">
        <v>5</v>
      </c>
      <c r="L85" s="1" t="s">
        <v>60103</v>
      </c>
      <c r="M85" s="1">
        <v>5</v>
      </c>
      <c r="N85" s="19">
        <v>300000</v>
      </c>
      <c r="O85" s="1" t="s">
        <v>4623</v>
      </c>
      <c r="P85" s="1" t="s">
        <v>4614</v>
      </c>
      <c r="Q85" s="1" t="s">
        <v>4615</v>
      </c>
      <c r="R85" s="1" t="b">
        <v>1</v>
      </c>
      <c r="S85" s="1" t="s">
        <v>62217</v>
      </c>
      <c r="T85" s="1">
        <v>1.0892689900000001</v>
      </c>
      <c r="U85" s="19">
        <v>24523.503051344549</v>
      </c>
      <c r="V85" s="19">
        <f t="shared" si="1"/>
        <v>26712.691399999996</v>
      </c>
      <c r="W85" s="1"/>
      <c r="X85" t="s">
        <v>15</v>
      </c>
      <c r="Y85" s="70" t="s">
        <v>12</v>
      </c>
      <c r="Z85" t="s">
        <v>4634</v>
      </c>
      <c r="AA85" s="92" t="s">
        <v>8</v>
      </c>
      <c r="AB85" s="71">
        <v>52749.857000000018</v>
      </c>
    </row>
    <row r="86" spans="1:28" ht="12.5" customHeight="1">
      <c r="A86" s="1">
        <v>45563</v>
      </c>
      <c r="B86" s="43">
        <v>44986</v>
      </c>
      <c r="C86" s="66">
        <v>44986</v>
      </c>
      <c r="D86" s="69" t="s">
        <v>14</v>
      </c>
      <c r="E86" s="68">
        <v>369</v>
      </c>
      <c r="F86" s="28" t="s">
        <v>12</v>
      </c>
      <c r="G86" s="1">
        <v>279</v>
      </c>
      <c r="H86" s="67" t="s">
        <v>7</v>
      </c>
      <c r="I86" s="1">
        <v>5</v>
      </c>
      <c r="J86" s="19">
        <v>5758.2628000000004</v>
      </c>
      <c r="K86" s="1">
        <v>5</v>
      </c>
      <c r="L86" s="1" t="s">
        <v>60103</v>
      </c>
      <c r="M86" s="1">
        <v>5</v>
      </c>
      <c r="N86" s="19">
        <v>300000</v>
      </c>
      <c r="O86" s="1" t="s">
        <v>4623</v>
      </c>
      <c r="P86" s="1" t="s">
        <v>4614</v>
      </c>
      <c r="Q86" s="1" t="s">
        <v>4615</v>
      </c>
      <c r="R86" s="1" t="b">
        <v>1</v>
      </c>
      <c r="S86" s="1" t="s">
        <v>62217</v>
      </c>
      <c r="T86" s="1">
        <v>1.0892689900000001</v>
      </c>
      <c r="U86" s="19">
        <v>5286.3552096530348</v>
      </c>
      <c r="V86" s="19">
        <f t="shared" si="1"/>
        <v>5758.2628000000004</v>
      </c>
      <c r="W86" s="1"/>
      <c r="X86" t="s">
        <v>15</v>
      </c>
      <c r="Y86" s="70" t="s">
        <v>12</v>
      </c>
      <c r="Z86" t="s">
        <v>4630</v>
      </c>
      <c r="AA86" s="92" t="s">
        <v>8</v>
      </c>
      <c r="AB86" s="71">
        <v>29995.429600000007</v>
      </c>
    </row>
    <row r="87" spans="1:28" ht="12.5" customHeight="1">
      <c r="A87" s="1">
        <v>45802</v>
      </c>
      <c r="B87" s="43">
        <v>45017</v>
      </c>
      <c r="C87" s="66">
        <v>45017</v>
      </c>
      <c r="D87" s="69" t="s">
        <v>15</v>
      </c>
      <c r="E87" s="68">
        <v>423</v>
      </c>
      <c r="F87" s="28" t="s">
        <v>12</v>
      </c>
      <c r="G87" s="1">
        <v>279</v>
      </c>
      <c r="H87" s="67" t="s">
        <v>7</v>
      </c>
      <c r="I87" s="1">
        <v>5</v>
      </c>
      <c r="J87" s="19">
        <v>30007.6584</v>
      </c>
      <c r="K87" s="1">
        <v>5</v>
      </c>
      <c r="L87" s="1" t="s">
        <v>60103</v>
      </c>
      <c r="M87" s="1">
        <v>5</v>
      </c>
      <c r="N87" s="19">
        <v>300000</v>
      </c>
      <c r="O87" s="1" t="s">
        <v>4623</v>
      </c>
      <c r="P87" s="1" t="s">
        <v>4614</v>
      </c>
      <c r="Q87" s="1" t="s">
        <v>4615</v>
      </c>
      <c r="R87" s="1" t="b">
        <v>1</v>
      </c>
      <c r="S87" s="1" t="s">
        <v>62217</v>
      </c>
      <c r="T87" s="1">
        <v>1.0892689900000001</v>
      </c>
      <c r="U87" s="19">
        <v>27548.43723220285</v>
      </c>
      <c r="V87" s="19">
        <f t="shared" si="1"/>
        <v>30007.658399999997</v>
      </c>
      <c r="W87" s="1"/>
      <c r="X87" t="s">
        <v>15</v>
      </c>
      <c r="Y87" s="70" t="s">
        <v>12</v>
      </c>
      <c r="Z87" t="s">
        <v>4645</v>
      </c>
      <c r="AA87" s="92" t="s">
        <v>8</v>
      </c>
      <c r="AB87" s="71">
        <v>18588.593993854021</v>
      </c>
    </row>
    <row r="88" spans="1:28" ht="12.5" customHeight="1">
      <c r="A88" s="1">
        <v>45805</v>
      </c>
      <c r="B88" s="43">
        <v>45017</v>
      </c>
      <c r="C88" s="66">
        <v>45017</v>
      </c>
      <c r="D88" s="69" t="s">
        <v>15</v>
      </c>
      <c r="E88" s="68">
        <v>549</v>
      </c>
      <c r="F88" s="28" t="s">
        <v>12</v>
      </c>
      <c r="G88" s="1">
        <v>279</v>
      </c>
      <c r="H88" s="67" t="s">
        <v>7</v>
      </c>
      <c r="I88" s="1">
        <v>5</v>
      </c>
      <c r="J88" s="19">
        <v>32666.04</v>
      </c>
      <c r="K88" s="1">
        <v>5</v>
      </c>
      <c r="L88" s="1" t="s">
        <v>60103</v>
      </c>
      <c r="M88" s="1">
        <v>5</v>
      </c>
      <c r="N88" s="19">
        <v>300000</v>
      </c>
      <c r="O88" s="1" t="s">
        <v>4623</v>
      </c>
      <c r="P88" s="1" t="s">
        <v>4614</v>
      </c>
      <c r="Q88" s="1" t="s">
        <v>4615</v>
      </c>
      <c r="R88" s="1" t="b">
        <v>1</v>
      </c>
      <c r="S88" s="1" t="s">
        <v>62217</v>
      </c>
      <c r="T88" s="1">
        <v>1.0892689900000001</v>
      </c>
      <c r="U88" s="19">
        <v>29988.956171422811</v>
      </c>
      <c r="V88" s="19">
        <f t="shared" si="1"/>
        <v>32666.039999999997</v>
      </c>
      <c r="W88" s="1"/>
      <c r="X88" t="s">
        <v>15</v>
      </c>
      <c r="Y88" s="70" t="s">
        <v>12</v>
      </c>
      <c r="Z88" t="s">
        <v>4614</v>
      </c>
      <c r="AA88" s="92" t="s">
        <v>8</v>
      </c>
      <c r="AB88" s="71">
        <v>159337.15858375811</v>
      </c>
    </row>
    <row r="89" spans="1:28" ht="12.5" customHeight="1">
      <c r="A89" s="1">
        <v>46088</v>
      </c>
      <c r="B89" s="43">
        <v>45047</v>
      </c>
      <c r="C89" s="66">
        <v>45047</v>
      </c>
      <c r="D89" s="69" t="s">
        <v>15</v>
      </c>
      <c r="E89" s="68">
        <v>422</v>
      </c>
      <c r="F89" s="28" t="s">
        <v>12</v>
      </c>
      <c r="G89" s="1">
        <v>279</v>
      </c>
      <c r="H89" s="67" t="s">
        <v>7</v>
      </c>
      <c r="I89" s="1">
        <v>5</v>
      </c>
      <c r="J89" s="19">
        <v>29816.209900000002</v>
      </c>
      <c r="K89" s="1">
        <v>5</v>
      </c>
      <c r="L89" s="1" t="s">
        <v>60103</v>
      </c>
      <c r="M89" s="1">
        <v>5</v>
      </c>
      <c r="N89" s="19">
        <v>300000</v>
      </c>
      <c r="O89" s="1" t="s">
        <v>4623</v>
      </c>
      <c r="P89" s="1" t="s">
        <v>4614</v>
      </c>
      <c r="Q89" s="1" t="s">
        <v>4615</v>
      </c>
      <c r="R89" s="1" t="b">
        <v>1</v>
      </c>
      <c r="S89" s="1" t="s">
        <v>62217</v>
      </c>
      <c r="T89" s="1">
        <v>1.0892689900000001</v>
      </c>
      <c r="U89" s="19">
        <v>27372.678533701761</v>
      </c>
      <c r="V89" s="19">
        <f t="shared" si="1"/>
        <v>29816.209900000002</v>
      </c>
      <c r="W89" s="1"/>
      <c r="X89" t="s">
        <v>15</v>
      </c>
      <c r="Y89" s="70" t="s">
        <v>12</v>
      </c>
      <c r="Z89" t="s">
        <v>4614</v>
      </c>
      <c r="AA89" s="92" t="s">
        <v>7</v>
      </c>
      <c r="AB89" s="71">
        <v>1137516.9170105541</v>
      </c>
    </row>
    <row r="90" spans="1:28" ht="12.5" customHeight="1">
      <c r="A90" s="1">
        <v>46047</v>
      </c>
      <c r="B90" s="43">
        <v>45047</v>
      </c>
      <c r="C90" s="66">
        <v>45047</v>
      </c>
      <c r="D90" s="69" t="s">
        <v>15</v>
      </c>
      <c r="E90" s="68">
        <v>99</v>
      </c>
      <c r="F90" s="28" t="s">
        <v>12</v>
      </c>
      <c r="G90" s="1">
        <v>279</v>
      </c>
      <c r="H90" s="67" t="s">
        <v>7</v>
      </c>
      <c r="I90" s="1">
        <v>5</v>
      </c>
      <c r="J90" s="19">
        <v>61657.700199999999</v>
      </c>
      <c r="K90" s="1">
        <v>5</v>
      </c>
      <c r="L90" s="1" t="s">
        <v>60103</v>
      </c>
      <c r="M90" s="1">
        <v>5</v>
      </c>
      <c r="N90" s="19">
        <v>300000</v>
      </c>
      <c r="O90" s="1" t="s">
        <v>4623</v>
      </c>
      <c r="P90" s="1" t="s">
        <v>4614</v>
      </c>
      <c r="Q90" s="1" t="s">
        <v>4615</v>
      </c>
      <c r="R90" s="1" t="b">
        <v>1</v>
      </c>
      <c r="S90" s="1" t="s">
        <v>62217</v>
      </c>
      <c r="T90" s="1">
        <v>1.0892689900000001</v>
      </c>
      <c r="U90" s="19">
        <v>56604.659423931633</v>
      </c>
      <c r="V90" s="19">
        <f t="shared" si="1"/>
        <v>61657.700199999999</v>
      </c>
      <c r="W90" s="1"/>
      <c r="X90" t="s">
        <v>18</v>
      </c>
      <c r="Y90" s="70" t="s">
        <v>12</v>
      </c>
      <c r="Z90" t="s">
        <v>4637</v>
      </c>
      <c r="AA90" s="92" t="s">
        <v>8</v>
      </c>
      <c r="AB90" s="71">
        <v>68424.303333013318</v>
      </c>
    </row>
    <row r="91" spans="1:28" ht="12.5" customHeight="1">
      <c r="A91" s="1">
        <v>46635</v>
      </c>
      <c r="B91" s="43">
        <v>45108</v>
      </c>
      <c r="C91" s="66">
        <v>45108</v>
      </c>
      <c r="D91" s="70" t="s">
        <v>18</v>
      </c>
      <c r="E91" s="68">
        <v>628</v>
      </c>
      <c r="F91" s="28" t="s">
        <v>12</v>
      </c>
      <c r="G91" s="1">
        <v>279</v>
      </c>
      <c r="H91" s="67" t="s">
        <v>7</v>
      </c>
      <c r="I91" s="1">
        <v>5</v>
      </c>
      <c r="J91" s="19">
        <v>3235.4630000000002</v>
      </c>
      <c r="K91" s="1">
        <v>5</v>
      </c>
      <c r="L91" s="1" t="s">
        <v>60103</v>
      </c>
      <c r="M91" s="1">
        <v>5</v>
      </c>
      <c r="N91" s="19">
        <v>300000</v>
      </c>
      <c r="O91" s="1" t="s">
        <v>4623</v>
      </c>
      <c r="P91" s="1" t="s">
        <v>4614</v>
      </c>
      <c r="Q91" s="1" t="s">
        <v>4615</v>
      </c>
      <c r="R91" s="1" t="b">
        <v>1</v>
      </c>
      <c r="S91" s="1" t="s">
        <v>62217</v>
      </c>
      <c r="T91" s="1">
        <v>1.0892689900000001</v>
      </c>
      <c r="U91" s="19">
        <v>2970.306719187884</v>
      </c>
      <c r="V91" s="19">
        <f t="shared" si="1"/>
        <v>3235.4630000000002</v>
      </c>
      <c r="W91" s="1"/>
      <c r="X91" t="s">
        <v>18</v>
      </c>
      <c r="Y91" s="70" t="s">
        <v>12</v>
      </c>
      <c r="Z91" t="s">
        <v>4627</v>
      </c>
      <c r="AA91" s="92" t="s">
        <v>8</v>
      </c>
      <c r="AB91" s="71">
        <v>24722.003111595663</v>
      </c>
    </row>
    <row r="92" spans="1:28" ht="12.5" customHeight="1">
      <c r="A92" s="1">
        <v>47058</v>
      </c>
      <c r="B92" s="43">
        <v>45139</v>
      </c>
      <c r="C92" s="66">
        <v>45139</v>
      </c>
      <c r="D92" s="70" t="s">
        <v>18</v>
      </c>
      <c r="E92" s="68">
        <v>495</v>
      </c>
      <c r="F92" s="28" t="s">
        <v>12</v>
      </c>
      <c r="G92" s="1">
        <v>279</v>
      </c>
      <c r="H92" s="67" t="s">
        <v>7</v>
      </c>
      <c r="I92" s="1">
        <v>5</v>
      </c>
      <c r="J92" s="19">
        <v>2954.2438000000002</v>
      </c>
      <c r="K92" s="1">
        <v>5</v>
      </c>
      <c r="L92" s="1" t="s">
        <v>60103</v>
      </c>
      <c r="M92" s="1">
        <v>5</v>
      </c>
      <c r="N92" s="19">
        <v>300000</v>
      </c>
      <c r="O92" s="1" t="s">
        <v>4623</v>
      </c>
      <c r="P92" s="1" t="s">
        <v>4614</v>
      </c>
      <c r="Q92" s="1" t="s">
        <v>4615</v>
      </c>
      <c r="R92" s="1" t="b">
        <v>1</v>
      </c>
      <c r="S92" s="1" t="s">
        <v>62217</v>
      </c>
      <c r="T92" s="1">
        <v>1.0892689900000001</v>
      </c>
      <c r="U92" s="19">
        <v>2712.1343094509648</v>
      </c>
      <c r="V92" s="19">
        <f t="shared" si="1"/>
        <v>2954.2438000000002</v>
      </c>
      <c r="W92" s="1"/>
      <c r="X92" t="s">
        <v>18</v>
      </c>
      <c r="Y92" s="70" t="s">
        <v>12</v>
      </c>
      <c r="Z92" t="s">
        <v>4627</v>
      </c>
      <c r="AA92" s="92" t="s">
        <v>7</v>
      </c>
      <c r="AB92" s="71">
        <v>399952.51691737672</v>
      </c>
    </row>
    <row r="93" spans="1:28" ht="12.5" customHeight="1">
      <c r="A93" s="1">
        <v>46962</v>
      </c>
      <c r="B93" s="43">
        <v>45139</v>
      </c>
      <c r="C93" s="66">
        <v>45139</v>
      </c>
      <c r="D93" s="70" t="s">
        <v>18</v>
      </c>
      <c r="E93" s="68">
        <v>99</v>
      </c>
      <c r="F93" s="28" t="s">
        <v>12</v>
      </c>
      <c r="G93" s="1">
        <v>279</v>
      </c>
      <c r="H93" s="67" t="s">
        <v>7</v>
      </c>
      <c r="I93" s="1">
        <v>5</v>
      </c>
      <c r="J93" s="19">
        <v>3296.0428000000002</v>
      </c>
      <c r="K93" s="1">
        <v>5</v>
      </c>
      <c r="L93" s="1" t="s">
        <v>60103</v>
      </c>
      <c r="M93" s="1">
        <v>5</v>
      </c>
      <c r="N93" s="19">
        <v>300000</v>
      </c>
      <c r="O93" s="1" t="s">
        <v>4623</v>
      </c>
      <c r="P93" s="1" t="s">
        <v>4614</v>
      </c>
      <c r="Q93" s="1" t="s">
        <v>4615</v>
      </c>
      <c r="R93" s="1" t="b">
        <v>1</v>
      </c>
      <c r="S93" s="1" t="s">
        <v>62217</v>
      </c>
      <c r="T93" s="1">
        <v>1.0892689900000001</v>
      </c>
      <c r="U93" s="19">
        <v>3025.9218156940278</v>
      </c>
      <c r="V93" s="19">
        <f t="shared" si="1"/>
        <v>3296.0428000000002</v>
      </c>
      <c r="W93" s="1"/>
      <c r="X93" t="s">
        <v>18</v>
      </c>
      <c r="Y93" s="70" t="s">
        <v>12</v>
      </c>
      <c r="Z93" t="s">
        <v>4634</v>
      </c>
      <c r="AA93" s="92" t="s">
        <v>8</v>
      </c>
      <c r="AB93" s="71">
        <v>23296.577700000002</v>
      </c>
    </row>
    <row r="94" spans="1:28" ht="12.5" customHeight="1">
      <c r="A94" s="1">
        <v>46933</v>
      </c>
      <c r="B94" s="43">
        <v>45139</v>
      </c>
      <c r="C94" s="66">
        <v>45139</v>
      </c>
      <c r="D94" s="70" t="s">
        <v>18</v>
      </c>
      <c r="E94" s="68">
        <v>206</v>
      </c>
      <c r="F94" s="28" t="s">
        <v>12</v>
      </c>
      <c r="G94" s="1">
        <v>279</v>
      </c>
      <c r="H94" s="67" t="s">
        <v>7</v>
      </c>
      <c r="I94" s="1">
        <v>5</v>
      </c>
      <c r="J94" s="19">
        <v>64184.37</v>
      </c>
      <c r="K94" s="1">
        <v>5</v>
      </c>
      <c r="L94" s="1" t="s">
        <v>60103</v>
      </c>
      <c r="M94" s="1">
        <v>5</v>
      </c>
      <c r="N94" s="19">
        <v>300000</v>
      </c>
      <c r="O94" s="1" t="s">
        <v>4623</v>
      </c>
      <c r="P94" s="1" t="s">
        <v>4614</v>
      </c>
      <c r="Q94" s="1" t="s">
        <v>4615</v>
      </c>
      <c r="R94" s="1" t="b">
        <v>1</v>
      </c>
      <c r="S94" s="1" t="s">
        <v>62217</v>
      </c>
      <c r="T94" s="1">
        <v>1.0892689900000001</v>
      </c>
      <c r="U94" s="19">
        <v>58924.260755830379</v>
      </c>
      <c r="V94" s="19">
        <f t="shared" si="1"/>
        <v>64184.37</v>
      </c>
      <c r="W94" s="1"/>
      <c r="X94" t="s">
        <v>18</v>
      </c>
      <c r="Y94" s="70" t="s">
        <v>12</v>
      </c>
      <c r="Z94" t="s">
        <v>4630</v>
      </c>
      <c r="AA94" s="92" t="s">
        <v>8</v>
      </c>
      <c r="AB94" s="71">
        <v>40335.060399999995</v>
      </c>
    </row>
    <row r="95" spans="1:28" ht="12.5" customHeight="1">
      <c r="A95" s="1">
        <v>47725</v>
      </c>
      <c r="B95" s="43">
        <v>45200</v>
      </c>
      <c r="C95" s="66">
        <v>45200</v>
      </c>
      <c r="D95" s="69" t="s">
        <v>21</v>
      </c>
      <c r="E95" s="68">
        <v>81</v>
      </c>
      <c r="F95" s="28" t="s">
        <v>12</v>
      </c>
      <c r="G95" s="1">
        <v>279</v>
      </c>
      <c r="H95" s="67" t="s">
        <v>7</v>
      </c>
      <c r="I95" s="1">
        <v>5</v>
      </c>
      <c r="J95" s="19">
        <v>58007.222800000003</v>
      </c>
      <c r="K95" s="1">
        <v>5</v>
      </c>
      <c r="L95" s="1" t="s">
        <v>60103</v>
      </c>
      <c r="M95" s="1">
        <v>5</v>
      </c>
      <c r="N95" s="19">
        <v>300000</v>
      </c>
      <c r="O95" s="1" t="s">
        <v>4623</v>
      </c>
      <c r="P95" s="1" t="s">
        <v>4614</v>
      </c>
      <c r="Q95" s="1" t="s">
        <v>4615</v>
      </c>
      <c r="R95" s="1" t="b">
        <v>1</v>
      </c>
      <c r="S95" s="1" t="s">
        <v>62217</v>
      </c>
      <c r="T95" s="1">
        <v>1.0892689900000001</v>
      </c>
      <c r="U95" s="19">
        <v>53253.350028811517</v>
      </c>
      <c r="V95" s="19">
        <f t="shared" si="1"/>
        <v>58007.222799999996</v>
      </c>
      <c r="W95" s="1"/>
      <c r="X95" t="s">
        <v>18</v>
      </c>
      <c r="Y95" s="70" t="s">
        <v>12</v>
      </c>
      <c r="Z95" t="s">
        <v>4630</v>
      </c>
      <c r="AA95" s="92" t="s">
        <v>7</v>
      </c>
      <c r="AB95" s="71">
        <v>23633.276999999998</v>
      </c>
    </row>
    <row r="96" spans="1:28" ht="12.5" customHeight="1">
      <c r="A96" s="1">
        <v>47728</v>
      </c>
      <c r="B96" s="43">
        <v>45200</v>
      </c>
      <c r="C96" s="66">
        <v>45200</v>
      </c>
      <c r="D96" s="69" t="s">
        <v>21</v>
      </c>
      <c r="E96" s="68">
        <v>603</v>
      </c>
      <c r="F96" s="28" t="s">
        <v>12</v>
      </c>
      <c r="G96" s="1">
        <v>279</v>
      </c>
      <c r="H96" s="67" t="s">
        <v>7</v>
      </c>
      <c r="I96" s="1">
        <v>5</v>
      </c>
      <c r="J96" s="19">
        <v>1735.6511</v>
      </c>
      <c r="K96" s="1">
        <v>5</v>
      </c>
      <c r="L96" s="1" t="s">
        <v>60103</v>
      </c>
      <c r="M96" s="1">
        <v>5</v>
      </c>
      <c r="N96" s="19">
        <v>300000</v>
      </c>
      <c r="O96" s="1" t="s">
        <v>4623</v>
      </c>
      <c r="P96" s="1" t="s">
        <v>4614</v>
      </c>
      <c r="Q96" s="1" t="s">
        <v>4615</v>
      </c>
      <c r="R96" s="1" t="b">
        <v>1</v>
      </c>
      <c r="S96" s="1" t="s">
        <v>62217</v>
      </c>
      <c r="T96" s="1">
        <v>1.0892689900000001</v>
      </c>
      <c r="U96" s="19">
        <v>1593.409080708338</v>
      </c>
      <c r="V96" s="19">
        <f t="shared" si="1"/>
        <v>1735.6511</v>
      </c>
      <c r="W96" s="1"/>
      <c r="X96" t="s">
        <v>18</v>
      </c>
      <c r="Y96" s="70" t="s">
        <v>12</v>
      </c>
      <c r="Z96" t="s">
        <v>4645</v>
      </c>
      <c r="AA96" s="92" t="s">
        <v>8</v>
      </c>
      <c r="AB96" s="71">
        <v>36030.794650858435</v>
      </c>
    </row>
    <row r="97" spans="1:28" ht="12.5" customHeight="1">
      <c r="A97" s="1">
        <v>47703</v>
      </c>
      <c r="B97" s="43">
        <v>45200</v>
      </c>
      <c r="C97" s="66">
        <v>45200</v>
      </c>
      <c r="D97" s="69" t="s">
        <v>21</v>
      </c>
      <c r="E97" s="68">
        <v>404</v>
      </c>
      <c r="F97" s="28" t="s">
        <v>12</v>
      </c>
      <c r="G97" s="1">
        <v>279</v>
      </c>
      <c r="H97" s="67" t="s">
        <v>7</v>
      </c>
      <c r="I97" s="1">
        <v>5</v>
      </c>
      <c r="J97" s="19">
        <v>8142.6049000000003</v>
      </c>
      <c r="K97" s="1">
        <v>5</v>
      </c>
      <c r="L97" s="1" t="s">
        <v>60103</v>
      </c>
      <c r="M97" s="1">
        <v>5</v>
      </c>
      <c r="N97" s="19">
        <v>300000</v>
      </c>
      <c r="O97" s="1" t="s">
        <v>4623</v>
      </c>
      <c r="P97" s="1" t="s">
        <v>4614</v>
      </c>
      <c r="Q97" s="1" t="s">
        <v>4615</v>
      </c>
      <c r="R97" s="1" t="b">
        <v>1</v>
      </c>
      <c r="S97" s="1" t="s">
        <v>62217</v>
      </c>
      <c r="T97" s="1">
        <v>1.0892689900000001</v>
      </c>
      <c r="U97" s="19">
        <v>7475.2930403352429</v>
      </c>
      <c r="V97" s="19">
        <f t="shared" si="1"/>
        <v>8142.6049000000003</v>
      </c>
      <c r="W97" s="1"/>
      <c r="X97" t="s">
        <v>18</v>
      </c>
      <c r="Y97" s="70" t="s">
        <v>12</v>
      </c>
      <c r="Z97" t="s">
        <v>4645</v>
      </c>
      <c r="AA97" s="92" t="s">
        <v>7</v>
      </c>
      <c r="AB97" s="71">
        <v>230655.51246198762</v>
      </c>
    </row>
    <row r="98" spans="1:28" ht="12.5" customHeight="1">
      <c r="A98" s="1">
        <v>47660</v>
      </c>
      <c r="B98" s="43">
        <v>45200</v>
      </c>
      <c r="C98" s="66">
        <v>45200</v>
      </c>
      <c r="D98" s="69" t="s">
        <v>21</v>
      </c>
      <c r="E98" s="68">
        <v>117</v>
      </c>
      <c r="F98" s="28" t="s">
        <v>12</v>
      </c>
      <c r="G98" s="1">
        <v>279</v>
      </c>
      <c r="H98" s="67" t="s">
        <v>7</v>
      </c>
      <c r="I98" s="1">
        <v>5</v>
      </c>
      <c r="J98" s="19">
        <v>622.94680000000005</v>
      </c>
      <c r="K98" s="1">
        <v>5</v>
      </c>
      <c r="L98" s="1" t="s">
        <v>60103</v>
      </c>
      <c r="M98" s="1">
        <v>5</v>
      </c>
      <c r="N98" s="19">
        <v>300000</v>
      </c>
      <c r="O98" s="1" t="s">
        <v>4623</v>
      </c>
      <c r="P98" s="1" t="s">
        <v>4614</v>
      </c>
      <c r="Q98" s="1" t="s">
        <v>4615</v>
      </c>
      <c r="R98" s="1" t="b">
        <v>1</v>
      </c>
      <c r="S98" s="1" t="s">
        <v>62217</v>
      </c>
      <c r="T98" s="1">
        <v>1.0892689900000001</v>
      </c>
      <c r="U98" s="19">
        <v>571.89436743260262</v>
      </c>
      <c r="V98" s="19">
        <f t="shared" si="1"/>
        <v>622.94680000000005</v>
      </c>
      <c r="W98" s="1"/>
      <c r="X98" t="s">
        <v>18</v>
      </c>
      <c r="Y98" s="70" t="s">
        <v>12</v>
      </c>
      <c r="Z98" t="s">
        <v>4614</v>
      </c>
      <c r="AA98" s="92" t="s">
        <v>8</v>
      </c>
      <c r="AB98" s="71">
        <v>127066.84562827786</v>
      </c>
    </row>
    <row r="99" spans="1:28" ht="12.5" customHeight="1">
      <c r="A99" s="1">
        <v>47693</v>
      </c>
      <c r="B99" s="43">
        <v>45200</v>
      </c>
      <c r="C99" s="66">
        <v>45200</v>
      </c>
      <c r="D99" s="69" t="s">
        <v>21</v>
      </c>
      <c r="E99" s="68">
        <v>676</v>
      </c>
      <c r="F99" s="28" t="s">
        <v>12</v>
      </c>
      <c r="G99" s="1">
        <v>279</v>
      </c>
      <c r="H99" s="67" t="s">
        <v>7</v>
      </c>
      <c r="I99" s="1">
        <v>5</v>
      </c>
      <c r="J99" s="19">
        <v>43850.3989</v>
      </c>
      <c r="K99" s="1">
        <v>5</v>
      </c>
      <c r="L99" s="1" t="s">
        <v>60103</v>
      </c>
      <c r="M99" s="1">
        <v>5</v>
      </c>
      <c r="N99" s="19">
        <v>300000</v>
      </c>
      <c r="O99" s="1" t="s">
        <v>4623</v>
      </c>
      <c r="P99" s="1" t="s">
        <v>4614</v>
      </c>
      <c r="Q99" s="1" t="s">
        <v>4615</v>
      </c>
      <c r="R99" s="1" t="b">
        <v>1</v>
      </c>
      <c r="S99" s="1" t="s">
        <v>62217</v>
      </c>
      <c r="T99" s="1">
        <v>1.0892689900000001</v>
      </c>
      <c r="U99" s="19">
        <v>40256.721987467943</v>
      </c>
      <c r="V99" s="19">
        <f t="shared" si="1"/>
        <v>43850.3989</v>
      </c>
      <c r="W99" s="1"/>
      <c r="X99" t="s">
        <v>18</v>
      </c>
      <c r="Y99" s="70" t="s">
        <v>12</v>
      </c>
      <c r="Z99" t="s">
        <v>4614</v>
      </c>
      <c r="AA99" s="92" t="s">
        <v>7</v>
      </c>
      <c r="AB99" s="71">
        <v>1610711.977121464</v>
      </c>
    </row>
    <row r="100" spans="1:28" ht="12.5" customHeight="1">
      <c r="A100" s="1">
        <v>48015</v>
      </c>
      <c r="B100" s="43">
        <v>45231</v>
      </c>
      <c r="C100" s="66">
        <v>45231</v>
      </c>
      <c r="D100" s="69" t="s">
        <v>21</v>
      </c>
      <c r="E100" s="68">
        <v>513</v>
      </c>
      <c r="F100" s="28" t="s">
        <v>12</v>
      </c>
      <c r="G100" s="1">
        <v>279</v>
      </c>
      <c r="H100" s="67" t="s">
        <v>7</v>
      </c>
      <c r="I100" s="1">
        <v>5</v>
      </c>
      <c r="J100" s="19">
        <v>3939.0527999999999</v>
      </c>
      <c r="K100" s="1">
        <v>5</v>
      </c>
      <c r="L100" s="1" t="s">
        <v>60103</v>
      </c>
      <c r="M100" s="1">
        <v>5</v>
      </c>
      <c r="N100" s="19">
        <v>300000</v>
      </c>
      <c r="O100" s="1" t="s">
        <v>4623</v>
      </c>
      <c r="P100" s="1" t="s">
        <v>4614</v>
      </c>
      <c r="Q100" s="1" t="s">
        <v>4615</v>
      </c>
      <c r="R100" s="1" t="b">
        <v>1</v>
      </c>
      <c r="S100" s="1" t="s">
        <v>62217</v>
      </c>
      <c r="T100" s="1">
        <v>1.0892689900000001</v>
      </c>
      <c r="U100" s="19">
        <v>3616.2351413308838</v>
      </c>
      <c r="V100" s="19">
        <f t="shared" si="1"/>
        <v>3939.0527999999995</v>
      </c>
      <c r="W100" s="1"/>
      <c r="X100" t="s">
        <v>21</v>
      </c>
      <c r="Y100" s="70" t="s">
        <v>12</v>
      </c>
      <c r="Z100" t="s">
        <v>4637</v>
      </c>
      <c r="AA100" s="92" t="s">
        <v>8</v>
      </c>
      <c r="AB100" s="71">
        <v>76493.212040840168</v>
      </c>
    </row>
    <row r="101" spans="1:28" ht="12.5" customHeight="1">
      <c r="A101" s="1">
        <v>48051</v>
      </c>
      <c r="B101" s="43">
        <v>45231</v>
      </c>
      <c r="C101" s="66">
        <v>45231</v>
      </c>
      <c r="D101" s="69" t="s">
        <v>21</v>
      </c>
      <c r="E101" s="68">
        <v>476</v>
      </c>
      <c r="F101" s="28" t="s">
        <v>12</v>
      </c>
      <c r="G101" s="1">
        <v>279</v>
      </c>
      <c r="H101" s="67" t="s">
        <v>7</v>
      </c>
      <c r="I101" s="1">
        <v>5</v>
      </c>
      <c r="J101" s="19">
        <v>56835.010300000002</v>
      </c>
      <c r="K101" s="1">
        <v>5</v>
      </c>
      <c r="L101" s="1" t="s">
        <v>60103</v>
      </c>
      <c r="M101" s="1">
        <v>5</v>
      </c>
      <c r="N101" s="19">
        <v>300000</v>
      </c>
      <c r="O101" s="1" t="s">
        <v>4623</v>
      </c>
      <c r="P101" s="1" t="s">
        <v>4614</v>
      </c>
      <c r="Q101" s="1" t="s">
        <v>4615</v>
      </c>
      <c r="R101" s="1" t="b">
        <v>1</v>
      </c>
      <c r="S101" s="1" t="s">
        <v>62217</v>
      </c>
      <c r="T101" s="1">
        <v>1.0892689900000001</v>
      </c>
      <c r="U101" s="19">
        <v>52177.203998068457</v>
      </c>
      <c r="V101" s="19">
        <f t="shared" si="1"/>
        <v>56835.010299999994</v>
      </c>
      <c r="W101" s="1"/>
      <c r="X101" t="s">
        <v>21</v>
      </c>
      <c r="Y101" s="70" t="s">
        <v>12</v>
      </c>
      <c r="Z101" t="s">
        <v>4627</v>
      </c>
      <c r="AA101" s="92" t="s">
        <v>8</v>
      </c>
      <c r="AB101" s="71">
        <v>9950.9162004422597</v>
      </c>
    </row>
    <row r="102" spans="1:28" ht="12.5" customHeight="1">
      <c r="A102" s="1">
        <v>47965</v>
      </c>
      <c r="B102" s="43">
        <v>45231</v>
      </c>
      <c r="C102" s="66">
        <v>45231</v>
      </c>
      <c r="D102" s="69" t="s">
        <v>21</v>
      </c>
      <c r="E102" s="68">
        <v>206</v>
      </c>
      <c r="F102" s="28" t="s">
        <v>12</v>
      </c>
      <c r="G102" s="1">
        <v>279</v>
      </c>
      <c r="H102" s="67" t="s">
        <v>7</v>
      </c>
      <c r="I102" s="1">
        <v>5</v>
      </c>
      <c r="J102" s="19">
        <v>65913.540200000003</v>
      </c>
      <c r="K102" s="1">
        <v>5</v>
      </c>
      <c r="L102" s="1" t="s">
        <v>60103</v>
      </c>
      <c r="M102" s="1">
        <v>5</v>
      </c>
      <c r="N102" s="19">
        <v>300000</v>
      </c>
      <c r="O102" s="1" t="s">
        <v>4623</v>
      </c>
      <c r="P102" s="1" t="s">
        <v>4614</v>
      </c>
      <c r="Q102" s="1" t="s">
        <v>4615</v>
      </c>
      <c r="R102" s="1" t="b">
        <v>1</v>
      </c>
      <c r="S102" s="1" t="s">
        <v>62217</v>
      </c>
      <c r="T102" s="1">
        <v>1.0892689900000001</v>
      </c>
      <c r="U102" s="19">
        <v>60511.72006650074</v>
      </c>
      <c r="V102" s="19">
        <f t="shared" si="1"/>
        <v>65913.540200000003</v>
      </c>
      <c r="W102" s="1"/>
      <c r="X102" t="s">
        <v>21</v>
      </c>
      <c r="Y102" s="70" t="s">
        <v>12</v>
      </c>
      <c r="Z102" t="s">
        <v>4627</v>
      </c>
      <c r="AA102" s="92" t="s">
        <v>7</v>
      </c>
      <c r="AB102" s="71">
        <v>202539.84987089367</v>
      </c>
    </row>
    <row r="103" spans="1:28" ht="12.5" customHeight="1">
      <c r="A103" s="1">
        <v>48018</v>
      </c>
      <c r="B103" s="43">
        <v>45231</v>
      </c>
      <c r="C103" s="66">
        <v>45231</v>
      </c>
      <c r="D103" s="69" t="s">
        <v>21</v>
      </c>
      <c r="E103" s="68">
        <v>512</v>
      </c>
      <c r="F103" s="28" t="s">
        <v>12</v>
      </c>
      <c r="G103" s="1">
        <v>279</v>
      </c>
      <c r="H103" s="67" t="s">
        <v>7</v>
      </c>
      <c r="I103" s="1">
        <v>5</v>
      </c>
      <c r="J103" s="19">
        <v>59314.425600000002</v>
      </c>
      <c r="K103" s="1">
        <v>5</v>
      </c>
      <c r="L103" s="1" t="s">
        <v>60103</v>
      </c>
      <c r="M103" s="1">
        <v>5</v>
      </c>
      <c r="N103" s="19">
        <v>300000</v>
      </c>
      <c r="O103" s="1" t="s">
        <v>4623</v>
      </c>
      <c r="P103" s="1" t="s">
        <v>4614</v>
      </c>
      <c r="Q103" s="1" t="s">
        <v>4615</v>
      </c>
      <c r="R103" s="1" t="b">
        <v>1</v>
      </c>
      <c r="S103" s="1" t="s">
        <v>62217</v>
      </c>
      <c r="T103" s="1">
        <v>1.0892689900000001</v>
      </c>
      <c r="U103" s="19">
        <v>54453.423483578648</v>
      </c>
      <c r="V103" s="19">
        <f t="shared" si="1"/>
        <v>59314.425600000002</v>
      </c>
      <c r="W103" s="1"/>
      <c r="X103" t="s">
        <v>21</v>
      </c>
      <c r="Y103" s="70" t="s">
        <v>12</v>
      </c>
      <c r="Z103" t="s">
        <v>4634</v>
      </c>
      <c r="AA103" s="92" t="s">
        <v>8</v>
      </c>
      <c r="AB103" s="71">
        <v>27971.457900000009</v>
      </c>
    </row>
    <row r="104" spans="1:28" ht="12.5" customHeight="1">
      <c r="A104" s="1">
        <v>48061</v>
      </c>
      <c r="B104" s="43">
        <v>45231</v>
      </c>
      <c r="C104" s="66">
        <v>45231</v>
      </c>
      <c r="D104" s="69" t="s">
        <v>21</v>
      </c>
      <c r="E104" s="68">
        <v>224</v>
      </c>
      <c r="F104" s="28" t="s">
        <v>12</v>
      </c>
      <c r="G104" s="1">
        <v>279</v>
      </c>
      <c r="H104" s="67" t="s">
        <v>7</v>
      </c>
      <c r="I104" s="1">
        <v>5</v>
      </c>
      <c r="J104" s="19">
        <v>1245.8936000000001</v>
      </c>
      <c r="K104" s="1">
        <v>5</v>
      </c>
      <c r="L104" s="1" t="s">
        <v>60103</v>
      </c>
      <c r="M104" s="1">
        <v>5</v>
      </c>
      <c r="N104" s="19">
        <v>300000</v>
      </c>
      <c r="O104" s="1" t="s">
        <v>4623</v>
      </c>
      <c r="P104" s="1" t="s">
        <v>4614</v>
      </c>
      <c r="Q104" s="1" t="s">
        <v>4615</v>
      </c>
      <c r="R104" s="1" t="b">
        <v>1</v>
      </c>
      <c r="S104" s="1" t="s">
        <v>62217</v>
      </c>
      <c r="T104" s="1">
        <v>1.0892689900000001</v>
      </c>
      <c r="U104" s="19">
        <v>1143.788734865205</v>
      </c>
      <c r="V104" s="19">
        <f t="shared" si="1"/>
        <v>1245.8935999999999</v>
      </c>
      <c r="W104" s="1"/>
      <c r="X104" t="s">
        <v>21</v>
      </c>
      <c r="Y104" s="70" t="s">
        <v>12</v>
      </c>
      <c r="Z104" t="s">
        <v>4630</v>
      </c>
      <c r="AA104" s="92" t="s">
        <v>8</v>
      </c>
      <c r="AB104" s="71">
        <v>28085.738400000002</v>
      </c>
    </row>
    <row r="105" spans="1:28" ht="12.5" customHeight="1">
      <c r="A105" s="1">
        <v>47993</v>
      </c>
      <c r="B105" s="43">
        <v>45231</v>
      </c>
      <c r="C105" s="66">
        <v>45231</v>
      </c>
      <c r="D105" s="69" t="s">
        <v>21</v>
      </c>
      <c r="E105" s="68">
        <v>207</v>
      </c>
      <c r="F105" s="28" t="s">
        <v>12</v>
      </c>
      <c r="G105" s="1">
        <v>279</v>
      </c>
      <c r="H105" s="67" t="s">
        <v>7</v>
      </c>
      <c r="I105" s="1">
        <v>5</v>
      </c>
      <c r="J105" s="19">
        <v>12052.2912</v>
      </c>
      <c r="K105" s="1">
        <v>5</v>
      </c>
      <c r="L105" s="1" t="s">
        <v>60103</v>
      </c>
      <c r="M105" s="1">
        <v>5</v>
      </c>
      <c r="N105" s="19">
        <v>300000</v>
      </c>
      <c r="O105" s="1" t="s">
        <v>4623</v>
      </c>
      <c r="P105" s="1" t="s">
        <v>4614</v>
      </c>
      <c r="Q105" s="1" t="s">
        <v>4615</v>
      </c>
      <c r="R105" s="1" t="b">
        <v>1</v>
      </c>
      <c r="S105" s="1" t="s">
        <v>62217</v>
      </c>
      <c r="T105" s="1">
        <v>1.0892689900000001</v>
      </c>
      <c r="U105" s="19">
        <v>11064.568357903951</v>
      </c>
      <c r="V105" s="19">
        <f t="shared" si="1"/>
        <v>12052.291199999996</v>
      </c>
      <c r="W105" s="1"/>
      <c r="X105" t="s">
        <v>21</v>
      </c>
      <c r="Y105" s="70" t="s">
        <v>12</v>
      </c>
      <c r="Z105" t="s">
        <v>4630</v>
      </c>
      <c r="AA105" s="92" t="s">
        <v>7</v>
      </c>
      <c r="AB105" s="71">
        <v>161925.5955</v>
      </c>
    </row>
    <row r="106" spans="1:28" ht="12.5" customHeight="1">
      <c r="A106" s="1">
        <v>48395</v>
      </c>
      <c r="B106" s="43">
        <v>45261</v>
      </c>
      <c r="C106" s="66">
        <v>45261</v>
      </c>
      <c r="D106" s="69" t="s">
        <v>21</v>
      </c>
      <c r="E106" s="68">
        <v>585</v>
      </c>
      <c r="F106" s="28" t="s">
        <v>12</v>
      </c>
      <c r="G106" s="1">
        <v>279</v>
      </c>
      <c r="H106" s="67" t="s">
        <v>7</v>
      </c>
      <c r="I106" s="1">
        <v>5</v>
      </c>
      <c r="J106" s="19">
        <v>43214.951099999998</v>
      </c>
      <c r="K106" s="1">
        <v>5</v>
      </c>
      <c r="L106" s="1" t="s">
        <v>60103</v>
      </c>
      <c r="M106" s="1">
        <v>5</v>
      </c>
      <c r="N106" s="19">
        <v>300000</v>
      </c>
      <c r="O106" s="1" t="s">
        <v>4623</v>
      </c>
      <c r="P106" s="1" t="s">
        <v>4614</v>
      </c>
      <c r="Q106" s="1" t="s">
        <v>4615</v>
      </c>
      <c r="R106" s="1" t="b">
        <v>1</v>
      </c>
      <c r="S106" s="1" t="s">
        <v>62217</v>
      </c>
      <c r="T106" s="1">
        <v>1.0892689900000001</v>
      </c>
      <c r="U106" s="19">
        <v>39673.351115962643</v>
      </c>
      <c r="V106" s="19">
        <f t="shared" si="1"/>
        <v>43214.951100000006</v>
      </c>
      <c r="W106" s="1"/>
      <c r="X106" t="s">
        <v>21</v>
      </c>
      <c r="Y106" s="70" t="s">
        <v>12</v>
      </c>
      <c r="Z106" t="s">
        <v>4645</v>
      </c>
      <c r="AA106" s="92" t="s">
        <v>8</v>
      </c>
      <c r="AB106" s="71">
        <v>30246.92030521897</v>
      </c>
    </row>
    <row r="107" spans="1:28" ht="12.5" customHeight="1">
      <c r="A107" s="1">
        <v>48393</v>
      </c>
      <c r="B107" s="43">
        <v>45261</v>
      </c>
      <c r="C107" s="66">
        <v>45261</v>
      </c>
      <c r="D107" s="69" t="s">
        <v>21</v>
      </c>
      <c r="E107" s="68">
        <v>170</v>
      </c>
      <c r="F107" s="28" t="s">
        <v>12</v>
      </c>
      <c r="G107" s="1">
        <v>279</v>
      </c>
      <c r="H107" s="67" t="s">
        <v>7</v>
      </c>
      <c r="I107" s="1">
        <v>5</v>
      </c>
      <c r="J107" s="19">
        <v>130243.67049999999</v>
      </c>
      <c r="K107" s="1">
        <v>5</v>
      </c>
      <c r="L107" s="1" t="s">
        <v>60103</v>
      </c>
      <c r="M107" s="1">
        <v>5</v>
      </c>
      <c r="N107" s="19">
        <v>300000</v>
      </c>
      <c r="O107" s="1" t="s">
        <v>4623</v>
      </c>
      <c r="P107" s="1" t="s">
        <v>4614</v>
      </c>
      <c r="Q107" s="1" t="s">
        <v>4615</v>
      </c>
      <c r="R107" s="1" t="b">
        <v>1</v>
      </c>
      <c r="S107" s="1" t="s">
        <v>62217</v>
      </c>
      <c r="T107" s="1">
        <v>1.0892689900000001</v>
      </c>
      <c r="U107" s="19">
        <v>119569.795611275</v>
      </c>
      <c r="V107" s="19">
        <f t="shared" si="1"/>
        <v>130243.67049999996</v>
      </c>
      <c r="W107" s="1"/>
      <c r="X107" t="s">
        <v>21</v>
      </c>
      <c r="Y107" s="70" t="s">
        <v>12</v>
      </c>
      <c r="Z107" t="s">
        <v>4645</v>
      </c>
      <c r="AA107" s="92" t="s">
        <v>7</v>
      </c>
      <c r="AB107" s="71">
        <v>2313.529577444875</v>
      </c>
    </row>
    <row r="108" spans="1:28" ht="12.5" customHeight="1">
      <c r="A108" s="1">
        <v>48343</v>
      </c>
      <c r="B108" s="43">
        <v>45261</v>
      </c>
      <c r="C108" s="66">
        <v>45261</v>
      </c>
      <c r="D108" s="69" t="s">
        <v>21</v>
      </c>
      <c r="E108" s="68">
        <v>651</v>
      </c>
      <c r="F108" s="28" t="s">
        <v>12</v>
      </c>
      <c r="G108" s="1">
        <v>279</v>
      </c>
      <c r="H108" s="67" t="s">
        <v>7</v>
      </c>
      <c r="I108" s="1">
        <v>5</v>
      </c>
      <c r="J108" s="19">
        <v>1077.9114</v>
      </c>
      <c r="K108" s="1">
        <v>5</v>
      </c>
      <c r="L108" s="1" t="s">
        <v>60103</v>
      </c>
      <c r="M108" s="1">
        <v>5</v>
      </c>
      <c r="N108" s="19">
        <v>300000</v>
      </c>
      <c r="O108" s="1" t="s">
        <v>4623</v>
      </c>
      <c r="P108" s="1" t="s">
        <v>4614</v>
      </c>
      <c r="Q108" s="1" t="s">
        <v>4615</v>
      </c>
      <c r="R108" s="1" t="b">
        <v>1</v>
      </c>
      <c r="S108" s="1" t="s">
        <v>62217</v>
      </c>
      <c r="T108" s="1">
        <v>1.0892689900000001</v>
      </c>
      <c r="U108" s="19">
        <v>989.573199912723</v>
      </c>
      <c r="V108" s="19">
        <f t="shared" si="1"/>
        <v>1077.9114</v>
      </c>
      <c r="W108" s="1"/>
      <c r="X108" t="s">
        <v>21</v>
      </c>
      <c r="Y108" s="70" t="s">
        <v>12</v>
      </c>
      <c r="Z108" t="s">
        <v>4614</v>
      </c>
      <c r="AA108" s="92" t="s">
        <v>8</v>
      </c>
      <c r="AB108" s="71">
        <v>49763.504513242384</v>
      </c>
    </row>
    <row r="109" spans="1:28" ht="12.5" customHeight="1">
      <c r="A109" s="1">
        <v>48365</v>
      </c>
      <c r="B109" s="43">
        <v>45261</v>
      </c>
      <c r="C109" s="66">
        <v>45261</v>
      </c>
      <c r="D109" s="69" t="s">
        <v>21</v>
      </c>
      <c r="E109" s="68">
        <v>368</v>
      </c>
      <c r="F109" s="28" t="s">
        <v>12</v>
      </c>
      <c r="G109" s="1">
        <v>279</v>
      </c>
      <c r="H109" s="67" t="s">
        <v>7</v>
      </c>
      <c r="I109" s="1">
        <v>5</v>
      </c>
      <c r="J109" s="19">
        <v>13340.9537</v>
      </c>
      <c r="K109" s="1">
        <v>5</v>
      </c>
      <c r="L109" s="1" t="s">
        <v>60103</v>
      </c>
      <c r="M109" s="1">
        <v>5</v>
      </c>
      <c r="N109" s="19">
        <v>300000</v>
      </c>
      <c r="O109" s="1" t="s">
        <v>4623</v>
      </c>
      <c r="P109" s="1" t="s">
        <v>4614</v>
      </c>
      <c r="Q109" s="1" t="s">
        <v>4615</v>
      </c>
      <c r="R109" s="1" t="b">
        <v>1</v>
      </c>
      <c r="S109" s="1" t="s">
        <v>62217</v>
      </c>
      <c r="T109" s="1">
        <v>1.0892689900000001</v>
      </c>
      <c r="U109" s="19">
        <v>12247.62094806353</v>
      </c>
      <c r="V109" s="19">
        <f t="shared" si="1"/>
        <v>13340.953700000005</v>
      </c>
      <c r="W109" s="1"/>
      <c r="X109" t="s">
        <v>21</v>
      </c>
      <c r="Y109" s="70" t="s">
        <v>12</v>
      </c>
      <c r="Z109" t="s">
        <v>4614</v>
      </c>
      <c r="AA109" s="92" t="s">
        <v>7</v>
      </c>
      <c r="AB109" s="71">
        <v>1792035.9258551917</v>
      </c>
    </row>
    <row r="110" spans="1:28" ht="12.5" customHeight="1">
      <c r="A110" s="1">
        <v>45057</v>
      </c>
      <c r="B110" s="43">
        <v>44927</v>
      </c>
      <c r="C110" s="66">
        <v>44927</v>
      </c>
      <c r="D110" s="69" t="s">
        <v>14</v>
      </c>
      <c r="E110" s="68">
        <v>679</v>
      </c>
      <c r="F110" s="28" t="s">
        <v>12</v>
      </c>
      <c r="G110" s="1">
        <v>278</v>
      </c>
      <c r="H110" s="67" t="s">
        <v>7</v>
      </c>
      <c r="I110" s="1">
        <v>6</v>
      </c>
      <c r="J110" s="19">
        <v>29479.026600000001</v>
      </c>
      <c r="K110" s="1">
        <v>6</v>
      </c>
      <c r="L110" s="1" t="s">
        <v>60103</v>
      </c>
      <c r="M110" s="1">
        <v>6</v>
      </c>
      <c r="N110" s="19">
        <v>250000</v>
      </c>
      <c r="O110" s="1" t="s">
        <v>4626</v>
      </c>
      <c r="P110" s="1" t="s">
        <v>4627</v>
      </c>
      <c r="Q110" s="1" t="s">
        <v>4615</v>
      </c>
      <c r="R110" s="1" t="b">
        <v>1</v>
      </c>
      <c r="S110" s="1" t="s">
        <v>62218</v>
      </c>
      <c r="T110" s="1">
        <v>1.4904571499999999</v>
      </c>
      <c r="U110" s="19">
        <v>19778.51332391542</v>
      </c>
      <c r="V110" s="19">
        <f t="shared" si="1"/>
        <v>29479.026600000001</v>
      </c>
      <c r="W110" s="1"/>
      <c r="AB110"/>
    </row>
    <row r="111" spans="1:28" ht="12.5" customHeight="1">
      <c r="A111" s="1">
        <v>45280</v>
      </c>
      <c r="B111" s="43">
        <v>44958</v>
      </c>
      <c r="C111" s="66">
        <v>44958</v>
      </c>
      <c r="D111" s="69" t="s">
        <v>14</v>
      </c>
      <c r="E111" s="68">
        <v>102</v>
      </c>
      <c r="F111" s="28" t="s">
        <v>12</v>
      </c>
      <c r="G111" s="1">
        <v>278</v>
      </c>
      <c r="H111" s="67" t="s">
        <v>7</v>
      </c>
      <c r="I111" s="1">
        <v>6</v>
      </c>
      <c r="J111" s="19">
        <v>16927.644100000001</v>
      </c>
      <c r="K111" s="1">
        <v>6</v>
      </c>
      <c r="L111" s="1" t="s">
        <v>60103</v>
      </c>
      <c r="M111" s="1">
        <v>6</v>
      </c>
      <c r="N111" s="19">
        <v>250000</v>
      </c>
      <c r="O111" s="1" t="s">
        <v>4626</v>
      </c>
      <c r="P111" s="1" t="s">
        <v>4627</v>
      </c>
      <c r="Q111" s="1" t="s">
        <v>4615</v>
      </c>
      <c r="R111" s="1" t="b">
        <v>1</v>
      </c>
      <c r="S111" s="1" t="s">
        <v>62218</v>
      </c>
      <c r="T111" s="1">
        <v>1.4904571499999999</v>
      </c>
      <c r="U111" s="19">
        <v>11357.350394139139</v>
      </c>
      <c r="V111" s="19">
        <f t="shared" si="1"/>
        <v>16927.644099999998</v>
      </c>
      <c r="W111" s="1"/>
      <c r="X111" s="93" t="s">
        <v>62222</v>
      </c>
      <c r="Y111" s="118" t="s">
        <v>62248</v>
      </c>
      <c r="Z111" s="87" t="s">
        <v>62211</v>
      </c>
      <c r="AA111" s="91" t="s">
        <v>62206</v>
      </c>
      <c r="AB111" s="90" t="s">
        <v>62250</v>
      </c>
    </row>
    <row r="112" spans="1:28" ht="12.5" customHeight="1">
      <c r="A112" s="1">
        <v>45268</v>
      </c>
      <c r="B112" s="43">
        <v>44958</v>
      </c>
      <c r="C112" s="66">
        <v>44958</v>
      </c>
      <c r="D112" s="69" t="s">
        <v>14</v>
      </c>
      <c r="E112" s="68">
        <v>318</v>
      </c>
      <c r="F112" s="28" t="s">
        <v>12</v>
      </c>
      <c r="G112" s="1">
        <v>278</v>
      </c>
      <c r="H112" s="67" t="s">
        <v>7</v>
      </c>
      <c r="I112" s="1">
        <v>6</v>
      </c>
      <c r="J112" s="19">
        <v>1112.405</v>
      </c>
      <c r="K112" s="1">
        <v>6</v>
      </c>
      <c r="L112" s="1" t="s">
        <v>60103</v>
      </c>
      <c r="M112" s="1">
        <v>6</v>
      </c>
      <c r="N112" s="19">
        <v>250000</v>
      </c>
      <c r="O112" s="1" t="s">
        <v>4626</v>
      </c>
      <c r="P112" s="1" t="s">
        <v>4627</v>
      </c>
      <c r="Q112" s="1" t="s">
        <v>4615</v>
      </c>
      <c r="R112" s="1" t="b">
        <v>1</v>
      </c>
      <c r="S112" s="1" t="s">
        <v>62218</v>
      </c>
      <c r="T112" s="1">
        <v>1.4904571499999999</v>
      </c>
      <c r="U112" s="19">
        <v>746.35154724173049</v>
      </c>
      <c r="V112" s="19">
        <f t="shared" si="1"/>
        <v>1112.405</v>
      </c>
      <c r="W112" s="1"/>
      <c r="X112" t="s">
        <v>12</v>
      </c>
      <c r="Y112" s="70">
        <v>268</v>
      </c>
      <c r="Z112" t="s">
        <v>4627</v>
      </c>
      <c r="AA112" s="92" t="s">
        <v>7</v>
      </c>
      <c r="AB112" s="71">
        <v>16285.695902092863</v>
      </c>
    </row>
    <row r="113" spans="1:30" ht="12.5" customHeight="1">
      <c r="A113" s="1">
        <v>45553</v>
      </c>
      <c r="B113" s="43">
        <v>44986</v>
      </c>
      <c r="C113" s="66">
        <v>44986</v>
      </c>
      <c r="D113" s="69" t="s">
        <v>14</v>
      </c>
      <c r="E113" s="68">
        <v>588</v>
      </c>
      <c r="F113" s="28" t="s">
        <v>12</v>
      </c>
      <c r="G113" s="1">
        <v>278</v>
      </c>
      <c r="H113" s="67" t="s">
        <v>7</v>
      </c>
      <c r="I113" s="1">
        <v>6</v>
      </c>
      <c r="J113" s="19">
        <v>91806.136199999994</v>
      </c>
      <c r="K113" s="1">
        <v>6</v>
      </c>
      <c r="L113" s="1" t="s">
        <v>60103</v>
      </c>
      <c r="M113" s="1">
        <v>6</v>
      </c>
      <c r="N113" s="19">
        <v>250000</v>
      </c>
      <c r="O113" s="1" t="s">
        <v>4626</v>
      </c>
      <c r="P113" s="1" t="s">
        <v>4627</v>
      </c>
      <c r="Q113" s="1" t="s">
        <v>4615</v>
      </c>
      <c r="R113" s="1" t="b">
        <v>1</v>
      </c>
      <c r="S113" s="1" t="s">
        <v>62218</v>
      </c>
      <c r="T113" s="1">
        <v>1.4904571499999999</v>
      </c>
      <c r="U113" s="19">
        <v>61595.958126001809</v>
      </c>
      <c r="V113" s="19">
        <f t="shared" si="1"/>
        <v>91806.136199999994</v>
      </c>
      <c r="W113" s="1"/>
      <c r="X113" t="s">
        <v>12</v>
      </c>
      <c r="Y113" s="70">
        <v>268</v>
      </c>
      <c r="Z113" t="s">
        <v>4614</v>
      </c>
      <c r="AA113" s="92" t="s">
        <v>7</v>
      </c>
      <c r="AB113" s="71">
        <v>74981.822717637435</v>
      </c>
    </row>
    <row r="114" spans="1:30" ht="12.5" customHeight="1">
      <c r="A114" s="1">
        <v>45800</v>
      </c>
      <c r="B114" s="43">
        <v>45017</v>
      </c>
      <c r="C114" s="66">
        <v>45017</v>
      </c>
      <c r="D114" s="69" t="s">
        <v>15</v>
      </c>
      <c r="E114" s="68">
        <v>480</v>
      </c>
      <c r="F114" s="28" t="s">
        <v>12</v>
      </c>
      <c r="G114" s="1">
        <v>278</v>
      </c>
      <c r="H114" s="67" t="s">
        <v>7</v>
      </c>
      <c r="I114" s="1">
        <v>6</v>
      </c>
      <c r="J114" s="19">
        <v>13084.297500000001</v>
      </c>
      <c r="K114" s="1">
        <v>6</v>
      </c>
      <c r="L114" s="1" t="s">
        <v>60103</v>
      </c>
      <c r="M114" s="1">
        <v>6</v>
      </c>
      <c r="N114" s="19">
        <v>250000</v>
      </c>
      <c r="O114" s="1" t="s">
        <v>4626</v>
      </c>
      <c r="P114" s="1" t="s">
        <v>4627</v>
      </c>
      <c r="Q114" s="1" t="s">
        <v>4615</v>
      </c>
      <c r="R114" s="1" t="b">
        <v>1</v>
      </c>
      <c r="S114" s="1" t="s">
        <v>62218</v>
      </c>
      <c r="T114" s="1">
        <v>1.4904571499999999</v>
      </c>
      <c r="U114" s="19">
        <v>8778.7143025212099</v>
      </c>
      <c r="V114" s="19">
        <f t="shared" si="1"/>
        <v>13084.297499999999</v>
      </c>
      <c r="W114" s="1"/>
      <c r="X114" t="s">
        <v>12</v>
      </c>
      <c r="Y114" s="70">
        <v>275</v>
      </c>
      <c r="Z114" t="s">
        <v>4614</v>
      </c>
      <c r="AA114" s="92" t="s">
        <v>7</v>
      </c>
      <c r="AB114" s="71">
        <v>896036.28420561191</v>
      </c>
    </row>
    <row r="115" spans="1:30" ht="12.5" customHeight="1">
      <c r="A115" s="1">
        <v>46063</v>
      </c>
      <c r="B115" s="43">
        <v>45047</v>
      </c>
      <c r="C115" s="66">
        <v>45047</v>
      </c>
      <c r="D115" s="69" t="s">
        <v>15</v>
      </c>
      <c r="E115" s="68">
        <v>534</v>
      </c>
      <c r="F115" s="28" t="s">
        <v>12</v>
      </c>
      <c r="G115" s="1">
        <v>278</v>
      </c>
      <c r="H115" s="67" t="s">
        <v>7</v>
      </c>
      <c r="I115" s="1">
        <v>6</v>
      </c>
      <c r="J115" s="19">
        <v>1159.9767999999999</v>
      </c>
      <c r="K115" s="1">
        <v>6</v>
      </c>
      <c r="L115" s="1" t="s">
        <v>60103</v>
      </c>
      <c r="M115" s="1">
        <v>6</v>
      </c>
      <c r="N115" s="19">
        <v>250000</v>
      </c>
      <c r="O115" s="1" t="s">
        <v>4626</v>
      </c>
      <c r="P115" s="1" t="s">
        <v>4627</v>
      </c>
      <c r="Q115" s="1" t="s">
        <v>4615</v>
      </c>
      <c r="R115" s="1" t="b">
        <v>1</v>
      </c>
      <c r="S115" s="1" t="s">
        <v>62218</v>
      </c>
      <c r="T115" s="1">
        <v>1.4904571499999999</v>
      </c>
      <c r="U115" s="19">
        <v>778.26913708991901</v>
      </c>
      <c r="V115" s="19">
        <f t="shared" si="1"/>
        <v>1159.9767999999999</v>
      </c>
      <c r="W115" s="1"/>
      <c r="X115" t="s">
        <v>12</v>
      </c>
      <c r="Y115" s="70">
        <v>276</v>
      </c>
      <c r="Z115" t="s">
        <v>4614</v>
      </c>
      <c r="AA115" s="92" t="s">
        <v>7</v>
      </c>
      <c r="AB115" s="71">
        <v>738492.84344356484</v>
      </c>
    </row>
    <row r="116" spans="1:30" ht="12.5" customHeight="1">
      <c r="A116" s="1">
        <v>46029</v>
      </c>
      <c r="B116" s="43">
        <v>45047</v>
      </c>
      <c r="C116" s="66">
        <v>45047</v>
      </c>
      <c r="D116" s="69" t="s">
        <v>15</v>
      </c>
      <c r="E116" s="68">
        <v>210</v>
      </c>
      <c r="F116" s="28" t="s">
        <v>12</v>
      </c>
      <c r="G116" s="1">
        <v>278</v>
      </c>
      <c r="H116" s="67" t="s">
        <v>7</v>
      </c>
      <c r="I116" s="1">
        <v>6</v>
      </c>
      <c r="J116" s="19">
        <v>3994.1397999999999</v>
      </c>
      <c r="K116" s="1">
        <v>6</v>
      </c>
      <c r="L116" s="1" t="s">
        <v>60103</v>
      </c>
      <c r="M116" s="1">
        <v>6</v>
      </c>
      <c r="N116" s="19">
        <v>250000</v>
      </c>
      <c r="O116" s="1" t="s">
        <v>4626</v>
      </c>
      <c r="P116" s="1" t="s">
        <v>4627</v>
      </c>
      <c r="Q116" s="1" t="s">
        <v>4615</v>
      </c>
      <c r="R116" s="1" t="b">
        <v>1</v>
      </c>
      <c r="S116" s="1" t="s">
        <v>62218</v>
      </c>
      <c r="T116" s="1">
        <v>1.4904571499999999</v>
      </c>
      <c r="U116" s="19">
        <v>2679.8085406212449</v>
      </c>
      <c r="V116" s="19">
        <f t="shared" si="1"/>
        <v>3994.1397999999995</v>
      </c>
      <c r="W116" s="1"/>
      <c r="X116" t="s">
        <v>12</v>
      </c>
      <c r="Y116" s="70">
        <v>277</v>
      </c>
      <c r="Z116" t="s">
        <v>4614</v>
      </c>
      <c r="AA116" s="92" t="s">
        <v>7</v>
      </c>
      <c r="AB116" s="71">
        <v>1329627.5362617269</v>
      </c>
    </row>
    <row r="117" spans="1:30" ht="12.5" customHeight="1">
      <c r="A117" s="1">
        <v>46023</v>
      </c>
      <c r="B117" s="43">
        <v>45047</v>
      </c>
      <c r="C117" s="66">
        <v>45047</v>
      </c>
      <c r="D117" s="69" t="s">
        <v>15</v>
      </c>
      <c r="E117" s="68">
        <v>390</v>
      </c>
      <c r="F117" s="28" t="s">
        <v>12</v>
      </c>
      <c r="G117" s="1">
        <v>278</v>
      </c>
      <c r="H117" s="67" t="s">
        <v>7</v>
      </c>
      <c r="I117" s="1">
        <v>6</v>
      </c>
      <c r="J117" s="19">
        <v>8055.4261999999999</v>
      </c>
      <c r="K117" s="1">
        <v>6</v>
      </c>
      <c r="L117" s="1" t="s">
        <v>60103</v>
      </c>
      <c r="M117" s="1">
        <v>6</v>
      </c>
      <c r="N117" s="19">
        <v>250000</v>
      </c>
      <c r="O117" s="1" t="s">
        <v>4626</v>
      </c>
      <c r="P117" s="1" t="s">
        <v>4627</v>
      </c>
      <c r="Q117" s="1" t="s">
        <v>4615</v>
      </c>
      <c r="R117" s="1" t="b">
        <v>1</v>
      </c>
      <c r="S117" s="1" t="s">
        <v>62218</v>
      </c>
      <c r="T117" s="1">
        <v>1.4904571499999999</v>
      </c>
      <c r="U117" s="19">
        <v>5404.6680912631409</v>
      </c>
      <c r="V117" s="19">
        <f t="shared" si="1"/>
        <v>8055.4262000000008</v>
      </c>
      <c r="W117" s="1"/>
      <c r="X117" t="s">
        <v>12</v>
      </c>
      <c r="Y117" s="70">
        <v>278</v>
      </c>
      <c r="Z117" t="s">
        <v>4627</v>
      </c>
      <c r="AA117" s="92" t="s">
        <v>7</v>
      </c>
      <c r="AB117" s="71">
        <v>339443.17983244266</v>
      </c>
    </row>
    <row r="118" spans="1:30" ht="12.5" customHeight="1">
      <c r="A118" s="1">
        <v>46031</v>
      </c>
      <c r="B118" s="43">
        <v>45047</v>
      </c>
      <c r="C118" s="66">
        <v>45047</v>
      </c>
      <c r="D118" s="69" t="s">
        <v>15</v>
      </c>
      <c r="E118" s="68">
        <v>318</v>
      </c>
      <c r="F118" s="28" t="s">
        <v>12</v>
      </c>
      <c r="G118" s="1">
        <v>278</v>
      </c>
      <c r="H118" s="67" t="s">
        <v>7</v>
      </c>
      <c r="I118" s="1">
        <v>6</v>
      </c>
      <c r="J118" s="19">
        <v>2881.3959</v>
      </c>
      <c r="K118" s="1">
        <v>6</v>
      </c>
      <c r="L118" s="1" t="s">
        <v>60103</v>
      </c>
      <c r="M118" s="1">
        <v>6</v>
      </c>
      <c r="N118" s="19">
        <v>250000</v>
      </c>
      <c r="O118" s="1" t="s">
        <v>4626</v>
      </c>
      <c r="P118" s="1" t="s">
        <v>4627</v>
      </c>
      <c r="Q118" s="1" t="s">
        <v>4615</v>
      </c>
      <c r="R118" s="1" t="b">
        <v>1</v>
      </c>
      <c r="S118" s="1" t="s">
        <v>62218</v>
      </c>
      <c r="T118" s="1">
        <v>1.4904571499999999</v>
      </c>
      <c r="U118" s="19">
        <v>1933.229613477986</v>
      </c>
      <c r="V118" s="19">
        <f t="shared" si="1"/>
        <v>2881.3959000000004</v>
      </c>
      <c r="W118" s="1"/>
      <c r="X118" t="s">
        <v>12</v>
      </c>
      <c r="Y118" s="70">
        <v>279</v>
      </c>
      <c r="Z118" t="s">
        <v>4614</v>
      </c>
      <c r="AA118" s="92" t="s">
        <v>7</v>
      </c>
      <c r="AB118" s="71">
        <v>892149.87594570161</v>
      </c>
    </row>
    <row r="119" spans="1:30" ht="12.5" customHeight="1">
      <c r="A119" s="1">
        <v>46038</v>
      </c>
      <c r="B119" s="43">
        <v>45047</v>
      </c>
      <c r="C119" s="66">
        <v>45047</v>
      </c>
      <c r="D119" s="69" t="s">
        <v>15</v>
      </c>
      <c r="E119" s="68">
        <v>102</v>
      </c>
      <c r="F119" s="28" t="s">
        <v>12</v>
      </c>
      <c r="G119" s="1">
        <v>278</v>
      </c>
      <c r="H119" s="67" t="s">
        <v>7</v>
      </c>
      <c r="I119" s="1">
        <v>6</v>
      </c>
      <c r="J119" s="19">
        <v>28842.634099999999</v>
      </c>
      <c r="K119" s="1">
        <v>6</v>
      </c>
      <c r="L119" s="1" t="s">
        <v>60103</v>
      </c>
      <c r="M119" s="1">
        <v>6</v>
      </c>
      <c r="N119" s="19">
        <v>250000</v>
      </c>
      <c r="O119" s="1" t="s">
        <v>4626</v>
      </c>
      <c r="P119" s="1" t="s">
        <v>4627</v>
      </c>
      <c r="Q119" s="1" t="s">
        <v>4615</v>
      </c>
      <c r="R119" s="1" t="b">
        <v>1</v>
      </c>
      <c r="S119" s="1" t="s">
        <v>62218</v>
      </c>
      <c r="T119" s="1">
        <v>1.4904571499999999</v>
      </c>
      <c r="U119" s="19">
        <v>19351.535265539169</v>
      </c>
      <c r="V119" s="19">
        <f t="shared" si="1"/>
        <v>28842.634099999999</v>
      </c>
      <c r="W119" s="1"/>
      <c r="X119" t="s">
        <v>12</v>
      </c>
      <c r="Y119" s="70">
        <v>280</v>
      </c>
      <c r="Z119" t="s">
        <v>4614</v>
      </c>
      <c r="AA119" s="92" t="s">
        <v>7</v>
      </c>
      <c r="AB119" s="71">
        <v>100205.27638448606</v>
      </c>
    </row>
    <row r="120" spans="1:30" ht="12.5" customHeight="1">
      <c r="A120" s="1">
        <v>46064</v>
      </c>
      <c r="B120" s="43">
        <v>45047</v>
      </c>
      <c r="C120" s="66">
        <v>45047</v>
      </c>
      <c r="D120" s="69" t="s">
        <v>15</v>
      </c>
      <c r="E120" s="68">
        <v>336</v>
      </c>
      <c r="F120" s="28" t="s">
        <v>12</v>
      </c>
      <c r="G120" s="1">
        <v>278</v>
      </c>
      <c r="H120" s="67" t="s">
        <v>7</v>
      </c>
      <c r="I120" s="1">
        <v>6</v>
      </c>
      <c r="J120" s="19">
        <v>29350.690699999999</v>
      </c>
      <c r="K120" s="1">
        <v>6</v>
      </c>
      <c r="L120" s="1" t="s">
        <v>60103</v>
      </c>
      <c r="M120" s="1">
        <v>6</v>
      </c>
      <c r="N120" s="19">
        <v>250000</v>
      </c>
      <c r="O120" s="1" t="s">
        <v>4626</v>
      </c>
      <c r="P120" s="1" t="s">
        <v>4627</v>
      </c>
      <c r="Q120" s="1" t="s">
        <v>4615</v>
      </c>
      <c r="R120" s="1" t="b">
        <v>1</v>
      </c>
      <c r="S120" s="1" t="s">
        <v>62218</v>
      </c>
      <c r="T120" s="1">
        <v>1.4904571499999999</v>
      </c>
      <c r="U120" s="19">
        <v>19692.408265477479</v>
      </c>
      <c r="V120" s="19">
        <f t="shared" si="1"/>
        <v>29350.690700000006</v>
      </c>
      <c r="W120" s="1"/>
      <c r="X120" t="s">
        <v>12</v>
      </c>
      <c r="Y120" s="70">
        <v>281</v>
      </c>
      <c r="Z120" t="s">
        <v>4614</v>
      </c>
      <c r="AA120" s="92" t="s">
        <v>7</v>
      </c>
      <c r="AB120" s="71">
        <v>693992.10942377034</v>
      </c>
      <c r="AD120" s="1"/>
    </row>
    <row r="121" spans="1:30" ht="12.5" customHeight="1">
      <c r="A121" s="1">
        <v>46352</v>
      </c>
      <c r="B121" s="43">
        <v>45078</v>
      </c>
      <c r="C121" s="66">
        <v>45078</v>
      </c>
      <c r="D121" s="69" t="s">
        <v>15</v>
      </c>
      <c r="E121" s="68">
        <v>498</v>
      </c>
      <c r="F121" s="28" t="s">
        <v>12</v>
      </c>
      <c r="G121" s="1">
        <v>278</v>
      </c>
      <c r="H121" s="67" t="s">
        <v>7</v>
      </c>
      <c r="I121" s="1">
        <v>6</v>
      </c>
      <c r="J121" s="19">
        <v>12243.2533</v>
      </c>
      <c r="K121" s="1">
        <v>6</v>
      </c>
      <c r="L121" s="1" t="s">
        <v>60103</v>
      </c>
      <c r="M121" s="1">
        <v>6</v>
      </c>
      <c r="N121" s="19">
        <v>250000</v>
      </c>
      <c r="O121" s="1" t="s">
        <v>4626</v>
      </c>
      <c r="P121" s="1" t="s">
        <v>4627</v>
      </c>
      <c r="Q121" s="1" t="s">
        <v>4615</v>
      </c>
      <c r="R121" s="1" t="b">
        <v>1</v>
      </c>
      <c r="S121" s="1" t="s">
        <v>62218</v>
      </c>
      <c r="T121" s="1">
        <v>1.4904571499999999</v>
      </c>
      <c r="U121" s="19">
        <v>8214.4282376719129</v>
      </c>
      <c r="V121" s="19">
        <f t="shared" si="1"/>
        <v>12243.2533</v>
      </c>
      <c r="W121" s="1"/>
      <c r="X121" t="s">
        <v>12</v>
      </c>
      <c r="Y121" s="70">
        <v>282</v>
      </c>
      <c r="Z121" t="s">
        <v>4627</v>
      </c>
      <c r="AA121" s="92" t="s">
        <v>7</v>
      </c>
      <c r="AB121" s="71">
        <v>220955.6592754109</v>
      </c>
    </row>
    <row r="122" spans="1:30" ht="12.5" customHeight="1">
      <c r="A122" s="1">
        <v>46331</v>
      </c>
      <c r="B122" s="43">
        <v>45078</v>
      </c>
      <c r="C122" s="66">
        <v>45078</v>
      </c>
      <c r="D122" s="69" t="s">
        <v>15</v>
      </c>
      <c r="E122" s="68">
        <v>631</v>
      </c>
      <c r="F122" s="28" t="s">
        <v>12</v>
      </c>
      <c r="G122" s="1">
        <v>278</v>
      </c>
      <c r="H122" s="67" t="s">
        <v>7</v>
      </c>
      <c r="I122" s="1">
        <v>6</v>
      </c>
      <c r="J122" s="19">
        <v>7502.3859000000002</v>
      </c>
      <c r="K122" s="1">
        <v>6</v>
      </c>
      <c r="L122" s="1" t="s">
        <v>60103</v>
      </c>
      <c r="M122" s="1">
        <v>6</v>
      </c>
      <c r="N122" s="19">
        <v>250000</v>
      </c>
      <c r="O122" s="1" t="s">
        <v>4626</v>
      </c>
      <c r="P122" s="1" t="s">
        <v>4627</v>
      </c>
      <c r="Q122" s="1" t="s">
        <v>4615</v>
      </c>
      <c r="R122" s="1" t="b">
        <v>1</v>
      </c>
      <c r="S122" s="1" t="s">
        <v>62218</v>
      </c>
      <c r="T122" s="1">
        <v>1.4904571499999999</v>
      </c>
      <c r="U122" s="19">
        <v>5033.6139485794683</v>
      </c>
      <c r="V122" s="19">
        <f t="shared" si="1"/>
        <v>7502.3859000000002</v>
      </c>
      <c r="W122" s="1"/>
      <c r="X122" t="s">
        <v>12</v>
      </c>
      <c r="Y122" s="70">
        <v>282</v>
      </c>
      <c r="Z122" t="s">
        <v>4645</v>
      </c>
      <c r="AA122" s="92" t="s">
        <v>7</v>
      </c>
      <c r="AB122" s="71">
        <v>232969.0420394325</v>
      </c>
    </row>
    <row r="123" spans="1:30" ht="12.5" customHeight="1">
      <c r="A123" s="1">
        <v>47015</v>
      </c>
      <c r="B123" s="43">
        <v>45139</v>
      </c>
      <c r="C123" s="66">
        <v>45139</v>
      </c>
      <c r="D123" s="69" t="s">
        <v>18</v>
      </c>
      <c r="E123" s="68">
        <v>444</v>
      </c>
      <c r="F123" s="28" t="s">
        <v>12</v>
      </c>
      <c r="G123" s="1">
        <v>278</v>
      </c>
      <c r="H123" s="67" t="s">
        <v>7</v>
      </c>
      <c r="I123" s="1">
        <v>6</v>
      </c>
      <c r="J123" s="19">
        <v>25822.9038</v>
      </c>
      <c r="K123" s="1">
        <v>6</v>
      </c>
      <c r="L123" s="1" t="s">
        <v>60103</v>
      </c>
      <c r="M123" s="1">
        <v>6</v>
      </c>
      <c r="N123" s="19">
        <v>250000</v>
      </c>
      <c r="O123" s="1" t="s">
        <v>4626</v>
      </c>
      <c r="P123" s="1" t="s">
        <v>4627</v>
      </c>
      <c r="Q123" s="1" t="s">
        <v>4615</v>
      </c>
      <c r="R123" s="1" t="b">
        <v>1</v>
      </c>
      <c r="S123" s="1" t="s">
        <v>62218</v>
      </c>
      <c r="T123" s="1">
        <v>1.4904571499999999</v>
      </c>
      <c r="U123" s="19">
        <v>17325.492249139799</v>
      </c>
      <c r="V123" s="19">
        <f t="shared" si="1"/>
        <v>25822.903799999993</v>
      </c>
      <c r="W123" s="1"/>
      <c r="X123" t="s">
        <v>12</v>
      </c>
      <c r="Y123" s="70">
        <v>283</v>
      </c>
      <c r="Z123" t="s">
        <v>4614</v>
      </c>
      <c r="AA123" s="92" t="s">
        <v>7</v>
      </c>
      <c r="AB123" s="71">
        <v>500602.35194981546</v>
      </c>
    </row>
    <row r="124" spans="1:30" ht="12.5" customHeight="1">
      <c r="A124" s="1">
        <v>47014</v>
      </c>
      <c r="B124" s="43">
        <v>45139</v>
      </c>
      <c r="C124" s="66">
        <v>45139</v>
      </c>
      <c r="D124" s="69" t="s">
        <v>18</v>
      </c>
      <c r="E124" s="68">
        <v>354</v>
      </c>
      <c r="F124" s="28" t="s">
        <v>12</v>
      </c>
      <c r="G124" s="1">
        <v>278</v>
      </c>
      <c r="H124" s="67" t="s">
        <v>7</v>
      </c>
      <c r="I124" s="1">
        <v>6</v>
      </c>
      <c r="J124" s="19">
        <v>464.71230000000003</v>
      </c>
      <c r="K124" s="1">
        <v>6</v>
      </c>
      <c r="L124" s="1" t="s">
        <v>60103</v>
      </c>
      <c r="M124" s="1">
        <v>6</v>
      </c>
      <c r="N124" s="19">
        <v>250000</v>
      </c>
      <c r="O124" s="1" t="s">
        <v>4626</v>
      </c>
      <c r="P124" s="1" t="s">
        <v>4627</v>
      </c>
      <c r="Q124" s="1" t="s">
        <v>4615</v>
      </c>
      <c r="R124" s="1" t="b">
        <v>1</v>
      </c>
      <c r="S124" s="1" t="s">
        <v>62218</v>
      </c>
      <c r="T124" s="1">
        <v>1.4904571499999999</v>
      </c>
      <c r="U124" s="19">
        <v>311.79178817720458</v>
      </c>
      <c r="V124" s="19">
        <f t="shared" si="1"/>
        <v>464.71230000000003</v>
      </c>
      <c r="W124" s="1"/>
      <c r="X124" t="s">
        <v>12</v>
      </c>
      <c r="Y124" s="70">
        <v>285</v>
      </c>
      <c r="Z124" t="s">
        <v>4627</v>
      </c>
      <c r="AA124" s="92" t="s">
        <v>7</v>
      </c>
      <c r="AB124" s="71">
        <v>428394.03574936732</v>
      </c>
    </row>
    <row r="125" spans="1:30" ht="12.5" customHeight="1">
      <c r="A125" s="1">
        <v>46936</v>
      </c>
      <c r="B125" s="43">
        <v>45139</v>
      </c>
      <c r="C125" s="66">
        <v>45139</v>
      </c>
      <c r="D125" s="69" t="s">
        <v>18</v>
      </c>
      <c r="E125" s="68">
        <v>210</v>
      </c>
      <c r="F125" s="28" t="s">
        <v>12</v>
      </c>
      <c r="G125" s="1">
        <v>278</v>
      </c>
      <c r="H125" s="67" t="s">
        <v>7</v>
      </c>
      <c r="I125" s="1">
        <v>6</v>
      </c>
      <c r="J125" s="19">
        <v>9274.3958999999995</v>
      </c>
      <c r="K125" s="1">
        <v>6</v>
      </c>
      <c r="L125" s="1" t="s">
        <v>60103</v>
      </c>
      <c r="M125" s="1">
        <v>6</v>
      </c>
      <c r="N125" s="19">
        <v>250000</v>
      </c>
      <c r="O125" s="1" t="s">
        <v>4626</v>
      </c>
      <c r="P125" s="1" t="s">
        <v>4627</v>
      </c>
      <c r="Q125" s="1" t="s">
        <v>4615</v>
      </c>
      <c r="R125" s="1" t="b">
        <v>1</v>
      </c>
      <c r="S125" s="1" t="s">
        <v>62218</v>
      </c>
      <c r="T125" s="1">
        <v>1.4904571499999999</v>
      </c>
      <c r="U125" s="19">
        <v>6222.5176349417361</v>
      </c>
      <c r="V125" s="19">
        <f t="shared" si="1"/>
        <v>9274.3958999999995</v>
      </c>
      <c r="W125" s="1"/>
      <c r="X125" t="s">
        <v>12</v>
      </c>
      <c r="Y125" s="70">
        <v>286</v>
      </c>
      <c r="Z125" t="s">
        <v>4630</v>
      </c>
      <c r="AA125" s="92" t="s">
        <v>7</v>
      </c>
      <c r="AB125" s="71">
        <v>185558.8725</v>
      </c>
    </row>
    <row r="126" spans="1:30" ht="12.5" customHeight="1">
      <c r="A126" s="1">
        <v>47037</v>
      </c>
      <c r="B126" s="43">
        <v>45139</v>
      </c>
      <c r="C126" s="66">
        <v>45139</v>
      </c>
      <c r="D126" s="69" t="s">
        <v>18</v>
      </c>
      <c r="E126" s="68">
        <v>84</v>
      </c>
      <c r="F126" s="28" t="s">
        <v>12</v>
      </c>
      <c r="G126" s="1">
        <v>278</v>
      </c>
      <c r="H126" s="67" t="s">
        <v>7</v>
      </c>
      <c r="I126" s="1">
        <v>6</v>
      </c>
      <c r="J126" s="19">
        <v>68991.328299999994</v>
      </c>
      <c r="K126" s="1">
        <v>6</v>
      </c>
      <c r="L126" s="1" t="s">
        <v>60103</v>
      </c>
      <c r="M126" s="1">
        <v>6</v>
      </c>
      <c r="N126" s="19">
        <v>250000</v>
      </c>
      <c r="O126" s="1" t="s">
        <v>4626</v>
      </c>
      <c r="P126" s="1" t="s">
        <v>4627</v>
      </c>
      <c r="Q126" s="1" t="s">
        <v>4615</v>
      </c>
      <c r="R126" s="1" t="b">
        <v>1</v>
      </c>
      <c r="S126" s="1" t="s">
        <v>62218</v>
      </c>
      <c r="T126" s="1">
        <v>1.4904571499999999</v>
      </c>
      <c r="U126" s="19">
        <v>46288.702966066478</v>
      </c>
      <c r="V126" s="19">
        <f t="shared" si="1"/>
        <v>68991.328299999979</v>
      </c>
      <c r="W126" s="1"/>
      <c r="X126" t="s">
        <v>12</v>
      </c>
      <c r="Y126" s="70">
        <v>287</v>
      </c>
      <c r="Z126" t="s">
        <v>4614</v>
      </c>
      <c r="AA126" s="92" t="s">
        <v>7</v>
      </c>
      <c r="AB126" s="71">
        <v>162192.85366785293</v>
      </c>
    </row>
    <row r="127" spans="1:30" ht="12.5" customHeight="1">
      <c r="A127" s="1">
        <v>47381</v>
      </c>
      <c r="B127" s="43">
        <v>45170</v>
      </c>
      <c r="C127" s="66">
        <v>45170</v>
      </c>
      <c r="D127" s="69" t="s">
        <v>18</v>
      </c>
      <c r="E127" s="68">
        <v>30</v>
      </c>
      <c r="F127" s="28" t="s">
        <v>12</v>
      </c>
      <c r="G127" s="1">
        <v>278</v>
      </c>
      <c r="H127" s="67" t="s">
        <v>7</v>
      </c>
      <c r="I127" s="1">
        <v>6</v>
      </c>
      <c r="J127" s="19">
        <v>821.37969999999996</v>
      </c>
      <c r="K127" s="1">
        <v>6</v>
      </c>
      <c r="L127" s="1" t="s">
        <v>60103</v>
      </c>
      <c r="M127" s="1">
        <v>6</v>
      </c>
      <c r="N127" s="19">
        <v>250000</v>
      </c>
      <c r="O127" s="1" t="s">
        <v>4626</v>
      </c>
      <c r="P127" s="1" t="s">
        <v>4627</v>
      </c>
      <c r="Q127" s="1" t="s">
        <v>4615</v>
      </c>
      <c r="R127" s="1" t="b">
        <v>1</v>
      </c>
      <c r="S127" s="1" t="s">
        <v>62218</v>
      </c>
      <c r="T127" s="1">
        <v>1.4904571499999999</v>
      </c>
      <c r="U127" s="19">
        <v>551.09246179938816</v>
      </c>
      <c r="V127" s="19">
        <f t="shared" si="1"/>
        <v>821.37969999999984</v>
      </c>
      <c r="W127" s="1"/>
      <c r="X127" t="s">
        <v>12</v>
      </c>
      <c r="Y127" s="70" t="s">
        <v>62249</v>
      </c>
      <c r="Z127" t="s">
        <v>4637</v>
      </c>
      <c r="AA127" s="92" t="s">
        <v>8</v>
      </c>
      <c r="AB127" s="71">
        <v>328557.40964582417</v>
      </c>
    </row>
    <row r="128" spans="1:30" ht="12.5" customHeight="1">
      <c r="A128" s="1">
        <v>47357</v>
      </c>
      <c r="B128" s="43">
        <v>45170</v>
      </c>
      <c r="C128" s="66">
        <v>45170</v>
      </c>
      <c r="D128" s="69" t="s">
        <v>18</v>
      </c>
      <c r="E128" s="68">
        <v>613</v>
      </c>
      <c r="F128" s="28" t="s">
        <v>12</v>
      </c>
      <c r="G128" s="1">
        <v>278</v>
      </c>
      <c r="H128" s="67" t="s">
        <v>7</v>
      </c>
      <c r="I128" s="1">
        <v>6</v>
      </c>
      <c r="J128" s="19">
        <v>10602.2999</v>
      </c>
      <c r="K128" s="1">
        <v>6</v>
      </c>
      <c r="L128" s="1" t="s">
        <v>60103</v>
      </c>
      <c r="M128" s="1">
        <v>6</v>
      </c>
      <c r="N128" s="19">
        <v>250000</v>
      </c>
      <c r="O128" s="1" t="s">
        <v>4626</v>
      </c>
      <c r="P128" s="1" t="s">
        <v>4627</v>
      </c>
      <c r="Q128" s="1" t="s">
        <v>4615</v>
      </c>
      <c r="R128" s="1" t="b">
        <v>1</v>
      </c>
      <c r="S128" s="1" t="s">
        <v>62218</v>
      </c>
      <c r="T128" s="1">
        <v>1.4904571499999999</v>
      </c>
      <c r="U128" s="19">
        <v>7113.4550228431599</v>
      </c>
      <c r="V128" s="19">
        <f t="shared" si="1"/>
        <v>10602.2999</v>
      </c>
      <c r="W128" s="1"/>
      <c r="X128" t="s">
        <v>12</v>
      </c>
      <c r="Y128" s="70" t="s">
        <v>62249</v>
      </c>
      <c r="Z128" t="s">
        <v>4627</v>
      </c>
      <c r="AA128" s="92" t="s">
        <v>8</v>
      </c>
      <c r="AB128" s="71">
        <v>95622.919920911518</v>
      </c>
    </row>
    <row r="129" spans="1:45" ht="12.5" customHeight="1">
      <c r="A129" s="1">
        <v>48033</v>
      </c>
      <c r="B129" s="43">
        <v>45231</v>
      </c>
      <c r="C129" s="66">
        <v>45231</v>
      </c>
      <c r="D129" s="69" t="s">
        <v>21</v>
      </c>
      <c r="E129" s="68">
        <v>426</v>
      </c>
      <c r="F129" s="28" t="s">
        <v>12</v>
      </c>
      <c r="G129" s="1">
        <v>278</v>
      </c>
      <c r="H129" s="67" t="s">
        <v>7</v>
      </c>
      <c r="I129" s="1">
        <v>6</v>
      </c>
      <c r="J129" s="19">
        <v>63325.861199999999</v>
      </c>
      <c r="K129" s="1">
        <v>6</v>
      </c>
      <c r="L129" s="1" t="s">
        <v>60103</v>
      </c>
      <c r="M129" s="1">
        <v>6</v>
      </c>
      <c r="N129" s="19">
        <v>250000</v>
      </c>
      <c r="O129" s="1" t="s">
        <v>4626</v>
      </c>
      <c r="P129" s="1" t="s">
        <v>4627</v>
      </c>
      <c r="Q129" s="1" t="s">
        <v>4615</v>
      </c>
      <c r="R129" s="1" t="b">
        <v>1</v>
      </c>
      <c r="S129" s="1" t="s">
        <v>62218</v>
      </c>
      <c r="T129" s="1">
        <v>1.4904571499999999</v>
      </c>
      <c r="U129" s="19">
        <v>42487.542295328647</v>
      </c>
      <c r="V129" s="19">
        <f t="shared" si="1"/>
        <v>63325.861199999992</v>
      </c>
      <c r="W129" s="1"/>
      <c r="X129" t="s">
        <v>12</v>
      </c>
      <c r="Y129" s="70" t="s">
        <v>62249</v>
      </c>
      <c r="Z129" t="s">
        <v>4634</v>
      </c>
      <c r="AA129" s="92" t="s">
        <v>8</v>
      </c>
      <c r="AB129" s="71">
        <v>139406.78880000007</v>
      </c>
    </row>
    <row r="130" spans="1:45" ht="12.5" customHeight="1">
      <c r="A130" s="1">
        <v>47961</v>
      </c>
      <c r="B130" s="43">
        <v>45231</v>
      </c>
      <c r="C130" s="66">
        <v>45231</v>
      </c>
      <c r="D130" s="69" t="s">
        <v>21</v>
      </c>
      <c r="E130" s="68">
        <v>390</v>
      </c>
      <c r="F130" s="28" t="s">
        <v>12</v>
      </c>
      <c r="G130" s="1">
        <v>278</v>
      </c>
      <c r="H130" s="67" t="s">
        <v>7</v>
      </c>
      <c r="I130" s="1">
        <v>6</v>
      </c>
      <c r="J130" s="19">
        <v>859.24</v>
      </c>
      <c r="K130" s="1">
        <v>6</v>
      </c>
      <c r="L130" s="1" t="s">
        <v>60103</v>
      </c>
      <c r="M130" s="1">
        <v>6</v>
      </c>
      <c r="N130" s="19">
        <v>250000</v>
      </c>
      <c r="O130" s="1" t="s">
        <v>4626</v>
      </c>
      <c r="P130" s="1" t="s">
        <v>4627</v>
      </c>
      <c r="Q130" s="1" t="s">
        <v>4615</v>
      </c>
      <c r="R130" s="1" t="b">
        <v>1</v>
      </c>
      <c r="S130" s="1" t="s">
        <v>62218</v>
      </c>
      <c r="T130" s="1">
        <v>1.4904571499999999</v>
      </c>
      <c r="U130" s="19">
        <v>576.49426553457113</v>
      </c>
      <c r="V130" s="19">
        <f t="shared" ref="V130:V193" si="2">T130*U130</f>
        <v>859.24</v>
      </c>
      <c r="W130" s="1"/>
      <c r="X130" t="s">
        <v>12</v>
      </c>
      <c r="Y130" s="70" t="s">
        <v>62249</v>
      </c>
      <c r="Z130" t="s">
        <v>4630</v>
      </c>
      <c r="AA130" s="92" t="s">
        <v>8</v>
      </c>
      <c r="AB130" s="71">
        <v>132464.27680000002</v>
      </c>
    </row>
    <row r="131" spans="1:45" ht="12.5" customHeight="1">
      <c r="A131" s="1">
        <v>48038</v>
      </c>
      <c r="B131" s="43">
        <v>45231</v>
      </c>
      <c r="C131" s="66">
        <v>45231</v>
      </c>
      <c r="D131" s="69" t="s">
        <v>21</v>
      </c>
      <c r="E131" s="68">
        <v>444</v>
      </c>
      <c r="F131" s="28" t="s">
        <v>12</v>
      </c>
      <c r="G131" s="1">
        <v>278</v>
      </c>
      <c r="H131" s="67" t="s">
        <v>7</v>
      </c>
      <c r="I131" s="1">
        <v>6</v>
      </c>
      <c r="J131" s="19">
        <v>10823.5075</v>
      </c>
      <c r="K131" s="1">
        <v>6</v>
      </c>
      <c r="L131" s="1" t="s">
        <v>60103</v>
      </c>
      <c r="M131" s="1">
        <v>6</v>
      </c>
      <c r="N131" s="19">
        <v>250000</v>
      </c>
      <c r="O131" s="1" t="s">
        <v>4626</v>
      </c>
      <c r="P131" s="1" t="s">
        <v>4627</v>
      </c>
      <c r="Q131" s="1" t="s">
        <v>4615</v>
      </c>
      <c r="R131" s="1" t="b">
        <v>1</v>
      </c>
      <c r="S131" s="1" t="s">
        <v>62218</v>
      </c>
      <c r="T131" s="1">
        <v>1.4904571499999999</v>
      </c>
      <c r="U131" s="19">
        <v>7261.8709635496734</v>
      </c>
      <c r="V131" s="19">
        <f t="shared" si="2"/>
        <v>10823.5075</v>
      </c>
      <c r="W131" s="1"/>
      <c r="X131" t="s">
        <v>12</v>
      </c>
      <c r="Y131" s="70" t="s">
        <v>62249</v>
      </c>
      <c r="Z131" t="s">
        <v>4645</v>
      </c>
      <c r="AA131" s="92" t="s">
        <v>8</v>
      </c>
      <c r="AB131" s="71">
        <v>146224.35593052389</v>
      </c>
    </row>
    <row r="132" spans="1:45" ht="12.5" customHeight="1">
      <c r="A132" s="1">
        <v>48059</v>
      </c>
      <c r="B132" s="43">
        <v>45231</v>
      </c>
      <c r="C132" s="66">
        <v>45231</v>
      </c>
      <c r="D132" s="69" t="s">
        <v>21</v>
      </c>
      <c r="E132" s="68">
        <v>84</v>
      </c>
      <c r="F132" s="28" t="s">
        <v>12</v>
      </c>
      <c r="G132" s="1">
        <v>278</v>
      </c>
      <c r="H132" s="67" t="s">
        <v>7</v>
      </c>
      <c r="I132" s="1">
        <v>6</v>
      </c>
      <c r="J132" s="19">
        <v>58327.442799999997</v>
      </c>
      <c r="K132" s="1">
        <v>6</v>
      </c>
      <c r="L132" s="1" t="s">
        <v>60103</v>
      </c>
      <c r="M132" s="1">
        <v>6</v>
      </c>
      <c r="N132" s="19">
        <v>250000</v>
      </c>
      <c r="O132" s="1" t="s">
        <v>4626</v>
      </c>
      <c r="P132" s="1" t="s">
        <v>4627</v>
      </c>
      <c r="Q132" s="1" t="s">
        <v>4615</v>
      </c>
      <c r="R132" s="1" t="b">
        <v>1</v>
      </c>
      <c r="S132" s="1" t="s">
        <v>62218</v>
      </c>
      <c r="T132" s="1">
        <v>1.4904571499999999</v>
      </c>
      <c r="U132" s="19">
        <v>39133.928003230423</v>
      </c>
      <c r="V132" s="19">
        <f t="shared" si="2"/>
        <v>58327.442800000004</v>
      </c>
      <c r="W132" s="1"/>
      <c r="X132" t="s">
        <v>12</v>
      </c>
      <c r="Y132" s="70" t="s">
        <v>62249</v>
      </c>
      <c r="Z132" t="s">
        <v>4614</v>
      </c>
      <c r="AA132" s="92" t="s">
        <v>8</v>
      </c>
      <c r="AB132" s="71">
        <v>425877.20715339534</v>
      </c>
      <c r="AE132"/>
      <c r="AK132" s="28"/>
    </row>
    <row r="133" spans="1:45" ht="12.5" customHeight="1">
      <c r="A133" s="1">
        <v>48022</v>
      </c>
      <c r="B133" s="43">
        <v>45231</v>
      </c>
      <c r="C133" s="66">
        <v>45231</v>
      </c>
      <c r="D133" s="69" t="s">
        <v>21</v>
      </c>
      <c r="E133" s="68">
        <v>570</v>
      </c>
      <c r="F133" s="28" t="s">
        <v>12</v>
      </c>
      <c r="G133" s="1">
        <v>278</v>
      </c>
      <c r="H133" s="67" t="s">
        <v>7</v>
      </c>
      <c r="I133" s="1">
        <v>6</v>
      </c>
      <c r="J133" s="19">
        <v>5454.7239</v>
      </c>
      <c r="K133" s="1">
        <v>6</v>
      </c>
      <c r="L133" s="1" t="s">
        <v>60103</v>
      </c>
      <c r="M133" s="1">
        <v>6</v>
      </c>
      <c r="N133" s="19">
        <v>250000</v>
      </c>
      <c r="O133" s="1" t="s">
        <v>4626</v>
      </c>
      <c r="P133" s="1" t="s">
        <v>4627</v>
      </c>
      <c r="Q133" s="1" t="s">
        <v>4615</v>
      </c>
      <c r="R133" s="1" t="b">
        <v>1</v>
      </c>
      <c r="S133" s="1" t="s">
        <v>62218</v>
      </c>
      <c r="T133" s="1">
        <v>1.4904571499999999</v>
      </c>
      <c r="U133" s="19">
        <v>3659.7656631725381</v>
      </c>
      <c r="V133" s="19">
        <f t="shared" si="2"/>
        <v>5454.7239000000009</v>
      </c>
      <c r="W133" s="1"/>
      <c r="AB133"/>
      <c r="AK133" s="28"/>
    </row>
    <row r="134" spans="1:45" ht="12.5" customHeight="1">
      <c r="A134" s="1">
        <v>48331</v>
      </c>
      <c r="B134" s="43">
        <v>45261</v>
      </c>
      <c r="C134" s="66">
        <v>45261</v>
      </c>
      <c r="D134" s="69" t="s">
        <v>21</v>
      </c>
      <c r="E134" s="68">
        <v>300</v>
      </c>
      <c r="F134" s="28" t="s">
        <v>12</v>
      </c>
      <c r="G134" s="1">
        <v>278</v>
      </c>
      <c r="H134" s="67" t="s">
        <v>7</v>
      </c>
      <c r="I134" s="1">
        <v>6</v>
      </c>
      <c r="J134" s="19">
        <v>4664.4453999999996</v>
      </c>
      <c r="K134" s="1">
        <v>6</v>
      </c>
      <c r="L134" s="1" t="s">
        <v>60103</v>
      </c>
      <c r="M134" s="1">
        <v>6</v>
      </c>
      <c r="N134" s="19">
        <v>250000</v>
      </c>
      <c r="O134" s="1" t="s">
        <v>4626</v>
      </c>
      <c r="P134" s="1" t="s">
        <v>4627</v>
      </c>
      <c r="Q134" s="1" t="s">
        <v>4615</v>
      </c>
      <c r="R134" s="1" t="b">
        <v>1</v>
      </c>
      <c r="S134" s="1" t="s">
        <v>62218</v>
      </c>
      <c r="T134" s="1">
        <v>1.4904571499999999</v>
      </c>
      <c r="U134" s="19">
        <v>3129.5400877509292</v>
      </c>
      <c r="V134" s="19">
        <f t="shared" si="2"/>
        <v>4664.4453999999996</v>
      </c>
      <c r="W134" s="1"/>
      <c r="X134" s="89" t="s">
        <v>5</v>
      </c>
      <c r="Y134" s="118" t="s">
        <v>62248</v>
      </c>
      <c r="Z134" s="93" t="s">
        <v>62222</v>
      </c>
      <c r="AA134" s="91" t="s">
        <v>62206</v>
      </c>
      <c r="AB134" s="90" t="s">
        <v>62250</v>
      </c>
      <c r="AK134" s="28"/>
    </row>
    <row r="135" spans="1:45" ht="12.5" customHeight="1">
      <c r="A135" s="1">
        <v>48301</v>
      </c>
      <c r="B135" s="43">
        <v>45261</v>
      </c>
      <c r="C135" s="66">
        <v>45261</v>
      </c>
      <c r="D135" s="69" t="s">
        <v>21</v>
      </c>
      <c r="E135" s="68">
        <v>631</v>
      </c>
      <c r="F135" s="28" t="s">
        <v>12</v>
      </c>
      <c r="G135" s="1">
        <v>278</v>
      </c>
      <c r="H135" s="67" t="s">
        <v>7</v>
      </c>
      <c r="I135" s="1">
        <v>6</v>
      </c>
      <c r="J135" s="19">
        <v>53.861600000000003</v>
      </c>
      <c r="K135" s="1">
        <v>6</v>
      </c>
      <c r="L135" s="1" t="s">
        <v>60103</v>
      </c>
      <c r="M135" s="1">
        <v>6</v>
      </c>
      <c r="N135" s="19">
        <v>250000</v>
      </c>
      <c r="O135" s="1" t="s">
        <v>4626</v>
      </c>
      <c r="P135" s="1" t="s">
        <v>4627</v>
      </c>
      <c r="Q135" s="1" t="s">
        <v>4615</v>
      </c>
      <c r="R135" s="1" t="b">
        <v>1</v>
      </c>
      <c r="S135" s="1" t="s">
        <v>62218</v>
      </c>
      <c r="T135" s="1">
        <v>1.4904571499999999</v>
      </c>
      <c r="U135" s="19">
        <v>36.137637368508052</v>
      </c>
      <c r="V135" s="19">
        <f t="shared" si="2"/>
        <v>53.86160000000001</v>
      </c>
      <c r="W135" s="1"/>
      <c r="X135" t="s">
        <v>14</v>
      </c>
      <c r="Y135" s="70">
        <v>268</v>
      </c>
      <c r="Z135" t="s">
        <v>12</v>
      </c>
      <c r="AA135" s="92" t="s">
        <v>7</v>
      </c>
      <c r="AB135" s="71">
        <v>90791.733570529555</v>
      </c>
      <c r="AK135" s="28"/>
    </row>
    <row r="136" spans="1:45" ht="12.5" customHeight="1">
      <c r="A136" s="1">
        <v>45072</v>
      </c>
      <c r="B136" s="43">
        <v>44927</v>
      </c>
      <c r="C136" s="66">
        <v>44927</v>
      </c>
      <c r="D136" s="69" t="s">
        <v>14</v>
      </c>
      <c r="E136" s="68">
        <v>292</v>
      </c>
      <c r="F136" s="28" t="s">
        <v>12</v>
      </c>
      <c r="G136" s="1">
        <v>277</v>
      </c>
      <c r="H136" s="67" t="s">
        <v>7</v>
      </c>
      <c r="I136" s="1">
        <v>4</v>
      </c>
      <c r="J136" s="19">
        <v>2781.0126</v>
      </c>
      <c r="K136" s="1">
        <v>4</v>
      </c>
      <c r="L136" s="1" t="s">
        <v>60103</v>
      </c>
      <c r="M136" s="1">
        <v>3</v>
      </c>
      <c r="N136" s="19">
        <v>250000</v>
      </c>
      <c r="O136" s="1" t="s">
        <v>4621</v>
      </c>
      <c r="P136" s="1" t="s">
        <v>4614</v>
      </c>
      <c r="Q136" s="1" t="s">
        <v>4615</v>
      </c>
      <c r="R136" s="1" t="b">
        <v>0</v>
      </c>
      <c r="S136" s="1" t="s">
        <v>62217</v>
      </c>
      <c r="T136" s="1">
        <v>1.0892689900000001</v>
      </c>
      <c r="U136" s="19">
        <v>2553.0999464145211</v>
      </c>
      <c r="V136" s="19">
        <f t="shared" si="2"/>
        <v>2781.0126</v>
      </c>
      <c r="W136" s="1"/>
      <c r="X136" t="s">
        <v>14</v>
      </c>
      <c r="Y136" s="70">
        <v>275</v>
      </c>
      <c r="Z136" t="s">
        <v>12</v>
      </c>
      <c r="AA136" s="92" t="s">
        <v>7</v>
      </c>
      <c r="AB136" s="71">
        <v>52485.704931341141</v>
      </c>
      <c r="AK136" s="28"/>
    </row>
    <row r="137" spans="1:45" ht="12.5" customHeight="1">
      <c r="A137" s="1">
        <v>45519</v>
      </c>
      <c r="B137" s="43">
        <v>44986</v>
      </c>
      <c r="C137" s="66">
        <v>44986</v>
      </c>
      <c r="D137" s="69" t="s">
        <v>14</v>
      </c>
      <c r="E137" s="68">
        <v>562</v>
      </c>
      <c r="F137" s="28" t="s">
        <v>12</v>
      </c>
      <c r="G137" s="1">
        <v>277</v>
      </c>
      <c r="H137" s="67" t="s">
        <v>7</v>
      </c>
      <c r="I137" s="1">
        <v>3</v>
      </c>
      <c r="J137" s="19">
        <v>5390.174</v>
      </c>
      <c r="K137" s="1">
        <v>3</v>
      </c>
      <c r="L137" s="1" t="s">
        <v>60103</v>
      </c>
      <c r="M137" s="1">
        <v>3</v>
      </c>
      <c r="N137" s="19">
        <v>250000</v>
      </c>
      <c r="O137" s="1" t="s">
        <v>4619</v>
      </c>
      <c r="P137" s="1" t="s">
        <v>4614</v>
      </c>
      <c r="Q137" s="1" t="s">
        <v>4615</v>
      </c>
      <c r="R137" s="1" t="b">
        <v>1</v>
      </c>
      <c r="S137" s="1" t="s">
        <v>62217</v>
      </c>
      <c r="T137" s="1">
        <v>1.0892689900000001</v>
      </c>
      <c r="U137" s="19">
        <v>4948.4324344898496</v>
      </c>
      <c r="V137" s="19">
        <f t="shared" si="2"/>
        <v>5390.174</v>
      </c>
      <c r="W137" s="1"/>
      <c r="X137" t="s">
        <v>14</v>
      </c>
      <c r="Y137" s="70">
        <v>276</v>
      </c>
      <c r="Z137" t="s">
        <v>12</v>
      </c>
      <c r="AA137" s="92" t="s">
        <v>7</v>
      </c>
      <c r="AB137" s="71">
        <v>78595.256163493643</v>
      </c>
      <c r="AK137" s="28"/>
    </row>
    <row r="138" spans="1:45" ht="12.5" customHeight="1">
      <c r="A138" s="1">
        <v>45547</v>
      </c>
      <c r="B138" s="43">
        <v>44986</v>
      </c>
      <c r="C138" s="66">
        <v>44986</v>
      </c>
      <c r="D138" s="69" t="s">
        <v>14</v>
      </c>
      <c r="E138" s="68">
        <v>453</v>
      </c>
      <c r="F138" s="28" t="s">
        <v>12</v>
      </c>
      <c r="G138" s="1">
        <v>277</v>
      </c>
      <c r="H138" s="67" t="s">
        <v>7</v>
      </c>
      <c r="I138" s="1">
        <v>3</v>
      </c>
      <c r="J138" s="19">
        <v>54049.534699999997</v>
      </c>
      <c r="K138" s="1">
        <v>3</v>
      </c>
      <c r="L138" s="1" t="s">
        <v>60103</v>
      </c>
      <c r="M138" s="1">
        <v>3</v>
      </c>
      <c r="N138" s="19">
        <v>250000</v>
      </c>
      <c r="O138" s="1" t="s">
        <v>4619</v>
      </c>
      <c r="P138" s="1" t="s">
        <v>4614</v>
      </c>
      <c r="Q138" s="1" t="s">
        <v>4615</v>
      </c>
      <c r="R138" s="1" t="b">
        <v>1</v>
      </c>
      <c r="S138" s="1" t="s">
        <v>62217</v>
      </c>
      <c r="T138" s="1">
        <v>1.0892689900000001</v>
      </c>
      <c r="U138" s="19">
        <v>49620.006808419283</v>
      </c>
      <c r="V138" s="19">
        <f t="shared" si="2"/>
        <v>54049.534700000004</v>
      </c>
      <c r="W138" s="1"/>
      <c r="X138" t="s">
        <v>14</v>
      </c>
      <c r="Y138" s="70">
        <v>277</v>
      </c>
      <c r="Z138" t="s">
        <v>12</v>
      </c>
      <c r="AA138" s="92" t="s">
        <v>7</v>
      </c>
      <c r="AB138" s="71">
        <v>118933.60702391792</v>
      </c>
      <c r="AK138" s="28"/>
    </row>
    <row r="139" spans="1:45" ht="12.5" customHeight="1">
      <c r="A139" s="1">
        <v>45520</v>
      </c>
      <c r="B139" s="43">
        <v>44986</v>
      </c>
      <c r="C139" s="66">
        <v>44986</v>
      </c>
      <c r="D139" s="69" t="s">
        <v>14</v>
      </c>
      <c r="E139" s="68">
        <v>57</v>
      </c>
      <c r="F139" s="28" t="s">
        <v>12</v>
      </c>
      <c r="G139" s="1">
        <v>277</v>
      </c>
      <c r="H139" s="67" t="s">
        <v>7</v>
      </c>
      <c r="I139" s="1">
        <v>3</v>
      </c>
      <c r="J139" s="19">
        <v>41923.523800000003</v>
      </c>
      <c r="K139" s="1">
        <v>3</v>
      </c>
      <c r="L139" s="1" t="s">
        <v>60103</v>
      </c>
      <c r="M139" s="1">
        <v>3</v>
      </c>
      <c r="N139" s="19">
        <v>250000</v>
      </c>
      <c r="O139" s="1" t="s">
        <v>4619</v>
      </c>
      <c r="P139" s="1" t="s">
        <v>4614</v>
      </c>
      <c r="Q139" s="1" t="s">
        <v>4615</v>
      </c>
      <c r="R139" s="1" t="b">
        <v>1</v>
      </c>
      <c r="S139" s="1" t="s">
        <v>62217</v>
      </c>
      <c r="T139" s="1">
        <v>1.0892689900000001</v>
      </c>
      <c r="U139" s="19">
        <v>38487.760309783538</v>
      </c>
      <c r="V139" s="19">
        <f t="shared" si="2"/>
        <v>41923.523800000003</v>
      </c>
      <c r="W139" s="1"/>
      <c r="X139" t="s">
        <v>14</v>
      </c>
      <c r="Y139" s="70">
        <v>278</v>
      </c>
      <c r="Z139" t="s">
        <v>12</v>
      </c>
      <c r="AA139" s="92" t="s">
        <v>7</v>
      </c>
      <c r="AB139" s="71">
        <v>93478.1733912981</v>
      </c>
      <c r="AK139" s="28"/>
    </row>
    <row r="140" spans="1:45" ht="12.5" customHeight="1">
      <c r="A140" s="1">
        <v>45516</v>
      </c>
      <c r="B140" s="43">
        <v>44986</v>
      </c>
      <c r="C140" s="66">
        <v>44986</v>
      </c>
      <c r="D140" s="69" t="s">
        <v>14</v>
      </c>
      <c r="E140" s="68">
        <v>647</v>
      </c>
      <c r="F140" s="28" t="s">
        <v>12</v>
      </c>
      <c r="G140" s="1">
        <v>277</v>
      </c>
      <c r="H140" s="67" t="s">
        <v>7</v>
      </c>
      <c r="I140" s="1">
        <v>4</v>
      </c>
      <c r="J140" s="19">
        <v>25406.444899999999</v>
      </c>
      <c r="K140" s="1">
        <v>4</v>
      </c>
      <c r="L140" s="1" t="s">
        <v>60103</v>
      </c>
      <c r="M140" s="1">
        <v>3</v>
      </c>
      <c r="N140" s="19">
        <v>250000</v>
      </c>
      <c r="O140" s="1" t="s">
        <v>4621</v>
      </c>
      <c r="P140" s="1" t="s">
        <v>4614</v>
      </c>
      <c r="Q140" s="1" t="s">
        <v>4615</v>
      </c>
      <c r="R140" s="1" t="b">
        <v>0</v>
      </c>
      <c r="S140" s="1" t="s">
        <v>62217</v>
      </c>
      <c r="T140" s="1">
        <v>1.0892689900000001</v>
      </c>
      <c r="U140" s="19">
        <v>23324.307524810742</v>
      </c>
      <c r="V140" s="19">
        <f t="shared" si="2"/>
        <v>25406.444899999999</v>
      </c>
      <c r="W140" s="1"/>
      <c r="X140" t="s">
        <v>14</v>
      </c>
      <c r="Y140" s="70">
        <v>279</v>
      </c>
      <c r="Z140" t="s">
        <v>12</v>
      </c>
      <c r="AA140" s="92" t="s">
        <v>7</v>
      </c>
      <c r="AB140" s="71">
        <v>224404.57182206202</v>
      </c>
      <c r="AK140" s="28"/>
    </row>
    <row r="141" spans="1:45" ht="12.5" customHeight="1">
      <c r="A141" s="1">
        <v>46066</v>
      </c>
      <c r="B141" s="43">
        <v>45047</v>
      </c>
      <c r="C141" s="66">
        <v>45047</v>
      </c>
      <c r="D141" s="69" t="s">
        <v>15</v>
      </c>
      <c r="E141" s="68">
        <v>346</v>
      </c>
      <c r="F141" s="28" t="s">
        <v>12</v>
      </c>
      <c r="G141" s="1">
        <v>277</v>
      </c>
      <c r="H141" s="67" t="s">
        <v>7</v>
      </c>
      <c r="I141" s="1">
        <v>3</v>
      </c>
      <c r="J141" s="19">
        <v>133271.87580000001</v>
      </c>
      <c r="K141" s="1">
        <v>3</v>
      </c>
      <c r="L141" s="1" t="s">
        <v>60103</v>
      </c>
      <c r="M141" s="1">
        <v>3</v>
      </c>
      <c r="N141" s="19">
        <v>250000</v>
      </c>
      <c r="O141" s="1" t="s">
        <v>4619</v>
      </c>
      <c r="P141" s="1" t="s">
        <v>4614</v>
      </c>
      <c r="Q141" s="1" t="s">
        <v>4615</v>
      </c>
      <c r="R141" s="1" t="b">
        <v>1</v>
      </c>
      <c r="S141" s="1" t="s">
        <v>62217</v>
      </c>
      <c r="T141" s="1">
        <v>1.0892689900000001</v>
      </c>
      <c r="U141" s="19">
        <v>122349.8300451939</v>
      </c>
      <c r="V141" s="19">
        <f t="shared" si="2"/>
        <v>133271.87580000004</v>
      </c>
      <c r="W141" s="1"/>
      <c r="X141" t="s">
        <v>14</v>
      </c>
      <c r="Y141" s="70">
        <v>280</v>
      </c>
      <c r="Z141" t="s">
        <v>12</v>
      </c>
      <c r="AA141" s="92" t="s">
        <v>7</v>
      </c>
      <c r="AB141" s="71">
        <v>44662.60881988387</v>
      </c>
      <c r="AK141" s="28"/>
    </row>
    <row r="142" spans="1:45" ht="12.5" customHeight="1">
      <c r="A142" s="1">
        <v>46049</v>
      </c>
      <c r="B142" s="43">
        <v>45047</v>
      </c>
      <c r="C142" s="66">
        <v>45047</v>
      </c>
      <c r="D142" s="69" t="s">
        <v>15</v>
      </c>
      <c r="E142" s="68">
        <v>328</v>
      </c>
      <c r="F142" s="28" t="s">
        <v>12</v>
      </c>
      <c r="G142" s="1">
        <v>277</v>
      </c>
      <c r="H142" s="67" t="s">
        <v>7</v>
      </c>
      <c r="I142" s="1">
        <v>4</v>
      </c>
      <c r="J142" s="19">
        <v>73975.892200000002</v>
      </c>
      <c r="K142" s="1">
        <v>4</v>
      </c>
      <c r="L142" s="1" t="s">
        <v>60103</v>
      </c>
      <c r="M142" s="1">
        <v>3</v>
      </c>
      <c r="N142" s="19">
        <v>250000</v>
      </c>
      <c r="O142" s="1" t="s">
        <v>4621</v>
      </c>
      <c r="P142" s="1" t="s">
        <v>4614</v>
      </c>
      <c r="Q142" s="1" t="s">
        <v>4615</v>
      </c>
      <c r="R142" s="1" t="b">
        <v>0</v>
      </c>
      <c r="S142" s="1" t="s">
        <v>62217</v>
      </c>
      <c r="T142" s="1">
        <v>1.0892689900000001</v>
      </c>
      <c r="U142" s="19">
        <v>67913.33718221428</v>
      </c>
      <c r="V142" s="19">
        <f t="shared" si="2"/>
        <v>73975.892200000002</v>
      </c>
      <c r="W142" s="1"/>
      <c r="X142" t="s">
        <v>14</v>
      </c>
      <c r="Y142" s="70">
        <v>281</v>
      </c>
      <c r="Z142" t="s">
        <v>12</v>
      </c>
      <c r="AA142" s="92" t="s">
        <v>7</v>
      </c>
      <c r="AB142" s="71">
        <v>154897.87155328822</v>
      </c>
      <c r="AK142" s="28"/>
      <c r="AR142" s="1"/>
      <c r="AS142" s="1"/>
    </row>
    <row r="143" spans="1:45" ht="12.5" customHeight="1">
      <c r="A143" s="1">
        <v>46083</v>
      </c>
      <c r="B143" s="43">
        <v>45047</v>
      </c>
      <c r="C143" s="66">
        <v>45047</v>
      </c>
      <c r="D143" s="69" t="s">
        <v>15</v>
      </c>
      <c r="E143" s="68">
        <v>256</v>
      </c>
      <c r="F143" s="28" t="s">
        <v>12</v>
      </c>
      <c r="G143" s="1">
        <v>277</v>
      </c>
      <c r="H143" s="67" t="s">
        <v>7</v>
      </c>
      <c r="I143" s="1">
        <v>4</v>
      </c>
      <c r="J143" s="19">
        <v>16382.3701</v>
      </c>
      <c r="K143" s="1">
        <v>4</v>
      </c>
      <c r="L143" s="1" t="s">
        <v>60103</v>
      </c>
      <c r="M143" s="1">
        <v>3</v>
      </c>
      <c r="N143" s="19">
        <v>250000</v>
      </c>
      <c r="O143" s="1" t="s">
        <v>4621</v>
      </c>
      <c r="P143" s="1" t="s">
        <v>4614</v>
      </c>
      <c r="Q143" s="1" t="s">
        <v>4615</v>
      </c>
      <c r="R143" s="1" t="b">
        <v>0</v>
      </c>
      <c r="S143" s="1" t="s">
        <v>62217</v>
      </c>
      <c r="T143" s="1">
        <v>1.0892689900000001</v>
      </c>
      <c r="U143" s="19">
        <v>15039.783791146019</v>
      </c>
      <c r="V143" s="19">
        <f t="shared" si="2"/>
        <v>16382.370099999996</v>
      </c>
      <c r="W143" s="1"/>
      <c r="X143" t="s">
        <v>14</v>
      </c>
      <c r="Y143" s="70">
        <v>282</v>
      </c>
      <c r="Z143" t="s">
        <v>12</v>
      </c>
      <c r="AA143" s="92" t="s">
        <v>7</v>
      </c>
      <c r="AB143" s="71">
        <v>151476.83554673142</v>
      </c>
      <c r="AK143" s="28"/>
      <c r="AR143" s="1"/>
      <c r="AS143" s="1"/>
    </row>
    <row r="144" spans="1:45" ht="12.5" customHeight="1">
      <c r="A144" s="1">
        <v>46353</v>
      </c>
      <c r="B144" s="43">
        <v>45078</v>
      </c>
      <c r="C144" s="66">
        <v>45078</v>
      </c>
      <c r="D144" s="69" t="s">
        <v>15</v>
      </c>
      <c r="E144" s="68">
        <v>453</v>
      </c>
      <c r="F144" s="28" t="s">
        <v>12</v>
      </c>
      <c r="G144" s="1">
        <v>277</v>
      </c>
      <c r="H144" s="67" t="s">
        <v>7</v>
      </c>
      <c r="I144" s="1">
        <v>3</v>
      </c>
      <c r="J144" s="19">
        <v>12291.527899999999</v>
      </c>
      <c r="K144" s="1">
        <v>3</v>
      </c>
      <c r="L144" s="1" t="s">
        <v>60103</v>
      </c>
      <c r="M144" s="1">
        <v>3</v>
      </c>
      <c r="N144" s="19">
        <v>250000</v>
      </c>
      <c r="O144" s="1" t="s">
        <v>4619</v>
      </c>
      <c r="P144" s="1" t="s">
        <v>4614</v>
      </c>
      <c r="Q144" s="1" t="s">
        <v>4615</v>
      </c>
      <c r="R144" s="1" t="b">
        <v>1</v>
      </c>
      <c r="S144" s="1" t="s">
        <v>62217</v>
      </c>
      <c r="T144" s="1">
        <v>1.0892689900000001</v>
      </c>
      <c r="U144" s="19">
        <v>11284.19886441456</v>
      </c>
      <c r="V144" s="19">
        <f t="shared" si="2"/>
        <v>12291.527899999995</v>
      </c>
      <c r="W144" s="1"/>
      <c r="X144" t="s">
        <v>14</v>
      </c>
      <c r="Y144" s="70">
        <v>283</v>
      </c>
      <c r="Z144" t="s">
        <v>12</v>
      </c>
      <c r="AA144" s="92" t="s">
        <v>7</v>
      </c>
      <c r="AB144" s="71">
        <v>99530.476030534919</v>
      </c>
      <c r="AK144" s="28"/>
      <c r="AR144" s="1"/>
      <c r="AS144" s="1"/>
    </row>
    <row r="145" spans="1:45" ht="12.5" customHeight="1">
      <c r="A145" s="1">
        <v>46378</v>
      </c>
      <c r="B145" s="43">
        <v>45078</v>
      </c>
      <c r="C145" s="66">
        <v>45078</v>
      </c>
      <c r="D145" s="69" t="s">
        <v>15</v>
      </c>
      <c r="E145" s="68">
        <v>238</v>
      </c>
      <c r="F145" s="28" t="s">
        <v>12</v>
      </c>
      <c r="G145" s="1">
        <v>277</v>
      </c>
      <c r="H145" s="67" t="s">
        <v>7</v>
      </c>
      <c r="I145" s="1">
        <v>3</v>
      </c>
      <c r="J145" s="19">
        <v>2224.8101000000001</v>
      </c>
      <c r="K145" s="1">
        <v>3</v>
      </c>
      <c r="L145" s="1" t="s">
        <v>60103</v>
      </c>
      <c r="M145" s="1">
        <v>3</v>
      </c>
      <c r="N145" s="19">
        <v>250000</v>
      </c>
      <c r="O145" s="1" t="s">
        <v>4619</v>
      </c>
      <c r="P145" s="1" t="s">
        <v>4614</v>
      </c>
      <c r="Q145" s="1" t="s">
        <v>4615</v>
      </c>
      <c r="R145" s="1" t="b">
        <v>1</v>
      </c>
      <c r="S145" s="1" t="s">
        <v>62217</v>
      </c>
      <c r="T145" s="1">
        <v>1.0892689900000001</v>
      </c>
      <c r="U145" s="19">
        <v>2042.479975492555</v>
      </c>
      <c r="V145" s="19">
        <f t="shared" si="2"/>
        <v>2224.8101000000001</v>
      </c>
      <c r="W145" s="1"/>
      <c r="X145" t="s">
        <v>14</v>
      </c>
      <c r="Y145" s="70" t="s">
        <v>62249</v>
      </c>
      <c r="Z145" t="s">
        <v>12</v>
      </c>
      <c r="AA145" s="92" t="s">
        <v>8</v>
      </c>
      <c r="AB145" s="71">
        <v>366650.43378615659</v>
      </c>
      <c r="AK145" s="28"/>
      <c r="AR145" s="1"/>
      <c r="AS145" s="1"/>
    </row>
    <row r="146" spans="1:45" ht="12.5" customHeight="1">
      <c r="A146" s="1">
        <v>46338</v>
      </c>
      <c r="B146" s="43">
        <v>45078</v>
      </c>
      <c r="C146" s="66">
        <v>45078</v>
      </c>
      <c r="D146" s="69" t="s">
        <v>15</v>
      </c>
      <c r="E146" s="68">
        <v>417</v>
      </c>
      <c r="F146" s="28" t="s">
        <v>12</v>
      </c>
      <c r="G146" s="1">
        <v>277</v>
      </c>
      <c r="H146" s="67" t="s">
        <v>7</v>
      </c>
      <c r="I146" s="1">
        <v>4</v>
      </c>
      <c r="J146" s="19">
        <v>25253.869900000002</v>
      </c>
      <c r="K146" s="1">
        <v>4</v>
      </c>
      <c r="L146" s="1" t="s">
        <v>60103</v>
      </c>
      <c r="M146" s="1">
        <v>3</v>
      </c>
      <c r="N146" s="19">
        <v>250000</v>
      </c>
      <c r="O146" s="1" t="s">
        <v>4621</v>
      </c>
      <c r="P146" s="1" t="s">
        <v>4614</v>
      </c>
      <c r="Q146" s="1" t="s">
        <v>4615</v>
      </c>
      <c r="R146" s="1" t="b">
        <v>0</v>
      </c>
      <c r="S146" s="1" t="s">
        <v>62217</v>
      </c>
      <c r="T146" s="1">
        <v>1.0892689900000001</v>
      </c>
      <c r="U146" s="19">
        <v>23184.236521779621</v>
      </c>
      <c r="V146" s="19">
        <f t="shared" si="2"/>
        <v>25253.869900000005</v>
      </c>
      <c r="W146" s="1"/>
      <c r="X146" t="s">
        <v>15</v>
      </c>
      <c r="Y146" s="70">
        <v>275</v>
      </c>
      <c r="Z146" t="s">
        <v>12</v>
      </c>
      <c r="AA146" s="92" t="s">
        <v>7</v>
      </c>
      <c r="AB146" s="71">
        <v>220476.23838075111</v>
      </c>
      <c r="AK146" s="28"/>
      <c r="AR146" s="1"/>
      <c r="AS146" s="1"/>
    </row>
    <row r="147" spans="1:45" ht="12.5" customHeight="1">
      <c r="A147" s="1">
        <v>46341</v>
      </c>
      <c r="B147" s="43">
        <v>45078</v>
      </c>
      <c r="C147" s="66">
        <v>45078</v>
      </c>
      <c r="D147" s="69" t="s">
        <v>15</v>
      </c>
      <c r="E147" s="68">
        <v>93</v>
      </c>
      <c r="F147" s="28" t="s">
        <v>12</v>
      </c>
      <c r="G147" s="1">
        <v>277</v>
      </c>
      <c r="H147" s="67" t="s">
        <v>7</v>
      </c>
      <c r="I147" s="1">
        <v>4</v>
      </c>
      <c r="J147" s="19">
        <v>34059.797400000003</v>
      </c>
      <c r="K147" s="1">
        <v>4</v>
      </c>
      <c r="L147" s="1" t="s">
        <v>60103</v>
      </c>
      <c r="M147" s="1">
        <v>3</v>
      </c>
      <c r="N147" s="19">
        <v>250000</v>
      </c>
      <c r="O147" s="1" t="s">
        <v>4621</v>
      </c>
      <c r="P147" s="1" t="s">
        <v>4614</v>
      </c>
      <c r="Q147" s="1" t="s">
        <v>4615</v>
      </c>
      <c r="R147" s="1" t="b">
        <v>0</v>
      </c>
      <c r="S147" s="1" t="s">
        <v>62217</v>
      </c>
      <c r="T147" s="1">
        <v>1.0892689900000001</v>
      </c>
      <c r="U147" s="19">
        <v>31268.49080684836</v>
      </c>
      <c r="V147" s="19">
        <f t="shared" si="2"/>
        <v>34059.797400000003</v>
      </c>
      <c r="W147" s="1"/>
      <c r="X147" t="s">
        <v>15</v>
      </c>
      <c r="Y147" s="70">
        <v>276</v>
      </c>
      <c r="Z147" t="s">
        <v>12</v>
      </c>
      <c r="AA147" s="92" t="s">
        <v>7</v>
      </c>
      <c r="AB147" s="71">
        <v>256015.90108610364</v>
      </c>
      <c r="AK147" s="28"/>
      <c r="AR147" s="1"/>
      <c r="AS147" s="1"/>
    </row>
    <row r="148" spans="1:45" ht="12.5" customHeight="1">
      <c r="A148" s="1">
        <v>46377</v>
      </c>
      <c r="B148" s="43">
        <v>45078</v>
      </c>
      <c r="C148" s="66">
        <v>45078</v>
      </c>
      <c r="D148" s="69" t="s">
        <v>15</v>
      </c>
      <c r="E148" s="68">
        <v>3</v>
      </c>
      <c r="F148" s="28" t="s">
        <v>12</v>
      </c>
      <c r="G148" s="1">
        <v>277</v>
      </c>
      <c r="H148" s="67" t="s">
        <v>7</v>
      </c>
      <c r="I148" s="1">
        <v>4</v>
      </c>
      <c r="J148" s="19">
        <v>13034.7793</v>
      </c>
      <c r="K148" s="1">
        <v>4</v>
      </c>
      <c r="L148" s="1" t="s">
        <v>60103</v>
      </c>
      <c r="M148" s="1">
        <v>3</v>
      </c>
      <c r="N148" s="19">
        <v>250000</v>
      </c>
      <c r="O148" s="1" t="s">
        <v>4621</v>
      </c>
      <c r="P148" s="1" t="s">
        <v>4614</v>
      </c>
      <c r="Q148" s="1" t="s">
        <v>4615</v>
      </c>
      <c r="R148" s="1" t="b">
        <v>0</v>
      </c>
      <c r="S148" s="1" t="s">
        <v>62217</v>
      </c>
      <c r="T148" s="1">
        <v>1.0892689900000001</v>
      </c>
      <c r="U148" s="19">
        <v>11966.53849477529</v>
      </c>
      <c r="V148" s="19">
        <f t="shared" si="2"/>
        <v>13034.779300000002</v>
      </c>
      <c r="W148" s="1"/>
      <c r="X148" t="s">
        <v>15</v>
      </c>
      <c r="Y148" s="70">
        <v>277</v>
      </c>
      <c r="Z148" t="s">
        <v>12</v>
      </c>
      <c r="AA148" s="92" t="s">
        <v>7</v>
      </c>
      <c r="AB148" s="71">
        <v>285495.42679994955</v>
      </c>
      <c r="AK148" s="28"/>
      <c r="AR148" s="1"/>
      <c r="AS148" s="1"/>
    </row>
    <row r="149" spans="1:45" ht="12.5" customHeight="1">
      <c r="A149" s="1">
        <v>46335</v>
      </c>
      <c r="B149" s="43">
        <v>45078</v>
      </c>
      <c r="C149" s="66">
        <v>45078</v>
      </c>
      <c r="D149" s="69" t="s">
        <v>15</v>
      </c>
      <c r="E149" s="68">
        <v>561</v>
      </c>
      <c r="F149" s="28" t="s">
        <v>12</v>
      </c>
      <c r="G149" s="1">
        <v>277</v>
      </c>
      <c r="H149" s="67" t="s">
        <v>7</v>
      </c>
      <c r="I149" s="1">
        <v>4</v>
      </c>
      <c r="J149" s="19">
        <v>486.39249999999998</v>
      </c>
      <c r="K149" s="1">
        <v>4</v>
      </c>
      <c r="L149" s="1" t="s">
        <v>60103</v>
      </c>
      <c r="M149" s="1">
        <v>3</v>
      </c>
      <c r="N149" s="19">
        <v>250000</v>
      </c>
      <c r="O149" s="1" t="s">
        <v>4621</v>
      </c>
      <c r="P149" s="1" t="s">
        <v>4614</v>
      </c>
      <c r="Q149" s="1" t="s">
        <v>4615</v>
      </c>
      <c r="R149" s="1" t="b">
        <v>0</v>
      </c>
      <c r="S149" s="1" t="s">
        <v>62217</v>
      </c>
      <c r="T149" s="1">
        <v>1.0892689900000001</v>
      </c>
      <c r="U149" s="19">
        <v>446.53111808498278</v>
      </c>
      <c r="V149" s="19">
        <f t="shared" si="2"/>
        <v>486.39249999999998</v>
      </c>
      <c r="W149" s="1"/>
      <c r="X149" t="s">
        <v>15</v>
      </c>
      <c r="Y149" s="70">
        <v>278</v>
      </c>
      <c r="Z149" t="s">
        <v>12</v>
      </c>
      <c r="AA149" s="92" t="s">
        <v>7</v>
      </c>
      <c r="AB149" s="71">
        <v>71866.675402241526</v>
      </c>
      <c r="AK149" s="28"/>
      <c r="AR149" s="1"/>
      <c r="AS149" s="1"/>
    </row>
    <row r="150" spans="1:45" ht="12.5" customHeight="1">
      <c r="A150" s="1">
        <v>46642</v>
      </c>
      <c r="B150" s="43">
        <v>45108</v>
      </c>
      <c r="C150" s="66">
        <v>45108</v>
      </c>
      <c r="D150" s="69" t="s">
        <v>18</v>
      </c>
      <c r="E150" s="68">
        <v>4</v>
      </c>
      <c r="F150" s="28" t="s">
        <v>12</v>
      </c>
      <c r="G150" s="1">
        <v>277</v>
      </c>
      <c r="H150" s="67" t="s">
        <v>7</v>
      </c>
      <c r="I150" s="1">
        <v>4</v>
      </c>
      <c r="J150" s="19">
        <v>130825.50900000001</v>
      </c>
      <c r="K150" s="1">
        <v>4</v>
      </c>
      <c r="L150" s="1" t="s">
        <v>60103</v>
      </c>
      <c r="M150" s="1">
        <v>3</v>
      </c>
      <c r="N150" s="19">
        <v>250000</v>
      </c>
      <c r="O150" s="1" t="s">
        <v>4621</v>
      </c>
      <c r="P150" s="1" t="s">
        <v>4614</v>
      </c>
      <c r="Q150" s="1" t="s">
        <v>4615</v>
      </c>
      <c r="R150" s="1" t="b">
        <v>0</v>
      </c>
      <c r="S150" s="1" t="s">
        <v>62217</v>
      </c>
      <c r="T150" s="1">
        <v>1.0892689900000001</v>
      </c>
      <c r="U150" s="19">
        <v>120103.95063206559</v>
      </c>
      <c r="V150" s="19">
        <f t="shared" si="2"/>
        <v>130825.50899999996</v>
      </c>
      <c r="W150" s="1"/>
      <c r="X150" t="s">
        <v>15</v>
      </c>
      <c r="Y150" s="70">
        <v>279</v>
      </c>
      <c r="Z150" t="s">
        <v>12</v>
      </c>
      <c r="AA150" s="92" t="s">
        <v>7</v>
      </c>
      <c r="AB150" s="71">
        <v>141514.73136125907</v>
      </c>
      <c r="AK150" s="28"/>
      <c r="AR150" s="1"/>
      <c r="AS150" s="1"/>
    </row>
    <row r="151" spans="1:45" ht="12.5" customHeight="1">
      <c r="A151" s="1">
        <v>47045</v>
      </c>
      <c r="B151" s="43">
        <v>45139</v>
      </c>
      <c r="C151" s="66">
        <v>45139</v>
      </c>
      <c r="D151" s="69" t="s">
        <v>18</v>
      </c>
      <c r="E151" s="68">
        <v>309</v>
      </c>
      <c r="F151" s="28" t="s">
        <v>12</v>
      </c>
      <c r="G151" s="1">
        <v>277</v>
      </c>
      <c r="H151" s="67" t="s">
        <v>7</v>
      </c>
      <c r="I151" s="1">
        <v>4</v>
      </c>
      <c r="J151" s="19">
        <v>95717.954700000002</v>
      </c>
      <c r="K151" s="1">
        <v>4</v>
      </c>
      <c r="L151" s="1" t="s">
        <v>60103</v>
      </c>
      <c r="M151" s="1">
        <v>3</v>
      </c>
      <c r="N151" s="19">
        <v>250000</v>
      </c>
      <c r="O151" s="1" t="s">
        <v>4621</v>
      </c>
      <c r="P151" s="1" t="s">
        <v>4614</v>
      </c>
      <c r="Q151" s="1" t="s">
        <v>4615</v>
      </c>
      <c r="R151" s="1" t="b">
        <v>0</v>
      </c>
      <c r="S151" s="1" t="s">
        <v>62217</v>
      </c>
      <c r="T151" s="1">
        <v>1.0892689900000001</v>
      </c>
      <c r="U151" s="19">
        <v>87873.569870009786</v>
      </c>
      <c r="V151" s="19">
        <f t="shared" si="2"/>
        <v>95717.954700000002</v>
      </c>
      <c r="W151" s="1"/>
      <c r="X151" t="s">
        <v>15</v>
      </c>
      <c r="Y151" s="70">
        <v>280</v>
      </c>
      <c r="Z151" t="s">
        <v>12</v>
      </c>
      <c r="AA151" s="92" t="s">
        <v>7</v>
      </c>
      <c r="AB151" s="71">
        <v>31714.46779183533</v>
      </c>
      <c r="AK151" s="28"/>
      <c r="AR151" s="1"/>
      <c r="AS151" s="1"/>
    </row>
    <row r="152" spans="1:45" ht="12.5" customHeight="1">
      <c r="A152" s="1">
        <v>47027</v>
      </c>
      <c r="B152" s="43">
        <v>45139</v>
      </c>
      <c r="C152" s="66">
        <v>45139</v>
      </c>
      <c r="D152" s="69" t="s">
        <v>18</v>
      </c>
      <c r="E152" s="68">
        <v>436</v>
      </c>
      <c r="F152" s="28" t="s">
        <v>12</v>
      </c>
      <c r="G152" s="1">
        <v>277</v>
      </c>
      <c r="H152" s="67" t="s">
        <v>7</v>
      </c>
      <c r="I152" s="1">
        <v>4</v>
      </c>
      <c r="J152" s="19">
        <v>141111.7487</v>
      </c>
      <c r="K152" s="1">
        <v>4</v>
      </c>
      <c r="L152" s="1" t="s">
        <v>60103</v>
      </c>
      <c r="M152" s="1">
        <v>3</v>
      </c>
      <c r="N152" s="19">
        <v>250000</v>
      </c>
      <c r="O152" s="1" t="s">
        <v>4621</v>
      </c>
      <c r="P152" s="1" t="s">
        <v>4614</v>
      </c>
      <c r="Q152" s="1" t="s">
        <v>4615</v>
      </c>
      <c r="R152" s="1" t="b">
        <v>0</v>
      </c>
      <c r="S152" s="1" t="s">
        <v>62217</v>
      </c>
      <c r="T152" s="1">
        <v>1.0892689900000001</v>
      </c>
      <c r="U152" s="19">
        <v>129547.2009168277</v>
      </c>
      <c r="V152" s="19">
        <f t="shared" si="2"/>
        <v>141111.7487</v>
      </c>
      <c r="W152" s="1"/>
      <c r="X152" t="s">
        <v>15</v>
      </c>
      <c r="Y152" s="70">
        <v>281</v>
      </c>
      <c r="Z152" t="s">
        <v>12</v>
      </c>
      <c r="AA152" s="92" t="s">
        <v>7</v>
      </c>
      <c r="AB152" s="71">
        <v>163991.96024115218</v>
      </c>
      <c r="AK152" s="28"/>
      <c r="AR152" s="1"/>
      <c r="AS152" s="1"/>
    </row>
    <row r="153" spans="1:45" ht="12.5" customHeight="1">
      <c r="A153" s="1">
        <v>47029</v>
      </c>
      <c r="B153" s="43">
        <v>45139</v>
      </c>
      <c r="C153" s="66">
        <v>45139</v>
      </c>
      <c r="D153" s="69" t="s">
        <v>18</v>
      </c>
      <c r="E153" s="68">
        <v>256</v>
      </c>
      <c r="F153" s="28" t="s">
        <v>12</v>
      </c>
      <c r="G153" s="1">
        <v>277</v>
      </c>
      <c r="H153" s="67" t="s">
        <v>7</v>
      </c>
      <c r="I153" s="1">
        <v>4</v>
      </c>
      <c r="J153" s="19">
        <v>64.635300000000001</v>
      </c>
      <c r="K153" s="1">
        <v>4</v>
      </c>
      <c r="L153" s="1" t="s">
        <v>60103</v>
      </c>
      <c r="M153" s="1">
        <v>3</v>
      </c>
      <c r="N153" s="19">
        <v>250000</v>
      </c>
      <c r="O153" s="1" t="s">
        <v>4621</v>
      </c>
      <c r="P153" s="1" t="s">
        <v>4614</v>
      </c>
      <c r="Q153" s="1" t="s">
        <v>4615</v>
      </c>
      <c r="R153" s="1" t="b">
        <v>0</v>
      </c>
      <c r="S153" s="1" t="s">
        <v>62217</v>
      </c>
      <c r="T153" s="1">
        <v>1.0892689900000001</v>
      </c>
      <c r="U153" s="19">
        <v>59.338235636360118</v>
      </c>
      <c r="V153" s="19">
        <f t="shared" si="2"/>
        <v>64.635300000000001</v>
      </c>
      <c r="W153" s="1"/>
      <c r="X153" t="s">
        <v>15</v>
      </c>
      <c r="Y153" s="70">
        <v>282</v>
      </c>
      <c r="Z153" t="s">
        <v>12</v>
      </c>
      <c r="AA153" s="92" t="s">
        <v>7</v>
      </c>
      <c r="AB153" s="71">
        <v>69478.82372867949</v>
      </c>
      <c r="AK153" s="28"/>
      <c r="AR153" s="1"/>
      <c r="AS153" s="1"/>
    </row>
    <row r="154" spans="1:45" ht="12.5" customHeight="1">
      <c r="A154" s="1">
        <v>46963</v>
      </c>
      <c r="B154" s="43">
        <v>45139</v>
      </c>
      <c r="C154" s="66">
        <v>45139</v>
      </c>
      <c r="D154" s="69" t="s">
        <v>18</v>
      </c>
      <c r="E154" s="68">
        <v>471</v>
      </c>
      <c r="F154" s="28" t="s">
        <v>12</v>
      </c>
      <c r="G154" s="1">
        <v>277</v>
      </c>
      <c r="H154" s="67" t="s">
        <v>7</v>
      </c>
      <c r="I154" s="1">
        <v>4</v>
      </c>
      <c r="J154" s="19">
        <v>622.94680000000005</v>
      </c>
      <c r="K154" s="1">
        <v>4</v>
      </c>
      <c r="L154" s="1" t="s">
        <v>60103</v>
      </c>
      <c r="M154" s="1">
        <v>3</v>
      </c>
      <c r="N154" s="19">
        <v>250000</v>
      </c>
      <c r="O154" s="1" t="s">
        <v>4621</v>
      </c>
      <c r="P154" s="1" t="s">
        <v>4614</v>
      </c>
      <c r="Q154" s="1" t="s">
        <v>4615</v>
      </c>
      <c r="R154" s="1" t="b">
        <v>0</v>
      </c>
      <c r="S154" s="1" t="s">
        <v>62217</v>
      </c>
      <c r="T154" s="1">
        <v>1.0892689900000001</v>
      </c>
      <c r="U154" s="19">
        <v>571.89436743260262</v>
      </c>
      <c r="V154" s="19">
        <f t="shared" si="2"/>
        <v>622.94680000000005</v>
      </c>
      <c r="W154" s="1"/>
      <c r="X154" t="s">
        <v>15</v>
      </c>
      <c r="Y154" s="70">
        <v>283</v>
      </c>
      <c r="Z154" t="s">
        <v>12</v>
      </c>
      <c r="AA154" s="92" t="s">
        <v>7</v>
      </c>
      <c r="AB154" s="71">
        <v>38308.191349503111</v>
      </c>
      <c r="AK154" s="28"/>
      <c r="AR154" s="1"/>
      <c r="AS154" s="1"/>
    </row>
    <row r="155" spans="1:45" ht="12.5" customHeight="1">
      <c r="A155" s="1">
        <v>47024</v>
      </c>
      <c r="B155" s="43">
        <v>45139</v>
      </c>
      <c r="C155" s="66">
        <v>45139</v>
      </c>
      <c r="D155" s="69" t="s">
        <v>18</v>
      </c>
      <c r="E155" s="68">
        <v>435</v>
      </c>
      <c r="F155" s="28" t="s">
        <v>12</v>
      </c>
      <c r="G155" s="1">
        <v>277</v>
      </c>
      <c r="H155" s="67" t="s">
        <v>7</v>
      </c>
      <c r="I155" s="1">
        <v>4</v>
      </c>
      <c r="J155" s="19">
        <v>61200.224900000001</v>
      </c>
      <c r="K155" s="1">
        <v>4</v>
      </c>
      <c r="L155" s="1" t="s">
        <v>60103</v>
      </c>
      <c r="M155" s="1">
        <v>3</v>
      </c>
      <c r="N155" s="19">
        <v>250000</v>
      </c>
      <c r="O155" s="1" t="s">
        <v>4621</v>
      </c>
      <c r="P155" s="1" t="s">
        <v>4614</v>
      </c>
      <c r="Q155" s="1" t="s">
        <v>4615</v>
      </c>
      <c r="R155" s="1" t="b">
        <v>0</v>
      </c>
      <c r="S155" s="1" t="s">
        <v>62217</v>
      </c>
      <c r="T155" s="1">
        <v>1.0892689900000001</v>
      </c>
      <c r="U155" s="19">
        <v>56184.675651144717</v>
      </c>
      <c r="V155" s="19">
        <f t="shared" si="2"/>
        <v>61200.224900000001</v>
      </c>
      <c r="W155" s="1"/>
      <c r="X155" t="s">
        <v>15</v>
      </c>
      <c r="Y155" s="70" t="s">
        <v>62249</v>
      </c>
      <c r="Z155" t="s">
        <v>12</v>
      </c>
      <c r="AA155" s="92" t="s">
        <v>8</v>
      </c>
      <c r="AB155" s="71">
        <v>359115.19028100953</v>
      </c>
      <c r="AK155" s="28"/>
      <c r="AR155" s="1"/>
      <c r="AS155" s="1"/>
    </row>
    <row r="156" spans="1:45" ht="12.5" customHeight="1">
      <c r="A156" s="1">
        <v>47439</v>
      </c>
      <c r="B156" s="43">
        <v>45170</v>
      </c>
      <c r="C156" s="66">
        <v>45170</v>
      </c>
      <c r="D156" s="69" t="s">
        <v>18</v>
      </c>
      <c r="E156" s="68">
        <v>3</v>
      </c>
      <c r="F156" s="28" t="s">
        <v>12</v>
      </c>
      <c r="G156" s="1">
        <v>277</v>
      </c>
      <c r="H156" s="67" t="s">
        <v>7</v>
      </c>
      <c r="I156" s="1">
        <v>4</v>
      </c>
      <c r="J156" s="19">
        <v>78578.905400000003</v>
      </c>
      <c r="K156" s="1">
        <v>4</v>
      </c>
      <c r="L156" s="1" t="s">
        <v>60103</v>
      </c>
      <c r="M156" s="1">
        <v>3</v>
      </c>
      <c r="N156" s="19">
        <v>250000</v>
      </c>
      <c r="O156" s="1" t="s">
        <v>4621</v>
      </c>
      <c r="P156" s="1" t="s">
        <v>4614</v>
      </c>
      <c r="Q156" s="1" t="s">
        <v>4615</v>
      </c>
      <c r="R156" s="1" t="b">
        <v>0</v>
      </c>
      <c r="S156" s="1" t="s">
        <v>62217</v>
      </c>
      <c r="T156" s="1">
        <v>1.0892689900000001</v>
      </c>
      <c r="U156" s="19">
        <v>72139.119098580049</v>
      </c>
      <c r="V156" s="19">
        <f t="shared" si="2"/>
        <v>78578.905400000003</v>
      </c>
      <c r="W156" s="1"/>
      <c r="X156" t="s">
        <v>18</v>
      </c>
      <c r="Y156" s="70">
        <v>275</v>
      </c>
      <c r="Z156" t="s">
        <v>12</v>
      </c>
      <c r="AA156" s="92" t="s">
        <v>7</v>
      </c>
      <c r="AB156" s="71">
        <v>301585.87586340815</v>
      </c>
      <c r="AK156" s="28"/>
      <c r="AR156" s="1"/>
      <c r="AS156" s="1"/>
    </row>
    <row r="157" spans="1:45" ht="12.5" customHeight="1">
      <c r="A157" s="1">
        <v>47659</v>
      </c>
      <c r="B157" s="43">
        <v>45200</v>
      </c>
      <c r="C157" s="66">
        <v>45200</v>
      </c>
      <c r="D157" s="69" t="s">
        <v>21</v>
      </c>
      <c r="E157" s="68">
        <v>622</v>
      </c>
      <c r="F157" s="28" t="s">
        <v>12</v>
      </c>
      <c r="G157" s="1">
        <v>277</v>
      </c>
      <c r="H157" s="67" t="s">
        <v>7</v>
      </c>
      <c r="I157" s="1">
        <v>3</v>
      </c>
      <c r="J157" s="19">
        <v>6631.3341</v>
      </c>
      <c r="K157" s="1">
        <v>3</v>
      </c>
      <c r="L157" s="1" t="s">
        <v>60103</v>
      </c>
      <c r="M157" s="1">
        <v>3</v>
      </c>
      <c r="N157" s="19">
        <v>250000</v>
      </c>
      <c r="O157" s="1" t="s">
        <v>4619</v>
      </c>
      <c r="P157" s="1" t="s">
        <v>4614</v>
      </c>
      <c r="Q157" s="1" t="s">
        <v>4615</v>
      </c>
      <c r="R157" s="1" t="b">
        <v>1</v>
      </c>
      <c r="S157" s="1" t="s">
        <v>62217</v>
      </c>
      <c r="T157" s="1">
        <v>1.0892689900000001</v>
      </c>
      <c r="U157" s="19">
        <v>6087.8755944387995</v>
      </c>
      <c r="V157" s="19">
        <f t="shared" si="2"/>
        <v>6631.3341000000009</v>
      </c>
      <c r="W157" s="1"/>
      <c r="X157" t="s">
        <v>18</v>
      </c>
      <c r="Y157" s="70">
        <v>276</v>
      </c>
      <c r="Z157" t="s">
        <v>12</v>
      </c>
      <c r="AA157" s="92" t="s">
        <v>7</v>
      </c>
      <c r="AB157" s="71">
        <v>202406.87160294541</v>
      </c>
      <c r="AK157" s="28"/>
      <c r="AR157" s="1"/>
      <c r="AS157" s="1"/>
    </row>
    <row r="158" spans="1:45" ht="12.5" customHeight="1">
      <c r="A158" s="1">
        <v>47712</v>
      </c>
      <c r="B158" s="43">
        <v>45200</v>
      </c>
      <c r="C158" s="66">
        <v>45200</v>
      </c>
      <c r="D158" s="69" t="s">
        <v>21</v>
      </c>
      <c r="E158" s="68">
        <v>166</v>
      </c>
      <c r="F158" s="28" t="s">
        <v>12</v>
      </c>
      <c r="G158" s="1">
        <v>277</v>
      </c>
      <c r="H158" s="67" t="s">
        <v>7</v>
      </c>
      <c r="I158" s="1">
        <v>4</v>
      </c>
      <c r="J158" s="19">
        <v>133229.55850000001</v>
      </c>
      <c r="K158" s="1">
        <v>4</v>
      </c>
      <c r="L158" s="1" t="s">
        <v>60103</v>
      </c>
      <c r="M158" s="1">
        <v>3</v>
      </c>
      <c r="N158" s="19">
        <v>250000</v>
      </c>
      <c r="O158" s="1" t="s">
        <v>4621</v>
      </c>
      <c r="P158" s="1" t="s">
        <v>4614</v>
      </c>
      <c r="Q158" s="1" t="s">
        <v>4615</v>
      </c>
      <c r="R158" s="1" t="b">
        <v>0</v>
      </c>
      <c r="S158" s="1" t="s">
        <v>62217</v>
      </c>
      <c r="T158" s="1">
        <v>1.0892689900000001</v>
      </c>
      <c r="U158" s="19">
        <v>122310.9807798715</v>
      </c>
      <c r="V158" s="19">
        <f t="shared" si="2"/>
        <v>133229.55850000007</v>
      </c>
      <c r="W158" s="1"/>
      <c r="X158" t="s">
        <v>18</v>
      </c>
      <c r="Y158" s="70">
        <v>277</v>
      </c>
      <c r="Z158" t="s">
        <v>12</v>
      </c>
      <c r="AA158" s="92" t="s">
        <v>7</v>
      </c>
      <c r="AB158" s="71">
        <v>466479.74877169682</v>
      </c>
      <c r="AK158" s="28"/>
      <c r="AR158" s="1"/>
      <c r="AS158" s="1"/>
    </row>
    <row r="159" spans="1:45" ht="12.5" customHeight="1">
      <c r="A159" s="1">
        <v>48070</v>
      </c>
      <c r="B159" s="43">
        <v>45231</v>
      </c>
      <c r="C159" s="66">
        <v>45231</v>
      </c>
      <c r="D159" s="69" t="s">
        <v>21</v>
      </c>
      <c r="E159" s="68">
        <v>255</v>
      </c>
      <c r="F159" s="28" t="s">
        <v>12</v>
      </c>
      <c r="G159" s="1">
        <v>277</v>
      </c>
      <c r="H159" s="67" t="s">
        <v>7</v>
      </c>
      <c r="I159" s="1">
        <v>4</v>
      </c>
      <c r="J159" s="19">
        <v>250.6771</v>
      </c>
      <c r="K159" s="1">
        <v>4</v>
      </c>
      <c r="L159" s="1" t="s">
        <v>60103</v>
      </c>
      <c r="M159" s="1">
        <v>3</v>
      </c>
      <c r="N159" s="19">
        <v>250000</v>
      </c>
      <c r="O159" s="1" t="s">
        <v>4621</v>
      </c>
      <c r="P159" s="1" t="s">
        <v>4614</v>
      </c>
      <c r="Q159" s="1" t="s">
        <v>4615</v>
      </c>
      <c r="R159" s="1" t="b">
        <v>0</v>
      </c>
      <c r="S159" s="1" t="s">
        <v>62217</v>
      </c>
      <c r="T159" s="1">
        <v>1.0892689900000001</v>
      </c>
      <c r="U159" s="19">
        <v>230.13333006019019</v>
      </c>
      <c r="V159" s="19">
        <f t="shared" si="2"/>
        <v>250.67710000000002</v>
      </c>
      <c r="W159" s="1"/>
      <c r="X159" t="s">
        <v>18</v>
      </c>
      <c r="Y159" s="70">
        <v>278</v>
      </c>
      <c r="Z159" t="s">
        <v>12</v>
      </c>
      <c r="AA159" s="92" t="s">
        <v>7</v>
      </c>
      <c r="AB159" s="71">
        <v>77813.052122967769</v>
      </c>
      <c r="AK159" s="28"/>
      <c r="AR159" s="1"/>
      <c r="AS159" s="1"/>
    </row>
    <row r="160" spans="1:45" ht="12.5" customHeight="1">
      <c r="A160" s="1">
        <v>48052</v>
      </c>
      <c r="B160" s="43">
        <v>45231</v>
      </c>
      <c r="C160" s="66">
        <v>45231</v>
      </c>
      <c r="D160" s="69" t="s">
        <v>21</v>
      </c>
      <c r="E160" s="68">
        <v>435</v>
      </c>
      <c r="F160" s="28" t="s">
        <v>12</v>
      </c>
      <c r="G160" s="1">
        <v>277</v>
      </c>
      <c r="H160" s="67" t="s">
        <v>7</v>
      </c>
      <c r="I160" s="1">
        <v>4</v>
      </c>
      <c r="J160" s="19">
        <v>32984.874300000003</v>
      </c>
      <c r="K160" s="1">
        <v>4</v>
      </c>
      <c r="L160" s="1" t="s">
        <v>60103</v>
      </c>
      <c r="M160" s="1">
        <v>3</v>
      </c>
      <c r="N160" s="19">
        <v>250000</v>
      </c>
      <c r="O160" s="1" t="s">
        <v>4621</v>
      </c>
      <c r="P160" s="1" t="s">
        <v>4614</v>
      </c>
      <c r="Q160" s="1" t="s">
        <v>4615</v>
      </c>
      <c r="R160" s="1" t="b">
        <v>0</v>
      </c>
      <c r="S160" s="1" t="s">
        <v>62217</v>
      </c>
      <c r="T160" s="1">
        <v>1.0892689900000001</v>
      </c>
      <c r="U160" s="19">
        <v>30281.661006433311</v>
      </c>
      <c r="V160" s="19">
        <f t="shared" si="2"/>
        <v>32984.874299999996</v>
      </c>
      <c r="W160" s="1"/>
      <c r="X160" t="s">
        <v>18</v>
      </c>
      <c r="Y160" s="70">
        <v>279</v>
      </c>
      <c r="Z160" t="s">
        <v>12</v>
      </c>
      <c r="AA160" s="92" t="s">
        <v>7</v>
      </c>
      <c r="AB160" s="71">
        <v>67632.62360016325</v>
      </c>
      <c r="AK160" s="28"/>
      <c r="AR160" s="1"/>
      <c r="AS160" s="1"/>
    </row>
    <row r="161" spans="1:45" ht="12.5" customHeight="1">
      <c r="A161" s="1">
        <v>48048</v>
      </c>
      <c r="B161" s="43">
        <v>45231</v>
      </c>
      <c r="C161" s="66">
        <v>45231</v>
      </c>
      <c r="D161" s="69" t="s">
        <v>21</v>
      </c>
      <c r="E161" s="68">
        <v>436</v>
      </c>
      <c r="F161" s="28" t="s">
        <v>12</v>
      </c>
      <c r="G161" s="1">
        <v>277</v>
      </c>
      <c r="H161" s="67" t="s">
        <v>7</v>
      </c>
      <c r="I161" s="1">
        <v>4</v>
      </c>
      <c r="J161" s="19">
        <v>126309.4039</v>
      </c>
      <c r="K161" s="1">
        <v>4</v>
      </c>
      <c r="L161" s="1" t="s">
        <v>60103</v>
      </c>
      <c r="M161" s="1">
        <v>3</v>
      </c>
      <c r="N161" s="19">
        <v>250000</v>
      </c>
      <c r="O161" s="1" t="s">
        <v>4621</v>
      </c>
      <c r="P161" s="1" t="s">
        <v>4614</v>
      </c>
      <c r="Q161" s="1" t="s">
        <v>4615</v>
      </c>
      <c r="R161" s="1" t="b">
        <v>0</v>
      </c>
      <c r="S161" s="1" t="s">
        <v>62217</v>
      </c>
      <c r="T161" s="1">
        <v>1.0892689900000001</v>
      </c>
      <c r="U161" s="19">
        <v>115957.95442593109</v>
      </c>
      <c r="V161" s="19">
        <f t="shared" si="2"/>
        <v>126309.4039</v>
      </c>
      <c r="W161" s="1"/>
      <c r="X161" t="s">
        <v>18</v>
      </c>
      <c r="Y161" s="70">
        <v>280</v>
      </c>
      <c r="Z161" t="s">
        <v>12</v>
      </c>
      <c r="AA161" s="92" t="s">
        <v>7</v>
      </c>
      <c r="AB161" s="71">
        <v>23828.199772766868</v>
      </c>
      <c r="AK161" s="28"/>
      <c r="AR161" s="1"/>
      <c r="AS161" s="1"/>
    </row>
    <row r="162" spans="1:45" ht="12.5" customHeight="1">
      <c r="A162" s="1">
        <v>48360</v>
      </c>
      <c r="B162" s="43">
        <v>45261</v>
      </c>
      <c r="C162" s="66">
        <v>45261</v>
      </c>
      <c r="D162" s="69" t="s">
        <v>21</v>
      </c>
      <c r="E162" s="68">
        <v>147</v>
      </c>
      <c r="F162" s="28" t="s">
        <v>12</v>
      </c>
      <c r="G162" s="1">
        <v>277</v>
      </c>
      <c r="H162" s="67" t="s">
        <v>7</v>
      </c>
      <c r="I162" s="1">
        <v>3</v>
      </c>
      <c r="J162" s="19">
        <v>14695.955</v>
      </c>
      <c r="K162" s="1">
        <v>3</v>
      </c>
      <c r="L162" s="1" t="s">
        <v>60103</v>
      </c>
      <c r="M162" s="1">
        <v>3</v>
      </c>
      <c r="N162" s="19">
        <v>250000</v>
      </c>
      <c r="O162" s="1" t="s">
        <v>4619</v>
      </c>
      <c r="P162" s="1" t="s">
        <v>4614</v>
      </c>
      <c r="Q162" s="1" t="s">
        <v>4615</v>
      </c>
      <c r="R162" s="1" t="b">
        <v>1</v>
      </c>
      <c r="S162" s="1" t="s">
        <v>62217</v>
      </c>
      <c r="T162" s="1">
        <v>1.0892689900000001</v>
      </c>
      <c r="U162" s="19">
        <v>13491.575666723051</v>
      </c>
      <c r="V162" s="19">
        <f t="shared" si="2"/>
        <v>14695.954999999996</v>
      </c>
      <c r="W162" s="1"/>
      <c r="X162" t="s">
        <v>18</v>
      </c>
      <c r="Y162" s="70">
        <v>281</v>
      </c>
      <c r="Z162" t="s">
        <v>12</v>
      </c>
      <c r="AA162" s="92" t="s">
        <v>7</v>
      </c>
      <c r="AB162" s="71">
        <v>302139.56664643507</v>
      </c>
      <c r="AK162" s="28"/>
      <c r="AR162" s="1"/>
      <c r="AS162" s="1"/>
    </row>
    <row r="163" spans="1:45" ht="12.5" customHeight="1">
      <c r="A163" s="1">
        <v>48349</v>
      </c>
      <c r="B163" s="43">
        <v>45261</v>
      </c>
      <c r="C163" s="66">
        <v>45261</v>
      </c>
      <c r="D163" s="69" t="s">
        <v>21</v>
      </c>
      <c r="E163" s="68">
        <v>579</v>
      </c>
      <c r="F163" s="28" t="s">
        <v>12</v>
      </c>
      <c r="G163" s="1">
        <v>277</v>
      </c>
      <c r="H163" s="67" t="s">
        <v>7</v>
      </c>
      <c r="I163" s="1">
        <v>3</v>
      </c>
      <c r="J163" s="19">
        <v>71940.290999999997</v>
      </c>
      <c r="K163" s="1">
        <v>3</v>
      </c>
      <c r="L163" s="1" t="s">
        <v>60103</v>
      </c>
      <c r="M163" s="1">
        <v>3</v>
      </c>
      <c r="N163" s="19">
        <v>250000</v>
      </c>
      <c r="O163" s="1" t="s">
        <v>4619</v>
      </c>
      <c r="P163" s="1" t="s">
        <v>4614</v>
      </c>
      <c r="Q163" s="1" t="s">
        <v>4615</v>
      </c>
      <c r="R163" s="1" t="b">
        <v>1</v>
      </c>
      <c r="S163" s="1" t="s">
        <v>62217</v>
      </c>
      <c r="T163" s="1">
        <v>1.0892689900000001</v>
      </c>
      <c r="U163" s="19">
        <v>66044.559847425742</v>
      </c>
      <c r="V163" s="19">
        <f t="shared" si="2"/>
        <v>71940.290999999997</v>
      </c>
      <c r="W163" s="1"/>
      <c r="X163" t="s">
        <v>18</v>
      </c>
      <c r="Y163" s="70">
        <v>282</v>
      </c>
      <c r="Z163" t="s">
        <v>12</v>
      </c>
      <c r="AA163" s="92" t="s">
        <v>7</v>
      </c>
      <c r="AB163" s="71">
        <v>230655.51246198762</v>
      </c>
      <c r="AK163" s="28"/>
      <c r="AR163" s="1"/>
      <c r="AS163" s="1"/>
    </row>
    <row r="164" spans="1:45" ht="12.5" customHeight="1">
      <c r="A164" s="1">
        <v>48382</v>
      </c>
      <c r="B164" s="43">
        <v>45261</v>
      </c>
      <c r="C164" s="66">
        <v>45261</v>
      </c>
      <c r="D164" s="69" t="s">
        <v>21</v>
      </c>
      <c r="E164" s="68">
        <v>544</v>
      </c>
      <c r="F164" s="28" t="s">
        <v>12</v>
      </c>
      <c r="G164" s="1">
        <v>277</v>
      </c>
      <c r="H164" s="67" t="s">
        <v>7</v>
      </c>
      <c r="I164" s="1">
        <v>3</v>
      </c>
      <c r="J164" s="19">
        <v>27.965299999999999</v>
      </c>
      <c r="K164" s="1">
        <v>3</v>
      </c>
      <c r="L164" s="1" t="s">
        <v>60103</v>
      </c>
      <c r="M164" s="1">
        <v>3</v>
      </c>
      <c r="N164" s="19">
        <v>250000</v>
      </c>
      <c r="O164" s="1" t="s">
        <v>4619</v>
      </c>
      <c r="P164" s="1" t="s">
        <v>4614</v>
      </c>
      <c r="Q164" s="1" t="s">
        <v>4615</v>
      </c>
      <c r="R164" s="1" t="b">
        <v>1</v>
      </c>
      <c r="S164" s="1" t="s">
        <v>62217</v>
      </c>
      <c r="T164" s="1">
        <v>1.0892689900000001</v>
      </c>
      <c r="U164" s="19">
        <v>25.673456471022821</v>
      </c>
      <c r="V164" s="19">
        <f t="shared" si="2"/>
        <v>27.965299999999996</v>
      </c>
      <c r="W164" s="1"/>
      <c r="X164" t="s">
        <v>18</v>
      </c>
      <c r="Y164" s="70">
        <v>283</v>
      </c>
      <c r="Z164" t="s">
        <v>12</v>
      </c>
      <c r="AA164" s="92" t="s">
        <v>7</v>
      </c>
      <c r="AB164" s="71">
        <v>246639.09086404819</v>
      </c>
      <c r="AK164" s="28"/>
      <c r="AR164" s="1"/>
      <c r="AS164" s="1"/>
    </row>
    <row r="165" spans="1:45" ht="12.5" customHeight="1">
      <c r="A165" s="1">
        <v>48325</v>
      </c>
      <c r="B165" s="43">
        <v>45261</v>
      </c>
      <c r="C165" s="66">
        <v>45261</v>
      </c>
      <c r="D165" s="69" t="s">
        <v>21</v>
      </c>
      <c r="E165" s="68">
        <v>418</v>
      </c>
      <c r="F165" s="28" t="s">
        <v>12</v>
      </c>
      <c r="G165" s="1">
        <v>277</v>
      </c>
      <c r="H165" s="67" t="s">
        <v>7</v>
      </c>
      <c r="I165" s="1">
        <v>3</v>
      </c>
      <c r="J165" s="19">
        <v>64211.511100000003</v>
      </c>
      <c r="K165" s="1">
        <v>3</v>
      </c>
      <c r="L165" s="1" t="s">
        <v>60103</v>
      </c>
      <c r="M165" s="1">
        <v>3</v>
      </c>
      <c r="N165" s="19">
        <v>250000</v>
      </c>
      <c r="O165" s="1" t="s">
        <v>4619</v>
      </c>
      <c r="P165" s="1" t="s">
        <v>4614</v>
      </c>
      <c r="Q165" s="1" t="s">
        <v>4615</v>
      </c>
      <c r="R165" s="1" t="b">
        <v>1</v>
      </c>
      <c r="S165" s="1" t="s">
        <v>62217</v>
      </c>
      <c r="T165" s="1">
        <v>1.0892689900000001</v>
      </c>
      <c r="U165" s="19">
        <v>58949.177558061208</v>
      </c>
      <c r="V165" s="19">
        <f t="shared" si="2"/>
        <v>64211.511100000003</v>
      </c>
      <c r="W165" s="1"/>
      <c r="X165" t="s">
        <v>18</v>
      </c>
      <c r="Y165" s="70">
        <v>285</v>
      </c>
      <c r="Z165" t="s">
        <v>12</v>
      </c>
      <c r="AA165" s="92" t="s">
        <v>7</v>
      </c>
      <c r="AB165" s="71">
        <v>322139.46479440894</v>
      </c>
      <c r="AK165" s="28"/>
      <c r="AR165" s="1"/>
      <c r="AS165" s="1"/>
    </row>
    <row r="166" spans="1:45" ht="12.5" customHeight="1">
      <c r="A166" s="1">
        <v>48380</v>
      </c>
      <c r="B166" s="43">
        <v>45261</v>
      </c>
      <c r="C166" s="66">
        <v>45261</v>
      </c>
      <c r="D166" s="69" t="s">
        <v>21</v>
      </c>
      <c r="E166" s="68">
        <v>21</v>
      </c>
      <c r="F166" s="28" t="s">
        <v>12</v>
      </c>
      <c r="G166" s="1">
        <v>277</v>
      </c>
      <c r="H166" s="67" t="s">
        <v>7</v>
      </c>
      <c r="I166" s="1">
        <v>4</v>
      </c>
      <c r="J166" s="19">
        <v>44258.598599999998</v>
      </c>
      <c r="K166" s="1">
        <v>4</v>
      </c>
      <c r="L166" s="1" t="s">
        <v>60103</v>
      </c>
      <c r="M166" s="1">
        <v>3</v>
      </c>
      <c r="N166" s="19">
        <v>250000</v>
      </c>
      <c r="O166" s="1" t="s">
        <v>4621</v>
      </c>
      <c r="P166" s="1" t="s">
        <v>4614</v>
      </c>
      <c r="Q166" s="1" t="s">
        <v>4615</v>
      </c>
      <c r="R166" s="1" t="b">
        <v>0</v>
      </c>
      <c r="S166" s="1" t="s">
        <v>62217</v>
      </c>
      <c r="T166" s="1">
        <v>1.0892689900000001</v>
      </c>
      <c r="U166" s="19">
        <v>40631.468449312961</v>
      </c>
      <c r="V166" s="19">
        <f t="shared" si="2"/>
        <v>44258.598599999998</v>
      </c>
      <c r="W166" s="1"/>
      <c r="X166" t="s">
        <v>18</v>
      </c>
      <c r="Y166" s="70">
        <v>286</v>
      </c>
      <c r="Z166" t="s">
        <v>12</v>
      </c>
      <c r="AA166" s="92" t="s">
        <v>7</v>
      </c>
      <c r="AB166" s="71">
        <v>23633.276999999998</v>
      </c>
      <c r="AK166" s="28"/>
      <c r="AR166" s="1"/>
      <c r="AS166" s="1"/>
    </row>
    <row r="167" spans="1:45" ht="12.5" customHeight="1">
      <c r="A167" s="1">
        <v>48364</v>
      </c>
      <c r="B167" s="43">
        <v>45261</v>
      </c>
      <c r="C167" s="66">
        <v>45261</v>
      </c>
      <c r="D167" s="69" t="s">
        <v>21</v>
      </c>
      <c r="E167" s="68">
        <v>165</v>
      </c>
      <c r="F167" s="28" t="s">
        <v>12</v>
      </c>
      <c r="G167" s="1">
        <v>277</v>
      </c>
      <c r="H167" s="67" t="s">
        <v>7</v>
      </c>
      <c r="I167" s="1">
        <v>4</v>
      </c>
      <c r="J167" s="19">
        <v>4482.6917000000003</v>
      </c>
      <c r="K167" s="1">
        <v>4</v>
      </c>
      <c r="L167" s="1" t="s">
        <v>60103</v>
      </c>
      <c r="M167" s="1">
        <v>3</v>
      </c>
      <c r="N167" s="19">
        <v>250000</v>
      </c>
      <c r="O167" s="1" t="s">
        <v>4621</v>
      </c>
      <c r="P167" s="1" t="s">
        <v>4614</v>
      </c>
      <c r="Q167" s="1" t="s">
        <v>4615</v>
      </c>
      <c r="R167" s="1" t="b">
        <v>0</v>
      </c>
      <c r="S167" s="1" t="s">
        <v>62217</v>
      </c>
      <c r="T167" s="1">
        <v>1.0892689900000001</v>
      </c>
      <c r="U167" s="19">
        <v>4115.3211384453343</v>
      </c>
      <c r="V167" s="19">
        <f t="shared" si="2"/>
        <v>4482.6917000000003</v>
      </c>
      <c r="W167" s="1"/>
      <c r="X167" t="s">
        <v>18</v>
      </c>
      <c r="Y167" s="70" t="s">
        <v>62249</v>
      </c>
      <c r="Z167" t="s">
        <v>12</v>
      </c>
      <c r="AA167" s="92" t="s">
        <v>8</v>
      </c>
      <c r="AB167" s="71">
        <v>319875.58482374478</v>
      </c>
      <c r="AK167" s="28"/>
      <c r="AR167" s="1"/>
      <c r="AS167" s="1"/>
    </row>
    <row r="168" spans="1:45" ht="12.5" customHeight="1">
      <c r="A168" s="1">
        <v>48309</v>
      </c>
      <c r="B168" s="43">
        <v>45261</v>
      </c>
      <c r="C168" s="66">
        <v>45261</v>
      </c>
      <c r="D168" s="69" t="s">
        <v>21</v>
      </c>
      <c r="E168" s="68">
        <v>561</v>
      </c>
      <c r="F168" s="28" t="s">
        <v>12</v>
      </c>
      <c r="G168" s="1">
        <v>277</v>
      </c>
      <c r="H168" s="67" t="s">
        <v>7</v>
      </c>
      <c r="I168" s="1">
        <v>4</v>
      </c>
      <c r="J168" s="19">
        <v>645.25289999999995</v>
      </c>
      <c r="K168" s="1">
        <v>4</v>
      </c>
      <c r="L168" s="1" t="s">
        <v>60103</v>
      </c>
      <c r="M168" s="1">
        <v>3</v>
      </c>
      <c r="N168" s="19">
        <v>250000</v>
      </c>
      <c r="O168" s="1" t="s">
        <v>4621</v>
      </c>
      <c r="P168" s="1" t="s">
        <v>4614</v>
      </c>
      <c r="Q168" s="1" t="s">
        <v>4615</v>
      </c>
      <c r="R168" s="1" t="b">
        <v>0</v>
      </c>
      <c r="S168" s="1" t="s">
        <v>62217</v>
      </c>
      <c r="T168" s="1">
        <v>1.0892689900000001</v>
      </c>
      <c r="U168" s="19">
        <v>592.37241298864103</v>
      </c>
      <c r="V168" s="19">
        <f t="shared" si="2"/>
        <v>645.25289999999995</v>
      </c>
      <c r="W168" s="1"/>
      <c r="X168" t="s">
        <v>21</v>
      </c>
      <c r="Y168" s="70">
        <v>268</v>
      </c>
      <c r="Z168" t="s">
        <v>12</v>
      </c>
      <c r="AA168" s="92" t="s">
        <v>7</v>
      </c>
      <c r="AB168" s="71">
        <v>475.78504920074869</v>
      </c>
      <c r="AK168" s="28"/>
      <c r="AR168" s="1"/>
      <c r="AS168" s="1"/>
    </row>
    <row r="169" spans="1:45" ht="12.5" customHeight="1">
      <c r="A169" s="1">
        <v>45040</v>
      </c>
      <c r="B169" s="43">
        <v>44927</v>
      </c>
      <c r="C169" s="66">
        <v>44927</v>
      </c>
      <c r="D169" s="69" t="s">
        <v>14</v>
      </c>
      <c r="E169" s="68">
        <v>510</v>
      </c>
      <c r="F169" s="28" t="s">
        <v>12</v>
      </c>
      <c r="G169" s="1">
        <v>276</v>
      </c>
      <c r="H169" s="67" t="s">
        <v>7</v>
      </c>
      <c r="I169" s="1">
        <v>4</v>
      </c>
      <c r="J169" s="19">
        <v>556.20259999999996</v>
      </c>
      <c r="K169" s="1">
        <v>4</v>
      </c>
      <c r="L169" s="1" t="s">
        <v>60103</v>
      </c>
      <c r="M169" s="1">
        <v>4</v>
      </c>
      <c r="N169" s="19">
        <v>250000</v>
      </c>
      <c r="O169" s="1" t="s">
        <v>4621</v>
      </c>
      <c r="P169" s="1" t="s">
        <v>4614</v>
      </c>
      <c r="Q169" s="1" t="s">
        <v>4615</v>
      </c>
      <c r="R169" s="1" t="b">
        <v>1</v>
      </c>
      <c r="S169" s="1" t="s">
        <v>62217</v>
      </c>
      <c r="T169" s="1">
        <v>1.0892689900000001</v>
      </c>
      <c r="U169" s="19">
        <v>510.62006272665479</v>
      </c>
      <c r="V169" s="19">
        <f t="shared" si="2"/>
        <v>556.20259999999996</v>
      </c>
      <c r="W169" s="1"/>
      <c r="X169" t="s">
        <v>21</v>
      </c>
      <c r="Y169" s="70">
        <v>275</v>
      </c>
      <c r="Z169" t="s">
        <v>12</v>
      </c>
      <c r="AA169" s="92" t="s">
        <v>7</v>
      </c>
      <c r="AB169" s="71">
        <v>321488.46503011161</v>
      </c>
      <c r="AK169" s="28"/>
      <c r="AR169" s="1"/>
      <c r="AS169" s="1"/>
    </row>
    <row r="170" spans="1:45" ht="12.5" customHeight="1">
      <c r="A170" s="1">
        <v>45294</v>
      </c>
      <c r="B170" s="43">
        <v>44958</v>
      </c>
      <c r="C170" s="66">
        <v>44958</v>
      </c>
      <c r="D170" s="69" t="s">
        <v>14</v>
      </c>
      <c r="E170" s="68">
        <v>650</v>
      </c>
      <c r="F170" s="28" t="s">
        <v>12</v>
      </c>
      <c r="G170" s="1">
        <v>276</v>
      </c>
      <c r="H170" s="67" t="s">
        <v>7</v>
      </c>
      <c r="I170" s="1">
        <v>1</v>
      </c>
      <c r="J170" s="19">
        <v>45600.576200000003</v>
      </c>
      <c r="K170" s="1">
        <v>1</v>
      </c>
      <c r="L170" s="1" t="s">
        <v>60103</v>
      </c>
      <c r="M170" s="1">
        <v>4</v>
      </c>
      <c r="N170" s="19">
        <v>250000</v>
      </c>
      <c r="O170" s="1" t="s">
        <v>4613</v>
      </c>
      <c r="P170" s="1" t="s">
        <v>4614</v>
      </c>
      <c r="Q170" s="1" t="s">
        <v>4615</v>
      </c>
      <c r="R170" s="1" t="b">
        <v>0</v>
      </c>
      <c r="S170" s="1" t="s">
        <v>62217</v>
      </c>
      <c r="T170" s="1">
        <v>1.0892689900000001</v>
      </c>
      <c r="U170" s="19">
        <v>41863.466800794537</v>
      </c>
      <c r="V170" s="19">
        <f t="shared" si="2"/>
        <v>45600.576200000003</v>
      </c>
      <c r="W170" s="1"/>
      <c r="X170" t="s">
        <v>21</v>
      </c>
      <c r="Y170" s="70">
        <v>276</v>
      </c>
      <c r="Z170" t="s">
        <v>12</v>
      </c>
      <c r="AA170" s="92" t="s">
        <v>7</v>
      </c>
      <c r="AB170" s="71">
        <v>201474.81459102218</v>
      </c>
      <c r="AK170" s="28"/>
      <c r="AR170" s="1"/>
      <c r="AS170" s="1"/>
    </row>
    <row r="171" spans="1:45" ht="12.5" customHeight="1">
      <c r="A171" s="1">
        <v>45531</v>
      </c>
      <c r="B171" s="43">
        <v>44986</v>
      </c>
      <c r="C171" s="66">
        <v>44986</v>
      </c>
      <c r="D171" s="69" t="s">
        <v>14</v>
      </c>
      <c r="E171" s="68">
        <v>114</v>
      </c>
      <c r="F171" s="28" t="s">
        <v>12</v>
      </c>
      <c r="G171" s="1">
        <v>276</v>
      </c>
      <c r="H171" s="67" t="s">
        <v>7</v>
      </c>
      <c r="I171" s="1">
        <v>4</v>
      </c>
      <c r="J171" s="19">
        <v>5657.1688000000004</v>
      </c>
      <c r="K171" s="1">
        <v>4</v>
      </c>
      <c r="L171" s="1" t="s">
        <v>60103</v>
      </c>
      <c r="M171" s="1">
        <v>4</v>
      </c>
      <c r="N171" s="19">
        <v>250000</v>
      </c>
      <c r="O171" s="1" t="s">
        <v>4621</v>
      </c>
      <c r="P171" s="1" t="s">
        <v>4614</v>
      </c>
      <c r="Q171" s="1" t="s">
        <v>4615</v>
      </c>
      <c r="R171" s="1" t="b">
        <v>1</v>
      </c>
      <c r="S171" s="1" t="s">
        <v>62217</v>
      </c>
      <c r="T171" s="1">
        <v>1.0892689900000001</v>
      </c>
      <c r="U171" s="19">
        <v>5193.5461781575177</v>
      </c>
      <c r="V171" s="19">
        <f t="shared" si="2"/>
        <v>5657.1688000000004</v>
      </c>
      <c r="W171" s="1"/>
      <c r="X171" t="s">
        <v>21</v>
      </c>
      <c r="Y171" s="70">
        <v>277</v>
      </c>
      <c r="Z171" t="s">
        <v>12</v>
      </c>
      <c r="AA171" s="92" t="s">
        <v>7</v>
      </c>
      <c r="AB171" s="71">
        <v>458718.75366616284</v>
      </c>
      <c r="AK171" s="28"/>
      <c r="AR171" s="1"/>
      <c r="AS171" s="1"/>
    </row>
    <row r="172" spans="1:45" ht="12.5" customHeight="1">
      <c r="A172" s="1">
        <v>45554</v>
      </c>
      <c r="B172" s="43">
        <v>44986</v>
      </c>
      <c r="C172" s="66">
        <v>44986</v>
      </c>
      <c r="D172" s="69" t="s">
        <v>14</v>
      </c>
      <c r="E172" s="68">
        <v>187</v>
      </c>
      <c r="F172" s="28" t="s">
        <v>12</v>
      </c>
      <c r="G172" s="1">
        <v>276</v>
      </c>
      <c r="H172" s="67" t="s">
        <v>7</v>
      </c>
      <c r="I172" s="1">
        <v>4</v>
      </c>
      <c r="J172" s="19">
        <v>33797.4277</v>
      </c>
      <c r="K172" s="1">
        <v>4</v>
      </c>
      <c r="L172" s="1" t="s">
        <v>60103</v>
      </c>
      <c r="M172" s="1">
        <v>4</v>
      </c>
      <c r="N172" s="19">
        <v>250000</v>
      </c>
      <c r="O172" s="1" t="s">
        <v>4621</v>
      </c>
      <c r="P172" s="1" t="s">
        <v>4614</v>
      </c>
      <c r="Q172" s="1" t="s">
        <v>4615</v>
      </c>
      <c r="R172" s="1" t="b">
        <v>1</v>
      </c>
      <c r="S172" s="1" t="s">
        <v>62217</v>
      </c>
      <c r="T172" s="1">
        <v>1.0892689900000001</v>
      </c>
      <c r="U172" s="19">
        <v>31027.62312181493</v>
      </c>
      <c r="V172" s="19">
        <f t="shared" si="2"/>
        <v>33797.4277</v>
      </c>
      <c r="W172" s="1"/>
      <c r="X172" t="s">
        <v>21</v>
      </c>
      <c r="Y172" s="70">
        <v>278</v>
      </c>
      <c r="Z172" t="s">
        <v>12</v>
      </c>
      <c r="AA172" s="92" t="s">
        <v>7</v>
      </c>
      <c r="AB172" s="71">
        <v>96285.278915935283</v>
      </c>
      <c r="AK172" s="28"/>
      <c r="AR172" s="1"/>
      <c r="AS172" s="1"/>
    </row>
    <row r="173" spans="1:45" ht="12.5" customHeight="1">
      <c r="A173" s="1">
        <v>46107</v>
      </c>
      <c r="B173" s="43">
        <v>45047</v>
      </c>
      <c r="C173" s="66">
        <v>45047</v>
      </c>
      <c r="D173" s="69" t="s">
        <v>15</v>
      </c>
      <c r="E173" s="68">
        <v>348</v>
      </c>
      <c r="F173" s="28" t="s">
        <v>12</v>
      </c>
      <c r="G173" s="1">
        <v>276</v>
      </c>
      <c r="H173" s="67" t="s">
        <v>7</v>
      </c>
      <c r="I173" s="1">
        <v>3</v>
      </c>
      <c r="J173" s="19">
        <v>60711.407299999999</v>
      </c>
      <c r="K173" s="1">
        <v>3</v>
      </c>
      <c r="L173" s="1" t="s">
        <v>60103</v>
      </c>
      <c r="M173" s="1">
        <v>4</v>
      </c>
      <c r="N173" s="19">
        <v>250000</v>
      </c>
      <c r="O173" s="1" t="s">
        <v>4619</v>
      </c>
      <c r="P173" s="1" t="s">
        <v>4614</v>
      </c>
      <c r="Q173" s="1" t="s">
        <v>4615</v>
      </c>
      <c r="R173" s="1" t="b">
        <v>0</v>
      </c>
      <c r="S173" s="1" t="s">
        <v>62217</v>
      </c>
      <c r="T173" s="1">
        <v>1.0892689900000001</v>
      </c>
      <c r="U173" s="19">
        <v>55735.918177566033</v>
      </c>
      <c r="V173" s="19">
        <f t="shared" si="2"/>
        <v>60711.407299999999</v>
      </c>
      <c r="W173" s="1"/>
      <c r="X173" t="s">
        <v>21</v>
      </c>
      <c r="Y173" s="70">
        <v>279</v>
      </c>
      <c r="Z173" t="s">
        <v>12</v>
      </c>
      <c r="AA173" s="92" t="s">
        <v>7</v>
      </c>
      <c r="AB173" s="71">
        <v>458597.94916221744</v>
      </c>
      <c r="AK173" s="28"/>
      <c r="AR173" s="1"/>
      <c r="AS173" s="1"/>
    </row>
    <row r="174" spans="1:45" ht="12.5" customHeight="1">
      <c r="A174" s="1">
        <v>46089</v>
      </c>
      <c r="B174" s="43">
        <v>45047</v>
      </c>
      <c r="C174" s="66">
        <v>45047</v>
      </c>
      <c r="D174" s="69" t="s">
        <v>15</v>
      </c>
      <c r="E174" s="68">
        <v>385</v>
      </c>
      <c r="F174" s="28" t="s">
        <v>12</v>
      </c>
      <c r="G174" s="1">
        <v>276</v>
      </c>
      <c r="H174" s="67" t="s">
        <v>7</v>
      </c>
      <c r="I174" s="1">
        <v>4</v>
      </c>
      <c r="J174" s="19">
        <v>97473.872000000003</v>
      </c>
      <c r="K174" s="1">
        <v>4</v>
      </c>
      <c r="L174" s="1" t="s">
        <v>60103</v>
      </c>
      <c r="M174" s="1">
        <v>4</v>
      </c>
      <c r="N174" s="19">
        <v>250000</v>
      </c>
      <c r="O174" s="1" t="s">
        <v>4621</v>
      </c>
      <c r="P174" s="1" t="s">
        <v>4614</v>
      </c>
      <c r="Q174" s="1" t="s">
        <v>4615</v>
      </c>
      <c r="R174" s="1" t="b">
        <v>1</v>
      </c>
      <c r="S174" s="1" t="s">
        <v>62217</v>
      </c>
      <c r="T174" s="1">
        <v>1.0892689900000001</v>
      </c>
      <c r="U174" s="19">
        <v>89485.584272439446</v>
      </c>
      <c r="V174" s="19">
        <f t="shared" si="2"/>
        <v>97473.872000000003</v>
      </c>
      <c r="W174" s="1"/>
      <c r="X174" t="s">
        <v>21</v>
      </c>
      <c r="Y174" s="70">
        <v>281</v>
      </c>
      <c r="Z174" t="s">
        <v>12</v>
      </c>
      <c r="AA174" s="92" t="s">
        <v>7</v>
      </c>
      <c r="AB174" s="71">
        <v>72962.710982895049</v>
      </c>
      <c r="AK174" s="28"/>
      <c r="AR174" s="1"/>
      <c r="AS174" s="1"/>
    </row>
    <row r="175" spans="1:45" ht="12.5" customHeight="1">
      <c r="A175" s="1">
        <v>46101</v>
      </c>
      <c r="B175" s="43">
        <v>45047</v>
      </c>
      <c r="C175" s="66">
        <v>45047</v>
      </c>
      <c r="D175" s="69" t="s">
        <v>15</v>
      </c>
      <c r="E175" s="68">
        <v>403</v>
      </c>
      <c r="F175" s="28" t="s">
        <v>12</v>
      </c>
      <c r="G175" s="1">
        <v>276</v>
      </c>
      <c r="H175" s="67" t="s">
        <v>7</v>
      </c>
      <c r="I175" s="1">
        <v>4</v>
      </c>
      <c r="J175" s="19">
        <v>37307.491300000002</v>
      </c>
      <c r="K175" s="1">
        <v>4</v>
      </c>
      <c r="L175" s="1" t="s">
        <v>60103</v>
      </c>
      <c r="M175" s="1">
        <v>4</v>
      </c>
      <c r="N175" s="19">
        <v>250000</v>
      </c>
      <c r="O175" s="1" t="s">
        <v>4621</v>
      </c>
      <c r="P175" s="1" t="s">
        <v>4614</v>
      </c>
      <c r="Q175" s="1" t="s">
        <v>4615</v>
      </c>
      <c r="R175" s="1" t="b">
        <v>1</v>
      </c>
      <c r="S175" s="1" t="s">
        <v>62217</v>
      </c>
      <c r="T175" s="1">
        <v>1.0892689900000001</v>
      </c>
      <c r="U175" s="19">
        <v>34250.026065646103</v>
      </c>
      <c r="V175" s="19">
        <f t="shared" si="2"/>
        <v>37307.491300000009</v>
      </c>
      <c r="W175" s="1"/>
      <c r="X175" t="s">
        <v>21</v>
      </c>
      <c r="Y175" s="70">
        <v>282</v>
      </c>
      <c r="Z175" t="s">
        <v>12</v>
      </c>
      <c r="AA175" s="92" t="s">
        <v>7</v>
      </c>
      <c r="AB175" s="71">
        <v>2313.529577444875</v>
      </c>
      <c r="AK175" s="28"/>
      <c r="AR175" s="1"/>
      <c r="AS175" s="1"/>
    </row>
    <row r="176" spans="1:45" ht="12.5" customHeight="1">
      <c r="A176" s="1">
        <v>46057</v>
      </c>
      <c r="B176" s="43">
        <v>45047</v>
      </c>
      <c r="C176" s="66">
        <v>45047</v>
      </c>
      <c r="D176" s="69" t="s">
        <v>15</v>
      </c>
      <c r="E176" s="68">
        <v>78</v>
      </c>
      <c r="F176" s="28" t="s">
        <v>12</v>
      </c>
      <c r="G176" s="1">
        <v>276</v>
      </c>
      <c r="H176" s="67" t="s">
        <v>7</v>
      </c>
      <c r="I176" s="1">
        <v>4</v>
      </c>
      <c r="J176" s="19">
        <v>82821.208799999993</v>
      </c>
      <c r="K176" s="1">
        <v>4</v>
      </c>
      <c r="L176" s="1" t="s">
        <v>60103</v>
      </c>
      <c r="M176" s="1">
        <v>4</v>
      </c>
      <c r="N176" s="19">
        <v>250000</v>
      </c>
      <c r="O176" s="1" t="s">
        <v>4621</v>
      </c>
      <c r="P176" s="1" t="s">
        <v>4614</v>
      </c>
      <c r="Q176" s="1" t="s">
        <v>4615</v>
      </c>
      <c r="R176" s="1" t="b">
        <v>1</v>
      </c>
      <c r="S176" s="1" t="s">
        <v>62217</v>
      </c>
      <c r="T176" s="1">
        <v>1.0892689900000001</v>
      </c>
      <c r="U176" s="19">
        <v>76033.752507725367</v>
      </c>
      <c r="V176" s="19">
        <f t="shared" si="2"/>
        <v>82821.208799999979</v>
      </c>
      <c r="W176" s="1"/>
      <c r="X176" t="s">
        <v>21</v>
      </c>
      <c r="Y176" s="70">
        <v>283</v>
      </c>
      <c r="Z176" t="s">
        <v>12</v>
      </c>
      <c r="AA176" s="92" t="s">
        <v>7</v>
      </c>
      <c r="AB176" s="71">
        <v>116124.59370572917</v>
      </c>
      <c r="AK176" s="28"/>
      <c r="AR176" s="1"/>
      <c r="AS176" s="1"/>
    </row>
    <row r="177" spans="1:45" ht="12.5" customHeight="1">
      <c r="A177" s="1">
        <v>46336</v>
      </c>
      <c r="B177" s="43">
        <v>45078</v>
      </c>
      <c r="C177" s="66">
        <v>45078</v>
      </c>
      <c r="D177" s="69" t="s">
        <v>15</v>
      </c>
      <c r="E177" s="68">
        <v>96</v>
      </c>
      <c r="F177" s="28" t="s">
        <v>12</v>
      </c>
      <c r="G177" s="1">
        <v>276</v>
      </c>
      <c r="H177" s="67" t="s">
        <v>7</v>
      </c>
      <c r="I177" s="1">
        <v>4</v>
      </c>
      <c r="J177" s="19">
        <v>556.20259999999996</v>
      </c>
      <c r="K177" s="1">
        <v>4</v>
      </c>
      <c r="L177" s="1" t="s">
        <v>60103</v>
      </c>
      <c r="M177" s="1">
        <v>4</v>
      </c>
      <c r="N177" s="19">
        <v>250000</v>
      </c>
      <c r="O177" s="1" t="s">
        <v>4621</v>
      </c>
      <c r="P177" s="1" t="s">
        <v>4614</v>
      </c>
      <c r="Q177" s="1" t="s">
        <v>4615</v>
      </c>
      <c r="R177" s="1" t="b">
        <v>1</v>
      </c>
      <c r="S177" s="1" t="s">
        <v>62217</v>
      </c>
      <c r="T177" s="1">
        <v>1.0892689900000001</v>
      </c>
      <c r="U177" s="19">
        <v>510.62006272665479</v>
      </c>
      <c r="V177" s="19">
        <f t="shared" si="2"/>
        <v>556.20259999999996</v>
      </c>
      <c r="W177" s="1"/>
      <c r="X177" t="s">
        <v>21</v>
      </c>
      <c r="Y177" s="70">
        <v>285</v>
      </c>
      <c r="Z177" t="s">
        <v>12</v>
      </c>
      <c r="AA177" s="92" t="s">
        <v>7</v>
      </c>
      <c r="AB177" s="71">
        <v>106254.57095495838</v>
      </c>
      <c r="AK177" s="28"/>
      <c r="AR177" s="1"/>
      <c r="AS177" s="1"/>
    </row>
    <row r="178" spans="1:45" ht="12.5" customHeight="1">
      <c r="A178" s="1">
        <v>46650</v>
      </c>
      <c r="B178" s="43">
        <v>45108</v>
      </c>
      <c r="C178" s="66">
        <v>45108</v>
      </c>
      <c r="D178" s="69" t="s">
        <v>18</v>
      </c>
      <c r="E178" s="68">
        <v>698</v>
      </c>
      <c r="F178" s="28" t="s">
        <v>12</v>
      </c>
      <c r="G178" s="1">
        <v>276</v>
      </c>
      <c r="H178" s="67" t="s">
        <v>7</v>
      </c>
      <c r="I178" s="1">
        <v>1</v>
      </c>
      <c r="J178" s="19">
        <v>5668.8163000000004</v>
      </c>
      <c r="K178" s="1">
        <v>1</v>
      </c>
      <c r="L178" s="1" t="s">
        <v>60103</v>
      </c>
      <c r="M178" s="1">
        <v>4</v>
      </c>
      <c r="N178" s="19">
        <v>250000</v>
      </c>
      <c r="O178" s="1" t="s">
        <v>4613</v>
      </c>
      <c r="P178" s="1" t="s">
        <v>4614</v>
      </c>
      <c r="Q178" s="1" t="s">
        <v>4615</v>
      </c>
      <c r="R178" s="1" t="b">
        <v>0</v>
      </c>
      <c r="S178" s="1" t="s">
        <v>62217</v>
      </c>
      <c r="T178" s="1">
        <v>1.0892689900000001</v>
      </c>
      <c r="U178" s="19">
        <v>5204.2391292163747</v>
      </c>
      <c r="V178" s="19">
        <f t="shared" si="2"/>
        <v>5668.8163000000004</v>
      </c>
      <c r="W178" s="1"/>
      <c r="X178" t="s">
        <v>21</v>
      </c>
      <c r="Y178" s="70">
        <v>286</v>
      </c>
      <c r="Z178" t="s">
        <v>12</v>
      </c>
      <c r="AA178" s="92" t="s">
        <v>7</v>
      </c>
      <c r="AB178" s="71">
        <v>161925.5955</v>
      </c>
      <c r="AK178" s="28"/>
      <c r="AR178" s="1"/>
      <c r="AS178" s="1"/>
    </row>
    <row r="179" spans="1:45" ht="12.5" customHeight="1">
      <c r="A179" s="1">
        <v>47065</v>
      </c>
      <c r="B179" s="43">
        <v>45139</v>
      </c>
      <c r="C179" s="66">
        <v>45139</v>
      </c>
      <c r="D179" s="69" t="s">
        <v>18</v>
      </c>
      <c r="E179" s="68">
        <v>546</v>
      </c>
      <c r="F179" s="28" t="s">
        <v>12</v>
      </c>
      <c r="G179" s="1">
        <v>276</v>
      </c>
      <c r="H179" s="67" t="s">
        <v>7</v>
      </c>
      <c r="I179" s="1">
        <v>3</v>
      </c>
      <c r="J179" s="19">
        <v>74519.146500000003</v>
      </c>
      <c r="K179" s="1">
        <v>3</v>
      </c>
      <c r="L179" s="1" t="s">
        <v>60103</v>
      </c>
      <c r="M179" s="1">
        <v>4</v>
      </c>
      <c r="N179" s="19">
        <v>250000</v>
      </c>
      <c r="O179" s="1" t="s">
        <v>4619</v>
      </c>
      <c r="P179" s="1" t="s">
        <v>4614</v>
      </c>
      <c r="Q179" s="1" t="s">
        <v>4615</v>
      </c>
      <c r="R179" s="1" t="b">
        <v>0</v>
      </c>
      <c r="S179" s="1" t="s">
        <v>62217</v>
      </c>
      <c r="T179" s="1">
        <v>1.0892689900000001</v>
      </c>
      <c r="U179" s="19">
        <v>68412.07009849789</v>
      </c>
      <c r="V179" s="19">
        <f t="shared" si="2"/>
        <v>74519.146500000003</v>
      </c>
      <c r="W179" s="1"/>
      <c r="X179" t="s">
        <v>21</v>
      </c>
      <c r="Y179" s="70">
        <v>287</v>
      </c>
      <c r="Z179" t="s">
        <v>12</v>
      </c>
      <c r="AA179" s="92" t="s">
        <v>7</v>
      </c>
      <c r="AB179" s="71">
        <v>162192.85366785293</v>
      </c>
      <c r="AK179" s="28"/>
      <c r="AR179" s="1"/>
      <c r="AS179" s="1"/>
    </row>
    <row r="180" spans="1:45" ht="12.5" customHeight="1">
      <c r="A180" s="1">
        <v>47002</v>
      </c>
      <c r="B180" s="43">
        <v>45139</v>
      </c>
      <c r="C180" s="66">
        <v>45139</v>
      </c>
      <c r="D180" s="69" t="s">
        <v>18</v>
      </c>
      <c r="E180" s="68">
        <v>492</v>
      </c>
      <c r="F180" s="28" t="s">
        <v>12</v>
      </c>
      <c r="G180" s="1">
        <v>276</v>
      </c>
      <c r="H180" s="67" t="s">
        <v>7</v>
      </c>
      <c r="I180" s="1">
        <v>4</v>
      </c>
      <c r="J180" s="19">
        <v>1523.8588999999999</v>
      </c>
      <c r="K180" s="1">
        <v>4</v>
      </c>
      <c r="L180" s="1" t="s">
        <v>60103</v>
      </c>
      <c r="M180" s="1">
        <v>4</v>
      </c>
      <c r="N180" s="19">
        <v>250000</v>
      </c>
      <c r="O180" s="1" t="s">
        <v>4621</v>
      </c>
      <c r="P180" s="1" t="s">
        <v>4614</v>
      </c>
      <c r="Q180" s="1" t="s">
        <v>4615</v>
      </c>
      <c r="R180" s="1" t="b">
        <v>1</v>
      </c>
      <c r="S180" s="1" t="s">
        <v>62217</v>
      </c>
      <c r="T180" s="1">
        <v>1.0892689900000001</v>
      </c>
      <c r="U180" s="19">
        <v>1398.973911852572</v>
      </c>
      <c r="V180" s="19">
        <f t="shared" si="2"/>
        <v>1523.8589000000002</v>
      </c>
      <c r="W180" s="1"/>
      <c r="X180" t="s">
        <v>21</v>
      </c>
      <c r="Y180" s="70" t="s">
        <v>62249</v>
      </c>
      <c r="Z180" t="s">
        <v>12</v>
      </c>
      <c r="AA180" s="92" t="s">
        <v>8</v>
      </c>
      <c r="AB180" s="71">
        <v>222511.74935974373</v>
      </c>
      <c r="AK180" s="28"/>
      <c r="AR180" s="1"/>
      <c r="AS180" s="1"/>
    </row>
    <row r="181" spans="1:45" ht="12.5" customHeight="1">
      <c r="A181" s="1">
        <v>46988</v>
      </c>
      <c r="B181" s="43">
        <v>45139</v>
      </c>
      <c r="C181" s="66">
        <v>45139</v>
      </c>
      <c r="D181" s="69" t="s">
        <v>18</v>
      </c>
      <c r="E181" s="68">
        <v>78</v>
      </c>
      <c r="F181" s="28" t="s">
        <v>12</v>
      </c>
      <c r="G181" s="1">
        <v>276</v>
      </c>
      <c r="H181" s="67" t="s">
        <v>7</v>
      </c>
      <c r="I181" s="1">
        <v>4</v>
      </c>
      <c r="J181" s="19">
        <v>108406.8354</v>
      </c>
      <c r="K181" s="1">
        <v>4</v>
      </c>
      <c r="L181" s="1" t="s">
        <v>60103</v>
      </c>
      <c r="M181" s="1">
        <v>4</v>
      </c>
      <c r="N181" s="19">
        <v>250000</v>
      </c>
      <c r="O181" s="1" t="s">
        <v>4621</v>
      </c>
      <c r="P181" s="1" t="s">
        <v>4614</v>
      </c>
      <c r="Q181" s="1" t="s">
        <v>4615</v>
      </c>
      <c r="R181" s="1" t="b">
        <v>1</v>
      </c>
      <c r="S181" s="1" t="s">
        <v>62217</v>
      </c>
      <c r="T181" s="1">
        <v>1.0892689900000001</v>
      </c>
      <c r="U181" s="19">
        <v>99522.557233544299</v>
      </c>
      <c r="V181" s="19">
        <f t="shared" si="2"/>
        <v>108406.8354</v>
      </c>
      <c r="W181" s="1"/>
      <c r="Y181" s="28"/>
      <c r="Z181" s="1"/>
      <c r="AA181" s="28"/>
      <c r="AB181"/>
      <c r="AK181" s="28"/>
      <c r="AR181" s="1"/>
      <c r="AS181" s="1"/>
    </row>
    <row r="182" spans="1:45" ht="12.5" customHeight="1">
      <c r="A182" s="1">
        <v>46960</v>
      </c>
      <c r="B182" s="43">
        <v>45139</v>
      </c>
      <c r="C182" s="66">
        <v>45139</v>
      </c>
      <c r="D182" s="69" t="s">
        <v>18</v>
      </c>
      <c r="E182" s="68">
        <v>259</v>
      </c>
      <c r="F182" s="28" t="s">
        <v>12</v>
      </c>
      <c r="G182" s="1">
        <v>276</v>
      </c>
      <c r="H182" s="67" t="s">
        <v>7</v>
      </c>
      <c r="I182" s="1">
        <v>4</v>
      </c>
      <c r="J182" s="19">
        <v>13743.5164</v>
      </c>
      <c r="K182" s="1">
        <v>4</v>
      </c>
      <c r="L182" s="1" t="s">
        <v>60103</v>
      </c>
      <c r="M182" s="1">
        <v>4</v>
      </c>
      <c r="N182" s="19">
        <v>250000</v>
      </c>
      <c r="O182" s="1" t="s">
        <v>4621</v>
      </c>
      <c r="P182" s="1" t="s">
        <v>4614</v>
      </c>
      <c r="Q182" s="1" t="s">
        <v>4615</v>
      </c>
      <c r="R182" s="1" t="b">
        <v>1</v>
      </c>
      <c r="S182" s="1" t="s">
        <v>62217</v>
      </c>
      <c r="T182" s="1">
        <v>1.0892689900000001</v>
      </c>
      <c r="U182" s="19">
        <v>12617.192379634351</v>
      </c>
      <c r="V182" s="19">
        <f t="shared" si="2"/>
        <v>13743.516400000008</v>
      </c>
      <c r="W182" s="1"/>
      <c r="X182" s="89" t="s">
        <v>5</v>
      </c>
      <c r="Y182" s="118" t="s">
        <v>62248</v>
      </c>
      <c r="Z182" s="80" t="s">
        <v>48</v>
      </c>
      <c r="AA182" s="93" t="s">
        <v>62222</v>
      </c>
      <c r="AB182" s="90" t="s">
        <v>62250</v>
      </c>
      <c r="AK182" s="28"/>
      <c r="AR182" s="1"/>
      <c r="AS182" s="1"/>
    </row>
    <row r="183" spans="1:45" ht="12.5" customHeight="1">
      <c r="A183" s="1">
        <v>47372</v>
      </c>
      <c r="B183" s="43">
        <v>45170</v>
      </c>
      <c r="C183" s="66">
        <v>45170</v>
      </c>
      <c r="D183" s="69" t="s">
        <v>18</v>
      </c>
      <c r="E183" s="68">
        <v>649</v>
      </c>
      <c r="F183" s="28" t="s">
        <v>12</v>
      </c>
      <c r="G183" s="1">
        <v>276</v>
      </c>
      <c r="H183" s="67" t="s">
        <v>7</v>
      </c>
      <c r="I183" s="1">
        <v>4</v>
      </c>
      <c r="J183" s="19">
        <v>15435.3176</v>
      </c>
      <c r="K183" s="1">
        <v>4</v>
      </c>
      <c r="L183" s="1" t="s">
        <v>60103</v>
      </c>
      <c r="M183" s="1">
        <v>4</v>
      </c>
      <c r="N183" s="19">
        <v>250000</v>
      </c>
      <c r="O183" s="1" t="s">
        <v>4621</v>
      </c>
      <c r="P183" s="1" t="s">
        <v>4614</v>
      </c>
      <c r="Q183" s="1" t="s">
        <v>4615</v>
      </c>
      <c r="R183" s="1" t="b">
        <v>1</v>
      </c>
      <c r="S183" s="1" t="s">
        <v>62217</v>
      </c>
      <c r="T183" s="1">
        <v>1.0892689900000001</v>
      </c>
      <c r="U183" s="19">
        <v>14170.3451963688</v>
      </c>
      <c r="V183" s="19">
        <f t="shared" si="2"/>
        <v>15435.317599999997</v>
      </c>
      <c r="W183" s="1"/>
      <c r="X183" t="s">
        <v>14</v>
      </c>
      <c r="Y183" s="70">
        <v>268</v>
      </c>
      <c r="Z183">
        <v>4</v>
      </c>
      <c r="AA183" s="70" t="s">
        <v>12</v>
      </c>
      <c r="AB183" s="71">
        <v>74506.037668436693</v>
      </c>
      <c r="AK183" s="28"/>
      <c r="AR183" s="1"/>
      <c r="AS183" s="1"/>
    </row>
    <row r="184" spans="1:45" ht="12.5" customHeight="1">
      <c r="A184" s="1">
        <v>47371</v>
      </c>
      <c r="B184" s="43">
        <v>45170</v>
      </c>
      <c r="C184" s="66">
        <v>45170</v>
      </c>
      <c r="D184" s="69" t="s">
        <v>18</v>
      </c>
      <c r="E184" s="68">
        <v>349</v>
      </c>
      <c r="F184" s="28" t="s">
        <v>12</v>
      </c>
      <c r="G184" s="1">
        <v>276</v>
      </c>
      <c r="H184" s="67" t="s">
        <v>7</v>
      </c>
      <c r="I184" s="1">
        <v>4</v>
      </c>
      <c r="J184" s="19">
        <v>1178.0374999999999</v>
      </c>
      <c r="K184" s="1">
        <v>4</v>
      </c>
      <c r="L184" s="1" t="s">
        <v>60103</v>
      </c>
      <c r="M184" s="1">
        <v>4</v>
      </c>
      <c r="N184" s="19">
        <v>250000</v>
      </c>
      <c r="O184" s="1" t="s">
        <v>4621</v>
      </c>
      <c r="P184" s="1" t="s">
        <v>4614</v>
      </c>
      <c r="Q184" s="1" t="s">
        <v>4615</v>
      </c>
      <c r="R184" s="1" t="b">
        <v>1</v>
      </c>
      <c r="S184" s="1" t="s">
        <v>62217</v>
      </c>
      <c r="T184" s="1">
        <v>1.0892689900000001</v>
      </c>
      <c r="U184" s="19">
        <v>1081.493653831089</v>
      </c>
      <c r="V184" s="19">
        <f t="shared" si="2"/>
        <v>1178.0375000000001</v>
      </c>
      <c r="W184" s="1"/>
      <c r="X184" t="s">
        <v>14</v>
      </c>
      <c r="Y184" s="70">
        <v>268</v>
      </c>
      <c r="Z184">
        <v>6</v>
      </c>
      <c r="AA184" s="70" t="s">
        <v>12</v>
      </c>
      <c r="AB184" s="71">
        <v>16285.695902092863</v>
      </c>
      <c r="AK184" s="28"/>
      <c r="AR184" s="1"/>
      <c r="AS184" s="1"/>
    </row>
    <row r="185" spans="1:45" ht="12.5" customHeight="1">
      <c r="A185" s="1">
        <v>47722</v>
      </c>
      <c r="B185" s="43">
        <v>45200</v>
      </c>
      <c r="C185" s="66">
        <v>45200</v>
      </c>
      <c r="D185" s="69" t="s">
        <v>21</v>
      </c>
      <c r="E185" s="68">
        <v>626</v>
      </c>
      <c r="F185" s="28" t="s">
        <v>12</v>
      </c>
      <c r="G185" s="1">
        <v>276</v>
      </c>
      <c r="H185" s="67" t="s">
        <v>7</v>
      </c>
      <c r="I185" s="1">
        <v>1</v>
      </c>
      <c r="J185" s="19">
        <v>250.6771</v>
      </c>
      <c r="K185" s="1">
        <v>1</v>
      </c>
      <c r="L185" s="1" t="s">
        <v>60103</v>
      </c>
      <c r="M185" s="1">
        <v>4</v>
      </c>
      <c r="N185" s="19">
        <v>250000</v>
      </c>
      <c r="O185" s="1" t="s">
        <v>4613</v>
      </c>
      <c r="P185" s="1" t="s">
        <v>4614</v>
      </c>
      <c r="Q185" s="1" t="s">
        <v>4615</v>
      </c>
      <c r="R185" s="1" t="b">
        <v>0</v>
      </c>
      <c r="S185" s="1" t="s">
        <v>62217</v>
      </c>
      <c r="T185" s="1">
        <v>1.0892689900000001</v>
      </c>
      <c r="U185" s="19">
        <v>230.13333006019019</v>
      </c>
      <c r="V185" s="19">
        <f t="shared" si="2"/>
        <v>250.67710000000002</v>
      </c>
      <c r="W185" s="1"/>
      <c r="X185" t="s">
        <v>14</v>
      </c>
      <c r="Y185" s="70">
        <v>275</v>
      </c>
      <c r="Z185">
        <v>2</v>
      </c>
      <c r="AA185" s="70" t="s">
        <v>12</v>
      </c>
      <c r="AB185" s="71">
        <v>22576.115473552582</v>
      </c>
      <c r="AK185" s="28"/>
      <c r="AR185" s="1"/>
      <c r="AS185" s="1"/>
    </row>
    <row r="186" spans="1:45" ht="12.5" customHeight="1">
      <c r="A186" s="1">
        <v>47667</v>
      </c>
      <c r="B186" s="43">
        <v>45200</v>
      </c>
      <c r="C186" s="66">
        <v>45200</v>
      </c>
      <c r="D186" s="69" t="s">
        <v>21</v>
      </c>
      <c r="E186" s="68">
        <v>7</v>
      </c>
      <c r="F186" s="28" t="s">
        <v>12</v>
      </c>
      <c r="G186" s="1">
        <v>276</v>
      </c>
      <c r="H186" s="67" t="s">
        <v>7</v>
      </c>
      <c r="I186" s="1">
        <v>1</v>
      </c>
      <c r="J186" s="19">
        <v>2706.8117000000002</v>
      </c>
      <c r="K186" s="1">
        <v>1</v>
      </c>
      <c r="L186" s="1" t="s">
        <v>60103</v>
      </c>
      <c r="M186" s="1">
        <v>4</v>
      </c>
      <c r="N186" s="19">
        <v>250000</v>
      </c>
      <c r="O186" s="1" t="s">
        <v>4613</v>
      </c>
      <c r="P186" s="1" t="s">
        <v>4614</v>
      </c>
      <c r="Q186" s="1" t="s">
        <v>4615</v>
      </c>
      <c r="R186" s="1" t="b">
        <v>0</v>
      </c>
      <c r="S186" s="1" t="s">
        <v>62217</v>
      </c>
      <c r="T186" s="1">
        <v>1.0892689900000001</v>
      </c>
      <c r="U186" s="19">
        <v>2484.980041523077</v>
      </c>
      <c r="V186" s="19">
        <f t="shared" si="2"/>
        <v>2706.8117000000007</v>
      </c>
      <c r="W186" s="1"/>
      <c r="X186" t="s">
        <v>14</v>
      </c>
      <c r="Y186" s="70">
        <v>275</v>
      </c>
      <c r="Z186">
        <v>3</v>
      </c>
      <c r="AA186" s="70" t="s">
        <v>12</v>
      </c>
      <c r="AB186" s="71">
        <v>29909.589457788559</v>
      </c>
      <c r="AK186" s="28"/>
      <c r="AR186" s="1"/>
      <c r="AS186" s="1"/>
    </row>
    <row r="187" spans="1:45" ht="12.5" customHeight="1">
      <c r="A187" s="1">
        <v>47677</v>
      </c>
      <c r="B187" s="43">
        <v>45200</v>
      </c>
      <c r="C187" s="66">
        <v>45200</v>
      </c>
      <c r="D187" s="69" t="s">
        <v>21</v>
      </c>
      <c r="E187" s="68">
        <v>475</v>
      </c>
      <c r="F187" s="28" t="s">
        <v>12</v>
      </c>
      <c r="G187" s="1">
        <v>276</v>
      </c>
      <c r="H187" s="67" t="s">
        <v>7</v>
      </c>
      <c r="I187" s="1">
        <v>4</v>
      </c>
      <c r="J187" s="19">
        <v>55184.686300000001</v>
      </c>
      <c r="K187" s="1">
        <v>4</v>
      </c>
      <c r="L187" s="1" t="s">
        <v>60103</v>
      </c>
      <c r="M187" s="1">
        <v>4</v>
      </c>
      <c r="N187" s="19">
        <v>250000</v>
      </c>
      <c r="O187" s="1" t="s">
        <v>4621</v>
      </c>
      <c r="P187" s="1" t="s">
        <v>4614</v>
      </c>
      <c r="Q187" s="1" t="s">
        <v>4615</v>
      </c>
      <c r="R187" s="1" t="b">
        <v>1</v>
      </c>
      <c r="S187" s="1" t="s">
        <v>62217</v>
      </c>
      <c r="T187" s="1">
        <v>1.0892689900000001</v>
      </c>
      <c r="U187" s="19">
        <v>50662.129195470807</v>
      </c>
      <c r="V187" s="19">
        <f t="shared" si="2"/>
        <v>55184.686300000001</v>
      </c>
      <c r="W187" s="1"/>
      <c r="X187" t="s">
        <v>14</v>
      </c>
      <c r="Y187" s="70">
        <v>276</v>
      </c>
      <c r="Z187">
        <v>1</v>
      </c>
      <c r="AA187" s="70" t="s">
        <v>12</v>
      </c>
      <c r="AB187" s="71">
        <v>41863.466800794537</v>
      </c>
      <c r="AK187" s="28"/>
      <c r="AR187" s="1"/>
      <c r="AS187" s="1"/>
    </row>
    <row r="188" spans="1:45" ht="12.5" customHeight="1">
      <c r="A188" s="1">
        <v>48047</v>
      </c>
      <c r="B188" s="43">
        <v>45231</v>
      </c>
      <c r="C188" s="66">
        <v>45231</v>
      </c>
      <c r="D188" s="69" t="s">
        <v>21</v>
      </c>
      <c r="E188" s="68">
        <v>493</v>
      </c>
      <c r="F188" s="28" t="s">
        <v>12</v>
      </c>
      <c r="G188" s="1">
        <v>276</v>
      </c>
      <c r="H188" s="67" t="s">
        <v>7</v>
      </c>
      <c r="I188" s="1">
        <v>4</v>
      </c>
      <c r="J188" s="19">
        <v>16.913499999999999</v>
      </c>
      <c r="K188" s="1">
        <v>4</v>
      </c>
      <c r="L188" s="1" t="s">
        <v>60103</v>
      </c>
      <c r="M188" s="1">
        <v>4</v>
      </c>
      <c r="N188" s="19">
        <v>250000</v>
      </c>
      <c r="O188" s="1" t="s">
        <v>4621</v>
      </c>
      <c r="P188" s="1" t="s">
        <v>4614</v>
      </c>
      <c r="Q188" s="1" t="s">
        <v>4615</v>
      </c>
      <c r="R188" s="1" t="b">
        <v>1</v>
      </c>
      <c r="S188" s="1" t="s">
        <v>62217</v>
      </c>
      <c r="T188" s="1">
        <v>1.0892689900000001</v>
      </c>
      <c r="U188" s="19">
        <v>15.527385939812721</v>
      </c>
      <c r="V188" s="19">
        <f t="shared" si="2"/>
        <v>16.913500000000006</v>
      </c>
      <c r="W188" s="1"/>
      <c r="X188" t="s">
        <v>14</v>
      </c>
      <c r="Y188" s="70">
        <v>276</v>
      </c>
      <c r="Z188">
        <v>4</v>
      </c>
      <c r="AA188" s="70" t="s">
        <v>12</v>
      </c>
      <c r="AB188" s="71">
        <v>36731.789362699099</v>
      </c>
      <c r="AK188" s="28"/>
      <c r="AR188" s="1"/>
      <c r="AS188" s="1"/>
    </row>
    <row r="189" spans="1:45" ht="12.5" customHeight="1">
      <c r="A189" s="1">
        <v>47972</v>
      </c>
      <c r="B189" s="43">
        <v>45231</v>
      </c>
      <c r="C189" s="66">
        <v>45231</v>
      </c>
      <c r="D189" s="69" t="s">
        <v>21</v>
      </c>
      <c r="E189" s="68">
        <v>583</v>
      </c>
      <c r="F189" s="28" t="s">
        <v>12</v>
      </c>
      <c r="G189" s="1">
        <v>276</v>
      </c>
      <c r="H189" s="67" t="s">
        <v>7</v>
      </c>
      <c r="I189" s="1">
        <v>4</v>
      </c>
      <c r="J189" s="19">
        <v>3966.3389999999999</v>
      </c>
      <c r="K189" s="1">
        <v>4</v>
      </c>
      <c r="L189" s="1" t="s">
        <v>60103</v>
      </c>
      <c r="M189" s="1">
        <v>4</v>
      </c>
      <c r="N189" s="19">
        <v>250000</v>
      </c>
      <c r="O189" s="1" t="s">
        <v>4621</v>
      </c>
      <c r="P189" s="1" t="s">
        <v>4614</v>
      </c>
      <c r="Q189" s="1" t="s">
        <v>4615</v>
      </c>
      <c r="R189" s="1" t="b">
        <v>1</v>
      </c>
      <c r="S189" s="1" t="s">
        <v>62217</v>
      </c>
      <c r="T189" s="1">
        <v>1.0892689900000001</v>
      </c>
      <c r="U189" s="19">
        <v>3641.285152164297</v>
      </c>
      <c r="V189" s="19">
        <f t="shared" si="2"/>
        <v>3966.3390000000004</v>
      </c>
      <c r="W189" s="1"/>
      <c r="X189" t="s">
        <v>14</v>
      </c>
      <c r="Y189" s="70">
        <v>277</v>
      </c>
      <c r="Z189">
        <v>3</v>
      </c>
      <c r="AA189" s="70" t="s">
        <v>12</v>
      </c>
      <c r="AB189" s="71">
        <v>93056.199552692677</v>
      </c>
      <c r="AK189" s="28"/>
      <c r="AR189" s="1"/>
      <c r="AS189" s="1"/>
    </row>
    <row r="190" spans="1:45" ht="12.5" customHeight="1">
      <c r="A190" s="1">
        <v>48362</v>
      </c>
      <c r="B190" s="43">
        <v>45261</v>
      </c>
      <c r="C190" s="66">
        <v>45261</v>
      </c>
      <c r="D190" s="69" t="s">
        <v>21</v>
      </c>
      <c r="E190" s="68">
        <v>151</v>
      </c>
      <c r="F190" s="28" t="s">
        <v>12</v>
      </c>
      <c r="G190" s="1">
        <v>276</v>
      </c>
      <c r="H190" s="67" t="s">
        <v>7</v>
      </c>
      <c r="I190" s="1">
        <v>4</v>
      </c>
      <c r="J190" s="19">
        <v>375.30790000000002</v>
      </c>
      <c r="K190" s="1">
        <v>4</v>
      </c>
      <c r="L190" s="1" t="s">
        <v>60103</v>
      </c>
      <c r="M190" s="1">
        <v>4</v>
      </c>
      <c r="N190" s="19">
        <v>250000</v>
      </c>
      <c r="O190" s="1" t="s">
        <v>4621</v>
      </c>
      <c r="P190" s="1" t="s">
        <v>4614</v>
      </c>
      <c r="Q190" s="1" t="s">
        <v>4615</v>
      </c>
      <c r="R190" s="1" t="b">
        <v>1</v>
      </c>
      <c r="S190" s="1" t="s">
        <v>62217</v>
      </c>
      <c r="T190" s="1">
        <v>1.0892689900000001</v>
      </c>
      <c r="U190" s="19">
        <v>344.55024740950353</v>
      </c>
      <c r="V190" s="19">
        <f t="shared" si="2"/>
        <v>375.30790000000007</v>
      </c>
      <c r="W190" s="1"/>
      <c r="X190" t="s">
        <v>14</v>
      </c>
      <c r="Y190" s="70">
        <v>277</v>
      </c>
      <c r="Z190">
        <v>4</v>
      </c>
      <c r="AA190" s="70" t="s">
        <v>12</v>
      </c>
      <c r="AB190" s="71">
        <v>25877.407471225262</v>
      </c>
      <c r="AK190" s="28"/>
      <c r="AR190" s="1"/>
      <c r="AS190" s="1"/>
    </row>
    <row r="191" spans="1:45" ht="12.5" customHeight="1">
      <c r="A191" s="1">
        <v>48295</v>
      </c>
      <c r="B191" s="43">
        <v>45261</v>
      </c>
      <c r="C191" s="66">
        <v>45261</v>
      </c>
      <c r="D191" s="69" t="s">
        <v>21</v>
      </c>
      <c r="E191" s="68">
        <v>24</v>
      </c>
      <c r="F191" s="28" t="s">
        <v>12</v>
      </c>
      <c r="G191" s="1">
        <v>276</v>
      </c>
      <c r="H191" s="67" t="s">
        <v>7</v>
      </c>
      <c r="I191" s="1">
        <v>4</v>
      </c>
      <c r="J191" s="19">
        <v>105966.15949999999</v>
      </c>
      <c r="K191" s="1">
        <v>4</v>
      </c>
      <c r="L191" s="1" t="s">
        <v>60103</v>
      </c>
      <c r="M191" s="1">
        <v>4</v>
      </c>
      <c r="N191" s="19">
        <v>250000</v>
      </c>
      <c r="O191" s="1" t="s">
        <v>4621</v>
      </c>
      <c r="P191" s="1" t="s">
        <v>4614</v>
      </c>
      <c r="Q191" s="1" t="s">
        <v>4615</v>
      </c>
      <c r="R191" s="1" t="b">
        <v>1</v>
      </c>
      <c r="S191" s="1" t="s">
        <v>62217</v>
      </c>
      <c r="T191" s="1">
        <v>1.0892689900000001</v>
      </c>
      <c r="U191" s="19">
        <v>97281.902333417194</v>
      </c>
      <c r="V191" s="19">
        <f t="shared" si="2"/>
        <v>105966.15949999999</v>
      </c>
      <c r="W191" s="1"/>
      <c r="X191" t="s">
        <v>14</v>
      </c>
      <c r="Y191" s="70">
        <v>278</v>
      </c>
      <c r="Z191">
        <v>6</v>
      </c>
      <c r="AA191" s="70" t="s">
        <v>12</v>
      </c>
      <c r="AB191" s="71">
        <v>93478.1733912981</v>
      </c>
      <c r="AK191" s="28"/>
      <c r="AR191" s="1"/>
      <c r="AS191" s="1"/>
    </row>
    <row r="192" spans="1:45" ht="12.5" customHeight="1">
      <c r="A192" s="1">
        <v>48315</v>
      </c>
      <c r="B192" s="43">
        <v>45261</v>
      </c>
      <c r="C192" s="66">
        <v>45261</v>
      </c>
      <c r="D192" s="69" t="s">
        <v>21</v>
      </c>
      <c r="E192" s="68">
        <v>349</v>
      </c>
      <c r="F192" s="28" t="s">
        <v>12</v>
      </c>
      <c r="G192" s="1">
        <v>276</v>
      </c>
      <c r="H192" s="67" t="s">
        <v>7</v>
      </c>
      <c r="I192" s="1">
        <v>4</v>
      </c>
      <c r="J192" s="19">
        <v>341.83949999999999</v>
      </c>
      <c r="K192" s="1">
        <v>4</v>
      </c>
      <c r="L192" s="1" t="s">
        <v>60103</v>
      </c>
      <c r="M192" s="1">
        <v>4</v>
      </c>
      <c r="N192" s="19">
        <v>250000</v>
      </c>
      <c r="O192" s="1" t="s">
        <v>4621</v>
      </c>
      <c r="P192" s="1" t="s">
        <v>4614</v>
      </c>
      <c r="Q192" s="1" t="s">
        <v>4615</v>
      </c>
      <c r="R192" s="1" t="b">
        <v>1</v>
      </c>
      <c r="S192" s="1" t="s">
        <v>62217</v>
      </c>
      <c r="T192" s="1">
        <v>1.0892689900000001</v>
      </c>
      <c r="U192" s="19">
        <v>313.82468714178668</v>
      </c>
      <c r="V192" s="19">
        <f t="shared" si="2"/>
        <v>341.83949999999999</v>
      </c>
      <c r="W192" s="1"/>
      <c r="X192" t="s">
        <v>14</v>
      </c>
      <c r="Y192" s="70">
        <v>279</v>
      </c>
      <c r="Z192">
        <v>5</v>
      </c>
      <c r="AA192" s="70" t="s">
        <v>12</v>
      </c>
      <c r="AB192" s="71">
        <v>224404.57182206202</v>
      </c>
      <c r="AK192" s="28"/>
      <c r="AR192" s="1"/>
      <c r="AS192" s="1"/>
    </row>
    <row r="193" spans="1:45" ht="12.5" customHeight="1">
      <c r="A193" s="1">
        <v>48373</v>
      </c>
      <c r="B193" s="43">
        <v>45261</v>
      </c>
      <c r="C193" s="66">
        <v>45261</v>
      </c>
      <c r="D193" s="69" t="s">
        <v>21</v>
      </c>
      <c r="E193" s="68">
        <v>61</v>
      </c>
      <c r="F193" s="28" t="s">
        <v>12</v>
      </c>
      <c r="G193" s="1">
        <v>276</v>
      </c>
      <c r="H193" s="67" t="s">
        <v>7</v>
      </c>
      <c r="I193" s="1">
        <v>4</v>
      </c>
      <c r="J193" s="19">
        <v>50651.533300000003</v>
      </c>
      <c r="K193" s="1">
        <v>4</v>
      </c>
      <c r="L193" s="1" t="s">
        <v>60103</v>
      </c>
      <c r="M193" s="1">
        <v>4</v>
      </c>
      <c r="N193" s="19">
        <v>250000</v>
      </c>
      <c r="O193" s="1" t="s">
        <v>4621</v>
      </c>
      <c r="P193" s="1" t="s">
        <v>4614</v>
      </c>
      <c r="Q193" s="1" t="s">
        <v>4615</v>
      </c>
      <c r="R193" s="1" t="b">
        <v>1</v>
      </c>
      <c r="S193" s="1" t="s">
        <v>62217</v>
      </c>
      <c r="T193" s="1">
        <v>1.0892689900000001</v>
      </c>
      <c r="U193" s="19">
        <v>46500.482217895507</v>
      </c>
      <c r="V193" s="19">
        <f t="shared" si="2"/>
        <v>50651.533300000003</v>
      </c>
      <c r="W193" s="1"/>
      <c r="X193" t="s">
        <v>14</v>
      </c>
      <c r="Y193" s="70">
        <v>280</v>
      </c>
      <c r="Z193">
        <v>1</v>
      </c>
      <c r="AA193" s="70" t="s">
        <v>12</v>
      </c>
      <c r="AB193" s="71">
        <v>44662.60881988387</v>
      </c>
      <c r="AK193" s="28"/>
      <c r="AR193" s="1"/>
      <c r="AS193" s="1"/>
    </row>
    <row r="194" spans="1:45" ht="12.5" customHeight="1">
      <c r="A194" s="1">
        <v>45067</v>
      </c>
      <c r="B194" s="43">
        <v>44927</v>
      </c>
      <c r="C194" s="66">
        <v>44927</v>
      </c>
      <c r="D194" s="69" t="s">
        <v>14</v>
      </c>
      <c r="E194" s="68">
        <v>269</v>
      </c>
      <c r="F194" s="28" t="s">
        <v>12</v>
      </c>
      <c r="G194" s="1">
        <v>275</v>
      </c>
      <c r="H194" s="67" t="s">
        <v>7</v>
      </c>
      <c r="I194" s="1">
        <v>2</v>
      </c>
      <c r="J194" s="19">
        <v>4127.6791999999996</v>
      </c>
      <c r="K194" s="1">
        <v>2</v>
      </c>
      <c r="L194" s="1" t="s">
        <v>60103</v>
      </c>
      <c r="M194" s="1">
        <v>2</v>
      </c>
      <c r="N194" s="19">
        <v>300000</v>
      </c>
      <c r="O194" s="1" t="s">
        <v>4617</v>
      </c>
      <c r="P194" s="1" t="s">
        <v>4614</v>
      </c>
      <c r="Q194" s="1" t="s">
        <v>4615</v>
      </c>
      <c r="R194" s="1" t="b">
        <v>1</v>
      </c>
      <c r="S194" s="1" t="s">
        <v>62217</v>
      </c>
      <c r="T194" s="1">
        <v>1.0892689900000001</v>
      </c>
      <c r="U194" s="19">
        <v>3789.4030197261</v>
      </c>
      <c r="V194" s="19">
        <f t="shared" ref="V194:V257" si="3">T194*U194</f>
        <v>4127.6791999999996</v>
      </c>
      <c r="W194" s="1"/>
      <c r="X194" t="s">
        <v>14</v>
      </c>
      <c r="Y194" s="70">
        <v>281</v>
      </c>
      <c r="Z194">
        <v>4</v>
      </c>
      <c r="AA194" s="70" t="s">
        <v>12</v>
      </c>
      <c r="AB194" s="71">
        <v>154897.87155328822</v>
      </c>
      <c r="AK194" s="28"/>
      <c r="AR194" s="1"/>
      <c r="AS194" s="1"/>
    </row>
    <row r="195" spans="1:45" ht="12.5" customHeight="1">
      <c r="A195" s="1">
        <v>45309</v>
      </c>
      <c r="B195" s="43">
        <v>44958</v>
      </c>
      <c r="C195" s="66">
        <v>44958</v>
      </c>
      <c r="D195" s="69" t="s">
        <v>14</v>
      </c>
      <c r="E195" s="68">
        <v>684</v>
      </c>
      <c r="F195" s="28" t="s">
        <v>12</v>
      </c>
      <c r="G195" s="1">
        <v>275</v>
      </c>
      <c r="H195" s="67" t="s">
        <v>7</v>
      </c>
      <c r="I195" s="1">
        <v>2</v>
      </c>
      <c r="J195" s="19">
        <v>15871.447700000001</v>
      </c>
      <c r="K195" s="1">
        <v>2</v>
      </c>
      <c r="L195" s="1" t="s">
        <v>60103</v>
      </c>
      <c r="M195" s="1">
        <v>2</v>
      </c>
      <c r="N195" s="19">
        <v>300000</v>
      </c>
      <c r="O195" s="1" t="s">
        <v>4617</v>
      </c>
      <c r="P195" s="1" t="s">
        <v>4614</v>
      </c>
      <c r="Q195" s="1" t="s">
        <v>4615</v>
      </c>
      <c r="R195" s="1" t="b">
        <v>1</v>
      </c>
      <c r="S195" s="1" t="s">
        <v>62217</v>
      </c>
      <c r="T195" s="1">
        <v>1.0892689900000001</v>
      </c>
      <c r="U195" s="19">
        <v>14570.73307484866</v>
      </c>
      <c r="V195" s="19">
        <f t="shared" si="3"/>
        <v>15871.447699999995</v>
      </c>
      <c r="W195" s="1"/>
      <c r="X195" t="s">
        <v>14</v>
      </c>
      <c r="Y195" s="70">
        <v>282</v>
      </c>
      <c r="Z195">
        <v>6</v>
      </c>
      <c r="AA195" s="70" t="s">
        <v>12</v>
      </c>
      <c r="AB195" s="71">
        <v>151476.83554673142</v>
      </c>
      <c r="AK195" s="28"/>
      <c r="AR195" s="1"/>
      <c r="AS195" s="1"/>
    </row>
    <row r="196" spans="1:45" ht="12.5" customHeight="1">
      <c r="A196" s="1">
        <v>45266</v>
      </c>
      <c r="B196" s="43">
        <v>44958</v>
      </c>
      <c r="C196" s="66">
        <v>44958</v>
      </c>
      <c r="D196" s="69" t="s">
        <v>14</v>
      </c>
      <c r="E196" s="68">
        <v>18</v>
      </c>
      <c r="F196" s="28" t="s">
        <v>12</v>
      </c>
      <c r="G196" s="1">
        <v>275</v>
      </c>
      <c r="H196" s="67" t="s">
        <v>7</v>
      </c>
      <c r="I196" s="1">
        <v>3</v>
      </c>
      <c r="J196" s="19">
        <v>32579.588299999999</v>
      </c>
      <c r="K196" s="1">
        <v>3</v>
      </c>
      <c r="L196" s="1" t="s">
        <v>60103</v>
      </c>
      <c r="M196" s="1">
        <v>2</v>
      </c>
      <c r="N196" s="19">
        <v>300000</v>
      </c>
      <c r="O196" s="1" t="s">
        <v>4619</v>
      </c>
      <c r="P196" s="1" t="s">
        <v>4614</v>
      </c>
      <c r="Q196" s="1" t="s">
        <v>4615</v>
      </c>
      <c r="R196" s="1" t="b">
        <v>0</v>
      </c>
      <c r="S196" s="1" t="s">
        <v>62217</v>
      </c>
      <c r="T196" s="1">
        <v>1.0892689900000001</v>
      </c>
      <c r="U196" s="19">
        <v>29909.589457788559</v>
      </c>
      <c r="V196" s="19">
        <f t="shared" si="3"/>
        <v>32579.588299999996</v>
      </c>
      <c r="W196" s="1"/>
      <c r="X196" t="s">
        <v>14</v>
      </c>
      <c r="Y196" s="70">
        <v>283</v>
      </c>
      <c r="Z196">
        <v>1</v>
      </c>
      <c r="AA196" s="70" t="s">
        <v>12</v>
      </c>
      <c r="AB196" s="71">
        <v>99530.476030534919</v>
      </c>
      <c r="AK196" s="28"/>
      <c r="AR196" s="1"/>
      <c r="AS196" s="1"/>
    </row>
    <row r="197" spans="1:45" ht="12.5" customHeight="1">
      <c r="A197" s="1">
        <v>45562</v>
      </c>
      <c r="B197" s="43">
        <v>44986</v>
      </c>
      <c r="C197" s="66">
        <v>44986</v>
      </c>
      <c r="D197" s="69" t="s">
        <v>14</v>
      </c>
      <c r="E197" s="68">
        <v>126</v>
      </c>
      <c r="F197" s="28" t="s">
        <v>12</v>
      </c>
      <c r="G197" s="1">
        <v>275</v>
      </c>
      <c r="H197" s="67" t="s">
        <v>7</v>
      </c>
      <c r="I197" s="1">
        <v>2</v>
      </c>
      <c r="J197" s="19">
        <v>4592.3356000000003</v>
      </c>
      <c r="K197" s="1">
        <v>2</v>
      </c>
      <c r="L197" s="1" t="s">
        <v>60103</v>
      </c>
      <c r="M197" s="1">
        <v>2</v>
      </c>
      <c r="N197" s="19">
        <v>300000</v>
      </c>
      <c r="O197" s="1" t="s">
        <v>4617</v>
      </c>
      <c r="P197" s="1" t="s">
        <v>4614</v>
      </c>
      <c r="Q197" s="1" t="s">
        <v>4615</v>
      </c>
      <c r="R197" s="1" t="b">
        <v>1</v>
      </c>
      <c r="S197" s="1" t="s">
        <v>62217</v>
      </c>
      <c r="T197" s="1">
        <v>1.0892689900000001</v>
      </c>
      <c r="U197" s="19">
        <v>4215.9793789778223</v>
      </c>
      <c r="V197" s="19">
        <f t="shared" si="3"/>
        <v>4592.3356000000003</v>
      </c>
      <c r="W197" s="1"/>
      <c r="X197" t="s">
        <v>14</v>
      </c>
      <c r="Y197" s="70" t="s">
        <v>62249</v>
      </c>
      <c r="Z197">
        <v>1</v>
      </c>
      <c r="AA197" s="70" t="s">
        <v>12</v>
      </c>
      <c r="AB197" s="71">
        <v>30096.25345159234</v>
      </c>
      <c r="AK197" s="28"/>
      <c r="AR197" s="1"/>
      <c r="AS197" s="1"/>
    </row>
    <row r="198" spans="1:45" ht="12.5" customHeight="1">
      <c r="A198" s="1">
        <v>45796</v>
      </c>
      <c r="B198" s="43">
        <v>45017</v>
      </c>
      <c r="C198" s="66">
        <v>45017</v>
      </c>
      <c r="D198" s="69" t="s">
        <v>15</v>
      </c>
      <c r="E198" s="68">
        <v>17</v>
      </c>
      <c r="F198" s="28" t="s">
        <v>12</v>
      </c>
      <c r="G198" s="1">
        <v>275</v>
      </c>
      <c r="H198" s="67" t="s">
        <v>7</v>
      </c>
      <c r="I198" s="1">
        <v>5</v>
      </c>
      <c r="J198" s="19">
        <v>78356.983500000002</v>
      </c>
      <c r="K198" s="1">
        <v>5</v>
      </c>
      <c r="L198" s="1" t="s">
        <v>60103</v>
      </c>
      <c r="M198" s="1">
        <v>2</v>
      </c>
      <c r="N198" s="19">
        <v>300000</v>
      </c>
      <c r="O198" s="1" t="s">
        <v>4623</v>
      </c>
      <c r="P198" s="1" t="s">
        <v>4614</v>
      </c>
      <c r="Q198" s="1" t="s">
        <v>4615</v>
      </c>
      <c r="R198" s="1" t="b">
        <v>0</v>
      </c>
      <c r="S198" s="1" t="s">
        <v>62217</v>
      </c>
      <c r="T198" s="1">
        <v>1.0892689900000001</v>
      </c>
      <c r="U198" s="19">
        <v>71935.384390223015</v>
      </c>
      <c r="V198" s="19">
        <f t="shared" si="3"/>
        <v>78356.983500000002</v>
      </c>
      <c r="W198" s="1"/>
      <c r="X198" t="s">
        <v>14</v>
      </c>
      <c r="Y198" s="70" t="s">
        <v>62249</v>
      </c>
      <c r="Z198">
        <v>4</v>
      </c>
      <c r="AA198" s="70" t="s">
        <v>12</v>
      </c>
      <c r="AB198" s="71">
        <v>59613.444976525039</v>
      </c>
      <c r="AK198" s="28"/>
      <c r="AR198" s="1"/>
      <c r="AS198" s="1"/>
    </row>
    <row r="199" spans="1:45" ht="12.5" customHeight="1">
      <c r="A199" s="1">
        <v>46027</v>
      </c>
      <c r="B199" s="43">
        <v>45047</v>
      </c>
      <c r="C199" s="66">
        <v>45047</v>
      </c>
      <c r="D199" s="69" t="s">
        <v>15</v>
      </c>
      <c r="E199" s="68">
        <v>162</v>
      </c>
      <c r="F199" s="28" t="s">
        <v>12</v>
      </c>
      <c r="G199" s="1">
        <v>275</v>
      </c>
      <c r="H199" s="67" t="s">
        <v>7</v>
      </c>
      <c r="I199" s="1">
        <v>2</v>
      </c>
      <c r="J199" s="19">
        <v>4579.2880999999998</v>
      </c>
      <c r="K199" s="1">
        <v>2</v>
      </c>
      <c r="L199" s="1" t="s">
        <v>60103</v>
      </c>
      <c r="M199" s="1">
        <v>2</v>
      </c>
      <c r="N199" s="19">
        <v>300000</v>
      </c>
      <c r="O199" s="1" t="s">
        <v>4617</v>
      </c>
      <c r="P199" s="1" t="s">
        <v>4614</v>
      </c>
      <c r="Q199" s="1" t="s">
        <v>4615</v>
      </c>
      <c r="R199" s="1" t="b">
        <v>1</v>
      </c>
      <c r="S199" s="1" t="s">
        <v>62217</v>
      </c>
      <c r="T199" s="1">
        <v>1.0892689900000001</v>
      </c>
      <c r="U199" s="19">
        <v>4204.0011622840739</v>
      </c>
      <c r="V199" s="19">
        <f t="shared" si="3"/>
        <v>4579.2880999999998</v>
      </c>
      <c r="W199" s="1"/>
      <c r="X199" t="s">
        <v>14</v>
      </c>
      <c r="Y199" s="70" t="s">
        <v>62249</v>
      </c>
      <c r="Z199">
        <v>6</v>
      </c>
      <c r="AA199" s="70" t="s">
        <v>12</v>
      </c>
      <c r="AB199" s="71">
        <v>39877.752540554422</v>
      </c>
      <c r="AK199" s="28"/>
      <c r="AR199" s="1"/>
      <c r="AS199" s="1"/>
    </row>
    <row r="200" spans="1:45" ht="12.5" customHeight="1">
      <c r="A200" s="1">
        <v>46061</v>
      </c>
      <c r="B200" s="43">
        <v>45047</v>
      </c>
      <c r="C200" s="66">
        <v>45047</v>
      </c>
      <c r="D200" s="69" t="s">
        <v>15</v>
      </c>
      <c r="E200" s="68">
        <v>144</v>
      </c>
      <c r="F200" s="28" t="s">
        <v>12</v>
      </c>
      <c r="G200" s="1">
        <v>275</v>
      </c>
      <c r="H200" s="67" t="s">
        <v>7</v>
      </c>
      <c r="I200" s="1">
        <v>2</v>
      </c>
      <c r="J200" s="19">
        <v>18815.884300000002</v>
      </c>
      <c r="K200" s="1">
        <v>2</v>
      </c>
      <c r="L200" s="1" t="s">
        <v>60103</v>
      </c>
      <c r="M200" s="1">
        <v>2</v>
      </c>
      <c r="N200" s="19">
        <v>300000</v>
      </c>
      <c r="O200" s="1" t="s">
        <v>4617</v>
      </c>
      <c r="P200" s="1" t="s">
        <v>4614</v>
      </c>
      <c r="Q200" s="1" t="s">
        <v>4615</v>
      </c>
      <c r="R200" s="1" t="b">
        <v>1</v>
      </c>
      <c r="S200" s="1" t="s">
        <v>62217</v>
      </c>
      <c r="T200" s="1">
        <v>1.0892689900000001</v>
      </c>
      <c r="U200" s="19">
        <v>17273.863914917842</v>
      </c>
      <c r="V200" s="19">
        <f t="shared" si="3"/>
        <v>18815.884300000005</v>
      </c>
      <c r="W200" s="1"/>
      <c r="X200" t="s">
        <v>14</v>
      </c>
      <c r="Y200" s="70" t="s">
        <v>62249</v>
      </c>
      <c r="Z200">
        <v>7</v>
      </c>
      <c r="AA200" s="70" t="s">
        <v>12</v>
      </c>
      <c r="AB200" s="71">
        <v>34048.0484</v>
      </c>
      <c r="AK200" s="28"/>
      <c r="AR200" s="1"/>
      <c r="AS200" s="1"/>
    </row>
    <row r="201" spans="1:45" ht="12.5" customHeight="1">
      <c r="A201" s="1">
        <v>46054</v>
      </c>
      <c r="B201" s="43">
        <v>45047</v>
      </c>
      <c r="C201" s="66">
        <v>45047</v>
      </c>
      <c r="D201" s="69" t="s">
        <v>15</v>
      </c>
      <c r="E201" s="68">
        <v>107</v>
      </c>
      <c r="F201" s="28" t="s">
        <v>12</v>
      </c>
      <c r="G201" s="1">
        <v>275</v>
      </c>
      <c r="H201" s="67" t="s">
        <v>7</v>
      </c>
      <c r="I201" s="1">
        <v>2</v>
      </c>
      <c r="J201" s="19">
        <v>11326.754999999999</v>
      </c>
      <c r="K201" s="1">
        <v>2</v>
      </c>
      <c r="L201" s="1" t="s">
        <v>60103</v>
      </c>
      <c r="M201" s="1">
        <v>2</v>
      </c>
      <c r="N201" s="19">
        <v>300000</v>
      </c>
      <c r="O201" s="1" t="s">
        <v>4617</v>
      </c>
      <c r="P201" s="1" t="s">
        <v>4614</v>
      </c>
      <c r="Q201" s="1" t="s">
        <v>4615</v>
      </c>
      <c r="R201" s="1" t="b">
        <v>1</v>
      </c>
      <c r="S201" s="1" t="s">
        <v>62217</v>
      </c>
      <c r="T201" s="1">
        <v>1.0892689900000001</v>
      </c>
      <c r="U201" s="19">
        <v>10398.492111668391</v>
      </c>
      <c r="V201" s="19">
        <f t="shared" si="3"/>
        <v>11326.754999999996</v>
      </c>
      <c r="W201" s="1"/>
      <c r="X201" t="s">
        <v>14</v>
      </c>
      <c r="Y201" s="70" t="s">
        <v>62249</v>
      </c>
      <c r="Z201">
        <v>8</v>
      </c>
      <c r="AA201" s="70" t="s">
        <v>12</v>
      </c>
      <c r="AB201" s="71">
        <v>35388.89620000001</v>
      </c>
      <c r="AK201" s="28"/>
      <c r="AR201" s="1"/>
      <c r="AS201" s="1"/>
    </row>
    <row r="202" spans="1:45" ht="12.5" customHeight="1">
      <c r="A202" s="1">
        <v>46026</v>
      </c>
      <c r="B202" s="43">
        <v>45047</v>
      </c>
      <c r="C202" s="66">
        <v>45047</v>
      </c>
      <c r="D202" s="69" t="s">
        <v>15</v>
      </c>
      <c r="E202" s="68">
        <v>18</v>
      </c>
      <c r="F202" s="28" t="s">
        <v>12</v>
      </c>
      <c r="G202" s="1">
        <v>275</v>
      </c>
      <c r="H202" s="67" t="s">
        <v>7</v>
      </c>
      <c r="I202" s="1">
        <v>3</v>
      </c>
      <c r="J202" s="19">
        <v>37059.421000000002</v>
      </c>
      <c r="K202" s="1">
        <v>3</v>
      </c>
      <c r="L202" s="1" t="s">
        <v>60103</v>
      </c>
      <c r="M202" s="1">
        <v>2</v>
      </c>
      <c r="N202" s="19">
        <v>300000</v>
      </c>
      <c r="O202" s="1" t="s">
        <v>4619</v>
      </c>
      <c r="P202" s="1" t="s">
        <v>4614</v>
      </c>
      <c r="Q202" s="1" t="s">
        <v>4615</v>
      </c>
      <c r="R202" s="1" t="b">
        <v>0</v>
      </c>
      <c r="S202" s="1" t="s">
        <v>62217</v>
      </c>
      <c r="T202" s="1">
        <v>1.0892689900000001</v>
      </c>
      <c r="U202" s="19">
        <v>34022.285900198083</v>
      </c>
      <c r="V202" s="19">
        <f t="shared" si="3"/>
        <v>37059.421000000009</v>
      </c>
      <c r="W202" s="1"/>
      <c r="X202" t="s">
        <v>14</v>
      </c>
      <c r="Y202" s="70" t="s">
        <v>62249</v>
      </c>
      <c r="Z202">
        <v>9</v>
      </c>
      <c r="AA202" s="70" t="s">
        <v>12</v>
      </c>
      <c r="AB202" s="71">
        <v>106267.99123689257</v>
      </c>
      <c r="AK202" s="28"/>
      <c r="AR202" s="1"/>
      <c r="AS202" s="1"/>
    </row>
    <row r="203" spans="1:45" ht="12.5" customHeight="1">
      <c r="A203" s="1">
        <v>46385</v>
      </c>
      <c r="B203" s="43">
        <v>45078</v>
      </c>
      <c r="C203" s="66">
        <v>45078</v>
      </c>
      <c r="D203" s="69" t="s">
        <v>15</v>
      </c>
      <c r="E203" s="68">
        <v>54</v>
      </c>
      <c r="F203" s="28" t="s">
        <v>12</v>
      </c>
      <c r="G203" s="1">
        <v>275</v>
      </c>
      <c r="H203" s="67" t="s">
        <v>7</v>
      </c>
      <c r="I203" s="1">
        <v>2</v>
      </c>
      <c r="J203" s="19">
        <v>61848.637900000002</v>
      </c>
      <c r="K203" s="1">
        <v>2</v>
      </c>
      <c r="L203" s="1" t="s">
        <v>60103</v>
      </c>
      <c r="M203" s="1">
        <v>2</v>
      </c>
      <c r="N203" s="19">
        <v>300000</v>
      </c>
      <c r="O203" s="1" t="s">
        <v>4617</v>
      </c>
      <c r="P203" s="1" t="s">
        <v>4614</v>
      </c>
      <c r="Q203" s="1" t="s">
        <v>4615</v>
      </c>
      <c r="R203" s="1" t="b">
        <v>1</v>
      </c>
      <c r="S203" s="1" t="s">
        <v>62217</v>
      </c>
      <c r="T203" s="1">
        <v>1.0892689900000001</v>
      </c>
      <c r="U203" s="19">
        <v>56779.949184085373</v>
      </c>
      <c r="V203" s="19">
        <f t="shared" si="3"/>
        <v>61848.637900000002</v>
      </c>
      <c r="W203" s="1"/>
      <c r="X203" t="s">
        <v>14</v>
      </c>
      <c r="Y203" s="70" t="s">
        <v>62249</v>
      </c>
      <c r="Z203">
        <v>10</v>
      </c>
      <c r="AA203" s="70" t="s">
        <v>12</v>
      </c>
      <c r="AB203" s="71">
        <v>61358.046980592466</v>
      </c>
      <c r="AK203" s="28"/>
      <c r="AR203" s="1"/>
      <c r="AS203" s="1"/>
    </row>
    <row r="204" spans="1:45" ht="12.5" customHeight="1">
      <c r="A204" s="1">
        <v>46346</v>
      </c>
      <c r="B204" s="43">
        <v>45078</v>
      </c>
      <c r="C204" s="66">
        <v>45078</v>
      </c>
      <c r="D204" s="69" t="s">
        <v>15</v>
      </c>
      <c r="E204" s="68">
        <v>180</v>
      </c>
      <c r="F204" s="28" t="s">
        <v>12</v>
      </c>
      <c r="G204" s="1">
        <v>275</v>
      </c>
      <c r="H204" s="67" t="s">
        <v>7</v>
      </c>
      <c r="I204" s="1">
        <v>3</v>
      </c>
      <c r="J204" s="19">
        <v>28170.959699999999</v>
      </c>
      <c r="K204" s="1">
        <v>3</v>
      </c>
      <c r="L204" s="1" t="s">
        <v>60103</v>
      </c>
      <c r="M204" s="1">
        <v>2</v>
      </c>
      <c r="N204" s="19">
        <v>300000</v>
      </c>
      <c r="O204" s="1" t="s">
        <v>4619</v>
      </c>
      <c r="P204" s="1" t="s">
        <v>4614</v>
      </c>
      <c r="Q204" s="1" t="s">
        <v>4615</v>
      </c>
      <c r="R204" s="1" t="b">
        <v>0</v>
      </c>
      <c r="S204" s="1" t="s">
        <v>62217</v>
      </c>
      <c r="T204" s="1">
        <v>1.0892689900000001</v>
      </c>
      <c r="U204" s="19">
        <v>25862.26171737432</v>
      </c>
      <c r="V204" s="19">
        <f t="shared" si="3"/>
        <v>28170.959699999992</v>
      </c>
      <c r="W204" s="1"/>
      <c r="X204" t="s">
        <v>15</v>
      </c>
      <c r="Y204" s="70">
        <v>275</v>
      </c>
      <c r="Z204">
        <v>2</v>
      </c>
      <c r="AA204" s="70" t="s">
        <v>12</v>
      </c>
      <c r="AB204" s="71">
        <v>88656.306372955674</v>
      </c>
      <c r="AK204" s="28"/>
      <c r="AR204" s="1"/>
      <c r="AS204" s="1"/>
    </row>
    <row r="205" spans="1:45" ht="12.5" customHeight="1">
      <c r="A205" s="1">
        <v>46659</v>
      </c>
      <c r="B205" s="43">
        <v>45108</v>
      </c>
      <c r="C205" s="66">
        <v>45108</v>
      </c>
      <c r="D205" s="69" t="s">
        <v>18</v>
      </c>
      <c r="E205" s="68">
        <v>161</v>
      </c>
      <c r="F205" s="28" t="s">
        <v>12</v>
      </c>
      <c r="G205" s="1">
        <v>275</v>
      </c>
      <c r="H205" s="67" t="s">
        <v>7</v>
      </c>
      <c r="I205" s="1">
        <v>2</v>
      </c>
      <c r="J205" s="19">
        <v>914.91480000000001</v>
      </c>
      <c r="K205" s="1">
        <v>2</v>
      </c>
      <c r="L205" s="1" t="s">
        <v>60103</v>
      </c>
      <c r="M205" s="1">
        <v>2</v>
      </c>
      <c r="N205" s="19">
        <v>300000</v>
      </c>
      <c r="O205" s="1" t="s">
        <v>4617</v>
      </c>
      <c r="P205" s="1" t="s">
        <v>4614</v>
      </c>
      <c r="Q205" s="1" t="s">
        <v>4615</v>
      </c>
      <c r="R205" s="1" t="b">
        <v>1</v>
      </c>
      <c r="S205" s="1" t="s">
        <v>62217</v>
      </c>
      <c r="T205" s="1">
        <v>1.0892689900000001</v>
      </c>
      <c r="U205" s="19">
        <v>839.93467949546596</v>
      </c>
      <c r="V205" s="19">
        <f t="shared" si="3"/>
        <v>914.91480000000001</v>
      </c>
      <c r="W205" s="1"/>
      <c r="X205" t="s">
        <v>15</v>
      </c>
      <c r="Y205" s="70">
        <v>275</v>
      </c>
      <c r="Z205">
        <v>3</v>
      </c>
      <c r="AA205" s="70" t="s">
        <v>12</v>
      </c>
      <c r="AB205" s="71">
        <v>59884.547617572403</v>
      </c>
      <c r="AK205" s="28"/>
      <c r="AR205" s="1"/>
      <c r="AS205" s="1"/>
    </row>
    <row r="206" spans="1:45" ht="12.5" customHeight="1">
      <c r="A206" s="1">
        <v>46640</v>
      </c>
      <c r="B206" s="43">
        <v>45108</v>
      </c>
      <c r="C206" s="66">
        <v>45108</v>
      </c>
      <c r="D206" s="69" t="s">
        <v>18</v>
      </c>
      <c r="E206" s="68">
        <v>252</v>
      </c>
      <c r="F206" s="28" t="s">
        <v>12</v>
      </c>
      <c r="G206" s="1">
        <v>275</v>
      </c>
      <c r="H206" s="67" t="s">
        <v>7</v>
      </c>
      <c r="I206" s="1">
        <v>2</v>
      </c>
      <c r="J206" s="19">
        <v>44354.800799999997</v>
      </c>
      <c r="K206" s="1">
        <v>2</v>
      </c>
      <c r="L206" s="1" t="s">
        <v>60103</v>
      </c>
      <c r="M206" s="1">
        <v>2</v>
      </c>
      <c r="N206" s="19">
        <v>300000</v>
      </c>
      <c r="O206" s="1" t="s">
        <v>4617</v>
      </c>
      <c r="P206" s="1" t="s">
        <v>4614</v>
      </c>
      <c r="Q206" s="1" t="s">
        <v>4615</v>
      </c>
      <c r="R206" s="1" t="b">
        <v>1</v>
      </c>
      <c r="S206" s="1" t="s">
        <v>62217</v>
      </c>
      <c r="T206" s="1">
        <v>1.0892689900000001</v>
      </c>
      <c r="U206" s="19">
        <v>40719.786579070787</v>
      </c>
      <c r="V206" s="19">
        <f t="shared" si="3"/>
        <v>44354.800799999997</v>
      </c>
      <c r="W206" s="1"/>
      <c r="X206" t="s">
        <v>15</v>
      </c>
      <c r="Y206" s="70">
        <v>275</v>
      </c>
      <c r="Z206">
        <v>5</v>
      </c>
      <c r="AA206" s="70" t="s">
        <v>12</v>
      </c>
      <c r="AB206" s="71">
        <v>71935.384390223015</v>
      </c>
      <c r="AK206" s="28"/>
      <c r="AR206" s="1"/>
      <c r="AS206" s="1"/>
    </row>
    <row r="207" spans="1:45" ht="12.5" customHeight="1">
      <c r="A207" s="1">
        <v>46934</v>
      </c>
      <c r="B207" s="43">
        <v>45139</v>
      </c>
      <c r="C207" s="66">
        <v>45139</v>
      </c>
      <c r="D207" s="69" t="s">
        <v>18</v>
      </c>
      <c r="E207" s="68">
        <v>162</v>
      </c>
      <c r="F207" s="28" t="s">
        <v>12</v>
      </c>
      <c r="G207" s="1">
        <v>275</v>
      </c>
      <c r="H207" s="67" t="s">
        <v>7</v>
      </c>
      <c r="I207" s="1">
        <v>2</v>
      </c>
      <c r="J207" s="19">
        <v>622.94680000000005</v>
      </c>
      <c r="K207" s="1">
        <v>2</v>
      </c>
      <c r="L207" s="1" t="s">
        <v>60103</v>
      </c>
      <c r="M207" s="1">
        <v>2</v>
      </c>
      <c r="N207" s="19">
        <v>300000</v>
      </c>
      <c r="O207" s="1" t="s">
        <v>4617</v>
      </c>
      <c r="P207" s="1" t="s">
        <v>4614</v>
      </c>
      <c r="Q207" s="1" t="s">
        <v>4615</v>
      </c>
      <c r="R207" s="1" t="b">
        <v>1</v>
      </c>
      <c r="S207" s="1" t="s">
        <v>62217</v>
      </c>
      <c r="T207" s="1">
        <v>1.0892689900000001</v>
      </c>
      <c r="U207" s="19">
        <v>571.89436743260262</v>
      </c>
      <c r="V207" s="19">
        <f t="shared" si="3"/>
        <v>622.94680000000005</v>
      </c>
      <c r="W207" s="1"/>
      <c r="X207" t="s">
        <v>15</v>
      </c>
      <c r="Y207" s="70">
        <v>276</v>
      </c>
      <c r="Z207">
        <v>3</v>
      </c>
      <c r="AA207" s="70" t="s">
        <v>12</v>
      </c>
      <c r="AB207" s="71">
        <v>55735.918177566033</v>
      </c>
      <c r="AK207" s="28"/>
      <c r="AR207" s="1"/>
      <c r="AS207" s="1"/>
    </row>
    <row r="208" spans="1:45" ht="12.5" customHeight="1">
      <c r="A208" s="1">
        <v>46999</v>
      </c>
      <c r="B208" s="43">
        <v>45139</v>
      </c>
      <c r="C208" s="66">
        <v>45139</v>
      </c>
      <c r="D208" s="69" t="s">
        <v>18</v>
      </c>
      <c r="E208" s="68">
        <v>468</v>
      </c>
      <c r="F208" s="28" t="s">
        <v>12</v>
      </c>
      <c r="G208" s="1">
        <v>275</v>
      </c>
      <c r="H208" s="67" t="s">
        <v>7</v>
      </c>
      <c r="I208" s="1">
        <v>3</v>
      </c>
      <c r="J208" s="19">
        <v>3226.8995</v>
      </c>
      <c r="K208" s="1">
        <v>3</v>
      </c>
      <c r="L208" s="1" t="s">
        <v>60103</v>
      </c>
      <c r="M208" s="1">
        <v>2</v>
      </c>
      <c r="N208" s="19">
        <v>300000</v>
      </c>
      <c r="O208" s="1" t="s">
        <v>4619</v>
      </c>
      <c r="P208" s="1" t="s">
        <v>4614</v>
      </c>
      <c r="Q208" s="1" t="s">
        <v>4615</v>
      </c>
      <c r="R208" s="1" t="b">
        <v>0</v>
      </c>
      <c r="S208" s="1" t="s">
        <v>62217</v>
      </c>
      <c r="T208" s="1">
        <v>1.0892689900000001</v>
      </c>
      <c r="U208" s="19">
        <v>2962.4450247133168</v>
      </c>
      <c r="V208" s="19">
        <f t="shared" si="3"/>
        <v>3226.8995</v>
      </c>
      <c r="W208" s="1"/>
      <c r="X208" t="s">
        <v>15</v>
      </c>
      <c r="Y208" s="70">
        <v>276</v>
      </c>
      <c r="Z208">
        <v>4</v>
      </c>
      <c r="AA208" s="70" t="s">
        <v>12</v>
      </c>
      <c r="AB208" s="71">
        <v>200279.98290853758</v>
      </c>
      <c r="AK208" s="28"/>
      <c r="AR208" s="1"/>
      <c r="AS208" s="1"/>
    </row>
    <row r="209" spans="1:45" ht="12.5" customHeight="1">
      <c r="A209" s="1">
        <v>47450</v>
      </c>
      <c r="B209" s="43">
        <v>45170</v>
      </c>
      <c r="C209" s="66">
        <v>45170</v>
      </c>
      <c r="D209" s="69" t="s">
        <v>18</v>
      </c>
      <c r="E209" s="68">
        <v>54</v>
      </c>
      <c r="F209" s="28" t="s">
        <v>12</v>
      </c>
      <c r="G209" s="1">
        <v>275</v>
      </c>
      <c r="H209" s="67" t="s">
        <v>7</v>
      </c>
      <c r="I209" s="1">
        <v>2</v>
      </c>
      <c r="J209" s="19">
        <v>87559.719800000006</v>
      </c>
      <c r="K209" s="1">
        <v>2</v>
      </c>
      <c r="L209" s="1" t="s">
        <v>60103</v>
      </c>
      <c r="M209" s="1">
        <v>2</v>
      </c>
      <c r="N209" s="19">
        <v>300000</v>
      </c>
      <c r="O209" s="1" t="s">
        <v>4617</v>
      </c>
      <c r="P209" s="1" t="s">
        <v>4614</v>
      </c>
      <c r="Q209" s="1" t="s">
        <v>4615</v>
      </c>
      <c r="R209" s="1" t="b">
        <v>1</v>
      </c>
      <c r="S209" s="1" t="s">
        <v>62217</v>
      </c>
      <c r="T209" s="1">
        <v>1.0892689900000001</v>
      </c>
      <c r="U209" s="19">
        <v>80383.927756907869</v>
      </c>
      <c r="V209" s="19">
        <f t="shared" si="3"/>
        <v>87559.719800000006</v>
      </c>
      <c r="W209" s="1"/>
      <c r="X209" t="s">
        <v>15</v>
      </c>
      <c r="Y209" s="70">
        <v>277</v>
      </c>
      <c r="Z209">
        <v>3</v>
      </c>
      <c r="AA209" s="70" t="s">
        <v>12</v>
      </c>
      <c r="AB209" s="71">
        <v>135676.50888510101</v>
      </c>
      <c r="AK209" s="28"/>
      <c r="AR209" s="1"/>
      <c r="AS209" s="1"/>
    </row>
    <row r="210" spans="1:45" ht="12.5" customHeight="1">
      <c r="A210" s="1">
        <v>47432</v>
      </c>
      <c r="B210" s="43">
        <v>45170</v>
      </c>
      <c r="C210" s="66">
        <v>45170</v>
      </c>
      <c r="D210" s="69" t="s">
        <v>18</v>
      </c>
      <c r="E210" s="68">
        <v>126</v>
      </c>
      <c r="F210" s="28" t="s">
        <v>12</v>
      </c>
      <c r="G210" s="1">
        <v>275</v>
      </c>
      <c r="H210" s="67" t="s">
        <v>7</v>
      </c>
      <c r="I210" s="1">
        <v>2</v>
      </c>
      <c r="J210" s="19">
        <v>9510.4886000000006</v>
      </c>
      <c r="K210" s="1">
        <v>2</v>
      </c>
      <c r="L210" s="1" t="s">
        <v>60103</v>
      </c>
      <c r="M210" s="1">
        <v>2</v>
      </c>
      <c r="N210" s="19">
        <v>300000</v>
      </c>
      <c r="O210" s="1" t="s">
        <v>4617</v>
      </c>
      <c r="P210" s="1" t="s">
        <v>4614</v>
      </c>
      <c r="Q210" s="1" t="s">
        <v>4615</v>
      </c>
      <c r="R210" s="1" t="b">
        <v>1</v>
      </c>
      <c r="S210" s="1" t="s">
        <v>62217</v>
      </c>
      <c r="T210" s="1">
        <v>1.0892689900000001</v>
      </c>
      <c r="U210" s="19">
        <v>8731.074406148291</v>
      </c>
      <c r="V210" s="19">
        <f t="shared" si="3"/>
        <v>9510.4885999999988</v>
      </c>
      <c r="W210" s="1"/>
      <c r="X210" t="s">
        <v>15</v>
      </c>
      <c r="Y210" s="70">
        <v>277</v>
      </c>
      <c r="Z210">
        <v>4</v>
      </c>
      <c r="AA210" s="70" t="s">
        <v>12</v>
      </c>
      <c r="AB210" s="71">
        <v>149818.91791484857</v>
      </c>
      <c r="AK210" s="28"/>
      <c r="AR210" s="1"/>
      <c r="AS210" s="1"/>
    </row>
    <row r="211" spans="1:45" ht="12.5" customHeight="1">
      <c r="A211" s="1">
        <v>47394</v>
      </c>
      <c r="B211" s="43">
        <v>45170</v>
      </c>
      <c r="C211" s="66">
        <v>45170</v>
      </c>
      <c r="D211" s="69" t="s">
        <v>18</v>
      </c>
      <c r="E211" s="68">
        <v>197</v>
      </c>
      <c r="F211" s="28" t="s">
        <v>12</v>
      </c>
      <c r="G211" s="1">
        <v>275</v>
      </c>
      <c r="H211" s="67" t="s">
        <v>7</v>
      </c>
      <c r="I211" s="1">
        <v>3</v>
      </c>
      <c r="J211" s="19">
        <v>43529.895400000001</v>
      </c>
      <c r="K211" s="1">
        <v>3</v>
      </c>
      <c r="L211" s="1" t="s">
        <v>60103</v>
      </c>
      <c r="M211" s="1">
        <v>2</v>
      </c>
      <c r="N211" s="19">
        <v>300000</v>
      </c>
      <c r="O211" s="1" t="s">
        <v>4619</v>
      </c>
      <c r="P211" s="1" t="s">
        <v>4614</v>
      </c>
      <c r="Q211" s="1" t="s">
        <v>4615</v>
      </c>
      <c r="R211" s="1" t="b">
        <v>0</v>
      </c>
      <c r="S211" s="1" t="s">
        <v>62217</v>
      </c>
      <c r="T211" s="1">
        <v>1.0892689900000001</v>
      </c>
      <c r="U211" s="19">
        <v>39962.484748601899</v>
      </c>
      <c r="V211" s="19">
        <f t="shared" si="3"/>
        <v>43529.895400000001</v>
      </c>
      <c r="W211" s="1"/>
      <c r="X211" t="s">
        <v>15</v>
      </c>
      <c r="Y211" s="70">
        <v>278</v>
      </c>
      <c r="Z211">
        <v>6</v>
      </c>
      <c r="AA211" s="70" t="s">
        <v>12</v>
      </c>
      <c r="AB211" s="71">
        <v>71866.675402241526</v>
      </c>
      <c r="AK211" s="28"/>
      <c r="AR211" s="1"/>
      <c r="AS211" s="1"/>
    </row>
    <row r="212" spans="1:45" ht="12.5" customHeight="1">
      <c r="A212" s="1">
        <v>47364</v>
      </c>
      <c r="B212" s="43">
        <v>45170</v>
      </c>
      <c r="C212" s="66">
        <v>45170</v>
      </c>
      <c r="D212" s="69" t="s">
        <v>18</v>
      </c>
      <c r="E212" s="68">
        <v>306</v>
      </c>
      <c r="F212" s="28" t="s">
        <v>12</v>
      </c>
      <c r="G212" s="1">
        <v>275</v>
      </c>
      <c r="H212" s="67" t="s">
        <v>7</v>
      </c>
      <c r="I212" s="1">
        <v>3</v>
      </c>
      <c r="J212" s="19">
        <v>250.6771</v>
      </c>
      <c r="K212" s="1">
        <v>3</v>
      </c>
      <c r="L212" s="1" t="s">
        <v>60103</v>
      </c>
      <c r="M212" s="1">
        <v>2</v>
      </c>
      <c r="N212" s="19">
        <v>300000</v>
      </c>
      <c r="O212" s="1" t="s">
        <v>4619</v>
      </c>
      <c r="P212" s="1" t="s">
        <v>4614</v>
      </c>
      <c r="Q212" s="1" t="s">
        <v>4615</v>
      </c>
      <c r="R212" s="1" t="b">
        <v>0</v>
      </c>
      <c r="S212" s="1" t="s">
        <v>62217</v>
      </c>
      <c r="T212" s="1">
        <v>1.0892689900000001</v>
      </c>
      <c r="U212" s="19">
        <v>230.13333006019019</v>
      </c>
      <c r="V212" s="19">
        <f t="shared" si="3"/>
        <v>250.67710000000002</v>
      </c>
      <c r="W212" s="1"/>
      <c r="X212" t="s">
        <v>15</v>
      </c>
      <c r="Y212" s="70">
        <v>279</v>
      </c>
      <c r="Z212">
        <v>5</v>
      </c>
      <c r="AA212" s="70" t="s">
        <v>12</v>
      </c>
      <c r="AB212" s="71">
        <v>141514.73136125907</v>
      </c>
      <c r="AK212" s="28"/>
      <c r="AR212" s="1"/>
      <c r="AS212" s="1"/>
    </row>
    <row r="213" spans="1:45" ht="12.5" customHeight="1">
      <c r="A213" s="1">
        <v>47416</v>
      </c>
      <c r="B213" s="43">
        <v>45170</v>
      </c>
      <c r="C213" s="66">
        <v>45170</v>
      </c>
      <c r="D213" s="69" t="s">
        <v>18</v>
      </c>
      <c r="E213" s="68">
        <v>90</v>
      </c>
      <c r="F213" s="28" t="s">
        <v>12</v>
      </c>
      <c r="G213" s="1">
        <v>275</v>
      </c>
      <c r="H213" s="67" t="s">
        <v>7</v>
      </c>
      <c r="I213" s="1">
        <v>5</v>
      </c>
      <c r="J213" s="19">
        <v>138537.7996</v>
      </c>
      <c r="K213" s="1">
        <v>5</v>
      </c>
      <c r="L213" s="1" t="s">
        <v>60103</v>
      </c>
      <c r="M213" s="1">
        <v>2</v>
      </c>
      <c r="N213" s="19">
        <v>300000</v>
      </c>
      <c r="O213" s="1" t="s">
        <v>4623</v>
      </c>
      <c r="P213" s="1" t="s">
        <v>4614</v>
      </c>
      <c r="Q213" s="1" t="s">
        <v>4615</v>
      </c>
      <c r="R213" s="1" t="b">
        <v>0</v>
      </c>
      <c r="S213" s="1" t="s">
        <v>62217</v>
      </c>
      <c r="T213" s="1">
        <v>1.0892689900000001</v>
      </c>
      <c r="U213" s="19">
        <v>127184.1949709777</v>
      </c>
      <c r="V213" s="19">
        <f t="shared" si="3"/>
        <v>138537.79959999997</v>
      </c>
      <c r="W213" s="1"/>
      <c r="X213" t="s">
        <v>15</v>
      </c>
      <c r="Y213" s="70">
        <v>280</v>
      </c>
      <c r="Z213">
        <v>1</v>
      </c>
      <c r="AA213" s="70" t="s">
        <v>12</v>
      </c>
      <c r="AB213" s="71">
        <v>31714.46779183533</v>
      </c>
      <c r="AK213" s="28"/>
      <c r="AR213" s="1"/>
      <c r="AS213" s="1"/>
    </row>
    <row r="214" spans="1:45" ht="12.5" customHeight="1">
      <c r="A214" s="1">
        <v>47674</v>
      </c>
      <c r="B214" s="43">
        <v>45200</v>
      </c>
      <c r="C214" s="66">
        <v>45200</v>
      </c>
      <c r="D214" s="69" t="s">
        <v>21</v>
      </c>
      <c r="E214" s="68">
        <v>643</v>
      </c>
      <c r="F214" s="28" t="s">
        <v>12</v>
      </c>
      <c r="G214" s="1">
        <v>275</v>
      </c>
      <c r="H214" s="67" t="s">
        <v>7</v>
      </c>
      <c r="I214" s="1">
        <v>3</v>
      </c>
      <c r="J214" s="19">
        <v>10243.2827</v>
      </c>
      <c r="K214" s="1">
        <v>3</v>
      </c>
      <c r="L214" s="1" t="s">
        <v>60103</v>
      </c>
      <c r="M214" s="1">
        <v>2</v>
      </c>
      <c r="N214" s="19">
        <v>300000</v>
      </c>
      <c r="O214" s="1" t="s">
        <v>4619</v>
      </c>
      <c r="P214" s="1" t="s">
        <v>4614</v>
      </c>
      <c r="Q214" s="1" t="s">
        <v>4615</v>
      </c>
      <c r="R214" s="1" t="b">
        <v>0</v>
      </c>
      <c r="S214" s="1" t="s">
        <v>62217</v>
      </c>
      <c r="T214" s="1">
        <v>1.0892689900000001</v>
      </c>
      <c r="U214" s="19">
        <v>9403.8137448491943</v>
      </c>
      <c r="V214" s="19">
        <f t="shared" si="3"/>
        <v>10243.2827</v>
      </c>
      <c r="W214" s="1"/>
      <c r="X214" t="s">
        <v>15</v>
      </c>
      <c r="Y214" s="70">
        <v>281</v>
      </c>
      <c r="Z214">
        <v>1</v>
      </c>
      <c r="AA214" s="70" t="s">
        <v>12</v>
      </c>
      <c r="AB214" s="71">
        <v>55428.594914833651</v>
      </c>
      <c r="AK214" s="28"/>
      <c r="AR214" s="1"/>
      <c r="AS214" s="1"/>
    </row>
    <row r="215" spans="1:45" ht="12.5" customHeight="1">
      <c r="A215" s="1">
        <v>47714</v>
      </c>
      <c r="B215" s="43">
        <v>45200</v>
      </c>
      <c r="C215" s="66">
        <v>45200</v>
      </c>
      <c r="D215" s="69" t="s">
        <v>21</v>
      </c>
      <c r="E215" s="68">
        <v>431</v>
      </c>
      <c r="F215" s="28" t="s">
        <v>12</v>
      </c>
      <c r="G215" s="1">
        <v>275</v>
      </c>
      <c r="H215" s="67" t="s">
        <v>7</v>
      </c>
      <c r="I215" s="1">
        <v>3</v>
      </c>
      <c r="J215" s="19">
        <v>5076.0707000000002</v>
      </c>
      <c r="K215" s="1">
        <v>3</v>
      </c>
      <c r="L215" s="1" t="s">
        <v>60103</v>
      </c>
      <c r="M215" s="1">
        <v>2</v>
      </c>
      <c r="N215" s="19">
        <v>300000</v>
      </c>
      <c r="O215" s="1" t="s">
        <v>4619</v>
      </c>
      <c r="P215" s="1" t="s">
        <v>4614</v>
      </c>
      <c r="Q215" s="1" t="s">
        <v>4615</v>
      </c>
      <c r="R215" s="1" t="b">
        <v>0</v>
      </c>
      <c r="S215" s="1" t="s">
        <v>62217</v>
      </c>
      <c r="T215" s="1">
        <v>1.0892689900000001</v>
      </c>
      <c r="U215" s="19">
        <v>4660.0708792784044</v>
      </c>
      <c r="V215" s="19">
        <f t="shared" si="3"/>
        <v>5076.0707000000002</v>
      </c>
      <c r="W215" s="1"/>
      <c r="X215" t="s">
        <v>15</v>
      </c>
      <c r="Y215" s="70">
        <v>281</v>
      </c>
      <c r="Z215">
        <v>3</v>
      </c>
      <c r="AA215" s="70" t="s">
        <v>12</v>
      </c>
      <c r="AB215" s="71">
        <v>37587.992659186973</v>
      </c>
      <c r="AK215" s="28"/>
      <c r="AR215" s="1"/>
      <c r="AS215" s="1"/>
    </row>
    <row r="216" spans="1:45" ht="12.5" customHeight="1">
      <c r="A216" s="1">
        <v>48076</v>
      </c>
      <c r="B216" s="43">
        <v>45231</v>
      </c>
      <c r="C216" s="66">
        <v>45231</v>
      </c>
      <c r="D216" s="69" t="s">
        <v>21</v>
      </c>
      <c r="E216" s="68">
        <v>642</v>
      </c>
      <c r="F216" s="28" t="s">
        <v>12</v>
      </c>
      <c r="G216" s="1">
        <v>275</v>
      </c>
      <c r="H216" s="67" t="s">
        <v>7</v>
      </c>
      <c r="I216" s="1">
        <v>2</v>
      </c>
      <c r="J216" s="19">
        <v>85521.26</v>
      </c>
      <c r="K216" s="1">
        <v>2</v>
      </c>
      <c r="L216" s="1" t="s">
        <v>60103</v>
      </c>
      <c r="M216" s="1">
        <v>2</v>
      </c>
      <c r="N216" s="19">
        <v>300000</v>
      </c>
      <c r="O216" s="1" t="s">
        <v>4617</v>
      </c>
      <c r="P216" s="1" t="s">
        <v>4614</v>
      </c>
      <c r="Q216" s="1" t="s">
        <v>4615</v>
      </c>
      <c r="R216" s="1" t="b">
        <v>1</v>
      </c>
      <c r="S216" s="1" t="s">
        <v>62217</v>
      </c>
      <c r="T216" s="1">
        <v>1.0892689900000001</v>
      </c>
      <c r="U216" s="19">
        <v>78512.526093302251</v>
      </c>
      <c r="V216" s="19">
        <f t="shared" si="3"/>
        <v>85521.26</v>
      </c>
      <c r="W216" s="1"/>
      <c r="X216" t="s">
        <v>15</v>
      </c>
      <c r="Y216" s="70">
        <v>281</v>
      </c>
      <c r="Z216">
        <v>4</v>
      </c>
      <c r="AA216" s="70" t="s">
        <v>12</v>
      </c>
      <c r="AB216" s="71">
        <v>70975.372667131553</v>
      </c>
      <c r="AK216" s="28"/>
      <c r="AR216" s="1"/>
      <c r="AS216" s="1"/>
    </row>
    <row r="217" spans="1:45" ht="12.5" customHeight="1">
      <c r="A217" s="1">
        <v>48034</v>
      </c>
      <c r="B217" s="43">
        <v>45231</v>
      </c>
      <c r="C217" s="66">
        <v>45231</v>
      </c>
      <c r="D217" s="69" t="s">
        <v>21</v>
      </c>
      <c r="E217" s="68">
        <v>540</v>
      </c>
      <c r="F217" s="28" t="s">
        <v>12</v>
      </c>
      <c r="G217" s="1">
        <v>275</v>
      </c>
      <c r="H217" s="67" t="s">
        <v>7</v>
      </c>
      <c r="I217" s="1">
        <v>2</v>
      </c>
      <c r="J217" s="19">
        <v>20747.968499999999</v>
      </c>
      <c r="K217" s="1">
        <v>2</v>
      </c>
      <c r="L217" s="1" t="s">
        <v>60103</v>
      </c>
      <c r="M217" s="1">
        <v>2</v>
      </c>
      <c r="N217" s="19">
        <v>300000</v>
      </c>
      <c r="O217" s="1" t="s">
        <v>4617</v>
      </c>
      <c r="P217" s="1" t="s">
        <v>4614</v>
      </c>
      <c r="Q217" s="1" t="s">
        <v>4615</v>
      </c>
      <c r="R217" s="1" t="b">
        <v>1</v>
      </c>
      <c r="S217" s="1" t="s">
        <v>62217</v>
      </c>
      <c r="T217" s="1">
        <v>1.0892689900000001</v>
      </c>
      <c r="U217" s="19">
        <v>19047.60779061561</v>
      </c>
      <c r="V217" s="19">
        <f t="shared" si="3"/>
        <v>20747.968499999999</v>
      </c>
      <c r="W217" s="1"/>
      <c r="X217" t="s">
        <v>15</v>
      </c>
      <c r="Y217" s="70">
        <v>282</v>
      </c>
      <c r="Z217">
        <v>6</v>
      </c>
      <c r="AA217" s="70" t="s">
        <v>12</v>
      </c>
      <c r="AB217" s="71">
        <v>69478.82372867949</v>
      </c>
      <c r="AK217" s="28"/>
      <c r="AR217" s="1"/>
      <c r="AS217" s="1"/>
    </row>
    <row r="218" spans="1:45" ht="12.5" customHeight="1">
      <c r="A218" s="1">
        <v>48017</v>
      </c>
      <c r="B218" s="43">
        <v>45231</v>
      </c>
      <c r="C218" s="66">
        <v>45231</v>
      </c>
      <c r="D218" s="69" t="s">
        <v>21</v>
      </c>
      <c r="E218" s="68">
        <v>233</v>
      </c>
      <c r="F218" s="28" t="s">
        <v>12</v>
      </c>
      <c r="G218" s="1">
        <v>275</v>
      </c>
      <c r="H218" s="67" t="s">
        <v>7</v>
      </c>
      <c r="I218" s="1">
        <v>2</v>
      </c>
      <c r="J218" s="19">
        <v>48133.170700000002</v>
      </c>
      <c r="K218" s="1">
        <v>2</v>
      </c>
      <c r="L218" s="1" t="s">
        <v>60103</v>
      </c>
      <c r="M218" s="1">
        <v>2</v>
      </c>
      <c r="N218" s="19">
        <v>300000</v>
      </c>
      <c r="O218" s="1" t="s">
        <v>4617</v>
      </c>
      <c r="P218" s="1" t="s">
        <v>4614</v>
      </c>
      <c r="Q218" s="1" t="s">
        <v>4615</v>
      </c>
      <c r="R218" s="1" t="b">
        <v>1</v>
      </c>
      <c r="S218" s="1" t="s">
        <v>62217</v>
      </c>
      <c r="T218" s="1">
        <v>1.0892689900000001</v>
      </c>
      <c r="U218" s="19">
        <v>44188.507285055457</v>
      </c>
      <c r="V218" s="19">
        <f t="shared" si="3"/>
        <v>48133.170700000002</v>
      </c>
      <c r="W218" s="1"/>
      <c r="X218" t="s">
        <v>15</v>
      </c>
      <c r="Y218" s="70">
        <v>283</v>
      </c>
      <c r="Z218">
        <v>1</v>
      </c>
      <c r="AA218" s="70" t="s">
        <v>12</v>
      </c>
      <c r="AB218" s="71">
        <v>38308.191349503111</v>
      </c>
      <c r="AK218" s="28"/>
      <c r="AR218" s="1"/>
      <c r="AS218" s="1"/>
    </row>
    <row r="219" spans="1:45" ht="12.5" customHeight="1">
      <c r="A219" s="1">
        <v>48021</v>
      </c>
      <c r="B219" s="43">
        <v>45231</v>
      </c>
      <c r="C219" s="66">
        <v>45231</v>
      </c>
      <c r="D219" s="69" t="s">
        <v>21</v>
      </c>
      <c r="E219" s="68">
        <v>396</v>
      </c>
      <c r="F219" s="28" t="s">
        <v>12</v>
      </c>
      <c r="G219" s="1">
        <v>275</v>
      </c>
      <c r="H219" s="67" t="s">
        <v>7</v>
      </c>
      <c r="I219" s="1">
        <v>2</v>
      </c>
      <c r="J219" s="19">
        <v>47445.226000000002</v>
      </c>
      <c r="K219" s="1">
        <v>2</v>
      </c>
      <c r="L219" s="1" t="s">
        <v>60103</v>
      </c>
      <c r="M219" s="1">
        <v>2</v>
      </c>
      <c r="N219" s="19">
        <v>300000</v>
      </c>
      <c r="O219" s="1" t="s">
        <v>4617</v>
      </c>
      <c r="P219" s="1" t="s">
        <v>4614</v>
      </c>
      <c r="Q219" s="1" t="s">
        <v>4615</v>
      </c>
      <c r="R219" s="1" t="b">
        <v>1</v>
      </c>
      <c r="S219" s="1" t="s">
        <v>62217</v>
      </c>
      <c r="T219" s="1">
        <v>1.0892689900000001</v>
      </c>
      <c r="U219" s="19">
        <v>43556.941798187057</v>
      </c>
      <c r="V219" s="19">
        <f t="shared" si="3"/>
        <v>47445.226000000002</v>
      </c>
      <c r="W219" s="1"/>
      <c r="X219" t="s">
        <v>15</v>
      </c>
      <c r="Y219" s="70" t="s">
        <v>62249</v>
      </c>
      <c r="Z219">
        <v>1</v>
      </c>
      <c r="AA219" s="70" t="s">
        <v>12</v>
      </c>
      <c r="AB219" s="71">
        <v>48607.696433183148</v>
      </c>
      <c r="AK219" s="28"/>
      <c r="AR219" s="1"/>
      <c r="AS219" s="1"/>
    </row>
    <row r="220" spans="1:45" ht="12.5" customHeight="1">
      <c r="A220" s="1">
        <v>47976</v>
      </c>
      <c r="B220" s="43">
        <v>45231</v>
      </c>
      <c r="C220" s="66">
        <v>45231</v>
      </c>
      <c r="D220" s="69" t="s">
        <v>21</v>
      </c>
      <c r="E220" s="68">
        <v>667</v>
      </c>
      <c r="F220" s="28" t="s">
        <v>12</v>
      </c>
      <c r="G220" s="1">
        <v>275</v>
      </c>
      <c r="H220" s="67" t="s">
        <v>7</v>
      </c>
      <c r="I220" s="1">
        <v>2</v>
      </c>
      <c r="J220" s="19">
        <v>53203.8249</v>
      </c>
      <c r="K220" s="1">
        <v>2</v>
      </c>
      <c r="L220" s="1" t="s">
        <v>60103</v>
      </c>
      <c r="M220" s="1">
        <v>2</v>
      </c>
      <c r="N220" s="19">
        <v>300000</v>
      </c>
      <c r="O220" s="1" t="s">
        <v>4617</v>
      </c>
      <c r="P220" s="1" t="s">
        <v>4614</v>
      </c>
      <c r="Q220" s="1" t="s">
        <v>4615</v>
      </c>
      <c r="R220" s="1" t="b">
        <v>1</v>
      </c>
      <c r="S220" s="1" t="s">
        <v>62217</v>
      </c>
      <c r="T220" s="1">
        <v>1.0892689900000001</v>
      </c>
      <c r="U220" s="19">
        <v>48843.605563397148</v>
      </c>
      <c r="V220" s="19">
        <f t="shared" si="3"/>
        <v>53203.8249</v>
      </c>
      <c r="W220" s="1"/>
      <c r="X220" t="s">
        <v>15</v>
      </c>
      <c r="Y220" s="70" t="s">
        <v>62249</v>
      </c>
      <c r="Z220">
        <v>4</v>
      </c>
      <c r="AA220" s="70" t="s">
        <v>12</v>
      </c>
      <c r="AB220" s="71">
        <v>110729.46215057497</v>
      </c>
      <c r="AK220" s="28"/>
      <c r="AR220" s="1"/>
      <c r="AS220" s="1"/>
    </row>
    <row r="221" spans="1:45" ht="12.5" customHeight="1">
      <c r="A221" s="1">
        <v>48002</v>
      </c>
      <c r="B221" s="43">
        <v>45231</v>
      </c>
      <c r="C221" s="66">
        <v>45231</v>
      </c>
      <c r="D221" s="69" t="s">
        <v>21</v>
      </c>
      <c r="E221" s="68">
        <v>107</v>
      </c>
      <c r="F221" s="28" t="s">
        <v>12</v>
      </c>
      <c r="G221" s="1">
        <v>275</v>
      </c>
      <c r="H221" s="67" t="s">
        <v>7</v>
      </c>
      <c r="I221" s="1">
        <v>2</v>
      </c>
      <c r="J221" s="19">
        <v>6098.1010999999999</v>
      </c>
      <c r="K221" s="1">
        <v>2</v>
      </c>
      <c r="L221" s="1" t="s">
        <v>60103</v>
      </c>
      <c r="M221" s="1">
        <v>2</v>
      </c>
      <c r="N221" s="19">
        <v>300000</v>
      </c>
      <c r="O221" s="1" t="s">
        <v>4617</v>
      </c>
      <c r="P221" s="1" t="s">
        <v>4614</v>
      </c>
      <c r="Q221" s="1" t="s">
        <v>4615</v>
      </c>
      <c r="R221" s="1" t="b">
        <v>1</v>
      </c>
      <c r="S221" s="1" t="s">
        <v>62217</v>
      </c>
      <c r="T221" s="1">
        <v>1.0892689900000001</v>
      </c>
      <c r="U221" s="19">
        <v>5598.3427013744322</v>
      </c>
      <c r="V221" s="19">
        <f t="shared" si="3"/>
        <v>6098.1010999999999</v>
      </c>
      <c r="W221" s="1"/>
      <c r="X221" t="s">
        <v>15</v>
      </c>
      <c r="Y221" s="70" t="s">
        <v>62249</v>
      </c>
      <c r="Z221">
        <v>6</v>
      </c>
      <c r="AA221" s="70" t="s">
        <v>12</v>
      </c>
      <c r="AB221" s="71">
        <v>21072.248068319175</v>
      </c>
      <c r="AK221" s="28"/>
      <c r="AR221" s="1"/>
      <c r="AS221" s="1"/>
    </row>
    <row r="222" spans="1:45" ht="12.5" customHeight="1">
      <c r="A222" s="1">
        <v>47962</v>
      </c>
      <c r="B222" s="43">
        <v>45231</v>
      </c>
      <c r="C222" s="66">
        <v>45231</v>
      </c>
      <c r="D222" s="69" t="s">
        <v>21</v>
      </c>
      <c r="E222" s="68">
        <v>18</v>
      </c>
      <c r="F222" s="28" t="s">
        <v>12</v>
      </c>
      <c r="G222" s="1">
        <v>275</v>
      </c>
      <c r="H222" s="67" t="s">
        <v>7</v>
      </c>
      <c r="I222" s="1">
        <v>3</v>
      </c>
      <c r="J222" s="19">
        <v>51503.307999999997</v>
      </c>
      <c r="K222" s="1">
        <v>3</v>
      </c>
      <c r="L222" s="1" t="s">
        <v>60103</v>
      </c>
      <c r="M222" s="1">
        <v>2</v>
      </c>
      <c r="N222" s="19">
        <v>300000</v>
      </c>
      <c r="O222" s="1" t="s">
        <v>4619</v>
      </c>
      <c r="P222" s="1" t="s">
        <v>4614</v>
      </c>
      <c r="Q222" s="1" t="s">
        <v>4615</v>
      </c>
      <c r="R222" s="1" t="b">
        <v>0</v>
      </c>
      <c r="S222" s="1" t="s">
        <v>62217</v>
      </c>
      <c r="T222" s="1">
        <v>1.0892689900000001</v>
      </c>
      <c r="U222" s="19">
        <v>47282.451325452668</v>
      </c>
      <c r="V222" s="19">
        <f t="shared" si="3"/>
        <v>51503.307999999997</v>
      </c>
      <c r="W222" s="1"/>
      <c r="X222" t="s">
        <v>15</v>
      </c>
      <c r="Y222" s="70" t="s">
        <v>62249</v>
      </c>
      <c r="Z222">
        <v>7</v>
      </c>
      <c r="AA222" s="70" t="s">
        <v>12</v>
      </c>
      <c r="AB222" s="71">
        <v>29995.429600000007</v>
      </c>
      <c r="AK222" s="28"/>
      <c r="AR222" s="1"/>
      <c r="AS222" s="1"/>
    </row>
    <row r="223" spans="1:45" ht="12.5" customHeight="1">
      <c r="A223" s="1">
        <v>47995</v>
      </c>
      <c r="B223" s="43">
        <v>45231</v>
      </c>
      <c r="C223" s="66">
        <v>45231</v>
      </c>
      <c r="D223" s="69" t="s">
        <v>21</v>
      </c>
      <c r="E223" s="68">
        <v>377</v>
      </c>
      <c r="F223" s="28" t="s">
        <v>12</v>
      </c>
      <c r="G223" s="1">
        <v>275</v>
      </c>
      <c r="H223" s="67" t="s">
        <v>7</v>
      </c>
      <c r="I223" s="1">
        <v>3</v>
      </c>
      <c r="J223" s="19">
        <v>19187.603500000001</v>
      </c>
      <c r="K223" s="1">
        <v>3</v>
      </c>
      <c r="L223" s="1" t="s">
        <v>60103</v>
      </c>
      <c r="M223" s="1">
        <v>2</v>
      </c>
      <c r="N223" s="19">
        <v>300000</v>
      </c>
      <c r="O223" s="1" t="s">
        <v>4619</v>
      </c>
      <c r="P223" s="1" t="s">
        <v>4614</v>
      </c>
      <c r="Q223" s="1" t="s">
        <v>4615</v>
      </c>
      <c r="R223" s="1" t="b">
        <v>0</v>
      </c>
      <c r="S223" s="1" t="s">
        <v>62217</v>
      </c>
      <c r="T223" s="1">
        <v>1.0892689900000001</v>
      </c>
      <c r="U223" s="19">
        <v>17615.11956748167</v>
      </c>
      <c r="V223" s="19">
        <f t="shared" si="3"/>
        <v>19187.603499999997</v>
      </c>
      <c r="W223" s="1"/>
      <c r="X223" t="s">
        <v>15</v>
      </c>
      <c r="Y223" s="70" t="s">
        <v>62249</v>
      </c>
      <c r="Z223">
        <v>8</v>
      </c>
      <c r="AA223" s="70" t="s">
        <v>12</v>
      </c>
      <c r="AB223" s="71">
        <v>52749.857000000018</v>
      </c>
      <c r="AK223" s="28"/>
      <c r="AL223" s="1"/>
      <c r="AM223" s="1"/>
      <c r="AN223" s="1"/>
      <c r="AO223" s="1"/>
      <c r="AP223" s="1"/>
      <c r="AQ223" s="1"/>
      <c r="AR223" s="1"/>
      <c r="AS223" s="1"/>
    </row>
    <row r="224" spans="1:45" ht="12.5" customHeight="1">
      <c r="A224" s="1">
        <v>47968</v>
      </c>
      <c r="B224" s="43">
        <v>45231</v>
      </c>
      <c r="C224" s="66">
        <v>45231</v>
      </c>
      <c r="D224" s="69" t="s">
        <v>21</v>
      </c>
      <c r="E224" s="68">
        <v>449</v>
      </c>
      <c r="F224" s="28" t="s">
        <v>12</v>
      </c>
      <c r="G224" s="1">
        <v>275</v>
      </c>
      <c r="H224" s="67" t="s">
        <v>7</v>
      </c>
      <c r="I224" s="1">
        <v>5</v>
      </c>
      <c r="J224" s="19">
        <v>362.81079999999997</v>
      </c>
      <c r="K224" s="1">
        <v>5</v>
      </c>
      <c r="L224" s="1" t="s">
        <v>60103</v>
      </c>
      <c r="M224" s="1">
        <v>2</v>
      </c>
      <c r="N224" s="19">
        <v>300000</v>
      </c>
      <c r="O224" s="1" t="s">
        <v>4623</v>
      </c>
      <c r="P224" s="1" t="s">
        <v>4614</v>
      </c>
      <c r="Q224" s="1" t="s">
        <v>4615</v>
      </c>
      <c r="R224" s="1" t="b">
        <v>0</v>
      </c>
      <c r="S224" s="1" t="s">
        <v>62217</v>
      </c>
      <c r="T224" s="1">
        <v>1.0892689900000001</v>
      </c>
      <c r="U224" s="19">
        <v>333.07732371964431</v>
      </c>
      <c r="V224" s="19">
        <f t="shared" si="3"/>
        <v>362.81080000000003</v>
      </c>
      <c r="W224" s="1"/>
      <c r="X224" t="s">
        <v>15</v>
      </c>
      <c r="Y224" s="70" t="s">
        <v>62249</v>
      </c>
      <c r="Z224">
        <v>9</v>
      </c>
      <c r="AA224" s="70" t="s">
        <v>12</v>
      </c>
      <c r="AB224" s="71">
        <v>77371.903035078605</v>
      </c>
      <c r="AK224" s="28"/>
      <c r="AL224" s="1"/>
      <c r="AM224" s="1"/>
      <c r="AN224" s="1"/>
      <c r="AO224" s="1"/>
      <c r="AP224" s="1"/>
      <c r="AQ224" s="1"/>
      <c r="AR224" s="1"/>
      <c r="AS224" s="1"/>
    </row>
    <row r="225" spans="1:45" ht="12.5" customHeight="1">
      <c r="A225" s="1">
        <v>48377</v>
      </c>
      <c r="B225" s="43">
        <v>45261</v>
      </c>
      <c r="C225" s="66">
        <v>45261</v>
      </c>
      <c r="D225" s="69" t="s">
        <v>21</v>
      </c>
      <c r="E225" s="68">
        <v>690</v>
      </c>
      <c r="F225" s="28" t="s">
        <v>12</v>
      </c>
      <c r="G225" s="1">
        <v>275</v>
      </c>
      <c r="H225" s="67" t="s">
        <v>7</v>
      </c>
      <c r="I225" s="1">
        <v>2</v>
      </c>
      <c r="J225" s="19">
        <v>1868.8406</v>
      </c>
      <c r="K225" s="1">
        <v>2</v>
      </c>
      <c r="L225" s="1" t="s">
        <v>60103</v>
      </c>
      <c r="M225" s="1">
        <v>2</v>
      </c>
      <c r="N225" s="19">
        <v>300000</v>
      </c>
      <c r="O225" s="1" t="s">
        <v>4617</v>
      </c>
      <c r="P225" s="1" t="s">
        <v>4614</v>
      </c>
      <c r="Q225" s="1" t="s">
        <v>4615</v>
      </c>
      <c r="R225" s="1" t="b">
        <v>1</v>
      </c>
      <c r="S225" s="1" t="s">
        <v>62217</v>
      </c>
      <c r="T225" s="1">
        <v>1.0892689900000001</v>
      </c>
      <c r="U225" s="19">
        <v>1715.683285907184</v>
      </c>
      <c r="V225" s="19">
        <f t="shared" si="3"/>
        <v>1868.8405999999998</v>
      </c>
      <c r="W225" s="1"/>
      <c r="X225" t="s">
        <v>15</v>
      </c>
      <c r="Y225" s="70" t="s">
        <v>62249</v>
      </c>
      <c r="Z225">
        <v>10</v>
      </c>
      <c r="AA225" s="70" t="s">
        <v>12</v>
      </c>
      <c r="AB225" s="71">
        <v>18588.593993854021</v>
      </c>
      <c r="AK225" s="28"/>
      <c r="AL225" s="1"/>
      <c r="AM225" s="1"/>
      <c r="AN225" s="1"/>
      <c r="AO225" s="1"/>
      <c r="AP225" s="1"/>
      <c r="AQ225" s="1"/>
      <c r="AR225" s="1"/>
      <c r="AS225" s="1"/>
    </row>
    <row r="226" spans="1:45" ht="12.5" customHeight="1">
      <c r="A226" s="1">
        <v>48305</v>
      </c>
      <c r="B226" s="43">
        <v>45261</v>
      </c>
      <c r="C226" s="66">
        <v>45261</v>
      </c>
      <c r="D226" s="69" t="s">
        <v>21</v>
      </c>
      <c r="E226" s="68">
        <v>306</v>
      </c>
      <c r="F226" s="28" t="s">
        <v>12</v>
      </c>
      <c r="G226" s="1">
        <v>275</v>
      </c>
      <c r="H226" s="67" t="s">
        <v>7</v>
      </c>
      <c r="I226" s="1">
        <v>3</v>
      </c>
      <c r="J226" s="19">
        <v>795.94809999999995</v>
      </c>
      <c r="K226" s="1">
        <v>3</v>
      </c>
      <c r="L226" s="1" t="s">
        <v>60103</v>
      </c>
      <c r="M226" s="1">
        <v>2</v>
      </c>
      <c r="N226" s="19">
        <v>300000</v>
      </c>
      <c r="O226" s="1" t="s">
        <v>4619</v>
      </c>
      <c r="P226" s="1" t="s">
        <v>4614</v>
      </c>
      <c r="Q226" s="1" t="s">
        <v>4615</v>
      </c>
      <c r="R226" s="1" t="b">
        <v>0</v>
      </c>
      <c r="S226" s="1" t="s">
        <v>62217</v>
      </c>
      <c r="T226" s="1">
        <v>1.0892689900000001</v>
      </c>
      <c r="U226" s="19">
        <v>730.71767149085906</v>
      </c>
      <c r="V226" s="19">
        <f t="shared" si="3"/>
        <v>795.94809999999995</v>
      </c>
      <c r="W226" s="1"/>
      <c r="X226" t="s">
        <v>18</v>
      </c>
      <c r="Y226" s="70">
        <v>275</v>
      </c>
      <c r="Z226">
        <v>2</v>
      </c>
      <c r="AA226" s="70" t="s">
        <v>12</v>
      </c>
      <c r="AB226" s="71">
        <v>131246.61778905502</v>
      </c>
      <c r="AK226" s="28"/>
      <c r="AL226" s="1"/>
      <c r="AM226" s="1"/>
      <c r="AN226" s="1"/>
      <c r="AO226" s="1"/>
      <c r="AP226" s="1"/>
      <c r="AQ226" s="1"/>
      <c r="AR226" s="1"/>
      <c r="AS226" s="1"/>
    </row>
    <row r="227" spans="1:45" ht="12.5" customHeight="1">
      <c r="A227" s="1">
        <v>45317</v>
      </c>
      <c r="B227" s="43">
        <v>44958</v>
      </c>
      <c r="C227" s="66">
        <v>44958</v>
      </c>
      <c r="D227" s="69" t="s">
        <v>14</v>
      </c>
      <c r="E227" s="68">
        <v>167</v>
      </c>
      <c r="F227" s="28" t="s">
        <v>12</v>
      </c>
      <c r="G227" s="1">
        <v>268</v>
      </c>
      <c r="H227" s="67" t="s">
        <v>7</v>
      </c>
      <c r="I227" s="1">
        <v>4</v>
      </c>
      <c r="J227" s="19">
        <v>81157.116399999999</v>
      </c>
      <c r="K227" s="1">
        <v>4</v>
      </c>
      <c r="L227" s="1" t="s">
        <v>60103</v>
      </c>
      <c r="M227" s="1"/>
      <c r="N227" s="19"/>
      <c r="O227" s="1" t="s">
        <v>4621</v>
      </c>
      <c r="P227" s="1" t="s">
        <v>4614</v>
      </c>
      <c r="Q227" s="1" t="s">
        <v>4615</v>
      </c>
      <c r="R227" s="1" t="b">
        <v>0</v>
      </c>
      <c r="S227" s="1" t="s">
        <v>62217</v>
      </c>
      <c r="T227" s="1">
        <v>1.0892689900000001</v>
      </c>
      <c r="U227" s="19">
        <v>74506.037668436693</v>
      </c>
      <c r="V227" s="19">
        <f t="shared" si="3"/>
        <v>81157.116399999999</v>
      </c>
      <c r="W227" s="1"/>
      <c r="X227" t="s">
        <v>18</v>
      </c>
      <c r="Y227" s="70">
        <v>275</v>
      </c>
      <c r="Z227">
        <v>3</v>
      </c>
      <c r="AA227" s="70" t="s">
        <v>12</v>
      </c>
      <c r="AB227" s="71">
        <v>43155.063103375403</v>
      </c>
      <c r="AK227" s="28"/>
      <c r="AL227" s="1"/>
      <c r="AM227" s="1"/>
      <c r="AN227" s="1"/>
      <c r="AO227" s="1"/>
      <c r="AP227" s="1"/>
      <c r="AQ227" s="1"/>
      <c r="AR227" s="1"/>
      <c r="AS227" s="1"/>
    </row>
    <row r="228" spans="1:45" ht="12.5" customHeight="1">
      <c r="A228" s="1">
        <v>45526</v>
      </c>
      <c r="B228" s="43">
        <v>44986</v>
      </c>
      <c r="C228" s="66">
        <v>44986</v>
      </c>
      <c r="D228" s="69" t="s">
        <v>14</v>
      </c>
      <c r="E228" s="68">
        <v>47</v>
      </c>
      <c r="F228" s="28" t="s">
        <v>12</v>
      </c>
      <c r="G228" s="1">
        <v>268</v>
      </c>
      <c r="H228" s="67" t="s">
        <v>7</v>
      </c>
      <c r="I228" s="1">
        <v>6</v>
      </c>
      <c r="J228" s="19">
        <v>8088.9629000000004</v>
      </c>
      <c r="K228" s="1">
        <v>6</v>
      </c>
      <c r="L228" s="1" t="s">
        <v>60103</v>
      </c>
      <c r="M228" s="1"/>
      <c r="N228" s="19"/>
      <c r="O228" s="1" t="s">
        <v>4626</v>
      </c>
      <c r="P228" s="1" t="s">
        <v>4627</v>
      </c>
      <c r="Q228" s="1" t="s">
        <v>4615</v>
      </c>
      <c r="R228" s="1" t="b">
        <v>0</v>
      </c>
      <c r="S228" s="1" t="s">
        <v>62218</v>
      </c>
      <c r="T228" s="1">
        <v>1.4904571499999999</v>
      </c>
      <c r="U228" s="19">
        <v>5427.1690400492234</v>
      </c>
      <c r="V228" s="19">
        <f t="shared" si="3"/>
        <v>8088.9629000000004</v>
      </c>
      <c r="W228" s="1"/>
      <c r="X228" t="s">
        <v>18</v>
      </c>
      <c r="Y228" s="70">
        <v>275</v>
      </c>
      <c r="Z228">
        <v>5</v>
      </c>
      <c r="AA228" s="70" t="s">
        <v>12</v>
      </c>
      <c r="AB228" s="71">
        <v>127184.1949709777</v>
      </c>
      <c r="AK228" s="28"/>
      <c r="AL228" s="1"/>
      <c r="AM228" s="1"/>
      <c r="AN228" s="1"/>
      <c r="AO228" s="1"/>
      <c r="AP228" s="1"/>
      <c r="AQ228" s="1"/>
      <c r="AR228" s="1"/>
      <c r="AS228" s="1"/>
    </row>
    <row r="229" spans="1:45" ht="12.5" customHeight="1">
      <c r="A229" s="1">
        <v>45546</v>
      </c>
      <c r="B229" s="43">
        <v>44986</v>
      </c>
      <c r="C229" s="66">
        <v>44986</v>
      </c>
      <c r="D229" s="69" t="s">
        <v>14</v>
      </c>
      <c r="E229" s="68">
        <v>498</v>
      </c>
      <c r="F229" s="28" t="s">
        <v>12</v>
      </c>
      <c r="G229" s="1">
        <v>268</v>
      </c>
      <c r="H229" s="67" t="s">
        <v>7</v>
      </c>
      <c r="I229" s="1">
        <v>6</v>
      </c>
      <c r="J229" s="19">
        <v>16184.169</v>
      </c>
      <c r="K229" s="1">
        <v>6</v>
      </c>
      <c r="L229" s="1" t="s">
        <v>60103</v>
      </c>
      <c r="M229" s="1"/>
      <c r="N229" s="19"/>
      <c r="O229" s="1" t="s">
        <v>4626</v>
      </c>
      <c r="P229" s="1" t="s">
        <v>4627</v>
      </c>
      <c r="Q229" s="1" t="s">
        <v>4615</v>
      </c>
      <c r="R229" s="1" t="b">
        <v>0</v>
      </c>
      <c r="S229" s="1" t="s">
        <v>62218</v>
      </c>
      <c r="T229" s="1">
        <v>1.4904571499999999</v>
      </c>
      <c r="U229" s="19">
        <v>10858.52686204364</v>
      </c>
      <c r="V229" s="19">
        <f t="shared" si="3"/>
        <v>16184.169000000005</v>
      </c>
      <c r="W229" s="1"/>
      <c r="X229" t="s">
        <v>18</v>
      </c>
      <c r="Y229" s="70">
        <v>276</v>
      </c>
      <c r="Z229">
        <v>1</v>
      </c>
      <c r="AA229" s="70" t="s">
        <v>12</v>
      </c>
      <c r="AB229" s="71">
        <v>5204.2391292163747</v>
      </c>
      <c r="AK229" s="28"/>
      <c r="AL229" s="1"/>
      <c r="AM229" s="1"/>
      <c r="AN229" s="1"/>
      <c r="AO229" s="1"/>
      <c r="AP229" s="1"/>
      <c r="AQ229" s="1"/>
      <c r="AR229" s="1"/>
      <c r="AS229" s="1"/>
    </row>
    <row r="230" spans="1:45" ht="12.5" customHeight="1">
      <c r="A230" s="1">
        <v>47697</v>
      </c>
      <c r="B230" s="43">
        <v>45200</v>
      </c>
      <c r="C230" s="66">
        <v>45200</v>
      </c>
      <c r="D230" s="69" t="s">
        <v>21</v>
      </c>
      <c r="E230" s="68">
        <v>673</v>
      </c>
      <c r="F230" s="28" t="s">
        <v>12</v>
      </c>
      <c r="G230" s="1">
        <v>268</v>
      </c>
      <c r="H230" s="67" t="s">
        <v>7</v>
      </c>
      <c r="I230" s="1">
        <v>1</v>
      </c>
      <c r="J230" s="19">
        <v>518.25789999999995</v>
      </c>
      <c r="K230" s="1">
        <v>1</v>
      </c>
      <c r="L230" s="1" t="s">
        <v>60103</v>
      </c>
      <c r="M230" s="1"/>
      <c r="N230" s="19"/>
      <c r="O230" s="1" t="s">
        <v>4613</v>
      </c>
      <c r="P230" s="1" t="s">
        <v>4614</v>
      </c>
      <c r="Q230" s="1" t="s">
        <v>4615</v>
      </c>
      <c r="R230" s="1" t="b">
        <v>0</v>
      </c>
      <c r="S230" s="1" t="s">
        <v>62217</v>
      </c>
      <c r="T230" s="1">
        <v>1.0892689900000001</v>
      </c>
      <c r="U230" s="19">
        <v>475.78504920074869</v>
      </c>
      <c r="V230" s="19">
        <f t="shared" si="3"/>
        <v>518.25789999999984</v>
      </c>
      <c r="W230" s="1"/>
      <c r="X230" t="s">
        <v>18</v>
      </c>
      <c r="Y230" s="70">
        <v>276</v>
      </c>
      <c r="Z230">
        <v>3</v>
      </c>
      <c r="AA230" s="70" t="s">
        <v>12</v>
      </c>
      <c r="AB230" s="71">
        <v>68412.07009849789</v>
      </c>
      <c r="AK230" s="28"/>
      <c r="AL230" s="1"/>
      <c r="AM230" s="1"/>
      <c r="AN230" s="1"/>
      <c r="AO230" s="1"/>
      <c r="AP230" s="1"/>
      <c r="AQ230" s="1"/>
      <c r="AR230" s="1"/>
      <c r="AS230" s="1"/>
    </row>
    <row r="231" spans="1:45" ht="12.5" customHeight="1">
      <c r="A231" s="1">
        <v>45081</v>
      </c>
      <c r="B231" s="43">
        <v>44927</v>
      </c>
      <c r="C231" s="66">
        <v>44927</v>
      </c>
      <c r="D231" s="69" t="s">
        <v>14</v>
      </c>
      <c r="E231" s="68">
        <v>26782</v>
      </c>
      <c r="F231" s="28" t="s">
        <v>12</v>
      </c>
      <c r="G231" s="1"/>
      <c r="H231" s="67" t="s">
        <v>8</v>
      </c>
      <c r="I231" s="1">
        <v>6</v>
      </c>
      <c r="J231" s="19">
        <v>772.50360000000001</v>
      </c>
      <c r="K231" s="1">
        <v>6</v>
      </c>
      <c r="L231" s="1" t="s">
        <v>4649</v>
      </c>
      <c r="M231" s="1" t="e">
        <v>#N/A</v>
      </c>
      <c r="N231" s="19" t="e">
        <v>#N/A</v>
      </c>
      <c r="O231" s="1" t="s">
        <v>4626</v>
      </c>
      <c r="P231" s="1" t="s">
        <v>4627</v>
      </c>
      <c r="Q231" s="1" t="s">
        <v>4615</v>
      </c>
      <c r="R231" s="1" t="e">
        <v>#N/A</v>
      </c>
      <c r="S231" s="1" t="s">
        <v>62218</v>
      </c>
      <c r="T231" s="1">
        <v>1.4904571499999999</v>
      </c>
      <c r="U231" s="19">
        <v>518.29977131512976</v>
      </c>
      <c r="V231" s="19">
        <f t="shared" si="3"/>
        <v>772.50360000000001</v>
      </c>
      <c r="W231" s="1"/>
      <c r="X231" t="s">
        <v>18</v>
      </c>
      <c r="Y231" s="70">
        <v>276</v>
      </c>
      <c r="Z231">
        <v>4</v>
      </c>
      <c r="AA231" s="70" t="s">
        <v>12</v>
      </c>
      <c r="AB231" s="71">
        <v>128790.56237523111</v>
      </c>
      <c r="AK231" s="28"/>
      <c r="AL231" s="1"/>
      <c r="AM231" s="1"/>
      <c r="AN231" s="1"/>
      <c r="AO231" s="1"/>
      <c r="AP231" s="1"/>
      <c r="AQ231" s="1"/>
      <c r="AR231" s="1"/>
      <c r="AS231" s="1"/>
    </row>
    <row r="232" spans="1:45" ht="12.5" customHeight="1">
      <c r="A232" s="1">
        <v>45085</v>
      </c>
      <c r="B232" s="43">
        <v>44928</v>
      </c>
      <c r="C232" s="66">
        <v>44927</v>
      </c>
      <c r="D232" s="69" t="s">
        <v>14</v>
      </c>
      <c r="E232" s="68">
        <v>18746</v>
      </c>
      <c r="F232" s="28" t="s">
        <v>12</v>
      </c>
      <c r="G232" s="1"/>
      <c r="H232" s="67" t="s">
        <v>8</v>
      </c>
      <c r="I232" s="1">
        <v>9</v>
      </c>
      <c r="J232" s="19">
        <v>3953.9884000000002</v>
      </c>
      <c r="K232" s="1">
        <v>9</v>
      </c>
      <c r="L232" s="1" t="s">
        <v>4649</v>
      </c>
      <c r="M232" s="1" t="e">
        <v>#N/A</v>
      </c>
      <c r="N232" s="19" t="e">
        <v>#N/A</v>
      </c>
      <c r="O232" s="1" t="s">
        <v>4636</v>
      </c>
      <c r="P232" s="1" t="s">
        <v>4637</v>
      </c>
      <c r="Q232" s="1" t="s">
        <v>4638</v>
      </c>
      <c r="R232" s="1" t="e">
        <v>#N/A</v>
      </c>
      <c r="S232" s="1" t="s">
        <v>62219</v>
      </c>
      <c r="T232" s="1">
        <v>1.6143268900000001</v>
      </c>
      <c r="U232" s="19">
        <v>2449.3108703652952</v>
      </c>
      <c r="V232" s="19">
        <f t="shared" si="3"/>
        <v>3953.9884000000002</v>
      </c>
      <c r="W232" s="1"/>
      <c r="X232" t="s">
        <v>18</v>
      </c>
      <c r="Y232" s="70">
        <v>277</v>
      </c>
      <c r="Z232">
        <v>4</v>
      </c>
      <c r="AA232" s="70" t="s">
        <v>12</v>
      </c>
      <c r="AB232" s="71">
        <v>466479.74877169682</v>
      </c>
      <c r="AK232" s="28"/>
      <c r="AL232" s="1"/>
      <c r="AM232" s="1"/>
      <c r="AN232" s="1"/>
      <c r="AO232" s="1"/>
      <c r="AP232" s="1"/>
      <c r="AQ232" s="1"/>
      <c r="AR232" s="1"/>
      <c r="AS232" s="1"/>
    </row>
    <row r="233" spans="1:45" ht="12.5" customHeight="1">
      <c r="A233" s="1">
        <v>45089</v>
      </c>
      <c r="B233" s="43">
        <v>44929</v>
      </c>
      <c r="C233" s="66">
        <v>44927</v>
      </c>
      <c r="D233" s="69" t="s">
        <v>14</v>
      </c>
      <c r="E233" s="68">
        <v>25977</v>
      </c>
      <c r="F233" s="28" t="s">
        <v>12</v>
      </c>
      <c r="G233" s="1"/>
      <c r="H233" s="67" t="s">
        <v>8</v>
      </c>
      <c r="I233" s="1">
        <v>4</v>
      </c>
      <c r="J233" s="19">
        <v>3729.364</v>
      </c>
      <c r="K233" s="1">
        <v>4</v>
      </c>
      <c r="L233" s="1" t="s">
        <v>4649</v>
      </c>
      <c r="M233" s="1" t="e">
        <v>#N/A</v>
      </c>
      <c r="N233" s="19" t="e">
        <v>#N/A</v>
      </c>
      <c r="O233" s="1" t="s">
        <v>4621</v>
      </c>
      <c r="P233" s="1" t="s">
        <v>4614</v>
      </c>
      <c r="Q233" s="1" t="s">
        <v>4615</v>
      </c>
      <c r="R233" s="1" t="e">
        <v>#N/A</v>
      </c>
      <c r="S233" s="1" t="s">
        <v>62217</v>
      </c>
      <c r="T233" s="1">
        <v>1.0892689900000001</v>
      </c>
      <c r="U233" s="19">
        <v>3423.730992286854</v>
      </c>
      <c r="V233" s="19">
        <f t="shared" si="3"/>
        <v>3729.3639999999996</v>
      </c>
      <c r="W233" s="1"/>
      <c r="X233" t="s">
        <v>18</v>
      </c>
      <c r="Y233" s="70">
        <v>278</v>
      </c>
      <c r="Z233">
        <v>6</v>
      </c>
      <c r="AA233" s="70" t="s">
        <v>12</v>
      </c>
      <c r="AB233" s="71">
        <v>77813.052122967769</v>
      </c>
      <c r="AK233" s="28"/>
      <c r="AL233" s="1"/>
      <c r="AM233" s="1"/>
      <c r="AN233" s="1"/>
      <c r="AO233" s="1"/>
      <c r="AP233" s="1"/>
      <c r="AQ233" s="1"/>
      <c r="AR233" s="1"/>
      <c r="AS233" s="1"/>
    </row>
    <row r="234" spans="1:45" ht="12.5" customHeight="1">
      <c r="A234" s="1">
        <v>45091</v>
      </c>
      <c r="B234" s="43">
        <v>44929</v>
      </c>
      <c r="C234" s="66">
        <v>44927</v>
      </c>
      <c r="D234" s="69" t="s">
        <v>14</v>
      </c>
      <c r="E234" s="68">
        <v>18909</v>
      </c>
      <c r="F234" s="28" t="s">
        <v>12</v>
      </c>
      <c r="G234" s="1"/>
      <c r="H234" s="67" t="s">
        <v>8</v>
      </c>
      <c r="I234" s="1">
        <v>9</v>
      </c>
      <c r="J234" s="19">
        <v>3953.9884000000002</v>
      </c>
      <c r="K234" s="1">
        <v>9</v>
      </c>
      <c r="L234" s="1" t="s">
        <v>4649</v>
      </c>
      <c r="M234" s="1" t="e">
        <v>#N/A</v>
      </c>
      <c r="N234" s="19" t="e">
        <v>#N/A</v>
      </c>
      <c r="O234" s="1" t="s">
        <v>4636</v>
      </c>
      <c r="P234" s="1" t="s">
        <v>4637</v>
      </c>
      <c r="Q234" s="1" t="s">
        <v>4638</v>
      </c>
      <c r="R234" s="1" t="e">
        <v>#N/A</v>
      </c>
      <c r="S234" s="1" t="s">
        <v>62219</v>
      </c>
      <c r="T234" s="1">
        <v>1.6143268900000001</v>
      </c>
      <c r="U234" s="19">
        <v>2449.3108703652952</v>
      </c>
      <c r="V234" s="19">
        <f t="shared" si="3"/>
        <v>3953.9884000000002</v>
      </c>
      <c r="W234" s="1"/>
      <c r="X234" t="s">
        <v>18</v>
      </c>
      <c r="Y234" s="70">
        <v>279</v>
      </c>
      <c r="Z234">
        <v>5</v>
      </c>
      <c r="AA234" s="70" t="s">
        <v>12</v>
      </c>
      <c r="AB234" s="71">
        <v>67632.62360016325</v>
      </c>
      <c r="AK234" s="28"/>
      <c r="AL234" s="1"/>
      <c r="AM234" s="1"/>
      <c r="AN234" s="1"/>
      <c r="AO234" s="1"/>
      <c r="AP234" s="1"/>
      <c r="AQ234" s="1"/>
      <c r="AR234" s="1"/>
      <c r="AS234" s="1"/>
    </row>
    <row r="235" spans="1:45" ht="12.5" customHeight="1">
      <c r="A235" s="1">
        <v>45088</v>
      </c>
      <c r="B235" s="43">
        <v>44929</v>
      </c>
      <c r="C235" s="66">
        <v>44927</v>
      </c>
      <c r="D235" s="69" t="s">
        <v>14</v>
      </c>
      <c r="E235" s="68">
        <v>11398</v>
      </c>
      <c r="F235" s="28" t="s">
        <v>12</v>
      </c>
      <c r="G235" s="1"/>
      <c r="H235" s="67" t="s">
        <v>8</v>
      </c>
      <c r="I235" s="1">
        <v>10</v>
      </c>
      <c r="J235" s="19">
        <v>3756.989</v>
      </c>
      <c r="K235" s="1">
        <v>10</v>
      </c>
      <c r="L235" s="1" t="s">
        <v>4649</v>
      </c>
      <c r="M235" s="1" t="e">
        <v>#N/A</v>
      </c>
      <c r="N235" s="19" t="e">
        <v>#N/A</v>
      </c>
      <c r="O235" s="1" t="s">
        <v>4644</v>
      </c>
      <c r="P235" s="1" t="s">
        <v>4645</v>
      </c>
      <c r="Q235" s="1" t="s">
        <v>4631</v>
      </c>
      <c r="R235" s="1" t="e">
        <v>#N/A</v>
      </c>
      <c r="S235" s="1" t="s">
        <v>62220</v>
      </c>
      <c r="T235" s="1">
        <v>0.84024398</v>
      </c>
      <c r="U235" s="19">
        <v>4471.3072505440623</v>
      </c>
      <c r="V235" s="19">
        <f t="shared" si="3"/>
        <v>3756.989</v>
      </c>
      <c r="W235" s="1"/>
      <c r="X235" t="s">
        <v>18</v>
      </c>
      <c r="Y235" s="70">
        <v>280</v>
      </c>
      <c r="Z235">
        <v>1</v>
      </c>
      <c r="AA235" s="70" t="s">
        <v>12</v>
      </c>
      <c r="AB235" s="71">
        <v>23828.199772766868</v>
      </c>
      <c r="AK235" s="28"/>
      <c r="AL235" s="1"/>
      <c r="AM235" s="1"/>
      <c r="AN235" s="1"/>
      <c r="AO235" s="1"/>
      <c r="AP235" s="1"/>
      <c r="AQ235" s="1"/>
      <c r="AR235" s="1"/>
      <c r="AS235" s="1"/>
    </row>
    <row r="236" spans="1:45" ht="12.5" customHeight="1">
      <c r="A236" s="1">
        <v>45097</v>
      </c>
      <c r="B236" s="43">
        <v>44930</v>
      </c>
      <c r="C236" s="66">
        <v>44927</v>
      </c>
      <c r="D236" s="69" t="s">
        <v>14</v>
      </c>
      <c r="E236" s="68">
        <v>29151</v>
      </c>
      <c r="F236" s="28" t="s">
        <v>12</v>
      </c>
      <c r="G236" s="1"/>
      <c r="H236" s="67" t="s">
        <v>8</v>
      </c>
      <c r="I236" s="1">
        <v>4</v>
      </c>
      <c r="J236" s="19">
        <v>3953.9884000000002</v>
      </c>
      <c r="K236" s="1">
        <v>4</v>
      </c>
      <c r="L236" s="1" t="s">
        <v>4649</v>
      </c>
      <c r="M236" s="1" t="e">
        <v>#N/A</v>
      </c>
      <c r="N236" s="19" t="e">
        <v>#N/A</v>
      </c>
      <c r="O236" s="1" t="s">
        <v>4621</v>
      </c>
      <c r="P236" s="1" t="s">
        <v>4614</v>
      </c>
      <c r="Q236" s="1" t="s">
        <v>4615</v>
      </c>
      <c r="R236" s="1" t="e">
        <v>#N/A</v>
      </c>
      <c r="S236" s="1" t="s">
        <v>62217</v>
      </c>
      <c r="T236" s="1">
        <v>1.0892689900000001</v>
      </c>
      <c r="U236" s="19">
        <v>3629.94672234266</v>
      </c>
      <c r="V236" s="19">
        <f t="shared" si="3"/>
        <v>3953.9884000000002</v>
      </c>
      <c r="W236" s="1"/>
      <c r="X236" t="s">
        <v>18</v>
      </c>
      <c r="Y236" s="70">
        <v>281</v>
      </c>
      <c r="Z236">
        <v>1</v>
      </c>
      <c r="AA236" s="70" t="s">
        <v>12</v>
      </c>
      <c r="AB236" s="71">
        <v>49137.606037972313</v>
      </c>
      <c r="AK236" s="28"/>
      <c r="AL236" s="1"/>
      <c r="AM236" s="1"/>
      <c r="AN236" s="1"/>
      <c r="AO236" s="1"/>
      <c r="AP236" s="1"/>
      <c r="AQ236" s="1"/>
      <c r="AR236" s="1"/>
      <c r="AS236" s="1"/>
    </row>
    <row r="237" spans="1:45" ht="12.5" customHeight="1">
      <c r="A237" s="1">
        <v>45105</v>
      </c>
      <c r="B237" s="43">
        <v>44932</v>
      </c>
      <c r="C237" s="66">
        <v>44927</v>
      </c>
      <c r="D237" s="69" t="s">
        <v>14</v>
      </c>
      <c r="E237" s="68">
        <v>22765</v>
      </c>
      <c r="F237" s="28" t="s">
        <v>12</v>
      </c>
      <c r="G237" s="1"/>
      <c r="H237" s="67" t="s">
        <v>8</v>
      </c>
      <c r="I237" s="1">
        <v>6</v>
      </c>
      <c r="J237" s="19">
        <v>3953.9884000000002</v>
      </c>
      <c r="K237" s="1">
        <v>6</v>
      </c>
      <c r="L237" s="1" t="s">
        <v>4649</v>
      </c>
      <c r="M237" s="1" t="e">
        <v>#N/A</v>
      </c>
      <c r="N237" s="19" t="e">
        <v>#N/A</v>
      </c>
      <c r="O237" s="1" t="s">
        <v>4626</v>
      </c>
      <c r="P237" s="1" t="s">
        <v>4627</v>
      </c>
      <c r="Q237" s="1" t="s">
        <v>4615</v>
      </c>
      <c r="R237" s="1" t="e">
        <v>#N/A</v>
      </c>
      <c r="S237" s="1" t="s">
        <v>62218</v>
      </c>
      <c r="T237" s="1">
        <v>1.4904571499999999</v>
      </c>
      <c r="U237" s="19">
        <v>2652.8695575045549</v>
      </c>
      <c r="V237" s="19">
        <f t="shared" si="3"/>
        <v>3953.9883999999997</v>
      </c>
      <c r="W237" s="1"/>
      <c r="X237" t="s">
        <v>18</v>
      </c>
      <c r="Y237" s="70">
        <v>281</v>
      </c>
      <c r="Z237">
        <v>4</v>
      </c>
      <c r="AA237" s="70" t="s">
        <v>12</v>
      </c>
      <c r="AB237" s="71">
        <v>253001.96060846274</v>
      </c>
      <c r="AD237" s="1"/>
      <c r="AE237" s="28"/>
      <c r="AF237" s="1"/>
      <c r="AG237" s="1"/>
      <c r="AH237" s="1"/>
      <c r="AI237" s="1"/>
      <c r="AJ237" s="1"/>
      <c r="AK237" s="28"/>
      <c r="AL237" s="1"/>
      <c r="AM237" s="1"/>
      <c r="AN237" s="1"/>
      <c r="AO237" s="1"/>
      <c r="AP237" s="1"/>
      <c r="AQ237" s="1"/>
      <c r="AR237" s="1"/>
      <c r="AS237" s="1"/>
    </row>
    <row r="238" spans="1:45" ht="12.5" customHeight="1">
      <c r="A238" s="1">
        <v>45110</v>
      </c>
      <c r="B238" s="43">
        <v>44933</v>
      </c>
      <c r="C238" s="66">
        <v>44927</v>
      </c>
      <c r="D238" s="69" t="s">
        <v>14</v>
      </c>
      <c r="E238" s="68">
        <v>18710</v>
      </c>
      <c r="F238" s="28" t="s">
        <v>12</v>
      </c>
      <c r="G238" s="1"/>
      <c r="H238" s="67" t="s">
        <v>8</v>
      </c>
      <c r="I238" s="1">
        <v>9</v>
      </c>
      <c r="J238" s="19">
        <v>3953.9884000000002</v>
      </c>
      <c r="K238" s="1">
        <v>9</v>
      </c>
      <c r="L238" s="1" t="s">
        <v>4649</v>
      </c>
      <c r="M238" s="1" t="e">
        <v>#N/A</v>
      </c>
      <c r="N238" s="19" t="e">
        <v>#N/A</v>
      </c>
      <c r="O238" s="1" t="s">
        <v>4636</v>
      </c>
      <c r="P238" s="1" t="s">
        <v>4637</v>
      </c>
      <c r="Q238" s="1" t="s">
        <v>4638</v>
      </c>
      <c r="R238" s="1" t="e">
        <v>#N/A</v>
      </c>
      <c r="S238" s="1" t="s">
        <v>62219</v>
      </c>
      <c r="T238" s="1">
        <v>1.6143268900000001</v>
      </c>
      <c r="U238" s="19">
        <v>2449.3108703652952</v>
      </c>
      <c r="V238" s="19">
        <f t="shared" si="3"/>
        <v>3953.9884000000002</v>
      </c>
      <c r="W238" s="1"/>
      <c r="X238" t="s">
        <v>18</v>
      </c>
      <c r="Y238" s="70">
        <v>282</v>
      </c>
      <c r="Z238">
        <v>10</v>
      </c>
      <c r="AA238" s="70" t="s">
        <v>12</v>
      </c>
      <c r="AB238" s="71">
        <v>230655.51246198762</v>
      </c>
      <c r="AD238" s="1"/>
      <c r="AE238" s="28"/>
      <c r="AF238" s="1"/>
      <c r="AG238" s="1"/>
      <c r="AH238" s="1"/>
      <c r="AI238" s="1"/>
      <c r="AJ238" s="1"/>
      <c r="AK238" s="28"/>
      <c r="AL238" s="1"/>
      <c r="AM238" s="1"/>
      <c r="AN238" s="1"/>
      <c r="AO238" s="1"/>
      <c r="AP238" s="1"/>
      <c r="AQ238" s="1"/>
      <c r="AR238" s="1"/>
      <c r="AS238" s="1"/>
    </row>
    <row r="239" spans="1:45" ht="12.5" customHeight="1">
      <c r="A239" s="1">
        <v>45114</v>
      </c>
      <c r="B239" s="43">
        <v>44934</v>
      </c>
      <c r="C239" s="66">
        <v>44927</v>
      </c>
      <c r="D239" s="69" t="s">
        <v>14</v>
      </c>
      <c r="E239" s="68">
        <v>29146</v>
      </c>
      <c r="F239" s="28" t="s">
        <v>12</v>
      </c>
      <c r="G239" s="1"/>
      <c r="H239" s="67" t="s">
        <v>8</v>
      </c>
      <c r="I239" s="1">
        <v>1</v>
      </c>
      <c r="J239" s="19">
        <v>3953.9884000000002</v>
      </c>
      <c r="K239" s="1">
        <v>1</v>
      </c>
      <c r="L239" s="1" t="s">
        <v>4649</v>
      </c>
      <c r="M239" s="1" t="e">
        <v>#N/A</v>
      </c>
      <c r="N239" s="19" t="e">
        <v>#N/A</v>
      </c>
      <c r="O239" s="1" t="s">
        <v>4613</v>
      </c>
      <c r="P239" s="1" t="s">
        <v>4614</v>
      </c>
      <c r="Q239" s="1" t="s">
        <v>4615</v>
      </c>
      <c r="R239" s="1" t="e">
        <v>#N/A</v>
      </c>
      <c r="S239" s="1" t="s">
        <v>62217</v>
      </c>
      <c r="T239" s="1">
        <v>1.0892689900000001</v>
      </c>
      <c r="U239" s="19">
        <v>3629.94672234266</v>
      </c>
      <c r="V239" s="19">
        <f t="shared" si="3"/>
        <v>3953.9884000000002</v>
      </c>
      <c r="W239" s="1"/>
      <c r="X239" t="s">
        <v>18</v>
      </c>
      <c r="Y239" s="70">
        <v>283</v>
      </c>
      <c r="Z239">
        <v>1</v>
      </c>
      <c r="AA239" s="70" t="s">
        <v>12</v>
      </c>
      <c r="AB239" s="71">
        <v>246639.09086404819</v>
      </c>
      <c r="AD239" s="1"/>
      <c r="AE239" s="28"/>
      <c r="AF239" s="1"/>
      <c r="AG239" s="1"/>
      <c r="AH239" s="1"/>
      <c r="AI239" s="1"/>
      <c r="AJ239" s="1"/>
      <c r="AK239" s="28"/>
      <c r="AL239" s="1"/>
      <c r="AM239" s="1"/>
      <c r="AN239" s="1"/>
      <c r="AO239" s="1"/>
      <c r="AP239" s="1"/>
      <c r="AQ239" s="1"/>
      <c r="AR239" s="1"/>
      <c r="AS239" s="1"/>
    </row>
    <row r="240" spans="1:45" ht="12.5" customHeight="1">
      <c r="A240" s="1">
        <v>45113</v>
      </c>
      <c r="B240" s="43">
        <v>44934</v>
      </c>
      <c r="C240" s="66">
        <v>44927</v>
      </c>
      <c r="D240" s="69" t="s">
        <v>14</v>
      </c>
      <c r="E240" s="68">
        <v>29141</v>
      </c>
      <c r="F240" s="28" t="s">
        <v>12</v>
      </c>
      <c r="G240" s="1"/>
      <c r="H240" s="67" t="s">
        <v>8</v>
      </c>
      <c r="I240" s="1">
        <v>4</v>
      </c>
      <c r="J240" s="19">
        <v>3953.9884000000002</v>
      </c>
      <c r="K240" s="1">
        <v>4</v>
      </c>
      <c r="L240" s="1" t="s">
        <v>4649</v>
      </c>
      <c r="M240" s="1" t="e">
        <v>#N/A</v>
      </c>
      <c r="N240" s="19" t="e">
        <v>#N/A</v>
      </c>
      <c r="O240" s="1" t="s">
        <v>4621</v>
      </c>
      <c r="P240" s="1" t="s">
        <v>4614</v>
      </c>
      <c r="Q240" s="1" t="s">
        <v>4615</v>
      </c>
      <c r="R240" s="1" t="e">
        <v>#N/A</v>
      </c>
      <c r="S240" s="1" t="s">
        <v>62217</v>
      </c>
      <c r="T240" s="1">
        <v>1.0892689900000001</v>
      </c>
      <c r="U240" s="19">
        <v>3629.94672234266</v>
      </c>
      <c r="V240" s="19">
        <f t="shared" si="3"/>
        <v>3953.9884000000002</v>
      </c>
      <c r="W240" s="1"/>
      <c r="X240" t="s">
        <v>18</v>
      </c>
      <c r="Y240" s="70">
        <v>285</v>
      </c>
      <c r="Z240">
        <v>6</v>
      </c>
      <c r="AA240" s="70" t="s">
        <v>12</v>
      </c>
      <c r="AB240" s="71">
        <v>322139.46479440894</v>
      </c>
      <c r="AD240" s="1"/>
      <c r="AE240" s="28"/>
      <c r="AF240" s="1"/>
      <c r="AG240" s="1"/>
      <c r="AH240" s="1"/>
      <c r="AI240" s="1"/>
      <c r="AJ240" s="1"/>
      <c r="AK240" s="28"/>
      <c r="AL240" s="1"/>
      <c r="AM240" s="1"/>
      <c r="AN240" s="1"/>
      <c r="AO240" s="1"/>
      <c r="AP240" s="1"/>
      <c r="AQ240" s="1"/>
      <c r="AR240" s="1"/>
      <c r="AS240" s="1"/>
    </row>
    <row r="241" spans="1:45" ht="12.5" customHeight="1">
      <c r="A241" s="1">
        <v>45121</v>
      </c>
      <c r="B241" s="43">
        <v>44935</v>
      </c>
      <c r="C241" s="66">
        <v>44927</v>
      </c>
      <c r="D241" s="69" t="s">
        <v>14</v>
      </c>
      <c r="E241" s="68">
        <v>29169</v>
      </c>
      <c r="F241" s="28" t="s">
        <v>12</v>
      </c>
      <c r="G241" s="1"/>
      <c r="H241" s="67" t="s">
        <v>8</v>
      </c>
      <c r="I241" s="1">
        <v>1</v>
      </c>
      <c r="J241" s="19">
        <v>3953.9884000000002</v>
      </c>
      <c r="K241" s="1">
        <v>1</v>
      </c>
      <c r="L241" s="1" t="s">
        <v>4649</v>
      </c>
      <c r="M241" s="1" t="e">
        <v>#N/A</v>
      </c>
      <c r="N241" s="19" t="e">
        <v>#N/A</v>
      </c>
      <c r="O241" s="1" t="s">
        <v>4613</v>
      </c>
      <c r="P241" s="1" t="s">
        <v>4614</v>
      </c>
      <c r="Q241" s="1" t="s">
        <v>4615</v>
      </c>
      <c r="R241" s="1" t="e">
        <v>#N/A</v>
      </c>
      <c r="S241" s="1" t="s">
        <v>62217</v>
      </c>
      <c r="T241" s="1">
        <v>1.0892689900000001</v>
      </c>
      <c r="U241" s="19">
        <v>3629.94672234266</v>
      </c>
      <c r="V241" s="19">
        <f t="shared" si="3"/>
        <v>3953.9884000000002</v>
      </c>
      <c r="W241" s="1"/>
      <c r="X241" t="s">
        <v>18</v>
      </c>
      <c r="Y241" s="70">
        <v>286</v>
      </c>
      <c r="Z241">
        <v>7</v>
      </c>
      <c r="AA241" s="70" t="s">
        <v>12</v>
      </c>
      <c r="AB241" s="71">
        <v>23633.276999999998</v>
      </c>
      <c r="AD241" s="1"/>
      <c r="AE241" s="28"/>
      <c r="AF241" s="1"/>
      <c r="AG241" s="1"/>
      <c r="AH241" s="1"/>
      <c r="AI241" s="1"/>
      <c r="AJ241" s="1"/>
      <c r="AK241" s="28"/>
      <c r="AL241" s="1"/>
      <c r="AM241" s="1"/>
      <c r="AN241" s="1"/>
      <c r="AO241" s="1"/>
      <c r="AP241" s="1"/>
      <c r="AQ241" s="1"/>
      <c r="AR241" s="1"/>
      <c r="AS241" s="1"/>
    </row>
    <row r="242" spans="1:45" ht="12.5" customHeight="1">
      <c r="A242" s="1">
        <v>45127</v>
      </c>
      <c r="B242" s="43">
        <v>44936</v>
      </c>
      <c r="C242" s="66">
        <v>44927</v>
      </c>
      <c r="D242" s="69" t="s">
        <v>14</v>
      </c>
      <c r="E242" s="68">
        <v>29158</v>
      </c>
      <c r="F242" s="28" t="s">
        <v>12</v>
      </c>
      <c r="G242" s="1"/>
      <c r="H242" s="67" t="s">
        <v>8</v>
      </c>
      <c r="I242" s="1">
        <v>1</v>
      </c>
      <c r="J242" s="19">
        <v>3953.9884000000002</v>
      </c>
      <c r="K242" s="1">
        <v>1</v>
      </c>
      <c r="L242" s="1" t="s">
        <v>4649</v>
      </c>
      <c r="M242" s="1" t="e">
        <v>#N/A</v>
      </c>
      <c r="N242" s="19" t="e">
        <v>#N/A</v>
      </c>
      <c r="O242" s="1" t="s">
        <v>4613</v>
      </c>
      <c r="P242" s="1" t="s">
        <v>4614</v>
      </c>
      <c r="Q242" s="1" t="s">
        <v>4615</v>
      </c>
      <c r="R242" s="1" t="e">
        <v>#N/A</v>
      </c>
      <c r="S242" s="1" t="s">
        <v>62217</v>
      </c>
      <c r="T242" s="1">
        <v>1.0892689900000001</v>
      </c>
      <c r="U242" s="19">
        <v>3629.94672234266</v>
      </c>
      <c r="V242" s="19">
        <f t="shared" si="3"/>
        <v>3953.9884000000002</v>
      </c>
      <c r="W242" s="1"/>
      <c r="X242" t="s">
        <v>18</v>
      </c>
      <c r="Y242" s="70" t="s">
        <v>62249</v>
      </c>
      <c r="Z242">
        <v>1</v>
      </c>
      <c r="AA242" s="70" t="s">
        <v>12</v>
      </c>
      <c r="AB242" s="71">
        <v>63556.832826022124</v>
      </c>
      <c r="AD242" s="1"/>
      <c r="AE242" s="28"/>
      <c r="AF242" s="1"/>
      <c r="AG242" s="1"/>
      <c r="AH242" s="1"/>
      <c r="AI242" s="1"/>
      <c r="AJ242" s="1"/>
      <c r="AK242" s="28"/>
      <c r="AL242" s="1"/>
      <c r="AM242" s="1"/>
      <c r="AN242" s="1"/>
      <c r="AO242" s="1"/>
      <c r="AP242" s="1"/>
      <c r="AQ242" s="1"/>
      <c r="AR242" s="1"/>
      <c r="AS242" s="1"/>
    </row>
    <row r="243" spans="1:45" ht="12.5" customHeight="1">
      <c r="A243" s="1">
        <v>45126</v>
      </c>
      <c r="B243" s="43">
        <v>44936</v>
      </c>
      <c r="C243" s="66">
        <v>44927</v>
      </c>
      <c r="D243" s="69" t="s">
        <v>14</v>
      </c>
      <c r="E243" s="68">
        <v>12480</v>
      </c>
      <c r="F243" s="28" t="s">
        <v>12</v>
      </c>
      <c r="G243" s="1"/>
      <c r="H243" s="67" t="s">
        <v>8</v>
      </c>
      <c r="I243" s="1">
        <v>7</v>
      </c>
      <c r="J243" s="19">
        <v>3953.9884000000002</v>
      </c>
      <c r="K243" s="1">
        <v>7</v>
      </c>
      <c r="L243" s="1" t="s">
        <v>4649</v>
      </c>
      <c r="M243" s="1" t="e">
        <v>#N/A</v>
      </c>
      <c r="N243" s="19" t="e">
        <v>#N/A</v>
      </c>
      <c r="O243" s="1" t="s">
        <v>4629</v>
      </c>
      <c r="P243" s="1" t="s">
        <v>4630</v>
      </c>
      <c r="Q243" s="1" t="s">
        <v>4631</v>
      </c>
      <c r="R243" s="1" t="e">
        <v>#N/A</v>
      </c>
      <c r="S243" s="1" t="s">
        <v>62221</v>
      </c>
      <c r="T243" s="1">
        <v>1</v>
      </c>
      <c r="U243" s="19">
        <v>3953.9884000000002</v>
      </c>
      <c r="V243" s="19">
        <f t="shared" si="3"/>
        <v>3953.9884000000002</v>
      </c>
      <c r="W243" s="1"/>
      <c r="X243" t="s">
        <v>18</v>
      </c>
      <c r="Y243" s="70" t="s">
        <v>62249</v>
      </c>
      <c r="Z243">
        <v>4</v>
      </c>
      <c r="AA243" s="70" t="s">
        <v>12</v>
      </c>
      <c r="AB243" s="71">
        <v>63510.012802255565</v>
      </c>
      <c r="AD243" s="1"/>
      <c r="AE243" s="28"/>
      <c r="AF243" s="1"/>
      <c r="AG243" s="1"/>
      <c r="AH243" s="1"/>
      <c r="AI243" s="1"/>
      <c r="AJ243" s="1"/>
      <c r="AK243" s="28"/>
      <c r="AL243" s="1"/>
      <c r="AM243" s="1"/>
      <c r="AN243" s="1"/>
      <c r="AO243" s="1"/>
      <c r="AP243" s="1"/>
      <c r="AQ243" s="1"/>
      <c r="AR243" s="1"/>
      <c r="AS243" s="1"/>
    </row>
    <row r="244" spans="1:45" ht="12.5" customHeight="1">
      <c r="A244" s="1">
        <v>45128</v>
      </c>
      <c r="B244" s="43">
        <v>44936</v>
      </c>
      <c r="C244" s="66">
        <v>44927</v>
      </c>
      <c r="D244" s="69" t="s">
        <v>14</v>
      </c>
      <c r="E244" s="68">
        <v>18726</v>
      </c>
      <c r="F244" s="28" t="s">
        <v>12</v>
      </c>
      <c r="G244" s="1"/>
      <c r="H244" s="67" t="s">
        <v>8</v>
      </c>
      <c r="I244" s="1">
        <v>9</v>
      </c>
      <c r="J244" s="19">
        <v>3953.9884000000002</v>
      </c>
      <c r="K244" s="1">
        <v>9</v>
      </c>
      <c r="L244" s="1" t="s">
        <v>4649</v>
      </c>
      <c r="M244" s="1" t="e">
        <v>#N/A</v>
      </c>
      <c r="N244" s="19" t="e">
        <v>#N/A</v>
      </c>
      <c r="O244" s="1" t="s">
        <v>4636</v>
      </c>
      <c r="P244" s="1" t="s">
        <v>4637</v>
      </c>
      <c r="Q244" s="1" t="s">
        <v>4638</v>
      </c>
      <c r="R244" s="1" t="e">
        <v>#N/A</v>
      </c>
      <c r="S244" s="1" t="s">
        <v>62219</v>
      </c>
      <c r="T244" s="1">
        <v>1.6143268900000001</v>
      </c>
      <c r="U244" s="19">
        <v>2449.3108703652952</v>
      </c>
      <c r="V244" s="19">
        <f t="shared" si="3"/>
        <v>3953.9884000000002</v>
      </c>
      <c r="W244" s="1"/>
      <c r="X244" t="s">
        <v>18</v>
      </c>
      <c r="Y244" s="70" t="s">
        <v>62249</v>
      </c>
      <c r="Z244">
        <v>6</v>
      </c>
      <c r="AA244" s="70" t="s">
        <v>12</v>
      </c>
      <c r="AB244" s="71">
        <v>24722.003111595663</v>
      </c>
      <c r="AD244" s="1"/>
      <c r="AE244" s="28"/>
      <c r="AF244" s="1"/>
      <c r="AG244" s="1"/>
      <c r="AH244" s="1"/>
      <c r="AI244" s="1"/>
      <c r="AJ244" s="1"/>
      <c r="AK244" s="28"/>
      <c r="AL244" s="1"/>
      <c r="AM244" s="1"/>
      <c r="AN244" s="1"/>
      <c r="AO244" s="1"/>
      <c r="AP244" s="1"/>
      <c r="AQ244" s="1"/>
      <c r="AR244" s="1"/>
      <c r="AS244" s="1"/>
    </row>
    <row r="245" spans="1:45" ht="12.5" customHeight="1">
      <c r="A245" s="1">
        <v>45131</v>
      </c>
      <c r="B245" s="43">
        <v>44937</v>
      </c>
      <c r="C245" s="66">
        <v>44927</v>
      </c>
      <c r="D245" s="69" t="s">
        <v>14</v>
      </c>
      <c r="E245" s="68">
        <v>25979</v>
      </c>
      <c r="F245" s="28" t="s">
        <v>12</v>
      </c>
      <c r="G245" s="1"/>
      <c r="H245" s="67" t="s">
        <v>8</v>
      </c>
      <c r="I245" s="1">
        <v>1</v>
      </c>
      <c r="J245" s="19">
        <v>3756.989</v>
      </c>
      <c r="K245" s="1">
        <v>1</v>
      </c>
      <c r="L245" s="1" t="s">
        <v>4649</v>
      </c>
      <c r="M245" s="1" t="e">
        <v>#N/A</v>
      </c>
      <c r="N245" s="19" t="e">
        <v>#N/A</v>
      </c>
      <c r="O245" s="1" t="s">
        <v>4613</v>
      </c>
      <c r="P245" s="1" t="s">
        <v>4614</v>
      </c>
      <c r="Q245" s="1" t="s">
        <v>4615</v>
      </c>
      <c r="R245" s="1" t="e">
        <v>#N/A</v>
      </c>
      <c r="S245" s="1" t="s">
        <v>62217</v>
      </c>
      <c r="T245" s="1">
        <v>1.0892689900000001</v>
      </c>
      <c r="U245" s="19">
        <v>3449.092037403911</v>
      </c>
      <c r="V245" s="19">
        <f t="shared" si="3"/>
        <v>3756.9890000000009</v>
      </c>
      <c r="W245" s="1"/>
      <c r="X245" t="s">
        <v>18</v>
      </c>
      <c r="Y245" s="70" t="s">
        <v>62249</v>
      </c>
      <c r="Z245">
        <v>7</v>
      </c>
      <c r="AA245" s="70" t="s">
        <v>12</v>
      </c>
      <c r="AB245" s="71">
        <v>40335.060399999995</v>
      </c>
      <c r="AD245" s="1"/>
      <c r="AE245" s="28"/>
      <c r="AF245" s="1"/>
      <c r="AG245" s="1"/>
      <c r="AH245" s="1"/>
      <c r="AI245" s="1"/>
      <c r="AJ245" s="1"/>
      <c r="AK245" s="28"/>
      <c r="AL245" s="1"/>
      <c r="AM245" s="1"/>
      <c r="AN245" s="1"/>
      <c r="AO245" s="1"/>
      <c r="AP245" s="1"/>
      <c r="AQ245" s="1"/>
      <c r="AR245" s="1"/>
      <c r="AS245" s="1"/>
    </row>
    <row r="246" spans="1:45" ht="12.5" customHeight="1">
      <c r="A246" s="1">
        <v>45135</v>
      </c>
      <c r="B246" s="43">
        <v>44937</v>
      </c>
      <c r="C246" s="66">
        <v>44927</v>
      </c>
      <c r="D246" s="69" t="s">
        <v>14</v>
      </c>
      <c r="E246" s="68">
        <v>29264</v>
      </c>
      <c r="F246" s="28" t="s">
        <v>12</v>
      </c>
      <c r="G246" s="1"/>
      <c r="H246" s="67" t="s">
        <v>8</v>
      </c>
      <c r="I246" s="1">
        <v>4</v>
      </c>
      <c r="J246" s="19">
        <v>3953.9884000000002</v>
      </c>
      <c r="K246" s="1">
        <v>4</v>
      </c>
      <c r="L246" s="1" t="s">
        <v>4649</v>
      </c>
      <c r="M246" s="1" t="e">
        <v>#N/A</v>
      </c>
      <c r="N246" s="19" t="e">
        <v>#N/A</v>
      </c>
      <c r="O246" s="1" t="s">
        <v>4621</v>
      </c>
      <c r="P246" s="1" t="s">
        <v>4614</v>
      </c>
      <c r="Q246" s="1" t="s">
        <v>4615</v>
      </c>
      <c r="R246" s="1" t="e">
        <v>#N/A</v>
      </c>
      <c r="S246" s="1" t="s">
        <v>62217</v>
      </c>
      <c r="T246" s="1">
        <v>1.0892689900000001</v>
      </c>
      <c r="U246" s="19">
        <v>3629.94672234266</v>
      </c>
      <c r="V246" s="19">
        <f t="shared" si="3"/>
        <v>3953.9884000000002</v>
      </c>
      <c r="W246" s="1"/>
      <c r="X246" t="s">
        <v>18</v>
      </c>
      <c r="Y246" s="70" t="s">
        <v>62249</v>
      </c>
      <c r="Z246">
        <v>8</v>
      </c>
      <c r="AA246" s="70" t="s">
        <v>12</v>
      </c>
      <c r="AB246" s="71">
        <v>23296.577700000002</v>
      </c>
      <c r="AD246" s="1"/>
      <c r="AE246" s="28"/>
      <c r="AF246" s="1"/>
      <c r="AG246" s="1"/>
      <c r="AH246" s="1"/>
      <c r="AI246" s="1"/>
      <c r="AJ246" s="1"/>
      <c r="AK246" s="28"/>
      <c r="AL246" s="1"/>
      <c r="AM246" s="1"/>
      <c r="AN246" s="1"/>
      <c r="AO246" s="1"/>
      <c r="AP246" s="1"/>
      <c r="AQ246" s="1"/>
      <c r="AR246" s="1"/>
      <c r="AS246" s="1"/>
    </row>
    <row r="247" spans="1:45" ht="12.5" customHeight="1">
      <c r="A247" s="1">
        <v>45136</v>
      </c>
      <c r="B247" s="43">
        <v>44937</v>
      </c>
      <c r="C247" s="66">
        <v>44927</v>
      </c>
      <c r="D247" s="69" t="s">
        <v>14</v>
      </c>
      <c r="E247" s="68">
        <v>19084</v>
      </c>
      <c r="F247" s="28" t="s">
        <v>12</v>
      </c>
      <c r="G247" s="1"/>
      <c r="H247" s="67" t="s">
        <v>8</v>
      </c>
      <c r="I247" s="1">
        <v>9</v>
      </c>
      <c r="J247" s="19">
        <v>3953.9884000000002</v>
      </c>
      <c r="K247" s="1">
        <v>9</v>
      </c>
      <c r="L247" s="1" t="s">
        <v>4649</v>
      </c>
      <c r="M247" s="1" t="e">
        <v>#N/A</v>
      </c>
      <c r="N247" s="19" t="e">
        <v>#N/A</v>
      </c>
      <c r="O247" s="1" t="s">
        <v>4636</v>
      </c>
      <c r="P247" s="1" t="s">
        <v>4637</v>
      </c>
      <c r="Q247" s="1" t="s">
        <v>4638</v>
      </c>
      <c r="R247" s="1" t="e">
        <v>#N/A</v>
      </c>
      <c r="S247" s="1" t="s">
        <v>62219</v>
      </c>
      <c r="T247" s="1">
        <v>1.6143268900000001</v>
      </c>
      <c r="U247" s="19">
        <v>2449.3108703652952</v>
      </c>
      <c r="V247" s="19">
        <f t="shared" si="3"/>
        <v>3953.9884000000002</v>
      </c>
      <c r="W247" s="1"/>
      <c r="X247" t="s">
        <v>18</v>
      </c>
      <c r="Y247" s="70" t="s">
        <v>62249</v>
      </c>
      <c r="Z247">
        <v>9</v>
      </c>
      <c r="AA247" s="70" t="s">
        <v>12</v>
      </c>
      <c r="AB247" s="71">
        <v>68424.303333013318</v>
      </c>
      <c r="AD247" s="1"/>
      <c r="AE247" s="28"/>
      <c r="AF247" s="1"/>
      <c r="AG247" s="1"/>
      <c r="AH247" s="1"/>
      <c r="AI247" s="1"/>
      <c r="AJ247" s="1"/>
      <c r="AK247" s="28"/>
      <c r="AL247" s="1"/>
      <c r="AM247" s="1"/>
      <c r="AN247" s="1"/>
      <c r="AO247" s="1"/>
      <c r="AP247" s="1"/>
      <c r="AQ247" s="1"/>
      <c r="AR247" s="1"/>
      <c r="AS247" s="1"/>
    </row>
    <row r="248" spans="1:45" ht="12.5" customHeight="1">
      <c r="A248" s="1">
        <v>45130</v>
      </c>
      <c r="B248" s="43">
        <v>44937</v>
      </c>
      <c r="C248" s="66">
        <v>44927</v>
      </c>
      <c r="D248" s="69" t="s">
        <v>14</v>
      </c>
      <c r="E248" s="68">
        <v>14975</v>
      </c>
      <c r="F248" s="28" t="s">
        <v>12</v>
      </c>
      <c r="G248" s="1"/>
      <c r="H248" s="67" t="s">
        <v>8</v>
      </c>
      <c r="I248" s="1">
        <v>10</v>
      </c>
      <c r="J248" s="19">
        <v>3953.9884000000002</v>
      </c>
      <c r="K248" s="1">
        <v>10</v>
      </c>
      <c r="L248" s="1" t="s">
        <v>4649</v>
      </c>
      <c r="M248" s="1" t="e">
        <v>#N/A</v>
      </c>
      <c r="N248" s="19" t="e">
        <v>#N/A</v>
      </c>
      <c r="O248" s="1" t="s">
        <v>4644</v>
      </c>
      <c r="P248" s="1" t="s">
        <v>4645</v>
      </c>
      <c r="Q248" s="1" t="s">
        <v>4631</v>
      </c>
      <c r="R248" s="1" t="e">
        <v>#N/A</v>
      </c>
      <c r="S248" s="1" t="s">
        <v>62220</v>
      </c>
      <c r="T248" s="1">
        <v>0.84024398</v>
      </c>
      <c r="U248" s="19">
        <v>4705.762247769987</v>
      </c>
      <c r="V248" s="19">
        <f t="shared" si="3"/>
        <v>3953.9884000000002</v>
      </c>
      <c r="W248" s="1"/>
      <c r="X248" t="s">
        <v>18</v>
      </c>
      <c r="Y248" s="70" t="s">
        <v>62249</v>
      </c>
      <c r="Z248">
        <v>10</v>
      </c>
      <c r="AA248" s="70" t="s">
        <v>12</v>
      </c>
      <c r="AB248" s="71">
        <v>36030.794650858435</v>
      </c>
      <c r="AD248" s="1"/>
      <c r="AE248" s="28"/>
      <c r="AF248" s="1"/>
      <c r="AG248" s="1"/>
      <c r="AH248" s="1"/>
      <c r="AI248" s="1"/>
      <c r="AJ248" s="1"/>
      <c r="AK248" s="28"/>
      <c r="AL248" s="1"/>
      <c r="AM248" s="1"/>
      <c r="AN248" s="1"/>
      <c r="AO248" s="1"/>
      <c r="AP248" s="1"/>
      <c r="AQ248" s="1"/>
      <c r="AR248" s="1"/>
      <c r="AS248" s="1"/>
    </row>
    <row r="249" spans="1:45" ht="12.5" customHeight="1">
      <c r="A249" s="1">
        <v>45141</v>
      </c>
      <c r="B249" s="43">
        <v>44938</v>
      </c>
      <c r="C249" s="66">
        <v>44927</v>
      </c>
      <c r="D249" s="69" t="s">
        <v>14</v>
      </c>
      <c r="E249" s="68">
        <v>29222</v>
      </c>
      <c r="F249" s="28" t="s">
        <v>12</v>
      </c>
      <c r="G249" s="1"/>
      <c r="H249" s="67" t="s">
        <v>8</v>
      </c>
      <c r="I249" s="1">
        <v>4</v>
      </c>
      <c r="J249" s="19">
        <v>3953.9884000000002</v>
      </c>
      <c r="K249" s="1">
        <v>4</v>
      </c>
      <c r="L249" s="1" t="s">
        <v>4649</v>
      </c>
      <c r="M249" s="1" t="e">
        <v>#N/A</v>
      </c>
      <c r="N249" s="19" t="e">
        <v>#N/A</v>
      </c>
      <c r="O249" s="1" t="s">
        <v>4621</v>
      </c>
      <c r="P249" s="1" t="s">
        <v>4614</v>
      </c>
      <c r="Q249" s="1" t="s">
        <v>4615</v>
      </c>
      <c r="R249" s="1" t="e">
        <v>#N/A</v>
      </c>
      <c r="S249" s="1" t="s">
        <v>62217</v>
      </c>
      <c r="T249" s="1">
        <v>1.0892689900000001</v>
      </c>
      <c r="U249" s="19">
        <v>3629.94672234266</v>
      </c>
      <c r="V249" s="19">
        <f t="shared" si="3"/>
        <v>3953.9884000000002</v>
      </c>
      <c r="W249" s="1"/>
      <c r="X249" t="s">
        <v>21</v>
      </c>
      <c r="Y249" s="70">
        <v>268</v>
      </c>
      <c r="Z249">
        <v>1</v>
      </c>
      <c r="AA249" s="70" t="s">
        <v>12</v>
      </c>
      <c r="AB249" s="71">
        <v>475.78504920074869</v>
      </c>
      <c r="AD249" s="1"/>
      <c r="AE249" s="28"/>
      <c r="AF249" s="1"/>
      <c r="AG249" s="1"/>
      <c r="AH249" s="1"/>
      <c r="AI249" s="1"/>
      <c r="AJ249" s="1"/>
      <c r="AK249" s="28"/>
      <c r="AL249" s="1"/>
      <c r="AM249" s="1"/>
      <c r="AN249" s="1"/>
      <c r="AO249" s="1"/>
      <c r="AP249" s="1"/>
      <c r="AQ249" s="1"/>
      <c r="AR249" s="1"/>
      <c r="AS249" s="1"/>
    </row>
    <row r="250" spans="1:45" ht="12.5" customHeight="1">
      <c r="A250" s="1">
        <v>45139</v>
      </c>
      <c r="B250" s="43">
        <v>44938</v>
      </c>
      <c r="C250" s="66">
        <v>44927</v>
      </c>
      <c r="D250" s="69" t="s">
        <v>14</v>
      </c>
      <c r="E250" s="68">
        <v>12468</v>
      </c>
      <c r="F250" s="28" t="s">
        <v>12</v>
      </c>
      <c r="G250" s="1"/>
      <c r="H250" s="67" t="s">
        <v>8</v>
      </c>
      <c r="I250" s="1">
        <v>7</v>
      </c>
      <c r="J250" s="19">
        <v>3953.9884000000002</v>
      </c>
      <c r="K250" s="1">
        <v>7</v>
      </c>
      <c r="L250" s="1" t="s">
        <v>4649</v>
      </c>
      <c r="M250" s="1" t="e">
        <v>#N/A</v>
      </c>
      <c r="N250" s="19" t="e">
        <v>#N/A</v>
      </c>
      <c r="O250" s="1" t="s">
        <v>4629</v>
      </c>
      <c r="P250" s="1" t="s">
        <v>4630</v>
      </c>
      <c r="Q250" s="1" t="s">
        <v>4631</v>
      </c>
      <c r="R250" s="1" t="e">
        <v>#N/A</v>
      </c>
      <c r="S250" s="1" t="s">
        <v>62221</v>
      </c>
      <c r="T250" s="1">
        <v>1</v>
      </c>
      <c r="U250" s="19">
        <v>3953.9884000000002</v>
      </c>
      <c r="V250" s="19">
        <f t="shared" si="3"/>
        <v>3953.9884000000002</v>
      </c>
      <c r="W250" s="1"/>
      <c r="X250" t="s">
        <v>21</v>
      </c>
      <c r="Y250" s="70">
        <v>275</v>
      </c>
      <c r="Z250">
        <v>2</v>
      </c>
      <c r="AA250" s="70" t="s">
        <v>12</v>
      </c>
      <c r="AB250" s="71">
        <v>241463.21451783914</v>
      </c>
      <c r="AD250" s="1"/>
      <c r="AE250" s="28"/>
      <c r="AF250" s="1"/>
      <c r="AG250" s="1"/>
      <c r="AH250" s="1"/>
      <c r="AI250" s="1"/>
      <c r="AJ250" s="1"/>
      <c r="AK250" s="28"/>
      <c r="AL250" s="1"/>
      <c r="AM250" s="1"/>
      <c r="AN250" s="1"/>
      <c r="AO250" s="1"/>
      <c r="AP250" s="1"/>
      <c r="AQ250" s="1"/>
      <c r="AR250" s="1"/>
      <c r="AS250" s="1"/>
    </row>
    <row r="251" spans="1:45" ht="12.5" customHeight="1">
      <c r="A251" s="1">
        <v>45148</v>
      </c>
      <c r="B251" s="43">
        <v>44939</v>
      </c>
      <c r="C251" s="66">
        <v>44927</v>
      </c>
      <c r="D251" s="69" t="s">
        <v>14</v>
      </c>
      <c r="E251" s="68">
        <v>14656</v>
      </c>
      <c r="F251" s="28" t="s">
        <v>12</v>
      </c>
      <c r="G251" s="1"/>
      <c r="H251" s="67" t="s">
        <v>8</v>
      </c>
      <c r="I251" s="1">
        <v>1</v>
      </c>
      <c r="J251" s="19">
        <v>772.50360000000001</v>
      </c>
      <c r="K251" s="1">
        <v>1</v>
      </c>
      <c r="L251" s="1" t="s">
        <v>4649</v>
      </c>
      <c r="M251" s="1" t="e">
        <v>#N/A</v>
      </c>
      <c r="N251" s="19" t="e">
        <v>#N/A</v>
      </c>
      <c r="O251" s="1" t="s">
        <v>4613</v>
      </c>
      <c r="P251" s="1" t="s">
        <v>4614</v>
      </c>
      <c r="Q251" s="1" t="s">
        <v>4615</v>
      </c>
      <c r="R251" s="1" t="e">
        <v>#N/A</v>
      </c>
      <c r="S251" s="1" t="s">
        <v>62217</v>
      </c>
      <c r="T251" s="1">
        <v>1.0892689900000001</v>
      </c>
      <c r="U251" s="19">
        <v>709.19452136427742</v>
      </c>
      <c r="V251" s="19">
        <f t="shared" si="3"/>
        <v>772.50360000000001</v>
      </c>
      <c r="W251" s="1"/>
      <c r="X251" t="s">
        <v>21</v>
      </c>
      <c r="Y251" s="70">
        <v>275</v>
      </c>
      <c r="Z251">
        <v>3</v>
      </c>
      <c r="AA251" s="70" t="s">
        <v>12</v>
      </c>
      <c r="AB251" s="71">
        <v>79692.173188552784</v>
      </c>
      <c r="AD251" s="1"/>
      <c r="AE251" s="28"/>
      <c r="AF251" s="1"/>
      <c r="AG251" s="1"/>
      <c r="AH251" s="1"/>
      <c r="AI251" s="1"/>
      <c r="AJ251" s="1"/>
      <c r="AK251" s="28"/>
      <c r="AL251" s="1"/>
      <c r="AM251" s="1"/>
      <c r="AN251" s="1"/>
      <c r="AO251" s="1"/>
      <c r="AP251" s="1"/>
      <c r="AQ251" s="1"/>
      <c r="AR251" s="1"/>
      <c r="AS251" s="1"/>
    </row>
    <row r="252" spans="1:45" ht="12.5" customHeight="1">
      <c r="A252" s="1">
        <v>45152</v>
      </c>
      <c r="B252" s="43">
        <v>44940</v>
      </c>
      <c r="C252" s="66">
        <v>44927</v>
      </c>
      <c r="D252" s="69" t="s">
        <v>14</v>
      </c>
      <c r="E252" s="68">
        <v>29276</v>
      </c>
      <c r="F252" s="28" t="s">
        <v>12</v>
      </c>
      <c r="G252" s="1"/>
      <c r="H252" s="67" t="s">
        <v>8</v>
      </c>
      <c r="I252" s="1">
        <v>1</v>
      </c>
      <c r="J252" s="19">
        <v>3953.9884000000002</v>
      </c>
      <c r="K252" s="1">
        <v>1</v>
      </c>
      <c r="L252" s="1" t="s">
        <v>4649</v>
      </c>
      <c r="M252" s="1" t="e">
        <v>#N/A</v>
      </c>
      <c r="N252" s="19" t="e">
        <v>#N/A</v>
      </c>
      <c r="O252" s="1" t="s">
        <v>4613</v>
      </c>
      <c r="P252" s="1" t="s">
        <v>4614</v>
      </c>
      <c r="Q252" s="1" t="s">
        <v>4615</v>
      </c>
      <c r="R252" s="1" t="e">
        <v>#N/A</v>
      </c>
      <c r="S252" s="1" t="s">
        <v>62217</v>
      </c>
      <c r="T252" s="1">
        <v>1.0892689900000001</v>
      </c>
      <c r="U252" s="19">
        <v>3629.94672234266</v>
      </c>
      <c r="V252" s="19">
        <f t="shared" si="3"/>
        <v>3953.9884000000002</v>
      </c>
      <c r="W252" s="1"/>
      <c r="X252" t="s">
        <v>21</v>
      </c>
      <c r="Y252" s="70">
        <v>275</v>
      </c>
      <c r="Z252">
        <v>5</v>
      </c>
      <c r="AA252" s="70" t="s">
        <v>12</v>
      </c>
      <c r="AB252" s="71">
        <v>333.07732371964431</v>
      </c>
      <c r="AD252" s="1"/>
      <c r="AE252" s="28"/>
      <c r="AF252" s="1"/>
      <c r="AG252" s="1"/>
      <c r="AH252" s="1"/>
      <c r="AI252" s="1"/>
      <c r="AJ252" s="1"/>
      <c r="AK252" s="28"/>
      <c r="AL252" s="1"/>
      <c r="AM252" s="1"/>
      <c r="AN252" s="1"/>
      <c r="AO252" s="1"/>
      <c r="AP252" s="1"/>
      <c r="AQ252" s="1"/>
      <c r="AR252" s="1"/>
      <c r="AS252" s="1"/>
    </row>
    <row r="253" spans="1:45" ht="12.5" customHeight="1">
      <c r="A253" s="1">
        <v>45151</v>
      </c>
      <c r="B253" s="43">
        <v>44940</v>
      </c>
      <c r="C253" s="66">
        <v>44927</v>
      </c>
      <c r="D253" s="69" t="s">
        <v>14</v>
      </c>
      <c r="E253" s="68">
        <v>29202</v>
      </c>
      <c r="F253" s="28" t="s">
        <v>12</v>
      </c>
      <c r="G253" s="1"/>
      <c r="H253" s="67" t="s">
        <v>8</v>
      </c>
      <c r="I253" s="1">
        <v>1</v>
      </c>
      <c r="J253" s="19">
        <v>3953.9884000000002</v>
      </c>
      <c r="K253" s="1">
        <v>1</v>
      </c>
      <c r="L253" s="1" t="s">
        <v>4649</v>
      </c>
      <c r="M253" s="1" t="e">
        <v>#N/A</v>
      </c>
      <c r="N253" s="19" t="e">
        <v>#N/A</v>
      </c>
      <c r="O253" s="1" t="s">
        <v>4613</v>
      </c>
      <c r="P253" s="1" t="s">
        <v>4614</v>
      </c>
      <c r="Q253" s="1" t="s">
        <v>4615</v>
      </c>
      <c r="R253" s="1" t="e">
        <v>#N/A</v>
      </c>
      <c r="S253" s="1" t="s">
        <v>62217</v>
      </c>
      <c r="T253" s="1">
        <v>1.0892689900000001</v>
      </c>
      <c r="U253" s="19">
        <v>3629.94672234266</v>
      </c>
      <c r="V253" s="19">
        <f t="shared" si="3"/>
        <v>3953.9884000000002</v>
      </c>
      <c r="W253" s="1"/>
      <c r="X253" t="s">
        <v>21</v>
      </c>
      <c r="Y253" s="70">
        <v>276</v>
      </c>
      <c r="Z253">
        <v>1</v>
      </c>
      <c r="AA253" s="70" t="s">
        <v>12</v>
      </c>
      <c r="AB253" s="71">
        <v>2715.1133715832671</v>
      </c>
      <c r="AD253" s="1"/>
      <c r="AE253" s="28"/>
      <c r="AF253" s="1"/>
      <c r="AG253" s="1"/>
      <c r="AH253" s="1"/>
      <c r="AI253" s="1"/>
      <c r="AJ253" s="1"/>
      <c r="AK253" s="28"/>
      <c r="AL253" s="1"/>
      <c r="AM253" s="1"/>
      <c r="AN253" s="1"/>
      <c r="AO253" s="1"/>
      <c r="AP253" s="1"/>
      <c r="AQ253" s="1"/>
      <c r="AR253" s="1"/>
      <c r="AS253" s="1"/>
    </row>
    <row r="254" spans="1:45" ht="12.5" customHeight="1">
      <c r="A254" s="1">
        <v>45153</v>
      </c>
      <c r="B254" s="43">
        <v>44940</v>
      </c>
      <c r="C254" s="66">
        <v>44927</v>
      </c>
      <c r="D254" s="69" t="s">
        <v>14</v>
      </c>
      <c r="E254" s="68">
        <v>19089</v>
      </c>
      <c r="F254" s="28" t="s">
        <v>12</v>
      </c>
      <c r="G254" s="1"/>
      <c r="H254" s="67" t="s">
        <v>8</v>
      </c>
      <c r="I254" s="1">
        <v>9</v>
      </c>
      <c r="J254" s="19">
        <v>3953.9884000000002</v>
      </c>
      <c r="K254" s="1">
        <v>9</v>
      </c>
      <c r="L254" s="1" t="s">
        <v>4649</v>
      </c>
      <c r="M254" s="1" t="e">
        <v>#N/A</v>
      </c>
      <c r="N254" s="19" t="e">
        <v>#N/A</v>
      </c>
      <c r="O254" s="1" t="s">
        <v>4636</v>
      </c>
      <c r="P254" s="1" t="s">
        <v>4637</v>
      </c>
      <c r="Q254" s="1" t="s">
        <v>4638</v>
      </c>
      <c r="R254" s="1" t="e">
        <v>#N/A</v>
      </c>
      <c r="S254" s="1" t="s">
        <v>62219</v>
      </c>
      <c r="T254" s="1">
        <v>1.6143268900000001</v>
      </c>
      <c r="U254" s="19">
        <v>2449.3108703652952</v>
      </c>
      <c r="V254" s="19">
        <f t="shared" si="3"/>
        <v>3953.9884000000002</v>
      </c>
      <c r="W254" s="1"/>
      <c r="X254" t="s">
        <v>21</v>
      </c>
      <c r="Y254" s="70">
        <v>276</v>
      </c>
      <c r="Z254">
        <v>4</v>
      </c>
      <c r="AA254" s="70" t="s">
        <v>12</v>
      </c>
      <c r="AB254" s="71">
        <v>198759.7012194389</v>
      </c>
      <c r="AD254" s="1"/>
      <c r="AE254" s="28"/>
      <c r="AF254" s="1"/>
      <c r="AG254" s="1"/>
      <c r="AH254" s="1"/>
      <c r="AI254" s="1"/>
      <c r="AJ254" s="1"/>
      <c r="AK254" s="28"/>
      <c r="AL254" s="1"/>
      <c r="AM254" s="1"/>
      <c r="AN254" s="1"/>
      <c r="AO254" s="1"/>
      <c r="AP254" s="1"/>
      <c r="AQ254" s="1"/>
      <c r="AR254" s="1"/>
      <c r="AS254" s="1"/>
    </row>
    <row r="255" spans="1:45" ht="12.5" customHeight="1">
      <c r="A255" s="1">
        <v>45165</v>
      </c>
      <c r="B255" s="43">
        <v>44942</v>
      </c>
      <c r="C255" s="66">
        <v>44927</v>
      </c>
      <c r="D255" s="69" t="s">
        <v>14</v>
      </c>
      <c r="E255" s="68">
        <v>22881</v>
      </c>
      <c r="F255" s="28" t="s">
        <v>12</v>
      </c>
      <c r="G255" s="1"/>
      <c r="H255" s="67" t="s">
        <v>8</v>
      </c>
      <c r="I255" s="1">
        <v>6</v>
      </c>
      <c r="J255" s="19">
        <v>3953.9884000000002</v>
      </c>
      <c r="K255" s="1">
        <v>6</v>
      </c>
      <c r="L255" s="1" t="s">
        <v>4649</v>
      </c>
      <c r="M255" s="1" t="e">
        <v>#N/A</v>
      </c>
      <c r="N255" s="19" t="e">
        <v>#N/A</v>
      </c>
      <c r="O255" s="1" t="s">
        <v>4626</v>
      </c>
      <c r="P255" s="1" t="s">
        <v>4627</v>
      </c>
      <c r="Q255" s="1" t="s">
        <v>4615</v>
      </c>
      <c r="R255" s="1" t="e">
        <v>#N/A</v>
      </c>
      <c r="S255" s="1" t="s">
        <v>62218</v>
      </c>
      <c r="T255" s="1">
        <v>1.4904571499999999</v>
      </c>
      <c r="U255" s="19">
        <v>2652.8695575045549</v>
      </c>
      <c r="V255" s="19">
        <f t="shared" si="3"/>
        <v>3953.9883999999997</v>
      </c>
      <c r="W255" s="1"/>
      <c r="X255" t="s">
        <v>21</v>
      </c>
      <c r="Y255" s="70">
        <v>277</v>
      </c>
      <c r="Z255">
        <v>3</v>
      </c>
      <c r="AA255" s="70" t="s">
        <v>12</v>
      </c>
      <c r="AB255" s="71">
        <v>144598.86212311982</v>
      </c>
      <c r="AD255" s="1"/>
      <c r="AE255" s="28"/>
      <c r="AF255" s="1"/>
      <c r="AG255" s="1"/>
      <c r="AH255" s="1"/>
      <c r="AI255" s="1"/>
      <c r="AJ255" s="1"/>
      <c r="AK255" s="28"/>
      <c r="AL255" s="1"/>
      <c r="AM255" s="1"/>
      <c r="AN255" s="1"/>
      <c r="AO255" s="1"/>
      <c r="AP255" s="1"/>
      <c r="AQ255" s="1"/>
      <c r="AR255" s="1"/>
      <c r="AS255" s="1"/>
    </row>
    <row r="256" spans="1:45" ht="12.5" customHeight="1">
      <c r="A256" s="1">
        <v>45169</v>
      </c>
      <c r="B256" s="43">
        <v>44942</v>
      </c>
      <c r="C256" s="66">
        <v>44927</v>
      </c>
      <c r="D256" s="69" t="s">
        <v>14</v>
      </c>
      <c r="E256" s="68">
        <v>18766</v>
      </c>
      <c r="F256" s="28" t="s">
        <v>12</v>
      </c>
      <c r="G256" s="1"/>
      <c r="H256" s="67" t="s">
        <v>8</v>
      </c>
      <c r="I256" s="1">
        <v>9</v>
      </c>
      <c r="J256" s="19">
        <v>3953.9884000000002</v>
      </c>
      <c r="K256" s="1">
        <v>9</v>
      </c>
      <c r="L256" s="1" t="s">
        <v>4649</v>
      </c>
      <c r="M256" s="1" t="e">
        <v>#N/A</v>
      </c>
      <c r="N256" s="19" t="e">
        <v>#N/A</v>
      </c>
      <c r="O256" s="1" t="s">
        <v>4636</v>
      </c>
      <c r="P256" s="1" t="s">
        <v>4637</v>
      </c>
      <c r="Q256" s="1" t="s">
        <v>4638</v>
      </c>
      <c r="R256" s="1" t="e">
        <v>#N/A</v>
      </c>
      <c r="S256" s="1" t="s">
        <v>62219</v>
      </c>
      <c r="T256" s="1">
        <v>1.6143268900000001</v>
      </c>
      <c r="U256" s="19">
        <v>2449.3108703652952</v>
      </c>
      <c r="V256" s="19">
        <f t="shared" si="3"/>
        <v>3953.9884000000002</v>
      </c>
      <c r="W256" s="1"/>
      <c r="X256" t="s">
        <v>21</v>
      </c>
      <c r="Y256" s="70">
        <v>277</v>
      </c>
      <c r="Z256">
        <v>4</v>
      </c>
      <c r="AA256" s="70" t="s">
        <v>12</v>
      </c>
      <c r="AB256" s="71">
        <v>314119.89154304302</v>
      </c>
      <c r="AD256" s="1"/>
      <c r="AE256" s="28"/>
      <c r="AF256" s="1"/>
      <c r="AG256" s="1"/>
      <c r="AH256" s="1"/>
      <c r="AI256" s="1"/>
      <c r="AJ256" s="1"/>
      <c r="AK256" s="28"/>
      <c r="AL256" s="1"/>
      <c r="AM256" s="1"/>
      <c r="AN256" s="1"/>
      <c r="AO256" s="1"/>
      <c r="AP256" s="1"/>
      <c r="AQ256" s="1"/>
      <c r="AR256" s="1"/>
      <c r="AS256" s="1"/>
    </row>
    <row r="257" spans="1:45" ht="12.5" customHeight="1">
      <c r="A257" s="1">
        <v>45172</v>
      </c>
      <c r="B257" s="43">
        <v>44943</v>
      </c>
      <c r="C257" s="66">
        <v>44927</v>
      </c>
      <c r="D257" s="69" t="s">
        <v>14</v>
      </c>
      <c r="E257" s="68">
        <v>18008</v>
      </c>
      <c r="F257" s="28" t="s">
        <v>12</v>
      </c>
      <c r="G257" s="1"/>
      <c r="H257" s="67" t="s">
        <v>8</v>
      </c>
      <c r="I257" s="1">
        <v>7</v>
      </c>
      <c r="J257" s="19">
        <v>772.50360000000001</v>
      </c>
      <c r="K257" s="1">
        <v>7</v>
      </c>
      <c r="L257" s="1" t="s">
        <v>4649</v>
      </c>
      <c r="M257" s="1" t="e">
        <v>#N/A</v>
      </c>
      <c r="N257" s="19" t="e">
        <v>#N/A</v>
      </c>
      <c r="O257" s="1" t="s">
        <v>4629</v>
      </c>
      <c r="P257" s="1" t="s">
        <v>4630</v>
      </c>
      <c r="Q257" s="1" t="s">
        <v>4631</v>
      </c>
      <c r="R257" s="1" t="e">
        <v>#N/A</v>
      </c>
      <c r="S257" s="1" t="s">
        <v>62221</v>
      </c>
      <c r="T257" s="1">
        <v>1</v>
      </c>
      <c r="U257" s="19">
        <v>772.50360000000001</v>
      </c>
      <c r="V257" s="19">
        <f t="shared" si="3"/>
        <v>772.50360000000001</v>
      </c>
      <c r="W257" s="1"/>
      <c r="X257" t="s">
        <v>21</v>
      </c>
      <c r="Y257" s="70">
        <v>278</v>
      </c>
      <c r="Z257">
        <v>6</v>
      </c>
      <c r="AA257" s="70" t="s">
        <v>12</v>
      </c>
      <c r="AB257" s="71">
        <v>96285.278915935283</v>
      </c>
      <c r="AD257" s="1"/>
      <c r="AE257" s="28"/>
      <c r="AF257" s="1"/>
      <c r="AG257" s="1"/>
      <c r="AH257" s="1"/>
      <c r="AI257" s="1"/>
      <c r="AJ257" s="1"/>
      <c r="AK257" s="28"/>
      <c r="AL257" s="1"/>
      <c r="AM257" s="1"/>
      <c r="AN257" s="1"/>
      <c r="AO257" s="1"/>
      <c r="AP257" s="1"/>
      <c r="AQ257" s="1"/>
      <c r="AR257" s="1"/>
      <c r="AS257" s="1"/>
    </row>
    <row r="258" spans="1:45" ht="12.5" customHeight="1">
      <c r="A258" s="1">
        <v>45184</v>
      </c>
      <c r="B258" s="43">
        <v>44944</v>
      </c>
      <c r="C258" s="66">
        <v>44927</v>
      </c>
      <c r="D258" s="69" t="s">
        <v>14</v>
      </c>
      <c r="E258" s="68">
        <v>25717</v>
      </c>
      <c r="F258" s="28" t="s">
        <v>12</v>
      </c>
      <c r="G258" s="1"/>
      <c r="H258" s="67" t="s">
        <v>8</v>
      </c>
      <c r="I258" s="1">
        <v>9</v>
      </c>
      <c r="J258" s="19">
        <v>772.50360000000001</v>
      </c>
      <c r="K258" s="1">
        <v>9</v>
      </c>
      <c r="L258" s="1" t="s">
        <v>4649</v>
      </c>
      <c r="M258" s="1" t="e">
        <v>#N/A</v>
      </c>
      <c r="N258" s="19" t="e">
        <v>#N/A</v>
      </c>
      <c r="O258" s="1" t="s">
        <v>4636</v>
      </c>
      <c r="P258" s="1" t="s">
        <v>4637</v>
      </c>
      <c r="Q258" s="1" t="s">
        <v>4638</v>
      </c>
      <c r="R258" s="1" t="e">
        <v>#N/A</v>
      </c>
      <c r="S258" s="1" t="s">
        <v>62219</v>
      </c>
      <c r="T258" s="1">
        <v>1.6143268900000001</v>
      </c>
      <c r="U258" s="19">
        <v>478.52984719841959</v>
      </c>
      <c r="V258" s="19">
        <f t="shared" ref="V258:V321" si="4">T258*U258</f>
        <v>772.50359999999989</v>
      </c>
      <c r="W258" s="1"/>
      <c r="X258" t="s">
        <v>21</v>
      </c>
      <c r="Y258" s="70">
        <v>279</v>
      </c>
      <c r="Z258">
        <v>5</v>
      </c>
      <c r="AA258" s="70" t="s">
        <v>12</v>
      </c>
      <c r="AB258" s="71">
        <v>458597.94916221744</v>
      </c>
      <c r="AD258" s="1"/>
      <c r="AE258" s="28"/>
      <c r="AF258" s="1"/>
      <c r="AG258" s="1"/>
      <c r="AH258" s="1"/>
      <c r="AI258" s="1"/>
      <c r="AJ258" s="1"/>
      <c r="AK258" s="28"/>
      <c r="AL258" s="1"/>
      <c r="AM258" s="1"/>
      <c r="AN258" s="1"/>
      <c r="AO258" s="1"/>
      <c r="AP258" s="1"/>
      <c r="AQ258" s="1"/>
      <c r="AR258" s="1"/>
      <c r="AS258" s="1"/>
    </row>
    <row r="259" spans="1:45" ht="12.5" customHeight="1">
      <c r="A259" s="1">
        <v>45183</v>
      </c>
      <c r="B259" s="43">
        <v>44944</v>
      </c>
      <c r="C259" s="66">
        <v>44927</v>
      </c>
      <c r="D259" s="69" t="s">
        <v>14</v>
      </c>
      <c r="E259" s="68">
        <v>25711</v>
      </c>
      <c r="F259" s="28" t="s">
        <v>12</v>
      </c>
      <c r="G259" s="1"/>
      <c r="H259" s="67" t="s">
        <v>8</v>
      </c>
      <c r="I259" s="1">
        <v>9</v>
      </c>
      <c r="J259" s="19">
        <v>772.50360000000001</v>
      </c>
      <c r="K259" s="1">
        <v>9</v>
      </c>
      <c r="L259" s="1" t="s">
        <v>4649</v>
      </c>
      <c r="M259" s="1" t="e">
        <v>#N/A</v>
      </c>
      <c r="N259" s="19" t="e">
        <v>#N/A</v>
      </c>
      <c r="O259" s="1" t="s">
        <v>4636</v>
      </c>
      <c r="P259" s="1" t="s">
        <v>4637</v>
      </c>
      <c r="Q259" s="1" t="s">
        <v>4638</v>
      </c>
      <c r="R259" s="1" t="e">
        <v>#N/A</v>
      </c>
      <c r="S259" s="1" t="s">
        <v>62219</v>
      </c>
      <c r="T259" s="1">
        <v>1.6143268900000001</v>
      </c>
      <c r="U259" s="19">
        <v>478.52984719841959</v>
      </c>
      <c r="V259" s="19">
        <f t="shared" si="4"/>
        <v>772.50359999999989</v>
      </c>
      <c r="W259" s="1"/>
      <c r="X259" t="s">
        <v>21</v>
      </c>
      <c r="Y259" s="70">
        <v>281</v>
      </c>
      <c r="Z259">
        <v>4</v>
      </c>
      <c r="AA259" s="70" t="s">
        <v>12</v>
      </c>
      <c r="AB259" s="71">
        <v>72962.710982895049</v>
      </c>
      <c r="AD259" s="1"/>
      <c r="AE259" s="28"/>
      <c r="AF259" s="1"/>
      <c r="AG259" s="1"/>
      <c r="AH259" s="1"/>
      <c r="AI259" s="1"/>
      <c r="AJ259" s="1"/>
      <c r="AK259" s="28"/>
      <c r="AL259" s="1"/>
      <c r="AM259" s="1"/>
      <c r="AN259" s="1"/>
      <c r="AO259" s="1"/>
      <c r="AP259" s="1"/>
      <c r="AQ259" s="1"/>
      <c r="AR259" s="1"/>
      <c r="AS259" s="1"/>
    </row>
    <row r="260" spans="1:45" ht="12.5" customHeight="1">
      <c r="A260" s="1">
        <v>45181</v>
      </c>
      <c r="B260" s="43">
        <v>44944</v>
      </c>
      <c r="C260" s="66">
        <v>44927</v>
      </c>
      <c r="D260" s="69" t="s">
        <v>14</v>
      </c>
      <c r="E260" s="68">
        <v>14929</v>
      </c>
      <c r="F260" s="28" t="s">
        <v>12</v>
      </c>
      <c r="G260" s="1"/>
      <c r="H260" s="67" t="s">
        <v>8</v>
      </c>
      <c r="I260" s="1">
        <v>10</v>
      </c>
      <c r="J260" s="19">
        <v>3953.9884000000002</v>
      </c>
      <c r="K260" s="1">
        <v>10</v>
      </c>
      <c r="L260" s="1" t="s">
        <v>4649</v>
      </c>
      <c r="M260" s="1" t="e">
        <v>#N/A</v>
      </c>
      <c r="N260" s="19" t="e">
        <v>#N/A</v>
      </c>
      <c r="O260" s="1" t="s">
        <v>4644</v>
      </c>
      <c r="P260" s="1" t="s">
        <v>4645</v>
      </c>
      <c r="Q260" s="1" t="s">
        <v>4631</v>
      </c>
      <c r="R260" s="1" t="e">
        <v>#N/A</v>
      </c>
      <c r="S260" s="1" t="s">
        <v>62220</v>
      </c>
      <c r="T260" s="1">
        <v>0.84024398</v>
      </c>
      <c r="U260" s="19">
        <v>4705.762247769987</v>
      </c>
      <c r="V260" s="19">
        <f t="shared" si="4"/>
        <v>3953.9884000000002</v>
      </c>
      <c r="W260" s="1"/>
      <c r="X260" t="s">
        <v>21</v>
      </c>
      <c r="Y260" s="70">
        <v>282</v>
      </c>
      <c r="Z260">
        <v>10</v>
      </c>
      <c r="AA260" s="70" t="s">
        <v>12</v>
      </c>
      <c r="AB260" s="71">
        <v>2313.529577444875</v>
      </c>
      <c r="AD260" s="1"/>
      <c r="AE260" s="28"/>
      <c r="AF260" s="1"/>
      <c r="AG260" s="1"/>
      <c r="AH260" s="1"/>
      <c r="AI260" s="1"/>
      <c r="AJ260" s="1"/>
      <c r="AK260" s="28"/>
      <c r="AL260" s="1"/>
      <c r="AM260" s="1"/>
      <c r="AN260" s="1"/>
      <c r="AO260" s="1"/>
      <c r="AP260" s="1"/>
      <c r="AQ260" s="1"/>
      <c r="AR260" s="1"/>
      <c r="AS260" s="1"/>
    </row>
    <row r="261" spans="1:45" ht="12.5" customHeight="1">
      <c r="A261" s="1">
        <v>45187</v>
      </c>
      <c r="B261" s="43">
        <v>44945</v>
      </c>
      <c r="C261" s="66">
        <v>44927</v>
      </c>
      <c r="D261" s="69" t="s">
        <v>14</v>
      </c>
      <c r="E261" s="68">
        <v>15047</v>
      </c>
      <c r="F261" s="28" t="s">
        <v>12</v>
      </c>
      <c r="G261" s="1"/>
      <c r="H261" s="67" t="s">
        <v>8</v>
      </c>
      <c r="I261" s="1">
        <v>10</v>
      </c>
      <c r="J261" s="19">
        <v>3953.9884000000002</v>
      </c>
      <c r="K261" s="1">
        <v>10</v>
      </c>
      <c r="L261" s="1" t="s">
        <v>4649</v>
      </c>
      <c r="M261" s="1" t="e">
        <v>#N/A</v>
      </c>
      <c r="N261" s="19" t="e">
        <v>#N/A</v>
      </c>
      <c r="O261" s="1" t="s">
        <v>4644</v>
      </c>
      <c r="P261" s="1" t="s">
        <v>4645</v>
      </c>
      <c r="Q261" s="1" t="s">
        <v>4631</v>
      </c>
      <c r="R261" s="1" t="e">
        <v>#N/A</v>
      </c>
      <c r="S261" s="1" t="s">
        <v>62220</v>
      </c>
      <c r="T261" s="1">
        <v>0.84024398</v>
      </c>
      <c r="U261" s="19">
        <v>4705.762247769987</v>
      </c>
      <c r="V261" s="19">
        <f t="shared" si="4"/>
        <v>3953.9884000000002</v>
      </c>
      <c r="W261" s="1"/>
      <c r="X261" t="s">
        <v>21</v>
      </c>
      <c r="Y261" s="70">
        <v>283</v>
      </c>
      <c r="Z261">
        <v>1</v>
      </c>
      <c r="AA261" s="70" t="s">
        <v>12</v>
      </c>
      <c r="AB261" s="71">
        <v>116124.59370572917</v>
      </c>
      <c r="AD261" s="1"/>
      <c r="AE261" s="28"/>
      <c r="AF261" s="1"/>
      <c r="AG261" s="1"/>
      <c r="AH261" s="1"/>
      <c r="AI261" s="1"/>
      <c r="AJ261" s="1"/>
      <c r="AK261" s="28"/>
      <c r="AL261" s="1"/>
      <c r="AM261" s="1"/>
      <c r="AN261" s="1"/>
      <c r="AO261" s="1"/>
      <c r="AP261" s="1"/>
      <c r="AQ261" s="1"/>
      <c r="AR261" s="1"/>
      <c r="AS261" s="1"/>
    </row>
    <row r="262" spans="1:45" ht="12.5" customHeight="1">
      <c r="A262" s="1">
        <v>45188</v>
      </c>
      <c r="B262" s="43">
        <v>44945</v>
      </c>
      <c r="C262" s="66">
        <v>44927</v>
      </c>
      <c r="D262" s="69" t="s">
        <v>14</v>
      </c>
      <c r="E262" s="68">
        <v>14861</v>
      </c>
      <c r="F262" s="28" t="s">
        <v>12</v>
      </c>
      <c r="G262" s="1"/>
      <c r="H262" s="67" t="s">
        <v>8</v>
      </c>
      <c r="I262" s="1">
        <v>10</v>
      </c>
      <c r="J262" s="19">
        <v>3953.9884000000002</v>
      </c>
      <c r="K262" s="1">
        <v>10</v>
      </c>
      <c r="L262" s="1" t="s">
        <v>4649</v>
      </c>
      <c r="M262" s="1" t="e">
        <v>#N/A</v>
      </c>
      <c r="N262" s="19" t="e">
        <v>#N/A</v>
      </c>
      <c r="O262" s="1" t="s">
        <v>4644</v>
      </c>
      <c r="P262" s="1" t="s">
        <v>4645</v>
      </c>
      <c r="Q262" s="1" t="s">
        <v>4631</v>
      </c>
      <c r="R262" s="1" t="e">
        <v>#N/A</v>
      </c>
      <c r="S262" s="1" t="s">
        <v>62220</v>
      </c>
      <c r="T262" s="1">
        <v>0.84024398</v>
      </c>
      <c r="U262" s="19">
        <v>4705.762247769987</v>
      </c>
      <c r="V262" s="19">
        <f t="shared" si="4"/>
        <v>3953.9884000000002</v>
      </c>
      <c r="W262" s="1"/>
      <c r="X262" t="s">
        <v>21</v>
      </c>
      <c r="Y262" s="70">
        <v>285</v>
      </c>
      <c r="Z262">
        <v>6</v>
      </c>
      <c r="AA262" s="70" t="s">
        <v>12</v>
      </c>
      <c r="AB262" s="71">
        <v>106254.57095495838</v>
      </c>
      <c r="AD262" s="1"/>
      <c r="AE262" s="28"/>
      <c r="AF262" s="1"/>
      <c r="AG262" s="1"/>
      <c r="AH262" s="1"/>
      <c r="AI262" s="1"/>
      <c r="AJ262" s="1"/>
      <c r="AK262" s="28"/>
      <c r="AL262" s="1"/>
      <c r="AM262" s="1"/>
      <c r="AN262" s="1"/>
      <c r="AO262" s="1"/>
      <c r="AP262" s="1"/>
      <c r="AQ262" s="1"/>
      <c r="AR262" s="1"/>
      <c r="AS262" s="1"/>
    </row>
    <row r="263" spans="1:45" ht="12.5" customHeight="1">
      <c r="A263" s="1">
        <v>45199</v>
      </c>
      <c r="B263" s="43">
        <v>44947</v>
      </c>
      <c r="C263" s="66">
        <v>44927</v>
      </c>
      <c r="D263" s="69" t="s">
        <v>14</v>
      </c>
      <c r="E263" s="68">
        <v>29476</v>
      </c>
      <c r="F263" s="28" t="s">
        <v>12</v>
      </c>
      <c r="G263" s="1"/>
      <c r="H263" s="67" t="s">
        <v>8</v>
      </c>
      <c r="I263" s="1">
        <v>8</v>
      </c>
      <c r="J263" s="19">
        <v>3756.989</v>
      </c>
      <c r="K263" s="1">
        <v>8</v>
      </c>
      <c r="L263" s="1" t="s">
        <v>4649</v>
      </c>
      <c r="M263" s="1" t="e">
        <v>#N/A</v>
      </c>
      <c r="N263" s="19" t="e">
        <v>#N/A</v>
      </c>
      <c r="O263" s="1" t="s">
        <v>4633</v>
      </c>
      <c r="P263" s="1" t="s">
        <v>4634</v>
      </c>
      <c r="Q263" s="1" t="s">
        <v>4631</v>
      </c>
      <c r="R263" s="1" t="e">
        <v>#N/A</v>
      </c>
      <c r="S263" s="1" t="s">
        <v>62221</v>
      </c>
      <c r="T263" s="1">
        <v>1</v>
      </c>
      <c r="U263" s="19">
        <v>3756.989</v>
      </c>
      <c r="V263" s="19">
        <f t="shared" si="4"/>
        <v>3756.989</v>
      </c>
      <c r="W263" s="1"/>
      <c r="X263" t="s">
        <v>21</v>
      </c>
      <c r="Y263" s="70">
        <v>286</v>
      </c>
      <c r="Z263">
        <v>7</v>
      </c>
      <c r="AA263" s="70" t="s">
        <v>12</v>
      </c>
      <c r="AB263" s="71">
        <v>161925.5955</v>
      </c>
      <c r="AD263" s="1"/>
      <c r="AE263" s="28"/>
      <c r="AF263" s="1"/>
      <c r="AG263" s="1"/>
      <c r="AH263" s="1"/>
      <c r="AI263" s="1"/>
      <c r="AJ263" s="1"/>
      <c r="AK263" s="28"/>
      <c r="AL263" s="1"/>
      <c r="AM263" s="1"/>
      <c r="AN263" s="1"/>
      <c r="AO263" s="1"/>
      <c r="AP263" s="1"/>
      <c r="AQ263" s="1"/>
      <c r="AR263" s="1"/>
      <c r="AS263" s="1"/>
    </row>
    <row r="264" spans="1:45" ht="12.5" customHeight="1">
      <c r="A264" s="1">
        <v>45204</v>
      </c>
      <c r="B264" s="43">
        <v>44947</v>
      </c>
      <c r="C264" s="66">
        <v>44927</v>
      </c>
      <c r="D264" s="69" t="s">
        <v>14</v>
      </c>
      <c r="E264" s="68">
        <v>11460</v>
      </c>
      <c r="F264" s="28" t="s">
        <v>12</v>
      </c>
      <c r="G264" s="1"/>
      <c r="H264" s="67" t="s">
        <v>8</v>
      </c>
      <c r="I264" s="1">
        <v>9</v>
      </c>
      <c r="J264" s="19">
        <v>3756.989</v>
      </c>
      <c r="K264" s="1">
        <v>9</v>
      </c>
      <c r="L264" s="1" t="s">
        <v>4649</v>
      </c>
      <c r="M264" s="1" t="e">
        <v>#N/A</v>
      </c>
      <c r="N264" s="19" t="e">
        <v>#N/A</v>
      </c>
      <c r="O264" s="1" t="s">
        <v>4636</v>
      </c>
      <c r="P264" s="1" t="s">
        <v>4637</v>
      </c>
      <c r="Q264" s="1" t="s">
        <v>4638</v>
      </c>
      <c r="R264" s="1" t="e">
        <v>#N/A</v>
      </c>
      <c r="S264" s="1" t="s">
        <v>62219</v>
      </c>
      <c r="T264" s="1">
        <v>1.6143268900000001</v>
      </c>
      <c r="U264" s="19">
        <v>2327.2789564943691</v>
      </c>
      <c r="V264" s="19">
        <f t="shared" si="4"/>
        <v>3756.9890000000005</v>
      </c>
      <c r="W264" s="1"/>
      <c r="X264" t="s">
        <v>21</v>
      </c>
      <c r="Y264" s="70">
        <v>287</v>
      </c>
      <c r="Z264">
        <v>1</v>
      </c>
      <c r="AA264" s="70" t="s">
        <v>12</v>
      </c>
      <c r="AB264" s="71">
        <v>162192.85366785293</v>
      </c>
      <c r="AD264" s="1"/>
      <c r="AE264" s="28"/>
      <c r="AF264" s="1"/>
      <c r="AG264" s="1"/>
      <c r="AH264" s="1"/>
      <c r="AI264" s="1"/>
      <c r="AJ264" s="1"/>
      <c r="AK264" s="28"/>
      <c r="AL264" s="1"/>
      <c r="AM264" s="1"/>
      <c r="AN264" s="1"/>
      <c r="AO264" s="1"/>
      <c r="AP264" s="1"/>
      <c r="AQ264" s="1"/>
      <c r="AR264" s="1"/>
      <c r="AS264" s="1"/>
    </row>
    <row r="265" spans="1:45" ht="12.5" customHeight="1">
      <c r="A265" s="1">
        <v>45208</v>
      </c>
      <c r="B265" s="43">
        <v>44948</v>
      </c>
      <c r="C265" s="66">
        <v>44927</v>
      </c>
      <c r="D265" s="69" t="s">
        <v>14</v>
      </c>
      <c r="E265" s="68">
        <v>19884</v>
      </c>
      <c r="F265" s="28" t="s">
        <v>12</v>
      </c>
      <c r="G265" s="1"/>
      <c r="H265" s="67" t="s">
        <v>8</v>
      </c>
      <c r="I265" s="1">
        <v>6</v>
      </c>
      <c r="J265" s="19">
        <v>3756.989</v>
      </c>
      <c r="K265" s="1">
        <v>6</v>
      </c>
      <c r="L265" s="1" t="s">
        <v>4649</v>
      </c>
      <c r="M265" s="1" t="e">
        <v>#N/A</v>
      </c>
      <c r="N265" s="19" t="e">
        <v>#N/A</v>
      </c>
      <c r="O265" s="1" t="s">
        <v>4626</v>
      </c>
      <c r="P265" s="1" t="s">
        <v>4627</v>
      </c>
      <c r="Q265" s="1" t="s">
        <v>4615</v>
      </c>
      <c r="R265" s="1" t="e">
        <v>#N/A</v>
      </c>
      <c r="S265" s="1" t="s">
        <v>62218</v>
      </c>
      <c r="T265" s="1">
        <v>1.4904571499999999</v>
      </c>
      <c r="U265" s="19">
        <v>2520.6957476100538</v>
      </c>
      <c r="V265" s="19">
        <f t="shared" si="4"/>
        <v>3756.989</v>
      </c>
      <c r="W265" s="1"/>
      <c r="X265" t="s">
        <v>21</v>
      </c>
      <c r="Y265" s="70" t="s">
        <v>62249</v>
      </c>
      <c r="Z265">
        <v>1</v>
      </c>
      <c r="AA265" s="70" t="s">
        <v>12</v>
      </c>
      <c r="AB265" s="71">
        <v>21578.475854710592</v>
      </c>
      <c r="AD265" s="1"/>
      <c r="AE265" s="28"/>
      <c r="AF265" s="1"/>
      <c r="AG265" s="1"/>
      <c r="AH265" s="1"/>
      <c r="AI265" s="1"/>
      <c r="AJ265" s="1"/>
      <c r="AK265" s="28"/>
      <c r="AL265" s="1"/>
      <c r="AM265" s="1"/>
      <c r="AN265" s="1"/>
      <c r="AO265" s="1"/>
      <c r="AP265" s="1"/>
      <c r="AQ265" s="1"/>
      <c r="AR265" s="1"/>
      <c r="AS265" s="1"/>
    </row>
    <row r="266" spans="1:45" ht="12.5" customHeight="1">
      <c r="A266" s="1">
        <v>45213</v>
      </c>
      <c r="B266" s="43">
        <v>44948</v>
      </c>
      <c r="C266" s="66">
        <v>44927</v>
      </c>
      <c r="D266" s="69" t="s">
        <v>14</v>
      </c>
      <c r="E266" s="68">
        <v>11464</v>
      </c>
      <c r="F266" s="28" t="s">
        <v>12</v>
      </c>
      <c r="G266" s="1"/>
      <c r="H266" s="67" t="s">
        <v>8</v>
      </c>
      <c r="I266" s="1">
        <v>9</v>
      </c>
      <c r="J266" s="19">
        <v>3729.364</v>
      </c>
      <c r="K266" s="1">
        <v>9</v>
      </c>
      <c r="L266" s="1" t="s">
        <v>4649</v>
      </c>
      <c r="M266" s="1" t="e">
        <v>#N/A</v>
      </c>
      <c r="N266" s="19" t="e">
        <v>#N/A</v>
      </c>
      <c r="O266" s="1" t="s">
        <v>4636</v>
      </c>
      <c r="P266" s="1" t="s">
        <v>4637</v>
      </c>
      <c r="Q266" s="1" t="s">
        <v>4638</v>
      </c>
      <c r="R266" s="1" t="e">
        <v>#N/A</v>
      </c>
      <c r="S266" s="1" t="s">
        <v>62219</v>
      </c>
      <c r="T266" s="1">
        <v>1.6143268900000001</v>
      </c>
      <c r="U266" s="19">
        <v>2310.1665611231929</v>
      </c>
      <c r="V266" s="19">
        <f t="shared" si="4"/>
        <v>3729.3639999999991</v>
      </c>
      <c r="W266" s="1"/>
      <c r="X266" t="s">
        <v>21</v>
      </c>
      <c r="Y266" s="70" t="s">
        <v>62249</v>
      </c>
      <c r="Z266">
        <v>4</v>
      </c>
      <c r="AA266" s="70" t="s">
        <v>12</v>
      </c>
      <c r="AB266" s="71">
        <v>28185.028658531799</v>
      </c>
      <c r="AD266" s="1"/>
      <c r="AE266" s="28"/>
      <c r="AF266" s="1"/>
      <c r="AG266" s="1"/>
      <c r="AH266" s="1"/>
      <c r="AI266" s="1"/>
      <c r="AJ266" s="1"/>
      <c r="AK266" s="28"/>
      <c r="AL266" s="1"/>
      <c r="AM266" s="1"/>
      <c r="AN266" s="1"/>
      <c r="AO266" s="1"/>
      <c r="AP266" s="1"/>
      <c r="AQ266" s="1"/>
      <c r="AR266" s="1"/>
      <c r="AS266" s="1"/>
    </row>
    <row r="267" spans="1:45" ht="12.5" customHeight="1">
      <c r="A267" s="1">
        <v>45212</v>
      </c>
      <c r="B267" s="43">
        <v>44948</v>
      </c>
      <c r="C267" s="66">
        <v>44927</v>
      </c>
      <c r="D267" s="69" t="s">
        <v>14</v>
      </c>
      <c r="E267" s="68">
        <v>18729</v>
      </c>
      <c r="F267" s="28" t="s">
        <v>12</v>
      </c>
      <c r="G267" s="1"/>
      <c r="H267" s="67" t="s">
        <v>8</v>
      </c>
      <c r="I267" s="1">
        <v>9</v>
      </c>
      <c r="J267" s="19">
        <v>3953.9884000000002</v>
      </c>
      <c r="K267" s="1">
        <v>9</v>
      </c>
      <c r="L267" s="1" t="s">
        <v>4649</v>
      </c>
      <c r="M267" s="1" t="e">
        <v>#N/A</v>
      </c>
      <c r="N267" s="19" t="e">
        <v>#N/A</v>
      </c>
      <c r="O267" s="1" t="s">
        <v>4636</v>
      </c>
      <c r="P267" s="1" t="s">
        <v>4637</v>
      </c>
      <c r="Q267" s="1" t="s">
        <v>4638</v>
      </c>
      <c r="R267" s="1" t="e">
        <v>#N/A</v>
      </c>
      <c r="S267" s="1" t="s">
        <v>62219</v>
      </c>
      <c r="T267" s="1">
        <v>1.6143268900000001</v>
      </c>
      <c r="U267" s="19">
        <v>2449.3108703652952</v>
      </c>
      <c r="V267" s="19">
        <f t="shared" si="4"/>
        <v>3953.9884000000002</v>
      </c>
      <c r="W267" s="1"/>
      <c r="X267" t="s">
        <v>21</v>
      </c>
      <c r="Y267" s="70" t="s">
        <v>62249</v>
      </c>
      <c r="Z267">
        <v>6</v>
      </c>
      <c r="AA267" s="70" t="s">
        <v>12</v>
      </c>
      <c r="AB267" s="71">
        <v>9950.9162004422597</v>
      </c>
      <c r="AD267" s="1"/>
      <c r="AE267" s="28"/>
      <c r="AF267" s="1"/>
      <c r="AG267" s="1"/>
      <c r="AH267" s="1"/>
      <c r="AI267" s="1"/>
      <c r="AJ267" s="1"/>
      <c r="AK267" s="28"/>
      <c r="AL267" s="1"/>
      <c r="AM267" s="1"/>
      <c r="AN267" s="1"/>
      <c r="AO267" s="1"/>
      <c r="AP267" s="1"/>
      <c r="AQ267" s="1"/>
      <c r="AR267" s="1"/>
      <c r="AS267" s="1"/>
    </row>
    <row r="268" spans="1:45" ht="12.5" customHeight="1">
      <c r="A268" s="1">
        <v>45211</v>
      </c>
      <c r="B268" s="43">
        <v>44948</v>
      </c>
      <c r="C268" s="66">
        <v>44927</v>
      </c>
      <c r="D268" s="69" t="s">
        <v>14</v>
      </c>
      <c r="E268" s="68">
        <v>18724</v>
      </c>
      <c r="F268" s="28" t="s">
        <v>12</v>
      </c>
      <c r="G268" s="1"/>
      <c r="H268" s="67" t="s">
        <v>8</v>
      </c>
      <c r="I268" s="1">
        <v>9</v>
      </c>
      <c r="J268" s="19">
        <v>3953.9884000000002</v>
      </c>
      <c r="K268" s="1">
        <v>9</v>
      </c>
      <c r="L268" s="1" t="s">
        <v>4649</v>
      </c>
      <c r="M268" s="1" t="e">
        <v>#N/A</v>
      </c>
      <c r="N268" s="19" t="e">
        <v>#N/A</v>
      </c>
      <c r="O268" s="1" t="s">
        <v>4636</v>
      </c>
      <c r="P268" s="1" t="s">
        <v>4637</v>
      </c>
      <c r="Q268" s="1" t="s">
        <v>4638</v>
      </c>
      <c r="R268" s="1" t="e">
        <v>#N/A</v>
      </c>
      <c r="S268" s="1" t="s">
        <v>62219</v>
      </c>
      <c r="T268" s="1">
        <v>1.6143268900000001</v>
      </c>
      <c r="U268" s="19">
        <v>2449.3108703652952</v>
      </c>
      <c r="V268" s="19">
        <f t="shared" si="4"/>
        <v>3953.9884000000002</v>
      </c>
      <c r="W268" s="1"/>
      <c r="X268" t="s">
        <v>21</v>
      </c>
      <c r="Y268" s="70" t="s">
        <v>62249</v>
      </c>
      <c r="Z268">
        <v>7</v>
      </c>
      <c r="AA268" s="70" t="s">
        <v>12</v>
      </c>
      <c r="AB268" s="71">
        <v>28085.738400000002</v>
      </c>
      <c r="AD268" s="1"/>
      <c r="AE268" s="28"/>
      <c r="AF268" s="1"/>
      <c r="AG268" s="1"/>
      <c r="AH268" s="1"/>
      <c r="AI268" s="1"/>
      <c r="AJ268" s="1"/>
      <c r="AK268" s="28"/>
      <c r="AL268" s="1"/>
      <c r="AM268" s="1"/>
      <c r="AN268" s="1"/>
      <c r="AO268" s="1"/>
      <c r="AP268" s="1"/>
      <c r="AQ268" s="1"/>
      <c r="AR268" s="1"/>
      <c r="AS268" s="1"/>
    </row>
    <row r="269" spans="1:45" ht="12.5" customHeight="1">
      <c r="A269" s="1">
        <v>45218</v>
      </c>
      <c r="B269" s="43">
        <v>44950</v>
      </c>
      <c r="C269" s="66">
        <v>44927</v>
      </c>
      <c r="D269" s="69" t="s">
        <v>14</v>
      </c>
      <c r="E269" s="68">
        <v>25982</v>
      </c>
      <c r="F269" s="28" t="s">
        <v>12</v>
      </c>
      <c r="G269" s="1"/>
      <c r="H269" s="67" t="s">
        <v>8</v>
      </c>
      <c r="I269" s="1">
        <v>1</v>
      </c>
      <c r="J269" s="19">
        <v>3756.989</v>
      </c>
      <c r="K269" s="1">
        <v>1</v>
      </c>
      <c r="L269" s="1" t="s">
        <v>4649</v>
      </c>
      <c r="M269" s="1" t="e">
        <v>#N/A</v>
      </c>
      <c r="N269" s="19" t="e">
        <v>#N/A</v>
      </c>
      <c r="O269" s="1" t="s">
        <v>4613</v>
      </c>
      <c r="P269" s="1" t="s">
        <v>4614</v>
      </c>
      <c r="Q269" s="1" t="s">
        <v>4615</v>
      </c>
      <c r="R269" s="1" t="e">
        <v>#N/A</v>
      </c>
      <c r="S269" s="1" t="s">
        <v>62217</v>
      </c>
      <c r="T269" s="1">
        <v>1.0892689900000001</v>
      </c>
      <c r="U269" s="19">
        <v>3449.092037403911</v>
      </c>
      <c r="V269" s="19">
        <f t="shared" si="4"/>
        <v>3756.9890000000009</v>
      </c>
      <c r="W269" s="1"/>
      <c r="X269" t="s">
        <v>21</v>
      </c>
      <c r="Y269" s="70" t="s">
        <v>62249</v>
      </c>
      <c r="Z269">
        <v>8</v>
      </c>
      <c r="AA269" s="70" t="s">
        <v>12</v>
      </c>
      <c r="AB269" s="71">
        <v>27971.457900000009</v>
      </c>
      <c r="AD269" s="1"/>
      <c r="AE269" s="28"/>
      <c r="AF269" s="1"/>
      <c r="AG269" s="1"/>
      <c r="AH269" s="1"/>
      <c r="AI269" s="1"/>
      <c r="AJ269" s="1"/>
      <c r="AK269" s="28"/>
      <c r="AL269" s="1"/>
      <c r="AM269" s="1"/>
      <c r="AN269" s="1"/>
      <c r="AO269" s="1"/>
      <c r="AP269" s="1"/>
      <c r="AQ269" s="1"/>
      <c r="AR269" s="1"/>
      <c r="AS269" s="1"/>
    </row>
    <row r="270" spans="1:45" ht="12.5" customHeight="1">
      <c r="A270" s="1">
        <v>45219</v>
      </c>
      <c r="B270" s="43">
        <v>44950</v>
      </c>
      <c r="C270" s="66">
        <v>44927</v>
      </c>
      <c r="D270" s="69" t="s">
        <v>14</v>
      </c>
      <c r="E270" s="68">
        <v>22893</v>
      </c>
      <c r="F270" s="28" t="s">
        <v>12</v>
      </c>
      <c r="G270" s="1"/>
      <c r="H270" s="67" t="s">
        <v>8</v>
      </c>
      <c r="I270" s="1">
        <v>6</v>
      </c>
      <c r="J270" s="19">
        <v>3953.9884000000002</v>
      </c>
      <c r="K270" s="1">
        <v>6</v>
      </c>
      <c r="L270" s="1" t="s">
        <v>4649</v>
      </c>
      <c r="M270" s="1" t="e">
        <v>#N/A</v>
      </c>
      <c r="N270" s="19" t="e">
        <v>#N/A</v>
      </c>
      <c r="O270" s="1" t="s">
        <v>4626</v>
      </c>
      <c r="P270" s="1" t="s">
        <v>4627</v>
      </c>
      <c r="Q270" s="1" t="s">
        <v>4615</v>
      </c>
      <c r="R270" s="1" t="e">
        <v>#N/A</v>
      </c>
      <c r="S270" s="1" t="s">
        <v>62218</v>
      </c>
      <c r="T270" s="1">
        <v>1.4904571499999999</v>
      </c>
      <c r="U270" s="19">
        <v>2652.8695575045549</v>
      </c>
      <c r="V270" s="19">
        <f t="shared" si="4"/>
        <v>3953.9883999999997</v>
      </c>
      <c r="W270" s="1"/>
      <c r="X270" t="s">
        <v>21</v>
      </c>
      <c r="Y270" s="70" t="s">
        <v>62249</v>
      </c>
      <c r="Z270">
        <v>9</v>
      </c>
      <c r="AA270" s="70" t="s">
        <v>12</v>
      </c>
      <c r="AB270" s="71">
        <v>76493.212040840168</v>
      </c>
      <c r="AD270" s="1"/>
      <c r="AE270" s="28"/>
      <c r="AF270" s="1"/>
      <c r="AG270" s="1"/>
      <c r="AH270" s="1"/>
      <c r="AI270" s="1"/>
      <c r="AJ270" s="1"/>
      <c r="AK270" s="28"/>
      <c r="AL270" s="1"/>
      <c r="AM270" s="1"/>
      <c r="AN270" s="1"/>
      <c r="AO270" s="1"/>
      <c r="AP270" s="1"/>
      <c r="AQ270" s="1"/>
      <c r="AR270" s="1"/>
      <c r="AS270" s="1"/>
    </row>
    <row r="271" spans="1:45" ht="12.5" customHeight="1">
      <c r="A271" s="1">
        <v>45224</v>
      </c>
      <c r="B271" s="43">
        <v>44950</v>
      </c>
      <c r="C271" s="66">
        <v>44927</v>
      </c>
      <c r="D271" s="69" t="s">
        <v>14</v>
      </c>
      <c r="E271" s="68">
        <v>18723</v>
      </c>
      <c r="F271" s="28" t="s">
        <v>12</v>
      </c>
      <c r="G271" s="1"/>
      <c r="H271" s="67" t="s">
        <v>8</v>
      </c>
      <c r="I271" s="1">
        <v>9</v>
      </c>
      <c r="J271" s="19">
        <v>3953.9884000000002</v>
      </c>
      <c r="K271" s="1">
        <v>9</v>
      </c>
      <c r="L271" s="1" t="s">
        <v>4649</v>
      </c>
      <c r="M271" s="1" t="e">
        <v>#N/A</v>
      </c>
      <c r="N271" s="19" t="e">
        <v>#N/A</v>
      </c>
      <c r="O271" s="1" t="s">
        <v>4636</v>
      </c>
      <c r="P271" s="1" t="s">
        <v>4637</v>
      </c>
      <c r="Q271" s="1" t="s">
        <v>4638</v>
      </c>
      <c r="R271" s="1" t="e">
        <v>#N/A</v>
      </c>
      <c r="S271" s="1" t="s">
        <v>62219</v>
      </c>
      <c r="T271" s="1">
        <v>1.6143268900000001</v>
      </c>
      <c r="U271" s="19">
        <v>2449.3108703652952</v>
      </c>
      <c r="V271" s="19">
        <f t="shared" si="4"/>
        <v>3953.9884000000002</v>
      </c>
      <c r="W271" s="1"/>
      <c r="X271" t="s">
        <v>21</v>
      </c>
      <c r="Y271" s="70" t="s">
        <v>62249</v>
      </c>
      <c r="Z271">
        <v>10</v>
      </c>
      <c r="AA271" s="70" t="s">
        <v>12</v>
      </c>
      <c r="AB271" s="71">
        <v>30246.92030521897</v>
      </c>
      <c r="AD271" s="1"/>
      <c r="AE271" s="28"/>
      <c r="AF271" s="1"/>
      <c r="AG271" s="1"/>
      <c r="AH271" s="1"/>
      <c r="AI271" s="1"/>
      <c r="AJ271" s="1"/>
      <c r="AK271" s="28"/>
      <c r="AL271" s="1"/>
      <c r="AM271" s="1"/>
      <c r="AN271" s="1"/>
      <c r="AO271" s="1"/>
      <c r="AP271" s="1"/>
      <c r="AQ271" s="1"/>
      <c r="AR271" s="1"/>
      <c r="AS271" s="1"/>
    </row>
    <row r="272" spans="1:45" ht="12.5" customHeight="1">
      <c r="A272" s="1">
        <v>45238</v>
      </c>
      <c r="B272" s="43">
        <v>44953</v>
      </c>
      <c r="C272" s="66">
        <v>44927</v>
      </c>
      <c r="D272" s="69" t="s">
        <v>14</v>
      </c>
      <c r="E272" s="68">
        <v>11459</v>
      </c>
      <c r="F272" s="28" t="s">
        <v>12</v>
      </c>
      <c r="G272" s="1"/>
      <c r="H272" s="67" t="s">
        <v>8</v>
      </c>
      <c r="I272" s="1">
        <v>9</v>
      </c>
      <c r="J272" s="19">
        <v>3756.989</v>
      </c>
      <c r="K272" s="1">
        <v>9</v>
      </c>
      <c r="L272" s="1" t="s">
        <v>4649</v>
      </c>
      <c r="M272" s="1" t="e">
        <v>#N/A</v>
      </c>
      <c r="N272" s="19" t="e">
        <v>#N/A</v>
      </c>
      <c r="O272" s="1" t="s">
        <v>4636</v>
      </c>
      <c r="P272" s="1" t="s">
        <v>4637</v>
      </c>
      <c r="Q272" s="1" t="s">
        <v>4638</v>
      </c>
      <c r="R272" s="1" t="e">
        <v>#N/A</v>
      </c>
      <c r="S272" s="1" t="s">
        <v>62219</v>
      </c>
      <c r="T272" s="1">
        <v>1.6143268900000001</v>
      </c>
      <c r="U272" s="19">
        <v>2327.2789564943691</v>
      </c>
      <c r="V272" s="19">
        <f t="shared" si="4"/>
        <v>3756.9890000000005</v>
      </c>
      <c r="W272" s="1"/>
      <c r="AB272"/>
      <c r="AD272" s="1"/>
      <c r="AE272" s="28"/>
      <c r="AF272" s="1"/>
      <c r="AG272" s="1"/>
      <c r="AH272" s="1"/>
      <c r="AI272" s="1"/>
      <c r="AJ272" s="1"/>
      <c r="AK272" s="28"/>
      <c r="AL272" s="1"/>
      <c r="AM272" s="1"/>
      <c r="AN272" s="1"/>
      <c r="AO272" s="1"/>
      <c r="AP272" s="1"/>
      <c r="AQ272" s="1"/>
      <c r="AR272" s="1"/>
      <c r="AS272" s="1"/>
    </row>
    <row r="273" spans="1:45" ht="12.5" customHeight="1">
      <c r="A273" s="1">
        <v>45246</v>
      </c>
      <c r="B273" s="43">
        <v>44955</v>
      </c>
      <c r="C273" s="66">
        <v>44927</v>
      </c>
      <c r="D273" s="69" t="s">
        <v>14</v>
      </c>
      <c r="E273" s="68">
        <v>18709</v>
      </c>
      <c r="F273" s="28" t="s">
        <v>12</v>
      </c>
      <c r="G273" s="1"/>
      <c r="H273" s="67" t="s">
        <v>8</v>
      </c>
      <c r="I273" s="1">
        <v>9</v>
      </c>
      <c r="J273" s="19">
        <v>3953.9884000000002</v>
      </c>
      <c r="K273" s="1">
        <v>9</v>
      </c>
      <c r="L273" s="1" t="s">
        <v>4649</v>
      </c>
      <c r="M273" s="1" t="e">
        <v>#N/A</v>
      </c>
      <c r="N273" s="19" t="e">
        <v>#N/A</v>
      </c>
      <c r="O273" s="1" t="s">
        <v>4636</v>
      </c>
      <c r="P273" s="1" t="s">
        <v>4637</v>
      </c>
      <c r="Q273" s="1" t="s">
        <v>4638</v>
      </c>
      <c r="R273" s="1" t="e">
        <v>#N/A</v>
      </c>
      <c r="S273" s="1" t="s">
        <v>62219</v>
      </c>
      <c r="T273" s="1">
        <v>1.6143268900000001</v>
      </c>
      <c r="U273" s="19">
        <v>2449.3108703652952</v>
      </c>
      <c r="V273" s="19">
        <f t="shared" si="4"/>
        <v>3953.9884000000002</v>
      </c>
      <c r="W273" s="1"/>
      <c r="AB273"/>
      <c r="AD273" s="1"/>
      <c r="AE273" s="28"/>
      <c r="AF273" s="1"/>
      <c r="AG273" s="1"/>
      <c r="AH273" s="1"/>
      <c r="AI273" s="1"/>
      <c r="AJ273" s="1"/>
      <c r="AK273" s="28"/>
      <c r="AL273" s="1"/>
      <c r="AM273" s="1"/>
      <c r="AN273" s="1"/>
      <c r="AO273" s="1"/>
      <c r="AP273" s="1"/>
      <c r="AQ273" s="1"/>
      <c r="AR273" s="1"/>
      <c r="AS273" s="1"/>
    </row>
    <row r="274" spans="1:45" ht="12.5" customHeight="1">
      <c r="A274" s="1">
        <v>45257</v>
      </c>
      <c r="B274" s="43">
        <v>44956</v>
      </c>
      <c r="C274" s="66">
        <v>44927</v>
      </c>
      <c r="D274" s="69" t="s">
        <v>14</v>
      </c>
      <c r="E274" s="68">
        <v>18718</v>
      </c>
      <c r="F274" s="28" t="s">
        <v>12</v>
      </c>
      <c r="G274" s="1"/>
      <c r="H274" s="67" t="s">
        <v>8</v>
      </c>
      <c r="I274" s="1">
        <v>9</v>
      </c>
      <c r="J274" s="19">
        <v>3953.9884000000002</v>
      </c>
      <c r="K274" s="1">
        <v>9</v>
      </c>
      <c r="L274" s="1" t="s">
        <v>4649</v>
      </c>
      <c r="M274" s="1" t="e">
        <v>#N/A</v>
      </c>
      <c r="N274" s="19" t="e">
        <v>#N/A</v>
      </c>
      <c r="O274" s="1" t="s">
        <v>4636</v>
      </c>
      <c r="P274" s="1" t="s">
        <v>4637</v>
      </c>
      <c r="Q274" s="1" t="s">
        <v>4638</v>
      </c>
      <c r="R274" s="1" t="e">
        <v>#N/A</v>
      </c>
      <c r="S274" s="1" t="s">
        <v>62219</v>
      </c>
      <c r="T274" s="1">
        <v>1.6143268900000001</v>
      </c>
      <c r="U274" s="19">
        <v>2449.3108703652952</v>
      </c>
      <c r="V274" s="19">
        <f t="shared" si="4"/>
        <v>3953.9884000000002</v>
      </c>
      <c r="W274" s="1"/>
      <c r="X274" t="s">
        <v>62222</v>
      </c>
      <c r="Y274" s="70" t="s">
        <v>62248</v>
      </c>
      <c r="Z274" s="79" t="s">
        <v>62237</v>
      </c>
      <c r="AA274" t="s">
        <v>62206</v>
      </c>
      <c r="AB274" t="s">
        <v>62250</v>
      </c>
      <c r="AD274" s="1"/>
      <c r="AE274" s="28"/>
      <c r="AF274" s="1"/>
      <c r="AG274" s="118" t="s">
        <v>62248</v>
      </c>
      <c r="AH274" s="91" t="s">
        <v>62206</v>
      </c>
      <c r="AI274" s="90" t="s">
        <v>62250</v>
      </c>
      <c r="AK274"/>
      <c r="AL274" s="1"/>
      <c r="AM274" s="1"/>
      <c r="AN274" s="1"/>
      <c r="AO274" s="1"/>
      <c r="AP274" s="1"/>
      <c r="AQ274" s="1"/>
      <c r="AR274" s="1"/>
      <c r="AS274" s="1"/>
    </row>
    <row r="275" spans="1:45" ht="12.5" customHeight="1">
      <c r="A275" s="1">
        <v>45258</v>
      </c>
      <c r="B275" s="43">
        <v>44956</v>
      </c>
      <c r="C275" s="66">
        <v>44927</v>
      </c>
      <c r="D275" s="69" t="s">
        <v>14</v>
      </c>
      <c r="E275" s="68">
        <v>25712</v>
      </c>
      <c r="F275" s="28" t="s">
        <v>12</v>
      </c>
      <c r="G275" s="1"/>
      <c r="H275" s="67" t="s">
        <v>8</v>
      </c>
      <c r="I275" s="1">
        <v>9</v>
      </c>
      <c r="J275" s="19">
        <v>772.50360000000001</v>
      </c>
      <c r="K275" s="1">
        <v>9</v>
      </c>
      <c r="L275" s="1" t="s">
        <v>4649</v>
      </c>
      <c r="M275" s="1" t="e">
        <v>#N/A</v>
      </c>
      <c r="N275" s="19" t="e">
        <v>#N/A</v>
      </c>
      <c r="O275" s="1" t="s">
        <v>4636</v>
      </c>
      <c r="P275" s="1" t="s">
        <v>4637</v>
      </c>
      <c r="Q275" s="1" t="s">
        <v>4638</v>
      </c>
      <c r="R275" s="1" t="e">
        <v>#N/A</v>
      </c>
      <c r="S275" s="1" t="s">
        <v>62219</v>
      </c>
      <c r="T275" s="1">
        <v>1.6143268900000001</v>
      </c>
      <c r="U275" s="19">
        <v>478.52984719841959</v>
      </c>
      <c r="V275" s="19">
        <f t="shared" si="4"/>
        <v>772.50359999999989</v>
      </c>
      <c r="W275" s="1"/>
      <c r="X275" t="s">
        <v>12</v>
      </c>
      <c r="Y275" s="70">
        <f>+AG275</f>
        <v>268</v>
      </c>
      <c r="Z275" t="s">
        <v>12</v>
      </c>
      <c r="AA275" s="71" t="str">
        <f>+AH275</f>
        <v>Offline</v>
      </c>
      <c r="AB275" s="71">
        <f>+AI275</f>
        <v>91267.518619730297</v>
      </c>
      <c r="AD275" s="1"/>
      <c r="AE275" s="28"/>
      <c r="AF275" s="1"/>
      <c r="AG275">
        <v>268</v>
      </c>
      <c r="AH275" s="88" t="s">
        <v>7</v>
      </c>
      <c r="AI275" s="71">
        <v>91267.518619730297</v>
      </c>
      <c r="AK275"/>
      <c r="AL275" s="1"/>
      <c r="AM275" s="1"/>
      <c r="AN275" s="1"/>
      <c r="AO275" s="1"/>
      <c r="AP275" s="1"/>
      <c r="AQ275" s="1"/>
      <c r="AR275" s="1"/>
      <c r="AS275" s="1"/>
    </row>
    <row r="276" spans="1:45" ht="12.5" customHeight="1">
      <c r="A276" s="1">
        <v>45249</v>
      </c>
      <c r="B276" s="43">
        <v>44956</v>
      </c>
      <c r="C276" s="66">
        <v>44927</v>
      </c>
      <c r="D276" s="69" t="s">
        <v>14</v>
      </c>
      <c r="E276" s="68">
        <v>14928</v>
      </c>
      <c r="F276" s="28" t="s">
        <v>12</v>
      </c>
      <c r="G276" s="1"/>
      <c r="H276" s="67" t="s">
        <v>8</v>
      </c>
      <c r="I276" s="1">
        <v>10</v>
      </c>
      <c r="J276" s="19">
        <v>3953.9884000000002</v>
      </c>
      <c r="K276" s="1">
        <v>10</v>
      </c>
      <c r="L276" s="1" t="s">
        <v>4649</v>
      </c>
      <c r="M276" s="1" t="e">
        <v>#N/A</v>
      </c>
      <c r="N276" s="19" t="e">
        <v>#N/A</v>
      </c>
      <c r="O276" s="1" t="s">
        <v>4644</v>
      </c>
      <c r="P276" s="1" t="s">
        <v>4645</v>
      </c>
      <c r="Q276" s="1" t="s">
        <v>4631</v>
      </c>
      <c r="R276" s="1" t="e">
        <v>#N/A</v>
      </c>
      <c r="S276" s="1" t="s">
        <v>62220</v>
      </c>
      <c r="T276" s="1">
        <v>0.84024398</v>
      </c>
      <c r="U276" s="19">
        <v>4705.762247769987</v>
      </c>
      <c r="V276" s="19">
        <f t="shared" si="4"/>
        <v>3953.9884000000002</v>
      </c>
      <c r="W276" s="1"/>
      <c r="X276" t="s">
        <v>12</v>
      </c>
      <c r="Y276" s="70">
        <f t="shared" ref="Y276:Y288" si="5">+AG276</f>
        <v>275</v>
      </c>
      <c r="Z276" t="s">
        <v>12</v>
      </c>
      <c r="AA276" s="71" t="str">
        <f t="shared" ref="AA276:AA288" si="6">+AH276</f>
        <v>Offline</v>
      </c>
      <c r="AB276" s="71">
        <f t="shared" ref="AB276:AB288" si="7">+AI276</f>
        <v>896036.28420561191</v>
      </c>
      <c r="AD276" s="1"/>
      <c r="AE276" s="28"/>
      <c r="AF276" s="1"/>
      <c r="AG276">
        <v>275</v>
      </c>
      <c r="AH276" s="88" t="s">
        <v>7</v>
      </c>
      <c r="AI276" s="71">
        <v>896036.28420561191</v>
      </c>
      <c r="AK276"/>
      <c r="AL276" s="1"/>
      <c r="AM276" s="1"/>
      <c r="AN276" s="1"/>
      <c r="AO276" s="1"/>
      <c r="AP276" s="1"/>
      <c r="AQ276" s="1"/>
      <c r="AR276" s="1"/>
      <c r="AS276" s="1"/>
    </row>
    <row r="277" spans="1:45" ht="12.5" customHeight="1">
      <c r="A277" s="1">
        <v>45355</v>
      </c>
      <c r="B277" s="43">
        <v>44959</v>
      </c>
      <c r="C277" s="66">
        <v>44958</v>
      </c>
      <c r="D277" s="69" t="s">
        <v>14</v>
      </c>
      <c r="E277" s="68">
        <v>28778</v>
      </c>
      <c r="F277" s="28" t="s">
        <v>12</v>
      </c>
      <c r="G277" s="1"/>
      <c r="H277" s="67" t="s">
        <v>8</v>
      </c>
      <c r="I277" s="1">
        <v>6</v>
      </c>
      <c r="J277" s="19">
        <v>3953.9884000000002</v>
      </c>
      <c r="K277" s="1">
        <v>6</v>
      </c>
      <c r="L277" s="1" t="s">
        <v>4649</v>
      </c>
      <c r="M277" s="1" t="e">
        <v>#N/A</v>
      </c>
      <c r="N277" s="19" t="e">
        <v>#N/A</v>
      </c>
      <c r="O277" s="1" t="s">
        <v>4626</v>
      </c>
      <c r="P277" s="1" t="s">
        <v>4627</v>
      </c>
      <c r="Q277" s="1" t="s">
        <v>4615</v>
      </c>
      <c r="R277" s="1" t="e">
        <v>#N/A</v>
      </c>
      <c r="S277" s="1" t="s">
        <v>62218</v>
      </c>
      <c r="T277" s="1">
        <v>1.4904571499999999</v>
      </c>
      <c r="U277" s="19">
        <v>2652.8695575045549</v>
      </c>
      <c r="V277" s="19">
        <f t="shared" si="4"/>
        <v>3953.9883999999997</v>
      </c>
      <c r="W277" s="1"/>
      <c r="X277" t="s">
        <v>12</v>
      </c>
      <c r="Y277" s="70">
        <f t="shared" si="5"/>
        <v>276</v>
      </c>
      <c r="Z277" t="s">
        <v>12</v>
      </c>
      <c r="AA277" s="71" t="str">
        <f t="shared" si="6"/>
        <v>Offline</v>
      </c>
      <c r="AB277" s="71">
        <f t="shared" si="7"/>
        <v>738492.84344356484</v>
      </c>
      <c r="AD277" s="1"/>
      <c r="AE277" s="28"/>
      <c r="AF277" s="1"/>
      <c r="AG277">
        <v>276</v>
      </c>
      <c r="AH277" s="88" t="s">
        <v>7</v>
      </c>
      <c r="AI277" s="71">
        <v>738492.84344356484</v>
      </c>
      <c r="AK277"/>
      <c r="AL277" s="1"/>
      <c r="AM277" s="1"/>
      <c r="AN277" s="1"/>
      <c r="AO277" s="1"/>
      <c r="AP277" s="1"/>
      <c r="AQ277" s="1"/>
      <c r="AR277" s="1"/>
      <c r="AS277" s="1"/>
    </row>
    <row r="278" spans="1:45" ht="12.5" customHeight="1">
      <c r="A278" s="1">
        <v>45352</v>
      </c>
      <c r="B278" s="43">
        <v>44959</v>
      </c>
      <c r="C278" s="66">
        <v>44958</v>
      </c>
      <c r="D278" s="69" t="s">
        <v>14</v>
      </c>
      <c r="E278" s="68">
        <v>15081</v>
      </c>
      <c r="F278" s="28" t="s">
        <v>12</v>
      </c>
      <c r="G278" s="1"/>
      <c r="H278" s="67" t="s">
        <v>8</v>
      </c>
      <c r="I278" s="1">
        <v>10</v>
      </c>
      <c r="J278" s="19">
        <v>3953.9884000000002</v>
      </c>
      <c r="K278" s="1">
        <v>10</v>
      </c>
      <c r="L278" s="1" t="s">
        <v>4649</v>
      </c>
      <c r="M278" s="1" t="e">
        <v>#N/A</v>
      </c>
      <c r="N278" s="19" t="e">
        <v>#N/A</v>
      </c>
      <c r="O278" s="1" t="s">
        <v>4644</v>
      </c>
      <c r="P278" s="1" t="s">
        <v>4645</v>
      </c>
      <c r="Q278" s="1" t="s">
        <v>4631</v>
      </c>
      <c r="R278" s="1" t="e">
        <v>#N/A</v>
      </c>
      <c r="S278" s="1" t="s">
        <v>62220</v>
      </c>
      <c r="T278" s="1">
        <v>0.84024398</v>
      </c>
      <c r="U278" s="19">
        <v>4705.762247769987</v>
      </c>
      <c r="V278" s="19">
        <f t="shared" si="4"/>
        <v>3953.9884000000002</v>
      </c>
      <c r="W278" s="1"/>
      <c r="X278" t="s">
        <v>12</v>
      </c>
      <c r="Y278" s="70">
        <f t="shared" si="5"/>
        <v>277</v>
      </c>
      <c r="Z278" t="s">
        <v>12</v>
      </c>
      <c r="AA278" s="71" t="str">
        <f t="shared" si="6"/>
        <v>Offline</v>
      </c>
      <c r="AB278" s="71">
        <f t="shared" si="7"/>
        <v>1329627.5362617269</v>
      </c>
      <c r="AD278" s="1"/>
      <c r="AE278" s="28"/>
      <c r="AF278" s="1"/>
      <c r="AG278">
        <v>277</v>
      </c>
      <c r="AH278" s="88" t="s">
        <v>7</v>
      </c>
      <c r="AI278" s="71">
        <v>1329627.5362617269</v>
      </c>
      <c r="AK278"/>
      <c r="AL278" s="1"/>
      <c r="AM278" s="1"/>
      <c r="AN278" s="1"/>
      <c r="AO278" s="1"/>
      <c r="AP278" s="1"/>
      <c r="AQ278" s="1"/>
      <c r="AR278" s="1"/>
      <c r="AS278" s="1"/>
    </row>
    <row r="279" spans="1:45" ht="12.5" customHeight="1">
      <c r="A279" s="1">
        <v>45358</v>
      </c>
      <c r="B279" s="43">
        <v>44960</v>
      </c>
      <c r="C279" s="66">
        <v>44958</v>
      </c>
      <c r="D279" s="69" t="s">
        <v>14</v>
      </c>
      <c r="E279" s="68">
        <v>23172</v>
      </c>
      <c r="F279" s="28" t="s">
        <v>12</v>
      </c>
      <c r="G279" s="1"/>
      <c r="H279" s="67" t="s">
        <v>8</v>
      </c>
      <c r="I279" s="1">
        <v>6</v>
      </c>
      <c r="J279" s="19">
        <v>3953.9884000000002</v>
      </c>
      <c r="K279" s="1">
        <v>6</v>
      </c>
      <c r="L279" s="1" t="s">
        <v>4649</v>
      </c>
      <c r="M279" s="1" t="e">
        <v>#N/A</v>
      </c>
      <c r="N279" s="19" t="e">
        <v>#N/A</v>
      </c>
      <c r="O279" s="1" t="s">
        <v>4626</v>
      </c>
      <c r="P279" s="1" t="s">
        <v>4627</v>
      </c>
      <c r="Q279" s="1" t="s">
        <v>4615</v>
      </c>
      <c r="R279" s="1" t="e">
        <v>#N/A</v>
      </c>
      <c r="S279" s="1" t="s">
        <v>62218</v>
      </c>
      <c r="T279" s="1">
        <v>1.4904571499999999</v>
      </c>
      <c r="U279" s="19">
        <v>2652.8695575045549</v>
      </c>
      <c r="V279" s="19">
        <f t="shared" si="4"/>
        <v>3953.9883999999997</v>
      </c>
      <c r="W279" s="1"/>
      <c r="X279" t="s">
        <v>12</v>
      </c>
      <c r="Y279" s="70">
        <f t="shared" si="5"/>
        <v>278</v>
      </c>
      <c r="Z279" t="s">
        <v>12</v>
      </c>
      <c r="AA279" s="71" t="str">
        <f t="shared" si="6"/>
        <v>Offline</v>
      </c>
      <c r="AB279" s="71">
        <f t="shared" si="7"/>
        <v>339443.17983244266</v>
      </c>
      <c r="AD279" s="1"/>
      <c r="AE279" s="28"/>
      <c r="AF279" s="1"/>
      <c r="AG279">
        <v>278</v>
      </c>
      <c r="AH279" s="88" t="s">
        <v>7</v>
      </c>
      <c r="AI279" s="71">
        <v>339443.17983244266</v>
      </c>
      <c r="AK279"/>
      <c r="AL279" s="1"/>
      <c r="AM279" s="1"/>
      <c r="AN279" s="1"/>
      <c r="AO279" s="1"/>
      <c r="AP279" s="1"/>
      <c r="AQ279" s="1"/>
      <c r="AR279" s="1"/>
      <c r="AS279" s="1"/>
    </row>
    <row r="280" spans="1:45" ht="12.5" customHeight="1">
      <c r="A280" s="1">
        <v>45357</v>
      </c>
      <c r="B280" s="43">
        <v>44960</v>
      </c>
      <c r="C280" s="66">
        <v>44958</v>
      </c>
      <c r="D280" s="69" t="s">
        <v>14</v>
      </c>
      <c r="E280" s="68">
        <v>28443</v>
      </c>
      <c r="F280" s="28" t="s">
        <v>12</v>
      </c>
      <c r="G280" s="1"/>
      <c r="H280" s="67" t="s">
        <v>8</v>
      </c>
      <c r="I280" s="1">
        <v>7</v>
      </c>
      <c r="J280" s="19">
        <v>3729.364</v>
      </c>
      <c r="K280" s="1">
        <v>7</v>
      </c>
      <c r="L280" s="1" t="s">
        <v>4649</v>
      </c>
      <c r="M280" s="1" t="e">
        <v>#N/A</v>
      </c>
      <c r="N280" s="19" t="e">
        <v>#N/A</v>
      </c>
      <c r="O280" s="1" t="s">
        <v>4629</v>
      </c>
      <c r="P280" s="1" t="s">
        <v>4630</v>
      </c>
      <c r="Q280" s="1" t="s">
        <v>4631</v>
      </c>
      <c r="R280" s="1" t="e">
        <v>#N/A</v>
      </c>
      <c r="S280" s="1" t="s">
        <v>62221</v>
      </c>
      <c r="T280" s="1">
        <v>1</v>
      </c>
      <c r="U280" s="19">
        <v>3729.364</v>
      </c>
      <c r="V280" s="19">
        <f t="shared" si="4"/>
        <v>3729.364</v>
      </c>
      <c r="W280" s="1"/>
      <c r="X280" t="s">
        <v>12</v>
      </c>
      <c r="Y280" s="70">
        <f t="shared" si="5"/>
        <v>279</v>
      </c>
      <c r="Z280" t="s">
        <v>12</v>
      </c>
      <c r="AA280" s="71" t="str">
        <f t="shared" si="6"/>
        <v>Offline</v>
      </c>
      <c r="AB280" s="71">
        <f t="shared" si="7"/>
        <v>892149.87594570161</v>
      </c>
      <c r="AC280" s="1"/>
      <c r="AD280" s="1"/>
      <c r="AE280" s="28"/>
      <c r="AG280">
        <v>279</v>
      </c>
      <c r="AH280" s="88" t="s">
        <v>7</v>
      </c>
      <c r="AI280" s="71">
        <v>892149.87594570161</v>
      </c>
      <c r="AK280"/>
      <c r="AL280" s="1"/>
      <c r="AM280" s="1"/>
      <c r="AN280" s="1"/>
      <c r="AO280" s="1"/>
      <c r="AP280" s="1"/>
      <c r="AQ280" s="1"/>
      <c r="AR280" s="1"/>
      <c r="AS280" s="1"/>
    </row>
    <row r="281" spans="1:45" ht="12.5">
      <c r="A281" s="1">
        <v>45362</v>
      </c>
      <c r="B281" s="43">
        <v>44960</v>
      </c>
      <c r="C281" s="66">
        <v>44958</v>
      </c>
      <c r="D281" s="69" t="s">
        <v>14</v>
      </c>
      <c r="E281" s="68">
        <v>19271</v>
      </c>
      <c r="F281" s="28" t="s">
        <v>12</v>
      </c>
      <c r="G281" s="1"/>
      <c r="H281" s="67" t="s">
        <v>8</v>
      </c>
      <c r="I281" s="1">
        <v>9</v>
      </c>
      <c r="J281" s="19">
        <v>3953.9884000000002</v>
      </c>
      <c r="K281" s="1">
        <v>9</v>
      </c>
      <c r="L281" s="1" t="s">
        <v>4649</v>
      </c>
      <c r="M281" s="1" t="e">
        <v>#N/A</v>
      </c>
      <c r="N281" s="19" t="e">
        <v>#N/A</v>
      </c>
      <c r="O281" s="1" t="s">
        <v>4636</v>
      </c>
      <c r="P281" s="1" t="s">
        <v>4637</v>
      </c>
      <c r="Q281" s="1" t="s">
        <v>4638</v>
      </c>
      <c r="R281" s="1" t="e">
        <v>#N/A</v>
      </c>
      <c r="S281" s="1" t="s">
        <v>62219</v>
      </c>
      <c r="T281" s="1">
        <v>1.6143268900000001</v>
      </c>
      <c r="U281" s="19">
        <v>2449.3108703652952</v>
      </c>
      <c r="V281" s="19">
        <f t="shared" si="4"/>
        <v>3953.9884000000002</v>
      </c>
      <c r="W281" s="1"/>
      <c r="X281" t="s">
        <v>12</v>
      </c>
      <c r="Y281" s="70">
        <f t="shared" si="5"/>
        <v>280</v>
      </c>
      <c r="Z281" t="s">
        <v>12</v>
      </c>
      <c r="AA281" s="71" t="str">
        <f t="shared" si="6"/>
        <v>Offline</v>
      </c>
      <c r="AB281" s="71">
        <f t="shared" si="7"/>
        <v>100205.27638448606</v>
      </c>
      <c r="AD281" s="1"/>
      <c r="AE281" s="28"/>
      <c r="AG281">
        <v>280</v>
      </c>
      <c r="AH281" s="88" t="s">
        <v>7</v>
      </c>
      <c r="AI281" s="71">
        <v>100205.27638448606</v>
      </c>
      <c r="AK281"/>
      <c r="AL281" s="1"/>
      <c r="AM281" s="1"/>
      <c r="AN281" s="1"/>
      <c r="AO281" s="1"/>
      <c r="AP281" s="1"/>
      <c r="AQ281" s="1"/>
      <c r="AR281" s="1"/>
      <c r="AS281" s="1"/>
    </row>
    <row r="282" spans="1:45" ht="12.5" customHeight="1">
      <c r="A282" s="1">
        <v>45366</v>
      </c>
      <c r="B282" s="43">
        <v>44961</v>
      </c>
      <c r="C282" s="66">
        <v>44958</v>
      </c>
      <c r="D282" s="69" t="s">
        <v>14</v>
      </c>
      <c r="E282" s="68">
        <v>18011</v>
      </c>
      <c r="F282" s="28" t="s">
        <v>12</v>
      </c>
      <c r="G282" s="1"/>
      <c r="H282" s="67" t="s">
        <v>8</v>
      </c>
      <c r="I282" s="1">
        <v>7</v>
      </c>
      <c r="J282" s="19">
        <v>772.50360000000001</v>
      </c>
      <c r="K282" s="1">
        <v>7</v>
      </c>
      <c r="L282" s="1" t="s">
        <v>4649</v>
      </c>
      <c r="M282" s="1" t="e">
        <v>#N/A</v>
      </c>
      <c r="N282" s="19" t="e">
        <v>#N/A</v>
      </c>
      <c r="O282" s="1" t="s">
        <v>4629</v>
      </c>
      <c r="P282" s="1" t="s">
        <v>4630</v>
      </c>
      <c r="Q282" s="1" t="s">
        <v>4631</v>
      </c>
      <c r="R282" s="1" t="e">
        <v>#N/A</v>
      </c>
      <c r="S282" s="1" t="s">
        <v>62221</v>
      </c>
      <c r="T282" s="1">
        <v>1</v>
      </c>
      <c r="U282" s="19">
        <v>772.50360000000001</v>
      </c>
      <c r="V282" s="19">
        <f t="shared" si="4"/>
        <v>772.50360000000001</v>
      </c>
      <c r="W282" s="1"/>
      <c r="X282" t="s">
        <v>12</v>
      </c>
      <c r="Y282" s="70">
        <f t="shared" si="5"/>
        <v>281</v>
      </c>
      <c r="Z282" t="s">
        <v>12</v>
      </c>
      <c r="AA282" s="71" t="str">
        <f t="shared" si="6"/>
        <v>Offline</v>
      </c>
      <c r="AB282" s="71">
        <f t="shared" si="7"/>
        <v>693992.10942377034</v>
      </c>
      <c r="AD282" s="1"/>
      <c r="AE282" s="28"/>
      <c r="AG282">
        <v>281</v>
      </c>
      <c r="AH282" s="88" t="s">
        <v>7</v>
      </c>
      <c r="AI282" s="71">
        <v>693992.10942377034</v>
      </c>
      <c r="AK282"/>
      <c r="AL282" s="1"/>
      <c r="AM282" s="1"/>
      <c r="AN282" s="1"/>
      <c r="AO282" s="1"/>
      <c r="AP282" s="1"/>
      <c r="AQ282" s="1"/>
      <c r="AR282" s="1"/>
      <c r="AS282" s="1"/>
    </row>
    <row r="283" spans="1:45" ht="12.5" customHeight="1">
      <c r="A283" s="1">
        <v>45369</v>
      </c>
      <c r="B283" s="43">
        <v>44961</v>
      </c>
      <c r="C283" s="66">
        <v>44958</v>
      </c>
      <c r="D283" s="69" t="s">
        <v>14</v>
      </c>
      <c r="E283" s="68">
        <v>19269</v>
      </c>
      <c r="F283" s="28" t="s">
        <v>12</v>
      </c>
      <c r="G283" s="1"/>
      <c r="H283" s="67" t="s">
        <v>8</v>
      </c>
      <c r="I283" s="1">
        <v>9</v>
      </c>
      <c r="J283" s="19">
        <v>3953.9884000000002</v>
      </c>
      <c r="K283" s="1">
        <v>9</v>
      </c>
      <c r="L283" s="1" t="s">
        <v>4649</v>
      </c>
      <c r="M283" s="1" t="e">
        <v>#N/A</v>
      </c>
      <c r="N283" s="19" t="e">
        <v>#N/A</v>
      </c>
      <c r="O283" s="1" t="s">
        <v>4636</v>
      </c>
      <c r="P283" s="1" t="s">
        <v>4637</v>
      </c>
      <c r="Q283" s="1" t="s">
        <v>4638</v>
      </c>
      <c r="R283" s="1" t="e">
        <v>#N/A</v>
      </c>
      <c r="S283" s="1" t="s">
        <v>62219</v>
      </c>
      <c r="T283" s="1">
        <v>1.6143268900000001</v>
      </c>
      <c r="U283" s="19">
        <v>2449.3108703652952</v>
      </c>
      <c r="V283" s="19">
        <f t="shared" si="4"/>
        <v>3953.9884000000002</v>
      </c>
      <c r="W283" s="1"/>
      <c r="X283" t="s">
        <v>12</v>
      </c>
      <c r="Y283" s="70">
        <f t="shared" si="5"/>
        <v>282</v>
      </c>
      <c r="Z283" t="s">
        <v>12</v>
      </c>
      <c r="AA283" s="71" t="str">
        <f t="shared" si="6"/>
        <v>Offline</v>
      </c>
      <c r="AB283" s="71">
        <f t="shared" si="7"/>
        <v>453924.70131484343</v>
      </c>
      <c r="AD283" s="1"/>
      <c r="AE283" s="28"/>
      <c r="AG283">
        <v>282</v>
      </c>
      <c r="AH283" s="88" t="s">
        <v>7</v>
      </c>
      <c r="AI283" s="71">
        <v>453924.70131484343</v>
      </c>
      <c r="AK283"/>
      <c r="AL283" s="1"/>
      <c r="AM283" s="1"/>
      <c r="AN283" s="1"/>
      <c r="AO283" s="1"/>
      <c r="AP283" s="1"/>
      <c r="AQ283" s="1"/>
      <c r="AR283" s="1"/>
      <c r="AS283" s="1"/>
    </row>
    <row r="284" spans="1:45" ht="12.5" customHeight="1">
      <c r="A284" s="1">
        <v>45367</v>
      </c>
      <c r="B284" s="43">
        <v>44961</v>
      </c>
      <c r="C284" s="66">
        <v>44958</v>
      </c>
      <c r="D284" s="69" t="s">
        <v>14</v>
      </c>
      <c r="E284" s="68">
        <v>20561</v>
      </c>
      <c r="F284" s="28" t="s">
        <v>12</v>
      </c>
      <c r="G284" s="1"/>
      <c r="H284" s="67" t="s">
        <v>8</v>
      </c>
      <c r="I284" s="1">
        <v>10</v>
      </c>
      <c r="J284" s="19">
        <v>772.50360000000001</v>
      </c>
      <c r="K284" s="1">
        <v>10</v>
      </c>
      <c r="L284" s="1" t="s">
        <v>4649</v>
      </c>
      <c r="M284" s="1" t="e">
        <v>#N/A</v>
      </c>
      <c r="N284" s="19" t="e">
        <v>#N/A</v>
      </c>
      <c r="O284" s="1" t="s">
        <v>4644</v>
      </c>
      <c r="P284" s="1" t="s">
        <v>4645</v>
      </c>
      <c r="Q284" s="1" t="s">
        <v>4631</v>
      </c>
      <c r="R284" s="1" t="e">
        <v>#N/A</v>
      </c>
      <c r="S284" s="1" t="s">
        <v>62220</v>
      </c>
      <c r="T284" s="1">
        <v>0.84024398</v>
      </c>
      <c r="U284" s="19">
        <v>919.38010671614688</v>
      </c>
      <c r="V284" s="19">
        <f t="shared" si="4"/>
        <v>772.50360000000001</v>
      </c>
      <c r="W284" s="1"/>
      <c r="X284" t="s">
        <v>12</v>
      </c>
      <c r="Y284" s="70">
        <f t="shared" si="5"/>
        <v>283</v>
      </c>
      <c r="Z284" t="s">
        <v>12</v>
      </c>
      <c r="AA284" s="71" t="str">
        <f t="shared" si="6"/>
        <v>Offline</v>
      </c>
      <c r="AB284" s="71">
        <f t="shared" si="7"/>
        <v>500602.35194981546</v>
      </c>
      <c r="AD284" s="1"/>
      <c r="AE284" s="28"/>
      <c r="AG284">
        <v>283</v>
      </c>
      <c r="AH284" s="88" t="s">
        <v>7</v>
      </c>
      <c r="AI284" s="71">
        <v>500602.35194981546</v>
      </c>
      <c r="AK284"/>
      <c r="AL284" s="1"/>
      <c r="AM284" s="1"/>
      <c r="AN284" s="1"/>
      <c r="AO284" s="1"/>
      <c r="AP284" s="1"/>
      <c r="AQ284" s="1"/>
      <c r="AR284" s="1"/>
      <c r="AS284" s="1"/>
    </row>
    <row r="285" spans="1:45" ht="12.5" customHeight="1">
      <c r="A285" s="1">
        <v>45372</v>
      </c>
      <c r="B285" s="43">
        <v>44962</v>
      </c>
      <c r="C285" s="66">
        <v>44958</v>
      </c>
      <c r="D285" s="69" t="s">
        <v>14</v>
      </c>
      <c r="E285" s="68">
        <v>28449</v>
      </c>
      <c r="F285" s="28" t="s">
        <v>12</v>
      </c>
      <c r="G285" s="1"/>
      <c r="H285" s="67" t="s">
        <v>8</v>
      </c>
      <c r="I285" s="1">
        <v>7</v>
      </c>
      <c r="J285" s="19">
        <v>3729.364</v>
      </c>
      <c r="K285" s="1">
        <v>7</v>
      </c>
      <c r="L285" s="1" t="s">
        <v>4649</v>
      </c>
      <c r="M285" s="1" t="e">
        <v>#N/A</v>
      </c>
      <c r="N285" s="19" t="e">
        <v>#N/A</v>
      </c>
      <c r="O285" s="1" t="s">
        <v>4629</v>
      </c>
      <c r="P285" s="1" t="s">
        <v>4630</v>
      </c>
      <c r="Q285" s="1" t="s">
        <v>4631</v>
      </c>
      <c r="R285" s="1" t="e">
        <v>#N/A</v>
      </c>
      <c r="S285" s="1" t="s">
        <v>62221</v>
      </c>
      <c r="T285" s="1">
        <v>1</v>
      </c>
      <c r="U285" s="19">
        <v>3729.364</v>
      </c>
      <c r="V285" s="19">
        <f t="shared" si="4"/>
        <v>3729.364</v>
      </c>
      <c r="W285" s="1"/>
      <c r="X285" t="s">
        <v>12</v>
      </c>
      <c r="Y285" s="70">
        <f t="shared" si="5"/>
        <v>285</v>
      </c>
      <c r="Z285" t="s">
        <v>12</v>
      </c>
      <c r="AA285" s="71" t="str">
        <f t="shared" si="6"/>
        <v>Offline</v>
      </c>
      <c r="AB285" s="71">
        <f t="shared" si="7"/>
        <v>428394.03574936732</v>
      </c>
      <c r="AD285" s="1"/>
      <c r="AE285" s="28"/>
      <c r="AG285">
        <v>285</v>
      </c>
      <c r="AH285" s="88" t="s">
        <v>7</v>
      </c>
      <c r="AI285" s="71">
        <v>428394.03574936732</v>
      </c>
      <c r="AK285"/>
      <c r="AL285" s="1"/>
      <c r="AM285" s="1"/>
      <c r="AN285" s="1"/>
      <c r="AO285" s="1"/>
      <c r="AP285" s="1"/>
      <c r="AQ285" s="1"/>
      <c r="AR285" s="1"/>
      <c r="AS285" s="1"/>
    </row>
    <row r="286" spans="1:45" ht="12.5" customHeight="1">
      <c r="A286" s="1">
        <v>45371</v>
      </c>
      <c r="B286" s="43">
        <v>44962</v>
      </c>
      <c r="C286" s="66">
        <v>44958</v>
      </c>
      <c r="D286" s="69" t="s">
        <v>14</v>
      </c>
      <c r="E286" s="68">
        <v>15062</v>
      </c>
      <c r="F286" s="28" t="s">
        <v>12</v>
      </c>
      <c r="G286" s="1"/>
      <c r="H286" s="67" t="s">
        <v>8</v>
      </c>
      <c r="I286" s="1">
        <v>10</v>
      </c>
      <c r="J286" s="19">
        <v>3953.9884000000002</v>
      </c>
      <c r="K286" s="1">
        <v>10</v>
      </c>
      <c r="L286" s="1" t="s">
        <v>4649</v>
      </c>
      <c r="M286" s="1" t="e">
        <v>#N/A</v>
      </c>
      <c r="N286" s="19" t="e">
        <v>#N/A</v>
      </c>
      <c r="O286" s="1" t="s">
        <v>4644</v>
      </c>
      <c r="P286" s="1" t="s">
        <v>4645</v>
      </c>
      <c r="Q286" s="1" t="s">
        <v>4631</v>
      </c>
      <c r="R286" s="1" t="e">
        <v>#N/A</v>
      </c>
      <c r="S286" s="1" t="s">
        <v>62220</v>
      </c>
      <c r="T286" s="1">
        <v>0.84024398</v>
      </c>
      <c r="U286" s="19">
        <v>4705.762247769987</v>
      </c>
      <c r="V286" s="19">
        <f t="shared" si="4"/>
        <v>3953.9884000000002</v>
      </c>
      <c r="W286" s="1"/>
      <c r="X286" t="s">
        <v>12</v>
      </c>
      <c r="Y286" s="70">
        <f t="shared" si="5"/>
        <v>286</v>
      </c>
      <c r="Z286" t="s">
        <v>12</v>
      </c>
      <c r="AA286" s="71" t="str">
        <f t="shared" si="6"/>
        <v>Offline</v>
      </c>
      <c r="AB286" s="71">
        <f t="shared" si="7"/>
        <v>185558.8725</v>
      </c>
      <c r="AD286" s="1"/>
      <c r="AE286" s="28"/>
      <c r="AG286">
        <v>286</v>
      </c>
      <c r="AH286" s="88" t="s">
        <v>7</v>
      </c>
      <c r="AI286" s="71">
        <v>185558.8725</v>
      </c>
      <c r="AK286"/>
      <c r="AL286" s="1"/>
      <c r="AM286" s="1"/>
      <c r="AN286" s="1"/>
      <c r="AO286" s="1"/>
      <c r="AP286" s="1"/>
      <c r="AQ286" s="1"/>
      <c r="AR286" s="1"/>
      <c r="AS286" s="1"/>
    </row>
    <row r="287" spans="1:45" ht="12.5" customHeight="1">
      <c r="A287" s="1">
        <v>45395</v>
      </c>
      <c r="B287" s="43">
        <v>44965</v>
      </c>
      <c r="C287" s="66">
        <v>44958</v>
      </c>
      <c r="D287" s="69" t="s">
        <v>14</v>
      </c>
      <c r="E287" s="68">
        <v>29352</v>
      </c>
      <c r="F287" s="28" t="s">
        <v>12</v>
      </c>
      <c r="G287" s="1"/>
      <c r="H287" s="67" t="s">
        <v>8</v>
      </c>
      <c r="I287" s="1">
        <v>4</v>
      </c>
      <c r="J287" s="19">
        <v>3953.9884000000002</v>
      </c>
      <c r="K287" s="1">
        <v>4</v>
      </c>
      <c r="L287" s="1" t="s">
        <v>4649</v>
      </c>
      <c r="M287" s="1" t="e">
        <v>#N/A</v>
      </c>
      <c r="N287" s="19" t="e">
        <v>#N/A</v>
      </c>
      <c r="O287" s="1" t="s">
        <v>4621</v>
      </c>
      <c r="P287" s="1" t="s">
        <v>4614</v>
      </c>
      <c r="Q287" s="1" t="s">
        <v>4615</v>
      </c>
      <c r="R287" s="1" t="e">
        <v>#N/A</v>
      </c>
      <c r="S287" s="1" t="s">
        <v>62217</v>
      </c>
      <c r="T287" s="1">
        <v>1.0892689900000001</v>
      </c>
      <c r="U287" s="19">
        <v>3629.94672234266</v>
      </c>
      <c r="V287" s="19">
        <f t="shared" si="4"/>
        <v>3953.9884000000002</v>
      </c>
      <c r="W287" s="1"/>
      <c r="X287" t="s">
        <v>12</v>
      </c>
      <c r="Y287" s="70">
        <f t="shared" si="5"/>
        <v>287</v>
      </c>
      <c r="Z287" t="s">
        <v>12</v>
      </c>
      <c r="AA287" s="71" t="str">
        <f t="shared" si="6"/>
        <v>Offline</v>
      </c>
      <c r="AB287" s="71">
        <f t="shared" si="7"/>
        <v>162192.85366785293</v>
      </c>
      <c r="AD287" s="1"/>
      <c r="AE287" s="28"/>
      <c r="AG287">
        <v>287</v>
      </c>
      <c r="AH287" s="88" t="s">
        <v>7</v>
      </c>
      <c r="AI287" s="71">
        <v>162192.85366785293</v>
      </c>
      <c r="AK287"/>
      <c r="AL287" s="1"/>
      <c r="AM287" s="1"/>
      <c r="AN287" s="1"/>
      <c r="AO287" s="1"/>
      <c r="AP287" s="1"/>
      <c r="AQ287" s="1"/>
      <c r="AR287" s="1"/>
      <c r="AS287" s="1"/>
    </row>
    <row r="288" spans="1:45" ht="12.5" customHeight="1">
      <c r="A288" s="1">
        <v>45398</v>
      </c>
      <c r="B288" s="43">
        <v>44966</v>
      </c>
      <c r="C288" s="66">
        <v>44958</v>
      </c>
      <c r="D288" s="69" t="s">
        <v>14</v>
      </c>
      <c r="E288" s="68">
        <v>15059</v>
      </c>
      <c r="F288" s="28" t="s">
        <v>12</v>
      </c>
      <c r="G288" s="1"/>
      <c r="H288" s="67" t="s">
        <v>8</v>
      </c>
      <c r="I288" s="1">
        <v>10</v>
      </c>
      <c r="J288" s="19">
        <v>3953.9884000000002</v>
      </c>
      <c r="K288" s="1">
        <v>10</v>
      </c>
      <c r="L288" s="1" t="s">
        <v>4649</v>
      </c>
      <c r="M288" s="1" t="e">
        <v>#N/A</v>
      </c>
      <c r="N288" s="19" t="e">
        <v>#N/A</v>
      </c>
      <c r="O288" s="1" t="s">
        <v>4644</v>
      </c>
      <c r="P288" s="1" t="s">
        <v>4645</v>
      </c>
      <c r="Q288" s="1" t="s">
        <v>4631</v>
      </c>
      <c r="R288" s="1" t="e">
        <v>#N/A</v>
      </c>
      <c r="S288" s="1" t="s">
        <v>62220</v>
      </c>
      <c r="T288" s="1">
        <v>0.84024398</v>
      </c>
      <c r="U288" s="19">
        <v>4705.762247769987</v>
      </c>
      <c r="V288" s="19">
        <f t="shared" si="4"/>
        <v>3953.9884000000002</v>
      </c>
      <c r="W288" s="1"/>
      <c r="X288" t="s">
        <v>12</v>
      </c>
      <c r="Y288" s="70" t="str">
        <f t="shared" si="5"/>
        <v>(blank)</v>
      </c>
      <c r="Z288" t="s">
        <v>12</v>
      </c>
      <c r="AA288" s="71" t="str">
        <f t="shared" si="6"/>
        <v>Online</v>
      </c>
      <c r="AB288" s="71">
        <f t="shared" si="7"/>
        <v>1268152.9582506567</v>
      </c>
      <c r="AD288" s="1"/>
      <c r="AE288" s="28"/>
      <c r="AG288" t="s">
        <v>62249</v>
      </c>
      <c r="AH288" s="88" t="s">
        <v>8</v>
      </c>
      <c r="AI288" s="71">
        <v>1268152.9582506567</v>
      </c>
      <c r="AK288"/>
      <c r="AL288" s="1"/>
      <c r="AM288" s="1"/>
      <c r="AN288" s="1"/>
      <c r="AO288" s="1"/>
      <c r="AP288" s="1"/>
      <c r="AQ288" s="1"/>
      <c r="AR288" s="1"/>
      <c r="AS288" s="1"/>
    </row>
    <row r="289" spans="1:45" ht="12.5" customHeight="1">
      <c r="A289" s="1">
        <v>45406</v>
      </c>
      <c r="B289" s="43">
        <v>44967</v>
      </c>
      <c r="C289" s="66">
        <v>44958</v>
      </c>
      <c r="D289" s="69" t="s">
        <v>14</v>
      </c>
      <c r="E289" s="68">
        <v>25987</v>
      </c>
      <c r="F289" s="28" t="s">
        <v>12</v>
      </c>
      <c r="G289" s="1"/>
      <c r="H289" s="67" t="s">
        <v>8</v>
      </c>
      <c r="I289" s="1">
        <v>4</v>
      </c>
      <c r="J289" s="19">
        <v>3729.364</v>
      </c>
      <c r="K289" s="1">
        <v>4</v>
      </c>
      <c r="L289" s="1" t="s">
        <v>4649</v>
      </c>
      <c r="M289" s="1" t="e">
        <v>#N/A</v>
      </c>
      <c r="N289" s="19" t="e">
        <v>#N/A</v>
      </c>
      <c r="O289" s="1" t="s">
        <v>4621</v>
      </c>
      <c r="P289" s="1" t="s">
        <v>4614</v>
      </c>
      <c r="Q289" s="1" t="s">
        <v>4615</v>
      </c>
      <c r="R289" s="1" t="e">
        <v>#N/A</v>
      </c>
      <c r="S289" s="1" t="s">
        <v>62217</v>
      </c>
      <c r="T289" s="1">
        <v>1.0892689900000001</v>
      </c>
      <c r="U289" s="19">
        <v>3423.730992286854</v>
      </c>
      <c r="V289" s="19">
        <f t="shared" si="4"/>
        <v>3729.3639999999996</v>
      </c>
      <c r="W289" s="1"/>
      <c r="AA289"/>
      <c r="AB289" s="71"/>
      <c r="AD289" s="1"/>
      <c r="AE289" s="28"/>
      <c r="AK289"/>
      <c r="AL289" s="1"/>
      <c r="AM289" s="1"/>
      <c r="AN289" s="1"/>
      <c r="AO289" s="1"/>
      <c r="AP289" s="1"/>
      <c r="AQ289" s="1"/>
      <c r="AR289" s="1"/>
      <c r="AS289" s="1"/>
    </row>
    <row r="290" spans="1:45" ht="12.5" customHeight="1">
      <c r="A290" s="1">
        <v>45403</v>
      </c>
      <c r="B290" s="43">
        <v>44967</v>
      </c>
      <c r="C290" s="66">
        <v>44958</v>
      </c>
      <c r="D290" s="69" t="s">
        <v>14</v>
      </c>
      <c r="E290" s="68">
        <v>23114</v>
      </c>
      <c r="F290" s="28" t="s">
        <v>12</v>
      </c>
      <c r="G290" s="1"/>
      <c r="H290" s="67" t="s">
        <v>8</v>
      </c>
      <c r="I290" s="1">
        <v>6</v>
      </c>
      <c r="J290" s="19">
        <v>3953.9884000000002</v>
      </c>
      <c r="K290" s="1">
        <v>6</v>
      </c>
      <c r="L290" s="1" t="s">
        <v>4649</v>
      </c>
      <c r="M290" s="1" t="e">
        <v>#N/A</v>
      </c>
      <c r="N290" s="19" t="e">
        <v>#N/A</v>
      </c>
      <c r="O290" s="1" t="s">
        <v>4626</v>
      </c>
      <c r="P290" s="1" t="s">
        <v>4627</v>
      </c>
      <c r="Q290" s="1" t="s">
        <v>4615</v>
      </c>
      <c r="R290" s="1" t="e">
        <v>#N/A</v>
      </c>
      <c r="S290" s="1" t="s">
        <v>62218</v>
      </c>
      <c r="T290" s="1">
        <v>1.4904571499999999</v>
      </c>
      <c r="U290" s="19">
        <v>2652.8695575045549</v>
      </c>
      <c r="V290" s="19">
        <f t="shared" si="4"/>
        <v>3953.9883999999997</v>
      </c>
      <c r="W290" s="1"/>
      <c r="AA290"/>
      <c r="AB290" s="71"/>
      <c r="AD290" s="1"/>
      <c r="AE290" s="28"/>
      <c r="AK290"/>
      <c r="AL290" s="1"/>
      <c r="AM290" s="1"/>
      <c r="AN290" s="1"/>
      <c r="AO290" s="1"/>
      <c r="AP290" s="1"/>
      <c r="AQ290" s="1"/>
      <c r="AR290" s="1"/>
      <c r="AS290" s="1"/>
    </row>
    <row r="291" spans="1:45" ht="12.5" customHeight="1">
      <c r="A291" s="1">
        <v>45414</v>
      </c>
      <c r="B291" s="43">
        <v>44968</v>
      </c>
      <c r="C291" s="66">
        <v>44958</v>
      </c>
      <c r="D291" s="69" t="s">
        <v>14</v>
      </c>
      <c r="E291" s="68">
        <v>18038</v>
      </c>
      <c r="F291" s="28" t="s">
        <v>12</v>
      </c>
      <c r="G291" s="1"/>
      <c r="H291" s="67" t="s">
        <v>8</v>
      </c>
      <c r="I291" s="1">
        <v>7</v>
      </c>
      <c r="J291" s="19">
        <v>772.50360000000001</v>
      </c>
      <c r="K291" s="1">
        <v>7</v>
      </c>
      <c r="L291" s="1" t="s">
        <v>4649</v>
      </c>
      <c r="M291" s="1" t="e">
        <v>#N/A</v>
      </c>
      <c r="N291" s="19" t="e">
        <v>#N/A</v>
      </c>
      <c r="O291" s="1" t="s">
        <v>4629</v>
      </c>
      <c r="P291" s="1" t="s">
        <v>4630</v>
      </c>
      <c r="Q291" s="1" t="s">
        <v>4631</v>
      </c>
      <c r="R291" s="1" t="e">
        <v>#N/A</v>
      </c>
      <c r="S291" s="1" t="s">
        <v>62221</v>
      </c>
      <c r="T291" s="1">
        <v>1</v>
      </c>
      <c r="U291" s="19">
        <v>772.50360000000001</v>
      </c>
      <c r="V291" s="19">
        <f t="shared" si="4"/>
        <v>772.50360000000001</v>
      </c>
      <c r="W291" s="1"/>
      <c r="AA291"/>
      <c r="AB291" s="71"/>
      <c r="AD291" s="1"/>
      <c r="AE291" s="28"/>
      <c r="AK291"/>
      <c r="AL291" s="1"/>
      <c r="AM291" s="1"/>
      <c r="AN291" s="1"/>
      <c r="AO291" s="1"/>
      <c r="AP291" s="1"/>
      <c r="AQ291" s="1"/>
      <c r="AR291" s="1"/>
      <c r="AS291" s="1"/>
    </row>
    <row r="292" spans="1:45" ht="12.5" customHeight="1">
      <c r="A292" s="1">
        <v>45418</v>
      </c>
      <c r="B292" s="43">
        <v>44968</v>
      </c>
      <c r="C292" s="66">
        <v>44958</v>
      </c>
      <c r="D292" s="69" t="s">
        <v>14</v>
      </c>
      <c r="E292" s="68">
        <v>19264</v>
      </c>
      <c r="F292" s="28" t="s">
        <v>12</v>
      </c>
      <c r="G292" s="1"/>
      <c r="H292" s="67" t="s">
        <v>8</v>
      </c>
      <c r="I292" s="1">
        <v>9</v>
      </c>
      <c r="J292" s="19">
        <v>3953.9884000000002</v>
      </c>
      <c r="K292" s="1">
        <v>9</v>
      </c>
      <c r="L292" s="1" t="s">
        <v>4649</v>
      </c>
      <c r="M292" s="1" t="e">
        <v>#N/A</v>
      </c>
      <c r="N292" s="19" t="e">
        <v>#N/A</v>
      </c>
      <c r="O292" s="1" t="s">
        <v>4636</v>
      </c>
      <c r="P292" s="1" t="s">
        <v>4637</v>
      </c>
      <c r="Q292" s="1" t="s">
        <v>4638</v>
      </c>
      <c r="R292" s="1" t="e">
        <v>#N/A</v>
      </c>
      <c r="S292" s="1" t="s">
        <v>62219</v>
      </c>
      <c r="T292" s="1">
        <v>1.6143268900000001</v>
      </c>
      <c r="U292" s="19">
        <v>2449.3108703652952</v>
      </c>
      <c r="V292" s="19">
        <f t="shared" si="4"/>
        <v>3953.9884000000002</v>
      </c>
      <c r="W292" s="1"/>
      <c r="AA292"/>
      <c r="AB292" s="71"/>
      <c r="AD292" s="1"/>
      <c r="AE292" s="28"/>
      <c r="AK292"/>
      <c r="AL292" s="1"/>
      <c r="AM292" s="1"/>
      <c r="AN292" s="1"/>
      <c r="AO292" s="1"/>
      <c r="AP292" s="1"/>
      <c r="AQ292" s="1"/>
      <c r="AR292" s="1"/>
      <c r="AS292" s="1"/>
    </row>
    <row r="293" spans="1:45" ht="12.5" customHeight="1">
      <c r="A293" s="1">
        <v>45423</v>
      </c>
      <c r="B293" s="43">
        <v>44969</v>
      </c>
      <c r="C293" s="66">
        <v>44958</v>
      </c>
      <c r="D293" s="69" t="s">
        <v>14</v>
      </c>
      <c r="E293" s="68">
        <v>19997</v>
      </c>
      <c r="F293" s="28" t="s">
        <v>12</v>
      </c>
      <c r="G293" s="1"/>
      <c r="H293" s="67" t="s">
        <v>8</v>
      </c>
      <c r="I293" s="1">
        <v>6</v>
      </c>
      <c r="J293" s="19">
        <v>3729.364</v>
      </c>
      <c r="K293" s="1">
        <v>6</v>
      </c>
      <c r="L293" s="1" t="s">
        <v>4649</v>
      </c>
      <c r="M293" s="1" t="e">
        <v>#N/A</v>
      </c>
      <c r="N293" s="19" t="e">
        <v>#N/A</v>
      </c>
      <c r="O293" s="1" t="s">
        <v>4626</v>
      </c>
      <c r="P293" s="1" t="s">
        <v>4627</v>
      </c>
      <c r="Q293" s="1" t="s">
        <v>4615</v>
      </c>
      <c r="R293" s="1" t="e">
        <v>#N/A</v>
      </c>
      <c r="S293" s="1" t="s">
        <v>62218</v>
      </c>
      <c r="T293" s="1">
        <v>1.4904571499999999</v>
      </c>
      <c r="U293" s="19">
        <v>2502.1611657872891</v>
      </c>
      <c r="V293" s="19">
        <f t="shared" si="4"/>
        <v>3729.364</v>
      </c>
      <c r="W293" s="1"/>
      <c r="AA293"/>
      <c r="AB293" s="71"/>
      <c r="AD293" s="1"/>
      <c r="AE293" s="28"/>
      <c r="AK293"/>
      <c r="AL293" s="1"/>
      <c r="AM293" s="1"/>
      <c r="AN293" s="1"/>
      <c r="AO293" s="1"/>
      <c r="AP293" s="1"/>
      <c r="AQ293" s="1"/>
      <c r="AR293" s="1"/>
      <c r="AS293" s="1"/>
    </row>
    <row r="294" spans="1:45" ht="12.5" customHeight="1">
      <c r="A294" s="1">
        <v>45426</v>
      </c>
      <c r="B294" s="43">
        <v>44970</v>
      </c>
      <c r="C294" s="66">
        <v>44958</v>
      </c>
      <c r="D294" s="69" t="s">
        <v>14</v>
      </c>
      <c r="E294" s="68">
        <v>14164</v>
      </c>
      <c r="F294" s="28" t="s">
        <v>12</v>
      </c>
      <c r="G294" s="1"/>
      <c r="H294" s="67" t="s">
        <v>8</v>
      </c>
      <c r="I294" s="1">
        <v>8</v>
      </c>
      <c r="J294" s="19">
        <v>3953.9884000000002</v>
      </c>
      <c r="K294" s="1">
        <v>8</v>
      </c>
      <c r="L294" s="1" t="s">
        <v>4649</v>
      </c>
      <c r="M294" s="1" t="e">
        <v>#N/A</v>
      </c>
      <c r="N294" s="19" t="e">
        <v>#N/A</v>
      </c>
      <c r="O294" s="1" t="s">
        <v>4633</v>
      </c>
      <c r="P294" s="1" t="s">
        <v>4634</v>
      </c>
      <c r="Q294" s="1" t="s">
        <v>4631</v>
      </c>
      <c r="R294" s="1" t="e">
        <v>#N/A</v>
      </c>
      <c r="S294" s="1" t="s">
        <v>62221</v>
      </c>
      <c r="T294" s="1">
        <v>1</v>
      </c>
      <c r="U294" s="19">
        <v>3953.9884000000002</v>
      </c>
      <c r="V294" s="19">
        <f t="shared" si="4"/>
        <v>3953.9884000000002</v>
      </c>
      <c r="W294" s="1"/>
      <c r="AA294"/>
      <c r="AB294" s="71"/>
      <c r="AD294" s="1"/>
      <c r="AE294" s="28"/>
      <c r="AK294"/>
      <c r="AL294" s="1"/>
      <c r="AM294" s="1"/>
      <c r="AN294" s="1"/>
      <c r="AO294" s="1"/>
      <c r="AP294" s="1"/>
      <c r="AQ294" s="1"/>
      <c r="AR294" s="1"/>
      <c r="AS294" s="1"/>
    </row>
    <row r="295" spans="1:45" ht="12.5" customHeight="1">
      <c r="A295" s="1">
        <v>45433</v>
      </c>
      <c r="B295" s="43">
        <v>44971</v>
      </c>
      <c r="C295" s="66">
        <v>44958</v>
      </c>
      <c r="D295" s="69" t="s">
        <v>14</v>
      </c>
      <c r="E295" s="68">
        <v>12547</v>
      </c>
      <c r="F295" s="28" t="s">
        <v>12</v>
      </c>
      <c r="G295" s="1"/>
      <c r="H295" s="67" t="s">
        <v>8</v>
      </c>
      <c r="I295" s="1">
        <v>7</v>
      </c>
      <c r="J295" s="19">
        <v>3953.9884000000002</v>
      </c>
      <c r="K295" s="1">
        <v>7</v>
      </c>
      <c r="L295" s="1" t="s">
        <v>4649</v>
      </c>
      <c r="M295" s="1" t="e">
        <v>#N/A</v>
      </c>
      <c r="N295" s="19" t="e">
        <v>#N/A</v>
      </c>
      <c r="O295" s="1" t="s">
        <v>4629</v>
      </c>
      <c r="P295" s="1" t="s">
        <v>4630</v>
      </c>
      <c r="Q295" s="1" t="s">
        <v>4631</v>
      </c>
      <c r="R295" s="1" t="e">
        <v>#N/A</v>
      </c>
      <c r="S295" s="1" t="s">
        <v>62221</v>
      </c>
      <c r="T295" s="1">
        <v>1</v>
      </c>
      <c r="U295" s="19">
        <v>3953.9884000000002</v>
      </c>
      <c r="V295" s="19">
        <f t="shared" si="4"/>
        <v>3953.9884000000002</v>
      </c>
      <c r="W295" s="1"/>
      <c r="AB295"/>
      <c r="AD295" s="1"/>
      <c r="AE295" s="28"/>
      <c r="AK295"/>
      <c r="AL295" s="1"/>
      <c r="AM295" s="1"/>
      <c r="AN295" s="1"/>
      <c r="AO295" s="1"/>
      <c r="AP295" s="1"/>
      <c r="AQ295" s="1"/>
      <c r="AR295" s="1"/>
      <c r="AS295" s="1"/>
    </row>
    <row r="296" spans="1:45" ht="12.5" customHeight="1">
      <c r="A296" s="1">
        <v>45440</v>
      </c>
      <c r="B296" s="43">
        <v>44972</v>
      </c>
      <c r="C296" s="66">
        <v>44958</v>
      </c>
      <c r="D296" s="69" t="s">
        <v>14</v>
      </c>
      <c r="E296" s="68">
        <v>14198</v>
      </c>
      <c r="F296" s="28" t="s">
        <v>12</v>
      </c>
      <c r="G296" s="1"/>
      <c r="H296" s="67" t="s">
        <v>8</v>
      </c>
      <c r="I296" s="1">
        <v>8</v>
      </c>
      <c r="J296" s="19">
        <v>3953.9884000000002</v>
      </c>
      <c r="K296" s="1">
        <v>8</v>
      </c>
      <c r="L296" s="1" t="s">
        <v>4649</v>
      </c>
      <c r="M296" s="1" t="e">
        <v>#N/A</v>
      </c>
      <c r="N296" s="19" t="e">
        <v>#N/A</v>
      </c>
      <c r="O296" s="1" t="s">
        <v>4633</v>
      </c>
      <c r="P296" s="1" t="s">
        <v>4634</v>
      </c>
      <c r="Q296" s="1" t="s">
        <v>4631</v>
      </c>
      <c r="R296" s="1" t="e">
        <v>#N/A</v>
      </c>
      <c r="S296" s="1" t="s">
        <v>62221</v>
      </c>
      <c r="T296" s="1">
        <v>1</v>
      </c>
      <c r="U296" s="19">
        <v>3953.9884000000002</v>
      </c>
      <c r="V296" s="19">
        <f t="shared" si="4"/>
        <v>3953.9884000000002</v>
      </c>
      <c r="W296" s="1"/>
      <c r="AB296"/>
      <c r="AD296" s="1"/>
      <c r="AE296" s="28"/>
      <c r="AH296" s="91" t="s">
        <v>62206</v>
      </c>
      <c r="AI296" s="90" t="s">
        <v>62250</v>
      </c>
      <c r="AL296" s="1"/>
      <c r="AM296" s="1"/>
      <c r="AN296" s="1"/>
      <c r="AO296" s="1"/>
      <c r="AP296" s="1"/>
      <c r="AQ296" s="1"/>
      <c r="AR296" s="1"/>
      <c r="AS296" s="1"/>
    </row>
    <row r="297" spans="1:45" ht="12.5" customHeight="1">
      <c r="A297" s="1">
        <v>45444</v>
      </c>
      <c r="B297" s="43">
        <v>44972</v>
      </c>
      <c r="C297" s="66">
        <v>44958</v>
      </c>
      <c r="D297" s="69" t="s">
        <v>14</v>
      </c>
      <c r="E297" s="68">
        <v>19102</v>
      </c>
      <c r="F297" s="28" t="s">
        <v>12</v>
      </c>
      <c r="G297" s="1"/>
      <c r="H297" s="67" t="s">
        <v>8</v>
      </c>
      <c r="I297" s="1">
        <v>9</v>
      </c>
      <c r="J297" s="19">
        <v>3953.9884000000002</v>
      </c>
      <c r="K297" s="1">
        <v>9</v>
      </c>
      <c r="L297" s="1" t="s">
        <v>4649</v>
      </c>
      <c r="M297" s="1" t="e">
        <v>#N/A</v>
      </c>
      <c r="N297" s="19" t="e">
        <v>#N/A</v>
      </c>
      <c r="O297" s="1" t="s">
        <v>4636</v>
      </c>
      <c r="P297" s="1" t="s">
        <v>4637</v>
      </c>
      <c r="Q297" s="1" t="s">
        <v>4638</v>
      </c>
      <c r="R297" s="1" t="e">
        <v>#N/A</v>
      </c>
      <c r="S297" s="1" t="s">
        <v>62219</v>
      </c>
      <c r="T297" s="1">
        <v>1.6143268900000001</v>
      </c>
      <c r="U297" s="19">
        <v>2449.3108703652952</v>
      </c>
      <c r="V297" s="19">
        <f t="shared" si="4"/>
        <v>3953.9884000000002</v>
      </c>
      <c r="W297" s="1"/>
      <c r="X297" s="116" t="s">
        <v>12</v>
      </c>
      <c r="Y297" s="120" t="s">
        <v>12</v>
      </c>
      <c r="Z297" s="116" t="s">
        <v>12</v>
      </c>
      <c r="AA297" s="71" t="str">
        <f t="shared" ref="AA297:AA298" si="8">+AH297</f>
        <v>Online</v>
      </c>
      <c r="AB297" s="71">
        <f t="shared" ref="AB297:AB298" si="9">+AI297</f>
        <v>1268152.9582506567</v>
      </c>
      <c r="AD297" s="1"/>
      <c r="AE297" s="28"/>
      <c r="AH297" s="88" t="s">
        <v>8</v>
      </c>
      <c r="AI297" s="71">
        <v>1268152.9582506567</v>
      </c>
      <c r="AL297" s="1"/>
      <c r="AM297" s="1"/>
      <c r="AN297" s="1"/>
      <c r="AO297" s="1"/>
      <c r="AP297" s="1"/>
      <c r="AQ297" s="1"/>
      <c r="AR297" s="1"/>
      <c r="AS297" s="1"/>
    </row>
    <row r="298" spans="1:45" ht="12.5" customHeight="1">
      <c r="A298" s="1">
        <v>45449</v>
      </c>
      <c r="B298" s="43">
        <v>44974</v>
      </c>
      <c r="C298" s="66">
        <v>44958</v>
      </c>
      <c r="D298" s="69" t="s">
        <v>14</v>
      </c>
      <c r="E298" s="68">
        <v>14189</v>
      </c>
      <c r="F298" s="28" t="s">
        <v>12</v>
      </c>
      <c r="G298" s="1"/>
      <c r="H298" s="67" t="s">
        <v>8</v>
      </c>
      <c r="I298" s="1">
        <v>8</v>
      </c>
      <c r="J298" s="19">
        <v>3953.9884000000002</v>
      </c>
      <c r="K298" s="1">
        <v>8</v>
      </c>
      <c r="L298" s="1" t="s">
        <v>4649</v>
      </c>
      <c r="M298" s="1" t="e">
        <v>#N/A</v>
      </c>
      <c r="N298" s="19" t="e">
        <v>#N/A</v>
      </c>
      <c r="O298" s="1" t="s">
        <v>4633</v>
      </c>
      <c r="P298" s="1" t="s">
        <v>4634</v>
      </c>
      <c r="Q298" s="1" t="s">
        <v>4631</v>
      </c>
      <c r="R298" s="1" t="e">
        <v>#N/A</v>
      </c>
      <c r="S298" s="1" t="s">
        <v>62221</v>
      </c>
      <c r="T298" s="1">
        <v>1</v>
      </c>
      <c r="U298" s="19">
        <v>3953.9884000000002</v>
      </c>
      <c r="V298" s="19">
        <f t="shared" si="4"/>
        <v>3953.9884000000002</v>
      </c>
      <c r="W298" s="1"/>
      <c r="X298" s="117" t="s">
        <v>12</v>
      </c>
      <c r="Y298" s="130" t="s">
        <v>12</v>
      </c>
      <c r="Z298" s="117" t="s">
        <v>12</v>
      </c>
      <c r="AA298" s="71" t="str">
        <f t="shared" si="8"/>
        <v>Offline</v>
      </c>
      <c r="AB298" s="71">
        <f t="shared" si="9"/>
        <v>6811887.4392989157</v>
      </c>
      <c r="AD298" s="1"/>
      <c r="AE298" s="28"/>
      <c r="AH298" s="88" t="s">
        <v>7</v>
      </c>
      <c r="AI298" s="71">
        <v>6811887.4392989157</v>
      </c>
      <c r="AL298" s="1"/>
      <c r="AM298" s="1"/>
      <c r="AN298" s="1"/>
      <c r="AO298" s="1"/>
      <c r="AP298" s="1"/>
      <c r="AQ298" s="1"/>
      <c r="AR298" s="1"/>
      <c r="AS298" s="1"/>
    </row>
    <row r="299" spans="1:45" ht="12.5" customHeight="1">
      <c r="A299" s="1">
        <v>45455</v>
      </c>
      <c r="B299" s="43">
        <v>44976</v>
      </c>
      <c r="C299" s="66">
        <v>44958</v>
      </c>
      <c r="D299" s="69" t="s">
        <v>14</v>
      </c>
      <c r="E299" s="68">
        <v>14163</v>
      </c>
      <c r="F299" s="28" t="s">
        <v>12</v>
      </c>
      <c r="G299" s="1"/>
      <c r="H299" s="67" t="s">
        <v>8</v>
      </c>
      <c r="I299" s="1">
        <v>8</v>
      </c>
      <c r="J299" s="19">
        <v>3953.9884000000002</v>
      </c>
      <c r="K299" s="1">
        <v>8</v>
      </c>
      <c r="L299" s="1" t="s">
        <v>4649</v>
      </c>
      <c r="M299" s="1" t="e">
        <v>#N/A</v>
      </c>
      <c r="N299" s="19" t="e">
        <v>#N/A</v>
      </c>
      <c r="O299" s="1" t="s">
        <v>4633</v>
      </c>
      <c r="P299" s="1" t="s">
        <v>4634</v>
      </c>
      <c r="Q299" s="1" t="s">
        <v>4631</v>
      </c>
      <c r="R299" s="1" t="e">
        <v>#N/A</v>
      </c>
      <c r="S299" s="1" t="s">
        <v>62221</v>
      </c>
      <c r="T299" s="1">
        <v>1</v>
      </c>
      <c r="U299" s="19">
        <v>3953.9884000000002</v>
      </c>
      <c r="V299" s="19">
        <f t="shared" si="4"/>
        <v>3953.9884000000002</v>
      </c>
      <c r="W299" s="1"/>
      <c r="X299" s="116"/>
      <c r="Y299" s="120"/>
      <c r="Z299" s="116"/>
      <c r="AA299" s="116"/>
      <c r="AB299" s="71"/>
      <c r="AD299" s="1"/>
      <c r="AE299" s="28"/>
      <c r="AL299" s="1"/>
      <c r="AM299" s="1"/>
      <c r="AN299" s="1"/>
      <c r="AO299" s="1"/>
      <c r="AP299" s="1"/>
      <c r="AQ299" s="1"/>
      <c r="AR299" s="1"/>
      <c r="AS299" s="1"/>
    </row>
    <row r="300" spans="1:45" ht="12.5" customHeight="1">
      <c r="A300" s="1">
        <v>45459</v>
      </c>
      <c r="B300" s="43">
        <v>44976</v>
      </c>
      <c r="C300" s="66">
        <v>44958</v>
      </c>
      <c r="D300" s="69" t="s">
        <v>14</v>
      </c>
      <c r="E300" s="68">
        <v>19605</v>
      </c>
      <c r="F300" s="28" t="s">
        <v>12</v>
      </c>
      <c r="G300" s="1"/>
      <c r="H300" s="67" t="s">
        <v>8</v>
      </c>
      <c r="I300" s="1">
        <v>9</v>
      </c>
      <c r="J300" s="19">
        <v>3953.9884000000002</v>
      </c>
      <c r="K300" s="1">
        <v>9</v>
      </c>
      <c r="L300" s="1" t="s">
        <v>4649</v>
      </c>
      <c r="M300" s="1" t="e">
        <v>#N/A</v>
      </c>
      <c r="N300" s="19" t="e">
        <v>#N/A</v>
      </c>
      <c r="O300" s="1" t="s">
        <v>4636</v>
      </c>
      <c r="P300" s="1" t="s">
        <v>4637</v>
      </c>
      <c r="Q300" s="1" t="s">
        <v>4638</v>
      </c>
      <c r="R300" s="1" t="e">
        <v>#N/A</v>
      </c>
      <c r="S300" s="1" t="s">
        <v>62219</v>
      </c>
      <c r="T300" s="1">
        <v>1.6143268900000001</v>
      </c>
      <c r="U300" s="19">
        <v>2449.3108703652952</v>
      </c>
      <c r="V300" s="19">
        <f t="shared" si="4"/>
        <v>3953.9884000000002</v>
      </c>
      <c r="W300" s="1"/>
      <c r="AB300"/>
      <c r="AD300" s="1"/>
      <c r="AE300" s="28"/>
      <c r="AL300" s="1"/>
      <c r="AM300" s="1"/>
      <c r="AN300" s="1"/>
      <c r="AO300" s="1"/>
      <c r="AP300" s="1"/>
      <c r="AQ300" s="1"/>
      <c r="AR300" s="1"/>
      <c r="AS300" s="1"/>
    </row>
    <row r="301" spans="1:45" ht="12.5" customHeight="1">
      <c r="A301" s="1">
        <v>45470</v>
      </c>
      <c r="B301" s="43">
        <v>44979</v>
      </c>
      <c r="C301" s="66">
        <v>44958</v>
      </c>
      <c r="D301" s="69" t="s">
        <v>14</v>
      </c>
      <c r="E301" s="68">
        <v>28177</v>
      </c>
      <c r="F301" s="28" t="s">
        <v>12</v>
      </c>
      <c r="G301" s="1"/>
      <c r="H301" s="67" t="s">
        <v>8</v>
      </c>
      <c r="I301" s="1">
        <v>6</v>
      </c>
      <c r="J301" s="19">
        <v>3953.9884000000002</v>
      </c>
      <c r="K301" s="1">
        <v>6</v>
      </c>
      <c r="L301" s="1" t="s">
        <v>4649</v>
      </c>
      <c r="M301" s="1" t="e">
        <v>#N/A</v>
      </c>
      <c r="N301" s="19" t="e">
        <v>#N/A</v>
      </c>
      <c r="O301" s="1" t="s">
        <v>4626</v>
      </c>
      <c r="P301" s="1" t="s">
        <v>4627</v>
      </c>
      <c r="Q301" s="1" t="s">
        <v>4615</v>
      </c>
      <c r="R301" s="1" t="e">
        <v>#N/A</v>
      </c>
      <c r="S301" s="1" t="s">
        <v>62218</v>
      </c>
      <c r="T301" s="1">
        <v>1.4904571499999999</v>
      </c>
      <c r="U301" s="19">
        <v>2652.8695575045549</v>
      </c>
      <c r="V301" s="19">
        <f t="shared" si="4"/>
        <v>3953.9883999999997</v>
      </c>
      <c r="W301" s="1"/>
      <c r="AB301"/>
      <c r="AD301" s="1"/>
      <c r="AE301" s="28"/>
      <c r="AL301" s="1"/>
      <c r="AM301" s="1"/>
      <c r="AN301" s="1"/>
      <c r="AO301" s="1"/>
      <c r="AP301" s="1"/>
      <c r="AQ301" s="1"/>
      <c r="AR301" s="1"/>
      <c r="AS301" s="1"/>
    </row>
    <row r="302" spans="1:45" ht="12.5" customHeight="1">
      <c r="A302" s="1">
        <v>45469</v>
      </c>
      <c r="B302" s="43">
        <v>44979</v>
      </c>
      <c r="C302" s="66">
        <v>44958</v>
      </c>
      <c r="D302" s="69" t="s">
        <v>14</v>
      </c>
      <c r="E302" s="68">
        <v>19989</v>
      </c>
      <c r="F302" s="28" t="s">
        <v>12</v>
      </c>
      <c r="G302" s="1"/>
      <c r="H302" s="67" t="s">
        <v>8</v>
      </c>
      <c r="I302" s="1">
        <v>6</v>
      </c>
      <c r="J302" s="19">
        <v>3729.364</v>
      </c>
      <c r="K302" s="1">
        <v>6</v>
      </c>
      <c r="L302" s="1" t="s">
        <v>4649</v>
      </c>
      <c r="M302" s="1" t="e">
        <v>#N/A</v>
      </c>
      <c r="N302" s="19" t="e">
        <v>#N/A</v>
      </c>
      <c r="O302" s="1" t="s">
        <v>4626</v>
      </c>
      <c r="P302" s="1" t="s">
        <v>4627</v>
      </c>
      <c r="Q302" s="1" t="s">
        <v>4615</v>
      </c>
      <c r="R302" s="1" t="e">
        <v>#N/A</v>
      </c>
      <c r="S302" s="1" t="s">
        <v>62218</v>
      </c>
      <c r="T302" s="1">
        <v>1.4904571499999999</v>
      </c>
      <c r="U302" s="19">
        <v>2502.1611657872891</v>
      </c>
      <c r="V302" s="19">
        <f t="shared" si="4"/>
        <v>3729.364</v>
      </c>
      <c r="W302" s="1"/>
      <c r="AB302"/>
      <c r="AD302" s="1"/>
      <c r="AE302" s="28"/>
      <c r="AL302" s="1"/>
      <c r="AM302" s="1"/>
      <c r="AN302" s="1"/>
      <c r="AO302" s="1"/>
      <c r="AP302" s="1"/>
      <c r="AQ302" s="1"/>
      <c r="AR302" s="1"/>
      <c r="AS302" s="1"/>
    </row>
    <row r="303" spans="1:45" ht="12.5" customHeight="1">
      <c r="A303" s="1">
        <v>45481</v>
      </c>
      <c r="B303" s="43">
        <v>44980</v>
      </c>
      <c r="C303" s="66">
        <v>44958</v>
      </c>
      <c r="D303" s="69" t="s">
        <v>14</v>
      </c>
      <c r="E303" s="68">
        <v>19563</v>
      </c>
      <c r="F303" s="28" t="s">
        <v>12</v>
      </c>
      <c r="G303" s="1"/>
      <c r="H303" s="67" t="s">
        <v>8</v>
      </c>
      <c r="I303" s="1">
        <v>9</v>
      </c>
      <c r="J303" s="19">
        <v>3953.9884000000002</v>
      </c>
      <c r="K303" s="1">
        <v>9</v>
      </c>
      <c r="L303" s="1" t="s">
        <v>4649</v>
      </c>
      <c r="M303" s="1" t="e">
        <v>#N/A</v>
      </c>
      <c r="N303" s="19" t="e">
        <v>#N/A</v>
      </c>
      <c r="O303" s="1" t="s">
        <v>4636</v>
      </c>
      <c r="P303" s="1" t="s">
        <v>4637</v>
      </c>
      <c r="Q303" s="1" t="s">
        <v>4638</v>
      </c>
      <c r="R303" s="1" t="e">
        <v>#N/A</v>
      </c>
      <c r="S303" s="1" t="s">
        <v>62219</v>
      </c>
      <c r="T303" s="1">
        <v>1.6143268900000001</v>
      </c>
      <c r="U303" s="19">
        <v>2449.3108703652952</v>
      </c>
      <c r="V303" s="19">
        <f t="shared" si="4"/>
        <v>3953.9884000000002</v>
      </c>
      <c r="W303" s="1"/>
      <c r="AB303"/>
      <c r="AD303" s="1"/>
      <c r="AE303" s="28"/>
      <c r="AL303" s="1"/>
      <c r="AM303" s="1"/>
      <c r="AN303" s="1"/>
      <c r="AO303" s="1"/>
      <c r="AP303" s="1"/>
      <c r="AQ303" s="1"/>
      <c r="AR303" s="1"/>
      <c r="AS303" s="1"/>
    </row>
    <row r="304" spans="1:45" ht="12.5" customHeight="1">
      <c r="A304" s="1">
        <v>45484</v>
      </c>
      <c r="B304" s="43">
        <v>44981</v>
      </c>
      <c r="C304" s="66">
        <v>44958</v>
      </c>
      <c r="D304" s="69" t="s">
        <v>14</v>
      </c>
      <c r="E304" s="68">
        <v>23267</v>
      </c>
      <c r="F304" s="28" t="s">
        <v>12</v>
      </c>
      <c r="G304" s="1"/>
      <c r="H304" s="67" t="s">
        <v>8</v>
      </c>
      <c r="I304" s="1">
        <v>6</v>
      </c>
      <c r="J304" s="19">
        <v>3953.9884000000002</v>
      </c>
      <c r="K304" s="1">
        <v>6</v>
      </c>
      <c r="L304" s="1" t="s">
        <v>4649</v>
      </c>
      <c r="M304" s="1" t="e">
        <v>#N/A</v>
      </c>
      <c r="N304" s="19" t="e">
        <v>#N/A</v>
      </c>
      <c r="O304" s="1" t="s">
        <v>4626</v>
      </c>
      <c r="P304" s="1" t="s">
        <v>4627</v>
      </c>
      <c r="Q304" s="1" t="s">
        <v>4615</v>
      </c>
      <c r="R304" s="1" t="e">
        <v>#N/A</v>
      </c>
      <c r="S304" s="1" t="s">
        <v>62218</v>
      </c>
      <c r="T304" s="1">
        <v>1.4904571499999999</v>
      </c>
      <c r="U304" s="19">
        <v>2652.8695575045549</v>
      </c>
      <c r="V304" s="19">
        <f t="shared" si="4"/>
        <v>3953.9883999999997</v>
      </c>
      <c r="W304" s="1"/>
      <c r="AB304"/>
      <c r="AD304" s="1"/>
      <c r="AE304" s="28"/>
      <c r="AL304" s="1"/>
      <c r="AM304" s="1"/>
      <c r="AN304" s="1"/>
      <c r="AO304" s="1"/>
      <c r="AP304" s="1"/>
      <c r="AQ304" s="1"/>
      <c r="AR304" s="1"/>
      <c r="AS304" s="1"/>
    </row>
    <row r="305" spans="1:45" ht="12.5" customHeight="1">
      <c r="A305" s="1">
        <v>45483</v>
      </c>
      <c r="B305" s="43">
        <v>44981</v>
      </c>
      <c r="C305" s="66">
        <v>44958</v>
      </c>
      <c r="D305" s="69" t="s">
        <v>14</v>
      </c>
      <c r="E305" s="68">
        <v>14181</v>
      </c>
      <c r="F305" s="28" t="s">
        <v>12</v>
      </c>
      <c r="G305" s="1"/>
      <c r="H305" s="67" t="s">
        <v>8</v>
      </c>
      <c r="I305" s="1">
        <v>8</v>
      </c>
      <c r="J305" s="19">
        <v>3953.9884000000002</v>
      </c>
      <c r="K305" s="1">
        <v>8</v>
      </c>
      <c r="L305" s="1" t="s">
        <v>4649</v>
      </c>
      <c r="M305" s="1" t="e">
        <v>#N/A</v>
      </c>
      <c r="N305" s="19" t="e">
        <v>#N/A</v>
      </c>
      <c r="O305" s="1" t="s">
        <v>4633</v>
      </c>
      <c r="P305" s="1" t="s">
        <v>4634</v>
      </c>
      <c r="Q305" s="1" t="s">
        <v>4631</v>
      </c>
      <c r="R305" s="1" t="e">
        <v>#N/A</v>
      </c>
      <c r="S305" s="1" t="s">
        <v>62221</v>
      </c>
      <c r="T305" s="1">
        <v>1</v>
      </c>
      <c r="U305" s="19">
        <v>3953.9884000000002</v>
      </c>
      <c r="V305" s="19">
        <f t="shared" si="4"/>
        <v>3953.9884000000002</v>
      </c>
      <c r="W305" s="1"/>
      <c r="AB305"/>
      <c r="AD305" s="1"/>
      <c r="AE305" s="28"/>
      <c r="AL305" s="1"/>
      <c r="AM305" s="1"/>
      <c r="AN305" s="1"/>
      <c r="AO305" s="1"/>
      <c r="AP305" s="1"/>
      <c r="AQ305" s="1"/>
      <c r="AR305" s="1"/>
      <c r="AS305" s="1"/>
    </row>
    <row r="306" spans="1:45" ht="12.5" customHeight="1">
      <c r="A306" s="1">
        <v>45489</v>
      </c>
      <c r="B306" s="43">
        <v>44981</v>
      </c>
      <c r="C306" s="66">
        <v>44958</v>
      </c>
      <c r="D306" s="69" t="s">
        <v>14</v>
      </c>
      <c r="E306" s="68">
        <v>19602</v>
      </c>
      <c r="F306" s="28" t="s">
        <v>12</v>
      </c>
      <c r="G306" s="1"/>
      <c r="H306" s="67" t="s">
        <v>8</v>
      </c>
      <c r="I306" s="1">
        <v>9</v>
      </c>
      <c r="J306" s="19">
        <v>3953.9884000000002</v>
      </c>
      <c r="K306" s="1">
        <v>9</v>
      </c>
      <c r="L306" s="1" t="s">
        <v>4649</v>
      </c>
      <c r="M306" s="1" t="e">
        <v>#N/A</v>
      </c>
      <c r="N306" s="19" t="e">
        <v>#N/A</v>
      </c>
      <c r="O306" s="1" t="s">
        <v>4636</v>
      </c>
      <c r="P306" s="1" t="s">
        <v>4637</v>
      </c>
      <c r="Q306" s="1" t="s">
        <v>4638</v>
      </c>
      <c r="R306" s="1" t="e">
        <v>#N/A</v>
      </c>
      <c r="S306" s="1" t="s">
        <v>62219</v>
      </c>
      <c r="T306" s="1">
        <v>1.6143268900000001</v>
      </c>
      <c r="U306" s="19">
        <v>2449.3108703652952</v>
      </c>
      <c r="V306" s="19">
        <f t="shared" si="4"/>
        <v>3953.9884000000002</v>
      </c>
      <c r="W306" s="1"/>
      <c r="X306" t="s">
        <v>5</v>
      </c>
      <c r="AA306" t="s">
        <v>62206</v>
      </c>
      <c r="AB306" t="s">
        <v>62250</v>
      </c>
      <c r="AD306" s="1"/>
      <c r="AE306" s="28"/>
      <c r="AG306" s="89" t="s">
        <v>5</v>
      </c>
      <c r="AH306" s="91" t="s">
        <v>62206</v>
      </c>
      <c r="AI306" s="90" t="s">
        <v>62250</v>
      </c>
      <c r="AL306" s="1"/>
      <c r="AM306" s="1"/>
      <c r="AN306" s="1"/>
      <c r="AO306" s="1"/>
      <c r="AP306" s="1"/>
      <c r="AQ306" s="1"/>
      <c r="AR306" s="1"/>
      <c r="AS306" s="1"/>
    </row>
    <row r="307" spans="1:45" ht="12.5" customHeight="1">
      <c r="A307" s="1">
        <v>45504</v>
      </c>
      <c r="B307" s="43">
        <v>44983</v>
      </c>
      <c r="C307" s="66">
        <v>44958</v>
      </c>
      <c r="D307" s="69" t="s">
        <v>14</v>
      </c>
      <c r="E307" s="68">
        <v>14730</v>
      </c>
      <c r="F307" s="28" t="s">
        <v>12</v>
      </c>
      <c r="G307" s="1"/>
      <c r="H307" s="67" t="s">
        <v>8</v>
      </c>
      <c r="I307" s="1">
        <v>4</v>
      </c>
      <c r="J307" s="19">
        <v>772.50360000000001</v>
      </c>
      <c r="K307" s="1">
        <v>4</v>
      </c>
      <c r="L307" s="1" t="s">
        <v>4649</v>
      </c>
      <c r="M307" s="1" t="e">
        <v>#N/A</v>
      </c>
      <c r="N307" s="19" t="e">
        <v>#N/A</v>
      </c>
      <c r="O307" s="1" t="s">
        <v>4621</v>
      </c>
      <c r="P307" s="1" t="s">
        <v>4614</v>
      </c>
      <c r="Q307" s="1" t="s">
        <v>4615</v>
      </c>
      <c r="R307" s="1" t="e">
        <v>#N/A</v>
      </c>
      <c r="S307" s="1" t="s">
        <v>62217</v>
      </c>
      <c r="T307" s="1">
        <v>1.0892689900000001</v>
      </c>
      <c r="U307" s="19">
        <v>709.19452136427742</v>
      </c>
      <c r="V307" s="19">
        <f t="shared" si="4"/>
        <v>772.50360000000001</v>
      </c>
      <c r="W307" s="1"/>
      <c r="X307" t="str">
        <f>+AG307</f>
        <v>2023 Q1</v>
      </c>
      <c r="Y307" s="82" t="s">
        <v>12</v>
      </c>
      <c r="Z307" s="82" t="s">
        <v>12</v>
      </c>
      <c r="AA307" t="str">
        <f>+AH307</f>
        <v>Online</v>
      </c>
      <c r="AB307">
        <f t="shared" ref="AB307:AC314" si="10">+AI307</f>
        <v>366650.43378615659</v>
      </c>
      <c r="AD307" s="1"/>
      <c r="AE307" s="28"/>
      <c r="AG307" t="s">
        <v>14</v>
      </c>
      <c r="AH307" s="88" t="s">
        <v>8</v>
      </c>
      <c r="AI307" s="71">
        <v>366650.43378615659</v>
      </c>
      <c r="AL307" s="1"/>
      <c r="AM307" s="1"/>
      <c r="AN307" s="1"/>
      <c r="AO307" s="1"/>
      <c r="AP307" s="1"/>
      <c r="AQ307" s="1"/>
      <c r="AR307" s="1"/>
      <c r="AS307" s="1"/>
    </row>
    <row r="308" spans="1:45" ht="12.5" customHeight="1">
      <c r="A308" s="1">
        <v>45497</v>
      </c>
      <c r="B308" s="43">
        <v>44983</v>
      </c>
      <c r="C308" s="66">
        <v>44958</v>
      </c>
      <c r="D308" s="69" t="s">
        <v>14</v>
      </c>
      <c r="E308" s="68">
        <v>28354</v>
      </c>
      <c r="F308" s="28" t="s">
        <v>12</v>
      </c>
      <c r="G308" s="1"/>
      <c r="H308" s="67" t="s">
        <v>8</v>
      </c>
      <c r="I308" s="1">
        <v>6</v>
      </c>
      <c r="J308" s="19">
        <v>3953.9884000000002</v>
      </c>
      <c r="K308" s="1">
        <v>6</v>
      </c>
      <c r="L308" s="1" t="s">
        <v>4649</v>
      </c>
      <c r="M308" s="1" t="e">
        <v>#N/A</v>
      </c>
      <c r="N308" s="19" t="e">
        <v>#N/A</v>
      </c>
      <c r="O308" s="1" t="s">
        <v>4626</v>
      </c>
      <c r="P308" s="1" t="s">
        <v>4627</v>
      </c>
      <c r="Q308" s="1" t="s">
        <v>4615</v>
      </c>
      <c r="R308" s="1" t="e">
        <v>#N/A</v>
      </c>
      <c r="S308" s="1" t="s">
        <v>62218</v>
      </c>
      <c r="T308" s="1">
        <v>1.4904571499999999</v>
      </c>
      <c r="U308" s="19">
        <v>2652.8695575045549</v>
      </c>
      <c r="V308" s="19">
        <f t="shared" si="4"/>
        <v>3953.9883999999997</v>
      </c>
      <c r="W308" s="1"/>
      <c r="X308" t="str">
        <f t="shared" ref="X308:X314" si="11">+AG308</f>
        <v>2023 Q1</v>
      </c>
      <c r="Y308" s="82" t="s">
        <v>12</v>
      </c>
      <c r="Z308" s="82" t="s">
        <v>12</v>
      </c>
      <c r="AA308" t="str">
        <f t="shared" ref="AA308:AA314" si="12">+AH308</f>
        <v>Offline</v>
      </c>
      <c r="AB308">
        <f t="shared" si="10"/>
        <v>1109256.8388530808</v>
      </c>
      <c r="AD308" s="1"/>
      <c r="AE308" s="28"/>
      <c r="AG308" t="s">
        <v>14</v>
      </c>
      <c r="AH308" s="88" t="s">
        <v>7</v>
      </c>
      <c r="AI308" s="71">
        <v>1109256.8388530808</v>
      </c>
      <c r="AL308" s="1"/>
      <c r="AM308" s="1"/>
      <c r="AN308" s="1"/>
      <c r="AO308" s="1"/>
      <c r="AP308" s="1"/>
      <c r="AQ308" s="1"/>
      <c r="AR308" s="1"/>
      <c r="AS308" s="1"/>
    </row>
    <row r="309" spans="1:45" ht="12.5" customHeight="1">
      <c r="A309" s="1">
        <v>45503</v>
      </c>
      <c r="B309" s="43">
        <v>44983</v>
      </c>
      <c r="C309" s="66">
        <v>44958</v>
      </c>
      <c r="D309" s="69" t="s">
        <v>14</v>
      </c>
      <c r="E309" s="68">
        <v>22995</v>
      </c>
      <c r="F309" s="28" t="s">
        <v>12</v>
      </c>
      <c r="G309" s="1"/>
      <c r="H309" s="67" t="s">
        <v>8</v>
      </c>
      <c r="I309" s="1">
        <v>6</v>
      </c>
      <c r="J309" s="19">
        <v>3953.9884000000002</v>
      </c>
      <c r="K309" s="1">
        <v>6</v>
      </c>
      <c r="L309" s="1" t="s">
        <v>4649</v>
      </c>
      <c r="M309" s="1" t="e">
        <v>#N/A</v>
      </c>
      <c r="N309" s="19" t="e">
        <v>#N/A</v>
      </c>
      <c r="O309" s="1" t="s">
        <v>4626</v>
      </c>
      <c r="P309" s="1" t="s">
        <v>4627</v>
      </c>
      <c r="Q309" s="1" t="s">
        <v>4615</v>
      </c>
      <c r="R309" s="1" t="e">
        <v>#N/A</v>
      </c>
      <c r="S309" s="1" t="s">
        <v>62218</v>
      </c>
      <c r="T309" s="1">
        <v>1.4904571499999999</v>
      </c>
      <c r="U309" s="19">
        <v>2652.8695575045549</v>
      </c>
      <c r="V309" s="19">
        <f t="shared" si="4"/>
        <v>3953.9883999999997</v>
      </c>
      <c r="W309" s="1"/>
      <c r="X309" t="str">
        <f t="shared" si="11"/>
        <v>2023 Q2</v>
      </c>
      <c r="Y309" s="82" t="s">
        <v>12</v>
      </c>
      <c r="Z309" s="82" t="s">
        <v>12</v>
      </c>
      <c r="AA309" t="str">
        <f t="shared" si="12"/>
        <v>Online</v>
      </c>
      <c r="AB309">
        <f t="shared" si="10"/>
        <v>359115.19028100953</v>
      </c>
      <c r="AD309" s="1"/>
      <c r="AE309" s="28"/>
      <c r="AG309" t="s">
        <v>15</v>
      </c>
      <c r="AH309" s="88" t="s">
        <v>8</v>
      </c>
      <c r="AI309" s="71">
        <v>359115.19028100953</v>
      </c>
      <c r="AL309" s="1"/>
      <c r="AM309" s="1"/>
      <c r="AN309" s="1"/>
      <c r="AO309" s="1"/>
      <c r="AP309" s="1"/>
      <c r="AQ309" s="1"/>
      <c r="AR309" s="1"/>
      <c r="AS309" s="1"/>
    </row>
    <row r="310" spans="1:45" ht="12.5" customHeight="1">
      <c r="A310" s="1">
        <v>45509</v>
      </c>
      <c r="B310" s="43">
        <v>44984</v>
      </c>
      <c r="C310" s="66">
        <v>44958</v>
      </c>
      <c r="D310" s="69" t="s">
        <v>14</v>
      </c>
      <c r="E310" s="68">
        <v>14148</v>
      </c>
      <c r="F310" s="28" t="s">
        <v>12</v>
      </c>
      <c r="G310" s="1"/>
      <c r="H310" s="67" t="s">
        <v>8</v>
      </c>
      <c r="I310" s="1">
        <v>8</v>
      </c>
      <c r="J310" s="19">
        <v>3953.9884000000002</v>
      </c>
      <c r="K310" s="1">
        <v>8</v>
      </c>
      <c r="L310" s="1" t="s">
        <v>4649</v>
      </c>
      <c r="M310" s="1" t="e">
        <v>#N/A</v>
      </c>
      <c r="N310" s="19" t="e">
        <v>#N/A</v>
      </c>
      <c r="O310" s="1" t="s">
        <v>4633</v>
      </c>
      <c r="P310" s="1" t="s">
        <v>4634</v>
      </c>
      <c r="Q310" s="1" t="s">
        <v>4631</v>
      </c>
      <c r="R310" s="1" t="e">
        <v>#N/A</v>
      </c>
      <c r="S310" s="1" t="s">
        <v>62221</v>
      </c>
      <c r="T310" s="1">
        <v>1</v>
      </c>
      <c r="U310" s="19">
        <v>3953.9884000000002</v>
      </c>
      <c r="V310" s="19">
        <f t="shared" si="4"/>
        <v>3953.9884000000002</v>
      </c>
      <c r="W310" s="1"/>
      <c r="X310" t="str">
        <f t="shared" si="11"/>
        <v>2023 Q2</v>
      </c>
      <c r="Y310" s="82" t="s">
        <v>12</v>
      </c>
      <c r="Z310" s="82" t="s">
        <v>12</v>
      </c>
      <c r="AA310" t="str">
        <f t="shared" si="12"/>
        <v>Offline</v>
      </c>
      <c r="AB310">
        <f t="shared" si="10"/>
        <v>1278862.4161414751</v>
      </c>
      <c r="AD310" s="1"/>
      <c r="AE310" s="28"/>
      <c r="AG310" t="s">
        <v>15</v>
      </c>
      <c r="AH310" s="88" t="s">
        <v>7</v>
      </c>
      <c r="AI310" s="71">
        <v>1278862.4161414751</v>
      </c>
      <c r="AL310" s="1"/>
      <c r="AM310" s="1"/>
      <c r="AN310" s="1"/>
      <c r="AO310" s="1"/>
      <c r="AP310" s="1"/>
      <c r="AQ310" s="1"/>
      <c r="AR310" s="1"/>
      <c r="AS310" s="1"/>
    </row>
    <row r="311" spans="1:45" ht="12.5" customHeight="1">
      <c r="A311" s="1">
        <v>45511</v>
      </c>
      <c r="B311" s="43">
        <v>44985</v>
      </c>
      <c r="C311" s="66">
        <v>44958</v>
      </c>
      <c r="D311" s="69" t="s">
        <v>14</v>
      </c>
      <c r="E311" s="68">
        <v>12523</v>
      </c>
      <c r="F311" s="28" t="s">
        <v>12</v>
      </c>
      <c r="G311" s="1"/>
      <c r="H311" s="67" t="s">
        <v>8</v>
      </c>
      <c r="I311" s="1">
        <v>7</v>
      </c>
      <c r="J311" s="19">
        <v>3953.9884000000002</v>
      </c>
      <c r="K311" s="1">
        <v>7</v>
      </c>
      <c r="L311" s="1" t="s">
        <v>4649</v>
      </c>
      <c r="M311" s="1" t="e">
        <v>#N/A</v>
      </c>
      <c r="N311" s="19" t="e">
        <v>#N/A</v>
      </c>
      <c r="O311" s="1" t="s">
        <v>4629</v>
      </c>
      <c r="P311" s="1" t="s">
        <v>4630</v>
      </c>
      <c r="Q311" s="1" t="s">
        <v>4631</v>
      </c>
      <c r="R311" s="1" t="e">
        <v>#N/A</v>
      </c>
      <c r="S311" s="1" t="s">
        <v>62221</v>
      </c>
      <c r="T311" s="1">
        <v>1</v>
      </c>
      <c r="U311" s="19">
        <v>3953.9884000000002</v>
      </c>
      <c r="V311" s="19">
        <f t="shared" si="4"/>
        <v>3953.9884000000002</v>
      </c>
      <c r="W311" s="1"/>
      <c r="X311" t="str">
        <f t="shared" si="11"/>
        <v>2023 Q3</v>
      </c>
      <c r="Y311" s="82" t="s">
        <v>12</v>
      </c>
      <c r="Z311" s="82" t="s">
        <v>12</v>
      </c>
      <c r="AA311" t="str">
        <f t="shared" si="12"/>
        <v>Online</v>
      </c>
      <c r="AB311">
        <f t="shared" si="10"/>
        <v>319875.58482374478</v>
      </c>
      <c r="AD311" s="1"/>
      <c r="AE311" s="28"/>
      <c r="AG311" t="s">
        <v>18</v>
      </c>
      <c r="AH311" s="88" t="s">
        <v>8</v>
      </c>
      <c r="AI311" s="71">
        <v>319875.58482374478</v>
      </c>
      <c r="AL311" s="1"/>
      <c r="AM311" s="1"/>
      <c r="AN311" s="1"/>
      <c r="AO311" s="1"/>
      <c r="AP311" s="1"/>
      <c r="AQ311" s="1"/>
      <c r="AR311" s="1"/>
      <c r="AS311" s="1"/>
    </row>
    <row r="312" spans="1:45" ht="12.5" customHeight="1">
      <c r="A312" s="1">
        <v>45584</v>
      </c>
      <c r="B312" s="43">
        <v>44986</v>
      </c>
      <c r="C312" s="66">
        <v>44986</v>
      </c>
      <c r="D312" s="69" t="s">
        <v>14</v>
      </c>
      <c r="E312" s="68">
        <v>25828</v>
      </c>
      <c r="F312" s="28" t="s">
        <v>12</v>
      </c>
      <c r="G312" s="1"/>
      <c r="H312" s="67" t="s">
        <v>8</v>
      </c>
      <c r="I312" s="1">
        <v>9</v>
      </c>
      <c r="J312" s="19">
        <v>772.50360000000001</v>
      </c>
      <c r="K312" s="1">
        <v>9</v>
      </c>
      <c r="L312" s="1" t="s">
        <v>4649</v>
      </c>
      <c r="M312" s="1" t="e">
        <v>#N/A</v>
      </c>
      <c r="N312" s="19" t="e">
        <v>#N/A</v>
      </c>
      <c r="O312" s="1" t="s">
        <v>4636</v>
      </c>
      <c r="P312" s="1" t="s">
        <v>4637</v>
      </c>
      <c r="Q312" s="1" t="s">
        <v>4638</v>
      </c>
      <c r="R312" s="1" t="e">
        <v>#N/A</v>
      </c>
      <c r="S312" s="1" t="s">
        <v>62219</v>
      </c>
      <c r="T312" s="1">
        <v>1.6143268900000001</v>
      </c>
      <c r="U312" s="19">
        <v>478.52984719841959</v>
      </c>
      <c r="V312" s="19">
        <f t="shared" si="4"/>
        <v>772.50359999999989</v>
      </c>
      <c r="W312" s="1"/>
      <c r="X312" t="str">
        <f t="shared" si="11"/>
        <v>2023 Q3</v>
      </c>
      <c r="Y312" s="82" t="s">
        <v>12</v>
      </c>
      <c r="Z312" s="82" t="s">
        <v>12</v>
      </c>
      <c r="AA312" t="str">
        <f t="shared" si="12"/>
        <v>Offline</v>
      </c>
      <c r="AB312">
        <f t="shared" si="10"/>
        <v>2264953.2835008278</v>
      </c>
      <c r="AD312" s="1"/>
      <c r="AE312" s="28"/>
      <c r="AG312" t="s">
        <v>18</v>
      </c>
      <c r="AH312" s="88" t="s">
        <v>7</v>
      </c>
      <c r="AI312" s="71">
        <v>2264953.2835008278</v>
      </c>
      <c r="AL312" s="1"/>
      <c r="AM312" s="1"/>
      <c r="AN312" s="1"/>
      <c r="AO312" s="1"/>
      <c r="AP312" s="1"/>
      <c r="AQ312" s="1"/>
      <c r="AR312" s="1"/>
      <c r="AS312" s="1"/>
    </row>
    <row r="313" spans="1:45" ht="12.5" customHeight="1">
      <c r="A313" s="1">
        <v>45586</v>
      </c>
      <c r="B313" s="43">
        <v>44987</v>
      </c>
      <c r="C313" s="66">
        <v>44986</v>
      </c>
      <c r="D313" s="69" t="s">
        <v>14</v>
      </c>
      <c r="E313" s="68">
        <v>12613</v>
      </c>
      <c r="F313" s="28" t="s">
        <v>12</v>
      </c>
      <c r="G313" s="1"/>
      <c r="H313" s="67" t="s">
        <v>8</v>
      </c>
      <c r="I313" s="1">
        <v>7</v>
      </c>
      <c r="J313" s="19">
        <v>3953.9884000000002</v>
      </c>
      <c r="K313" s="1">
        <v>7</v>
      </c>
      <c r="L313" s="1" t="s">
        <v>4649</v>
      </c>
      <c r="M313" s="1" t="e">
        <v>#N/A</v>
      </c>
      <c r="N313" s="19" t="e">
        <v>#N/A</v>
      </c>
      <c r="O313" s="1" t="s">
        <v>4629</v>
      </c>
      <c r="P313" s="1" t="s">
        <v>4630</v>
      </c>
      <c r="Q313" s="1" t="s">
        <v>4631</v>
      </c>
      <c r="R313" s="1" t="e">
        <v>#N/A</v>
      </c>
      <c r="S313" s="1" t="s">
        <v>62221</v>
      </c>
      <c r="T313" s="1">
        <v>1</v>
      </c>
      <c r="U313" s="19">
        <v>3953.9884000000002</v>
      </c>
      <c r="V313" s="19">
        <f t="shared" si="4"/>
        <v>3953.9884000000002</v>
      </c>
      <c r="W313" s="1"/>
      <c r="X313" t="str">
        <f t="shared" si="11"/>
        <v>2023 Q4</v>
      </c>
      <c r="Y313" s="82" t="s">
        <v>12</v>
      </c>
      <c r="Z313" s="82" t="s">
        <v>12</v>
      </c>
      <c r="AA313" t="str">
        <f t="shared" si="12"/>
        <v>Online</v>
      </c>
      <c r="AB313">
        <f t="shared" si="10"/>
        <v>222511.74935974373</v>
      </c>
      <c r="AD313" s="1"/>
      <c r="AE313" s="28"/>
      <c r="AG313" t="s">
        <v>21</v>
      </c>
      <c r="AH313" s="88" t="s">
        <v>8</v>
      </c>
      <c r="AI313" s="71">
        <v>222511.74935974373</v>
      </c>
      <c r="AL313" s="1"/>
      <c r="AM313" s="1"/>
      <c r="AN313" s="1"/>
      <c r="AO313" s="1"/>
      <c r="AP313" s="1"/>
      <c r="AQ313" s="1"/>
      <c r="AR313" s="1"/>
      <c r="AS313" s="1"/>
    </row>
    <row r="314" spans="1:45" ht="12.5" customHeight="1">
      <c r="A314" s="1">
        <v>45598</v>
      </c>
      <c r="B314" s="43">
        <v>44988</v>
      </c>
      <c r="C314" s="66">
        <v>44986</v>
      </c>
      <c r="D314" s="69" t="s">
        <v>14</v>
      </c>
      <c r="E314" s="68">
        <v>14744</v>
      </c>
      <c r="F314" s="28" t="s">
        <v>12</v>
      </c>
      <c r="G314" s="1"/>
      <c r="H314" s="67" t="s">
        <v>8</v>
      </c>
      <c r="I314" s="1">
        <v>1</v>
      </c>
      <c r="J314" s="19">
        <v>772.50360000000001</v>
      </c>
      <c r="K314" s="1">
        <v>1</v>
      </c>
      <c r="L314" s="1" t="s">
        <v>4649</v>
      </c>
      <c r="M314" s="1" t="e">
        <v>#N/A</v>
      </c>
      <c r="N314" s="19" t="e">
        <v>#N/A</v>
      </c>
      <c r="O314" s="1" t="s">
        <v>4613</v>
      </c>
      <c r="P314" s="1" t="s">
        <v>4614</v>
      </c>
      <c r="Q314" s="1" t="s">
        <v>4615</v>
      </c>
      <c r="R314" s="1" t="e">
        <v>#N/A</v>
      </c>
      <c r="S314" s="1" t="s">
        <v>62217</v>
      </c>
      <c r="T314" s="1">
        <v>1.0892689900000001</v>
      </c>
      <c r="U314" s="19">
        <v>709.19452136427742</v>
      </c>
      <c r="V314" s="19">
        <f t="shared" si="4"/>
        <v>772.50360000000001</v>
      </c>
      <c r="W314" s="1"/>
      <c r="X314" t="str">
        <f t="shared" si="11"/>
        <v>2023 Q4</v>
      </c>
      <c r="Y314" s="82" t="s">
        <v>12</v>
      </c>
      <c r="Z314" s="82" t="s">
        <v>12</v>
      </c>
      <c r="AA314" t="str">
        <f t="shared" si="12"/>
        <v>Offline</v>
      </c>
      <c r="AB314">
        <f t="shared" si="10"/>
        <v>2158814.9008035301</v>
      </c>
      <c r="AD314" s="1"/>
      <c r="AE314" s="28"/>
      <c r="AG314" t="s">
        <v>21</v>
      </c>
      <c r="AH314" s="88" t="s">
        <v>7</v>
      </c>
      <c r="AI314" s="71">
        <v>2158814.9008035301</v>
      </c>
      <c r="AL314" s="1"/>
      <c r="AM314" s="1"/>
      <c r="AN314" s="1"/>
      <c r="AO314" s="1"/>
      <c r="AP314" s="1"/>
      <c r="AQ314" s="1"/>
      <c r="AR314" s="1"/>
      <c r="AS314" s="1"/>
    </row>
    <row r="315" spans="1:45" ht="12.5" customHeight="1">
      <c r="A315" s="1">
        <v>45599</v>
      </c>
      <c r="B315" s="43">
        <v>44988</v>
      </c>
      <c r="C315" s="66">
        <v>44986</v>
      </c>
      <c r="D315" s="69" t="s">
        <v>14</v>
      </c>
      <c r="E315" s="68">
        <v>19794</v>
      </c>
      <c r="F315" s="28" t="s">
        <v>12</v>
      </c>
      <c r="G315" s="1"/>
      <c r="H315" s="67" t="s">
        <v>8</v>
      </c>
      <c r="I315" s="1">
        <v>9</v>
      </c>
      <c r="J315" s="19">
        <v>3953.9884000000002</v>
      </c>
      <c r="K315" s="1">
        <v>9</v>
      </c>
      <c r="L315" s="1" t="s">
        <v>4649</v>
      </c>
      <c r="M315" s="1" t="e">
        <v>#N/A</v>
      </c>
      <c r="N315" s="19" t="e">
        <v>#N/A</v>
      </c>
      <c r="O315" s="1" t="s">
        <v>4636</v>
      </c>
      <c r="P315" s="1" t="s">
        <v>4637</v>
      </c>
      <c r="Q315" s="1" t="s">
        <v>4638</v>
      </c>
      <c r="R315" s="1" t="e">
        <v>#N/A</v>
      </c>
      <c r="S315" s="1" t="s">
        <v>62219</v>
      </c>
      <c r="T315" s="1">
        <v>1.6143268900000001</v>
      </c>
      <c r="U315" s="19">
        <v>2449.3108703652952</v>
      </c>
      <c r="V315" s="19">
        <f t="shared" si="4"/>
        <v>3953.9884000000002</v>
      </c>
      <c r="W315" s="1"/>
      <c r="AA315"/>
      <c r="AB315"/>
      <c r="AD315" s="1"/>
      <c r="AE315" s="28"/>
      <c r="AL315" s="1"/>
      <c r="AM315" s="1"/>
      <c r="AN315" s="1"/>
      <c r="AO315" s="1"/>
      <c r="AP315" s="1"/>
      <c r="AQ315" s="1"/>
      <c r="AR315" s="1"/>
      <c r="AS315" s="1"/>
    </row>
    <row r="316" spans="1:45" ht="12.5" customHeight="1">
      <c r="A316" s="1">
        <v>45608</v>
      </c>
      <c r="B316" s="43">
        <v>44989</v>
      </c>
      <c r="C316" s="66">
        <v>44986</v>
      </c>
      <c r="D316" s="69" t="s">
        <v>14</v>
      </c>
      <c r="E316" s="68">
        <v>11896</v>
      </c>
      <c r="F316" s="28" t="s">
        <v>12</v>
      </c>
      <c r="G316" s="1"/>
      <c r="H316" s="67" t="s">
        <v>8</v>
      </c>
      <c r="I316" s="1">
        <v>9</v>
      </c>
      <c r="J316" s="19">
        <v>3729.364</v>
      </c>
      <c r="K316" s="1">
        <v>9</v>
      </c>
      <c r="L316" s="1" t="s">
        <v>4649</v>
      </c>
      <c r="M316" s="1" t="e">
        <v>#N/A</v>
      </c>
      <c r="N316" s="19" t="e">
        <v>#N/A</v>
      </c>
      <c r="O316" s="1" t="s">
        <v>4636</v>
      </c>
      <c r="P316" s="1" t="s">
        <v>4637</v>
      </c>
      <c r="Q316" s="1" t="s">
        <v>4638</v>
      </c>
      <c r="R316" s="1" t="e">
        <v>#N/A</v>
      </c>
      <c r="S316" s="1" t="s">
        <v>62219</v>
      </c>
      <c r="T316" s="1">
        <v>1.6143268900000001</v>
      </c>
      <c r="U316" s="19">
        <v>2310.1665611231929</v>
      </c>
      <c r="V316" s="19">
        <f t="shared" si="4"/>
        <v>3729.3639999999991</v>
      </c>
      <c r="W316" s="1"/>
      <c r="AD316" s="1"/>
      <c r="AE316" s="28"/>
      <c r="AL316" s="1"/>
      <c r="AM316" s="1"/>
      <c r="AN316" s="1"/>
      <c r="AO316" s="1"/>
      <c r="AP316" s="1"/>
      <c r="AQ316" s="1"/>
      <c r="AR316" s="1"/>
      <c r="AS316" s="1"/>
    </row>
    <row r="317" spans="1:45" ht="12.5" customHeight="1">
      <c r="A317" s="1">
        <v>45607</v>
      </c>
      <c r="B317" s="43">
        <v>44989</v>
      </c>
      <c r="C317" s="66">
        <v>44986</v>
      </c>
      <c r="D317" s="69" t="s">
        <v>14</v>
      </c>
      <c r="E317" s="68">
        <v>25830</v>
      </c>
      <c r="F317" s="28" t="s">
        <v>12</v>
      </c>
      <c r="G317" s="1"/>
      <c r="H317" s="67" t="s">
        <v>8</v>
      </c>
      <c r="I317" s="1">
        <v>9</v>
      </c>
      <c r="J317" s="19">
        <v>772.50360000000001</v>
      </c>
      <c r="K317" s="1">
        <v>9</v>
      </c>
      <c r="L317" s="1" t="s">
        <v>4649</v>
      </c>
      <c r="M317" s="1" t="e">
        <v>#N/A</v>
      </c>
      <c r="N317" s="19" t="e">
        <v>#N/A</v>
      </c>
      <c r="O317" s="1" t="s">
        <v>4636</v>
      </c>
      <c r="P317" s="1" t="s">
        <v>4637</v>
      </c>
      <c r="Q317" s="1" t="s">
        <v>4638</v>
      </c>
      <c r="R317" s="1" t="e">
        <v>#N/A</v>
      </c>
      <c r="S317" s="1" t="s">
        <v>62219</v>
      </c>
      <c r="T317" s="1">
        <v>1.6143268900000001</v>
      </c>
      <c r="U317" s="19">
        <v>478.52984719841959</v>
      </c>
      <c r="V317" s="19">
        <f t="shared" si="4"/>
        <v>772.50359999999989</v>
      </c>
      <c r="W317" s="1"/>
      <c r="X317" t="s">
        <v>62222</v>
      </c>
      <c r="Z317" t="s">
        <v>62211</v>
      </c>
      <c r="AA317" t="s">
        <v>62206</v>
      </c>
      <c r="AB317" t="s">
        <v>62250</v>
      </c>
      <c r="AD317" s="1"/>
      <c r="AE317" s="28"/>
      <c r="AG317" s="87" t="s">
        <v>62211</v>
      </c>
      <c r="AH317" s="91" t="s">
        <v>62206</v>
      </c>
      <c r="AI317" s="90" t="s">
        <v>62250</v>
      </c>
      <c r="AL317" s="1"/>
      <c r="AM317" s="1"/>
      <c r="AN317" s="1"/>
      <c r="AO317" s="1"/>
      <c r="AP317" s="1"/>
      <c r="AQ317" s="1"/>
      <c r="AR317" s="1"/>
      <c r="AS317" s="1"/>
    </row>
    <row r="318" spans="1:45" ht="12.5" customHeight="1">
      <c r="A318" s="1">
        <v>45612</v>
      </c>
      <c r="B318" s="43">
        <v>44990</v>
      </c>
      <c r="C318" s="66">
        <v>44986</v>
      </c>
      <c r="D318" s="69" t="s">
        <v>14</v>
      </c>
      <c r="E318" s="68">
        <v>14795</v>
      </c>
      <c r="F318" s="28" t="s">
        <v>12</v>
      </c>
      <c r="G318" s="1"/>
      <c r="H318" s="67" t="s">
        <v>8</v>
      </c>
      <c r="I318" s="1">
        <v>8</v>
      </c>
      <c r="J318" s="19">
        <v>3953.9884000000002</v>
      </c>
      <c r="K318" s="1">
        <v>8</v>
      </c>
      <c r="L318" s="1" t="s">
        <v>4649</v>
      </c>
      <c r="M318" s="1" t="e">
        <v>#N/A</v>
      </c>
      <c r="N318" s="19" t="e">
        <v>#N/A</v>
      </c>
      <c r="O318" s="1" t="s">
        <v>4633</v>
      </c>
      <c r="P318" s="1" t="s">
        <v>4634</v>
      </c>
      <c r="Q318" s="1" t="s">
        <v>4631</v>
      </c>
      <c r="R318" s="1" t="e">
        <v>#N/A</v>
      </c>
      <c r="S318" s="1" t="s">
        <v>62221</v>
      </c>
      <c r="T318" s="1">
        <v>1</v>
      </c>
      <c r="U318" s="19">
        <v>3953.9884000000002</v>
      </c>
      <c r="V318" s="19">
        <f t="shared" si="4"/>
        <v>3953.9884000000002</v>
      </c>
      <c r="W318" s="1"/>
      <c r="X318" t="s">
        <v>12</v>
      </c>
      <c r="Y318" s="70" t="s">
        <v>12</v>
      </c>
      <c r="Z318" t="str">
        <f>+AG318</f>
        <v>AU</v>
      </c>
      <c r="AA318" t="str">
        <f t="shared" ref="AA318:AB327" si="13">+AH318</f>
        <v>Online</v>
      </c>
      <c r="AB318">
        <f t="shared" si="13"/>
        <v>328557.40964582417</v>
      </c>
      <c r="AD318" s="1"/>
      <c r="AE318" s="28"/>
      <c r="AG318" t="s">
        <v>4637</v>
      </c>
      <c r="AH318" s="88" t="s">
        <v>8</v>
      </c>
      <c r="AI318" s="71">
        <v>328557.40964582417</v>
      </c>
      <c r="AL318" s="1"/>
      <c r="AM318" s="1"/>
      <c r="AN318" s="1"/>
      <c r="AO318" s="1"/>
      <c r="AP318" s="1"/>
      <c r="AQ318" s="1"/>
      <c r="AR318" s="1"/>
      <c r="AS318" s="1"/>
    </row>
    <row r="319" spans="1:45" ht="12.5" customHeight="1">
      <c r="A319" s="1">
        <v>45614</v>
      </c>
      <c r="B319" s="43">
        <v>44991</v>
      </c>
      <c r="C319" s="66">
        <v>44986</v>
      </c>
      <c r="D319" s="69" t="s">
        <v>14</v>
      </c>
      <c r="E319" s="68">
        <v>23385</v>
      </c>
      <c r="F319" s="28" t="s">
        <v>12</v>
      </c>
      <c r="G319" s="1"/>
      <c r="H319" s="67" t="s">
        <v>8</v>
      </c>
      <c r="I319" s="1">
        <v>6</v>
      </c>
      <c r="J319" s="19">
        <v>3953.9884000000002</v>
      </c>
      <c r="K319" s="1">
        <v>6</v>
      </c>
      <c r="L319" s="1" t="s">
        <v>4649</v>
      </c>
      <c r="M319" s="1" t="e">
        <v>#N/A</v>
      </c>
      <c r="N319" s="19" t="e">
        <v>#N/A</v>
      </c>
      <c r="O319" s="1" t="s">
        <v>4626</v>
      </c>
      <c r="P319" s="1" t="s">
        <v>4627</v>
      </c>
      <c r="Q319" s="1" t="s">
        <v>4615</v>
      </c>
      <c r="R319" s="1" t="e">
        <v>#N/A</v>
      </c>
      <c r="S319" s="1" t="s">
        <v>62218</v>
      </c>
      <c r="T319" s="1">
        <v>1.4904571499999999</v>
      </c>
      <c r="U319" s="19">
        <v>2652.8695575045549</v>
      </c>
      <c r="V319" s="19">
        <f t="shared" si="4"/>
        <v>3953.9883999999997</v>
      </c>
      <c r="W319" s="1"/>
      <c r="X319" t="s">
        <v>12</v>
      </c>
      <c r="Y319" s="70" t="s">
        <v>12</v>
      </c>
      <c r="Z319" t="str">
        <f t="shared" ref="Z319:Z327" si="14">+AG319</f>
        <v>CA</v>
      </c>
      <c r="AA319" t="str">
        <f t="shared" si="13"/>
        <v>Online</v>
      </c>
      <c r="AB319">
        <f t="shared" si="13"/>
        <v>95622.919920911518</v>
      </c>
      <c r="AD319" s="1"/>
      <c r="AE319" s="28"/>
      <c r="AG319" t="s">
        <v>4627</v>
      </c>
      <c r="AH319" s="88" t="s">
        <v>8</v>
      </c>
      <c r="AI319" s="71">
        <v>95622.919920911518</v>
      </c>
      <c r="AL319" s="1"/>
      <c r="AM319" s="1"/>
      <c r="AN319" s="1"/>
      <c r="AO319" s="1"/>
      <c r="AP319" s="1"/>
      <c r="AQ319" s="1"/>
      <c r="AR319" s="1"/>
      <c r="AS319" s="1"/>
    </row>
    <row r="320" spans="1:45" ht="12.5" customHeight="1">
      <c r="A320" s="1">
        <v>45615</v>
      </c>
      <c r="B320" s="43">
        <v>44991</v>
      </c>
      <c r="C320" s="66">
        <v>44986</v>
      </c>
      <c r="D320" s="69" t="s">
        <v>14</v>
      </c>
      <c r="E320" s="68">
        <v>18137</v>
      </c>
      <c r="F320" s="28" t="s">
        <v>12</v>
      </c>
      <c r="G320" s="1"/>
      <c r="H320" s="67" t="s">
        <v>8</v>
      </c>
      <c r="I320" s="1">
        <v>7</v>
      </c>
      <c r="J320" s="19">
        <v>772.50360000000001</v>
      </c>
      <c r="K320" s="1">
        <v>7</v>
      </c>
      <c r="L320" s="1" t="s">
        <v>4649</v>
      </c>
      <c r="M320" s="1" t="e">
        <v>#N/A</v>
      </c>
      <c r="N320" s="19" t="e">
        <v>#N/A</v>
      </c>
      <c r="O320" s="1" t="s">
        <v>4629</v>
      </c>
      <c r="P320" s="1" t="s">
        <v>4630</v>
      </c>
      <c r="Q320" s="1" t="s">
        <v>4631</v>
      </c>
      <c r="R320" s="1" t="e">
        <v>#N/A</v>
      </c>
      <c r="S320" s="1" t="s">
        <v>62221</v>
      </c>
      <c r="T320" s="1">
        <v>1</v>
      </c>
      <c r="U320" s="19">
        <v>772.50360000000001</v>
      </c>
      <c r="V320" s="19">
        <f t="shared" si="4"/>
        <v>772.50360000000001</v>
      </c>
      <c r="W320" s="1"/>
      <c r="X320" t="s">
        <v>12</v>
      </c>
      <c r="Y320" s="70" t="s">
        <v>12</v>
      </c>
      <c r="Z320" t="str">
        <f t="shared" si="14"/>
        <v>CA</v>
      </c>
      <c r="AA320" t="str">
        <f t="shared" si="13"/>
        <v>Offline</v>
      </c>
      <c r="AB320">
        <f t="shared" si="13"/>
        <v>1005078.5707593138</v>
      </c>
      <c r="AD320" s="1"/>
      <c r="AE320" s="28"/>
      <c r="AG320" t="s">
        <v>4627</v>
      </c>
      <c r="AH320" s="88" t="s">
        <v>7</v>
      </c>
      <c r="AI320" s="71">
        <v>1005078.5707593138</v>
      </c>
      <c r="AL320" s="1"/>
      <c r="AM320" s="1"/>
      <c r="AN320" s="1"/>
      <c r="AO320" s="1"/>
      <c r="AP320" s="1"/>
      <c r="AQ320" s="1"/>
      <c r="AR320" s="1"/>
      <c r="AS320" s="1"/>
    </row>
    <row r="321" spans="1:45" ht="12.5" customHeight="1">
      <c r="A321" s="1">
        <v>45621</v>
      </c>
      <c r="B321" s="43">
        <v>44991</v>
      </c>
      <c r="C321" s="66">
        <v>44986</v>
      </c>
      <c r="D321" s="69" t="s">
        <v>14</v>
      </c>
      <c r="E321" s="68">
        <v>11768</v>
      </c>
      <c r="F321" s="28" t="s">
        <v>12</v>
      </c>
      <c r="G321" s="1"/>
      <c r="H321" s="67" t="s">
        <v>8</v>
      </c>
      <c r="I321" s="1">
        <v>9</v>
      </c>
      <c r="J321" s="19">
        <v>3756.989</v>
      </c>
      <c r="K321" s="1">
        <v>9</v>
      </c>
      <c r="L321" s="1" t="s">
        <v>4649</v>
      </c>
      <c r="M321" s="1" t="e">
        <v>#N/A</v>
      </c>
      <c r="N321" s="19" t="e">
        <v>#N/A</v>
      </c>
      <c r="O321" s="1" t="s">
        <v>4636</v>
      </c>
      <c r="P321" s="1" t="s">
        <v>4637</v>
      </c>
      <c r="Q321" s="1" t="s">
        <v>4638</v>
      </c>
      <c r="R321" s="1" t="e">
        <v>#N/A</v>
      </c>
      <c r="S321" s="1" t="s">
        <v>62219</v>
      </c>
      <c r="T321" s="1">
        <v>1.6143268900000001</v>
      </c>
      <c r="U321" s="19">
        <v>2327.2789564943691</v>
      </c>
      <c r="V321" s="19">
        <f t="shared" si="4"/>
        <v>3756.9890000000005</v>
      </c>
      <c r="W321" s="1"/>
      <c r="X321" t="s">
        <v>12</v>
      </c>
      <c r="Y321" s="70" t="s">
        <v>12</v>
      </c>
      <c r="Z321" t="str">
        <f t="shared" si="14"/>
        <v>DE</v>
      </c>
      <c r="AA321" t="str">
        <f t="shared" si="13"/>
        <v>Online</v>
      </c>
      <c r="AB321">
        <f t="shared" si="13"/>
        <v>139406.78880000007</v>
      </c>
      <c r="AD321" s="1"/>
      <c r="AE321" s="28"/>
      <c r="AG321" t="s">
        <v>4634</v>
      </c>
      <c r="AH321" s="88" t="s">
        <v>8</v>
      </c>
      <c r="AI321" s="71">
        <v>139406.78880000007</v>
      </c>
      <c r="AL321" s="1"/>
      <c r="AM321" s="1"/>
      <c r="AN321" s="1"/>
      <c r="AO321" s="1"/>
      <c r="AP321" s="1"/>
      <c r="AQ321" s="1"/>
      <c r="AR321" s="1"/>
      <c r="AS321" s="1"/>
    </row>
    <row r="322" spans="1:45" ht="12.5" customHeight="1">
      <c r="A322" s="1">
        <v>45619</v>
      </c>
      <c r="B322" s="43">
        <v>44991</v>
      </c>
      <c r="C322" s="66">
        <v>44986</v>
      </c>
      <c r="D322" s="69" t="s">
        <v>14</v>
      </c>
      <c r="E322" s="68">
        <v>19787</v>
      </c>
      <c r="F322" s="28" t="s">
        <v>12</v>
      </c>
      <c r="G322" s="1"/>
      <c r="H322" s="67" t="s">
        <v>8</v>
      </c>
      <c r="I322" s="1">
        <v>9</v>
      </c>
      <c r="J322" s="19">
        <v>3953.9884000000002</v>
      </c>
      <c r="K322" s="1">
        <v>9</v>
      </c>
      <c r="L322" s="1" t="s">
        <v>4649</v>
      </c>
      <c r="M322" s="1" t="e">
        <v>#N/A</v>
      </c>
      <c r="N322" s="19" t="e">
        <v>#N/A</v>
      </c>
      <c r="O322" s="1" t="s">
        <v>4636</v>
      </c>
      <c r="P322" s="1" t="s">
        <v>4637</v>
      </c>
      <c r="Q322" s="1" t="s">
        <v>4638</v>
      </c>
      <c r="R322" s="1" t="e">
        <v>#N/A</v>
      </c>
      <c r="S322" s="1" t="s">
        <v>62219</v>
      </c>
      <c r="T322" s="1">
        <v>1.6143268900000001</v>
      </c>
      <c r="U322" s="19">
        <v>2449.3108703652952</v>
      </c>
      <c r="V322" s="19">
        <f t="shared" ref="V322:V385" si="15">T322*U322</f>
        <v>3953.9884000000002</v>
      </c>
      <c r="W322" s="1"/>
      <c r="X322" t="s">
        <v>12</v>
      </c>
      <c r="Y322" s="70" t="s">
        <v>12</v>
      </c>
      <c r="Z322" t="str">
        <f t="shared" si="14"/>
        <v>FR</v>
      </c>
      <c r="AA322" t="str">
        <f t="shared" si="13"/>
        <v>Online</v>
      </c>
      <c r="AB322">
        <f t="shared" si="13"/>
        <v>132464.27680000002</v>
      </c>
      <c r="AD322" s="1"/>
      <c r="AE322" s="28"/>
      <c r="AG322" t="s">
        <v>4630</v>
      </c>
      <c r="AH322" s="88" t="s">
        <v>8</v>
      </c>
      <c r="AI322" s="71">
        <v>132464.27680000002</v>
      </c>
      <c r="AL322" s="1"/>
      <c r="AM322" s="1"/>
      <c r="AN322" s="1"/>
      <c r="AO322" s="1"/>
      <c r="AP322" s="1"/>
      <c r="AQ322" s="1"/>
      <c r="AR322" s="1"/>
      <c r="AS322" s="1"/>
    </row>
    <row r="323" spans="1:45" ht="12.5" customHeight="1">
      <c r="A323" s="1">
        <v>45632</v>
      </c>
      <c r="B323" s="43">
        <v>44993</v>
      </c>
      <c r="C323" s="66">
        <v>44986</v>
      </c>
      <c r="D323" s="69" t="s">
        <v>14</v>
      </c>
      <c r="E323" s="68">
        <v>14775</v>
      </c>
      <c r="F323" s="28" t="s">
        <v>12</v>
      </c>
      <c r="G323" s="1"/>
      <c r="H323" s="67" t="s">
        <v>8</v>
      </c>
      <c r="I323" s="1">
        <v>8</v>
      </c>
      <c r="J323" s="19">
        <v>3953.9884000000002</v>
      </c>
      <c r="K323" s="1">
        <v>8</v>
      </c>
      <c r="L323" s="1" t="s">
        <v>4649</v>
      </c>
      <c r="M323" s="1" t="e">
        <v>#N/A</v>
      </c>
      <c r="N323" s="19" t="e">
        <v>#N/A</v>
      </c>
      <c r="O323" s="1" t="s">
        <v>4633</v>
      </c>
      <c r="P323" s="1" t="s">
        <v>4634</v>
      </c>
      <c r="Q323" s="1" t="s">
        <v>4631</v>
      </c>
      <c r="R323" s="1" t="e">
        <v>#N/A</v>
      </c>
      <c r="S323" s="1" t="s">
        <v>62221</v>
      </c>
      <c r="T323" s="1">
        <v>1</v>
      </c>
      <c r="U323" s="19">
        <v>3953.9884000000002</v>
      </c>
      <c r="V323" s="19">
        <f t="shared" si="15"/>
        <v>3953.9884000000002</v>
      </c>
      <c r="W323" s="1"/>
      <c r="X323" t="s">
        <v>12</v>
      </c>
      <c r="Y323" s="70" t="s">
        <v>12</v>
      </c>
      <c r="Z323" t="str">
        <f t="shared" si="14"/>
        <v>FR</v>
      </c>
      <c r="AA323" t="str">
        <f t="shared" si="13"/>
        <v>Offline</v>
      </c>
      <c r="AB323">
        <f t="shared" si="13"/>
        <v>185558.8725</v>
      </c>
      <c r="AD323" s="1"/>
      <c r="AE323" s="28"/>
      <c r="AG323" t="s">
        <v>4630</v>
      </c>
      <c r="AH323" s="88" t="s">
        <v>7</v>
      </c>
      <c r="AI323" s="71">
        <v>185558.8725</v>
      </c>
      <c r="AL323" s="1"/>
      <c r="AM323" s="1"/>
      <c r="AN323" s="1"/>
      <c r="AO323" s="1"/>
      <c r="AP323" s="1"/>
      <c r="AQ323" s="1"/>
      <c r="AR323" s="1"/>
      <c r="AS323" s="1"/>
    </row>
    <row r="324" spans="1:45" ht="12.5" customHeight="1">
      <c r="A324" s="1">
        <v>45634</v>
      </c>
      <c r="B324" s="43">
        <v>44993</v>
      </c>
      <c r="C324" s="66">
        <v>44986</v>
      </c>
      <c r="D324" s="69" t="s">
        <v>14</v>
      </c>
      <c r="E324" s="68">
        <v>19766</v>
      </c>
      <c r="F324" s="28" t="s">
        <v>12</v>
      </c>
      <c r="G324" s="1"/>
      <c r="H324" s="67" t="s">
        <v>8</v>
      </c>
      <c r="I324" s="1">
        <v>9</v>
      </c>
      <c r="J324" s="19">
        <v>3953.9884000000002</v>
      </c>
      <c r="K324" s="1">
        <v>9</v>
      </c>
      <c r="L324" s="1" t="s">
        <v>4649</v>
      </c>
      <c r="M324" s="1" t="e">
        <v>#N/A</v>
      </c>
      <c r="N324" s="19" t="e">
        <v>#N/A</v>
      </c>
      <c r="O324" s="1" t="s">
        <v>4636</v>
      </c>
      <c r="P324" s="1" t="s">
        <v>4637</v>
      </c>
      <c r="Q324" s="1" t="s">
        <v>4638</v>
      </c>
      <c r="R324" s="1" t="e">
        <v>#N/A</v>
      </c>
      <c r="S324" s="1" t="s">
        <v>62219</v>
      </c>
      <c r="T324" s="1">
        <v>1.6143268900000001</v>
      </c>
      <c r="U324" s="19">
        <v>2449.3108703652952</v>
      </c>
      <c r="V324" s="19">
        <f t="shared" si="15"/>
        <v>3953.9884000000002</v>
      </c>
      <c r="W324" s="1"/>
      <c r="X324" t="s">
        <v>12</v>
      </c>
      <c r="Y324" s="70" t="s">
        <v>12</v>
      </c>
      <c r="Z324" t="str">
        <f t="shared" si="14"/>
        <v>GB</v>
      </c>
      <c r="AA324" t="str">
        <f t="shared" si="13"/>
        <v>Online</v>
      </c>
      <c r="AB324">
        <f t="shared" si="13"/>
        <v>146224.35593052389</v>
      </c>
      <c r="AD324" s="1"/>
      <c r="AE324" s="28"/>
      <c r="AG324" t="s">
        <v>4645</v>
      </c>
      <c r="AH324" s="88" t="s">
        <v>8</v>
      </c>
      <c r="AI324" s="71">
        <v>146224.35593052389</v>
      </c>
      <c r="AL324" s="1"/>
      <c r="AM324" s="1"/>
      <c r="AN324" s="1"/>
      <c r="AO324" s="1"/>
      <c r="AP324" s="1"/>
      <c r="AQ324" s="1"/>
      <c r="AR324" s="1"/>
      <c r="AS324" s="1"/>
    </row>
    <row r="325" spans="1:45" ht="12.5" customHeight="1">
      <c r="A325" s="1">
        <v>45638</v>
      </c>
      <c r="B325" s="43">
        <v>44994</v>
      </c>
      <c r="C325" s="66">
        <v>44986</v>
      </c>
      <c r="D325" s="69" t="s">
        <v>14</v>
      </c>
      <c r="E325" s="68">
        <v>14746</v>
      </c>
      <c r="F325" s="28" t="s">
        <v>12</v>
      </c>
      <c r="G325" s="1"/>
      <c r="H325" s="67" t="s">
        <v>8</v>
      </c>
      <c r="I325" s="1">
        <v>4</v>
      </c>
      <c r="J325" s="19">
        <v>772.50360000000001</v>
      </c>
      <c r="K325" s="1">
        <v>4</v>
      </c>
      <c r="L325" s="1" t="s">
        <v>4649</v>
      </c>
      <c r="M325" s="1" t="e">
        <v>#N/A</v>
      </c>
      <c r="N325" s="19" t="e">
        <v>#N/A</v>
      </c>
      <c r="O325" s="1" t="s">
        <v>4621</v>
      </c>
      <c r="P325" s="1" t="s">
        <v>4614</v>
      </c>
      <c r="Q325" s="1" t="s">
        <v>4615</v>
      </c>
      <c r="R325" s="1" t="e">
        <v>#N/A</v>
      </c>
      <c r="S325" s="1" t="s">
        <v>62217</v>
      </c>
      <c r="T325" s="1">
        <v>1.0892689900000001</v>
      </c>
      <c r="U325" s="19">
        <v>709.19452136427742</v>
      </c>
      <c r="V325" s="19">
        <f t="shared" si="15"/>
        <v>772.50360000000001</v>
      </c>
      <c r="W325" s="1"/>
      <c r="X325" t="s">
        <v>12</v>
      </c>
      <c r="Y325" s="70" t="s">
        <v>12</v>
      </c>
      <c r="Z325" t="str">
        <f t="shared" si="14"/>
        <v>GB</v>
      </c>
      <c r="AA325" t="str">
        <f t="shared" si="13"/>
        <v>Offline</v>
      </c>
      <c r="AB325">
        <f t="shared" si="13"/>
        <v>232969.0420394325</v>
      </c>
      <c r="AD325" s="1"/>
      <c r="AE325" s="28"/>
      <c r="AG325" t="s">
        <v>4645</v>
      </c>
      <c r="AH325" s="88" t="s">
        <v>7</v>
      </c>
      <c r="AI325" s="71">
        <v>232969.0420394325</v>
      </c>
      <c r="AL325" s="1"/>
      <c r="AM325" s="1"/>
      <c r="AN325" s="1"/>
      <c r="AO325" s="1"/>
      <c r="AP325" s="1"/>
      <c r="AQ325" s="1"/>
      <c r="AR325" s="1"/>
      <c r="AS325" s="1"/>
    </row>
    <row r="326" spans="1:45" ht="12.5" customHeight="1">
      <c r="A326" s="1">
        <v>45640</v>
      </c>
      <c r="B326" s="43">
        <v>44994</v>
      </c>
      <c r="C326" s="66">
        <v>44986</v>
      </c>
      <c r="D326" s="69" t="s">
        <v>14</v>
      </c>
      <c r="E326" s="68">
        <v>19964</v>
      </c>
      <c r="F326" s="28" t="s">
        <v>12</v>
      </c>
      <c r="G326" s="1"/>
      <c r="H326" s="67" t="s">
        <v>8</v>
      </c>
      <c r="I326" s="1">
        <v>9</v>
      </c>
      <c r="J326" s="19">
        <v>3953.9884000000002</v>
      </c>
      <c r="K326" s="1">
        <v>9</v>
      </c>
      <c r="L326" s="1" t="s">
        <v>4649</v>
      </c>
      <c r="M326" s="1" t="e">
        <v>#N/A</v>
      </c>
      <c r="N326" s="19" t="e">
        <v>#N/A</v>
      </c>
      <c r="O326" s="1" t="s">
        <v>4636</v>
      </c>
      <c r="P326" s="1" t="s">
        <v>4637</v>
      </c>
      <c r="Q326" s="1" t="s">
        <v>4638</v>
      </c>
      <c r="R326" s="1" t="e">
        <v>#N/A</v>
      </c>
      <c r="S326" s="1" t="s">
        <v>62219</v>
      </c>
      <c r="T326" s="1">
        <v>1.6143268900000001</v>
      </c>
      <c r="U326" s="19">
        <v>2449.3108703652952</v>
      </c>
      <c r="V326" s="19">
        <f t="shared" si="15"/>
        <v>3953.9884000000002</v>
      </c>
      <c r="W326" s="1"/>
      <c r="X326" t="s">
        <v>12</v>
      </c>
      <c r="Y326" s="70" t="s">
        <v>12</v>
      </c>
      <c r="Z326" t="str">
        <f t="shared" si="14"/>
        <v>US</v>
      </c>
      <c r="AA326" t="str">
        <f t="shared" si="13"/>
        <v>Online</v>
      </c>
      <c r="AB326">
        <f t="shared" si="13"/>
        <v>425877.20715339534</v>
      </c>
      <c r="AD326" s="1"/>
      <c r="AE326" s="28"/>
      <c r="AG326" t="s">
        <v>4614</v>
      </c>
      <c r="AH326" s="88" t="s">
        <v>8</v>
      </c>
      <c r="AI326" s="71">
        <v>425877.20715339534</v>
      </c>
      <c r="AL326" s="1"/>
      <c r="AM326" s="1"/>
      <c r="AN326" s="1"/>
      <c r="AO326" s="1"/>
      <c r="AP326" s="1"/>
      <c r="AQ326" s="1"/>
      <c r="AR326" s="1"/>
      <c r="AS326" s="1"/>
    </row>
    <row r="327" spans="1:45" ht="12.5" customHeight="1">
      <c r="A327" s="1">
        <v>45642</v>
      </c>
      <c r="B327" s="43">
        <v>44995</v>
      </c>
      <c r="C327" s="66">
        <v>44986</v>
      </c>
      <c r="D327" s="69" t="s">
        <v>14</v>
      </c>
      <c r="E327" s="68">
        <v>11623</v>
      </c>
      <c r="F327" s="28" t="s">
        <v>12</v>
      </c>
      <c r="G327" s="1"/>
      <c r="H327" s="67" t="s">
        <v>8</v>
      </c>
      <c r="I327" s="1">
        <v>4</v>
      </c>
      <c r="J327" s="19">
        <v>3953.9884000000002</v>
      </c>
      <c r="K327" s="1">
        <v>4</v>
      </c>
      <c r="L327" s="1" t="s">
        <v>4649</v>
      </c>
      <c r="M327" s="1" t="e">
        <v>#N/A</v>
      </c>
      <c r="N327" s="19" t="e">
        <v>#N/A</v>
      </c>
      <c r="O327" s="1" t="s">
        <v>4621</v>
      </c>
      <c r="P327" s="1" t="s">
        <v>4614</v>
      </c>
      <c r="Q327" s="1" t="s">
        <v>4615</v>
      </c>
      <c r="R327" s="1" t="e">
        <v>#N/A</v>
      </c>
      <c r="S327" s="1" t="s">
        <v>62217</v>
      </c>
      <c r="T327" s="1">
        <v>1.0892689900000001</v>
      </c>
      <c r="U327" s="19">
        <v>3629.94672234266</v>
      </c>
      <c r="V327" s="19">
        <f t="shared" si="15"/>
        <v>3953.9884000000002</v>
      </c>
      <c r="W327" s="1"/>
      <c r="X327" t="s">
        <v>12</v>
      </c>
      <c r="Y327" s="70" t="s">
        <v>12</v>
      </c>
      <c r="Z327" t="str">
        <f t="shared" si="14"/>
        <v>US</v>
      </c>
      <c r="AA327" t="str">
        <f t="shared" si="13"/>
        <v>Offline</v>
      </c>
      <c r="AB327">
        <f t="shared" si="13"/>
        <v>5388280.9540001657</v>
      </c>
      <c r="AD327" s="1"/>
      <c r="AE327" s="28"/>
      <c r="AG327" t="s">
        <v>4614</v>
      </c>
      <c r="AH327" s="88" t="s">
        <v>7</v>
      </c>
      <c r="AI327" s="71">
        <v>5388280.9540001657</v>
      </c>
      <c r="AL327" s="1"/>
      <c r="AM327" s="1"/>
      <c r="AN327" s="1"/>
      <c r="AO327" s="1"/>
      <c r="AP327" s="1"/>
      <c r="AQ327" s="1"/>
      <c r="AR327" s="1"/>
      <c r="AS327" s="1"/>
    </row>
    <row r="328" spans="1:45" ht="12.5" customHeight="1">
      <c r="A328" s="1">
        <v>45647</v>
      </c>
      <c r="B328" s="43">
        <v>44996</v>
      </c>
      <c r="C328" s="66">
        <v>44986</v>
      </c>
      <c r="D328" s="69" t="s">
        <v>14</v>
      </c>
      <c r="E328" s="68">
        <v>25997</v>
      </c>
      <c r="F328" s="28" t="s">
        <v>12</v>
      </c>
      <c r="G328" s="1"/>
      <c r="H328" s="67" t="s">
        <v>8</v>
      </c>
      <c r="I328" s="1">
        <v>4</v>
      </c>
      <c r="J328" s="19">
        <v>3756.989</v>
      </c>
      <c r="K328" s="1">
        <v>4</v>
      </c>
      <c r="L328" s="1" t="s">
        <v>4649</v>
      </c>
      <c r="M328" s="1" t="e">
        <v>#N/A</v>
      </c>
      <c r="N328" s="19" t="e">
        <v>#N/A</v>
      </c>
      <c r="O328" s="1" t="s">
        <v>4621</v>
      </c>
      <c r="P328" s="1" t="s">
        <v>4614</v>
      </c>
      <c r="Q328" s="1" t="s">
        <v>4615</v>
      </c>
      <c r="R328" s="1" t="e">
        <v>#N/A</v>
      </c>
      <c r="S328" s="1" t="s">
        <v>62217</v>
      </c>
      <c r="T328" s="1">
        <v>1.0892689900000001</v>
      </c>
      <c r="U328" s="19">
        <v>3449.092037403911</v>
      </c>
      <c r="V328" s="19">
        <f t="shared" si="15"/>
        <v>3756.9890000000009</v>
      </c>
      <c r="W328" s="1"/>
      <c r="AA328"/>
      <c r="AB328"/>
      <c r="AD328" s="1"/>
      <c r="AE328" s="28"/>
      <c r="AL328" s="1"/>
      <c r="AM328" s="1"/>
      <c r="AN328" s="1"/>
      <c r="AO328" s="1"/>
      <c r="AP328" s="1"/>
      <c r="AQ328" s="1"/>
      <c r="AR328" s="1"/>
      <c r="AS328" s="1"/>
    </row>
    <row r="329" spans="1:45" ht="12.5" customHeight="1">
      <c r="A329" s="1">
        <v>45645</v>
      </c>
      <c r="B329" s="43">
        <v>44996</v>
      </c>
      <c r="C329" s="66">
        <v>44986</v>
      </c>
      <c r="D329" s="69" t="s">
        <v>14</v>
      </c>
      <c r="E329" s="68">
        <v>11482</v>
      </c>
      <c r="F329" s="28" t="s">
        <v>12</v>
      </c>
      <c r="G329" s="1"/>
      <c r="H329" s="67" t="s">
        <v>8</v>
      </c>
      <c r="I329" s="1">
        <v>10</v>
      </c>
      <c r="J329" s="19">
        <v>3729.364</v>
      </c>
      <c r="K329" s="1">
        <v>10</v>
      </c>
      <c r="L329" s="1" t="s">
        <v>4649</v>
      </c>
      <c r="M329" s="1" t="e">
        <v>#N/A</v>
      </c>
      <c r="N329" s="19" t="e">
        <v>#N/A</v>
      </c>
      <c r="O329" s="1" t="s">
        <v>4644</v>
      </c>
      <c r="P329" s="1" t="s">
        <v>4645</v>
      </c>
      <c r="Q329" s="1" t="s">
        <v>4631</v>
      </c>
      <c r="R329" s="1" t="e">
        <v>#N/A</v>
      </c>
      <c r="S329" s="1" t="s">
        <v>62220</v>
      </c>
      <c r="T329" s="1">
        <v>0.84024398</v>
      </c>
      <c r="U329" s="19">
        <v>4438.4298950883294</v>
      </c>
      <c r="V329" s="19">
        <f t="shared" si="15"/>
        <v>3729.3640000000005</v>
      </c>
      <c r="W329" s="1"/>
      <c r="AA329"/>
      <c r="AB329"/>
      <c r="AD329" s="1"/>
      <c r="AE329" s="28"/>
      <c r="AL329" s="1"/>
      <c r="AM329" s="1"/>
      <c r="AN329" s="1"/>
      <c r="AO329" s="1"/>
      <c r="AP329" s="1"/>
      <c r="AQ329" s="1"/>
      <c r="AR329" s="1"/>
      <c r="AS329" s="1"/>
    </row>
    <row r="330" spans="1:45" ht="12.5" customHeight="1">
      <c r="A330" s="1">
        <v>45653</v>
      </c>
      <c r="B330" s="43">
        <v>44997</v>
      </c>
      <c r="C330" s="66">
        <v>44986</v>
      </c>
      <c r="D330" s="69" t="s">
        <v>14</v>
      </c>
      <c r="E330" s="68">
        <v>11764</v>
      </c>
      <c r="F330" s="28" t="s">
        <v>12</v>
      </c>
      <c r="G330" s="1"/>
      <c r="H330" s="67" t="s">
        <v>8</v>
      </c>
      <c r="I330" s="1">
        <v>9</v>
      </c>
      <c r="J330" s="19">
        <v>3756.989</v>
      </c>
      <c r="K330" s="1">
        <v>9</v>
      </c>
      <c r="L330" s="1" t="s">
        <v>4649</v>
      </c>
      <c r="M330" s="1" t="e">
        <v>#N/A</v>
      </c>
      <c r="N330" s="19" t="e">
        <v>#N/A</v>
      </c>
      <c r="O330" s="1" t="s">
        <v>4636</v>
      </c>
      <c r="P330" s="1" t="s">
        <v>4637</v>
      </c>
      <c r="Q330" s="1" t="s">
        <v>4638</v>
      </c>
      <c r="R330" s="1" t="e">
        <v>#N/A</v>
      </c>
      <c r="S330" s="1" t="s">
        <v>62219</v>
      </c>
      <c r="T330" s="1">
        <v>1.6143268900000001</v>
      </c>
      <c r="U330" s="19">
        <v>2327.2789564943691</v>
      </c>
      <c r="V330" s="19">
        <f t="shared" si="15"/>
        <v>3756.9890000000005</v>
      </c>
      <c r="W330" s="1"/>
      <c r="AA330"/>
      <c r="AB330"/>
      <c r="AD330" s="1"/>
      <c r="AE330" s="28"/>
      <c r="AL330" s="1"/>
      <c r="AM330" s="1"/>
      <c r="AN330" s="1"/>
      <c r="AO330" s="1"/>
      <c r="AP330" s="1"/>
      <c r="AQ330" s="1"/>
      <c r="AR330" s="1"/>
      <c r="AS330" s="1"/>
    </row>
    <row r="331" spans="1:45" ht="12.5" customHeight="1">
      <c r="A331" s="1">
        <v>45651</v>
      </c>
      <c r="B331" s="43">
        <v>44997</v>
      </c>
      <c r="C331" s="66">
        <v>44986</v>
      </c>
      <c r="D331" s="69" t="s">
        <v>14</v>
      </c>
      <c r="E331" s="68">
        <v>19771</v>
      </c>
      <c r="F331" s="28" t="s">
        <v>12</v>
      </c>
      <c r="G331" s="1"/>
      <c r="H331" s="67" t="s">
        <v>8</v>
      </c>
      <c r="I331" s="1">
        <v>9</v>
      </c>
      <c r="J331" s="19">
        <v>3953.9884000000002</v>
      </c>
      <c r="K331" s="1">
        <v>9</v>
      </c>
      <c r="L331" s="1" t="s">
        <v>4649</v>
      </c>
      <c r="M331" s="1" t="e">
        <v>#N/A</v>
      </c>
      <c r="N331" s="19" t="e">
        <v>#N/A</v>
      </c>
      <c r="O331" s="1" t="s">
        <v>4636</v>
      </c>
      <c r="P331" s="1" t="s">
        <v>4637</v>
      </c>
      <c r="Q331" s="1" t="s">
        <v>4638</v>
      </c>
      <c r="R331" s="1" t="e">
        <v>#N/A</v>
      </c>
      <c r="S331" s="1" t="s">
        <v>62219</v>
      </c>
      <c r="T331" s="1">
        <v>1.6143268900000001</v>
      </c>
      <c r="U331" s="19">
        <v>2449.3108703652952</v>
      </c>
      <c r="V331" s="19">
        <f t="shared" si="15"/>
        <v>3953.9884000000002</v>
      </c>
      <c r="W331" s="1"/>
      <c r="AA331"/>
      <c r="AB331"/>
      <c r="AD331" s="1"/>
      <c r="AE331" s="28"/>
      <c r="AL331" s="1"/>
      <c r="AM331" s="1"/>
      <c r="AN331" s="1"/>
      <c r="AO331" s="1"/>
      <c r="AP331" s="1"/>
      <c r="AQ331" s="1"/>
      <c r="AR331" s="1"/>
      <c r="AS331" s="1"/>
    </row>
    <row r="332" spans="1:45" ht="12.5" customHeight="1">
      <c r="A332" s="1">
        <v>45657</v>
      </c>
      <c r="B332" s="43">
        <v>44998</v>
      </c>
      <c r="C332" s="66">
        <v>44986</v>
      </c>
      <c r="D332" s="69" t="s">
        <v>14</v>
      </c>
      <c r="E332" s="68">
        <v>11266</v>
      </c>
      <c r="F332" s="28" t="s">
        <v>12</v>
      </c>
      <c r="G332" s="1"/>
      <c r="H332" s="67" t="s">
        <v>8</v>
      </c>
      <c r="I332" s="1">
        <v>1</v>
      </c>
      <c r="J332" s="19">
        <v>3953.9884000000002</v>
      </c>
      <c r="K332" s="1">
        <v>1</v>
      </c>
      <c r="L332" s="1" t="s">
        <v>4649</v>
      </c>
      <c r="M332" s="1" t="e">
        <v>#N/A</v>
      </c>
      <c r="N332" s="19" t="e">
        <v>#N/A</v>
      </c>
      <c r="O332" s="1" t="s">
        <v>4613</v>
      </c>
      <c r="P332" s="1" t="s">
        <v>4614</v>
      </c>
      <c r="Q332" s="1" t="s">
        <v>4615</v>
      </c>
      <c r="R332" s="1" t="e">
        <v>#N/A</v>
      </c>
      <c r="S332" s="1" t="s">
        <v>62217</v>
      </c>
      <c r="T332" s="1">
        <v>1.0892689900000001</v>
      </c>
      <c r="U332" s="19">
        <v>3629.94672234266</v>
      </c>
      <c r="V332" s="19">
        <f t="shared" si="15"/>
        <v>3953.9884000000002</v>
      </c>
      <c r="W332" s="1"/>
      <c r="AA332"/>
      <c r="AB332"/>
      <c r="AD332" s="1"/>
      <c r="AE332" s="28"/>
      <c r="AL332" s="1"/>
      <c r="AM332" s="1"/>
      <c r="AN332" s="1"/>
      <c r="AO332" s="1"/>
      <c r="AP332" s="1"/>
      <c r="AQ332" s="1"/>
      <c r="AR332" s="1"/>
      <c r="AS332" s="1"/>
    </row>
    <row r="333" spans="1:45" ht="12.5" customHeight="1">
      <c r="A333" s="1">
        <v>45666</v>
      </c>
      <c r="B333" s="43">
        <v>44999</v>
      </c>
      <c r="C333" s="66">
        <v>44986</v>
      </c>
      <c r="D333" s="69" t="s">
        <v>14</v>
      </c>
      <c r="E333" s="68">
        <v>14738</v>
      </c>
      <c r="F333" s="28" t="s">
        <v>12</v>
      </c>
      <c r="G333" s="1"/>
      <c r="H333" s="67" t="s">
        <v>8</v>
      </c>
      <c r="I333" s="1">
        <v>4</v>
      </c>
      <c r="J333" s="19">
        <v>772.50360000000001</v>
      </c>
      <c r="K333" s="1">
        <v>4</v>
      </c>
      <c r="L333" s="1" t="s">
        <v>4649</v>
      </c>
      <c r="M333" s="1" t="e">
        <v>#N/A</v>
      </c>
      <c r="N333" s="19" t="e">
        <v>#N/A</v>
      </c>
      <c r="O333" s="1" t="s">
        <v>4621</v>
      </c>
      <c r="P333" s="1" t="s">
        <v>4614</v>
      </c>
      <c r="Q333" s="1" t="s">
        <v>4615</v>
      </c>
      <c r="R333" s="1" t="e">
        <v>#N/A</v>
      </c>
      <c r="S333" s="1" t="s">
        <v>62217</v>
      </c>
      <c r="T333" s="1">
        <v>1.0892689900000001</v>
      </c>
      <c r="U333" s="19">
        <v>709.19452136427742</v>
      </c>
      <c r="V333" s="19">
        <f t="shared" si="15"/>
        <v>772.50360000000001</v>
      </c>
      <c r="W333" s="1"/>
      <c r="AA333"/>
      <c r="AB333"/>
      <c r="AD333" s="1"/>
      <c r="AE333" s="28"/>
      <c r="AL333" s="1"/>
      <c r="AM333" s="1"/>
      <c r="AN333" s="1"/>
      <c r="AO333" s="1"/>
      <c r="AP333" s="1"/>
      <c r="AQ333" s="1"/>
      <c r="AR333" s="1"/>
      <c r="AS333" s="1"/>
    </row>
    <row r="334" spans="1:45" ht="12.5" customHeight="1">
      <c r="A334" s="1">
        <v>45668</v>
      </c>
      <c r="B334" s="43">
        <v>45000</v>
      </c>
      <c r="C334" s="66">
        <v>44986</v>
      </c>
      <c r="D334" s="69" t="s">
        <v>14</v>
      </c>
      <c r="E334" s="68">
        <v>11298</v>
      </c>
      <c r="F334" s="28" t="s">
        <v>12</v>
      </c>
      <c r="G334" s="1"/>
      <c r="H334" s="67" t="s">
        <v>8</v>
      </c>
      <c r="I334" s="1">
        <v>4</v>
      </c>
      <c r="J334" s="19">
        <v>3953.9884000000002</v>
      </c>
      <c r="K334" s="1">
        <v>4</v>
      </c>
      <c r="L334" s="1" t="s">
        <v>4649</v>
      </c>
      <c r="M334" s="1" t="e">
        <v>#N/A</v>
      </c>
      <c r="N334" s="19" t="e">
        <v>#N/A</v>
      </c>
      <c r="O334" s="1" t="s">
        <v>4621</v>
      </c>
      <c r="P334" s="1" t="s">
        <v>4614</v>
      </c>
      <c r="Q334" s="1" t="s">
        <v>4615</v>
      </c>
      <c r="R334" s="1" t="e">
        <v>#N/A</v>
      </c>
      <c r="S334" s="1" t="s">
        <v>62217</v>
      </c>
      <c r="T334" s="1">
        <v>1.0892689900000001</v>
      </c>
      <c r="U334" s="19">
        <v>3629.94672234266</v>
      </c>
      <c r="V334" s="19">
        <f t="shared" si="15"/>
        <v>3953.9884000000002</v>
      </c>
      <c r="W334" s="1"/>
      <c r="AA334"/>
      <c r="AB334"/>
      <c r="AD334" s="1"/>
      <c r="AE334" s="28"/>
      <c r="AL334" s="1"/>
      <c r="AM334" s="1"/>
      <c r="AN334" s="1"/>
      <c r="AO334" s="1"/>
      <c r="AP334" s="1"/>
      <c r="AQ334" s="1"/>
      <c r="AR334" s="1"/>
      <c r="AS334" s="1"/>
    </row>
    <row r="335" spans="1:45" ht="12.5" customHeight="1">
      <c r="A335" s="1">
        <v>45669</v>
      </c>
      <c r="B335" s="43">
        <v>45000</v>
      </c>
      <c r="C335" s="66">
        <v>44986</v>
      </c>
      <c r="D335" s="69" t="s">
        <v>14</v>
      </c>
      <c r="E335" s="68">
        <v>11528</v>
      </c>
      <c r="F335" s="28" t="s">
        <v>12</v>
      </c>
      <c r="G335" s="1"/>
      <c r="H335" s="67" t="s">
        <v>8</v>
      </c>
      <c r="I335" s="1">
        <v>4</v>
      </c>
      <c r="J335" s="19">
        <v>3953.9884000000002</v>
      </c>
      <c r="K335" s="1">
        <v>4</v>
      </c>
      <c r="L335" s="1" t="s">
        <v>4649</v>
      </c>
      <c r="M335" s="1" t="e">
        <v>#N/A</v>
      </c>
      <c r="N335" s="19" t="e">
        <v>#N/A</v>
      </c>
      <c r="O335" s="1" t="s">
        <v>4621</v>
      </c>
      <c r="P335" s="1" t="s">
        <v>4614</v>
      </c>
      <c r="Q335" s="1" t="s">
        <v>4615</v>
      </c>
      <c r="R335" s="1" t="e">
        <v>#N/A</v>
      </c>
      <c r="S335" s="1" t="s">
        <v>62217</v>
      </c>
      <c r="T335" s="1">
        <v>1.0892689900000001</v>
      </c>
      <c r="U335" s="19">
        <v>3629.94672234266</v>
      </c>
      <c r="V335" s="19">
        <f t="shared" si="15"/>
        <v>3953.9884000000002</v>
      </c>
      <c r="W335" s="1"/>
      <c r="AA335"/>
      <c r="AB335"/>
      <c r="AD335" s="1"/>
      <c r="AE335" s="28"/>
      <c r="AL335" s="1"/>
      <c r="AM335" s="1"/>
      <c r="AN335" s="1"/>
      <c r="AO335" s="1"/>
      <c r="AP335" s="1"/>
      <c r="AQ335" s="1"/>
      <c r="AR335" s="1"/>
      <c r="AS335" s="1"/>
    </row>
    <row r="336" spans="1:45" ht="12.5" customHeight="1">
      <c r="A336" s="1">
        <v>45676</v>
      </c>
      <c r="B336" s="43">
        <v>45000</v>
      </c>
      <c r="C336" s="66">
        <v>44986</v>
      </c>
      <c r="D336" s="69" t="s">
        <v>14</v>
      </c>
      <c r="E336" s="68">
        <v>11765</v>
      </c>
      <c r="F336" s="28" t="s">
        <v>12</v>
      </c>
      <c r="G336" s="1"/>
      <c r="H336" s="67" t="s">
        <v>8</v>
      </c>
      <c r="I336" s="1">
        <v>9</v>
      </c>
      <c r="J336" s="19">
        <v>3729.364</v>
      </c>
      <c r="K336" s="1">
        <v>9</v>
      </c>
      <c r="L336" s="1" t="s">
        <v>4649</v>
      </c>
      <c r="M336" s="1" t="e">
        <v>#N/A</v>
      </c>
      <c r="N336" s="19" t="e">
        <v>#N/A</v>
      </c>
      <c r="O336" s="1" t="s">
        <v>4636</v>
      </c>
      <c r="P336" s="1" t="s">
        <v>4637</v>
      </c>
      <c r="Q336" s="1" t="s">
        <v>4638</v>
      </c>
      <c r="R336" s="1" t="e">
        <v>#N/A</v>
      </c>
      <c r="S336" s="1" t="s">
        <v>62219</v>
      </c>
      <c r="T336" s="1">
        <v>1.6143268900000001</v>
      </c>
      <c r="U336" s="19">
        <v>2310.1665611231929</v>
      </c>
      <c r="V336" s="19">
        <f t="shared" si="15"/>
        <v>3729.3639999999991</v>
      </c>
      <c r="W336" s="1"/>
      <c r="AA336"/>
      <c r="AB336"/>
      <c r="AD336" s="1"/>
      <c r="AE336" s="28"/>
      <c r="AL336" s="1"/>
      <c r="AM336" s="1"/>
      <c r="AN336" s="1"/>
      <c r="AO336" s="1"/>
      <c r="AP336" s="1"/>
      <c r="AQ336" s="1"/>
      <c r="AR336" s="1"/>
      <c r="AS336" s="1"/>
    </row>
    <row r="337" spans="1:45" ht="12.5" customHeight="1">
      <c r="A337" s="1">
        <v>45677</v>
      </c>
      <c r="B337" s="43">
        <v>45000</v>
      </c>
      <c r="C337" s="66">
        <v>44986</v>
      </c>
      <c r="D337" s="69" t="s">
        <v>14</v>
      </c>
      <c r="E337" s="68">
        <v>11895</v>
      </c>
      <c r="F337" s="28" t="s">
        <v>12</v>
      </c>
      <c r="G337" s="1"/>
      <c r="H337" s="67" t="s">
        <v>8</v>
      </c>
      <c r="I337" s="1">
        <v>9</v>
      </c>
      <c r="J337" s="19">
        <v>3729.364</v>
      </c>
      <c r="K337" s="1">
        <v>9</v>
      </c>
      <c r="L337" s="1" t="s">
        <v>4649</v>
      </c>
      <c r="M337" s="1" t="e">
        <v>#N/A</v>
      </c>
      <c r="N337" s="19" t="e">
        <v>#N/A</v>
      </c>
      <c r="O337" s="1" t="s">
        <v>4636</v>
      </c>
      <c r="P337" s="1" t="s">
        <v>4637</v>
      </c>
      <c r="Q337" s="1" t="s">
        <v>4638</v>
      </c>
      <c r="R337" s="1" t="e">
        <v>#N/A</v>
      </c>
      <c r="S337" s="1" t="s">
        <v>62219</v>
      </c>
      <c r="T337" s="1">
        <v>1.6143268900000001</v>
      </c>
      <c r="U337" s="19">
        <v>2310.1665611231929</v>
      </c>
      <c r="V337" s="19">
        <f t="shared" si="15"/>
        <v>3729.3639999999991</v>
      </c>
      <c r="W337" s="1"/>
      <c r="AA337"/>
      <c r="AB337"/>
      <c r="AD337" s="1"/>
      <c r="AE337" s="28"/>
      <c r="AL337" s="1"/>
      <c r="AM337" s="1"/>
      <c r="AN337" s="1"/>
      <c r="AO337" s="1"/>
      <c r="AP337" s="1"/>
      <c r="AQ337" s="1"/>
      <c r="AR337" s="1"/>
      <c r="AS337" s="1"/>
    </row>
    <row r="338" spans="1:45" ht="12.5" customHeight="1">
      <c r="A338" s="1">
        <v>45680</v>
      </c>
      <c r="B338" s="43">
        <v>45001</v>
      </c>
      <c r="C338" s="66">
        <v>44986</v>
      </c>
      <c r="D338" s="69" t="s">
        <v>14</v>
      </c>
      <c r="E338" s="68">
        <v>23283</v>
      </c>
      <c r="F338" s="28" t="s">
        <v>12</v>
      </c>
      <c r="G338" s="1"/>
      <c r="H338" s="67" t="s">
        <v>8</v>
      </c>
      <c r="I338" s="1">
        <v>6</v>
      </c>
      <c r="J338" s="19">
        <v>3953.9884000000002</v>
      </c>
      <c r="K338" s="1">
        <v>6</v>
      </c>
      <c r="L338" s="1" t="s">
        <v>4649</v>
      </c>
      <c r="M338" s="1" t="e">
        <v>#N/A</v>
      </c>
      <c r="N338" s="19" t="e">
        <v>#N/A</v>
      </c>
      <c r="O338" s="1" t="s">
        <v>4626</v>
      </c>
      <c r="P338" s="1" t="s">
        <v>4627</v>
      </c>
      <c r="Q338" s="1" t="s">
        <v>4615</v>
      </c>
      <c r="R338" s="1" t="e">
        <v>#N/A</v>
      </c>
      <c r="S338" s="1" t="s">
        <v>62218</v>
      </c>
      <c r="T338" s="1">
        <v>1.4904571499999999</v>
      </c>
      <c r="U338" s="19">
        <v>2652.8695575045549</v>
      </c>
      <c r="V338" s="19">
        <f t="shared" si="15"/>
        <v>3953.9883999999997</v>
      </c>
      <c r="W338" s="1"/>
      <c r="AA338"/>
      <c r="AB338"/>
      <c r="AD338" s="1"/>
      <c r="AE338" s="28"/>
      <c r="AL338" s="1"/>
      <c r="AM338" s="1"/>
      <c r="AN338" s="1"/>
      <c r="AO338" s="1"/>
      <c r="AP338" s="1"/>
      <c r="AQ338" s="1"/>
      <c r="AR338" s="1"/>
      <c r="AS338" s="1"/>
    </row>
    <row r="339" spans="1:45" ht="12.5" customHeight="1">
      <c r="A339" s="1">
        <v>45681</v>
      </c>
      <c r="B339" s="43">
        <v>45001</v>
      </c>
      <c r="C339" s="66">
        <v>44986</v>
      </c>
      <c r="D339" s="69" t="s">
        <v>14</v>
      </c>
      <c r="E339" s="68">
        <v>19789</v>
      </c>
      <c r="F339" s="28" t="s">
        <v>12</v>
      </c>
      <c r="G339" s="1"/>
      <c r="H339" s="67" t="s">
        <v>8</v>
      </c>
      <c r="I339" s="1">
        <v>9</v>
      </c>
      <c r="J339" s="19">
        <v>3953.9884000000002</v>
      </c>
      <c r="K339" s="1">
        <v>9</v>
      </c>
      <c r="L339" s="1" t="s">
        <v>4649</v>
      </c>
      <c r="M339" s="1" t="e">
        <v>#N/A</v>
      </c>
      <c r="N339" s="19" t="e">
        <v>#N/A</v>
      </c>
      <c r="O339" s="1" t="s">
        <v>4636</v>
      </c>
      <c r="P339" s="1" t="s">
        <v>4637</v>
      </c>
      <c r="Q339" s="1" t="s">
        <v>4638</v>
      </c>
      <c r="R339" s="1" t="e">
        <v>#N/A</v>
      </c>
      <c r="S339" s="1" t="s">
        <v>62219</v>
      </c>
      <c r="T339" s="1">
        <v>1.6143268900000001</v>
      </c>
      <c r="U339" s="19">
        <v>2449.3108703652952</v>
      </c>
      <c r="V339" s="19">
        <f t="shared" si="15"/>
        <v>3953.9884000000002</v>
      </c>
      <c r="W339" s="1"/>
      <c r="AA339"/>
      <c r="AB339"/>
      <c r="AD339" s="1"/>
      <c r="AE339" s="28"/>
      <c r="AL339" s="1"/>
      <c r="AM339" s="1"/>
      <c r="AN339" s="1"/>
      <c r="AO339" s="1"/>
      <c r="AP339" s="1"/>
      <c r="AQ339" s="1"/>
      <c r="AR339" s="1"/>
      <c r="AS339" s="1"/>
    </row>
    <row r="340" spans="1:45" ht="12.5" customHeight="1">
      <c r="A340" s="1">
        <v>45689</v>
      </c>
      <c r="B340" s="43">
        <v>45002</v>
      </c>
      <c r="C340" s="66">
        <v>44986</v>
      </c>
      <c r="D340" s="69" t="s">
        <v>14</v>
      </c>
      <c r="E340" s="68">
        <v>19773</v>
      </c>
      <c r="F340" s="28" t="s">
        <v>12</v>
      </c>
      <c r="G340" s="1"/>
      <c r="H340" s="67" t="s">
        <v>8</v>
      </c>
      <c r="I340" s="1">
        <v>9</v>
      </c>
      <c r="J340" s="19">
        <v>3953.9884000000002</v>
      </c>
      <c r="K340" s="1">
        <v>9</v>
      </c>
      <c r="L340" s="1" t="s">
        <v>4649</v>
      </c>
      <c r="M340" s="1" t="e">
        <v>#N/A</v>
      </c>
      <c r="N340" s="19" t="e">
        <v>#N/A</v>
      </c>
      <c r="O340" s="1" t="s">
        <v>4636</v>
      </c>
      <c r="P340" s="1" t="s">
        <v>4637</v>
      </c>
      <c r="Q340" s="1" t="s">
        <v>4638</v>
      </c>
      <c r="R340" s="1" t="e">
        <v>#N/A</v>
      </c>
      <c r="S340" s="1" t="s">
        <v>62219</v>
      </c>
      <c r="T340" s="1">
        <v>1.6143268900000001</v>
      </c>
      <c r="U340" s="19">
        <v>2449.3108703652952</v>
      </c>
      <c r="V340" s="19">
        <f t="shared" si="15"/>
        <v>3953.9884000000002</v>
      </c>
      <c r="W340" s="1"/>
      <c r="AA340"/>
      <c r="AB340"/>
      <c r="AD340" s="1"/>
      <c r="AE340" s="28"/>
      <c r="AL340" s="1"/>
      <c r="AM340" s="1"/>
      <c r="AN340" s="1"/>
      <c r="AO340" s="1"/>
      <c r="AP340" s="1"/>
      <c r="AQ340" s="1"/>
      <c r="AR340" s="1"/>
      <c r="AS340" s="1"/>
    </row>
    <row r="341" spans="1:45" ht="12.5" customHeight="1">
      <c r="A341" s="1">
        <v>45684</v>
      </c>
      <c r="B341" s="43">
        <v>45002</v>
      </c>
      <c r="C341" s="66">
        <v>44986</v>
      </c>
      <c r="D341" s="69" t="s">
        <v>14</v>
      </c>
      <c r="E341" s="68">
        <v>11485</v>
      </c>
      <c r="F341" s="28" t="s">
        <v>12</v>
      </c>
      <c r="G341" s="1"/>
      <c r="H341" s="67" t="s">
        <v>8</v>
      </c>
      <c r="I341" s="1">
        <v>10</v>
      </c>
      <c r="J341" s="19">
        <v>3756.989</v>
      </c>
      <c r="K341" s="1">
        <v>10</v>
      </c>
      <c r="L341" s="1" t="s">
        <v>4649</v>
      </c>
      <c r="M341" s="1" t="e">
        <v>#N/A</v>
      </c>
      <c r="N341" s="19" t="e">
        <v>#N/A</v>
      </c>
      <c r="O341" s="1" t="s">
        <v>4644</v>
      </c>
      <c r="P341" s="1" t="s">
        <v>4645</v>
      </c>
      <c r="Q341" s="1" t="s">
        <v>4631</v>
      </c>
      <c r="R341" s="1" t="e">
        <v>#N/A</v>
      </c>
      <c r="S341" s="1" t="s">
        <v>62220</v>
      </c>
      <c r="T341" s="1">
        <v>0.84024398</v>
      </c>
      <c r="U341" s="19">
        <v>4471.3072505440623</v>
      </c>
      <c r="V341" s="19">
        <f t="shared" si="15"/>
        <v>3756.989</v>
      </c>
      <c r="W341" s="1"/>
      <c r="AA341"/>
      <c r="AB341"/>
      <c r="AD341" s="1"/>
      <c r="AE341" s="28"/>
      <c r="AL341" s="1"/>
      <c r="AM341" s="1"/>
      <c r="AN341" s="1"/>
      <c r="AO341" s="1"/>
      <c r="AP341" s="1"/>
      <c r="AQ341" s="1"/>
      <c r="AR341" s="1"/>
      <c r="AS341" s="1"/>
    </row>
    <row r="342" spans="1:45" ht="12.5" customHeight="1">
      <c r="A342" s="1">
        <v>45707</v>
      </c>
      <c r="B342" s="43">
        <v>45005</v>
      </c>
      <c r="C342" s="66">
        <v>44986</v>
      </c>
      <c r="D342" s="69" t="s">
        <v>14</v>
      </c>
      <c r="E342" s="68">
        <v>11904</v>
      </c>
      <c r="F342" s="28" t="s">
        <v>12</v>
      </c>
      <c r="G342" s="1"/>
      <c r="H342" s="67" t="s">
        <v>8</v>
      </c>
      <c r="I342" s="1">
        <v>9</v>
      </c>
      <c r="J342" s="19">
        <v>3756.989</v>
      </c>
      <c r="K342" s="1">
        <v>9</v>
      </c>
      <c r="L342" s="1" t="s">
        <v>4649</v>
      </c>
      <c r="M342" s="1" t="e">
        <v>#N/A</v>
      </c>
      <c r="N342" s="19" t="e">
        <v>#N/A</v>
      </c>
      <c r="O342" s="1" t="s">
        <v>4636</v>
      </c>
      <c r="P342" s="1" t="s">
        <v>4637</v>
      </c>
      <c r="Q342" s="1" t="s">
        <v>4638</v>
      </c>
      <c r="R342" s="1" t="e">
        <v>#N/A</v>
      </c>
      <c r="S342" s="1" t="s">
        <v>62219</v>
      </c>
      <c r="T342" s="1">
        <v>1.6143268900000001</v>
      </c>
      <c r="U342" s="19">
        <v>2327.2789564943691</v>
      </c>
      <c r="V342" s="19">
        <f t="shared" si="15"/>
        <v>3756.9890000000005</v>
      </c>
      <c r="W342" s="1"/>
      <c r="AA342"/>
      <c r="AB342"/>
      <c r="AD342" s="1"/>
      <c r="AE342" s="28"/>
      <c r="AL342" s="1"/>
      <c r="AM342" s="1"/>
      <c r="AN342" s="1"/>
      <c r="AO342" s="1"/>
      <c r="AP342" s="1"/>
      <c r="AQ342" s="1"/>
      <c r="AR342" s="1"/>
      <c r="AS342" s="1"/>
    </row>
    <row r="343" spans="1:45" ht="12.5" customHeight="1">
      <c r="A343" s="1">
        <v>45711</v>
      </c>
      <c r="B343" s="43">
        <v>45005</v>
      </c>
      <c r="C343" s="66">
        <v>44986</v>
      </c>
      <c r="D343" s="69" t="s">
        <v>14</v>
      </c>
      <c r="E343" s="68">
        <v>19621</v>
      </c>
      <c r="F343" s="28" t="s">
        <v>12</v>
      </c>
      <c r="G343" s="1"/>
      <c r="H343" s="67" t="s">
        <v>8</v>
      </c>
      <c r="I343" s="1">
        <v>9</v>
      </c>
      <c r="J343" s="19">
        <v>3953.9884000000002</v>
      </c>
      <c r="K343" s="1">
        <v>9</v>
      </c>
      <c r="L343" s="1" t="s">
        <v>4649</v>
      </c>
      <c r="M343" s="1" t="e">
        <v>#N/A</v>
      </c>
      <c r="N343" s="19" t="e">
        <v>#N/A</v>
      </c>
      <c r="O343" s="1" t="s">
        <v>4636</v>
      </c>
      <c r="P343" s="1" t="s">
        <v>4637</v>
      </c>
      <c r="Q343" s="1" t="s">
        <v>4638</v>
      </c>
      <c r="R343" s="1" t="e">
        <v>#N/A</v>
      </c>
      <c r="S343" s="1" t="s">
        <v>62219</v>
      </c>
      <c r="T343" s="1">
        <v>1.6143268900000001</v>
      </c>
      <c r="U343" s="19">
        <v>2449.3108703652952</v>
      </c>
      <c r="V343" s="19">
        <f t="shared" si="15"/>
        <v>3953.9884000000002</v>
      </c>
      <c r="W343" s="1"/>
      <c r="AA343"/>
      <c r="AB343"/>
      <c r="AD343" s="1"/>
      <c r="AE343" s="28"/>
      <c r="AL343" s="1"/>
      <c r="AM343" s="1"/>
      <c r="AN343" s="1"/>
      <c r="AO343" s="1"/>
      <c r="AP343" s="1"/>
      <c r="AQ343" s="1"/>
      <c r="AR343" s="1"/>
      <c r="AS343" s="1"/>
    </row>
    <row r="344" spans="1:45" ht="12.5" customHeight="1">
      <c r="A344" s="1">
        <v>45714</v>
      </c>
      <c r="B344" s="43">
        <v>45006</v>
      </c>
      <c r="C344" s="66">
        <v>44986</v>
      </c>
      <c r="D344" s="69" t="s">
        <v>14</v>
      </c>
      <c r="E344" s="68">
        <v>11534</v>
      </c>
      <c r="F344" s="28" t="s">
        <v>12</v>
      </c>
      <c r="G344" s="1"/>
      <c r="H344" s="67" t="s">
        <v>8</v>
      </c>
      <c r="I344" s="1">
        <v>4</v>
      </c>
      <c r="J344" s="19">
        <v>3953.9884000000002</v>
      </c>
      <c r="K344" s="1">
        <v>4</v>
      </c>
      <c r="L344" s="1" t="s">
        <v>4649</v>
      </c>
      <c r="M344" s="1" t="e">
        <v>#N/A</v>
      </c>
      <c r="N344" s="19" t="e">
        <v>#N/A</v>
      </c>
      <c r="O344" s="1" t="s">
        <v>4621</v>
      </c>
      <c r="P344" s="1" t="s">
        <v>4614</v>
      </c>
      <c r="Q344" s="1" t="s">
        <v>4615</v>
      </c>
      <c r="R344" s="1" t="e">
        <v>#N/A</v>
      </c>
      <c r="S344" s="1" t="s">
        <v>62217</v>
      </c>
      <c r="T344" s="1">
        <v>1.0892689900000001</v>
      </c>
      <c r="U344" s="19">
        <v>3629.94672234266</v>
      </c>
      <c r="V344" s="19">
        <f t="shared" si="15"/>
        <v>3953.9884000000002</v>
      </c>
      <c r="W344" s="1"/>
      <c r="AA344"/>
      <c r="AB344"/>
      <c r="AD344" s="1"/>
      <c r="AE344" s="28"/>
      <c r="AL344" s="1"/>
      <c r="AM344" s="1"/>
      <c r="AN344" s="1"/>
      <c r="AO344" s="1"/>
      <c r="AP344" s="1"/>
      <c r="AQ344" s="1"/>
      <c r="AR344" s="1"/>
      <c r="AS344" s="1"/>
    </row>
    <row r="345" spans="1:45" ht="12.5" customHeight="1">
      <c r="A345" s="1">
        <v>45720</v>
      </c>
      <c r="B345" s="43">
        <v>45007</v>
      </c>
      <c r="C345" s="66">
        <v>44986</v>
      </c>
      <c r="D345" s="69" t="s">
        <v>14</v>
      </c>
      <c r="E345" s="68">
        <v>19653</v>
      </c>
      <c r="F345" s="28" t="s">
        <v>12</v>
      </c>
      <c r="G345" s="1"/>
      <c r="H345" s="67" t="s">
        <v>8</v>
      </c>
      <c r="I345" s="1">
        <v>9</v>
      </c>
      <c r="J345" s="19">
        <v>3953.9884000000002</v>
      </c>
      <c r="K345" s="1">
        <v>9</v>
      </c>
      <c r="L345" s="1" t="s">
        <v>4649</v>
      </c>
      <c r="M345" s="1" t="e">
        <v>#N/A</v>
      </c>
      <c r="N345" s="19" t="e">
        <v>#N/A</v>
      </c>
      <c r="O345" s="1" t="s">
        <v>4636</v>
      </c>
      <c r="P345" s="1" t="s">
        <v>4637</v>
      </c>
      <c r="Q345" s="1" t="s">
        <v>4638</v>
      </c>
      <c r="R345" s="1" t="e">
        <v>#N/A</v>
      </c>
      <c r="S345" s="1" t="s">
        <v>62219</v>
      </c>
      <c r="T345" s="1">
        <v>1.6143268900000001</v>
      </c>
      <c r="U345" s="19">
        <v>2449.3108703652952</v>
      </c>
      <c r="V345" s="19">
        <f t="shared" si="15"/>
        <v>3953.9884000000002</v>
      </c>
      <c r="W345" s="1"/>
      <c r="AA345"/>
      <c r="AB345"/>
      <c r="AD345" s="1"/>
      <c r="AE345" s="28"/>
      <c r="AL345" s="1"/>
      <c r="AM345" s="1"/>
      <c r="AN345" s="1"/>
      <c r="AO345" s="1"/>
      <c r="AP345" s="1"/>
      <c r="AQ345" s="1"/>
      <c r="AR345" s="1"/>
      <c r="AS345" s="1"/>
    </row>
    <row r="346" spans="1:45" ht="12.5" customHeight="1">
      <c r="A346" s="1">
        <v>45727</v>
      </c>
      <c r="B346" s="43">
        <v>45008</v>
      </c>
      <c r="C346" s="66">
        <v>44986</v>
      </c>
      <c r="D346" s="69" t="s">
        <v>14</v>
      </c>
      <c r="E346" s="68">
        <v>11909</v>
      </c>
      <c r="F346" s="28" t="s">
        <v>12</v>
      </c>
      <c r="G346" s="1"/>
      <c r="H346" s="67" t="s">
        <v>8</v>
      </c>
      <c r="I346" s="1">
        <v>9</v>
      </c>
      <c r="J346" s="19">
        <v>3729.364</v>
      </c>
      <c r="K346" s="1">
        <v>9</v>
      </c>
      <c r="L346" s="1" t="s">
        <v>4649</v>
      </c>
      <c r="M346" s="1" t="e">
        <v>#N/A</v>
      </c>
      <c r="N346" s="19" t="e">
        <v>#N/A</v>
      </c>
      <c r="O346" s="1" t="s">
        <v>4636</v>
      </c>
      <c r="P346" s="1" t="s">
        <v>4637</v>
      </c>
      <c r="Q346" s="1" t="s">
        <v>4638</v>
      </c>
      <c r="R346" s="1" t="e">
        <v>#N/A</v>
      </c>
      <c r="S346" s="1" t="s">
        <v>62219</v>
      </c>
      <c r="T346" s="1">
        <v>1.6143268900000001</v>
      </c>
      <c r="U346" s="19">
        <v>2310.1665611231929</v>
      </c>
      <c r="V346" s="19">
        <f t="shared" si="15"/>
        <v>3729.3639999999991</v>
      </c>
      <c r="W346" s="1"/>
      <c r="AA346"/>
      <c r="AB346"/>
      <c r="AD346" s="1"/>
      <c r="AE346" s="28"/>
      <c r="AL346" s="1"/>
      <c r="AM346" s="1"/>
      <c r="AN346" s="1"/>
      <c r="AO346" s="1"/>
      <c r="AP346" s="1"/>
      <c r="AQ346" s="1"/>
      <c r="AR346" s="1"/>
      <c r="AS346" s="1"/>
    </row>
    <row r="347" spans="1:45" ht="12.5" customHeight="1">
      <c r="A347" s="1">
        <v>45730</v>
      </c>
      <c r="B347" s="43">
        <v>45009</v>
      </c>
      <c r="C347" s="66">
        <v>44986</v>
      </c>
      <c r="D347" s="69" t="s">
        <v>14</v>
      </c>
      <c r="E347" s="68">
        <v>28471</v>
      </c>
      <c r="F347" s="28" t="s">
        <v>12</v>
      </c>
      <c r="G347" s="1"/>
      <c r="H347" s="67" t="s">
        <v>8</v>
      </c>
      <c r="I347" s="1">
        <v>7</v>
      </c>
      <c r="J347" s="19">
        <v>3729.364</v>
      </c>
      <c r="K347" s="1">
        <v>7</v>
      </c>
      <c r="L347" s="1" t="s">
        <v>4649</v>
      </c>
      <c r="M347" s="1" t="e">
        <v>#N/A</v>
      </c>
      <c r="N347" s="19" t="e">
        <v>#N/A</v>
      </c>
      <c r="O347" s="1" t="s">
        <v>4629</v>
      </c>
      <c r="P347" s="1" t="s">
        <v>4630</v>
      </c>
      <c r="Q347" s="1" t="s">
        <v>4631</v>
      </c>
      <c r="R347" s="1" t="e">
        <v>#N/A</v>
      </c>
      <c r="S347" s="1" t="s">
        <v>62221</v>
      </c>
      <c r="T347" s="1">
        <v>1</v>
      </c>
      <c r="U347" s="19">
        <v>3729.364</v>
      </c>
      <c r="V347" s="19">
        <f t="shared" si="15"/>
        <v>3729.364</v>
      </c>
      <c r="W347" s="1"/>
      <c r="AA347"/>
      <c r="AB347"/>
      <c r="AD347" s="1"/>
      <c r="AE347" s="28"/>
      <c r="AL347" s="1"/>
      <c r="AM347" s="1"/>
      <c r="AN347" s="1"/>
      <c r="AO347" s="1"/>
      <c r="AP347" s="1"/>
      <c r="AQ347" s="1"/>
      <c r="AR347" s="1"/>
      <c r="AS347" s="1"/>
    </row>
    <row r="348" spans="1:45" ht="12.5" customHeight="1">
      <c r="A348" s="1">
        <v>45737</v>
      </c>
      <c r="B348" s="43">
        <v>45009</v>
      </c>
      <c r="C348" s="66">
        <v>44986</v>
      </c>
      <c r="D348" s="69" t="s">
        <v>14</v>
      </c>
      <c r="E348" s="68">
        <v>19965</v>
      </c>
      <c r="F348" s="28" t="s">
        <v>12</v>
      </c>
      <c r="G348" s="1"/>
      <c r="H348" s="67" t="s">
        <v>8</v>
      </c>
      <c r="I348" s="1">
        <v>9</v>
      </c>
      <c r="J348" s="19">
        <v>3953.9884000000002</v>
      </c>
      <c r="K348" s="1">
        <v>9</v>
      </c>
      <c r="L348" s="1" t="s">
        <v>4649</v>
      </c>
      <c r="M348" s="1" t="e">
        <v>#N/A</v>
      </c>
      <c r="N348" s="19" t="e">
        <v>#N/A</v>
      </c>
      <c r="O348" s="1" t="s">
        <v>4636</v>
      </c>
      <c r="P348" s="1" t="s">
        <v>4637</v>
      </c>
      <c r="Q348" s="1" t="s">
        <v>4638</v>
      </c>
      <c r="R348" s="1" t="e">
        <v>#N/A</v>
      </c>
      <c r="S348" s="1" t="s">
        <v>62219</v>
      </c>
      <c r="T348" s="1">
        <v>1.6143268900000001</v>
      </c>
      <c r="U348" s="19">
        <v>2449.3108703652952</v>
      </c>
      <c r="V348" s="19">
        <f t="shared" si="15"/>
        <v>3953.9884000000002</v>
      </c>
      <c r="W348" s="1"/>
      <c r="AA348"/>
      <c r="AB348"/>
      <c r="AD348" s="1"/>
      <c r="AE348" s="28"/>
      <c r="AL348" s="1"/>
      <c r="AM348" s="1"/>
      <c r="AN348" s="1"/>
      <c r="AO348" s="1"/>
      <c r="AP348" s="1"/>
      <c r="AQ348" s="1"/>
      <c r="AR348" s="1"/>
      <c r="AS348" s="1"/>
    </row>
    <row r="349" spans="1:45" ht="12.5" customHeight="1">
      <c r="A349" s="1">
        <v>45729</v>
      </c>
      <c r="B349" s="43">
        <v>45009</v>
      </c>
      <c r="C349" s="66">
        <v>44986</v>
      </c>
      <c r="D349" s="69" t="s">
        <v>14</v>
      </c>
      <c r="E349" s="68">
        <v>15087</v>
      </c>
      <c r="F349" s="28" t="s">
        <v>12</v>
      </c>
      <c r="G349" s="1"/>
      <c r="H349" s="67" t="s">
        <v>8</v>
      </c>
      <c r="I349" s="1">
        <v>10</v>
      </c>
      <c r="J349" s="19">
        <v>3953.9884000000002</v>
      </c>
      <c r="K349" s="1">
        <v>10</v>
      </c>
      <c r="L349" s="1" t="s">
        <v>4649</v>
      </c>
      <c r="M349" s="1" t="e">
        <v>#N/A</v>
      </c>
      <c r="N349" s="19" t="e">
        <v>#N/A</v>
      </c>
      <c r="O349" s="1" t="s">
        <v>4644</v>
      </c>
      <c r="P349" s="1" t="s">
        <v>4645</v>
      </c>
      <c r="Q349" s="1" t="s">
        <v>4631</v>
      </c>
      <c r="R349" s="1" t="e">
        <v>#N/A</v>
      </c>
      <c r="S349" s="1" t="s">
        <v>62220</v>
      </c>
      <c r="T349" s="1">
        <v>0.84024398</v>
      </c>
      <c r="U349" s="19">
        <v>4705.762247769987</v>
      </c>
      <c r="V349" s="19">
        <f t="shared" si="15"/>
        <v>3953.9884000000002</v>
      </c>
      <c r="W349" s="1"/>
      <c r="AA349"/>
      <c r="AB349"/>
      <c r="AD349" s="1"/>
      <c r="AE349" s="28"/>
      <c r="AL349" s="1"/>
      <c r="AM349" s="1"/>
      <c r="AN349" s="1"/>
      <c r="AO349" s="1"/>
      <c r="AP349" s="1"/>
      <c r="AQ349" s="1"/>
      <c r="AR349" s="1"/>
      <c r="AS349" s="1"/>
    </row>
    <row r="350" spans="1:45" ht="12.5" customHeight="1">
      <c r="A350" s="1">
        <v>45742</v>
      </c>
      <c r="B350" s="43">
        <v>45010</v>
      </c>
      <c r="C350" s="66">
        <v>44986</v>
      </c>
      <c r="D350" s="69" t="s">
        <v>14</v>
      </c>
      <c r="E350" s="68">
        <v>19620</v>
      </c>
      <c r="F350" s="28" t="s">
        <v>12</v>
      </c>
      <c r="G350" s="1"/>
      <c r="H350" s="67" t="s">
        <v>8</v>
      </c>
      <c r="I350" s="1">
        <v>9</v>
      </c>
      <c r="J350" s="19">
        <v>3953.9884000000002</v>
      </c>
      <c r="K350" s="1">
        <v>9</v>
      </c>
      <c r="L350" s="1" t="s">
        <v>4649</v>
      </c>
      <c r="M350" s="1" t="e">
        <v>#N/A</v>
      </c>
      <c r="N350" s="19" t="e">
        <v>#N/A</v>
      </c>
      <c r="O350" s="1" t="s">
        <v>4636</v>
      </c>
      <c r="P350" s="1" t="s">
        <v>4637</v>
      </c>
      <c r="Q350" s="1" t="s">
        <v>4638</v>
      </c>
      <c r="R350" s="1" t="e">
        <v>#N/A</v>
      </c>
      <c r="S350" s="1" t="s">
        <v>62219</v>
      </c>
      <c r="T350" s="1">
        <v>1.6143268900000001</v>
      </c>
      <c r="U350" s="19">
        <v>2449.3108703652952</v>
      </c>
      <c r="V350" s="19">
        <f t="shared" si="15"/>
        <v>3953.9884000000002</v>
      </c>
      <c r="W350" s="1"/>
      <c r="AA350"/>
      <c r="AB350"/>
      <c r="AD350" s="1"/>
      <c r="AE350" s="28"/>
      <c r="AL350" s="1"/>
      <c r="AM350" s="1"/>
      <c r="AN350" s="1"/>
      <c r="AO350" s="1"/>
      <c r="AP350" s="1"/>
      <c r="AQ350" s="1"/>
      <c r="AR350" s="1"/>
      <c r="AS350" s="1"/>
    </row>
    <row r="351" spans="1:45" ht="12.5" customHeight="1">
      <c r="A351" s="1">
        <v>45743</v>
      </c>
      <c r="B351" s="43">
        <v>45010</v>
      </c>
      <c r="C351" s="66">
        <v>44986</v>
      </c>
      <c r="D351" s="69" t="s">
        <v>14</v>
      </c>
      <c r="E351" s="68">
        <v>19631</v>
      </c>
      <c r="F351" s="28" t="s">
        <v>12</v>
      </c>
      <c r="G351" s="1"/>
      <c r="H351" s="67" t="s">
        <v>8</v>
      </c>
      <c r="I351" s="1">
        <v>9</v>
      </c>
      <c r="J351" s="19">
        <v>3953.9884000000002</v>
      </c>
      <c r="K351" s="1">
        <v>9</v>
      </c>
      <c r="L351" s="1" t="s">
        <v>4649</v>
      </c>
      <c r="M351" s="1" t="e">
        <v>#N/A</v>
      </c>
      <c r="N351" s="19" t="e">
        <v>#N/A</v>
      </c>
      <c r="O351" s="1" t="s">
        <v>4636</v>
      </c>
      <c r="P351" s="1" t="s">
        <v>4637</v>
      </c>
      <c r="Q351" s="1" t="s">
        <v>4638</v>
      </c>
      <c r="R351" s="1" t="e">
        <v>#N/A</v>
      </c>
      <c r="S351" s="1" t="s">
        <v>62219</v>
      </c>
      <c r="T351" s="1">
        <v>1.6143268900000001</v>
      </c>
      <c r="U351" s="19">
        <v>2449.3108703652952</v>
      </c>
      <c r="V351" s="19">
        <f t="shared" si="15"/>
        <v>3953.9884000000002</v>
      </c>
      <c r="W351" s="1"/>
      <c r="AA351"/>
      <c r="AB351"/>
      <c r="AD351" s="1"/>
      <c r="AE351" s="28"/>
      <c r="AL351" s="1"/>
      <c r="AM351" s="1"/>
      <c r="AN351" s="1"/>
      <c r="AO351" s="1"/>
      <c r="AP351" s="1"/>
      <c r="AQ351" s="1"/>
      <c r="AR351" s="1"/>
      <c r="AS351" s="1"/>
    </row>
    <row r="352" spans="1:45" ht="12.5" customHeight="1">
      <c r="A352" s="1">
        <v>45744</v>
      </c>
      <c r="B352" s="43">
        <v>45010</v>
      </c>
      <c r="C352" s="66">
        <v>44986</v>
      </c>
      <c r="D352" s="69" t="s">
        <v>14</v>
      </c>
      <c r="E352" s="68">
        <v>11894</v>
      </c>
      <c r="F352" s="28" t="s">
        <v>12</v>
      </c>
      <c r="G352" s="1"/>
      <c r="H352" s="67" t="s">
        <v>8</v>
      </c>
      <c r="I352" s="1">
        <v>9</v>
      </c>
      <c r="J352" s="19">
        <v>3729.364</v>
      </c>
      <c r="K352" s="1">
        <v>9</v>
      </c>
      <c r="L352" s="1" t="s">
        <v>4649</v>
      </c>
      <c r="M352" s="1" t="e">
        <v>#N/A</v>
      </c>
      <c r="N352" s="19" t="e">
        <v>#N/A</v>
      </c>
      <c r="O352" s="1" t="s">
        <v>4636</v>
      </c>
      <c r="P352" s="1" t="s">
        <v>4637</v>
      </c>
      <c r="Q352" s="1" t="s">
        <v>4638</v>
      </c>
      <c r="R352" s="1" t="e">
        <v>#N/A</v>
      </c>
      <c r="S352" s="1" t="s">
        <v>62219</v>
      </c>
      <c r="T352" s="1">
        <v>1.6143268900000001</v>
      </c>
      <c r="U352" s="19">
        <v>2310.1665611231929</v>
      </c>
      <c r="V352" s="19">
        <f t="shared" si="15"/>
        <v>3729.3639999999991</v>
      </c>
      <c r="W352" s="1"/>
      <c r="AA352"/>
      <c r="AB352"/>
      <c r="AD352" s="1"/>
      <c r="AE352" s="28"/>
      <c r="AL352" s="1"/>
      <c r="AM352" s="1"/>
      <c r="AN352" s="1"/>
      <c r="AO352" s="1"/>
      <c r="AP352" s="1"/>
      <c r="AQ352" s="1"/>
      <c r="AR352" s="1"/>
      <c r="AS352" s="1"/>
    </row>
    <row r="353" spans="1:45" ht="12.5" customHeight="1">
      <c r="A353" s="1">
        <v>45745</v>
      </c>
      <c r="B353" s="43">
        <v>45011</v>
      </c>
      <c r="C353" s="66">
        <v>44986</v>
      </c>
      <c r="D353" s="69" t="s">
        <v>14</v>
      </c>
      <c r="E353" s="68">
        <v>15089</v>
      </c>
      <c r="F353" s="28" t="s">
        <v>12</v>
      </c>
      <c r="G353" s="1"/>
      <c r="H353" s="67" t="s">
        <v>8</v>
      </c>
      <c r="I353" s="1">
        <v>10</v>
      </c>
      <c r="J353" s="19">
        <v>3953.9884000000002</v>
      </c>
      <c r="K353" s="1">
        <v>10</v>
      </c>
      <c r="L353" s="1" t="s">
        <v>4649</v>
      </c>
      <c r="M353" s="1" t="e">
        <v>#N/A</v>
      </c>
      <c r="N353" s="19" t="e">
        <v>#N/A</v>
      </c>
      <c r="O353" s="1" t="s">
        <v>4644</v>
      </c>
      <c r="P353" s="1" t="s">
        <v>4645</v>
      </c>
      <c r="Q353" s="1" t="s">
        <v>4631</v>
      </c>
      <c r="R353" s="1" t="e">
        <v>#N/A</v>
      </c>
      <c r="S353" s="1" t="s">
        <v>62220</v>
      </c>
      <c r="T353" s="1">
        <v>0.84024398</v>
      </c>
      <c r="U353" s="19">
        <v>4705.762247769987</v>
      </c>
      <c r="V353" s="19">
        <f t="shared" si="15"/>
        <v>3953.9884000000002</v>
      </c>
      <c r="W353" s="1"/>
      <c r="AA353"/>
      <c r="AB353"/>
      <c r="AD353" s="1"/>
      <c r="AE353" s="28"/>
      <c r="AL353" s="1"/>
      <c r="AM353" s="1"/>
      <c r="AN353" s="1"/>
      <c r="AO353" s="1"/>
      <c r="AP353" s="1"/>
      <c r="AQ353" s="1"/>
      <c r="AR353" s="1"/>
      <c r="AS353" s="1"/>
    </row>
    <row r="354" spans="1:45" ht="12.5" customHeight="1">
      <c r="A354" s="1">
        <v>45755</v>
      </c>
      <c r="B354" s="43">
        <v>45012</v>
      </c>
      <c r="C354" s="66">
        <v>44986</v>
      </c>
      <c r="D354" s="69" t="s">
        <v>14</v>
      </c>
      <c r="E354" s="68">
        <v>11536</v>
      </c>
      <c r="F354" s="28" t="s">
        <v>12</v>
      </c>
      <c r="G354" s="1"/>
      <c r="H354" s="67" t="s">
        <v>8</v>
      </c>
      <c r="I354" s="1">
        <v>4</v>
      </c>
      <c r="J354" s="19">
        <v>3953.9884000000002</v>
      </c>
      <c r="K354" s="1">
        <v>4</v>
      </c>
      <c r="L354" s="1" t="s">
        <v>4649</v>
      </c>
      <c r="M354" s="1" t="e">
        <v>#N/A</v>
      </c>
      <c r="N354" s="19" t="e">
        <v>#N/A</v>
      </c>
      <c r="O354" s="1" t="s">
        <v>4621</v>
      </c>
      <c r="P354" s="1" t="s">
        <v>4614</v>
      </c>
      <c r="Q354" s="1" t="s">
        <v>4615</v>
      </c>
      <c r="R354" s="1" t="e">
        <v>#N/A</v>
      </c>
      <c r="S354" s="1" t="s">
        <v>62217</v>
      </c>
      <c r="T354" s="1">
        <v>1.0892689900000001</v>
      </c>
      <c r="U354" s="19">
        <v>3629.94672234266</v>
      </c>
      <c r="V354" s="19">
        <f t="shared" si="15"/>
        <v>3953.9884000000002</v>
      </c>
      <c r="W354" s="1"/>
      <c r="AA354"/>
      <c r="AB354"/>
      <c r="AD354" s="1"/>
      <c r="AE354" s="28"/>
      <c r="AL354" s="1"/>
      <c r="AM354" s="1"/>
      <c r="AN354" s="1"/>
      <c r="AO354" s="1"/>
      <c r="AP354" s="1"/>
      <c r="AQ354" s="1"/>
      <c r="AR354" s="1"/>
      <c r="AS354" s="1"/>
    </row>
    <row r="355" spans="1:45" ht="12.5" customHeight="1">
      <c r="A355" s="1">
        <v>45756</v>
      </c>
      <c r="B355" s="43">
        <v>45012</v>
      </c>
      <c r="C355" s="66">
        <v>44986</v>
      </c>
      <c r="D355" s="69" t="s">
        <v>14</v>
      </c>
      <c r="E355" s="68">
        <v>11625</v>
      </c>
      <c r="F355" s="28" t="s">
        <v>12</v>
      </c>
      <c r="G355" s="1"/>
      <c r="H355" s="67" t="s">
        <v>8</v>
      </c>
      <c r="I355" s="1">
        <v>4</v>
      </c>
      <c r="J355" s="19">
        <v>3953.9884000000002</v>
      </c>
      <c r="K355" s="1">
        <v>4</v>
      </c>
      <c r="L355" s="1" t="s">
        <v>4649</v>
      </c>
      <c r="M355" s="1" t="e">
        <v>#N/A</v>
      </c>
      <c r="N355" s="19" t="e">
        <v>#N/A</v>
      </c>
      <c r="O355" s="1" t="s">
        <v>4621</v>
      </c>
      <c r="P355" s="1" t="s">
        <v>4614</v>
      </c>
      <c r="Q355" s="1" t="s">
        <v>4615</v>
      </c>
      <c r="R355" s="1" t="e">
        <v>#N/A</v>
      </c>
      <c r="S355" s="1" t="s">
        <v>62217</v>
      </c>
      <c r="T355" s="1">
        <v>1.0892689900000001</v>
      </c>
      <c r="U355" s="19">
        <v>3629.94672234266</v>
      </c>
      <c r="V355" s="19">
        <f t="shared" si="15"/>
        <v>3953.9884000000002</v>
      </c>
      <c r="W355" s="1"/>
      <c r="AA355"/>
      <c r="AB355"/>
      <c r="AD355" s="1"/>
      <c r="AE355" s="28"/>
      <c r="AL355" s="1"/>
      <c r="AM355" s="1"/>
      <c r="AN355" s="1"/>
      <c r="AO355" s="1"/>
      <c r="AP355" s="1"/>
      <c r="AQ355" s="1"/>
      <c r="AR355" s="1"/>
      <c r="AS355" s="1"/>
    </row>
    <row r="356" spans="1:45" ht="12.5" customHeight="1">
      <c r="A356" s="1">
        <v>45766</v>
      </c>
      <c r="B356" s="43">
        <v>45014</v>
      </c>
      <c r="C356" s="66">
        <v>44986</v>
      </c>
      <c r="D356" s="69" t="s">
        <v>14</v>
      </c>
      <c r="E356" s="68">
        <v>11297</v>
      </c>
      <c r="F356" s="28" t="s">
        <v>12</v>
      </c>
      <c r="G356" s="1"/>
      <c r="H356" s="67" t="s">
        <v>8</v>
      </c>
      <c r="I356" s="1">
        <v>4</v>
      </c>
      <c r="J356" s="19">
        <v>3953.9884000000002</v>
      </c>
      <c r="K356" s="1">
        <v>4</v>
      </c>
      <c r="L356" s="1" t="s">
        <v>4649</v>
      </c>
      <c r="M356" s="1" t="e">
        <v>#N/A</v>
      </c>
      <c r="N356" s="19" t="e">
        <v>#N/A</v>
      </c>
      <c r="O356" s="1" t="s">
        <v>4621</v>
      </c>
      <c r="P356" s="1" t="s">
        <v>4614</v>
      </c>
      <c r="Q356" s="1" t="s">
        <v>4615</v>
      </c>
      <c r="R356" s="1" t="e">
        <v>#N/A</v>
      </c>
      <c r="S356" s="1" t="s">
        <v>62217</v>
      </c>
      <c r="T356" s="1">
        <v>1.0892689900000001</v>
      </c>
      <c r="U356" s="19">
        <v>3629.94672234266</v>
      </c>
      <c r="V356" s="19">
        <f t="shared" si="15"/>
        <v>3953.9884000000002</v>
      </c>
      <c r="W356" s="1"/>
      <c r="AA356"/>
      <c r="AB356"/>
      <c r="AD356" s="1"/>
      <c r="AE356" s="28"/>
      <c r="AL356" s="1"/>
      <c r="AM356" s="1"/>
      <c r="AN356" s="1"/>
      <c r="AO356" s="1"/>
      <c r="AP356" s="1"/>
      <c r="AQ356" s="1"/>
      <c r="AR356" s="1"/>
      <c r="AS356" s="1"/>
    </row>
    <row r="357" spans="1:45" ht="12.5" customHeight="1">
      <c r="A357" s="1">
        <v>45771</v>
      </c>
      <c r="B357" s="43">
        <v>45015</v>
      </c>
      <c r="C357" s="66">
        <v>44986</v>
      </c>
      <c r="D357" s="69" t="s">
        <v>14</v>
      </c>
      <c r="E357" s="68">
        <v>11271</v>
      </c>
      <c r="F357" s="28" t="s">
        <v>12</v>
      </c>
      <c r="G357" s="1"/>
      <c r="H357" s="67" t="s">
        <v>8</v>
      </c>
      <c r="I357" s="1">
        <v>4</v>
      </c>
      <c r="J357" s="19">
        <v>3953.9884000000002</v>
      </c>
      <c r="K357" s="1">
        <v>4</v>
      </c>
      <c r="L357" s="1" t="s">
        <v>4649</v>
      </c>
      <c r="M357" s="1" t="e">
        <v>#N/A</v>
      </c>
      <c r="N357" s="19" t="e">
        <v>#N/A</v>
      </c>
      <c r="O357" s="1" t="s">
        <v>4621</v>
      </c>
      <c r="P357" s="1" t="s">
        <v>4614</v>
      </c>
      <c r="Q357" s="1" t="s">
        <v>4615</v>
      </c>
      <c r="R357" s="1" t="e">
        <v>#N/A</v>
      </c>
      <c r="S357" s="1" t="s">
        <v>62217</v>
      </c>
      <c r="T357" s="1">
        <v>1.0892689900000001</v>
      </c>
      <c r="U357" s="19">
        <v>3629.94672234266</v>
      </c>
      <c r="V357" s="19">
        <f t="shared" si="15"/>
        <v>3953.9884000000002</v>
      </c>
      <c r="W357" s="1"/>
      <c r="AA357"/>
      <c r="AB357"/>
      <c r="AD357" s="1"/>
      <c r="AE357" s="28"/>
      <c r="AL357" s="1"/>
      <c r="AM357" s="1"/>
      <c r="AN357" s="1"/>
      <c r="AO357" s="1"/>
      <c r="AP357" s="1"/>
      <c r="AQ357" s="1"/>
      <c r="AR357" s="1"/>
      <c r="AS357" s="1"/>
    </row>
    <row r="358" spans="1:45" ht="12.5" customHeight="1">
      <c r="A358" s="1">
        <v>45772</v>
      </c>
      <c r="B358" s="43">
        <v>45015</v>
      </c>
      <c r="C358" s="66">
        <v>44986</v>
      </c>
      <c r="D358" s="69" t="s">
        <v>14</v>
      </c>
      <c r="E358" s="68">
        <v>19785</v>
      </c>
      <c r="F358" s="28" t="s">
        <v>12</v>
      </c>
      <c r="G358" s="1"/>
      <c r="H358" s="67" t="s">
        <v>8</v>
      </c>
      <c r="I358" s="1">
        <v>9</v>
      </c>
      <c r="J358" s="19">
        <v>3953.9884000000002</v>
      </c>
      <c r="K358" s="1">
        <v>9</v>
      </c>
      <c r="L358" s="1" t="s">
        <v>4649</v>
      </c>
      <c r="M358" s="1" t="e">
        <v>#N/A</v>
      </c>
      <c r="N358" s="19" t="e">
        <v>#N/A</v>
      </c>
      <c r="O358" s="1" t="s">
        <v>4636</v>
      </c>
      <c r="P358" s="1" t="s">
        <v>4637</v>
      </c>
      <c r="Q358" s="1" t="s">
        <v>4638</v>
      </c>
      <c r="R358" s="1" t="e">
        <v>#N/A</v>
      </c>
      <c r="S358" s="1" t="s">
        <v>62219</v>
      </c>
      <c r="T358" s="1">
        <v>1.6143268900000001</v>
      </c>
      <c r="U358" s="19">
        <v>2449.3108703652952</v>
      </c>
      <c r="V358" s="19">
        <f t="shared" si="15"/>
        <v>3953.9884000000002</v>
      </c>
      <c r="W358" s="1"/>
      <c r="AA358"/>
      <c r="AB358"/>
      <c r="AD358" s="1"/>
      <c r="AE358" s="28"/>
      <c r="AL358" s="1"/>
      <c r="AM358" s="1"/>
      <c r="AN358" s="1"/>
      <c r="AO358" s="1"/>
      <c r="AP358" s="1"/>
      <c r="AQ358" s="1"/>
      <c r="AR358" s="1"/>
      <c r="AS358" s="1"/>
    </row>
    <row r="359" spans="1:45" ht="12.5" customHeight="1">
      <c r="A359" s="1">
        <v>45820</v>
      </c>
      <c r="B359" s="43">
        <v>45017</v>
      </c>
      <c r="C359" s="66">
        <v>45017</v>
      </c>
      <c r="D359" s="69" t="s">
        <v>15</v>
      </c>
      <c r="E359" s="68">
        <v>25832</v>
      </c>
      <c r="F359" s="28" t="s">
        <v>12</v>
      </c>
      <c r="G359" s="1"/>
      <c r="H359" s="67" t="s">
        <v>8</v>
      </c>
      <c r="I359" s="1">
        <v>9</v>
      </c>
      <c r="J359" s="19">
        <v>772.50360000000001</v>
      </c>
      <c r="K359" s="1">
        <v>9</v>
      </c>
      <c r="L359" s="1" t="s">
        <v>4649</v>
      </c>
      <c r="M359" s="1" t="e">
        <v>#N/A</v>
      </c>
      <c r="N359" s="19" t="e">
        <v>#N/A</v>
      </c>
      <c r="O359" s="1" t="s">
        <v>4636</v>
      </c>
      <c r="P359" s="1" t="s">
        <v>4637</v>
      </c>
      <c r="Q359" s="1" t="s">
        <v>4638</v>
      </c>
      <c r="R359" s="1" t="e">
        <v>#N/A</v>
      </c>
      <c r="S359" s="1" t="s">
        <v>62219</v>
      </c>
      <c r="T359" s="1">
        <v>1.6143268900000001</v>
      </c>
      <c r="U359" s="19">
        <v>478.52984719841959</v>
      </c>
      <c r="V359" s="19">
        <f t="shared" si="15"/>
        <v>772.50359999999989</v>
      </c>
      <c r="W359" s="1"/>
      <c r="AA359"/>
      <c r="AB359"/>
      <c r="AD359" s="1"/>
      <c r="AE359" s="28"/>
      <c r="AL359" s="1"/>
      <c r="AM359" s="1"/>
      <c r="AN359" s="1"/>
      <c r="AO359" s="1"/>
      <c r="AP359" s="1"/>
      <c r="AQ359" s="1"/>
      <c r="AR359" s="1"/>
      <c r="AS359" s="1"/>
    </row>
    <row r="360" spans="1:45" ht="12.5" customHeight="1">
      <c r="A360" s="1">
        <v>45827</v>
      </c>
      <c r="B360" s="43">
        <v>45019</v>
      </c>
      <c r="C360" s="66">
        <v>45017</v>
      </c>
      <c r="D360" s="69" t="s">
        <v>15</v>
      </c>
      <c r="E360" s="68">
        <v>15440</v>
      </c>
      <c r="F360" s="28" t="s">
        <v>12</v>
      </c>
      <c r="G360" s="1"/>
      <c r="H360" s="67" t="s">
        <v>8</v>
      </c>
      <c r="I360" s="1">
        <v>10</v>
      </c>
      <c r="J360" s="19">
        <v>3953.9884000000002</v>
      </c>
      <c r="K360" s="1">
        <v>10</v>
      </c>
      <c r="L360" s="1" t="s">
        <v>4649</v>
      </c>
      <c r="M360" s="1" t="e">
        <v>#N/A</v>
      </c>
      <c r="N360" s="19" t="e">
        <v>#N/A</v>
      </c>
      <c r="O360" s="1" t="s">
        <v>4644</v>
      </c>
      <c r="P360" s="1" t="s">
        <v>4645</v>
      </c>
      <c r="Q360" s="1" t="s">
        <v>4631</v>
      </c>
      <c r="R360" s="1" t="e">
        <v>#N/A</v>
      </c>
      <c r="S360" s="1" t="s">
        <v>62220</v>
      </c>
      <c r="T360" s="1">
        <v>0.84024398</v>
      </c>
      <c r="U360" s="19">
        <v>4705.762247769987</v>
      </c>
      <c r="V360" s="19">
        <f t="shared" si="15"/>
        <v>3953.9884000000002</v>
      </c>
      <c r="W360" s="1"/>
      <c r="AA360"/>
      <c r="AB360"/>
      <c r="AD360" s="1"/>
      <c r="AE360" s="28"/>
      <c r="AL360" s="1"/>
      <c r="AM360" s="1"/>
      <c r="AN360" s="1"/>
      <c r="AO360" s="1"/>
      <c r="AP360" s="1"/>
      <c r="AQ360" s="1"/>
      <c r="AR360" s="1"/>
      <c r="AS360" s="1"/>
    </row>
    <row r="361" spans="1:45" ht="12.5" customHeight="1">
      <c r="A361" s="1">
        <v>45843</v>
      </c>
      <c r="B361" s="43">
        <v>45021</v>
      </c>
      <c r="C361" s="66">
        <v>45017</v>
      </c>
      <c r="D361" s="69" t="s">
        <v>15</v>
      </c>
      <c r="E361" s="68">
        <v>11775</v>
      </c>
      <c r="F361" s="28" t="s">
        <v>12</v>
      </c>
      <c r="G361" s="1"/>
      <c r="H361" s="67" t="s">
        <v>8</v>
      </c>
      <c r="I361" s="1">
        <v>4</v>
      </c>
      <c r="J361" s="19">
        <v>3953.9884000000002</v>
      </c>
      <c r="K361" s="1">
        <v>4</v>
      </c>
      <c r="L361" s="1" t="s">
        <v>4649</v>
      </c>
      <c r="M361" s="1" t="e">
        <v>#N/A</v>
      </c>
      <c r="N361" s="19" t="e">
        <v>#N/A</v>
      </c>
      <c r="O361" s="1" t="s">
        <v>4621</v>
      </c>
      <c r="P361" s="1" t="s">
        <v>4614</v>
      </c>
      <c r="Q361" s="1" t="s">
        <v>4615</v>
      </c>
      <c r="R361" s="1" t="e">
        <v>#N/A</v>
      </c>
      <c r="S361" s="1" t="s">
        <v>62217</v>
      </c>
      <c r="T361" s="1">
        <v>1.0892689900000001</v>
      </c>
      <c r="U361" s="19">
        <v>3629.94672234266</v>
      </c>
      <c r="V361" s="19">
        <f t="shared" si="15"/>
        <v>3953.9884000000002</v>
      </c>
      <c r="W361" s="1"/>
      <c r="AA361"/>
      <c r="AB361"/>
      <c r="AD361" s="1"/>
      <c r="AE361" s="28"/>
      <c r="AL361" s="1"/>
      <c r="AM361" s="1"/>
      <c r="AN361" s="1"/>
      <c r="AO361" s="1"/>
      <c r="AP361" s="1"/>
      <c r="AQ361" s="1"/>
      <c r="AR361" s="1"/>
      <c r="AS361" s="1"/>
    </row>
    <row r="362" spans="1:45" ht="12.5" customHeight="1">
      <c r="A362" s="1">
        <v>45842</v>
      </c>
      <c r="B362" s="43">
        <v>45021</v>
      </c>
      <c r="C362" s="66">
        <v>45017</v>
      </c>
      <c r="D362" s="69" t="s">
        <v>15</v>
      </c>
      <c r="E362" s="68">
        <v>11742</v>
      </c>
      <c r="F362" s="28" t="s">
        <v>12</v>
      </c>
      <c r="G362" s="1"/>
      <c r="H362" s="67" t="s">
        <v>8</v>
      </c>
      <c r="I362" s="1">
        <v>4</v>
      </c>
      <c r="J362" s="19">
        <v>3953.9884000000002</v>
      </c>
      <c r="K362" s="1">
        <v>4</v>
      </c>
      <c r="L362" s="1" t="s">
        <v>4649</v>
      </c>
      <c r="M362" s="1" t="e">
        <v>#N/A</v>
      </c>
      <c r="N362" s="19" t="e">
        <v>#N/A</v>
      </c>
      <c r="O362" s="1" t="s">
        <v>4621</v>
      </c>
      <c r="P362" s="1" t="s">
        <v>4614</v>
      </c>
      <c r="Q362" s="1" t="s">
        <v>4615</v>
      </c>
      <c r="R362" s="1" t="e">
        <v>#N/A</v>
      </c>
      <c r="S362" s="1" t="s">
        <v>62217</v>
      </c>
      <c r="T362" s="1">
        <v>1.0892689900000001</v>
      </c>
      <c r="U362" s="19">
        <v>3629.94672234266</v>
      </c>
      <c r="V362" s="19">
        <f t="shared" si="15"/>
        <v>3953.9884000000002</v>
      </c>
      <c r="W362" s="1"/>
      <c r="AA362"/>
      <c r="AB362"/>
      <c r="AD362" s="1"/>
      <c r="AE362" s="28"/>
      <c r="AL362" s="1"/>
      <c r="AM362" s="1"/>
      <c r="AN362" s="1"/>
      <c r="AO362" s="1"/>
      <c r="AP362" s="1"/>
      <c r="AQ362" s="1"/>
      <c r="AR362" s="1"/>
      <c r="AS362" s="1"/>
    </row>
    <row r="363" spans="1:45" ht="12.5" customHeight="1">
      <c r="A363" s="1">
        <v>45841</v>
      </c>
      <c r="B363" s="43">
        <v>45021</v>
      </c>
      <c r="C363" s="66">
        <v>45017</v>
      </c>
      <c r="D363" s="69" t="s">
        <v>15</v>
      </c>
      <c r="E363" s="68">
        <v>12804</v>
      </c>
      <c r="F363" s="28" t="s">
        <v>12</v>
      </c>
      <c r="G363" s="1"/>
      <c r="H363" s="67" t="s">
        <v>8</v>
      </c>
      <c r="I363" s="1">
        <v>7</v>
      </c>
      <c r="J363" s="19">
        <v>3953.9884000000002</v>
      </c>
      <c r="K363" s="1">
        <v>7</v>
      </c>
      <c r="L363" s="1" t="s">
        <v>4649</v>
      </c>
      <c r="M363" s="1" t="e">
        <v>#N/A</v>
      </c>
      <c r="N363" s="19" t="e">
        <v>#N/A</v>
      </c>
      <c r="O363" s="1" t="s">
        <v>4629</v>
      </c>
      <c r="P363" s="1" t="s">
        <v>4630</v>
      </c>
      <c r="Q363" s="1" t="s">
        <v>4631</v>
      </c>
      <c r="R363" s="1" t="e">
        <v>#N/A</v>
      </c>
      <c r="S363" s="1" t="s">
        <v>62221</v>
      </c>
      <c r="T363" s="1">
        <v>1</v>
      </c>
      <c r="U363" s="19">
        <v>3953.9884000000002</v>
      </c>
      <c r="V363" s="19">
        <f t="shared" si="15"/>
        <v>3953.9884000000002</v>
      </c>
      <c r="W363" s="1"/>
      <c r="AA363"/>
      <c r="AB363"/>
      <c r="AD363" s="1"/>
      <c r="AE363" s="28"/>
      <c r="AL363" s="1"/>
      <c r="AM363" s="1"/>
      <c r="AN363" s="1"/>
      <c r="AO363" s="1"/>
      <c r="AP363" s="1"/>
      <c r="AQ363" s="1"/>
      <c r="AR363" s="1"/>
      <c r="AS363" s="1"/>
    </row>
    <row r="364" spans="1:45" ht="12.5" customHeight="1">
      <c r="A364" s="1">
        <v>45855</v>
      </c>
      <c r="B364" s="43">
        <v>45023</v>
      </c>
      <c r="C364" s="66">
        <v>45017</v>
      </c>
      <c r="D364" s="69" t="s">
        <v>15</v>
      </c>
      <c r="E364" s="68">
        <v>14754</v>
      </c>
      <c r="F364" s="28" t="s">
        <v>12</v>
      </c>
      <c r="G364" s="1"/>
      <c r="H364" s="67" t="s">
        <v>8</v>
      </c>
      <c r="I364" s="1">
        <v>1</v>
      </c>
      <c r="J364" s="19">
        <v>772.50360000000001</v>
      </c>
      <c r="K364" s="1">
        <v>1</v>
      </c>
      <c r="L364" s="1" t="s">
        <v>4649</v>
      </c>
      <c r="M364" s="1" t="e">
        <v>#N/A</v>
      </c>
      <c r="N364" s="19" t="e">
        <v>#N/A</v>
      </c>
      <c r="O364" s="1" t="s">
        <v>4613</v>
      </c>
      <c r="P364" s="1" t="s">
        <v>4614</v>
      </c>
      <c r="Q364" s="1" t="s">
        <v>4615</v>
      </c>
      <c r="R364" s="1" t="e">
        <v>#N/A</v>
      </c>
      <c r="S364" s="1" t="s">
        <v>62217</v>
      </c>
      <c r="T364" s="1">
        <v>1.0892689900000001</v>
      </c>
      <c r="U364" s="19">
        <v>709.19452136427742</v>
      </c>
      <c r="V364" s="19">
        <f t="shared" si="15"/>
        <v>772.50360000000001</v>
      </c>
      <c r="W364" s="1"/>
      <c r="AA364"/>
      <c r="AB364"/>
      <c r="AD364" s="1"/>
      <c r="AE364" s="28"/>
      <c r="AL364" s="1"/>
      <c r="AM364" s="1"/>
      <c r="AN364" s="1"/>
      <c r="AO364" s="1"/>
      <c r="AP364" s="1"/>
      <c r="AQ364" s="1"/>
      <c r="AR364" s="1"/>
      <c r="AS364" s="1"/>
    </row>
    <row r="365" spans="1:45" ht="12.5" customHeight="1">
      <c r="A365" s="1">
        <v>45863</v>
      </c>
      <c r="B365" s="43">
        <v>45025</v>
      </c>
      <c r="C365" s="66">
        <v>45017</v>
      </c>
      <c r="D365" s="69" t="s">
        <v>15</v>
      </c>
      <c r="E365" s="68">
        <v>11873</v>
      </c>
      <c r="F365" s="28" t="s">
        <v>12</v>
      </c>
      <c r="G365" s="1"/>
      <c r="H365" s="67" t="s">
        <v>8</v>
      </c>
      <c r="I365" s="1">
        <v>4</v>
      </c>
      <c r="J365" s="19">
        <v>3953.9884000000002</v>
      </c>
      <c r="K365" s="1">
        <v>4</v>
      </c>
      <c r="L365" s="1" t="s">
        <v>4649</v>
      </c>
      <c r="M365" s="1" t="e">
        <v>#N/A</v>
      </c>
      <c r="N365" s="19" t="e">
        <v>#N/A</v>
      </c>
      <c r="O365" s="1" t="s">
        <v>4621</v>
      </c>
      <c r="P365" s="1" t="s">
        <v>4614</v>
      </c>
      <c r="Q365" s="1" t="s">
        <v>4615</v>
      </c>
      <c r="R365" s="1" t="e">
        <v>#N/A</v>
      </c>
      <c r="S365" s="1" t="s">
        <v>62217</v>
      </c>
      <c r="T365" s="1">
        <v>1.0892689900000001</v>
      </c>
      <c r="U365" s="19">
        <v>3629.94672234266</v>
      </c>
      <c r="V365" s="19">
        <f t="shared" si="15"/>
        <v>3953.9884000000002</v>
      </c>
      <c r="W365" s="1"/>
      <c r="AA365"/>
      <c r="AB365"/>
      <c r="AD365" s="1"/>
      <c r="AE365" s="28"/>
      <c r="AL365" s="1"/>
      <c r="AM365" s="1"/>
      <c r="AN365" s="1"/>
      <c r="AO365" s="1"/>
      <c r="AP365" s="1"/>
      <c r="AQ365" s="1"/>
      <c r="AR365" s="1"/>
      <c r="AS365" s="1"/>
    </row>
    <row r="366" spans="1:45" ht="12.5" customHeight="1">
      <c r="A366" s="1">
        <v>45862</v>
      </c>
      <c r="B366" s="43">
        <v>45025</v>
      </c>
      <c r="C366" s="66">
        <v>45017</v>
      </c>
      <c r="D366" s="69" t="s">
        <v>15</v>
      </c>
      <c r="E366" s="68">
        <v>14827</v>
      </c>
      <c r="F366" s="28" t="s">
        <v>12</v>
      </c>
      <c r="G366" s="1"/>
      <c r="H366" s="67" t="s">
        <v>8</v>
      </c>
      <c r="I366" s="1">
        <v>8</v>
      </c>
      <c r="J366" s="19">
        <v>3953.9884000000002</v>
      </c>
      <c r="K366" s="1">
        <v>8</v>
      </c>
      <c r="L366" s="1" t="s">
        <v>4649</v>
      </c>
      <c r="M366" s="1" t="e">
        <v>#N/A</v>
      </c>
      <c r="N366" s="19" t="e">
        <v>#N/A</v>
      </c>
      <c r="O366" s="1" t="s">
        <v>4633</v>
      </c>
      <c r="P366" s="1" t="s">
        <v>4634</v>
      </c>
      <c r="Q366" s="1" t="s">
        <v>4631</v>
      </c>
      <c r="R366" s="1" t="e">
        <v>#N/A</v>
      </c>
      <c r="S366" s="1" t="s">
        <v>62221</v>
      </c>
      <c r="T366" s="1">
        <v>1</v>
      </c>
      <c r="U366" s="19">
        <v>3953.9884000000002</v>
      </c>
      <c r="V366" s="19">
        <f t="shared" si="15"/>
        <v>3953.9884000000002</v>
      </c>
      <c r="W366" s="1"/>
      <c r="AA366"/>
      <c r="AB366"/>
      <c r="AD366" s="1"/>
      <c r="AE366" s="28"/>
      <c r="AL366" s="1"/>
      <c r="AM366" s="1"/>
      <c r="AN366" s="1"/>
      <c r="AO366" s="1"/>
      <c r="AP366" s="1"/>
      <c r="AQ366" s="1"/>
      <c r="AR366" s="1"/>
      <c r="AS366" s="1"/>
    </row>
    <row r="367" spans="1:45" ht="12.5" customHeight="1">
      <c r="A367" s="1">
        <v>45869</v>
      </c>
      <c r="B367" s="43">
        <v>45026</v>
      </c>
      <c r="C367" s="66">
        <v>45017</v>
      </c>
      <c r="D367" s="69" t="s">
        <v>15</v>
      </c>
      <c r="E367" s="68">
        <v>14822</v>
      </c>
      <c r="F367" s="28" t="s">
        <v>12</v>
      </c>
      <c r="G367" s="1"/>
      <c r="H367" s="67" t="s">
        <v>8</v>
      </c>
      <c r="I367" s="1">
        <v>8</v>
      </c>
      <c r="J367" s="19">
        <v>3953.9884000000002</v>
      </c>
      <c r="K367" s="1">
        <v>8</v>
      </c>
      <c r="L367" s="1" t="s">
        <v>4649</v>
      </c>
      <c r="M367" s="1" t="e">
        <v>#N/A</v>
      </c>
      <c r="N367" s="19" t="e">
        <v>#N/A</v>
      </c>
      <c r="O367" s="1" t="s">
        <v>4633</v>
      </c>
      <c r="P367" s="1" t="s">
        <v>4634</v>
      </c>
      <c r="Q367" s="1" t="s">
        <v>4631</v>
      </c>
      <c r="R367" s="1" t="e">
        <v>#N/A</v>
      </c>
      <c r="S367" s="1" t="s">
        <v>62221</v>
      </c>
      <c r="T367" s="1">
        <v>1</v>
      </c>
      <c r="U367" s="19">
        <v>3953.9884000000002</v>
      </c>
      <c r="V367" s="19">
        <f t="shared" si="15"/>
        <v>3953.9884000000002</v>
      </c>
      <c r="W367" s="1"/>
      <c r="AA367"/>
      <c r="AB367"/>
      <c r="AD367" s="1"/>
      <c r="AE367" s="28"/>
      <c r="AL367" s="1"/>
      <c r="AM367" s="1"/>
      <c r="AN367" s="1"/>
      <c r="AO367" s="1"/>
      <c r="AP367" s="1"/>
      <c r="AQ367" s="1"/>
      <c r="AR367" s="1"/>
      <c r="AS367" s="1"/>
    </row>
    <row r="368" spans="1:45" ht="12.5" customHeight="1">
      <c r="A368" s="1">
        <v>45877</v>
      </c>
      <c r="B368" s="43">
        <v>45027</v>
      </c>
      <c r="C368" s="66">
        <v>45017</v>
      </c>
      <c r="D368" s="69" t="s">
        <v>15</v>
      </c>
      <c r="E368" s="68">
        <v>11910</v>
      </c>
      <c r="F368" s="28" t="s">
        <v>12</v>
      </c>
      <c r="G368" s="1"/>
      <c r="H368" s="67" t="s">
        <v>8</v>
      </c>
      <c r="I368" s="1">
        <v>9</v>
      </c>
      <c r="J368" s="19">
        <v>3729.364</v>
      </c>
      <c r="K368" s="1">
        <v>9</v>
      </c>
      <c r="L368" s="1" t="s">
        <v>4649</v>
      </c>
      <c r="M368" s="1" t="e">
        <v>#N/A</v>
      </c>
      <c r="N368" s="19" t="e">
        <v>#N/A</v>
      </c>
      <c r="O368" s="1" t="s">
        <v>4636</v>
      </c>
      <c r="P368" s="1" t="s">
        <v>4637</v>
      </c>
      <c r="Q368" s="1" t="s">
        <v>4638</v>
      </c>
      <c r="R368" s="1" t="e">
        <v>#N/A</v>
      </c>
      <c r="S368" s="1" t="s">
        <v>62219</v>
      </c>
      <c r="T368" s="1">
        <v>1.6143268900000001</v>
      </c>
      <c r="U368" s="19">
        <v>2310.1665611231929</v>
      </c>
      <c r="V368" s="19">
        <f t="shared" si="15"/>
        <v>3729.3639999999991</v>
      </c>
      <c r="W368" s="1"/>
      <c r="AA368"/>
      <c r="AB368"/>
      <c r="AD368" s="1"/>
      <c r="AE368" s="28"/>
      <c r="AL368" s="1"/>
      <c r="AM368" s="1"/>
      <c r="AN368" s="1"/>
      <c r="AO368" s="1"/>
      <c r="AP368" s="1"/>
      <c r="AQ368" s="1"/>
      <c r="AR368" s="1"/>
      <c r="AS368" s="1"/>
    </row>
    <row r="369" spans="1:45" ht="12.5" customHeight="1">
      <c r="A369" s="1">
        <v>45886</v>
      </c>
      <c r="B369" s="43">
        <v>45028</v>
      </c>
      <c r="C369" s="66">
        <v>45017</v>
      </c>
      <c r="D369" s="69" t="s">
        <v>15</v>
      </c>
      <c r="E369" s="68">
        <v>26042</v>
      </c>
      <c r="F369" s="28" t="s">
        <v>12</v>
      </c>
      <c r="G369" s="1"/>
      <c r="H369" s="67" t="s">
        <v>8</v>
      </c>
      <c r="I369" s="1">
        <v>4</v>
      </c>
      <c r="J369" s="19">
        <v>3729.364</v>
      </c>
      <c r="K369" s="1">
        <v>4</v>
      </c>
      <c r="L369" s="1" t="s">
        <v>4649</v>
      </c>
      <c r="M369" s="1" t="e">
        <v>#N/A</v>
      </c>
      <c r="N369" s="19" t="e">
        <v>#N/A</v>
      </c>
      <c r="O369" s="1" t="s">
        <v>4621</v>
      </c>
      <c r="P369" s="1" t="s">
        <v>4614</v>
      </c>
      <c r="Q369" s="1" t="s">
        <v>4615</v>
      </c>
      <c r="R369" s="1" t="e">
        <v>#N/A</v>
      </c>
      <c r="S369" s="1" t="s">
        <v>62217</v>
      </c>
      <c r="T369" s="1">
        <v>1.0892689900000001</v>
      </c>
      <c r="U369" s="19">
        <v>3423.730992286854</v>
      </c>
      <c r="V369" s="19">
        <f t="shared" si="15"/>
        <v>3729.3639999999996</v>
      </c>
      <c r="W369" s="1"/>
      <c r="AA369"/>
      <c r="AB369"/>
      <c r="AD369" s="1"/>
      <c r="AE369" s="28"/>
      <c r="AL369" s="1"/>
      <c r="AM369" s="1"/>
      <c r="AN369" s="1"/>
      <c r="AO369" s="1"/>
      <c r="AP369" s="1"/>
      <c r="AQ369" s="1"/>
      <c r="AR369" s="1"/>
      <c r="AS369" s="1"/>
    </row>
    <row r="370" spans="1:45" ht="12.5" customHeight="1">
      <c r="A370" s="1">
        <v>45879</v>
      </c>
      <c r="B370" s="43">
        <v>45028</v>
      </c>
      <c r="C370" s="66">
        <v>45017</v>
      </c>
      <c r="D370" s="69" t="s">
        <v>15</v>
      </c>
      <c r="E370" s="68">
        <v>19443</v>
      </c>
      <c r="F370" s="28" t="s">
        <v>12</v>
      </c>
      <c r="G370" s="1"/>
      <c r="H370" s="67" t="s">
        <v>8</v>
      </c>
      <c r="I370" s="1">
        <v>8</v>
      </c>
      <c r="J370" s="19">
        <v>772.50360000000001</v>
      </c>
      <c r="K370" s="1">
        <v>8</v>
      </c>
      <c r="L370" s="1" t="s">
        <v>4649</v>
      </c>
      <c r="M370" s="1" t="e">
        <v>#N/A</v>
      </c>
      <c r="N370" s="19" t="e">
        <v>#N/A</v>
      </c>
      <c r="O370" s="1" t="s">
        <v>4633</v>
      </c>
      <c r="P370" s="1" t="s">
        <v>4634</v>
      </c>
      <c r="Q370" s="1" t="s">
        <v>4631</v>
      </c>
      <c r="R370" s="1" t="e">
        <v>#N/A</v>
      </c>
      <c r="S370" s="1" t="s">
        <v>62221</v>
      </c>
      <c r="T370" s="1">
        <v>1</v>
      </c>
      <c r="U370" s="19">
        <v>772.50360000000001</v>
      </c>
      <c r="V370" s="19">
        <f t="shared" si="15"/>
        <v>772.50360000000001</v>
      </c>
      <c r="W370" s="1"/>
      <c r="AA370"/>
      <c r="AB370"/>
      <c r="AD370" s="1"/>
      <c r="AE370" s="28"/>
      <c r="AL370" s="1"/>
      <c r="AM370" s="1"/>
      <c r="AN370" s="1"/>
      <c r="AO370" s="1"/>
      <c r="AP370" s="1"/>
      <c r="AQ370" s="1"/>
      <c r="AR370" s="1"/>
      <c r="AS370" s="1"/>
    </row>
    <row r="371" spans="1:45" ht="12.5" customHeight="1">
      <c r="A371" s="1">
        <v>45888</v>
      </c>
      <c r="B371" s="43">
        <v>45028</v>
      </c>
      <c r="C371" s="66">
        <v>45017</v>
      </c>
      <c r="D371" s="69" t="s">
        <v>15</v>
      </c>
      <c r="E371" s="68">
        <v>20217</v>
      </c>
      <c r="F371" s="28" t="s">
        <v>12</v>
      </c>
      <c r="G371" s="1"/>
      <c r="H371" s="67" t="s">
        <v>8</v>
      </c>
      <c r="I371" s="1">
        <v>9</v>
      </c>
      <c r="J371" s="19">
        <v>3953.9884000000002</v>
      </c>
      <c r="K371" s="1">
        <v>9</v>
      </c>
      <c r="L371" s="1" t="s">
        <v>4649</v>
      </c>
      <c r="M371" s="1" t="e">
        <v>#N/A</v>
      </c>
      <c r="N371" s="19" t="e">
        <v>#N/A</v>
      </c>
      <c r="O371" s="1" t="s">
        <v>4636</v>
      </c>
      <c r="P371" s="1" t="s">
        <v>4637</v>
      </c>
      <c r="Q371" s="1" t="s">
        <v>4638</v>
      </c>
      <c r="R371" s="1" t="e">
        <v>#N/A</v>
      </c>
      <c r="S371" s="1" t="s">
        <v>62219</v>
      </c>
      <c r="T371" s="1">
        <v>1.6143268900000001</v>
      </c>
      <c r="U371" s="19">
        <v>2449.3108703652952</v>
      </c>
      <c r="V371" s="19">
        <f t="shared" si="15"/>
        <v>3953.9884000000002</v>
      </c>
      <c r="W371" s="1"/>
      <c r="AA371"/>
      <c r="AB371"/>
      <c r="AD371" s="1"/>
      <c r="AE371" s="28"/>
      <c r="AL371" s="1"/>
      <c r="AM371" s="1"/>
      <c r="AN371" s="1"/>
      <c r="AO371" s="1"/>
      <c r="AP371" s="1"/>
      <c r="AQ371" s="1"/>
      <c r="AR371" s="1"/>
      <c r="AS371" s="1"/>
    </row>
    <row r="372" spans="1:45" ht="12.5" customHeight="1">
      <c r="A372" s="1">
        <v>45900</v>
      </c>
      <c r="B372" s="43">
        <v>45031</v>
      </c>
      <c r="C372" s="66">
        <v>45017</v>
      </c>
      <c r="D372" s="69" t="s">
        <v>15</v>
      </c>
      <c r="E372" s="68">
        <v>11837</v>
      </c>
      <c r="F372" s="28" t="s">
        <v>12</v>
      </c>
      <c r="G372" s="1"/>
      <c r="H372" s="67" t="s">
        <v>8</v>
      </c>
      <c r="I372" s="1">
        <v>4</v>
      </c>
      <c r="J372" s="19">
        <v>3953.9884000000002</v>
      </c>
      <c r="K372" s="1">
        <v>4</v>
      </c>
      <c r="L372" s="1" t="s">
        <v>4649</v>
      </c>
      <c r="M372" s="1" t="e">
        <v>#N/A</v>
      </c>
      <c r="N372" s="19" t="e">
        <v>#N/A</v>
      </c>
      <c r="O372" s="1" t="s">
        <v>4621</v>
      </c>
      <c r="P372" s="1" t="s">
        <v>4614</v>
      </c>
      <c r="Q372" s="1" t="s">
        <v>4615</v>
      </c>
      <c r="R372" s="1" t="e">
        <v>#N/A</v>
      </c>
      <c r="S372" s="1" t="s">
        <v>62217</v>
      </c>
      <c r="T372" s="1">
        <v>1.0892689900000001</v>
      </c>
      <c r="U372" s="19">
        <v>3629.94672234266</v>
      </c>
      <c r="V372" s="19">
        <f t="shared" si="15"/>
        <v>3953.9884000000002</v>
      </c>
      <c r="W372" s="1"/>
      <c r="AA372"/>
      <c r="AB372"/>
      <c r="AD372" s="1"/>
      <c r="AE372" s="28"/>
      <c r="AL372" s="1"/>
      <c r="AM372" s="1"/>
      <c r="AN372" s="1"/>
      <c r="AO372" s="1"/>
      <c r="AP372" s="1"/>
      <c r="AQ372" s="1"/>
      <c r="AR372" s="1"/>
      <c r="AS372" s="1"/>
    </row>
    <row r="373" spans="1:45" ht="12.5" customHeight="1">
      <c r="A373" s="1">
        <v>45898</v>
      </c>
      <c r="B373" s="43">
        <v>45031</v>
      </c>
      <c r="C373" s="66">
        <v>45017</v>
      </c>
      <c r="D373" s="69" t="s">
        <v>15</v>
      </c>
      <c r="E373" s="68">
        <v>23830</v>
      </c>
      <c r="F373" s="28" t="s">
        <v>12</v>
      </c>
      <c r="G373" s="1"/>
      <c r="H373" s="67" t="s">
        <v>8</v>
      </c>
      <c r="I373" s="1">
        <v>6</v>
      </c>
      <c r="J373" s="19">
        <v>3953.9884000000002</v>
      </c>
      <c r="K373" s="1">
        <v>6</v>
      </c>
      <c r="L373" s="1" t="s">
        <v>4649</v>
      </c>
      <c r="M373" s="1" t="e">
        <v>#N/A</v>
      </c>
      <c r="N373" s="19" t="e">
        <v>#N/A</v>
      </c>
      <c r="O373" s="1" t="s">
        <v>4626</v>
      </c>
      <c r="P373" s="1" t="s">
        <v>4627</v>
      </c>
      <c r="Q373" s="1" t="s">
        <v>4615</v>
      </c>
      <c r="R373" s="1" t="e">
        <v>#N/A</v>
      </c>
      <c r="S373" s="1" t="s">
        <v>62218</v>
      </c>
      <c r="T373" s="1">
        <v>1.4904571499999999</v>
      </c>
      <c r="U373" s="19">
        <v>2652.8695575045549</v>
      </c>
      <c r="V373" s="19">
        <f t="shared" si="15"/>
        <v>3953.9883999999997</v>
      </c>
      <c r="W373" s="1"/>
      <c r="AA373"/>
      <c r="AB373"/>
      <c r="AD373" s="1"/>
      <c r="AE373" s="28"/>
      <c r="AL373" s="1"/>
      <c r="AM373" s="1"/>
      <c r="AN373" s="1"/>
      <c r="AO373" s="1"/>
      <c r="AP373" s="1"/>
      <c r="AQ373" s="1"/>
      <c r="AR373" s="1"/>
      <c r="AS373" s="1"/>
    </row>
    <row r="374" spans="1:45" ht="12.5" customHeight="1">
      <c r="A374" s="1">
        <v>45903</v>
      </c>
      <c r="B374" s="43">
        <v>45031</v>
      </c>
      <c r="C374" s="66">
        <v>45017</v>
      </c>
      <c r="D374" s="69" t="s">
        <v>15</v>
      </c>
      <c r="E374" s="68">
        <v>15619</v>
      </c>
      <c r="F374" s="28" t="s">
        <v>12</v>
      </c>
      <c r="G374" s="1"/>
      <c r="H374" s="67" t="s">
        <v>8</v>
      </c>
      <c r="I374" s="1">
        <v>10</v>
      </c>
      <c r="J374" s="19">
        <v>3953.9884000000002</v>
      </c>
      <c r="K374" s="1">
        <v>10</v>
      </c>
      <c r="L374" s="1" t="s">
        <v>4649</v>
      </c>
      <c r="M374" s="1" t="e">
        <v>#N/A</v>
      </c>
      <c r="N374" s="19" t="e">
        <v>#N/A</v>
      </c>
      <c r="O374" s="1" t="s">
        <v>4644</v>
      </c>
      <c r="P374" s="1" t="s">
        <v>4645</v>
      </c>
      <c r="Q374" s="1" t="s">
        <v>4631</v>
      </c>
      <c r="R374" s="1" t="e">
        <v>#N/A</v>
      </c>
      <c r="S374" s="1" t="s">
        <v>62220</v>
      </c>
      <c r="T374" s="1">
        <v>0.84024398</v>
      </c>
      <c r="U374" s="19">
        <v>4705.762247769987</v>
      </c>
      <c r="V374" s="19">
        <f t="shared" si="15"/>
        <v>3953.9884000000002</v>
      </c>
      <c r="W374" s="1"/>
      <c r="AB374"/>
      <c r="AD374" s="1"/>
      <c r="AE374" s="28"/>
      <c r="AL374" s="1"/>
      <c r="AM374" s="1"/>
      <c r="AN374" s="1"/>
      <c r="AO374" s="1"/>
      <c r="AP374" s="1"/>
      <c r="AQ374" s="1"/>
      <c r="AR374" s="1"/>
      <c r="AS374" s="1"/>
    </row>
    <row r="375" spans="1:45" ht="12.5" customHeight="1">
      <c r="A375" s="1">
        <v>45919</v>
      </c>
      <c r="B375" s="43">
        <v>45033</v>
      </c>
      <c r="C375" s="66">
        <v>45017</v>
      </c>
      <c r="D375" s="69" t="s">
        <v>15</v>
      </c>
      <c r="E375" s="68">
        <v>11780</v>
      </c>
      <c r="F375" s="28" t="s">
        <v>12</v>
      </c>
      <c r="G375" s="1"/>
      <c r="H375" s="67" t="s">
        <v>8</v>
      </c>
      <c r="I375" s="1">
        <v>1</v>
      </c>
      <c r="J375" s="19">
        <v>3953.9884000000002</v>
      </c>
      <c r="K375" s="1">
        <v>1</v>
      </c>
      <c r="L375" s="1" t="s">
        <v>4649</v>
      </c>
      <c r="M375" s="1" t="e">
        <v>#N/A</v>
      </c>
      <c r="N375" s="19" t="e">
        <v>#N/A</v>
      </c>
      <c r="O375" s="1" t="s">
        <v>4613</v>
      </c>
      <c r="P375" s="1" t="s">
        <v>4614</v>
      </c>
      <c r="Q375" s="1" t="s">
        <v>4615</v>
      </c>
      <c r="R375" s="1" t="e">
        <v>#N/A</v>
      </c>
      <c r="S375" s="1" t="s">
        <v>62217</v>
      </c>
      <c r="T375" s="1">
        <v>1.0892689900000001</v>
      </c>
      <c r="U375" s="19">
        <v>3629.94672234266</v>
      </c>
      <c r="V375" s="19">
        <f t="shared" si="15"/>
        <v>3953.9884000000002</v>
      </c>
      <c r="W375" s="1"/>
      <c r="AB375"/>
      <c r="AD375" s="1"/>
      <c r="AE375" s="28"/>
      <c r="AL375" s="1"/>
      <c r="AM375" s="1"/>
      <c r="AN375" s="1"/>
      <c r="AO375" s="1"/>
      <c r="AP375" s="1"/>
      <c r="AQ375" s="1"/>
      <c r="AR375" s="1"/>
      <c r="AS375" s="1"/>
    </row>
    <row r="376" spans="1:45" ht="12.5" customHeight="1">
      <c r="A376" s="1">
        <v>45923</v>
      </c>
      <c r="B376" s="43">
        <v>45033</v>
      </c>
      <c r="C376" s="66">
        <v>45017</v>
      </c>
      <c r="D376" s="69" t="s">
        <v>15</v>
      </c>
      <c r="E376" s="68">
        <v>11811</v>
      </c>
      <c r="F376" s="28" t="s">
        <v>12</v>
      </c>
      <c r="G376" s="1"/>
      <c r="H376" s="67" t="s">
        <v>8</v>
      </c>
      <c r="I376" s="1">
        <v>4</v>
      </c>
      <c r="J376" s="19">
        <v>3953.9884000000002</v>
      </c>
      <c r="K376" s="1">
        <v>4</v>
      </c>
      <c r="L376" s="1" t="s">
        <v>4649</v>
      </c>
      <c r="M376" s="1" t="e">
        <v>#N/A</v>
      </c>
      <c r="N376" s="19" t="e">
        <v>#N/A</v>
      </c>
      <c r="O376" s="1" t="s">
        <v>4621</v>
      </c>
      <c r="P376" s="1" t="s">
        <v>4614</v>
      </c>
      <c r="Q376" s="1" t="s">
        <v>4615</v>
      </c>
      <c r="R376" s="1" t="e">
        <v>#N/A</v>
      </c>
      <c r="S376" s="1" t="s">
        <v>62217</v>
      </c>
      <c r="T376" s="1">
        <v>1.0892689900000001</v>
      </c>
      <c r="U376" s="19">
        <v>3629.94672234266</v>
      </c>
      <c r="V376" s="19">
        <f t="shared" si="15"/>
        <v>3953.9884000000002</v>
      </c>
      <c r="W376" s="1"/>
      <c r="AB376"/>
      <c r="AD376" s="1"/>
      <c r="AE376" s="28"/>
      <c r="AL376" s="1"/>
      <c r="AM376" s="1"/>
      <c r="AN376" s="1"/>
      <c r="AO376" s="1"/>
      <c r="AP376" s="1"/>
      <c r="AQ376" s="1"/>
      <c r="AR376" s="1"/>
      <c r="AS376" s="1"/>
    </row>
    <row r="377" spans="1:45" ht="12.5" customHeight="1">
      <c r="A377" s="1">
        <v>45929</v>
      </c>
      <c r="B377" s="43">
        <v>45034</v>
      </c>
      <c r="C377" s="66">
        <v>45017</v>
      </c>
      <c r="D377" s="69" t="s">
        <v>15</v>
      </c>
      <c r="E377" s="68">
        <v>11825</v>
      </c>
      <c r="F377" s="28" t="s">
        <v>12</v>
      </c>
      <c r="G377" s="1"/>
      <c r="H377" s="67" t="s">
        <v>8</v>
      </c>
      <c r="I377" s="1">
        <v>4</v>
      </c>
      <c r="J377" s="19">
        <v>3953.9884000000002</v>
      </c>
      <c r="K377" s="1">
        <v>4</v>
      </c>
      <c r="L377" s="1" t="s">
        <v>4649</v>
      </c>
      <c r="M377" s="1" t="e">
        <v>#N/A</v>
      </c>
      <c r="N377" s="19" t="e">
        <v>#N/A</v>
      </c>
      <c r="O377" s="1" t="s">
        <v>4621</v>
      </c>
      <c r="P377" s="1" t="s">
        <v>4614</v>
      </c>
      <c r="Q377" s="1" t="s">
        <v>4615</v>
      </c>
      <c r="R377" s="1" t="e">
        <v>#N/A</v>
      </c>
      <c r="S377" s="1" t="s">
        <v>62217</v>
      </c>
      <c r="T377" s="1">
        <v>1.0892689900000001</v>
      </c>
      <c r="U377" s="19">
        <v>3629.94672234266</v>
      </c>
      <c r="V377" s="19">
        <f t="shared" si="15"/>
        <v>3953.9884000000002</v>
      </c>
      <c r="W377" s="1"/>
      <c r="AB377"/>
      <c r="AD377" s="1"/>
      <c r="AE377" s="28"/>
      <c r="AL377" s="1"/>
      <c r="AM377" s="1"/>
      <c r="AN377" s="1"/>
      <c r="AO377" s="1"/>
      <c r="AP377" s="1"/>
      <c r="AQ377" s="1"/>
      <c r="AR377" s="1"/>
      <c r="AS377" s="1"/>
    </row>
    <row r="378" spans="1:45" ht="12.5" customHeight="1">
      <c r="A378" s="1">
        <v>45937</v>
      </c>
      <c r="B378" s="43">
        <v>45036</v>
      </c>
      <c r="C378" s="66">
        <v>45017</v>
      </c>
      <c r="D378" s="69" t="s">
        <v>15</v>
      </c>
      <c r="E378" s="68">
        <v>14824</v>
      </c>
      <c r="F378" s="28" t="s">
        <v>12</v>
      </c>
      <c r="G378" s="1"/>
      <c r="H378" s="67" t="s">
        <v>8</v>
      </c>
      <c r="I378" s="1">
        <v>8</v>
      </c>
      <c r="J378" s="19">
        <v>3953.9884000000002</v>
      </c>
      <c r="K378" s="1">
        <v>8</v>
      </c>
      <c r="L378" s="1" t="s">
        <v>4649</v>
      </c>
      <c r="M378" s="1" t="e">
        <v>#N/A</v>
      </c>
      <c r="N378" s="19" t="e">
        <v>#N/A</v>
      </c>
      <c r="O378" s="1" t="s">
        <v>4633</v>
      </c>
      <c r="P378" s="1" t="s">
        <v>4634</v>
      </c>
      <c r="Q378" s="1" t="s">
        <v>4631</v>
      </c>
      <c r="R378" s="1" t="e">
        <v>#N/A</v>
      </c>
      <c r="S378" s="1" t="s">
        <v>62221</v>
      </c>
      <c r="T378" s="1">
        <v>1</v>
      </c>
      <c r="U378" s="19">
        <v>3953.9884000000002</v>
      </c>
      <c r="V378" s="19">
        <f t="shared" si="15"/>
        <v>3953.9884000000002</v>
      </c>
      <c r="W378" s="1"/>
      <c r="AB378"/>
      <c r="AD378" s="1"/>
      <c r="AE378" s="28"/>
      <c r="AL378" s="1"/>
      <c r="AM378" s="1"/>
      <c r="AN378" s="1"/>
      <c r="AO378" s="1"/>
      <c r="AP378" s="1"/>
      <c r="AQ378" s="1"/>
      <c r="AR378" s="1"/>
      <c r="AS378" s="1"/>
    </row>
    <row r="379" spans="1:45" ht="12.5" customHeight="1">
      <c r="A379" s="1">
        <v>45940</v>
      </c>
      <c r="B379" s="43">
        <v>45036</v>
      </c>
      <c r="C379" s="66">
        <v>45017</v>
      </c>
      <c r="D379" s="69" t="s">
        <v>15</v>
      </c>
      <c r="E379" s="68">
        <v>20244</v>
      </c>
      <c r="F379" s="28" t="s">
        <v>12</v>
      </c>
      <c r="G379" s="1"/>
      <c r="H379" s="67" t="s">
        <v>8</v>
      </c>
      <c r="I379" s="1">
        <v>9</v>
      </c>
      <c r="J379" s="19">
        <v>3953.9884000000002</v>
      </c>
      <c r="K379" s="1">
        <v>9</v>
      </c>
      <c r="L379" s="1" t="s">
        <v>4649</v>
      </c>
      <c r="M379" s="1" t="e">
        <v>#N/A</v>
      </c>
      <c r="N379" s="19" t="e">
        <v>#N/A</v>
      </c>
      <c r="O379" s="1" t="s">
        <v>4636</v>
      </c>
      <c r="P379" s="1" t="s">
        <v>4637</v>
      </c>
      <c r="Q379" s="1" t="s">
        <v>4638</v>
      </c>
      <c r="R379" s="1" t="e">
        <v>#N/A</v>
      </c>
      <c r="S379" s="1" t="s">
        <v>62219</v>
      </c>
      <c r="T379" s="1">
        <v>1.6143268900000001</v>
      </c>
      <c r="U379" s="19">
        <v>2449.3108703652952</v>
      </c>
      <c r="V379" s="19">
        <f t="shared" si="15"/>
        <v>3953.9884000000002</v>
      </c>
      <c r="W379" s="1"/>
      <c r="AB379"/>
      <c r="AD379" s="1"/>
      <c r="AE379" s="28"/>
      <c r="AL379" s="1"/>
      <c r="AM379" s="1"/>
      <c r="AN379" s="1"/>
      <c r="AO379" s="1"/>
      <c r="AP379" s="1"/>
      <c r="AQ379" s="1"/>
      <c r="AR379" s="1"/>
      <c r="AS379" s="1"/>
    </row>
    <row r="380" spans="1:45" ht="12.5" customHeight="1">
      <c r="A380" s="1">
        <v>45956</v>
      </c>
      <c r="B380" s="43">
        <v>45038</v>
      </c>
      <c r="C380" s="66">
        <v>45017</v>
      </c>
      <c r="D380" s="69" t="s">
        <v>15</v>
      </c>
      <c r="E380" s="68">
        <v>19979</v>
      </c>
      <c r="F380" s="28" t="s">
        <v>12</v>
      </c>
      <c r="G380" s="1"/>
      <c r="H380" s="67" t="s">
        <v>8</v>
      </c>
      <c r="I380" s="1">
        <v>9</v>
      </c>
      <c r="J380" s="19">
        <v>3953.9884000000002</v>
      </c>
      <c r="K380" s="1">
        <v>9</v>
      </c>
      <c r="L380" s="1" t="s">
        <v>4649</v>
      </c>
      <c r="M380" s="1" t="e">
        <v>#N/A</v>
      </c>
      <c r="N380" s="19" t="e">
        <v>#N/A</v>
      </c>
      <c r="O380" s="1" t="s">
        <v>4636</v>
      </c>
      <c r="P380" s="1" t="s">
        <v>4637</v>
      </c>
      <c r="Q380" s="1" t="s">
        <v>4638</v>
      </c>
      <c r="R380" s="1" t="e">
        <v>#N/A</v>
      </c>
      <c r="S380" s="1" t="s">
        <v>62219</v>
      </c>
      <c r="T380" s="1">
        <v>1.6143268900000001</v>
      </c>
      <c r="U380" s="19">
        <v>2449.3108703652952</v>
      </c>
      <c r="V380" s="19">
        <f t="shared" si="15"/>
        <v>3953.9884000000002</v>
      </c>
      <c r="W380" s="1"/>
      <c r="AB380"/>
      <c r="AD380" s="1"/>
      <c r="AE380" s="28"/>
      <c r="AL380" s="1"/>
      <c r="AM380" s="1"/>
      <c r="AN380" s="1"/>
      <c r="AO380" s="1"/>
      <c r="AP380" s="1"/>
      <c r="AQ380" s="1"/>
      <c r="AR380" s="1"/>
      <c r="AS380" s="1"/>
    </row>
    <row r="381" spans="1:45" ht="12.5" customHeight="1">
      <c r="A381" s="1">
        <v>45959</v>
      </c>
      <c r="B381" s="43">
        <v>45039</v>
      </c>
      <c r="C381" s="66">
        <v>45017</v>
      </c>
      <c r="D381" s="69" t="s">
        <v>15</v>
      </c>
      <c r="E381" s="68">
        <v>11872</v>
      </c>
      <c r="F381" s="28" t="s">
        <v>12</v>
      </c>
      <c r="G381" s="1"/>
      <c r="H381" s="67" t="s">
        <v>8</v>
      </c>
      <c r="I381" s="1">
        <v>4</v>
      </c>
      <c r="J381" s="19">
        <v>3953.9884000000002</v>
      </c>
      <c r="K381" s="1">
        <v>4</v>
      </c>
      <c r="L381" s="1" t="s">
        <v>4649</v>
      </c>
      <c r="M381" s="1" t="e">
        <v>#N/A</v>
      </c>
      <c r="N381" s="19" t="e">
        <v>#N/A</v>
      </c>
      <c r="O381" s="1" t="s">
        <v>4621</v>
      </c>
      <c r="P381" s="1" t="s">
        <v>4614</v>
      </c>
      <c r="Q381" s="1" t="s">
        <v>4615</v>
      </c>
      <c r="R381" s="1" t="e">
        <v>#N/A</v>
      </c>
      <c r="S381" s="1" t="s">
        <v>62217</v>
      </c>
      <c r="T381" s="1">
        <v>1.0892689900000001</v>
      </c>
      <c r="U381" s="19">
        <v>3629.94672234266</v>
      </c>
      <c r="V381" s="19">
        <f t="shared" si="15"/>
        <v>3953.9884000000002</v>
      </c>
      <c r="W381" s="1"/>
      <c r="AB381"/>
      <c r="AD381" s="1"/>
      <c r="AE381" s="28"/>
      <c r="AL381" s="1"/>
      <c r="AM381" s="1"/>
      <c r="AN381" s="1"/>
      <c r="AO381" s="1"/>
      <c r="AP381" s="1"/>
      <c r="AQ381" s="1"/>
      <c r="AR381" s="1"/>
      <c r="AS381" s="1"/>
    </row>
    <row r="382" spans="1:45" ht="12.5" customHeight="1">
      <c r="A382" s="1">
        <v>45967</v>
      </c>
      <c r="B382" s="43">
        <v>45040</v>
      </c>
      <c r="C382" s="66">
        <v>45017</v>
      </c>
      <c r="D382" s="69" t="s">
        <v>15</v>
      </c>
      <c r="E382" s="68">
        <v>19454</v>
      </c>
      <c r="F382" s="28" t="s">
        <v>12</v>
      </c>
      <c r="G382" s="1"/>
      <c r="H382" s="67" t="s">
        <v>8</v>
      </c>
      <c r="I382" s="1">
        <v>8</v>
      </c>
      <c r="J382" s="19">
        <v>772.50360000000001</v>
      </c>
      <c r="K382" s="1">
        <v>8</v>
      </c>
      <c r="L382" s="1" t="s">
        <v>4649</v>
      </c>
      <c r="M382" s="1" t="e">
        <v>#N/A</v>
      </c>
      <c r="N382" s="19" t="e">
        <v>#N/A</v>
      </c>
      <c r="O382" s="1" t="s">
        <v>4633</v>
      </c>
      <c r="P382" s="1" t="s">
        <v>4634</v>
      </c>
      <c r="Q382" s="1" t="s">
        <v>4631</v>
      </c>
      <c r="R382" s="1" t="e">
        <v>#N/A</v>
      </c>
      <c r="S382" s="1" t="s">
        <v>62221</v>
      </c>
      <c r="T382" s="1">
        <v>1</v>
      </c>
      <c r="U382" s="19">
        <v>772.50360000000001</v>
      </c>
      <c r="V382" s="19">
        <f t="shared" si="15"/>
        <v>772.50360000000001</v>
      </c>
      <c r="W382" s="1"/>
      <c r="AB382"/>
      <c r="AD382" s="1"/>
      <c r="AE382" s="28"/>
      <c r="AL382" s="1"/>
      <c r="AM382" s="1"/>
      <c r="AN382" s="1"/>
      <c r="AO382" s="1"/>
      <c r="AP382" s="1"/>
      <c r="AQ382" s="1"/>
      <c r="AR382" s="1"/>
      <c r="AS382" s="1"/>
    </row>
    <row r="383" spans="1:45" ht="12.5" customHeight="1">
      <c r="A383" s="1">
        <v>45977</v>
      </c>
      <c r="B383" s="43">
        <v>45041</v>
      </c>
      <c r="C383" s="66">
        <v>45017</v>
      </c>
      <c r="D383" s="69" t="s">
        <v>15</v>
      </c>
      <c r="E383" s="68">
        <v>20216</v>
      </c>
      <c r="F383" s="28" t="s">
        <v>12</v>
      </c>
      <c r="G383" s="1"/>
      <c r="H383" s="67" t="s">
        <v>8</v>
      </c>
      <c r="I383" s="1">
        <v>9</v>
      </c>
      <c r="J383" s="19">
        <v>3953.9884000000002</v>
      </c>
      <c r="K383" s="1">
        <v>9</v>
      </c>
      <c r="L383" s="1" t="s">
        <v>4649</v>
      </c>
      <c r="M383" s="1" t="e">
        <v>#N/A</v>
      </c>
      <c r="N383" s="19" t="e">
        <v>#N/A</v>
      </c>
      <c r="O383" s="1" t="s">
        <v>4636</v>
      </c>
      <c r="P383" s="1" t="s">
        <v>4637</v>
      </c>
      <c r="Q383" s="1" t="s">
        <v>4638</v>
      </c>
      <c r="R383" s="1" t="e">
        <v>#N/A</v>
      </c>
      <c r="S383" s="1" t="s">
        <v>62219</v>
      </c>
      <c r="T383" s="1">
        <v>1.6143268900000001</v>
      </c>
      <c r="U383" s="19">
        <v>2449.3108703652952</v>
      </c>
      <c r="V383" s="19">
        <f t="shared" si="15"/>
        <v>3953.9884000000002</v>
      </c>
      <c r="W383" s="1"/>
      <c r="AB383"/>
      <c r="AD383" s="1"/>
      <c r="AE383" s="28"/>
      <c r="AL383" s="1"/>
      <c r="AM383" s="1"/>
      <c r="AN383" s="1"/>
      <c r="AO383" s="1"/>
      <c r="AP383" s="1"/>
      <c r="AQ383" s="1"/>
      <c r="AR383" s="1"/>
      <c r="AS383" s="1"/>
    </row>
    <row r="384" spans="1:45" ht="12.5" customHeight="1">
      <c r="A384" s="1">
        <v>45976</v>
      </c>
      <c r="B384" s="43">
        <v>45041</v>
      </c>
      <c r="C384" s="66">
        <v>45017</v>
      </c>
      <c r="D384" s="69" t="s">
        <v>15</v>
      </c>
      <c r="E384" s="68">
        <v>20239</v>
      </c>
      <c r="F384" s="28" t="s">
        <v>12</v>
      </c>
      <c r="G384" s="1"/>
      <c r="H384" s="67" t="s">
        <v>8</v>
      </c>
      <c r="I384" s="1">
        <v>9</v>
      </c>
      <c r="J384" s="19">
        <v>3953.9884000000002</v>
      </c>
      <c r="K384" s="1">
        <v>9</v>
      </c>
      <c r="L384" s="1" t="s">
        <v>4649</v>
      </c>
      <c r="M384" s="1" t="e">
        <v>#N/A</v>
      </c>
      <c r="N384" s="19" t="e">
        <v>#N/A</v>
      </c>
      <c r="O384" s="1" t="s">
        <v>4636</v>
      </c>
      <c r="P384" s="1" t="s">
        <v>4637</v>
      </c>
      <c r="Q384" s="1" t="s">
        <v>4638</v>
      </c>
      <c r="R384" s="1" t="e">
        <v>#N/A</v>
      </c>
      <c r="S384" s="1" t="s">
        <v>62219</v>
      </c>
      <c r="T384" s="1">
        <v>1.6143268900000001</v>
      </c>
      <c r="U384" s="19">
        <v>2449.3108703652952</v>
      </c>
      <c r="V384" s="19">
        <f t="shared" si="15"/>
        <v>3953.9884000000002</v>
      </c>
      <c r="W384" s="1"/>
      <c r="AB384"/>
      <c r="AD384" s="1"/>
      <c r="AE384" s="28"/>
      <c r="AL384" s="1"/>
      <c r="AM384" s="1"/>
      <c r="AN384" s="1"/>
      <c r="AO384" s="1"/>
      <c r="AP384" s="1"/>
      <c r="AQ384" s="1"/>
      <c r="AR384" s="1"/>
      <c r="AS384" s="1"/>
    </row>
    <row r="385" spans="1:45" ht="12.5" customHeight="1">
      <c r="A385" s="1">
        <v>45981</v>
      </c>
      <c r="B385" s="43">
        <v>45042</v>
      </c>
      <c r="C385" s="66">
        <v>45017</v>
      </c>
      <c r="D385" s="69" t="s">
        <v>15</v>
      </c>
      <c r="E385" s="68">
        <v>12805</v>
      </c>
      <c r="F385" s="28" t="s">
        <v>12</v>
      </c>
      <c r="G385" s="1"/>
      <c r="H385" s="67" t="s">
        <v>8</v>
      </c>
      <c r="I385" s="1">
        <v>7</v>
      </c>
      <c r="J385" s="19">
        <v>3953.9884000000002</v>
      </c>
      <c r="K385" s="1">
        <v>7</v>
      </c>
      <c r="L385" s="1" t="s">
        <v>4649</v>
      </c>
      <c r="M385" s="1" t="e">
        <v>#N/A</v>
      </c>
      <c r="N385" s="19" t="e">
        <v>#N/A</v>
      </c>
      <c r="O385" s="1" t="s">
        <v>4629</v>
      </c>
      <c r="P385" s="1" t="s">
        <v>4630</v>
      </c>
      <c r="Q385" s="1" t="s">
        <v>4631</v>
      </c>
      <c r="R385" s="1" t="e">
        <v>#N/A</v>
      </c>
      <c r="S385" s="1" t="s">
        <v>62221</v>
      </c>
      <c r="T385" s="1">
        <v>1</v>
      </c>
      <c r="U385" s="19">
        <v>3953.9884000000002</v>
      </c>
      <c r="V385" s="19">
        <f t="shared" si="15"/>
        <v>3953.9884000000002</v>
      </c>
      <c r="W385" s="1"/>
      <c r="AB385"/>
      <c r="AD385" s="1"/>
      <c r="AE385" s="28"/>
      <c r="AL385" s="1"/>
      <c r="AM385" s="1"/>
      <c r="AN385" s="1"/>
      <c r="AO385" s="1"/>
      <c r="AP385" s="1"/>
      <c r="AQ385" s="1"/>
      <c r="AR385" s="1"/>
      <c r="AS385" s="1"/>
    </row>
    <row r="386" spans="1:45" ht="12.5" customHeight="1">
      <c r="A386" s="1">
        <v>45986</v>
      </c>
      <c r="B386" s="43">
        <v>45043</v>
      </c>
      <c r="C386" s="66">
        <v>45017</v>
      </c>
      <c r="D386" s="69" t="s">
        <v>15</v>
      </c>
      <c r="E386" s="68">
        <v>11743</v>
      </c>
      <c r="F386" s="28" t="s">
        <v>12</v>
      </c>
      <c r="G386" s="1"/>
      <c r="H386" s="67" t="s">
        <v>8</v>
      </c>
      <c r="I386" s="1">
        <v>4</v>
      </c>
      <c r="J386" s="19">
        <v>3953.9884000000002</v>
      </c>
      <c r="K386" s="1">
        <v>4</v>
      </c>
      <c r="L386" s="1" t="s">
        <v>4649</v>
      </c>
      <c r="M386" s="1" t="e">
        <v>#N/A</v>
      </c>
      <c r="N386" s="19" t="e">
        <v>#N/A</v>
      </c>
      <c r="O386" s="1" t="s">
        <v>4621</v>
      </c>
      <c r="P386" s="1" t="s">
        <v>4614</v>
      </c>
      <c r="Q386" s="1" t="s">
        <v>4615</v>
      </c>
      <c r="R386" s="1" t="e">
        <v>#N/A</v>
      </c>
      <c r="S386" s="1" t="s">
        <v>62217</v>
      </c>
      <c r="T386" s="1">
        <v>1.0892689900000001</v>
      </c>
      <c r="U386" s="19">
        <v>3629.94672234266</v>
      </c>
      <c r="V386" s="19">
        <f t="shared" ref="V386:V449" si="16">T386*U386</f>
        <v>3953.9884000000002</v>
      </c>
      <c r="W386" s="1"/>
      <c r="AB386"/>
      <c r="AD386" s="1"/>
      <c r="AE386" s="28"/>
      <c r="AL386" s="1"/>
      <c r="AM386" s="1"/>
      <c r="AN386" s="1"/>
      <c r="AO386" s="1"/>
      <c r="AP386" s="1"/>
      <c r="AQ386" s="1"/>
      <c r="AR386" s="1"/>
      <c r="AS386" s="1"/>
    </row>
    <row r="387" spans="1:45" ht="12.5" customHeight="1">
      <c r="A387" s="1">
        <v>45983</v>
      </c>
      <c r="B387" s="43">
        <v>45043</v>
      </c>
      <c r="C387" s="66">
        <v>45017</v>
      </c>
      <c r="D387" s="69" t="s">
        <v>15</v>
      </c>
      <c r="E387" s="68">
        <v>14830</v>
      </c>
      <c r="F387" s="28" t="s">
        <v>12</v>
      </c>
      <c r="G387" s="1"/>
      <c r="H387" s="67" t="s">
        <v>8</v>
      </c>
      <c r="I387" s="1">
        <v>8</v>
      </c>
      <c r="J387" s="19">
        <v>3953.9884000000002</v>
      </c>
      <c r="K387" s="1">
        <v>8</v>
      </c>
      <c r="L387" s="1" t="s">
        <v>4649</v>
      </c>
      <c r="M387" s="1" t="e">
        <v>#N/A</v>
      </c>
      <c r="N387" s="19" t="e">
        <v>#N/A</v>
      </c>
      <c r="O387" s="1" t="s">
        <v>4633</v>
      </c>
      <c r="P387" s="1" t="s">
        <v>4634</v>
      </c>
      <c r="Q387" s="1" t="s">
        <v>4631</v>
      </c>
      <c r="R387" s="1" t="e">
        <v>#N/A</v>
      </c>
      <c r="S387" s="1" t="s">
        <v>62221</v>
      </c>
      <c r="T387" s="1">
        <v>1</v>
      </c>
      <c r="U387" s="19">
        <v>3953.9884000000002</v>
      </c>
      <c r="V387" s="19">
        <f t="shared" si="16"/>
        <v>3953.9884000000002</v>
      </c>
      <c r="W387" s="1"/>
      <c r="AB387"/>
      <c r="AD387" s="1"/>
      <c r="AE387" s="28"/>
      <c r="AL387" s="1"/>
      <c r="AM387" s="1"/>
      <c r="AN387" s="1"/>
      <c r="AO387" s="1"/>
      <c r="AP387" s="1"/>
      <c r="AQ387" s="1"/>
      <c r="AR387" s="1"/>
      <c r="AS387" s="1"/>
    </row>
    <row r="388" spans="1:45" ht="12.5" customHeight="1">
      <c r="A388" s="1">
        <v>45998</v>
      </c>
      <c r="B388" s="43">
        <v>45044</v>
      </c>
      <c r="C388" s="66">
        <v>45017</v>
      </c>
      <c r="D388" s="69" t="s">
        <v>15</v>
      </c>
      <c r="E388" s="68">
        <v>25918</v>
      </c>
      <c r="F388" s="28" t="s">
        <v>12</v>
      </c>
      <c r="G388" s="1"/>
      <c r="H388" s="67" t="s">
        <v>8</v>
      </c>
      <c r="I388" s="1">
        <v>9</v>
      </c>
      <c r="J388" s="19">
        <v>772.50360000000001</v>
      </c>
      <c r="K388" s="1">
        <v>9</v>
      </c>
      <c r="L388" s="1" t="s">
        <v>4649</v>
      </c>
      <c r="M388" s="1" t="e">
        <v>#N/A</v>
      </c>
      <c r="N388" s="19" t="e">
        <v>#N/A</v>
      </c>
      <c r="O388" s="1" t="s">
        <v>4636</v>
      </c>
      <c r="P388" s="1" t="s">
        <v>4637</v>
      </c>
      <c r="Q388" s="1" t="s">
        <v>4638</v>
      </c>
      <c r="R388" s="1" t="e">
        <v>#N/A</v>
      </c>
      <c r="S388" s="1" t="s">
        <v>62219</v>
      </c>
      <c r="T388" s="1">
        <v>1.6143268900000001</v>
      </c>
      <c r="U388" s="19">
        <v>478.52984719841959</v>
      </c>
      <c r="V388" s="19">
        <f t="shared" si="16"/>
        <v>772.50359999999989</v>
      </c>
      <c r="W388" s="1"/>
      <c r="AB388"/>
      <c r="AD388" s="1"/>
      <c r="AE388" s="28"/>
      <c r="AL388" s="1"/>
      <c r="AM388" s="1"/>
      <c r="AN388" s="1"/>
      <c r="AO388" s="1"/>
      <c r="AP388" s="1"/>
      <c r="AQ388" s="1"/>
      <c r="AR388" s="1"/>
      <c r="AS388" s="1"/>
    </row>
    <row r="389" spans="1:45" ht="12.5" customHeight="1">
      <c r="A389" s="1">
        <v>46005</v>
      </c>
      <c r="B389" s="43">
        <v>45045</v>
      </c>
      <c r="C389" s="66">
        <v>45017</v>
      </c>
      <c r="D389" s="69" t="s">
        <v>15</v>
      </c>
      <c r="E389" s="68">
        <v>12749</v>
      </c>
      <c r="F389" s="28" t="s">
        <v>12</v>
      </c>
      <c r="G389" s="1"/>
      <c r="H389" s="67" t="s">
        <v>8</v>
      </c>
      <c r="I389" s="1">
        <v>7</v>
      </c>
      <c r="J389" s="19">
        <v>3953.9884000000002</v>
      </c>
      <c r="K389" s="1">
        <v>7</v>
      </c>
      <c r="L389" s="1" t="s">
        <v>4649</v>
      </c>
      <c r="M389" s="1" t="e">
        <v>#N/A</v>
      </c>
      <c r="N389" s="19" t="e">
        <v>#N/A</v>
      </c>
      <c r="O389" s="1" t="s">
        <v>4629</v>
      </c>
      <c r="P389" s="1" t="s">
        <v>4630</v>
      </c>
      <c r="Q389" s="1" t="s">
        <v>4631</v>
      </c>
      <c r="R389" s="1" t="e">
        <v>#N/A</v>
      </c>
      <c r="S389" s="1" t="s">
        <v>62221</v>
      </c>
      <c r="T389" s="1">
        <v>1</v>
      </c>
      <c r="U389" s="19">
        <v>3953.9884000000002</v>
      </c>
      <c r="V389" s="19">
        <f t="shared" si="16"/>
        <v>3953.9884000000002</v>
      </c>
      <c r="W389" s="1"/>
      <c r="AB389"/>
      <c r="AD389" s="1"/>
      <c r="AE389" s="28"/>
      <c r="AL389" s="1"/>
      <c r="AM389" s="1"/>
      <c r="AN389" s="1"/>
      <c r="AO389" s="1"/>
      <c r="AP389" s="1"/>
      <c r="AQ389" s="1"/>
      <c r="AR389" s="1"/>
      <c r="AS389" s="1"/>
    </row>
    <row r="390" spans="1:45" ht="12.5" customHeight="1">
      <c r="A390" s="1">
        <v>46009</v>
      </c>
      <c r="B390" s="43">
        <v>45045</v>
      </c>
      <c r="C390" s="66">
        <v>45017</v>
      </c>
      <c r="D390" s="69" t="s">
        <v>15</v>
      </c>
      <c r="E390" s="68">
        <v>11917</v>
      </c>
      <c r="F390" s="28" t="s">
        <v>12</v>
      </c>
      <c r="G390" s="1"/>
      <c r="H390" s="67" t="s">
        <v>8</v>
      </c>
      <c r="I390" s="1">
        <v>9</v>
      </c>
      <c r="J390" s="19">
        <v>3756.989</v>
      </c>
      <c r="K390" s="1">
        <v>9</v>
      </c>
      <c r="L390" s="1" t="s">
        <v>4649</v>
      </c>
      <c r="M390" s="1" t="e">
        <v>#N/A</v>
      </c>
      <c r="N390" s="19" t="e">
        <v>#N/A</v>
      </c>
      <c r="O390" s="1" t="s">
        <v>4636</v>
      </c>
      <c r="P390" s="1" t="s">
        <v>4637</v>
      </c>
      <c r="Q390" s="1" t="s">
        <v>4638</v>
      </c>
      <c r="R390" s="1" t="e">
        <v>#N/A</v>
      </c>
      <c r="S390" s="1" t="s">
        <v>62219</v>
      </c>
      <c r="T390" s="1">
        <v>1.6143268900000001</v>
      </c>
      <c r="U390" s="19">
        <v>2327.2789564943691</v>
      </c>
      <c r="V390" s="19">
        <f t="shared" si="16"/>
        <v>3756.9890000000005</v>
      </c>
      <c r="W390" s="1"/>
      <c r="AB390"/>
      <c r="AD390" s="1"/>
      <c r="AE390" s="28"/>
      <c r="AL390" s="1"/>
      <c r="AM390" s="1"/>
      <c r="AN390" s="1"/>
      <c r="AO390" s="1"/>
      <c r="AP390" s="1"/>
      <c r="AQ390" s="1"/>
      <c r="AR390" s="1"/>
      <c r="AS390" s="1"/>
    </row>
    <row r="391" spans="1:45" ht="12.5" customHeight="1">
      <c r="A391" s="1">
        <v>46016</v>
      </c>
      <c r="B391" s="43">
        <v>45046</v>
      </c>
      <c r="C391" s="66">
        <v>45017</v>
      </c>
      <c r="D391" s="69" t="s">
        <v>15</v>
      </c>
      <c r="E391" s="68">
        <v>11885</v>
      </c>
      <c r="F391" s="28" t="s">
        <v>12</v>
      </c>
      <c r="G391" s="1"/>
      <c r="H391" s="67" t="s">
        <v>8</v>
      </c>
      <c r="I391" s="1">
        <v>4</v>
      </c>
      <c r="J391" s="19">
        <v>3953.9884000000002</v>
      </c>
      <c r="K391" s="1">
        <v>4</v>
      </c>
      <c r="L391" s="1" t="s">
        <v>4649</v>
      </c>
      <c r="M391" s="1" t="e">
        <v>#N/A</v>
      </c>
      <c r="N391" s="19" t="e">
        <v>#N/A</v>
      </c>
      <c r="O391" s="1" t="s">
        <v>4621</v>
      </c>
      <c r="P391" s="1" t="s">
        <v>4614</v>
      </c>
      <c r="Q391" s="1" t="s">
        <v>4615</v>
      </c>
      <c r="R391" s="1" t="e">
        <v>#N/A</v>
      </c>
      <c r="S391" s="1" t="s">
        <v>62217</v>
      </c>
      <c r="T391" s="1">
        <v>1.0892689900000001</v>
      </c>
      <c r="U391" s="19">
        <v>3629.94672234266</v>
      </c>
      <c r="V391" s="19">
        <f t="shared" si="16"/>
        <v>3953.9884000000002</v>
      </c>
      <c r="W391" s="1"/>
      <c r="AB391"/>
      <c r="AD391" s="1"/>
      <c r="AE391" s="28"/>
      <c r="AL391" s="1"/>
      <c r="AM391" s="1"/>
      <c r="AN391" s="1"/>
      <c r="AO391" s="1"/>
      <c r="AP391" s="1"/>
      <c r="AQ391" s="1"/>
      <c r="AR391" s="1"/>
      <c r="AS391" s="1"/>
    </row>
    <row r="392" spans="1:45" ht="12.5" customHeight="1">
      <c r="A392" s="1">
        <v>46022</v>
      </c>
      <c r="B392" s="43">
        <v>45046</v>
      </c>
      <c r="C392" s="66">
        <v>45017</v>
      </c>
      <c r="D392" s="69" t="s">
        <v>15</v>
      </c>
      <c r="E392" s="68">
        <v>11968</v>
      </c>
      <c r="F392" s="28" t="s">
        <v>12</v>
      </c>
      <c r="G392" s="1"/>
      <c r="H392" s="67" t="s">
        <v>8</v>
      </c>
      <c r="I392" s="1">
        <v>9</v>
      </c>
      <c r="J392" s="19">
        <v>3756.989</v>
      </c>
      <c r="K392" s="1">
        <v>9</v>
      </c>
      <c r="L392" s="1" t="s">
        <v>4649</v>
      </c>
      <c r="M392" s="1" t="e">
        <v>#N/A</v>
      </c>
      <c r="N392" s="19" t="e">
        <v>#N/A</v>
      </c>
      <c r="O392" s="1" t="s">
        <v>4636</v>
      </c>
      <c r="P392" s="1" t="s">
        <v>4637</v>
      </c>
      <c r="Q392" s="1" t="s">
        <v>4638</v>
      </c>
      <c r="R392" s="1" t="e">
        <v>#N/A</v>
      </c>
      <c r="S392" s="1" t="s">
        <v>62219</v>
      </c>
      <c r="T392" s="1">
        <v>1.6143268900000001</v>
      </c>
      <c r="U392" s="19">
        <v>2327.2789564943691</v>
      </c>
      <c r="V392" s="19">
        <f t="shared" si="16"/>
        <v>3756.9890000000005</v>
      </c>
      <c r="W392" s="1"/>
      <c r="AB392"/>
      <c r="AD392" s="1"/>
      <c r="AE392" s="28"/>
      <c r="AL392" s="1"/>
      <c r="AM392" s="1"/>
      <c r="AN392" s="1"/>
      <c r="AO392" s="1"/>
      <c r="AP392" s="1"/>
      <c r="AQ392" s="1"/>
      <c r="AR392" s="1"/>
      <c r="AS392" s="1"/>
    </row>
    <row r="393" spans="1:45" ht="12.5" customHeight="1">
      <c r="A393" s="1">
        <v>46021</v>
      </c>
      <c r="B393" s="43">
        <v>45046</v>
      </c>
      <c r="C393" s="66">
        <v>45017</v>
      </c>
      <c r="D393" s="69" t="s">
        <v>15</v>
      </c>
      <c r="E393" s="68">
        <v>19971</v>
      </c>
      <c r="F393" s="28" t="s">
        <v>12</v>
      </c>
      <c r="G393" s="1"/>
      <c r="H393" s="67" t="s">
        <v>8</v>
      </c>
      <c r="I393" s="1">
        <v>9</v>
      </c>
      <c r="J393" s="19">
        <v>3953.9884000000002</v>
      </c>
      <c r="K393" s="1">
        <v>9</v>
      </c>
      <c r="L393" s="1" t="s">
        <v>4649</v>
      </c>
      <c r="M393" s="1" t="e">
        <v>#N/A</v>
      </c>
      <c r="N393" s="19" t="e">
        <v>#N/A</v>
      </c>
      <c r="O393" s="1" t="s">
        <v>4636</v>
      </c>
      <c r="P393" s="1" t="s">
        <v>4637</v>
      </c>
      <c r="Q393" s="1" t="s">
        <v>4638</v>
      </c>
      <c r="R393" s="1" t="e">
        <v>#N/A</v>
      </c>
      <c r="S393" s="1" t="s">
        <v>62219</v>
      </c>
      <c r="T393" s="1">
        <v>1.6143268900000001</v>
      </c>
      <c r="U393" s="19">
        <v>2449.3108703652952</v>
      </c>
      <c r="V393" s="19">
        <f t="shared" si="16"/>
        <v>3953.9884000000002</v>
      </c>
      <c r="W393" s="1"/>
      <c r="AB393"/>
      <c r="AD393" s="1"/>
      <c r="AE393" s="28"/>
      <c r="AL393" s="1"/>
      <c r="AM393" s="1"/>
      <c r="AN393" s="1"/>
      <c r="AO393" s="1"/>
      <c r="AP393" s="1"/>
      <c r="AQ393" s="1"/>
      <c r="AR393" s="1"/>
      <c r="AS393" s="1"/>
    </row>
    <row r="394" spans="1:45" ht="12.5" customHeight="1">
      <c r="A394" s="1">
        <v>46116</v>
      </c>
      <c r="B394" s="43">
        <v>45047</v>
      </c>
      <c r="C394" s="66">
        <v>45047</v>
      </c>
      <c r="D394" s="69" t="s">
        <v>15</v>
      </c>
      <c r="E394" s="68">
        <v>14912</v>
      </c>
      <c r="F394" s="28" t="s">
        <v>12</v>
      </c>
      <c r="G394" s="1"/>
      <c r="H394" s="67" t="s">
        <v>8</v>
      </c>
      <c r="I394" s="1">
        <v>4</v>
      </c>
      <c r="J394" s="19">
        <v>772.50360000000001</v>
      </c>
      <c r="K394" s="1">
        <v>4</v>
      </c>
      <c r="L394" s="1" t="s">
        <v>4649</v>
      </c>
      <c r="M394" s="1" t="e">
        <v>#N/A</v>
      </c>
      <c r="N394" s="19" t="e">
        <v>#N/A</v>
      </c>
      <c r="O394" s="1" t="s">
        <v>4621</v>
      </c>
      <c r="P394" s="1" t="s">
        <v>4614</v>
      </c>
      <c r="Q394" s="1" t="s">
        <v>4615</v>
      </c>
      <c r="R394" s="1" t="e">
        <v>#N/A</v>
      </c>
      <c r="S394" s="1" t="s">
        <v>62217</v>
      </c>
      <c r="T394" s="1">
        <v>1.0892689900000001</v>
      </c>
      <c r="U394" s="19">
        <v>709.19452136427742</v>
      </c>
      <c r="V394" s="19">
        <f t="shared" si="16"/>
        <v>772.50360000000001</v>
      </c>
      <c r="W394" s="1"/>
      <c r="AB394"/>
      <c r="AD394" s="1"/>
      <c r="AE394" s="28"/>
      <c r="AL394" s="1"/>
      <c r="AM394" s="1"/>
      <c r="AN394" s="1"/>
      <c r="AO394" s="1"/>
      <c r="AP394" s="1"/>
      <c r="AQ394" s="1"/>
      <c r="AR394" s="1"/>
      <c r="AS394" s="1"/>
    </row>
    <row r="395" spans="1:45" ht="12.5" customHeight="1">
      <c r="A395" s="1">
        <v>46119</v>
      </c>
      <c r="B395" s="43">
        <v>45047</v>
      </c>
      <c r="C395" s="66">
        <v>45047</v>
      </c>
      <c r="D395" s="69" t="s">
        <v>15</v>
      </c>
      <c r="E395" s="68">
        <v>25927</v>
      </c>
      <c r="F395" s="28" t="s">
        <v>12</v>
      </c>
      <c r="G395" s="1"/>
      <c r="H395" s="67" t="s">
        <v>8</v>
      </c>
      <c r="I395" s="1">
        <v>9</v>
      </c>
      <c r="J395" s="19">
        <v>772.50360000000001</v>
      </c>
      <c r="K395" s="1">
        <v>9</v>
      </c>
      <c r="L395" s="1" t="s">
        <v>4649</v>
      </c>
      <c r="M395" s="1" t="e">
        <v>#N/A</v>
      </c>
      <c r="N395" s="19" t="e">
        <v>#N/A</v>
      </c>
      <c r="O395" s="1" t="s">
        <v>4636</v>
      </c>
      <c r="P395" s="1" t="s">
        <v>4637</v>
      </c>
      <c r="Q395" s="1" t="s">
        <v>4638</v>
      </c>
      <c r="R395" s="1" t="e">
        <v>#N/A</v>
      </c>
      <c r="S395" s="1" t="s">
        <v>62219</v>
      </c>
      <c r="T395" s="1">
        <v>1.6143268900000001</v>
      </c>
      <c r="U395" s="19">
        <v>478.52984719841959</v>
      </c>
      <c r="V395" s="19">
        <f t="shared" si="16"/>
        <v>772.50359999999989</v>
      </c>
      <c r="W395" s="1"/>
      <c r="AB395"/>
      <c r="AD395" s="1"/>
      <c r="AE395" s="28"/>
      <c r="AL395" s="1"/>
      <c r="AM395" s="1"/>
      <c r="AN395" s="1"/>
      <c r="AO395" s="1"/>
      <c r="AP395" s="1"/>
      <c r="AQ395" s="1"/>
      <c r="AR395" s="1"/>
      <c r="AS395" s="1"/>
    </row>
    <row r="396" spans="1:45" ht="12.5" customHeight="1">
      <c r="A396" s="1">
        <v>46121</v>
      </c>
      <c r="B396" s="43">
        <v>45048</v>
      </c>
      <c r="C396" s="66">
        <v>45047</v>
      </c>
      <c r="D396" s="69" t="s">
        <v>15</v>
      </c>
      <c r="E396" s="68">
        <v>12069</v>
      </c>
      <c r="F396" s="28" t="s">
        <v>12</v>
      </c>
      <c r="G396" s="1"/>
      <c r="H396" s="67" t="s">
        <v>8</v>
      </c>
      <c r="I396" s="1">
        <v>4</v>
      </c>
      <c r="J396" s="19">
        <v>3953.9884000000002</v>
      </c>
      <c r="K396" s="1">
        <v>4</v>
      </c>
      <c r="L396" s="1" t="s">
        <v>4649</v>
      </c>
      <c r="M396" s="1" t="e">
        <v>#N/A</v>
      </c>
      <c r="N396" s="19" t="e">
        <v>#N/A</v>
      </c>
      <c r="O396" s="1" t="s">
        <v>4621</v>
      </c>
      <c r="P396" s="1" t="s">
        <v>4614</v>
      </c>
      <c r="Q396" s="1" t="s">
        <v>4615</v>
      </c>
      <c r="R396" s="1" t="e">
        <v>#N/A</v>
      </c>
      <c r="S396" s="1" t="s">
        <v>62217</v>
      </c>
      <c r="T396" s="1">
        <v>1.0892689900000001</v>
      </c>
      <c r="U396" s="19">
        <v>3629.94672234266</v>
      </c>
      <c r="V396" s="19">
        <f t="shared" si="16"/>
        <v>3953.9884000000002</v>
      </c>
      <c r="W396" s="1"/>
      <c r="AB396"/>
      <c r="AD396" s="1"/>
      <c r="AE396" s="28"/>
      <c r="AL396" s="1"/>
      <c r="AM396" s="1"/>
      <c r="AN396" s="1"/>
      <c r="AO396" s="1"/>
      <c r="AP396" s="1"/>
      <c r="AQ396" s="1"/>
      <c r="AR396" s="1"/>
      <c r="AS396" s="1"/>
    </row>
    <row r="397" spans="1:45" ht="12.5" customHeight="1">
      <c r="A397" s="1">
        <v>46129</v>
      </c>
      <c r="B397" s="43">
        <v>45049</v>
      </c>
      <c r="C397" s="66">
        <v>45047</v>
      </c>
      <c r="D397" s="69" t="s">
        <v>15</v>
      </c>
      <c r="E397" s="68">
        <v>20420</v>
      </c>
      <c r="F397" s="28" t="s">
        <v>12</v>
      </c>
      <c r="G397" s="1"/>
      <c r="H397" s="67" t="s">
        <v>8</v>
      </c>
      <c r="I397" s="1">
        <v>9</v>
      </c>
      <c r="J397" s="19">
        <v>3953.9884000000002</v>
      </c>
      <c r="K397" s="1">
        <v>9</v>
      </c>
      <c r="L397" s="1" t="s">
        <v>4649</v>
      </c>
      <c r="M397" s="1" t="e">
        <v>#N/A</v>
      </c>
      <c r="N397" s="19" t="e">
        <v>#N/A</v>
      </c>
      <c r="O397" s="1" t="s">
        <v>4636</v>
      </c>
      <c r="P397" s="1" t="s">
        <v>4637</v>
      </c>
      <c r="Q397" s="1" t="s">
        <v>4638</v>
      </c>
      <c r="R397" s="1" t="e">
        <v>#N/A</v>
      </c>
      <c r="S397" s="1" t="s">
        <v>62219</v>
      </c>
      <c r="T397" s="1">
        <v>1.6143268900000001</v>
      </c>
      <c r="U397" s="19">
        <v>2449.3108703652952</v>
      </c>
      <c r="V397" s="19">
        <f t="shared" si="16"/>
        <v>3953.9884000000002</v>
      </c>
      <c r="W397" s="1"/>
      <c r="AB397"/>
      <c r="AD397" s="1"/>
      <c r="AE397" s="28"/>
      <c r="AL397" s="1"/>
      <c r="AM397" s="1"/>
      <c r="AN397" s="1"/>
      <c r="AO397" s="1"/>
      <c r="AP397" s="1"/>
      <c r="AQ397" s="1"/>
      <c r="AR397" s="1"/>
      <c r="AS397" s="1"/>
    </row>
    <row r="398" spans="1:45" ht="12.5" customHeight="1">
      <c r="A398" s="1">
        <v>46137</v>
      </c>
      <c r="B398" s="43">
        <v>45050</v>
      </c>
      <c r="C398" s="66">
        <v>45047</v>
      </c>
      <c r="D398" s="69" t="s">
        <v>15</v>
      </c>
      <c r="E398" s="68">
        <v>20600</v>
      </c>
      <c r="F398" s="28" t="s">
        <v>12</v>
      </c>
      <c r="G398" s="1"/>
      <c r="H398" s="67" t="s">
        <v>8</v>
      </c>
      <c r="I398" s="1">
        <v>9</v>
      </c>
      <c r="J398" s="19">
        <v>3953.9884000000002</v>
      </c>
      <c r="K398" s="1">
        <v>9</v>
      </c>
      <c r="L398" s="1" t="s">
        <v>4649</v>
      </c>
      <c r="M398" s="1" t="e">
        <v>#N/A</v>
      </c>
      <c r="N398" s="19" t="e">
        <v>#N/A</v>
      </c>
      <c r="O398" s="1" t="s">
        <v>4636</v>
      </c>
      <c r="P398" s="1" t="s">
        <v>4637</v>
      </c>
      <c r="Q398" s="1" t="s">
        <v>4638</v>
      </c>
      <c r="R398" s="1" t="e">
        <v>#N/A</v>
      </c>
      <c r="S398" s="1" t="s">
        <v>62219</v>
      </c>
      <c r="T398" s="1">
        <v>1.6143268900000001</v>
      </c>
      <c r="U398" s="19">
        <v>2449.3108703652952</v>
      </c>
      <c r="V398" s="19">
        <f t="shared" si="16"/>
        <v>3953.9884000000002</v>
      </c>
      <c r="W398" s="1"/>
      <c r="AB398"/>
      <c r="AD398" s="1"/>
      <c r="AE398" s="28"/>
      <c r="AL398" s="1"/>
      <c r="AM398" s="1"/>
      <c r="AN398" s="1"/>
      <c r="AO398" s="1"/>
      <c r="AP398" s="1"/>
      <c r="AQ398" s="1"/>
      <c r="AR398" s="1"/>
      <c r="AS398" s="1"/>
    </row>
    <row r="399" spans="1:45" ht="12.5" customHeight="1">
      <c r="A399" s="1">
        <v>46145</v>
      </c>
      <c r="B399" s="43">
        <v>45051</v>
      </c>
      <c r="C399" s="66">
        <v>45047</v>
      </c>
      <c r="D399" s="69" t="s">
        <v>15</v>
      </c>
      <c r="E399" s="68">
        <v>14881</v>
      </c>
      <c r="F399" s="28" t="s">
        <v>12</v>
      </c>
      <c r="G399" s="1"/>
      <c r="H399" s="67" t="s">
        <v>8</v>
      </c>
      <c r="I399" s="1">
        <v>1</v>
      </c>
      <c r="J399" s="19">
        <v>772.50360000000001</v>
      </c>
      <c r="K399" s="1">
        <v>1</v>
      </c>
      <c r="L399" s="1" t="s">
        <v>4649</v>
      </c>
      <c r="M399" s="1" t="e">
        <v>#N/A</v>
      </c>
      <c r="N399" s="19" t="e">
        <v>#N/A</v>
      </c>
      <c r="O399" s="1" t="s">
        <v>4613</v>
      </c>
      <c r="P399" s="1" t="s">
        <v>4614</v>
      </c>
      <c r="Q399" s="1" t="s">
        <v>4615</v>
      </c>
      <c r="R399" s="1" t="e">
        <v>#N/A</v>
      </c>
      <c r="S399" s="1" t="s">
        <v>62217</v>
      </c>
      <c r="T399" s="1">
        <v>1.0892689900000001</v>
      </c>
      <c r="U399" s="19">
        <v>709.19452136427742</v>
      </c>
      <c r="V399" s="19">
        <f t="shared" si="16"/>
        <v>772.50360000000001</v>
      </c>
      <c r="W399" s="1"/>
      <c r="AB399"/>
      <c r="AD399" s="1"/>
      <c r="AE399" s="28"/>
      <c r="AL399" s="1"/>
      <c r="AM399" s="1"/>
      <c r="AN399" s="1"/>
      <c r="AO399" s="1"/>
      <c r="AP399" s="1"/>
      <c r="AQ399" s="1"/>
      <c r="AR399" s="1"/>
      <c r="AS399" s="1"/>
    </row>
    <row r="400" spans="1:45" ht="12.5" customHeight="1">
      <c r="A400" s="1">
        <v>46152</v>
      </c>
      <c r="B400" s="43">
        <v>45052</v>
      </c>
      <c r="C400" s="66">
        <v>45047</v>
      </c>
      <c r="D400" s="69" t="s">
        <v>15</v>
      </c>
      <c r="E400" s="68">
        <v>20424</v>
      </c>
      <c r="F400" s="28" t="s">
        <v>12</v>
      </c>
      <c r="G400" s="1"/>
      <c r="H400" s="67" t="s">
        <v>8</v>
      </c>
      <c r="I400" s="1">
        <v>9</v>
      </c>
      <c r="J400" s="19">
        <v>3953.9884000000002</v>
      </c>
      <c r="K400" s="1">
        <v>9</v>
      </c>
      <c r="L400" s="1" t="s">
        <v>4649</v>
      </c>
      <c r="M400" s="1" t="e">
        <v>#N/A</v>
      </c>
      <c r="N400" s="19" t="e">
        <v>#N/A</v>
      </c>
      <c r="O400" s="1" t="s">
        <v>4636</v>
      </c>
      <c r="P400" s="1" t="s">
        <v>4637</v>
      </c>
      <c r="Q400" s="1" t="s">
        <v>4638</v>
      </c>
      <c r="R400" s="1" t="e">
        <v>#N/A</v>
      </c>
      <c r="S400" s="1" t="s">
        <v>62219</v>
      </c>
      <c r="T400" s="1">
        <v>1.6143268900000001</v>
      </c>
      <c r="U400" s="19">
        <v>2449.3108703652952</v>
      </c>
      <c r="V400" s="19">
        <f t="shared" si="16"/>
        <v>3953.9884000000002</v>
      </c>
      <c r="W400" s="1"/>
      <c r="AB400"/>
      <c r="AD400" s="1"/>
      <c r="AE400" s="28"/>
      <c r="AL400" s="1"/>
      <c r="AM400" s="1"/>
      <c r="AN400" s="1"/>
      <c r="AO400" s="1"/>
      <c r="AP400" s="1"/>
      <c r="AQ400" s="1"/>
      <c r="AR400" s="1"/>
      <c r="AS400" s="1"/>
    </row>
    <row r="401" spans="1:45" ht="12.5" customHeight="1">
      <c r="A401" s="1">
        <v>46156</v>
      </c>
      <c r="B401" s="43">
        <v>45053</v>
      </c>
      <c r="C401" s="66">
        <v>45047</v>
      </c>
      <c r="D401" s="69" t="s">
        <v>15</v>
      </c>
      <c r="E401" s="68">
        <v>12118</v>
      </c>
      <c r="F401" s="28" t="s">
        <v>12</v>
      </c>
      <c r="G401" s="1"/>
      <c r="H401" s="67" t="s">
        <v>8</v>
      </c>
      <c r="I401" s="1">
        <v>4</v>
      </c>
      <c r="J401" s="19">
        <v>3953.9884000000002</v>
      </c>
      <c r="K401" s="1">
        <v>4</v>
      </c>
      <c r="L401" s="1" t="s">
        <v>4649</v>
      </c>
      <c r="M401" s="1" t="e">
        <v>#N/A</v>
      </c>
      <c r="N401" s="19" t="e">
        <v>#N/A</v>
      </c>
      <c r="O401" s="1" t="s">
        <v>4621</v>
      </c>
      <c r="P401" s="1" t="s">
        <v>4614</v>
      </c>
      <c r="Q401" s="1" t="s">
        <v>4615</v>
      </c>
      <c r="R401" s="1" t="e">
        <v>#N/A</v>
      </c>
      <c r="S401" s="1" t="s">
        <v>62217</v>
      </c>
      <c r="T401" s="1">
        <v>1.0892689900000001</v>
      </c>
      <c r="U401" s="19">
        <v>3629.94672234266</v>
      </c>
      <c r="V401" s="19">
        <f t="shared" si="16"/>
        <v>3953.9884000000002</v>
      </c>
      <c r="W401" s="1"/>
      <c r="AB401"/>
      <c r="AD401" s="1"/>
      <c r="AE401" s="28"/>
      <c r="AL401" s="1"/>
      <c r="AM401" s="1"/>
      <c r="AN401" s="1"/>
      <c r="AO401" s="1"/>
      <c r="AP401" s="1"/>
      <c r="AQ401" s="1"/>
      <c r="AR401" s="1"/>
      <c r="AS401" s="1"/>
    </row>
    <row r="402" spans="1:45" ht="12.5" customHeight="1">
      <c r="A402" s="1">
        <v>46169</v>
      </c>
      <c r="B402" s="43">
        <v>45054</v>
      </c>
      <c r="C402" s="66">
        <v>45047</v>
      </c>
      <c r="D402" s="69" t="s">
        <v>15</v>
      </c>
      <c r="E402" s="68">
        <v>12094</v>
      </c>
      <c r="F402" s="28" t="s">
        <v>12</v>
      </c>
      <c r="G402" s="1"/>
      <c r="H402" s="67" t="s">
        <v>8</v>
      </c>
      <c r="I402" s="1">
        <v>4</v>
      </c>
      <c r="J402" s="19">
        <v>3953.9884000000002</v>
      </c>
      <c r="K402" s="1">
        <v>4</v>
      </c>
      <c r="L402" s="1" t="s">
        <v>4649</v>
      </c>
      <c r="M402" s="1" t="e">
        <v>#N/A</v>
      </c>
      <c r="N402" s="19" t="e">
        <v>#N/A</v>
      </c>
      <c r="O402" s="1" t="s">
        <v>4621</v>
      </c>
      <c r="P402" s="1" t="s">
        <v>4614</v>
      </c>
      <c r="Q402" s="1" t="s">
        <v>4615</v>
      </c>
      <c r="R402" s="1" t="e">
        <v>#N/A</v>
      </c>
      <c r="S402" s="1" t="s">
        <v>62217</v>
      </c>
      <c r="T402" s="1">
        <v>1.0892689900000001</v>
      </c>
      <c r="U402" s="19">
        <v>3629.94672234266</v>
      </c>
      <c r="V402" s="19">
        <f t="shared" si="16"/>
        <v>3953.9884000000002</v>
      </c>
      <c r="W402" s="1"/>
      <c r="AB402"/>
      <c r="AD402" s="1"/>
      <c r="AE402" s="28"/>
      <c r="AL402" s="1"/>
      <c r="AM402" s="1"/>
      <c r="AN402" s="1"/>
      <c r="AO402" s="1"/>
      <c r="AP402" s="1"/>
      <c r="AQ402" s="1"/>
      <c r="AR402" s="1"/>
      <c r="AS402" s="1"/>
    </row>
    <row r="403" spans="1:45" ht="12.5" customHeight="1">
      <c r="A403" s="1">
        <v>46161</v>
      </c>
      <c r="B403" s="43">
        <v>45054</v>
      </c>
      <c r="C403" s="66">
        <v>45047</v>
      </c>
      <c r="D403" s="69" t="s">
        <v>15</v>
      </c>
      <c r="E403" s="68">
        <v>12819</v>
      </c>
      <c r="F403" s="28" t="s">
        <v>12</v>
      </c>
      <c r="G403" s="1"/>
      <c r="H403" s="67" t="s">
        <v>8</v>
      </c>
      <c r="I403" s="1">
        <v>7</v>
      </c>
      <c r="J403" s="19">
        <v>3953.9884000000002</v>
      </c>
      <c r="K403" s="1">
        <v>7</v>
      </c>
      <c r="L403" s="1" t="s">
        <v>4649</v>
      </c>
      <c r="M403" s="1" t="e">
        <v>#N/A</v>
      </c>
      <c r="N403" s="19" t="e">
        <v>#N/A</v>
      </c>
      <c r="O403" s="1" t="s">
        <v>4629</v>
      </c>
      <c r="P403" s="1" t="s">
        <v>4630</v>
      </c>
      <c r="Q403" s="1" t="s">
        <v>4631</v>
      </c>
      <c r="R403" s="1" t="e">
        <v>#N/A</v>
      </c>
      <c r="S403" s="1" t="s">
        <v>62221</v>
      </c>
      <c r="T403" s="1">
        <v>1</v>
      </c>
      <c r="U403" s="19">
        <v>3953.9884000000002</v>
      </c>
      <c r="V403" s="19">
        <f t="shared" si="16"/>
        <v>3953.9884000000002</v>
      </c>
      <c r="W403" s="1"/>
      <c r="AB403"/>
      <c r="AD403" s="1"/>
      <c r="AE403" s="28"/>
      <c r="AL403" s="1"/>
      <c r="AM403" s="1"/>
      <c r="AN403" s="1"/>
      <c r="AO403" s="1"/>
      <c r="AP403" s="1"/>
      <c r="AQ403" s="1"/>
      <c r="AR403" s="1"/>
      <c r="AS403" s="1"/>
    </row>
    <row r="404" spans="1:45" ht="12.5" customHeight="1">
      <c r="A404" s="1">
        <v>46173</v>
      </c>
      <c r="B404" s="43">
        <v>45055</v>
      </c>
      <c r="C404" s="66">
        <v>45047</v>
      </c>
      <c r="D404" s="69" t="s">
        <v>15</v>
      </c>
      <c r="E404" s="68">
        <v>20283</v>
      </c>
      <c r="F404" s="28" t="s">
        <v>12</v>
      </c>
      <c r="G404" s="1"/>
      <c r="H404" s="67" t="s">
        <v>8</v>
      </c>
      <c r="I404" s="1">
        <v>9</v>
      </c>
      <c r="J404" s="19">
        <v>3953.9884000000002</v>
      </c>
      <c r="K404" s="1">
        <v>9</v>
      </c>
      <c r="L404" s="1" t="s">
        <v>4649</v>
      </c>
      <c r="M404" s="1" t="e">
        <v>#N/A</v>
      </c>
      <c r="N404" s="19" t="e">
        <v>#N/A</v>
      </c>
      <c r="O404" s="1" t="s">
        <v>4636</v>
      </c>
      <c r="P404" s="1" t="s">
        <v>4637</v>
      </c>
      <c r="Q404" s="1" t="s">
        <v>4638</v>
      </c>
      <c r="R404" s="1" t="e">
        <v>#N/A</v>
      </c>
      <c r="S404" s="1" t="s">
        <v>62219</v>
      </c>
      <c r="T404" s="1">
        <v>1.6143268900000001</v>
      </c>
      <c r="U404" s="19">
        <v>2449.3108703652952</v>
      </c>
      <c r="V404" s="19">
        <f t="shared" si="16"/>
        <v>3953.9884000000002</v>
      </c>
      <c r="W404" s="1"/>
      <c r="AB404"/>
      <c r="AD404" s="1"/>
      <c r="AE404" s="28"/>
      <c r="AL404" s="1"/>
      <c r="AM404" s="1"/>
      <c r="AN404" s="1"/>
      <c r="AO404" s="1"/>
      <c r="AP404" s="1"/>
      <c r="AQ404" s="1"/>
      <c r="AR404" s="1"/>
      <c r="AS404" s="1"/>
    </row>
    <row r="405" spans="1:45" ht="12.5" customHeight="1">
      <c r="A405" s="1">
        <v>46174</v>
      </c>
      <c r="B405" s="43">
        <v>45055</v>
      </c>
      <c r="C405" s="66">
        <v>45047</v>
      </c>
      <c r="D405" s="69" t="s">
        <v>15</v>
      </c>
      <c r="E405" s="68">
        <v>20608</v>
      </c>
      <c r="F405" s="28" t="s">
        <v>12</v>
      </c>
      <c r="G405" s="1"/>
      <c r="H405" s="67" t="s">
        <v>8</v>
      </c>
      <c r="I405" s="1">
        <v>9</v>
      </c>
      <c r="J405" s="19">
        <v>3953.9884000000002</v>
      </c>
      <c r="K405" s="1">
        <v>9</v>
      </c>
      <c r="L405" s="1" t="s">
        <v>4649</v>
      </c>
      <c r="M405" s="1" t="e">
        <v>#N/A</v>
      </c>
      <c r="N405" s="19" t="e">
        <v>#N/A</v>
      </c>
      <c r="O405" s="1" t="s">
        <v>4636</v>
      </c>
      <c r="P405" s="1" t="s">
        <v>4637</v>
      </c>
      <c r="Q405" s="1" t="s">
        <v>4638</v>
      </c>
      <c r="R405" s="1" t="e">
        <v>#N/A</v>
      </c>
      <c r="S405" s="1" t="s">
        <v>62219</v>
      </c>
      <c r="T405" s="1">
        <v>1.6143268900000001</v>
      </c>
      <c r="U405" s="19">
        <v>2449.3108703652952</v>
      </c>
      <c r="V405" s="19">
        <f t="shared" si="16"/>
        <v>3953.9884000000002</v>
      </c>
      <c r="W405" s="1"/>
      <c r="AB405"/>
      <c r="AD405" s="1"/>
      <c r="AE405" s="28"/>
      <c r="AL405" s="1"/>
      <c r="AM405" s="1"/>
      <c r="AN405" s="1"/>
      <c r="AO405" s="1"/>
      <c r="AP405" s="1"/>
      <c r="AQ405" s="1"/>
      <c r="AR405" s="1"/>
      <c r="AS405" s="1"/>
    </row>
    <row r="406" spans="1:45" ht="12.5" customHeight="1">
      <c r="A406" s="1">
        <v>46177</v>
      </c>
      <c r="B406" s="43">
        <v>45056</v>
      </c>
      <c r="C406" s="66">
        <v>45047</v>
      </c>
      <c r="D406" s="69" t="s">
        <v>15</v>
      </c>
      <c r="E406" s="68">
        <v>12102</v>
      </c>
      <c r="F406" s="28" t="s">
        <v>12</v>
      </c>
      <c r="G406" s="1"/>
      <c r="H406" s="67" t="s">
        <v>8</v>
      </c>
      <c r="I406" s="1">
        <v>4</v>
      </c>
      <c r="J406" s="19">
        <v>3953.9884000000002</v>
      </c>
      <c r="K406" s="1">
        <v>4</v>
      </c>
      <c r="L406" s="1" t="s">
        <v>4649</v>
      </c>
      <c r="M406" s="1" t="e">
        <v>#N/A</v>
      </c>
      <c r="N406" s="19" t="e">
        <v>#N/A</v>
      </c>
      <c r="O406" s="1" t="s">
        <v>4621</v>
      </c>
      <c r="P406" s="1" t="s">
        <v>4614</v>
      </c>
      <c r="Q406" s="1" t="s">
        <v>4615</v>
      </c>
      <c r="R406" s="1" t="e">
        <v>#N/A</v>
      </c>
      <c r="S406" s="1" t="s">
        <v>62217</v>
      </c>
      <c r="T406" s="1">
        <v>1.0892689900000001</v>
      </c>
      <c r="U406" s="19">
        <v>3629.94672234266</v>
      </c>
      <c r="V406" s="19">
        <f t="shared" si="16"/>
        <v>3953.9884000000002</v>
      </c>
      <c r="W406" s="1"/>
      <c r="AB406"/>
      <c r="AD406" s="1"/>
      <c r="AE406" s="28"/>
      <c r="AL406" s="1"/>
      <c r="AM406" s="1"/>
      <c r="AN406" s="1"/>
      <c r="AO406" s="1"/>
      <c r="AP406" s="1"/>
      <c r="AQ406" s="1"/>
      <c r="AR406" s="1"/>
      <c r="AS406" s="1"/>
    </row>
    <row r="407" spans="1:45" ht="12.5" customHeight="1">
      <c r="A407" s="1">
        <v>46178</v>
      </c>
      <c r="B407" s="43">
        <v>45056</v>
      </c>
      <c r="C407" s="66">
        <v>45047</v>
      </c>
      <c r="D407" s="69" t="s">
        <v>15</v>
      </c>
      <c r="E407" s="68">
        <v>25937</v>
      </c>
      <c r="F407" s="28" t="s">
        <v>12</v>
      </c>
      <c r="G407" s="1"/>
      <c r="H407" s="67" t="s">
        <v>8</v>
      </c>
      <c r="I407" s="1">
        <v>9</v>
      </c>
      <c r="J407" s="19">
        <v>772.50360000000001</v>
      </c>
      <c r="K407" s="1">
        <v>9</v>
      </c>
      <c r="L407" s="1" t="s">
        <v>4649</v>
      </c>
      <c r="M407" s="1" t="e">
        <v>#N/A</v>
      </c>
      <c r="N407" s="19" t="e">
        <v>#N/A</v>
      </c>
      <c r="O407" s="1" t="s">
        <v>4636</v>
      </c>
      <c r="P407" s="1" t="s">
        <v>4637</v>
      </c>
      <c r="Q407" s="1" t="s">
        <v>4638</v>
      </c>
      <c r="R407" s="1" t="e">
        <v>#N/A</v>
      </c>
      <c r="S407" s="1" t="s">
        <v>62219</v>
      </c>
      <c r="T407" s="1">
        <v>1.6143268900000001</v>
      </c>
      <c r="U407" s="19">
        <v>478.52984719841959</v>
      </c>
      <c r="V407" s="19">
        <f t="shared" si="16"/>
        <v>772.50359999999989</v>
      </c>
      <c r="W407" s="1"/>
      <c r="AB407"/>
      <c r="AD407" s="1"/>
      <c r="AE407" s="28"/>
      <c r="AL407" s="1"/>
      <c r="AM407" s="1"/>
      <c r="AN407" s="1"/>
      <c r="AO407" s="1"/>
      <c r="AP407" s="1"/>
      <c r="AQ407" s="1"/>
      <c r="AR407" s="1"/>
      <c r="AS407" s="1"/>
    </row>
    <row r="408" spans="1:45" ht="12.5" customHeight="1">
      <c r="A408" s="1">
        <v>46181</v>
      </c>
      <c r="B408" s="43">
        <v>45057</v>
      </c>
      <c r="C408" s="66">
        <v>45047</v>
      </c>
      <c r="D408" s="69" t="s">
        <v>15</v>
      </c>
      <c r="E408" s="68">
        <v>12004</v>
      </c>
      <c r="F408" s="28" t="s">
        <v>12</v>
      </c>
      <c r="G408" s="1"/>
      <c r="H408" s="67" t="s">
        <v>8</v>
      </c>
      <c r="I408" s="1">
        <v>9</v>
      </c>
      <c r="J408" s="19">
        <v>3729.364</v>
      </c>
      <c r="K408" s="1">
        <v>9</v>
      </c>
      <c r="L408" s="1" t="s">
        <v>4649</v>
      </c>
      <c r="M408" s="1" t="e">
        <v>#N/A</v>
      </c>
      <c r="N408" s="19" t="e">
        <v>#N/A</v>
      </c>
      <c r="O408" s="1" t="s">
        <v>4636</v>
      </c>
      <c r="P408" s="1" t="s">
        <v>4637</v>
      </c>
      <c r="Q408" s="1" t="s">
        <v>4638</v>
      </c>
      <c r="R408" s="1" t="e">
        <v>#N/A</v>
      </c>
      <c r="S408" s="1" t="s">
        <v>62219</v>
      </c>
      <c r="T408" s="1">
        <v>1.6143268900000001</v>
      </c>
      <c r="U408" s="19">
        <v>2310.1665611231929</v>
      </c>
      <c r="V408" s="19">
        <f t="shared" si="16"/>
        <v>3729.3639999999991</v>
      </c>
      <c r="W408" s="1"/>
      <c r="AB408"/>
      <c r="AD408" s="1"/>
      <c r="AE408" s="28"/>
      <c r="AL408" s="1"/>
      <c r="AM408" s="1"/>
      <c r="AN408" s="1"/>
      <c r="AO408" s="1"/>
      <c r="AP408" s="1"/>
      <c r="AQ408" s="1"/>
      <c r="AR408" s="1"/>
      <c r="AS408" s="1"/>
    </row>
    <row r="409" spans="1:45" ht="12.5" customHeight="1">
      <c r="A409" s="1">
        <v>46186</v>
      </c>
      <c r="B409" s="43">
        <v>45058</v>
      </c>
      <c r="C409" s="66">
        <v>45047</v>
      </c>
      <c r="D409" s="69" t="s">
        <v>15</v>
      </c>
      <c r="E409" s="68">
        <v>12041</v>
      </c>
      <c r="F409" s="28" t="s">
        <v>12</v>
      </c>
      <c r="G409" s="1"/>
      <c r="H409" s="67" t="s">
        <v>8</v>
      </c>
      <c r="I409" s="1">
        <v>1</v>
      </c>
      <c r="J409" s="19">
        <v>3953.9884000000002</v>
      </c>
      <c r="K409" s="1">
        <v>1</v>
      </c>
      <c r="L409" s="1" t="s">
        <v>4649</v>
      </c>
      <c r="M409" s="1" t="e">
        <v>#N/A</v>
      </c>
      <c r="N409" s="19" t="e">
        <v>#N/A</v>
      </c>
      <c r="O409" s="1" t="s">
        <v>4613</v>
      </c>
      <c r="P409" s="1" t="s">
        <v>4614</v>
      </c>
      <c r="Q409" s="1" t="s">
        <v>4615</v>
      </c>
      <c r="R409" s="1" t="e">
        <v>#N/A</v>
      </c>
      <c r="S409" s="1" t="s">
        <v>62217</v>
      </c>
      <c r="T409" s="1">
        <v>1.0892689900000001</v>
      </c>
      <c r="U409" s="19">
        <v>3629.94672234266</v>
      </c>
      <c r="V409" s="19">
        <f t="shared" si="16"/>
        <v>3953.9884000000002</v>
      </c>
      <c r="W409" s="1"/>
      <c r="AB409"/>
      <c r="AD409" s="1"/>
      <c r="AE409" s="28"/>
      <c r="AL409" s="1"/>
      <c r="AM409" s="1"/>
      <c r="AN409" s="1"/>
      <c r="AO409" s="1"/>
      <c r="AP409" s="1"/>
      <c r="AQ409" s="1"/>
      <c r="AR409" s="1"/>
      <c r="AS409" s="1"/>
    </row>
    <row r="410" spans="1:45" ht="12.5" customHeight="1">
      <c r="A410" s="1">
        <v>46191</v>
      </c>
      <c r="B410" s="43">
        <v>45058</v>
      </c>
      <c r="C410" s="66">
        <v>45047</v>
      </c>
      <c r="D410" s="69" t="s">
        <v>15</v>
      </c>
      <c r="E410" s="68">
        <v>14956</v>
      </c>
      <c r="F410" s="28" t="s">
        <v>12</v>
      </c>
      <c r="G410" s="1"/>
      <c r="H410" s="67" t="s">
        <v>8</v>
      </c>
      <c r="I410" s="1">
        <v>8</v>
      </c>
      <c r="J410" s="19">
        <v>3953.9884000000002</v>
      </c>
      <c r="K410" s="1">
        <v>8</v>
      </c>
      <c r="L410" s="1" t="s">
        <v>4649</v>
      </c>
      <c r="M410" s="1" t="e">
        <v>#N/A</v>
      </c>
      <c r="N410" s="19" t="e">
        <v>#N/A</v>
      </c>
      <c r="O410" s="1" t="s">
        <v>4633</v>
      </c>
      <c r="P410" s="1" t="s">
        <v>4634</v>
      </c>
      <c r="Q410" s="1" t="s">
        <v>4631</v>
      </c>
      <c r="R410" s="1" t="e">
        <v>#N/A</v>
      </c>
      <c r="S410" s="1" t="s">
        <v>62221</v>
      </c>
      <c r="T410" s="1">
        <v>1</v>
      </c>
      <c r="U410" s="19">
        <v>3953.9884000000002</v>
      </c>
      <c r="V410" s="19">
        <f t="shared" si="16"/>
        <v>3953.9884000000002</v>
      </c>
      <c r="W410" s="1"/>
      <c r="AB410"/>
      <c r="AD410" s="1"/>
      <c r="AE410" s="28"/>
      <c r="AL410" s="1"/>
      <c r="AM410" s="1"/>
      <c r="AN410" s="1"/>
      <c r="AO410" s="1"/>
      <c r="AP410" s="1"/>
      <c r="AQ410" s="1"/>
      <c r="AR410" s="1"/>
      <c r="AS410" s="1"/>
    </row>
    <row r="411" spans="1:45" ht="12.5" customHeight="1">
      <c r="A411" s="1">
        <v>46195</v>
      </c>
      <c r="B411" s="43">
        <v>45059</v>
      </c>
      <c r="C411" s="66">
        <v>45047</v>
      </c>
      <c r="D411" s="69" t="s">
        <v>15</v>
      </c>
      <c r="E411" s="68">
        <v>12027</v>
      </c>
      <c r="F411" s="28" t="s">
        <v>12</v>
      </c>
      <c r="G411" s="1"/>
      <c r="H411" s="67" t="s">
        <v>8</v>
      </c>
      <c r="I411" s="1">
        <v>1</v>
      </c>
      <c r="J411" s="19">
        <v>3953.9884000000002</v>
      </c>
      <c r="K411" s="1">
        <v>1</v>
      </c>
      <c r="L411" s="1" t="s">
        <v>4649</v>
      </c>
      <c r="M411" s="1" t="e">
        <v>#N/A</v>
      </c>
      <c r="N411" s="19" t="e">
        <v>#N/A</v>
      </c>
      <c r="O411" s="1" t="s">
        <v>4613</v>
      </c>
      <c r="P411" s="1" t="s">
        <v>4614</v>
      </c>
      <c r="Q411" s="1" t="s">
        <v>4615</v>
      </c>
      <c r="R411" s="1" t="e">
        <v>#N/A</v>
      </c>
      <c r="S411" s="1" t="s">
        <v>62217</v>
      </c>
      <c r="T411" s="1">
        <v>1.0892689900000001</v>
      </c>
      <c r="U411" s="19">
        <v>3629.94672234266</v>
      </c>
      <c r="V411" s="19">
        <f t="shared" si="16"/>
        <v>3953.9884000000002</v>
      </c>
      <c r="W411" s="1"/>
      <c r="AB411"/>
      <c r="AD411" s="1"/>
      <c r="AE411" s="28"/>
      <c r="AL411" s="1"/>
      <c r="AM411" s="1"/>
      <c r="AN411" s="1"/>
      <c r="AO411" s="1"/>
      <c r="AP411" s="1"/>
      <c r="AQ411" s="1"/>
      <c r="AR411" s="1"/>
      <c r="AS411" s="1"/>
    </row>
    <row r="412" spans="1:45" ht="12.5" customHeight="1">
      <c r="A412" s="1">
        <v>46196</v>
      </c>
      <c r="B412" s="43">
        <v>45059</v>
      </c>
      <c r="C412" s="66">
        <v>45047</v>
      </c>
      <c r="D412" s="69" t="s">
        <v>15</v>
      </c>
      <c r="E412" s="68">
        <v>12109</v>
      </c>
      <c r="F412" s="28" t="s">
        <v>12</v>
      </c>
      <c r="G412" s="1"/>
      <c r="H412" s="67" t="s">
        <v>8</v>
      </c>
      <c r="I412" s="1">
        <v>1</v>
      </c>
      <c r="J412" s="19">
        <v>3953.9884000000002</v>
      </c>
      <c r="K412" s="1">
        <v>1</v>
      </c>
      <c r="L412" s="1" t="s">
        <v>4649</v>
      </c>
      <c r="M412" s="1" t="e">
        <v>#N/A</v>
      </c>
      <c r="N412" s="19" t="e">
        <v>#N/A</v>
      </c>
      <c r="O412" s="1" t="s">
        <v>4613</v>
      </c>
      <c r="P412" s="1" t="s">
        <v>4614</v>
      </c>
      <c r="Q412" s="1" t="s">
        <v>4615</v>
      </c>
      <c r="R412" s="1" t="e">
        <v>#N/A</v>
      </c>
      <c r="S412" s="1" t="s">
        <v>62217</v>
      </c>
      <c r="T412" s="1">
        <v>1.0892689900000001</v>
      </c>
      <c r="U412" s="19">
        <v>3629.94672234266</v>
      </c>
      <c r="V412" s="19">
        <f t="shared" si="16"/>
        <v>3953.9884000000002</v>
      </c>
      <c r="W412" s="1"/>
      <c r="AB412"/>
      <c r="AD412" s="1"/>
      <c r="AE412" s="28"/>
      <c r="AL412" s="1"/>
      <c r="AM412" s="1"/>
      <c r="AN412" s="1"/>
      <c r="AO412" s="1"/>
      <c r="AP412" s="1"/>
      <c r="AQ412" s="1"/>
      <c r="AR412" s="1"/>
      <c r="AS412" s="1"/>
    </row>
    <row r="413" spans="1:45" ht="12.5" customHeight="1">
      <c r="A413" s="1">
        <v>46192</v>
      </c>
      <c r="B413" s="43">
        <v>45059</v>
      </c>
      <c r="C413" s="66">
        <v>45047</v>
      </c>
      <c r="D413" s="69" t="s">
        <v>15</v>
      </c>
      <c r="E413" s="68">
        <v>12830</v>
      </c>
      <c r="F413" s="28" t="s">
        <v>12</v>
      </c>
      <c r="G413" s="1"/>
      <c r="H413" s="67" t="s">
        <v>8</v>
      </c>
      <c r="I413" s="1">
        <v>7</v>
      </c>
      <c r="J413" s="19">
        <v>3953.9884000000002</v>
      </c>
      <c r="K413" s="1">
        <v>7</v>
      </c>
      <c r="L413" s="1" t="s">
        <v>4649</v>
      </c>
      <c r="M413" s="1" t="e">
        <v>#N/A</v>
      </c>
      <c r="N413" s="19" t="e">
        <v>#N/A</v>
      </c>
      <c r="O413" s="1" t="s">
        <v>4629</v>
      </c>
      <c r="P413" s="1" t="s">
        <v>4630</v>
      </c>
      <c r="Q413" s="1" t="s">
        <v>4631</v>
      </c>
      <c r="R413" s="1" t="e">
        <v>#N/A</v>
      </c>
      <c r="S413" s="1" t="s">
        <v>62221</v>
      </c>
      <c r="T413" s="1">
        <v>1</v>
      </c>
      <c r="U413" s="19">
        <v>3953.9884000000002</v>
      </c>
      <c r="V413" s="19">
        <f t="shared" si="16"/>
        <v>3953.9884000000002</v>
      </c>
      <c r="W413" s="1"/>
      <c r="AB413"/>
      <c r="AD413" s="1"/>
      <c r="AE413" s="28"/>
      <c r="AL413" s="1"/>
      <c r="AM413" s="1"/>
      <c r="AN413" s="1"/>
      <c r="AO413" s="1"/>
      <c r="AP413" s="1"/>
      <c r="AQ413" s="1"/>
      <c r="AR413" s="1"/>
      <c r="AS413" s="1"/>
    </row>
    <row r="414" spans="1:45" ht="12.5" customHeight="1">
      <c r="A414" s="1">
        <v>46206</v>
      </c>
      <c r="B414" s="43">
        <v>45060</v>
      </c>
      <c r="C414" s="66">
        <v>45047</v>
      </c>
      <c r="D414" s="69" t="s">
        <v>15</v>
      </c>
      <c r="E414" s="68">
        <v>20023</v>
      </c>
      <c r="F414" s="28" t="s">
        <v>12</v>
      </c>
      <c r="G414" s="1"/>
      <c r="H414" s="67" t="s">
        <v>8</v>
      </c>
      <c r="I414" s="1">
        <v>6</v>
      </c>
      <c r="J414" s="19">
        <v>3729.364</v>
      </c>
      <c r="K414" s="1">
        <v>6</v>
      </c>
      <c r="L414" s="1" t="s">
        <v>4649</v>
      </c>
      <c r="M414" s="1" t="e">
        <v>#N/A</v>
      </c>
      <c r="N414" s="19" t="e">
        <v>#N/A</v>
      </c>
      <c r="O414" s="1" t="s">
        <v>4626</v>
      </c>
      <c r="P414" s="1" t="s">
        <v>4627</v>
      </c>
      <c r="Q414" s="1" t="s">
        <v>4615</v>
      </c>
      <c r="R414" s="1" t="e">
        <v>#N/A</v>
      </c>
      <c r="S414" s="1" t="s">
        <v>62218</v>
      </c>
      <c r="T414" s="1">
        <v>1.4904571499999999</v>
      </c>
      <c r="U414" s="19">
        <v>2502.1611657872891</v>
      </c>
      <c r="V414" s="19">
        <f t="shared" si="16"/>
        <v>3729.364</v>
      </c>
      <c r="W414" s="1"/>
      <c r="AB414"/>
      <c r="AD414" s="1"/>
      <c r="AE414" s="28"/>
      <c r="AL414" s="1"/>
      <c r="AM414" s="1"/>
      <c r="AN414" s="1"/>
      <c r="AO414" s="1"/>
      <c r="AP414" s="1"/>
      <c r="AQ414" s="1"/>
      <c r="AR414" s="1"/>
      <c r="AS414" s="1"/>
    </row>
    <row r="415" spans="1:45" ht="12.5" customHeight="1">
      <c r="A415" s="1">
        <v>46215</v>
      </c>
      <c r="B415" s="43">
        <v>45061</v>
      </c>
      <c r="C415" s="66">
        <v>45047</v>
      </c>
      <c r="D415" s="69" t="s">
        <v>15</v>
      </c>
      <c r="E415" s="68">
        <v>20429</v>
      </c>
      <c r="F415" s="28" t="s">
        <v>12</v>
      </c>
      <c r="G415" s="1"/>
      <c r="H415" s="67" t="s">
        <v>8</v>
      </c>
      <c r="I415" s="1">
        <v>9</v>
      </c>
      <c r="J415" s="19">
        <v>3953.9884000000002</v>
      </c>
      <c r="K415" s="1">
        <v>9</v>
      </c>
      <c r="L415" s="1" t="s">
        <v>4649</v>
      </c>
      <c r="M415" s="1" t="e">
        <v>#N/A</v>
      </c>
      <c r="N415" s="19" t="e">
        <v>#N/A</v>
      </c>
      <c r="O415" s="1" t="s">
        <v>4636</v>
      </c>
      <c r="P415" s="1" t="s">
        <v>4637</v>
      </c>
      <c r="Q415" s="1" t="s">
        <v>4638</v>
      </c>
      <c r="R415" s="1" t="e">
        <v>#N/A</v>
      </c>
      <c r="S415" s="1" t="s">
        <v>62219</v>
      </c>
      <c r="T415" s="1">
        <v>1.6143268900000001</v>
      </c>
      <c r="U415" s="19">
        <v>2449.3108703652952</v>
      </c>
      <c r="V415" s="19">
        <f t="shared" si="16"/>
        <v>3953.9884000000002</v>
      </c>
      <c r="W415" s="1"/>
      <c r="AB415"/>
      <c r="AD415" s="1"/>
      <c r="AE415" s="28"/>
      <c r="AL415" s="1"/>
      <c r="AM415" s="1"/>
      <c r="AN415" s="1"/>
      <c r="AO415" s="1"/>
      <c r="AP415" s="1"/>
      <c r="AQ415" s="1"/>
      <c r="AR415" s="1"/>
      <c r="AS415" s="1"/>
    </row>
    <row r="416" spans="1:45" ht="12.5" customHeight="1">
      <c r="A416" s="1">
        <v>46222</v>
      </c>
      <c r="B416" s="43">
        <v>45062</v>
      </c>
      <c r="C416" s="66">
        <v>45047</v>
      </c>
      <c r="D416" s="69" t="s">
        <v>15</v>
      </c>
      <c r="E416" s="68">
        <v>14891</v>
      </c>
      <c r="F416" s="28" t="s">
        <v>12</v>
      </c>
      <c r="G416" s="1"/>
      <c r="H416" s="67" t="s">
        <v>8</v>
      </c>
      <c r="I416" s="1">
        <v>4</v>
      </c>
      <c r="J416" s="19">
        <v>772.50360000000001</v>
      </c>
      <c r="K416" s="1">
        <v>4</v>
      </c>
      <c r="L416" s="1" t="s">
        <v>4649</v>
      </c>
      <c r="M416" s="1" t="e">
        <v>#N/A</v>
      </c>
      <c r="N416" s="19" t="e">
        <v>#N/A</v>
      </c>
      <c r="O416" s="1" t="s">
        <v>4621</v>
      </c>
      <c r="P416" s="1" t="s">
        <v>4614</v>
      </c>
      <c r="Q416" s="1" t="s">
        <v>4615</v>
      </c>
      <c r="R416" s="1" t="e">
        <v>#N/A</v>
      </c>
      <c r="S416" s="1" t="s">
        <v>62217</v>
      </c>
      <c r="T416" s="1">
        <v>1.0892689900000001</v>
      </c>
      <c r="U416" s="19">
        <v>709.19452136427742</v>
      </c>
      <c r="V416" s="19">
        <f t="shared" si="16"/>
        <v>772.50360000000001</v>
      </c>
      <c r="W416" s="1"/>
      <c r="AB416"/>
      <c r="AD416" s="1"/>
      <c r="AE416" s="28"/>
      <c r="AL416" s="1"/>
      <c r="AM416" s="1"/>
      <c r="AN416" s="1"/>
      <c r="AO416" s="1"/>
      <c r="AP416" s="1"/>
      <c r="AQ416" s="1"/>
      <c r="AR416" s="1"/>
      <c r="AS416" s="1"/>
    </row>
    <row r="417" spans="1:45" ht="12.5" customHeight="1">
      <c r="A417" s="1">
        <v>46227</v>
      </c>
      <c r="B417" s="43">
        <v>45062</v>
      </c>
      <c r="C417" s="66">
        <v>45047</v>
      </c>
      <c r="D417" s="69" t="s">
        <v>15</v>
      </c>
      <c r="E417" s="68">
        <v>11990</v>
      </c>
      <c r="F417" s="28" t="s">
        <v>12</v>
      </c>
      <c r="G417" s="1"/>
      <c r="H417" s="67" t="s">
        <v>8</v>
      </c>
      <c r="I417" s="1">
        <v>9</v>
      </c>
      <c r="J417" s="19">
        <v>3729.364</v>
      </c>
      <c r="K417" s="1">
        <v>9</v>
      </c>
      <c r="L417" s="1" t="s">
        <v>4649</v>
      </c>
      <c r="M417" s="1" t="e">
        <v>#N/A</v>
      </c>
      <c r="N417" s="19" t="e">
        <v>#N/A</v>
      </c>
      <c r="O417" s="1" t="s">
        <v>4636</v>
      </c>
      <c r="P417" s="1" t="s">
        <v>4637</v>
      </c>
      <c r="Q417" s="1" t="s">
        <v>4638</v>
      </c>
      <c r="R417" s="1" t="e">
        <v>#N/A</v>
      </c>
      <c r="S417" s="1" t="s">
        <v>62219</v>
      </c>
      <c r="T417" s="1">
        <v>1.6143268900000001</v>
      </c>
      <c r="U417" s="19">
        <v>2310.1665611231929</v>
      </c>
      <c r="V417" s="19">
        <f t="shared" si="16"/>
        <v>3729.3639999999991</v>
      </c>
      <c r="W417" s="1"/>
      <c r="AB417"/>
      <c r="AD417" s="1"/>
      <c r="AE417" s="28"/>
      <c r="AL417" s="1"/>
      <c r="AM417" s="1"/>
      <c r="AN417" s="1"/>
      <c r="AO417" s="1"/>
      <c r="AP417" s="1"/>
      <c r="AQ417" s="1"/>
      <c r="AR417" s="1"/>
      <c r="AS417" s="1"/>
    </row>
    <row r="418" spans="1:45" ht="12.5" customHeight="1">
      <c r="A418" s="1">
        <v>46235</v>
      </c>
      <c r="B418" s="43">
        <v>45063</v>
      </c>
      <c r="C418" s="66">
        <v>45047</v>
      </c>
      <c r="D418" s="69" t="s">
        <v>15</v>
      </c>
      <c r="E418" s="68">
        <v>12151</v>
      </c>
      <c r="F418" s="28" t="s">
        <v>12</v>
      </c>
      <c r="G418" s="1"/>
      <c r="H418" s="67" t="s">
        <v>8</v>
      </c>
      <c r="I418" s="1">
        <v>4</v>
      </c>
      <c r="J418" s="19">
        <v>3953.9884000000002</v>
      </c>
      <c r="K418" s="1">
        <v>4</v>
      </c>
      <c r="L418" s="1" t="s">
        <v>4649</v>
      </c>
      <c r="M418" s="1" t="e">
        <v>#N/A</v>
      </c>
      <c r="N418" s="19" t="e">
        <v>#N/A</v>
      </c>
      <c r="O418" s="1" t="s">
        <v>4621</v>
      </c>
      <c r="P418" s="1" t="s">
        <v>4614</v>
      </c>
      <c r="Q418" s="1" t="s">
        <v>4615</v>
      </c>
      <c r="R418" s="1" t="e">
        <v>#N/A</v>
      </c>
      <c r="S418" s="1" t="s">
        <v>62217</v>
      </c>
      <c r="T418" s="1">
        <v>1.0892689900000001</v>
      </c>
      <c r="U418" s="19">
        <v>3629.94672234266</v>
      </c>
      <c r="V418" s="19">
        <f t="shared" si="16"/>
        <v>3953.9884000000002</v>
      </c>
      <c r="W418" s="1"/>
      <c r="AB418"/>
      <c r="AD418" s="1"/>
      <c r="AE418" s="28"/>
      <c r="AL418" s="1"/>
      <c r="AM418" s="1"/>
      <c r="AN418" s="1"/>
      <c r="AO418" s="1"/>
      <c r="AP418" s="1"/>
      <c r="AQ418" s="1"/>
      <c r="AR418" s="1"/>
      <c r="AS418" s="1"/>
    </row>
    <row r="419" spans="1:45" ht="12.5" customHeight="1">
      <c r="A419" s="1">
        <v>46236</v>
      </c>
      <c r="B419" s="43">
        <v>45063</v>
      </c>
      <c r="C419" s="66">
        <v>45047</v>
      </c>
      <c r="D419" s="69" t="s">
        <v>15</v>
      </c>
      <c r="E419" s="68">
        <v>12001</v>
      </c>
      <c r="F419" s="28" t="s">
        <v>12</v>
      </c>
      <c r="G419" s="1"/>
      <c r="H419" s="67" t="s">
        <v>8</v>
      </c>
      <c r="I419" s="1">
        <v>9</v>
      </c>
      <c r="J419" s="19">
        <v>3729.364</v>
      </c>
      <c r="K419" s="1">
        <v>9</v>
      </c>
      <c r="L419" s="1" t="s">
        <v>4649</v>
      </c>
      <c r="M419" s="1" t="e">
        <v>#N/A</v>
      </c>
      <c r="N419" s="19" t="e">
        <v>#N/A</v>
      </c>
      <c r="O419" s="1" t="s">
        <v>4636</v>
      </c>
      <c r="P419" s="1" t="s">
        <v>4637</v>
      </c>
      <c r="Q419" s="1" t="s">
        <v>4638</v>
      </c>
      <c r="R419" s="1" t="e">
        <v>#N/A</v>
      </c>
      <c r="S419" s="1" t="s">
        <v>62219</v>
      </c>
      <c r="T419" s="1">
        <v>1.6143268900000001</v>
      </c>
      <c r="U419" s="19">
        <v>2310.1665611231929</v>
      </c>
      <c r="V419" s="19">
        <f t="shared" si="16"/>
        <v>3729.3639999999991</v>
      </c>
      <c r="W419" s="1"/>
      <c r="AB419"/>
      <c r="AD419" s="1"/>
      <c r="AE419" s="28"/>
      <c r="AL419" s="1"/>
      <c r="AM419" s="1"/>
      <c r="AN419" s="1"/>
      <c r="AO419" s="1"/>
      <c r="AP419" s="1"/>
      <c r="AQ419" s="1"/>
      <c r="AR419" s="1"/>
      <c r="AS419" s="1"/>
    </row>
    <row r="420" spans="1:45" ht="12.5" customHeight="1">
      <c r="A420" s="1">
        <v>46245</v>
      </c>
      <c r="B420" s="43">
        <v>45064</v>
      </c>
      <c r="C420" s="66">
        <v>45047</v>
      </c>
      <c r="D420" s="69" t="s">
        <v>15</v>
      </c>
      <c r="E420" s="68">
        <v>14967</v>
      </c>
      <c r="F420" s="28" t="s">
        <v>12</v>
      </c>
      <c r="G420" s="1"/>
      <c r="H420" s="67" t="s">
        <v>8</v>
      </c>
      <c r="I420" s="1">
        <v>8</v>
      </c>
      <c r="J420" s="19">
        <v>3953.9884000000002</v>
      </c>
      <c r="K420" s="1">
        <v>8</v>
      </c>
      <c r="L420" s="1" t="s">
        <v>4649</v>
      </c>
      <c r="M420" s="1" t="e">
        <v>#N/A</v>
      </c>
      <c r="N420" s="19" t="e">
        <v>#N/A</v>
      </c>
      <c r="O420" s="1" t="s">
        <v>4633</v>
      </c>
      <c r="P420" s="1" t="s">
        <v>4634</v>
      </c>
      <c r="Q420" s="1" t="s">
        <v>4631</v>
      </c>
      <c r="R420" s="1" t="e">
        <v>#N/A</v>
      </c>
      <c r="S420" s="1" t="s">
        <v>62221</v>
      </c>
      <c r="T420" s="1">
        <v>1</v>
      </c>
      <c r="U420" s="19">
        <v>3953.9884000000002</v>
      </c>
      <c r="V420" s="19">
        <f t="shared" si="16"/>
        <v>3953.9884000000002</v>
      </c>
      <c r="W420" s="1"/>
      <c r="AB420"/>
      <c r="AD420" s="1"/>
      <c r="AE420" s="28"/>
      <c r="AL420" s="1"/>
      <c r="AM420" s="1"/>
      <c r="AN420" s="1"/>
      <c r="AO420" s="1"/>
      <c r="AP420" s="1"/>
      <c r="AQ420" s="1"/>
      <c r="AR420" s="1"/>
      <c r="AS420" s="1"/>
    </row>
    <row r="421" spans="1:45" ht="12.5" customHeight="1">
      <c r="A421" s="1">
        <v>46247</v>
      </c>
      <c r="B421" s="43">
        <v>45065</v>
      </c>
      <c r="C421" s="66">
        <v>45047</v>
      </c>
      <c r="D421" s="69" t="s">
        <v>15</v>
      </c>
      <c r="E421" s="68">
        <v>14882</v>
      </c>
      <c r="F421" s="28" t="s">
        <v>12</v>
      </c>
      <c r="G421" s="1"/>
      <c r="H421" s="67" t="s">
        <v>8</v>
      </c>
      <c r="I421" s="1">
        <v>4</v>
      </c>
      <c r="J421" s="19">
        <v>772.50360000000001</v>
      </c>
      <c r="K421" s="1">
        <v>4</v>
      </c>
      <c r="L421" s="1" t="s">
        <v>4649</v>
      </c>
      <c r="M421" s="1" t="e">
        <v>#N/A</v>
      </c>
      <c r="N421" s="19" t="e">
        <v>#N/A</v>
      </c>
      <c r="O421" s="1" t="s">
        <v>4621</v>
      </c>
      <c r="P421" s="1" t="s">
        <v>4614</v>
      </c>
      <c r="Q421" s="1" t="s">
        <v>4615</v>
      </c>
      <c r="R421" s="1" t="e">
        <v>#N/A</v>
      </c>
      <c r="S421" s="1" t="s">
        <v>62217</v>
      </c>
      <c r="T421" s="1">
        <v>1.0892689900000001</v>
      </c>
      <c r="U421" s="19">
        <v>709.19452136427742</v>
      </c>
      <c r="V421" s="19">
        <f t="shared" si="16"/>
        <v>772.50360000000001</v>
      </c>
      <c r="W421" s="1"/>
      <c r="AB421"/>
      <c r="AD421" s="1"/>
      <c r="AE421" s="28"/>
      <c r="AL421" s="1"/>
      <c r="AM421" s="1"/>
      <c r="AN421" s="1"/>
      <c r="AO421" s="1"/>
      <c r="AP421" s="1"/>
      <c r="AQ421" s="1"/>
      <c r="AR421" s="1"/>
      <c r="AS421" s="1"/>
    </row>
    <row r="422" spans="1:45" ht="12.5" customHeight="1">
      <c r="A422" s="1">
        <v>46265</v>
      </c>
      <c r="B422" s="43">
        <v>45068</v>
      </c>
      <c r="C422" s="66">
        <v>45047</v>
      </c>
      <c r="D422" s="69" t="s">
        <v>15</v>
      </c>
      <c r="E422" s="68">
        <v>11934</v>
      </c>
      <c r="F422" s="28" t="s">
        <v>12</v>
      </c>
      <c r="G422" s="1"/>
      <c r="H422" s="67" t="s">
        <v>8</v>
      </c>
      <c r="I422" s="1">
        <v>1</v>
      </c>
      <c r="J422" s="19">
        <v>3953.9884000000002</v>
      </c>
      <c r="K422" s="1">
        <v>1</v>
      </c>
      <c r="L422" s="1" t="s">
        <v>4649</v>
      </c>
      <c r="M422" s="1" t="e">
        <v>#N/A</v>
      </c>
      <c r="N422" s="19" t="e">
        <v>#N/A</v>
      </c>
      <c r="O422" s="1" t="s">
        <v>4613</v>
      </c>
      <c r="P422" s="1" t="s">
        <v>4614</v>
      </c>
      <c r="Q422" s="1" t="s">
        <v>4615</v>
      </c>
      <c r="R422" s="1" t="e">
        <v>#N/A</v>
      </c>
      <c r="S422" s="1" t="s">
        <v>62217</v>
      </c>
      <c r="T422" s="1">
        <v>1.0892689900000001</v>
      </c>
      <c r="U422" s="19">
        <v>3629.94672234266</v>
      </c>
      <c r="V422" s="19">
        <f t="shared" si="16"/>
        <v>3953.9884000000002</v>
      </c>
      <c r="W422" s="1"/>
      <c r="AB422"/>
      <c r="AD422" s="1"/>
      <c r="AE422" s="28"/>
      <c r="AL422" s="1"/>
      <c r="AM422" s="1"/>
      <c r="AN422" s="1"/>
      <c r="AO422" s="1"/>
      <c r="AP422" s="1"/>
      <c r="AQ422" s="1"/>
      <c r="AR422" s="1"/>
      <c r="AS422" s="1"/>
    </row>
    <row r="423" spans="1:45" ht="12.5" customHeight="1">
      <c r="A423" s="1">
        <v>46268</v>
      </c>
      <c r="B423" s="43">
        <v>45068</v>
      </c>
      <c r="C423" s="66">
        <v>45047</v>
      </c>
      <c r="D423" s="69" t="s">
        <v>15</v>
      </c>
      <c r="E423" s="68">
        <v>20615</v>
      </c>
      <c r="F423" s="28" t="s">
        <v>12</v>
      </c>
      <c r="G423" s="1"/>
      <c r="H423" s="67" t="s">
        <v>8</v>
      </c>
      <c r="I423" s="1">
        <v>9</v>
      </c>
      <c r="J423" s="19">
        <v>3953.9884000000002</v>
      </c>
      <c r="K423" s="1">
        <v>9</v>
      </c>
      <c r="L423" s="1" t="s">
        <v>4649</v>
      </c>
      <c r="M423" s="1" t="e">
        <v>#N/A</v>
      </c>
      <c r="N423" s="19" t="e">
        <v>#N/A</v>
      </c>
      <c r="O423" s="1" t="s">
        <v>4636</v>
      </c>
      <c r="P423" s="1" t="s">
        <v>4637</v>
      </c>
      <c r="Q423" s="1" t="s">
        <v>4638</v>
      </c>
      <c r="R423" s="1" t="e">
        <v>#N/A</v>
      </c>
      <c r="S423" s="1" t="s">
        <v>62219</v>
      </c>
      <c r="T423" s="1">
        <v>1.6143268900000001</v>
      </c>
      <c r="U423" s="19">
        <v>2449.3108703652952</v>
      </c>
      <c r="V423" s="19">
        <f t="shared" si="16"/>
        <v>3953.9884000000002</v>
      </c>
      <c r="W423" s="1"/>
      <c r="AB423"/>
      <c r="AD423" s="1"/>
      <c r="AE423" s="28"/>
      <c r="AL423" s="1"/>
      <c r="AM423" s="1"/>
      <c r="AN423" s="1"/>
      <c r="AO423" s="1"/>
      <c r="AP423" s="1"/>
      <c r="AQ423" s="1"/>
      <c r="AR423" s="1"/>
      <c r="AS423" s="1"/>
    </row>
    <row r="424" spans="1:45" ht="12.5" customHeight="1">
      <c r="A424" s="1">
        <v>46270</v>
      </c>
      <c r="B424" s="43">
        <v>45069</v>
      </c>
      <c r="C424" s="66">
        <v>45047</v>
      </c>
      <c r="D424" s="69" t="s">
        <v>15</v>
      </c>
      <c r="E424" s="68">
        <v>24309</v>
      </c>
      <c r="F424" s="28" t="s">
        <v>12</v>
      </c>
      <c r="G424" s="1"/>
      <c r="H424" s="67" t="s">
        <v>8</v>
      </c>
      <c r="I424" s="1">
        <v>6</v>
      </c>
      <c r="J424" s="19">
        <v>3953.9884000000002</v>
      </c>
      <c r="K424" s="1">
        <v>6</v>
      </c>
      <c r="L424" s="1" t="s">
        <v>4649</v>
      </c>
      <c r="M424" s="1" t="e">
        <v>#N/A</v>
      </c>
      <c r="N424" s="19" t="e">
        <v>#N/A</v>
      </c>
      <c r="O424" s="1" t="s">
        <v>4626</v>
      </c>
      <c r="P424" s="1" t="s">
        <v>4627</v>
      </c>
      <c r="Q424" s="1" t="s">
        <v>4615</v>
      </c>
      <c r="R424" s="1" t="e">
        <v>#N/A</v>
      </c>
      <c r="S424" s="1" t="s">
        <v>62218</v>
      </c>
      <c r="T424" s="1">
        <v>1.4904571499999999</v>
      </c>
      <c r="U424" s="19">
        <v>2652.8695575045549</v>
      </c>
      <c r="V424" s="19">
        <f t="shared" si="16"/>
        <v>3953.9883999999997</v>
      </c>
      <c r="W424" s="1"/>
      <c r="AB424"/>
      <c r="AD424" s="1"/>
      <c r="AE424" s="28"/>
      <c r="AL424" s="1"/>
      <c r="AM424" s="1"/>
      <c r="AN424" s="1"/>
      <c r="AO424" s="1"/>
      <c r="AP424" s="1"/>
      <c r="AQ424" s="1"/>
      <c r="AR424" s="1"/>
      <c r="AS424" s="1"/>
    </row>
    <row r="425" spans="1:45" ht="12.5" customHeight="1">
      <c r="A425" s="1">
        <v>46280</v>
      </c>
      <c r="B425" s="43">
        <v>45070</v>
      </c>
      <c r="C425" s="66">
        <v>45047</v>
      </c>
      <c r="D425" s="69" t="s">
        <v>15</v>
      </c>
      <c r="E425" s="68">
        <v>12121</v>
      </c>
      <c r="F425" s="28" t="s">
        <v>12</v>
      </c>
      <c r="G425" s="1"/>
      <c r="H425" s="67" t="s">
        <v>8</v>
      </c>
      <c r="I425" s="1">
        <v>1</v>
      </c>
      <c r="J425" s="19">
        <v>3953.9884000000002</v>
      </c>
      <c r="K425" s="1">
        <v>1</v>
      </c>
      <c r="L425" s="1" t="s">
        <v>4649</v>
      </c>
      <c r="M425" s="1" t="e">
        <v>#N/A</v>
      </c>
      <c r="N425" s="19" t="e">
        <v>#N/A</v>
      </c>
      <c r="O425" s="1" t="s">
        <v>4613</v>
      </c>
      <c r="P425" s="1" t="s">
        <v>4614</v>
      </c>
      <c r="Q425" s="1" t="s">
        <v>4615</v>
      </c>
      <c r="R425" s="1" t="e">
        <v>#N/A</v>
      </c>
      <c r="S425" s="1" t="s">
        <v>62217</v>
      </c>
      <c r="T425" s="1">
        <v>1.0892689900000001</v>
      </c>
      <c r="U425" s="19">
        <v>3629.94672234266</v>
      </c>
      <c r="V425" s="19">
        <f t="shared" si="16"/>
        <v>3953.9884000000002</v>
      </c>
      <c r="W425" s="1"/>
      <c r="AB425"/>
      <c r="AD425" s="1"/>
      <c r="AE425" s="28"/>
      <c r="AL425" s="1"/>
      <c r="AM425" s="1"/>
      <c r="AN425" s="1"/>
      <c r="AO425" s="1"/>
      <c r="AP425" s="1"/>
      <c r="AQ425" s="1"/>
      <c r="AR425" s="1"/>
      <c r="AS425" s="1"/>
    </row>
    <row r="426" spans="1:45" ht="12.5" customHeight="1">
      <c r="A426" s="1">
        <v>46289</v>
      </c>
      <c r="B426" s="43">
        <v>45071</v>
      </c>
      <c r="C426" s="66">
        <v>45047</v>
      </c>
      <c r="D426" s="69" t="s">
        <v>15</v>
      </c>
      <c r="E426" s="68">
        <v>12075</v>
      </c>
      <c r="F426" s="28" t="s">
        <v>12</v>
      </c>
      <c r="G426" s="1"/>
      <c r="H426" s="67" t="s">
        <v>8</v>
      </c>
      <c r="I426" s="1">
        <v>1</v>
      </c>
      <c r="J426" s="19">
        <v>3953.9884000000002</v>
      </c>
      <c r="K426" s="1">
        <v>1</v>
      </c>
      <c r="L426" s="1" t="s">
        <v>4649</v>
      </c>
      <c r="M426" s="1" t="e">
        <v>#N/A</v>
      </c>
      <c r="N426" s="19" t="e">
        <v>#N/A</v>
      </c>
      <c r="O426" s="1" t="s">
        <v>4613</v>
      </c>
      <c r="P426" s="1" t="s">
        <v>4614</v>
      </c>
      <c r="Q426" s="1" t="s">
        <v>4615</v>
      </c>
      <c r="R426" s="1" t="e">
        <v>#N/A</v>
      </c>
      <c r="S426" s="1" t="s">
        <v>62217</v>
      </c>
      <c r="T426" s="1">
        <v>1.0892689900000001</v>
      </c>
      <c r="U426" s="19">
        <v>3629.94672234266</v>
      </c>
      <c r="V426" s="19">
        <f t="shared" si="16"/>
        <v>3953.9884000000002</v>
      </c>
      <c r="W426" s="1"/>
      <c r="AB426"/>
      <c r="AD426" s="1"/>
      <c r="AE426" s="28"/>
      <c r="AL426" s="1"/>
      <c r="AM426" s="1"/>
      <c r="AN426" s="1"/>
      <c r="AO426" s="1"/>
      <c r="AP426" s="1"/>
      <c r="AQ426" s="1"/>
      <c r="AR426" s="1"/>
      <c r="AS426" s="1"/>
    </row>
    <row r="427" spans="1:45" ht="12.5" customHeight="1">
      <c r="A427" s="1">
        <v>46290</v>
      </c>
      <c r="B427" s="43">
        <v>45071</v>
      </c>
      <c r="C427" s="66">
        <v>45047</v>
      </c>
      <c r="D427" s="69" t="s">
        <v>15</v>
      </c>
      <c r="E427" s="68">
        <v>26066</v>
      </c>
      <c r="F427" s="28" t="s">
        <v>12</v>
      </c>
      <c r="G427" s="1"/>
      <c r="H427" s="67" t="s">
        <v>8</v>
      </c>
      <c r="I427" s="1">
        <v>4</v>
      </c>
      <c r="J427" s="19">
        <v>3729.364</v>
      </c>
      <c r="K427" s="1">
        <v>4</v>
      </c>
      <c r="L427" s="1" t="s">
        <v>4649</v>
      </c>
      <c r="M427" s="1" t="e">
        <v>#N/A</v>
      </c>
      <c r="N427" s="19" t="e">
        <v>#N/A</v>
      </c>
      <c r="O427" s="1" t="s">
        <v>4621</v>
      </c>
      <c r="P427" s="1" t="s">
        <v>4614</v>
      </c>
      <c r="Q427" s="1" t="s">
        <v>4615</v>
      </c>
      <c r="R427" s="1" t="e">
        <v>#N/A</v>
      </c>
      <c r="S427" s="1" t="s">
        <v>62217</v>
      </c>
      <c r="T427" s="1">
        <v>1.0892689900000001</v>
      </c>
      <c r="U427" s="19">
        <v>3423.730992286854</v>
      </c>
      <c r="V427" s="19">
        <f t="shared" si="16"/>
        <v>3729.3639999999996</v>
      </c>
      <c r="W427" s="1"/>
      <c r="AB427"/>
      <c r="AD427" s="1"/>
      <c r="AE427" s="28"/>
      <c r="AL427" s="1"/>
      <c r="AM427" s="1"/>
      <c r="AN427" s="1"/>
      <c r="AO427" s="1"/>
      <c r="AP427" s="1"/>
      <c r="AQ427" s="1"/>
      <c r="AR427" s="1"/>
      <c r="AS427" s="1"/>
    </row>
    <row r="428" spans="1:45" ht="12.5" customHeight="1">
      <c r="A428" s="1">
        <v>46292</v>
      </c>
      <c r="B428" s="43">
        <v>45071</v>
      </c>
      <c r="C428" s="66">
        <v>45047</v>
      </c>
      <c r="D428" s="69" t="s">
        <v>15</v>
      </c>
      <c r="E428" s="68">
        <v>20418</v>
      </c>
      <c r="F428" s="28" t="s">
        <v>12</v>
      </c>
      <c r="G428" s="1"/>
      <c r="H428" s="67" t="s">
        <v>8</v>
      </c>
      <c r="I428" s="1">
        <v>9</v>
      </c>
      <c r="J428" s="19">
        <v>3953.9884000000002</v>
      </c>
      <c r="K428" s="1">
        <v>9</v>
      </c>
      <c r="L428" s="1" t="s">
        <v>4649</v>
      </c>
      <c r="M428" s="1" t="e">
        <v>#N/A</v>
      </c>
      <c r="N428" s="19" t="e">
        <v>#N/A</v>
      </c>
      <c r="O428" s="1" t="s">
        <v>4636</v>
      </c>
      <c r="P428" s="1" t="s">
        <v>4637</v>
      </c>
      <c r="Q428" s="1" t="s">
        <v>4638</v>
      </c>
      <c r="R428" s="1" t="e">
        <v>#N/A</v>
      </c>
      <c r="S428" s="1" t="s">
        <v>62219</v>
      </c>
      <c r="T428" s="1">
        <v>1.6143268900000001</v>
      </c>
      <c r="U428" s="19">
        <v>2449.3108703652952</v>
      </c>
      <c r="V428" s="19">
        <f t="shared" si="16"/>
        <v>3953.9884000000002</v>
      </c>
      <c r="W428" s="1"/>
      <c r="AB428"/>
      <c r="AD428" s="1"/>
      <c r="AE428" s="28"/>
      <c r="AL428" s="1"/>
      <c r="AM428" s="1"/>
      <c r="AN428" s="1"/>
      <c r="AO428" s="1"/>
      <c r="AP428" s="1"/>
      <c r="AQ428" s="1"/>
      <c r="AR428" s="1"/>
      <c r="AS428" s="1"/>
    </row>
    <row r="429" spans="1:45" ht="12.5" customHeight="1">
      <c r="A429" s="1">
        <v>46294</v>
      </c>
      <c r="B429" s="43">
        <v>45071</v>
      </c>
      <c r="C429" s="66">
        <v>45047</v>
      </c>
      <c r="D429" s="69" t="s">
        <v>15</v>
      </c>
      <c r="E429" s="68">
        <v>11986</v>
      </c>
      <c r="F429" s="28" t="s">
        <v>12</v>
      </c>
      <c r="G429" s="1"/>
      <c r="H429" s="67" t="s">
        <v>8</v>
      </c>
      <c r="I429" s="1">
        <v>9</v>
      </c>
      <c r="J429" s="19">
        <v>3756.989</v>
      </c>
      <c r="K429" s="1">
        <v>9</v>
      </c>
      <c r="L429" s="1" t="s">
        <v>4649</v>
      </c>
      <c r="M429" s="1" t="e">
        <v>#N/A</v>
      </c>
      <c r="N429" s="19" t="e">
        <v>#N/A</v>
      </c>
      <c r="O429" s="1" t="s">
        <v>4636</v>
      </c>
      <c r="P429" s="1" t="s">
        <v>4637</v>
      </c>
      <c r="Q429" s="1" t="s">
        <v>4638</v>
      </c>
      <c r="R429" s="1" t="e">
        <v>#N/A</v>
      </c>
      <c r="S429" s="1" t="s">
        <v>62219</v>
      </c>
      <c r="T429" s="1">
        <v>1.6143268900000001</v>
      </c>
      <c r="U429" s="19">
        <v>2327.2789564943691</v>
      </c>
      <c r="V429" s="19">
        <f t="shared" si="16"/>
        <v>3756.9890000000005</v>
      </c>
      <c r="W429" s="1"/>
      <c r="AB429"/>
      <c r="AD429" s="1"/>
      <c r="AE429" s="28"/>
      <c r="AL429" s="1"/>
      <c r="AM429" s="1"/>
      <c r="AN429" s="1"/>
      <c r="AO429" s="1"/>
      <c r="AP429" s="1"/>
      <c r="AQ429" s="1"/>
      <c r="AR429" s="1"/>
      <c r="AS429" s="1"/>
    </row>
    <row r="430" spans="1:45" ht="12.5" customHeight="1">
      <c r="A430" s="1">
        <v>46296</v>
      </c>
      <c r="B430" s="43">
        <v>45072</v>
      </c>
      <c r="C430" s="66">
        <v>45047</v>
      </c>
      <c r="D430" s="69" t="s">
        <v>15</v>
      </c>
      <c r="E430" s="68">
        <v>12170</v>
      </c>
      <c r="F430" s="28" t="s">
        <v>12</v>
      </c>
      <c r="G430" s="1"/>
      <c r="H430" s="67" t="s">
        <v>8</v>
      </c>
      <c r="I430" s="1">
        <v>4</v>
      </c>
      <c r="J430" s="19">
        <v>3953.9884000000002</v>
      </c>
      <c r="K430" s="1">
        <v>4</v>
      </c>
      <c r="L430" s="1" t="s">
        <v>4649</v>
      </c>
      <c r="M430" s="1" t="e">
        <v>#N/A</v>
      </c>
      <c r="N430" s="19" t="e">
        <v>#N/A</v>
      </c>
      <c r="O430" s="1" t="s">
        <v>4621</v>
      </c>
      <c r="P430" s="1" t="s">
        <v>4614</v>
      </c>
      <c r="Q430" s="1" t="s">
        <v>4615</v>
      </c>
      <c r="R430" s="1" t="e">
        <v>#N/A</v>
      </c>
      <c r="S430" s="1" t="s">
        <v>62217</v>
      </c>
      <c r="T430" s="1">
        <v>1.0892689900000001</v>
      </c>
      <c r="U430" s="19">
        <v>3629.94672234266</v>
      </c>
      <c r="V430" s="19">
        <f t="shared" si="16"/>
        <v>3953.9884000000002</v>
      </c>
      <c r="W430" s="1"/>
      <c r="AB430"/>
      <c r="AD430" s="1"/>
      <c r="AE430" s="28"/>
      <c r="AL430" s="1"/>
      <c r="AM430" s="1"/>
      <c r="AN430" s="1"/>
      <c r="AO430" s="1"/>
      <c r="AP430" s="1"/>
      <c r="AQ430" s="1"/>
      <c r="AR430" s="1"/>
      <c r="AS430" s="1"/>
    </row>
    <row r="431" spans="1:45" ht="12.5" customHeight="1">
      <c r="A431" s="1">
        <v>46312</v>
      </c>
      <c r="B431" s="43">
        <v>45076</v>
      </c>
      <c r="C431" s="66">
        <v>45047</v>
      </c>
      <c r="D431" s="69" t="s">
        <v>15</v>
      </c>
      <c r="E431" s="68">
        <v>12153</v>
      </c>
      <c r="F431" s="28" t="s">
        <v>12</v>
      </c>
      <c r="G431" s="1"/>
      <c r="H431" s="67" t="s">
        <v>8</v>
      </c>
      <c r="I431" s="1">
        <v>4</v>
      </c>
      <c r="J431" s="19">
        <v>3953.9884000000002</v>
      </c>
      <c r="K431" s="1">
        <v>4</v>
      </c>
      <c r="L431" s="1" t="s">
        <v>4649</v>
      </c>
      <c r="M431" s="1" t="e">
        <v>#N/A</v>
      </c>
      <c r="N431" s="19" t="e">
        <v>#N/A</v>
      </c>
      <c r="O431" s="1" t="s">
        <v>4621</v>
      </c>
      <c r="P431" s="1" t="s">
        <v>4614</v>
      </c>
      <c r="Q431" s="1" t="s">
        <v>4615</v>
      </c>
      <c r="R431" s="1" t="e">
        <v>#N/A</v>
      </c>
      <c r="S431" s="1" t="s">
        <v>62217</v>
      </c>
      <c r="T431" s="1">
        <v>1.0892689900000001</v>
      </c>
      <c r="U431" s="19">
        <v>3629.94672234266</v>
      </c>
      <c r="V431" s="19">
        <f t="shared" si="16"/>
        <v>3953.9884000000002</v>
      </c>
      <c r="W431" s="1"/>
      <c r="AB431"/>
      <c r="AD431" s="1"/>
      <c r="AE431" s="28"/>
      <c r="AL431" s="1"/>
      <c r="AM431" s="1"/>
      <c r="AN431" s="1"/>
      <c r="AO431" s="1"/>
      <c r="AP431" s="1"/>
      <c r="AQ431" s="1"/>
      <c r="AR431" s="1"/>
      <c r="AS431" s="1"/>
    </row>
    <row r="432" spans="1:45" ht="12.5" customHeight="1">
      <c r="A432" s="1">
        <v>46317</v>
      </c>
      <c r="B432" s="43">
        <v>45076</v>
      </c>
      <c r="C432" s="66">
        <v>45047</v>
      </c>
      <c r="D432" s="69" t="s">
        <v>15</v>
      </c>
      <c r="E432" s="68">
        <v>14884</v>
      </c>
      <c r="F432" s="28" t="s">
        <v>12</v>
      </c>
      <c r="G432" s="1"/>
      <c r="H432" s="67" t="s">
        <v>8</v>
      </c>
      <c r="I432" s="1">
        <v>4</v>
      </c>
      <c r="J432" s="19">
        <v>772.50360000000001</v>
      </c>
      <c r="K432" s="1">
        <v>4</v>
      </c>
      <c r="L432" s="1" t="s">
        <v>4649</v>
      </c>
      <c r="M432" s="1" t="e">
        <v>#N/A</v>
      </c>
      <c r="N432" s="19" t="e">
        <v>#N/A</v>
      </c>
      <c r="O432" s="1" t="s">
        <v>4621</v>
      </c>
      <c r="P432" s="1" t="s">
        <v>4614</v>
      </c>
      <c r="Q432" s="1" t="s">
        <v>4615</v>
      </c>
      <c r="R432" s="1" t="e">
        <v>#N/A</v>
      </c>
      <c r="S432" s="1" t="s">
        <v>62217</v>
      </c>
      <c r="T432" s="1">
        <v>1.0892689900000001</v>
      </c>
      <c r="U432" s="19">
        <v>709.19452136427742</v>
      </c>
      <c r="V432" s="19">
        <f t="shared" si="16"/>
        <v>772.50360000000001</v>
      </c>
      <c r="W432" s="1"/>
      <c r="AB432"/>
      <c r="AD432" s="1"/>
      <c r="AE432" s="28"/>
      <c r="AL432" s="1"/>
      <c r="AM432" s="1"/>
      <c r="AN432" s="1"/>
      <c r="AO432" s="1"/>
      <c r="AP432" s="1"/>
      <c r="AQ432" s="1"/>
      <c r="AR432" s="1"/>
      <c r="AS432" s="1"/>
    </row>
    <row r="433" spans="1:45" ht="12.5" customHeight="1">
      <c r="A433" s="1">
        <v>46319</v>
      </c>
      <c r="B433" s="43">
        <v>45077</v>
      </c>
      <c r="C433" s="66">
        <v>45047</v>
      </c>
      <c r="D433" s="69" t="s">
        <v>15</v>
      </c>
      <c r="E433" s="68">
        <v>12103</v>
      </c>
      <c r="F433" s="28" t="s">
        <v>12</v>
      </c>
      <c r="G433" s="1"/>
      <c r="H433" s="67" t="s">
        <v>8</v>
      </c>
      <c r="I433" s="1">
        <v>4</v>
      </c>
      <c r="J433" s="19">
        <v>3953.9884000000002</v>
      </c>
      <c r="K433" s="1">
        <v>4</v>
      </c>
      <c r="L433" s="1" t="s">
        <v>4649</v>
      </c>
      <c r="M433" s="1" t="e">
        <v>#N/A</v>
      </c>
      <c r="N433" s="19" t="e">
        <v>#N/A</v>
      </c>
      <c r="O433" s="1" t="s">
        <v>4621</v>
      </c>
      <c r="P433" s="1" t="s">
        <v>4614</v>
      </c>
      <c r="Q433" s="1" t="s">
        <v>4615</v>
      </c>
      <c r="R433" s="1" t="e">
        <v>#N/A</v>
      </c>
      <c r="S433" s="1" t="s">
        <v>62217</v>
      </c>
      <c r="T433" s="1">
        <v>1.0892689900000001</v>
      </c>
      <c r="U433" s="19">
        <v>3629.94672234266</v>
      </c>
      <c r="V433" s="19">
        <f t="shared" si="16"/>
        <v>3953.9884000000002</v>
      </c>
      <c r="W433" s="1"/>
      <c r="AB433"/>
      <c r="AD433" s="1"/>
      <c r="AE433" s="28"/>
      <c r="AL433" s="1"/>
      <c r="AM433" s="1"/>
      <c r="AN433" s="1"/>
      <c r="AO433" s="1"/>
      <c r="AP433" s="1"/>
      <c r="AQ433" s="1"/>
      <c r="AR433" s="1"/>
      <c r="AS433" s="1"/>
    </row>
    <row r="434" spans="1:45" ht="12.5" customHeight="1">
      <c r="A434" s="1">
        <v>46391</v>
      </c>
      <c r="B434" s="43">
        <v>45078</v>
      </c>
      <c r="C434" s="66">
        <v>45078</v>
      </c>
      <c r="D434" s="69" t="s">
        <v>15</v>
      </c>
      <c r="E434" s="68">
        <v>20995</v>
      </c>
      <c r="F434" s="28" t="s">
        <v>12</v>
      </c>
      <c r="G434" s="1"/>
      <c r="H434" s="67" t="s">
        <v>8</v>
      </c>
      <c r="I434" s="1">
        <v>9</v>
      </c>
      <c r="J434" s="19">
        <v>3953.9884000000002</v>
      </c>
      <c r="K434" s="1">
        <v>9</v>
      </c>
      <c r="L434" s="1" t="s">
        <v>4649</v>
      </c>
      <c r="M434" s="1" t="e">
        <v>#N/A</v>
      </c>
      <c r="N434" s="19" t="e">
        <v>#N/A</v>
      </c>
      <c r="O434" s="1" t="s">
        <v>4636</v>
      </c>
      <c r="P434" s="1" t="s">
        <v>4637</v>
      </c>
      <c r="Q434" s="1" t="s">
        <v>4638</v>
      </c>
      <c r="R434" s="1" t="e">
        <v>#N/A</v>
      </c>
      <c r="S434" s="1" t="s">
        <v>62219</v>
      </c>
      <c r="T434" s="1">
        <v>1.6143268900000001</v>
      </c>
      <c r="U434" s="19">
        <v>2449.3108703652952</v>
      </c>
      <c r="V434" s="19">
        <f t="shared" si="16"/>
        <v>3953.9884000000002</v>
      </c>
      <c r="W434" s="1"/>
      <c r="AB434"/>
      <c r="AD434" s="1"/>
      <c r="AE434" s="28"/>
      <c r="AL434" s="1"/>
      <c r="AM434" s="1"/>
      <c r="AN434" s="1"/>
      <c r="AO434" s="1"/>
      <c r="AP434" s="1"/>
      <c r="AQ434" s="1"/>
      <c r="AR434" s="1"/>
      <c r="AS434" s="1"/>
    </row>
    <row r="435" spans="1:45" ht="12.5" customHeight="1">
      <c r="A435" s="1">
        <v>46394</v>
      </c>
      <c r="B435" s="43">
        <v>45079</v>
      </c>
      <c r="C435" s="66">
        <v>45078</v>
      </c>
      <c r="D435" s="69" t="s">
        <v>15</v>
      </c>
      <c r="E435" s="68">
        <v>15055</v>
      </c>
      <c r="F435" s="28" t="s">
        <v>12</v>
      </c>
      <c r="G435" s="1"/>
      <c r="H435" s="67" t="s">
        <v>8</v>
      </c>
      <c r="I435" s="1">
        <v>8</v>
      </c>
      <c r="J435" s="19">
        <v>3953.9884000000002</v>
      </c>
      <c r="K435" s="1">
        <v>8</v>
      </c>
      <c r="L435" s="1" t="s">
        <v>4649</v>
      </c>
      <c r="M435" s="1" t="e">
        <v>#N/A</v>
      </c>
      <c r="N435" s="19" t="e">
        <v>#N/A</v>
      </c>
      <c r="O435" s="1" t="s">
        <v>4633</v>
      </c>
      <c r="P435" s="1" t="s">
        <v>4634</v>
      </c>
      <c r="Q435" s="1" t="s">
        <v>4631</v>
      </c>
      <c r="R435" s="1" t="e">
        <v>#N/A</v>
      </c>
      <c r="S435" s="1" t="s">
        <v>62221</v>
      </c>
      <c r="T435" s="1">
        <v>1</v>
      </c>
      <c r="U435" s="19">
        <v>3953.9884000000002</v>
      </c>
      <c r="V435" s="19">
        <f t="shared" si="16"/>
        <v>3953.9884000000002</v>
      </c>
      <c r="W435" s="1"/>
      <c r="AB435"/>
      <c r="AD435" s="1"/>
      <c r="AE435" s="28"/>
      <c r="AF435" s="1"/>
      <c r="AG435" s="1"/>
      <c r="AH435" s="1"/>
      <c r="AI435" s="1"/>
      <c r="AJ435" s="1"/>
      <c r="AK435" s="28"/>
      <c r="AL435" s="1"/>
      <c r="AM435" s="1"/>
      <c r="AN435" s="1"/>
      <c r="AO435" s="1"/>
      <c r="AP435" s="1"/>
      <c r="AQ435" s="1"/>
      <c r="AR435" s="1"/>
      <c r="AS435" s="1"/>
    </row>
    <row r="436" spans="1:45" ht="12.5" customHeight="1">
      <c r="A436" s="1">
        <v>46403</v>
      </c>
      <c r="B436" s="43">
        <v>45079</v>
      </c>
      <c r="C436" s="66">
        <v>45078</v>
      </c>
      <c r="D436" s="69" t="s">
        <v>15</v>
      </c>
      <c r="E436" s="68">
        <v>14990</v>
      </c>
      <c r="F436" s="28" t="s">
        <v>12</v>
      </c>
      <c r="G436" s="1"/>
      <c r="H436" s="67" t="s">
        <v>8</v>
      </c>
      <c r="I436" s="1">
        <v>8</v>
      </c>
      <c r="J436" s="19">
        <v>3953.9884000000002</v>
      </c>
      <c r="K436" s="1">
        <v>8</v>
      </c>
      <c r="L436" s="1" t="s">
        <v>4649</v>
      </c>
      <c r="M436" s="1" t="e">
        <v>#N/A</v>
      </c>
      <c r="N436" s="19" t="e">
        <v>#N/A</v>
      </c>
      <c r="O436" s="1" t="s">
        <v>4633</v>
      </c>
      <c r="P436" s="1" t="s">
        <v>4634</v>
      </c>
      <c r="Q436" s="1" t="s">
        <v>4631</v>
      </c>
      <c r="R436" s="1" t="e">
        <v>#N/A</v>
      </c>
      <c r="S436" s="1" t="s">
        <v>62221</v>
      </c>
      <c r="T436" s="1">
        <v>1</v>
      </c>
      <c r="U436" s="19">
        <v>3953.9884000000002</v>
      </c>
      <c r="V436" s="19">
        <f t="shared" si="16"/>
        <v>3953.9884000000002</v>
      </c>
      <c r="W436" s="1"/>
      <c r="X436" s="1"/>
      <c r="Y436" s="28"/>
      <c r="Z436" s="1"/>
      <c r="AA436" s="28"/>
      <c r="AB436" s="28"/>
      <c r="AC436" s="1"/>
      <c r="AD436" s="1"/>
      <c r="AE436" s="28"/>
      <c r="AF436" s="1"/>
      <c r="AG436" s="1"/>
      <c r="AH436" s="1"/>
      <c r="AI436" s="1"/>
      <c r="AJ436" s="1"/>
      <c r="AK436" s="28"/>
      <c r="AL436" s="1"/>
      <c r="AM436" s="1"/>
      <c r="AN436" s="1"/>
      <c r="AO436" s="1"/>
      <c r="AP436" s="1"/>
      <c r="AQ436" s="1"/>
      <c r="AR436" s="1"/>
      <c r="AS436" s="1"/>
    </row>
    <row r="437" spans="1:45" ht="12.5" customHeight="1">
      <c r="A437" s="1">
        <v>46399</v>
      </c>
      <c r="B437" s="43">
        <v>45079</v>
      </c>
      <c r="C437" s="66">
        <v>45078</v>
      </c>
      <c r="D437" s="69" t="s">
        <v>15</v>
      </c>
      <c r="E437" s="68">
        <v>20820</v>
      </c>
      <c r="F437" s="28" t="s">
        <v>12</v>
      </c>
      <c r="G437" s="1"/>
      <c r="H437" s="67" t="s">
        <v>8</v>
      </c>
      <c r="I437" s="1">
        <v>9</v>
      </c>
      <c r="J437" s="19">
        <v>3953.9884000000002</v>
      </c>
      <c r="K437" s="1">
        <v>9</v>
      </c>
      <c r="L437" s="1" t="s">
        <v>4649</v>
      </c>
      <c r="M437" s="1" t="e">
        <v>#N/A</v>
      </c>
      <c r="N437" s="19" t="e">
        <v>#N/A</v>
      </c>
      <c r="O437" s="1" t="s">
        <v>4636</v>
      </c>
      <c r="P437" s="1" t="s">
        <v>4637</v>
      </c>
      <c r="Q437" s="1" t="s">
        <v>4638</v>
      </c>
      <c r="R437" s="1" t="e">
        <v>#N/A</v>
      </c>
      <c r="S437" s="1" t="s">
        <v>62219</v>
      </c>
      <c r="T437" s="1">
        <v>1.6143268900000001</v>
      </c>
      <c r="U437" s="19">
        <v>2449.3108703652952</v>
      </c>
      <c r="V437" s="19">
        <f t="shared" si="16"/>
        <v>3953.9884000000002</v>
      </c>
      <c r="W437" s="1"/>
      <c r="X437" s="1"/>
      <c r="Y437" s="28"/>
      <c r="Z437" s="1"/>
      <c r="AA437" s="28"/>
      <c r="AB437" s="28"/>
      <c r="AC437" s="1"/>
      <c r="AD437" s="1"/>
      <c r="AE437" s="28"/>
      <c r="AL437" s="1"/>
      <c r="AM437" s="1"/>
      <c r="AN437" s="1"/>
      <c r="AO437" s="1"/>
      <c r="AP437" s="1"/>
      <c r="AQ437" s="1"/>
      <c r="AR437" s="1"/>
      <c r="AS437" s="1"/>
    </row>
    <row r="438" spans="1:45" ht="12.5">
      <c r="A438" s="1">
        <v>46409</v>
      </c>
      <c r="B438" s="43">
        <v>45081</v>
      </c>
      <c r="C438" s="66">
        <v>45078</v>
      </c>
      <c r="D438" s="69" t="s">
        <v>15</v>
      </c>
      <c r="E438" s="68">
        <v>15073</v>
      </c>
      <c r="F438" s="28" t="s">
        <v>12</v>
      </c>
      <c r="G438" s="1"/>
      <c r="H438" s="67" t="s">
        <v>8</v>
      </c>
      <c r="I438" s="1">
        <v>8</v>
      </c>
      <c r="J438" s="19">
        <v>3953.9884000000002</v>
      </c>
      <c r="K438" s="1">
        <v>8</v>
      </c>
      <c r="L438" s="1" t="s">
        <v>4649</v>
      </c>
      <c r="M438" s="1" t="e">
        <v>#N/A</v>
      </c>
      <c r="N438" s="19" t="e">
        <v>#N/A</v>
      </c>
      <c r="O438" s="1" t="s">
        <v>4633</v>
      </c>
      <c r="P438" s="1" t="s">
        <v>4634</v>
      </c>
      <c r="Q438" s="1" t="s">
        <v>4631</v>
      </c>
      <c r="R438" s="1" t="e">
        <v>#N/A</v>
      </c>
      <c r="S438" s="1" t="s">
        <v>62221</v>
      </c>
      <c r="T438" s="1">
        <v>1</v>
      </c>
      <c r="U438" s="19">
        <v>3953.9884000000002</v>
      </c>
      <c r="V438" s="19">
        <f t="shared" si="16"/>
        <v>3953.9884000000002</v>
      </c>
      <c r="W438" s="1"/>
      <c r="AB438"/>
      <c r="AD438" s="1"/>
      <c r="AE438" s="28"/>
      <c r="AL438" s="1"/>
      <c r="AM438" s="1"/>
      <c r="AN438" s="1"/>
      <c r="AO438" s="1"/>
      <c r="AP438" s="1"/>
      <c r="AQ438" s="1"/>
      <c r="AR438" s="1"/>
      <c r="AS438" s="1"/>
    </row>
    <row r="439" spans="1:45" ht="12.5" customHeight="1">
      <c r="A439" s="1">
        <v>46419</v>
      </c>
      <c r="B439" s="43">
        <v>45082</v>
      </c>
      <c r="C439" s="66">
        <v>45078</v>
      </c>
      <c r="D439" s="69" t="s">
        <v>15</v>
      </c>
      <c r="E439" s="68">
        <v>12021</v>
      </c>
      <c r="F439" s="28" t="s">
        <v>12</v>
      </c>
      <c r="G439" s="1"/>
      <c r="H439" s="67" t="s">
        <v>8</v>
      </c>
      <c r="I439" s="1">
        <v>9</v>
      </c>
      <c r="J439" s="19">
        <v>3756.989</v>
      </c>
      <c r="K439" s="1">
        <v>9</v>
      </c>
      <c r="L439" s="1" t="s">
        <v>4649</v>
      </c>
      <c r="M439" s="1" t="e">
        <v>#N/A</v>
      </c>
      <c r="N439" s="19" t="e">
        <v>#N/A</v>
      </c>
      <c r="O439" s="1" t="s">
        <v>4636</v>
      </c>
      <c r="P439" s="1" t="s">
        <v>4637</v>
      </c>
      <c r="Q439" s="1" t="s">
        <v>4638</v>
      </c>
      <c r="R439" s="1" t="e">
        <v>#N/A</v>
      </c>
      <c r="S439" s="1" t="s">
        <v>62219</v>
      </c>
      <c r="T439" s="1">
        <v>1.6143268900000001</v>
      </c>
      <c r="U439" s="19">
        <v>2327.2789564943691</v>
      </c>
      <c r="V439" s="19">
        <f t="shared" si="16"/>
        <v>3756.9890000000005</v>
      </c>
      <c r="W439" s="1"/>
      <c r="AB439"/>
      <c r="AD439" s="1"/>
      <c r="AE439" s="28"/>
      <c r="AL439" s="1"/>
      <c r="AM439" s="1"/>
      <c r="AN439" s="1"/>
      <c r="AO439" s="1"/>
      <c r="AP439" s="1"/>
      <c r="AQ439" s="1"/>
      <c r="AR439" s="1"/>
      <c r="AS439" s="1"/>
    </row>
    <row r="440" spans="1:45" ht="12.5" customHeight="1">
      <c r="A440" s="1">
        <v>46418</v>
      </c>
      <c r="B440" s="43">
        <v>45082</v>
      </c>
      <c r="C440" s="66">
        <v>45078</v>
      </c>
      <c r="D440" s="69" t="s">
        <v>15</v>
      </c>
      <c r="E440" s="68">
        <v>20988</v>
      </c>
      <c r="F440" s="28" t="s">
        <v>12</v>
      </c>
      <c r="G440" s="1"/>
      <c r="H440" s="67" t="s">
        <v>8</v>
      </c>
      <c r="I440" s="1">
        <v>9</v>
      </c>
      <c r="J440" s="19">
        <v>3953.9884000000002</v>
      </c>
      <c r="K440" s="1">
        <v>9</v>
      </c>
      <c r="L440" s="1" t="s">
        <v>4649</v>
      </c>
      <c r="M440" s="1" t="e">
        <v>#N/A</v>
      </c>
      <c r="N440" s="19" t="e">
        <v>#N/A</v>
      </c>
      <c r="O440" s="1" t="s">
        <v>4636</v>
      </c>
      <c r="P440" s="1" t="s">
        <v>4637</v>
      </c>
      <c r="Q440" s="1" t="s">
        <v>4638</v>
      </c>
      <c r="R440" s="1" t="e">
        <v>#N/A</v>
      </c>
      <c r="S440" s="1" t="s">
        <v>62219</v>
      </c>
      <c r="T440" s="1">
        <v>1.6143268900000001</v>
      </c>
      <c r="U440" s="19">
        <v>2449.3108703652952</v>
      </c>
      <c r="V440" s="19">
        <f t="shared" si="16"/>
        <v>3953.9884000000002</v>
      </c>
      <c r="W440" s="1"/>
      <c r="AB440"/>
      <c r="AD440" s="1"/>
      <c r="AE440" s="28"/>
      <c r="AL440" s="1"/>
      <c r="AM440" s="1"/>
      <c r="AN440" s="1"/>
      <c r="AO440" s="1"/>
      <c r="AP440" s="1"/>
      <c r="AQ440" s="1"/>
      <c r="AR440" s="1"/>
      <c r="AS440" s="1"/>
    </row>
    <row r="441" spans="1:45" ht="12.5" customHeight="1">
      <c r="A441" s="1">
        <v>46424</v>
      </c>
      <c r="B441" s="43">
        <v>45083</v>
      </c>
      <c r="C441" s="66">
        <v>45078</v>
      </c>
      <c r="D441" s="69" t="s">
        <v>15</v>
      </c>
      <c r="E441" s="68">
        <v>12435</v>
      </c>
      <c r="F441" s="28" t="s">
        <v>12</v>
      </c>
      <c r="G441" s="1"/>
      <c r="H441" s="67" t="s">
        <v>8</v>
      </c>
      <c r="I441" s="1">
        <v>4</v>
      </c>
      <c r="J441" s="19">
        <v>3953.9884000000002</v>
      </c>
      <c r="K441" s="1">
        <v>4</v>
      </c>
      <c r="L441" s="1" t="s">
        <v>4649</v>
      </c>
      <c r="M441" s="1" t="e">
        <v>#N/A</v>
      </c>
      <c r="N441" s="19" t="e">
        <v>#N/A</v>
      </c>
      <c r="O441" s="1" t="s">
        <v>4621</v>
      </c>
      <c r="P441" s="1" t="s">
        <v>4614</v>
      </c>
      <c r="Q441" s="1" t="s">
        <v>4615</v>
      </c>
      <c r="R441" s="1" t="e">
        <v>#N/A</v>
      </c>
      <c r="S441" s="1" t="s">
        <v>62217</v>
      </c>
      <c r="T441" s="1">
        <v>1.0892689900000001</v>
      </c>
      <c r="U441" s="19">
        <v>3629.94672234266</v>
      </c>
      <c r="V441" s="19">
        <f t="shared" si="16"/>
        <v>3953.9884000000002</v>
      </c>
      <c r="W441" s="1"/>
      <c r="AB441"/>
      <c r="AD441" s="1"/>
      <c r="AE441" s="28"/>
      <c r="AL441" s="1"/>
      <c r="AM441" s="1"/>
      <c r="AN441" s="1"/>
      <c r="AO441" s="1"/>
      <c r="AP441" s="1"/>
      <c r="AQ441" s="1"/>
      <c r="AR441" s="1"/>
      <c r="AS441" s="1"/>
    </row>
    <row r="442" spans="1:45" ht="12.5" customHeight="1">
      <c r="A442" s="1">
        <v>46426</v>
      </c>
      <c r="B442" s="43">
        <v>45083</v>
      </c>
      <c r="C442" s="66">
        <v>45078</v>
      </c>
      <c r="D442" s="69" t="s">
        <v>15</v>
      </c>
      <c r="E442" s="68">
        <v>26107</v>
      </c>
      <c r="F442" s="28" t="s">
        <v>12</v>
      </c>
      <c r="G442" s="1"/>
      <c r="H442" s="67" t="s">
        <v>8</v>
      </c>
      <c r="I442" s="1">
        <v>4</v>
      </c>
      <c r="J442" s="19">
        <v>3756.989</v>
      </c>
      <c r="K442" s="1">
        <v>4</v>
      </c>
      <c r="L442" s="1" t="s">
        <v>4649</v>
      </c>
      <c r="M442" s="1" t="e">
        <v>#N/A</v>
      </c>
      <c r="N442" s="19" t="e">
        <v>#N/A</v>
      </c>
      <c r="O442" s="1" t="s">
        <v>4621</v>
      </c>
      <c r="P442" s="1" t="s">
        <v>4614</v>
      </c>
      <c r="Q442" s="1" t="s">
        <v>4615</v>
      </c>
      <c r="R442" s="1" t="e">
        <v>#N/A</v>
      </c>
      <c r="S442" s="1" t="s">
        <v>62217</v>
      </c>
      <c r="T442" s="1">
        <v>1.0892689900000001</v>
      </c>
      <c r="U442" s="19">
        <v>3449.092037403911</v>
      </c>
      <c r="V442" s="19">
        <f t="shared" si="16"/>
        <v>3756.9890000000009</v>
      </c>
      <c r="W442" s="1"/>
      <c r="AB442"/>
      <c r="AD442" s="1"/>
      <c r="AE442" s="28"/>
      <c r="AL442" s="1"/>
      <c r="AM442" s="1"/>
      <c r="AN442" s="1"/>
      <c r="AO442" s="1"/>
      <c r="AP442" s="1"/>
      <c r="AQ442" s="1"/>
      <c r="AR442" s="1"/>
      <c r="AS442" s="1"/>
    </row>
    <row r="443" spans="1:45" ht="12.5" customHeight="1">
      <c r="A443" s="1">
        <v>46428</v>
      </c>
      <c r="B443" s="43">
        <v>45083</v>
      </c>
      <c r="C443" s="66">
        <v>45078</v>
      </c>
      <c r="D443" s="69" t="s">
        <v>15</v>
      </c>
      <c r="E443" s="68">
        <v>20629</v>
      </c>
      <c r="F443" s="28" t="s">
        <v>12</v>
      </c>
      <c r="G443" s="1"/>
      <c r="H443" s="67" t="s">
        <v>8</v>
      </c>
      <c r="I443" s="1">
        <v>9</v>
      </c>
      <c r="J443" s="19">
        <v>3953.9884000000002</v>
      </c>
      <c r="K443" s="1">
        <v>9</v>
      </c>
      <c r="L443" s="1" t="s">
        <v>4649</v>
      </c>
      <c r="M443" s="1" t="e">
        <v>#N/A</v>
      </c>
      <c r="N443" s="19" t="e">
        <v>#N/A</v>
      </c>
      <c r="O443" s="1" t="s">
        <v>4636</v>
      </c>
      <c r="P443" s="1" t="s">
        <v>4637</v>
      </c>
      <c r="Q443" s="1" t="s">
        <v>4638</v>
      </c>
      <c r="R443" s="1" t="e">
        <v>#N/A</v>
      </c>
      <c r="S443" s="1" t="s">
        <v>62219</v>
      </c>
      <c r="T443" s="1">
        <v>1.6143268900000001</v>
      </c>
      <c r="U443" s="19">
        <v>2449.3108703652952</v>
      </c>
      <c r="V443" s="19">
        <f t="shared" si="16"/>
        <v>3953.9884000000002</v>
      </c>
      <c r="W443" s="1"/>
      <c r="AB443"/>
      <c r="AD443" s="1"/>
      <c r="AE443" s="28"/>
      <c r="AL443" s="1"/>
      <c r="AM443" s="1"/>
      <c r="AN443" s="1"/>
      <c r="AO443" s="1"/>
      <c r="AP443" s="1"/>
      <c r="AQ443" s="1"/>
      <c r="AR443" s="1"/>
      <c r="AS443" s="1"/>
    </row>
    <row r="444" spans="1:45" ht="12.5" customHeight="1">
      <c r="A444" s="1">
        <v>46437</v>
      </c>
      <c r="B444" s="43">
        <v>45085</v>
      </c>
      <c r="C444" s="66">
        <v>45078</v>
      </c>
      <c r="D444" s="69" t="s">
        <v>15</v>
      </c>
      <c r="E444" s="68">
        <v>15054</v>
      </c>
      <c r="F444" s="28" t="s">
        <v>12</v>
      </c>
      <c r="G444" s="1"/>
      <c r="H444" s="67" t="s">
        <v>8</v>
      </c>
      <c r="I444" s="1">
        <v>8</v>
      </c>
      <c r="J444" s="19">
        <v>3953.9884000000002</v>
      </c>
      <c r="K444" s="1">
        <v>8</v>
      </c>
      <c r="L444" s="1" t="s">
        <v>4649</v>
      </c>
      <c r="M444" s="1" t="e">
        <v>#N/A</v>
      </c>
      <c r="N444" s="19" t="e">
        <v>#N/A</v>
      </c>
      <c r="O444" s="1" t="s">
        <v>4633</v>
      </c>
      <c r="P444" s="1" t="s">
        <v>4634</v>
      </c>
      <c r="Q444" s="1" t="s">
        <v>4631</v>
      </c>
      <c r="R444" s="1" t="e">
        <v>#N/A</v>
      </c>
      <c r="S444" s="1" t="s">
        <v>62221</v>
      </c>
      <c r="T444" s="1">
        <v>1</v>
      </c>
      <c r="U444" s="19">
        <v>3953.9884000000002</v>
      </c>
      <c r="V444" s="19">
        <f t="shared" si="16"/>
        <v>3953.9884000000002</v>
      </c>
      <c r="W444" s="1"/>
      <c r="AB444"/>
      <c r="AD444" s="1"/>
      <c r="AE444" s="28"/>
      <c r="AL444" s="1"/>
      <c r="AM444" s="1"/>
      <c r="AN444" s="1"/>
      <c r="AO444" s="1"/>
      <c r="AP444" s="1"/>
      <c r="AQ444" s="1"/>
      <c r="AR444" s="1"/>
      <c r="AS444" s="1"/>
    </row>
    <row r="445" spans="1:45" ht="12.5" customHeight="1">
      <c r="A445" s="1">
        <v>46445</v>
      </c>
      <c r="B445" s="43">
        <v>45086</v>
      </c>
      <c r="C445" s="66">
        <v>45078</v>
      </c>
      <c r="D445" s="69" t="s">
        <v>15</v>
      </c>
      <c r="E445" s="68">
        <v>12772</v>
      </c>
      <c r="F445" s="28" t="s">
        <v>12</v>
      </c>
      <c r="G445" s="1"/>
      <c r="H445" s="67" t="s">
        <v>8</v>
      </c>
      <c r="I445" s="1">
        <v>1</v>
      </c>
      <c r="J445" s="19">
        <v>3953.9884000000002</v>
      </c>
      <c r="K445" s="1">
        <v>1</v>
      </c>
      <c r="L445" s="1" t="s">
        <v>4649</v>
      </c>
      <c r="M445" s="1" t="e">
        <v>#N/A</v>
      </c>
      <c r="N445" s="19" t="e">
        <v>#N/A</v>
      </c>
      <c r="O445" s="1" t="s">
        <v>4613</v>
      </c>
      <c r="P445" s="1" t="s">
        <v>4614</v>
      </c>
      <c r="Q445" s="1" t="s">
        <v>4615</v>
      </c>
      <c r="R445" s="1" t="e">
        <v>#N/A</v>
      </c>
      <c r="S445" s="1" t="s">
        <v>62217</v>
      </c>
      <c r="T445" s="1">
        <v>1.0892689900000001</v>
      </c>
      <c r="U445" s="19">
        <v>3629.94672234266</v>
      </c>
      <c r="V445" s="19">
        <f t="shared" si="16"/>
        <v>3953.9884000000002</v>
      </c>
      <c r="W445" s="1"/>
      <c r="AB445"/>
      <c r="AD445" s="1"/>
      <c r="AE445" s="28"/>
      <c r="AL445" s="1"/>
      <c r="AM445" s="1"/>
      <c r="AN445" s="1"/>
      <c r="AO445" s="1"/>
      <c r="AP445" s="1"/>
      <c r="AQ445" s="1"/>
      <c r="AR445" s="1"/>
      <c r="AS445" s="1"/>
    </row>
    <row r="446" spans="1:45" ht="12.5" customHeight="1">
      <c r="A446" s="1">
        <v>46450</v>
      </c>
      <c r="B446" s="43">
        <v>45087</v>
      </c>
      <c r="C446" s="66">
        <v>45078</v>
      </c>
      <c r="D446" s="69" t="s">
        <v>15</v>
      </c>
      <c r="E446" s="68">
        <v>12446</v>
      </c>
      <c r="F446" s="28" t="s">
        <v>12</v>
      </c>
      <c r="G446" s="1"/>
      <c r="H446" s="67" t="s">
        <v>8</v>
      </c>
      <c r="I446" s="1">
        <v>4</v>
      </c>
      <c r="J446" s="19">
        <v>3953.9884000000002</v>
      </c>
      <c r="K446" s="1">
        <v>4</v>
      </c>
      <c r="L446" s="1" t="s">
        <v>4649</v>
      </c>
      <c r="M446" s="1" t="e">
        <v>#N/A</v>
      </c>
      <c r="N446" s="19" t="e">
        <v>#N/A</v>
      </c>
      <c r="O446" s="1" t="s">
        <v>4621</v>
      </c>
      <c r="P446" s="1" t="s">
        <v>4614</v>
      </c>
      <c r="Q446" s="1" t="s">
        <v>4615</v>
      </c>
      <c r="R446" s="1" t="e">
        <v>#N/A</v>
      </c>
      <c r="S446" s="1" t="s">
        <v>62217</v>
      </c>
      <c r="T446" s="1">
        <v>1.0892689900000001</v>
      </c>
      <c r="U446" s="19">
        <v>3629.94672234266</v>
      </c>
      <c r="V446" s="19">
        <f t="shared" si="16"/>
        <v>3953.9884000000002</v>
      </c>
      <c r="W446" s="1"/>
      <c r="AB446"/>
      <c r="AD446" s="1"/>
      <c r="AE446" s="28"/>
      <c r="AL446" s="1"/>
      <c r="AM446" s="1"/>
      <c r="AN446" s="1"/>
      <c r="AO446" s="1"/>
      <c r="AP446" s="1"/>
      <c r="AQ446" s="1"/>
      <c r="AR446" s="1"/>
      <c r="AS446" s="1"/>
    </row>
    <row r="447" spans="1:45" ht="12.5" customHeight="1">
      <c r="A447" s="1">
        <v>46459</v>
      </c>
      <c r="B447" s="43">
        <v>45088</v>
      </c>
      <c r="C447" s="66">
        <v>45078</v>
      </c>
      <c r="D447" s="69" t="s">
        <v>15</v>
      </c>
      <c r="E447" s="68">
        <v>12190</v>
      </c>
      <c r="F447" s="28" t="s">
        <v>12</v>
      </c>
      <c r="G447" s="1"/>
      <c r="H447" s="67" t="s">
        <v>8</v>
      </c>
      <c r="I447" s="1">
        <v>4</v>
      </c>
      <c r="J447" s="19">
        <v>3953.9884000000002</v>
      </c>
      <c r="K447" s="1">
        <v>4</v>
      </c>
      <c r="L447" s="1" t="s">
        <v>4649</v>
      </c>
      <c r="M447" s="1" t="e">
        <v>#N/A</v>
      </c>
      <c r="N447" s="19" t="e">
        <v>#N/A</v>
      </c>
      <c r="O447" s="1" t="s">
        <v>4621</v>
      </c>
      <c r="P447" s="1" t="s">
        <v>4614</v>
      </c>
      <c r="Q447" s="1" t="s">
        <v>4615</v>
      </c>
      <c r="R447" s="1" t="e">
        <v>#N/A</v>
      </c>
      <c r="S447" s="1" t="s">
        <v>62217</v>
      </c>
      <c r="T447" s="1">
        <v>1.0892689900000001</v>
      </c>
      <c r="U447" s="19">
        <v>3629.94672234266</v>
      </c>
      <c r="V447" s="19">
        <f t="shared" si="16"/>
        <v>3953.9884000000002</v>
      </c>
      <c r="W447" s="1"/>
      <c r="AB447"/>
      <c r="AD447" s="1"/>
      <c r="AE447" s="28"/>
      <c r="AL447" s="1"/>
      <c r="AM447" s="1"/>
      <c r="AN447" s="1"/>
      <c r="AO447" s="1"/>
      <c r="AP447" s="1"/>
      <c r="AQ447" s="1"/>
      <c r="AR447" s="1"/>
      <c r="AS447" s="1"/>
    </row>
    <row r="448" spans="1:45" ht="12.5" customHeight="1">
      <c r="A448" s="1">
        <v>46462</v>
      </c>
      <c r="B448" s="43">
        <v>45088</v>
      </c>
      <c r="C448" s="66">
        <v>45078</v>
      </c>
      <c r="D448" s="69" t="s">
        <v>15</v>
      </c>
      <c r="E448" s="68">
        <v>12013</v>
      </c>
      <c r="F448" s="28" t="s">
        <v>12</v>
      </c>
      <c r="G448" s="1"/>
      <c r="H448" s="67" t="s">
        <v>8</v>
      </c>
      <c r="I448" s="1">
        <v>9</v>
      </c>
      <c r="J448" s="19">
        <v>3756.989</v>
      </c>
      <c r="K448" s="1">
        <v>9</v>
      </c>
      <c r="L448" s="1" t="s">
        <v>4649</v>
      </c>
      <c r="M448" s="1" t="e">
        <v>#N/A</v>
      </c>
      <c r="N448" s="19" t="e">
        <v>#N/A</v>
      </c>
      <c r="O448" s="1" t="s">
        <v>4636</v>
      </c>
      <c r="P448" s="1" t="s">
        <v>4637</v>
      </c>
      <c r="Q448" s="1" t="s">
        <v>4638</v>
      </c>
      <c r="R448" s="1" t="e">
        <v>#N/A</v>
      </c>
      <c r="S448" s="1" t="s">
        <v>62219</v>
      </c>
      <c r="T448" s="1">
        <v>1.6143268900000001</v>
      </c>
      <c r="U448" s="19">
        <v>2327.2789564943691</v>
      </c>
      <c r="V448" s="19">
        <f t="shared" si="16"/>
        <v>3756.9890000000005</v>
      </c>
      <c r="W448" s="1"/>
      <c r="AB448"/>
      <c r="AD448" s="1"/>
      <c r="AE448" s="28"/>
      <c r="AL448" s="1"/>
      <c r="AM448" s="1"/>
      <c r="AN448" s="1"/>
      <c r="AO448" s="1"/>
      <c r="AP448" s="1"/>
      <c r="AQ448" s="1"/>
      <c r="AR448" s="1"/>
      <c r="AS448" s="1"/>
    </row>
    <row r="449" spans="1:45" ht="12.5" customHeight="1">
      <c r="A449" s="1">
        <v>46469</v>
      </c>
      <c r="B449" s="43">
        <v>45089</v>
      </c>
      <c r="C449" s="66">
        <v>45078</v>
      </c>
      <c r="D449" s="69" t="s">
        <v>15</v>
      </c>
      <c r="E449" s="68">
        <v>19033</v>
      </c>
      <c r="F449" s="28" t="s">
        <v>12</v>
      </c>
      <c r="G449" s="1"/>
      <c r="H449" s="67" t="s">
        <v>8</v>
      </c>
      <c r="I449" s="1">
        <v>7</v>
      </c>
      <c r="J449" s="19">
        <v>772.50360000000001</v>
      </c>
      <c r="K449" s="1">
        <v>7</v>
      </c>
      <c r="L449" s="1" t="s">
        <v>4649</v>
      </c>
      <c r="M449" s="1" t="e">
        <v>#N/A</v>
      </c>
      <c r="N449" s="19" t="e">
        <v>#N/A</v>
      </c>
      <c r="O449" s="1" t="s">
        <v>4629</v>
      </c>
      <c r="P449" s="1" t="s">
        <v>4630</v>
      </c>
      <c r="Q449" s="1" t="s">
        <v>4631</v>
      </c>
      <c r="R449" s="1" t="e">
        <v>#N/A</v>
      </c>
      <c r="S449" s="1" t="s">
        <v>62221</v>
      </c>
      <c r="T449" s="1">
        <v>1</v>
      </c>
      <c r="U449" s="19">
        <v>772.50360000000001</v>
      </c>
      <c r="V449" s="19">
        <f t="shared" si="16"/>
        <v>772.50360000000001</v>
      </c>
      <c r="W449" s="1"/>
      <c r="AB449"/>
      <c r="AD449" s="1"/>
      <c r="AE449" s="28"/>
      <c r="AL449" s="1"/>
      <c r="AM449" s="1"/>
      <c r="AN449" s="1"/>
      <c r="AO449" s="1"/>
      <c r="AP449" s="1"/>
      <c r="AQ449" s="1"/>
      <c r="AR449" s="1"/>
      <c r="AS449" s="1"/>
    </row>
    <row r="450" spans="1:45" ht="12.5" customHeight="1">
      <c r="A450" s="1">
        <v>46474</v>
      </c>
      <c r="B450" s="43">
        <v>45089</v>
      </c>
      <c r="C450" s="66">
        <v>45078</v>
      </c>
      <c r="D450" s="69" t="s">
        <v>15</v>
      </c>
      <c r="E450" s="68">
        <v>25944</v>
      </c>
      <c r="F450" s="28" t="s">
        <v>12</v>
      </c>
      <c r="G450" s="1"/>
      <c r="H450" s="67" t="s">
        <v>8</v>
      </c>
      <c r="I450" s="1">
        <v>9</v>
      </c>
      <c r="J450" s="19">
        <v>772.50360000000001</v>
      </c>
      <c r="K450" s="1">
        <v>9</v>
      </c>
      <c r="L450" s="1" t="s">
        <v>4649</v>
      </c>
      <c r="M450" s="1" t="e">
        <v>#N/A</v>
      </c>
      <c r="N450" s="19" t="e">
        <v>#N/A</v>
      </c>
      <c r="O450" s="1" t="s">
        <v>4636</v>
      </c>
      <c r="P450" s="1" t="s">
        <v>4637</v>
      </c>
      <c r="Q450" s="1" t="s">
        <v>4638</v>
      </c>
      <c r="R450" s="1" t="e">
        <v>#N/A</v>
      </c>
      <c r="S450" s="1" t="s">
        <v>62219</v>
      </c>
      <c r="T450" s="1">
        <v>1.6143268900000001</v>
      </c>
      <c r="U450" s="19">
        <v>478.52984719841959</v>
      </c>
      <c r="V450" s="19">
        <f t="shared" ref="V450:V513" si="17">T450*U450</f>
        <v>772.50359999999989</v>
      </c>
      <c r="W450" s="1"/>
      <c r="AB450"/>
      <c r="AD450" s="1"/>
      <c r="AE450" s="28"/>
      <c r="AL450" s="1"/>
      <c r="AM450" s="1"/>
      <c r="AN450" s="1"/>
      <c r="AO450" s="1"/>
      <c r="AP450" s="1"/>
      <c r="AQ450" s="1"/>
      <c r="AR450" s="1"/>
      <c r="AS450" s="1"/>
    </row>
    <row r="451" spans="1:45" ht="12.5" customHeight="1">
      <c r="A451" s="1">
        <v>46478</v>
      </c>
      <c r="B451" s="43">
        <v>45090</v>
      </c>
      <c r="C451" s="66">
        <v>45078</v>
      </c>
      <c r="D451" s="69" t="s">
        <v>15</v>
      </c>
      <c r="E451" s="68">
        <v>25939</v>
      </c>
      <c r="F451" s="28" t="s">
        <v>12</v>
      </c>
      <c r="G451" s="1"/>
      <c r="H451" s="67" t="s">
        <v>8</v>
      </c>
      <c r="I451" s="1">
        <v>9</v>
      </c>
      <c r="J451" s="19">
        <v>772.50360000000001</v>
      </c>
      <c r="K451" s="1">
        <v>9</v>
      </c>
      <c r="L451" s="1" t="s">
        <v>4649</v>
      </c>
      <c r="M451" s="1" t="e">
        <v>#N/A</v>
      </c>
      <c r="N451" s="19" t="e">
        <v>#N/A</v>
      </c>
      <c r="O451" s="1" t="s">
        <v>4636</v>
      </c>
      <c r="P451" s="1" t="s">
        <v>4637</v>
      </c>
      <c r="Q451" s="1" t="s">
        <v>4638</v>
      </c>
      <c r="R451" s="1" t="e">
        <v>#N/A</v>
      </c>
      <c r="S451" s="1" t="s">
        <v>62219</v>
      </c>
      <c r="T451" s="1">
        <v>1.6143268900000001</v>
      </c>
      <c r="U451" s="19">
        <v>478.52984719841959</v>
      </c>
      <c r="V451" s="19">
        <f t="shared" si="17"/>
        <v>772.50359999999989</v>
      </c>
      <c r="W451" s="1"/>
      <c r="AB451"/>
      <c r="AD451" s="1"/>
      <c r="AE451" s="28"/>
      <c r="AL451" s="1"/>
      <c r="AM451" s="1"/>
      <c r="AN451" s="1"/>
      <c r="AO451" s="1"/>
      <c r="AP451" s="1"/>
      <c r="AQ451" s="1"/>
      <c r="AR451" s="1"/>
      <c r="AS451" s="1"/>
    </row>
    <row r="452" spans="1:45" ht="12.5" customHeight="1">
      <c r="A452" s="1">
        <v>46479</v>
      </c>
      <c r="B452" s="43">
        <v>45091</v>
      </c>
      <c r="C452" s="66">
        <v>45078</v>
      </c>
      <c r="D452" s="69" t="s">
        <v>15</v>
      </c>
      <c r="E452" s="68">
        <v>12768</v>
      </c>
      <c r="F452" s="28" t="s">
        <v>12</v>
      </c>
      <c r="G452" s="1"/>
      <c r="H452" s="67" t="s">
        <v>8</v>
      </c>
      <c r="I452" s="1">
        <v>4</v>
      </c>
      <c r="J452" s="19">
        <v>3953.9884000000002</v>
      </c>
      <c r="K452" s="1">
        <v>4</v>
      </c>
      <c r="L452" s="1" t="s">
        <v>4649</v>
      </c>
      <c r="M452" s="1" t="e">
        <v>#N/A</v>
      </c>
      <c r="N452" s="19" t="e">
        <v>#N/A</v>
      </c>
      <c r="O452" s="1" t="s">
        <v>4621</v>
      </c>
      <c r="P452" s="1" t="s">
        <v>4614</v>
      </c>
      <c r="Q452" s="1" t="s">
        <v>4615</v>
      </c>
      <c r="R452" s="1" t="e">
        <v>#N/A</v>
      </c>
      <c r="S452" s="1" t="s">
        <v>62217</v>
      </c>
      <c r="T452" s="1">
        <v>1.0892689900000001</v>
      </c>
      <c r="U452" s="19">
        <v>3629.94672234266</v>
      </c>
      <c r="V452" s="19">
        <f t="shared" si="17"/>
        <v>3953.9884000000002</v>
      </c>
      <c r="W452" s="1"/>
      <c r="AB452"/>
      <c r="AD452" s="1"/>
      <c r="AE452" s="28"/>
      <c r="AL452" s="1"/>
      <c r="AM452" s="1"/>
      <c r="AN452" s="1"/>
      <c r="AO452" s="1"/>
      <c r="AP452" s="1"/>
      <c r="AQ452" s="1"/>
      <c r="AR452" s="1"/>
      <c r="AS452" s="1"/>
    </row>
    <row r="453" spans="1:45" ht="12.5" customHeight="1">
      <c r="A453" s="1">
        <v>46482</v>
      </c>
      <c r="B453" s="43">
        <v>45091</v>
      </c>
      <c r="C453" s="66">
        <v>45078</v>
      </c>
      <c r="D453" s="69" t="s">
        <v>15</v>
      </c>
      <c r="E453" s="68">
        <v>12245</v>
      </c>
      <c r="F453" s="28" t="s">
        <v>12</v>
      </c>
      <c r="G453" s="1"/>
      <c r="H453" s="67" t="s">
        <v>8</v>
      </c>
      <c r="I453" s="1">
        <v>9</v>
      </c>
      <c r="J453" s="19">
        <v>3756.989</v>
      </c>
      <c r="K453" s="1">
        <v>9</v>
      </c>
      <c r="L453" s="1" t="s">
        <v>4649</v>
      </c>
      <c r="M453" s="1" t="e">
        <v>#N/A</v>
      </c>
      <c r="N453" s="19" t="e">
        <v>#N/A</v>
      </c>
      <c r="O453" s="1" t="s">
        <v>4636</v>
      </c>
      <c r="P453" s="1" t="s">
        <v>4637</v>
      </c>
      <c r="Q453" s="1" t="s">
        <v>4638</v>
      </c>
      <c r="R453" s="1" t="e">
        <v>#N/A</v>
      </c>
      <c r="S453" s="1" t="s">
        <v>62219</v>
      </c>
      <c r="T453" s="1">
        <v>1.6143268900000001</v>
      </c>
      <c r="U453" s="19">
        <v>2327.2789564943691</v>
      </c>
      <c r="V453" s="19">
        <f t="shared" si="17"/>
        <v>3756.9890000000005</v>
      </c>
      <c r="W453" s="1"/>
      <c r="AB453"/>
      <c r="AD453" s="1"/>
      <c r="AE453" s="28"/>
      <c r="AL453" s="1"/>
      <c r="AM453" s="1"/>
      <c r="AN453" s="1"/>
      <c r="AO453" s="1"/>
      <c r="AP453" s="1"/>
      <c r="AQ453" s="1"/>
      <c r="AR453" s="1"/>
      <c r="AS453" s="1"/>
    </row>
    <row r="454" spans="1:45" ht="12.5" customHeight="1">
      <c r="A454" s="1">
        <v>46491</v>
      </c>
      <c r="B454" s="43">
        <v>45094</v>
      </c>
      <c r="C454" s="66">
        <v>45078</v>
      </c>
      <c r="D454" s="69" t="s">
        <v>15</v>
      </c>
      <c r="E454" s="68">
        <v>24759</v>
      </c>
      <c r="F454" s="28" t="s">
        <v>12</v>
      </c>
      <c r="G454" s="1"/>
      <c r="H454" s="67" t="s">
        <v>8</v>
      </c>
      <c r="I454" s="1">
        <v>6</v>
      </c>
      <c r="J454" s="19">
        <v>3953.9884000000002</v>
      </c>
      <c r="K454" s="1">
        <v>6</v>
      </c>
      <c r="L454" s="1" t="s">
        <v>4649</v>
      </c>
      <c r="M454" s="1" t="e">
        <v>#N/A</v>
      </c>
      <c r="N454" s="19" t="e">
        <v>#N/A</v>
      </c>
      <c r="O454" s="1" t="s">
        <v>4626</v>
      </c>
      <c r="P454" s="1" t="s">
        <v>4627</v>
      </c>
      <c r="Q454" s="1" t="s">
        <v>4615</v>
      </c>
      <c r="R454" s="1" t="e">
        <v>#N/A</v>
      </c>
      <c r="S454" s="1" t="s">
        <v>62218</v>
      </c>
      <c r="T454" s="1">
        <v>1.4904571499999999</v>
      </c>
      <c r="U454" s="19">
        <v>2652.8695575045549</v>
      </c>
      <c r="V454" s="19">
        <f t="shared" si="17"/>
        <v>3953.9883999999997</v>
      </c>
      <c r="W454" s="1"/>
      <c r="AB454"/>
      <c r="AD454" s="1"/>
      <c r="AE454" s="28"/>
      <c r="AL454" s="1"/>
      <c r="AM454" s="1"/>
      <c r="AN454" s="1"/>
      <c r="AO454" s="1"/>
      <c r="AP454" s="1"/>
      <c r="AQ454" s="1"/>
      <c r="AR454" s="1"/>
      <c r="AS454" s="1"/>
    </row>
    <row r="455" spans="1:45" ht="12.5" customHeight="1">
      <c r="A455" s="1">
        <v>46494</v>
      </c>
      <c r="B455" s="43">
        <v>45094</v>
      </c>
      <c r="C455" s="66">
        <v>45078</v>
      </c>
      <c r="D455" s="69" t="s">
        <v>15</v>
      </c>
      <c r="E455" s="68">
        <v>20983</v>
      </c>
      <c r="F455" s="28" t="s">
        <v>12</v>
      </c>
      <c r="G455" s="1"/>
      <c r="H455" s="67" t="s">
        <v>8</v>
      </c>
      <c r="I455" s="1">
        <v>9</v>
      </c>
      <c r="J455" s="19">
        <v>3953.9884000000002</v>
      </c>
      <c r="K455" s="1">
        <v>9</v>
      </c>
      <c r="L455" s="1" t="s">
        <v>4649</v>
      </c>
      <c r="M455" s="1" t="e">
        <v>#N/A</v>
      </c>
      <c r="N455" s="19" t="e">
        <v>#N/A</v>
      </c>
      <c r="O455" s="1" t="s">
        <v>4636</v>
      </c>
      <c r="P455" s="1" t="s">
        <v>4637</v>
      </c>
      <c r="Q455" s="1" t="s">
        <v>4638</v>
      </c>
      <c r="R455" s="1" t="e">
        <v>#N/A</v>
      </c>
      <c r="S455" s="1" t="s">
        <v>62219</v>
      </c>
      <c r="T455" s="1">
        <v>1.6143268900000001</v>
      </c>
      <c r="U455" s="19">
        <v>2449.3108703652952</v>
      </c>
      <c r="V455" s="19">
        <f t="shared" si="17"/>
        <v>3953.9884000000002</v>
      </c>
      <c r="W455" s="1"/>
      <c r="AB455"/>
      <c r="AD455" s="1"/>
      <c r="AE455" s="28"/>
      <c r="AL455" s="1"/>
      <c r="AM455" s="1"/>
      <c r="AN455" s="1"/>
      <c r="AO455" s="1"/>
      <c r="AP455" s="1"/>
      <c r="AQ455" s="1"/>
      <c r="AR455" s="1"/>
      <c r="AS455" s="1"/>
    </row>
    <row r="456" spans="1:45" ht="12.5" customHeight="1">
      <c r="A456" s="1">
        <v>46512</v>
      </c>
      <c r="B456" s="43">
        <v>45096</v>
      </c>
      <c r="C456" s="66">
        <v>45078</v>
      </c>
      <c r="D456" s="69" t="s">
        <v>15</v>
      </c>
      <c r="E456" s="68">
        <v>12209</v>
      </c>
      <c r="F456" s="28" t="s">
        <v>12</v>
      </c>
      <c r="G456" s="1"/>
      <c r="H456" s="67" t="s">
        <v>8</v>
      </c>
      <c r="I456" s="1">
        <v>4</v>
      </c>
      <c r="J456" s="19">
        <v>3953.9884000000002</v>
      </c>
      <c r="K456" s="1">
        <v>4</v>
      </c>
      <c r="L456" s="1" t="s">
        <v>4649</v>
      </c>
      <c r="M456" s="1" t="e">
        <v>#N/A</v>
      </c>
      <c r="N456" s="19" t="e">
        <v>#N/A</v>
      </c>
      <c r="O456" s="1" t="s">
        <v>4621</v>
      </c>
      <c r="P456" s="1" t="s">
        <v>4614</v>
      </c>
      <c r="Q456" s="1" t="s">
        <v>4615</v>
      </c>
      <c r="R456" s="1" t="e">
        <v>#N/A</v>
      </c>
      <c r="S456" s="1" t="s">
        <v>62217</v>
      </c>
      <c r="T456" s="1">
        <v>1.0892689900000001</v>
      </c>
      <c r="U456" s="19">
        <v>3629.94672234266</v>
      </c>
      <c r="V456" s="19">
        <f t="shared" si="17"/>
        <v>3953.9884000000002</v>
      </c>
      <c r="W456" s="1"/>
      <c r="AB456"/>
      <c r="AD456" s="1"/>
      <c r="AE456" s="28"/>
      <c r="AL456" s="1"/>
      <c r="AM456" s="1"/>
      <c r="AN456" s="1"/>
      <c r="AO456" s="1"/>
      <c r="AP456" s="1"/>
      <c r="AQ456" s="1"/>
      <c r="AR456" s="1"/>
      <c r="AS456" s="1"/>
    </row>
    <row r="457" spans="1:45" ht="12.5" customHeight="1">
      <c r="A457" s="1">
        <v>46510</v>
      </c>
      <c r="B457" s="43">
        <v>45096</v>
      </c>
      <c r="C457" s="66">
        <v>45078</v>
      </c>
      <c r="D457" s="69" t="s">
        <v>15</v>
      </c>
      <c r="E457" s="68">
        <v>24386</v>
      </c>
      <c r="F457" s="28" t="s">
        <v>12</v>
      </c>
      <c r="G457" s="1"/>
      <c r="H457" s="67" t="s">
        <v>8</v>
      </c>
      <c r="I457" s="1">
        <v>6</v>
      </c>
      <c r="J457" s="19">
        <v>3953.9884000000002</v>
      </c>
      <c r="K457" s="1">
        <v>6</v>
      </c>
      <c r="L457" s="1" t="s">
        <v>4649</v>
      </c>
      <c r="M457" s="1" t="e">
        <v>#N/A</v>
      </c>
      <c r="N457" s="19" t="e">
        <v>#N/A</v>
      </c>
      <c r="O457" s="1" t="s">
        <v>4626</v>
      </c>
      <c r="P457" s="1" t="s">
        <v>4627</v>
      </c>
      <c r="Q457" s="1" t="s">
        <v>4615</v>
      </c>
      <c r="R457" s="1" t="e">
        <v>#N/A</v>
      </c>
      <c r="S457" s="1" t="s">
        <v>62218</v>
      </c>
      <c r="T457" s="1">
        <v>1.4904571499999999</v>
      </c>
      <c r="U457" s="19">
        <v>2652.8695575045549</v>
      </c>
      <c r="V457" s="19">
        <f t="shared" si="17"/>
        <v>3953.9883999999997</v>
      </c>
      <c r="W457" s="1"/>
      <c r="AB457"/>
      <c r="AD457" s="1"/>
      <c r="AE457" s="28"/>
      <c r="AL457" s="1"/>
      <c r="AM457" s="1"/>
      <c r="AN457" s="1"/>
      <c r="AO457" s="1"/>
      <c r="AP457" s="1"/>
      <c r="AQ457" s="1"/>
      <c r="AR457" s="1"/>
      <c r="AS457" s="1"/>
    </row>
    <row r="458" spans="1:45" ht="12.5" customHeight="1">
      <c r="A458" s="1">
        <v>46520</v>
      </c>
      <c r="B458" s="43">
        <v>45096</v>
      </c>
      <c r="C458" s="66">
        <v>45078</v>
      </c>
      <c r="D458" s="69" t="s">
        <v>15</v>
      </c>
      <c r="E458" s="68">
        <v>24491</v>
      </c>
      <c r="F458" s="28" t="s">
        <v>12</v>
      </c>
      <c r="G458" s="1"/>
      <c r="H458" s="67" t="s">
        <v>8</v>
      </c>
      <c r="I458" s="1">
        <v>6</v>
      </c>
      <c r="J458" s="19">
        <v>3953.9884000000002</v>
      </c>
      <c r="K458" s="1">
        <v>6</v>
      </c>
      <c r="L458" s="1" t="s">
        <v>4649</v>
      </c>
      <c r="M458" s="1" t="e">
        <v>#N/A</v>
      </c>
      <c r="N458" s="19" t="e">
        <v>#N/A</v>
      </c>
      <c r="O458" s="1" t="s">
        <v>4626</v>
      </c>
      <c r="P458" s="1" t="s">
        <v>4627</v>
      </c>
      <c r="Q458" s="1" t="s">
        <v>4615</v>
      </c>
      <c r="R458" s="1" t="e">
        <v>#N/A</v>
      </c>
      <c r="S458" s="1" t="s">
        <v>62218</v>
      </c>
      <c r="T458" s="1">
        <v>1.4904571499999999</v>
      </c>
      <c r="U458" s="19">
        <v>2652.8695575045549</v>
      </c>
      <c r="V458" s="19">
        <f t="shared" si="17"/>
        <v>3953.9883999999997</v>
      </c>
      <c r="W458" s="1"/>
      <c r="AB458"/>
      <c r="AD458" s="1"/>
      <c r="AE458" s="28"/>
      <c r="AL458" s="1"/>
      <c r="AM458" s="1"/>
      <c r="AN458" s="1"/>
      <c r="AO458" s="1"/>
      <c r="AP458" s="1"/>
      <c r="AQ458" s="1"/>
      <c r="AR458" s="1"/>
      <c r="AS458" s="1"/>
    </row>
    <row r="459" spans="1:45" ht="12.5" customHeight="1">
      <c r="A459" s="1">
        <v>46514</v>
      </c>
      <c r="B459" s="43">
        <v>45096</v>
      </c>
      <c r="C459" s="66">
        <v>45078</v>
      </c>
      <c r="D459" s="69" t="s">
        <v>15</v>
      </c>
      <c r="E459" s="68">
        <v>19028</v>
      </c>
      <c r="F459" s="28" t="s">
        <v>12</v>
      </c>
      <c r="G459" s="1"/>
      <c r="H459" s="67" t="s">
        <v>8</v>
      </c>
      <c r="I459" s="1">
        <v>7</v>
      </c>
      <c r="J459" s="19">
        <v>772.50360000000001</v>
      </c>
      <c r="K459" s="1">
        <v>7</v>
      </c>
      <c r="L459" s="1" t="s">
        <v>4649</v>
      </c>
      <c r="M459" s="1" t="e">
        <v>#N/A</v>
      </c>
      <c r="N459" s="19" t="e">
        <v>#N/A</v>
      </c>
      <c r="O459" s="1" t="s">
        <v>4629</v>
      </c>
      <c r="P459" s="1" t="s">
        <v>4630</v>
      </c>
      <c r="Q459" s="1" t="s">
        <v>4631</v>
      </c>
      <c r="R459" s="1" t="e">
        <v>#N/A</v>
      </c>
      <c r="S459" s="1" t="s">
        <v>62221</v>
      </c>
      <c r="T459" s="1">
        <v>1</v>
      </c>
      <c r="U459" s="19">
        <v>772.50360000000001</v>
      </c>
      <c r="V459" s="19">
        <f t="shared" si="17"/>
        <v>772.50360000000001</v>
      </c>
      <c r="W459" s="1"/>
      <c r="AB459"/>
      <c r="AD459" s="1"/>
      <c r="AE459" s="28"/>
      <c r="AL459" s="1"/>
      <c r="AM459" s="1"/>
      <c r="AN459" s="1"/>
      <c r="AO459" s="1"/>
      <c r="AP459" s="1"/>
      <c r="AQ459" s="1"/>
      <c r="AR459" s="1"/>
      <c r="AS459" s="1"/>
    </row>
    <row r="460" spans="1:45" ht="12.5" customHeight="1">
      <c r="A460" s="1">
        <v>46519</v>
      </c>
      <c r="B460" s="43">
        <v>45096</v>
      </c>
      <c r="C460" s="66">
        <v>45078</v>
      </c>
      <c r="D460" s="69" t="s">
        <v>15</v>
      </c>
      <c r="E460" s="68">
        <v>15660</v>
      </c>
      <c r="F460" s="28" t="s">
        <v>12</v>
      </c>
      <c r="G460" s="1"/>
      <c r="H460" s="67" t="s">
        <v>8</v>
      </c>
      <c r="I460" s="1">
        <v>10</v>
      </c>
      <c r="J460" s="19">
        <v>3953.9884000000002</v>
      </c>
      <c r="K460" s="1">
        <v>10</v>
      </c>
      <c r="L460" s="1" t="s">
        <v>4649</v>
      </c>
      <c r="M460" s="1" t="e">
        <v>#N/A</v>
      </c>
      <c r="N460" s="19" t="e">
        <v>#N/A</v>
      </c>
      <c r="O460" s="1" t="s">
        <v>4644</v>
      </c>
      <c r="P460" s="1" t="s">
        <v>4645</v>
      </c>
      <c r="Q460" s="1" t="s">
        <v>4631</v>
      </c>
      <c r="R460" s="1" t="e">
        <v>#N/A</v>
      </c>
      <c r="S460" s="1" t="s">
        <v>62220</v>
      </c>
      <c r="T460" s="1">
        <v>0.84024398</v>
      </c>
      <c r="U460" s="19">
        <v>4705.762247769987</v>
      </c>
      <c r="V460" s="19">
        <f t="shared" si="17"/>
        <v>3953.9884000000002</v>
      </c>
      <c r="W460" s="1"/>
      <c r="AB460"/>
      <c r="AD460" s="1"/>
      <c r="AE460" s="28"/>
      <c r="AL460" s="1"/>
      <c r="AM460" s="1"/>
      <c r="AN460" s="1"/>
      <c r="AO460" s="1"/>
      <c r="AP460" s="1"/>
      <c r="AQ460" s="1"/>
      <c r="AR460" s="1"/>
      <c r="AS460" s="1"/>
    </row>
    <row r="461" spans="1:45" ht="12.5" customHeight="1">
      <c r="A461" s="1">
        <v>46531</v>
      </c>
      <c r="B461" s="43">
        <v>45098</v>
      </c>
      <c r="C461" s="66">
        <v>45078</v>
      </c>
      <c r="D461" s="69" t="s">
        <v>15</v>
      </c>
      <c r="E461" s="68">
        <v>12423</v>
      </c>
      <c r="F461" s="28" t="s">
        <v>12</v>
      </c>
      <c r="G461" s="1"/>
      <c r="H461" s="67" t="s">
        <v>8</v>
      </c>
      <c r="I461" s="1">
        <v>1</v>
      </c>
      <c r="J461" s="19">
        <v>3953.9884000000002</v>
      </c>
      <c r="K461" s="1">
        <v>1</v>
      </c>
      <c r="L461" s="1" t="s">
        <v>4649</v>
      </c>
      <c r="M461" s="1" t="e">
        <v>#N/A</v>
      </c>
      <c r="N461" s="19" t="e">
        <v>#N/A</v>
      </c>
      <c r="O461" s="1" t="s">
        <v>4613</v>
      </c>
      <c r="P461" s="1" t="s">
        <v>4614</v>
      </c>
      <c r="Q461" s="1" t="s">
        <v>4615</v>
      </c>
      <c r="R461" s="1" t="e">
        <v>#N/A</v>
      </c>
      <c r="S461" s="1" t="s">
        <v>62217</v>
      </c>
      <c r="T461" s="1">
        <v>1.0892689900000001</v>
      </c>
      <c r="U461" s="19">
        <v>3629.94672234266</v>
      </c>
      <c r="V461" s="19">
        <f t="shared" si="17"/>
        <v>3953.9884000000002</v>
      </c>
      <c r="W461" s="1"/>
      <c r="AB461"/>
      <c r="AD461" s="1"/>
      <c r="AE461" s="28"/>
      <c r="AL461" s="1"/>
      <c r="AM461" s="1"/>
      <c r="AN461" s="1"/>
      <c r="AO461" s="1"/>
      <c r="AP461" s="1"/>
      <c r="AQ461" s="1"/>
      <c r="AR461" s="1"/>
      <c r="AS461" s="1"/>
    </row>
    <row r="462" spans="1:45" ht="12.5" customHeight="1">
      <c r="A462" s="1">
        <v>46533</v>
      </c>
      <c r="B462" s="43">
        <v>45098</v>
      </c>
      <c r="C462" s="66">
        <v>45078</v>
      </c>
      <c r="D462" s="69" t="s">
        <v>15</v>
      </c>
      <c r="E462" s="68">
        <v>26106</v>
      </c>
      <c r="F462" s="28" t="s">
        <v>12</v>
      </c>
      <c r="G462" s="1"/>
      <c r="H462" s="67" t="s">
        <v>8</v>
      </c>
      <c r="I462" s="1">
        <v>4</v>
      </c>
      <c r="J462" s="19">
        <v>3729.364</v>
      </c>
      <c r="K462" s="1">
        <v>4</v>
      </c>
      <c r="L462" s="1" t="s">
        <v>4649</v>
      </c>
      <c r="M462" s="1" t="e">
        <v>#N/A</v>
      </c>
      <c r="N462" s="19" t="e">
        <v>#N/A</v>
      </c>
      <c r="O462" s="1" t="s">
        <v>4621</v>
      </c>
      <c r="P462" s="1" t="s">
        <v>4614</v>
      </c>
      <c r="Q462" s="1" t="s">
        <v>4615</v>
      </c>
      <c r="R462" s="1" t="e">
        <v>#N/A</v>
      </c>
      <c r="S462" s="1" t="s">
        <v>62217</v>
      </c>
      <c r="T462" s="1">
        <v>1.0892689900000001</v>
      </c>
      <c r="U462" s="19">
        <v>3423.730992286854</v>
      </c>
      <c r="V462" s="19">
        <f t="shared" si="17"/>
        <v>3729.3639999999996</v>
      </c>
      <c r="W462" s="1"/>
      <c r="AB462"/>
      <c r="AD462" s="1"/>
      <c r="AE462" s="28"/>
      <c r="AL462" s="1"/>
      <c r="AM462" s="1"/>
      <c r="AN462" s="1"/>
      <c r="AO462" s="1"/>
      <c r="AP462" s="1"/>
      <c r="AQ462" s="1"/>
      <c r="AR462" s="1"/>
      <c r="AS462" s="1"/>
    </row>
    <row r="463" spans="1:45" ht="12.5" customHeight="1">
      <c r="A463" s="1">
        <v>46528</v>
      </c>
      <c r="B463" s="43">
        <v>45098</v>
      </c>
      <c r="C463" s="66">
        <v>45078</v>
      </c>
      <c r="D463" s="69" t="s">
        <v>15</v>
      </c>
      <c r="E463" s="68">
        <v>15063</v>
      </c>
      <c r="F463" s="28" t="s">
        <v>12</v>
      </c>
      <c r="G463" s="1"/>
      <c r="H463" s="67" t="s">
        <v>8</v>
      </c>
      <c r="I463" s="1">
        <v>8</v>
      </c>
      <c r="J463" s="19">
        <v>3953.9884000000002</v>
      </c>
      <c r="K463" s="1">
        <v>8</v>
      </c>
      <c r="L463" s="1" t="s">
        <v>4649</v>
      </c>
      <c r="M463" s="1" t="e">
        <v>#N/A</v>
      </c>
      <c r="N463" s="19" t="e">
        <v>#N/A</v>
      </c>
      <c r="O463" s="1" t="s">
        <v>4633</v>
      </c>
      <c r="P463" s="1" t="s">
        <v>4634</v>
      </c>
      <c r="Q463" s="1" t="s">
        <v>4631</v>
      </c>
      <c r="R463" s="1" t="e">
        <v>#N/A</v>
      </c>
      <c r="S463" s="1" t="s">
        <v>62221</v>
      </c>
      <c r="T463" s="1">
        <v>1</v>
      </c>
      <c r="U463" s="19">
        <v>3953.9884000000002</v>
      </c>
      <c r="V463" s="19">
        <f t="shared" si="17"/>
        <v>3953.9884000000002</v>
      </c>
      <c r="W463" s="1"/>
      <c r="AB463"/>
      <c r="AD463" s="1"/>
      <c r="AE463" s="28"/>
      <c r="AL463" s="1"/>
      <c r="AM463" s="1"/>
      <c r="AN463" s="1"/>
      <c r="AO463" s="1"/>
      <c r="AP463" s="1"/>
      <c r="AQ463" s="1"/>
      <c r="AR463" s="1"/>
      <c r="AS463" s="1"/>
    </row>
    <row r="464" spans="1:45" ht="12.5" customHeight="1">
      <c r="A464" s="1">
        <v>46546</v>
      </c>
      <c r="B464" s="43">
        <v>45100</v>
      </c>
      <c r="C464" s="66">
        <v>45078</v>
      </c>
      <c r="D464" s="69" t="s">
        <v>15</v>
      </c>
      <c r="E464" s="68">
        <v>12780</v>
      </c>
      <c r="F464" s="28" t="s">
        <v>12</v>
      </c>
      <c r="G464" s="1"/>
      <c r="H464" s="67" t="s">
        <v>8</v>
      </c>
      <c r="I464" s="1">
        <v>1</v>
      </c>
      <c r="J464" s="19">
        <v>3953.9884000000002</v>
      </c>
      <c r="K464" s="1">
        <v>1</v>
      </c>
      <c r="L464" s="1" t="s">
        <v>4649</v>
      </c>
      <c r="M464" s="1" t="e">
        <v>#N/A</v>
      </c>
      <c r="N464" s="19" t="e">
        <v>#N/A</v>
      </c>
      <c r="O464" s="1" t="s">
        <v>4613</v>
      </c>
      <c r="P464" s="1" t="s">
        <v>4614</v>
      </c>
      <c r="Q464" s="1" t="s">
        <v>4615</v>
      </c>
      <c r="R464" s="1" t="e">
        <v>#N/A</v>
      </c>
      <c r="S464" s="1" t="s">
        <v>62217</v>
      </c>
      <c r="T464" s="1">
        <v>1.0892689900000001</v>
      </c>
      <c r="U464" s="19">
        <v>3629.94672234266</v>
      </c>
      <c r="V464" s="19">
        <f t="shared" si="17"/>
        <v>3953.9884000000002</v>
      </c>
      <c r="W464" s="1"/>
      <c r="AB464"/>
      <c r="AD464" s="1"/>
      <c r="AE464" s="28"/>
      <c r="AL464" s="1"/>
      <c r="AM464" s="1"/>
      <c r="AN464" s="1"/>
      <c r="AO464" s="1"/>
      <c r="AP464" s="1"/>
      <c r="AQ464" s="1"/>
      <c r="AR464" s="1"/>
      <c r="AS464" s="1"/>
    </row>
    <row r="465" spans="1:45" ht="12.5" customHeight="1">
      <c r="A465" s="1">
        <v>46544</v>
      </c>
      <c r="B465" s="43">
        <v>45100</v>
      </c>
      <c r="C465" s="66">
        <v>45078</v>
      </c>
      <c r="D465" s="69" t="s">
        <v>15</v>
      </c>
      <c r="E465" s="68">
        <v>12766</v>
      </c>
      <c r="F465" s="28" t="s">
        <v>12</v>
      </c>
      <c r="G465" s="1"/>
      <c r="H465" s="67" t="s">
        <v>8</v>
      </c>
      <c r="I465" s="1">
        <v>1</v>
      </c>
      <c r="J465" s="19">
        <v>3953.9884000000002</v>
      </c>
      <c r="K465" s="1">
        <v>1</v>
      </c>
      <c r="L465" s="1" t="s">
        <v>4649</v>
      </c>
      <c r="M465" s="1" t="e">
        <v>#N/A</v>
      </c>
      <c r="N465" s="19" t="e">
        <v>#N/A</v>
      </c>
      <c r="O465" s="1" t="s">
        <v>4613</v>
      </c>
      <c r="P465" s="1" t="s">
        <v>4614</v>
      </c>
      <c r="Q465" s="1" t="s">
        <v>4615</v>
      </c>
      <c r="R465" s="1" t="e">
        <v>#N/A</v>
      </c>
      <c r="S465" s="1" t="s">
        <v>62217</v>
      </c>
      <c r="T465" s="1">
        <v>1.0892689900000001</v>
      </c>
      <c r="U465" s="19">
        <v>3629.94672234266</v>
      </c>
      <c r="V465" s="19">
        <f t="shared" si="17"/>
        <v>3953.9884000000002</v>
      </c>
      <c r="W465" s="1"/>
      <c r="AB465"/>
      <c r="AD465" s="1"/>
      <c r="AE465" s="28"/>
      <c r="AL465" s="1"/>
      <c r="AM465" s="1"/>
      <c r="AN465" s="1"/>
      <c r="AO465" s="1"/>
      <c r="AP465" s="1"/>
      <c r="AQ465" s="1"/>
      <c r="AR465" s="1"/>
      <c r="AS465" s="1"/>
    </row>
    <row r="466" spans="1:45" ht="12.5" customHeight="1">
      <c r="A466" s="1">
        <v>46548</v>
      </c>
      <c r="B466" s="43">
        <v>45100</v>
      </c>
      <c r="C466" s="66">
        <v>45078</v>
      </c>
      <c r="D466" s="69" t="s">
        <v>15</v>
      </c>
      <c r="E466" s="68">
        <v>12418</v>
      </c>
      <c r="F466" s="28" t="s">
        <v>12</v>
      </c>
      <c r="G466" s="1"/>
      <c r="H466" s="67" t="s">
        <v>8</v>
      </c>
      <c r="I466" s="1">
        <v>1</v>
      </c>
      <c r="J466" s="19">
        <v>3953.9884000000002</v>
      </c>
      <c r="K466" s="1">
        <v>1</v>
      </c>
      <c r="L466" s="1" t="s">
        <v>4649</v>
      </c>
      <c r="M466" s="1" t="e">
        <v>#N/A</v>
      </c>
      <c r="N466" s="19" t="e">
        <v>#N/A</v>
      </c>
      <c r="O466" s="1" t="s">
        <v>4613</v>
      </c>
      <c r="P466" s="1" t="s">
        <v>4614</v>
      </c>
      <c r="Q466" s="1" t="s">
        <v>4615</v>
      </c>
      <c r="R466" s="1" t="e">
        <v>#N/A</v>
      </c>
      <c r="S466" s="1" t="s">
        <v>62217</v>
      </c>
      <c r="T466" s="1">
        <v>1.0892689900000001</v>
      </c>
      <c r="U466" s="19">
        <v>3629.94672234266</v>
      </c>
      <c r="V466" s="19">
        <f t="shared" si="17"/>
        <v>3953.9884000000002</v>
      </c>
      <c r="W466" s="1"/>
      <c r="AB466"/>
      <c r="AD466" s="1"/>
      <c r="AE466" s="28"/>
      <c r="AL466" s="1"/>
      <c r="AM466" s="1"/>
      <c r="AN466" s="1"/>
      <c r="AO466" s="1"/>
      <c r="AP466" s="1"/>
      <c r="AQ466" s="1"/>
      <c r="AR466" s="1"/>
      <c r="AS466" s="1"/>
    </row>
    <row r="467" spans="1:45" ht="12.5" customHeight="1">
      <c r="A467" s="1">
        <v>46550</v>
      </c>
      <c r="B467" s="43">
        <v>45100</v>
      </c>
      <c r="C467" s="66">
        <v>45078</v>
      </c>
      <c r="D467" s="69" t="s">
        <v>15</v>
      </c>
      <c r="E467" s="68">
        <v>26097</v>
      </c>
      <c r="F467" s="28" t="s">
        <v>12</v>
      </c>
      <c r="G467" s="1"/>
      <c r="H467" s="67" t="s">
        <v>8</v>
      </c>
      <c r="I467" s="1">
        <v>4</v>
      </c>
      <c r="J467" s="19">
        <v>3729.364</v>
      </c>
      <c r="K467" s="1">
        <v>4</v>
      </c>
      <c r="L467" s="1" t="s">
        <v>4649</v>
      </c>
      <c r="M467" s="1" t="e">
        <v>#N/A</v>
      </c>
      <c r="N467" s="19" t="e">
        <v>#N/A</v>
      </c>
      <c r="O467" s="1" t="s">
        <v>4621</v>
      </c>
      <c r="P467" s="1" t="s">
        <v>4614</v>
      </c>
      <c r="Q467" s="1" t="s">
        <v>4615</v>
      </c>
      <c r="R467" s="1" t="e">
        <v>#N/A</v>
      </c>
      <c r="S467" s="1" t="s">
        <v>62217</v>
      </c>
      <c r="T467" s="1">
        <v>1.0892689900000001</v>
      </c>
      <c r="U467" s="19">
        <v>3423.730992286854</v>
      </c>
      <c r="V467" s="19">
        <f t="shared" si="17"/>
        <v>3729.3639999999996</v>
      </c>
      <c r="W467" s="1"/>
      <c r="AB467"/>
      <c r="AD467" s="1"/>
      <c r="AE467" s="28"/>
      <c r="AL467" s="1"/>
      <c r="AM467" s="1"/>
      <c r="AN467" s="1"/>
      <c r="AO467" s="1"/>
      <c r="AP467" s="1"/>
      <c r="AQ467" s="1"/>
      <c r="AR467" s="1"/>
      <c r="AS467" s="1"/>
    </row>
    <row r="468" spans="1:45" ht="12.5" customHeight="1">
      <c r="A468" s="1">
        <v>46542</v>
      </c>
      <c r="B468" s="43">
        <v>45100</v>
      </c>
      <c r="C468" s="66">
        <v>45078</v>
      </c>
      <c r="D468" s="69" t="s">
        <v>15</v>
      </c>
      <c r="E468" s="68">
        <v>11431</v>
      </c>
      <c r="F468" s="28" t="s">
        <v>12</v>
      </c>
      <c r="G468" s="1"/>
      <c r="H468" s="67" t="s">
        <v>8</v>
      </c>
      <c r="I468" s="1">
        <v>8</v>
      </c>
      <c r="J468" s="19">
        <v>3756.989</v>
      </c>
      <c r="K468" s="1">
        <v>8</v>
      </c>
      <c r="L468" s="1" t="s">
        <v>4649</v>
      </c>
      <c r="M468" s="1" t="e">
        <v>#N/A</v>
      </c>
      <c r="N468" s="19" t="e">
        <v>#N/A</v>
      </c>
      <c r="O468" s="1" t="s">
        <v>4633</v>
      </c>
      <c r="P468" s="1" t="s">
        <v>4634</v>
      </c>
      <c r="Q468" s="1" t="s">
        <v>4631</v>
      </c>
      <c r="R468" s="1" t="e">
        <v>#N/A</v>
      </c>
      <c r="S468" s="1" t="s">
        <v>62221</v>
      </c>
      <c r="T468" s="1">
        <v>1</v>
      </c>
      <c r="U468" s="19">
        <v>3756.989</v>
      </c>
      <c r="V468" s="19">
        <f t="shared" si="17"/>
        <v>3756.989</v>
      </c>
      <c r="W468" s="1"/>
      <c r="AB468"/>
      <c r="AD468" s="1"/>
      <c r="AE468" s="28"/>
      <c r="AL468" s="1"/>
      <c r="AM468" s="1"/>
      <c r="AN468" s="1"/>
      <c r="AO468" s="1"/>
      <c r="AP468" s="1"/>
      <c r="AQ468" s="1"/>
      <c r="AR468" s="1"/>
      <c r="AS468" s="1"/>
    </row>
    <row r="469" spans="1:45" ht="12.5" customHeight="1">
      <c r="A469" s="1">
        <v>46543</v>
      </c>
      <c r="B469" s="43">
        <v>45100</v>
      </c>
      <c r="C469" s="66">
        <v>45078</v>
      </c>
      <c r="D469" s="69" t="s">
        <v>15</v>
      </c>
      <c r="E469" s="68">
        <v>11549</v>
      </c>
      <c r="F469" s="28" t="s">
        <v>12</v>
      </c>
      <c r="G469" s="1"/>
      <c r="H469" s="67" t="s">
        <v>8</v>
      </c>
      <c r="I469" s="1">
        <v>10</v>
      </c>
      <c r="J469" s="19">
        <v>3756.989</v>
      </c>
      <c r="K469" s="1">
        <v>10</v>
      </c>
      <c r="L469" s="1" t="s">
        <v>4649</v>
      </c>
      <c r="M469" s="1" t="e">
        <v>#N/A</v>
      </c>
      <c r="N469" s="19" t="e">
        <v>#N/A</v>
      </c>
      <c r="O469" s="1" t="s">
        <v>4644</v>
      </c>
      <c r="P469" s="1" t="s">
        <v>4645</v>
      </c>
      <c r="Q469" s="1" t="s">
        <v>4631</v>
      </c>
      <c r="R469" s="1" t="e">
        <v>#N/A</v>
      </c>
      <c r="S469" s="1" t="s">
        <v>62220</v>
      </c>
      <c r="T469" s="1">
        <v>0.84024398</v>
      </c>
      <c r="U469" s="19">
        <v>4471.3072505440623</v>
      </c>
      <c r="V469" s="19">
        <f t="shared" si="17"/>
        <v>3756.989</v>
      </c>
      <c r="W469" s="1"/>
      <c r="AB469"/>
      <c r="AD469" s="1"/>
      <c r="AE469" s="28"/>
      <c r="AL469" s="1"/>
      <c r="AM469" s="1"/>
      <c r="AN469" s="1"/>
      <c r="AO469" s="1"/>
      <c r="AP469" s="1"/>
      <c r="AQ469" s="1"/>
      <c r="AR469" s="1"/>
      <c r="AS469" s="1"/>
    </row>
    <row r="470" spans="1:45" ht="12.5" customHeight="1">
      <c r="A470" s="1">
        <v>46559</v>
      </c>
      <c r="B470" s="43">
        <v>45101</v>
      </c>
      <c r="C470" s="66">
        <v>45078</v>
      </c>
      <c r="D470" s="69" t="s">
        <v>15</v>
      </c>
      <c r="E470" s="68">
        <v>12762</v>
      </c>
      <c r="F470" s="28" t="s">
        <v>12</v>
      </c>
      <c r="G470" s="1"/>
      <c r="H470" s="67" t="s">
        <v>8</v>
      </c>
      <c r="I470" s="1">
        <v>4</v>
      </c>
      <c r="J470" s="19">
        <v>3953.9884000000002</v>
      </c>
      <c r="K470" s="1">
        <v>4</v>
      </c>
      <c r="L470" s="1" t="s">
        <v>4649</v>
      </c>
      <c r="M470" s="1" t="e">
        <v>#N/A</v>
      </c>
      <c r="N470" s="19" t="e">
        <v>#N/A</v>
      </c>
      <c r="O470" s="1" t="s">
        <v>4621</v>
      </c>
      <c r="P470" s="1" t="s">
        <v>4614</v>
      </c>
      <c r="Q470" s="1" t="s">
        <v>4615</v>
      </c>
      <c r="R470" s="1" t="e">
        <v>#N/A</v>
      </c>
      <c r="S470" s="1" t="s">
        <v>62217</v>
      </c>
      <c r="T470" s="1">
        <v>1.0892689900000001</v>
      </c>
      <c r="U470" s="19">
        <v>3629.94672234266</v>
      </c>
      <c r="V470" s="19">
        <f t="shared" si="17"/>
        <v>3953.9884000000002</v>
      </c>
      <c r="W470" s="1"/>
      <c r="AB470"/>
      <c r="AD470" s="1"/>
      <c r="AE470" s="28"/>
      <c r="AL470" s="1"/>
      <c r="AM470" s="1"/>
      <c r="AN470" s="1"/>
      <c r="AO470" s="1"/>
      <c r="AP470" s="1"/>
      <c r="AQ470" s="1"/>
      <c r="AR470" s="1"/>
      <c r="AS470" s="1"/>
    </row>
    <row r="471" spans="1:45" ht="12.5" customHeight="1">
      <c r="A471" s="1">
        <v>46570</v>
      </c>
      <c r="B471" s="43">
        <v>45103</v>
      </c>
      <c r="C471" s="66">
        <v>45078</v>
      </c>
      <c r="D471" s="69" t="s">
        <v>15</v>
      </c>
      <c r="E471" s="68">
        <v>13536</v>
      </c>
      <c r="F471" s="28" t="s">
        <v>12</v>
      </c>
      <c r="G471" s="1"/>
      <c r="H471" s="67" t="s">
        <v>8</v>
      </c>
      <c r="I471" s="1">
        <v>7</v>
      </c>
      <c r="J471" s="19">
        <v>3953.9884000000002</v>
      </c>
      <c r="K471" s="1">
        <v>7</v>
      </c>
      <c r="L471" s="1" t="s">
        <v>4649</v>
      </c>
      <c r="M471" s="1" t="e">
        <v>#N/A</v>
      </c>
      <c r="N471" s="19" t="e">
        <v>#N/A</v>
      </c>
      <c r="O471" s="1" t="s">
        <v>4629</v>
      </c>
      <c r="P471" s="1" t="s">
        <v>4630</v>
      </c>
      <c r="Q471" s="1" t="s">
        <v>4631</v>
      </c>
      <c r="R471" s="1" t="e">
        <v>#N/A</v>
      </c>
      <c r="S471" s="1" t="s">
        <v>62221</v>
      </c>
      <c r="T471" s="1">
        <v>1</v>
      </c>
      <c r="U471" s="19">
        <v>3953.9884000000002</v>
      </c>
      <c r="V471" s="19">
        <f t="shared" si="17"/>
        <v>3953.9884000000002</v>
      </c>
      <c r="W471" s="1"/>
      <c r="AB471"/>
      <c r="AD471" s="1"/>
      <c r="AE471" s="28"/>
      <c r="AL471" s="1"/>
      <c r="AM471" s="1"/>
      <c r="AN471" s="1"/>
      <c r="AO471" s="1"/>
      <c r="AP471" s="1"/>
      <c r="AQ471" s="1"/>
      <c r="AR471" s="1"/>
      <c r="AS471" s="1"/>
    </row>
    <row r="472" spans="1:45" ht="12.5" customHeight="1">
      <c r="A472" s="1">
        <v>46572</v>
      </c>
      <c r="B472" s="43">
        <v>45103</v>
      </c>
      <c r="C472" s="66">
        <v>45078</v>
      </c>
      <c r="D472" s="69" t="s">
        <v>15</v>
      </c>
      <c r="E472" s="68">
        <v>13552</v>
      </c>
      <c r="F472" s="28" t="s">
        <v>12</v>
      </c>
      <c r="G472" s="1"/>
      <c r="H472" s="67" t="s">
        <v>8</v>
      </c>
      <c r="I472" s="1">
        <v>7</v>
      </c>
      <c r="J472" s="19">
        <v>3953.9884000000002</v>
      </c>
      <c r="K472" s="1">
        <v>7</v>
      </c>
      <c r="L472" s="1" t="s">
        <v>4649</v>
      </c>
      <c r="M472" s="1" t="e">
        <v>#N/A</v>
      </c>
      <c r="N472" s="19" t="e">
        <v>#N/A</v>
      </c>
      <c r="O472" s="1" t="s">
        <v>4629</v>
      </c>
      <c r="P472" s="1" t="s">
        <v>4630</v>
      </c>
      <c r="Q472" s="1" t="s">
        <v>4631</v>
      </c>
      <c r="R472" s="1" t="e">
        <v>#N/A</v>
      </c>
      <c r="S472" s="1" t="s">
        <v>62221</v>
      </c>
      <c r="T472" s="1">
        <v>1</v>
      </c>
      <c r="U472" s="19">
        <v>3953.9884000000002</v>
      </c>
      <c r="V472" s="19">
        <f t="shared" si="17"/>
        <v>3953.9884000000002</v>
      </c>
      <c r="W472" s="1"/>
      <c r="AB472"/>
      <c r="AD472" s="1"/>
      <c r="AE472" s="28"/>
      <c r="AL472" s="1"/>
      <c r="AM472" s="1"/>
      <c r="AN472" s="1"/>
      <c r="AO472" s="1"/>
      <c r="AP472" s="1"/>
      <c r="AQ472" s="1"/>
      <c r="AR472" s="1"/>
      <c r="AS472" s="1"/>
    </row>
    <row r="473" spans="1:45" ht="12.5" customHeight="1">
      <c r="A473" s="1">
        <v>46577</v>
      </c>
      <c r="B473" s="43">
        <v>45104</v>
      </c>
      <c r="C473" s="66">
        <v>45078</v>
      </c>
      <c r="D473" s="69" t="s">
        <v>15</v>
      </c>
      <c r="E473" s="68">
        <v>12913</v>
      </c>
      <c r="F473" s="28" t="s">
        <v>12</v>
      </c>
      <c r="G473" s="1"/>
      <c r="H473" s="67" t="s">
        <v>8</v>
      </c>
      <c r="I473" s="1">
        <v>1</v>
      </c>
      <c r="J473" s="19">
        <v>3953.9884000000002</v>
      </c>
      <c r="K473" s="1">
        <v>1</v>
      </c>
      <c r="L473" s="1" t="s">
        <v>4649</v>
      </c>
      <c r="M473" s="1" t="e">
        <v>#N/A</v>
      </c>
      <c r="N473" s="19" t="e">
        <v>#N/A</v>
      </c>
      <c r="O473" s="1" t="s">
        <v>4613</v>
      </c>
      <c r="P473" s="1" t="s">
        <v>4614</v>
      </c>
      <c r="Q473" s="1" t="s">
        <v>4615</v>
      </c>
      <c r="R473" s="1" t="e">
        <v>#N/A</v>
      </c>
      <c r="S473" s="1" t="s">
        <v>62217</v>
      </c>
      <c r="T473" s="1">
        <v>1.0892689900000001</v>
      </c>
      <c r="U473" s="19">
        <v>3629.94672234266</v>
      </c>
      <c r="V473" s="19">
        <f t="shared" si="17"/>
        <v>3953.9884000000002</v>
      </c>
      <c r="W473" s="1"/>
      <c r="AB473"/>
      <c r="AD473" s="1"/>
      <c r="AE473" s="28"/>
      <c r="AL473" s="1"/>
      <c r="AM473" s="1"/>
      <c r="AN473" s="1"/>
      <c r="AO473" s="1"/>
      <c r="AP473" s="1"/>
      <c r="AQ473" s="1"/>
      <c r="AR473" s="1"/>
      <c r="AS473" s="1"/>
    </row>
    <row r="474" spans="1:45" ht="12.5" customHeight="1">
      <c r="A474" s="1">
        <v>46581</v>
      </c>
      <c r="B474" s="43">
        <v>45104</v>
      </c>
      <c r="C474" s="66">
        <v>45078</v>
      </c>
      <c r="D474" s="69" t="s">
        <v>15</v>
      </c>
      <c r="E474" s="68">
        <v>12188</v>
      </c>
      <c r="F474" s="28" t="s">
        <v>12</v>
      </c>
      <c r="G474" s="1"/>
      <c r="H474" s="67" t="s">
        <v>8</v>
      </c>
      <c r="I474" s="1">
        <v>4</v>
      </c>
      <c r="J474" s="19">
        <v>3953.9884000000002</v>
      </c>
      <c r="K474" s="1">
        <v>4</v>
      </c>
      <c r="L474" s="1" t="s">
        <v>4649</v>
      </c>
      <c r="M474" s="1" t="e">
        <v>#N/A</v>
      </c>
      <c r="N474" s="19" t="e">
        <v>#N/A</v>
      </c>
      <c r="O474" s="1" t="s">
        <v>4621</v>
      </c>
      <c r="P474" s="1" t="s">
        <v>4614</v>
      </c>
      <c r="Q474" s="1" t="s">
        <v>4615</v>
      </c>
      <c r="R474" s="1" t="e">
        <v>#N/A</v>
      </c>
      <c r="S474" s="1" t="s">
        <v>62217</v>
      </c>
      <c r="T474" s="1">
        <v>1.0892689900000001</v>
      </c>
      <c r="U474" s="19">
        <v>3629.94672234266</v>
      </c>
      <c r="V474" s="19">
        <f t="shared" si="17"/>
        <v>3953.9884000000002</v>
      </c>
      <c r="W474" s="1"/>
      <c r="AB474"/>
      <c r="AD474" s="1"/>
      <c r="AE474" s="28"/>
      <c r="AL474" s="1"/>
      <c r="AM474" s="1"/>
      <c r="AN474" s="1"/>
      <c r="AO474" s="1"/>
      <c r="AP474" s="1"/>
      <c r="AQ474" s="1"/>
      <c r="AR474" s="1"/>
      <c r="AS474" s="1"/>
    </row>
    <row r="475" spans="1:45" ht="12.5" customHeight="1">
      <c r="A475" s="1">
        <v>46580</v>
      </c>
      <c r="B475" s="43">
        <v>45104</v>
      </c>
      <c r="C475" s="66">
        <v>45078</v>
      </c>
      <c r="D475" s="69" t="s">
        <v>15</v>
      </c>
      <c r="E475" s="68">
        <v>12187</v>
      </c>
      <c r="F475" s="28" t="s">
        <v>12</v>
      </c>
      <c r="G475" s="1"/>
      <c r="H475" s="67" t="s">
        <v>8</v>
      </c>
      <c r="I475" s="1">
        <v>4</v>
      </c>
      <c r="J475" s="19">
        <v>3953.9884000000002</v>
      </c>
      <c r="K475" s="1">
        <v>4</v>
      </c>
      <c r="L475" s="1" t="s">
        <v>4649</v>
      </c>
      <c r="M475" s="1" t="e">
        <v>#N/A</v>
      </c>
      <c r="N475" s="19" t="e">
        <v>#N/A</v>
      </c>
      <c r="O475" s="1" t="s">
        <v>4621</v>
      </c>
      <c r="P475" s="1" t="s">
        <v>4614</v>
      </c>
      <c r="Q475" s="1" t="s">
        <v>4615</v>
      </c>
      <c r="R475" s="1" t="e">
        <v>#N/A</v>
      </c>
      <c r="S475" s="1" t="s">
        <v>62217</v>
      </c>
      <c r="T475" s="1">
        <v>1.0892689900000001</v>
      </c>
      <c r="U475" s="19">
        <v>3629.94672234266</v>
      </c>
      <c r="V475" s="19">
        <f t="shared" si="17"/>
        <v>3953.9884000000002</v>
      </c>
      <c r="W475" s="1"/>
      <c r="AB475"/>
      <c r="AD475" s="1"/>
      <c r="AE475" s="28"/>
      <c r="AL475" s="1"/>
      <c r="AM475" s="1"/>
      <c r="AN475" s="1"/>
      <c r="AO475" s="1"/>
      <c r="AP475" s="1"/>
      <c r="AQ475" s="1"/>
      <c r="AR475" s="1"/>
      <c r="AS475" s="1"/>
    </row>
    <row r="476" spans="1:45" ht="12.5" customHeight="1">
      <c r="A476" s="1">
        <v>46576</v>
      </c>
      <c r="B476" s="43">
        <v>45104</v>
      </c>
      <c r="C476" s="66">
        <v>45078</v>
      </c>
      <c r="D476" s="69" t="s">
        <v>15</v>
      </c>
      <c r="E476" s="68">
        <v>24757</v>
      </c>
      <c r="F476" s="28" t="s">
        <v>12</v>
      </c>
      <c r="G476" s="1"/>
      <c r="H476" s="67" t="s">
        <v>8</v>
      </c>
      <c r="I476" s="1">
        <v>6</v>
      </c>
      <c r="J476" s="19">
        <v>3953.9884000000002</v>
      </c>
      <c r="K476" s="1">
        <v>6</v>
      </c>
      <c r="L476" s="1" t="s">
        <v>4649</v>
      </c>
      <c r="M476" s="1" t="e">
        <v>#N/A</v>
      </c>
      <c r="N476" s="19" t="e">
        <v>#N/A</v>
      </c>
      <c r="O476" s="1" t="s">
        <v>4626</v>
      </c>
      <c r="P476" s="1" t="s">
        <v>4627</v>
      </c>
      <c r="Q476" s="1" t="s">
        <v>4615</v>
      </c>
      <c r="R476" s="1" t="e">
        <v>#N/A</v>
      </c>
      <c r="S476" s="1" t="s">
        <v>62218</v>
      </c>
      <c r="T476" s="1">
        <v>1.4904571499999999</v>
      </c>
      <c r="U476" s="19">
        <v>2652.8695575045549</v>
      </c>
      <c r="V476" s="19">
        <f t="shared" si="17"/>
        <v>3953.9883999999997</v>
      </c>
      <c r="W476" s="1"/>
      <c r="AB476"/>
      <c r="AD476" s="1"/>
      <c r="AE476" s="28"/>
      <c r="AL476" s="1"/>
      <c r="AM476" s="1"/>
      <c r="AN476" s="1"/>
      <c r="AO476" s="1"/>
      <c r="AP476" s="1"/>
      <c r="AQ476" s="1"/>
      <c r="AR476" s="1"/>
      <c r="AS476" s="1"/>
    </row>
    <row r="477" spans="1:45" ht="12.5" customHeight="1">
      <c r="A477" s="1">
        <v>46590</v>
      </c>
      <c r="B477" s="43">
        <v>45106</v>
      </c>
      <c r="C477" s="66">
        <v>45078</v>
      </c>
      <c r="D477" s="69" t="s">
        <v>15</v>
      </c>
      <c r="E477" s="68">
        <v>24501</v>
      </c>
      <c r="F477" s="28" t="s">
        <v>12</v>
      </c>
      <c r="G477" s="1"/>
      <c r="H477" s="67" t="s">
        <v>8</v>
      </c>
      <c r="I477" s="1">
        <v>6</v>
      </c>
      <c r="J477" s="19">
        <v>3953.9884000000002</v>
      </c>
      <c r="K477" s="1">
        <v>6</v>
      </c>
      <c r="L477" s="1" t="s">
        <v>4649</v>
      </c>
      <c r="M477" s="1" t="e">
        <v>#N/A</v>
      </c>
      <c r="N477" s="19" t="e">
        <v>#N/A</v>
      </c>
      <c r="O477" s="1" t="s">
        <v>4626</v>
      </c>
      <c r="P477" s="1" t="s">
        <v>4627</v>
      </c>
      <c r="Q477" s="1" t="s">
        <v>4615</v>
      </c>
      <c r="R477" s="1" t="e">
        <v>#N/A</v>
      </c>
      <c r="S477" s="1" t="s">
        <v>62218</v>
      </c>
      <c r="T477" s="1">
        <v>1.4904571499999999</v>
      </c>
      <c r="U477" s="19">
        <v>2652.8695575045549</v>
      </c>
      <c r="V477" s="19">
        <f t="shared" si="17"/>
        <v>3953.9883999999997</v>
      </c>
      <c r="W477" s="1"/>
      <c r="AB477"/>
      <c r="AD477" s="1"/>
      <c r="AE477" s="28"/>
      <c r="AL477" s="1"/>
      <c r="AM477" s="1"/>
      <c r="AN477" s="1"/>
      <c r="AO477" s="1"/>
      <c r="AP477" s="1"/>
      <c r="AQ477" s="1"/>
      <c r="AR477" s="1"/>
      <c r="AS477" s="1"/>
    </row>
    <row r="478" spans="1:45" ht="12.5" customHeight="1">
      <c r="A478" s="1">
        <v>46594</v>
      </c>
      <c r="B478" s="43">
        <v>45106</v>
      </c>
      <c r="C478" s="66">
        <v>45078</v>
      </c>
      <c r="D478" s="69" t="s">
        <v>15</v>
      </c>
      <c r="E478" s="68">
        <v>20818</v>
      </c>
      <c r="F478" s="28" t="s">
        <v>12</v>
      </c>
      <c r="G478" s="1"/>
      <c r="H478" s="67" t="s">
        <v>8</v>
      </c>
      <c r="I478" s="1">
        <v>9</v>
      </c>
      <c r="J478" s="19">
        <v>3953.9884000000002</v>
      </c>
      <c r="K478" s="1">
        <v>9</v>
      </c>
      <c r="L478" s="1" t="s">
        <v>4649</v>
      </c>
      <c r="M478" s="1" t="e">
        <v>#N/A</v>
      </c>
      <c r="N478" s="19" t="e">
        <v>#N/A</v>
      </c>
      <c r="O478" s="1" t="s">
        <v>4636</v>
      </c>
      <c r="P478" s="1" t="s">
        <v>4637</v>
      </c>
      <c r="Q478" s="1" t="s">
        <v>4638</v>
      </c>
      <c r="R478" s="1" t="e">
        <v>#N/A</v>
      </c>
      <c r="S478" s="1" t="s">
        <v>62219</v>
      </c>
      <c r="T478" s="1">
        <v>1.6143268900000001</v>
      </c>
      <c r="U478" s="19">
        <v>2449.3108703652952</v>
      </c>
      <c r="V478" s="19">
        <f t="shared" si="17"/>
        <v>3953.9884000000002</v>
      </c>
      <c r="W478" s="1"/>
      <c r="AB478"/>
      <c r="AD478" s="1"/>
      <c r="AE478" s="28"/>
      <c r="AL478" s="1"/>
      <c r="AM478" s="1"/>
      <c r="AN478" s="1"/>
      <c r="AO478" s="1"/>
      <c r="AP478" s="1"/>
      <c r="AQ478" s="1"/>
      <c r="AR478" s="1"/>
      <c r="AS478" s="1"/>
    </row>
    <row r="479" spans="1:45" ht="12.5" customHeight="1">
      <c r="A479" s="1">
        <v>46597</v>
      </c>
      <c r="B479" s="43">
        <v>45106</v>
      </c>
      <c r="C479" s="66">
        <v>45078</v>
      </c>
      <c r="D479" s="69" t="s">
        <v>15</v>
      </c>
      <c r="E479" s="68">
        <v>12039</v>
      </c>
      <c r="F479" s="28" t="s">
        <v>12</v>
      </c>
      <c r="G479" s="1"/>
      <c r="H479" s="67" t="s">
        <v>8</v>
      </c>
      <c r="I479" s="1">
        <v>9</v>
      </c>
      <c r="J479" s="19">
        <v>3729.364</v>
      </c>
      <c r="K479" s="1">
        <v>9</v>
      </c>
      <c r="L479" s="1" t="s">
        <v>4649</v>
      </c>
      <c r="M479" s="1" t="e">
        <v>#N/A</v>
      </c>
      <c r="N479" s="19" t="e">
        <v>#N/A</v>
      </c>
      <c r="O479" s="1" t="s">
        <v>4636</v>
      </c>
      <c r="P479" s="1" t="s">
        <v>4637</v>
      </c>
      <c r="Q479" s="1" t="s">
        <v>4638</v>
      </c>
      <c r="R479" s="1" t="e">
        <v>#N/A</v>
      </c>
      <c r="S479" s="1" t="s">
        <v>62219</v>
      </c>
      <c r="T479" s="1">
        <v>1.6143268900000001</v>
      </c>
      <c r="U479" s="19">
        <v>2310.1665611231929</v>
      </c>
      <c r="V479" s="19">
        <f t="shared" si="17"/>
        <v>3729.3639999999991</v>
      </c>
      <c r="W479" s="1"/>
      <c r="AB479"/>
      <c r="AD479" s="1"/>
      <c r="AE479" s="28"/>
      <c r="AL479" s="1"/>
      <c r="AM479" s="1"/>
      <c r="AN479" s="1"/>
      <c r="AO479" s="1"/>
      <c r="AP479" s="1"/>
      <c r="AQ479" s="1"/>
      <c r="AR479" s="1"/>
      <c r="AS479" s="1"/>
    </row>
    <row r="480" spans="1:45" ht="12.5" customHeight="1">
      <c r="A480" s="1">
        <v>46600</v>
      </c>
      <c r="B480" s="43">
        <v>45107</v>
      </c>
      <c r="C480" s="66">
        <v>45078</v>
      </c>
      <c r="D480" s="69" t="s">
        <v>15</v>
      </c>
      <c r="E480" s="68">
        <v>19027</v>
      </c>
      <c r="F480" s="28" t="s">
        <v>12</v>
      </c>
      <c r="G480" s="1"/>
      <c r="H480" s="67" t="s">
        <v>8</v>
      </c>
      <c r="I480" s="1">
        <v>7</v>
      </c>
      <c r="J480" s="19">
        <v>772.50360000000001</v>
      </c>
      <c r="K480" s="1">
        <v>7</v>
      </c>
      <c r="L480" s="1" t="s">
        <v>4649</v>
      </c>
      <c r="M480" s="1" t="e">
        <v>#N/A</v>
      </c>
      <c r="N480" s="19" t="e">
        <v>#N/A</v>
      </c>
      <c r="O480" s="1" t="s">
        <v>4629</v>
      </c>
      <c r="P480" s="1" t="s">
        <v>4630</v>
      </c>
      <c r="Q480" s="1" t="s">
        <v>4631</v>
      </c>
      <c r="R480" s="1" t="e">
        <v>#N/A</v>
      </c>
      <c r="S480" s="1" t="s">
        <v>62221</v>
      </c>
      <c r="T480" s="1">
        <v>1</v>
      </c>
      <c r="U480" s="19">
        <v>772.50360000000001</v>
      </c>
      <c r="V480" s="19">
        <f t="shared" si="17"/>
        <v>772.50360000000001</v>
      </c>
      <c r="W480" s="1"/>
      <c r="AB480"/>
      <c r="AD480" s="1"/>
      <c r="AE480" s="28"/>
      <c r="AL480" s="1"/>
      <c r="AM480" s="1"/>
      <c r="AN480" s="1"/>
      <c r="AO480" s="1"/>
      <c r="AP480" s="1"/>
      <c r="AQ480" s="1"/>
      <c r="AR480" s="1"/>
      <c r="AS480" s="1"/>
    </row>
    <row r="481" spans="1:45" ht="12.5" customHeight="1">
      <c r="A481" s="1">
        <v>46598</v>
      </c>
      <c r="B481" s="43">
        <v>45107</v>
      </c>
      <c r="C481" s="66">
        <v>45078</v>
      </c>
      <c r="D481" s="69" t="s">
        <v>15</v>
      </c>
      <c r="E481" s="68">
        <v>15080</v>
      </c>
      <c r="F481" s="28" t="s">
        <v>12</v>
      </c>
      <c r="G481" s="1"/>
      <c r="H481" s="67" t="s">
        <v>8</v>
      </c>
      <c r="I481" s="1">
        <v>8</v>
      </c>
      <c r="J481" s="19">
        <v>3953.9884000000002</v>
      </c>
      <c r="K481" s="1">
        <v>8</v>
      </c>
      <c r="L481" s="1" t="s">
        <v>4649</v>
      </c>
      <c r="M481" s="1" t="e">
        <v>#N/A</v>
      </c>
      <c r="N481" s="19" t="e">
        <v>#N/A</v>
      </c>
      <c r="O481" s="1" t="s">
        <v>4633</v>
      </c>
      <c r="P481" s="1" t="s">
        <v>4634</v>
      </c>
      <c r="Q481" s="1" t="s">
        <v>4631</v>
      </c>
      <c r="R481" s="1" t="e">
        <v>#N/A</v>
      </c>
      <c r="S481" s="1" t="s">
        <v>62221</v>
      </c>
      <c r="T481" s="1">
        <v>1</v>
      </c>
      <c r="U481" s="19">
        <v>3953.9884000000002</v>
      </c>
      <c r="V481" s="19">
        <f t="shared" si="17"/>
        <v>3953.9884000000002</v>
      </c>
      <c r="W481" s="1"/>
      <c r="AB481"/>
      <c r="AD481" s="1"/>
      <c r="AE481" s="28"/>
      <c r="AL481" s="1"/>
      <c r="AM481" s="1"/>
      <c r="AN481" s="1"/>
      <c r="AO481" s="1"/>
      <c r="AP481" s="1"/>
      <c r="AQ481" s="1"/>
      <c r="AR481" s="1"/>
      <c r="AS481" s="1"/>
    </row>
    <row r="482" spans="1:45" ht="12.5" customHeight="1">
      <c r="A482" s="1">
        <v>46679</v>
      </c>
      <c r="B482" s="43">
        <v>45108</v>
      </c>
      <c r="C482" s="66">
        <v>45108</v>
      </c>
      <c r="D482" s="69" t="s">
        <v>18</v>
      </c>
      <c r="E482" s="68">
        <v>13062</v>
      </c>
      <c r="F482" s="28" t="s">
        <v>12</v>
      </c>
      <c r="G482" s="1"/>
      <c r="H482" s="67" t="s">
        <v>8</v>
      </c>
      <c r="I482" s="1">
        <v>1</v>
      </c>
      <c r="J482" s="19">
        <v>2410.6266000000001</v>
      </c>
      <c r="K482" s="1">
        <v>1</v>
      </c>
      <c r="L482" s="1" t="s">
        <v>4649</v>
      </c>
      <c r="M482" s="1" t="e">
        <v>#N/A</v>
      </c>
      <c r="N482" s="19" t="e">
        <v>#N/A</v>
      </c>
      <c r="O482" s="1" t="s">
        <v>4613</v>
      </c>
      <c r="P482" s="1" t="s">
        <v>4614</v>
      </c>
      <c r="Q482" s="1" t="s">
        <v>4615</v>
      </c>
      <c r="R482" s="1" t="e">
        <v>#N/A</v>
      </c>
      <c r="S482" s="1" t="s">
        <v>62217</v>
      </c>
      <c r="T482" s="1">
        <v>1.0892689900000001</v>
      </c>
      <c r="U482" s="19">
        <v>2213.0682339538548</v>
      </c>
      <c r="V482" s="19">
        <f t="shared" si="17"/>
        <v>2410.6265999999991</v>
      </c>
      <c r="W482" s="1"/>
      <c r="AB482"/>
      <c r="AD482" s="1"/>
      <c r="AE482" s="28"/>
      <c r="AL482" s="1"/>
      <c r="AM482" s="1"/>
      <c r="AN482" s="1"/>
      <c r="AO482" s="1"/>
      <c r="AP482" s="1"/>
      <c r="AQ482" s="1"/>
      <c r="AR482" s="1"/>
      <c r="AS482" s="1"/>
    </row>
    <row r="483" spans="1:45" ht="12.5" customHeight="1">
      <c r="A483" s="1">
        <v>46676</v>
      </c>
      <c r="B483" s="43">
        <v>45108</v>
      </c>
      <c r="C483" s="66">
        <v>45108</v>
      </c>
      <c r="D483" s="69" t="s">
        <v>18</v>
      </c>
      <c r="E483" s="68">
        <v>18047</v>
      </c>
      <c r="F483" s="28" t="s">
        <v>12</v>
      </c>
      <c r="G483" s="1"/>
      <c r="H483" s="67" t="s">
        <v>8</v>
      </c>
      <c r="I483" s="1">
        <v>8</v>
      </c>
      <c r="J483" s="19">
        <v>1105.4834000000001</v>
      </c>
      <c r="K483" s="1">
        <v>8</v>
      </c>
      <c r="L483" s="1" t="s">
        <v>4649</v>
      </c>
      <c r="M483" s="1" t="e">
        <v>#N/A</v>
      </c>
      <c r="N483" s="19" t="e">
        <v>#N/A</v>
      </c>
      <c r="O483" s="1" t="s">
        <v>4633</v>
      </c>
      <c r="P483" s="1" t="s">
        <v>4634</v>
      </c>
      <c r="Q483" s="1" t="s">
        <v>4631</v>
      </c>
      <c r="R483" s="1" t="e">
        <v>#N/A</v>
      </c>
      <c r="S483" s="1" t="s">
        <v>62221</v>
      </c>
      <c r="T483" s="1">
        <v>1</v>
      </c>
      <c r="U483" s="19">
        <v>1105.4834000000001</v>
      </c>
      <c r="V483" s="19">
        <f t="shared" si="17"/>
        <v>1105.4834000000001</v>
      </c>
      <c r="W483" s="1"/>
      <c r="AB483"/>
      <c r="AD483" s="1"/>
      <c r="AE483" s="28"/>
      <c r="AL483" s="1"/>
      <c r="AM483" s="1"/>
      <c r="AN483" s="1"/>
      <c r="AO483" s="1"/>
      <c r="AP483" s="1"/>
      <c r="AQ483" s="1"/>
      <c r="AR483" s="1"/>
      <c r="AS483" s="1"/>
    </row>
    <row r="484" spans="1:45" ht="12.5" customHeight="1">
      <c r="A484" s="1">
        <v>46680</v>
      </c>
      <c r="B484" s="43">
        <v>45108</v>
      </c>
      <c r="C484" s="66">
        <v>45108</v>
      </c>
      <c r="D484" s="69" t="s">
        <v>18</v>
      </c>
      <c r="E484" s="68">
        <v>21193</v>
      </c>
      <c r="F484" s="28" t="s">
        <v>12</v>
      </c>
      <c r="G484" s="1"/>
      <c r="H484" s="67" t="s">
        <v>8</v>
      </c>
      <c r="I484" s="1">
        <v>9</v>
      </c>
      <c r="J484" s="19">
        <v>2410.6266000000001</v>
      </c>
      <c r="K484" s="1">
        <v>9</v>
      </c>
      <c r="L484" s="1" t="s">
        <v>4649</v>
      </c>
      <c r="M484" s="1" t="e">
        <v>#N/A</v>
      </c>
      <c r="N484" s="19" t="e">
        <v>#N/A</v>
      </c>
      <c r="O484" s="1" t="s">
        <v>4636</v>
      </c>
      <c r="P484" s="1" t="s">
        <v>4637</v>
      </c>
      <c r="Q484" s="1" t="s">
        <v>4638</v>
      </c>
      <c r="R484" s="1" t="e">
        <v>#N/A</v>
      </c>
      <c r="S484" s="1" t="s">
        <v>62219</v>
      </c>
      <c r="T484" s="1">
        <v>1.6143268900000001</v>
      </c>
      <c r="U484" s="19">
        <v>1493.270424306691</v>
      </c>
      <c r="V484" s="19">
        <f t="shared" si="17"/>
        <v>2410.626600000001</v>
      </c>
      <c r="W484" s="1"/>
      <c r="AB484"/>
      <c r="AD484" s="1"/>
      <c r="AE484" s="28"/>
      <c r="AL484" s="1"/>
      <c r="AM484" s="1"/>
      <c r="AN484" s="1"/>
      <c r="AO484" s="1"/>
      <c r="AP484" s="1"/>
      <c r="AQ484" s="1"/>
      <c r="AR484" s="1"/>
      <c r="AS484" s="1"/>
    </row>
    <row r="485" spans="1:45" ht="12.5" customHeight="1">
      <c r="A485" s="1">
        <v>46681</v>
      </c>
      <c r="B485" s="43">
        <v>45108</v>
      </c>
      <c r="C485" s="66">
        <v>45108</v>
      </c>
      <c r="D485" s="69" t="s">
        <v>18</v>
      </c>
      <c r="E485" s="68">
        <v>12349</v>
      </c>
      <c r="F485" s="28" t="s">
        <v>12</v>
      </c>
      <c r="G485" s="1"/>
      <c r="H485" s="67" t="s">
        <v>8</v>
      </c>
      <c r="I485" s="1">
        <v>9</v>
      </c>
      <c r="J485" s="19">
        <v>2264.2536</v>
      </c>
      <c r="K485" s="1">
        <v>9</v>
      </c>
      <c r="L485" s="1" t="s">
        <v>4649</v>
      </c>
      <c r="M485" s="1" t="e">
        <v>#N/A</v>
      </c>
      <c r="N485" s="19" t="e">
        <v>#N/A</v>
      </c>
      <c r="O485" s="1" t="s">
        <v>4636</v>
      </c>
      <c r="P485" s="1" t="s">
        <v>4637</v>
      </c>
      <c r="Q485" s="1" t="s">
        <v>4638</v>
      </c>
      <c r="R485" s="1" t="e">
        <v>#N/A</v>
      </c>
      <c r="S485" s="1" t="s">
        <v>62219</v>
      </c>
      <c r="T485" s="1">
        <v>1.6143268900000001</v>
      </c>
      <c r="U485" s="19">
        <v>1402.5991972418919</v>
      </c>
      <c r="V485" s="19">
        <f t="shared" si="17"/>
        <v>2264.2536</v>
      </c>
      <c r="W485" s="1"/>
      <c r="AB485"/>
      <c r="AD485" s="1"/>
      <c r="AE485" s="28"/>
      <c r="AL485" s="1"/>
      <c r="AM485" s="1"/>
      <c r="AN485" s="1"/>
      <c r="AO485" s="1"/>
      <c r="AP485" s="1"/>
      <c r="AQ485" s="1"/>
      <c r="AR485" s="1"/>
      <c r="AS485" s="1"/>
    </row>
    <row r="486" spans="1:45" ht="12.5" customHeight="1">
      <c r="A486" s="1">
        <v>46685</v>
      </c>
      <c r="B486" s="43">
        <v>45109</v>
      </c>
      <c r="C486" s="66">
        <v>45108</v>
      </c>
      <c r="D486" s="69" t="s">
        <v>18</v>
      </c>
      <c r="E486" s="68">
        <v>12947</v>
      </c>
      <c r="F486" s="28" t="s">
        <v>12</v>
      </c>
      <c r="G486" s="1"/>
      <c r="H486" s="67" t="s">
        <v>8</v>
      </c>
      <c r="I486" s="1">
        <v>4</v>
      </c>
      <c r="J486" s="19">
        <v>2410.6266000000001</v>
      </c>
      <c r="K486" s="1">
        <v>4</v>
      </c>
      <c r="L486" s="1" t="s">
        <v>4649</v>
      </c>
      <c r="M486" s="1" t="e">
        <v>#N/A</v>
      </c>
      <c r="N486" s="19" t="e">
        <v>#N/A</v>
      </c>
      <c r="O486" s="1" t="s">
        <v>4621</v>
      </c>
      <c r="P486" s="1" t="s">
        <v>4614</v>
      </c>
      <c r="Q486" s="1" t="s">
        <v>4615</v>
      </c>
      <c r="R486" s="1" t="e">
        <v>#N/A</v>
      </c>
      <c r="S486" s="1" t="s">
        <v>62217</v>
      </c>
      <c r="T486" s="1">
        <v>1.0892689900000001</v>
      </c>
      <c r="U486" s="19">
        <v>2213.0682339538548</v>
      </c>
      <c r="V486" s="19">
        <f t="shared" si="17"/>
        <v>2410.6265999999991</v>
      </c>
      <c r="W486" s="1"/>
      <c r="AB486"/>
      <c r="AD486" s="1"/>
      <c r="AE486" s="28"/>
      <c r="AL486" s="1"/>
      <c r="AM486" s="1"/>
      <c r="AN486" s="1"/>
      <c r="AO486" s="1"/>
      <c r="AP486" s="1"/>
      <c r="AQ486" s="1"/>
      <c r="AR486" s="1"/>
      <c r="AS486" s="1"/>
    </row>
    <row r="487" spans="1:45" ht="12.5" customHeight="1">
      <c r="A487" s="1">
        <v>46692</v>
      </c>
      <c r="B487" s="43">
        <v>45110</v>
      </c>
      <c r="C487" s="66">
        <v>45108</v>
      </c>
      <c r="D487" s="69" t="s">
        <v>18</v>
      </c>
      <c r="E487" s="68">
        <v>13208</v>
      </c>
      <c r="F487" s="28" t="s">
        <v>12</v>
      </c>
      <c r="G487" s="1"/>
      <c r="H487" s="67" t="s">
        <v>8</v>
      </c>
      <c r="I487" s="1">
        <v>4</v>
      </c>
      <c r="J487" s="19">
        <v>2699.9018000000001</v>
      </c>
      <c r="K487" s="1">
        <v>4</v>
      </c>
      <c r="L487" s="1" t="s">
        <v>4649</v>
      </c>
      <c r="M487" s="1" t="e">
        <v>#N/A</v>
      </c>
      <c r="N487" s="19" t="e">
        <v>#N/A</v>
      </c>
      <c r="O487" s="1" t="s">
        <v>4621</v>
      </c>
      <c r="P487" s="1" t="s">
        <v>4614</v>
      </c>
      <c r="Q487" s="1" t="s">
        <v>4615</v>
      </c>
      <c r="R487" s="1" t="e">
        <v>#N/A</v>
      </c>
      <c r="S487" s="1" t="s">
        <v>62217</v>
      </c>
      <c r="T487" s="1">
        <v>1.0892689900000001</v>
      </c>
      <c r="U487" s="19">
        <v>2478.6364293726929</v>
      </c>
      <c r="V487" s="19">
        <f t="shared" si="17"/>
        <v>2699.9017999999996</v>
      </c>
      <c r="W487" s="1"/>
      <c r="AB487"/>
      <c r="AD487" s="1"/>
      <c r="AE487" s="28"/>
      <c r="AL487" s="1"/>
      <c r="AM487" s="1"/>
      <c r="AN487" s="1"/>
      <c r="AO487" s="1"/>
      <c r="AP487" s="1"/>
      <c r="AQ487" s="1"/>
      <c r="AR487" s="1"/>
      <c r="AS487" s="1"/>
    </row>
    <row r="488" spans="1:45" ht="12.5" customHeight="1">
      <c r="A488" s="1">
        <v>46691</v>
      </c>
      <c r="B488" s="43">
        <v>45110</v>
      </c>
      <c r="C488" s="66">
        <v>45108</v>
      </c>
      <c r="D488" s="69" t="s">
        <v>18</v>
      </c>
      <c r="E488" s="68">
        <v>13142</v>
      </c>
      <c r="F488" s="28" t="s">
        <v>12</v>
      </c>
      <c r="G488" s="1"/>
      <c r="H488" s="67" t="s">
        <v>8</v>
      </c>
      <c r="I488" s="1">
        <v>4</v>
      </c>
      <c r="J488" s="19">
        <v>2699.9018000000001</v>
      </c>
      <c r="K488" s="1">
        <v>4</v>
      </c>
      <c r="L488" s="1" t="s">
        <v>4649</v>
      </c>
      <c r="M488" s="1" t="e">
        <v>#N/A</v>
      </c>
      <c r="N488" s="19" t="e">
        <v>#N/A</v>
      </c>
      <c r="O488" s="1" t="s">
        <v>4621</v>
      </c>
      <c r="P488" s="1" t="s">
        <v>4614</v>
      </c>
      <c r="Q488" s="1" t="s">
        <v>4615</v>
      </c>
      <c r="R488" s="1" t="e">
        <v>#N/A</v>
      </c>
      <c r="S488" s="1" t="s">
        <v>62217</v>
      </c>
      <c r="T488" s="1">
        <v>1.0892689900000001</v>
      </c>
      <c r="U488" s="19">
        <v>2478.6364293726929</v>
      </c>
      <c r="V488" s="19">
        <f t="shared" si="17"/>
        <v>2699.9017999999996</v>
      </c>
      <c r="W488" s="1"/>
      <c r="AB488"/>
      <c r="AD488" s="1"/>
      <c r="AE488" s="28"/>
      <c r="AL488" s="1"/>
      <c r="AM488" s="1"/>
      <c r="AN488" s="1"/>
      <c r="AO488" s="1"/>
      <c r="AP488" s="1"/>
      <c r="AQ488" s="1"/>
      <c r="AR488" s="1"/>
      <c r="AS488" s="1"/>
    </row>
    <row r="489" spans="1:45" ht="12.5" customHeight="1">
      <c r="A489" s="1">
        <v>46687</v>
      </c>
      <c r="B489" s="43">
        <v>45110</v>
      </c>
      <c r="C489" s="66">
        <v>45108</v>
      </c>
      <c r="D489" s="69" t="s">
        <v>18</v>
      </c>
      <c r="E489" s="68">
        <v>15457</v>
      </c>
      <c r="F489" s="28" t="s">
        <v>12</v>
      </c>
      <c r="G489" s="1"/>
      <c r="H489" s="67" t="s">
        <v>8</v>
      </c>
      <c r="I489" s="1">
        <v>8</v>
      </c>
      <c r="J489" s="19">
        <v>2410.6266000000001</v>
      </c>
      <c r="K489" s="1">
        <v>8</v>
      </c>
      <c r="L489" s="1" t="s">
        <v>4649</v>
      </c>
      <c r="M489" s="1" t="e">
        <v>#N/A</v>
      </c>
      <c r="N489" s="19" t="e">
        <v>#N/A</v>
      </c>
      <c r="O489" s="1" t="s">
        <v>4633</v>
      </c>
      <c r="P489" s="1" t="s">
        <v>4634</v>
      </c>
      <c r="Q489" s="1" t="s">
        <v>4631</v>
      </c>
      <c r="R489" s="1" t="e">
        <v>#N/A</v>
      </c>
      <c r="S489" s="1" t="s">
        <v>62221</v>
      </c>
      <c r="T489" s="1">
        <v>1</v>
      </c>
      <c r="U489" s="19">
        <v>2410.6266000000001</v>
      </c>
      <c r="V489" s="19">
        <f t="shared" si="17"/>
        <v>2410.6266000000001</v>
      </c>
      <c r="W489" s="1"/>
      <c r="AB489"/>
      <c r="AD489" s="1"/>
      <c r="AE489" s="28"/>
      <c r="AL489" s="1"/>
      <c r="AM489" s="1"/>
      <c r="AN489" s="1"/>
      <c r="AO489" s="1"/>
      <c r="AP489" s="1"/>
      <c r="AQ489" s="1"/>
      <c r="AR489" s="1"/>
      <c r="AS489" s="1"/>
    </row>
    <row r="490" spans="1:45" ht="12.5" customHeight="1">
      <c r="A490" s="1">
        <v>46697</v>
      </c>
      <c r="B490" s="43">
        <v>45110</v>
      </c>
      <c r="C490" s="66">
        <v>45108</v>
      </c>
      <c r="D490" s="69" t="s">
        <v>18</v>
      </c>
      <c r="E490" s="68">
        <v>21173</v>
      </c>
      <c r="F490" s="28" t="s">
        <v>12</v>
      </c>
      <c r="G490" s="1"/>
      <c r="H490" s="67" t="s">
        <v>8</v>
      </c>
      <c r="I490" s="1">
        <v>9</v>
      </c>
      <c r="J490" s="19">
        <v>2410.6266000000001</v>
      </c>
      <c r="K490" s="1">
        <v>9</v>
      </c>
      <c r="L490" s="1" t="s">
        <v>4649</v>
      </c>
      <c r="M490" s="1" t="e">
        <v>#N/A</v>
      </c>
      <c r="N490" s="19" t="e">
        <v>#N/A</v>
      </c>
      <c r="O490" s="1" t="s">
        <v>4636</v>
      </c>
      <c r="P490" s="1" t="s">
        <v>4637</v>
      </c>
      <c r="Q490" s="1" t="s">
        <v>4638</v>
      </c>
      <c r="R490" s="1" t="e">
        <v>#N/A</v>
      </c>
      <c r="S490" s="1" t="s">
        <v>62219</v>
      </c>
      <c r="T490" s="1">
        <v>1.6143268900000001</v>
      </c>
      <c r="U490" s="19">
        <v>1493.270424306691</v>
      </c>
      <c r="V490" s="19">
        <f t="shared" si="17"/>
        <v>2410.626600000001</v>
      </c>
      <c r="W490" s="1"/>
      <c r="AB490"/>
      <c r="AD490" s="1"/>
      <c r="AE490" s="28"/>
      <c r="AL490" s="1"/>
      <c r="AM490" s="1"/>
      <c r="AN490" s="1"/>
      <c r="AO490" s="1"/>
      <c r="AP490" s="1"/>
      <c r="AQ490" s="1"/>
      <c r="AR490" s="1"/>
      <c r="AS490" s="1"/>
    </row>
    <row r="491" spans="1:45" ht="12.5" customHeight="1">
      <c r="A491" s="1">
        <v>46699</v>
      </c>
      <c r="B491" s="43">
        <v>45110</v>
      </c>
      <c r="C491" s="66">
        <v>45108</v>
      </c>
      <c r="D491" s="69" t="s">
        <v>18</v>
      </c>
      <c r="E491" s="68">
        <v>25961</v>
      </c>
      <c r="F491" s="28" t="s">
        <v>12</v>
      </c>
      <c r="G491" s="1"/>
      <c r="H491" s="67" t="s">
        <v>8</v>
      </c>
      <c r="I491" s="1">
        <v>9</v>
      </c>
      <c r="J491" s="19">
        <v>865.20399999999995</v>
      </c>
      <c r="K491" s="1">
        <v>9</v>
      </c>
      <c r="L491" s="1" t="s">
        <v>4649</v>
      </c>
      <c r="M491" s="1" t="e">
        <v>#N/A</v>
      </c>
      <c r="N491" s="19" t="e">
        <v>#N/A</v>
      </c>
      <c r="O491" s="1" t="s">
        <v>4636</v>
      </c>
      <c r="P491" s="1" t="s">
        <v>4637</v>
      </c>
      <c r="Q491" s="1" t="s">
        <v>4638</v>
      </c>
      <c r="R491" s="1" t="e">
        <v>#N/A</v>
      </c>
      <c r="S491" s="1" t="s">
        <v>62219</v>
      </c>
      <c r="T491" s="1">
        <v>1.6143268900000001</v>
      </c>
      <c r="U491" s="19">
        <v>535.95340903972669</v>
      </c>
      <c r="V491" s="19">
        <f t="shared" si="17"/>
        <v>865.20399999999995</v>
      </c>
      <c r="W491" s="1"/>
      <c r="AB491"/>
      <c r="AD491" s="1"/>
      <c r="AE491" s="28"/>
      <c r="AL491" s="1"/>
      <c r="AM491" s="1"/>
      <c r="AN491" s="1"/>
      <c r="AO491" s="1"/>
      <c r="AP491" s="1"/>
      <c r="AQ491" s="1"/>
      <c r="AR491" s="1"/>
      <c r="AS491" s="1"/>
    </row>
    <row r="492" spans="1:45" ht="12.5" customHeight="1">
      <c r="A492" s="1">
        <v>46714</v>
      </c>
      <c r="B492" s="43">
        <v>45112</v>
      </c>
      <c r="C492" s="66">
        <v>45108</v>
      </c>
      <c r="D492" s="69" t="s">
        <v>18</v>
      </c>
      <c r="E492" s="68">
        <v>13093</v>
      </c>
      <c r="F492" s="28" t="s">
        <v>12</v>
      </c>
      <c r="G492" s="1"/>
      <c r="H492" s="67" t="s">
        <v>8</v>
      </c>
      <c r="I492" s="1">
        <v>1</v>
      </c>
      <c r="J492" s="19">
        <v>2699.9018000000001</v>
      </c>
      <c r="K492" s="1">
        <v>1</v>
      </c>
      <c r="L492" s="1" t="s">
        <v>4649</v>
      </c>
      <c r="M492" s="1" t="e">
        <v>#N/A</v>
      </c>
      <c r="N492" s="19" t="e">
        <v>#N/A</v>
      </c>
      <c r="O492" s="1" t="s">
        <v>4613</v>
      </c>
      <c r="P492" s="1" t="s">
        <v>4614</v>
      </c>
      <c r="Q492" s="1" t="s">
        <v>4615</v>
      </c>
      <c r="R492" s="1" t="e">
        <v>#N/A</v>
      </c>
      <c r="S492" s="1" t="s">
        <v>62217</v>
      </c>
      <c r="T492" s="1">
        <v>1.0892689900000001</v>
      </c>
      <c r="U492" s="19">
        <v>2478.6364293726929</v>
      </c>
      <c r="V492" s="19">
        <f t="shared" si="17"/>
        <v>2699.9017999999996</v>
      </c>
      <c r="W492" s="1"/>
      <c r="AB492"/>
      <c r="AD492" s="1"/>
      <c r="AE492" s="28"/>
      <c r="AL492" s="1"/>
      <c r="AM492" s="1"/>
      <c r="AN492" s="1"/>
      <c r="AO492" s="1"/>
      <c r="AP492" s="1"/>
      <c r="AQ492" s="1"/>
      <c r="AR492" s="1"/>
      <c r="AS492" s="1"/>
    </row>
    <row r="493" spans="1:45" ht="12.5" customHeight="1">
      <c r="A493" s="1">
        <v>46713</v>
      </c>
      <c r="B493" s="43">
        <v>45112</v>
      </c>
      <c r="C493" s="66">
        <v>45108</v>
      </c>
      <c r="D493" s="69" t="s">
        <v>18</v>
      </c>
      <c r="E493" s="68">
        <v>24778</v>
      </c>
      <c r="F493" s="28" t="s">
        <v>12</v>
      </c>
      <c r="G493" s="1"/>
      <c r="H493" s="67" t="s">
        <v>8</v>
      </c>
      <c r="I493" s="1">
        <v>6</v>
      </c>
      <c r="J493" s="19">
        <v>2410.6266000000001</v>
      </c>
      <c r="K493" s="1">
        <v>6</v>
      </c>
      <c r="L493" s="1" t="s">
        <v>4649</v>
      </c>
      <c r="M493" s="1" t="e">
        <v>#N/A</v>
      </c>
      <c r="N493" s="19" t="e">
        <v>#N/A</v>
      </c>
      <c r="O493" s="1" t="s">
        <v>4626</v>
      </c>
      <c r="P493" s="1" t="s">
        <v>4627</v>
      </c>
      <c r="Q493" s="1" t="s">
        <v>4615</v>
      </c>
      <c r="R493" s="1" t="e">
        <v>#N/A</v>
      </c>
      <c r="S493" s="1" t="s">
        <v>62218</v>
      </c>
      <c r="T493" s="1">
        <v>1.4904571499999999</v>
      </c>
      <c r="U493" s="19">
        <v>1617.3739714690889</v>
      </c>
      <c r="V493" s="19">
        <f t="shared" si="17"/>
        <v>2410.6265999999996</v>
      </c>
      <c r="W493" s="1"/>
      <c r="AB493"/>
      <c r="AD493" s="1"/>
      <c r="AE493" s="28"/>
      <c r="AL493" s="1"/>
      <c r="AM493" s="1"/>
      <c r="AN493" s="1"/>
      <c r="AO493" s="1"/>
      <c r="AP493" s="1"/>
      <c r="AQ493" s="1"/>
      <c r="AR493" s="1"/>
      <c r="AS493" s="1"/>
    </row>
    <row r="494" spans="1:45" ht="12.5" customHeight="1">
      <c r="A494" s="1">
        <v>46712</v>
      </c>
      <c r="B494" s="43">
        <v>45112</v>
      </c>
      <c r="C494" s="66">
        <v>45108</v>
      </c>
      <c r="D494" s="69" t="s">
        <v>18</v>
      </c>
      <c r="E494" s="68">
        <v>13779</v>
      </c>
      <c r="F494" s="28" t="s">
        <v>12</v>
      </c>
      <c r="G494" s="1"/>
      <c r="H494" s="67" t="s">
        <v>8</v>
      </c>
      <c r="I494" s="1">
        <v>7</v>
      </c>
      <c r="J494" s="19">
        <v>2410.6266000000001</v>
      </c>
      <c r="K494" s="1">
        <v>7</v>
      </c>
      <c r="L494" s="1" t="s">
        <v>4649</v>
      </c>
      <c r="M494" s="1" t="e">
        <v>#N/A</v>
      </c>
      <c r="N494" s="19" t="e">
        <v>#N/A</v>
      </c>
      <c r="O494" s="1" t="s">
        <v>4629</v>
      </c>
      <c r="P494" s="1" t="s">
        <v>4630</v>
      </c>
      <c r="Q494" s="1" t="s">
        <v>4631</v>
      </c>
      <c r="R494" s="1" t="e">
        <v>#N/A</v>
      </c>
      <c r="S494" s="1" t="s">
        <v>62221</v>
      </c>
      <c r="T494" s="1">
        <v>1</v>
      </c>
      <c r="U494" s="19">
        <v>2410.6266000000001</v>
      </c>
      <c r="V494" s="19">
        <f t="shared" si="17"/>
        <v>2410.6266000000001</v>
      </c>
      <c r="W494" s="1"/>
      <c r="AB494"/>
      <c r="AD494" s="1"/>
      <c r="AE494" s="28"/>
      <c r="AL494" s="1"/>
      <c r="AM494" s="1"/>
      <c r="AN494" s="1"/>
      <c r="AO494" s="1"/>
      <c r="AP494" s="1"/>
      <c r="AQ494" s="1"/>
      <c r="AR494" s="1"/>
      <c r="AS494" s="1"/>
    </row>
    <row r="495" spans="1:45" ht="12.5" customHeight="1">
      <c r="A495" s="1">
        <v>46723</v>
      </c>
      <c r="B495" s="43">
        <v>45113</v>
      </c>
      <c r="C495" s="66">
        <v>45108</v>
      </c>
      <c r="D495" s="69" t="s">
        <v>18</v>
      </c>
      <c r="E495" s="68">
        <v>12918</v>
      </c>
      <c r="F495" s="28" t="s">
        <v>12</v>
      </c>
      <c r="G495" s="1"/>
      <c r="H495" s="67" t="s">
        <v>8</v>
      </c>
      <c r="I495" s="1">
        <v>4</v>
      </c>
      <c r="J495" s="19">
        <v>2699.9018000000001</v>
      </c>
      <c r="K495" s="1">
        <v>4</v>
      </c>
      <c r="L495" s="1" t="s">
        <v>4649</v>
      </c>
      <c r="M495" s="1" t="e">
        <v>#N/A</v>
      </c>
      <c r="N495" s="19" t="e">
        <v>#N/A</v>
      </c>
      <c r="O495" s="1" t="s">
        <v>4621</v>
      </c>
      <c r="P495" s="1" t="s">
        <v>4614</v>
      </c>
      <c r="Q495" s="1" t="s">
        <v>4615</v>
      </c>
      <c r="R495" s="1" t="e">
        <v>#N/A</v>
      </c>
      <c r="S495" s="1" t="s">
        <v>62217</v>
      </c>
      <c r="T495" s="1">
        <v>1.0892689900000001</v>
      </c>
      <c r="U495" s="19">
        <v>2478.6364293726929</v>
      </c>
      <c r="V495" s="19">
        <f t="shared" si="17"/>
        <v>2699.9017999999996</v>
      </c>
      <c r="W495" s="1"/>
      <c r="AB495"/>
      <c r="AD495" s="1"/>
      <c r="AE495" s="28"/>
      <c r="AL495" s="1"/>
      <c r="AM495" s="1"/>
      <c r="AN495" s="1"/>
      <c r="AO495" s="1"/>
      <c r="AP495" s="1"/>
      <c r="AQ495" s="1"/>
      <c r="AR495" s="1"/>
      <c r="AS495" s="1"/>
    </row>
    <row r="496" spans="1:45" ht="12.5" customHeight="1">
      <c r="A496" s="1">
        <v>46725</v>
      </c>
      <c r="B496" s="43">
        <v>45113</v>
      </c>
      <c r="C496" s="66">
        <v>45108</v>
      </c>
      <c r="D496" s="69" t="s">
        <v>18</v>
      </c>
      <c r="E496" s="68">
        <v>21191</v>
      </c>
      <c r="F496" s="28" t="s">
        <v>12</v>
      </c>
      <c r="G496" s="1"/>
      <c r="H496" s="67" t="s">
        <v>8</v>
      </c>
      <c r="I496" s="1">
        <v>9</v>
      </c>
      <c r="J496" s="19">
        <v>2699.9018000000001</v>
      </c>
      <c r="K496" s="1">
        <v>9</v>
      </c>
      <c r="L496" s="1" t="s">
        <v>4649</v>
      </c>
      <c r="M496" s="1" t="e">
        <v>#N/A</v>
      </c>
      <c r="N496" s="19" t="e">
        <v>#N/A</v>
      </c>
      <c r="O496" s="1" t="s">
        <v>4636</v>
      </c>
      <c r="P496" s="1" t="s">
        <v>4637</v>
      </c>
      <c r="Q496" s="1" t="s">
        <v>4638</v>
      </c>
      <c r="R496" s="1" t="e">
        <v>#N/A</v>
      </c>
      <c r="S496" s="1" t="s">
        <v>62219</v>
      </c>
      <c r="T496" s="1">
        <v>1.6143268900000001</v>
      </c>
      <c r="U496" s="19">
        <v>1672.4628801791191</v>
      </c>
      <c r="V496" s="19">
        <f t="shared" si="17"/>
        <v>2699.9018000000001</v>
      </c>
      <c r="W496" s="1"/>
      <c r="AB496"/>
      <c r="AD496" s="1"/>
      <c r="AE496" s="28"/>
      <c r="AL496" s="1"/>
      <c r="AM496" s="1"/>
      <c r="AN496" s="1"/>
      <c r="AO496" s="1"/>
      <c r="AP496" s="1"/>
      <c r="AQ496" s="1"/>
      <c r="AR496" s="1"/>
      <c r="AS496" s="1"/>
    </row>
    <row r="497" spans="1:45" ht="12.5" customHeight="1">
      <c r="A497" s="1">
        <v>46719</v>
      </c>
      <c r="B497" s="43">
        <v>45113</v>
      </c>
      <c r="C497" s="66">
        <v>45108</v>
      </c>
      <c r="D497" s="69" t="s">
        <v>18</v>
      </c>
      <c r="E497" s="68">
        <v>11604</v>
      </c>
      <c r="F497" s="28" t="s">
        <v>12</v>
      </c>
      <c r="G497" s="1"/>
      <c r="H497" s="67" t="s">
        <v>8</v>
      </c>
      <c r="I497" s="1">
        <v>10</v>
      </c>
      <c r="J497" s="19">
        <v>2264.2536</v>
      </c>
      <c r="K497" s="1">
        <v>10</v>
      </c>
      <c r="L497" s="1" t="s">
        <v>4649</v>
      </c>
      <c r="M497" s="1" t="e">
        <v>#N/A</v>
      </c>
      <c r="N497" s="19" t="e">
        <v>#N/A</v>
      </c>
      <c r="O497" s="1" t="s">
        <v>4644</v>
      </c>
      <c r="P497" s="1" t="s">
        <v>4645</v>
      </c>
      <c r="Q497" s="1" t="s">
        <v>4631</v>
      </c>
      <c r="R497" s="1" t="e">
        <v>#N/A</v>
      </c>
      <c r="S497" s="1" t="s">
        <v>62220</v>
      </c>
      <c r="T497" s="1">
        <v>0.84024398</v>
      </c>
      <c r="U497" s="19">
        <v>2694.7573013257411</v>
      </c>
      <c r="V497" s="19">
        <f t="shared" si="17"/>
        <v>2264.2536</v>
      </c>
      <c r="W497" s="1"/>
      <c r="AB497"/>
      <c r="AD497" s="1"/>
      <c r="AE497" s="28"/>
      <c r="AL497" s="1"/>
      <c r="AM497" s="1"/>
      <c r="AN497" s="1"/>
      <c r="AO497" s="1"/>
      <c r="AP497" s="1"/>
      <c r="AQ497" s="1"/>
      <c r="AR497" s="1"/>
      <c r="AS497" s="1"/>
    </row>
    <row r="498" spans="1:45" ht="12.5" customHeight="1">
      <c r="A498" s="1">
        <v>46735</v>
      </c>
      <c r="B498" s="43">
        <v>45114</v>
      </c>
      <c r="C498" s="66">
        <v>45108</v>
      </c>
      <c r="D498" s="69" t="s">
        <v>18</v>
      </c>
      <c r="E498" s="68">
        <v>13226</v>
      </c>
      <c r="F498" s="28" t="s">
        <v>12</v>
      </c>
      <c r="G498" s="1"/>
      <c r="H498" s="67" t="s">
        <v>8</v>
      </c>
      <c r="I498" s="1">
        <v>1</v>
      </c>
      <c r="J498" s="19">
        <v>2410.6266000000001</v>
      </c>
      <c r="K498" s="1">
        <v>1</v>
      </c>
      <c r="L498" s="1" t="s">
        <v>4649</v>
      </c>
      <c r="M498" s="1" t="e">
        <v>#N/A</v>
      </c>
      <c r="N498" s="19" t="e">
        <v>#N/A</v>
      </c>
      <c r="O498" s="1" t="s">
        <v>4613</v>
      </c>
      <c r="P498" s="1" t="s">
        <v>4614</v>
      </c>
      <c r="Q498" s="1" t="s">
        <v>4615</v>
      </c>
      <c r="R498" s="1" t="e">
        <v>#N/A</v>
      </c>
      <c r="S498" s="1" t="s">
        <v>62217</v>
      </c>
      <c r="T498" s="1">
        <v>1.0892689900000001</v>
      </c>
      <c r="U498" s="19">
        <v>2213.0682339538548</v>
      </c>
      <c r="V498" s="19">
        <f t="shared" si="17"/>
        <v>2410.6265999999991</v>
      </c>
      <c r="W498" s="1"/>
      <c r="AB498"/>
      <c r="AD498" s="1"/>
      <c r="AE498" s="28"/>
      <c r="AL498" s="1"/>
      <c r="AM498" s="1"/>
      <c r="AN498" s="1"/>
      <c r="AO498" s="1"/>
      <c r="AP498" s="1"/>
      <c r="AQ498" s="1"/>
      <c r="AR498" s="1"/>
      <c r="AS498" s="1"/>
    </row>
    <row r="499" spans="1:45" ht="12.5" customHeight="1">
      <c r="A499" s="1">
        <v>46733</v>
      </c>
      <c r="B499" s="43">
        <v>45114</v>
      </c>
      <c r="C499" s="66">
        <v>45108</v>
      </c>
      <c r="D499" s="69" t="s">
        <v>18</v>
      </c>
      <c r="E499" s="68">
        <v>24781</v>
      </c>
      <c r="F499" s="28" t="s">
        <v>12</v>
      </c>
      <c r="G499" s="1"/>
      <c r="H499" s="67" t="s">
        <v>8</v>
      </c>
      <c r="I499" s="1">
        <v>6</v>
      </c>
      <c r="J499" s="19">
        <v>2410.6266000000001</v>
      </c>
      <c r="K499" s="1">
        <v>6</v>
      </c>
      <c r="L499" s="1" t="s">
        <v>4649</v>
      </c>
      <c r="M499" s="1" t="e">
        <v>#N/A</v>
      </c>
      <c r="N499" s="19" t="e">
        <v>#N/A</v>
      </c>
      <c r="O499" s="1" t="s">
        <v>4626</v>
      </c>
      <c r="P499" s="1" t="s">
        <v>4627</v>
      </c>
      <c r="Q499" s="1" t="s">
        <v>4615</v>
      </c>
      <c r="R499" s="1" t="e">
        <v>#N/A</v>
      </c>
      <c r="S499" s="1" t="s">
        <v>62218</v>
      </c>
      <c r="T499" s="1">
        <v>1.4904571499999999</v>
      </c>
      <c r="U499" s="19">
        <v>1617.3739714690889</v>
      </c>
      <c r="V499" s="19">
        <f t="shared" si="17"/>
        <v>2410.6265999999996</v>
      </c>
      <c r="W499" s="1"/>
      <c r="AB499"/>
      <c r="AD499" s="1"/>
      <c r="AE499" s="28"/>
      <c r="AL499" s="1"/>
      <c r="AM499" s="1"/>
      <c r="AN499" s="1"/>
      <c r="AO499" s="1"/>
      <c r="AP499" s="1"/>
      <c r="AQ499" s="1"/>
      <c r="AR499" s="1"/>
      <c r="AS499" s="1"/>
    </row>
    <row r="500" spans="1:45" ht="12.5" customHeight="1">
      <c r="A500" s="1">
        <v>46737</v>
      </c>
      <c r="B500" s="43">
        <v>45114</v>
      </c>
      <c r="C500" s="66">
        <v>45108</v>
      </c>
      <c r="D500" s="69" t="s">
        <v>18</v>
      </c>
      <c r="E500" s="68">
        <v>12346</v>
      </c>
      <c r="F500" s="28" t="s">
        <v>12</v>
      </c>
      <c r="G500" s="1"/>
      <c r="H500" s="67" t="s">
        <v>8</v>
      </c>
      <c r="I500" s="1">
        <v>9</v>
      </c>
      <c r="J500" s="19">
        <v>2288.9187000000002</v>
      </c>
      <c r="K500" s="1">
        <v>9</v>
      </c>
      <c r="L500" s="1" t="s">
        <v>4649</v>
      </c>
      <c r="M500" s="1" t="e">
        <v>#N/A</v>
      </c>
      <c r="N500" s="19" t="e">
        <v>#N/A</v>
      </c>
      <c r="O500" s="1" t="s">
        <v>4636</v>
      </c>
      <c r="P500" s="1" t="s">
        <v>4637</v>
      </c>
      <c r="Q500" s="1" t="s">
        <v>4638</v>
      </c>
      <c r="R500" s="1" t="e">
        <v>#N/A</v>
      </c>
      <c r="S500" s="1" t="s">
        <v>62219</v>
      </c>
      <c r="T500" s="1">
        <v>1.6143268900000001</v>
      </c>
      <c r="U500" s="19">
        <v>1417.8780730091171</v>
      </c>
      <c r="V500" s="19">
        <f t="shared" si="17"/>
        <v>2288.9187000000011</v>
      </c>
      <c r="W500" s="1"/>
      <c r="AB500"/>
      <c r="AD500" s="1"/>
      <c r="AE500" s="28"/>
      <c r="AL500" s="1"/>
      <c r="AM500" s="1"/>
      <c r="AN500" s="1"/>
      <c r="AO500" s="1"/>
      <c r="AP500" s="1"/>
      <c r="AQ500" s="1"/>
      <c r="AR500" s="1"/>
      <c r="AS500" s="1"/>
    </row>
    <row r="501" spans="1:45" ht="12.5" customHeight="1">
      <c r="A501" s="1">
        <v>46753</v>
      </c>
      <c r="B501" s="43">
        <v>45117</v>
      </c>
      <c r="C501" s="66">
        <v>45108</v>
      </c>
      <c r="D501" s="69" t="s">
        <v>18</v>
      </c>
      <c r="E501" s="68">
        <v>21215</v>
      </c>
      <c r="F501" s="28" t="s">
        <v>12</v>
      </c>
      <c r="G501" s="1"/>
      <c r="H501" s="67" t="s">
        <v>8</v>
      </c>
      <c r="I501" s="1">
        <v>9</v>
      </c>
      <c r="J501" s="19">
        <v>2410.6266000000001</v>
      </c>
      <c r="K501" s="1">
        <v>9</v>
      </c>
      <c r="L501" s="1" t="s">
        <v>4649</v>
      </c>
      <c r="M501" s="1" t="e">
        <v>#N/A</v>
      </c>
      <c r="N501" s="19" t="e">
        <v>#N/A</v>
      </c>
      <c r="O501" s="1" t="s">
        <v>4636</v>
      </c>
      <c r="P501" s="1" t="s">
        <v>4637</v>
      </c>
      <c r="Q501" s="1" t="s">
        <v>4638</v>
      </c>
      <c r="R501" s="1" t="e">
        <v>#N/A</v>
      </c>
      <c r="S501" s="1" t="s">
        <v>62219</v>
      </c>
      <c r="T501" s="1">
        <v>1.6143268900000001</v>
      </c>
      <c r="U501" s="19">
        <v>1493.270424306691</v>
      </c>
      <c r="V501" s="19">
        <f t="shared" si="17"/>
        <v>2410.626600000001</v>
      </c>
      <c r="W501" s="1"/>
      <c r="AB501"/>
      <c r="AD501" s="1"/>
      <c r="AE501" s="28"/>
      <c r="AL501" s="1"/>
      <c r="AM501" s="1"/>
      <c r="AN501" s="1"/>
      <c r="AO501" s="1"/>
      <c r="AP501" s="1"/>
      <c r="AQ501" s="1"/>
      <c r="AR501" s="1"/>
      <c r="AS501" s="1"/>
    </row>
    <row r="502" spans="1:45" ht="12.5" customHeight="1">
      <c r="A502" s="1">
        <v>46760</v>
      </c>
      <c r="B502" s="43">
        <v>45118</v>
      </c>
      <c r="C502" s="66">
        <v>45108</v>
      </c>
      <c r="D502" s="69" t="s">
        <v>18</v>
      </c>
      <c r="E502" s="68">
        <v>13986</v>
      </c>
      <c r="F502" s="28" t="s">
        <v>12</v>
      </c>
      <c r="G502" s="1"/>
      <c r="H502" s="67" t="s">
        <v>8</v>
      </c>
      <c r="I502" s="1">
        <v>4</v>
      </c>
      <c r="J502" s="19">
        <v>1105.4834000000001</v>
      </c>
      <c r="K502" s="1">
        <v>4</v>
      </c>
      <c r="L502" s="1" t="s">
        <v>4649</v>
      </c>
      <c r="M502" s="1" t="e">
        <v>#N/A</v>
      </c>
      <c r="N502" s="19" t="e">
        <v>#N/A</v>
      </c>
      <c r="O502" s="1" t="s">
        <v>4621</v>
      </c>
      <c r="P502" s="1" t="s">
        <v>4614</v>
      </c>
      <c r="Q502" s="1" t="s">
        <v>4615</v>
      </c>
      <c r="R502" s="1" t="e">
        <v>#N/A</v>
      </c>
      <c r="S502" s="1" t="s">
        <v>62217</v>
      </c>
      <c r="T502" s="1">
        <v>1.0892689900000001</v>
      </c>
      <c r="U502" s="19">
        <v>1014.88558854503</v>
      </c>
      <c r="V502" s="19">
        <f t="shared" si="17"/>
        <v>1105.4834000000005</v>
      </c>
      <c r="W502" s="1"/>
      <c r="AB502"/>
      <c r="AD502" s="1"/>
      <c r="AE502" s="28"/>
      <c r="AL502" s="1"/>
      <c r="AM502" s="1"/>
      <c r="AN502" s="1"/>
      <c r="AO502" s="1"/>
      <c r="AP502" s="1"/>
      <c r="AQ502" s="1"/>
      <c r="AR502" s="1"/>
      <c r="AS502" s="1"/>
    </row>
    <row r="503" spans="1:45" ht="12.5" customHeight="1">
      <c r="A503" s="1">
        <v>46763</v>
      </c>
      <c r="B503" s="43">
        <v>45118</v>
      </c>
      <c r="C503" s="66">
        <v>45108</v>
      </c>
      <c r="D503" s="69" t="s">
        <v>18</v>
      </c>
      <c r="E503" s="68">
        <v>13202</v>
      </c>
      <c r="F503" s="28" t="s">
        <v>12</v>
      </c>
      <c r="G503" s="1"/>
      <c r="H503" s="67" t="s">
        <v>8</v>
      </c>
      <c r="I503" s="1">
        <v>4</v>
      </c>
      <c r="J503" s="19">
        <v>2410.6266000000001</v>
      </c>
      <c r="K503" s="1">
        <v>4</v>
      </c>
      <c r="L503" s="1" t="s">
        <v>4649</v>
      </c>
      <c r="M503" s="1" t="e">
        <v>#N/A</v>
      </c>
      <c r="N503" s="19" t="e">
        <v>#N/A</v>
      </c>
      <c r="O503" s="1" t="s">
        <v>4621</v>
      </c>
      <c r="P503" s="1" t="s">
        <v>4614</v>
      </c>
      <c r="Q503" s="1" t="s">
        <v>4615</v>
      </c>
      <c r="R503" s="1" t="e">
        <v>#N/A</v>
      </c>
      <c r="S503" s="1" t="s">
        <v>62217</v>
      </c>
      <c r="T503" s="1">
        <v>1.0892689900000001</v>
      </c>
      <c r="U503" s="19">
        <v>2213.0682339538548</v>
      </c>
      <c r="V503" s="19">
        <f t="shared" si="17"/>
        <v>2410.6265999999991</v>
      </c>
      <c r="W503" s="1"/>
      <c r="AB503"/>
      <c r="AD503" s="1"/>
      <c r="AE503" s="28"/>
      <c r="AL503" s="1"/>
      <c r="AM503" s="1"/>
      <c r="AN503" s="1"/>
      <c r="AO503" s="1"/>
      <c r="AP503" s="1"/>
      <c r="AQ503" s="1"/>
      <c r="AR503" s="1"/>
      <c r="AS503" s="1"/>
    </row>
    <row r="504" spans="1:45" ht="12.5" customHeight="1">
      <c r="A504" s="1">
        <v>46761</v>
      </c>
      <c r="B504" s="43">
        <v>45118</v>
      </c>
      <c r="C504" s="66">
        <v>45108</v>
      </c>
      <c r="D504" s="69" t="s">
        <v>18</v>
      </c>
      <c r="E504" s="68">
        <v>19924</v>
      </c>
      <c r="F504" s="28" t="s">
        <v>12</v>
      </c>
      <c r="G504" s="1"/>
      <c r="H504" s="67" t="s">
        <v>8</v>
      </c>
      <c r="I504" s="1">
        <v>8</v>
      </c>
      <c r="J504" s="19">
        <v>865.20399999999995</v>
      </c>
      <c r="K504" s="1">
        <v>8</v>
      </c>
      <c r="L504" s="1" t="s">
        <v>4649</v>
      </c>
      <c r="M504" s="1" t="e">
        <v>#N/A</v>
      </c>
      <c r="N504" s="19" t="e">
        <v>#N/A</v>
      </c>
      <c r="O504" s="1" t="s">
        <v>4633</v>
      </c>
      <c r="P504" s="1" t="s">
        <v>4634</v>
      </c>
      <c r="Q504" s="1" t="s">
        <v>4631</v>
      </c>
      <c r="R504" s="1" t="e">
        <v>#N/A</v>
      </c>
      <c r="S504" s="1" t="s">
        <v>62221</v>
      </c>
      <c r="T504" s="1">
        <v>1</v>
      </c>
      <c r="U504" s="19">
        <v>865.20399999999995</v>
      </c>
      <c r="V504" s="19">
        <f t="shared" si="17"/>
        <v>865.20399999999995</v>
      </c>
      <c r="W504" s="1"/>
      <c r="AB504"/>
      <c r="AD504" s="1"/>
      <c r="AE504" s="28"/>
      <c r="AL504" s="1"/>
      <c r="AM504" s="1"/>
      <c r="AN504" s="1"/>
      <c r="AO504" s="1"/>
      <c r="AP504" s="1"/>
      <c r="AQ504" s="1"/>
      <c r="AR504" s="1"/>
      <c r="AS504" s="1"/>
    </row>
    <row r="505" spans="1:45" ht="12.5" customHeight="1">
      <c r="A505" s="1">
        <v>46767</v>
      </c>
      <c r="B505" s="43">
        <v>45118</v>
      </c>
      <c r="C505" s="66">
        <v>45108</v>
      </c>
      <c r="D505" s="69" t="s">
        <v>18</v>
      </c>
      <c r="E505" s="68">
        <v>12573</v>
      </c>
      <c r="F505" s="28" t="s">
        <v>12</v>
      </c>
      <c r="G505" s="1"/>
      <c r="H505" s="67" t="s">
        <v>8</v>
      </c>
      <c r="I505" s="1">
        <v>9</v>
      </c>
      <c r="J505" s="19">
        <v>2264.2536</v>
      </c>
      <c r="K505" s="1">
        <v>9</v>
      </c>
      <c r="L505" s="1" t="s">
        <v>4649</v>
      </c>
      <c r="M505" s="1" t="e">
        <v>#N/A</v>
      </c>
      <c r="N505" s="19" t="e">
        <v>#N/A</v>
      </c>
      <c r="O505" s="1" t="s">
        <v>4636</v>
      </c>
      <c r="P505" s="1" t="s">
        <v>4637</v>
      </c>
      <c r="Q505" s="1" t="s">
        <v>4638</v>
      </c>
      <c r="R505" s="1" t="e">
        <v>#N/A</v>
      </c>
      <c r="S505" s="1" t="s">
        <v>62219</v>
      </c>
      <c r="T505" s="1">
        <v>1.6143268900000001</v>
      </c>
      <c r="U505" s="19">
        <v>1402.5991972418919</v>
      </c>
      <c r="V505" s="19">
        <f t="shared" si="17"/>
        <v>2264.2536</v>
      </c>
      <c r="W505" s="1"/>
      <c r="AB505"/>
      <c r="AD505" s="1"/>
      <c r="AE505" s="28"/>
      <c r="AL505" s="1"/>
      <c r="AM505" s="1"/>
      <c r="AN505" s="1"/>
      <c r="AO505" s="1"/>
      <c r="AP505" s="1"/>
      <c r="AQ505" s="1"/>
      <c r="AR505" s="1"/>
      <c r="AS505" s="1"/>
    </row>
    <row r="506" spans="1:45" ht="12.5" customHeight="1">
      <c r="A506" s="1">
        <v>46776</v>
      </c>
      <c r="B506" s="43">
        <v>45119</v>
      </c>
      <c r="C506" s="66">
        <v>45108</v>
      </c>
      <c r="D506" s="69" t="s">
        <v>18</v>
      </c>
      <c r="E506" s="68">
        <v>12356</v>
      </c>
      <c r="F506" s="28" t="s">
        <v>12</v>
      </c>
      <c r="G506" s="1"/>
      <c r="H506" s="67" t="s">
        <v>8</v>
      </c>
      <c r="I506" s="1">
        <v>9</v>
      </c>
      <c r="J506" s="19">
        <v>2264.2536</v>
      </c>
      <c r="K506" s="1">
        <v>9</v>
      </c>
      <c r="L506" s="1" t="s">
        <v>4649</v>
      </c>
      <c r="M506" s="1" t="e">
        <v>#N/A</v>
      </c>
      <c r="N506" s="19" t="e">
        <v>#N/A</v>
      </c>
      <c r="O506" s="1" t="s">
        <v>4636</v>
      </c>
      <c r="P506" s="1" t="s">
        <v>4637</v>
      </c>
      <c r="Q506" s="1" t="s">
        <v>4638</v>
      </c>
      <c r="R506" s="1" t="e">
        <v>#N/A</v>
      </c>
      <c r="S506" s="1" t="s">
        <v>62219</v>
      </c>
      <c r="T506" s="1">
        <v>1.6143268900000001</v>
      </c>
      <c r="U506" s="19">
        <v>1402.5991972418919</v>
      </c>
      <c r="V506" s="19">
        <f t="shared" si="17"/>
        <v>2264.2536</v>
      </c>
      <c r="W506" s="1"/>
      <c r="AB506"/>
      <c r="AD506" s="1"/>
      <c r="AE506" s="28"/>
      <c r="AL506" s="1"/>
      <c r="AM506" s="1"/>
      <c r="AN506" s="1"/>
      <c r="AO506" s="1"/>
      <c r="AP506" s="1"/>
      <c r="AQ506" s="1"/>
      <c r="AR506" s="1"/>
      <c r="AS506" s="1"/>
    </row>
    <row r="507" spans="1:45" ht="12.5" customHeight="1">
      <c r="A507" s="1">
        <v>46783</v>
      </c>
      <c r="B507" s="43">
        <v>45120</v>
      </c>
      <c r="C507" s="66">
        <v>45108</v>
      </c>
      <c r="D507" s="69" t="s">
        <v>18</v>
      </c>
      <c r="E507" s="68">
        <v>19069</v>
      </c>
      <c r="F507" s="28" t="s">
        <v>12</v>
      </c>
      <c r="G507" s="1"/>
      <c r="H507" s="67" t="s">
        <v>8</v>
      </c>
      <c r="I507" s="1">
        <v>7</v>
      </c>
      <c r="J507" s="19">
        <v>865.20399999999995</v>
      </c>
      <c r="K507" s="1">
        <v>7</v>
      </c>
      <c r="L507" s="1" t="s">
        <v>4649</v>
      </c>
      <c r="M507" s="1" t="e">
        <v>#N/A</v>
      </c>
      <c r="N507" s="19" t="e">
        <v>#N/A</v>
      </c>
      <c r="O507" s="1" t="s">
        <v>4629</v>
      </c>
      <c r="P507" s="1" t="s">
        <v>4630</v>
      </c>
      <c r="Q507" s="1" t="s">
        <v>4631</v>
      </c>
      <c r="R507" s="1" t="e">
        <v>#N/A</v>
      </c>
      <c r="S507" s="1" t="s">
        <v>62221</v>
      </c>
      <c r="T507" s="1">
        <v>1</v>
      </c>
      <c r="U507" s="19">
        <v>865.20399999999995</v>
      </c>
      <c r="V507" s="19">
        <f t="shared" si="17"/>
        <v>865.20399999999995</v>
      </c>
      <c r="W507" s="1"/>
      <c r="AB507"/>
      <c r="AD507" s="1"/>
      <c r="AE507" s="28"/>
      <c r="AL507" s="1"/>
      <c r="AM507" s="1"/>
      <c r="AN507" s="1"/>
      <c r="AO507" s="1"/>
      <c r="AP507" s="1"/>
      <c r="AQ507" s="1"/>
      <c r="AR507" s="1"/>
      <c r="AS507" s="1"/>
    </row>
    <row r="508" spans="1:45" ht="12.5" customHeight="1">
      <c r="A508" s="1">
        <v>46790</v>
      </c>
      <c r="B508" s="43">
        <v>45121</v>
      </c>
      <c r="C508" s="66">
        <v>45108</v>
      </c>
      <c r="D508" s="69" t="s">
        <v>18</v>
      </c>
      <c r="E508" s="68">
        <v>12930</v>
      </c>
      <c r="F508" s="28" t="s">
        <v>12</v>
      </c>
      <c r="G508" s="1"/>
      <c r="H508" s="67" t="s">
        <v>8</v>
      </c>
      <c r="I508" s="1">
        <v>1</v>
      </c>
      <c r="J508" s="19">
        <v>2410.6266000000001</v>
      </c>
      <c r="K508" s="1">
        <v>1</v>
      </c>
      <c r="L508" s="1" t="s">
        <v>4649</v>
      </c>
      <c r="M508" s="1" t="e">
        <v>#N/A</v>
      </c>
      <c r="N508" s="19" t="e">
        <v>#N/A</v>
      </c>
      <c r="O508" s="1" t="s">
        <v>4613</v>
      </c>
      <c r="P508" s="1" t="s">
        <v>4614</v>
      </c>
      <c r="Q508" s="1" t="s">
        <v>4615</v>
      </c>
      <c r="R508" s="1" t="e">
        <v>#N/A</v>
      </c>
      <c r="S508" s="1" t="s">
        <v>62217</v>
      </c>
      <c r="T508" s="1">
        <v>1.0892689900000001</v>
      </c>
      <c r="U508" s="19">
        <v>2213.0682339538548</v>
      </c>
      <c r="V508" s="19">
        <f t="shared" si="17"/>
        <v>2410.6265999999991</v>
      </c>
      <c r="W508" s="1"/>
      <c r="AB508"/>
      <c r="AD508" s="1"/>
      <c r="AE508" s="28"/>
      <c r="AL508" s="1"/>
      <c r="AM508" s="1"/>
      <c r="AN508" s="1"/>
      <c r="AO508" s="1"/>
      <c r="AP508" s="1"/>
      <c r="AQ508" s="1"/>
      <c r="AR508" s="1"/>
      <c r="AS508" s="1"/>
    </row>
    <row r="509" spans="1:45" ht="12.5" customHeight="1">
      <c r="A509" s="1">
        <v>46794</v>
      </c>
      <c r="B509" s="43">
        <v>45121</v>
      </c>
      <c r="C509" s="66">
        <v>45108</v>
      </c>
      <c r="D509" s="69" t="s">
        <v>18</v>
      </c>
      <c r="E509" s="68">
        <v>24977</v>
      </c>
      <c r="F509" s="28" t="s">
        <v>12</v>
      </c>
      <c r="G509" s="1"/>
      <c r="H509" s="67" t="s">
        <v>8</v>
      </c>
      <c r="I509" s="1">
        <v>6</v>
      </c>
      <c r="J509" s="19">
        <v>2410.6266000000001</v>
      </c>
      <c r="K509" s="1">
        <v>6</v>
      </c>
      <c r="L509" s="1" t="s">
        <v>4649</v>
      </c>
      <c r="M509" s="1" t="e">
        <v>#N/A</v>
      </c>
      <c r="N509" s="19" t="e">
        <v>#N/A</v>
      </c>
      <c r="O509" s="1" t="s">
        <v>4626</v>
      </c>
      <c r="P509" s="1" t="s">
        <v>4627</v>
      </c>
      <c r="Q509" s="1" t="s">
        <v>4615</v>
      </c>
      <c r="R509" s="1" t="e">
        <v>#N/A</v>
      </c>
      <c r="S509" s="1" t="s">
        <v>62218</v>
      </c>
      <c r="T509" s="1">
        <v>1.4904571499999999</v>
      </c>
      <c r="U509" s="19">
        <v>1617.3739714690889</v>
      </c>
      <c r="V509" s="19">
        <f t="shared" si="17"/>
        <v>2410.6265999999996</v>
      </c>
      <c r="W509" s="1"/>
      <c r="AB509"/>
      <c r="AD509" s="1"/>
      <c r="AE509" s="28"/>
      <c r="AL509" s="1"/>
      <c r="AM509" s="1"/>
      <c r="AN509" s="1"/>
      <c r="AO509" s="1"/>
      <c r="AP509" s="1"/>
      <c r="AQ509" s="1"/>
      <c r="AR509" s="1"/>
      <c r="AS509" s="1"/>
    </row>
    <row r="510" spans="1:45" ht="12.5" customHeight="1">
      <c r="A510" s="1">
        <v>46803</v>
      </c>
      <c r="B510" s="43">
        <v>45123</v>
      </c>
      <c r="C510" s="66">
        <v>45108</v>
      </c>
      <c r="D510" s="69" t="s">
        <v>18</v>
      </c>
      <c r="E510" s="68">
        <v>13595</v>
      </c>
      <c r="F510" s="28" t="s">
        <v>12</v>
      </c>
      <c r="G510" s="1"/>
      <c r="H510" s="67" t="s">
        <v>8</v>
      </c>
      <c r="I510" s="1">
        <v>7</v>
      </c>
      <c r="J510" s="19">
        <v>2410.6266000000001</v>
      </c>
      <c r="K510" s="1">
        <v>7</v>
      </c>
      <c r="L510" s="1" t="s">
        <v>4649</v>
      </c>
      <c r="M510" s="1" t="e">
        <v>#N/A</v>
      </c>
      <c r="N510" s="19" t="e">
        <v>#N/A</v>
      </c>
      <c r="O510" s="1" t="s">
        <v>4629</v>
      </c>
      <c r="P510" s="1" t="s">
        <v>4630</v>
      </c>
      <c r="Q510" s="1" t="s">
        <v>4631</v>
      </c>
      <c r="R510" s="1" t="e">
        <v>#N/A</v>
      </c>
      <c r="S510" s="1" t="s">
        <v>62221</v>
      </c>
      <c r="T510" s="1">
        <v>1</v>
      </c>
      <c r="U510" s="19">
        <v>2410.6266000000001</v>
      </c>
      <c r="V510" s="19">
        <f t="shared" si="17"/>
        <v>2410.6266000000001</v>
      </c>
      <c r="W510" s="1"/>
      <c r="AB510"/>
      <c r="AD510" s="1"/>
      <c r="AE510" s="28"/>
      <c r="AL510" s="1"/>
      <c r="AM510" s="1"/>
      <c r="AN510" s="1"/>
      <c r="AO510" s="1"/>
      <c r="AP510" s="1"/>
      <c r="AQ510" s="1"/>
      <c r="AR510" s="1"/>
      <c r="AS510" s="1"/>
    </row>
    <row r="511" spans="1:45" ht="12.5" customHeight="1">
      <c r="A511" s="1">
        <v>46807</v>
      </c>
      <c r="B511" s="43">
        <v>45123</v>
      </c>
      <c r="C511" s="66">
        <v>45108</v>
      </c>
      <c r="D511" s="69" t="s">
        <v>18</v>
      </c>
      <c r="E511" s="68">
        <v>12339</v>
      </c>
      <c r="F511" s="28" t="s">
        <v>12</v>
      </c>
      <c r="G511" s="1"/>
      <c r="H511" s="67" t="s">
        <v>8</v>
      </c>
      <c r="I511" s="1">
        <v>9</v>
      </c>
      <c r="J511" s="19">
        <v>2288.9187000000002</v>
      </c>
      <c r="K511" s="1">
        <v>9</v>
      </c>
      <c r="L511" s="1" t="s">
        <v>4649</v>
      </c>
      <c r="M511" s="1" t="e">
        <v>#N/A</v>
      </c>
      <c r="N511" s="19" t="e">
        <v>#N/A</v>
      </c>
      <c r="O511" s="1" t="s">
        <v>4636</v>
      </c>
      <c r="P511" s="1" t="s">
        <v>4637</v>
      </c>
      <c r="Q511" s="1" t="s">
        <v>4638</v>
      </c>
      <c r="R511" s="1" t="e">
        <v>#N/A</v>
      </c>
      <c r="S511" s="1" t="s">
        <v>62219</v>
      </c>
      <c r="T511" s="1">
        <v>1.6143268900000001</v>
      </c>
      <c r="U511" s="19">
        <v>1417.8780730091171</v>
      </c>
      <c r="V511" s="19">
        <f t="shared" si="17"/>
        <v>2288.9187000000011</v>
      </c>
      <c r="W511" s="1"/>
      <c r="AB511"/>
      <c r="AD511" s="1"/>
      <c r="AE511" s="28"/>
      <c r="AL511" s="1"/>
      <c r="AM511" s="1"/>
      <c r="AN511" s="1"/>
      <c r="AO511" s="1"/>
      <c r="AP511" s="1"/>
      <c r="AQ511" s="1"/>
      <c r="AR511" s="1"/>
      <c r="AS511" s="1"/>
    </row>
    <row r="512" spans="1:45" ht="12.5" customHeight="1">
      <c r="A512" s="1">
        <v>46812</v>
      </c>
      <c r="B512" s="43">
        <v>45124</v>
      </c>
      <c r="C512" s="66">
        <v>45108</v>
      </c>
      <c r="D512" s="69" t="s">
        <v>18</v>
      </c>
      <c r="E512" s="68">
        <v>13069</v>
      </c>
      <c r="F512" s="28" t="s">
        <v>12</v>
      </c>
      <c r="G512" s="1"/>
      <c r="H512" s="67" t="s">
        <v>8</v>
      </c>
      <c r="I512" s="1">
        <v>1</v>
      </c>
      <c r="J512" s="19">
        <v>2410.6266000000001</v>
      </c>
      <c r="K512" s="1">
        <v>1</v>
      </c>
      <c r="L512" s="1" t="s">
        <v>4649</v>
      </c>
      <c r="M512" s="1" t="e">
        <v>#N/A</v>
      </c>
      <c r="N512" s="19" t="e">
        <v>#N/A</v>
      </c>
      <c r="O512" s="1" t="s">
        <v>4613</v>
      </c>
      <c r="P512" s="1" t="s">
        <v>4614</v>
      </c>
      <c r="Q512" s="1" t="s">
        <v>4615</v>
      </c>
      <c r="R512" s="1" t="e">
        <v>#N/A</v>
      </c>
      <c r="S512" s="1" t="s">
        <v>62217</v>
      </c>
      <c r="T512" s="1">
        <v>1.0892689900000001</v>
      </c>
      <c r="U512" s="19">
        <v>2213.0682339538548</v>
      </c>
      <c r="V512" s="19">
        <f t="shared" si="17"/>
        <v>2410.6265999999991</v>
      </c>
      <c r="W512" s="1"/>
      <c r="AB512"/>
      <c r="AD512" s="1"/>
      <c r="AE512" s="28"/>
      <c r="AL512" s="1"/>
      <c r="AM512" s="1"/>
      <c r="AN512" s="1"/>
      <c r="AO512" s="1"/>
      <c r="AP512" s="1"/>
      <c r="AQ512" s="1"/>
      <c r="AR512" s="1"/>
      <c r="AS512" s="1"/>
    </row>
    <row r="513" spans="1:45" ht="12.5" customHeight="1">
      <c r="A513" s="1">
        <v>46811</v>
      </c>
      <c r="B513" s="43">
        <v>45124</v>
      </c>
      <c r="C513" s="66">
        <v>45108</v>
      </c>
      <c r="D513" s="69" t="s">
        <v>18</v>
      </c>
      <c r="E513" s="68">
        <v>12941</v>
      </c>
      <c r="F513" s="28" t="s">
        <v>12</v>
      </c>
      <c r="G513" s="1"/>
      <c r="H513" s="67" t="s">
        <v>8</v>
      </c>
      <c r="I513" s="1">
        <v>1</v>
      </c>
      <c r="J513" s="19">
        <v>2699.9018000000001</v>
      </c>
      <c r="K513" s="1">
        <v>1</v>
      </c>
      <c r="L513" s="1" t="s">
        <v>4649</v>
      </c>
      <c r="M513" s="1" t="e">
        <v>#N/A</v>
      </c>
      <c r="N513" s="19" t="e">
        <v>#N/A</v>
      </c>
      <c r="O513" s="1" t="s">
        <v>4613</v>
      </c>
      <c r="P513" s="1" t="s">
        <v>4614</v>
      </c>
      <c r="Q513" s="1" t="s">
        <v>4615</v>
      </c>
      <c r="R513" s="1" t="e">
        <v>#N/A</v>
      </c>
      <c r="S513" s="1" t="s">
        <v>62217</v>
      </c>
      <c r="T513" s="1">
        <v>1.0892689900000001</v>
      </c>
      <c r="U513" s="19">
        <v>2478.6364293726929</v>
      </c>
      <c r="V513" s="19">
        <f t="shared" si="17"/>
        <v>2699.9017999999996</v>
      </c>
      <c r="W513" s="1"/>
      <c r="AB513"/>
      <c r="AD513" s="1"/>
      <c r="AE513" s="28"/>
      <c r="AL513" s="1"/>
      <c r="AM513" s="1"/>
      <c r="AN513" s="1"/>
      <c r="AO513" s="1"/>
      <c r="AP513" s="1"/>
      <c r="AQ513" s="1"/>
      <c r="AR513" s="1"/>
      <c r="AS513" s="1"/>
    </row>
    <row r="514" spans="1:45" ht="12.5" customHeight="1">
      <c r="A514" s="1">
        <v>46817</v>
      </c>
      <c r="B514" s="43">
        <v>45124</v>
      </c>
      <c r="C514" s="66">
        <v>45108</v>
      </c>
      <c r="D514" s="69" t="s">
        <v>18</v>
      </c>
      <c r="E514" s="68">
        <v>26121</v>
      </c>
      <c r="F514" s="28" t="s">
        <v>12</v>
      </c>
      <c r="G514" s="1"/>
      <c r="H514" s="67" t="s">
        <v>8</v>
      </c>
      <c r="I514" s="1">
        <v>4</v>
      </c>
      <c r="J514" s="19">
        <v>2288.9187000000002</v>
      </c>
      <c r="K514" s="1">
        <v>4</v>
      </c>
      <c r="L514" s="1" t="s">
        <v>4649</v>
      </c>
      <c r="M514" s="1" t="e">
        <v>#N/A</v>
      </c>
      <c r="N514" s="19" t="e">
        <v>#N/A</v>
      </c>
      <c r="O514" s="1" t="s">
        <v>4621</v>
      </c>
      <c r="P514" s="1" t="s">
        <v>4614</v>
      </c>
      <c r="Q514" s="1" t="s">
        <v>4615</v>
      </c>
      <c r="R514" s="1" t="e">
        <v>#N/A</v>
      </c>
      <c r="S514" s="1" t="s">
        <v>62217</v>
      </c>
      <c r="T514" s="1">
        <v>1.0892689900000001</v>
      </c>
      <c r="U514" s="19">
        <v>2101.3346758361308</v>
      </c>
      <c r="V514" s="19">
        <f t="shared" ref="V514:V577" si="18">T514*U514</f>
        <v>2288.9186999999997</v>
      </c>
      <c r="W514" s="1"/>
      <c r="AB514"/>
      <c r="AD514" s="1"/>
      <c r="AE514" s="28"/>
      <c r="AL514" s="1"/>
      <c r="AM514" s="1"/>
      <c r="AN514" s="1"/>
      <c r="AO514" s="1"/>
      <c r="AP514" s="1"/>
      <c r="AQ514" s="1"/>
      <c r="AR514" s="1"/>
      <c r="AS514" s="1"/>
    </row>
    <row r="515" spans="1:45" ht="12.5" customHeight="1">
      <c r="A515" s="1">
        <v>46814</v>
      </c>
      <c r="B515" s="43">
        <v>45124</v>
      </c>
      <c r="C515" s="66">
        <v>45108</v>
      </c>
      <c r="D515" s="69" t="s">
        <v>18</v>
      </c>
      <c r="E515" s="68">
        <v>13165</v>
      </c>
      <c r="F515" s="28" t="s">
        <v>12</v>
      </c>
      <c r="G515" s="1"/>
      <c r="H515" s="67" t="s">
        <v>8</v>
      </c>
      <c r="I515" s="1">
        <v>4</v>
      </c>
      <c r="J515" s="19">
        <v>2410.6266000000001</v>
      </c>
      <c r="K515" s="1">
        <v>4</v>
      </c>
      <c r="L515" s="1" t="s">
        <v>4649</v>
      </c>
      <c r="M515" s="1" t="e">
        <v>#N/A</v>
      </c>
      <c r="N515" s="19" t="e">
        <v>#N/A</v>
      </c>
      <c r="O515" s="1" t="s">
        <v>4621</v>
      </c>
      <c r="P515" s="1" t="s">
        <v>4614</v>
      </c>
      <c r="Q515" s="1" t="s">
        <v>4615</v>
      </c>
      <c r="R515" s="1" t="e">
        <v>#N/A</v>
      </c>
      <c r="S515" s="1" t="s">
        <v>62217</v>
      </c>
      <c r="T515" s="1">
        <v>1.0892689900000001</v>
      </c>
      <c r="U515" s="19">
        <v>2213.0682339538548</v>
      </c>
      <c r="V515" s="19">
        <f t="shared" si="18"/>
        <v>2410.6265999999991</v>
      </c>
      <c r="W515" s="1"/>
      <c r="AB515"/>
      <c r="AD515" s="1"/>
      <c r="AE515" s="28"/>
      <c r="AL515" s="1"/>
      <c r="AM515" s="1"/>
      <c r="AN515" s="1"/>
      <c r="AO515" s="1"/>
      <c r="AP515" s="1"/>
      <c r="AQ515" s="1"/>
      <c r="AR515" s="1"/>
      <c r="AS515" s="1"/>
    </row>
    <row r="516" spans="1:45" ht="12.5" customHeight="1">
      <c r="A516" s="1">
        <v>46813</v>
      </c>
      <c r="B516" s="43">
        <v>45124</v>
      </c>
      <c r="C516" s="66">
        <v>45108</v>
      </c>
      <c r="D516" s="69" t="s">
        <v>18</v>
      </c>
      <c r="E516" s="68">
        <v>13152</v>
      </c>
      <c r="F516" s="28" t="s">
        <v>12</v>
      </c>
      <c r="G516" s="1"/>
      <c r="H516" s="67" t="s">
        <v>8</v>
      </c>
      <c r="I516" s="1">
        <v>4</v>
      </c>
      <c r="J516" s="19">
        <v>2410.6266000000001</v>
      </c>
      <c r="K516" s="1">
        <v>4</v>
      </c>
      <c r="L516" s="1" t="s">
        <v>4649</v>
      </c>
      <c r="M516" s="1" t="e">
        <v>#N/A</v>
      </c>
      <c r="N516" s="19" t="e">
        <v>#N/A</v>
      </c>
      <c r="O516" s="1" t="s">
        <v>4621</v>
      </c>
      <c r="P516" s="1" t="s">
        <v>4614</v>
      </c>
      <c r="Q516" s="1" t="s">
        <v>4615</v>
      </c>
      <c r="R516" s="1" t="e">
        <v>#N/A</v>
      </c>
      <c r="S516" s="1" t="s">
        <v>62217</v>
      </c>
      <c r="T516" s="1">
        <v>1.0892689900000001</v>
      </c>
      <c r="U516" s="19">
        <v>2213.0682339538548</v>
      </c>
      <c r="V516" s="19">
        <f t="shared" si="18"/>
        <v>2410.6265999999991</v>
      </c>
      <c r="W516" s="1"/>
      <c r="AB516"/>
      <c r="AD516" s="1"/>
      <c r="AE516" s="28"/>
      <c r="AL516" s="1"/>
      <c r="AM516" s="1"/>
      <c r="AN516" s="1"/>
      <c r="AO516" s="1"/>
      <c r="AP516" s="1"/>
      <c r="AQ516" s="1"/>
      <c r="AR516" s="1"/>
      <c r="AS516" s="1"/>
    </row>
    <row r="517" spans="1:45" ht="12.5" customHeight="1">
      <c r="A517" s="1">
        <v>46815</v>
      </c>
      <c r="B517" s="43">
        <v>45124</v>
      </c>
      <c r="C517" s="66">
        <v>45108</v>
      </c>
      <c r="D517" s="69" t="s">
        <v>18</v>
      </c>
      <c r="E517" s="68">
        <v>25093</v>
      </c>
      <c r="F517" s="28" t="s">
        <v>12</v>
      </c>
      <c r="G517" s="1"/>
      <c r="H517" s="67" t="s">
        <v>8</v>
      </c>
      <c r="I517" s="1">
        <v>6</v>
      </c>
      <c r="J517" s="19">
        <v>2410.6266000000001</v>
      </c>
      <c r="K517" s="1">
        <v>6</v>
      </c>
      <c r="L517" s="1" t="s">
        <v>4649</v>
      </c>
      <c r="M517" s="1" t="e">
        <v>#N/A</v>
      </c>
      <c r="N517" s="19" t="e">
        <v>#N/A</v>
      </c>
      <c r="O517" s="1" t="s">
        <v>4626</v>
      </c>
      <c r="P517" s="1" t="s">
        <v>4627</v>
      </c>
      <c r="Q517" s="1" t="s">
        <v>4615</v>
      </c>
      <c r="R517" s="1" t="e">
        <v>#N/A</v>
      </c>
      <c r="S517" s="1" t="s">
        <v>62218</v>
      </c>
      <c r="T517" s="1">
        <v>1.4904571499999999</v>
      </c>
      <c r="U517" s="19">
        <v>1617.3739714690889</v>
      </c>
      <c r="V517" s="19">
        <f t="shared" si="18"/>
        <v>2410.6265999999996</v>
      </c>
      <c r="W517" s="1"/>
      <c r="AB517"/>
      <c r="AD517" s="1"/>
      <c r="AE517" s="28"/>
      <c r="AL517" s="1"/>
      <c r="AM517" s="1"/>
      <c r="AN517" s="1"/>
      <c r="AO517" s="1"/>
      <c r="AP517" s="1"/>
      <c r="AQ517" s="1"/>
      <c r="AR517" s="1"/>
      <c r="AS517" s="1"/>
    </row>
    <row r="518" spans="1:45" ht="12.5" customHeight="1">
      <c r="A518" s="1">
        <v>46818</v>
      </c>
      <c r="B518" s="43">
        <v>45124</v>
      </c>
      <c r="C518" s="66">
        <v>45108</v>
      </c>
      <c r="D518" s="69" t="s">
        <v>18</v>
      </c>
      <c r="E518" s="68">
        <v>21211</v>
      </c>
      <c r="F518" s="28" t="s">
        <v>12</v>
      </c>
      <c r="G518" s="1"/>
      <c r="H518" s="67" t="s">
        <v>8</v>
      </c>
      <c r="I518" s="1">
        <v>9</v>
      </c>
      <c r="J518" s="19">
        <v>2699.9018000000001</v>
      </c>
      <c r="K518" s="1">
        <v>9</v>
      </c>
      <c r="L518" s="1" t="s">
        <v>4649</v>
      </c>
      <c r="M518" s="1" t="e">
        <v>#N/A</v>
      </c>
      <c r="N518" s="19" t="e">
        <v>#N/A</v>
      </c>
      <c r="O518" s="1" t="s">
        <v>4636</v>
      </c>
      <c r="P518" s="1" t="s">
        <v>4637</v>
      </c>
      <c r="Q518" s="1" t="s">
        <v>4638</v>
      </c>
      <c r="R518" s="1" t="e">
        <v>#N/A</v>
      </c>
      <c r="S518" s="1" t="s">
        <v>62219</v>
      </c>
      <c r="T518" s="1">
        <v>1.6143268900000001</v>
      </c>
      <c r="U518" s="19">
        <v>1672.4628801791191</v>
      </c>
      <c r="V518" s="19">
        <f t="shared" si="18"/>
        <v>2699.9018000000001</v>
      </c>
      <c r="W518" s="1"/>
      <c r="AB518"/>
      <c r="AD518" s="1"/>
      <c r="AE518" s="28"/>
      <c r="AL518" s="1"/>
      <c r="AM518" s="1"/>
      <c r="AN518" s="1"/>
      <c r="AO518" s="1"/>
      <c r="AP518" s="1"/>
      <c r="AQ518" s="1"/>
      <c r="AR518" s="1"/>
      <c r="AS518" s="1"/>
    </row>
    <row r="519" spans="1:45" ht="12.5" customHeight="1">
      <c r="A519" s="1">
        <v>46821</v>
      </c>
      <c r="B519" s="43">
        <v>45125</v>
      </c>
      <c r="C519" s="66">
        <v>45108</v>
      </c>
      <c r="D519" s="69" t="s">
        <v>18</v>
      </c>
      <c r="E519" s="68">
        <v>24824</v>
      </c>
      <c r="F519" s="28" t="s">
        <v>12</v>
      </c>
      <c r="G519" s="1"/>
      <c r="H519" s="67" t="s">
        <v>8</v>
      </c>
      <c r="I519" s="1">
        <v>6</v>
      </c>
      <c r="J519" s="19">
        <v>2410.6266000000001</v>
      </c>
      <c r="K519" s="1">
        <v>6</v>
      </c>
      <c r="L519" s="1" t="s">
        <v>4649</v>
      </c>
      <c r="M519" s="1" t="e">
        <v>#N/A</v>
      </c>
      <c r="N519" s="19" t="e">
        <v>#N/A</v>
      </c>
      <c r="O519" s="1" t="s">
        <v>4626</v>
      </c>
      <c r="P519" s="1" t="s">
        <v>4627</v>
      </c>
      <c r="Q519" s="1" t="s">
        <v>4615</v>
      </c>
      <c r="R519" s="1" t="e">
        <v>#N/A</v>
      </c>
      <c r="S519" s="1" t="s">
        <v>62218</v>
      </c>
      <c r="T519" s="1">
        <v>1.4904571499999999</v>
      </c>
      <c r="U519" s="19">
        <v>1617.3739714690889</v>
      </c>
      <c r="V519" s="19">
        <f t="shared" si="18"/>
        <v>2410.6265999999996</v>
      </c>
      <c r="W519" s="1"/>
      <c r="AB519"/>
      <c r="AD519" s="1"/>
      <c r="AE519" s="28"/>
      <c r="AL519" s="1"/>
      <c r="AM519" s="1"/>
      <c r="AN519" s="1"/>
      <c r="AO519" s="1"/>
      <c r="AP519" s="1"/>
      <c r="AQ519" s="1"/>
      <c r="AR519" s="1"/>
      <c r="AS519" s="1"/>
    </row>
    <row r="520" spans="1:45" ht="12.5" customHeight="1">
      <c r="A520" s="1">
        <v>46824</v>
      </c>
      <c r="B520" s="43">
        <v>45125</v>
      </c>
      <c r="C520" s="66">
        <v>45108</v>
      </c>
      <c r="D520" s="69" t="s">
        <v>18</v>
      </c>
      <c r="E520" s="68">
        <v>24608</v>
      </c>
      <c r="F520" s="28" t="s">
        <v>12</v>
      </c>
      <c r="G520" s="1"/>
      <c r="H520" s="67" t="s">
        <v>8</v>
      </c>
      <c r="I520" s="1">
        <v>9</v>
      </c>
      <c r="J520" s="19">
        <v>1105.4834000000001</v>
      </c>
      <c r="K520" s="1">
        <v>9</v>
      </c>
      <c r="L520" s="1" t="s">
        <v>4649</v>
      </c>
      <c r="M520" s="1" t="e">
        <v>#N/A</v>
      </c>
      <c r="N520" s="19" t="e">
        <v>#N/A</v>
      </c>
      <c r="O520" s="1" t="s">
        <v>4636</v>
      </c>
      <c r="P520" s="1" t="s">
        <v>4637</v>
      </c>
      <c r="Q520" s="1" t="s">
        <v>4638</v>
      </c>
      <c r="R520" s="1" t="e">
        <v>#N/A</v>
      </c>
      <c r="S520" s="1" t="s">
        <v>62219</v>
      </c>
      <c r="T520" s="1">
        <v>1.6143268900000001</v>
      </c>
      <c r="U520" s="19">
        <v>684.79525853651614</v>
      </c>
      <c r="V520" s="19">
        <f t="shared" si="18"/>
        <v>1105.4834000000001</v>
      </c>
      <c r="W520" s="1"/>
      <c r="AB520"/>
      <c r="AD520" s="1"/>
      <c r="AE520" s="28"/>
      <c r="AL520" s="1"/>
      <c r="AM520" s="1"/>
      <c r="AN520" s="1"/>
      <c r="AO520" s="1"/>
      <c r="AP520" s="1"/>
      <c r="AQ520" s="1"/>
      <c r="AR520" s="1"/>
      <c r="AS520" s="1"/>
    </row>
    <row r="521" spans="1:45" ht="12.5" customHeight="1">
      <c r="A521" s="1">
        <v>46826</v>
      </c>
      <c r="B521" s="43">
        <v>45125</v>
      </c>
      <c r="C521" s="66">
        <v>45108</v>
      </c>
      <c r="D521" s="69" t="s">
        <v>18</v>
      </c>
      <c r="E521" s="68">
        <v>12575</v>
      </c>
      <c r="F521" s="28" t="s">
        <v>12</v>
      </c>
      <c r="G521" s="1"/>
      <c r="H521" s="67" t="s">
        <v>8</v>
      </c>
      <c r="I521" s="1">
        <v>9</v>
      </c>
      <c r="J521" s="19">
        <v>2264.2536</v>
      </c>
      <c r="K521" s="1">
        <v>9</v>
      </c>
      <c r="L521" s="1" t="s">
        <v>4649</v>
      </c>
      <c r="M521" s="1" t="e">
        <v>#N/A</v>
      </c>
      <c r="N521" s="19" t="e">
        <v>#N/A</v>
      </c>
      <c r="O521" s="1" t="s">
        <v>4636</v>
      </c>
      <c r="P521" s="1" t="s">
        <v>4637</v>
      </c>
      <c r="Q521" s="1" t="s">
        <v>4638</v>
      </c>
      <c r="R521" s="1" t="e">
        <v>#N/A</v>
      </c>
      <c r="S521" s="1" t="s">
        <v>62219</v>
      </c>
      <c r="T521" s="1">
        <v>1.6143268900000001</v>
      </c>
      <c r="U521" s="19">
        <v>1402.5991972418919</v>
      </c>
      <c r="V521" s="19">
        <f t="shared" si="18"/>
        <v>2264.2536</v>
      </c>
      <c r="W521" s="1"/>
      <c r="AB521"/>
      <c r="AD521" s="1"/>
      <c r="AE521" s="28"/>
      <c r="AL521" s="1"/>
      <c r="AM521" s="1"/>
      <c r="AN521" s="1"/>
      <c r="AO521" s="1"/>
      <c r="AP521" s="1"/>
      <c r="AQ521" s="1"/>
      <c r="AR521" s="1"/>
      <c r="AS521" s="1"/>
    </row>
    <row r="522" spans="1:45" ht="12.5" customHeight="1">
      <c r="A522" s="1">
        <v>46830</v>
      </c>
      <c r="B522" s="43">
        <v>45126</v>
      </c>
      <c r="C522" s="66">
        <v>45108</v>
      </c>
      <c r="D522" s="69" t="s">
        <v>18</v>
      </c>
      <c r="E522" s="68">
        <v>19910</v>
      </c>
      <c r="F522" s="28" t="s">
        <v>12</v>
      </c>
      <c r="G522" s="1"/>
      <c r="H522" s="67" t="s">
        <v>8</v>
      </c>
      <c r="I522" s="1">
        <v>8</v>
      </c>
      <c r="J522" s="19">
        <v>865.20399999999995</v>
      </c>
      <c r="K522" s="1">
        <v>8</v>
      </c>
      <c r="L522" s="1" t="s">
        <v>4649</v>
      </c>
      <c r="M522" s="1" t="e">
        <v>#N/A</v>
      </c>
      <c r="N522" s="19" t="e">
        <v>#N/A</v>
      </c>
      <c r="O522" s="1" t="s">
        <v>4633</v>
      </c>
      <c r="P522" s="1" t="s">
        <v>4634</v>
      </c>
      <c r="Q522" s="1" t="s">
        <v>4631</v>
      </c>
      <c r="R522" s="1" t="e">
        <v>#N/A</v>
      </c>
      <c r="S522" s="1" t="s">
        <v>62221</v>
      </c>
      <c r="T522" s="1">
        <v>1</v>
      </c>
      <c r="U522" s="19">
        <v>865.20399999999995</v>
      </c>
      <c r="V522" s="19">
        <f t="shared" si="18"/>
        <v>865.20399999999995</v>
      </c>
      <c r="W522" s="1"/>
      <c r="AB522"/>
      <c r="AD522" s="1"/>
      <c r="AE522" s="28"/>
      <c r="AL522" s="1"/>
      <c r="AM522" s="1"/>
      <c r="AN522" s="1"/>
      <c r="AO522" s="1"/>
      <c r="AP522" s="1"/>
      <c r="AQ522" s="1"/>
      <c r="AR522" s="1"/>
      <c r="AS522" s="1"/>
    </row>
    <row r="523" spans="1:45" ht="12.5" customHeight="1">
      <c r="A523" s="1">
        <v>46840</v>
      </c>
      <c r="B523" s="43">
        <v>45127</v>
      </c>
      <c r="C523" s="66">
        <v>45108</v>
      </c>
      <c r="D523" s="69" t="s">
        <v>18</v>
      </c>
      <c r="E523" s="68">
        <v>13058</v>
      </c>
      <c r="F523" s="28" t="s">
        <v>12</v>
      </c>
      <c r="G523" s="1"/>
      <c r="H523" s="67" t="s">
        <v>8</v>
      </c>
      <c r="I523" s="1">
        <v>4</v>
      </c>
      <c r="J523" s="19">
        <v>2699.9018000000001</v>
      </c>
      <c r="K523" s="1">
        <v>4</v>
      </c>
      <c r="L523" s="1" t="s">
        <v>4649</v>
      </c>
      <c r="M523" s="1" t="e">
        <v>#N/A</v>
      </c>
      <c r="N523" s="19" t="e">
        <v>#N/A</v>
      </c>
      <c r="O523" s="1" t="s">
        <v>4621</v>
      </c>
      <c r="P523" s="1" t="s">
        <v>4614</v>
      </c>
      <c r="Q523" s="1" t="s">
        <v>4615</v>
      </c>
      <c r="R523" s="1" t="e">
        <v>#N/A</v>
      </c>
      <c r="S523" s="1" t="s">
        <v>62217</v>
      </c>
      <c r="T523" s="1">
        <v>1.0892689900000001</v>
      </c>
      <c r="U523" s="19">
        <v>2478.6364293726929</v>
      </c>
      <c r="V523" s="19">
        <f t="shared" si="18"/>
        <v>2699.9017999999996</v>
      </c>
      <c r="W523" s="1"/>
      <c r="AB523"/>
      <c r="AD523" s="1"/>
      <c r="AE523" s="28"/>
      <c r="AL523" s="1"/>
      <c r="AM523" s="1"/>
      <c r="AN523" s="1"/>
      <c r="AO523" s="1"/>
      <c r="AP523" s="1"/>
      <c r="AQ523" s="1"/>
      <c r="AR523" s="1"/>
      <c r="AS523" s="1"/>
    </row>
    <row r="524" spans="1:45" ht="12.5" customHeight="1">
      <c r="A524" s="1">
        <v>46836</v>
      </c>
      <c r="B524" s="43">
        <v>45127</v>
      </c>
      <c r="C524" s="66">
        <v>45108</v>
      </c>
      <c r="D524" s="69" t="s">
        <v>18</v>
      </c>
      <c r="E524" s="68">
        <v>13769</v>
      </c>
      <c r="F524" s="28" t="s">
        <v>12</v>
      </c>
      <c r="G524" s="1"/>
      <c r="H524" s="67" t="s">
        <v>8</v>
      </c>
      <c r="I524" s="1">
        <v>7</v>
      </c>
      <c r="J524" s="19">
        <v>2410.6266000000001</v>
      </c>
      <c r="K524" s="1">
        <v>7</v>
      </c>
      <c r="L524" s="1" t="s">
        <v>4649</v>
      </c>
      <c r="M524" s="1" t="e">
        <v>#N/A</v>
      </c>
      <c r="N524" s="19" t="e">
        <v>#N/A</v>
      </c>
      <c r="O524" s="1" t="s">
        <v>4629</v>
      </c>
      <c r="P524" s="1" t="s">
        <v>4630</v>
      </c>
      <c r="Q524" s="1" t="s">
        <v>4631</v>
      </c>
      <c r="R524" s="1" t="e">
        <v>#N/A</v>
      </c>
      <c r="S524" s="1" t="s">
        <v>62221</v>
      </c>
      <c r="T524" s="1">
        <v>1</v>
      </c>
      <c r="U524" s="19">
        <v>2410.6266000000001</v>
      </c>
      <c r="V524" s="19">
        <f t="shared" si="18"/>
        <v>2410.6266000000001</v>
      </c>
      <c r="W524" s="1"/>
      <c r="AB524"/>
      <c r="AD524" s="1"/>
      <c r="AE524" s="28"/>
      <c r="AL524" s="1"/>
      <c r="AM524" s="1"/>
      <c r="AN524" s="1"/>
      <c r="AO524" s="1"/>
      <c r="AP524" s="1"/>
      <c r="AQ524" s="1"/>
      <c r="AR524" s="1"/>
      <c r="AS524" s="1"/>
    </row>
    <row r="525" spans="1:45" ht="12.5" customHeight="1">
      <c r="A525" s="1">
        <v>46847</v>
      </c>
      <c r="B525" s="43">
        <v>45128</v>
      </c>
      <c r="C525" s="66">
        <v>45108</v>
      </c>
      <c r="D525" s="69" t="s">
        <v>18</v>
      </c>
      <c r="E525" s="68">
        <v>13793</v>
      </c>
      <c r="F525" s="28" t="s">
        <v>12</v>
      </c>
      <c r="G525" s="1"/>
      <c r="H525" s="67" t="s">
        <v>8</v>
      </c>
      <c r="I525" s="1">
        <v>7</v>
      </c>
      <c r="J525" s="19">
        <v>2410.6266000000001</v>
      </c>
      <c r="K525" s="1">
        <v>7</v>
      </c>
      <c r="L525" s="1" t="s">
        <v>4649</v>
      </c>
      <c r="M525" s="1" t="e">
        <v>#N/A</v>
      </c>
      <c r="N525" s="19" t="e">
        <v>#N/A</v>
      </c>
      <c r="O525" s="1" t="s">
        <v>4629</v>
      </c>
      <c r="P525" s="1" t="s">
        <v>4630</v>
      </c>
      <c r="Q525" s="1" t="s">
        <v>4631</v>
      </c>
      <c r="R525" s="1" t="e">
        <v>#N/A</v>
      </c>
      <c r="S525" s="1" t="s">
        <v>62221</v>
      </c>
      <c r="T525" s="1">
        <v>1</v>
      </c>
      <c r="U525" s="19">
        <v>2410.6266000000001</v>
      </c>
      <c r="V525" s="19">
        <f t="shared" si="18"/>
        <v>2410.6266000000001</v>
      </c>
      <c r="W525" s="1"/>
      <c r="AB525"/>
      <c r="AD525" s="1"/>
      <c r="AE525" s="28"/>
      <c r="AL525" s="1"/>
      <c r="AM525" s="1"/>
      <c r="AN525" s="1"/>
      <c r="AO525" s="1"/>
      <c r="AP525" s="1"/>
      <c r="AQ525" s="1"/>
      <c r="AR525" s="1"/>
      <c r="AS525" s="1"/>
    </row>
    <row r="526" spans="1:45" ht="12.5" customHeight="1">
      <c r="A526" s="1">
        <v>46853</v>
      </c>
      <c r="B526" s="43">
        <v>45128</v>
      </c>
      <c r="C526" s="66">
        <v>45108</v>
      </c>
      <c r="D526" s="69" t="s">
        <v>18</v>
      </c>
      <c r="E526" s="68">
        <v>21192</v>
      </c>
      <c r="F526" s="28" t="s">
        <v>12</v>
      </c>
      <c r="G526" s="1"/>
      <c r="H526" s="67" t="s">
        <v>8</v>
      </c>
      <c r="I526" s="1">
        <v>9</v>
      </c>
      <c r="J526" s="19">
        <v>2699.9018000000001</v>
      </c>
      <c r="K526" s="1">
        <v>9</v>
      </c>
      <c r="L526" s="1" t="s">
        <v>4649</v>
      </c>
      <c r="M526" s="1" t="e">
        <v>#N/A</v>
      </c>
      <c r="N526" s="19" t="e">
        <v>#N/A</v>
      </c>
      <c r="O526" s="1" t="s">
        <v>4636</v>
      </c>
      <c r="P526" s="1" t="s">
        <v>4637</v>
      </c>
      <c r="Q526" s="1" t="s">
        <v>4638</v>
      </c>
      <c r="R526" s="1" t="e">
        <v>#N/A</v>
      </c>
      <c r="S526" s="1" t="s">
        <v>62219</v>
      </c>
      <c r="T526" s="1">
        <v>1.6143268900000001</v>
      </c>
      <c r="U526" s="19">
        <v>1672.4628801791191</v>
      </c>
      <c r="V526" s="19">
        <f t="shared" si="18"/>
        <v>2699.9018000000001</v>
      </c>
      <c r="W526" s="1"/>
      <c r="AB526"/>
      <c r="AD526" s="1"/>
      <c r="AE526" s="28"/>
      <c r="AL526" s="1"/>
      <c r="AM526" s="1"/>
      <c r="AN526" s="1"/>
      <c r="AO526" s="1"/>
      <c r="AP526" s="1"/>
      <c r="AQ526" s="1"/>
      <c r="AR526" s="1"/>
      <c r="AS526" s="1"/>
    </row>
    <row r="527" spans="1:45" ht="12.5" customHeight="1">
      <c r="A527" s="1">
        <v>46854</v>
      </c>
      <c r="B527" s="43">
        <v>45128</v>
      </c>
      <c r="C527" s="66">
        <v>45108</v>
      </c>
      <c r="D527" s="69" t="s">
        <v>18</v>
      </c>
      <c r="E527" s="68">
        <v>20997</v>
      </c>
      <c r="F527" s="28" t="s">
        <v>12</v>
      </c>
      <c r="G527" s="1"/>
      <c r="H527" s="67" t="s">
        <v>8</v>
      </c>
      <c r="I527" s="1">
        <v>9</v>
      </c>
      <c r="J527" s="19">
        <v>2410.6266000000001</v>
      </c>
      <c r="K527" s="1">
        <v>9</v>
      </c>
      <c r="L527" s="1" t="s">
        <v>4649</v>
      </c>
      <c r="M527" s="1" t="e">
        <v>#N/A</v>
      </c>
      <c r="N527" s="19" t="e">
        <v>#N/A</v>
      </c>
      <c r="O527" s="1" t="s">
        <v>4636</v>
      </c>
      <c r="P527" s="1" t="s">
        <v>4637</v>
      </c>
      <c r="Q527" s="1" t="s">
        <v>4638</v>
      </c>
      <c r="R527" s="1" t="e">
        <v>#N/A</v>
      </c>
      <c r="S527" s="1" t="s">
        <v>62219</v>
      </c>
      <c r="T527" s="1">
        <v>1.6143268900000001</v>
      </c>
      <c r="U527" s="19">
        <v>1493.270424306691</v>
      </c>
      <c r="V527" s="19">
        <f t="shared" si="18"/>
        <v>2410.626600000001</v>
      </c>
      <c r="W527" s="1"/>
      <c r="AB527"/>
      <c r="AD527" s="1"/>
      <c r="AE527" s="28"/>
      <c r="AL527" s="1"/>
      <c r="AM527" s="1"/>
      <c r="AN527" s="1"/>
      <c r="AO527" s="1"/>
      <c r="AP527" s="1"/>
      <c r="AQ527" s="1"/>
      <c r="AR527" s="1"/>
      <c r="AS527" s="1"/>
    </row>
    <row r="528" spans="1:45" ht="12.5" customHeight="1">
      <c r="A528" s="1">
        <v>46860</v>
      </c>
      <c r="B528" s="43">
        <v>45129</v>
      </c>
      <c r="C528" s="66">
        <v>45108</v>
      </c>
      <c r="D528" s="69" t="s">
        <v>18</v>
      </c>
      <c r="E528" s="68">
        <v>21180</v>
      </c>
      <c r="F528" s="28" t="s">
        <v>12</v>
      </c>
      <c r="G528" s="1"/>
      <c r="H528" s="67" t="s">
        <v>8</v>
      </c>
      <c r="I528" s="1">
        <v>9</v>
      </c>
      <c r="J528" s="19">
        <v>2410.6266000000001</v>
      </c>
      <c r="K528" s="1">
        <v>9</v>
      </c>
      <c r="L528" s="1" t="s">
        <v>4649</v>
      </c>
      <c r="M528" s="1" t="e">
        <v>#N/A</v>
      </c>
      <c r="N528" s="19" t="e">
        <v>#N/A</v>
      </c>
      <c r="O528" s="1" t="s">
        <v>4636</v>
      </c>
      <c r="P528" s="1" t="s">
        <v>4637</v>
      </c>
      <c r="Q528" s="1" t="s">
        <v>4638</v>
      </c>
      <c r="R528" s="1" t="e">
        <v>#N/A</v>
      </c>
      <c r="S528" s="1" t="s">
        <v>62219</v>
      </c>
      <c r="T528" s="1">
        <v>1.6143268900000001</v>
      </c>
      <c r="U528" s="19">
        <v>1493.270424306691</v>
      </c>
      <c r="V528" s="19">
        <f t="shared" si="18"/>
        <v>2410.626600000001</v>
      </c>
      <c r="W528" s="1"/>
      <c r="AB528"/>
      <c r="AD528" s="1"/>
      <c r="AE528" s="28"/>
      <c r="AL528" s="1"/>
      <c r="AM528" s="1"/>
      <c r="AN528" s="1"/>
      <c r="AO528" s="1"/>
      <c r="AP528" s="1"/>
      <c r="AQ528" s="1"/>
      <c r="AR528" s="1"/>
      <c r="AS528" s="1"/>
    </row>
    <row r="529" spans="1:45" ht="12.5" customHeight="1">
      <c r="A529" s="1">
        <v>46867</v>
      </c>
      <c r="B529" s="43">
        <v>45130</v>
      </c>
      <c r="C529" s="66">
        <v>45108</v>
      </c>
      <c r="D529" s="69" t="s">
        <v>18</v>
      </c>
      <c r="E529" s="68">
        <v>13029</v>
      </c>
      <c r="F529" s="28" t="s">
        <v>12</v>
      </c>
      <c r="G529" s="1"/>
      <c r="H529" s="67" t="s">
        <v>8</v>
      </c>
      <c r="I529" s="1">
        <v>1</v>
      </c>
      <c r="J529" s="19">
        <v>2410.6266000000001</v>
      </c>
      <c r="K529" s="1">
        <v>1</v>
      </c>
      <c r="L529" s="1" t="s">
        <v>4649</v>
      </c>
      <c r="M529" s="1" t="e">
        <v>#N/A</v>
      </c>
      <c r="N529" s="19" t="e">
        <v>#N/A</v>
      </c>
      <c r="O529" s="1" t="s">
        <v>4613</v>
      </c>
      <c r="P529" s="1" t="s">
        <v>4614</v>
      </c>
      <c r="Q529" s="1" t="s">
        <v>4615</v>
      </c>
      <c r="R529" s="1" t="e">
        <v>#N/A</v>
      </c>
      <c r="S529" s="1" t="s">
        <v>62217</v>
      </c>
      <c r="T529" s="1">
        <v>1.0892689900000001</v>
      </c>
      <c r="U529" s="19">
        <v>2213.0682339538548</v>
      </c>
      <c r="V529" s="19">
        <f t="shared" si="18"/>
        <v>2410.6265999999991</v>
      </c>
      <c r="W529" s="1"/>
      <c r="AB529"/>
      <c r="AD529" s="1"/>
      <c r="AE529" s="28"/>
      <c r="AL529" s="1"/>
      <c r="AM529" s="1"/>
      <c r="AN529" s="1"/>
      <c r="AO529" s="1"/>
      <c r="AP529" s="1"/>
      <c r="AQ529" s="1"/>
      <c r="AR529" s="1"/>
      <c r="AS529" s="1"/>
    </row>
    <row r="530" spans="1:45" ht="12.5" customHeight="1">
      <c r="A530" s="1">
        <v>46870</v>
      </c>
      <c r="B530" s="43">
        <v>45131</v>
      </c>
      <c r="C530" s="66">
        <v>45108</v>
      </c>
      <c r="D530" s="69" t="s">
        <v>18</v>
      </c>
      <c r="E530" s="68">
        <v>13605</v>
      </c>
      <c r="F530" s="28" t="s">
        <v>12</v>
      </c>
      <c r="G530" s="1"/>
      <c r="H530" s="67" t="s">
        <v>8</v>
      </c>
      <c r="I530" s="1">
        <v>7</v>
      </c>
      <c r="J530" s="19">
        <v>2699.9018000000001</v>
      </c>
      <c r="K530" s="1">
        <v>7</v>
      </c>
      <c r="L530" s="1" t="s">
        <v>4649</v>
      </c>
      <c r="M530" s="1" t="e">
        <v>#N/A</v>
      </c>
      <c r="N530" s="19" t="e">
        <v>#N/A</v>
      </c>
      <c r="O530" s="1" t="s">
        <v>4629</v>
      </c>
      <c r="P530" s="1" t="s">
        <v>4630</v>
      </c>
      <c r="Q530" s="1" t="s">
        <v>4631</v>
      </c>
      <c r="R530" s="1" t="e">
        <v>#N/A</v>
      </c>
      <c r="S530" s="1" t="s">
        <v>62221</v>
      </c>
      <c r="T530" s="1">
        <v>1</v>
      </c>
      <c r="U530" s="19">
        <v>2699.9018000000001</v>
      </c>
      <c r="V530" s="19">
        <f t="shared" si="18"/>
        <v>2699.9018000000001</v>
      </c>
      <c r="W530" s="1"/>
      <c r="AB530"/>
      <c r="AD530" s="1"/>
      <c r="AE530" s="28"/>
      <c r="AL530" s="1"/>
      <c r="AM530" s="1"/>
      <c r="AN530" s="1"/>
      <c r="AO530" s="1"/>
      <c r="AP530" s="1"/>
      <c r="AQ530" s="1"/>
      <c r="AR530" s="1"/>
      <c r="AS530" s="1"/>
    </row>
    <row r="531" spans="1:45" ht="12.5" customHeight="1">
      <c r="A531" s="1">
        <v>46873</v>
      </c>
      <c r="B531" s="43">
        <v>45131</v>
      </c>
      <c r="C531" s="66">
        <v>45108</v>
      </c>
      <c r="D531" s="69" t="s">
        <v>18</v>
      </c>
      <c r="E531" s="68">
        <v>21167</v>
      </c>
      <c r="F531" s="28" t="s">
        <v>12</v>
      </c>
      <c r="G531" s="1"/>
      <c r="H531" s="67" t="s">
        <v>8</v>
      </c>
      <c r="I531" s="1">
        <v>9</v>
      </c>
      <c r="J531" s="19">
        <v>2410.6266000000001</v>
      </c>
      <c r="K531" s="1">
        <v>9</v>
      </c>
      <c r="L531" s="1" t="s">
        <v>4649</v>
      </c>
      <c r="M531" s="1" t="e">
        <v>#N/A</v>
      </c>
      <c r="N531" s="19" t="e">
        <v>#N/A</v>
      </c>
      <c r="O531" s="1" t="s">
        <v>4636</v>
      </c>
      <c r="P531" s="1" t="s">
        <v>4637</v>
      </c>
      <c r="Q531" s="1" t="s">
        <v>4638</v>
      </c>
      <c r="R531" s="1" t="e">
        <v>#N/A</v>
      </c>
      <c r="S531" s="1" t="s">
        <v>62219</v>
      </c>
      <c r="T531" s="1">
        <v>1.6143268900000001</v>
      </c>
      <c r="U531" s="19">
        <v>1493.270424306691</v>
      </c>
      <c r="V531" s="19">
        <f t="shared" si="18"/>
        <v>2410.626600000001</v>
      </c>
      <c r="W531" s="1"/>
      <c r="AB531"/>
      <c r="AD531" s="1"/>
      <c r="AE531" s="28"/>
      <c r="AL531" s="1"/>
      <c r="AM531" s="1"/>
      <c r="AN531" s="1"/>
      <c r="AO531" s="1"/>
      <c r="AP531" s="1"/>
      <c r="AQ531" s="1"/>
      <c r="AR531" s="1"/>
      <c r="AS531" s="1"/>
    </row>
    <row r="532" spans="1:45" ht="12.5" customHeight="1">
      <c r="A532" s="1">
        <v>46877</v>
      </c>
      <c r="B532" s="43">
        <v>45132</v>
      </c>
      <c r="C532" s="66">
        <v>45108</v>
      </c>
      <c r="D532" s="69" t="s">
        <v>18</v>
      </c>
      <c r="E532" s="68">
        <v>12926</v>
      </c>
      <c r="F532" s="28" t="s">
        <v>12</v>
      </c>
      <c r="G532" s="1"/>
      <c r="H532" s="67" t="s">
        <v>8</v>
      </c>
      <c r="I532" s="1">
        <v>4</v>
      </c>
      <c r="J532" s="19">
        <v>2699.9018000000001</v>
      </c>
      <c r="K532" s="1">
        <v>4</v>
      </c>
      <c r="L532" s="1" t="s">
        <v>4649</v>
      </c>
      <c r="M532" s="1" t="e">
        <v>#N/A</v>
      </c>
      <c r="N532" s="19" t="e">
        <v>#N/A</v>
      </c>
      <c r="O532" s="1" t="s">
        <v>4621</v>
      </c>
      <c r="P532" s="1" t="s">
        <v>4614</v>
      </c>
      <c r="Q532" s="1" t="s">
        <v>4615</v>
      </c>
      <c r="R532" s="1" t="e">
        <v>#N/A</v>
      </c>
      <c r="S532" s="1" t="s">
        <v>62217</v>
      </c>
      <c r="T532" s="1">
        <v>1.0892689900000001</v>
      </c>
      <c r="U532" s="19">
        <v>2478.6364293726929</v>
      </c>
      <c r="V532" s="19">
        <f t="shared" si="18"/>
        <v>2699.9017999999996</v>
      </c>
      <c r="W532" s="1"/>
      <c r="AB532"/>
      <c r="AD532" s="1"/>
      <c r="AE532" s="28"/>
      <c r="AL532" s="1"/>
      <c r="AM532" s="1"/>
      <c r="AN532" s="1"/>
      <c r="AO532" s="1"/>
      <c r="AP532" s="1"/>
      <c r="AQ532" s="1"/>
      <c r="AR532" s="1"/>
      <c r="AS532" s="1"/>
    </row>
    <row r="533" spans="1:45" ht="12.5" customHeight="1">
      <c r="A533" s="1">
        <v>46878</v>
      </c>
      <c r="B533" s="43">
        <v>45132</v>
      </c>
      <c r="C533" s="66">
        <v>45108</v>
      </c>
      <c r="D533" s="69" t="s">
        <v>18</v>
      </c>
      <c r="E533" s="68">
        <v>25061</v>
      </c>
      <c r="F533" s="28" t="s">
        <v>12</v>
      </c>
      <c r="G533" s="1"/>
      <c r="H533" s="67" t="s">
        <v>8</v>
      </c>
      <c r="I533" s="1">
        <v>6</v>
      </c>
      <c r="J533" s="19">
        <v>2699.9018000000001</v>
      </c>
      <c r="K533" s="1">
        <v>6</v>
      </c>
      <c r="L533" s="1" t="s">
        <v>4649</v>
      </c>
      <c r="M533" s="1" t="e">
        <v>#N/A</v>
      </c>
      <c r="N533" s="19" t="e">
        <v>#N/A</v>
      </c>
      <c r="O533" s="1" t="s">
        <v>4626</v>
      </c>
      <c r="P533" s="1" t="s">
        <v>4627</v>
      </c>
      <c r="Q533" s="1" t="s">
        <v>4615</v>
      </c>
      <c r="R533" s="1" t="e">
        <v>#N/A</v>
      </c>
      <c r="S533" s="1" t="s">
        <v>62218</v>
      </c>
      <c r="T533" s="1">
        <v>1.4904571499999999</v>
      </c>
      <c r="U533" s="19">
        <v>1811.4588534128609</v>
      </c>
      <c r="V533" s="19">
        <f t="shared" si="18"/>
        <v>2699.9018000000001</v>
      </c>
      <c r="W533" s="1"/>
      <c r="AB533"/>
      <c r="AD533" s="1"/>
      <c r="AE533" s="28"/>
      <c r="AL533" s="1"/>
      <c r="AM533" s="1"/>
      <c r="AN533" s="1"/>
      <c r="AO533" s="1"/>
      <c r="AP533" s="1"/>
      <c r="AQ533" s="1"/>
      <c r="AR533" s="1"/>
      <c r="AS533" s="1"/>
    </row>
    <row r="534" spans="1:45" ht="12.5" customHeight="1">
      <c r="A534" s="1">
        <v>46888</v>
      </c>
      <c r="B534" s="43">
        <v>45133</v>
      </c>
      <c r="C534" s="66">
        <v>45108</v>
      </c>
      <c r="D534" s="69" t="s">
        <v>18</v>
      </c>
      <c r="E534" s="68">
        <v>26021</v>
      </c>
      <c r="F534" s="28" t="s">
        <v>12</v>
      </c>
      <c r="G534" s="1"/>
      <c r="H534" s="67" t="s">
        <v>8</v>
      </c>
      <c r="I534" s="1">
        <v>9</v>
      </c>
      <c r="J534" s="19">
        <v>865.20399999999995</v>
      </c>
      <c r="K534" s="1">
        <v>9</v>
      </c>
      <c r="L534" s="1" t="s">
        <v>4649</v>
      </c>
      <c r="M534" s="1" t="e">
        <v>#N/A</v>
      </c>
      <c r="N534" s="19" t="e">
        <v>#N/A</v>
      </c>
      <c r="O534" s="1" t="s">
        <v>4636</v>
      </c>
      <c r="P534" s="1" t="s">
        <v>4637</v>
      </c>
      <c r="Q534" s="1" t="s">
        <v>4638</v>
      </c>
      <c r="R534" s="1" t="e">
        <v>#N/A</v>
      </c>
      <c r="S534" s="1" t="s">
        <v>62219</v>
      </c>
      <c r="T534" s="1">
        <v>1.6143268900000001</v>
      </c>
      <c r="U534" s="19">
        <v>535.95340903972669</v>
      </c>
      <c r="V534" s="19">
        <f t="shared" si="18"/>
        <v>865.20399999999995</v>
      </c>
      <c r="W534" s="1"/>
      <c r="AB534"/>
      <c r="AD534" s="1"/>
      <c r="AE534" s="28"/>
      <c r="AL534" s="1"/>
      <c r="AM534" s="1"/>
      <c r="AN534" s="1"/>
      <c r="AO534" s="1"/>
      <c r="AP534" s="1"/>
      <c r="AQ534" s="1"/>
      <c r="AR534" s="1"/>
      <c r="AS534" s="1"/>
    </row>
    <row r="535" spans="1:45" ht="12.5" customHeight="1">
      <c r="A535" s="1">
        <v>46885</v>
      </c>
      <c r="B535" s="43">
        <v>45133</v>
      </c>
      <c r="C535" s="66">
        <v>45108</v>
      </c>
      <c r="D535" s="69" t="s">
        <v>18</v>
      </c>
      <c r="E535" s="68">
        <v>15933</v>
      </c>
      <c r="F535" s="28" t="s">
        <v>12</v>
      </c>
      <c r="G535" s="1"/>
      <c r="H535" s="67" t="s">
        <v>8</v>
      </c>
      <c r="I535" s="1">
        <v>10</v>
      </c>
      <c r="J535" s="19">
        <v>2410.6266000000001</v>
      </c>
      <c r="K535" s="1">
        <v>10</v>
      </c>
      <c r="L535" s="1" t="s">
        <v>4649</v>
      </c>
      <c r="M535" s="1" t="e">
        <v>#N/A</v>
      </c>
      <c r="N535" s="19" t="e">
        <v>#N/A</v>
      </c>
      <c r="O535" s="1" t="s">
        <v>4644</v>
      </c>
      <c r="P535" s="1" t="s">
        <v>4645</v>
      </c>
      <c r="Q535" s="1" t="s">
        <v>4631</v>
      </c>
      <c r="R535" s="1" t="e">
        <v>#N/A</v>
      </c>
      <c r="S535" s="1" t="s">
        <v>62220</v>
      </c>
      <c r="T535" s="1">
        <v>0.84024398</v>
      </c>
      <c r="U535" s="19">
        <v>2868.9602750858148</v>
      </c>
      <c r="V535" s="19">
        <f t="shared" si="18"/>
        <v>2410.6266000000001</v>
      </c>
      <c r="W535" s="1"/>
      <c r="AB535"/>
      <c r="AD535" s="1"/>
      <c r="AE535" s="28"/>
      <c r="AL535" s="1"/>
      <c r="AM535" s="1"/>
      <c r="AN535" s="1"/>
      <c r="AO535" s="1"/>
      <c r="AP535" s="1"/>
      <c r="AQ535" s="1"/>
      <c r="AR535" s="1"/>
      <c r="AS535" s="1"/>
    </row>
    <row r="536" spans="1:45" ht="12.5" customHeight="1">
      <c r="A536" s="1">
        <v>46896</v>
      </c>
      <c r="B536" s="43">
        <v>45134</v>
      </c>
      <c r="C536" s="66">
        <v>45108</v>
      </c>
      <c r="D536" s="69" t="s">
        <v>18</v>
      </c>
      <c r="E536" s="68">
        <v>15189</v>
      </c>
      <c r="F536" s="28" t="s">
        <v>12</v>
      </c>
      <c r="G536" s="1"/>
      <c r="H536" s="67" t="s">
        <v>8</v>
      </c>
      <c r="I536" s="1">
        <v>1</v>
      </c>
      <c r="J536" s="19">
        <v>865.20399999999995</v>
      </c>
      <c r="K536" s="1">
        <v>1</v>
      </c>
      <c r="L536" s="1" t="s">
        <v>4649</v>
      </c>
      <c r="M536" s="1" t="e">
        <v>#N/A</v>
      </c>
      <c r="N536" s="19" t="e">
        <v>#N/A</v>
      </c>
      <c r="O536" s="1" t="s">
        <v>4613</v>
      </c>
      <c r="P536" s="1" t="s">
        <v>4614</v>
      </c>
      <c r="Q536" s="1" t="s">
        <v>4615</v>
      </c>
      <c r="R536" s="1" t="e">
        <v>#N/A</v>
      </c>
      <c r="S536" s="1" t="s">
        <v>62217</v>
      </c>
      <c r="T536" s="1">
        <v>1.0892689900000001</v>
      </c>
      <c r="U536" s="19">
        <v>794.29783455049051</v>
      </c>
      <c r="V536" s="19">
        <f t="shared" si="18"/>
        <v>865.20399999999995</v>
      </c>
      <c r="W536" s="1"/>
      <c r="AB536"/>
      <c r="AD536" s="1"/>
      <c r="AE536" s="28"/>
      <c r="AL536" s="1"/>
      <c r="AM536" s="1"/>
      <c r="AN536" s="1"/>
      <c r="AO536" s="1"/>
      <c r="AP536" s="1"/>
      <c r="AQ536" s="1"/>
      <c r="AR536" s="1"/>
      <c r="AS536" s="1"/>
    </row>
    <row r="537" spans="1:45" ht="12.5" customHeight="1">
      <c r="A537" s="1">
        <v>46892</v>
      </c>
      <c r="B537" s="43">
        <v>45134</v>
      </c>
      <c r="C537" s="66">
        <v>45108</v>
      </c>
      <c r="D537" s="69" t="s">
        <v>18</v>
      </c>
      <c r="E537" s="68">
        <v>13086</v>
      </c>
      <c r="F537" s="28" t="s">
        <v>12</v>
      </c>
      <c r="G537" s="1"/>
      <c r="H537" s="67" t="s">
        <v>8</v>
      </c>
      <c r="I537" s="1">
        <v>1</v>
      </c>
      <c r="J537" s="19">
        <v>2699.9018000000001</v>
      </c>
      <c r="K537" s="1">
        <v>1</v>
      </c>
      <c r="L537" s="1" t="s">
        <v>4649</v>
      </c>
      <c r="M537" s="1" t="e">
        <v>#N/A</v>
      </c>
      <c r="N537" s="19" t="e">
        <v>#N/A</v>
      </c>
      <c r="O537" s="1" t="s">
        <v>4613</v>
      </c>
      <c r="P537" s="1" t="s">
        <v>4614</v>
      </c>
      <c r="Q537" s="1" t="s">
        <v>4615</v>
      </c>
      <c r="R537" s="1" t="e">
        <v>#N/A</v>
      </c>
      <c r="S537" s="1" t="s">
        <v>62217</v>
      </c>
      <c r="T537" s="1">
        <v>1.0892689900000001</v>
      </c>
      <c r="U537" s="19">
        <v>2478.6364293726929</v>
      </c>
      <c r="V537" s="19">
        <f t="shared" si="18"/>
        <v>2699.9017999999996</v>
      </c>
      <c r="W537" s="1"/>
      <c r="AB537"/>
      <c r="AD537" s="1"/>
      <c r="AE537" s="28"/>
      <c r="AL537" s="1"/>
      <c r="AM537" s="1"/>
      <c r="AN537" s="1"/>
      <c r="AO537" s="1"/>
      <c r="AP537" s="1"/>
      <c r="AQ537" s="1"/>
      <c r="AR537" s="1"/>
      <c r="AS537" s="1"/>
    </row>
    <row r="538" spans="1:45" ht="12.5" customHeight="1">
      <c r="A538" s="1">
        <v>46898</v>
      </c>
      <c r="B538" s="43">
        <v>45134</v>
      </c>
      <c r="C538" s="66">
        <v>45108</v>
      </c>
      <c r="D538" s="69" t="s">
        <v>18</v>
      </c>
      <c r="E538" s="68">
        <v>21205</v>
      </c>
      <c r="F538" s="28" t="s">
        <v>12</v>
      </c>
      <c r="G538" s="1"/>
      <c r="H538" s="67" t="s">
        <v>8</v>
      </c>
      <c r="I538" s="1">
        <v>9</v>
      </c>
      <c r="J538" s="19">
        <v>2699.9018000000001</v>
      </c>
      <c r="K538" s="1">
        <v>9</v>
      </c>
      <c r="L538" s="1" t="s">
        <v>4649</v>
      </c>
      <c r="M538" s="1" t="e">
        <v>#N/A</v>
      </c>
      <c r="N538" s="19" t="e">
        <v>#N/A</v>
      </c>
      <c r="O538" s="1" t="s">
        <v>4636</v>
      </c>
      <c r="P538" s="1" t="s">
        <v>4637</v>
      </c>
      <c r="Q538" s="1" t="s">
        <v>4638</v>
      </c>
      <c r="R538" s="1" t="e">
        <v>#N/A</v>
      </c>
      <c r="S538" s="1" t="s">
        <v>62219</v>
      </c>
      <c r="T538" s="1">
        <v>1.6143268900000001</v>
      </c>
      <c r="U538" s="19">
        <v>1672.4628801791191</v>
      </c>
      <c r="V538" s="19">
        <f t="shared" si="18"/>
        <v>2699.9018000000001</v>
      </c>
      <c r="W538" s="1"/>
      <c r="AB538"/>
      <c r="AD538" s="1"/>
      <c r="AE538" s="28"/>
      <c r="AL538" s="1"/>
      <c r="AM538" s="1"/>
      <c r="AN538" s="1"/>
      <c r="AO538" s="1"/>
      <c r="AP538" s="1"/>
      <c r="AQ538" s="1"/>
      <c r="AR538" s="1"/>
      <c r="AS538" s="1"/>
    </row>
    <row r="539" spans="1:45" ht="12.5" customHeight="1">
      <c r="A539" s="1">
        <v>46891</v>
      </c>
      <c r="B539" s="43">
        <v>45134</v>
      </c>
      <c r="C539" s="66">
        <v>45108</v>
      </c>
      <c r="D539" s="69" t="s">
        <v>18</v>
      </c>
      <c r="E539" s="68">
        <v>20592</v>
      </c>
      <c r="F539" s="28" t="s">
        <v>12</v>
      </c>
      <c r="G539" s="1"/>
      <c r="H539" s="67" t="s">
        <v>8</v>
      </c>
      <c r="I539" s="1">
        <v>10</v>
      </c>
      <c r="J539" s="19">
        <v>865.20399999999995</v>
      </c>
      <c r="K539" s="1">
        <v>10</v>
      </c>
      <c r="L539" s="1" t="s">
        <v>4649</v>
      </c>
      <c r="M539" s="1" t="e">
        <v>#N/A</v>
      </c>
      <c r="N539" s="19" t="e">
        <v>#N/A</v>
      </c>
      <c r="O539" s="1" t="s">
        <v>4644</v>
      </c>
      <c r="P539" s="1" t="s">
        <v>4645</v>
      </c>
      <c r="Q539" s="1" t="s">
        <v>4631</v>
      </c>
      <c r="R539" s="1" t="e">
        <v>#N/A</v>
      </c>
      <c r="S539" s="1" t="s">
        <v>62220</v>
      </c>
      <c r="T539" s="1">
        <v>0.84024398</v>
      </c>
      <c r="U539" s="19">
        <v>1029.705681437908</v>
      </c>
      <c r="V539" s="19">
        <f t="shared" si="18"/>
        <v>865.20399999999995</v>
      </c>
      <c r="W539" s="1"/>
      <c r="AB539"/>
      <c r="AD539" s="1"/>
      <c r="AE539" s="28"/>
      <c r="AL539" s="1"/>
      <c r="AM539" s="1"/>
      <c r="AN539" s="1"/>
      <c r="AO539" s="1"/>
      <c r="AP539" s="1"/>
      <c r="AQ539" s="1"/>
      <c r="AR539" s="1"/>
      <c r="AS539" s="1"/>
    </row>
    <row r="540" spans="1:45" ht="12.5" customHeight="1">
      <c r="A540" s="1">
        <v>46903</v>
      </c>
      <c r="B540" s="43">
        <v>45135</v>
      </c>
      <c r="C540" s="66">
        <v>45108</v>
      </c>
      <c r="D540" s="69" t="s">
        <v>18</v>
      </c>
      <c r="E540" s="68">
        <v>12353</v>
      </c>
      <c r="F540" s="28" t="s">
        <v>12</v>
      </c>
      <c r="G540" s="1"/>
      <c r="H540" s="67" t="s">
        <v>8</v>
      </c>
      <c r="I540" s="1">
        <v>9</v>
      </c>
      <c r="J540" s="19">
        <v>2288.9187000000002</v>
      </c>
      <c r="K540" s="1">
        <v>9</v>
      </c>
      <c r="L540" s="1" t="s">
        <v>4649</v>
      </c>
      <c r="M540" s="1" t="e">
        <v>#N/A</v>
      </c>
      <c r="N540" s="19" t="e">
        <v>#N/A</v>
      </c>
      <c r="O540" s="1" t="s">
        <v>4636</v>
      </c>
      <c r="P540" s="1" t="s">
        <v>4637</v>
      </c>
      <c r="Q540" s="1" t="s">
        <v>4638</v>
      </c>
      <c r="R540" s="1" t="e">
        <v>#N/A</v>
      </c>
      <c r="S540" s="1" t="s">
        <v>62219</v>
      </c>
      <c r="T540" s="1">
        <v>1.6143268900000001</v>
      </c>
      <c r="U540" s="19">
        <v>1417.8780730091171</v>
      </c>
      <c r="V540" s="19">
        <f t="shared" si="18"/>
        <v>2288.9187000000011</v>
      </c>
      <c r="W540" s="1"/>
      <c r="AB540"/>
      <c r="AD540" s="1"/>
      <c r="AE540" s="28"/>
      <c r="AL540" s="1"/>
      <c r="AM540" s="1"/>
      <c r="AN540" s="1"/>
      <c r="AO540" s="1"/>
      <c r="AP540" s="1"/>
      <c r="AQ540" s="1"/>
      <c r="AR540" s="1"/>
      <c r="AS540" s="1"/>
    </row>
    <row r="541" spans="1:45" ht="12.5" customHeight="1">
      <c r="A541" s="1">
        <v>46906</v>
      </c>
      <c r="B541" s="43">
        <v>45136</v>
      </c>
      <c r="C541" s="66">
        <v>45108</v>
      </c>
      <c r="D541" s="69" t="s">
        <v>18</v>
      </c>
      <c r="E541" s="68">
        <v>12950</v>
      </c>
      <c r="F541" s="28" t="s">
        <v>12</v>
      </c>
      <c r="G541" s="1"/>
      <c r="H541" s="67" t="s">
        <v>8</v>
      </c>
      <c r="I541" s="1">
        <v>1</v>
      </c>
      <c r="J541" s="19">
        <v>2699.9018000000001</v>
      </c>
      <c r="K541" s="1">
        <v>1</v>
      </c>
      <c r="L541" s="1" t="s">
        <v>4649</v>
      </c>
      <c r="M541" s="1" t="e">
        <v>#N/A</v>
      </c>
      <c r="N541" s="19" t="e">
        <v>#N/A</v>
      </c>
      <c r="O541" s="1" t="s">
        <v>4613</v>
      </c>
      <c r="P541" s="1" t="s">
        <v>4614</v>
      </c>
      <c r="Q541" s="1" t="s">
        <v>4615</v>
      </c>
      <c r="R541" s="1" t="e">
        <v>#N/A</v>
      </c>
      <c r="S541" s="1" t="s">
        <v>62217</v>
      </c>
      <c r="T541" s="1">
        <v>1.0892689900000001</v>
      </c>
      <c r="U541" s="19">
        <v>2478.6364293726929</v>
      </c>
      <c r="V541" s="19">
        <f t="shared" si="18"/>
        <v>2699.9017999999996</v>
      </c>
      <c r="W541" s="1"/>
      <c r="AB541"/>
      <c r="AD541" s="1"/>
      <c r="AE541" s="28"/>
      <c r="AL541" s="1"/>
      <c r="AM541" s="1"/>
      <c r="AN541" s="1"/>
      <c r="AO541" s="1"/>
      <c r="AP541" s="1"/>
      <c r="AQ541" s="1"/>
      <c r="AR541" s="1"/>
      <c r="AS541" s="1"/>
    </row>
    <row r="542" spans="1:45" ht="12.5" customHeight="1">
      <c r="A542" s="1">
        <v>46915</v>
      </c>
      <c r="B542" s="43">
        <v>45137</v>
      </c>
      <c r="C542" s="66">
        <v>45108</v>
      </c>
      <c r="D542" s="69" t="s">
        <v>18</v>
      </c>
      <c r="E542" s="68">
        <v>26276</v>
      </c>
      <c r="F542" s="28" t="s">
        <v>12</v>
      </c>
      <c r="G542" s="1"/>
      <c r="H542" s="67" t="s">
        <v>8</v>
      </c>
      <c r="I542" s="1">
        <v>1</v>
      </c>
      <c r="J542" s="19">
        <v>2264.2536</v>
      </c>
      <c r="K542" s="1">
        <v>1</v>
      </c>
      <c r="L542" s="1" t="s">
        <v>4649</v>
      </c>
      <c r="M542" s="1" t="e">
        <v>#N/A</v>
      </c>
      <c r="N542" s="19" t="e">
        <v>#N/A</v>
      </c>
      <c r="O542" s="1" t="s">
        <v>4613</v>
      </c>
      <c r="P542" s="1" t="s">
        <v>4614</v>
      </c>
      <c r="Q542" s="1" t="s">
        <v>4615</v>
      </c>
      <c r="R542" s="1" t="e">
        <v>#N/A</v>
      </c>
      <c r="S542" s="1" t="s">
        <v>62217</v>
      </c>
      <c r="T542" s="1">
        <v>1.0892689900000001</v>
      </c>
      <c r="U542" s="19">
        <v>2078.6909576853</v>
      </c>
      <c r="V542" s="19">
        <f t="shared" si="18"/>
        <v>2264.2535999999996</v>
      </c>
      <c r="W542" s="1"/>
      <c r="AB542"/>
      <c r="AD542" s="1"/>
      <c r="AE542" s="28"/>
      <c r="AL542" s="1"/>
      <c r="AM542" s="1"/>
      <c r="AN542" s="1"/>
      <c r="AO542" s="1"/>
      <c r="AP542" s="1"/>
      <c r="AQ542" s="1"/>
      <c r="AR542" s="1"/>
      <c r="AS542" s="1"/>
    </row>
    <row r="543" spans="1:45" ht="12.5" customHeight="1">
      <c r="A543" s="1">
        <v>46919</v>
      </c>
      <c r="B543" s="43">
        <v>45137</v>
      </c>
      <c r="C543" s="66">
        <v>45108</v>
      </c>
      <c r="D543" s="69" t="s">
        <v>18</v>
      </c>
      <c r="E543" s="68">
        <v>11481</v>
      </c>
      <c r="F543" s="28" t="s">
        <v>12</v>
      </c>
      <c r="G543" s="1"/>
      <c r="H543" s="67" t="s">
        <v>8</v>
      </c>
      <c r="I543" s="1">
        <v>8</v>
      </c>
      <c r="J543" s="19">
        <v>2264.2536</v>
      </c>
      <c r="K543" s="1">
        <v>8</v>
      </c>
      <c r="L543" s="1" t="s">
        <v>4649</v>
      </c>
      <c r="M543" s="1" t="e">
        <v>#N/A</v>
      </c>
      <c r="N543" s="19" t="e">
        <v>#N/A</v>
      </c>
      <c r="O543" s="1" t="s">
        <v>4633</v>
      </c>
      <c r="P543" s="1" t="s">
        <v>4634</v>
      </c>
      <c r="Q543" s="1" t="s">
        <v>4631</v>
      </c>
      <c r="R543" s="1" t="e">
        <v>#N/A</v>
      </c>
      <c r="S543" s="1" t="s">
        <v>62221</v>
      </c>
      <c r="T543" s="1">
        <v>1</v>
      </c>
      <c r="U543" s="19">
        <v>2264.2536</v>
      </c>
      <c r="V543" s="19">
        <f t="shared" si="18"/>
        <v>2264.2536</v>
      </c>
      <c r="W543" s="1"/>
      <c r="AB543"/>
      <c r="AD543" s="1"/>
      <c r="AE543" s="28"/>
      <c r="AL543" s="1"/>
      <c r="AM543" s="1"/>
      <c r="AN543" s="1"/>
      <c r="AO543" s="1"/>
      <c r="AP543" s="1"/>
      <c r="AQ543" s="1"/>
      <c r="AR543" s="1"/>
      <c r="AS543" s="1"/>
    </row>
    <row r="544" spans="1:45" ht="12.5" customHeight="1">
      <c r="A544" s="1">
        <v>46917</v>
      </c>
      <c r="B544" s="43">
        <v>45137</v>
      </c>
      <c r="C544" s="66">
        <v>45108</v>
      </c>
      <c r="D544" s="69" t="s">
        <v>18</v>
      </c>
      <c r="E544" s="68">
        <v>21202</v>
      </c>
      <c r="F544" s="28" t="s">
        <v>12</v>
      </c>
      <c r="G544" s="1"/>
      <c r="H544" s="67" t="s">
        <v>8</v>
      </c>
      <c r="I544" s="1">
        <v>9</v>
      </c>
      <c r="J544" s="19">
        <v>2410.6266000000001</v>
      </c>
      <c r="K544" s="1">
        <v>9</v>
      </c>
      <c r="L544" s="1" t="s">
        <v>4649</v>
      </c>
      <c r="M544" s="1" t="e">
        <v>#N/A</v>
      </c>
      <c r="N544" s="19" t="e">
        <v>#N/A</v>
      </c>
      <c r="O544" s="1" t="s">
        <v>4636</v>
      </c>
      <c r="P544" s="1" t="s">
        <v>4637</v>
      </c>
      <c r="Q544" s="1" t="s">
        <v>4638</v>
      </c>
      <c r="R544" s="1" t="e">
        <v>#N/A</v>
      </c>
      <c r="S544" s="1" t="s">
        <v>62219</v>
      </c>
      <c r="T544" s="1">
        <v>1.6143268900000001</v>
      </c>
      <c r="U544" s="19">
        <v>1493.270424306691</v>
      </c>
      <c r="V544" s="19">
        <f t="shared" si="18"/>
        <v>2410.626600000001</v>
      </c>
      <c r="W544" s="1"/>
      <c r="AB544"/>
      <c r="AD544" s="1"/>
      <c r="AE544" s="28"/>
      <c r="AL544" s="1"/>
      <c r="AM544" s="1"/>
      <c r="AN544" s="1"/>
      <c r="AO544" s="1"/>
      <c r="AP544" s="1"/>
      <c r="AQ544" s="1"/>
      <c r="AR544" s="1"/>
      <c r="AS544" s="1"/>
    </row>
    <row r="545" spans="1:45" ht="12.5" customHeight="1">
      <c r="A545" s="1">
        <v>46910</v>
      </c>
      <c r="B545" s="43">
        <v>45137</v>
      </c>
      <c r="C545" s="66">
        <v>45108</v>
      </c>
      <c r="D545" s="69" t="s">
        <v>18</v>
      </c>
      <c r="E545" s="68">
        <v>20710</v>
      </c>
      <c r="F545" s="28" t="s">
        <v>12</v>
      </c>
      <c r="G545" s="1"/>
      <c r="H545" s="67" t="s">
        <v>8</v>
      </c>
      <c r="I545" s="1">
        <v>10</v>
      </c>
      <c r="J545" s="19">
        <v>865.20399999999995</v>
      </c>
      <c r="K545" s="1">
        <v>10</v>
      </c>
      <c r="L545" s="1" t="s">
        <v>4649</v>
      </c>
      <c r="M545" s="1" t="e">
        <v>#N/A</v>
      </c>
      <c r="N545" s="19" t="e">
        <v>#N/A</v>
      </c>
      <c r="O545" s="1" t="s">
        <v>4644</v>
      </c>
      <c r="P545" s="1" t="s">
        <v>4645</v>
      </c>
      <c r="Q545" s="1" t="s">
        <v>4631</v>
      </c>
      <c r="R545" s="1" t="e">
        <v>#N/A</v>
      </c>
      <c r="S545" s="1" t="s">
        <v>62220</v>
      </c>
      <c r="T545" s="1">
        <v>0.84024398</v>
      </c>
      <c r="U545" s="19">
        <v>1029.705681437908</v>
      </c>
      <c r="V545" s="19">
        <f t="shared" si="18"/>
        <v>865.20399999999995</v>
      </c>
      <c r="W545" s="1"/>
      <c r="AB545"/>
      <c r="AD545" s="1"/>
      <c r="AE545" s="28"/>
      <c r="AL545" s="1"/>
      <c r="AM545" s="1"/>
      <c r="AN545" s="1"/>
      <c r="AO545" s="1"/>
      <c r="AP545" s="1"/>
      <c r="AQ545" s="1"/>
      <c r="AR545" s="1"/>
      <c r="AS545" s="1"/>
    </row>
    <row r="546" spans="1:45" ht="12.5" customHeight="1">
      <c r="A546" s="1">
        <v>47070</v>
      </c>
      <c r="B546" s="43">
        <v>45139</v>
      </c>
      <c r="C546" s="66">
        <v>45139</v>
      </c>
      <c r="D546" s="69" t="s">
        <v>18</v>
      </c>
      <c r="E546" s="68">
        <v>14025</v>
      </c>
      <c r="F546" s="28" t="s">
        <v>12</v>
      </c>
      <c r="G546" s="1"/>
      <c r="H546" s="67" t="s">
        <v>8</v>
      </c>
      <c r="I546" s="1">
        <v>1</v>
      </c>
      <c r="J546" s="19">
        <v>1105.4834000000001</v>
      </c>
      <c r="K546" s="1">
        <v>1</v>
      </c>
      <c r="L546" s="1" t="s">
        <v>4649</v>
      </c>
      <c r="M546" s="1" t="e">
        <v>#N/A</v>
      </c>
      <c r="N546" s="19" t="e">
        <v>#N/A</v>
      </c>
      <c r="O546" s="1" t="s">
        <v>4613</v>
      </c>
      <c r="P546" s="1" t="s">
        <v>4614</v>
      </c>
      <c r="Q546" s="1" t="s">
        <v>4615</v>
      </c>
      <c r="R546" s="1" t="e">
        <v>#N/A</v>
      </c>
      <c r="S546" s="1" t="s">
        <v>62217</v>
      </c>
      <c r="T546" s="1">
        <v>1.0892689900000001</v>
      </c>
      <c r="U546" s="19">
        <v>1014.88558854503</v>
      </c>
      <c r="V546" s="19">
        <f t="shared" si="18"/>
        <v>1105.4834000000005</v>
      </c>
      <c r="W546" s="1"/>
      <c r="AB546"/>
      <c r="AD546" s="1"/>
      <c r="AE546" s="28"/>
      <c r="AL546" s="1"/>
      <c r="AM546" s="1"/>
      <c r="AN546" s="1"/>
      <c r="AO546" s="1"/>
      <c r="AP546" s="1"/>
      <c r="AQ546" s="1"/>
      <c r="AR546" s="1"/>
      <c r="AS546" s="1"/>
    </row>
    <row r="547" spans="1:45" ht="12.5" customHeight="1">
      <c r="A547" s="1">
        <v>47071</v>
      </c>
      <c r="B547" s="43">
        <v>45139</v>
      </c>
      <c r="C547" s="66">
        <v>45139</v>
      </c>
      <c r="D547" s="69" t="s">
        <v>18</v>
      </c>
      <c r="E547" s="68">
        <v>15667</v>
      </c>
      <c r="F547" s="28" t="s">
        <v>12</v>
      </c>
      <c r="G547" s="1"/>
      <c r="H547" s="67" t="s">
        <v>8</v>
      </c>
      <c r="I547" s="1">
        <v>8</v>
      </c>
      <c r="J547" s="19">
        <v>2699.9018000000001</v>
      </c>
      <c r="K547" s="1">
        <v>8</v>
      </c>
      <c r="L547" s="1" t="s">
        <v>4649</v>
      </c>
      <c r="M547" s="1" t="e">
        <v>#N/A</v>
      </c>
      <c r="N547" s="19" t="e">
        <v>#N/A</v>
      </c>
      <c r="O547" s="1" t="s">
        <v>4633</v>
      </c>
      <c r="P547" s="1" t="s">
        <v>4634</v>
      </c>
      <c r="Q547" s="1" t="s">
        <v>4631</v>
      </c>
      <c r="R547" s="1" t="e">
        <v>#N/A</v>
      </c>
      <c r="S547" s="1" t="s">
        <v>62221</v>
      </c>
      <c r="T547" s="1">
        <v>1</v>
      </c>
      <c r="U547" s="19">
        <v>2699.9018000000001</v>
      </c>
      <c r="V547" s="19">
        <f t="shared" si="18"/>
        <v>2699.9018000000001</v>
      </c>
      <c r="W547" s="1"/>
      <c r="AB547"/>
      <c r="AD547" s="1"/>
      <c r="AE547" s="28"/>
      <c r="AL547" s="1"/>
      <c r="AM547" s="1"/>
      <c r="AN547" s="1"/>
      <c r="AO547" s="1"/>
      <c r="AP547" s="1"/>
      <c r="AQ547" s="1"/>
      <c r="AR547" s="1"/>
      <c r="AS547" s="1"/>
    </row>
    <row r="548" spans="1:45" ht="12.5" customHeight="1">
      <c r="A548" s="1">
        <v>47081</v>
      </c>
      <c r="B548" s="43">
        <v>45140</v>
      </c>
      <c r="C548" s="66">
        <v>45139</v>
      </c>
      <c r="D548" s="69" t="s">
        <v>18</v>
      </c>
      <c r="E548" s="68">
        <v>15203</v>
      </c>
      <c r="F548" s="28" t="s">
        <v>12</v>
      </c>
      <c r="G548" s="1"/>
      <c r="H548" s="67" t="s">
        <v>8</v>
      </c>
      <c r="I548" s="1">
        <v>4</v>
      </c>
      <c r="J548" s="19">
        <v>865.20399999999995</v>
      </c>
      <c r="K548" s="1">
        <v>4</v>
      </c>
      <c r="L548" s="1" t="s">
        <v>4649</v>
      </c>
      <c r="M548" s="1" t="e">
        <v>#N/A</v>
      </c>
      <c r="N548" s="19" t="e">
        <v>#N/A</v>
      </c>
      <c r="O548" s="1" t="s">
        <v>4621</v>
      </c>
      <c r="P548" s="1" t="s">
        <v>4614</v>
      </c>
      <c r="Q548" s="1" t="s">
        <v>4615</v>
      </c>
      <c r="R548" s="1" t="e">
        <v>#N/A</v>
      </c>
      <c r="S548" s="1" t="s">
        <v>62217</v>
      </c>
      <c r="T548" s="1">
        <v>1.0892689900000001</v>
      </c>
      <c r="U548" s="19">
        <v>794.29783455049051</v>
      </c>
      <c r="V548" s="19">
        <f t="shared" si="18"/>
        <v>865.20399999999995</v>
      </c>
      <c r="W548" s="1"/>
      <c r="AB548"/>
      <c r="AD548" s="1"/>
      <c r="AE548" s="28"/>
      <c r="AL548" s="1"/>
      <c r="AM548" s="1"/>
      <c r="AN548" s="1"/>
      <c r="AO548" s="1"/>
      <c r="AP548" s="1"/>
      <c r="AQ548" s="1"/>
      <c r="AR548" s="1"/>
      <c r="AS548" s="1"/>
    </row>
    <row r="549" spans="1:45" ht="12.5" customHeight="1">
      <c r="A549" s="1">
        <v>47093</v>
      </c>
      <c r="B549" s="43">
        <v>45142</v>
      </c>
      <c r="C549" s="66">
        <v>45139</v>
      </c>
      <c r="D549" s="69" t="s">
        <v>18</v>
      </c>
      <c r="E549" s="68">
        <v>13380</v>
      </c>
      <c r="F549" s="28" t="s">
        <v>12</v>
      </c>
      <c r="G549" s="1"/>
      <c r="H549" s="67" t="s">
        <v>8</v>
      </c>
      <c r="I549" s="1">
        <v>4</v>
      </c>
      <c r="J549" s="19">
        <v>2699.9018000000001</v>
      </c>
      <c r="K549" s="1">
        <v>4</v>
      </c>
      <c r="L549" s="1" t="s">
        <v>4649</v>
      </c>
      <c r="M549" s="1" t="e">
        <v>#N/A</v>
      </c>
      <c r="N549" s="19" t="e">
        <v>#N/A</v>
      </c>
      <c r="O549" s="1" t="s">
        <v>4621</v>
      </c>
      <c r="P549" s="1" t="s">
        <v>4614</v>
      </c>
      <c r="Q549" s="1" t="s">
        <v>4615</v>
      </c>
      <c r="R549" s="1" t="e">
        <v>#N/A</v>
      </c>
      <c r="S549" s="1" t="s">
        <v>62217</v>
      </c>
      <c r="T549" s="1">
        <v>1.0892689900000001</v>
      </c>
      <c r="U549" s="19">
        <v>2478.6364293726929</v>
      </c>
      <c r="V549" s="19">
        <f t="shared" si="18"/>
        <v>2699.9017999999996</v>
      </c>
      <c r="W549" s="1"/>
      <c r="AB549"/>
      <c r="AD549" s="1"/>
      <c r="AE549" s="28"/>
      <c r="AL549" s="1"/>
      <c r="AM549" s="1"/>
      <c r="AN549" s="1"/>
      <c r="AO549" s="1"/>
      <c r="AP549" s="1"/>
      <c r="AQ549" s="1"/>
      <c r="AR549" s="1"/>
      <c r="AS549" s="1"/>
    </row>
    <row r="550" spans="1:45" ht="12.5" customHeight="1">
      <c r="A550" s="1">
        <v>47094</v>
      </c>
      <c r="B550" s="43">
        <v>45142</v>
      </c>
      <c r="C550" s="66">
        <v>45139</v>
      </c>
      <c r="D550" s="69" t="s">
        <v>18</v>
      </c>
      <c r="E550" s="68">
        <v>15664</v>
      </c>
      <c r="F550" s="28" t="s">
        <v>12</v>
      </c>
      <c r="G550" s="1"/>
      <c r="H550" s="67" t="s">
        <v>8</v>
      </c>
      <c r="I550" s="1">
        <v>8</v>
      </c>
      <c r="J550" s="19">
        <v>2410.6266000000001</v>
      </c>
      <c r="K550" s="1">
        <v>8</v>
      </c>
      <c r="L550" s="1" t="s">
        <v>4649</v>
      </c>
      <c r="M550" s="1" t="e">
        <v>#N/A</v>
      </c>
      <c r="N550" s="19" t="e">
        <v>#N/A</v>
      </c>
      <c r="O550" s="1" t="s">
        <v>4633</v>
      </c>
      <c r="P550" s="1" t="s">
        <v>4634</v>
      </c>
      <c r="Q550" s="1" t="s">
        <v>4631</v>
      </c>
      <c r="R550" s="1" t="e">
        <v>#N/A</v>
      </c>
      <c r="S550" s="1" t="s">
        <v>62221</v>
      </c>
      <c r="T550" s="1">
        <v>1</v>
      </c>
      <c r="U550" s="19">
        <v>2410.6266000000001</v>
      </c>
      <c r="V550" s="19">
        <f t="shared" si="18"/>
        <v>2410.6266000000001</v>
      </c>
      <c r="W550" s="1"/>
      <c r="AB550"/>
      <c r="AD550" s="1"/>
      <c r="AE550" s="28"/>
      <c r="AL550" s="1"/>
      <c r="AM550" s="1"/>
      <c r="AN550" s="1"/>
      <c r="AO550" s="1"/>
      <c r="AP550" s="1"/>
      <c r="AQ550" s="1"/>
      <c r="AR550" s="1"/>
      <c r="AS550" s="1"/>
    </row>
    <row r="551" spans="1:45" ht="12.5" customHeight="1">
      <c r="A551" s="1">
        <v>47102</v>
      </c>
      <c r="B551" s="43">
        <v>45143</v>
      </c>
      <c r="C551" s="66">
        <v>45139</v>
      </c>
      <c r="D551" s="69" t="s">
        <v>18</v>
      </c>
      <c r="E551" s="68">
        <v>13424</v>
      </c>
      <c r="F551" s="28" t="s">
        <v>12</v>
      </c>
      <c r="G551" s="1"/>
      <c r="H551" s="67" t="s">
        <v>8</v>
      </c>
      <c r="I551" s="1">
        <v>1</v>
      </c>
      <c r="J551" s="19">
        <v>2699.9018000000001</v>
      </c>
      <c r="K551" s="1">
        <v>1</v>
      </c>
      <c r="L551" s="1" t="s">
        <v>4649</v>
      </c>
      <c r="M551" s="1" t="e">
        <v>#N/A</v>
      </c>
      <c r="N551" s="19" t="e">
        <v>#N/A</v>
      </c>
      <c r="O551" s="1" t="s">
        <v>4613</v>
      </c>
      <c r="P551" s="1" t="s">
        <v>4614</v>
      </c>
      <c r="Q551" s="1" t="s">
        <v>4615</v>
      </c>
      <c r="R551" s="1" t="e">
        <v>#N/A</v>
      </c>
      <c r="S551" s="1" t="s">
        <v>62217</v>
      </c>
      <c r="T551" s="1">
        <v>1.0892689900000001</v>
      </c>
      <c r="U551" s="19">
        <v>2478.6364293726929</v>
      </c>
      <c r="V551" s="19">
        <f t="shared" si="18"/>
        <v>2699.9017999999996</v>
      </c>
      <c r="W551" s="1"/>
      <c r="AB551"/>
      <c r="AD551" s="1"/>
      <c r="AE551" s="28"/>
      <c r="AL551" s="1"/>
      <c r="AM551" s="1"/>
      <c r="AN551" s="1"/>
      <c r="AO551" s="1"/>
      <c r="AP551" s="1"/>
      <c r="AQ551" s="1"/>
      <c r="AR551" s="1"/>
      <c r="AS551" s="1"/>
    </row>
    <row r="552" spans="1:45" ht="12.5" customHeight="1">
      <c r="A552" s="1">
        <v>47105</v>
      </c>
      <c r="B552" s="43">
        <v>45143</v>
      </c>
      <c r="C552" s="66">
        <v>45139</v>
      </c>
      <c r="D552" s="69" t="s">
        <v>18</v>
      </c>
      <c r="E552" s="68">
        <v>13319</v>
      </c>
      <c r="F552" s="28" t="s">
        <v>12</v>
      </c>
      <c r="G552" s="1"/>
      <c r="H552" s="67" t="s">
        <v>8</v>
      </c>
      <c r="I552" s="1">
        <v>1</v>
      </c>
      <c r="J552" s="19">
        <v>2410.6266000000001</v>
      </c>
      <c r="K552" s="1">
        <v>1</v>
      </c>
      <c r="L552" s="1" t="s">
        <v>4649</v>
      </c>
      <c r="M552" s="1" t="e">
        <v>#N/A</v>
      </c>
      <c r="N552" s="19" t="e">
        <v>#N/A</v>
      </c>
      <c r="O552" s="1" t="s">
        <v>4613</v>
      </c>
      <c r="P552" s="1" t="s">
        <v>4614</v>
      </c>
      <c r="Q552" s="1" t="s">
        <v>4615</v>
      </c>
      <c r="R552" s="1" t="e">
        <v>#N/A</v>
      </c>
      <c r="S552" s="1" t="s">
        <v>62217</v>
      </c>
      <c r="T552" s="1">
        <v>1.0892689900000001</v>
      </c>
      <c r="U552" s="19">
        <v>2213.0682339538548</v>
      </c>
      <c r="V552" s="19">
        <f t="shared" si="18"/>
        <v>2410.6265999999991</v>
      </c>
      <c r="W552" s="1"/>
      <c r="AB552"/>
      <c r="AD552" s="1"/>
      <c r="AE552" s="28"/>
      <c r="AL552" s="1"/>
      <c r="AM552" s="1"/>
      <c r="AN552" s="1"/>
      <c r="AO552" s="1"/>
      <c r="AP552" s="1"/>
      <c r="AQ552" s="1"/>
      <c r="AR552" s="1"/>
      <c r="AS552" s="1"/>
    </row>
    <row r="553" spans="1:45" ht="12.5" customHeight="1">
      <c r="A553" s="1">
        <v>47109</v>
      </c>
      <c r="B553" s="43">
        <v>45144</v>
      </c>
      <c r="C553" s="66">
        <v>45139</v>
      </c>
      <c r="D553" s="69" t="s">
        <v>18</v>
      </c>
      <c r="E553" s="68">
        <v>28819</v>
      </c>
      <c r="F553" s="28" t="s">
        <v>12</v>
      </c>
      <c r="G553" s="1"/>
      <c r="H553" s="67" t="s">
        <v>8</v>
      </c>
      <c r="I553" s="1">
        <v>6</v>
      </c>
      <c r="J553" s="19">
        <v>2410.6266000000001</v>
      </c>
      <c r="K553" s="1">
        <v>6</v>
      </c>
      <c r="L553" s="1" t="s">
        <v>4649</v>
      </c>
      <c r="M553" s="1" t="e">
        <v>#N/A</v>
      </c>
      <c r="N553" s="19" t="e">
        <v>#N/A</v>
      </c>
      <c r="O553" s="1" t="s">
        <v>4626</v>
      </c>
      <c r="P553" s="1" t="s">
        <v>4627</v>
      </c>
      <c r="Q553" s="1" t="s">
        <v>4615</v>
      </c>
      <c r="R553" s="1" t="e">
        <v>#N/A</v>
      </c>
      <c r="S553" s="1" t="s">
        <v>62218</v>
      </c>
      <c r="T553" s="1">
        <v>1.4904571499999999</v>
      </c>
      <c r="U553" s="19">
        <v>1617.3739714690889</v>
      </c>
      <c r="V553" s="19">
        <f t="shared" si="18"/>
        <v>2410.6265999999996</v>
      </c>
      <c r="W553" s="1"/>
      <c r="AB553"/>
      <c r="AD553" s="1"/>
      <c r="AE553" s="28"/>
      <c r="AL553" s="1"/>
      <c r="AM553" s="1"/>
      <c r="AN553" s="1"/>
      <c r="AO553" s="1"/>
      <c r="AP553" s="1"/>
      <c r="AQ553" s="1"/>
      <c r="AR553" s="1"/>
      <c r="AS553" s="1"/>
    </row>
    <row r="554" spans="1:45" ht="12.5" customHeight="1">
      <c r="A554" s="1">
        <v>47112</v>
      </c>
      <c r="B554" s="43">
        <v>45144</v>
      </c>
      <c r="C554" s="66">
        <v>45139</v>
      </c>
      <c r="D554" s="69" t="s">
        <v>18</v>
      </c>
      <c r="E554" s="68">
        <v>20318</v>
      </c>
      <c r="F554" s="28" t="s">
        <v>12</v>
      </c>
      <c r="G554" s="1"/>
      <c r="H554" s="67" t="s">
        <v>8</v>
      </c>
      <c r="I554" s="1">
        <v>6</v>
      </c>
      <c r="J554" s="19">
        <v>2288.9187000000002</v>
      </c>
      <c r="K554" s="1">
        <v>6</v>
      </c>
      <c r="L554" s="1" t="s">
        <v>4649</v>
      </c>
      <c r="M554" s="1" t="e">
        <v>#N/A</v>
      </c>
      <c r="N554" s="19" t="e">
        <v>#N/A</v>
      </c>
      <c r="O554" s="1" t="s">
        <v>4626</v>
      </c>
      <c r="P554" s="1" t="s">
        <v>4627</v>
      </c>
      <c r="Q554" s="1" t="s">
        <v>4615</v>
      </c>
      <c r="R554" s="1" t="e">
        <v>#N/A</v>
      </c>
      <c r="S554" s="1" t="s">
        <v>62218</v>
      </c>
      <c r="T554" s="1">
        <v>1.4904571499999999</v>
      </c>
      <c r="U554" s="19">
        <v>1535.7158707984329</v>
      </c>
      <c r="V554" s="19">
        <f t="shared" si="18"/>
        <v>2288.9187000000002</v>
      </c>
      <c r="W554" s="1"/>
      <c r="AB554"/>
      <c r="AD554" s="1"/>
      <c r="AE554" s="28"/>
      <c r="AL554" s="1"/>
      <c r="AM554" s="1"/>
      <c r="AN554" s="1"/>
      <c r="AO554" s="1"/>
      <c r="AP554" s="1"/>
      <c r="AQ554" s="1"/>
      <c r="AR554" s="1"/>
      <c r="AS554" s="1"/>
    </row>
    <row r="555" spans="1:45" ht="12.5" customHeight="1">
      <c r="A555" s="1">
        <v>47116</v>
      </c>
      <c r="B555" s="43">
        <v>45144</v>
      </c>
      <c r="C555" s="66">
        <v>45139</v>
      </c>
      <c r="D555" s="69" t="s">
        <v>18</v>
      </c>
      <c r="E555" s="68">
        <v>24611</v>
      </c>
      <c r="F555" s="28" t="s">
        <v>12</v>
      </c>
      <c r="G555" s="1"/>
      <c r="H555" s="67" t="s">
        <v>8</v>
      </c>
      <c r="I555" s="1">
        <v>9</v>
      </c>
      <c r="J555" s="19">
        <v>1105.4834000000001</v>
      </c>
      <c r="K555" s="1">
        <v>9</v>
      </c>
      <c r="L555" s="1" t="s">
        <v>4649</v>
      </c>
      <c r="M555" s="1" t="e">
        <v>#N/A</v>
      </c>
      <c r="N555" s="19" t="e">
        <v>#N/A</v>
      </c>
      <c r="O555" s="1" t="s">
        <v>4636</v>
      </c>
      <c r="P555" s="1" t="s">
        <v>4637</v>
      </c>
      <c r="Q555" s="1" t="s">
        <v>4638</v>
      </c>
      <c r="R555" s="1" t="e">
        <v>#N/A</v>
      </c>
      <c r="S555" s="1" t="s">
        <v>62219</v>
      </c>
      <c r="T555" s="1">
        <v>1.6143268900000001</v>
      </c>
      <c r="U555" s="19">
        <v>684.79525853651614</v>
      </c>
      <c r="V555" s="19">
        <f t="shared" si="18"/>
        <v>1105.4834000000001</v>
      </c>
      <c r="W555" s="1"/>
      <c r="AB555"/>
      <c r="AD555" s="1"/>
      <c r="AE555" s="28"/>
      <c r="AL555" s="1"/>
      <c r="AM555" s="1"/>
      <c r="AN555" s="1"/>
      <c r="AO555" s="1"/>
      <c r="AP555" s="1"/>
      <c r="AQ555" s="1"/>
      <c r="AR555" s="1"/>
      <c r="AS555" s="1"/>
    </row>
    <row r="556" spans="1:45" ht="12.5" customHeight="1">
      <c r="A556" s="1">
        <v>47115</v>
      </c>
      <c r="B556" s="43">
        <v>45144</v>
      </c>
      <c r="C556" s="66">
        <v>45139</v>
      </c>
      <c r="D556" s="69" t="s">
        <v>18</v>
      </c>
      <c r="E556" s="68">
        <v>21393</v>
      </c>
      <c r="F556" s="28" t="s">
        <v>12</v>
      </c>
      <c r="G556" s="1"/>
      <c r="H556" s="67" t="s">
        <v>8</v>
      </c>
      <c r="I556" s="1">
        <v>9</v>
      </c>
      <c r="J556" s="19">
        <v>2699.9018000000001</v>
      </c>
      <c r="K556" s="1">
        <v>9</v>
      </c>
      <c r="L556" s="1" t="s">
        <v>4649</v>
      </c>
      <c r="M556" s="1" t="e">
        <v>#N/A</v>
      </c>
      <c r="N556" s="19" t="e">
        <v>#N/A</v>
      </c>
      <c r="O556" s="1" t="s">
        <v>4636</v>
      </c>
      <c r="P556" s="1" t="s">
        <v>4637</v>
      </c>
      <c r="Q556" s="1" t="s">
        <v>4638</v>
      </c>
      <c r="R556" s="1" t="e">
        <v>#N/A</v>
      </c>
      <c r="S556" s="1" t="s">
        <v>62219</v>
      </c>
      <c r="T556" s="1">
        <v>1.6143268900000001</v>
      </c>
      <c r="U556" s="19">
        <v>1672.4628801791191</v>
      </c>
      <c r="V556" s="19">
        <f t="shared" si="18"/>
        <v>2699.9018000000001</v>
      </c>
      <c r="W556" s="1"/>
      <c r="AB556"/>
      <c r="AD556" s="1"/>
      <c r="AE556" s="28"/>
      <c r="AL556" s="1"/>
      <c r="AM556" s="1"/>
      <c r="AN556" s="1"/>
      <c r="AO556" s="1"/>
      <c r="AP556" s="1"/>
      <c r="AQ556" s="1"/>
      <c r="AR556" s="1"/>
      <c r="AS556" s="1"/>
    </row>
    <row r="557" spans="1:45" ht="12.5" customHeight="1">
      <c r="A557" s="1">
        <v>47107</v>
      </c>
      <c r="B557" s="43">
        <v>45144</v>
      </c>
      <c r="C557" s="66">
        <v>45139</v>
      </c>
      <c r="D557" s="69" t="s">
        <v>18</v>
      </c>
      <c r="E557" s="68">
        <v>11616</v>
      </c>
      <c r="F557" s="28" t="s">
        <v>12</v>
      </c>
      <c r="G557" s="1"/>
      <c r="H557" s="67" t="s">
        <v>8</v>
      </c>
      <c r="I557" s="1">
        <v>10</v>
      </c>
      <c r="J557" s="19">
        <v>2288.9187000000002</v>
      </c>
      <c r="K557" s="1">
        <v>10</v>
      </c>
      <c r="L557" s="1" t="s">
        <v>4649</v>
      </c>
      <c r="M557" s="1" t="e">
        <v>#N/A</v>
      </c>
      <c r="N557" s="19" t="e">
        <v>#N/A</v>
      </c>
      <c r="O557" s="1" t="s">
        <v>4644</v>
      </c>
      <c r="P557" s="1" t="s">
        <v>4645</v>
      </c>
      <c r="Q557" s="1" t="s">
        <v>4631</v>
      </c>
      <c r="R557" s="1" t="e">
        <v>#N/A</v>
      </c>
      <c r="S557" s="1" t="s">
        <v>62220</v>
      </c>
      <c r="T557" s="1">
        <v>0.84024398</v>
      </c>
      <c r="U557" s="19">
        <v>2724.1119894723911</v>
      </c>
      <c r="V557" s="19">
        <f t="shared" si="18"/>
        <v>2288.9187000000002</v>
      </c>
      <c r="W557" s="1"/>
      <c r="AB557"/>
      <c r="AD557" s="1"/>
      <c r="AE557" s="28"/>
      <c r="AL557" s="1"/>
      <c r="AM557" s="1"/>
      <c r="AN557" s="1"/>
      <c r="AO557" s="1"/>
      <c r="AP557" s="1"/>
      <c r="AQ557" s="1"/>
      <c r="AR557" s="1"/>
      <c r="AS557" s="1"/>
    </row>
    <row r="558" spans="1:45" ht="12.5" customHeight="1">
      <c r="A558" s="1">
        <v>47122</v>
      </c>
      <c r="B558" s="43">
        <v>45145</v>
      </c>
      <c r="C558" s="66">
        <v>45139</v>
      </c>
      <c r="D558" s="69" t="s">
        <v>18</v>
      </c>
      <c r="E558" s="68">
        <v>13362</v>
      </c>
      <c r="F558" s="28" t="s">
        <v>12</v>
      </c>
      <c r="G558" s="1"/>
      <c r="H558" s="67" t="s">
        <v>8</v>
      </c>
      <c r="I558" s="1">
        <v>4</v>
      </c>
      <c r="J558" s="19">
        <v>2410.6266000000001</v>
      </c>
      <c r="K558" s="1">
        <v>4</v>
      </c>
      <c r="L558" s="1" t="s">
        <v>4649</v>
      </c>
      <c r="M558" s="1" t="e">
        <v>#N/A</v>
      </c>
      <c r="N558" s="19" t="e">
        <v>#N/A</v>
      </c>
      <c r="O558" s="1" t="s">
        <v>4621</v>
      </c>
      <c r="P558" s="1" t="s">
        <v>4614</v>
      </c>
      <c r="Q558" s="1" t="s">
        <v>4615</v>
      </c>
      <c r="R558" s="1" t="e">
        <v>#N/A</v>
      </c>
      <c r="S558" s="1" t="s">
        <v>62217</v>
      </c>
      <c r="T558" s="1">
        <v>1.0892689900000001</v>
      </c>
      <c r="U558" s="19">
        <v>2213.0682339538548</v>
      </c>
      <c r="V558" s="19">
        <f t="shared" si="18"/>
        <v>2410.6265999999991</v>
      </c>
      <c r="W558" s="1"/>
      <c r="AB558"/>
      <c r="AD558" s="1"/>
      <c r="AE558" s="28"/>
      <c r="AL558" s="1"/>
      <c r="AM558" s="1"/>
      <c r="AN558" s="1"/>
      <c r="AO558" s="1"/>
      <c r="AP558" s="1"/>
      <c r="AQ558" s="1"/>
      <c r="AR558" s="1"/>
      <c r="AS558" s="1"/>
    </row>
    <row r="559" spans="1:45" ht="12.5" customHeight="1">
      <c r="A559" s="1">
        <v>47131</v>
      </c>
      <c r="B559" s="43">
        <v>45146</v>
      </c>
      <c r="C559" s="66">
        <v>45139</v>
      </c>
      <c r="D559" s="69" t="s">
        <v>18</v>
      </c>
      <c r="E559" s="68">
        <v>13243</v>
      </c>
      <c r="F559" s="28" t="s">
        <v>12</v>
      </c>
      <c r="G559" s="1"/>
      <c r="H559" s="67" t="s">
        <v>8</v>
      </c>
      <c r="I559" s="1">
        <v>1</v>
      </c>
      <c r="J559" s="19">
        <v>2410.6266000000001</v>
      </c>
      <c r="K559" s="1">
        <v>1</v>
      </c>
      <c r="L559" s="1" t="s">
        <v>4649</v>
      </c>
      <c r="M559" s="1" t="e">
        <v>#N/A</v>
      </c>
      <c r="N559" s="19" t="e">
        <v>#N/A</v>
      </c>
      <c r="O559" s="1" t="s">
        <v>4613</v>
      </c>
      <c r="P559" s="1" t="s">
        <v>4614</v>
      </c>
      <c r="Q559" s="1" t="s">
        <v>4615</v>
      </c>
      <c r="R559" s="1" t="e">
        <v>#N/A</v>
      </c>
      <c r="S559" s="1" t="s">
        <v>62217</v>
      </c>
      <c r="T559" s="1">
        <v>1.0892689900000001</v>
      </c>
      <c r="U559" s="19">
        <v>2213.0682339538548</v>
      </c>
      <c r="V559" s="19">
        <f t="shared" si="18"/>
        <v>2410.6265999999991</v>
      </c>
      <c r="W559" s="1"/>
      <c r="AB559"/>
      <c r="AD559" s="1"/>
      <c r="AE559" s="28"/>
      <c r="AL559" s="1"/>
      <c r="AM559" s="1"/>
      <c r="AN559" s="1"/>
      <c r="AO559" s="1"/>
      <c r="AP559" s="1"/>
      <c r="AQ559" s="1"/>
      <c r="AR559" s="1"/>
      <c r="AS559" s="1"/>
    </row>
    <row r="560" spans="1:45" ht="12.5" customHeight="1">
      <c r="A560" s="1">
        <v>47134</v>
      </c>
      <c r="B560" s="43">
        <v>45146</v>
      </c>
      <c r="C560" s="66">
        <v>45139</v>
      </c>
      <c r="D560" s="69" t="s">
        <v>18</v>
      </c>
      <c r="E560" s="68">
        <v>26296</v>
      </c>
      <c r="F560" s="28" t="s">
        <v>12</v>
      </c>
      <c r="G560" s="1"/>
      <c r="H560" s="67" t="s">
        <v>8</v>
      </c>
      <c r="I560" s="1">
        <v>1</v>
      </c>
      <c r="J560" s="19">
        <v>2288.9187000000002</v>
      </c>
      <c r="K560" s="1">
        <v>1</v>
      </c>
      <c r="L560" s="1" t="s">
        <v>4649</v>
      </c>
      <c r="M560" s="1" t="e">
        <v>#N/A</v>
      </c>
      <c r="N560" s="19" t="e">
        <v>#N/A</v>
      </c>
      <c r="O560" s="1" t="s">
        <v>4613</v>
      </c>
      <c r="P560" s="1" t="s">
        <v>4614</v>
      </c>
      <c r="Q560" s="1" t="s">
        <v>4615</v>
      </c>
      <c r="R560" s="1" t="e">
        <v>#N/A</v>
      </c>
      <c r="S560" s="1" t="s">
        <v>62217</v>
      </c>
      <c r="T560" s="1">
        <v>1.0892689900000001</v>
      </c>
      <c r="U560" s="19">
        <v>2101.3346758361308</v>
      </c>
      <c r="V560" s="19">
        <f t="shared" si="18"/>
        <v>2288.9186999999997</v>
      </c>
      <c r="W560" s="1"/>
      <c r="AB560"/>
      <c r="AD560" s="1"/>
      <c r="AE560" s="28"/>
      <c r="AL560" s="1"/>
      <c r="AM560" s="1"/>
      <c r="AN560" s="1"/>
      <c r="AO560" s="1"/>
      <c r="AP560" s="1"/>
      <c r="AQ560" s="1"/>
      <c r="AR560" s="1"/>
      <c r="AS560" s="1"/>
    </row>
    <row r="561" spans="1:45" ht="12.5" customHeight="1">
      <c r="A561" s="1">
        <v>47133</v>
      </c>
      <c r="B561" s="43">
        <v>45146</v>
      </c>
      <c r="C561" s="66">
        <v>45139</v>
      </c>
      <c r="D561" s="69" t="s">
        <v>18</v>
      </c>
      <c r="E561" s="68">
        <v>13357</v>
      </c>
      <c r="F561" s="28" t="s">
        <v>12</v>
      </c>
      <c r="G561" s="1"/>
      <c r="H561" s="67" t="s">
        <v>8</v>
      </c>
      <c r="I561" s="1">
        <v>4</v>
      </c>
      <c r="J561" s="19">
        <v>2410.6266000000001</v>
      </c>
      <c r="K561" s="1">
        <v>4</v>
      </c>
      <c r="L561" s="1" t="s">
        <v>4649</v>
      </c>
      <c r="M561" s="1" t="e">
        <v>#N/A</v>
      </c>
      <c r="N561" s="19" t="e">
        <v>#N/A</v>
      </c>
      <c r="O561" s="1" t="s">
        <v>4621</v>
      </c>
      <c r="P561" s="1" t="s">
        <v>4614</v>
      </c>
      <c r="Q561" s="1" t="s">
        <v>4615</v>
      </c>
      <c r="R561" s="1" t="e">
        <v>#N/A</v>
      </c>
      <c r="S561" s="1" t="s">
        <v>62217</v>
      </c>
      <c r="T561" s="1">
        <v>1.0892689900000001</v>
      </c>
      <c r="U561" s="19">
        <v>2213.0682339538548</v>
      </c>
      <c r="V561" s="19">
        <f t="shared" si="18"/>
        <v>2410.6265999999991</v>
      </c>
      <c r="W561" s="1"/>
      <c r="AB561"/>
      <c r="AD561" s="1"/>
      <c r="AE561" s="28"/>
      <c r="AL561" s="1"/>
      <c r="AM561" s="1"/>
      <c r="AN561" s="1"/>
      <c r="AO561" s="1"/>
      <c r="AP561" s="1"/>
      <c r="AQ561" s="1"/>
      <c r="AR561" s="1"/>
      <c r="AS561" s="1"/>
    </row>
    <row r="562" spans="1:45" ht="12.5" customHeight="1">
      <c r="A562" s="1">
        <v>47135</v>
      </c>
      <c r="B562" s="43">
        <v>45146</v>
      </c>
      <c r="C562" s="66">
        <v>45139</v>
      </c>
      <c r="D562" s="69" t="s">
        <v>18</v>
      </c>
      <c r="E562" s="68">
        <v>27027</v>
      </c>
      <c r="F562" s="28" t="s">
        <v>12</v>
      </c>
      <c r="G562" s="1"/>
      <c r="H562" s="67" t="s">
        <v>8</v>
      </c>
      <c r="I562" s="1">
        <v>6</v>
      </c>
      <c r="J562" s="19">
        <v>865.20399999999995</v>
      </c>
      <c r="K562" s="1">
        <v>6</v>
      </c>
      <c r="L562" s="1" t="s">
        <v>4649</v>
      </c>
      <c r="M562" s="1" t="e">
        <v>#N/A</v>
      </c>
      <c r="N562" s="19" t="e">
        <v>#N/A</v>
      </c>
      <c r="O562" s="1" t="s">
        <v>4626</v>
      </c>
      <c r="P562" s="1" t="s">
        <v>4627</v>
      </c>
      <c r="Q562" s="1" t="s">
        <v>4615</v>
      </c>
      <c r="R562" s="1" t="e">
        <v>#N/A</v>
      </c>
      <c r="S562" s="1" t="s">
        <v>62218</v>
      </c>
      <c r="T562" s="1">
        <v>1.4904571499999999</v>
      </c>
      <c r="U562" s="19">
        <v>580.49572240302246</v>
      </c>
      <c r="V562" s="19">
        <f t="shared" si="18"/>
        <v>865.20399999999995</v>
      </c>
      <c r="W562" s="1"/>
      <c r="AB562"/>
      <c r="AD562" s="1"/>
      <c r="AE562" s="28"/>
      <c r="AL562" s="1"/>
      <c r="AM562" s="1"/>
      <c r="AN562" s="1"/>
      <c r="AO562" s="1"/>
      <c r="AP562" s="1"/>
      <c r="AQ562" s="1"/>
      <c r="AR562" s="1"/>
      <c r="AS562" s="1"/>
    </row>
    <row r="563" spans="1:45" ht="12.5" customHeight="1">
      <c r="A563" s="1">
        <v>47136</v>
      </c>
      <c r="B563" s="43">
        <v>45146</v>
      </c>
      <c r="C563" s="66">
        <v>45139</v>
      </c>
      <c r="D563" s="69" t="s">
        <v>18</v>
      </c>
      <c r="E563" s="68">
        <v>21389</v>
      </c>
      <c r="F563" s="28" t="s">
        <v>12</v>
      </c>
      <c r="G563" s="1"/>
      <c r="H563" s="67" t="s">
        <v>8</v>
      </c>
      <c r="I563" s="1">
        <v>9</v>
      </c>
      <c r="J563" s="19">
        <v>2410.6266000000001</v>
      </c>
      <c r="K563" s="1">
        <v>9</v>
      </c>
      <c r="L563" s="1" t="s">
        <v>4649</v>
      </c>
      <c r="M563" s="1" t="e">
        <v>#N/A</v>
      </c>
      <c r="N563" s="19" t="e">
        <v>#N/A</v>
      </c>
      <c r="O563" s="1" t="s">
        <v>4636</v>
      </c>
      <c r="P563" s="1" t="s">
        <v>4637</v>
      </c>
      <c r="Q563" s="1" t="s">
        <v>4638</v>
      </c>
      <c r="R563" s="1" t="e">
        <v>#N/A</v>
      </c>
      <c r="S563" s="1" t="s">
        <v>62219</v>
      </c>
      <c r="T563" s="1">
        <v>1.6143268900000001</v>
      </c>
      <c r="U563" s="19">
        <v>1493.270424306691</v>
      </c>
      <c r="V563" s="19">
        <f t="shared" si="18"/>
        <v>2410.626600000001</v>
      </c>
      <c r="W563" s="1"/>
      <c r="AB563"/>
      <c r="AD563" s="1"/>
      <c r="AE563" s="28"/>
      <c r="AL563" s="1"/>
      <c r="AM563" s="1"/>
      <c r="AN563" s="1"/>
      <c r="AO563" s="1"/>
      <c r="AP563" s="1"/>
      <c r="AQ563" s="1"/>
      <c r="AR563" s="1"/>
      <c r="AS563" s="1"/>
    </row>
    <row r="564" spans="1:45" ht="12.5" customHeight="1">
      <c r="A564" s="1">
        <v>47130</v>
      </c>
      <c r="B564" s="43">
        <v>45146</v>
      </c>
      <c r="C564" s="66">
        <v>45139</v>
      </c>
      <c r="D564" s="69" t="s">
        <v>18</v>
      </c>
      <c r="E564" s="68">
        <v>16406</v>
      </c>
      <c r="F564" s="28" t="s">
        <v>12</v>
      </c>
      <c r="G564" s="1"/>
      <c r="H564" s="67" t="s">
        <v>8</v>
      </c>
      <c r="I564" s="1">
        <v>10</v>
      </c>
      <c r="J564" s="19">
        <v>2410.6266000000001</v>
      </c>
      <c r="K564" s="1">
        <v>10</v>
      </c>
      <c r="L564" s="1" t="s">
        <v>4649</v>
      </c>
      <c r="M564" s="1" t="e">
        <v>#N/A</v>
      </c>
      <c r="N564" s="19" t="e">
        <v>#N/A</v>
      </c>
      <c r="O564" s="1" t="s">
        <v>4644</v>
      </c>
      <c r="P564" s="1" t="s">
        <v>4645</v>
      </c>
      <c r="Q564" s="1" t="s">
        <v>4631</v>
      </c>
      <c r="R564" s="1" t="e">
        <v>#N/A</v>
      </c>
      <c r="S564" s="1" t="s">
        <v>62220</v>
      </c>
      <c r="T564" s="1">
        <v>0.84024398</v>
      </c>
      <c r="U564" s="19">
        <v>2868.9602750858148</v>
      </c>
      <c r="V564" s="19">
        <f t="shared" si="18"/>
        <v>2410.6266000000001</v>
      </c>
      <c r="W564" s="1"/>
      <c r="AB564"/>
      <c r="AD564" s="1"/>
      <c r="AE564" s="28"/>
      <c r="AL564" s="1"/>
      <c r="AM564" s="1"/>
      <c r="AN564" s="1"/>
      <c r="AO564" s="1"/>
      <c r="AP564" s="1"/>
      <c r="AQ564" s="1"/>
      <c r="AR564" s="1"/>
      <c r="AS564" s="1"/>
    </row>
    <row r="565" spans="1:45" ht="12.5" customHeight="1">
      <c r="A565" s="1">
        <v>47151</v>
      </c>
      <c r="B565" s="43">
        <v>45149</v>
      </c>
      <c r="C565" s="66">
        <v>45139</v>
      </c>
      <c r="D565" s="69" t="s">
        <v>18</v>
      </c>
      <c r="E565" s="68">
        <v>25363</v>
      </c>
      <c r="F565" s="28" t="s">
        <v>12</v>
      </c>
      <c r="G565" s="1"/>
      <c r="H565" s="67" t="s">
        <v>8</v>
      </c>
      <c r="I565" s="1">
        <v>6</v>
      </c>
      <c r="J565" s="19">
        <v>2699.9018000000001</v>
      </c>
      <c r="K565" s="1">
        <v>6</v>
      </c>
      <c r="L565" s="1" t="s">
        <v>4649</v>
      </c>
      <c r="M565" s="1" t="e">
        <v>#N/A</v>
      </c>
      <c r="N565" s="19" t="e">
        <v>#N/A</v>
      </c>
      <c r="O565" s="1" t="s">
        <v>4626</v>
      </c>
      <c r="P565" s="1" t="s">
        <v>4627</v>
      </c>
      <c r="Q565" s="1" t="s">
        <v>4615</v>
      </c>
      <c r="R565" s="1" t="e">
        <v>#N/A</v>
      </c>
      <c r="S565" s="1" t="s">
        <v>62218</v>
      </c>
      <c r="T565" s="1">
        <v>1.4904571499999999</v>
      </c>
      <c r="U565" s="19">
        <v>1811.4588534128609</v>
      </c>
      <c r="V565" s="19">
        <f t="shared" si="18"/>
        <v>2699.9018000000001</v>
      </c>
      <c r="W565" s="1"/>
      <c r="AB565"/>
      <c r="AD565" s="1"/>
      <c r="AE565" s="28"/>
      <c r="AL565" s="1"/>
      <c r="AM565" s="1"/>
      <c r="AN565" s="1"/>
      <c r="AO565" s="1"/>
      <c r="AP565" s="1"/>
      <c r="AQ565" s="1"/>
      <c r="AR565" s="1"/>
      <c r="AS565" s="1"/>
    </row>
    <row r="566" spans="1:45" ht="12.5" customHeight="1">
      <c r="A566" s="1">
        <v>47158</v>
      </c>
      <c r="B566" s="43">
        <v>45150</v>
      </c>
      <c r="C566" s="66">
        <v>45139</v>
      </c>
      <c r="D566" s="69" t="s">
        <v>18</v>
      </c>
      <c r="E566" s="68">
        <v>26280</v>
      </c>
      <c r="F566" s="28" t="s">
        <v>12</v>
      </c>
      <c r="G566" s="1"/>
      <c r="H566" s="67" t="s">
        <v>8</v>
      </c>
      <c r="I566" s="1">
        <v>4</v>
      </c>
      <c r="J566" s="19">
        <v>2264.2536</v>
      </c>
      <c r="K566" s="1">
        <v>4</v>
      </c>
      <c r="L566" s="1" t="s">
        <v>4649</v>
      </c>
      <c r="M566" s="1" t="e">
        <v>#N/A</v>
      </c>
      <c r="N566" s="19" t="e">
        <v>#N/A</v>
      </c>
      <c r="O566" s="1" t="s">
        <v>4621</v>
      </c>
      <c r="P566" s="1" t="s">
        <v>4614</v>
      </c>
      <c r="Q566" s="1" t="s">
        <v>4615</v>
      </c>
      <c r="R566" s="1" t="e">
        <v>#N/A</v>
      </c>
      <c r="S566" s="1" t="s">
        <v>62217</v>
      </c>
      <c r="T566" s="1">
        <v>1.0892689900000001</v>
      </c>
      <c r="U566" s="19">
        <v>2078.6909576853</v>
      </c>
      <c r="V566" s="19">
        <f t="shared" si="18"/>
        <v>2264.2535999999996</v>
      </c>
      <c r="W566" s="1"/>
      <c r="AB566"/>
      <c r="AD566" s="1"/>
      <c r="AE566" s="28"/>
      <c r="AL566" s="1"/>
      <c r="AM566" s="1"/>
      <c r="AN566" s="1"/>
      <c r="AO566" s="1"/>
      <c r="AP566" s="1"/>
      <c r="AQ566" s="1"/>
      <c r="AR566" s="1"/>
      <c r="AS566" s="1"/>
    </row>
    <row r="567" spans="1:45" ht="12.5" customHeight="1">
      <c r="A567" s="1">
        <v>47156</v>
      </c>
      <c r="B567" s="43">
        <v>45150</v>
      </c>
      <c r="C567" s="66">
        <v>45139</v>
      </c>
      <c r="D567" s="69" t="s">
        <v>18</v>
      </c>
      <c r="E567" s="68">
        <v>28837</v>
      </c>
      <c r="F567" s="28" t="s">
        <v>12</v>
      </c>
      <c r="G567" s="1"/>
      <c r="H567" s="67" t="s">
        <v>8</v>
      </c>
      <c r="I567" s="1">
        <v>6</v>
      </c>
      <c r="J567" s="19">
        <v>2410.6266000000001</v>
      </c>
      <c r="K567" s="1">
        <v>6</v>
      </c>
      <c r="L567" s="1" t="s">
        <v>4649</v>
      </c>
      <c r="M567" s="1" t="e">
        <v>#N/A</v>
      </c>
      <c r="N567" s="19" t="e">
        <v>#N/A</v>
      </c>
      <c r="O567" s="1" t="s">
        <v>4626</v>
      </c>
      <c r="P567" s="1" t="s">
        <v>4627</v>
      </c>
      <c r="Q567" s="1" t="s">
        <v>4615</v>
      </c>
      <c r="R567" s="1" t="e">
        <v>#N/A</v>
      </c>
      <c r="S567" s="1" t="s">
        <v>62218</v>
      </c>
      <c r="T567" s="1">
        <v>1.4904571499999999</v>
      </c>
      <c r="U567" s="19">
        <v>1617.3739714690889</v>
      </c>
      <c r="V567" s="19">
        <f t="shared" si="18"/>
        <v>2410.6265999999996</v>
      </c>
      <c r="W567" s="1"/>
      <c r="AB567"/>
      <c r="AD567" s="1"/>
      <c r="AE567" s="28"/>
      <c r="AL567" s="1"/>
      <c r="AM567" s="1"/>
      <c r="AN567" s="1"/>
      <c r="AO567" s="1"/>
      <c r="AP567" s="1"/>
      <c r="AQ567" s="1"/>
      <c r="AR567" s="1"/>
      <c r="AS567" s="1"/>
    </row>
    <row r="568" spans="1:45" ht="12.5" customHeight="1">
      <c r="A568" s="1">
        <v>47167</v>
      </c>
      <c r="B568" s="43">
        <v>45151</v>
      </c>
      <c r="C568" s="66">
        <v>45139</v>
      </c>
      <c r="D568" s="69" t="s">
        <v>18</v>
      </c>
      <c r="E568" s="68">
        <v>13419</v>
      </c>
      <c r="F568" s="28" t="s">
        <v>12</v>
      </c>
      <c r="G568" s="1"/>
      <c r="H568" s="67" t="s">
        <v>8</v>
      </c>
      <c r="I568" s="1">
        <v>1</v>
      </c>
      <c r="J568" s="19">
        <v>2410.6266000000001</v>
      </c>
      <c r="K568" s="1">
        <v>1</v>
      </c>
      <c r="L568" s="1" t="s">
        <v>4649</v>
      </c>
      <c r="M568" s="1" t="e">
        <v>#N/A</v>
      </c>
      <c r="N568" s="19" t="e">
        <v>#N/A</v>
      </c>
      <c r="O568" s="1" t="s">
        <v>4613</v>
      </c>
      <c r="P568" s="1" t="s">
        <v>4614</v>
      </c>
      <c r="Q568" s="1" t="s">
        <v>4615</v>
      </c>
      <c r="R568" s="1" t="e">
        <v>#N/A</v>
      </c>
      <c r="S568" s="1" t="s">
        <v>62217</v>
      </c>
      <c r="T568" s="1">
        <v>1.0892689900000001</v>
      </c>
      <c r="U568" s="19">
        <v>2213.0682339538548</v>
      </c>
      <c r="V568" s="19">
        <f t="shared" si="18"/>
        <v>2410.6265999999991</v>
      </c>
      <c r="W568" s="1"/>
      <c r="AB568"/>
      <c r="AD568" s="1"/>
      <c r="AE568" s="28"/>
      <c r="AL568" s="1"/>
      <c r="AM568" s="1"/>
      <c r="AN568" s="1"/>
      <c r="AO568" s="1"/>
      <c r="AP568" s="1"/>
      <c r="AQ568" s="1"/>
      <c r="AR568" s="1"/>
      <c r="AS568" s="1"/>
    </row>
    <row r="569" spans="1:45" ht="12.5" customHeight="1">
      <c r="A569" s="1">
        <v>47168</v>
      </c>
      <c r="B569" s="43">
        <v>45151</v>
      </c>
      <c r="C569" s="66">
        <v>45139</v>
      </c>
      <c r="D569" s="69" t="s">
        <v>18</v>
      </c>
      <c r="E569" s="68">
        <v>13286</v>
      </c>
      <c r="F569" s="28" t="s">
        <v>12</v>
      </c>
      <c r="G569" s="1"/>
      <c r="H569" s="67" t="s">
        <v>8</v>
      </c>
      <c r="I569" s="1">
        <v>1</v>
      </c>
      <c r="J569" s="19">
        <v>2410.6266000000001</v>
      </c>
      <c r="K569" s="1">
        <v>1</v>
      </c>
      <c r="L569" s="1" t="s">
        <v>4649</v>
      </c>
      <c r="M569" s="1" t="e">
        <v>#N/A</v>
      </c>
      <c r="N569" s="19" t="e">
        <v>#N/A</v>
      </c>
      <c r="O569" s="1" t="s">
        <v>4613</v>
      </c>
      <c r="P569" s="1" t="s">
        <v>4614</v>
      </c>
      <c r="Q569" s="1" t="s">
        <v>4615</v>
      </c>
      <c r="R569" s="1" t="e">
        <v>#N/A</v>
      </c>
      <c r="S569" s="1" t="s">
        <v>62217</v>
      </c>
      <c r="T569" s="1">
        <v>1.0892689900000001</v>
      </c>
      <c r="U569" s="19">
        <v>2213.0682339538548</v>
      </c>
      <c r="V569" s="19">
        <f t="shared" si="18"/>
        <v>2410.6265999999991</v>
      </c>
      <c r="W569" s="1"/>
      <c r="AB569"/>
      <c r="AD569" s="1"/>
      <c r="AE569" s="28"/>
      <c r="AL569" s="1"/>
      <c r="AM569" s="1"/>
      <c r="AN569" s="1"/>
      <c r="AO569" s="1"/>
      <c r="AP569" s="1"/>
      <c r="AQ569" s="1"/>
      <c r="AR569" s="1"/>
      <c r="AS569" s="1"/>
    </row>
    <row r="570" spans="1:45" ht="12.5" customHeight="1">
      <c r="A570" s="1">
        <v>47170</v>
      </c>
      <c r="B570" s="43">
        <v>45151</v>
      </c>
      <c r="C570" s="66">
        <v>45139</v>
      </c>
      <c r="D570" s="69" t="s">
        <v>18</v>
      </c>
      <c r="E570" s="68">
        <v>21228</v>
      </c>
      <c r="F570" s="28" t="s">
        <v>12</v>
      </c>
      <c r="G570" s="1"/>
      <c r="H570" s="67" t="s">
        <v>8</v>
      </c>
      <c r="I570" s="1">
        <v>9</v>
      </c>
      <c r="J570" s="19">
        <v>2410.6266000000001</v>
      </c>
      <c r="K570" s="1">
        <v>9</v>
      </c>
      <c r="L570" s="1" t="s">
        <v>4649</v>
      </c>
      <c r="M570" s="1" t="e">
        <v>#N/A</v>
      </c>
      <c r="N570" s="19" t="e">
        <v>#N/A</v>
      </c>
      <c r="O570" s="1" t="s">
        <v>4636</v>
      </c>
      <c r="P570" s="1" t="s">
        <v>4637</v>
      </c>
      <c r="Q570" s="1" t="s">
        <v>4638</v>
      </c>
      <c r="R570" s="1" t="e">
        <v>#N/A</v>
      </c>
      <c r="S570" s="1" t="s">
        <v>62219</v>
      </c>
      <c r="T570" s="1">
        <v>1.6143268900000001</v>
      </c>
      <c r="U570" s="19">
        <v>1493.270424306691</v>
      </c>
      <c r="V570" s="19">
        <f t="shared" si="18"/>
        <v>2410.626600000001</v>
      </c>
      <c r="W570" s="1"/>
      <c r="AB570"/>
      <c r="AD570" s="1"/>
      <c r="AE570" s="28"/>
      <c r="AL570" s="1"/>
      <c r="AM570" s="1"/>
      <c r="AN570" s="1"/>
      <c r="AO570" s="1"/>
      <c r="AP570" s="1"/>
      <c r="AQ570" s="1"/>
      <c r="AR570" s="1"/>
      <c r="AS570" s="1"/>
    </row>
    <row r="571" spans="1:45" ht="12.5" customHeight="1">
      <c r="A571" s="1">
        <v>47172</v>
      </c>
      <c r="B571" s="43">
        <v>45151</v>
      </c>
      <c r="C571" s="66">
        <v>45139</v>
      </c>
      <c r="D571" s="69" t="s">
        <v>18</v>
      </c>
      <c r="E571" s="68">
        <v>12668</v>
      </c>
      <c r="F571" s="28" t="s">
        <v>12</v>
      </c>
      <c r="G571" s="1"/>
      <c r="H571" s="67" t="s">
        <v>8</v>
      </c>
      <c r="I571" s="1">
        <v>9</v>
      </c>
      <c r="J571" s="19">
        <v>2288.9187000000002</v>
      </c>
      <c r="K571" s="1">
        <v>9</v>
      </c>
      <c r="L571" s="1" t="s">
        <v>4649</v>
      </c>
      <c r="M571" s="1" t="e">
        <v>#N/A</v>
      </c>
      <c r="N571" s="19" t="e">
        <v>#N/A</v>
      </c>
      <c r="O571" s="1" t="s">
        <v>4636</v>
      </c>
      <c r="P571" s="1" t="s">
        <v>4637</v>
      </c>
      <c r="Q571" s="1" t="s">
        <v>4638</v>
      </c>
      <c r="R571" s="1" t="e">
        <v>#N/A</v>
      </c>
      <c r="S571" s="1" t="s">
        <v>62219</v>
      </c>
      <c r="T571" s="1">
        <v>1.6143268900000001</v>
      </c>
      <c r="U571" s="19">
        <v>1417.8780730091171</v>
      </c>
      <c r="V571" s="19">
        <f t="shared" si="18"/>
        <v>2288.9187000000011</v>
      </c>
      <c r="W571" s="1"/>
      <c r="AB571"/>
      <c r="AD571" s="1"/>
      <c r="AE571" s="28"/>
      <c r="AL571" s="1"/>
      <c r="AM571" s="1"/>
      <c r="AN571" s="1"/>
      <c r="AO571" s="1"/>
      <c r="AP571" s="1"/>
      <c r="AQ571" s="1"/>
      <c r="AR571" s="1"/>
      <c r="AS571" s="1"/>
    </row>
    <row r="572" spans="1:45" ht="12.5" customHeight="1">
      <c r="A572" s="1">
        <v>47173</v>
      </c>
      <c r="B572" s="43">
        <v>45151</v>
      </c>
      <c r="C572" s="66">
        <v>45139</v>
      </c>
      <c r="D572" s="69" t="s">
        <v>18</v>
      </c>
      <c r="E572" s="68">
        <v>12675</v>
      </c>
      <c r="F572" s="28" t="s">
        <v>12</v>
      </c>
      <c r="G572" s="1"/>
      <c r="H572" s="67" t="s">
        <v>8</v>
      </c>
      <c r="I572" s="1">
        <v>9</v>
      </c>
      <c r="J572" s="19">
        <v>2288.9187000000002</v>
      </c>
      <c r="K572" s="1">
        <v>9</v>
      </c>
      <c r="L572" s="1" t="s">
        <v>4649</v>
      </c>
      <c r="M572" s="1" t="e">
        <v>#N/A</v>
      </c>
      <c r="N572" s="19" t="e">
        <v>#N/A</v>
      </c>
      <c r="O572" s="1" t="s">
        <v>4636</v>
      </c>
      <c r="P572" s="1" t="s">
        <v>4637</v>
      </c>
      <c r="Q572" s="1" t="s">
        <v>4638</v>
      </c>
      <c r="R572" s="1" t="e">
        <v>#N/A</v>
      </c>
      <c r="S572" s="1" t="s">
        <v>62219</v>
      </c>
      <c r="T572" s="1">
        <v>1.6143268900000001</v>
      </c>
      <c r="U572" s="19">
        <v>1417.8780730091171</v>
      </c>
      <c r="V572" s="19">
        <f t="shared" si="18"/>
        <v>2288.9187000000011</v>
      </c>
      <c r="W572" s="1"/>
      <c r="AB572"/>
      <c r="AD572" s="1"/>
      <c r="AE572" s="28"/>
      <c r="AL572" s="1"/>
      <c r="AM572" s="1"/>
      <c r="AN572" s="1"/>
      <c r="AO572" s="1"/>
      <c r="AP572" s="1"/>
      <c r="AQ572" s="1"/>
      <c r="AR572" s="1"/>
      <c r="AS572" s="1"/>
    </row>
    <row r="573" spans="1:45" ht="12.5" customHeight="1">
      <c r="A573" s="1">
        <v>47177</v>
      </c>
      <c r="B573" s="43">
        <v>45152</v>
      </c>
      <c r="C573" s="66">
        <v>45139</v>
      </c>
      <c r="D573" s="69" t="s">
        <v>18</v>
      </c>
      <c r="E573" s="68">
        <v>14022</v>
      </c>
      <c r="F573" s="28" t="s">
        <v>12</v>
      </c>
      <c r="G573" s="1"/>
      <c r="H573" s="67" t="s">
        <v>8</v>
      </c>
      <c r="I573" s="1">
        <v>1</v>
      </c>
      <c r="J573" s="19">
        <v>1105.4834000000001</v>
      </c>
      <c r="K573" s="1">
        <v>1</v>
      </c>
      <c r="L573" s="1" t="s">
        <v>4649</v>
      </c>
      <c r="M573" s="1" t="e">
        <v>#N/A</v>
      </c>
      <c r="N573" s="19" t="e">
        <v>#N/A</v>
      </c>
      <c r="O573" s="1" t="s">
        <v>4613</v>
      </c>
      <c r="P573" s="1" t="s">
        <v>4614</v>
      </c>
      <c r="Q573" s="1" t="s">
        <v>4615</v>
      </c>
      <c r="R573" s="1" t="e">
        <v>#N/A</v>
      </c>
      <c r="S573" s="1" t="s">
        <v>62217</v>
      </c>
      <c r="T573" s="1">
        <v>1.0892689900000001</v>
      </c>
      <c r="U573" s="19">
        <v>1014.88558854503</v>
      </c>
      <c r="V573" s="19">
        <f t="shared" si="18"/>
        <v>1105.4834000000005</v>
      </c>
      <c r="W573" s="1"/>
      <c r="AB573"/>
      <c r="AD573" s="1"/>
      <c r="AE573" s="28"/>
      <c r="AL573" s="1"/>
      <c r="AM573" s="1"/>
      <c r="AN573" s="1"/>
      <c r="AO573" s="1"/>
      <c r="AP573" s="1"/>
      <c r="AQ573" s="1"/>
      <c r="AR573" s="1"/>
      <c r="AS573" s="1"/>
    </row>
    <row r="574" spans="1:45" ht="12.5" customHeight="1">
      <c r="A574" s="1">
        <v>47182</v>
      </c>
      <c r="B574" s="43">
        <v>45152</v>
      </c>
      <c r="C574" s="66">
        <v>45139</v>
      </c>
      <c r="D574" s="69" t="s">
        <v>18</v>
      </c>
      <c r="E574" s="68">
        <v>26298</v>
      </c>
      <c r="F574" s="28" t="s">
        <v>12</v>
      </c>
      <c r="G574" s="1"/>
      <c r="H574" s="67" t="s">
        <v>8</v>
      </c>
      <c r="I574" s="1">
        <v>1</v>
      </c>
      <c r="J574" s="19">
        <v>2288.9187000000002</v>
      </c>
      <c r="K574" s="1">
        <v>1</v>
      </c>
      <c r="L574" s="1" t="s">
        <v>4649</v>
      </c>
      <c r="M574" s="1" t="e">
        <v>#N/A</v>
      </c>
      <c r="N574" s="19" t="e">
        <v>#N/A</v>
      </c>
      <c r="O574" s="1" t="s">
        <v>4613</v>
      </c>
      <c r="P574" s="1" t="s">
        <v>4614</v>
      </c>
      <c r="Q574" s="1" t="s">
        <v>4615</v>
      </c>
      <c r="R574" s="1" t="e">
        <v>#N/A</v>
      </c>
      <c r="S574" s="1" t="s">
        <v>62217</v>
      </c>
      <c r="T574" s="1">
        <v>1.0892689900000001</v>
      </c>
      <c r="U574" s="19">
        <v>2101.3346758361308</v>
      </c>
      <c r="V574" s="19">
        <f t="shared" si="18"/>
        <v>2288.9186999999997</v>
      </c>
      <c r="W574" s="1"/>
      <c r="AB574"/>
      <c r="AD574" s="1"/>
      <c r="AE574" s="28"/>
      <c r="AL574" s="1"/>
      <c r="AM574" s="1"/>
      <c r="AN574" s="1"/>
      <c r="AO574" s="1"/>
      <c r="AP574" s="1"/>
      <c r="AQ574" s="1"/>
      <c r="AR574" s="1"/>
      <c r="AS574" s="1"/>
    </row>
    <row r="575" spans="1:45" ht="12.5" customHeight="1">
      <c r="A575" s="1">
        <v>47180</v>
      </c>
      <c r="B575" s="43">
        <v>45152</v>
      </c>
      <c r="C575" s="66">
        <v>45139</v>
      </c>
      <c r="D575" s="69" t="s">
        <v>18</v>
      </c>
      <c r="E575" s="68">
        <v>13287</v>
      </c>
      <c r="F575" s="28" t="s">
        <v>12</v>
      </c>
      <c r="G575" s="1"/>
      <c r="H575" s="67" t="s">
        <v>8</v>
      </c>
      <c r="I575" s="1">
        <v>4</v>
      </c>
      <c r="J575" s="19">
        <v>2699.9018000000001</v>
      </c>
      <c r="K575" s="1">
        <v>4</v>
      </c>
      <c r="L575" s="1" t="s">
        <v>4649</v>
      </c>
      <c r="M575" s="1" t="e">
        <v>#N/A</v>
      </c>
      <c r="N575" s="19" t="e">
        <v>#N/A</v>
      </c>
      <c r="O575" s="1" t="s">
        <v>4621</v>
      </c>
      <c r="P575" s="1" t="s">
        <v>4614</v>
      </c>
      <c r="Q575" s="1" t="s">
        <v>4615</v>
      </c>
      <c r="R575" s="1" t="e">
        <v>#N/A</v>
      </c>
      <c r="S575" s="1" t="s">
        <v>62217</v>
      </c>
      <c r="T575" s="1">
        <v>1.0892689900000001</v>
      </c>
      <c r="U575" s="19">
        <v>2478.6364293726929</v>
      </c>
      <c r="V575" s="19">
        <f t="shared" si="18"/>
        <v>2699.9017999999996</v>
      </c>
      <c r="W575" s="1"/>
      <c r="AB575"/>
      <c r="AD575" s="1"/>
      <c r="AE575" s="28"/>
      <c r="AL575" s="1"/>
      <c r="AM575" s="1"/>
      <c r="AN575" s="1"/>
      <c r="AO575" s="1"/>
      <c r="AP575" s="1"/>
      <c r="AQ575" s="1"/>
      <c r="AR575" s="1"/>
      <c r="AS575" s="1"/>
    </row>
    <row r="576" spans="1:45" ht="12.5" customHeight="1">
      <c r="A576" s="1">
        <v>47185</v>
      </c>
      <c r="B576" s="43">
        <v>45152</v>
      </c>
      <c r="C576" s="66">
        <v>45139</v>
      </c>
      <c r="D576" s="69" t="s">
        <v>18</v>
      </c>
      <c r="E576" s="68">
        <v>12133</v>
      </c>
      <c r="F576" s="28" t="s">
        <v>12</v>
      </c>
      <c r="G576" s="1"/>
      <c r="H576" s="67" t="s">
        <v>8</v>
      </c>
      <c r="I576" s="1">
        <v>10</v>
      </c>
      <c r="J576" s="19">
        <v>2288.9187000000002</v>
      </c>
      <c r="K576" s="1">
        <v>10</v>
      </c>
      <c r="L576" s="1" t="s">
        <v>4649</v>
      </c>
      <c r="M576" s="1" t="e">
        <v>#N/A</v>
      </c>
      <c r="N576" s="19" t="e">
        <v>#N/A</v>
      </c>
      <c r="O576" s="1" t="s">
        <v>4644</v>
      </c>
      <c r="P576" s="1" t="s">
        <v>4645</v>
      </c>
      <c r="Q576" s="1" t="s">
        <v>4631</v>
      </c>
      <c r="R576" s="1" t="e">
        <v>#N/A</v>
      </c>
      <c r="S576" s="1" t="s">
        <v>62220</v>
      </c>
      <c r="T576" s="1">
        <v>0.84024398</v>
      </c>
      <c r="U576" s="19">
        <v>2724.1119894723911</v>
      </c>
      <c r="V576" s="19">
        <f t="shared" si="18"/>
        <v>2288.9187000000002</v>
      </c>
      <c r="W576" s="1"/>
      <c r="AB576"/>
      <c r="AD576" s="1"/>
      <c r="AE576" s="28"/>
      <c r="AL576" s="1"/>
      <c r="AM576" s="1"/>
      <c r="AN576" s="1"/>
      <c r="AO576" s="1"/>
      <c r="AP576" s="1"/>
      <c r="AQ576" s="1"/>
      <c r="AR576" s="1"/>
      <c r="AS576" s="1"/>
    </row>
    <row r="577" spans="1:45" ht="12.5" customHeight="1">
      <c r="A577" s="1">
        <v>47197</v>
      </c>
      <c r="B577" s="43">
        <v>45153</v>
      </c>
      <c r="C577" s="66">
        <v>45139</v>
      </c>
      <c r="D577" s="69" t="s">
        <v>18</v>
      </c>
      <c r="E577" s="68">
        <v>21218</v>
      </c>
      <c r="F577" s="28" t="s">
        <v>12</v>
      </c>
      <c r="G577" s="1"/>
      <c r="H577" s="67" t="s">
        <v>8</v>
      </c>
      <c r="I577" s="1">
        <v>9</v>
      </c>
      <c r="J577" s="19">
        <v>2410.6266000000001</v>
      </c>
      <c r="K577" s="1">
        <v>9</v>
      </c>
      <c r="L577" s="1" t="s">
        <v>4649</v>
      </c>
      <c r="M577" s="1" t="e">
        <v>#N/A</v>
      </c>
      <c r="N577" s="19" t="e">
        <v>#N/A</v>
      </c>
      <c r="O577" s="1" t="s">
        <v>4636</v>
      </c>
      <c r="P577" s="1" t="s">
        <v>4637</v>
      </c>
      <c r="Q577" s="1" t="s">
        <v>4638</v>
      </c>
      <c r="R577" s="1" t="e">
        <v>#N/A</v>
      </c>
      <c r="S577" s="1" t="s">
        <v>62219</v>
      </c>
      <c r="T577" s="1">
        <v>1.6143268900000001</v>
      </c>
      <c r="U577" s="19">
        <v>1493.270424306691</v>
      </c>
      <c r="V577" s="19">
        <f t="shared" si="18"/>
        <v>2410.626600000001</v>
      </c>
      <c r="W577" s="1"/>
      <c r="AB577"/>
      <c r="AD577" s="1"/>
      <c r="AE577" s="28"/>
      <c r="AL577" s="1"/>
      <c r="AM577" s="1"/>
      <c r="AN577" s="1"/>
      <c r="AO577" s="1"/>
      <c r="AP577" s="1"/>
      <c r="AQ577" s="1"/>
      <c r="AR577" s="1"/>
      <c r="AS577" s="1"/>
    </row>
    <row r="578" spans="1:45" ht="12.5" customHeight="1">
      <c r="A578" s="1">
        <v>47198</v>
      </c>
      <c r="B578" s="43">
        <v>45154</v>
      </c>
      <c r="C578" s="66">
        <v>45139</v>
      </c>
      <c r="D578" s="69" t="s">
        <v>18</v>
      </c>
      <c r="E578" s="68">
        <v>14169</v>
      </c>
      <c r="F578" s="28" t="s">
        <v>12</v>
      </c>
      <c r="G578" s="1"/>
      <c r="H578" s="67" t="s">
        <v>8</v>
      </c>
      <c r="I578" s="1">
        <v>7</v>
      </c>
      <c r="J578" s="19">
        <v>2699.9018000000001</v>
      </c>
      <c r="K578" s="1">
        <v>7</v>
      </c>
      <c r="L578" s="1" t="s">
        <v>4649</v>
      </c>
      <c r="M578" s="1" t="e">
        <v>#N/A</v>
      </c>
      <c r="N578" s="19" t="e">
        <v>#N/A</v>
      </c>
      <c r="O578" s="1" t="s">
        <v>4629</v>
      </c>
      <c r="P578" s="1" t="s">
        <v>4630</v>
      </c>
      <c r="Q578" s="1" t="s">
        <v>4631</v>
      </c>
      <c r="R578" s="1" t="e">
        <v>#N/A</v>
      </c>
      <c r="S578" s="1" t="s">
        <v>62221</v>
      </c>
      <c r="T578" s="1">
        <v>1</v>
      </c>
      <c r="U578" s="19">
        <v>2699.9018000000001</v>
      </c>
      <c r="V578" s="19">
        <f t="shared" ref="V578:V641" si="19">T578*U578</f>
        <v>2699.9018000000001</v>
      </c>
      <c r="W578" s="1"/>
      <c r="AB578"/>
      <c r="AD578" s="1"/>
      <c r="AE578" s="28"/>
      <c r="AL578" s="1"/>
      <c r="AM578" s="1"/>
      <c r="AN578" s="1"/>
      <c r="AO578" s="1"/>
      <c r="AP578" s="1"/>
      <c r="AQ578" s="1"/>
      <c r="AR578" s="1"/>
      <c r="AS578" s="1"/>
    </row>
    <row r="579" spans="1:45" ht="12.5" customHeight="1">
      <c r="A579" s="1">
        <v>47207</v>
      </c>
      <c r="B579" s="43">
        <v>45155</v>
      </c>
      <c r="C579" s="66">
        <v>45139</v>
      </c>
      <c r="D579" s="69" t="s">
        <v>18</v>
      </c>
      <c r="E579" s="68">
        <v>27043</v>
      </c>
      <c r="F579" s="28" t="s">
        <v>12</v>
      </c>
      <c r="G579" s="1"/>
      <c r="H579" s="67" t="s">
        <v>8</v>
      </c>
      <c r="I579" s="1">
        <v>6</v>
      </c>
      <c r="J579" s="19">
        <v>865.20399999999995</v>
      </c>
      <c r="K579" s="1">
        <v>6</v>
      </c>
      <c r="L579" s="1" t="s">
        <v>4649</v>
      </c>
      <c r="M579" s="1" t="e">
        <v>#N/A</v>
      </c>
      <c r="N579" s="19" t="e">
        <v>#N/A</v>
      </c>
      <c r="O579" s="1" t="s">
        <v>4626</v>
      </c>
      <c r="P579" s="1" t="s">
        <v>4627</v>
      </c>
      <c r="Q579" s="1" t="s">
        <v>4615</v>
      </c>
      <c r="R579" s="1" t="e">
        <v>#N/A</v>
      </c>
      <c r="S579" s="1" t="s">
        <v>62218</v>
      </c>
      <c r="T579" s="1">
        <v>1.4904571499999999</v>
      </c>
      <c r="U579" s="19">
        <v>580.49572240302246</v>
      </c>
      <c r="V579" s="19">
        <f t="shared" si="19"/>
        <v>865.20399999999995</v>
      </c>
      <c r="W579" s="1"/>
      <c r="AB579"/>
      <c r="AD579" s="1"/>
      <c r="AE579" s="28"/>
      <c r="AL579" s="1"/>
      <c r="AM579" s="1"/>
      <c r="AN579" s="1"/>
      <c r="AO579" s="1"/>
      <c r="AP579" s="1"/>
      <c r="AQ579" s="1"/>
      <c r="AR579" s="1"/>
      <c r="AS579" s="1"/>
    </row>
    <row r="580" spans="1:45" ht="12.5" customHeight="1">
      <c r="A580" s="1">
        <v>47212</v>
      </c>
      <c r="B580" s="43">
        <v>45155</v>
      </c>
      <c r="C580" s="66">
        <v>45139</v>
      </c>
      <c r="D580" s="69" t="s">
        <v>18</v>
      </c>
      <c r="E580" s="68">
        <v>12580</v>
      </c>
      <c r="F580" s="28" t="s">
        <v>12</v>
      </c>
      <c r="G580" s="1"/>
      <c r="H580" s="67" t="s">
        <v>8</v>
      </c>
      <c r="I580" s="1">
        <v>9</v>
      </c>
      <c r="J580" s="19">
        <v>2264.2536</v>
      </c>
      <c r="K580" s="1">
        <v>9</v>
      </c>
      <c r="L580" s="1" t="s">
        <v>4649</v>
      </c>
      <c r="M580" s="1" t="e">
        <v>#N/A</v>
      </c>
      <c r="N580" s="19" t="e">
        <v>#N/A</v>
      </c>
      <c r="O580" s="1" t="s">
        <v>4636</v>
      </c>
      <c r="P580" s="1" t="s">
        <v>4637</v>
      </c>
      <c r="Q580" s="1" t="s">
        <v>4638</v>
      </c>
      <c r="R580" s="1" t="e">
        <v>#N/A</v>
      </c>
      <c r="S580" s="1" t="s">
        <v>62219</v>
      </c>
      <c r="T580" s="1">
        <v>1.6143268900000001</v>
      </c>
      <c r="U580" s="19">
        <v>1402.5991972418919</v>
      </c>
      <c r="V580" s="19">
        <f t="shared" si="19"/>
        <v>2264.2536</v>
      </c>
      <c r="W580" s="1"/>
      <c r="AB580"/>
      <c r="AD580" s="1"/>
      <c r="AE580" s="28"/>
      <c r="AL580" s="1"/>
      <c r="AM580" s="1"/>
      <c r="AN580" s="1"/>
      <c r="AO580" s="1"/>
      <c r="AP580" s="1"/>
      <c r="AQ580" s="1"/>
      <c r="AR580" s="1"/>
      <c r="AS580" s="1"/>
    </row>
    <row r="581" spans="1:45" ht="12.5" customHeight="1">
      <c r="A581" s="1">
        <v>47208</v>
      </c>
      <c r="B581" s="43">
        <v>45155</v>
      </c>
      <c r="C581" s="66">
        <v>45139</v>
      </c>
      <c r="D581" s="69" t="s">
        <v>18</v>
      </c>
      <c r="E581" s="68">
        <v>21359</v>
      </c>
      <c r="F581" s="28" t="s">
        <v>12</v>
      </c>
      <c r="G581" s="1"/>
      <c r="H581" s="67" t="s">
        <v>8</v>
      </c>
      <c r="I581" s="1">
        <v>9</v>
      </c>
      <c r="J581" s="19">
        <v>2699.9018000000001</v>
      </c>
      <c r="K581" s="1">
        <v>9</v>
      </c>
      <c r="L581" s="1" t="s">
        <v>4649</v>
      </c>
      <c r="M581" s="1" t="e">
        <v>#N/A</v>
      </c>
      <c r="N581" s="19" t="e">
        <v>#N/A</v>
      </c>
      <c r="O581" s="1" t="s">
        <v>4636</v>
      </c>
      <c r="P581" s="1" t="s">
        <v>4637</v>
      </c>
      <c r="Q581" s="1" t="s">
        <v>4638</v>
      </c>
      <c r="R581" s="1" t="e">
        <v>#N/A</v>
      </c>
      <c r="S581" s="1" t="s">
        <v>62219</v>
      </c>
      <c r="T581" s="1">
        <v>1.6143268900000001</v>
      </c>
      <c r="U581" s="19">
        <v>1672.4628801791191</v>
      </c>
      <c r="V581" s="19">
        <f t="shared" si="19"/>
        <v>2699.9018000000001</v>
      </c>
      <c r="W581" s="1"/>
      <c r="AB581"/>
      <c r="AD581" s="1"/>
      <c r="AE581" s="28"/>
      <c r="AL581" s="1"/>
      <c r="AM581" s="1"/>
      <c r="AN581" s="1"/>
      <c r="AO581" s="1"/>
      <c r="AP581" s="1"/>
      <c r="AQ581" s="1"/>
      <c r="AR581" s="1"/>
      <c r="AS581" s="1"/>
    </row>
    <row r="582" spans="1:45" ht="12.5" customHeight="1">
      <c r="A582" s="1">
        <v>47223</v>
      </c>
      <c r="B582" s="43">
        <v>45157</v>
      </c>
      <c r="C582" s="66">
        <v>45139</v>
      </c>
      <c r="D582" s="69" t="s">
        <v>18</v>
      </c>
      <c r="E582" s="68">
        <v>25875</v>
      </c>
      <c r="F582" s="28" t="s">
        <v>12</v>
      </c>
      <c r="G582" s="1"/>
      <c r="H582" s="67" t="s">
        <v>8</v>
      </c>
      <c r="I582" s="1">
        <v>6</v>
      </c>
      <c r="J582" s="19">
        <v>2699.9018000000001</v>
      </c>
      <c r="K582" s="1">
        <v>6</v>
      </c>
      <c r="L582" s="1" t="s">
        <v>4649</v>
      </c>
      <c r="M582" s="1" t="e">
        <v>#N/A</v>
      </c>
      <c r="N582" s="19" t="e">
        <v>#N/A</v>
      </c>
      <c r="O582" s="1" t="s">
        <v>4626</v>
      </c>
      <c r="P582" s="1" t="s">
        <v>4627</v>
      </c>
      <c r="Q582" s="1" t="s">
        <v>4615</v>
      </c>
      <c r="R582" s="1" t="e">
        <v>#N/A</v>
      </c>
      <c r="S582" s="1" t="s">
        <v>62218</v>
      </c>
      <c r="T582" s="1">
        <v>1.4904571499999999</v>
      </c>
      <c r="U582" s="19">
        <v>1811.4588534128609</v>
      </c>
      <c r="V582" s="19">
        <f t="shared" si="19"/>
        <v>2699.9018000000001</v>
      </c>
      <c r="W582" s="1"/>
      <c r="AB582"/>
      <c r="AD582" s="1"/>
      <c r="AE582" s="28"/>
      <c r="AL582" s="1"/>
      <c r="AM582" s="1"/>
      <c r="AN582" s="1"/>
      <c r="AO582" s="1"/>
      <c r="AP582" s="1"/>
      <c r="AQ582" s="1"/>
      <c r="AR582" s="1"/>
      <c r="AS582" s="1"/>
    </row>
    <row r="583" spans="1:45" ht="12.5" customHeight="1">
      <c r="A583" s="1">
        <v>47241</v>
      </c>
      <c r="B583" s="43">
        <v>45158</v>
      </c>
      <c r="C583" s="66">
        <v>45139</v>
      </c>
      <c r="D583" s="69" t="s">
        <v>18</v>
      </c>
      <c r="E583" s="68">
        <v>21559</v>
      </c>
      <c r="F583" s="28" t="s">
        <v>12</v>
      </c>
      <c r="G583" s="1"/>
      <c r="H583" s="67" t="s">
        <v>8</v>
      </c>
      <c r="I583" s="1">
        <v>9</v>
      </c>
      <c r="J583" s="19">
        <v>2699.9018000000001</v>
      </c>
      <c r="K583" s="1">
        <v>9</v>
      </c>
      <c r="L583" s="1" t="s">
        <v>4649</v>
      </c>
      <c r="M583" s="1" t="e">
        <v>#N/A</v>
      </c>
      <c r="N583" s="19" t="e">
        <v>#N/A</v>
      </c>
      <c r="O583" s="1" t="s">
        <v>4636</v>
      </c>
      <c r="P583" s="1" t="s">
        <v>4637</v>
      </c>
      <c r="Q583" s="1" t="s">
        <v>4638</v>
      </c>
      <c r="R583" s="1" t="e">
        <v>#N/A</v>
      </c>
      <c r="S583" s="1" t="s">
        <v>62219</v>
      </c>
      <c r="T583" s="1">
        <v>1.6143268900000001</v>
      </c>
      <c r="U583" s="19">
        <v>1672.4628801791191</v>
      </c>
      <c r="V583" s="19">
        <f t="shared" si="19"/>
        <v>2699.9018000000001</v>
      </c>
      <c r="W583" s="1"/>
      <c r="AB583"/>
      <c r="AD583" s="1"/>
      <c r="AE583" s="28"/>
      <c r="AL583" s="1"/>
      <c r="AM583" s="1"/>
      <c r="AN583" s="1"/>
      <c r="AO583" s="1"/>
      <c r="AP583" s="1"/>
      <c r="AQ583" s="1"/>
      <c r="AR583" s="1"/>
      <c r="AS583" s="1"/>
    </row>
    <row r="584" spans="1:45" ht="12.5" customHeight="1">
      <c r="A584" s="1">
        <v>47253</v>
      </c>
      <c r="B584" s="43">
        <v>45159</v>
      </c>
      <c r="C584" s="66">
        <v>45139</v>
      </c>
      <c r="D584" s="69" t="s">
        <v>18</v>
      </c>
      <c r="E584" s="68">
        <v>12683</v>
      </c>
      <c r="F584" s="28" t="s">
        <v>12</v>
      </c>
      <c r="G584" s="1"/>
      <c r="H584" s="67" t="s">
        <v>8</v>
      </c>
      <c r="I584" s="1">
        <v>9</v>
      </c>
      <c r="J584" s="19">
        <v>2288.9187000000002</v>
      </c>
      <c r="K584" s="1">
        <v>9</v>
      </c>
      <c r="L584" s="1" t="s">
        <v>4649</v>
      </c>
      <c r="M584" s="1" t="e">
        <v>#N/A</v>
      </c>
      <c r="N584" s="19" t="e">
        <v>#N/A</v>
      </c>
      <c r="O584" s="1" t="s">
        <v>4636</v>
      </c>
      <c r="P584" s="1" t="s">
        <v>4637</v>
      </c>
      <c r="Q584" s="1" t="s">
        <v>4638</v>
      </c>
      <c r="R584" s="1" t="e">
        <v>#N/A</v>
      </c>
      <c r="S584" s="1" t="s">
        <v>62219</v>
      </c>
      <c r="T584" s="1">
        <v>1.6143268900000001</v>
      </c>
      <c r="U584" s="19">
        <v>1417.8780730091171</v>
      </c>
      <c r="V584" s="19">
        <f t="shared" si="19"/>
        <v>2288.9187000000011</v>
      </c>
      <c r="W584" s="1"/>
      <c r="AB584"/>
      <c r="AD584" s="1"/>
      <c r="AE584" s="28"/>
      <c r="AL584" s="1"/>
      <c r="AM584" s="1"/>
      <c r="AN584" s="1"/>
      <c r="AO584" s="1"/>
      <c r="AP584" s="1"/>
      <c r="AQ584" s="1"/>
      <c r="AR584" s="1"/>
      <c r="AS584" s="1"/>
    </row>
    <row r="585" spans="1:45" ht="12.5" customHeight="1">
      <c r="A585" s="1">
        <v>47246</v>
      </c>
      <c r="B585" s="43">
        <v>45159</v>
      </c>
      <c r="C585" s="66">
        <v>45139</v>
      </c>
      <c r="D585" s="69" t="s">
        <v>18</v>
      </c>
      <c r="E585" s="68">
        <v>20713</v>
      </c>
      <c r="F585" s="28" t="s">
        <v>12</v>
      </c>
      <c r="G585" s="1"/>
      <c r="H585" s="67" t="s">
        <v>8</v>
      </c>
      <c r="I585" s="1">
        <v>10</v>
      </c>
      <c r="J585" s="19">
        <v>865.20399999999995</v>
      </c>
      <c r="K585" s="1">
        <v>10</v>
      </c>
      <c r="L585" s="1" t="s">
        <v>4649</v>
      </c>
      <c r="M585" s="1" t="e">
        <v>#N/A</v>
      </c>
      <c r="N585" s="19" t="e">
        <v>#N/A</v>
      </c>
      <c r="O585" s="1" t="s">
        <v>4644</v>
      </c>
      <c r="P585" s="1" t="s">
        <v>4645</v>
      </c>
      <c r="Q585" s="1" t="s">
        <v>4631</v>
      </c>
      <c r="R585" s="1" t="e">
        <v>#N/A</v>
      </c>
      <c r="S585" s="1" t="s">
        <v>62220</v>
      </c>
      <c r="T585" s="1">
        <v>0.84024398</v>
      </c>
      <c r="U585" s="19">
        <v>1029.705681437908</v>
      </c>
      <c r="V585" s="19">
        <f t="shared" si="19"/>
        <v>865.20399999999995</v>
      </c>
      <c r="W585" s="1"/>
      <c r="AB585"/>
      <c r="AD585" s="1"/>
      <c r="AE585" s="28"/>
      <c r="AL585" s="1"/>
      <c r="AM585" s="1"/>
      <c r="AN585" s="1"/>
      <c r="AO585" s="1"/>
      <c r="AP585" s="1"/>
      <c r="AQ585" s="1"/>
      <c r="AR585" s="1"/>
      <c r="AS585" s="1"/>
    </row>
    <row r="586" spans="1:45" ht="12.5" customHeight="1">
      <c r="A586" s="1">
        <v>47261</v>
      </c>
      <c r="B586" s="43">
        <v>45160</v>
      </c>
      <c r="C586" s="66">
        <v>45139</v>
      </c>
      <c r="D586" s="69" t="s">
        <v>18</v>
      </c>
      <c r="E586" s="68">
        <v>26305</v>
      </c>
      <c r="F586" s="28" t="s">
        <v>12</v>
      </c>
      <c r="G586" s="1"/>
      <c r="H586" s="67" t="s">
        <v>8</v>
      </c>
      <c r="I586" s="1">
        <v>1</v>
      </c>
      <c r="J586" s="19">
        <v>2264.2536</v>
      </c>
      <c r="K586" s="1">
        <v>1</v>
      </c>
      <c r="L586" s="1" t="s">
        <v>4649</v>
      </c>
      <c r="M586" s="1" t="e">
        <v>#N/A</v>
      </c>
      <c r="N586" s="19" t="e">
        <v>#N/A</v>
      </c>
      <c r="O586" s="1" t="s">
        <v>4613</v>
      </c>
      <c r="P586" s="1" t="s">
        <v>4614</v>
      </c>
      <c r="Q586" s="1" t="s">
        <v>4615</v>
      </c>
      <c r="R586" s="1" t="e">
        <v>#N/A</v>
      </c>
      <c r="S586" s="1" t="s">
        <v>62217</v>
      </c>
      <c r="T586" s="1">
        <v>1.0892689900000001</v>
      </c>
      <c r="U586" s="19">
        <v>2078.6909576853</v>
      </c>
      <c r="V586" s="19">
        <f t="shared" si="19"/>
        <v>2264.2535999999996</v>
      </c>
      <c r="W586" s="1"/>
      <c r="AB586"/>
      <c r="AD586" s="1"/>
      <c r="AE586" s="28"/>
      <c r="AL586" s="1"/>
      <c r="AM586" s="1"/>
      <c r="AN586" s="1"/>
      <c r="AO586" s="1"/>
      <c r="AP586" s="1"/>
      <c r="AQ586" s="1"/>
      <c r="AR586" s="1"/>
      <c r="AS586" s="1"/>
    </row>
    <row r="587" spans="1:45" ht="12.5" customHeight="1">
      <c r="A587" s="1">
        <v>47260</v>
      </c>
      <c r="B587" s="43">
        <v>45160</v>
      </c>
      <c r="C587" s="66">
        <v>45139</v>
      </c>
      <c r="D587" s="69" t="s">
        <v>18</v>
      </c>
      <c r="E587" s="68">
        <v>13233</v>
      </c>
      <c r="F587" s="28" t="s">
        <v>12</v>
      </c>
      <c r="G587" s="1"/>
      <c r="H587" s="67" t="s">
        <v>8</v>
      </c>
      <c r="I587" s="1">
        <v>1</v>
      </c>
      <c r="J587" s="19">
        <v>2410.6266000000001</v>
      </c>
      <c r="K587" s="1">
        <v>1</v>
      </c>
      <c r="L587" s="1" t="s">
        <v>4649</v>
      </c>
      <c r="M587" s="1" t="e">
        <v>#N/A</v>
      </c>
      <c r="N587" s="19" t="e">
        <v>#N/A</v>
      </c>
      <c r="O587" s="1" t="s">
        <v>4613</v>
      </c>
      <c r="P587" s="1" t="s">
        <v>4614</v>
      </c>
      <c r="Q587" s="1" t="s">
        <v>4615</v>
      </c>
      <c r="R587" s="1" t="e">
        <v>#N/A</v>
      </c>
      <c r="S587" s="1" t="s">
        <v>62217</v>
      </c>
      <c r="T587" s="1">
        <v>1.0892689900000001</v>
      </c>
      <c r="U587" s="19">
        <v>2213.0682339538548</v>
      </c>
      <c r="V587" s="19">
        <f t="shared" si="19"/>
        <v>2410.6265999999991</v>
      </c>
      <c r="W587" s="1"/>
      <c r="AB587"/>
      <c r="AD587" s="1"/>
      <c r="AE587" s="28"/>
      <c r="AL587" s="1"/>
      <c r="AM587" s="1"/>
      <c r="AN587" s="1"/>
      <c r="AO587" s="1"/>
      <c r="AP587" s="1"/>
      <c r="AQ587" s="1"/>
      <c r="AR587" s="1"/>
      <c r="AS587" s="1"/>
    </row>
    <row r="588" spans="1:45" ht="12.5" customHeight="1">
      <c r="A588" s="1">
        <v>47258</v>
      </c>
      <c r="B588" s="43">
        <v>45160</v>
      </c>
      <c r="C588" s="66">
        <v>45139</v>
      </c>
      <c r="D588" s="69" t="s">
        <v>18</v>
      </c>
      <c r="E588" s="68">
        <v>13298</v>
      </c>
      <c r="F588" s="28" t="s">
        <v>12</v>
      </c>
      <c r="G588" s="1"/>
      <c r="H588" s="67" t="s">
        <v>8</v>
      </c>
      <c r="I588" s="1">
        <v>4</v>
      </c>
      <c r="J588" s="19">
        <v>2410.6266000000001</v>
      </c>
      <c r="K588" s="1">
        <v>4</v>
      </c>
      <c r="L588" s="1" t="s">
        <v>4649</v>
      </c>
      <c r="M588" s="1" t="e">
        <v>#N/A</v>
      </c>
      <c r="N588" s="19" t="e">
        <v>#N/A</v>
      </c>
      <c r="O588" s="1" t="s">
        <v>4621</v>
      </c>
      <c r="P588" s="1" t="s">
        <v>4614</v>
      </c>
      <c r="Q588" s="1" t="s">
        <v>4615</v>
      </c>
      <c r="R588" s="1" t="e">
        <v>#N/A</v>
      </c>
      <c r="S588" s="1" t="s">
        <v>62217</v>
      </c>
      <c r="T588" s="1">
        <v>1.0892689900000001</v>
      </c>
      <c r="U588" s="19">
        <v>2213.0682339538548</v>
      </c>
      <c r="V588" s="19">
        <f t="shared" si="19"/>
        <v>2410.6265999999991</v>
      </c>
      <c r="W588" s="1"/>
      <c r="AB588"/>
      <c r="AD588" s="1"/>
      <c r="AE588" s="28"/>
      <c r="AL588" s="1"/>
      <c r="AM588" s="1"/>
      <c r="AN588" s="1"/>
      <c r="AO588" s="1"/>
      <c r="AP588" s="1"/>
      <c r="AQ588" s="1"/>
      <c r="AR588" s="1"/>
      <c r="AS588" s="1"/>
    </row>
    <row r="589" spans="1:45" ht="12.5" customHeight="1">
      <c r="A589" s="1">
        <v>47262</v>
      </c>
      <c r="B589" s="43">
        <v>45160</v>
      </c>
      <c r="C589" s="66">
        <v>45139</v>
      </c>
      <c r="D589" s="69" t="s">
        <v>18</v>
      </c>
      <c r="E589" s="68">
        <v>21560</v>
      </c>
      <c r="F589" s="28" t="s">
        <v>12</v>
      </c>
      <c r="G589" s="1"/>
      <c r="H589" s="67" t="s">
        <v>8</v>
      </c>
      <c r="I589" s="1">
        <v>9</v>
      </c>
      <c r="J589" s="19">
        <v>2410.6266000000001</v>
      </c>
      <c r="K589" s="1">
        <v>9</v>
      </c>
      <c r="L589" s="1" t="s">
        <v>4649</v>
      </c>
      <c r="M589" s="1" t="e">
        <v>#N/A</v>
      </c>
      <c r="N589" s="19" t="e">
        <v>#N/A</v>
      </c>
      <c r="O589" s="1" t="s">
        <v>4636</v>
      </c>
      <c r="P589" s="1" t="s">
        <v>4637</v>
      </c>
      <c r="Q589" s="1" t="s">
        <v>4638</v>
      </c>
      <c r="R589" s="1" t="e">
        <v>#N/A</v>
      </c>
      <c r="S589" s="1" t="s">
        <v>62219</v>
      </c>
      <c r="T589" s="1">
        <v>1.6143268900000001</v>
      </c>
      <c r="U589" s="19">
        <v>1493.270424306691</v>
      </c>
      <c r="V589" s="19">
        <f t="shared" si="19"/>
        <v>2410.626600000001</v>
      </c>
      <c r="W589" s="1"/>
      <c r="AB589"/>
      <c r="AD589" s="1"/>
      <c r="AE589" s="28"/>
      <c r="AL589" s="1"/>
      <c r="AM589" s="1"/>
      <c r="AN589" s="1"/>
      <c r="AO589" s="1"/>
      <c r="AP589" s="1"/>
      <c r="AQ589" s="1"/>
      <c r="AR589" s="1"/>
      <c r="AS589" s="1"/>
    </row>
    <row r="590" spans="1:45" ht="12.5" customHeight="1">
      <c r="A590" s="1">
        <v>47256</v>
      </c>
      <c r="B590" s="43">
        <v>45160</v>
      </c>
      <c r="C590" s="66">
        <v>45139</v>
      </c>
      <c r="D590" s="69" t="s">
        <v>18</v>
      </c>
      <c r="E590" s="68">
        <v>16417</v>
      </c>
      <c r="F590" s="28" t="s">
        <v>12</v>
      </c>
      <c r="G590" s="1"/>
      <c r="H590" s="67" t="s">
        <v>8</v>
      </c>
      <c r="I590" s="1">
        <v>10</v>
      </c>
      <c r="J590" s="19">
        <v>2410.6266000000001</v>
      </c>
      <c r="K590" s="1">
        <v>10</v>
      </c>
      <c r="L590" s="1" t="s">
        <v>4649</v>
      </c>
      <c r="M590" s="1" t="e">
        <v>#N/A</v>
      </c>
      <c r="N590" s="19" t="e">
        <v>#N/A</v>
      </c>
      <c r="O590" s="1" t="s">
        <v>4644</v>
      </c>
      <c r="P590" s="1" t="s">
        <v>4645</v>
      </c>
      <c r="Q590" s="1" t="s">
        <v>4631</v>
      </c>
      <c r="R590" s="1" t="e">
        <v>#N/A</v>
      </c>
      <c r="S590" s="1" t="s">
        <v>62220</v>
      </c>
      <c r="T590" s="1">
        <v>0.84024398</v>
      </c>
      <c r="U590" s="19">
        <v>2868.9602750858148</v>
      </c>
      <c r="V590" s="19">
        <f t="shared" si="19"/>
        <v>2410.6266000000001</v>
      </c>
      <c r="W590" s="1"/>
      <c r="AB590"/>
      <c r="AD590" s="1"/>
      <c r="AE590" s="28"/>
      <c r="AL590" s="1"/>
      <c r="AM590" s="1"/>
      <c r="AN590" s="1"/>
      <c r="AO590" s="1"/>
      <c r="AP590" s="1"/>
      <c r="AQ590" s="1"/>
      <c r="AR590" s="1"/>
      <c r="AS590" s="1"/>
    </row>
    <row r="591" spans="1:45" ht="12.5" customHeight="1">
      <c r="A591" s="1">
        <v>47268</v>
      </c>
      <c r="B591" s="43">
        <v>45161</v>
      </c>
      <c r="C591" s="66">
        <v>45139</v>
      </c>
      <c r="D591" s="69" t="s">
        <v>18</v>
      </c>
      <c r="E591" s="68">
        <v>21402</v>
      </c>
      <c r="F591" s="28" t="s">
        <v>12</v>
      </c>
      <c r="G591" s="1"/>
      <c r="H591" s="67" t="s">
        <v>8</v>
      </c>
      <c r="I591" s="1">
        <v>9</v>
      </c>
      <c r="J591" s="19">
        <v>2410.6266000000001</v>
      </c>
      <c r="K591" s="1">
        <v>9</v>
      </c>
      <c r="L591" s="1" t="s">
        <v>4649</v>
      </c>
      <c r="M591" s="1" t="e">
        <v>#N/A</v>
      </c>
      <c r="N591" s="19" t="e">
        <v>#N/A</v>
      </c>
      <c r="O591" s="1" t="s">
        <v>4636</v>
      </c>
      <c r="P591" s="1" t="s">
        <v>4637</v>
      </c>
      <c r="Q591" s="1" t="s">
        <v>4638</v>
      </c>
      <c r="R591" s="1" t="e">
        <v>#N/A</v>
      </c>
      <c r="S591" s="1" t="s">
        <v>62219</v>
      </c>
      <c r="T591" s="1">
        <v>1.6143268900000001</v>
      </c>
      <c r="U591" s="19">
        <v>1493.270424306691</v>
      </c>
      <c r="V591" s="19">
        <f t="shared" si="19"/>
        <v>2410.626600000001</v>
      </c>
      <c r="W591" s="1"/>
      <c r="AB591"/>
      <c r="AD591" s="1"/>
      <c r="AE591" s="28"/>
      <c r="AL591" s="1"/>
      <c r="AM591" s="1"/>
      <c r="AN591" s="1"/>
      <c r="AO591" s="1"/>
      <c r="AP591" s="1"/>
      <c r="AQ591" s="1"/>
      <c r="AR591" s="1"/>
      <c r="AS591" s="1"/>
    </row>
    <row r="592" spans="1:45" ht="12.5" customHeight="1">
      <c r="A592" s="1">
        <v>47272</v>
      </c>
      <c r="B592" s="43">
        <v>45162</v>
      </c>
      <c r="C592" s="66">
        <v>45139</v>
      </c>
      <c r="D592" s="69" t="s">
        <v>18</v>
      </c>
      <c r="E592" s="68">
        <v>29013</v>
      </c>
      <c r="F592" s="28" t="s">
        <v>12</v>
      </c>
      <c r="G592" s="1"/>
      <c r="H592" s="67" t="s">
        <v>8</v>
      </c>
      <c r="I592" s="1">
        <v>6</v>
      </c>
      <c r="J592" s="19">
        <v>2410.6266000000001</v>
      </c>
      <c r="K592" s="1">
        <v>6</v>
      </c>
      <c r="L592" s="1" t="s">
        <v>4649</v>
      </c>
      <c r="M592" s="1" t="e">
        <v>#N/A</v>
      </c>
      <c r="N592" s="19" t="e">
        <v>#N/A</v>
      </c>
      <c r="O592" s="1" t="s">
        <v>4626</v>
      </c>
      <c r="P592" s="1" t="s">
        <v>4627</v>
      </c>
      <c r="Q592" s="1" t="s">
        <v>4615</v>
      </c>
      <c r="R592" s="1" t="e">
        <v>#N/A</v>
      </c>
      <c r="S592" s="1" t="s">
        <v>62218</v>
      </c>
      <c r="T592" s="1">
        <v>1.4904571499999999</v>
      </c>
      <c r="U592" s="19">
        <v>1617.3739714690889</v>
      </c>
      <c r="V592" s="19">
        <f t="shared" si="19"/>
        <v>2410.6265999999996</v>
      </c>
      <c r="W592" s="1"/>
      <c r="AB592"/>
      <c r="AD592" s="1"/>
      <c r="AE592" s="28"/>
      <c r="AF592" s="1"/>
      <c r="AG592" s="1"/>
      <c r="AH592" s="1"/>
      <c r="AI592" s="1"/>
      <c r="AJ592" s="1"/>
      <c r="AK592" s="28"/>
      <c r="AL592" s="1"/>
      <c r="AM592" s="1"/>
      <c r="AN592" s="1"/>
      <c r="AO592" s="1"/>
      <c r="AP592" s="1"/>
      <c r="AQ592" s="1"/>
      <c r="AR592" s="1"/>
      <c r="AS592" s="1"/>
    </row>
    <row r="593" spans="1:45" ht="12.5" customHeight="1">
      <c r="A593" s="1">
        <v>47275</v>
      </c>
      <c r="B593" s="43">
        <v>45162</v>
      </c>
      <c r="C593" s="66">
        <v>45139</v>
      </c>
      <c r="D593" s="69" t="s">
        <v>18</v>
      </c>
      <c r="E593" s="68">
        <v>19076</v>
      </c>
      <c r="F593" s="28" t="s">
        <v>12</v>
      </c>
      <c r="G593" s="1"/>
      <c r="H593" s="67" t="s">
        <v>8</v>
      </c>
      <c r="I593" s="1">
        <v>7</v>
      </c>
      <c r="J593" s="19">
        <v>865.20399999999995</v>
      </c>
      <c r="K593" s="1">
        <v>7</v>
      </c>
      <c r="L593" s="1" t="s">
        <v>4649</v>
      </c>
      <c r="M593" s="1" t="e">
        <v>#N/A</v>
      </c>
      <c r="N593" s="19" t="e">
        <v>#N/A</v>
      </c>
      <c r="O593" s="1" t="s">
        <v>4629</v>
      </c>
      <c r="P593" s="1" t="s">
        <v>4630</v>
      </c>
      <c r="Q593" s="1" t="s">
        <v>4631</v>
      </c>
      <c r="R593" s="1" t="e">
        <v>#N/A</v>
      </c>
      <c r="S593" s="1" t="s">
        <v>62221</v>
      </c>
      <c r="T593" s="1">
        <v>1</v>
      </c>
      <c r="U593" s="19">
        <v>865.20399999999995</v>
      </c>
      <c r="V593" s="19">
        <f t="shared" si="19"/>
        <v>865.20399999999995</v>
      </c>
      <c r="W593" s="1"/>
      <c r="X593" s="1"/>
      <c r="Y593" s="28"/>
      <c r="Z593" s="1"/>
      <c r="AA593" s="28"/>
      <c r="AB593" s="28"/>
      <c r="AC593" s="1"/>
      <c r="AD593" s="1"/>
      <c r="AE593" s="28"/>
      <c r="AF593" s="1"/>
      <c r="AG593" s="1"/>
      <c r="AH593" s="1"/>
      <c r="AI593" s="1"/>
      <c r="AJ593" s="1"/>
      <c r="AK593" s="28"/>
      <c r="AL593" s="1"/>
      <c r="AM593" s="1"/>
      <c r="AN593" s="1"/>
      <c r="AO593" s="1"/>
      <c r="AP593" s="1"/>
      <c r="AQ593" s="1"/>
      <c r="AR593" s="1"/>
      <c r="AS593" s="1"/>
    </row>
    <row r="594" spans="1:45" ht="12.5" customHeight="1">
      <c r="A594" s="1">
        <v>47269</v>
      </c>
      <c r="B594" s="43">
        <v>45162</v>
      </c>
      <c r="C594" s="66">
        <v>45139</v>
      </c>
      <c r="D594" s="69" t="s">
        <v>18</v>
      </c>
      <c r="E594" s="68">
        <v>28512</v>
      </c>
      <c r="F594" s="28" t="s">
        <v>12</v>
      </c>
      <c r="G594" s="1"/>
      <c r="H594" s="67" t="s">
        <v>8</v>
      </c>
      <c r="I594" s="1">
        <v>7</v>
      </c>
      <c r="J594" s="19">
        <v>2264.2536</v>
      </c>
      <c r="K594" s="1">
        <v>7</v>
      </c>
      <c r="L594" s="1" t="s">
        <v>4649</v>
      </c>
      <c r="M594" s="1" t="e">
        <v>#N/A</v>
      </c>
      <c r="N594" s="19" t="e">
        <v>#N/A</v>
      </c>
      <c r="O594" s="1" t="s">
        <v>4629</v>
      </c>
      <c r="P594" s="1" t="s">
        <v>4630</v>
      </c>
      <c r="Q594" s="1" t="s">
        <v>4631</v>
      </c>
      <c r="R594" s="1" t="e">
        <v>#N/A</v>
      </c>
      <c r="S594" s="1" t="s">
        <v>62221</v>
      </c>
      <c r="T594" s="1">
        <v>1</v>
      </c>
      <c r="U594" s="19">
        <v>2264.2536</v>
      </c>
      <c r="V594" s="19">
        <f t="shared" si="19"/>
        <v>2264.2536</v>
      </c>
      <c r="W594" s="1"/>
      <c r="X594" s="1"/>
      <c r="Y594" s="28"/>
      <c r="Z594" s="1"/>
      <c r="AA594" s="28"/>
      <c r="AB594" s="28"/>
      <c r="AC594" s="1"/>
      <c r="AD594" s="1"/>
      <c r="AE594" s="28"/>
      <c r="AF594" s="1"/>
      <c r="AG594" s="1"/>
      <c r="AH594" s="1"/>
      <c r="AI594" s="1"/>
      <c r="AJ594" s="1"/>
      <c r="AK594" s="28"/>
      <c r="AL594" s="1"/>
      <c r="AM594" s="1"/>
      <c r="AN594" s="1"/>
      <c r="AO594" s="1"/>
      <c r="AP594" s="1"/>
      <c r="AQ594" s="1"/>
      <c r="AR594" s="1"/>
      <c r="AS594" s="1"/>
    </row>
    <row r="595" spans="1:45" ht="12.5" customHeight="1">
      <c r="A595" s="1">
        <v>47278</v>
      </c>
      <c r="B595" s="43">
        <v>45162</v>
      </c>
      <c r="C595" s="66">
        <v>45139</v>
      </c>
      <c r="D595" s="69" t="s">
        <v>18</v>
      </c>
      <c r="E595" s="68">
        <v>21404</v>
      </c>
      <c r="F595" s="28" t="s">
        <v>12</v>
      </c>
      <c r="G595" s="1"/>
      <c r="H595" s="67" t="s">
        <v>8</v>
      </c>
      <c r="I595" s="1">
        <v>9</v>
      </c>
      <c r="J595" s="19">
        <v>2410.6266000000001</v>
      </c>
      <c r="K595" s="1">
        <v>9</v>
      </c>
      <c r="L595" s="1" t="s">
        <v>4649</v>
      </c>
      <c r="M595" s="1" t="e">
        <v>#N/A</v>
      </c>
      <c r="N595" s="19" t="e">
        <v>#N/A</v>
      </c>
      <c r="O595" s="1" t="s">
        <v>4636</v>
      </c>
      <c r="P595" s="1" t="s">
        <v>4637</v>
      </c>
      <c r="Q595" s="1" t="s">
        <v>4638</v>
      </c>
      <c r="R595" s="1" t="e">
        <v>#N/A</v>
      </c>
      <c r="S595" s="1" t="s">
        <v>62219</v>
      </c>
      <c r="T595" s="1">
        <v>1.6143268900000001</v>
      </c>
      <c r="U595" s="19">
        <v>1493.270424306691</v>
      </c>
      <c r="V595" s="19">
        <f t="shared" si="19"/>
        <v>2410.626600000001</v>
      </c>
      <c r="W595" s="1"/>
      <c r="X595" s="1"/>
      <c r="Y595" s="28"/>
      <c r="Z595" s="1"/>
      <c r="AA595" s="28"/>
      <c r="AB595" s="28"/>
      <c r="AC595" s="1"/>
      <c r="AD595" s="1"/>
      <c r="AE595" s="28"/>
      <c r="AF595" s="1"/>
      <c r="AG595" s="1"/>
      <c r="AH595" s="1"/>
      <c r="AI595" s="1"/>
      <c r="AJ595" s="1"/>
      <c r="AK595" s="28"/>
      <c r="AL595" s="1"/>
      <c r="AM595" s="1"/>
      <c r="AN595" s="1"/>
      <c r="AO595" s="1"/>
      <c r="AP595" s="1"/>
      <c r="AQ595" s="1"/>
      <c r="AR595" s="1"/>
      <c r="AS595" s="1"/>
    </row>
    <row r="596" spans="1:45" ht="12.5" customHeight="1">
      <c r="A596" s="1">
        <v>47288</v>
      </c>
      <c r="B596" s="43">
        <v>45163</v>
      </c>
      <c r="C596" s="66">
        <v>45139</v>
      </c>
      <c r="D596" s="69" t="s">
        <v>18</v>
      </c>
      <c r="E596" s="68">
        <v>13353</v>
      </c>
      <c r="F596" s="28" t="s">
        <v>12</v>
      </c>
      <c r="G596" s="1"/>
      <c r="H596" s="67" t="s">
        <v>8</v>
      </c>
      <c r="I596" s="1">
        <v>1</v>
      </c>
      <c r="J596" s="19">
        <v>2410.6266000000001</v>
      </c>
      <c r="K596" s="1">
        <v>1</v>
      </c>
      <c r="L596" s="1" t="s">
        <v>4649</v>
      </c>
      <c r="M596" s="1" t="e">
        <v>#N/A</v>
      </c>
      <c r="N596" s="19" t="e">
        <v>#N/A</v>
      </c>
      <c r="O596" s="1" t="s">
        <v>4613</v>
      </c>
      <c r="P596" s="1" t="s">
        <v>4614</v>
      </c>
      <c r="Q596" s="1" t="s">
        <v>4615</v>
      </c>
      <c r="R596" s="1" t="e">
        <v>#N/A</v>
      </c>
      <c r="S596" s="1" t="s">
        <v>62217</v>
      </c>
      <c r="T596" s="1">
        <v>1.0892689900000001</v>
      </c>
      <c r="U596" s="19">
        <v>2213.0682339538548</v>
      </c>
      <c r="V596" s="19">
        <f t="shared" si="19"/>
        <v>2410.6265999999991</v>
      </c>
      <c r="W596" s="1"/>
      <c r="X596" s="1"/>
      <c r="Y596" s="28"/>
      <c r="Z596" s="1"/>
      <c r="AA596" s="28"/>
      <c r="AB596" s="28"/>
      <c r="AC596" s="1"/>
      <c r="AD596" s="1"/>
      <c r="AE596" s="28"/>
      <c r="AF596" s="1"/>
      <c r="AG596" s="1"/>
      <c r="AH596" s="1"/>
      <c r="AI596" s="1"/>
      <c r="AJ596" s="1"/>
      <c r="AK596" s="28"/>
      <c r="AL596" s="1"/>
      <c r="AM596" s="1"/>
      <c r="AN596" s="1"/>
      <c r="AO596" s="1"/>
      <c r="AP596" s="1"/>
      <c r="AQ596" s="1"/>
      <c r="AR596" s="1"/>
      <c r="AS596" s="1"/>
    </row>
    <row r="597" spans="1:45" ht="12.5" customHeight="1">
      <c r="A597" s="1">
        <v>47287</v>
      </c>
      <c r="B597" s="43">
        <v>45163</v>
      </c>
      <c r="C597" s="66">
        <v>45139</v>
      </c>
      <c r="D597" s="69" t="s">
        <v>18</v>
      </c>
      <c r="E597" s="68">
        <v>13280</v>
      </c>
      <c r="F597" s="28" t="s">
        <v>12</v>
      </c>
      <c r="G597" s="1"/>
      <c r="H597" s="67" t="s">
        <v>8</v>
      </c>
      <c r="I597" s="1">
        <v>1</v>
      </c>
      <c r="J597" s="19">
        <v>2410.6266000000001</v>
      </c>
      <c r="K597" s="1">
        <v>1</v>
      </c>
      <c r="L597" s="1" t="s">
        <v>4649</v>
      </c>
      <c r="M597" s="1" t="e">
        <v>#N/A</v>
      </c>
      <c r="N597" s="19" t="e">
        <v>#N/A</v>
      </c>
      <c r="O597" s="1" t="s">
        <v>4613</v>
      </c>
      <c r="P597" s="1" t="s">
        <v>4614</v>
      </c>
      <c r="Q597" s="1" t="s">
        <v>4615</v>
      </c>
      <c r="R597" s="1" t="e">
        <v>#N/A</v>
      </c>
      <c r="S597" s="1" t="s">
        <v>62217</v>
      </c>
      <c r="T597" s="1">
        <v>1.0892689900000001</v>
      </c>
      <c r="U597" s="19">
        <v>2213.0682339538548</v>
      </c>
      <c r="V597" s="19">
        <f t="shared" si="19"/>
        <v>2410.6265999999991</v>
      </c>
      <c r="W597" s="1"/>
      <c r="X597" s="1"/>
      <c r="Y597" s="28"/>
      <c r="Z597" s="1"/>
      <c r="AA597" s="28"/>
      <c r="AB597" s="28"/>
      <c r="AC597" s="1"/>
      <c r="AD597" s="1"/>
      <c r="AE597" s="28"/>
      <c r="AF597" s="1"/>
      <c r="AG597" s="1"/>
      <c r="AH597" s="1"/>
      <c r="AI597" s="1"/>
      <c r="AJ597" s="1"/>
      <c r="AK597" s="28"/>
      <c r="AL597" s="1"/>
      <c r="AM597" s="1"/>
      <c r="AN597" s="1"/>
      <c r="AO597" s="1"/>
      <c r="AP597" s="1"/>
      <c r="AQ597" s="1"/>
      <c r="AR597" s="1"/>
      <c r="AS597" s="1"/>
    </row>
    <row r="598" spans="1:45" ht="12.5" customHeight="1">
      <c r="A598" s="1">
        <v>47290</v>
      </c>
      <c r="B598" s="43">
        <v>45163</v>
      </c>
      <c r="C598" s="66">
        <v>45139</v>
      </c>
      <c r="D598" s="69" t="s">
        <v>18</v>
      </c>
      <c r="E598" s="68">
        <v>21558</v>
      </c>
      <c r="F598" s="28" t="s">
        <v>12</v>
      </c>
      <c r="G598" s="1"/>
      <c r="H598" s="67" t="s">
        <v>8</v>
      </c>
      <c r="I598" s="1">
        <v>9</v>
      </c>
      <c r="J598" s="19">
        <v>2699.9018000000001</v>
      </c>
      <c r="K598" s="1">
        <v>9</v>
      </c>
      <c r="L598" s="1" t="s">
        <v>4649</v>
      </c>
      <c r="M598" s="1" t="e">
        <v>#N/A</v>
      </c>
      <c r="N598" s="19" t="e">
        <v>#N/A</v>
      </c>
      <c r="O598" s="1" t="s">
        <v>4636</v>
      </c>
      <c r="P598" s="1" t="s">
        <v>4637</v>
      </c>
      <c r="Q598" s="1" t="s">
        <v>4638</v>
      </c>
      <c r="R598" s="1" t="e">
        <v>#N/A</v>
      </c>
      <c r="S598" s="1" t="s">
        <v>62219</v>
      </c>
      <c r="T598" s="1">
        <v>1.6143268900000001</v>
      </c>
      <c r="U598" s="19">
        <v>1672.4628801791191</v>
      </c>
      <c r="V598" s="19">
        <f t="shared" si="19"/>
        <v>2699.9018000000001</v>
      </c>
      <c r="W598" s="1"/>
      <c r="X598" s="1"/>
      <c r="Y598" s="28"/>
      <c r="Z598" s="1"/>
      <c r="AA598" s="28"/>
      <c r="AB598" s="28"/>
      <c r="AC598" s="1"/>
      <c r="AD598" s="1"/>
      <c r="AE598" s="28"/>
      <c r="AF598" s="1"/>
      <c r="AG598" s="1"/>
      <c r="AH598" s="1"/>
      <c r="AI598" s="1"/>
      <c r="AJ598" s="1"/>
      <c r="AK598" s="28"/>
      <c r="AL598" s="1"/>
      <c r="AM598" s="1"/>
      <c r="AN598" s="1"/>
      <c r="AO598" s="1"/>
      <c r="AP598" s="1"/>
      <c r="AQ598" s="1"/>
      <c r="AR598" s="1"/>
      <c r="AS598" s="1"/>
    </row>
    <row r="599" spans="1:45" ht="12.5" customHeight="1">
      <c r="A599" s="1">
        <v>47282</v>
      </c>
      <c r="B599" s="43">
        <v>45163</v>
      </c>
      <c r="C599" s="66">
        <v>45139</v>
      </c>
      <c r="D599" s="69" t="s">
        <v>18</v>
      </c>
      <c r="E599" s="68">
        <v>19258</v>
      </c>
      <c r="F599" s="28" t="s">
        <v>12</v>
      </c>
      <c r="G599" s="1"/>
      <c r="H599" s="67" t="s">
        <v>8</v>
      </c>
      <c r="I599" s="1">
        <v>10</v>
      </c>
      <c r="J599" s="19">
        <v>1105.4834000000001</v>
      </c>
      <c r="K599" s="1">
        <v>10</v>
      </c>
      <c r="L599" s="1" t="s">
        <v>4649</v>
      </c>
      <c r="M599" s="1" t="e">
        <v>#N/A</v>
      </c>
      <c r="N599" s="19" t="e">
        <v>#N/A</v>
      </c>
      <c r="O599" s="1" t="s">
        <v>4644</v>
      </c>
      <c r="P599" s="1" t="s">
        <v>4645</v>
      </c>
      <c r="Q599" s="1" t="s">
        <v>4631</v>
      </c>
      <c r="R599" s="1" t="e">
        <v>#N/A</v>
      </c>
      <c r="S599" s="1" t="s">
        <v>62220</v>
      </c>
      <c r="T599" s="1">
        <v>0.84024398</v>
      </c>
      <c r="U599" s="19">
        <v>1315.66952731991</v>
      </c>
      <c r="V599" s="19">
        <f t="shared" si="19"/>
        <v>1105.4833999999998</v>
      </c>
      <c r="W599" s="1"/>
      <c r="X599" s="1"/>
      <c r="Y599" s="28"/>
      <c r="Z599" s="1"/>
      <c r="AA599" s="28"/>
      <c r="AB599" s="28"/>
      <c r="AC599" s="1"/>
      <c r="AD599" s="1"/>
      <c r="AE599" s="28"/>
      <c r="AF599" s="1"/>
      <c r="AG599" s="1"/>
      <c r="AH599" s="1"/>
      <c r="AI599" s="1"/>
      <c r="AJ599" s="1"/>
      <c r="AK599" s="28"/>
      <c r="AL599" s="1"/>
      <c r="AM599" s="1"/>
      <c r="AN599" s="1"/>
      <c r="AO599" s="1"/>
      <c r="AP599" s="1"/>
      <c r="AQ599" s="1"/>
      <c r="AR599" s="1"/>
      <c r="AS599" s="1"/>
    </row>
    <row r="600" spans="1:45" ht="12.5" customHeight="1">
      <c r="A600" s="1">
        <v>47295</v>
      </c>
      <c r="B600" s="43">
        <v>45164</v>
      </c>
      <c r="C600" s="66">
        <v>45139</v>
      </c>
      <c r="D600" s="69" t="s">
        <v>18</v>
      </c>
      <c r="E600" s="68">
        <v>14005</v>
      </c>
      <c r="F600" s="28" t="s">
        <v>12</v>
      </c>
      <c r="G600" s="1"/>
      <c r="H600" s="67" t="s">
        <v>8</v>
      </c>
      <c r="I600" s="1">
        <v>4</v>
      </c>
      <c r="J600" s="19">
        <v>1105.4834000000001</v>
      </c>
      <c r="K600" s="1">
        <v>4</v>
      </c>
      <c r="L600" s="1" t="s">
        <v>4649</v>
      </c>
      <c r="M600" s="1" t="e">
        <v>#N/A</v>
      </c>
      <c r="N600" s="19" t="e">
        <v>#N/A</v>
      </c>
      <c r="O600" s="1" t="s">
        <v>4621</v>
      </c>
      <c r="P600" s="1" t="s">
        <v>4614</v>
      </c>
      <c r="Q600" s="1" t="s">
        <v>4615</v>
      </c>
      <c r="R600" s="1" t="e">
        <v>#N/A</v>
      </c>
      <c r="S600" s="1" t="s">
        <v>62217</v>
      </c>
      <c r="T600" s="1">
        <v>1.0892689900000001</v>
      </c>
      <c r="U600" s="19">
        <v>1014.88558854503</v>
      </c>
      <c r="V600" s="19">
        <f t="shared" si="19"/>
        <v>1105.4834000000005</v>
      </c>
      <c r="W600" s="1"/>
      <c r="X600" s="1"/>
      <c r="Y600" s="28"/>
      <c r="Z600" s="1"/>
      <c r="AA600" s="28"/>
      <c r="AB600" s="28"/>
      <c r="AC600" s="1"/>
      <c r="AD600" s="1"/>
      <c r="AE600" s="28"/>
      <c r="AF600" s="1"/>
      <c r="AG600" s="1"/>
      <c r="AH600" s="1"/>
      <c r="AI600" s="1"/>
      <c r="AJ600" s="1"/>
      <c r="AK600" s="28"/>
      <c r="AL600" s="1"/>
      <c r="AM600" s="1"/>
      <c r="AN600" s="1"/>
      <c r="AO600" s="1"/>
      <c r="AP600" s="1"/>
      <c r="AQ600" s="1"/>
      <c r="AR600" s="1"/>
      <c r="AS600" s="1"/>
    </row>
    <row r="601" spans="1:45" ht="12.5" customHeight="1">
      <c r="A601" s="1">
        <v>47308</v>
      </c>
      <c r="B601" s="43">
        <v>45165</v>
      </c>
      <c r="C601" s="66">
        <v>45139</v>
      </c>
      <c r="D601" s="69" t="s">
        <v>18</v>
      </c>
      <c r="E601" s="68">
        <v>20718</v>
      </c>
      <c r="F601" s="28" t="s">
        <v>12</v>
      </c>
      <c r="G601" s="1"/>
      <c r="H601" s="67" t="s">
        <v>8</v>
      </c>
      <c r="I601" s="1">
        <v>10</v>
      </c>
      <c r="J601" s="19">
        <v>865.20399999999995</v>
      </c>
      <c r="K601" s="1">
        <v>10</v>
      </c>
      <c r="L601" s="1" t="s">
        <v>4649</v>
      </c>
      <c r="M601" s="1" t="e">
        <v>#N/A</v>
      </c>
      <c r="N601" s="19" t="e">
        <v>#N/A</v>
      </c>
      <c r="O601" s="1" t="s">
        <v>4644</v>
      </c>
      <c r="P601" s="1" t="s">
        <v>4645</v>
      </c>
      <c r="Q601" s="1" t="s">
        <v>4631</v>
      </c>
      <c r="R601" s="1" t="e">
        <v>#N/A</v>
      </c>
      <c r="S601" s="1" t="s">
        <v>62220</v>
      </c>
      <c r="T601" s="1">
        <v>0.84024398</v>
      </c>
      <c r="U601" s="19">
        <v>1029.705681437908</v>
      </c>
      <c r="V601" s="19">
        <f t="shared" si="19"/>
        <v>865.20399999999995</v>
      </c>
      <c r="W601" s="1"/>
      <c r="X601" s="1"/>
      <c r="Y601" s="28"/>
      <c r="Z601" s="1"/>
      <c r="AA601" s="28"/>
      <c r="AB601" s="28"/>
      <c r="AC601" s="1"/>
      <c r="AD601" s="1"/>
      <c r="AE601" s="28"/>
      <c r="AF601" s="1"/>
      <c r="AG601" s="1"/>
      <c r="AH601" s="1"/>
      <c r="AI601" s="1"/>
      <c r="AJ601" s="1"/>
      <c r="AK601" s="28"/>
      <c r="AL601" s="1"/>
      <c r="AM601" s="1"/>
      <c r="AN601" s="1"/>
      <c r="AO601" s="1"/>
      <c r="AP601" s="1"/>
      <c r="AQ601" s="1"/>
      <c r="AR601" s="1"/>
      <c r="AS601" s="1"/>
    </row>
    <row r="602" spans="1:45" ht="12.5" customHeight="1">
      <c r="A602" s="1">
        <v>47322</v>
      </c>
      <c r="B602" s="43">
        <v>45166</v>
      </c>
      <c r="C602" s="66">
        <v>45139</v>
      </c>
      <c r="D602" s="69" t="s">
        <v>18</v>
      </c>
      <c r="E602" s="68">
        <v>15287</v>
      </c>
      <c r="F602" s="28" t="s">
        <v>12</v>
      </c>
      <c r="G602" s="1"/>
      <c r="H602" s="67" t="s">
        <v>8</v>
      </c>
      <c r="I602" s="1">
        <v>1</v>
      </c>
      <c r="J602" s="19">
        <v>865.20399999999995</v>
      </c>
      <c r="K602" s="1">
        <v>1</v>
      </c>
      <c r="L602" s="1" t="s">
        <v>4649</v>
      </c>
      <c r="M602" s="1" t="e">
        <v>#N/A</v>
      </c>
      <c r="N602" s="19" t="e">
        <v>#N/A</v>
      </c>
      <c r="O602" s="1" t="s">
        <v>4613</v>
      </c>
      <c r="P602" s="1" t="s">
        <v>4614</v>
      </c>
      <c r="Q602" s="1" t="s">
        <v>4615</v>
      </c>
      <c r="R602" s="1" t="e">
        <v>#N/A</v>
      </c>
      <c r="S602" s="1" t="s">
        <v>62217</v>
      </c>
      <c r="T602" s="1">
        <v>1.0892689900000001</v>
      </c>
      <c r="U602" s="19">
        <v>794.29783455049051</v>
      </c>
      <c r="V602" s="19">
        <f t="shared" si="19"/>
        <v>865.20399999999995</v>
      </c>
      <c r="W602" s="1"/>
      <c r="X602" s="1"/>
      <c r="Y602" s="28"/>
      <c r="Z602" s="1"/>
      <c r="AA602" s="28"/>
      <c r="AB602" s="28"/>
      <c r="AC602" s="1"/>
      <c r="AD602" s="1"/>
      <c r="AE602" s="28"/>
      <c r="AF602" s="1"/>
      <c r="AG602" s="1"/>
      <c r="AH602" s="1"/>
      <c r="AI602" s="1"/>
      <c r="AJ602" s="1"/>
      <c r="AK602" s="28"/>
      <c r="AL602" s="1"/>
      <c r="AM602" s="1"/>
      <c r="AN602" s="1"/>
      <c r="AO602" s="1"/>
      <c r="AP602" s="1"/>
      <c r="AQ602" s="1"/>
      <c r="AR602" s="1"/>
      <c r="AS602" s="1"/>
    </row>
    <row r="603" spans="1:45" ht="12.5" customHeight="1">
      <c r="A603" s="1">
        <v>47319</v>
      </c>
      <c r="B603" s="43">
        <v>45166</v>
      </c>
      <c r="C603" s="66">
        <v>45139</v>
      </c>
      <c r="D603" s="69" t="s">
        <v>18</v>
      </c>
      <c r="E603" s="68">
        <v>13299</v>
      </c>
      <c r="F603" s="28" t="s">
        <v>12</v>
      </c>
      <c r="G603" s="1"/>
      <c r="H603" s="67" t="s">
        <v>8</v>
      </c>
      <c r="I603" s="1">
        <v>4</v>
      </c>
      <c r="J603" s="19">
        <v>2699.9018000000001</v>
      </c>
      <c r="K603" s="1">
        <v>4</v>
      </c>
      <c r="L603" s="1" t="s">
        <v>4649</v>
      </c>
      <c r="M603" s="1" t="e">
        <v>#N/A</v>
      </c>
      <c r="N603" s="19" t="e">
        <v>#N/A</v>
      </c>
      <c r="O603" s="1" t="s">
        <v>4621</v>
      </c>
      <c r="P603" s="1" t="s">
        <v>4614</v>
      </c>
      <c r="Q603" s="1" t="s">
        <v>4615</v>
      </c>
      <c r="R603" s="1" t="e">
        <v>#N/A</v>
      </c>
      <c r="S603" s="1" t="s">
        <v>62217</v>
      </c>
      <c r="T603" s="1">
        <v>1.0892689900000001</v>
      </c>
      <c r="U603" s="19">
        <v>2478.6364293726929</v>
      </c>
      <c r="V603" s="19">
        <f t="shared" si="19"/>
        <v>2699.9017999999996</v>
      </c>
      <c r="W603" s="1"/>
      <c r="X603" s="1"/>
      <c r="Y603" s="28"/>
      <c r="Z603" s="1"/>
      <c r="AA603" s="28"/>
      <c r="AB603" s="28"/>
      <c r="AC603" s="1"/>
      <c r="AD603" s="1"/>
      <c r="AE603" s="28"/>
      <c r="AF603" s="1"/>
      <c r="AG603" s="1"/>
      <c r="AH603" s="1"/>
      <c r="AI603" s="1"/>
      <c r="AJ603" s="1"/>
      <c r="AK603" s="28"/>
      <c r="AL603" s="1"/>
      <c r="AM603" s="1"/>
      <c r="AN603" s="1"/>
      <c r="AO603" s="1"/>
      <c r="AP603" s="1"/>
      <c r="AQ603" s="1"/>
      <c r="AR603" s="1"/>
      <c r="AS603" s="1"/>
    </row>
    <row r="604" spans="1:45" ht="12.5" customHeight="1">
      <c r="A604" s="1">
        <v>47327</v>
      </c>
      <c r="B604" s="43">
        <v>45167</v>
      </c>
      <c r="C604" s="66">
        <v>45139</v>
      </c>
      <c r="D604" s="69" t="s">
        <v>18</v>
      </c>
      <c r="E604" s="68">
        <v>13304</v>
      </c>
      <c r="F604" s="28" t="s">
        <v>12</v>
      </c>
      <c r="G604" s="1"/>
      <c r="H604" s="67" t="s">
        <v>8</v>
      </c>
      <c r="I604" s="1">
        <v>1</v>
      </c>
      <c r="J604" s="19">
        <v>2410.6266000000001</v>
      </c>
      <c r="K604" s="1">
        <v>1</v>
      </c>
      <c r="L604" s="1" t="s">
        <v>4649</v>
      </c>
      <c r="M604" s="1" t="e">
        <v>#N/A</v>
      </c>
      <c r="N604" s="19" t="e">
        <v>#N/A</v>
      </c>
      <c r="O604" s="1" t="s">
        <v>4613</v>
      </c>
      <c r="P604" s="1" t="s">
        <v>4614</v>
      </c>
      <c r="Q604" s="1" t="s">
        <v>4615</v>
      </c>
      <c r="R604" s="1" t="e">
        <v>#N/A</v>
      </c>
      <c r="S604" s="1" t="s">
        <v>62217</v>
      </c>
      <c r="T604" s="1">
        <v>1.0892689900000001</v>
      </c>
      <c r="U604" s="19">
        <v>2213.0682339538548</v>
      </c>
      <c r="V604" s="19">
        <f t="shared" si="19"/>
        <v>2410.6265999999991</v>
      </c>
      <c r="W604" s="1"/>
      <c r="X604" s="1"/>
      <c r="Y604" s="28"/>
      <c r="Z604" s="1"/>
      <c r="AA604" s="28"/>
      <c r="AB604" s="28"/>
      <c r="AC604" s="1"/>
      <c r="AD604" s="1"/>
      <c r="AE604" s="28"/>
      <c r="AF604" s="1"/>
      <c r="AG604" s="1"/>
      <c r="AH604" s="1"/>
      <c r="AI604" s="1"/>
      <c r="AJ604" s="1"/>
      <c r="AK604" s="28"/>
      <c r="AL604" s="1"/>
      <c r="AM604" s="1"/>
      <c r="AN604" s="1"/>
      <c r="AO604" s="1"/>
      <c r="AP604" s="1"/>
      <c r="AQ604" s="1"/>
      <c r="AR604" s="1"/>
      <c r="AS604" s="1"/>
    </row>
    <row r="605" spans="1:45" ht="12.5" customHeight="1">
      <c r="A605" s="1">
        <v>47325</v>
      </c>
      <c r="B605" s="43">
        <v>45167</v>
      </c>
      <c r="C605" s="66">
        <v>45139</v>
      </c>
      <c r="D605" s="69" t="s">
        <v>18</v>
      </c>
      <c r="E605" s="68">
        <v>13278</v>
      </c>
      <c r="F605" s="28" t="s">
        <v>12</v>
      </c>
      <c r="G605" s="1"/>
      <c r="H605" s="67" t="s">
        <v>8</v>
      </c>
      <c r="I605" s="1">
        <v>4</v>
      </c>
      <c r="J605" s="19">
        <v>2410.6266000000001</v>
      </c>
      <c r="K605" s="1">
        <v>4</v>
      </c>
      <c r="L605" s="1" t="s">
        <v>4649</v>
      </c>
      <c r="M605" s="1" t="e">
        <v>#N/A</v>
      </c>
      <c r="N605" s="19" t="e">
        <v>#N/A</v>
      </c>
      <c r="O605" s="1" t="s">
        <v>4621</v>
      </c>
      <c r="P605" s="1" t="s">
        <v>4614</v>
      </c>
      <c r="Q605" s="1" t="s">
        <v>4615</v>
      </c>
      <c r="R605" s="1" t="e">
        <v>#N/A</v>
      </c>
      <c r="S605" s="1" t="s">
        <v>62217</v>
      </c>
      <c r="T605" s="1">
        <v>1.0892689900000001</v>
      </c>
      <c r="U605" s="19">
        <v>2213.0682339538548</v>
      </c>
      <c r="V605" s="19">
        <f t="shared" si="19"/>
        <v>2410.6265999999991</v>
      </c>
      <c r="W605" s="1"/>
      <c r="X605" s="1"/>
      <c r="Y605" s="28"/>
      <c r="Z605" s="1"/>
      <c r="AA605" s="28"/>
      <c r="AB605" s="28"/>
      <c r="AC605" s="1"/>
      <c r="AD605" s="1"/>
      <c r="AE605" s="28"/>
      <c r="AF605" s="1"/>
      <c r="AG605" s="1"/>
      <c r="AH605" s="1"/>
      <c r="AI605" s="1"/>
      <c r="AJ605" s="1"/>
      <c r="AK605" s="28"/>
      <c r="AL605" s="1"/>
      <c r="AM605" s="1"/>
      <c r="AN605" s="1"/>
      <c r="AO605" s="1"/>
      <c r="AP605" s="1"/>
      <c r="AQ605" s="1"/>
      <c r="AR605" s="1"/>
      <c r="AS605" s="1"/>
    </row>
    <row r="606" spans="1:45" ht="12.5" customHeight="1">
      <c r="A606" s="1">
        <v>47326</v>
      </c>
      <c r="B606" s="43">
        <v>45167</v>
      </c>
      <c r="C606" s="66">
        <v>45139</v>
      </c>
      <c r="D606" s="69" t="s">
        <v>18</v>
      </c>
      <c r="E606" s="68">
        <v>13288</v>
      </c>
      <c r="F606" s="28" t="s">
        <v>12</v>
      </c>
      <c r="G606" s="1"/>
      <c r="H606" s="67" t="s">
        <v>8</v>
      </c>
      <c r="I606" s="1">
        <v>4</v>
      </c>
      <c r="J606" s="19">
        <v>2410.6266000000001</v>
      </c>
      <c r="K606" s="1">
        <v>4</v>
      </c>
      <c r="L606" s="1" t="s">
        <v>4649</v>
      </c>
      <c r="M606" s="1" t="e">
        <v>#N/A</v>
      </c>
      <c r="N606" s="19" t="e">
        <v>#N/A</v>
      </c>
      <c r="O606" s="1" t="s">
        <v>4621</v>
      </c>
      <c r="P606" s="1" t="s">
        <v>4614</v>
      </c>
      <c r="Q606" s="1" t="s">
        <v>4615</v>
      </c>
      <c r="R606" s="1" t="e">
        <v>#N/A</v>
      </c>
      <c r="S606" s="1" t="s">
        <v>62217</v>
      </c>
      <c r="T606" s="1">
        <v>1.0892689900000001</v>
      </c>
      <c r="U606" s="19">
        <v>2213.0682339538548</v>
      </c>
      <c r="V606" s="19">
        <f t="shared" si="19"/>
        <v>2410.6265999999991</v>
      </c>
      <c r="W606" s="1"/>
      <c r="X606" s="1"/>
      <c r="Y606" s="28"/>
      <c r="Z606" s="1"/>
      <c r="AA606" s="28"/>
      <c r="AB606" s="28"/>
      <c r="AC606" s="1"/>
      <c r="AD606" s="1"/>
      <c r="AE606" s="28"/>
      <c r="AF606" s="1"/>
      <c r="AG606" s="1"/>
      <c r="AH606" s="1"/>
      <c r="AI606" s="1"/>
      <c r="AJ606" s="1"/>
      <c r="AK606" s="28"/>
      <c r="AL606" s="1"/>
      <c r="AM606" s="1"/>
      <c r="AN606" s="1"/>
      <c r="AO606" s="1"/>
      <c r="AP606" s="1"/>
      <c r="AQ606" s="1"/>
      <c r="AR606" s="1"/>
      <c r="AS606" s="1"/>
    </row>
    <row r="607" spans="1:45" ht="12.5" customHeight="1">
      <c r="A607" s="1">
        <v>47329</v>
      </c>
      <c r="B607" s="43">
        <v>45168</v>
      </c>
      <c r="C607" s="66">
        <v>45139</v>
      </c>
      <c r="D607" s="69" t="s">
        <v>18</v>
      </c>
      <c r="E607" s="68">
        <v>13367</v>
      </c>
      <c r="F607" s="28" t="s">
        <v>12</v>
      </c>
      <c r="G607" s="1"/>
      <c r="H607" s="67" t="s">
        <v>8</v>
      </c>
      <c r="I607" s="1">
        <v>1</v>
      </c>
      <c r="J607" s="19">
        <v>2410.6266000000001</v>
      </c>
      <c r="K607" s="1">
        <v>1</v>
      </c>
      <c r="L607" s="1" t="s">
        <v>4649</v>
      </c>
      <c r="M607" s="1" t="e">
        <v>#N/A</v>
      </c>
      <c r="N607" s="19" t="e">
        <v>#N/A</v>
      </c>
      <c r="O607" s="1" t="s">
        <v>4613</v>
      </c>
      <c r="P607" s="1" t="s">
        <v>4614</v>
      </c>
      <c r="Q607" s="1" t="s">
        <v>4615</v>
      </c>
      <c r="R607" s="1" t="e">
        <v>#N/A</v>
      </c>
      <c r="S607" s="1" t="s">
        <v>62217</v>
      </c>
      <c r="T607" s="1">
        <v>1.0892689900000001</v>
      </c>
      <c r="U607" s="19">
        <v>2213.0682339538548</v>
      </c>
      <c r="V607" s="19">
        <f t="shared" si="19"/>
        <v>2410.6265999999991</v>
      </c>
      <c r="W607" s="1"/>
      <c r="X607" s="1"/>
      <c r="Y607" s="28"/>
      <c r="Z607" s="1"/>
      <c r="AA607" s="28"/>
      <c r="AB607" s="28"/>
      <c r="AC607" s="1"/>
      <c r="AD607" s="1"/>
      <c r="AE607" s="28"/>
      <c r="AF607" s="1"/>
      <c r="AG607" s="1"/>
      <c r="AH607" s="1"/>
      <c r="AI607" s="1"/>
      <c r="AJ607" s="1"/>
      <c r="AK607" s="28"/>
      <c r="AL607" s="1"/>
      <c r="AM607" s="1"/>
      <c r="AN607" s="1"/>
      <c r="AO607" s="1"/>
      <c r="AP607" s="1"/>
      <c r="AQ607" s="1"/>
      <c r="AR607" s="1"/>
      <c r="AS607" s="1"/>
    </row>
    <row r="608" spans="1:45" ht="12.5" customHeight="1">
      <c r="A608" s="1">
        <v>47332</v>
      </c>
      <c r="B608" s="43">
        <v>45168</v>
      </c>
      <c r="C608" s="66">
        <v>45139</v>
      </c>
      <c r="D608" s="69" t="s">
        <v>18</v>
      </c>
      <c r="E608" s="68">
        <v>20350</v>
      </c>
      <c r="F608" s="28" t="s">
        <v>12</v>
      </c>
      <c r="G608" s="1"/>
      <c r="H608" s="67" t="s">
        <v>8</v>
      </c>
      <c r="I608" s="1">
        <v>6</v>
      </c>
      <c r="J608" s="19">
        <v>2288.9187000000002</v>
      </c>
      <c r="K608" s="1">
        <v>6</v>
      </c>
      <c r="L608" s="1" t="s">
        <v>4649</v>
      </c>
      <c r="M608" s="1" t="e">
        <v>#N/A</v>
      </c>
      <c r="N608" s="19" t="e">
        <v>#N/A</v>
      </c>
      <c r="O608" s="1" t="s">
        <v>4626</v>
      </c>
      <c r="P608" s="1" t="s">
        <v>4627</v>
      </c>
      <c r="Q608" s="1" t="s">
        <v>4615</v>
      </c>
      <c r="R608" s="1" t="e">
        <v>#N/A</v>
      </c>
      <c r="S608" s="1" t="s">
        <v>62218</v>
      </c>
      <c r="T608" s="1">
        <v>1.4904571499999999</v>
      </c>
      <c r="U608" s="19">
        <v>1535.7158707984329</v>
      </c>
      <c r="V608" s="19">
        <f t="shared" si="19"/>
        <v>2288.9187000000002</v>
      </c>
      <c r="W608" s="1"/>
      <c r="X608" s="1"/>
      <c r="Y608" s="28"/>
      <c r="Z608" s="1"/>
      <c r="AA608" s="28"/>
      <c r="AB608" s="28"/>
      <c r="AC608" s="1"/>
      <c r="AD608" s="1"/>
      <c r="AE608" s="28"/>
      <c r="AF608" s="1"/>
      <c r="AG608" s="1"/>
      <c r="AH608" s="1"/>
      <c r="AI608" s="1"/>
      <c r="AJ608" s="1"/>
      <c r="AK608" s="28"/>
      <c r="AL608" s="1"/>
      <c r="AM608" s="1"/>
      <c r="AN608" s="1"/>
      <c r="AO608" s="1"/>
      <c r="AP608" s="1"/>
      <c r="AQ608" s="1"/>
      <c r="AR608" s="1"/>
      <c r="AS608" s="1"/>
    </row>
    <row r="609" spans="1:45" ht="12.5" customHeight="1">
      <c r="A609" s="1">
        <v>47333</v>
      </c>
      <c r="B609" s="43">
        <v>45168</v>
      </c>
      <c r="C609" s="66">
        <v>45139</v>
      </c>
      <c r="D609" s="69" t="s">
        <v>18</v>
      </c>
      <c r="E609" s="68">
        <v>21229</v>
      </c>
      <c r="F609" s="28" t="s">
        <v>12</v>
      </c>
      <c r="G609" s="1"/>
      <c r="H609" s="67" t="s">
        <v>8</v>
      </c>
      <c r="I609" s="1">
        <v>9</v>
      </c>
      <c r="J609" s="19">
        <v>2699.9018000000001</v>
      </c>
      <c r="K609" s="1">
        <v>9</v>
      </c>
      <c r="L609" s="1" t="s">
        <v>4649</v>
      </c>
      <c r="M609" s="1" t="e">
        <v>#N/A</v>
      </c>
      <c r="N609" s="19" t="e">
        <v>#N/A</v>
      </c>
      <c r="O609" s="1" t="s">
        <v>4636</v>
      </c>
      <c r="P609" s="1" t="s">
        <v>4637</v>
      </c>
      <c r="Q609" s="1" t="s">
        <v>4638</v>
      </c>
      <c r="R609" s="1" t="e">
        <v>#N/A</v>
      </c>
      <c r="S609" s="1" t="s">
        <v>62219</v>
      </c>
      <c r="T609" s="1">
        <v>1.6143268900000001</v>
      </c>
      <c r="U609" s="19">
        <v>1672.4628801791191</v>
      </c>
      <c r="V609" s="19">
        <f t="shared" si="19"/>
        <v>2699.9018000000001</v>
      </c>
      <c r="W609" s="1"/>
      <c r="X609" s="1"/>
      <c r="Y609" s="28"/>
      <c r="Z609" s="1"/>
      <c r="AA609" s="28"/>
      <c r="AB609" s="28"/>
      <c r="AC609" s="1"/>
      <c r="AD609" s="1"/>
      <c r="AE609" s="28"/>
      <c r="AF609" s="1"/>
      <c r="AG609" s="1"/>
      <c r="AH609" s="1"/>
      <c r="AI609" s="1"/>
      <c r="AJ609" s="1"/>
      <c r="AK609" s="28"/>
      <c r="AL609" s="1"/>
      <c r="AM609" s="1"/>
      <c r="AN609" s="1"/>
      <c r="AO609" s="1"/>
      <c r="AP609" s="1"/>
      <c r="AQ609" s="1"/>
      <c r="AR609" s="1"/>
      <c r="AS609" s="1"/>
    </row>
    <row r="610" spans="1:45" ht="12.5" customHeight="1">
      <c r="A610" s="1">
        <v>47342</v>
      </c>
      <c r="B610" s="43">
        <v>45169</v>
      </c>
      <c r="C610" s="66">
        <v>45139</v>
      </c>
      <c r="D610" s="69" t="s">
        <v>18</v>
      </c>
      <c r="E610" s="68">
        <v>26304</v>
      </c>
      <c r="F610" s="28" t="s">
        <v>12</v>
      </c>
      <c r="G610" s="1"/>
      <c r="H610" s="67" t="s">
        <v>8</v>
      </c>
      <c r="I610" s="1">
        <v>1</v>
      </c>
      <c r="J610" s="19">
        <v>2264.2536</v>
      </c>
      <c r="K610" s="1">
        <v>1</v>
      </c>
      <c r="L610" s="1" t="s">
        <v>4649</v>
      </c>
      <c r="M610" s="1" t="e">
        <v>#N/A</v>
      </c>
      <c r="N610" s="19" t="e">
        <v>#N/A</v>
      </c>
      <c r="O610" s="1" t="s">
        <v>4613</v>
      </c>
      <c r="P610" s="1" t="s">
        <v>4614</v>
      </c>
      <c r="Q610" s="1" t="s">
        <v>4615</v>
      </c>
      <c r="R610" s="1" t="e">
        <v>#N/A</v>
      </c>
      <c r="S610" s="1" t="s">
        <v>62217</v>
      </c>
      <c r="T610" s="1">
        <v>1.0892689900000001</v>
      </c>
      <c r="U610" s="19">
        <v>2078.6909576853</v>
      </c>
      <c r="V610" s="19">
        <f t="shared" si="19"/>
        <v>2264.2535999999996</v>
      </c>
      <c r="W610" s="1"/>
      <c r="X610" s="1"/>
      <c r="Y610" s="28"/>
      <c r="Z610" s="1"/>
      <c r="AA610" s="28"/>
      <c r="AB610" s="28"/>
      <c r="AC610" s="1"/>
      <c r="AD610" s="1"/>
      <c r="AE610" s="28"/>
      <c r="AF610" s="1"/>
      <c r="AG610" s="1"/>
      <c r="AH610" s="1"/>
      <c r="AI610" s="1"/>
      <c r="AJ610" s="1"/>
      <c r="AK610" s="28"/>
      <c r="AL610" s="1"/>
      <c r="AM610" s="1"/>
      <c r="AN610" s="1"/>
      <c r="AO610" s="1"/>
      <c r="AP610" s="1"/>
      <c r="AQ610" s="1"/>
      <c r="AR610" s="1"/>
      <c r="AS610" s="1"/>
    </row>
    <row r="611" spans="1:45" ht="12.5" customHeight="1">
      <c r="A611" s="1">
        <v>47340</v>
      </c>
      <c r="B611" s="43">
        <v>45169</v>
      </c>
      <c r="C611" s="66">
        <v>45139</v>
      </c>
      <c r="D611" s="69" t="s">
        <v>18</v>
      </c>
      <c r="E611" s="68">
        <v>13401</v>
      </c>
      <c r="F611" s="28" t="s">
        <v>12</v>
      </c>
      <c r="G611" s="1"/>
      <c r="H611" s="67" t="s">
        <v>8</v>
      </c>
      <c r="I611" s="1">
        <v>4</v>
      </c>
      <c r="J611" s="19">
        <v>2699.9018000000001</v>
      </c>
      <c r="K611" s="1">
        <v>4</v>
      </c>
      <c r="L611" s="1" t="s">
        <v>4649</v>
      </c>
      <c r="M611" s="1" t="e">
        <v>#N/A</v>
      </c>
      <c r="N611" s="19" t="e">
        <v>#N/A</v>
      </c>
      <c r="O611" s="1" t="s">
        <v>4621</v>
      </c>
      <c r="P611" s="1" t="s">
        <v>4614</v>
      </c>
      <c r="Q611" s="1" t="s">
        <v>4615</v>
      </c>
      <c r="R611" s="1" t="e">
        <v>#N/A</v>
      </c>
      <c r="S611" s="1" t="s">
        <v>62217</v>
      </c>
      <c r="T611" s="1">
        <v>1.0892689900000001</v>
      </c>
      <c r="U611" s="19">
        <v>2478.6364293726929</v>
      </c>
      <c r="V611" s="19">
        <f t="shared" si="19"/>
        <v>2699.9017999999996</v>
      </c>
      <c r="W611" s="1"/>
      <c r="X611" s="1"/>
      <c r="Y611" s="28"/>
      <c r="Z611" s="1"/>
      <c r="AA611" s="28"/>
      <c r="AB611" s="28"/>
      <c r="AC611" s="1"/>
      <c r="AD611" s="1"/>
      <c r="AE611" s="28"/>
      <c r="AF611" s="1"/>
      <c r="AG611" s="1"/>
      <c r="AH611" s="1"/>
      <c r="AI611" s="1"/>
      <c r="AJ611" s="1"/>
      <c r="AK611" s="28"/>
      <c r="AL611" s="1"/>
      <c r="AM611" s="1"/>
      <c r="AN611" s="1"/>
      <c r="AO611" s="1"/>
      <c r="AP611" s="1"/>
      <c r="AQ611" s="1"/>
      <c r="AR611" s="1"/>
      <c r="AS611" s="1"/>
    </row>
    <row r="612" spans="1:45" ht="12.5" customHeight="1">
      <c r="A612" s="1">
        <v>47346</v>
      </c>
      <c r="B612" s="43">
        <v>45169</v>
      </c>
      <c r="C612" s="66">
        <v>45139</v>
      </c>
      <c r="D612" s="69" t="s">
        <v>18</v>
      </c>
      <c r="E612" s="68">
        <v>12585</v>
      </c>
      <c r="F612" s="28" t="s">
        <v>12</v>
      </c>
      <c r="G612" s="1"/>
      <c r="H612" s="67" t="s">
        <v>8</v>
      </c>
      <c r="I612" s="1">
        <v>9</v>
      </c>
      <c r="J612" s="19">
        <v>2264.2536</v>
      </c>
      <c r="K612" s="1">
        <v>9</v>
      </c>
      <c r="L612" s="1" t="s">
        <v>4649</v>
      </c>
      <c r="M612" s="1" t="e">
        <v>#N/A</v>
      </c>
      <c r="N612" s="19" t="e">
        <v>#N/A</v>
      </c>
      <c r="O612" s="1" t="s">
        <v>4636</v>
      </c>
      <c r="P612" s="1" t="s">
        <v>4637</v>
      </c>
      <c r="Q612" s="1" t="s">
        <v>4638</v>
      </c>
      <c r="R612" s="1" t="e">
        <v>#N/A</v>
      </c>
      <c r="S612" s="1" t="s">
        <v>62219</v>
      </c>
      <c r="T612" s="1">
        <v>1.6143268900000001</v>
      </c>
      <c r="U612" s="19">
        <v>1402.5991972418919</v>
      </c>
      <c r="V612" s="19">
        <f t="shared" si="19"/>
        <v>2264.2536</v>
      </c>
      <c r="W612" s="1"/>
      <c r="X612" s="1"/>
      <c r="Y612" s="28"/>
      <c r="Z612" s="1"/>
      <c r="AA612" s="28"/>
      <c r="AB612" s="28"/>
      <c r="AC612" s="1"/>
      <c r="AD612" s="1"/>
      <c r="AE612" s="28"/>
      <c r="AF612" s="1"/>
      <c r="AG612" s="1"/>
      <c r="AH612" s="1"/>
      <c r="AI612" s="1"/>
      <c r="AJ612" s="1"/>
      <c r="AK612" s="28"/>
      <c r="AL612" s="1"/>
      <c r="AM612" s="1"/>
      <c r="AN612" s="1"/>
      <c r="AO612" s="1"/>
      <c r="AP612" s="1"/>
      <c r="AQ612" s="1"/>
      <c r="AR612" s="1"/>
      <c r="AS612" s="1"/>
    </row>
    <row r="613" spans="1:45" ht="12.5" customHeight="1">
      <c r="A613" s="1">
        <v>47345</v>
      </c>
      <c r="B613" s="43">
        <v>45169</v>
      </c>
      <c r="C613" s="66">
        <v>45139</v>
      </c>
      <c r="D613" s="69" t="s">
        <v>18</v>
      </c>
      <c r="E613" s="68">
        <v>12583</v>
      </c>
      <c r="F613" s="28" t="s">
        <v>12</v>
      </c>
      <c r="G613" s="1"/>
      <c r="H613" s="67" t="s">
        <v>8</v>
      </c>
      <c r="I613" s="1">
        <v>9</v>
      </c>
      <c r="J613" s="19">
        <v>2288.9187000000002</v>
      </c>
      <c r="K613" s="1">
        <v>9</v>
      </c>
      <c r="L613" s="1" t="s">
        <v>4649</v>
      </c>
      <c r="M613" s="1" t="e">
        <v>#N/A</v>
      </c>
      <c r="N613" s="19" t="e">
        <v>#N/A</v>
      </c>
      <c r="O613" s="1" t="s">
        <v>4636</v>
      </c>
      <c r="P613" s="1" t="s">
        <v>4637</v>
      </c>
      <c r="Q613" s="1" t="s">
        <v>4638</v>
      </c>
      <c r="R613" s="1" t="e">
        <v>#N/A</v>
      </c>
      <c r="S613" s="1" t="s">
        <v>62219</v>
      </c>
      <c r="T613" s="1">
        <v>1.6143268900000001</v>
      </c>
      <c r="U613" s="19">
        <v>1417.8780730091171</v>
      </c>
      <c r="V613" s="19">
        <f t="shared" si="19"/>
        <v>2288.9187000000011</v>
      </c>
      <c r="W613" s="1"/>
      <c r="X613" s="1"/>
      <c r="Y613" s="28"/>
      <c r="Z613" s="1"/>
      <c r="AA613" s="28"/>
      <c r="AB613" s="28"/>
      <c r="AC613" s="1"/>
      <c r="AD613" s="1"/>
      <c r="AE613" s="28"/>
      <c r="AF613" s="1"/>
      <c r="AG613" s="1"/>
      <c r="AH613" s="1"/>
      <c r="AI613" s="1"/>
      <c r="AJ613" s="1"/>
      <c r="AK613" s="28"/>
      <c r="AL613" s="1"/>
      <c r="AM613" s="1"/>
      <c r="AN613" s="1"/>
      <c r="AO613" s="1"/>
      <c r="AP613" s="1"/>
      <c r="AQ613" s="1"/>
      <c r="AR613" s="1"/>
      <c r="AS613" s="1"/>
    </row>
    <row r="614" spans="1:45" ht="12.5" customHeight="1">
      <c r="A614" s="1">
        <v>47344</v>
      </c>
      <c r="B614" s="43">
        <v>45169</v>
      </c>
      <c r="C614" s="66">
        <v>45139</v>
      </c>
      <c r="D614" s="69" t="s">
        <v>18</v>
      </c>
      <c r="E614" s="68">
        <v>12686</v>
      </c>
      <c r="F614" s="28" t="s">
        <v>12</v>
      </c>
      <c r="G614" s="1"/>
      <c r="H614" s="67" t="s">
        <v>8</v>
      </c>
      <c r="I614" s="1">
        <v>9</v>
      </c>
      <c r="J614" s="19">
        <v>2288.9187000000002</v>
      </c>
      <c r="K614" s="1">
        <v>9</v>
      </c>
      <c r="L614" s="1" t="s">
        <v>4649</v>
      </c>
      <c r="M614" s="1" t="e">
        <v>#N/A</v>
      </c>
      <c r="N614" s="19" t="e">
        <v>#N/A</v>
      </c>
      <c r="O614" s="1" t="s">
        <v>4636</v>
      </c>
      <c r="P614" s="1" t="s">
        <v>4637</v>
      </c>
      <c r="Q614" s="1" t="s">
        <v>4638</v>
      </c>
      <c r="R614" s="1" t="e">
        <v>#N/A</v>
      </c>
      <c r="S614" s="1" t="s">
        <v>62219</v>
      </c>
      <c r="T614" s="1">
        <v>1.6143268900000001</v>
      </c>
      <c r="U614" s="19">
        <v>1417.8780730091171</v>
      </c>
      <c r="V614" s="19">
        <f t="shared" si="19"/>
        <v>2288.9187000000011</v>
      </c>
      <c r="W614" s="1"/>
      <c r="X614" s="1"/>
      <c r="Y614" s="28"/>
      <c r="Z614" s="1"/>
      <c r="AA614" s="28"/>
      <c r="AB614" s="28"/>
      <c r="AC614" s="1"/>
      <c r="AD614" s="1"/>
      <c r="AE614" s="28"/>
      <c r="AF614" s="1"/>
      <c r="AG614" s="1"/>
      <c r="AH614" s="1"/>
      <c r="AI614" s="1"/>
      <c r="AJ614" s="1"/>
      <c r="AK614" s="28"/>
      <c r="AL614" s="1"/>
      <c r="AM614" s="1"/>
      <c r="AN614" s="1"/>
      <c r="AO614" s="1"/>
      <c r="AP614" s="1"/>
      <c r="AQ614" s="1"/>
      <c r="AR614" s="1"/>
      <c r="AS614" s="1"/>
    </row>
    <row r="615" spans="1:45" ht="12.5" customHeight="1">
      <c r="A615" s="1">
        <v>47471</v>
      </c>
      <c r="B615" s="43">
        <v>45172</v>
      </c>
      <c r="C615" s="66">
        <v>45170</v>
      </c>
      <c r="D615" s="69" t="s">
        <v>18</v>
      </c>
      <c r="E615" s="68">
        <v>14539</v>
      </c>
      <c r="F615" s="28" t="s">
        <v>12</v>
      </c>
      <c r="G615" s="1"/>
      <c r="H615" s="67" t="s">
        <v>8</v>
      </c>
      <c r="I615" s="1">
        <v>7</v>
      </c>
      <c r="J615" s="19">
        <v>2699.9018000000001</v>
      </c>
      <c r="K615" s="1">
        <v>7</v>
      </c>
      <c r="L615" s="1" t="s">
        <v>4649</v>
      </c>
      <c r="M615" s="1" t="e">
        <v>#N/A</v>
      </c>
      <c r="N615" s="19" t="e">
        <v>#N/A</v>
      </c>
      <c r="O615" s="1" t="s">
        <v>4629</v>
      </c>
      <c r="P615" s="1" t="s">
        <v>4630</v>
      </c>
      <c r="Q615" s="1" t="s">
        <v>4631</v>
      </c>
      <c r="R615" s="1" t="e">
        <v>#N/A</v>
      </c>
      <c r="S615" s="1" t="s">
        <v>62221</v>
      </c>
      <c r="T615" s="1">
        <v>1</v>
      </c>
      <c r="U615" s="19">
        <v>2699.9018000000001</v>
      </c>
      <c r="V615" s="19">
        <f t="shared" si="19"/>
        <v>2699.9018000000001</v>
      </c>
      <c r="W615" s="1"/>
      <c r="X615" s="1"/>
      <c r="Y615" s="28"/>
      <c r="Z615" s="1"/>
      <c r="AA615" s="28"/>
      <c r="AB615" s="28"/>
      <c r="AC615" s="1"/>
      <c r="AD615" s="1"/>
      <c r="AE615" s="28"/>
      <c r="AF615" s="1"/>
      <c r="AG615" s="1"/>
      <c r="AH615" s="1"/>
      <c r="AI615" s="1"/>
      <c r="AJ615" s="1"/>
      <c r="AK615" s="28"/>
      <c r="AL615" s="1"/>
      <c r="AM615" s="1"/>
      <c r="AN615" s="1"/>
      <c r="AO615" s="1"/>
      <c r="AP615" s="1"/>
      <c r="AQ615" s="1"/>
      <c r="AR615" s="1"/>
      <c r="AS615" s="1"/>
    </row>
    <row r="616" spans="1:45" ht="12.5" customHeight="1">
      <c r="A616" s="1">
        <v>47473</v>
      </c>
      <c r="B616" s="43">
        <v>45172</v>
      </c>
      <c r="C616" s="66">
        <v>45170</v>
      </c>
      <c r="D616" s="69" t="s">
        <v>18</v>
      </c>
      <c r="E616" s="68">
        <v>21875</v>
      </c>
      <c r="F616" s="28" t="s">
        <v>12</v>
      </c>
      <c r="G616" s="1"/>
      <c r="H616" s="67" t="s">
        <v>8</v>
      </c>
      <c r="I616" s="1">
        <v>9</v>
      </c>
      <c r="J616" s="19">
        <v>2699.9018000000001</v>
      </c>
      <c r="K616" s="1">
        <v>9</v>
      </c>
      <c r="L616" s="1" t="s">
        <v>4649</v>
      </c>
      <c r="M616" s="1" t="e">
        <v>#N/A</v>
      </c>
      <c r="N616" s="19" t="e">
        <v>#N/A</v>
      </c>
      <c r="O616" s="1" t="s">
        <v>4636</v>
      </c>
      <c r="P616" s="1" t="s">
        <v>4637</v>
      </c>
      <c r="Q616" s="1" t="s">
        <v>4638</v>
      </c>
      <c r="R616" s="1" t="e">
        <v>#N/A</v>
      </c>
      <c r="S616" s="1" t="s">
        <v>62219</v>
      </c>
      <c r="T616" s="1">
        <v>1.6143268900000001</v>
      </c>
      <c r="U616" s="19">
        <v>1672.4628801791191</v>
      </c>
      <c r="V616" s="19">
        <f t="shared" si="19"/>
        <v>2699.9018000000001</v>
      </c>
      <c r="W616" s="1"/>
      <c r="X616" s="1"/>
      <c r="Y616" s="28"/>
      <c r="Z616" s="1"/>
      <c r="AA616" s="28"/>
      <c r="AB616" s="28"/>
      <c r="AC616" s="1"/>
      <c r="AD616" s="1"/>
      <c r="AE616" s="28"/>
      <c r="AF616" s="1"/>
      <c r="AG616" s="1"/>
      <c r="AH616" s="1"/>
      <c r="AI616" s="1"/>
      <c r="AJ616" s="1"/>
      <c r="AK616" s="28"/>
      <c r="AL616" s="1"/>
      <c r="AM616" s="1"/>
      <c r="AN616" s="1"/>
      <c r="AO616" s="1"/>
      <c r="AP616" s="1"/>
      <c r="AQ616" s="1"/>
      <c r="AR616" s="1"/>
      <c r="AS616" s="1"/>
    </row>
    <row r="617" spans="1:45" ht="12.5" customHeight="1">
      <c r="A617" s="1">
        <v>47477</v>
      </c>
      <c r="B617" s="43">
        <v>45173</v>
      </c>
      <c r="C617" s="66">
        <v>45170</v>
      </c>
      <c r="D617" s="69" t="s">
        <v>18</v>
      </c>
      <c r="E617" s="68">
        <v>28560</v>
      </c>
      <c r="F617" s="28" t="s">
        <v>12</v>
      </c>
      <c r="G617" s="1"/>
      <c r="H617" s="67" t="s">
        <v>8</v>
      </c>
      <c r="I617" s="1">
        <v>7</v>
      </c>
      <c r="J617" s="19">
        <v>2288.9187000000002</v>
      </c>
      <c r="K617" s="1">
        <v>7</v>
      </c>
      <c r="L617" s="1" t="s">
        <v>4649</v>
      </c>
      <c r="M617" s="1" t="e">
        <v>#N/A</v>
      </c>
      <c r="N617" s="19" t="e">
        <v>#N/A</v>
      </c>
      <c r="O617" s="1" t="s">
        <v>4629</v>
      </c>
      <c r="P617" s="1" t="s">
        <v>4630</v>
      </c>
      <c r="Q617" s="1" t="s">
        <v>4631</v>
      </c>
      <c r="R617" s="1" t="e">
        <v>#N/A</v>
      </c>
      <c r="S617" s="1" t="s">
        <v>62221</v>
      </c>
      <c r="T617" s="1">
        <v>1</v>
      </c>
      <c r="U617" s="19">
        <v>2288.9187000000002</v>
      </c>
      <c r="V617" s="19">
        <f t="shared" si="19"/>
        <v>2288.9187000000002</v>
      </c>
      <c r="W617" s="1"/>
      <c r="X617" s="1"/>
      <c r="Y617" s="28"/>
      <c r="Z617" s="1"/>
      <c r="AA617" s="28"/>
      <c r="AB617" s="28"/>
      <c r="AC617" s="1"/>
      <c r="AD617" s="1"/>
      <c r="AE617" s="28"/>
      <c r="AF617" s="1"/>
      <c r="AG617" s="1"/>
      <c r="AH617" s="1"/>
      <c r="AI617" s="1"/>
      <c r="AJ617" s="1"/>
      <c r="AK617" s="28"/>
      <c r="AL617" s="1"/>
      <c r="AM617" s="1"/>
      <c r="AN617" s="1"/>
      <c r="AO617" s="1"/>
      <c r="AP617" s="1"/>
      <c r="AQ617" s="1"/>
      <c r="AR617" s="1"/>
      <c r="AS617" s="1"/>
    </row>
    <row r="618" spans="1:45" ht="12.5" customHeight="1">
      <c r="A618" s="1">
        <v>47483</v>
      </c>
      <c r="B618" s="43">
        <v>45174</v>
      </c>
      <c r="C618" s="66">
        <v>45170</v>
      </c>
      <c r="D618" s="69" t="s">
        <v>18</v>
      </c>
      <c r="E618" s="68">
        <v>14424</v>
      </c>
      <c r="F618" s="28" t="s">
        <v>12</v>
      </c>
      <c r="G618" s="1"/>
      <c r="H618" s="67" t="s">
        <v>8</v>
      </c>
      <c r="I618" s="1">
        <v>7</v>
      </c>
      <c r="J618" s="19">
        <v>2410.6266000000001</v>
      </c>
      <c r="K618" s="1">
        <v>7</v>
      </c>
      <c r="L618" s="1" t="s">
        <v>4649</v>
      </c>
      <c r="M618" s="1" t="e">
        <v>#N/A</v>
      </c>
      <c r="N618" s="19" t="e">
        <v>#N/A</v>
      </c>
      <c r="O618" s="1" t="s">
        <v>4629</v>
      </c>
      <c r="P618" s="1" t="s">
        <v>4630</v>
      </c>
      <c r="Q618" s="1" t="s">
        <v>4631</v>
      </c>
      <c r="R618" s="1" t="e">
        <v>#N/A</v>
      </c>
      <c r="S618" s="1" t="s">
        <v>62221</v>
      </c>
      <c r="T618" s="1">
        <v>1</v>
      </c>
      <c r="U618" s="19">
        <v>2410.6266000000001</v>
      </c>
      <c r="V618" s="19">
        <f t="shared" si="19"/>
        <v>2410.6266000000001</v>
      </c>
      <c r="W618" s="1"/>
      <c r="X618" s="1"/>
      <c r="Y618" s="28"/>
      <c r="Z618" s="1"/>
      <c r="AA618" s="28"/>
      <c r="AB618" s="28"/>
      <c r="AC618" s="1"/>
      <c r="AD618" s="1"/>
      <c r="AE618" s="28"/>
      <c r="AF618" s="1"/>
      <c r="AG618" s="1"/>
      <c r="AH618" s="1"/>
      <c r="AI618" s="1"/>
      <c r="AJ618" s="1"/>
      <c r="AK618" s="28"/>
      <c r="AL618" s="1"/>
      <c r="AM618" s="1"/>
      <c r="AN618" s="1"/>
      <c r="AO618" s="1"/>
      <c r="AP618" s="1"/>
      <c r="AQ618" s="1"/>
      <c r="AR618" s="1"/>
      <c r="AS618" s="1"/>
    </row>
    <row r="619" spans="1:45" ht="12.5" customHeight="1">
      <c r="A619" s="1">
        <v>47488</v>
      </c>
      <c r="B619" s="43">
        <v>45175</v>
      </c>
      <c r="C619" s="66">
        <v>45170</v>
      </c>
      <c r="D619" s="69" t="s">
        <v>18</v>
      </c>
      <c r="E619" s="68">
        <v>13426</v>
      </c>
      <c r="F619" s="28" t="s">
        <v>12</v>
      </c>
      <c r="G619" s="1"/>
      <c r="H619" s="67" t="s">
        <v>8</v>
      </c>
      <c r="I619" s="1">
        <v>4</v>
      </c>
      <c r="J619" s="19">
        <v>2410.6266000000001</v>
      </c>
      <c r="K619" s="1">
        <v>4</v>
      </c>
      <c r="L619" s="1" t="s">
        <v>4649</v>
      </c>
      <c r="M619" s="1" t="e">
        <v>#N/A</v>
      </c>
      <c r="N619" s="19" t="e">
        <v>#N/A</v>
      </c>
      <c r="O619" s="1" t="s">
        <v>4621</v>
      </c>
      <c r="P619" s="1" t="s">
        <v>4614</v>
      </c>
      <c r="Q619" s="1" t="s">
        <v>4615</v>
      </c>
      <c r="R619" s="1" t="e">
        <v>#N/A</v>
      </c>
      <c r="S619" s="1" t="s">
        <v>62217</v>
      </c>
      <c r="T619" s="1">
        <v>1.0892689900000001</v>
      </c>
      <c r="U619" s="19">
        <v>2213.0682339538548</v>
      </c>
      <c r="V619" s="19">
        <f t="shared" si="19"/>
        <v>2410.6265999999991</v>
      </c>
      <c r="W619" s="1"/>
      <c r="X619" s="1"/>
      <c r="Y619" s="28"/>
      <c r="Z619" s="1"/>
      <c r="AA619" s="28"/>
      <c r="AB619" s="28"/>
      <c r="AC619" s="1"/>
      <c r="AD619" s="1"/>
      <c r="AE619" s="28"/>
      <c r="AF619" s="1"/>
      <c r="AG619" s="1"/>
      <c r="AH619" s="1"/>
      <c r="AI619" s="1"/>
      <c r="AJ619" s="1"/>
      <c r="AK619" s="28"/>
      <c r="AL619" s="1"/>
      <c r="AM619" s="1"/>
      <c r="AN619" s="1"/>
      <c r="AO619" s="1"/>
      <c r="AP619" s="1"/>
      <c r="AQ619" s="1"/>
      <c r="AR619" s="1"/>
      <c r="AS619" s="1"/>
    </row>
    <row r="620" spans="1:45" ht="12.5" customHeight="1">
      <c r="A620" s="1">
        <v>47490</v>
      </c>
      <c r="B620" s="43">
        <v>45175</v>
      </c>
      <c r="C620" s="66">
        <v>45170</v>
      </c>
      <c r="D620" s="69" t="s">
        <v>18</v>
      </c>
      <c r="E620" s="68">
        <v>21895</v>
      </c>
      <c r="F620" s="28" t="s">
        <v>12</v>
      </c>
      <c r="G620" s="1"/>
      <c r="H620" s="67" t="s">
        <v>8</v>
      </c>
      <c r="I620" s="1">
        <v>9</v>
      </c>
      <c r="J620" s="19">
        <v>2410.6266000000001</v>
      </c>
      <c r="K620" s="1">
        <v>9</v>
      </c>
      <c r="L620" s="1" t="s">
        <v>4649</v>
      </c>
      <c r="M620" s="1" t="e">
        <v>#N/A</v>
      </c>
      <c r="N620" s="19" t="e">
        <v>#N/A</v>
      </c>
      <c r="O620" s="1" t="s">
        <v>4636</v>
      </c>
      <c r="P620" s="1" t="s">
        <v>4637</v>
      </c>
      <c r="Q620" s="1" t="s">
        <v>4638</v>
      </c>
      <c r="R620" s="1" t="e">
        <v>#N/A</v>
      </c>
      <c r="S620" s="1" t="s">
        <v>62219</v>
      </c>
      <c r="T620" s="1">
        <v>1.6143268900000001</v>
      </c>
      <c r="U620" s="19">
        <v>1493.270424306691</v>
      </c>
      <c r="V620" s="19">
        <f t="shared" si="19"/>
        <v>2410.626600000001</v>
      </c>
      <c r="W620" s="1"/>
      <c r="X620" s="1"/>
      <c r="Y620" s="28"/>
      <c r="Z620" s="1"/>
      <c r="AA620" s="28"/>
      <c r="AB620" s="28"/>
      <c r="AC620" s="1"/>
      <c r="AD620" s="1"/>
      <c r="AE620" s="28"/>
      <c r="AF620" s="1"/>
      <c r="AG620" s="1"/>
      <c r="AH620" s="1"/>
      <c r="AI620" s="1"/>
      <c r="AJ620" s="1"/>
      <c r="AK620" s="28"/>
      <c r="AL620" s="1"/>
      <c r="AM620" s="1"/>
      <c r="AN620" s="1"/>
      <c r="AO620" s="1"/>
      <c r="AP620" s="1"/>
      <c r="AQ620" s="1"/>
      <c r="AR620" s="1"/>
      <c r="AS620" s="1"/>
    </row>
    <row r="621" spans="1:45" ht="12.5" customHeight="1">
      <c r="A621" s="1">
        <v>47493</v>
      </c>
      <c r="B621" s="43">
        <v>45177</v>
      </c>
      <c r="C621" s="66">
        <v>45170</v>
      </c>
      <c r="D621" s="69" t="s">
        <v>18</v>
      </c>
      <c r="E621" s="68">
        <v>28569</v>
      </c>
      <c r="F621" s="28" t="s">
        <v>12</v>
      </c>
      <c r="G621" s="1"/>
      <c r="H621" s="67" t="s">
        <v>8</v>
      </c>
      <c r="I621" s="1">
        <v>7</v>
      </c>
      <c r="J621" s="19">
        <v>2264.2536</v>
      </c>
      <c r="K621" s="1">
        <v>7</v>
      </c>
      <c r="L621" s="1" t="s">
        <v>4649</v>
      </c>
      <c r="M621" s="1" t="e">
        <v>#N/A</v>
      </c>
      <c r="N621" s="19" t="e">
        <v>#N/A</v>
      </c>
      <c r="O621" s="1" t="s">
        <v>4629</v>
      </c>
      <c r="P621" s="1" t="s">
        <v>4630</v>
      </c>
      <c r="Q621" s="1" t="s">
        <v>4631</v>
      </c>
      <c r="R621" s="1" t="e">
        <v>#N/A</v>
      </c>
      <c r="S621" s="1" t="s">
        <v>62221</v>
      </c>
      <c r="T621" s="1">
        <v>1</v>
      </c>
      <c r="U621" s="19">
        <v>2264.2536</v>
      </c>
      <c r="V621" s="19">
        <f t="shared" si="19"/>
        <v>2264.2536</v>
      </c>
      <c r="W621" s="1"/>
      <c r="X621" s="1"/>
      <c r="Y621" s="28"/>
      <c r="Z621" s="1"/>
      <c r="AA621" s="28"/>
      <c r="AB621" s="28"/>
      <c r="AC621" s="1"/>
      <c r="AD621" s="1"/>
      <c r="AE621" s="28"/>
      <c r="AF621" s="1"/>
      <c r="AG621" s="1"/>
      <c r="AH621" s="1"/>
      <c r="AI621" s="1"/>
      <c r="AJ621" s="1"/>
      <c r="AK621" s="28"/>
      <c r="AL621" s="1"/>
      <c r="AM621" s="1"/>
      <c r="AN621" s="1"/>
      <c r="AO621" s="1"/>
      <c r="AP621" s="1"/>
      <c r="AQ621" s="1"/>
      <c r="AR621" s="1"/>
      <c r="AS621" s="1"/>
    </row>
    <row r="622" spans="1:45" ht="12.5" customHeight="1">
      <c r="A622" s="1">
        <v>47497</v>
      </c>
      <c r="B622" s="43">
        <v>45177</v>
      </c>
      <c r="C622" s="66">
        <v>45170</v>
      </c>
      <c r="D622" s="69" t="s">
        <v>18</v>
      </c>
      <c r="E622" s="68">
        <v>14170</v>
      </c>
      <c r="F622" s="28" t="s">
        <v>12</v>
      </c>
      <c r="G622" s="1"/>
      <c r="H622" s="67" t="s">
        <v>8</v>
      </c>
      <c r="I622" s="1">
        <v>7</v>
      </c>
      <c r="J622" s="19">
        <v>2699.9018000000001</v>
      </c>
      <c r="K622" s="1">
        <v>7</v>
      </c>
      <c r="L622" s="1" t="s">
        <v>4649</v>
      </c>
      <c r="M622" s="1" t="e">
        <v>#N/A</v>
      </c>
      <c r="N622" s="19" t="e">
        <v>#N/A</v>
      </c>
      <c r="O622" s="1" t="s">
        <v>4629</v>
      </c>
      <c r="P622" s="1" t="s">
        <v>4630</v>
      </c>
      <c r="Q622" s="1" t="s">
        <v>4631</v>
      </c>
      <c r="R622" s="1" t="e">
        <v>#N/A</v>
      </c>
      <c r="S622" s="1" t="s">
        <v>62221</v>
      </c>
      <c r="T622" s="1">
        <v>1</v>
      </c>
      <c r="U622" s="19">
        <v>2699.9018000000001</v>
      </c>
      <c r="V622" s="19">
        <f t="shared" si="19"/>
        <v>2699.9018000000001</v>
      </c>
      <c r="W622" s="1"/>
      <c r="X622" s="1"/>
      <c r="Y622" s="28"/>
      <c r="Z622" s="1"/>
      <c r="AA622" s="28"/>
      <c r="AB622" s="28"/>
      <c r="AC622" s="1"/>
      <c r="AD622" s="1"/>
      <c r="AE622" s="28"/>
      <c r="AF622" s="1"/>
      <c r="AG622" s="1"/>
      <c r="AH622" s="1"/>
      <c r="AI622" s="1"/>
      <c r="AJ622" s="1"/>
      <c r="AK622" s="28"/>
      <c r="AL622" s="1"/>
      <c r="AM622" s="1"/>
      <c r="AN622" s="1"/>
      <c r="AO622" s="1"/>
      <c r="AP622" s="1"/>
      <c r="AQ622" s="1"/>
      <c r="AR622" s="1"/>
      <c r="AS622" s="1"/>
    </row>
    <row r="623" spans="1:45" ht="12.5" customHeight="1">
      <c r="A623" s="1">
        <v>47501</v>
      </c>
      <c r="B623" s="43">
        <v>45177</v>
      </c>
      <c r="C623" s="66">
        <v>45170</v>
      </c>
      <c r="D623" s="69" t="s">
        <v>18</v>
      </c>
      <c r="E623" s="68">
        <v>12214</v>
      </c>
      <c r="F623" s="28" t="s">
        <v>12</v>
      </c>
      <c r="G623" s="1"/>
      <c r="H623" s="67" t="s">
        <v>8</v>
      </c>
      <c r="I623" s="1">
        <v>10</v>
      </c>
      <c r="J623" s="19">
        <v>2264.2536</v>
      </c>
      <c r="K623" s="1">
        <v>10</v>
      </c>
      <c r="L623" s="1" t="s">
        <v>4649</v>
      </c>
      <c r="M623" s="1" t="e">
        <v>#N/A</v>
      </c>
      <c r="N623" s="19" t="e">
        <v>#N/A</v>
      </c>
      <c r="O623" s="1" t="s">
        <v>4644</v>
      </c>
      <c r="P623" s="1" t="s">
        <v>4645</v>
      </c>
      <c r="Q623" s="1" t="s">
        <v>4631</v>
      </c>
      <c r="R623" s="1" t="e">
        <v>#N/A</v>
      </c>
      <c r="S623" s="1" t="s">
        <v>62220</v>
      </c>
      <c r="T623" s="1">
        <v>0.84024398</v>
      </c>
      <c r="U623" s="19">
        <v>2694.7573013257411</v>
      </c>
      <c r="V623" s="19">
        <f t="shared" si="19"/>
        <v>2264.2536</v>
      </c>
      <c r="W623" s="1"/>
      <c r="X623" s="1"/>
      <c r="Y623" s="28"/>
      <c r="Z623" s="1"/>
      <c r="AA623" s="28"/>
      <c r="AB623" s="28"/>
      <c r="AC623" s="1"/>
      <c r="AD623" s="1"/>
      <c r="AE623" s="28"/>
      <c r="AF623" s="1"/>
      <c r="AG623" s="1"/>
      <c r="AH623" s="1"/>
      <c r="AI623" s="1"/>
      <c r="AJ623" s="1"/>
      <c r="AK623" s="28"/>
      <c r="AL623" s="1"/>
      <c r="AM623" s="1"/>
      <c r="AN623" s="1"/>
      <c r="AO623" s="1"/>
      <c r="AP623" s="1"/>
      <c r="AQ623" s="1"/>
      <c r="AR623" s="1"/>
      <c r="AS623" s="1"/>
    </row>
    <row r="624" spans="1:45" ht="12.5" customHeight="1">
      <c r="A624" s="1">
        <v>47502</v>
      </c>
      <c r="B624" s="43">
        <v>45178</v>
      </c>
      <c r="C624" s="66">
        <v>45170</v>
      </c>
      <c r="D624" s="69" t="s">
        <v>18</v>
      </c>
      <c r="E624" s="68">
        <v>19278</v>
      </c>
      <c r="F624" s="28" t="s">
        <v>12</v>
      </c>
      <c r="G624" s="1"/>
      <c r="H624" s="67" t="s">
        <v>8</v>
      </c>
      <c r="I624" s="1">
        <v>10</v>
      </c>
      <c r="J624" s="19">
        <v>1105.4834000000001</v>
      </c>
      <c r="K624" s="1">
        <v>10</v>
      </c>
      <c r="L624" s="1" t="s">
        <v>4649</v>
      </c>
      <c r="M624" s="1" t="e">
        <v>#N/A</v>
      </c>
      <c r="N624" s="19" t="e">
        <v>#N/A</v>
      </c>
      <c r="O624" s="1" t="s">
        <v>4644</v>
      </c>
      <c r="P624" s="1" t="s">
        <v>4645</v>
      </c>
      <c r="Q624" s="1" t="s">
        <v>4631</v>
      </c>
      <c r="R624" s="1" t="e">
        <v>#N/A</v>
      </c>
      <c r="S624" s="1" t="s">
        <v>62220</v>
      </c>
      <c r="T624" s="1">
        <v>0.84024398</v>
      </c>
      <c r="U624" s="19">
        <v>1315.66952731991</v>
      </c>
      <c r="V624" s="19">
        <f t="shared" si="19"/>
        <v>1105.4833999999998</v>
      </c>
      <c r="W624" s="1"/>
      <c r="X624" s="1"/>
      <c r="Y624" s="28"/>
      <c r="Z624" s="1"/>
      <c r="AA624" s="28"/>
      <c r="AB624" s="28"/>
      <c r="AC624" s="1"/>
      <c r="AD624" s="1"/>
      <c r="AE624" s="28"/>
      <c r="AF624" s="1"/>
      <c r="AG624" s="1"/>
      <c r="AH624" s="1"/>
      <c r="AI624" s="1"/>
      <c r="AJ624" s="1"/>
      <c r="AK624" s="28"/>
      <c r="AL624" s="1"/>
      <c r="AM624" s="1"/>
      <c r="AN624" s="1"/>
      <c r="AO624" s="1"/>
      <c r="AP624" s="1"/>
      <c r="AQ624" s="1"/>
      <c r="AR624" s="1"/>
      <c r="AS624" s="1"/>
    </row>
    <row r="625" spans="1:45" ht="12.5" customHeight="1">
      <c r="A625" s="1">
        <v>47515</v>
      </c>
      <c r="B625" s="43">
        <v>45179</v>
      </c>
      <c r="C625" s="66">
        <v>45170</v>
      </c>
      <c r="D625" s="69" t="s">
        <v>18</v>
      </c>
      <c r="E625" s="68">
        <v>26308</v>
      </c>
      <c r="F625" s="28" t="s">
        <v>12</v>
      </c>
      <c r="G625" s="1"/>
      <c r="H625" s="67" t="s">
        <v>8</v>
      </c>
      <c r="I625" s="1">
        <v>1</v>
      </c>
      <c r="J625" s="19">
        <v>2288.9187000000002</v>
      </c>
      <c r="K625" s="1">
        <v>1</v>
      </c>
      <c r="L625" s="1" t="s">
        <v>4649</v>
      </c>
      <c r="M625" s="1" t="e">
        <v>#N/A</v>
      </c>
      <c r="N625" s="19" t="e">
        <v>#N/A</v>
      </c>
      <c r="O625" s="1" t="s">
        <v>4613</v>
      </c>
      <c r="P625" s="1" t="s">
        <v>4614</v>
      </c>
      <c r="Q625" s="1" t="s">
        <v>4615</v>
      </c>
      <c r="R625" s="1" t="e">
        <v>#N/A</v>
      </c>
      <c r="S625" s="1" t="s">
        <v>62217</v>
      </c>
      <c r="T625" s="1">
        <v>1.0892689900000001</v>
      </c>
      <c r="U625" s="19">
        <v>2101.3346758361308</v>
      </c>
      <c r="V625" s="19">
        <f t="shared" si="19"/>
        <v>2288.9186999999997</v>
      </c>
      <c r="W625" s="1"/>
      <c r="X625" s="1"/>
      <c r="Y625" s="28"/>
      <c r="Z625" s="1"/>
      <c r="AA625" s="28"/>
      <c r="AB625" s="28"/>
      <c r="AC625" s="1"/>
      <c r="AD625" s="1"/>
      <c r="AE625" s="28"/>
      <c r="AF625" s="1"/>
      <c r="AG625" s="1"/>
      <c r="AH625" s="1"/>
      <c r="AI625" s="1"/>
      <c r="AJ625" s="1"/>
      <c r="AK625" s="28"/>
      <c r="AL625" s="1"/>
      <c r="AM625" s="1"/>
      <c r="AN625" s="1"/>
      <c r="AO625" s="1"/>
      <c r="AP625" s="1"/>
      <c r="AQ625" s="1"/>
      <c r="AR625" s="1"/>
      <c r="AS625" s="1"/>
    </row>
    <row r="626" spans="1:45" ht="12.5" customHeight="1">
      <c r="A626" s="1">
        <v>47516</v>
      </c>
      <c r="B626" s="43">
        <v>45179</v>
      </c>
      <c r="C626" s="66">
        <v>45170</v>
      </c>
      <c r="D626" s="69" t="s">
        <v>18</v>
      </c>
      <c r="E626" s="68">
        <v>26309</v>
      </c>
      <c r="F626" s="28" t="s">
        <v>12</v>
      </c>
      <c r="G626" s="1"/>
      <c r="H626" s="67" t="s">
        <v>8</v>
      </c>
      <c r="I626" s="1">
        <v>4</v>
      </c>
      <c r="J626" s="19">
        <v>2264.2536</v>
      </c>
      <c r="K626" s="1">
        <v>4</v>
      </c>
      <c r="L626" s="1" t="s">
        <v>4649</v>
      </c>
      <c r="M626" s="1" t="e">
        <v>#N/A</v>
      </c>
      <c r="N626" s="19" t="e">
        <v>#N/A</v>
      </c>
      <c r="O626" s="1" t="s">
        <v>4621</v>
      </c>
      <c r="P626" s="1" t="s">
        <v>4614</v>
      </c>
      <c r="Q626" s="1" t="s">
        <v>4615</v>
      </c>
      <c r="R626" s="1" t="e">
        <v>#N/A</v>
      </c>
      <c r="S626" s="1" t="s">
        <v>62217</v>
      </c>
      <c r="T626" s="1">
        <v>1.0892689900000001</v>
      </c>
      <c r="U626" s="19">
        <v>2078.6909576853</v>
      </c>
      <c r="V626" s="19">
        <f t="shared" si="19"/>
        <v>2264.2535999999996</v>
      </c>
      <c r="W626" s="1"/>
      <c r="X626" s="1"/>
      <c r="Y626" s="28"/>
      <c r="Z626" s="1"/>
      <c r="AA626" s="28"/>
      <c r="AB626" s="28"/>
      <c r="AC626" s="1"/>
      <c r="AD626" s="1"/>
      <c r="AE626" s="28"/>
      <c r="AF626" s="1"/>
      <c r="AG626" s="1"/>
      <c r="AH626" s="1"/>
      <c r="AI626" s="1"/>
      <c r="AJ626" s="1"/>
      <c r="AK626" s="28"/>
      <c r="AL626" s="1"/>
      <c r="AM626" s="1"/>
      <c r="AN626" s="1"/>
      <c r="AO626" s="1"/>
      <c r="AP626" s="1"/>
      <c r="AQ626" s="1"/>
      <c r="AR626" s="1"/>
      <c r="AS626" s="1"/>
    </row>
    <row r="627" spans="1:45" ht="12.5" customHeight="1">
      <c r="A627" s="1">
        <v>47519</v>
      </c>
      <c r="B627" s="43">
        <v>45179</v>
      </c>
      <c r="C627" s="66">
        <v>45170</v>
      </c>
      <c r="D627" s="69" t="s">
        <v>18</v>
      </c>
      <c r="E627" s="68">
        <v>26153</v>
      </c>
      <c r="F627" s="28" t="s">
        <v>12</v>
      </c>
      <c r="G627" s="1"/>
      <c r="H627" s="67" t="s">
        <v>8</v>
      </c>
      <c r="I627" s="1">
        <v>9</v>
      </c>
      <c r="J627" s="19">
        <v>865.20399999999995</v>
      </c>
      <c r="K627" s="1">
        <v>9</v>
      </c>
      <c r="L627" s="1" t="s">
        <v>4649</v>
      </c>
      <c r="M627" s="1" t="e">
        <v>#N/A</v>
      </c>
      <c r="N627" s="19" t="e">
        <v>#N/A</v>
      </c>
      <c r="O627" s="1" t="s">
        <v>4636</v>
      </c>
      <c r="P627" s="1" t="s">
        <v>4637</v>
      </c>
      <c r="Q627" s="1" t="s">
        <v>4638</v>
      </c>
      <c r="R627" s="1" t="e">
        <v>#N/A</v>
      </c>
      <c r="S627" s="1" t="s">
        <v>62219</v>
      </c>
      <c r="T627" s="1">
        <v>1.6143268900000001</v>
      </c>
      <c r="U627" s="19">
        <v>535.95340903972669</v>
      </c>
      <c r="V627" s="19">
        <f t="shared" si="19"/>
        <v>865.20399999999995</v>
      </c>
      <c r="W627" s="1"/>
      <c r="X627" s="1"/>
      <c r="Y627" s="28"/>
      <c r="Z627" s="1"/>
      <c r="AA627" s="28"/>
      <c r="AB627" s="28"/>
      <c r="AC627" s="1"/>
      <c r="AD627" s="1"/>
      <c r="AE627" s="28"/>
      <c r="AF627" s="1"/>
      <c r="AG627" s="1"/>
      <c r="AH627" s="1"/>
      <c r="AI627" s="1"/>
      <c r="AJ627" s="1"/>
      <c r="AK627" s="28"/>
      <c r="AL627" s="1"/>
      <c r="AM627" s="1"/>
      <c r="AN627" s="1"/>
      <c r="AO627" s="1"/>
      <c r="AP627" s="1"/>
      <c r="AQ627" s="1"/>
      <c r="AR627" s="1"/>
      <c r="AS627" s="1"/>
    </row>
    <row r="628" spans="1:45" ht="12.5" customHeight="1">
      <c r="A628" s="1">
        <v>47523</v>
      </c>
      <c r="B628" s="43">
        <v>45180</v>
      </c>
      <c r="C628" s="66">
        <v>45170</v>
      </c>
      <c r="D628" s="69" t="s">
        <v>18</v>
      </c>
      <c r="E628" s="68">
        <v>13443</v>
      </c>
      <c r="F628" s="28" t="s">
        <v>12</v>
      </c>
      <c r="G628" s="1"/>
      <c r="H628" s="67" t="s">
        <v>8</v>
      </c>
      <c r="I628" s="1">
        <v>1</v>
      </c>
      <c r="J628" s="19">
        <v>2410.6266000000001</v>
      </c>
      <c r="K628" s="1">
        <v>1</v>
      </c>
      <c r="L628" s="1" t="s">
        <v>4649</v>
      </c>
      <c r="M628" s="1" t="e">
        <v>#N/A</v>
      </c>
      <c r="N628" s="19" t="e">
        <v>#N/A</v>
      </c>
      <c r="O628" s="1" t="s">
        <v>4613</v>
      </c>
      <c r="P628" s="1" t="s">
        <v>4614</v>
      </c>
      <c r="Q628" s="1" t="s">
        <v>4615</v>
      </c>
      <c r="R628" s="1" t="e">
        <v>#N/A</v>
      </c>
      <c r="S628" s="1" t="s">
        <v>62217</v>
      </c>
      <c r="T628" s="1">
        <v>1.0892689900000001</v>
      </c>
      <c r="U628" s="19">
        <v>2213.0682339538548</v>
      </c>
      <c r="V628" s="19">
        <f t="shared" si="19"/>
        <v>2410.6265999999991</v>
      </c>
      <c r="W628" s="1"/>
      <c r="X628" s="1"/>
      <c r="Y628" s="28"/>
      <c r="Z628" s="1"/>
      <c r="AA628" s="28"/>
      <c r="AB628" s="28"/>
      <c r="AC628" s="1"/>
      <c r="AD628" s="1"/>
      <c r="AE628" s="28"/>
      <c r="AF628" s="1"/>
      <c r="AG628" s="1"/>
      <c r="AH628" s="1"/>
      <c r="AI628" s="1"/>
      <c r="AJ628" s="1"/>
      <c r="AK628" s="28"/>
      <c r="AL628" s="1"/>
      <c r="AM628" s="1"/>
      <c r="AN628" s="1"/>
      <c r="AO628" s="1"/>
      <c r="AP628" s="1"/>
      <c r="AQ628" s="1"/>
      <c r="AR628" s="1"/>
      <c r="AS628" s="1"/>
    </row>
    <row r="629" spans="1:45" ht="12.5" customHeight="1">
      <c r="A629" s="1">
        <v>47522</v>
      </c>
      <c r="B629" s="43">
        <v>45180</v>
      </c>
      <c r="C629" s="66">
        <v>45170</v>
      </c>
      <c r="D629" s="69" t="s">
        <v>18</v>
      </c>
      <c r="E629" s="68">
        <v>14089</v>
      </c>
      <c r="F629" s="28" t="s">
        <v>12</v>
      </c>
      <c r="G629" s="1"/>
      <c r="H629" s="67" t="s">
        <v>8</v>
      </c>
      <c r="I629" s="1">
        <v>4</v>
      </c>
      <c r="J629" s="19">
        <v>1105.4834000000001</v>
      </c>
      <c r="K629" s="1">
        <v>4</v>
      </c>
      <c r="L629" s="1" t="s">
        <v>4649</v>
      </c>
      <c r="M629" s="1" t="e">
        <v>#N/A</v>
      </c>
      <c r="N629" s="19" t="e">
        <v>#N/A</v>
      </c>
      <c r="O629" s="1" t="s">
        <v>4621</v>
      </c>
      <c r="P629" s="1" t="s">
        <v>4614</v>
      </c>
      <c r="Q629" s="1" t="s">
        <v>4615</v>
      </c>
      <c r="R629" s="1" t="e">
        <v>#N/A</v>
      </c>
      <c r="S629" s="1" t="s">
        <v>62217</v>
      </c>
      <c r="T629" s="1">
        <v>1.0892689900000001</v>
      </c>
      <c r="U629" s="19">
        <v>1014.88558854503</v>
      </c>
      <c r="V629" s="19">
        <f t="shared" si="19"/>
        <v>1105.4834000000005</v>
      </c>
      <c r="W629" s="1"/>
      <c r="X629" s="1"/>
      <c r="Y629" s="28"/>
      <c r="Z629" s="1"/>
      <c r="AA629" s="28"/>
      <c r="AB629" s="28"/>
      <c r="AC629" s="1"/>
      <c r="AD629" s="1"/>
      <c r="AE629" s="28"/>
      <c r="AF629" s="1"/>
      <c r="AG629" s="1"/>
      <c r="AH629" s="1"/>
      <c r="AI629" s="1"/>
      <c r="AJ629" s="1"/>
      <c r="AK629" s="28"/>
      <c r="AL629" s="1"/>
      <c r="AM629" s="1"/>
      <c r="AN629" s="1"/>
      <c r="AO629" s="1"/>
      <c r="AP629" s="1"/>
      <c r="AQ629" s="1"/>
      <c r="AR629" s="1"/>
      <c r="AS629" s="1"/>
    </row>
    <row r="630" spans="1:45" ht="12.5" customHeight="1">
      <c r="A630" s="1">
        <v>47527</v>
      </c>
      <c r="B630" s="43">
        <v>45180</v>
      </c>
      <c r="C630" s="66">
        <v>45170</v>
      </c>
      <c r="D630" s="69" t="s">
        <v>18</v>
      </c>
      <c r="E630" s="68">
        <v>28559</v>
      </c>
      <c r="F630" s="28" t="s">
        <v>12</v>
      </c>
      <c r="G630" s="1"/>
      <c r="H630" s="67" t="s">
        <v>8</v>
      </c>
      <c r="I630" s="1">
        <v>7</v>
      </c>
      <c r="J630" s="19">
        <v>2264.2536</v>
      </c>
      <c r="K630" s="1">
        <v>7</v>
      </c>
      <c r="L630" s="1" t="s">
        <v>4649</v>
      </c>
      <c r="M630" s="1" t="e">
        <v>#N/A</v>
      </c>
      <c r="N630" s="19" t="e">
        <v>#N/A</v>
      </c>
      <c r="O630" s="1" t="s">
        <v>4629</v>
      </c>
      <c r="P630" s="1" t="s">
        <v>4630</v>
      </c>
      <c r="Q630" s="1" t="s">
        <v>4631</v>
      </c>
      <c r="R630" s="1" t="e">
        <v>#N/A</v>
      </c>
      <c r="S630" s="1" t="s">
        <v>62221</v>
      </c>
      <c r="T630" s="1">
        <v>1</v>
      </c>
      <c r="U630" s="19">
        <v>2264.2536</v>
      </c>
      <c r="V630" s="19">
        <f t="shared" si="19"/>
        <v>2264.2536</v>
      </c>
      <c r="W630" s="1"/>
      <c r="X630" s="1"/>
      <c r="Y630" s="28"/>
      <c r="Z630" s="1"/>
      <c r="AA630" s="28"/>
      <c r="AB630" s="28"/>
      <c r="AC630" s="1"/>
      <c r="AD630" s="1"/>
      <c r="AE630" s="28"/>
      <c r="AF630" s="1"/>
      <c r="AG630" s="1"/>
      <c r="AH630" s="1"/>
      <c r="AI630" s="1"/>
      <c r="AJ630" s="1"/>
      <c r="AK630" s="28"/>
      <c r="AL630" s="1"/>
      <c r="AM630" s="1"/>
      <c r="AN630" s="1"/>
      <c r="AO630" s="1"/>
      <c r="AP630" s="1"/>
      <c r="AQ630" s="1"/>
      <c r="AR630" s="1"/>
      <c r="AS630" s="1"/>
    </row>
    <row r="631" spans="1:45" ht="12.5" customHeight="1">
      <c r="A631" s="1">
        <v>47525</v>
      </c>
      <c r="B631" s="43">
        <v>45180</v>
      </c>
      <c r="C631" s="66">
        <v>45170</v>
      </c>
      <c r="D631" s="69" t="s">
        <v>18</v>
      </c>
      <c r="E631" s="68">
        <v>21889</v>
      </c>
      <c r="F631" s="28" t="s">
        <v>12</v>
      </c>
      <c r="G631" s="1"/>
      <c r="H631" s="67" t="s">
        <v>8</v>
      </c>
      <c r="I631" s="1">
        <v>9</v>
      </c>
      <c r="J631" s="19">
        <v>2410.6266000000001</v>
      </c>
      <c r="K631" s="1">
        <v>9</v>
      </c>
      <c r="L631" s="1" t="s">
        <v>4649</v>
      </c>
      <c r="M631" s="1" t="e">
        <v>#N/A</v>
      </c>
      <c r="N631" s="19" t="e">
        <v>#N/A</v>
      </c>
      <c r="O631" s="1" t="s">
        <v>4636</v>
      </c>
      <c r="P631" s="1" t="s">
        <v>4637</v>
      </c>
      <c r="Q631" s="1" t="s">
        <v>4638</v>
      </c>
      <c r="R631" s="1" t="e">
        <v>#N/A</v>
      </c>
      <c r="S631" s="1" t="s">
        <v>62219</v>
      </c>
      <c r="T631" s="1">
        <v>1.6143268900000001</v>
      </c>
      <c r="U631" s="19">
        <v>1493.270424306691</v>
      </c>
      <c r="V631" s="19">
        <f t="shared" si="19"/>
        <v>2410.626600000001</v>
      </c>
      <c r="W631" s="1"/>
      <c r="X631" s="1"/>
      <c r="Y631" s="28"/>
      <c r="Z631" s="1"/>
      <c r="AA631" s="28"/>
      <c r="AB631" s="28"/>
      <c r="AC631" s="1"/>
      <c r="AD631" s="1"/>
      <c r="AE631" s="28"/>
      <c r="AF631" s="1"/>
      <c r="AG631" s="1"/>
      <c r="AH631" s="1"/>
      <c r="AI631" s="1"/>
      <c r="AJ631" s="1"/>
      <c r="AK631" s="28"/>
      <c r="AL631" s="1"/>
      <c r="AM631" s="1"/>
      <c r="AN631" s="1"/>
      <c r="AO631" s="1"/>
      <c r="AP631" s="1"/>
      <c r="AQ631" s="1"/>
      <c r="AR631" s="1"/>
      <c r="AS631" s="1"/>
    </row>
    <row r="632" spans="1:45" ht="12.5" customHeight="1">
      <c r="A632" s="1">
        <v>47528</v>
      </c>
      <c r="B632" s="43">
        <v>45181</v>
      </c>
      <c r="C632" s="66">
        <v>45170</v>
      </c>
      <c r="D632" s="69" t="s">
        <v>18</v>
      </c>
      <c r="E632" s="68">
        <v>11598</v>
      </c>
      <c r="F632" s="28" t="s">
        <v>12</v>
      </c>
      <c r="G632" s="1"/>
      <c r="H632" s="67" t="s">
        <v>8</v>
      </c>
      <c r="I632" s="1">
        <v>8</v>
      </c>
      <c r="J632" s="19">
        <v>2288.9187000000002</v>
      </c>
      <c r="K632" s="1">
        <v>8</v>
      </c>
      <c r="L632" s="1" t="s">
        <v>4649</v>
      </c>
      <c r="M632" s="1" t="e">
        <v>#N/A</v>
      </c>
      <c r="N632" s="19" t="e">
        <v>#N/A</v>
      </c>
      <c r="O632" s="1" t="s">
        <v>4633</v>
      </c>
      <c r="P632" s="1" t="s">
        <v>4634</v>
      </c>
      <c r="Q632" s="1" t="s">
        <v>4631</v>
      </c>
      <c r="R632" s="1" t="e">
        <v>#N/A</v>
      </c>
      <c r="S632" s="1" t="s">
        <v>62221</v>
      </c>
      <c r="T632" s="1">
        <v>1</v>
      </c>
      <c r="U632" s="19">
        <v>2288.9187000000002</v>
      </c>
      <c r="V632" s="19">
        <f t="shared" si="19"/>
        <v>2288.9187000000002</v>
      </c>
      <c r="W632" s="1"/>
      <c r="X632" s="1"/>
      <c r="Y632" s="28"/>
      <c r="Z632" s="1"/>
      <c r="AA632" s="28"/>
      <c r="AB632" s="28"/>
      <c r="AC632" s="1"/>
      <c r="AD632" s="1"/>
      <c r="AE632" s="28"/>
      <c r="AF632" s="1"/>
      <c r="AG632" s="1"/>
      <c r="AH632" s="1"/>
      <c r="AI632" s="1"/>
      <c r="AJ632" s="1"/>
      <c r="AK632" s="28"/>
      <c r="AL632" s="1"/>
      <c r="AM632" s="1"/>
      <c r="AN632" s="1"/>
      <c r="AO632" s="1"/>
      <c r="AP632" s="1"/>
      <c r="AQ632" s="1"/>
      <c r="AR632" s="1"/>
      <c r="AS632" s="1"/>
    </row>
    <row r="633" spans="1:45" ht="12.5" customHeight="1">
      <c r="A633" s="1">
        <v>47532</v>
      </c>
      <c r="B633" s="43">
        <v>45181</v>
      </c>
      <c r="C633" s="66">
        <v>45170</v>
      </c>
      <c r="D633" s="69" t="s">
        <v>18</v>
      </c>
      <c r="E633" s="68">
        <v>24888</v>
      </c>
      <c r="F633" s="28" t="s">
        <v>12</v>
      </c>
      <c r="G633" s="1"/>
      <c r="H633" s="67" t="s">
        <v>8</v>
      </c>
      <c r="I633" s="1">
        <v>9</v>
      </c>
      <c r="J633" s="19">
        <v>1105.4834000000001</v>
      </c>
      <c r="K633" s="1">
        <v>9</v>
      </c>
      <c r="L633" s="1" t="s">
        <v>4649</v>
      </c>
      <c r="M633" s="1" t="e">
        <v>#N/A</v>
      </c>
      <c r="N633" s="19" t="e">
        <v>#N/A</v>
      </c>
      <c r="O633" s="1" t="s">
        <v>4636</v>
      </c>
      <c r="P633" s="1" t="s">
        <v>4637</v>
      </c>
      <c r="Q633" s="1" t="s">
        <v>4638</v>
      </c>
      <c r="R633" s="1" t="e">
        <v>#N/A</v>
      </c>
      <c r="S633" s="1" t="s">
        <v>62219</v>
      </c>
      <c r="T633" s="1">
        <v>1.6143268900000001</v>
      </c>
      <c r="U633" s="19">
        <v>684.79525853651614</v>
      </c>
      <c r="V633" s="19">
        <f t="shared" si="19"/>
        <v>1105.4834000000001</v>
      </c>
      <c r="W633" s="1"/>
      <c r="X633" s="1"/>
      <c r="Y633" s="28"/>
      <c r="Z633" s="1"/>
      <c r="AA633" s="28"/>
      <c r="AB633" s="28"/>
      <c r="AC633" s="1"/>
      <c r="AD633" s="1"/>
      <c r="AE633" s="28"/>
      <c r="AF633" s="1"/>
      <c r="AG633" s="1"/>
      <c r="AH633" s="1"/>
      <c r="AI633" s="1"/>
      <c r="AJ633" s="1"/>
      <c r="AK633" s="28"/>
      <c r="AL633" s="1"/>
      <c r="AM633" s="1"/>
      <c r="AN633" s="1"/>
      <c r="AO633" s="1"/>
      <c r="AP633" s="1"/>
      <c r="AQ633" s="1"/>
      <c r="AR633" s="1"/>
      <c r="AS633" s="1"/>
    </row>
    <row r="634" spans="1:45" ht="12.5" customHeight="1">
      <c r="A634" s="1">
        <v>47536</v>
      </c>
      <c r="B634" s="43">
        <v>45182</v>
      </c>
      <c r="C634" s="66">
        <v>45170</v>
      </c>
      <c r="D634" s="69" t="s">
        <v>18</v>
      </c>
      <c r="E634" s="68">
        <v>14088</v>
      </c>
      <c r="F634" s="28" t="s">
        <v>12</v>
      </c>
      <c r="G634" s="1"/>
      <c r="H634" s="67" t="s">
        <v>8</v>
      </c>
      <c r="I634" s="1">
        <v>1</v>
      </c>
      <c r="J634" s="19">
        <v>1105.4834000000001</v>
      </c>
      <c r="K634" s="1">
        <v>1</v>
      </c>
      <c r="L634" s="1" t="s">
        <v>4649</v>
      </c>
      <c r="M634" s="1" t="e">
        <v>#N/A</v>
      </c>
      <c r="N634" s="19" t="e">
        <v>#N/A</v>
      </c>
      <c r="O634" s="1" t="s">
        <v>4613</v>
      </c>
      <c r="P634" s="1" t="s">
        <v>4614</v>
      </c>
      <c r="Q634" s="1" t="s">
        <v>4615</v>
      </c>
      <c r="R634" s="1" t="e">
        <v>#N/A</v>
      </c>
      <c r="S634" s="1" t="s">
        <v>62217</v>
      </c>
      <c r="T634" s="1">
        <v>1.0892689900000001</v>
      </c>
      <c r="U634" s="19">
        <v>1014.88558854503</v>
      </c>
      <c r="V634" s="19">
        <f t="shared" si="19"/>
        <v>1105.4834000000005</v>
      </c>
      <c r="W634" s="1"/>
      <c r="X634" s="1"/>
      <c r="Y634" s="28"/>
      <c r="Z634" s="1"/>
      <c r="AA634" s="28"/>
      <c r="AB634" s="28"/>
      <c r="AC634" s="1"/>
      <c r="AD634" s="1"/>
      <c r="AE634" s="28"/>
      <c r="AF634" s="1"/>
      <c r="AG634" s="1"/>
      <c r="AH634" s="1"/>
      <c r="AI634" s="1"/>
      <c r="AJ634" s="1"/>
      <c r="AK634" s="28"/>
      <c r="AL634" s="1"/>
      <c r="AM634" s="1"/>
      <c r="AN634" s="1"/>
      <c r="AO634" s="1"/>
      <c r="AP634" s="1"/>
      <c r="AQ634" s="1"/>
      <c r="AR634" s="1"/>
      <c r="AS634" s="1"/>
    </row>
    <row r="635" spans="1:45" ht="12.5" customHeight="1">
      <c r="A635" s="1">
        <v>47548</v>
      </c>
      <c r="B635" s="43">
        <v>45183</v>
      </c>
      <c r="C635" s="66">
        <v>45170</v>
      </c>
      <c r="D635" s="69" t="s">
        <v>18</v>
      </c>
      <c r="E635" s="68">
        <v>20834</v>
      </c>
      <c r="F635" s="28" t="s">
        <v>12</v>
      </c>
      <c r="G635" s="1"/>
      <c r="H635" s="67" t="s">
        <v>8</v>
      </c>
      <c r="I635" s="1">
        <v>10</v>
      </c>
      <c r="J635" s="19">
        <v>865.20399999999995</v>
      </c>
      <c r="K635" s="1">
        <v>10</v>
      </c>
      <c r="L635" s="1" t="s">
        <v>4649</v>
      </c>
      <c r="M635" s="1" t="e">
        <v>#N/A</v>
      </c>
      <c r="N635" s="19" t="e">
        <v>#N/A</v>
      </c>
      <c r="O635" s="1" t="s">
        <v>4644</v>
      </c>
      <c r="P635" s="1" t="s">
        <v>4645</v>
      </c>
      <c r="Q635" s="1" t="s">
        <v>4631</v>
      </c>
      <c r="R635" s="1" t="e">
        <v>#N/A</v>
      </c>
      <c r="S635" s="1" t="s">
        <v>62220</v>
      </c>
      <c r="T635" s="1">
        <v>0.84024398</v>
      </c>
      <c r="U635" s="19">
        <v>1029.705681437908</v>
      </c>
      <c r="V635" s="19">
        <f t="shared" si="19"/>
        <v>865.20399999999995</v>
      </c>
      <c r="W635" s="1"/>
      <c r="X635" s="1"/>
      <c r="Y635" s="28"/>
      <c r="Z635" s="1"/>
      <c r="AA635" s="28"/>
      <c r="AB635" s="28"/>
      <c r="AC635" s="1"/>
      <c r="AD635" s="1"/>
      <c r="AE635" s="28"/>
      <c r="AF635" s="1"/>
      <c r="AG635" s="1"/>
      <c r="AH635" s="1"/>
      <c r="AI635" s="1"/>
      <c r="AJ635" s="1"/>
      <c r="AK635" s="28"/>
      <c r="AL635" s="1"/>
      <c r="AM635" s="1"/>
      <c r="AN635" s="1"/>
      <c r="AO635" s="1"/>
      <c r="AP635" s="1"/>
      <c r="AQ635" s="1"/>
      <c r="AR635" s="1"/>
      <c r="AS635" s="1"/>
    </row>
    <row r="636" spans="1:45" ht="12.5" customHeight="1">
      <c r="A636" s="1">
        <v>47560</v>
      </c>
      <c r="B636" s="43">
        <v>45185</v>
      </c>
      <c r="C636" s="66">
        <v>45170</v>
      </c>
      <c r="D636" s="69" t="s">
        <v>18</v>
      </c>
      <c r="E636" s="68">
        <v>27053</v>
      </c>
      <c r="F636" s="28" t="s">
        <v>12</v>
      </c>
      <c r="G636" s="1"/>
      <c r="H636" s="67" t="s">
        <v>8</v>
      </c>
      <c r="I636" s="1">
        <v>6</v>
      </c>
      <c r="J636" s="19">
        <v>865.20399999999995</v>
      </c>
      <c r="K636" s="1">
        <v>6</v>
      </c>
      <c r="L636" s="1" t="s">
        <v>4649</v>
      </c>
      <c r="M636" s="1" t="e">
        <v>#N/A</v>
      </c>
      <c r="N636" s="19" t="e">
        <v>#N/A</v>
      </c>
      <c r="O636" s="1" t="s">
        <v>4626</v>
      </c>
      <c r="P636" s="1" t="s">
        <v>4627</v>
      </c>
      <c r="Q636" s="1" t="s">
        <v>4615</v>
      </c>
      <c r="R636" s="1" t="e">
        <v>#N/A</v>
      </c>
      <c r="S636" s="1" t="s">
        <v>62218</v>
      </c>
      <c r="T636" s="1">
        <v>1.4904571499999999</v>
      </c>
      <c r="U636" s="19">
        <v>580.49572240302246</v>
      </c>
      <c r="V636" s="19">
        <f t="shared" si="19"/>
        <v>865.20399999999995</v>
      </c>
      <c r="W636" s="1"/>
      <c r="X636" s="1"/>
      <c r="Y636" s="28"/>
      <c r="Z636" s="1"/>
      <c r="AA636" s="28"/>
      <c r="AB636" s="28"/>
      <c r="AC636" s="1"/>
      <c r="AD636" s="1"/>
      <c r="AE636" s="28"/>
      <c r="AF636" s="1"/>
      <c r="AG636" s="1"/>
      <c r="AH636" s="1"/>
      <c r="AI636" s="1"/>
      <c r="AJ636" s="1"/>
      <c r="AK636" s="28"/>
      <c r="AL636" s="1"/>
      <c r="AM636" s="1"/>
      <c r="AN636" s="1"/>
      <c r="AO636" s="1"/>
      <c r="AP636" s="1"/>
      <c r="AQ636" s="1"/>
      <c r="AR636" s="1"/>
      <c r="AS636" s="1"/>
    </row>
    <row r="637" spans="1:45" ht="12.5" customHeight="1">
      <c r="A637" s="1">
        <v>47562</v>
      </c>
      <c r="B637" s="43">
        <v>45185</v>
      </c>
      <c r="C637" s="66">
        <v>45170</v>
      </c>
      <c r="D637" s="69" t="s">
        <v>18</v>
      </c>
      <c r="E637" s="68">
        <v>21944</v>
      </c>
      <c r="F637" s="28" t="s">
        <v>12</v>
      </c>
      <c r="G637" s="1"/>
      <c r="H637" s="67" t="s">
        <v>8</v>
      </c>
      <c r="I637" s="1">
        <v>9</v>
      </c>
      <c r="J637" s="19">
        <v>2410.6266000000001</v>
      </c>
      <c r="K637" s="1">
        <v>9</v>
      </c>
      <c r="L637" s="1" t="s">
        <v>4649</v>
      </c>
      <c r="M637" s="1" t="e">
        <v>#N/A</v>
      </c>
      <c r="N637" s="19" t="e">
        <v>#N/A</v>
      </c>
      <c r="O637" s="1" t="s">
        <v>4636</v>
      </c>
      <c r="P637" s="1" t="s">
        <v>4637</v>
      </c>
      <c r="Q637" s="1" t="s">
        <v>4638</v>
      </c>
      <c r="R637" s="1" t="e">
        <v>#N/A</v>
      </c>
      <c r="S637" s="1" t="s">
        <v>62219</v>
      </c>
      <c r="T637" s="1">
        <v>1.6143268900000001</v>
      </c>
      <c r="U637" s="19">
        <v>1493.270424306691</v>
      </c>
      <c r="V637" s="19">
        <f t="shared" si="19"/>
        <v>2410.626600000001</v>
      </c>
      <c r="W637" s="1"/>
      <c r="X637" s="1"/>
      <c r="Y637" s="28"/>
      <c r="Z637" s="1"/>
      <c r="AA637" s="28"/>
      <c r="AB637" s="28"/>
      <c r="AC637" s="1"/>
      <c r="AD637" s="1"/>
      <c r="AE637" s="28"/>
      <c r="AF637" s="1"/>
      <c r="AG637" s="1"/>
      <c r="AH637" s="1"/>
      <c r="AI637" s="1"/>
      <c r="AJ637" s="1"/>
      <c r="AK637" s="28"/>
      <c r="AL637" s="1"/>
      <c r="AM637" s="1"/>
      <c r="AN637" s="1"/>
      <c r="AO637" s="1"/>
      <c r="AP637" s="1"/>
      <c r="AQ637" s="1"/>
      <c r="AR637" s="1"/>
      <c r="AS637" s="1"/>
    </row>
    <row r="638" spans="1:45" ht="12.5" customHeight="1">
      <c r="A638" s="1">
        <v>47565</v>
      </c>
      <c r="B638" s="43">
        <v>45186</v>
      </c>
      <c r="C638" s="66">
        <v>45170</v>
      </c>
      <c r="D638" s="69" t="s">
        <v>18</v>
      </c>
      <c r="E638" s="68">
        <v>15697</v>
      </c>
      <c r="F638" s="28" t="s">
        <v>12</v>
      </c>
      <c r="G638" s="1"/>
      <c r="H638" s="67" t="s">
        <v>8</v>
      </c>
      <c r="I638" s="1">
        <v>8</v>
      </c>
      <c r="J638" s="19">
        <v>2410.6266000000001</v>
      </c>
      <c r="K638" s="1">
        <v>8</v>
      </c>
      <c r="L638" s="1" t="s">
        <v>4649</v>
      </c>
      <c r="M638" s="1" t="e">
        <v>#N/A</v>
      </c>
      <c r="N638" s="19" t="e">
        <v>#N/A</v>
      </c>
      <c r="O638" s="1" t="s">
        <v>4633</v>
      </c>
      <c r="P638" s="1" t="s">
        <v>4634</v>
      </c>
      <c r="Q638" s="1" t="s">
        <v>4631</v>
      </c>
      <c r="R638" s="1" t="e">
        <v>#N/A</v>
      </c>
      <c r="S638" s="1" t="s">
        <v>62221</v>
      </c>
      <c r="T638" s="1">
        <v>1</v>
      </c>
      <c r="U638" s="19">
        <v>2410.6266000000001</v>
      </c>
      <c r="V638" s="19">
        <f t="shared" si="19"/>
        <v>2410.6266000000001</v>
      </c>
      <c r="W638" s="1"/>
      <c r="X638" s="1"/>
      <c r="Y638" s="28"/>
      <c r="Z638" s="1"/>
      <c r="AA638" s="28"/>
      <c r="AB638" s="28"/>
      <c r="AC638" s="1"/>
      <c r="AD638" s="1"/>
      <c r="AE638" s="28"/>
      <c r="AF638" s="1"/>
      <c r="AG638" s="1"/>
      <c r="AH638" s="1"/>
      <c r="AI638" s="1"/>
      <c r="AJ638" s="1"/>
      <c r="AK638" s="28"/>
      <c r="AL638" s="1"/>
      <c r="AM638" s="1"/>
      <c r="AN638" s="1"/>
      <c r="AO638" s="1"/>
      <c r="AP638" s="1"/>
      <c r="AQ638" s="1"/>
      <c r="AR638" s="1"/>
      <c r="AS638" s="1"/>
    </row>
    <row r="639" spans="1:45" ht="12.5" customHeight="1">
      <c r="A639" s="1">
        <v>47570</v>
      </c>
      <c r="B639" s="43">
        <v>45187</v>
      </c>
      <c r="C639" s="66">
        <v>45170</v>
      </c>
      <c r="D639" s="69" t="s">
        <v>18</v>
      </c>
      <c r="E639" s="68">
        <v>28562</v>
      </c>
      <c r="F639" s="28" t="s">
        <v>12</v>
      </c>
      <c r="G639" s="1"/>
      <c r="H639" s="67" t="s">
        <v>8</v>
      </c>
      <c r="I639" s="1">
        <v>7</v>
      </c>
      <c r="J639" s="19">
        <v>2288.9187000000002</v>
      </c>
      <c r="K639" s="1">
        <v>7</v>
      </c>
      <c r="L639" s="1" t="s">
        <v>4649</v>
      </c>
      <c r="M639" s="1" t="e">
        <v>#N/A</v>
      </c>
      <c r="N639" s="19" t="e">
        <v>#N/A</v>
      </c>
      <c r="O639" s="1" t="s">
        <v>4629</v>
      </c>
      <c r="P639" s="1" t="s">
        <v>4630</v>
      </c>
      <c r="Q639" s="1" t="s">
        <v>4631</v>
      </c>
      <c r="R639" s="1" t="e">
        <v>#N/A</v>
      </c>
      <c r="S639" s="1" t="s">
        <v>62221</v>
      </c>
      <c r="T639" s="1">
        <v>1</v>
      </c>
      <c r="U639" s="19">
        <v>2288.9187000000002</v>
      </c>
      <c r="V639" s="19">
        <f t="shared" si="19"/>
        <v>2288.9187000000002</v>
      </c>
      <c r="W639" s="1"/>
      <c r="X639" s="1"/>
      <c r="Y639" s="28"/>
      <c r="Z639" s="1"/>
      <c r="AA639" s="28"/>
      <c r="AB639" s="28"/>
      <c r="AC639" s="1"/>
      <c r="AD639" s="1"/>
      <c r="AE639" s="28"/>
      <c r="AF639" s="1"/>
      <c r="AG639" s="1"/>
      <c r="AH639" s="1"/>
      <c r="AI639" s="1"/>
      <c r="AJ639" s="1"/>
      <c r="AK639" s="28"/>
      <c r="AL639" s="1"/>
      <c r="AM639" s="1"/>
      <c r="AN639" s="1"/>
      <c r="AO639" s="1"/>
      <c r="AP639" s="1"/>
      <c r="AQ639" s="1"/>
      <c r="AR639" s="1"/>
      <c r="AS639" s="1"/>
    </row>
    <row r="640" spans="1:45" ht="12.5" customHeight="1">
      <c r="A640" s="1">
        <v>47576</v>
      </c>
      <c r="B640" s="43">
        <v>45187</v>
      </c>
      <c r="C640" s="66">
        <v>45170</v>
      </c>
      <c r="D640" s="69" t="s">
        <v>18</v>
      </c>
      <c r="E640" s="68">
        <v>21877</v>
      </c>
      <c r="F640" s="28" t="s">
        <v>12</v>
      </c>
      <c r="G640" s="1"/>
      <c r="H640" s="67" t="s">
        <v>8</v>
      </c>
      <c r="I640" s="1">
        <v>9</v>
      </c>
      <c r="J640" s="19">
        <v>2410.6266000000001</v>
      </c>
      <c r="K640" s="1">
        <v>9</v>
      </c>
      <c r="L640" s="1" t="s">
        <v>4649</v>
      </c>
      <c r="M640" s="1" t="e">
        <v>#N/A</v>
      </c>
      <c r="N640" s="19" t="e">
        <v>#N/A</v>
      </c>
      <c r="O640" s="1" t="s">
        <v>4636</v>
      </c>
      <c r="P640" s="1" t="s">
        <v>4637</v>
      </c>
      <c r="Q640" s="1" t="s">
        <v>4638</v>
      </c>
      <c r="R640" s="1" t="e">
        <v>#N/A</v>
      </c>
      <c r="S640" s="1" t="s">
        <v>62219</v>
      </c>
      <c r="T640" s="1">
        <v>1.6143268900000001</v>
      </c>
      <c r="U640" s="19">
        <v>1493.270424306691</v>
      </c>
      <c r="V640" s="19">
        <f t="shared" si="19"/>
        <v>2410.626600000001</v>
      </c>
      <c r="W640" s="1"/>
      <c r="X640" s="1"/>
      <c r="Y640" s="28"/>
      <c r="Z640" s="1"/>
      <c r="AA640" s="28"/>
      <c r="AB640" s="28"/>
      <c r="AC640" s="1"/>
      <c r="AD640" s="1"/>
      <c r="AE640" s="28"/>
      <c r="AF640" s="1"/>
      <c r="AG640" s="1"/>
      <c r="AH640" s="1"/>
      <c r="AI640" s="1"/>
      <c r="AJ640" s="1"/>
      <c r="AK640" s="28"/>
      <c r="AL640" s="1"/>
      <c r="AM640" s="1"/>
      <c r="AN640" s="1"/>
      <c r="AO640" s="1"/>
      <c r="AP640" s="1"/>
      <c r="AQ640" s="1"/>
      <c r="AR640" s="1"/>
      <c r="AS640" s="1"/>
    </row>
    <row r="641" spans="1:45" ht="12.5" customHeight="1">
      <c r="A641" s="1">
        <v>47586</v>
      </c>
      <c r="B641" s="43">
        <v>45188</v>
      </c>
      <c r="C641" s="66">
        <v>45170</v>
      </c>
      <c r="D641" s="69" t="s">
        <v>18</v>
      </c>
      <c r="E641" s="68">
        <v>15322</v>
      </c>
      <c r="F641" s="28" t="s">
        <v>12</v>
      </c>
      <c r="G641" s="1"/>
      <c r="H641" s="67" t="s">
        <v>8</v>
      </c>
      <c r="I641" s="1">
        <v>1</v>
      </c>
      <c r="J641" s="19">
        <v>865.20399999999995</v>
      </c>
      <c r="K641" s="1">
        <v>1</v>
      </c>
      <c r="L641" s="1" t="s">
        <v>4649</v>
      </c>
      <c r="M641" s="1" t="e">
        <v>#N/A</v>
      </c>
      <c r="N641" s="19" t="e">
        <v>#N/A</v>
      </c>
      <c r="O641" s="1" t="s">
        <v>4613</v>
      </c>
      <c r="P641" s="1" t="s">
        <v>4614</v>
      </c>
      <c r="Q641" s="1" t="s">
        <v>4615</v>
      </c>
      <c r="R641" s="1" t="e">
        <v>#N/A</v>
      </c>
      <c r="S641" s="1" t="s">
        <v>62217</v>
      </c>
      <c r="T641" s="1">
        <v>1.0892689900000001</v>
      </c>
      <c r="U641" s="19">
        <v>794.29783455049051</v>
      </c>
      <c r="V641" s="19">
        <f t="shared" si="19"/>
        <v>865.20399999999995</v>
      </c>
      <c r="W641" s="1"/>
      <c r="X641" s="1"/>
      <c r="Y641" s="28"/>
      <c r="Z641" s="1"/>
      <c r="AA641" s="28"/>
      <c r="AB641" s="28"/>
      <c r="AC641" s="1"/>
      <c r="AD641" s="1"/>
      <c r="AE641" s="28"/>
      <c r="AF641" s="1"/>
      <c r="AG641" s="1"/>
      <c r="AH641" s="1"/>
      <c r="AI641" s="1"/>
      <c r="AJ641" s="1"/>
      <c r="AK641" s="28"/>
      <c r="AL641" s="1"/>
      <c r="AM641" s="1"/>
      <c r="AN641" s="1"/>
      <c r="AO641" s="1"/>
      <c r="AP641" s="1"/>
      <c r="AQ641" s="1"/>
      <c r="AR641" s="1"/>
      <c r="AS641" s="1"/>
    </row>
    <row r="642" spans="1:45" ht="12.5" customHeight="1">
      <c r="A642" s="1">
        <v>47582</v>
      </c>
      <c r="B642" s="43">
        <v>45188</v>
      </c>
      <c r="C642" s="66">
        <v>45170</v>
      </c>
      <c r="D642" s="69" t="s">
        <v>18</v>
      </c>
      <c r="E642" s="68">
        <v>13433</v>
      </c>
      <c r="F642" s="28" t="s">
        <v>12</v>
      </c>
      <c r="G642" s="1"/>
      <c r="H642" s="67" t="s">
        <v>8</v>
      </c>
      <c r="I642" s="1">
        <v>4</v>
      </c>
      <c r="J642" s="19">
        <v>2410.6266000000001</v>
      </c>
      <c r="K642" s="1">
        <v>4</v>
      </c>
      <c r="L642" s="1" t="s">
        <v>4649</v>
      </c>
      <c r="M642" s="1" t="e">
        <v>#N/A</v>
      </c>
      <c r="N642" s="19" t="e">
        <v>#N/A</v>
      </c>
      <c r="O642" s="1" t="s">
        <v>4621</v>
      </c>
      <c r="P642" s="1" t="s">
        <v>4614</v>
      </c>
      <c r="Q642" s="1" t="s">
        <v>4615</v>
      </c>
      <c r="R642" s="1" t="e">
        <v>#N/A</v>
      </c>
      <c r="S642" s="1" t="s">
        <v>62217</v>
      </c>
      <c r="T642" s="1">
        <v>1.0892689900000001</v>
      </c>
      <c r="U642" s="19">
        <v>2213.0682339538548</v>
      </c>
      <c r="V642" s="19">
        <f t="shared" ref="V642:V705" si="20">T642*U642</f>
        <v>2410.6265999999991</v>
      </c>
      <c r="W642" s="1"/>
      <c r="X642" s="1"/>
      <c r="Y642" s="28"/>
      <c r="Z642" s="1"/>
      <c r="AA642" s="28"/>
      <c r="AB642" s="28"/>
      <c r="AC642" s="1"/>
      <c r="AD642" s="1"/>
      <c r="AE642" s="28"/>
      <c r="AF642" s="1"/>
      <c r="AG642" s="1"/>
      <c r="AH642" s="1"/>
      <c r="AI642" s="1"/>
      <c r="AJ642" s="1"/>
      <c r="AK642" s="28"/>
      <c r="AL642" s="1"/>
      <c r="AM642" s="1"/>
      <c r="AN642" s="1"/>
      <c r="AO642" s="1"/>
      <c r="AP642" s="1"/>
      <c r="AQ642" s="1"/>
      <c r="AR642" s="1"/>
      <c r="AS642" s="1"/>
    </row>
    <row r="643" spans="1:45" ht="12.5" customHeight="1">
      <c r="A643" s="1">
        <v>47584</v>
      </c>
      <c r="B643" s="43">
        <v>45188</v>
      </c>
      <c r="C643" s="66">
        <v>45170</v>
      </c>
      <c r="D643" s="69" t="s">
        <v>18</v>
      </c>
      <c r="E643" s="68">
        <v>19194</v>
      </c>
      <c r="F643" s="28" t="s">
        <v>12</v>
      </c>
      <c r="G643" s="1"/>
      <c r="H643" s="67" t="s">
        <v>8</v>
      </c>
      <c r="I643" s="1">
        <v>7</v>
      </c>
      <c r="J643" s="19">
        <v>865.20399999999995</v>
      </c>
      <c r="K643" s="1">
        <v>7</v>
      </c>
      <c r="L643" s="1" t="s">
        <v>4649</v>
      </c>
      <c r="M643" s="1" t="e">
        <v>#N/A</v>
      </c>
      <c r="N643" s="19" t="e">
        <v>#N/A</v>
      </c>
      <c r="O643" s="1" t="s">
        <v>4629</v>
      </c>
      <c r="P643" s="1" t="s">
        <v>4630</v>
      </c>
      <c r="Q643" s="1" t="s">
        <v>4631</v>
      </c>
      <c r="R643" s="1" t="e">
        <v>#N/A</v>
      </c>
      <c r="S643" s="1" t="s">
        <v>62221</v>
      </c>
      <c r="T643" s="1">
        <v>1</v>
      </c>
      <c r="U643" s="19">
        <v>865.20399999999995</v>
      </c>
      <c r="V643" s="19">
        <f t="shared" si="20"/>
        <v>865.20399999999995</v>
      </c>
      <c r="W643" s="1"/>
      <c r="X643" s="1"/>
      <c r="Y643" s="28"/>
      <c r="Z643" s="1"/>
      <c r="AA643" s="28"/>
      <c r="AB643" s="28"/>
      <c r="AC643" s="1"/>
      <c r="AD643" s="1"/>
      <c r="AE643" s="28"/>
      <c r="AF643" s="1"/>
      <c r="AG643" s="1"/>
      <c r="AH643" s="1"/>
      <c r="AI643" s="1"/>
      <c r="AJ643" s="1"/>
      <c r="AK643" s="28"/>
      <c r="AL643" s="1"/>
      <c r="AM643" s="1"/>
      <c r="AN643" s="1"/>
      <c r="AO643" s="1"/>
      <c r="AP643" s="1"/>
      <c r="AQ643" s="1"/>
      <c r="AR643" s="1"/>
      <c r="AS643" s="1"/>
    </row>
    <row r="644" spans="1:45" ht="12.5" customHeight="1">
      <c r="A644" s="1">
        <v>47593</v>
      </c>
      <c r="B644" s="43">
        <v>45189</v>
      </c>
      <c r="C644" s="66">
        <v>45170</v>
      </c>
      <c r="D644" s="69" t="s">
        <v>18</v>
      </c>
      <c r="E644" s="68">
        <v>26135</v>
      </c>
      <c r="F644" s="28" t="s">
        <v>12</v>
      </c>
      <c r="G644" s="1"/>
      <c r="H644" s="67" t="s">
        <v>8</v>
      </c>
      <c r="I644" s="1">
        <v>9</v>
      </c>
      <c r="J644" s="19">
        <v>865.20399999999995</v>
      </c>
      <c r="K644" s="1">
        <v>9</v>
      </c>
      <c r="L644" s="1" t="s">
        <v>4649</v>
      </c>
      <c r="M644" s="1" t="e">
        <v>#N/A</v>
      </c>
      <c r="N644" s="19" t="e">
        <v>#N/A</v>
      </c>
      <c r="O644" s="1" t="s">
        <v>4636</v>
      </c>
      <c r="P644" s="1" t="s">
        <v>4637</v>
      </c>
      <c r="Q644" s="1" t="s">
        <v>4638</v>
      </c>
      <c r="R644" s="1" t="e">
        <v>#N/A</v>
      </c>
      <c r="S644" s="1" t="s">
        <v>62219</v>
      </c>
      <c r="T644" s="1">
        <v>1.6143268900000001</v>
      </c>
      <c r="U644" s="19">
        <v>535.95340903972669</v>
      </c>
      <c r="V644" s="19">
        <f t="shared" si="20"/>
        <v>865.20399999999995</v>
      </c>
      <c r="W644" s="1"/>
      <c r="X644" s="1"/>
      <c r="Y644" s="28"/>
      <c r="Z644" s="1"/>
      <c r="AA644" s="28"/>
      <c r="AB644" s="28"/>
      <c r="AC644" s="1"/>
      <c r="AD644" s="1"/>
      <c r="AE644" s="28"/>
      <c r="AF644" s="1"/>
      <c r="AG644" s="1"/>
      <c r="AH644" s="1"/>
      <c r="AI644" s="1"/>
      <c r="AJ644" s="1"/>
      <c r="AK644" s="28"/>
      <c r="AL644" s="1"/>
      <c r="AM644" s="1"/>
      <c r="AN644" s="1"/>
      <c r="AO644" s="1"/>
      <c r="AP644" s="1"/>
      <c r="AQ644" s="1"/>
      <c r="AR644" s="1"/>
      <c r="AS644" s="1"/>
    </row>
    <row r="645" spans="1:45" ht="12.5" customHeight="1">
      <c r="A645" s="1">
        <v>47592</v>
      </c>
      <c r="B645" s="43">
        <v>45189</v>
      </c>
      <c r="C645" s="66">
        <v>45170</v>
      </c>
      <c r="D645" s="69" t="s">
        <v>18</v>
      </c>
      <c r="E645" s="68">
        <v>24614</v>
      </c>
      <c r="F645" s="28" t="s">
        <v>12</v>
      </c>
      <c r="G645" s="1"/>
      <c r="H645" s="67" t="s">
        <v>8</v>
      </c>
      <c r="I645" s="1">
        <v>9</v>
      </c>
      <c r="J645" s="19">
        <v>1105.4834000000001</v>
      </c>
      <c r="K645" s="1">
        <v>9</v>
      </c>
      <c r="L645" s="1" t="s">
        <v>4649</v>
      </c>
      <c r="M645" s="1" t="e">
        <v>#N/A</v>
      </c>
      <c r="N645" s="19" t="e">
        <v>#N/A</v>
      </c>
      <c r="O645" s="1" t="s">
        <v>4636</v>
      </c>
      <c r="P645" s="1" t="s">
        <v>4637</v>
      </c>
      <c r="Q645" s="1" t="s">
        <v>4638</v>
      </c>
      <c r="R645" s="1" t="e">
        <v>#N/A</v>
      </c>
      <c r="S645" s="1" t="s">
        <v>62219</v>
      </c>
      <c r="T645" s="1">
        <v>1.6143268900000001</v>
      </c>
      <c r="U645" s="19">
        <v>684.79525853651614</v>
      </c>
      <c r="V645" s="19">
        <f t="shared" si="20"/>
        <v>1105.4834000000001</v>
      </c>
      <c r="W645" s="1"/>
      <c r="X645" s="1"/>
      <c r="Y645" s="28"/>
      <c r="Z645" s="1"/>
      <c r="AA645" s="28"/>
      <c r="AB645" s="28"/>
      <c r="AC645" s="1"/>
      <c r="AD645" s="1"/>
      <c r="AE645" s="28"/>
      <c r="AF645" s="1"/>
      <c r="AG645" s="1"/>
      <c r="AH645" s="1"/>
      <c r="AI645" s="1"/>
      <c r="AJ645" s="1"/>
      <c r="AK645" s="28"/>
      <c r="AL645" s="1"/>
      <c r="AM645" s="1"/>
      <c r="AN645" s="1"/>
      <c r="AO645" s="1"/>
      <c r="AP645" s="1"/>
      <c r="AQ645" s="1"/>
      <c r="AR645" s="1"/>
      <c r="AS645" s="1"/>
    </row>
    <row r="646" spans="1:45" ht="12.5" customHeight="1">
      <c r="A646" s="1">
        <v>47598</v>
      </c>
      <c r="B646" s="43">
        <v>45190</v>
      </c>
      <c r="C646" s="66">
        <v>45170</v>
      </c>
      <c r="D646" s="69" t="s">
        <v>18</v>
      </c>
      <c r="E646" s="68">
        <v>26306</v>
      </c>
      <c r="F646" s="28" t="s">
        <v>12</v>
      </c>
      <c r="G646" s="1"/>
      <c r="H646" s="67" t="s">
        <v>8</v>
      </c>
      <c r="I646" s="1">
        <v>4</v>
      </c>
      <c r="J646" s="19">
        <v>2264.2536</v>
      </c>
      <c r="K646" s="1">
        <v>4</v>
      </c>
      <c r="L646" s="1" t="s">
        <v>4649</v>
      </c>
      <c r="M646" s="1" t="e">
        <v>#N/A</v>
      </c>
      <c r="N646" s="19" t="e">
        <v>#N/A</v>
      </c>
      <c r="O646" s="1" t="s">
        <v>4621</v>
      </c>
      <c r="P646" s="1" t="s">
        <v>4614</v>
      </c>
      <c r="Q646" s="1" t="s">
        <v>4615</v>
      </c>
      <c r="R646" s="1" t="e">
        <v>#N/A</v>
      </c>
      <c r="S646" s="1" t="s">
        <v>62217</v>
      </c>
      <c r="T646" s="1">
        <v>1.0892689900000001</v>
      </c>
      <c r="U646" s="19">
        <v>2078.6909576853</v>
      </c>
      <c r="V646" s="19">
        <f t="shared" si="20"/>
        <v>2264.2535999999996</v>
      </c>
      <c r="W646" s="1"/>
      <c r="X646" s="1"/>
      <c r="Y646" s="28"/>
      <c r="Z646" s="1"/>
      <c r="AA646" s="28"/>
      <c r="AB646" s="28"/>
      <c r="AC646" s="1"/>
      <c r="AD646" s="1"/>
      <c r="AE646" s="28"/>
      <c r="AF646" s="1"/>
      <c r="AG646" s="1"/>
      <c r="AH646" s="1"/>
      <c r="AI646" s="1"/>
      <c r="AJ646" s="1"/>
      <c r="AK646" s="28"/>
      <c r="AL646" s="1"/>
      <c r="AM646" s="1"/>
      <c r="AN646" s="1"/>
      <c r="AO646" s="1"/>
      <c r="AP646" s="1"/>
      <c r="AQ646" s="1"/>
      <c r="AR646" s="1"/>
      <c r="AS646" s="1"/>
    </row>
    <row r="647" spans="1:45" ht="12.5" customHeight="1">
      <c r="A647" s="1">
        <v>47596</v>
      </c>
      <c r="B647" s="43">
        <v>45190</v>
      </c>
      <c r="C647" s="66">
        <v>45170</v>
      </c>
      <c r="D647" s="69" t="s">
        <v>18</v>
      </c>
      <c r="E647" s="68">
        <v>16199</v>
      </c>
      <c r="F647" s="28" t="s">
        <v>12</v>
      </c>
      <c r="G647" s="1"/>
      <c r="H647" s="67" t="s">
        <v>8</v>
      </c>
      <c r="I647" s="1">
        <v>8</v>
      </c>
      <c r="J647" s="19">
        <v>2410.6266000000001</v>
      </c>
      <c r="K647" s="1">
        <v>8</v>
      </c>
      <c r="L647" s="1" t="s">
        <v>4649</v>
      </c>
      <c r="M647" s="1" t="e">
        <v>#N/A</v>
      </c>
      <c r="N647" s="19" t="e">
        <v>#N/A</v>
      </c>
      <c r="O647" s="1" t="s">
        <v>4633</v>
      </c>
      <c r="P647" s="1" t="s">
        <v>4634</v>
      </c>
      <c r="Q647" s="1" t="s">
        <v>4631</v>
      </c>
      <c r="R647" s="1" t="e">
        <v>#N/A</v>
      </c>
      <c r="S647" s="1" t="s">
        <v>62221</v>
      </c>
      <c r="T647" s="1">
        <v>1</v>
      </c>
      <c r="U647" s="19">
        <v>2410.6266000000001</v>
      </c>
      <c r="V647" s="19">
        <f t="shared" si="20"/>
        <v>2410.6266000000001</v>
      </c>
      <c r="W647" s="1"/>
      <c r="X647" s="1"/>
      <c r="Y647" s="28"/>
      <c r="Z647" s="1"/>
      <c r="AA647" s="28"/>
      <c r="AB647" s="28"/>
      <c r="AC647" s="1"/>
      <c r="AD647" s="1"/>
      <c r="AE647" s="28"/>
      <c r="AF647" s="1"/>
      <c r="AG647" s="1"/>
      <c r="AH647" s="1"/>
      <c r="AI647" s="1"/>
      <c r="AJ647" s="1"/>
      <c r="AK647" s="28"/>
      <c r="AL647" s="1"/>
      <c r="AM647" s="1"/>
      <c r="AN647" s="1"/>
      <c r="AO647" s="1"/>
      <c r="AP647" s="1"/>
      <c r="AQ647" s="1"/>
      <c r="AR647" s="1"/>
      <c r="AS647" s="1"/>
    </row>
    <row r="648" spans="1:45" ht="12.5" customHeight="1">
      <c r="A648" s="1">
        <v>47601</v>
      </c>
      <c r="B648" s="43">
        <v>45191</v>
      </c>
      <c r="C648" s="66">
        <v>45170</v>
      </c>
      <c r="D648" s="69" t="s">
        <v>18</v>
      </c>
      <c r="E648" s="68">
        <v>14192</v>
      </c>
      <c r="F648" s="28" t="s">
        <v>12</v>
      </c>
      <c r="G648" s="1"/>
      <c r="H648" s="67" t="s">
        <v>8</v>
      </c>
      <c r="I648" s="1">
        <v>7</v>
      </c>
      <c r="J648" s="19">
        <v>2410.6266000000001</v>
      </c>
      <c r="K648" s="1">
        <v>7</v>
      </c>
      <c r="L648" s="1" t="s">
        <v>4649</v>
      </c>
      <c r="M648" s="1" t="e">
        <v>#N/A</v>
      </c>
      <c r="N648" s="19" t="e">
        <v>#N/A</v>
      </c>
      <c r="O648" s="1" t="s">
        <v>4629</v>
      </c>
      <c r="P648" s="1" t="s">
        <v>4630</v>
      </c>
      <c r="Q648" s="1" t="s">
        <v>4631</v>
      </c>
      <c r="R648" s="1" t="e">
        <v>#N/A</v>
      </c>
      <c r="S648" s="1" t="s">
        <v>62221</v>
      </c>
      <c r="T648" s="1">
        <v>1</v>
      </c>
      <c r="U648" s="19">
        <v>2410.6266000000001</v>
      </c>
      <c r="V648" s="19">
        <f t="shared" si="20"/>
        <v>2410.6266000000001</v>
      </c>
      <c r="W648" s="1"/>
      <c r="X648" s="1"/>
      <c r="Y648" s="28"/>
      <c r="Z648" s="1"/>
      <c r="AA648" s="28"/>
      <c r="AB648" s="28"/>
      <c r="AC648" s="1"/>
      <c r="AD648" s="1"/>
      <c r="AE648" s="28"/>
      <c r="AF648" s="1"/>
      <c r="AG648" s="1"/>
      <c r="AH648" s="1"/>
      <c r="AI648" s="1"/>
      <c r="AJ648" s="1"/>
      <c r="AK648" s="28"/>
      <c r="AL648" s="1"/>
      <c r="AM648" s="1"/>
      <c r="AN648" s="1"/>
      <c r="AO648" s="1"/>
      <c r="AP648" s="1"/>
      <c r="AQ648" s="1"/>
      <c r="AR648" s="1"/>
      <c r="AS648" s="1"/>
    </row>
    <row r="649" spans="1:45" ht="12.5" customHeight="1">
      <c r="A649" s="1">
        <v>47607</v>
      </c>
      <c r="B649" s="43">
        <v>45192</v>
      </c>
      <c r="C649" s="66">
        <v>45170</v>
      </c>
      <c r="D649" s="69" t="s">
        <v>18</v>
      </c>
      <c r="E649" s="68">
        <v>14081</v>
      </c>
      <c r="F649" s="28" t="s">
        <v>12</v>
      </c>
      <c r="G649" s="1"/>
      <c r="H649" s="67" t="s">
        <v>8</v>
      </c>
      <c r="I649" s="1">
        <v>4</v>
      </c>
      <c r="J649" s="19">
        <v>1105.4834000000001</v>
      </c>
      <c r="K649" s="1">
        <v>4</v>
      </c>
      <c r="L649" s="1" t="s">
        <v>4649</v>
      </c>
      <c r="M649" s="1" t="e">
        <v>#N/A</v>
      </c>
      <c r="N649" s="19" t="e">
        <v>#N/A</v>
      </c>
      <c r="O649" s="1" t="s">
        <v>4621</v>
      </c>
      <c r="P649" s="1" t="s">
        <v>4614</v>
      </c>
      <c r="Q649" s="1" t="s">
        <v>4615</v>
      </c>
      <c r="R649" s="1" t="e">
        <v>#N/A</v>
      </c>
      <c r="S649" s="1" t="s">
        <v>62217</v>
      </c>
      <c r="T649" s="1">
        <v>1.0892689900000001</v>
      </c>
      <c r="U649" s="19">
        <v>1014.88558854503</v>
      </c>
      <c r="V649" s="19">
        <f t="shared" si="20"/>
        <v>1105.4834000000005</v>
      </c>
      <c r="W649" s="1"/>
      <c r="X649" s="1"/>
      <c r="Y649" s="28"/>
      <c r="Z649" s="1"/>
      <c r="AA649" s="28"/>
      <c r="AB649" s="28"/>
      <c r="AC649" s="1"/>
      <c r="AD649" s="1"/>
      <c r="AE649" s="28"/>
      <c r="AF649" s="1"/>
      <c r="AG649" s="1"/>
      <c r="AH649" s="1"/>
      <c r="AI649" s="1"/>
      <c r="AJ649" s="1"/>
      <c r="AK649" s="28"/>
      <c r="AL649" s="1"/>
      <c r="AM649" s="1"/>
      <c r="AN649" s="1"/>
      <c r="AO649" s="1"/>
      <c r="AP649" s="1"/>
      <c r="AQ649" s="1"/>
      <c r="AR649" s="1"/>
      <c r="AS649" s="1"/>
    </row>
    <row r="650" spans="1:45" ht="12.5" customHeight="1">
      <c r="A650" s="1">
        <v>47614</v>
      </c>
      <c r="B650" s="43">
        <v>45193</v>
      </c>
      <c r="C650" s="66">
        <v>45170</v>
      </c>
      <c r="D650" s="69" t="s">
        <v>18</v>
      </c>
      <c r="E650" s="68">
        <v>15302</v>
      </c>
      <c r="F650" s="28" t="s">
        <v>12</v>
      </c>
      <c r="G650" s="1"/>
      <c r="H650" s="67" t="s">
        <v>8</v>
      </c>
      <c r="I650" s="1">
        <v>4</v>
      </c>
      <c r="J650" s="19">
        <v>865.20399999999995</v>
      </c>
      <c r="K650" s="1">
        <v>4</v>
      </c>
      <c r="L650" s="1" t="s">
        <v>4649</v>
      </c>
      <c r="M650" s="1" t="e">
        <v>#N/A</v>
      </c>
      <c r="N650" s="19" t="e">
        <v>#N/A</v>
      </c>
      <c r="O650" s="1" t="s">
        <v>4621</v>
      </c>
      <c r="P650" s="1" t="s">
        <v>4614</v>
      </c>
      <c r="Q650" s="1" t="s">
        <v>4615</v>
      </c>
      <c r="R650" s="1" t="e">
        <v>#N/A</v>
      </c>
      <c r="S650" s="1" t="s">
        <v>62217</v>
      </c>
      <c r="T650" s="1">
        <v>1.0892689900000001</v>
      </c>
      <c r="U650" s="19">
        <v>794.29783455049051</v>
      </c>
      <c r="V650" s="19">
        <f t="shared" si="20"/>
        <v>865.20399999999995</v>
      </c>
      <c r="W650" s="1"/>
      <c r="X650" s="1"/>
      <c r="Y650" s="28"/>
      <c r="Z650" s="1"/>
      <c r="AA650" s="28"/>
      <c r="AB650" s="28"/>
      <c r="AC650" s="1"/>
      <c r="AD650" s="1"/>
      <c r="AE650" s="28"/>
      <c r="AF650" s="1"/>
      <c r="AG650" s="1"/>
      <c r="AH650" s="1"/>
      <c r="AI650" s="1"/>
      <c r="AJ650" s="1"/>
      <c r="AK650" s="28"/>
      <c r="AL650" s="1"/>
      <c r="AM650" s="1"/>
      <c r="AN650" s="1"/>
      <c r="AO650" s="1"/>
      <c r="AP650" s="1"/>
      <c r="AQ650" s="1"/>
      <c r="AR650" s="1"/>
      <c r="AS650" s="1"/>
    </row>
    <row r="651" spans="1:45" ht="12.5" customHeight="1">
      <c r="A651" s="1">
        <v>47629</v>
      </c>
      <c r="B651" s="43">
        <v>45195</v>
      </c>
      <c r="C651" s="66">
        <v>45170</v>
      </c>
      <c r="D651" s="69" t="s">
        <v>18</v>
      </c>
      <c r="E651" s="68">
        <v>15685</v>
      </c>
      <c r="F651" s="28" t="s">
        <v>12</v>
      </c>
      <c r="G651" s="1"/>
      <c r="H651" s="67" t="s">
        <v>8</v>
      </c>
      <c r="I651" s="1">
        <v>8</v>
      </c>
      <c r="J651" s="19">
        <v>2699.9018000000001</v>
      </c>
      <c r="K651" s="1">
        <v>8</v>
      </c>
      <c r="L651" s="1" t="s">
        <v>4649</v>
      </c>
      <c r="M651" s="1" t="e">
        <v>#N/A</v>
      </c>
      <c r="N651" s="19" t="e">
        <v>#N/A</v>
      </c>
      <c r="O651" s="1" t="s">
        <v>4633</v>
      </c>
      <c r="P651" s="1" t="s">
        <v>4634</v>
      </c>
      <c r="Q651" s="1" t="s">
        <v>4631</v>
      </c>
      <c r="R651" s="1" t="e">
        <v>#N/A</v>
      </c>
      <c r="S651" s="1" t="s">
        <v>62221</v>
      </c>
      <c r="T651" s="1">
        <v>1</v>
      </c>
      <c r="U651" s="19">
        <v>2699.9018000000001</v>
      </c>
      <c r="V651" s="19">
        <f t="shared" si="20"/>
        <v>2699.9018000000001</v>
      </c>
      <c r="W651" s="1"/>
      <c r="X651" s="1"/>
      <c r="Y651" s="28"/>
      <c r="Z651" s="1"/>
      <c r="AA651" s="28"/>
      <c r="AB651" s="28"/>
      <c r="AC651" s="1"/>
      <c r="AD651" s="1"/>
      <c r="AE651" s="28"/>
      <c r="AF651" s="1"/>
      <c r="AG651" s="1"/>
      <c r="AH651" s="1"/>
      <c r="AI651" s="1"/>
      <c r="AJ651" s="1"/>
      <c r="AK651" s="28"/>
      <c r="AL651" s="1"/>
      <c r="AM651" s="1"/>
      <c r="AN651" s="1"/>
      <c r="AO651" s="1"/>
      <c r="AP651" s="1"/>
      <c r="AQ651" s="1"/>
      <c r="AR651" s="1"/>
      <c r="AS651" s="1"/>
    </row>
    <row r="652" spans="1:45" ht="12.5" customHeight="1">
      <c r="A652" s="1">
        <v>47639</v>
      </c>
      <c r="B652" s="43">
        <v>45196</v>
      </c>
      <c r="C652" s="66">
        <v>45170</v>
      </c>
      <c r="D652" s="69" t="s">
        <v>18</v>
      </c>
      <c r="E652" s="68">
        <v>15321</v>
      </c>
      <c r="F652" s="28" t="s">
        <v>12</v>
      </c>
      <c r="G652" s="1"/>
      <c r="H652" s="67" t="s">
        <v>8</v>
      </c>
      <c r="I652" s="1">
        <v>4</v>
      </c>
      <c r="J652" s="19">
        <v>865.20399999999995</v>
      </c>
      <c r="K652" s="1">
        <v>4</v>
      </c>
      <c r="L652" s="1" t="s">
        <v>4649</v>
      </c>
      <c r="M652" s="1" t="e">
        <v>#N/A</v>
      </c>
      <c r="N652" s="19" t="e">
        <v>#N/A</v>
      </c>
      <c r="O652" s="1" t="s">
        <v>4621</v>
      </c>
      <c r="P652" s="1" t="s">
        <v>4614</v>
      </c>
      <c r="Q652" s="1" t="s">
        <v>4615</v>
      </c>
      <c r="R652" s="1" t="e">
        <v>#N/A</v>
      </c>
      <c r="S652" s="1" t="s">
        <v>62217</v>
      </c>
      <c r="T652" s="1">
        <v>1.0892689900000001</v>
      </c>
      <c r="U652" s="19">
        <v>794.29783455049051</v>
      </c>
      <c r="V652" s="19">
        <f t="shared" si="20"/>
        <v>865.20399999999995</v>
      </c>
      <c r="W652" s="1"/>
      <c r="X652" s="1"/>
      <c r="Y652" s="28"/>
      <c r="Z652" s="1"/>
      <c r="AA652" s="28"/>
      <c r="AB652" s="28"/>
      <c r="AC652" s="1"/>
      <c r="AD652" s="1"/>
      <c r="AE652" s="28"/>
      <c r="AF652" s="1"/>
      <c r="AG652" s="1"/>
      <c r="AH652" s="1"/>
      <c r="AI652" s="1"/>
      <c r="AJ652" s="1"/>
      <c r="AK652" s="28"/>
      <c r="AL652" s="1"/>
      <c r="AM652" s="1"/>
      <c r="AN652" s="1"/>
      <c r="AO652" s="1"/>
      <c r="AP652" s="1"/>
      <c r="AQ652" s="1"/>
      <c r="AR652" s="1"/>
      <c r="AS652" s="1"/>
    </row>
    <row r="653" spans="1:45" ht="12.5" customHeight="1">
      <c r="A653" s="1">
        <v>47638</v>
      </c>
      <c r="B653" s="43">
        <v>45196</v>
      </c>
      <c r="C653" s="66">
        <v>45170</v>
      </c>
      <c r="D653" s="69" t="s">
        <v>18</v>
      </c>
      <c r="E653" s="68">
        <v>26319</v>
      </c>
      <c r="F653" s="28" t="s">
        <v>12</v>
      </c>
      <c r="G653" s="1"/>
      <c r="H653" s="67" t="s">
        <v>8</v>
      </c>
      <c r="I653" s="1">
        <v>4</v>
      </c>
      <c r="J653" s="19">
        <v>2264.2536</v>
      </c>
      <c r="K653" s="1">
        <v>4</v>
      </c>
      <c r="L653" s="1" t="s">
        <v>4649</v>
      </c>
      <c r="M653" s="1" t="e">
        <v>#N/A</v>
      </c>
      <c r="N653" s="19" t="e">
        <v>#N/A</v>
      </c>
      <c r="O653" s="1" t="s">
        <v>4621</v>
      </c>
      <c r="P653" s="1" t="s">
        <v>4614</v>
      </c>
      <c r="Q653" s="1" t="s">
        <v>4615</v>
      </c>
      <c r="R653" s="1" t="e">
        <v>#N/A</v>
      </c>
      <c r="S653" s="1" t="s">
        <v>62217</v>
      </c>
      <c r="T653" s="1">
        <v>1.0892689900000001</v>
      </c>
      <c r="U653" s="19">
        <v>2078.6909576853</v>
      </c>
      <c r="V653" s="19">
        <f t="shared" si="20"/>
        <v>2264.2535999999996</v>
      </c>
      <c r="W653" s="1"/>
      <c r="X653" s="1"/>
      <c r="Y653" s="28"/>
      <c r="Z653" s="1"/>
      <c r="AA653" s="28"/>
      <c r="AB653" s="28"/>
      <c r="AC653" s="1"/>
      <c r="AD653" s="1"/>
      <c r="AE653" s="28"/>
      <c r="AF653" s="1"/>
      <c r="AG653" s="1"/>
      <c r="AH653" s="1"/>
      <c r="AI653" s="1"/>
      <c r="AJ653" s="1"/>
      <c r="AK653" s="28"/>
      <c r="AL653" s="1"/>
      <c r="AM653" s="1"/>
      <c r="AN653" s="1"/>
      <c r="AO653" s="1"/>
      <c r="AP653" s="1"/>
      <c r="AQ653" s="1"/>
      <c r="AR653" s="1"/>
      <c r="AS653" s="1"/>
    </row>
    <row r="654" spans="1:45" ht="12.5" customHeight="1">
      <c r="A654" s="1">
        <v>47646</v>
      </c>
      <c r="B654" s="43">
        <v>45198</v>
      </c>
      <c r="C654" s="66">
        <v>45170</v>
      </c>
      <c r="D654" s="69" t="s">
        <v>18</v>
      </c>
      <c r="E654" s="68">
        <v>20373</v>
      </c>
      <c r="F654" s="28" t="s">
        <v>12</v>
      </c>
      <c r="G654" s="1"/>
      <c r="H654" s="67" t="s">
        <v>8</v>
      </c>
      <c r="I654" s="1">
        <v>6</v>
      </c>
      <c r="J654" s="19">
        <v>2288.9187000000002</v>
      </c>
      <c r="K654" s="1">
        <v>6</v>
      </c>
      <c r="L654" s="1" t="s">
        <v>4649</v>
      </c>
      <c r="M654" s="1" t="e">
        <v>#N/A</v>
      </c>
      <c r="N654" s="19" t="e">
        <v>#N/A</v>
      </c>
      <c r="O654" s="1" t="s">
        <v>4626</v>
      </c>
      <c r="P654" s="1" t="s">
        <v>4627</v>
      </c>
      <c r="Q654" s="1" t="s">
        <v>4615</v>
      </c>
      <c r="R654" s="1" t="e">
        <v>#N/A</v>
      </c>
      <c r="S654" s="1" t="s">
        <v>62218</v>
      </c>
      <c r="T654" s="1">
        <v>1.4904571499999999</v>
      </c>
      <c r="U654" s="19">
        <v>1535.7158707984329</v>
      </c>
      <c r="V654" s="19">
        <f t="shared" si="20"/>
        <v>2288.9187000000002</v>
      </c>
      <c r="W654" s="1"/>
      <c r="X654" s="1"/>
      <c r="Y654" s="28"/>
      <c r="Z654" s="1"/>
      <c r="AA654" s="28"/>
      <c r="AB654" s="28"/>
      <c r="AC654" s="1"/>
      <c r="AD654" s="1"/>
      <c r="AE654" s="28"/>
      <c r="AF654" s="1"/>
      <c r="AG654" s="1"/>
      <c r="AH654" s="1"/>
      <c r="AI654" s="1"/>
      <c r="AJ654" s="1"/>
      <c r="AK654" s="28"/>
      <c r="AL654" s="1"/>
      <c r="AM654" s="1"/>
      <c r="AN654" s="1"/>
      <c r="AO654" s="1"/>
      <c r="AP654" s="1"/>
      <c r="AQ654" s="1"/>
      <c r="AR654" s="1"/>
      <c r="AS654" s="1"/>
    </row>
    <row r="655" spans="1:45" ht="12.5" customHeight="1">
      <c r="A655" s="1">
        <v>47642</v>
      </c>
      <c r="B655" s="43">
        <v>45198</v>
      </c>
      <c r="C655" s="66">
        <v>45170</v>
      </c>
      <c r="D655" s="69" t="s">
        <v>18</v>
      </c>
      <c r="E655" s="68">
        <v>17109</v>
      </c>
      <c r="F655" s="28" t="s">
        <v>12</v>
      </c>
      <c r="G655" s="1"/>
      <c r="H655" s="67" t="s">
        <v>8</v>
      </c>
      <c r="I655" s="1">
        <v>7</v>
      </c>
      <c r="J655" s="19">
        <v>1105.4834000000001</v>
      </c>
      <c r="K655" s="1">
        <v>7</v>
      </c>
      <c r="L655" s="1" t="s">
        <v>4649</v>
      </c>
      <c r="M655" s="1" t="e">
        <v>#N/A</v>
      </c>
      <c r="N655" s="19" t="e">
        <v>#N/A</v>
      </c>
      <c r="O655" s="1" t="s">
        <v>4629</v>
      </c>
      <c r="P655" s="1" t="s">
        <v>4630</v>
      </c>
      <c r="Q655" s="1" t="s">
        <v>4631</v>
      </c>
      <c r="R655" s="1" t="e">
        <v>#N/A</v>
      </c>
      <c r="S655" s="1" t="s">
        <v>62221</v>
      </c>
      <c r="T655" s="1">
        <v>1</v>
      </c>
      <c r="U655" s="19">
        <v>1105.4834000000001</v>
      </c>
      <c r="V655" s="19">
        <f t="shared" si="20"/>
        <v>1105.4834000000001</v>
      </c>
      <c r="W655" s="1"/>
      <c r="X655" s="1"/>
      <c r="Y655" s="28"/>
      <c r="Z655" s="1"/>
      <c r="AA655" s="28"/>
      <c r="AB655" s="28"/>
      <c r="AC655" s="1"/>
      <c r="AD655" s="1"/>
      <c r="AE655" s="28"/>
      <c r="AF655" s="1"/>
      <c r="AG655" s="1"/>
      <c r="AH655" s="1"/>
      <c r="AI655" s="1"/>
      <c r="AJ655" s="1"/>
      <c r="AK655" s="28"/>
      <c r="AL655" s="1"/>
      <c r="AM655" s="1"/>
      <c r="AN655" s="1"/>
      <c r="AO655" s="1"/>
      <c r="AP655" s="1"/>
      <c r="AQ655" s="1"/>
      <c r="AR655" s="1"/>
      <c r="AS655" s="1"/>
    </row>
    <row r="656" spans="1:45" ht="12.5" customHeight="1">
      <c r="A656" s="1">
        <v>47647</v>
      </c>
      <c r="B656" s="43">
        <v>45198</v>
      </c>
      <c r="C656" s="66">
        <v>45170</v>
      </c>
      <c r="D656" s="69" t="s">
        <v>18</v>
      </c>
      <c r="E656" s="68">
        <v>21897</v>
      </c>
      <c r="F656" s="28" t="s">
        <v>12</v>
      </c>
      <c r="G656" s="1"/>
      <c r="H656" s="67" t="s">
        <v>8</v>
      </c>
      <c r="I656" s="1">
        <v>9</v>
      </c>
      <c r="J656" s="19">
        <v>2699.9018000000001</v>
      </c>
      <c r="K656" s="1">
        <v>9</v>
      </c>
      <c r="L656" s="1" t="s">
        <v>4649</v>
      </c>
      <c r="M656" s="1" t="e">
        <v>#N/A</v>
      </c>
      <c r="N656" s="19" t="e">
        <v>#N/A</v>
      </c>
      <c r="O656" s="1" t="s">
        <v>4636</v>
      </c>
      <c r="P656" s="1" t="s">
        <v>4637</v>
      </c>
      <c r="Q656" s="1" t="s">
        <v>4638</v>
      </c>
      <c r="R656" s="1" t="e">
        <v>#N/A</v>
      </c>
      <c r="S656" s="1" t="s">
        <v>62219</v>
      </c>
      <c r="T656" s="1">
        <v>1.6143268900000001</v>
      </c>
      <c r="U656" s="19">
        <v>1672.4628801791191</v>
      </c>
      <c r="V656" s="19">
        <f t="shared" si="20"/>
        <v>2699.9018000000001</v>
      </c>
      <c r="W656" s="1"/>
      <c r="X656" s="1"/>
      <c r="Y656" s="28"/>
      <c r="Z656" s="1"/>
      <c r="AA656" s="28"/>
      <c r="AB656" s="28"/>
      <c r="AC656" s="1"/>
      <c r="AD656" s="1"/>
      <c r="AE656" s="28"/>
      <c r="AF656" s="1"/>
      <c r="AG656" s="1"/>
      <c r="AH656" s="1"/>
      <c r="AI656" s="1"/>
      <c r="AJ656" s="1"/>
      <c r="AK656" s="28"/>
      <c r="AL656" s="1"/>
      <c r="AM656" s="1"/>
      <c r="AN656" s="1"/>
      <c r="AO656" s="1"/>
      <c r="AP656" s="1"/>
      <c r="AQ656" s="1"/>
      <c r="AR656" s="1"/>
      <c r="AS656" s="1"/>
    </row>
    <row r="657" spans="1:45" ht="12.5" customHeight="1">
      <c r="A657" s="1">
        <v>47648</v>
      </c>
      <c r="B657" s="43">
        <v>45198</v>
      </c>
      <c r="C657" s="66">
        <v>45170</v>
      </c>
      <c r="D657" s="69" t="s">
        <v>18</v>
      </c>
      <c r="E657" s="68">
        <v>12263</v>
      </c>
      <c r="F657" s="28" t="s">
        <v>12</v>
      </c>
      <c r="G657" s="1"/>
      <c r="H657" s="67" t="s">
        <v>8</v>
      </c>
      <c r="I657" s="1">
        <v>10</v>
      </c>
      <c r="J657" s="19">
        <v>2288.9187000000002</v>
      </c>
      <c r="K657" s="1">
        <v>10</v>
      </c>
      <c r="L657" s="1" t="s">
        <v>4649</v>
      </c>
      <c r="M657" s="1" t="e">
        <v>#N/A</v>
      </c>
      <c r="N657" s="19" t="e">
        <v>#N/A</v>
      </c>
      <c r="O657" s="1" t="s">
        <v>4644</v>
      </c>
      <c r="P657" s="1" t="s">
        <v>4645</v>
      </c>
      <c r="Q657" s="1" t="s">
        <v>4631</v>
      </c>
      <c r="R657" s="1" t="e">
        <v>#N/A</v>
      </c>
      <c r="S657" s="1" t="s">
        <v>62220</v>
      </c>
      <c r="T657" s="1">
        <v>0.84024398</v>
      </c>
      <c r="U657" s="19">
        <v>2724.1119894723911</v>
      </c>
      <c r="V657" s="19">
        <f t="shared" si="20"/>
        <v>2288.9187000000002</v>
      </c>
      <c r="W657" s="1"/>
      <c r="X657" s="1"/>
      <c r="Y657" s="28"/>
      <c r="Z657" s="1"/>
      <c r="AA657" s="28"/>
      <c r="AB657" s="28"/>
      <c r="AC657" s="1"/>
      <c r="AD657" s="1"/>
      <c r="AE657" s="28"/>
      <c r="AF657" s="1"/>
      <c r="AG657" s="1"/>
      <c r="AH657" s="1"/>
      <c r="AI657" s="1"/>
      <c r="AJ657" s="1"/>
      <c r="AK657" s="28"/>
      <c r="AL657" s="1"/>
      <c r="AM657" s="1"/>
      <c r="AN657" s="1"/>
      <c r="AO657" s="1"/>
      <c r="AP657" s="1"/>
      <c r="AQ657" s="1"/>
      <c r="AR657" s="1"/>
      <c r="AS657" s="1"/>
    </row>
    <row r="658" spans="1:45" ht="12.5" customHeight="1">
      <c r="A658" s="1">
        <v>47653</v>
      </c>
      <c r="B658" s="43">
        <v>45199</v>
      </c>
      <c r="C658" s="66">
        <v>45170</v>
      </c>
      <c r="D658" s="69" t="s">
        <v>18</v>
      </c>
      <c r="E658" s="68">
        <v>20163</v>
      </c>
      <c r="F658" s="28" t="s">
        <v>12</v>
      </c>
      <c r="G658" s="1"/>
      <c r="H658" s="67" t="s">
        <v>8</v>
      </c>
      <c r="I658" s="1">
        <v>8</v>
      </c>
      <c r="J658" s="19">
        <v>865.20399999999995</v>
      </c>
      <c r="K658" s="1">
        <v>8</v>
      </c>
      <c r="L658" s="1" t="s">
        <v>4649</v>
      </c>
      <c r="M658" s="1" t="e">
        <v>#N/A</v>
      </c>
      <c r="N658" s="19" t="e">
        <v>#N/A</v>
      </c>
      <c r="O658" s="1" t="s">
        <v>4633</v>
      </c>
      <c r="P658" s="1" t="s">
        <v>4634</v>
      </c>
      <c r="Q658" s="1" t="s">
        <v>4631</v>
      </c>
      <c r="R658" s="1" t="e">
        <v>#N/A</v>
      </c>
      <c r="S658" s="1" t="s">
        <v>62221</v>
      </c>
      <c r="T658" s="1">
        <v>1</v>
      </c>
      <c r="U658" s="19">
        <v>865.20399999999995</v>
      </c>
      <c r="V658" s="19">
        <f t="shared" si="20"/>
        <v>865.20399999999995</v>
      </c>
      <c r="W658" s="1"/>
      <c r="X658" s="1"/>
      <c r="Y658" s="28"/>
      <c r="Z658" s="1"/>
      <c r="AA658" s="28"/>
      <c r="AB658" s="28"/>
      <c r="AC658" s="1"/>
      <c r="AD658" s="1"/>
      <c r="AE658" s="28"/>
      <c r="AF658" s="1"/>
      <c r="AG658" s="1"/>
      <c r="AH658" s="1"/>
      <c r="AI658" s="1"/>
      <c r="AJ658" s="1"/>
      <c r="AK658" s="28"/>
      <c r="AL658" s="1"/>
      <c r="AM658" s="1"/>
      <c r="AN658" s="1"/>
      <c r="AO658" s="1"/>
      <c r="AP658" s="1"/>
      <c r="AQ658" s="1"/>
      <c r="AR658" s="1"/>
      <c r="AS658" s="1"/>
    </row>
    <row r="659" spans="1:45" ht="12.5" customHeight="1">
      <c r="A659" s="1">
        <v>47649</v>
      </c>
      <c r="B659" s="43">
        <v>45199</v>
      </c>
      <c r="C659" s="66">
        <v>45170</v>
      </c>
      <c r="D659" s="69" t="s">
        <v>18</v>
      </c>
      <c r="E659" s="68">
        <v>16447</v>
      </c>
      <c r="F659" s="28" t="s">
        <v>12</v>
      </c>
      <c r="G659" s="1"/>
      <c r="H659" s="67" t="s">
        <v>8</v>
      </c>
      <c r="I659" s="1">
        <v>10</v>
      </c>
      <c r="J659" s="19">
        <v>2410.6266000000001</v>
      </c>
      <c r="K659" s="1">
        <v>10</v>
      </c>
      <c r="L659" s="1" t="s">
        <v>4649</v>
      </c>
      <c r="M659" s="1" t="e">
        <v>#N/A</v>
      </c>
      <c r="N659" s="19" t="e">
        <v>#N/A</v>
      </c>
      <c r="O659" s="1" t="s">
        <v>4644</v>
      </c>
      <c r="P659" s="1" t="s">
        <v>4645</v>
      </c>
      <c r="Q659" s="1" t="s">
        <v>4631</v>
      </c>
      <c r="R659" s="1" t="e">
        <v>#N/A</v>
      </c>
      <c r="S659" s="1" t="s">
        <v>62220</v>
      </c>
      <c r="T659" s="1">
        <v>0.84024398</v>
      </c>
      <c r="U659" s="19">
        <v>2868.9602750858148</v>
      </c>
      <c r="V659" s="19">
        <f t="shared" si="20"/>
        <v>2410.6266000000001</v>
      </c>
      <c r="W659" s="1"/>
      <c r="X659" s="1"/>
      <c r="Y659" s="28"/>
      <c r="Z659" s="1"/>
      <c r="AA659" s="28"/>
      <c r="AB659" s="28"/>
      <c r="AC659" s="1"/>
      <c r="AD659" s="1"/>
      <c r="AE659" s="28"/>
      <c r="AF659" s="1"/>
      <c r="AG659" s="1"/>
      <c r="AH659" s="1"/>
      <c r="AI659" s="1"/>
      <c r="AJ659" s="1"/>
      <c r="AK659" s="28"/>
      <c r="AL659" s="1"/>
      <c r="AM659" s="1"/>
      <c r="AN659" s="1"/>
      <c r="AO659" s="1"/>
      <c r="AP659" s="1"/>
      <c r="AQ659" s="1"/>
      <c r="AR659" s="1"/>
      <c r="AS659" s="1"/>
    </row>
    <row r="660" spans="1:45" ht="12.5" customHeight="1">
      <c r="A660" s="1">
        <v>47650</v>
      </c>
      <c r="B660" s="43">
        <v>45199</v>
      </c>
      <c r="C660" s="66">
        <v>45170</v>
      </c>
      <c r="D660" s="69" t="s">
        <v>18</v>
      </c>
      <c r="E660" s="68">
        <v>16512</v>
      </c>
      <c r="F660" s="28" t="s">
        <v>12</v>
      </c>
      <c r="G660" s="1"/>
      <c r="H660" s="67" t="s">
        <v>8</v>
      </c>
      <c r="I660" s="1">
        <v>10</v>
      </c>
      <c r="J660" s="19">
        <v>2699.9018000000001</v>
      </c>
      <c r="K660" s="1">
        <v>10</v>
      </c>
      <c r="L660" s="1" t="s">
        <v>4649</v>
      </c>
      <c r="M660" s="1" t="e">
        <v>#N/A</v>
      </c>
      <c r="N660" s="19" t="e">
        <v>#N/A</v>
      </c>
      <c r="O660" s="1" t="s">
        <v>4644</v>
      </c>
      <c r="P660" s="1" t="s">
        <v>4645</v>
      </c>
      <c r="Q660" s="1" t="s">
        <v>4631</v>
      </c>
      <c r="R660" s="1" t="e">
        <v>#N/A</v>
      </c>
      <c r="S660" s="1" t="s">
        <v>62220</v>
      </c>
      <c r="T660" s="1">
        <v>0.84024398</v>
      </c>
      <c r="U660" s="19">
        <v>3213.2355176171568</v>
      </c>
      <c r="V660" s="19">
        <f t="shared" si="20"/>
        <v>2699.9018000000001</v>
      </c>
      <c r="W660" s="1"/>
      <c r="X660" s="1"/>
      <c r="Y660" s="28"/>
      <c r="Z660" s="1"/>
      <c r="AA660" s="28"/>
      <c r="AB660" s="28"/>
      <c r="AC660" s="1"/>
      <c r="AD660" s="1"/>
      <c r="AE660" s="28"/>
      <c r="AF660" s="1"/>
      <c r="AG660" s="1"/>
      <c r="AH660" s="1"/>
      <c r="AI660" s="1"/>
      <c r="AJ660" s="1"/>
      <c r="AK660" s="28"/>
      <c r="AL660" s="1"/>
      <c r="AM660" s="1"/>
      <c r="AN660" s="1"/>
      <c r="AO660" s="1"/>
      <c r="AP660" s="1"/>
      <c r="AQ660" s="1"/>
      <c r="AR660" s="1"/>
      <c r="AS660" s="1"/>
    </row>
    <row r="661" spans="1:45" ht="12.5" customHeight="1">
      <c r="A661" s="1">
        <v>47735</v>
      </c>
      <c r="B661" s="43">
        <v>45200</v>
      </c>
      <c r="C661" s="66">
        <v>45200</v>
      </c>
      <c r="D661" s="69" t="s">
        <v>21</v>
      </c>
      <c r="E661" s="68">
        <v>27084</v>
      </c>
      <c r="F661" s="28" t="s">
        <v>12</v>
      </c>
      <c r="G661" s="1"/>
      <c r="H661" s="67" t="s">
        <v>8</v>
      </c>
      <c r="I661" s="1">
        <v>6</v>
      </c>
      <c r="J661" s="19">
        <v>865.20399999999995</v>
      </c>
      <c r="K661" s="1">
        <v>6</v>
      </c>
      <c r="L661" s="1" t="s">
        <v>4649</v>
      </c>
      <c r="M661" s="1" t="e">
        <v>#N/A</v>
      </c>
      <c r="N661" s="19" t="e">
        <v>#N/A</v>
      </c>
      <c r="O661" s="1" t="s">
        <v>4626</v>
      </c>
      <c r="P661" s="1" t="s">
        <v>4627</v>
      </c>
      <c r="Q661" s="1" t="s">
        <v>4615</v>
      </c>
      <c r="R661" s="1" t="e">
        <v>#N/A</v>
      </c>
      <c r="S661" s="1" t="s">
        <v>62218</v>
      </c>
      <c r="T661" s="1">
        <v>1.4904571499999999</v>
      </c>
      <c r="U661" s="19">
        <v>580.49572240302246</v>
      </c>
      <c r="V661" s="19">
        <f t="shared" si="20"/>
        <v>865.20399999999995</v>
      </c>
      <c r="W661" s="1"/>
      <c r="X661" s="1"/>
      <c r="Y661" s="28"/>
      <c r="Z661" s="1"/>
      <c r="AA661" s="28"/>
      <c r="AB661" s="28"/>
      <c r="AC661" s="1"/>
      <c r="AD661" s="1"/>
      <c r="AE661" s="28"/>
      <c r="AF661" s="1"/>
      <c r="AG661" s="1"/>
      <c r="AH661" s="1"/>
      <c r="AI661" s="1"/>
      <c r="AJ661" s="1"/>
      <c r="AK661" s="28"/>
      <c r="AL661" s="1"/>
      <c r="AM661" s="1"/>
      <c r="AN661" s="1"/>
      <c r="AO661" s="1"/>
      <c r="AP661" s="1"/>
      <c r="AQ661" s="1"/>
      <c r="AR661" s="1"/>
      <c r="AS661" s="1"/>
    </row>
    <row r="662" spans="1:45" ht="12.5" customHeight="1">
      <c r="A662" s="1">
        <v>47745</v>
      </c>
      <c r="B662" s="43">
        <v>45201</v>
      </c>
      <c r="C662" s="66">
        <v>45200</v>
      </c>
      <c r="D662" s="69" t="s">
        <v>21</v>
      </c>
      <c r="E662" s="68">
        <v>12998</v>
      </c>
      <c r="F662" s="28" t="s">
        <v>12</v>
      </c>
      <c r="G662" s="1"/>
      <c r="H662" s="67" t="s">
        <v>8</v>
      </c>
      <c r="I662" s="1">
        <v>9</v>
      </c>
      <c r="J662" s="19">
        <v>2264.2536</v>
      </c>
      <c r="K662" s="1">
        <v>9</v>
      </c>
      <c r="L662" s="1" t="s">
        <v>4649</v>
      </c>
      <c r="M662" s="1" t="e">
        <v>#N/A</v>
      </c>
      <c r="N662" s="19" t="e">
        <v>#N/A</v>
      </c>
      <c r="O662" s="1" t="s">
        <v>4636</v>
      </c>
      <c r="P662" s="1" t="s">
        <v>4637</v>
      </c>
      <c r="Q662" s="1" t="s">
        <v>4638</v>
      </c>
      <c r="R662" s="1" t="e">
        <v>#N/A</v>
      </c>
      <c r="S662" s="1" t="s">
        <v>62219</v>
      </c>
      <c r="T662" s="1">
        <v>1.6143268900000001</v>
      </c>
      <c r="U662" s="19">
        <v>1402.5991972418919</v>
      </c>
      <c r="V662" s="19">
        <f t="shared" si="20"/>
        <v>2264.2536</v>
      </c>
      <c r="W662" s="1"/>
      <c r="X662" s="1"/>
      <c r="Y662" s="28"/>
      <c r="Z662" s="1"/>
      <c r="AA662" s="28"/>
      <c r="AB662" s="28"/>
      <c r="AC662" s="1"/>
      <c r="AD662" s="1"/>
      <c r="AE662" s="28"/>
      <c r="AF662" s="1"/>
      <c r="AG662" s="1"/>
      <c r="AH662" s="1"/>
      <c r="AI662" s="1"/>
      <c r="AJ662" s="1"/>
      <c r="AK662" s="28"/>
      <c r="AL662" s="1"/>
      <c r="AM662" s="1"/>
      <c r="AN662" s="1"/>
      <c r="AO662" s="1"/>
      <c r="AP662" s="1"/>
      <c r="AQ662" s="1"/>
      <c r="AR662" s="1"/>
      <c r="AS662" s="1"/>
    </row>
    <row r="663" spans="1:45" ht="12.5" customHeight="1">
      <c r="A663" s="1">
        <v>47746</v>
      </c>
      <c r="B663" s="43">
        <v>45201</v>
      </c>
      <c r="C663" s="66">
        <v>45200</v>
      </c>
      <c r="D663" s="69" t="s">
        <v>21</v>
      </c>
      <c r="E663" s="68">
        <v>13022</v>
      </c>
      <c r="F663" s="28" t="s">
        <v>12</v>
      </c>
      <c r="G663" s="1"/>
      <c r="H663" s="67" t="s">
        <v>8</v>
      </c>
      <c r="I663" s="1">
        <v>9</v>
      </c>
      <c r="J663" s="19">
        <v>2264.2536</v>
      </c>
      <c r="K663" s="1">
        <v>9</v>
      </c>
      <c r="L663" s="1" t="s">
        <v>4649</v>
      </c>
      <c r="M663" s="1" t="e">
        <v>#N/A</v>
      </c>
      <c r="N663" s="19" t="e">
        <v>#N/A</v>
      </c>
      <c r="O663" s="1" t="s">
        <v>4636</v>
      </c>
      <c r="P663" s="1" t="s">
        <v>4637</v>
      </c>
      <c r="Q663" s="1" t="s">
        <v>4638</v>
      </c>
      <c r="R663" s="1" t="e">
        <v>#N/A</v>
      </c>
      <c r="S663" s="1" t="s">
        <v>62219</v>
      </c>
      <c r="T663" s="1">
        <v>1.6143268900000001</v>
      </c>
      <c r="U663" s="19">
        <v>1402.5991972418919</v>
      </c>
      <c r="V663" s="19">
        <f t="shared" si="20"/>
        <v>2264.2536</v>
      </c>
      <c r="W663" s="1"/>
      <c r="X663" s="1"/>
      <c r="Y663" s="28"/>
      <c r="Z663" s="1"/>
      <c r="AA663" s="28"/>
      <c r="AB663" s="28"/>
      <c r="AC663" s="1"/>
      <c r="AD663" s="1"/>
      <c r="AE663" s="28"/>
      <c r="AF663" s="1"/>
      <c r="AG663" s="1"/>
      <c r="AH663" s="1"/>
      <c r="AI663" s="1"/>
      <c r="AJ663" s="1"/>
      <c r="AK663" s="28"/>
      <c r="AL663" s="1"/>
      <c r="AM663" s="1"/>
      <c r="AN663" s="1"/>
      <c r="AO663" s="1"/>
      <c r="AP663" s="1"/>
      <c r="AQ663" s="1"/>
      <c r="AR663" s="1"/>
      <c r="AS663" s="1"/>
    </row>
    <row r="664" spans="1:45" ht="12.5" customHeight="1">
      <c r="A664" s="1">
        <v>47743</v>
      </c>
      <c r="B664" s="43">
        <v>45201</v>
      </c>
      <c r="C664" s="66">
        <v>45200</v>
      </c>
      <c r="D664" s="69" t="s">
        <v>21</v>
      </c>
      <c r="E664" s="68">
        <v>12988</v>
      </c>
      <c r="F664" s="28" t="s">
        <v>12</v>
      </c>
      <c r="G664" s="1"/>
      <c r="H664" s="67" t="s">
        <v>8</v>
      </c>
      <c r="I664" s="1">
        <v>9</v>
      </c>
      <c r="J664" s="19">
        <v>2264.2536</v>
      </c>
      <c r="K664" s="1">
        <v>9</v>
      </c>
      <c r="L664" s="1" t="s">
        <v>4649</v>
      </c>
      <c r="M664" s="1" t="e">
        <v>#N/A</v>
      </c>
      <c r="N664" s="19" t="e">
        <v>#N/A</v>
      </c>
      <c r="O664" s="1" t="s">
        <v>4636</v>
      </c>
      <c r="P664" s="1" t="s">
        <v>4637</v>
      </c>
      <c r="Q664" s="1" t="s">
        <v>4638</v>
      </c>
      <c r="R664" s="1" t="e">
        <v>#N/A</v>
      </c>
      <c r="S664" s="1" t="s">
        <v>62219</v>
      </c>
      <c r="T664" s="1">
        <v>1.6143268900000001</v>
      </c>
      <c r="U664" s="19">
        <v>1402.5991972418919</v>
      </c>
      <c r="V664" s="19">
        <f t="shared" si="20"/>
        <v>2264.2536</v>
      </c>
      <c r="W664" s="1"/>
      <c r="X664" s="1"/>
      <c r="Y664" s="28"/>
      <c r="Z664" s="1"/>
      <c r="AA664" s="28"/>
      <c r="AB664" s="28"/>
      <c r="AC664" s="1"/>
      <c r="AD664" s="1"/>
      <c r="AE664" s="28"/>
      <c r="AF664" s="1"/>
      <c r="AG664" s="1"/>
      <c r="AH664" s="1"/>
      <c r="AI664" s="1"/>
      <c r="AJ664" s="1"/>
      <c r="AK664" s="28"/>
      <c r="AL664" s="1"/>
      <c r="AM664" s="1"/>
      <c r="AN664" s="1"/>
      <c r="AO664" s="1"/>
      <c r="AP664" s="1"/>
      <c r="AQ664" s="1"/>
      <c r="AR664" s="1"/>
      <c r="AS664" s="1"/>
    </row>
    <row r="665" spans="1:45" ht="12.5" customHeight="1">
      <c r="A665" s="1">
        <v>47753</v>
      </c>
      <c r="B665" s="43">
        <v>45202</v>
      </c>
      <c r="C665" s="66">
        <v>45200</v>
      </c>
      <c r="D665" s="69" t="s">
        <v>21</v>
      </c>
      <c r="E665" s="68">
        <v>13020</v>
      </c>
      <c r="F665" s="28" t="s">
        <v>12</v>
      </c>
      <c r="G665" s="1"/>
      <c r="H665" s="67" t="s">
        <v>8</v>
      </c>
      <c r="I665" s="1">
        <v>9</v>
      </c>
      <c r="J665" s="19">
        <v>2264.2536</v>
      </c>
      <c r="K665" s="1">
        <v>9</v>
      </c>
      <c r="L665" s="1" t="s">
        <v>4649</v>
      </c>
      <c r="M665" s="1" t="e">
        <v>#N/A</v>
      </c>
      <c r="N665" s="19" t="e">
        <v>#N/A</v>
      </c>
      <c r="O665" s="1" t="s">
        <v>4636</v>
      </c>
      <c r="P665" s="1" t="s">
        <v>4637</v>
      </c>
      <c r="Q665" s="1" t="s">
        <v>4638</v>
      </c>
      <c r="R665" s="1" t="e">
        <v>#N/A</v>
      </c>
      <c r="S665" s="1" t="s">
        <v>62219</v>
      </c>
      <c r="T665" s="1">
        <v>1.6143268900000001</v>
      </c>
      <c r="U665" s="19">
        <v>1402.5991972418919</v>
      </c>
      <c r="V665" s="19">
        <f t="shared" si="20"/>
        <v>2264.2536</v>
      </c>
      <c r="W665" s="1"/>
      <c r="X665" s="1"/>
      <c r="Y665" s="28"/>
      <c r="Z665" s="1"/>
      <c r="AA665" s="28"/>
      <c r="AB665" s="28"/>
      <c r="AC665" s="1"/>
      <c r="AD665" s="1"/>
      <c r="AE665" s="28"/>
      <c r="AF665" s="1"/>
      <c r="AG665" s="1"/>
      <c r="AH665" s="1"/>
      <c r="AI665" s="1"/>
      <c r="AJ665" s="1"/>
      <c r="AK665" s="28"/>
      <c r="AL665" s="1"/>
      <c r="AM665" s="1"/>
      <c r="AN665" s="1"/>
      <c r="AO665" s="1"/>
      <c r="AP665" s="1"/>
      <c r="AQ665" s="1"/>
      <c r="AR665" s="1"/>
      <c r="AS665" s="1"/>
    </row>
    <row r="666" spans="1:45" ht="12.5" customHeight="1">
      <c r="A666" s="1">
        <v>47750</v>
      </c>
      <c r="B666" s="43">
        <v>45202</v>
      </c>
      <c r="C666" s="66">
        <v>45200</v>
      </c>
      <c r="D666" s="69" t="s">
        <v>21</v>
      </c>
      <c r="E666" s="68">
        <v>21976</v>
      </c>
      <c r="F666" s="28" t="s">
        <v>12</v>
      </c>
      <c r="G666" s="1"/>
      <c r="H666" s="67" t="s">
        <v>8</v>
      </c>
      <c r="I666" s="1">
        <v>9</v>
      </c>
      <c r="J666" s="19">
        <v>2699.9018000000001</v>
      </c>
      <c r="K666" s="1">
        <v>9</v>
      </c>
      <c r="L666" s="1" t="s">
        <v>4649</v>
      </c>
      <c r="M666" s="1" t="e">
        <v>#N/A</v>
      </c>
      <c r="N666" s="19" t="e">
        <v>#N/A</v>
      </c>
      <c r="O666" s="1" t="s">
        <v>4636</v>
      </c>
      <c r="P666" s="1" t="s">
        <v>4637</v>
      </c>
      <c r="Q666" s="1" t="s">
        <v>4638</v>
      </c>
      <c r="R666" s="1" t="e">
        <v>#N/A</v>
      </c>
      <c r="S666" s="1" t="s">
        <v>62219</v>
      </c>
      <c r="T666" s="1">
        <v>1.6143268900000001</v>
      </c>
      <c r="U666" s="19">
        <v>1672.4628801791191</v>
      </c>
      <c r="V666" s="19">
        <f t="shared" si="20"/>
        <v>2699.9018000000001</v>
      </c>
      <c r="W666" s="1"/>
      <c r="X666" s="1"/>
      <c r="Y666" s="28"/>
      <c r="Z666" s="1"/>
      <c r="AA666" s="28"/>
      <c r="AB666" s="28"/>
      <c r="AC666" s="1"/>
      <c r="AD666" s="1"/>
      <c r="AE666" s="28"/>
      <c r="AF666" s="1"/>
      <c r="AG666" s="1"/>
      <c r="AH666" s="1"/>
      <c r="AI666" s="1"/>
      <c r="AJ666" s="1"/>
      <c r="AK666" s="28"/>
      <c r="AL666" s="1"/>
      <c r="AM666" s="1"/>
      <c r="AN666" s="1"/>
      <c r="AO666" s="1"/>
      <c r="AP666" s="1"/>
      <c r="AQ666" s="1"/>
      <c r="AR666" s="1"/>
      <c r="AS666" s="1"/>
    </row>
    <row r="667" spans="1:45" ht="12.5" customHeight="1">
      <c r="A667" s="1">
        <v>47767</v>
      </c>
      <c r="B667" s="43">
        <v>45205</v>
      </c>
      <c r="C667" s="66">
        <v>45200</v>
      </c>
      <c r="D667" s="69" t="s">
        <v>21</v>
      </c>
      <c r="E667" s="68">
        <v>24902</v>
      </c>
      <c r="F667" s="28" t="s">
        <v>12</v>
      </c>
      <c r="G667" s="1"/>
      <c r="H667" s="67" t="s">
        <v>8</v>
      </c>
      <c r="I667" s="1">
        <v>9</v>
      </c>
      <c r="J667" s="19">
        <v>1105.4834000000001</v>
      </c>
      <c r="K667" s="1">
        <v>9</v>
      </c>
      <c r="L667" s="1" t="s">
        <v>4649</v>
      </c>
      <c r="M667" s="1" t="e">
        <v>#N/A</v>
      </c>
      <c r="N667" s="19" t="e">
        <v>#N/A</v>
      </c>
      <c r="O667" s="1" t="s">
        <v>4636</v>
      </c>
      <c r="P667" s="1" t="s">
        <v>4637</v>
      </c>
      <c r="Q667" s="1" t="s">
        <v>4638</v>
      </c>
      <c r="R667" s="1" t="e">
        <v>#N/A</v>
      </c>
      <c r="S667" s="1" t="s">
        <v>62219</v>
      </c>
      <c r="T667" s="1">
        <v>1.6143268900000001</v>
      </c>
      <c r="U667" s="19">
        <v>684.79525853651614</v>
      </c>
      <c r="V667" s="19">
        <f t="shared" si="20"/>
        <v>1105.4834000000001</v>
      </c>
      <c r="W667" s="1"/>
      <c r="X667" s="1"/>
      <c r="Y667" s="28"/>
      <c r="Z667" s="1"/>
      <c r="AA667" s="28"/>
      <c r="AB667" s="28"/>
      <c r="AC667" s="1"/>
      <c r="AD667" s="1"/>
      <c r="AE667" s="28"/>
      <c r="AF667" s="1"/>
      <c r="AG667" s="1"/>
      <c r="AH667" s="1"/>
      <c r="AI667" s="1"/>
      <c r="AJ667" s="1"/>
      <c r="AK667" s="28"/>
      <c r="AL667" s="1"/>
      <c r="AM667" s="1"/>
      <c r="AN667" s="1"/>
      <c r="AO667" s="1"/>
      <c r="AP667" s="1"/>
      <c r="AQ667" s="1"/>
      <c r="AR667" s="1"/>
      <c r="AS667" s="1"/>
    </row>
    <row r="668" spans="1:45" ht="12.5" customHeight="1">
      <c r="A668" s="1">
        <v>47774</v>
      </c>
      <c r="B668" s="43">
        <v>45206</v>
      </c>
      <c r="C668" s="66">
        <v>45200</v>
      </c>
      <c r="D668" s="69" t="s">
        <v>21</v>
      </c>
      <c r="E668" s="68">
        <v>15346</v>
      </c>
      <c r="F668" s="28" t="s">
        <v>12</v>
      </c>
      <c r="G668" s="1"/>
      <c r="H668" s="67" t="s">
        <v>8</v>
      </c>
      <c r="I668" s="1">
        <v>4</v>
      </c>
      <c r="J668" s="19">
        <v>865.20399999999995</v>
      </c>
      <c r="K668" s="1">
        <v>4</v>
      </c>
      <c r="L668" s="1" t="s">
        <v>4649</v>
      </c>
      <c r="M668" s="1" t="e">
        <v>#N/A</v>
      </c>
      <c r="N668" s="19" t="e">
        <v>#N/A</v>
      </c>
      <c r="O668" s="1" t="s">
        <v>4621</v>
      </c>
      <c r="P668" s="1" t="s">
        <v>4614</v>
      </c>
      <c r="Q668" s="1" t="s">
        <v>4615</v>
      </c>
      <c r="R668" s="1" t="e">
        <v>#N/A</v>
      </c>
      <c r="S668" s="1" t="s">
        <v>62217</v>
      </c>
      <c r="T668" s="1">
        <v>1.0892689900000001</v>
      </c>
      <c r="U668" s="19">
        <v>794.29783455049051</v>
      </c>
      <c r="V668" s="19">
        <f t="shared" si="20"/>
        <v>865.20399999999995</v>
      </c>
      <c r="W668" s="1"/>
      <c r="X668" s="1"/>
      <c r="Y668" s="28"/>
      <c r="Z668" s="1"/>
      <c r="AA668" s="28"/>
      <c r="AB668" s="28"/>
      <c r="AC668" s="1"/>
      <c r="AD668" s="1"/>
      <c r="AE668" s="28"/>
      <c r="AF668" s="1"/>
      <c r="AG668" s="1"/>
      <c r="AH668" s="1"/>
      <c r="AI668" s="1"/>
      <c r="AJ668" s="1"/>
      <c r="AK668" s="28"/>
      <c r="AL668" s="1"/>
      <c r="AM668" s="1"/>
      <c r="AN668" s="1"/>
      <c r="AO668" s="1"/>
      <c r="AP668" s="1"/>
      <c r="AQ668" s="1"/>
      <c r="AR668" s="1"/>
      <c r="AS668" s="1"/>
    </row>
    <row r="669" spans="1:45" ht="12.5" customHeight="1">
      <c r="A669" s="1">
        <v>47771</v>
      </c>
      <c r="B669" s="43">
        <v>45206</v>
      </c>
      <c r="C669" s="66">
        <v>45200</v>
      </c>
      <c r="D669" s="69" t="s">
        <v>21</v>
      </c>
      <c r="E669" s="68">
        <v>22181</v>
      </c>
      <c r="F669" s="28" t="s">
        <v>12</v>
      </c>
      <c r="G669" s="1"/>
      <c r="H669" s="67" t="s">
        <v>8</v>
      </c>
      <c r="I669" s="1">
        <v>9</v>
      </c>
      <c r="J669" s="19">
        <v>2410.6266000000001</v>
      </c>
      <c r="K669" s="1">
        <v>9</v>
      </c>
      <c r="L669" s="1" t="s">
        <v>4649</v>
      </c>
      <c r="M669" s="1" t="e">
        <v>#N/A</v>
      </c>
      <c r="N669" s="19" t="e">
        <v>#N/A</v>
      </c>
      <c r="O669" s="1" t="s">
        <v>4636</v>
      </c>
      <c r="P669" s="1" t="s">
        <v>4637</v>
      </c>
      <c r="Q669" s="1" t="s">
        <v>4638</v>
      </c>
      <c r="R669" s="1" t="e">
        <v>#N/A</v>
      </c>
      <c r="S669" s="1" t="s">
        <v>62219</v>
      </c>
      <c r="T669" s="1">
        <v>1.6143268900000001</v>
      </c>
      <c r="U669" s="19">
        <v>1493.270424306691</v>
      </c>
      <c r="V669" s="19">
        <f t="shared" si="20"/>
        <v>2410.626600000001</v>
      </c>
      <c r="W669" s="1"/>
      <c r="X669" s="1"/>
      <c r="Y669" s="28"/>
      <c r="Z669" s="1"/>
      <c r="AA669" s="28"/>
      <c r="AB669" s="28"/>
      <c r="AC669" s="1"/>
      <c r="AD669" s="1"/>
      <c r="AE669" s="28"/>
      <c r="AF669" s="1"/>
      <c r="AG669" s="1"/>
      <c r="AH669" s="1"/>
      <c r="AI669" s="1"/>
      <c r="AJ669" s="1"/>
      <c r="AK669" s="28"/>
      <c r="AL669" s="1"/>
      <c r="AM669" s="1"/>
      <c r="AN669" s="1"/>
      <c r="AO669" s="1"/>
      <c r="AP669" s="1"/>
      <c r="AQ669" s="1"/>
      <c r="AR669" s="1"/>
      <c r="AS669" s="1"/>
    </row>
    <row r="670" spans="1:45" ht="12.5" customHeight="1">
      <c r="A670" s="1">
        <v>47776</v>
      </c>
      <c r="B670" s="43">
        <v>45206</v>
      </c>
      <c r="C670" s="66">
        <v>45200</v>
      </c>
      <c r="D670" s="69" t="s">
        <v>21</v>
      </c>
      <c r="E670" s="68">
        <v>13007</v>
      </c>
      <c r="F670" s="28" t="s">
        <v>12</v>
      </c>
      <c r="G670" s="1"/>
      <c r="H670" s="67" t="s">
        <v>8</v>
      </c>
      <c r="I670" s="1">
        <v>9</v>
      </c>
      <c r="J670" s="19">
        <v>2288.9187000000002</v>
      </c>
      <c r="K670" s="1">
        <v>9</v>
      </c>
      <c r="L670" s="1" t="s">
        <v>4649</v>
      </c>
      <c r="M670" s="1" t="e">
        <v>#N/A</v>
      </c>
      <c r="N670" s="19" t="e">
        <v>#N/A</v>
      </c>
      <c r="O670" s="1" t="s">
        <v>4636</v>
      </c>
      <c r="P670" s="1" t="s">
        <v>4637</v>
      </c>
      <c r="Q670" s="1" t="s">
        <v>4638</v>
      </c>
      <c r="R670" s="1" t="e">
        <v>#N/A</v>
      </c>
      <c r="S670" s="1" t="s">
        <v>62219</v>
      </c>
      <c r="T670" s="1">
        <v>1.6143268900000001</v>
      </c>
      <c r="U670" s="19">
        <v>1417.8780730091171</v>
      </c>
      <c r="V670" s="19">
        <f t="shared" si="20"/>
        <v>2288.9187000000011</v>
      </c>
      <c r="W670" s="1"/>
      <c r="X670" s="1"/>
      <c r="Y670" s="28"/>
      <c r="Z670" s="1"/>
      <c r="AA670" s="28"/>
      <c r="AB670" s="28"/>
      <c r="AC670" s="1"/>
      <c r="AD670" s="1"/>
      <c r="AE670" s="28"/>
      <c r="AF670" s="1"/>
      <c r="AG670" s="1"/>
      <c r="AH670" s="1"/>
      <c r="AI670" s="1"/>
      <c r="AJ670" s="1"/>
      <c r="AK670" s="28"/>
      <c r="AL670" s="1"/>
      <c r="AM670" s="1"/>
      <c r="AN670" s="1"/>
      <c r="AO670" s="1"/>
      <c r="AP670" s="1"/>
      <c r="AQ670" s="1"/>
      <c r="AR670" s="1"/>
      <c r="AS670" s="1"/>
    </row>
    <row r="671" spans="1:45" ht="12.5" customHeight="1">
      <c r="A671" s="1">
        <v>47780</v>
      </c>
      <c r="B671" s="43">
        <v>45207</v>
      </c>
      <c r="C671" s="66">
        <v>45200</v>
      </c>
      <c r="D671" s="69" t="s">
        <v>21</v>
      </c>
      <c r="E671" s="68">
        <v>14105</v>
      </c>
      <c r="F671" s="28" t="s">
        <v>12</v>
      </c>
      <c r="G671" s="1"/>
      <c r="H671" s="67" t="s">
        <v>8</v>
      </c>
      <c r="I671" s="1">
        <v>4</v>
      </c>
      <c r="J671" s="19">
        <v>1105.4834000000001</v>
      </c>
      <c r="K671" s="1">
        <v>4</v>
      </c>
      <c r="L671" s="1" t="s">
        <v>4649</v>
      </c>
      <c r="M671" s="1" t="e">
        <v>#N/A</v>
      </c>
      <c r="N671" s="19" t="e">
        <v>#N/A</v>
      </c>
      <c r="O671" s="1" t="s">
        <v>4621</v>
      </c>
      <c r="P671" s="1" t="s">
        <v>4614</v>
      </c>
      <c r="Q671" s="1" t="s">
        <v>4615</v>
      </c>
      <c r="R671" s="1" t="e">
        <v>#N/A</v>
      </c>
      <c r="S671" s="1" t="s">
        <v>62217</v>
      </c>
      <c r="T671" s="1">
        <v>1.0892689900000001</v>
      </c>
      <c r="U671" s="19">
        <v>1014.88558854503</v>
      </c>
      <c r="V671" s="19">
        <f t="shared" si="20"/>
        <v>1105.4834000000005</v>
      </c>
      <c r="W671" s="1"/>
      <c r="X671" s="1"/>
      <c r="Y671" s="28"/>
      <c r="Z671" s="1"/>
      <c r="AA671" s="28"/>
      <c r="AB671" s="28"/>
      <c r="AC671" s="1"/>
      <c r="AD671" s="1"/>
      <c r="AE671" s="28"/>
      <c r="AF671" s="1"/>
      <c r="AG671" s="1"/>
      <c r="AH671" s="1"/>
      <c r="AI671" s="1"/>
      <c r="AJ671" s="1"/>
      <c r="AK671" s="28"/>
      <c r="AL671" s="1"/>
      <c r="AM671" s="1"/>
      <c r="AN671" s="1"/>
      <c r="AO671" s="1"/>
      <c r="AP671" s="1"/>
      <c r="AQ671" s="1"/>
      <c r="AR671" s="1"/>
      <c r="AS671" s="1"/>
    </row>
    <row r="672" spans="1:45" ht="12.5" customHeight="1">
      <c r="A672" s="1">
        <v>47778</v>
      </c>
      <c r="B672" s="43">
        <v>45207</v>
      </c>
      <c r="C672" s="66">
        <v>45200</v>
      </c>
      <c r="D672" s="69" t="s">
        <v>21</v>
      </c>
      <c r="E672" s="68">
        <v>12284</v>
      </c>
      <c r="F672" s="28" t="s">
        <v>12</v>
      </c>
      <c r="G672" s="1"/>
      <c r="H672" s="67" t="s">
        <v>8</v>
      </c>
      <c r="I672" s="1">
        <v>10</v>
      </c>
      <c r="J672" s="19">
        <v>2288.9187000000002</v>
      </c>
      <c r="K672" s="1">
        <v>10</v>
      </c>
      <c r="L672" s="1" t="s">
        <v>4649</v>
      </c>
      <c r="M672" s="1" t="e">
        <v>#N/A</v>
      </c>
      <c r="N672" s="19" t="e">
        <v>#N/A</v>
      </c>
      <c r="O672" s="1" t="s">
        <v>4644</v>
      </c>
      <c r="P672" s="1" t="s">
        <v>4645</v>
      </c>
      <c r="Q672" s="1" t="s">
        <v>4631</v>
      </c>
      <c r="R672" s="1" t="e">
        <v>#N/A</v>
      </c>
      <c r="S672" s="1" t="s">
        <v>62220</v>
      </c>
      <c r="T672" s="1">
        <v>0.84024398</v>
      </c>
      <c r="U672" s="19">
        <v>2724.1119894723911</v>
      </c>
      <c r="V672" s="19">
        <f t="shared" si="20"/>
        <v>2288.9187000000002</v>
      </c>
      <c r="W672" s="1"/>
      <c r="X672" s="1"/>
      <c r="Y672" s="28"/>
      <c r="Z672" s="1"/>
      <c r="AA672" s="28"/>
      <c r="AB672" s="28"/>
      <c r="AC672" s="1"/>
      <c r="AD672" s="1"/>
      <c r="AE672" s="28"/>
      <c r="AF672" s="1"/>
      <c r="AG672" s="1"/>
      <c r="AH672" s="1"/>
      <c r="AI672" s="1"/>
      <c r="AJ672" s="1"/>
      <c r="AK672" s="28"/>
      <c r="AL672" s="1"/>
      <c r="AM672" s="1"/>
      <c r="AN672" s="1"/>
      <c r="AO672" s="1"/>
      <c r="AP672" s="1"/>
      <c r="AQ672" s="1"/>
      <c r="AR672" s="1"/>
      <c r="AS672" s="1"/>
    </row>
    <row r="673" spans="1:45" ht="12.5" customHeight="1">
      <c r="A673" s="1">
        <v>47785</v>
      </c>
      <c r="B673" s="43">
        <v>45208</v>
      </c>
      <c r="C673" s="66">
        <v>45200</v>
      </c>
      <c r="D673" s="69" t="s">
        <v>21</v>
      </c>
      <c r="E673" s="68">
        <v>28708</v>
      </c>
      <c r="F673" s="28" t="s">
        <v>12</v>
      </c>
      <c r="G673" s="1"/>
      <c r="H673" s="67" t="s">
        <v>8</v>
      </c>
      <c r="I673" s="1">
        <v>7</v>
      </c>
      <c r="J673" s="19">
        <v>2288.9187000000002</v>
      </c>
      <c r="K673" s="1">
        <v>7</v>
      </c>
      <c r="L673" s="1" t="s">
        <v>4649</v>
      </c>
      <c r="M673" s="1" t="e">
        <v>#N/A</v>
      </c>
      <c r="N673" s="19" t="e">
        <v>#N/A</v>
      </c>
      <c r="O673" s="1" t="s">
        <v>4629</v>
      </c>
      <c r="P673" s="1" t="s">
        <v>4630</v>
      </c>
      <c r="Q673" s="1" t="s">
        <v>4631</v>
      </c>
      <c r="R673" s="1" t="e">
        <v>#N/A</v>
      </c>
      <c r="S673" s="1" t="s">
        <v>62221</v>
      </c>
      <c r="T673" s="1">
        <v>1</v>
      </c>
      <c r="U673" s="19">
        <v>2288.9187000000002</v>
      </c>
      <c r="V673" s="19">
        <f t="shared" si="20"/>
        <v>2288.9187000000002</v>
      </c>
      <c r="W673" s="1"/>
      <c r="X673" s="1"/>
      <c r="Y673" s="28"/>
      <c r="Z673" s="1"/>
      <c r="AA673" s="28"/>
      <c r="AB673" s="28"/>
      <c r="AC673" s="1"/>
      <c r="AD673" s="1"/>
      <c r="AE673" s="28"/>
      <c r="AF673" s="1"/>
      <c r="AG673" s="1"/>
      <c r="AH673" s="1"/>
      <c r="AI673" s="1"/>
      <c r="AJ673" s="1"/>
      <c r="AK673" s="28"/>
      <c r="AL673" s="1"/>
      <c r="AM673" s="1"/>
      <c r="AN673" s="1"/>
      <c r="AO673" s="1"/>
      <c r="AP673" s="1"/>
      <c r="AQ673" s="1"/>
      <c r="AR673" s="1"/>
      <c r="AS673" s="1"/>
    </row>
    <row r="674" spans="1:45" ht="12.5" customHeight="1">
      <c r="A674" s="1">
        <v>47794</v>
      </c>
      <c r="B674" s="43">
        <v>45210</v>
      </c>
      <c r="C674" s="66">
        <v>45200</v>
      </c>
      <c r="D674" s="69" t="s">
        <v>21</v>
      </c>
      <c r="E674" s="68">
        <v>20375</v>
      </c>
      <c r="F674" s="28" t="s">
        <v>12</v>
      </c>
      <c r="G674" s="1"/>
      <c r="H674" s="67" t="s">
        <v>8</v>
      </c>
      <c r="I674" s="1">
        <v>6</v>
      </c>
      <c r="J674" s="19">
        <v>2288.9187000000002</v>
      </c>
      <c r="K674" s="1">
        <v>6</v>
      </c>
      <c r="L674" s="1" t="s">
        <v>4649</v>
      </c>
      <c r="M674" s="1" t="e">
        <v>#N/A</v>
      </c>
      <c r="N674" s="19" t="e">
        <v>#N/A</v>
      </c>
      <c r="O674" s="1" t="s">
        <v>4626</v>
      </c>
      <c r="P674" s="1" t="s">
        <v>4627</v>
      </c>
      <c r="Q674" s="1" t="s">
        <v>4615</v>
      </c>
      <c r="R674" s="1" t="e">
        <v>#N/A</v>
      </c>
      <c r="S674" s="1" t="s">
        <v>62218</v>
      </c>
      <c r="T674" s="1">
        <v>1.4904571499999999</v>
      </c>
      <c r="U674" s="19">
        <v>1535.7158707984329</v>
      </c>
      <c r="V674" s="19">
        <f t="shared" si="20"/>
        <v>2288.9187000000002</v>
      </c>
      <c r="W674" s="1"/>
      <c r="X674" s="1"/>
      <c r="Y674" s="28"/>
      <c r="Z674" s="1"/>
      <c r="AA674" s="28"/>
      <c r="AB674" s="28"/>
      <c r="AC674" s="1"/>
      <c r="AD674" s="1"/>
      <c r="AE674" s="28"/>
      <c r="AF674" s="1"/>
      <c r="AG674" s="1"/>
      <c r="AH674" s="1"/>
      <c r="AI674" s="1"/>
      <c r="AJ674" s="1"/>
      <c r="AK674" s="28"/>
      <c r="AL674" s="1"/>
      <c r="AM674" s="1"/>
      <c r="AN674" s="1"/>
      <c r="AO674" s="1"/>
      <c r="AP674" s="1"/>
      <c r="AQ674" s="1"/>
      <c r="AR674" s="1"/>
      <c r="AS674" s="1"/>
    </row>
    <row r="675" spans="1:45" ht="12.5" customHeight="1">
      <c r="A675" s="1">
        <v>47804</v>
      </c>
      <c r="B675" s="43">
        <v>45211</v>
      </c>
      <c r="C675" s="66">
        <v>45200</v>
      </c>
      <c r="D675" s="69" t="s">
        <v>21</v>
      </c>
      <c r="E675" s="68">
        <v>22178</v>
      </c>
      <c r="F675" s="28" t="s">
        <v>12</v>
      </c>
      <c r="G675" s="1"/>
      <c r="H675" s="67" t="s">
        <v>8</v>
      </c>
      <c r="I675" s="1">
        <v>9</v>
      </c>
      <c r="J675" s="19">
        <v>2699.9018000000001</v>
      </c>
      <c r="K675" s="1">
        <v>9</v>
      </c>
      <c r="L675" s="1" t="s">
        <v>4649</v>
      </c>
      <c r="M675" s="1" t="e">
        <v>#N/A</v>
      </c>
      <c r="N675" s="19" t="e">
        <v>#N/A</v>
      </c>
      <c r="O675" s="1" t="s">
        <v>4636</v>
      </c>
      <c r="P675" s="1" t="s">
        <v>4637</v>
      </c>
      <c r="Q675" s="1" t="s">
        <v>4638</v>
      </c>
      <c r="R675" s="1" t="e">
        <v>#N/A</v>
      </c>
      <c r="S675" s="1" t="s">
        <v>62219</v>
      </c>
      <c r="T675" s="1">
        <v>1.6143268900000001</v>
      </c>
      <c r="U675" s="19">
        <v>1672.4628801791191</v>
      </c>
      <c r="V675" s="19">
        <f t="shared" si="20"/>
        <v>2699.9018000000001</v>
      </c>
      <c r="W675" s="1"/>
      <c r="X675" s="1"/>
      <c r="Y675" s="28"/>
      <c r="Z675" s="1"/>
      <c r="AA675" s="28"/>
      <c r="AB675" s="28"/>
      <c r="AC675" s="1"/>
      <c r="AD675" s="1"/>
      <c r="AE675" s="28"/>
      <c r="AF675" s="1"/>
      <c r="AG675" s="1"/>
      <c r="AH675" s="1"/>
      <c r="AI675" s="1"/>
      <c r="AJ675" s="1"/>
      <c r="AK675" s="28"/>
      <c r="AL675" s="1"/>
      <c r="AM675" s="1"/>
      <c r="AN675" s="1"/>
      <c r="AO675" s="1"/>
      <c r="AP675" s="1"/>
      <c r="AQ675" s="1"/>
      <c r="AR675" s="1"/>
      <c r="AS675" s="1"/>
    </row>
    <row r="676" spans="1:45" ht="12.5" customHeight="1">
      <c r="A676" s="1">
        <v>47807</v>
      </c>
      <c r="B676" s="43">
        <v>45211</v>
      </c>
      <c r="C676" s="66">
        <v>45200</v>
      </c>
      <c r="D676" s="69" t="s">
        <v>21</v>
      </c>
      <c r="E676" s="68">
        <v>16575</v>
      </c>
      <c r="F676" s="28" t="s">
        <v>12</v>
      </c>
      <c r="G676" s="1"/>
      <c r="H676" s="67" t="s">
        <v>8</v>
      </c>
      <c r="I676" s="1">
        <v>10</v>
      </c>
      <c r="J676" s="19">
        <v>2410.6266000000001</v>
      </c>
      <c r="K676" s="1">
        <v>10</v>
      </c>
      <c r="L676" s="1" t="s">
        <v>4649</v>
      </c>
      <c r="M676" s="1" t="e">
        <v>#N/A</v>
      </c>
      <c r="N676" s="19" t="e">
        <v>#N/A</v>
      </c>
      <c r="O676" s="1" t="s">
        <v>4644</v>
      </c>
      <c r="P676" s="1" t="s">
        <v>4645</v>
      </c>
      <c r="Q676" s="1" t="s">
        <v>4631</v>
      </c>
      <c r="R676" s="1" t="e">
        <v>#N/A</v>
      </c>
      <c r="S676" s="1" t="s">
        <v>62220</v>
      </c>
      <c r="T676" s="1">
        <v>0.84024398</v>
      </c>
      <c r="U676" s="19">
        <v>2868.9602750858148</v>
      </c>
      <c r="V676" s="19">
        <f t="shared" si="20"/>
        <v>2410.6266000000001</v>
      </c>
      <c r="W676" s="1"/>
      <c r="X676" s="1"/>
      <c r="Y676" s="28"/>
      <c r="Z676" s="1"/>
      <c r="AA676" s="28"/>
      <c r="AB676" s="28"/>
      <c r="AC676" s="1"/>
      <c r="AD676" s="1"/>
      <c r="AE676" s="28"/>
      <c r="AF676" s="1"/>
      <c r="AG676" s="1"/>
      <c r="AH676" s="1"/>
      <c r="AI676" s="1"/>
      <c r="AJ676" s="1"/>
      <c r="AK676" s="28"/>
      <c r="AL676" s="1"/>
      <c r="AM676" s="1"/>
      <c r="AN676" s="1"/>
      <c r="AO676" s="1"/>
      <c r="AP676" s="1"/>
      <c r="AQ676" s="1"/>
      <c r="AR676" s="1"/>
      <c r="AS676" s="1"/>
    </row>
    <row r="677" spans="1:45" ht="12.5" customHeight="1">
      <c r="A677" s="1">
        <v>47813</v>
      </c>
      <c r="B677" s="43">
        <v>45212</v>
      </c>
      <c r="C677" s="66">
        <v>45200</v>
      </c>
      <c r="D677" s="69" t="s">
        <v>21</v>
      </c>
      <c r="E677" s="68">
        <v>14098</v>
      </c>
      <c r="F677" s="28" t="s">
        <v>12</v>
      </c>
      <c r="G677" s="1"/>
      <c r="H677" s="67" t="s">
        <v>8</v>
      </c>
      <c r="I677" s="1">
        <v>1</v>
      </c>
      <c r="J677" s="19">
        <v>1105.4834000000001</v>
      </c>
      <c r="K677" s="1">
        <v>1</v>
      </c>
      <c r="L677" s="1" t="s">
        <v>4649</v>
      </c>
      <c r="M677" s="1" t="e">
        <v>#N/A</v>
      </c>
      <c r="N677" s="19" t="e">
        <v>#N/A</v>
      </c>
      <c r="O677" s="1" t="s">
        <v>4613</v>
      </c>
      <c r="P677" s="1" t="s">
        <v>4614</v>
      </c>
      <c r="Q677" s="1" t="s">
        <v>4615</v>
      </c>
      <c r="R677" s="1" t="e">
        <v>#N/A</v>
      </c>
      <c r="S677" s="1" t="s">
        <v>62217</v>
      </c>
      <c r="T677" s="1">
        <v>1.0892689900000001</v>
      </c>
      <c r="U677" s="19">
        <v>1014.88558854503</v>
      </c>
      <c r="V677" s="19">
        <f t="shared" si="20"/>
        <v>1105.4834000000005</v>
      </c>
      <c r="W677" s="1"/>
      <c r="X677" s="1"/>
      <c r="Y677" s="28"/>
      <c r="Z677" s="1"/>
      <c r="AA677" s="28"/>
      <c r="AB677" s="28"/>
      <c r="AC677" s="1"/>
      <c r="AD677" s="1"/>
      <c r="AE677" s="28"/>
      <c r="AF677" s="1"/>
      <c r="AG677" s="1"/>
      <c r="AH677" s="1"/>
      <c r="AI677" s="1"/>
      <c r="AJ677" s="1"/>
      <c r="AK677" s="28"/>
      <c r="AL677" s="1"/>
      <c r="AM677" s="1"/>
      <c r="AN677" s="1"/>
      <c r="AO677" s="1"/>
      <c r="AP677" s="1"/>
      <c r="AQ677" s="1"/>
      <c r="AR677" s="1"/>
      <c r="AS677" s="1"/>
    </row>
    <row r="678" spans="1:45" ht="12.5" customHeight="1">
      <c r="A678" s="1">
        <v>47811</v>
      </c>
      <c r="B678" s="43">
        <v>45212</v>
      </c>
      <c r="C678" s="66">
        <v>45200</v>
      </c>
      <c r="D678" s="69" t="s">
        <v>21</v>
      </c>
      <c r="E678" s="68">
        <v>12271</v>
      </c>
      <c r="F678" s="28" t="s">
        <v>12</v>
      </c>
      <c r="G678" s="1"/>
      <c r="H678" s="67" t="s">
        <v>8</v>
      </c>
      <c r="I678" s="1">
        <v>10</v>
      </c>
      <c r="J678" s="19">
        <v>2288.9187000000002</v>
      </c>
      <c r="K678" s="1">
        <v>10</v>
      </c>
      <c r="L678" s="1" t="s">
        <v>4649</v>
      </c>
      <c r="M678" s="1" t="e">
        <v>#N/A</v>
      </c>
      <c r="N678" s="19" t="e">
        <v>#N/A</v>
      </c>
      <c r="O678" s="1" t="s">
        <v>4644</v>
      </c>
      <c r="P678" s="1" t="s">
        <v>4645</v>
      </c>
      <c r="Q678" s="1" t="s">
        <v>4631</v>
      </c>
      <c r="R678" s="1" t="e">
        <v>#N/A</v>
      </c>
      <c r="S678" s="1" t="s">
        <v>62220</v>
      </c>
      <c r="T678" s="1">
        <v>0.84024398</v>
      </c>
      <c r="U678" s="19">
        <v>2724.1119894723911</v>
      </c>
      <c r="V678" s="19">
        <f t="shared" si="20"/>
        <v>2288.9187000000002</v>
      </c>
      <c r="W678" s="1"/>
      <c r="X678" s="1"/>
      <c r="Y678" s="28"/>
      <c r="Z678" s="1"/>
      <c r="AA678" s="28"/>
      <c r="AB678" s="28"/>
      <c r="AC678" s="1"/>
      <c r="AD678" s="1"/>
      <c r="AE678" s="28"/>
      <c r="AF678" s="1"/>
      <c r="AG678" s="1"/>
      <c r="AH678" s="1"/>
      <c r="AI678" s="1"/>
      <c r="AJ678" s="1"/>
      <c r="AK678" s="28"/>
      <c r="AL678" s="1"/>
      <c r="AM678" s="1"/>
      <c r="AN678" s="1"/>
      <c r="AO678" s="1"/>
      <c r="AP678" s="1"/>
      <c r="AQ678" s="1"/>
      <c r="AR678" s="1"/>
      <c r="AS678" s="1"/>
    </row>
    <row r="679" spans="1:45" ht="12.5" customHeight="1">
      <c r="A679" s="1">
        <v>47827</v>
      </c>
      <c r="B679" s="43">
        <v>45213</v>
      </c>
      <c r="C679" s="66">
        <v>45200</v>
      </c>
      <c r="D679" s="69" t="s">
        <v>21</v>
      </c>
      <c r="E679" s="68">
        <v>22175</v>
      </c>
      <c r="F679" s="28" t="s">
        <v>12</v>
      </c>
      <c r="G679" s="1"/>
      <c r="H679" s="67" t="s">
        <v>8</v>
      </c>
      <c r="I679" s="1">
        <v>9</v>
      </c>
      <c r="J679" s="19">
        <v>2699.9018000000001</v>
      </c>
      <c r="K679" s="1">
        <v>9</v>
      </c>
      <c r="L679" s="1" t="s">
        <v>4649</v>
      </c>
      <c r="M679" s="1" t="e">
        <v>#N/A</v>
      </c>
      <c r="N679" s="19" t="e">
        <v>#N/A</v>
      </c>
      <c r="O679" s="1" t="s">
        <v>4636</v>
      </c>
      <c r="P679" s="1" t="s">
        <v>4637</v>
      </c>
      <c r="Q679" s="1" t="s">
        <v>4638</v>
      </c>
      <c r="R679" s="1" t="e">
        <v>#N/A</v>
      </c>
      <c r="S679" s="1" t="s">
        <v>62219</v>
      </c>
      <c r="T679" s="1">
        <v>1.6143268900000001</v>
      </c>
      <c r="U679" s="19">
        <v>1672.4628801791191</v>
      </c>
      <c r="V679" s="19">
        <f t="shared" si="20"/>
        <v>2699.9018000000001</v>
      </c>
      <c r="W679" s="1"/>
      <c r="X679" s="1"/>
      <c r="Y679" s="28"/>
      <c r="Z679" s="1"/>
      <c r="AA679" s="28"/>
      <c r="AB679" s="28"/>
      <c r="AC679" s="1"/>
      <c r="AD679" s="1"/>
      <c r="AE679" s="28"/>
      <c r="AF679" s="1"/>
      <c r="AG679" s="1"/>
      <c r="AH679" s="1"/>
      <c r="AI679" s="1"/>
      <c r="AJ679" s="1"/>
      <c r="AK679" s="28"/>
      <c r="AL679" s="1"/>
      <c r="AM679" s="1"/>
      <c r="AN679" s="1"/>
      <c r="AO679" s="1"/>
      <c r="AP679" s="1"/>
      <c r="AQ679" s="1"/>
      <c r="AR679" s="1"/>
      <c r="AS679" s="1"/>
    </row>
    <row r="680" spans="1:45" ht="12.5" customHeight="1">
      <c r="A680" s="1">
        <v>47826</v>
      </c>
      <c r="B680" s="43">
        <v>45213</v>
      </c>
      <c r="C680" s="66">
        <v>45200</v>
      </c>
      <c r="D680" s="69" t="s">
        <v>21</v>
      </c>
      <c r="E680" s="68">
        <v>22168</v>
      </c>
      <c r="F680" s="28" t="s">
        <v>12</v>
      </c>
      <c r="G680" s="1"/>
      <c r="H680" s="67" t="s">
        <v>8</v>
      </c>
      <c r="I680" s="1">
        <v>9</v>
      </c>
      <c r="J680" s="19">
        <v>2699.9018000000001</v>
      </c>
      <c r="K680" s="1">
        <v>9</v>
      </c>
      <c r="L680" s="1" t="s">
        <v>4649</v>
      </c>
      <c r="M680" s="1" t="e">
        <v>#N/A</v>
      </c>
      <c r="N680" s="19" t="e">
        <v>#N/A</v>
      </c>
      <c r="O680" s="1" t="s">
        <v>4636</v>
      </c>
      <c r="P680" s="1" t="s">
        <v>4637</v>
      </c>
      <c r="Q680" s="1" t="s">
        <v>4638</v>
      </c>
      <c r="R680" s="1" t="e">
        <v>#N/A</v>
      </c>
      <c r="S680" s="1" t="s">
        <v>62219</v>
      </c>
      <c r="T680" s="1">
        <v>1.6143268900000001</v>
      </c>
      <c r="U680" s="19">
        <v>1672.4628801791191</v>
      </c>
      <c r="V680" s="19">
        <f t="shared" si="20"/>
        <v>2699.9018000000001</v>
      </c>
      <c r="W680" s="1"/>
      <c r="X680" s="1"/>
      <c r="Y680" s="28"/>
      <c r="Z680" s="1"/>
      <c r="AA680" s="28"/>
      <c r="AB680" s="28"/>
      <c r="AC680" s="1"/>
      <c r="AD680" s="1"/>
      <c r="AE680" s="28"/>
      <c r="AF680" s="1"/>
      <c r="AG680" s="1"/>
      <c r="AH680" s="1"/>
      <c r="AI680" s="1"/>
      <c r="AJ680" s="1"/>
      <c r="AK680" s="28"/>
      <c r="AL680" s="1"/>
      <c r="AM680" s="1"/>
      <c r="AN680" s="1"/>
      <c r="AO680" s="1"/>
      <c r="AP680" s="1"/>
      <c r="AQ680" s="1"/>
      <c r="AR680" s="1"/>
      <c r="AS680" s="1"/>
    </row>
    <row r="681" spans="1:45" ht="12.5" customHeight="1">
      <c r="A681" s="1">
        <v>47829</v>
      </c>
      <c r="B681" s="43">
        <v>45213</v>
      </c>
      <c r="C681" s="66">
        <v>45200</v>
      </c>
      <c r="D681" s="69" t="s">
        <v>21</v>
      </c>
      <c r="E681" s="68">
        <v>12706</v>
      </c>
      <c r="F681" s="28" t="s">
        <v>12</v>
      </c>
      <c r="G681" s="1"/>
      <c r="H681" s="67" t="s">
        <v>8</v>
      </c>
      <c r="I681" s="1">
        <v>9</v>
      </c>
      <c r="J681" s="19">
        <v>2288.9187000000002</v>
      </c>
      <c r="K681" s="1">
        <v>9</v>
      </c>
      <c r="L681" s="1" t="s">
        <v>4649</v>
      </c>
      <c r="M681" s="1" t="e">
        <v>#N/A</v>
      </c>
      <c r="N681" s="19" t="e">
        <v>#N/A</v>
      </c>
      <c r="O681" s="1" t="s">
        <v>4636</v>
      </c>
      <c r="P681" s="1" t="s">
        <v>4637</v>
      </c>
      <c r="Q681" s="1" t="s">
        <v>4638</v>
      </c>
      <c r="R681" s="1" t="e">
        <v>#N/A</v>
      </c>
      <c r="S681" s="1" t="s">
        <v>62219</v>
      </c>
      <c r="T681" s="1">
        <v>1.6143268900000001</v>
      </c>
      <c r="U681" s="19">
        <v>1417.8780730091171</v>
      </c>
      <c r="V681" s="19">
        <f t="shared" si="20"/>
        <v>2288.9187000000011</v>
      </c>
      <c r="W681" s="1"/>
      <c r="X681" s="1"/>
      <c r="Y681" s="28"/>
      <c r="Z681" s="1"/>
      <c r="AA681" s="28"/>
      <c r="AB681" s="28"/>
      <c r="AC681" s="1"/>
      <c r="AD681" s="1"/>
      <c r="AE681" s="28"/>
      <c r="AF681" s="1"/>
      <c r="AG681" s="1"/>
      <c r="AH681" s="1"/>
      <c r="AI681" s="1"/>
      <c r="AJ681" s="1"/>
      <c r="AK681" s="28"/>
      <c r="AL681" s="1"/>
      <c r="AM681" s="1"/>
      <c r="AN681" s="1"/>
      <c r="AO681" s="1"/>
      <c r="AP681" s="1"/>
      <c r="AQ681" s="1"/>
      <c r="AR681" s="1"/>
      <c r="AS681" s="1"/>
    </row>
    <row r="682" spans="1:45" ht="12.5" customHeight="1">
      <c r="A682" s="1">
        <v>47832</v>
      </c>
      <c r="B682" s="43">
        <v>45214</v>
      </c>
      <c r="C682" s="66">
        <v>45200</v>
      </c>
      <c r="D682" s="69" t="s">
        <v>21</v>
      </c>
      <c r="E682" s="68">
        <v>13478</v>
      </c>
      <c r="F682" s="28" t="s">
        <v>12</v>
      </c>
      <c r="G682" s="1"/>
      <c r="H682" s="67" t="s">
        <v>8</v>
      </c>
      <c r="I682" s="1">
        <v>1</v>
      </c>
      <c r="J682" s="19">
        <v>2699.9018000000001</v>
      </c>
      <c r="K682" s="1">
        <v>1</v>
      </c>
      <c r="L682" s="1" t="s">
        <v>4649</v>
      </c>
      <c r="M682" s="1" t="e">
        <v>#N/A</v>
      </c>
      <c r="N682" s="19" t="e">
        <v>#N/A</v>
      </c>
      <c r="O682" s="1" t="s">
        <v>4613</v>
      </c>
      <c r="P682" s="1" t="s">
        <v>4614</v>
      </c>
      <c r="Q682" s="1" t="s">
        <v>4615</v>
      </c>
      <c r="R682" s="1" t="e">
        <v>#N/A</v>
      </c>
      <c r="S682" s="1" t="s">
        <v>62217</v>
      </c>
      <c r="T682" s="1">
        <v>1.0892689900000001</v>
      </c>
      <c r="U682" s="19">
        <v>2478.6364293726929</v>
      </c>
      <c r="V682" s="19">
        <f t="shared" si="20"/>
        <v>2699.9017999999996</v>
      </c>
      <c r="W682" s="1"/>
      <c r="X682" s="1"/>
      <c r="Y682" s="28"/>
      <c r="Z682" s="1"/>
      <c r="AA682" s="28"/>
      <c r="AB682" s="28"/>
      <c r="AC682" s="1"/>
      <c r="AD682" s="1"/>
      <c r="AE682" s="28"/>
      <c r="AF682" s="1"/>
      <c r="AG682" s="1"/>
      <c r="AH682" s="1"/>
      <c r="AI682" s="1"/>
      <c r="AJ682" s="1"/>
      <c r="AK682" s="28"/>
      <c r="AL682" s="1"/>
      <c r="AM682" s="1"/>
      <c r="AN682" s="1"/>
      <c r="AO682" s="1"/>
      <c r="AP682" s="1"/>
      <c r="AQ682" s="1"/>
      <c r="AR682" s="1"/>
      <c r="AS682" s="1"/>
    </row>
    <row r="683" spans="1:45" ht="12.5" customHeight="1">
      <c r="A683" s="1">
        <v>47833</v>
      </c>
      <c r="B683" s="43">
        <v>45214</v>
      </c>
      <c r="C683" s="66">
        <v>45200</v>
      </c>
      <c r="D683" s="69" t="s">
        <v>21</v>
      </c>
      <c r="E683" s="68">
        <v>22031</v>
      </c>
      <c r="F683" s="28" t="s">
        <v>12</v>
      </c>
      <c r="G683" s="1"/>
      <c r="H683" s="67" t="s">
        <v>8</v>
      </c>
      <c r="I683" s="1">
        <v>9</v>
      </c>
      <c r="J683" s="19">
        <v>2410.6266000000001</v>
      </c>
      <c r="K683" s="1">
        <v>9</v>
      </c>
      <c r="L683" s="1" t="s">
        <v>4649</v>
      </c>
      <c r="M683" s="1" t="e">
        <v>#N/A</v>
      </c>
      <c r="N683" s="19" t="e">
        <v>#N/A</v>
      </c>
      <c r="O683" s="1" t="s">
        <v>4636</v>
      </c>
      <c r="P683" s="1" t="s">
        <v>4637</v>
      </c>
      <c r="Q683" s="1" t="s">
        <v>4638</v>
      </c>
      <c r="R683" s="1" t="e">
        <v>#N/A</v>
      </c>
      <c r="S683" s="1" t="s">
        <v>62219</v>
      </c>
      <c r="T683" s="1">
        <v>1.6143268900000001</v>
      </c>
      <c r="U683" s="19">
        <v>1493.270424306691</v>
      </c>
      <c r="V683" s="19">
        <f t="shared" si="20"/>
        <v>2410.626600000001</v>
      </c>
      <c r="W683" s="1"/>
      <c r="X683" s="1"/>
      <c r="Y683" s="28"/>
      <c r="Z683" s="1"/>
      <c r="AA683" s="28"/>
      <c r="AB683" s="28"/>
      <c r="AC683" s="1"/>
      <c r="AD683" s="1"/>
      <c r="AE683" s="28"/>
      <c r="AF683" s="1"/>
      <c r="AG683" s="1"/>
      <c r="AH683" s="1"/>
      <c r="AI683" s="1"/>
      <c r="AJ683" s="1"/>
      <c r="AK683" s="28"/>
      <c r="AL683" s="1"/>
      <c r="AM683" s="1"/>
      <c r="AN683" s="1"/>
      <c r="AO683" s="1"/>
      <c r="AP683" s="1"/>
      <c r="AQ683" s="1"/>
      <c r="AR683" s="1"/>
      <c r="AS683" s="1"/>
    </row>
    <row r="684" spans="1:45" ht="12.5" customHeight="1">
      <c r="A684" s="1">
        <v>47839</v>
      </c>
      <c r="B684" s="43">
        <v>45215</v>
      </c>
      <c r="C684" s="66">
        <v>45200</v>
      </c>
      <c r="D684" s="69" t="s">
        <v>21</v>
      </c>
      <c r="E684" s="68">
        <v>20838</v>
      </c>
      <c r="F684" s="28" t="s">
        <v>12</v>
      </c>
      <c r="G684" s="1"/>
      <c r="H684" s="67" t="s">
        <v>8</v>
      </c>
      <c r="I684" s="1">
        <v>10</v>
      </c>
      <c r="J684" s="19">
        <v>865.20399999999995</v>
      </c>
      <c r="K684" s="1">
        <v>10</v>
      </c>
      <c r="L684" s="1" t="s">
        <v>4649</v>
      </c>
      <c r="M684" s="1" t="e">
        <v>#N/A</v>
      </c>
      <c r="N684" s="19" t="e">
        <v>#N/A</v>
      </c>
      <c r="O684" s="1" t="s">
        <v>4644</v>
      </c>
      <c r="P684" s="1" t="s">
        <v>4645</v>
      </c>
      <c r="Q684" s="1" t="s">
        <v>4631</v>
      </c>
      <c r="R684" s="1" t="e">
        <v>#N/A</v>
      </c>
      <c r="S684" s="1" t="s">
        <v>62220</v>
      </c>
      <c r="T684" s="1">
        <v>0.84024398</v>
      </c>
      <c r="U684" s="19">
        <v>1029.705681437908</v>
      </c>
      <c r="V684" s="19">
        <f t="shared" si="20"/>
        <v>865.20399999999995</v>
      </c>
      <c r="W684" s="1"/>
      <c r="X684" s="1"/>
      <c r="Y684" s="28"/>
      <c r="Z684" s="1"/>
      <c r="AA684" s="28"/>
      <c r="AB684" s="28"/>
      <c r="AC684" s="1"/>
      <c r="AD684" s="1"/>
      <c r="AE684" s="28"/>
      <c r="AF684" s="1"/>
      <c r="AG684" s="1"/>
      <c r="AH684" s="1"/>
      <c r="AI684" s="1"/>
      <c r="AJ684" s="1"/>
      <c r="AK684" s="28"/>
      <c r="AL684" s="1"/>
      <c r="AM684" s="1"/>
      <c r="AN684" s="1"/>
      <c r="AO684" s="1"/>
      <c r="AP684" s="1"/>
      <c r="AQ684" s="1"/>
      <c r="AR684" s="1"/>
      <c r="AS684" s="1"/>
    </row>
    <row r="685" spans="1:45" ht="12.5" customHeight="1">
      <c r="A685" s="1">
        <v>47846</v>
      </c>
      <c r="B685" s="43">
        <v>45216</v>
      </c>
      <c r="C685" s="66">
        <v>45200</v>
      </c>
      <c r="D685" s="69" t="s">
        <v>21</v>
      </c>
      <c r="E685" s="68">
        <v>14779</v>
      </c>
      <c r="F685" s="28" t="s">
        <v>12</v>
      </c>
      <c r="G685" s="1"/>
      <c r="H685" s="67" t="s">
        <v>8</v>
      </c>
      <c r="I685" s="1">
        <v>7</v>
      </c>
      <c r="J685" s="19">
        <v>2699.9018000000001</v>
      </c>
      <c r="K685" s="1">
        <v>7</v>
      </c>
      <c r="L685" s="1" t="s">
        <v>4649</v>
      </c>
      <c r="M685" s="1" t="e">
        <v>#N/A</v>
      </c>
      <c r="N685" s="19" t="e">
        <v>#N/A</v>
      </c>
      <c r="O685" s="1" t="s">
        <v>4629</v>
      </c>
      <c r="P685" s="1" t="s">
        <v>4630</v>
      </c>
      <c r="Q685" s="1" t="s">
        <v>4631</v>
      </c>
      <c r="R685" s="1" t="e">
        <v>#N/A</v>
      </c>
      <c r="S685" s="1" t="s">
        <v>62221</v>
      </c>
      <c r="T685" s="1">
        <v>1</v>
      </c>
      <c r="U685" s="19">
        <v>2699.9018000000001</v>
      </c>
      <c r="V685" s="19">
        <f t="shared" si="20"/>
        <v>2699.9018000000001</v>
      </c>
      <c r="W685" s="1"/>
      <c r="X685" s="1"/>
      <c r="Y685" s="28"/>
      <c r="Z685" s="1"/>
      <c r="AA685" s="28"/>
      <c r="AB685" s="28"/>
      <c r="AC685" s="1"/>
      <c r="AD685" s="1"/>
      <c r="AE685" s="28"/>
      <c r="AF685" s="1"/>
      <c r="AG685" s="1"/>
      <c r="AH685" s="1"/>
      <c r="AI685" s="1"/>
      <c r="AJ685" s="1"/>
      <c r="AK685" s="28"/>
      <c r="AL685" s="1"/>
      <c r="AM685" s="1"/>
      <c r="AN685" s="1"/>
      <c r="AO685" s="1"/>
      <c r="AP685" s="1"/>
      <c r="AQ685" s="1"/>
      <c r="AR685" s="1"/>
      <c r="AS685" s="1"/>
    </row>
    <row r="686" spans="1:45" ht="12.5" customHeight="1">
      <c r="A686" s="1">
        <v>47845</v>
      </c>
      <c r="B686" s="43">
        <v>45216</v>
      </c>
      <c r="C686" s="66">
        <v>45200</v>
      </c>
      <c r="D686" s="69" t="s">
        <v>21</v>
      </c>
      <c r="E686" s="68">
        <v>16206</v>
      </c>
      <c r="F686" s="28" t="s">
        <v>12</v>
      </c>
      <c r="G686" s="1"/>
      <c r="H686" s="67" t="s">
        <v>8</v>
      </c>
      <c r="I686" s="1">
        <v>8</v>
      </c>
      <c r="J686" s="19">
        <v>2699.9018000000001</v>
      </c>
      <c r="K686" s="1">
        <v>8</v>
      </c>
      <c r="L686" s="1" t="s">
        <v>4649</v>
      </c>
      <c r="M686" s="1" t="e">
        <v>#N/A</v>
      </c>
      <c r="N686" s="19" t="e">
        <v>#N/A</v>
      </c>
      <c r="O686" s="1" t="s">
        <v>4633</v>
      </c>
      <c r="P686" s="1" t="s">
        <v>4634</v>
      </c>
      <c r="Q686" s="1" t="s">
        <v>4631</v>
      </c>
      <c r="R686" s="1" t="e">
        <v>#N/A</v>
      </c>
      <c r="S686" s="1" t="s">
        <v>62221</v>
      </c>
      <c r="T686" s="1">
        <v>1</v>
      </c>
      <c r="U686" s="19">
        <v>2699.9018000000001</v>
      </c>
      <c r="V686" s="19">
        <f t="shared" si="20"/>
        <v>2699.9018000000001</v>
      </c>
      <c r="W686" s="1"/>
      <c r="X686" s="1"/>
      <c r="Y686" s="28"/>
      <c r="Z686" s="1"/>
      <c r="AA686" s="28"/>
      <c r="AB686" s="28"/>
      <c r="AC686" s="1"/>
      <c r="AD686" s="1"/>
      <c r="AE686" s="28"/>
      <c r="AF686" s="1"/>
      <c r="AG686" s="1"/>
      <c r="AH686" s="1"/>
      <c r="AI686" s="1"/>
      <c r="AJ686" s="1"/>
      <c r="AK686" s="28"/>
      <c r="AL686" s="1"/>
      <c r="AM686" s="1"/>
      <c r="AN686" s="1"/>
      <c r="AO686" s="1"/>
      <c r="AP686" s="1"/>
      <c r="AQ686" s="1"/>
      <c r="AR686" s="1"/>
      <c r="AS686" s="1"/>
    </row>
    <row r="687" spans="1:45" ht="12.5" customHeight="1">
      <c r="A687" s="1">
        <v>47854</v>
      </c>
      <c r="B687" s="43">
        <v>45217</v>
      </c>
      <c r="C687" s="66">
        <v>45200</v>
      </c>
      <c r="D687" s="69" t="s">
        <v>21</v>
      </c>
      <c r="E687" s="68">
        <v>15341</v>
      </c>
      <c r="F687" s="28" t="s">
        <v>12</v>
      </c>
      <c r="G687" s="1"/>
      <c r="H687" s="67" t="s">
        <v>8</v>
      </c>
      <c r="I687" s="1">
        <v>4</v>
      </c>
      <c r="J687" s="19">
        <v>865.20399999999995</v>
      </c>
      <c r="K687" s="1">
        <v>4</v>
      </c>
      <c r="L687" s="1" t="s">
        <v>4649</v>
      </c>
      <c r="M687" s="1" t="e">
        <v>#N/A</v>
      </c>
      <c r="N687" s="19" t="e">
        <v>#N/A</v>
      </c>
      <c r="O687" s="1" t="s">
        <v>4621</v>
      </c>
      <c r="P687" s="1" t="s">
        <v>4614</v>
      </c>
      <c r="Q687" s="1" t="s">
        <v>4615</v>
      </c>
      <c r="R687" s="1" t="e">
        <v>#N/A</v>
      </c>
      <c r="S687" s="1" t="s">
        <v>62217</v>
      </c>
      <c r="T687" s="1">
        <v>1.0892689900000001</v>
      </c>
      <c r="U687" s="19">
        <v>794.29783455049051</v>
      </c>
      <c r="V687" s="19">
        <f t="shared" si="20"/>
        <v>865.20399999999995</v>
      </c>
      <c r="W687" s="1"/>
      <c r="X687" s="1"/>
      <c r="Y687" s="28"/>
      <c r="Z687" s="1"/>
      <c r="AA687" s="28"/>
      <c r="AB687" s="28"/>
      <c r="AC687" s="1"/>
      <c r="AD687" s="1"/>
      <c r="AE687" s="28"/>
      <c r="AF687" s="1"/>
      <c r="AG687" s="1"/>
      <c r="AH687" s="1"/>
      <c r="AI687" s="1"/>
      <c r="AJ687" s="1"/>
      <c r="AK687" s="28"/>
      <c r="AL687" s="1"/>
      <c r="AM687" s="1"/>
      <c r="AN687" s="1"/>
      <c r="AO687" s="1"/>
      <c r="AP687" s="1"/>
      <c r="AQ687" s="1"/>
      <c r="AR687" s="1"/>
      <c r="AS687" s="1"/>
    </row>
    <row r="688" spans="1:45" ht="12.5" customHeight="1">
      <c r="A688" s="1">
        <v>47861</v>
      </c>
      <c r="B688" s="43">
        <v>45218</v>
      </c>
      <c r="C688" s="66">
        <v>45200</v>
      </c>
      <c r="D688" s="69" t="s">
        <v>21</v>
      </c>
      <c r="E688" s="68">
        <v>20470</v>
      </c>
      <c r="F688" s="28" t="s">
        <v>12</v>
      </c>
      <c r="G688" s="1"/>
      <c r="H688" s="67" t="s">
        <v>8</v>
      </c>
      <c r="I688" s="1">
        <v>6</v>
      </c>
      <c r="J688" s="19">
        <v>2288.9187000000002</v>
      </c>
      <c r="K688" s="1">
        <v>6</v>
      </c>
      <c r="L688" s="1" t="s">
        <v>4649</v>
      </c>
      <c r="M688" s="1" t="e">
        <v>#N/A</v>
      </c>
      <c r="N688" s="19" t="e">
        <v>#N/A</v>
      </c>
      <c r="O688" s="1" t="s">
        <v>4626</v>
      </c>
      <c r="P688" s="1" t="s">
        <v>4627</v>
      </c>
      <c r="Q688" s="1" t="s">
        <v>4615</v>
      </c>
      <c r="R688" s="1" t="e">
        <v>#N/A</v>
      </c>
      <c r="S688" s="1" t="s">
        <v>62218</v>
      </c>
      <c r="T688" s="1">
        <v>1.4904571499999999</v>
      </c>
      <c r="U688" s="19">
        <v>1535.7158707984329</v>
      </c>
      <c r="V688" s="19">
        <f t="shared" si="20"/>
        <v>2288.9187000000002</v>
      </c>
      <c r="W688" s="1"/>
      <c r="X688" s="1"/>
      <c r="Y688" s="28"/>
      <c r="Z688" s="1"/>
      <c r="AA688" s="28"/>
      <c r="AB688" s="28"/>
      <c r="AC688" s="1"/>
      <c r="AD688" s="1"/>
      <c r="AE688" s="28"/>
      <c r="AF688" s="1"/>
      <c r="AG688" s="1"/>
      <c r="AH688" s="1"/>
      <c r="AI688" s="1"/>
      <c r="AJ688" s="1"/>
      <c r="AK688" s="28"/>
      <c r="AL688" s="1"/>
      <c r="AM688" s="1"/>
      <c r="AN688" s="1"/>
      <c r="AO688" s="1"/>
      <c r="AP688" s="1"/>
      <c r="AQ688" s="1"/>
      <c r="AR688" s="1"/>
      <c r="AS688" s="1"/>
    </row>
    <row r="689" spans="1:45" ht="12.5" customHeight="1">
      <c r="A689" s="1">
        <v>47864</v>
      </c>
      <c r="B689" s="43">
        <v>45218</v>
      </c>
      <c r="C689" s="66">
        <v>45200</v>
      </c>
      <c r="D689" s="69" t="s">
        <v>21</v>
      </c>
      <c r="E689" s="68">
        <v>21966</v>
      </c>
      <c r="F689" s="28" t="s">
        <v>12</v>
      </c>
      <c r="G689" s="1"/>
      <c r="H689" s="67" t="s">
        <v>8</v>
      </c>
      <c r="I689" s="1">
        <v>9</v>
      </c>
      <c r="J689" s="19">
        <v>2410.6266000000001</v>
      </c>
      <c r="K689" s="1">
        <v>9</v>
      </c>
      <c r="L689" s="1" t="s">
        <v>4649</v>
      </c>
      <c r="M689" s="1" t="e">
        <v>#N/A</v>
      </c>
      <c r="N689" s="19" t="e">
        <v>#N/A</v>
      </c>
      <c r="O689" s="1" t="s">
        <v>4636</v>
      </c>
      <c r="P689" s="1" t="s">
        <v>4637</v>
      </c>
      <c r="Q689" s="1" t="s">
        <v>4638</v>
      </c>
      <c r="R689" s="1" t="e">
        <v>#N/A</v>
      </c>
      <c r="S689" s="1" t="s">
        <v>62219</v>
      </c>
      <c r="T689" s="1">
        <v>1.6143268900000001</v>
      </c>
      <c r="U689" s="19">
        <v>1493.270424306691</v>
      </c>
      <c r="V689" s="19">
        <f t="shared" si="20"/>
        <v>2410.626600000001</v>
      </c>
      <c r="W689" s="1"/>
      <c r="X689" s="1"/>
      <c r="Y689" s="28"/>
      <c r="Z689" s="1"/>
      <c r="AA689" s="28"/>
      <c r="AB689" s="28"/>
      <c r="AC689" s="1"/>
      <c r="AD689" s="1"/>
      <c r="AE689" s="28"/>
      <c r="AF689" s="1"/>
      <c r="AG689" s="1"/>
      <c r="AH689" s="1"/>
      <c r="AI689" s="1"/>
      <c r="AJ689" s="1"/>
      <c r="AK689" s="28"/>
      <c r="AL689" s="1"/>
      <c r="AM689" s="1"/>
      <c r="AN689" s="1"/>
      <c r="AO689" s="1"/>
      <c r="AP689" s="1"/>
      <c r="AQ689" s="1"/>
      <c r="AR689" s="1"/>
      <c r="AS689" s="1"/>
    </row>
    <row r="690" spans="1:45" ht="12.5" customHeight="1">
      <c r="A690" s="1">
        <v>47884</v>
      </c>
      <c r="B690" s="43">
        <v>45220</v>
      </c>
      <c r="C690" s="66">
        <v>45200</v>
      </c>
      <c r="D690" s="69" t="s">
        <v>21</v>
      </c>
      <c r="E690" s="68">
        <v>22030</v>
      </c>
      <c r="F690" s="28" t="s">
        <v>12</v>
      </c>
      <c r="G690" s="1"/>
      <c r="H690" s="67" t="s">
        <v>8</v>
      </c>
      <c r="I690" s="1">
        <v>9</v>
      </c>
      <c r="J690" s="19">
        <v>2699.9018000000001</v>
      </c>
      <c r="K690" s="1">
        <v>9</v>
      </c>
      <c r="L690" s="1" t="s">
        <v>4649</v>
      </c>
      <c r="M690" s="1" t="e">
        <v>#N/A</v>
      </c>
      <c r="N690" s="19" t="e">
        <v>#N/A</v>
      </c>
      <c r="O690" s="1" t="s">
        <v>4636</v>
      </c>
      <c r="P690" s="1" t="s">
        <v>4637</v>
      </c>
      <c r="Q690" s="1" t="s">
        <v>4638</v>
      </c>
      <c r="R690" s="1" t="e">
        <v>#N/A</v>
      </c>
      <c r="S690" s="1" t="s">
        <v>62219</v>
      </c>
      <c r="T690" s="1">
        <v>1.6143268900000001</v>
      </c>
      <c r="U690" s="19">
        <v>1672.4628801791191</v>
      </c>
      <c r="V690" s="19">
        <f t="shared" si="20"/>
        <v>2699.9018000000001</v>
      </c>
      <c r="W690" s="1"/>
      <c r="X690" s="1"/>
      <c r="Y690" s="28"/>
      <c r="Z690" s="1"/>
      <c r="AA690" s="28"/>
      <c r="AB690" s="28"/>
      <c r="AC690" s="1"/>
      <c r="AD690" s="1"/>
      <c r="AE690" s="28"/>
      <c r="AF690" s="1"/>
      <c r="AG690" s="1"/>
      <c r="AH690" s="1"/>
      <c r="AI690" s="1"/>
      <c r="AJ690" s="1"/>
      <c r="AK690" s="28"/>
      <c r="AL690" s="1"/>
      <c r="AM690" s="1"/>
      <c r="AN690" s="1"/>
      <c r="AO690" s="1"/>
      <c r="AP690" s="1"/>
      <c r="AQ690" s="1"/>
      <c r="AR690" s="1"/>
      <c r="AS690" s="1"/>
    </row>
    <row r="691" spans="1:45" ht="12.5" customHeight="1">
      <c r="A691" s="1">
        <v>47894</v>
      </c>
      <c r="B691" s="43">
        <v>45221</v>
      </c>
      <c r="C691" s="66">
        <v>45200</v>
      </c>
      <c r="D691" s="69" t="s">
        <v>21</v>
      </c>
      <c r="E691" s="68">
        <v>26344</v>
      </c>
      <c r="F691" s="28" t="s">
        <v>12</v>
      </c>
      <c r="G691" s="1"/>
      <c r="H691" s="67" t="s">
        <v>8</v>
      </c>
      <c r="I691" s="1">
        <v>4</v>
      </c>
      <c r="J691" s="19">
        <v>2264.2536</v>
      </c>
      <c r="K691" s="1">
        <v>4</v>
      </c>
      <c r="L691" s="1" t="s">
        <v>4649</v>
      </c>
      <c r="M691" s="1" t="e">
        <v>#N/A</v>
      </c>
      <c r="N691" s="19" t="e">
        <v>#N/A</v>
      </c>
      <c r="O691" s="1" t="s">
        <v>4621</v>
      </c>
      <c r="P691" s="1" t="s">
        <v>4614</v>
      </c>
      <c r="Q691" s="1" t="s">
        <v>4615</v>
      </c>
      <c r="R691" s="1" t="e">
        <v>#N/A</v>
      </c>
      <c r="S691" s="1" t="s">
        <v>62217</v>
      </c>
      <c r="T691" s="1">
        <v>1.0892689900000001</v>
      </c>
      <c r="U691" s="19">
        <v>2078.6909576853</v>
      </c>
      <c r="V691" s="19">
        <f t="shared" si="20"/>
        <v>2264.2535999999996</v>
      </c>
      <c r="W691" s="1"/>
      <c r="X691" s="1"/>
      <c r="Y691" s="28"/>
      <c r="Z691" s="1"/>
      <c r="AA691" s="28"/>
      <c r="AB691" s="28"/>
      <c r="AC691" s="1"/>
      <c r="AD691" s="1"/>
      <c r="AE691" s="28"/>
      <c r="AF691" s="1"/>
      <c r="AG691" s="1"/>
      <c r="AH691" s="1"/>
      <c r="AI691" s="1"/>
      <c r="AJ691" s="1"/>
      <c r="AK691" s="28"/>
      <c r="AL691" s="1"/>
      <c r="AM691" s="1"/>
      <c r="AN691" s="1"/>
      <c r="AO691" s="1"/>
      <c r="AP691" s="1"/>
      <c r="AQ691" s="1"/>
      <c r="AR691" s="1"/>
      <c r="AS691" s="1"/>
    </row>
    <row r="692" spans="1:45" ht="12.5" customHeight="1">
      <c r="A692" s="1">
        <v>47895</v>
      </c>
      <c r="B692" s="43">
        <v>45221</v>
      </c>
      <c r="C692" s="66">
        <v>45200</v>
      </c>
      <c r="D692" s="69" t="s">
        <v>21</v>
      </c>
      <c r="E692" s="68">
        <v>15347</v>
      </c>
      <c r="F692" s="28" t="s">
        <v>12</v>
      </c>
      <c r="G692" s="1"/>
      <c r="H692" s="67" t="s">
        <v>8</v>
      </c>
      <c r="I692" s="1">
        <v>4</v>
      </c>
      <c r="J692" s="19">
        <v>865.20399999999995</v>
      </c>
      <c r="K692" s="1">
        <v>4</v>
      </c>
      <c r="L692" s="1" t="s">
        <v>4649</v>
      </c>
      <c r="M692" s="1" t="e">
        <v>#N/A</v>
      </c>
      <c r="N692" s="19" t="e">
        <v>#N/A</v>
      </c>
      <c r="O692" s="1" t="s">
        <v>4621</v>
      </c>
      <c r="P692" s="1" t="s">
        <v>4614</v>
      </c>
      <c r="Q692" s="1" t="s">
        <v>4615</v>
      </c>
      <c r="R692" s="1" t="e">
        <v>#N/A</v>
      </c>
      <c r="S692" s="1" t="s">
        <v>62217</v>
      </c>
      <c r="T692" s="1">
        <v>1.0892689900000001</v>
      </c>
      <c r="U692" s="19">
        <v>794.29783455049051</v>
      </c>
      <c r="V692" s="19">
        <f t="shared" si="20"/>
        <v>865.20399999999995</v>
      </c>
      <c r="W692" s="1"/>
      <c r="X692" s="1"/>
      <c r="Y692" s="28"/>
      <c r="Z692" s="1"/>
      <c r="AA692" s="28"/>
      <c r="AB692" s="28"/>
      <c r="AC692" s="1"/>
      <c r="AD692" s="1"/>
      <c r="AE692" s="28"/>
      <c r="AF692" s="1"/>
      <c r="AG692" s="1"/>
      <c r="AH692" s="1"/>
      <c r="AI692" s="1"/>
      <c r="AJ692" s="1"/>
      <c r="AK692" s="28"/>
      <c r="AL692" s="1"/>
      <c r="AM692" s="1"/>
      <c r="AN692" s="1"/>
      <c r="AO692" s="1"/>
      <c r="AP692" s="1"/>
      <c r="AQ692" s="1"/>
      <c r="AR692" s="1"/>
      <c r="AS692" s="1"/>
    </row>
    <row r="693" spans="1:45" ht="12.5" customHeight="1">
      <c r="A693" s="1">
        <v>47891</v>
      </c>
      <c r="B693" s="43">
        <v>45221</v>
      </c>
      <c r="C693" s="66">
        <v>45200</v>
      </c>
      <c r="D693" s="69" t="s">
        <v>21</v>
      </c>
      <c r="E693" s="68">
        <v>16290</v>
      </c>
      <c r="F693" s="28" t="s">
        <v>12</v>
      </c>
      <c r="G693" s="1"/>
      <c r="H693" s="67" t="s">
        <v>8</v>
      </c>
      <c r="I693" s="1">
        <v>8</v>
      </c>
      <c r="J693" s="19">
        <v>2410.6266000000001</v>
      </c>
      <c r="K693" s="1">
        <v>8</v>
      </c>
      <c r="L693" s="1" t="s">
        <v>4649</v>
      </c>
      <c r="M693" s="1" t="e">
        <v>#N/A</v>
      </c>
      <c r="N693" s="19" t="e">
        <v>#N/A</v>
      </c>
      <c r="O693" s="1" t="s">
        <v>4633</v>
      </c>
      <c r="P693" s="1" t="s">
        <v>4634</v>
      </c>
      <c r="Q693" s="1" t="s">
        <v>4631</v>
      </c>
      <c r="R693" s="1" t="e">
        <v>#N/A</v>
      </c>
      <c r="S693" s="1" t="s">
        <v>62221</v>
      </c>
      <c r="T693" s="1">
        <v>1</v>
      </c>
      <c r="U693" s="19">
        <v>2410.6266000000001</v>
      </c>
      <c r="V693" s="19">
        <f t="shared" si="20"/>
        <v>2410.6266000000001</v>
      </c>
      <c r="W693" s="1"/>
      <c r="X693" s="1"/>
      <c r="Y693" s="28"/>
      <c r="Z693" s="1"/>
      <c r="AA693" s="28"/>
      <c r="AB693" s="28"/>
      <c r="AC693" s="1"/>
      <c r="AD693" s="1"/>
      <c r="AE693" s="28"/>
      <c r="AF693" s="1"/>
      <c r="AG693" s="1"/>
      <c r="AH693" s="1"/>
      <c r="AI693" s="1"/>
      <c r="AJ693" s="1"/>
      <c r="AK693" s="28"/>
      <c r="AL693" s="1"/>
      <c r="AM693" s="1"/>
      <c r="AN693" s="1"/>
      <c r="AO693" s="1"/>
      <c r="AP693" s="1"/>
      <c r="AQ693" s="1"/>
      <c r="AR693" s="1"/>
      <c r="AS693" s="1"/>
    </row>
    <row r="694" spans="1:45" ht="12.5" customHeight="1">
      <c r="A694" s="1">
        <v>47896</v>
      </c>
      <c r="B694" s="43">
        <v>45222</v>
      </c>
      <c r="C694" s="66">
        <v>45200</v>
      </c>
      <c r="D694" s="69" t="s">
        <v>21</v>
      </c>
      <c r="E694" s="68">
        <v>17206</v>
      </c>
      <c r="F694" s="28" t="s">
        <v>12</v>
      </c>
      <c r="G694" s="1"/>
      <c r="H694" s="67" t="s">
        <v>8</v>
      </c>
      <c r="I694" s="1">
        <v>7</v>
      </c>
      <c r="J694" s="19">
        <v>1105.4834000000001</v>
      </c>
      <c r="K694" s="1">
        <v>7</v>
      </c>
      <c r="L694" s="1" t="s">
        <v>4649</v>
      </c>
      <c r="M694" s="1" t="e">
        <v>#N/A</v>
      </c>
      <c r="N694" s="19" t="e">
        <v>#N/A</v>
      </c>
      <c r="O694" s="1" t="s">
        <v>4629</v>
      </c>
      <c r="P694" s="1" t="s">
        <v>4630</v>
      </c>
      <c r="Q694" s="1" t="s">
        <v>4631</v>
      </c>
      <c r="R694" s="1" t="e">
        <v>#N/A</v>
      </c>
      <c r="S694" s="1" t="s">
        <v>62221</v>
      </c>
      <c r="T694" s="1">
        <v>1</v>
      </c>
      <c r="U694" s="19">
        <v>1105.4834000000001</v>
      </c>
      <c r="V694" s="19">
        <f t="shared" si="20"/>
        <v>1105.4834000000001</v>
      </c>
      <c r="W694" s="1"/>
      <c r="X694" s="1"/>
      <c r="Y694" s="28"/>
      <c r="Z694" s="1"/>
      <c r="AA694" s="28"/>
      <c r="AB694" s="28"/>
      <c r="AC694" s="1"/>
      <c r="AD694" s="1"/>
      <c r="AE694" s="28"/>
      <c r="AF694" s="1"/>
      <c r="AG694" s="1"/>
      <c r="AH694" s="1"/>
      <c r="AI694" s="1"/>
      <c r="AJ694" s="1"/>
      <c r="AK694" s="28"/>
      <c r="AL694" s="1"/>
      <c r="AM694" s="1"/>
      <c r="AN694" s="1"/>
      <c r="AO694" s="1"/>
      <c r="AP694" s="1"/>
      <c r="AQ694" s="1"/>
      <c r="AR694" s="1"/>
      <c r="AS694" s="1"/>
    </row>
    <row r="695" spans="1:45" ht="12.5" customHeight="1">
      <c r="A695" s="1">
        <v>47900</v>
      </c>
      <c r="B695" s="43">
        <v>45222</v>
      </c>
      <c r="C695" s="66">
        <v>45200</v>
      </c>
      <c r="D695" s="69" t="s">
        <v>21</v>
      </c>
      <c r="E695" s="68">
        <v>13035</v>
      </c>
      <c r="F695" s="28" t="s">
        <v>12</v>
      </c>
      <c r="G695" s="1"/>
      <c r="H695" s="67" t="s">
        <v>8</v>
      </c>
      <c r="I695" s="1">
        <v>9</v>
      </c>
      <c r="J695" s="19">
        <v>2264.2536</v>
      </c>
      <c r="K695" s="1">
        <v>9</v>
      </c>
      <c r="L695" s="1" t="s">
        <v>4649</v>
      </c>
      <c r="M695" s="1" t="e">
        <v>#N/A</v>
      </c>
      <c r="N695" s="19" t="e">
        <v>#N/A</v>
      </c>
      <c r="O695" s="1" t="s">
        <v>4636</v>
      </c>
      <c r="P695" s="1" t="s">
        <v>4637</v>
      </c>
      <c r="Q695" s="1" t="s">
        <v>4638</v>
      </c>
      <c r="R695" s="1" t="e">
        <v>#N/A</v>
      </c>
      <c r="S695" s="1" t="s">
        <v>62219</v>
      </c>
      <c r="T695" s="1">
        <v>1.6143268900000001</v>
      </c>
      <c r="U695" s="19">
        <v>1402.5991972418919</v>
      </c>
      <c r="V695" s="19">
        <f t="shared" si="20"/>
        <v>2264.2536</v>
      </c>
      <c r="W695" s="1"/>
      <c r="X695" s="1"/>
      <c r="Y695" s="28"/>
      <c r="Z695" s="1"/>
      <c r="AA695" s="28"/>
      <c r="AB695" s="28"/>
      <c r="AC695" s="1"/>
      <c r="AD695" s="1"/>
      <c r="AE695" s="28"/>
      <c r="AF695" s="1"/>
      <c r="AG695" s="1"/>
      <c r="AH695" s="1"/>
      <c r="AI695" s="1"/>
      <c r="AJ695" s="1"/>
      <c r="AK695" s="28"/>
      <c r="AL695" s="1"/>
      <c r="AM695" s="1"/>
      <c r="AN695" s="1"/>
      <c r="AO695" s="1"/>
      <c r="AP695" s="1"/>
      <c r="AQ695" s="1"/>
      <c r="AR695" s="1"/>
      <c r="AS695" s="1"/>
    </row>
    <row r="696" spans="1:45" ht="12.5" customHeight="1">
      <c r="A696" s="1">
        <v>47908</v>
      </c>
      <c r="B696" s="43">
        <v>45223</v>
      </c>
      <c r="C696" s="66">
        <v>45200</v>
      </c>
      <c r="D696" s="69" t="s">
        <v>21</v>
      </c>
      <c r="E696" s="68">
        <v>20468</v>
      </c>
      <c r="F696" s="28" t="s">
        <v>12</v>
      </c>
      <c r="G696" s="1"/>
      <c r="H696" s="67" t="s">
        <v>8</v>
      </c>
      <c r="I696" s="1">
        <v>6</v>
      </c>
      <c r="J696" s="19">
        <v>2264.2536</v>
      </c>
      <c r="K696" s="1">
        <v>6</v>
      </c>
      <c r="L696" s="1" t="s">
        <v>4649</v>
      </c>
      <c r="M696" s="1" t="e">
        <v>#N/A</v>
      </c>
      <c r="N696" s="19" t="e">
        <v>#N/A</v>
      </c>
      <c r="O696" s="1" t="s">
        <v>4626</v>
      </c>
      <c r="P696" s="1" t="s">
        <v>4627</v>
      </c>
      <c r="Q696" s="1" t="s">
        <v>4615</v>
      </c>
      <c r="R696" s="1" t="e">
        <v>#N/A</v>
      </c>
      <c r="S696" s="1" t="s">
        <v>62218</v>
      </c>
      <c r="T696" s="1">
        <v>1.4904571499999999</v>
      </c>
      <c r="U696" s="19">
        <v>1519.1671897444351</v>
      </c>
      <c r="V696" s="19">
        <f t="shared" si="20"/>
        <v>2264.2535999999996</v>
      </c>
      <c r="W696" s="1"/>
      <c r="X696" s="1"/>
      <c r="Y696" s="28"/>
      <c r="Z696" s="1"/>
      <c r="AA696" s="28"/>
      <c r="AB696" s="28"/>
      <c r="AC696" s="1"/>
      <c r="AD696" s="1"/>
      <c r="AE696" s="28"/>
      <c r="AF696" s="1"/>
      <c r="AG696" s="1"/>
      <c r="AH696" s="1"/>
      <c r="AI696" s="1"/>
      <c r="AJ696" s="1"/>
      <c r="AK696" s="28"/>
      <c r="AL696" s="1"/>
      <c r="AM696" s="1"/>
      <c r="AN696" s="1"/>
      <c r="AO696" s="1"/>
      <c r="AP696" s="1"/>
      <c r="AQ696" s="1"/>
      <c r="AR696" s="1"/>
      <c r="AS696" s="1"/>
    </row>
    <row r="697" spans="1:45" ht="12.5" customHeight="1">
      <c r="A697" s="1">
        <v>47909</v>
      </c>
      <c r="B697" s="43">
        <v>45223</v>
      </c>
      <c r="C697" s="66">
        <v>45200</v>
      </c>
      <c r="D697" s="69" t="s">
        <v>21</v>
      </c>
      <c r="E697" s="68">
        <v>12999</v>
      </c>
      <c r="F697" s="28" t="s">
        <v>12</v>
      </c>
      <c r="G697" s="1"/>
      <c r="H697" s="67" t="s">
        <v>8</v>
      </c>
      <c r="I697" s="1">
        <v>9</v>
      </c>
      <c r="J697" s="19">
        <v>2288.9187000000002</v>
      </c>
      <c r="K697" s="1">
        <v>9</v>
      </c>
      <c r="L697" s="1" t="s">
        <v>4649</v>
      </c>
      <c r="M697" s="1" t="e">
        <v>#N/A</v>
      </c>
      <c r="N697" s="19" t="e">
        <v>#N/A</v>
      </c>
      <c r="O697" s="1" t="s">
        <v>4636</v>
      </c>
      <c r="P697" s="1" t="s">
        <v>4637</v>
      </c>
      <c r="Q697" s="1" t="s">
        <v>4638</v>
      </c>
      <c r="R697" s="1" t="e">
        <v>#N/A</v>
      </c>
      <c r="S697" s="1" t="s">
        <v>62219</v>
      </c>
      <c r="T697" s="1">
        <v>1.6143268900000001</v>
      </c>
      <c r="U697" s="19">
        <v>1417.8780730091171</v>
      </c>
      <c r="V697" s="19">
        <f t="shared" si="20"/>
        <v>2288.9187000000011</v>
      </c>
      <c r="W697" s="1"/>
      <c r="X697" s="1"/>
      <c r="Y697" s="28"/>
      <c r="Z697" s="1"/>
      <c r="AA697" s="28"/>
      <c r="AB697" s="28"/>
      <c r="AC697" s="1"/>
      <c r="AD697" s="1"/>
      <c r="AE697" s="28"/>
      <c r="AF697" s="1"/>
      <c r="AG697" s="1"/>
      <c r="AH697" s="1"/>
      <c r="AI697" s="1"/>
      <c r="AJ697" s="1"/>
      <c r="AK697" s="28"/>
      <c r="AL697" s="1"/>
      <c r="AM697" s="1"/>
      <c r="AN697" s="1"/>
      <c r="AO697" s="1"/>
      <c r="AP697" s="1"/>
      <c r="AQ697" s="1"/>
      <c r="AR697" s="1"/>
      <c r="AS697" s="1"/>
    </row>
    <row r="698" spans="1:45" ht="12.5" customHeight="1">
      <c r="A698" s="1">
        <v>47918</v>
      </c>
      <c r="B698" s="43">
        <v>45224</v>
      </c>
      <c r="C698" s="66">
        <v>45200</v>
      </c>
      <c r="D698" s="69" t="s">
        <v>21</v>
      </c>
      <c r="E698" s="68">
        <v>13006</v>
      </c>
      <c r="F698" s="28" t="s">
        <v>12</v>
      </c>
      <c r="G698" s="1"/>
      <c r="H698" s="67" t="s">
        <v>8</v>
      </c>
      <c r="I698" s="1">
        <v>9</v>
      </c>
      <c r="J698" s="19">
        <v>2264.2536</v>
      </c>
      <c r="K698" s="1">
        <v>9</v>
      </c>
      <c r="L698" s="1" t="s">
        <v>4649</v>
      </c>
      <c r="M698" s="1" t="e">
        <v>#N/A</v>
      </c>
      <c r="N698" s="19" t="e">
        <v>#N/A</v>
      </c>
      <c r="O698" s="1" t="s">
        <v>4636</v>
      </c>
      <c r="P698" s="1" t="s">
        <v>4637</v>
      </c>
      <c r="Q698" s="1" t="s">
        <v>4638</v>
      </c>
      <c r="R698" s="1" t="e">
        <v>#N/A</v>
      </c>
      <c r="S698" s="1" t="s">
        <v>62219</v>
      </c>
      <c r="T698" s="1">
        <v>1.6143268900000001</v>
      </c>
      <c r="U698" s="19">
        <v>1402.5991972418919</v>
      </c>
      <c r="V698" s="19">
        <f t="shared" si="20"/>
        <v>2264.2536</v>
      </c>
      <c r="W698" s="1"/>
      <c r="X698" s="1"/>
      <c r="Y698" s="28"/>
      <c r="Z698" s="1"/>
      <c r="AA698" s="28"/>
      <c r="AB698" s="28"/>
      <c r="AC698" s="1"/>
      <c r="AD698" s="1"/>
      <c r="AE698" s="28"/>
      <c r="AF698" s="1"/>
      <c r="AG698" s="1"/>
      <c r="AH698" s="1"/>
      <c r="AI698" s="1"/>
      <c r="AJ698" s="1"/>
      <c r="AK698" s="28"/>
      <c r="AL698" s="1"/>
      <c r="AM698" s="1"/>
      <c r="AN698" s="1"/>
      <c r="AO698" s="1"/>
      <c r="AP698" s="1"/>
      <c r="AQ698" s="1"/>
      <c r="AR698" s="1"/>
      <c r="AS698" s="1"/>
    </row>
    <row r="699" spans="1:45" ht="12.5" customHeight="1">
      <c r="A699" s="1">
        <v>47919</v>
      </c>
      <c r="B699" s="43">
        <v>45225</v>
      </c>
      <c r="C699" s="66">
        <v>45200</v>
      </c>
      <c r="D699" s="69" t="s">
        <v>21</v>
      </c>
      <c r="E699" s="68">
        <v>17216</v>
      </c>
      <c r="F699" s="28" t="s">
        <v>12</v>
      </c>
      <c r="G699" s="1"/>
      <c r="H699" s="67" t="s">
        <v>8</v>
      </c>
      <c r="I699" s="1">
        <v>7</v>
      </c>
      <c r="J699" s="19">
        <v>1105.4834000000001</v>
      </c>
      <c r="K699" s="1">
        <v>7</v>
      </c>
      <c r="L699" s="1" t="s">
        <v>4649</v>
      </c>
      <c r="M699" s="1" t="e">
        <v>#N/A</v>
      </c>
      <c r="N699" s="19" t="e">
        <v>#N/A</v>
      </c>
      <c r="O699" s="1" t="s">
        <v>4629</v>
      </c>
      <c r="P699" s="1" t="s">
        <v>4630</v>
      </c>
      <c r="Q699" s="1" t="s">
        <v>4631</v>
      </c>
      <c r="R699" s="1" t="e">
        <v>#N/A</v>
      </c>
      <c r="S699" s="1" t="s">
        <v>62221</v>
      </c>
      <c r="T699" s="1">
        <v>1</v>
      </c>
      <c r="U699" s="19">
        <v>1105.4834000000001</v>
      </c>
      <c r="V699" s="19">
        <f t="shared" si="20"/>
        <v>1105.4834000000001</v>
      </c>
      <c r="W699" s="1"/>
      <c r="X699" s="1"/>
      <c r="Y699" s="28"/>
      <c r="Z699" s="1"/>
      <c r="AA699" s="28"/>
      <c r="AB699" s="28"/>
      <c r="AC699" s="1"/>
      <c r="AD699" s="1"/>
      <c r="AE699" s="28"/>
      <c r="AF699" s="1"/>
      <c r="AG699" s="1"/>
      <c r="AH699" s="1"/>
      <c r="AI699" s="1"/>
      <c r="AJ699" s="1"/>
      <c r="AK699" s="28"/>
      <c r="AL699" s="1"/>
      <c r="AM699" s="1"/>
      <c r="AN699" s="1"/>
      <c r="AO699" s="1"/>
      <c r="AP699" s="1"/>
      <c r="AQ699" s="1"/>
      <c r="AR699" s="1"/>
      <c r="AS699" s="1"/>
    </row>
    <row r="700" spans="1:45" ht="12.5" customHeight="1">
      <c r="A700" s="1">
        <v>47933</v>
      </c>
      <c r="B700" s="43">
        <v>45227</v>
      </c>
      <c r="C700" s="66">
        <v>45200</v>
      </c>
      <c r="D700" s="69" t="s">
        <v>21</v>
      </c>
      <c r="E700" s="68">
        <v>16270</v>
      </c>
      <c r="F700" s="28" t="s">
        <v>12</v>
      </c>
      <c r="G700" s="1"/>
      <c r="H700" s="67" t="s">
        <v>8</v>
      </c>
      <c r="I700" s="1">
        <v>8</v>
      </c>
      <c r="J700" s="19">
        <v>2410.6266000000001</v>
      </c>
      <c r="K700" s="1">
        <v>8</v>
      </c>
      <c r="L700" s="1" t="s">
        <v>4649</v>
      </c>
      <c r="M700" s="1" t="e">
        <v>#N/A</v>
      </c>
      <c r="N700" s="19" t="e">
        <v>#N/A</v>
      </c>
      <c r="O700" s="1" t="s">
        <v>4633</v>
      </c>
      <c r="P700" s="1" t="s">
        <v>4634</v>
      </c>
      <c r="Q700" s="1" t="s">
        <v>4631</v>
      </c>
      <c r="R700" s="1" t="e">
        <v>#N/A</v>
      </c>
      <c r="S700" s="1" t="s">
        <v>62221</v>
      </c>
      <c r="T700" s="1">
        <v>1</v>
      </c>
      <c r="U700" s="19">
        <v>2410.6266000000001</v>
      </c>
      <c r="V700" s="19">
        <f t="shared" si="20"/>
        <v>2410.6266000000001</v>
      </c>
      <c r="W700" s="1"/>
      <c r="X700" s="1"/>
      <c r="Y700" s="28"/>
      <c r="Z700" s="1"/>
      <c r="AA700" s="28"/>
      <c r="AB700" s="28"/>
      <c r="AC700" s="1"/>
      <c r="AD700" s="1"/>
      <c r="AE700" s="28"/>
      <c r="AF700" s="1"/>
      <c r="AG700" s="1"/>
      <c r="AH700" s="1"/>
      <c r="AI700" s="1"/>
      <c r="AJ700" s="1"/>
      <c r="AK700" s="28"/>
      <c r="AL700" s="1"/>
      <c r="AM700" s="1"/>
      <c r="AN700" s="1"/>
      <c r="AO700" s="1"/>
      <c r="AP700" s="1"/>
      <c r="AQ700" s="1"/>
      <c r="AR700" s="1"/>
      <c r="AS700" s="1"/>
    </row>
    <row r="701" spans="1:45" ht="12.5" customHeight="1">
      <c r="A701" s="1">
        <v>47945</v>
      </c>
      <c r="B701" s="43">
        <v>45229</v>
      </c>
      <c r="C701" s="66">
        <v>45200</v>
      </c>
      <c r="D701" s="69" t="s">
        <v>21</v>
      </c>
      <c r="E701" s="68">
        <v>14791</v>
      </c>
      <c r="F701" s="28" t="s">
        <v>12</v>
      </c>
      <c r="G701" s="1"/>
      <c r="H701" s="67" t="s">
        <v>8</v>
      </c>
      <c r="I701" s="1">
        <v>7</v>
      </c>
      <c r="J701" s="19">
        <v>2699.9018000000001</v>
      </c>
      <c r="K701" s="1">
        <v>7</v>
      </c>
      <c r="L701" s="1" t="s">
        <v>4649</v>
      </c>
      <c r="M701" s="1" t="e">
        <v>#N/A</v>
      </c>
      <c r="N701" s="19" t="e">
        <v>#N/A</v>
      </c>
      <c r="O701" s="1" t="s">
        <v>4629</v>
      </c>
      <c r="P701" s="1" t="s">
        <v>4630</v>
      </c>
      <c r="Q701" s="1" t="s">
        <v>4631</v>
      </c>
      <c r="R701" s="1" t="e">
        <v>#N/A</v>
      </c>
      <c r="S701" s="1" t="s">
        <v>62221</v>
      </c>
      <c r="T701" s="1">
        <v>1</v>
      </c>
      <c r="U701" s="19">
        <v>2699.9018000000001</v>
      </c>
      <c r="V701" s="19">
        <f t="shared" si="20"/>
        <v>2699.9018000000001</v>
      </c>
      <c r="W701" s="1"/>
      <c r="X701" s="1"/>
      <c r="Y701" s="28"/>
      <c r="Z701" s="1"/>
      <c r="AA701" s="28"/>
      <c r="AB701" s="28"/>
      <c r="AC701" s="1"/>
      <c r="AD701" s="1"/>
      <c r="AE701" s="28"/>
      <c r="AF701" s="1"/>
      <c r="AG701" s="1"/>
      <c r="AH701" s="1"/>
      <c r="AI701" s="1"/>
      <c r="AJ701" s="1"/>
      <c r="AK701" s="28"/>
      <c r="AL701" s="1"/>
      <c r="AM701" s="1"/>
      <c r="AN701" s="1"/>
      <c r="AO701" s="1"/>
      <c r="AP701" s="1"/>
      <c r="AQ701" s="1"/>
      <c r="AR701" s="1"/>
      <c r="AS701" s="1"/>
    </row>
    <row r="702" spans="1:45" ht="12.5" customHeight="1">
      <c r="A702" s="1">
        <v>47954</v>
      </c>
      <c r="B702" s="43">
        <v>45229</v>
      </c>
      <c r="C702" s="66">
        <v>45200</v>
      </c>
      <c r="D702" s="69" t="s">
        <v>21</v>
      </c>
      <c r="E702" s="68">
        <v>26191</v>
      </c>
      <c r="F702" s="28" t="s">
        <v>12</v>
      </c>
      <c r="G702" s="1"/>
      <c r="H702" s="67" t="s">
        <v>8</v>
      </c>
      <c r="I702" s="1">
        <v>9</v>
      </c>
      <c r="J702" s="19">
        <v>865.20399999999995</v>
      </c>
      <c r="K702" s="1">
        <v>9</v>
      </c>
      <c r="L702" s="1" t="s">
        <v>4649</v>
      </c>
      <c r="M702" s="1" t="e">
        <v>#N/A</v>
      </c>
      <c r="N702" s="19" t="e">
        <v>#N/A</v>
      </c>
      <c r="O702" s="1" t="s">
        <v>4636</v>
      </c>
      <c r="P702" s="1" t="s">
        <v>4637</v>
      </c>
      <c r="Q702" s="1" t="s">
        <v>4638</v>
      </c>
      <c r="R702" s="1" t="e">
        <v>#N/A</v>
      </c>
      <c r="S702" s="1" t="s">
        <v>62219</v>
      </c>
      <c r="T702" s="1">
        <v>1.6143268900000001</v>
      </c>
      <c r="U702" s="19">
        <v>535.95340903972669</v>
      </c>
      <c r="V702" s="19">
        <f t="shared" si="20"/>
        <v>865.20399999999995</v>
      </c>
      <c r="W702" s="1"/>
      <c r="X702" s="1"/>
      <c r="Y702" s="28"/>
      <c r="Z702" s="1"/>
      <c r="AA702" s="28"/>
      <c r="AB702" s="28"/>
      <c r="AC702" s="1"/>
      <c r="AD702" s="1"/>
      <c r="AE702" s="28"/>
      <c r="AF702" s="1"/>
      <c r="AG702" s="1"/>
      <c r="AH702" s="1"/>
      <c r="AI702" s="1"/>
      <c r="AJ702" s="1"/>
      <c r="AK702" s="28"/>
      <c r="AL702" s="1"/>
      <c r="AM702" s="1"/>
      <c r="AN702" s="1"/>
      <c r="AO702" s="1"/>
      <c r="AP702" s="1"/>
      <c r="AQ702" s="1"/>
      <c r="AR702" s="1"/>
      <c r="AS702" s="1"/>
    </row>
    <row r="703" spans="1:45" ht="12.5" customHeight="1">
      <c r="A703" s="1">
        <v>48094</v>
      </c>
      <c r="B703" s="43">
        <v>45231</v>
      </c>
      <c r="C703" s="66">
        <v>45231</v>
      </c>
      <c r="D703" s="69" t="s">
        <v>21</v>
      </c>
      <c r="E703" s="68">
        <v>13657</v>
      </c>
      <c r="F703" s="28" t="s">
        <v>12</v>
      </c>
      <c r="G703" s="1"/>
      <c r="H703" s="67" t="s">
        <v>8</v>
      </c>
      <c r="I703" s="1">
        <v>1</v>
      </c>
      <c r="J703" s="19">
        <v>2699.9018000000001</v>
      </c>
      <c r="K703" s="1">
        <v>1</v>
      </c>
      <c r="L703" s="1" t="s">
        <v>4649</v>
      </c>
      <c r="M703" s="1" t="e">
        <v>#N/A</v>
      </c>
      <c r="N703" s="19" t="e">
        <v>#N/A</v>
      </c>
      <c r="O703" s="1" t="s">
        <v>4613</v>
      </c>
      <c r="P703" s="1" t="s">
        <v>4614</v>
      </c>
      <c r="Q703" s="1" t="s">
        <v>4615</v>
      </c>
      <c r="R703" s="1" t="e">
        <v>#N/A</v>
      </c>
      <c r="S703" s="1" t="s">
        <v>62217</v>
      </c>
      <c r="T703" s="1">
        <v>1.0892689900000001</v>
      </c>
      <c r="U703" s="19">
        <v>2478.6364293726929</v>
      </c>
      <c r="V703" s="19">
        <f t="shared" si="20"/>
        <v>2699.9017999999996</v>
      </c>
      <c r="W703" s="1"/>
      <c r="X703" s="1"/>
      <c r="Y703" s="28"/>
      <c r="Z703" s="1"/>
      <c r="AA703" s="28"/>
      <c r="AB703" s="28"/>
      <c r="AC703" s="1"/>
      <c r="AD703" s="1"/>
      <c r="AE703" s="28"/>
      <c r="AF703" s="1"/>
      <c r="AG703" s="1"/>
      <c r="AH703" s="1"/>
      <c r="AI703" s="1"/>
      <c r="AJ703" s="1"/>
      <c r="AK703" s="28"/>
      <c r="AL703" s="1"/>
      <c r="AM703" s="1"/>
      <c r="AN703" s="1"/>
      <c r="AO703" s="1"/>
      <c r="AP703" s="1"/>
      <c r="AQ703" s="1"/>
      <c r="AR703" s="1"/>
      <c r="AS703" s="1"/>
    </row>
    <row r="704" spans="1:45" ht="12.5" customHeight="1">
      <c r="A704" s="1">
        <v>48106</v>
      </c>
      <c r="B704" s="43">
        <v>45233</v>
      </c>
      <c r="C704" s="66">
        <v>45231</v>
      </c>
      <c r="D704" s="69" t="s">
        <v>21</v>
      </c>
      <c r="E704" s="68">
        <v>20546</v>
      </c>
      <c r="F704" s="28" t="s">
        <v>12</v>
      </c>
      <c r="G704" s="1"/>
      <c r="H704" s="67" t="s">
        <v>8</v>
      </c>
      <c r="I704" s="1">
        <v>6</v>
      </c>
      <c r="J704" s="19">
        <v>2264.2536</v>
      </c>
      <c r="K704" s="1">
        <v>6</v>
      </c>
      <c r="L704" s="1" t="s">
        <v>4649</v>
      </c>
      <c r="M704" s="1" t="e">
        <v>#N/A</v>
      </c>
      <c r="N704" s="19" t="e">
        <v>#N/A</v>
      </c>
      <c r="O704" s="1" t="s">
        <v>4626</v>
      </c>
      <c r="P704" s="1" t="s">
        <v>4627</v>
      </c>
      <c r="Q704" s="1" t="s">
        <v>4615</v>
      </c>
      <c r="R704" s="1" t="e">
        <v>#N/A</v>
      </c>
      <c r="S704" s="1" t="s">
        <v>62218</v>
      </c>
      <c r="T704" s="1">
        <v>1.4904571499999999</v>
      </c>
      <c r="U704" s="19">
        <v>1519.1671897444351</v>
      </c>
      <c r="V704" s="19">
        <f t="shared" si="20"/>
        <v>2264.2535999999996</v>
      </c>
      <c r="W704" s="1"/>
      <c r="X704" s="1"/>
      <c r="Y704" s="28"/>
      <c r="Z704" s="1"/>
      <c r="AA704" s="28"/>
      <c r="AB704" s="28"/>
      <c r="AC704" s="1"/>
      <c r="AD704" s="1"/>
      <c r="AE704" s="28"/>
      <c r="AF704" s="1"/>
      <c r="AG704" s="1"/>
      <c r="AH704" s="1"/>
      <c r="AI704" s="1"/>
      <c r="AJ704" s="1"/>
      <c r="AK704" s="28"/>
      <c r="AL704" s="1"/>
      <c r="AM704" s="1"/>
      <c r="AN704" s="1"/>
      <c r="AO704" s="1"/>
      <c r="AP704" s="1"/>
      <c r="AQ704" s="1"/>
      <c r="AR704" s="1"/>
      <c r="AS704" s="1"/>
    </row>
    <row r="705" spans="1:45" ht="12.5" customHeight="1">
      <c r="A705" s="1">
        <v>48107</v>
      </c>
      <c r="B705" s="43">
        <v>45233</v>
      </c>
      <c r="C705" s="66">
        <v>45231</v>
      </c>
      <c r="D705" s="69" t="s">
        <v>21</v>
      </c>
      <c r="E705" s="68">
        <v>22580</v>
      </c>
      <c r="F705" s="28" t="s">
        <v>12</v>
      </c>
      <c r="G705" s="1"/>
      <c r="H705" s="67" t="s">
        <v>8</v>
      </c>
      <c r="I705" s="1">
        <v>9</v>
      </c>
      <c r="J705" s="19">
        <v>2699.9018000000001</v>
      </c>
      <c r="K705" s="1">
        <v>9</v>
      </c>
      <c r="L705" s="1" t="s">
        <v>4649</v>
      </c>
      <c r="M705" s="1" t="e">
        <v>#N/A</v>
      </c>
      <c r="N705" s="19" t="e">
        <v>#N/A</v>
      </c>
      <c r="O705" s="1" t="s">
        <v>4636</v>
      </c>
      <c r="P705" s="1" t="s">
        <v>4637</v>
      </c>
      <c r="Q705" s="1" t="s">
        <v>4638</v>
      </c>
      <c r="R705" s="1" t="e">
        <v>#N/A</v>
      </c>
      <c r="S705" s="1" t="s">
        <v>62219</v>
      </c>
      <c r="T705" s="1">
        <v>1.6143268900000001</v>
      </c>
      <c r="U705" s="19">
        <v>1672.4628801791191</v>
      </c>
      <c r="V705" s="19">
        <f t="shared" si="20"/>
        <v>2699.9018000000001</v>
      </c>
      <c r="W705" s="1"/>
      <c r="X705" s="1"/>
      <c r="Y705" s="28"/>
      <c r="Z705" s="1"/>
      <c r="AA705" s="28"/>
      <c r="AB705" s="28"/>
      <c r="AC705" s="1"/>
      <c r="AD705" s="1"/>
      <c r="AE705" s="28"/>
      <c r="AF705" s="1"/>
      <c r="AG705" s="1"/>
      <c r="AH705" s="1"/>
      <c r="AI705" s="1"/>
      <c r="AJ705" s="1"/>
      <c r="AK705" s="28"/>
      <c r="AL705" s="1"/>
      <c r="AM705" s="1"/>
      <c r="AN705" s="1"/>
      <c r="AO705" s="1"/>
      <c r="AP705" s="1"/>
      <c r="AQ705" s="1"/>
      <c r="AR705" s="1"/>
      <c r="AS705" s="1"/>
    </row>
    <row r="706" spans="1:45" ht="12.5" customHeight="1">
      <c r="A706" s="1">
        <v>48117</v>
      </c>
      <c r="B706" s="43">
        <v>45236</v>
      </c>
      <c r="C706" s="66">
        <v>45231</v>
      </c>
      <c r="D706" s="69" t="s">
        <v>21</v>
      </c>
      <c r="E706" s="68">
        <v>14930</v>
      </c>
      <c r="F706" s="28" t="s">
        <v>12</v>
      </c>
      <c r="G706" s="1"/>
      <c r="H706" s="67" t="s">
        <v>8</v>
      </c>
      <c r="I706" s="1">
        <v>7</v>
      </c>
      <c r="J706" s="19">
        <v>2410.6266000000001</v>
      </c>
      <c r="K706" s="1">
        <v>7</v>
      </c>
      <c r="L706" s="1" t="s">
        <v>4649</v>
      </c>
      <c r="M706" s="1" t="e">
        <v>#N/A</v>
      </c>
      <c r="N706" s="19" t="e">
        <v>#N/A</v>
      </c>
      <c r="O706" s="1" t="s">
        <v>4629</v>
      </c>
      <c r="P706" s="1" t="s">
        <v>4630</v>
      </c>
      <c r="Q706" s="1" t="s">
        <v>4631</v>
      </c>
      <c r="R706" s="1" t="e">
        <v>#N/A</v>
      </c>
      <c r="S706" s="1" t="s">
        <v>62221</v>
      </c>
      <c r="T706" s="1">
        <v>1</v>
      </c>
      <c r="U706" s="19">
        <v>2410.6266000000001</v>
      </c>
      <c r="V706" s="19">
        <f t="shared" ref="V706:V769" si="21">T706*U706</f>
        <v>2410.6266000000001</v>
      </c>
      <c r="W706" s="1"/>
      <c r="X706" s="1"/>
      <c r="Y706" s="28"/>
      <c r="Z706" s="1"/>
      <c r="AA706" s="28"/>
      <c r="AB706" s="28"/>
      <c r="AC706" s="1"/>
      <c r="AD706" s="1"/>
      <c r="AE706" s="28"/>
      <c r="AF706" s="1"/>
      <c r="AG706" s="1"/>
      <c r="AH706" s="1"/>
      <c r="AI706" s="1"/>
      <c r="AJ706" s="1"/>
      <c r="AK706" s="28"/>
      <c r="AL706" s="1"/>
      <c r="AM706" s="1"/>
      <c r="AN706" s="1"/>
      <c r="AO706" s="1"/>
      <c r="AP706" s="1"/>
      <c r="AQ706" s="1"/>
      <c r="AR706" s="1"/>
      <c r="AS706" s="1"/>
    </row>
    <row r="707" spans="1:45" ht="12.5" customHeight="1">
      <c r="A707" s="1">
        <v>48131</v>
      </c>
      <c r="B707" s="43">
        <v>45238</v>
      </c>
      <c r="C707" s="66">
        <v>45231</v>
      </c>
      <c r="D707" s="69" t="s">
        <v>21</v>
      </c>
      <c r="E707" s="68">
        <v>20483</v>
      </c>
      <c r="F707" s="28" t="s">
        <v>12</v>
      </c>
      <c r="G707" s="1"/>
      <c r="H707" s="67" t="s">
        <v>8</v>
      </c>
      <c r="I707" s="1">
        <v>6</v>
      </c>
      <c r="J707" s="19">
        <v>2264.2536</v>
      </c>
      <c r="K707" s="1">
        <v>6</v>
      </c>
      <c r="L707" s="1" t="s">
        <v>4649</v>
      </c>
      <c r="M707" s="1" t="e">
        <v>#N/A</v>
      </c>
      <c r="N707" s="19" t="e">
        <v>#N/A</v>
      </c>
      <c r="O707" s="1" t="s">
        <v>4626</v>
      </c>
      <c r="P707" s="1" t="s">
        <v>4627</v>
      </c>
      <c r="Q707" s="1" t="s">
        <v>4615</v>
      </c>
      <c r="R707" s="1" t="e">
        <v>#N/A</v>
      </c>
      <c r="S707" s="1" t="s">
        <v>62218</v>
      </c>
      <c r="T707" s="1">
        <v>1.4904571499999999</v>
      </c>
      <c r="U707" s="19">
        <v>1519.1671897444351</v>
      </c>
      <c r="V707" s="19">
        <f t="shared" si="21"/>
        <v>2264.2535999999996</v>
      </c>
      <c r="W707" s="1"/>
      <c r="X707" s="1"/>
      <c r="Y707" s="28"/>
      <c r="Z707" s="1"/>
      <c r="AA707" s="28"/>
      <c r="AB707" s="28"/>
      <c r="AC707" s="1"/>
      <c r="AD707" s="1"/>
      <c r="AE707" s="28"/>
      <c r="AF707" s="1"/>
      <c r="AG707" s="1"/>
      <c r="AH707" s="1"/>
      <c r="AI707" s="1"/>
      <c r="AJ707" s="1"/>
      <c r="AK707" s="28"/>
      <c r="AL707" s="1"/>
      <c r="AM707" s="1"/>
      <c r="AN707" s="1"/>
      <c r="AO707" s="1"/>
      <c r="AP707" s="1"/>
      <c r="AQ707" s="1"/>
      <c r="AR707" s="1"/>
      <c r="AS707" s="1"/>
    </row>
    <row r="708" spans="1:45" ht="12.5" customHeight="1">
      <c r="A708" s="1">
        <v>48142</v>
      </c>
      <c r="B708" s="43">
        <v>45240</v>
      </c>
      <c r="C708" s="66">
        <v>45231</v>
      </c>
      <c r="D708" s="69" t="s">
        <v>21</v>
      </c>
      <c r="E708" s="68">
        <v>12213</v>
      </c>
      <c r="F708" s="28" t="s">
        <v>12</v>
      </c>
      <c r="G708" s="1"/>
      <c r="H708" s="67" t="s">
        <v>8</v>
      </c>
      <c r="I708" s="1">
        <v>8</v>
      </c>
      <c r="J708" s="19">
        <v>2264.2536</v>
      </c>
      <c r="K708" s="1">
        <v>8</v>
      </c>
      <c r="L708" s="1" t="s">
        <v>4649</v>
      </c>
      <c r="M708" s="1" t="e">
        <v>#N/A</v>
      </c>
      <c r="N708" s="19" t="e">
        <v>#N/A</v>
      </c>
      <c r="O708" s="1" t="s">
        <v>4633</v>
      </c>
      <c r="P708" s="1" t="s">
        <v>4634</v>
      </c>
      <c r="Q708" s="1" t="s">
        <v>4631</v>
      </c>
      <c r="R708" s="1" t="e">
        <v>#N/A</v>
      </c>
      <c r="S708" s="1" t="s">
        <v>62221</v>
      </c>
      <c r="T708" s="1">
        <v>1</v>
      </c>
      <c r="U708" s="19">
        <v>2264.2536</v>
      </c>
      <c r="V708" s="19">
        <f t="shared" si="21"/>
        <v>2264.2536</v>
      </c>
      <c r="W708" s="1"/>
      <c r="X708" s="1"/>
      <c r="Y708" s="28"/>
      <c r="Z708" s="1"/>
      <c r="AA708" s="28"/>
      <c r="AB708" s="28"/>
      <c r="AC708" s="1"/>
      <c r="AD708" s="1"/>
      <c r="AE708" s="28"/>
      <c r="AF708" s="1"/>
      <c r="AG708" s="1"/>
      <c r="AH708" s="1"/>
      <c r="AI708" s="1"/>
      <c r="AJ708" s="1"/>
      <c r="AK708" s="28"/>
      <c r="AL708" s="1"/>
      <c r="AM708" s="1"/>
      <c r="AN708" s="1"/>
      <c r="AO708" s="1"/>
      <c r="AP708" s="1"/>
      <c r="AQ708" s="1"/>
      <c r="AR708" s="1"/>
      <c r="AS708" s="1"/>
    </row>
    <row r="709" spans="1:45" ht="12.5" customHeight="1">
      <c r="A709" s="1">
        <v>48146</v>
      </c>
      <c r="B709" s="43">
        <v>45240</v>
      </c>
      <c r="C709" s="66">
        <v>45231</v>
      </c>
      <c r="D709" s="69" t="s">
        <v>21</v>
      </c>
      <c r="E709" s="68">
        <v>22578</v>
      </c>
      <c r="F709" s="28" t="s">
        <v>12</v>
      </c>
      <c r="G709" s="1"/>
      <c r="H709" s="67" t="s">
        <v>8</v>
      </c>
      <c r="I709" s="1">
        <v>9</v>
      </c>
      <c r="J709" s="19">
        <v>2410.6266000000001</v>
      </c>
      <c r="K709" s="1">
        <v>9</v>
      </c>
      <c r="L709" s="1" t="s">
        <v>4649</v>
      </c>
      <c r="M709" s="1" t="e">
        <v>#N/A</v>
      </c>
      <c r="N709" s="19" t="e">
        <v>#N/A</v>
      </c>
      <c r="O709" s="1" t="s">
        <v>4636</v>
      </c>
      <c r="P709" s="1" t="s">
        <v>4637</v>
      </c>
      <c r="Q709" s="1" t="s">
        <v>4638</v>
      </c>
      <c r="R709" s="1" t="e">
        <v>#N/A</v>
      </c>
      <c r="S709" s="1" t="s">
        <v>62219</v>
      </c>
      <c r="T709" s="1">
        <v>1.6143268900000001</v>
      </c>
      <c r="U709" s="19">
        <v>1493.270424306691</v>
      </c>
      <c r="V709" s="19">
        <f t="shared" si="21"/>
        <v>2410.626600000001</v>
      </c>
      <c r="W709" s="1"/>
      <c r="X709" s="1"/>
      <c r="Y709" s="28"/>
      <c r="Z709" s="1"/>
      <c r="AA709" s="28"/>
      <c r="AB709" s="28"/>
      <c r="AC709" s="1"/>
      <c r="AD709" s="1"/>
      <c r="AE709" s="28"/>
      <c r="AF709" s="1"/>
      <c r="AG709" s="1"/>
      <c r="AH709" s="1"/>
      <c r="AI709" s="1"/>
      <c r="AJ709" s="1"/>
      <c r="AK709" s="28"/>
      <c r="AL709" s="1"/>
      <c r="AM709" s="1"/>
      <c r="AN709" s="1"/>
      <c r="AO709" s="1"/>
      <c r="AP709" s="1"/>
      <c r="AQ709" s="1"/>
      <c r="AR709" s="1"/>
      <c r="AS709" s="1"/>
    </row>
    <row r="710" spans="1:45" ht="12.5" customHeight="1">
      <c r="A710" s="1">
        <v>48144</v>
      </c>
      <c r="B710" s="43">
        <v>45240</v>
      </c>
      <c r="C710" s="66">
        <v>45231</v>
      </c>
      <c r="D710" s="69" t="s">
        <v>21</v>
      </c>
      <c r="E710" s="68">
        <v>16823</v>
      </c>
      <c r="F710" s="28" t="s">
        <v>12</v>
      </c>
      <c r="G710" s="1"/>
      <c r="H710" s="67" t="s">
        <v>8</v>
      </c>
      <c r="I710" s="1">
        <v>10</v>
      </c>
      <c r="J710" s="19">
        <v>2699.9018000000001</v>
      </c>
      <c r="K710" s="1">
        <v>10</v>
      </c>
      <c r="L710" s="1" t="s">
        <v>4649</v>
      </c>
      <c r="M710" s="1" t="e">
        <v>#N/A</v>
      </c>
      <c r="N710" s="19" t="e">
        <v>#N/A</v>
      </c>
      <c r="O710" s="1" t="s">
        <v>4644</v>
      </c>
      <c r="P710" s="1" t="s">
        <v>4645</v>
      </c>
      <c r="Q710" s="1" t="s">
        <v>4631</v>
      </c>
      <c r="R710" s="1" t="e">
        <v>#N/A</v>
      </c>
      <c r="S710" s="1" t="s">
        <v>62220</v>
      </c>
      <c r="T710" s="1">
        <v>0.84024398</v>
      </c>
      <c r="U710" s="19">
        <v>3213.2355176171568</v>
      </c>
      <c r="V710" s="19">
        <f t="shared" si="21"/>
        <v>2699.9018000000001</v>
      </c>
      <c r="W710" s="1"/>
      <c r="X710" s="1"/>
      <c r="Y710" s="28"/>
      <c r="Z710" s="1"/>
      <c r="AA710" s="28"/>
      <c r="AB710" s="28"/>
      <c r="AC710" s="1"/>
      <c r="AD710" s="1"/>
      <c r="AE710" s="28"/>
      <c r="AF710" s="1"/>
      <c r="AG710" s="1"/>
      <c r="AH710" s="1"/>
      <c r="AI710" s="1"/>
      <c r="AJ710" s="1"/>
      <c r="AK710" s="28"/>
      <c r="AL710" s="1"/>
      <c r="AM710" s="1"/>
      <c r="AN710" s="1"/>
      <c r="AO710" s="1"/>
      <c r="AP710" s="1"/>
      <c r="AQ710" s="1"/>
      <c r="AR710" s="1"/>
      <c r="AS710" s="1"/>
    </row>
    <row r="711" spans="1:45" ht="12.5" customHeight="1">
      <c r="A711" s="1">
        <v>48152</v>
      </c>
      <c r="B711" s="43">
        <v>45241</v>
      </c>
      <c r="C711" s="66">
        <v>45231</v>
      </c>
      <c r="D711" s="69" t="s">
        <v>21</v>
      </c>
      <c r="E711" s="68">
        <v>26536</v>
      </c>
      <c r="F711" s="28" t="s">
        <v>12</v>
      </c>
      <c r="G711" s="1"/>
      <c r="H711" s="67" t="s">
        <v>8</v>
      </c>
      <c r="I711" s="1">
        <v>4</v>
      </c>
      <c r="J711" s="19">
        <v>2288.9187000000002</v>
      </c>
      <c r="K711" s="1">
        <v>4</v>
      </c>
      <c r="L711" s="1" t="s">
        <v>4649</v>
      </c>
      <c r="M711" s="1" t="e">
        <v>#N/A</v>
      </c>
      <c r="N711" s="19" t="e">
        <v>#N/A</v>
      </c>
      <c r="O711" s="1" t="s">
        <v>4621</v>
      </c>
      <c r="P711" s="1" t="s">
        <v>4614</v>
      </c>
      <c r="Q711" s="1" t="s">
        <v>4615</v>
      </c>
      <c r="R711" s="1" t="e">
        <v>#N/A</v>
      </c>
      <c r="S711" s="1" t="s">
        <v>62217</v>
      </c>
      <c r="T711" s="1">
        <v>1.0892689900000001</v>
      </c>
      <c r="U711" s="19">
        <v>2101.3346758361308</v>
      </c>
      <c r="V711" s="19">
        <f t="shared" si="21"/>
        <v>2288.9186999999997</v>
      </c>
      <c r="W711" s="1"/>
      <c r="X711" s="1"/>
      <c r="Y711" s="28"/>
      <c r="Z711" s="1"/>
      <c r="AA711" s="28"/>
      <c r="AB711" s="28"/>
      <c r="AC711" s="1"/>
      <c r="AD711" s="1"/>
      <c r="AE711" s="28"/>
      <c r="AF711" s="1"/>
      <c r="AG711" s="1"/>
      <c r="AH711" s="1"/>
      <c r="AI711" s="1"/>
      <c r="AJ711" s="1"/>
      <c r="AK711" s="28"/>
      <c r="AL711" s="1"/>
      <c r="AM711" s="1"/>
      <c r="AN711" s="1"/>
      <c r="AO711" s="1"/>
      <c r="AP711" s="1"/>
      <c r="AQ711" s="1"/>
      <c r="AR711" s="1"/>
      <c r="AS711" s="1"/>
    </row>
    <row r="712" spans="1:45" ht="12.5" customHeight="1">
      <c r="A712" s="1">
        <v>48157</v>
      </c>
      <c r="B712" s="43">
        <v>45241</v>
      </c>
      <c r="C712" s="66">
        <v>45231</v>
      </c>
      <c r="D712" s="69" t="s">
        <v>21</v>
      </c>
      <c r="E712" s="68">
        <v>22851</v>
      </c>
      <c r="F712" s="28" t="s">
        <v>12</v>
      </c>
      <c r="G712" s="1"/>
      <c r="H712" s="67" t="s">
        <v>8</v>
      </c>
      <c r="I712" s="1">
        <v>9</v>
      </c>
      <c r="J712" s="19">
        <v>2410.6266000000001</v>
      </c>
      <c r="K712" s="1">
        <v>9</v>
      </c>
      <c r="L712" s="1" t="s">
        <v>4649</v>
      </c>
      <c r="M712" s="1" t="e">
        <v>#N/A</v>
      </c>
      <c r="N712" s="19" t="e">
        <v>#N/A</v>
      </c>
      <c r="O712" s="1" t="s">
        <v>4636</v>
      </c>
      <c r="P712" s="1" t="s">
        <v>4637</v>
      </c>
      <c r="Q712" s="1" t="s">
        <v>4638</v>
      </c>
      <c r="R712" s="1" t="e">
        <v>#N/A</v>
      </c>
      <c r="S712" s="1" t="s">
        <v>62219</v>
      </c>
      <c r="T712" s="1">
        <v>1.6143268900000001</v>
      </c>
      <c r="U712" s="19">
        <v>1493.270424306691</v>
      </c>
      <c r="V712" s="19">
        <f t="shared" si="21"/>
        <v>2410.626600000001</v>
      </c>
      <c r="W712" s="1"/>
      <c r="X712" s="1"/>
      <c r="Y712" s="28"/>
      <c r="Z712" s="1"/>
      <c r="AA712" s="28"/>
      <c r="AB712" s="28"/>
      <c r="AC712" s="1"/>
      <c r="AD712" s="1"/>
      <c r="AE712" s="28"/>
      <c r="AF712" s="1"/>
      <c r="AG712" s="1"/>
      <c r="AH712" s="1"/>
      <c r="AI712" s="1"/>
      <c r="AJ712" s="1"/>
      <c r="AK712" s="28"/>
      <c r="AL712" s="1"/>
      <c r="AM712" s="1"/>
      <c r="AN712" s="1"/>
      <c r="AO712" s="1"/>
      <c r="AP712" s="1"/>
      <c r="AQ712" s="1"/>
      <c r="AR712" s="1"/>
      <c r="AS712" s="1"/>
    </row>
    <row r="713" spans="1:45" ht="12.5" customHeight="1">
      <c r="A713" s="1">
        <v>48154</v>
      </c>
      <c r="B713" s="43">
        <v>45241</v>
      </c>
      <c r="C713" s="66">
        <v>45231</v>
      </c>
      <c r="D713" s="69" t="s">
        <v>21</v>
      </c>
      <c r="E713" s="68">
        <v>22402</v>
      </c>
      <c r="F713" s="28" t="s">
        <v>12</v>
      </c>
      <c r="G713" s="1"/>
      <c r="H713" s="67" t="s">
        <v>8</v>
      </c>
      <c r="I713" s="1">
        <v>9</v>
      </c>
      <c r="J713" s="19">
        <v>2410.6266000000001</v>
      </c>
      <c r="K713" s="1">
        <v>9</v>
      </c>
      <c r="L713" s="1" t="s">
        <v>4649</v>
      </c>
      <c r="M713" s="1" t="e">
        <v>#N/A</v>
      </c>
      <c r="N713" s="19" t="e">
        <v>#N/A</v>
      </c>
      <c r="O713" s="1" t="s">
        <v>4636</v>
      </c>
      <c r="P713" s="1" t="s">
        <v>4637</v>
      </c>
      <c r="Q713" s="1" t="s">
        <v>4638</v>
      </c>
      <c r="R713" s="1" t="e">
        <v>#N/A</v>
      </c>
      <c r="S713" s="1" t="s">
        <v>62219</v>
      </c>
      <c r="T713" s="1">
        <v>1.6143268900000001</v>
      </c>
      <c r="U713" s="19">
        <v>1493.270424306691</v>
      </c>
      <c r="V713" s="19">
        <f t="shared" si="21"/>
        <v>2410.626600000001</v>
      </c>
      <c r="W713" s="1"/>
      <c r="X713" s="1"/>
      <c r="Y713" s="28"/>
      <c r="Z713" s="1"/>
      <c r="AA713" s="28"/>
      <c r="AB713" s="28"/>
      <c r="AC713" s="1"/>
      <c r="AD713" s="1"/>
      <c r="AE713" s="28"/>
      <c r="AF713" s="1"/>
      <c r="AG713" s="1"/>
      <c r="AH713" s="1"/>
      <c r="AI713" s="1"/>
      <c r="AJ713" s="1"/>
      <c r="AK713" s="28"/>
      <c r="AL713" s="1"/>
      <c r="AM713" s="1"/>
      <c r="AN713" s="1"/>
      <c r="AO713" s="1"/>
      <c r="AP713" s="1"/>
      <c r="AQ713" s="1"/>
      <c r="AR713" s="1"/>
      <c r="AS713" s="1"/>
    </row>
    <row r="714" spans="1:45" ht="12.5" customHeight="1">
      <c r="A714" s="1">
        <v>48163</v>
      </c>
      <c r="B714" s="43">
        <v>45242</v>
      </c>
      <c r="C714" s="66">
        <v>45231</v>
      </c>
      <c r="D714" s="69" t="s">
        <v>21</v>
      </c>
      <c r="E714" s="68">
        <v>22854</v>
      </c>
      <c r="F714" s="28" t="s">
        <v>12</v>
      </c>
      <c r="G714" s="1"/>
      <c r="H714" s="67" t="s">
        <v>8</v>
      </c>
      <c r="I714" s="1">
        <v>9</v>
      </c>
      <c r="J714" s="19">
        <v>2410.6266000000001</v>
      </c>
      <c r="K714" s="1">
        <v>9</v>
      </c>
      <c r="L714" s="1" t="s">
        <v>4649</v>
      </c>
      <c r="M714" s="1" t="e">
        <v>#N/A</v>
      </c>
      <c r="N714" s="19" t="e">
        <v>#N/A</v>
      </c>
      <c r="O714" s="1" t="s">
        <v>4636</v>
      </c>
      <c r="P714" s="1" t="s">
        <v>4637</v>
      </c>
      <c r="Q714" s="1" t="s">
        <v>4638</v>
      </c>
      <c r="R714" s="1" t="e">
        <v>#N/A</v>
      </c>
      <c r="S714" s="1" t="s">
        <v>62219</v>
      </c>
      <c r="T714" s="1">
        <v>1.6143268900000001</v>
      </c>
      <c r="U714" s="19">
        <v>1493.270424306691</v>
      </c>
      <c r="V714" s="19">
        <f t="shared" si="21"/>
        <v>2410.626600000001</v>
      </c>
      <c r="W714" s="1"/>
      <c r="X714" s="1"/>
      <c r="Y714" s="28"/>
      <c r="Z714" s="1"/>
      <c r="AA714" s="28"/>
      <c r="AB714" s="28"/>
      <c r="AC714" s="1"/>
      <c r="AD714" s="1"/>
      <c r="AE714" s="28"/>
      <c r="AF714" s="1"/>
      <c r="AG714" s="1"/>
      <c r="AH714" s="1"/>
      <c r="AI714" s="1"/>
      <c r="AJ714" s="1"/>
      <c r="AK714" s="28"/>
      <c r="AL714" s="1"/>
      <c r="AM714" s="1"/>
      <c r="AN714" s="1"/>
      <c r="AO714" s="1"/>
      <c r="AP714" s="1"/>
      <c r="AQ714" s="1"/>
      <c r="AR714" s="1"/>
      <c r="AS714" s="1"/>
    </row>
    <row r="715" spans="1:45" ht="12.5" customHeight="1">
      <c r="A715" s="1">
        <v>48168</v>
      </c>
      <c r="B715" s="43">
        <v>45243</v>
      </c>
      <c r="C715" s="66">
        <v>45231</v>
      </c>
      <c r="D715" s="69" t="s">
        <v>21</v>
      </c>
      <c r="E715" s="68">
        <v>22904</v>
      </c>
      <c r="F715" s="28" t="s">
        <v>12</v>
      </c>
      <c r="G715" s="1"/>
      <c r="H715" s="67" t="s">
        <v>8</v>
      </c>
      <c r="I715" s="1">
        <v>9</v>
      </c>
      <c r="J715" s="19">
        <v>2410.6266000000001</v>
      </c>
      <c r="K715" s="1">
        <v>9</v>
      </c>
      <c r="L715" s="1" t="s">
        <v>4649</v>
      </c>
      <c r="M715" s="1" t="e">
        <v>#N/A</v>
      </c>
      <c r="N715" s="19" t="e">
        <v>#N/A</v>
      </c>
      <c r="O715" s="1" t="s">
        <v>4636</v>
      </c>
      <c r="P715" s="1" t="s">
        <v>4637</v>
      </c>
      <c r="Q715" s="1" t="s">
        <v>4638</v>
      </c>
      <c r="R715" s="1" t="e">
        <v>#N/A</v>
      </c>
      <c r="S715" s="1" t="s">
        <v>62219</v>
      </c>
      <c r="T715" s="1">
        <v>1.6143268900000001</v>
      </c>
      <c r="U715" s="19">
        <v>1493.270424306691</v>
      </c>
      <c r="V715" s="19">
        <f t="shared" si="21"/>
        <v>2410.626600000001</v>
      </c>
      <c r="W715" s="1"/>
      <c r="X715" s="1"/>
      <c r="Y715" s="28"/>
      <c r="Z715" s="1"/>
      <c r="AA715" s="28"/>
      <c r="AB715" s="28"/>
      <c r="AC715" s="1"/>
      <c r="AD715" s="1"/>
      <c r="AE715" s="28"/>
      <c r="AF715" s="1"/>
      <c r="AG715" s="1"/>
      <c r="AH715" s="1"/>
      <c r="AI715" s="1"/>
      <c r="AJ715" s="1"/>
      <c r="AK715" s="28"/>
      <c r="AL715" s="1"/>
      <c r="AM715" s="1"/>
      <c r="AN715" s="1"/>
      <c r="AO715" s="1"/>
      <c r="AP715" s="1"/>
      <c r="AQ715" s="1"/>
      <c r="AR715" s="1"/>
      <c r="AS715" s="1"/>
    </row>
    <row r="716" spans="1:45" ht="12.5" customHeight="1">
      <c r="A716" s="1">
        <v>48171</v>
      </c>
      <c r="B716" s="43">
        <v>45244</v>
      </c>
      <c r="C716" s="66">
        <v>45231</v>
      </c>
      <c r="D716" s="69" t="s">
        <v>21</v>
      </c>
      <c r="E716" s="68">
        <v>16313</v>
      </c>
      <c r="F716" s="28" t="s">
        <v>12</v>
      </c>
      <c r="G716" s="1"/>
      <c r="H716" s="67" t="s">
        <v>8</v>
      </c>
      <c r="I716" s="1">
        <v>8</v>
      </c>
      <c r="J716" s="19">
        <v>2699.9018000000001</v>
      </c>
      <c r="K716" s="1">
        <v>8</v>
      </c>
      <c r="L716" s="1" t="s">
        <v>4649</v>
      </c>
      <c r="M716" s="1" t="e">
        <v>#N/A</v>
      </c>
      <c r="N716" s="19" t="e">
        <v>#N/A</v>
      </c>
      <c r="O716" s="1" t="s">
        <v>4633</v>
      </c>
      <c r="P716" s="1" t="s">
        <v>4634</v>
      </c>
      <c r="Q716" s="1" t="s">
        <v>4631</v>
      </c>
      <c r="R716" s="1" t="e">
        <v>#N/A</v>
      </c>
      <c r="S716" s="1" t="s">
        <v>62221</v>
      </c>
      <c r="T716" s="1">
        <v>1</v>
      </c>
      <c r="U716" s="19">
        <v>2699.9018000000001</v>
      </c>
      <c r="V716" s="19">
        <f t="shared" si="21"/>
        <v>2699.9018000000001</v>
      </c>
      <c r="W716" s="1"/>
      <c r="X716" s="1"/>
      <c r="Y716" s="28"/>
      <c r="Z716" s="1"/>
      <c r="AA716" s="28"/>
      <c r="AB716" s="28"/>
      <c r="AC716" s="1"/>
      <c r="AD716" s="1"/>
      <c r="AE716" s="28"/>
      <c r="AF716" s="1"/>
      <c r="AG716" s="1"/>
      <c r="AH716" s="1"/>
      <c r="AI716" s="1"/>
      <c r="AJ716" s="1"/>
      <c r="AK716" s="28"/>
      <c r="AL716" s="1"/>
      <c r="AM716" s="1"/>
      <c r="AN716" s="1"/>
      <c r="AO716" s="1"/>
      <c r="AP716" s="1"/>
      <c r="AQ716" s="1"/>
      <c r="AR716" s="1"/>
      <c r="AS716" s="1"/>
    </row>
    <row r="717" spans="1:45" ht="12.5" customHeight="1">
      <c r="A717" s="1">
        <v>48175</v>
      </c>
      <c r="B717" s="43">
        <v>45245</v>
      </c>
      <c r="C717" s="66">
        <v>45231</v>
      </c>
      <c r="D717" s="69" t="s">
        <v>21</v>
      </c>
      <c r="E717" s="68">
        <v>26545</v>
      </c>
      <c r="F717" s="28" t="s">
        <v>12</v>
      </c>
      <c r="G717" s="1"/>
      <c r="H717" s="67" t="s">
        <v>8</v>
      </c>
      <c r="I717" s="1">
        <v>4</v>
      </c>
      <c r="J717" s="19">
        <v>2288.9187000000002</v>
      </c>
      <c r="K717" s="1">
        <v>4</v>
      </c>
      <c r="L717" s="1" t="s">
        <v>4649</v>
      </c>
      <c r="M717" s="1" t="e">
        <v>#N/A</v>
      </c>
      <c r="N717" s="19" t="e">
        <v>#N/A</v>
      </c>
      <c r="O717" s="1" t="s">
        <v>4621</v>
      </c>
      <c r="P717" s="1" t="s">
        <v>4614</v>
      </c>
      <c r="Q717" s="1" t="s">
        <v>4615</v>
      </c>
      <c r="R717" s="1" t="e">
        <v>#N/A</v>
      </c>
      <c r="S717" s="1" t="s">
        <v>62217</v>
      </c>
      <c r="T717" s="1">
        <v>1.0892689900000001</v>
      </c>
      <c r="U717" s="19">
        <v>2101.3346758361308</v>
      </c>
      <c r="V717" s="19">
        <f t="shared" si="21"/>
        <v>2288.9186999999997</v>
      </c>
      <c r="W717" s="1"/>
      <c r="X717" s="1"/>
      <c r="Y717" s="28"/>
      <c r="Z717" s="1"/>
      <c r="AA717" s="28"/>
      <c r="AB717" s="28"/>
      <c r="AC717" s="1"/>
      <c r="AD717" s="1"/>
      <c r="AE717" s="28"/>
      <c r="AF717" s="1"/>
      <c r="AG717" s="1"/>
      <c r="AH717" s="1"/>
      <c r="AI717" s="1"/>
      <c r="AJ717" s="1"/>
      <c r="AK717" s="28"/>
      <c r="AL717" s="1"/>
      <c r="AM717" s="1"/>
      <c r="AN717" s="1"/>
      <c r="AO717" s="1"/>
      <c r="AP717" s="1"/>
      <c r="AQ717" s="1"/>
      <c r="AR717" s="1"/>
      <c r="AS717" s="1"/>
    </row>
    <row r="718" spans="1:45" ht="12.5" customHeight="1">
      <c r="A718" s="1">
        <v>48180</v>
      </c>
      <c r="B718" s="43">
        <v>45246</v>
      </c>
      <c r="C718" s="66">
        <v>45231</v>
      </c>
      <c r="D718" s="69" t="s">
        <v>21</v>
      </c>
      <c r="E718" s="68">
        <v>16316</v>
      </c>
      <c r="F718" s="28" t="s">
        <v>12</v>
      </c>
      <c r="G718" s="1"/>
      <c r="H718" s="67" t="s">
        <v>8</v>
      </c>
      <c r="I718" s="1">
        <v>8</v>
      </c>
      <c r="J718" s="19">
        <v>2410.6266000000001</v>
      </c>
      <c r="K718" s="1">
        <v>8</v>
      </c>
      <c r="L718" s="1" t="s">
        <v>4649</v>
      </c>
      <c r="M718" s="1" t="e">
        <v>#N/A</v>
      </c>
      <c r="N718" s="19" t="e">
        <v>#N/A</v>
      </c>
      <c r="O718" s="1" t="s">
        <v>4633</v>
      </c>
      <c r="P718" s="1" t="s">
        <v>4634</v>
      </c>
      <c r="Q718" s="1" t="s">
        <v>4631</v>
      </c>
      <c r="R718" s="1" t="e">
        <v>#N/A</v>
      </c>
      <c r="S718" s="1" t="s">
        <v>62221</v>
      </c>
      <c r="T718" s="1">
        <v>1</v>
      </c>
      <c r="U718" s="19">
        <v>2410.6266000000001</v>
      </c>
      <c r="V718" s="19">
        <f t="shared" si="21"/>
        <v>2410.6266000000001</v>
      </c>
      <c r="W718" s="1"/>
      <c r="X718" s="1"/>
      <c r="Y718" s="28"/>
      <c r="Z718" s="1"/>
      <c r="AA718" s="28"/>
      <c r="AB718" s="28"/>
      <c r="AC718" s="1"/>
      <c r="AD718" s="1"/>
      <c r="AE718" s="28"/>
      <c r="AF718" s="1"/>
      <c r="AG718" s="1"/>
      <c r="AH718" s="1"/>
      <c r="AI718" s="1"/>
      <c r="AJ718" s="1"/>
      <c r="AK718" s="28"/>
      <c r="AL718" s="1"/>
      <c r="AM718" s="1"/>
      <c r="AN718" s="1"/>
      <c r="AO718" s="1"/>
      <c r="AP718" s="1"/>
      <c r="AQ718" s="1"/>
      <c r="AR718" s="1"/>
      <c r="AS718" s="1"/>
    </row>
    <row r="719" spans="1:45" ht="12.5" customHeight="1">
      <c r="A719" s="1">
        <v>48183</v>
      </c>
      <c r="B719" s="43">
        <v>45246</v>
      </c>
      <c r="C719" s="66">
        <v>45231</v>
      </c>
      <c r="D719" s="69" t="s">
        <v>21</v>
      </c>
      <c r="E719" s="68">
        <v>22583</v>
      </c>
      <c r="F719" s="28" t="s">
        <v>12</v>
      </c>
      <c r="G719" s="1"/>
      <c r="H719" s="67" t="s">
        <v>8</v>
      </c>
      <c r="I719" s="1">
        <v>9</v>
      </c>
      <c r="J719" s="19">
        <v>2410.6266000000001</v>
      </c>
      <c r="K719" s="1">
        <v>9</v>
      </c>
      <c r="L719" s="1" t="s">
        <v>4649</v>
      </c>
      <c r="M719" s="1" t="e">
        <v>#N/A</v>
      </c>
      <c r="N719" s="19" t="e">
        <v>#N/A</v>
      </c>
      <c r="O719" s="1" t="s">
        <v>4636</v>
      </c>
      <c r="P719" s="1" t="s">
        <v>4637</v>
      </c>
      <c r="Q719" s="1" t="s">
        <v>4638</v>
      </c>
      <c r="R719" s="1" t="e">
        <v>#N/A</v>
      </c>
      <c r="S719" s="1" t="s">
        <v>62219</v>
      </c>
      <c r="T719" s="1">
        <v>1.6143268900000001</v>
      </c>
      <c r="U719" s="19">
        <v>1493.270424306691</v>
      </c>
      <c r="V719" s="19">
        <f t="shared" si="21"/>
        <v>2410.626600000001</v>
      </c>
      <c r="W719" s="1"/>
      <c r="X719" s="1"/>
      <c r="Y719" s="28"/>
      <c r="Z719" s="1"/>
      <c r="AA719" s="28"/>
      <c r="AB719" s="28"/>
      <c r="AC719" s="1"/>
      <c r="AD719" s="1"/>
      <c r="AE719" s="28"/>
      <c r="AF719" s="1"/>
      <c r="AG719" s="1"/>
      <c r="AH719" s="1"/>
      <c r="AI719" s="1"/>
      <c r="AJ719" s="1"/>
      <c r="AK719" s="28"/>
      <c r="AL719" s="1"/>
      <c r="AM719" s="1"/>
      <c r="AN719" s="1"/>
      <c r="AO719" s="1"/>
      <c r="AP719" s="1"/>
      <c r="AQ719" s="1"/>
      <c r="AR719" s="1"/>
      <c r="AS719" s="1"/>
    </row>
    <row r="720" spans="1:45" ht="12.5" customHeight="1">
      <c r="A720" s="1">
        <v>48186</v>
      </c>
      <c r="B720" s="43">
        <v>45247</v>
      </c>
      <c r="C720" s="66">
        <v>45231</v>
      </c>
      <c r="D720" s="69" t="s">
        <v>21</v>
      </c>
      <c r="E720" s="68">
        <v>16297</v>
      </c>
      <c r="F720" s="28" t="s">
        <v>12</v>
      </c>
      <c r="G720" s="1"/>
      <c r="H720" s="67" t="s">
        <v>8</v>
      </c>
      <c r="I720" s="1">
        <v>8</v>
      </c>
      <c r="J720" s="19">
        <v>2410.6266000000001</v>
      </c>
      <c r="K720" s="1">
        <v>8</v>
      </c>
      <c r="L720" s="1" t="s">
        <v>4649</v>
      </c>
      <c r="M720" s="1" t="e">
        <v>#N/A</v>
      </c>
      <c r="N720" s="19" t="e">
        <v>#N/A</v>
      </c>
      <c r="O720" s="1" t="s">
        <v>4633</v>
      </c>
      <c r="P720" s="1" t="s">
        <v>4634</v>
      </c>
      <c r="Q720" s="1" t="s">
        <v>4631</v>
      </c>
      <c r="R720" s="1" t="e">
        <v>#N/A</v>
      </c>
      <c r="S720" s="1" t="s">
        <v>62221</v>
      </c>
      <c r="T720" s="1">
        <v>1</v>
      </c>
      <c r="U720" s="19">
        <v>2410.6266000000001</v>
      </c>
      <c r="V720" s="19">
        <f t="shared" si="21"/>
        <v>2410.6266000000001</v>
      </c>
      <c r="W720" s="1"/>
      <c r="X720" s="1"/>
      <c r="Y720" s="28"/>
      <c r="Z720" s="1"/>
      <c r="AA720" s="28"/>
      <c r="AB720" s="28"/>
      <c r="AC720" s="1"/>
      <c r="AD720" s="1"/>
      <c r="AE720" s="28"/>
      <c r="AF720" s="1"/>
      <c r="AG720" s="1"/>
      <c r="AH720" s="1"/>
      <c r="AI720" s="1"/>
      <c r="AJ720" s="1"/>
      <c r="AK720" s="28"/>
      <c r="AL720" s="1"/>
      <c r="AM720" s="1"/>
      <c r="AN720" s="1"/>
      <c r="AO720" s="1"/>
      <c r="AP720" s="1"/>
      <c r="AQ720" s="1"/>
      <c r="AR720" s="1"/>
      <c r="AS720" s="1"/>
    </row>
    <row r="721" spans="1:45" ht="12.5" customHeight="1">
      <c r="A721" s="1">
        <v>48190</v>
      </c>
      <c r="B721" s="43">
        <v>45247</v>
      </c>
      <c r="C721" s="66">
        <v>45231</v>
      </c>
      <c r="D721" s="69" t="s">
        <v>21</v>
      </c>
      <c r="E721" s="68">
        <v>26443</v>
      </c>
      <c r="F721" s="28" t="s">
        <v>12</v>
      </c>
      <c r="G721" s="1"/>
      <c r="H721" s="67" t="s">
        <v>8</v>
      </c>
      <c r="I721" s="1">
        <v>9</v>
      </c>
      <c r="J721" s="19">
        <v>865.20399999999995</v>
      </c>
      <c r="K721" s="1">
        <v>9</v>
      </c>
      <c r="L721" s="1" t="s">
        <v>4649</v>
      </c>
      <c r="M721" s="1" t="e">
        <v>#N/A</v>
      </c>
      <c r="N721" s="19" t="e">
        <v>#N/A</v>
      </c>
      <c r="O721" s="1" t="s">
        <v>4636</v>
      </c>
      <c r="P721" s="1" t="s">
        <v>4637</v>
      </c>
      <c r="Q721" s="1" t="s">
        <v>4638</v>
      </c>
      <c r="R721" s="1" t="e">
        <v>#N/A</v>
      </c>
      <c r="S721" s="1" t="s">
        <v>62219</v>
      </c>
      <c r="T721" s="1">
        <v>1.6143268900000001</v>
      </c>
      <c r="U721" s="19">
        <v>535.95340903972669</v>
      </c>
      <c r="V721" s="19">
        <f t="shared" si="21"/>
        <v>865.20399999999995</v>
      </c>
      <c r="W721" s="1"/>
      <c r="X721" s="1"/>
      <c r="Y721" s="28"/>
      <c r="Z721" s="1"/>
      <c r="AA721" s="28"/>
      <c r="AB721" s="28"/>
      <c r="AC721" s="1"/>
      <c r="AD721" s="1"/>
      <c r="AE721" s="28"/>
      <c r="AF721" s="1"/>
      <c r="AG721" s="1"/>
      <c r="AH721" s="1"/>
      <c r="AI721" s="1"/>
      <c r="AJ721" s="1"/>
      <c r="AK721" s="28"/>
      <c r="AL721" s="1"/>
      <c r="AM721" s="1"/>
      <c r="AN721" s="1"/>
      <c r="AO721" s="1"/>
      <c r="AP721" s="1"/>
      <c r="AQ721" s="1"/>
      <c r="AR721" s="1"/>
      <c r="AS721" s="1"/>
    </row>
    <row r="722" spans="1:45" ht="12.5" customHeight="1">
      <c r="A722" s="1">
        <v>48194</v>
      </c>
      <c r="B722" s="43">
        <v>45248</v>
      </c>
      <c r="C722" s="66">
        <v>45231</v>
      </c>
      <c r="D722" s="69" t="s">
        <v>21</v>
      </c>
      <c r="E722" s="68">
        <v>22401</v>
      </c>
      <c r="F722" s="28" t="s">
        <v>12</v>
      </c>
      <c r="G722" s="1"/>
      <c r="H722" s="67" t="s">
        <v>8</v>
      </c>
      <c r="I722" s="1">
        <v>9</v>
      </c>
      <c r="J722" s="19">
        <v>2699.9018000000001</v>
      </c>
      <c r="K722" s="1">
        <v>9</v>
      </c>
      <c r="L722" s="1" t="s">
        <v>4649</v>
      </c>
      <c r="M722" s="1" t="e">
        <v>#N/A</v>
      </c>
      <c r="N722" s="19" t="e">
        <v>#N/A</v>
      </c>
      <c r="O722" s="1" t="s">
        <v>4636</v>
      </c>
      <c r="P722" s="1" t="s">
        <v>4637</v>
      </c>
      <c r="Q722" s="1" t="s">
        <v>4638</v>
      </c>
      <c r="R722" s="1" t="e">
        <v>#N/A</v>
      </c>
      <c r="S722" s="1" t="s">
        <v>62219</v>
      </c>
      <c r="T722" s="1">
        <v>1.6143268900000001</v>
      </c>
      <c r="U722" s="19">
        <v>1672.4628801791191</v>
      </c>
      <c r="V722" s="19">
        <f t="shared" si="21"/>
        <v>2699.9018000000001</v>
      </c>
      <c r="W722" s="1"/>
      <c r="X722" s="1"/>
      <c r="Y722" s="28"/>
      <c r="Z722" s="1"/>
      <c r="AA722" s="28"/>
      <c r="AB722" s="28"/>
      <c r="AC722" s="1"/>
      <c r="AD722" s="1"/>
      <c r="AE722" s="28"/>
      <c r="AF722" s="1"/>
      <c r="AG722" s="1"/>
      <c r="AH722" s="1"/>
      <c r="AI722" s="1"/>
      <c r="AJ722" s="1"/>
      <c r="AK722" s="28"/>
      <c r="AL722" s="1"/>
      <c r="AM722" s="1"/>
      <c r="AN722" s="1"/>
      <c r="AO722" s="1"/>
      <c r="AP722" s="1"/>
      <c r="AQ722" s="1"/>
      <c r="AR722" s="1"/>
      <c r="AS722" s="1"/>
    </row>
    <row r="723" spans="1:45" ht="12.5" customHeight="1">
      <c r="A723" s="1">
        <v>48203</v>
      </c>
      <c r="B723" s="43">
        <v>45250</v>
      </c>
      <c r="C723" s="66">
        <v>45231</v>
      </c>
      <c r="D723" s="69" t="s">
        <v>21</v>
      </c>
      <c r="E723" s="68">
        <v>12226</v>
      </c>
      <c r="F723" s="28" t="s">
        <v>12</v>
      </c>
      <c r="G723" s="1"/>
      <c r="H723" s="67" t="s">
        <v>8</v>
      </c>
      <c r="I723" s="1">
        <v>8</v>
      </c>
      <c r="J723" s="19">
        <v>2264.2536</v>
      </c>
      <c r="K723" s="1">
        <v>8</v>
      </c>
      <c r="L723" s="1" t="s">
        <v>4649</v>
      </c>
      <c r="M723" s="1" t="e">
        <v>#N/A</v>
      </c>
      <c r="N723" s="19" t="e">
        <v>#N/A</v>
      </c>
      <c r="O723" s="1" t="s">
        <v>4633</v>
      </c>
      <c r="P723" s="1" t="s">
        <v>4634</v>
      </c>
      <c r="Q723" s="1" t="s">
        <v>4631</v>
      </c>
      <c r="R723" s="1" t="e">
        <v>#N/A</v>
      </c>
      <c r="S723" s="1" t="s">
        <v>62221</v>
      </c>
      <c r="T723" s="1">
        <v>1</v>
      </c>
      <c r="U723" s="19">
        <v>2264.2536</v>
      </c>
      <c r="V723" s="19">
        <f t="shared" si="21"/>
        <v>2264.2536</v>
      </c>
      <c r="W723" s="1"/>
      <c r="X723" s="1"/>
      <c r="Y723" s="28"/>
      <c r="Z723" s="1"/>
      <c r="AA723" s="28"/>
      <c r="AB723" s="28"/>
      <c r="AC723" s="1"/>
      <c r="AD723" s="1"/>
      <c r="AE723" s="28"/>
      <c r="AF723" s="1"/>
      <c r="AG723" s="1"/>
      <c r="AH723" s="1"/>
      <c r="AI723" s="1"/>
      <c r="AJ723" s="1"/>
      <c r="AK723" s="28"/>
      <c r="AL723" s="1"/>
      <c r="AM723" s="1"/>
      <c r="AN723" s="1"/>
      <c r="AO723" s="1"/>
      <c r="AP723" s="1"/>
      <c r="AQ723" s="1"/>
      <c r="AR723" s="1"/>
      <c r="AS723" s="1"/>
    </row>
    <row r="724" spans="1:45" ht="12.5" customHeight="1">
      <c r="A724" s="1">
        <v>48207</v>
      </c>
      <c r="B724" s="43">
        <v>45250</v>
      </c>
      <c r="C724" s="66">
        <v>45231</v>
      </c>
      <c r="D724" s="69" t="s">
        <v>21</v>
      </c>
      <c r="E724" s="68">
        <v>22407</v>
      </c>
      <c r="F724" s="28" t="s">
        <v>12</v>
      </c>
      <c r="G724" s="1"/>
      <c r="H724" s="67" t="s">
        <v>8</v>
      </c>
      <c r="I724" s="1">
        <v>9</v>
      </c>
      <c r="J724" s="19">
        <v>2410.6266000000001</v>
      </c>
      <c r="K724" s="1">
        <v>9</v>
      </c>
      <c r="L724" s="1" t="s">
        <v>4649</v>
      </c>
      <c r="M724" s="1" t="e">
        <v>#N/A</v>
      </c>
      <c r="N724" s="19" t="e">
        <v>#N/A</v>
      </c>
      <c r="O724" s="1" t="s">
        <v>4636</v>
      </c>
      <c r="P724" s="1" t="s">
        <v>4637</v>
      </c>
      <c r="Q724" s="1" t="s">
        <v>4638</v>
      </c>
      <c r="R724" s="1" t="e">
        <v>#N/A</v>
      </c>
      <c r="S724" s="1" t="s">
        <v>62219</v>
      </c>
      <c r="T724" s="1">
        <v>1.6143268900000001</v>
      </c>
      <c r="U724" s="19">
        <v>1493.270424306691</v>
      </c>
      <c r="V724" s="19">
        <f t="shared" si="21"/>
        <v>2410.626600000001</v>
      </c>
      <c r="W724" s="1"/>
      <c r="X724" s="1"/>
      <c r="Y724" s="28"/>
      <c r="Z724" s="1"/>
      <c r="AA724" s="28"/>
      <c r="AB724" s="28"/>
      <c r="AC724" s="1"/>
      <c r="AD724" s="1"/>
      <c r="AE724" s="28"/>
      <c r="AF724" s="1"/>
      <c r="AG724" s="1"/>
      <c r="AH724" s="1"/>
      <c r="AI724" s="1"/>
      <c r="AJ724" s="1"/>
      <c r="AK724" s="28"/>
      <c r="AL724" s="1"/>
      <c r="AM724" s="1"/>
      <c r="AN724" s="1"/>
      <c r="AO724" s="1"/>
      <c r="AP724" s="1"/>
      <c r="AQ724" s="1"/>
      <c r="AR724" s="1"/>
      <c r="AS724" s="1"/>
    </row>
    <row r="725" spans="1:45" ht="12.5" customHeight="1">
      <c r="A725" s="1">
        <v>48224</v>
      </c>
      <c r="B725" s="43">
        <v>45253</v>
      </c>
      <c r="C725" s="66">
        <v>45231</v>
      </c>
      <c r="D725" s="69" t="s">
        <v>21</v>
      </c>
      <c r="E725" s="68">
        <v>26581</v>
      </c>
      <c r="F725" s="28" t="s">
        <v>12</v>
      </c>
      <c r="G725" s="1"/>
      <c r="H725" s="67" t="s">
        <v>8</v>
      </c>
      <c r="I725" s="1">
        <v>1</v>
      </c>
      <c r="J725" s="19">
        <v>2288.9187000000002</v>
      </c>
      <c r="K725" s="1">
        <v>1</v>
      </c>
      <c r="L725" s="1" t="s">
        <v>4649</v>
      </c>
      <c r="M725" s="1" t="e">
        <v>#N/A</v>
      </c>
      <c r="N725" s="19" t="e">
        <v>#N/A</v>
      </c>
      <c r="O725" s="1" t="s">
        <v>4613</v>
      </c>
      <c r="P725" s="1" t="s">
        <v>4614</v>
      </c>
      <c r="Q725" s="1" t="s">
        <v>4615</v>
      </c>
      <c r="R725" s="1" t="e">
        <v>#N/A</v>
      </c>
      <c r="S725" s="1" t="s">
        <v>62217</v>
      </c>
      <c r="T725" s="1">
        <v>1.0892689900000001</v>
      </c>
      <c r="U725" s="19">
        <v>2101.3346758361308</v>
      </c>
      <c r="V725" s="19">
        <f t="shared" si="21"/>
        <v>2288.9186999999997</v>
      </c>
      <c r="W725" s="1"/>
      <c r="X725" s="1"/>
      <c r="Y725" s="28"/>
      <c r="Z725" s="1"/>
      <c r="AA725" s="28"/>
      <c r="AB725" s="28"/>
      <c r="AC725" s="1"/>
      <c r="AD725" s="1"/>
      <c r="AE725" s="28"/>
      <c r="AF725" s="1"/>
      <c r="AG725" s="1"/>
      <c r="AH725" s="1"/>
      <c r="AI725" s="1"/>
      <c r="AJ725" s="1"/>
      <c r="AK725" s="28"/>
      <c r="AL725" s="1"/>
      <c r="AM725" s="1"/>
      <c r="AN725" s="1"/>
      <c r="AO725" s="1"/>
      <c r="AP725" s="1"/>
      <c r="AQ725" s="1"/>
      <c r="AR725" s="1"/>
      <c r="AS725" s="1"/>
    </row>
    <row r="726" spans="1:45" ht="12.5" customHeight="1">
      <c r="A726" s="1">
        <v>48222</v>
      </c>
      <c r="B726" s="43">
        <v>45253</v>
      </c>
      <c r="C726" s="66">
        <v>45231</v>
      </c>
      <c r="D726" s="69" t="s">
        <v>21</v>
      </c>
      <c r="E726" s="68">
        <v>14116</v>
      </c>
      <c r="F726" s="28" t="s">
        <v>12</v>
      </c>
      <c r="G726" s="1"/>
      <c r="H726" s="67" t="s">
        <v>8</v>
      </c>
      <c r="I726" s="1">
        <v>1</v>
      </c>
      <c r="J726" s="19">
        <v>1105.4834000000001</v>
      </c>
      <c r="K726" s="1">
        <v>1</v>
      </c>
      <c r="L726" s="1" t="s">
        <v>4649</v>
      </c>
      <c r="M726" s="1" t="e">
        <v>#N/A</v>
      </c>
      <c r="N726" s="19" t="e">
        <v>#N/A</v>
      </c>
      <c r="O726" s="1" t="s">
        <v>4613</v>
      </c>
      <c r="P726" s="1" t="s">
        <v>4614</v>
      </c>
      <c r="Q726" s="1" t="s">
        <v>4615</v>
      </c>
      <c r="R726" s="1" t="e">
        <v>#N/A</v>
      </c>
      <c r="S726" s="1" t="s">
        <v>62217</v>
      </c>
      <c r="T726" s="1">
        <v>1.0892689900000001</v>
      </c>
      <c r="U726" s="19">
        <v>1014.88558854503</v>
      </c>
      <c r="V726" s="19">
        <f t="shared" si="21"/>
        <v>1105.4834000000005</v>
      </c>
      <c r="W726" s="1"/>
      <c r="X726" s="1"/>
      <c r="Y726" s="28"/>
      <c r="Z726" s="1"/>
      <c r="AA726" s="28"/>
      <c r="AB726" s="28"/>
      <c r="AC726" s="1"/>
      <c r="AD726" s="1"/>
      <c r="AE726" s="28"/>
      <c r="AF726" s="1"/>
      <c r="AG726" s="1"/>
      <c r="AH726" s="1"/>
      <c r="AI726" s="1"/>
      <c r="AJ726" s="1"/>
      <c r="AK726" s="28"/>
      <c r="AL726" s="1"/>
      <c r="AM726" s="1"/>
      <c r="AN726" s="1"/>
      <c r="AO726" s="1"/>
      <c r="AP726" s="1"/>
      <c r="AQ726" s="1"/>
      <c r="AR726" s="1"/>
      <c r="AS726" s="1"/>
    </row>
    <row r="727" spans="1:45" ht="12.5" customHeight="1">
      <c r="A727" s="1">
        <v>48232</v>
      </c>
      <c r="B727" s="43">
        <v>45254</v>
      </c>
      <c r="C727" s="66">
        <v>45231</v>
      </c>
      <c r="D727" s="69" t="s">
        <v>21</v>
      </c>
      <c r="E727" s="68">
        <v>15396</v>
      </c>
      <c r="F727" s="28" t="s">
        <v>12</v>
      </c>
      <c r="G727" s="1"/>
      <c r="H727" s="67" t="s">
        <v>8</v>
      </c>
      <c r="I727" s="1">
        <v>1</v>
      </c>
      <c r="J727" s="19">
        <v>865.20399999999995</v>
      </c>
      <c r="K727" s="1">
        <v>1</v>
      </c>
      <c r="L727" s="1" t="s">
        <v>4649</v>
      </c>
      <c r="M727" s="1" t="e">
        <v>#N/A</v>
      </c>
      <c r="N727" s="19" t="e">
        <v>#N/A</v>
      </c>
      <c r="O727" s="1" t="s">
        <v>4613</v>
      </c>
      <c r="P727" s="1" t="s">
        <v>4614</v>
      </c>
      <c r="Q727" s="1" t="s">
        <v>4615</v>
      </c>
      <c r="R727" s="1" t="e">
        <v>#N/A</v>
      </c>
      <c r="S727" s="1" t="s">
        <v>62217</v>
      </c>
      <c r="T727" s="1">
        <v>1.0892689900000001</v>
      </c>
      <c r="U727" s="19">
        <v>794.29783455049051</v>
      </c>
      <c r="V727" s="19">
        <f t="shared" si="21"/>
        <v>865.20399999999995</v>
      </c>
      <c r="W727" s="1"/>
      <c r="X727" s="1"/>
      <c r="Y727" s="28"/>
      <c r="Z727" s="1"/>
      <c r="AA727" s="28"/>
      <c r="AB727" s="28"/>
      <c r="AC727" s="1"/>
      <c r="AD727" s="1"/>
      <c r="AE727" s="28"/>
      <c r="AF727" s="1"/>
      <c r="AG727" s="1"/>
      <c r="AH727" s="1"/>
      <c r="AI727" s="1"/>
      <c r="AJ727" s="1"/>
      <c r="AK727" s="28"/>
      <c r="AL727" s="1"/>
      <c r="AM727" s="1"/>
      <c r="AN727" s="1"/>
      <c r="AO727" s="1"/>
      <c r="AP727" s="1"/>
      <c r="AQ727" s="1"/>
      <c r="AR727" s="1"/>
      <c r="AS727" s="1"/>
    </row>
    <row r="728" spans="1:45" ht="12.5" customHeight="1">
      <c r="A728" s="1">
        <v>48227</v>
      </c>
      <c r="B728" s="43">
        <v>45254</v>
      </c>
      <c r="C728" s="66">
        <v>45231</v>
      </c>
      <c r="D728" s="69" t="s">
        <v>21</v>
      </c>
      <c r="E728" s="68">
        <v>14813</v>
      </c>
      <c r="F728" s="28" t="s">
        <v>12</v>
      </c>
      <c r="G728" s="1"/>
      <c r="H728" s="67" t="s">
        <v>8</v>
      </c>
      <c r="I728" s="1">
        <v>7</v>
      </c>
      <c r="J728" s="19">
        <v>2699.9018000000001</v>
      </c>
      <c r="K728" s="1">
        <v>7</v>
      </c>
      <c r="L728" s="1" t="s">
        <v>4649</v>
      </c>
      <c r="M728" s="1" t="e">
        <v>#N/A</v>
      </c>
      <c r="N728" s="19" t="e">
        <v>#N/A</v>
      </c>
      <c r="O728" s="1" t="s">
        <v>4629</v>
      </c>
      <c r="P728" s="1" t="s">
        <v>4630</v>
      </c>
      <c r="Q728" s="1" t="s">
        <v>4631</v>
      </c>
      <c r="R728" s="1" t="e">
        <v>#N/A</v>
      </c>
      <c r="S728" s="1" t="s">
        <v>62221</v>
      </c>
      <c r="T728" s="1">
        <v>1</v>
      </c>
      <c r="U728" s="19">
        <v>2699.9018000000001</v>
      </c>
      <c r="V728" s="19">
        <f t="shared" si="21"/>
        <v>2699.9018000000001</v>
      </c>
      <c r="W728" s="1"/>
      <c r="X728" s="1"/>
      <c r="Y728" s="28"/>
      <c r="Z728" s="1"/>
      <c r="AA728" s="28"/>
      <c r="AB728" s="28"/>
      <c r="AC728" s="1"/>
      <c r="AD728" s="1"/>
      <c r="AE728" s="28"/>
      <c r="AF728" s="1"/>
      <c r="AG728" s="1"/>
      <c r="AH728" s="1"/>
      <c r="AI728" s="1"/>
      <c r="AJ728" s="1"/>
      <c r="AK728" s="28"/>
      <c r="AL728" s="1"/>
      <c r="AM728" s="1"/>
      <c r="AN728" s="1"/>
      <c r="AO728" s="1"/>
      <c r="AP728" s="1"/>
      <c r="AQ728" s="1"/>
      <c r="AR728" s="1"/>
      <c r="AS728" s="1"/>
    </row>
    <row r="729" spans="1:45" ht="12.5" customHeight="1">
      <c r="A729" s="1">
        <v>48243</v>
      </c>
      <c r="B729" s="43">
        <v>45255</v>
      </c>
      <c r="C729" s="66">
        <v>45231</v>
      </c>
      <c r="D729" s="69" t="s">
        <v>21</v>
      </c>
      <c r="E729" s="68">
        <v>22411</v>
      </c>
      <c r="F729" s="28" t="s">
        <v>12</v>
      </c>
      <c r="G729" s="1"/>
      <c r="H729" s="67" t="s">
        <v>8</v>
      </c>
      <c r="I729" s="1">
        <v>9</v>
      </c>
      <c r="J729" s="19">
        <v>2410.6266000000001</v>
      </c>
      <c r="K729" s="1">
        <v>9</v>
      </c>
      <c r="L729" s="1" t="s">
        <v>4649</v>
      </c>
      <c r="M729" s="1" t="e">
        <v>#N/A</v>
      </c>
      <c r="N729" s="19" t="e">
        <v>#N/A</v>
      </c>
      <c r="O729" s="1" t="s">
        <v>4636</v>
      </c>
      <c r="P729" s="1" t="s">
        <v>4637</v>
      </c>
      <c r="Q729" s="1" t="s">
        <v>4638</v>
      </c>
      <c r="R729" s="1" t="e">
        <v>#N/A</v>
      </c>
      <c r="S729" s="1" t="s">
        <v>62219</v>
      </c>
      <c r="T729" s="1">
        <v>1.6143268900000001</v>
      </c>
      <c r="U729" s="19">
        <v>1493.270424306691</v>
      </c>
      <c r="V729" s="19">
        <f t="shared" si="21"/>
        <v>2410.626600000001</v>
      </c>
      <c r="W729" s="1"/>
      <c r="X729" s="1"/>
      <c r="Y729" s="28"/>
      <c r="Z729" s="1"/>
      <c r="AA729" s="28"/>
      <c r="AB729" s="28"/>
      <c r="AC729" s="1"/>
      <c r="AD729" s="1"/>
      <c r="AE729" s="28"/>
      <c r="AF729" s="1"/>
      <c r="AG729" s="1"/>
      <c r="AH729" s="1"/>
      <c r="AI729" s="1"/>
      <c r="AJ729" s="1"/>
      <c r="AK729" s="28"/>
      <c r="AL729" s="1"/>
      <c r="AM729" s="1"/>
      <c r="AN729" s="1"/>
      <c r="AO729" s="1"/>
      <c r="AP729" s="1"/>
      <c r="AQ729" s="1"/>
      <c r="AR729" s="1"/>
      <c r="AS729" s="1"/>
    </row>
    <row r="730" spans="1:45" ht="12.5" customHeight="1">
      <c r="A730" s="1">
        <v>48256</v>
      </c>
      <c r="B730" s="43">
        <v>45257</v>
      </c>
      <c r="C730" s="66">
        <v>45231</v>
      </c>
      <c r="D730" s="69" t="s">
        <v>21</v>
      </c>
      <c r="E730" s="68">
        <v>14240</v>
      </c>
      <c r="F730" s="28" t="s">
        <v>12</v>
      </c>
      <c r="G730" s="1"/>
      <c r="H730" s="67" t="s">
        <v>8</v>
      </c>
      <c r="I730" s="1">
        <v>1</v>
      </c>
      <c r="J730" s="19">
        <v>1105.4834000000001</v>
      </c>
      <c r="K730" s="1">
        <v>1</v>
      </c>
      <c r="L730" s="1" t="s">
        <v>4649</v>
      </c>
      <c r="M730" s="1" t="e">
        <v>#N/A</v>
      </c>
      <c r="N730" s="19" t="e">
        <v>#N/A</v>
      </c>
      <c r="O730" s="1" t="s">
        <v>4613</v>
      </c>
      <c r="P730" s="1" t="s">
        <v>4614</v>
      </c>
      <c r="Q730" s="1" t="s">
        <v>4615</v>
      </c>
      <c r="R730" s="1" t="e">
        <v>#N/A</v>
      </c>
      <c r="S730" s="1" t="s">
        <v>62217</v>
      </c>
      <c r="T730" s="1">
        <v>1.0892689900000001</v>
      </c>
      <c r="U730" s="19">
        <v>1014.88558854503</v>
      </c>
      <c r="V730" s="19">
        <f t="shared" si="21"/>
        <v>1105.4834000000005</v>
      </c>
      <c r="W730" s="1"/>
      <c r="X730" s="1"/>
      <c r="Y730" s="28"/>
      <c r="Z730" s="1"/>
      <c r="AA730" s="28"/>
      <c r="AB730" s="28"/>
      <c r="AC730" s="1"/>
      <c r="AD730" s="1"/>
      <c r="AE730" s="28"/>
      <c r="AF730" s="1"/>
      <c r="AG730" s="1"/>
      <c r="AH730" s="1"/>
      <c r="AI730" s="1"/>
      <c r="AJ730" s="1"/>
      <c r="AK730" s="28"/>
      <c r="AL730" s="1"/>
      <c r="AM730" s="1"/>
      <c r="AN730" s="1"/>
      <c r="AO730" s="1"/>
      <c r="AP730" s="1"/>
      <c r="AQ730" s="1"/>
      <c r="AR730" s="1"/>
      <c r="AS730" s="1"/>
    </row>
    <row r="731" spans="1:45" ht="12.5" customHeight="1">
      <c r="A731" s="1">
        <v>48259</v>
      </c>
      <c r="B731" s="43">
        <v>45257</v>
      </c>
      <c r="C731" s="66">
        <v>45231</v>
      </c>
      <c r="D731" s="69" t="s">
        <v>21</v>
      </c>
      <c r="E731" s="68">
        <v>27085</v>
      </c>
      <c r="F731" s="28" t="s">
        <v>12</v>
      </c>
      <c r="G731" s="1"/>
      <c r="H731" s="67" t="s">
        <v>8</v>
      </c>
      <c r="I731" s="1">
        <v>6</v>
      </c>
      <c r="J731" s="19">
        <v>865.20399999999995</v>
      </c>
      <c r="K731" s="1">
        <v>6</v>
      </c>
      <c r="L731" s="1" t="s">
        <v>4649</v>
      </c>
      <c r="M731" s="1" t="e">
        <v>#N/A</v>
      </c>
      <c r="N731" s="19" t="e">
        <v>#N/A</v>
      </c>
      <c r="O731" s="1" t="s">
        <v>4626</v>
      </c>
      <c r="P731" s="1" t="s">
        <v>4627</v>
      </c>
      <c r="Q731" s="1" t="s">
        <v>4615</v>
      </c>
      <c r="R731" s="1" t="e">
        <v>#N/A</v>
      </c>
      <c r="S731" s="1" t="s">
        <v>62218</v>
      </c>
      <c r="T731" s="1">
        <v>1.4904571499999999</v>
      </c>
      <c r="U731" s="19">
        <v>580.49572240302246</v>
      </c>
      <c r="V731" s="19">
        <f t="shared" si="21"/>
        <v>865.20399999999995</v>
      </c>
      <c r="W731" s="1"/>
      <c r="X731" s="1"/>
      <c r="Y731" s="28"/>
      <c r="Z731" s="1"/>
      <c r="AA731" s="28"/>
      <c r="AB731" s="28"/>
      <c r="AC731" s="1"/>
      <c r="AD731" s="1"/>
      <c r="AE731" s="28"/>
      <c r="AF731" s="1"/>
      <c r="AG731" s="1"/>
      <c r="AH731" s="1"/>
      <c r="AI731" s="1"/>
      <c r="AJ731" s="1"/>
      <c r="AK731" s="28"/>
      <c r="AL731" s="1"/>
      <c r="AM731" s="1"/>
      <c r="AN731" s="1"/>
      <c r="AO731" s="1"/>
      <c r="AP731" s="1"/>
      <c r="AQ731" s="1"/>
      <c r="AR731" s="1"/>
      <c r="AS731" s="1"/>
    </row>
    <row r="732" spans="1:45" ht="12.5" customHeight="1">
      <c r="A732" s="1">
        <v>48261</v>
      </c>
      <c r="B732" s="43">
        <v>45257</v>
      </c>
      <c r="C732" s="66">
        <v>45231</v>
      </c>
      <c r="D732" s="69" t="s">
        <v>21</v>
      </c>
      <c r="E732" s="68">
        <v>27101</v>
      </c>
      <c r="F732" s="28" t="s">
        <v>12</v>
      </c>
      <c r="G732" s="1"/>
      <c r="H732" s="67" t="s">
        <v>8</v>
      </c>
      <c r="I732" s="1">
        <v>6</v>
      </c>
      <c r="J732" s="19">
        <v>865.20399999999995</v>
      </c>
      <c r="K732" s="1">
        <v>6</v>
      </c>
      <c r="L732" s="1" t="s">
        <v>4649</v>
      </c>
      <c r="M732" s="1" t="e">
        <v>#N/A</v>
      </c>
      <c r="N732" s="19" t="e">
        <v>#N/A</v>
      </c>
      <c r="O732" s="1" t="s">
        <v>4626</v>
      </c>
      <c r="P732" s="1" t="s">
        <v>4627</v>
      </c>
      <c r="Q732" s="1" t="s">
        <v>4615</v>
      </c>
      <c r="R732" s="1" t="e">
        <v>#N/A</v>
      </c>
      <c r="S732" s="1" t="s">
        <v>62218</v>
      </c>
      <c r="T732" s="1">
        <v>1.4904571499999999</v>
      </c>
      <c r="U732" s="19">
        <v>580.49572240302246</v>
      </c>
      <c r="V732" s="19">
        <f t="shared" si="21"/>
        <v>865.20399999999995</v>
      </c>
      <c r="W732" s="1"/>
      <c r="X732" s="1"/>
      <c r="Y732" s="28"/>
      <c r="Z732" s="1"/>
      <c r="AA732" s="28"/>
      <c r="AB732" s="28"/>
      <c r="AC732" s="1"/>
      <c r="AD732" s="1"/>
      <c r="AE732" s="28"/>
      <c r="AF732" s="1"/>
      <c r="AG732" s="1"/>
      <c r="AH732" s="1"/>
      <c r="AI732" s="1"/>
      <c r="AJ732" s="1"/>
      <c r="AK732" s="28"/>
      <c r="AL732" s="1"/>
      <c r="AM732" s="1"/>
      <c r="AN732" s="1"/>
      <c r="AO732" s="1"/>
      <c r="AP732" s="1"/>
      <c r="AQ732" s="1"/>
      <c r="AR732" s="1"/>
      <c r="AS732" s="1"/>
    </row>
    <row r="733" spans="1:45" ht="12.5" customHeight="1">
      <c r="A733" s="1">
        <v>48264</v>
      </c>
      <c r="B733" s="43">
        <v>45257</v>
      </c>
      <c r="C733" s="66">
        <v>45231</v>
      </c>
      <c r="D733" s="69" t="s">
        <v>21</v>
      </c>
      <c r="E733" s="68">
        <v>26437</v>
      </c>
      <c r="F733" s="28" t="s">
        <v>12</v>
      </c>
      <c r="G733" s="1"/>
      <c r="H733" s="67" t="s">
        <v>8</v>
      </c>
      <c r="I733" s="1">
        <v>9</v>
      </c>
      <c r="J733" s="19">
        <v>865.20399999999995</v>
      </c>
      <c r="K733" s="1">
        <v>9</v>
      </c>
      <c r="L733" s="1" t="s">
        <v>4649</v>
      </c>
      <c r="M733" s="1" t="e">
        <v>#N/A</v>
      </c>
      <c r="N733" s="19" t="e">
        <v>#N/A</v>
      </c>
      <c r="O733" s="1" t="s">
        <v>4636</v>
      </c>
      <c r="P733" s="1" t="s">
        <v>4637</v>
      </c>
      <c r="Q733" s="1" t="s">
        <v>4638</v>
      </c>
      <c r="R733" s="1" t="e">
        <v>#N/A</v>
      </c>
      <c r="S733" s="1" t="s">
        <v>62219</v>
      </c>
      <c r="T733" s="1">
        <v>1.6143268900000001</v>
      </c>
      <c r="U733" s="19">
        <v>535.95340903972669</v>
      </c>
      <c r="V733" s="19">
        <f t="shared" si="21"/>
        <v>865.20399999999995</v>
      </c>
      <c r="W733" s="1"/>
      <c r="X733" s="1"/>
      <c r="Y733" s="28"/>
      <c r="Z733" s="1"/>
      <c r="AA733" s="28"/>
      <c r="AB733" s="28"/>
      <c r="AC733" s="1"/>
      <c r="AD733" s="1"/>
      <c r="AE733" s="28"/>
      <c r="AF733" s="1"/>
      <c r="AG733" s="1"/>
      <c r="AH733" s="1"/>
      <c r="AI733" s="1"/>
      <c r="AJ733" s="1"/>
      <c r="AK733" s="28"/>
      <c r="AL733" s="1"/>
      <c r="AM733" s="1"/>
      <c r="AN733" s="1"/>
      <c r="AO733" s="1"/>
      <c r="AP733" s="1"/>
      <c r="AQ733" s="1"/>
      <c r="AR733" s="1"/>
      <c r="AS733" s="1"/>
    </row>
    <row r="734" spans="1:45" ht="12.5" customHeight="1">
      <c r="A734" s="1">
        <v>48266</v>
      </c>
      <c r="B734" s="43">
        <v>45258</v>
      </c>
      <c r="C734" s="66">
        <v>45231</v>
      </c>
      <c r="D734" s="69" t="s">
        <v>21</v>
      </c>
      <c r="E734" s="68">
        <v>13713</v>
      </c>
      <c r="F734" s="28" t="s">
        <v>12</v>
      </c>
      <c r="G734" s="1"/>
      <c r="H734" s="67" t="s">
        <v>8</v>
      </c>
      <c r="I734" s="1">
        <v>1</v>
      </c>
      <c r="J734" s="19">
        <v>2699.9018000000001</v>
      </c>
      <c r="K734" s="1">
        <v>1</v>
      </c>
      <c r="L734" s="1" t="s">
        <v>4649</v>
      </c>
      <c r="M734" s="1" t="e">
        <v>#N/A</v>
      </c>
      <c r="N734" s="19" t="e">
        <v>#N/A</v>
      </c>
      <c r="O734" s="1" t="s">
        <v>4613</v>
      </c>
      <c r="P734" s="1" t="s">
        <v>4614</v>
      </c>
      <c r="Q734" s="1" t="s">
        <v>4615</v>
      </c>
      <c r="R734" s="1" t="e">
        <v>#N/A</v>
      </c>
      <c r="S734" s="1" t="s">
        <v>62217</v>
      </c>
      <c r="T734" s="1">
        <v>1.0892689900000001</v>
      </c>
      <c r="U734" s="19">
        <v>2478.6364293726929</v>
      </c>
      <c r="V734" s="19">
        <f t="shared" si="21"/>
        <v>2699.9017999999996</v>
      </c>
      <c r="W734" s="1"/>
      <c r="X734" s="1"/>
      <c r="Y734" s="28"/>
      <c r="Z734" s="1"/>
      <c r="AA734" s="28"/>
      <c r="AB734" s="28"/>
      <c r="AC734" s="1"/>
      <c r="AD734" s="1"/>
      <c r="AE734" s="28"/>
      <c r="AF734" s="1"/>
      <c r="AG734" s="1"/>
      <c r="AH734" s="1"/>
      <c r="AI734" s="1"/>
      <c r="AJ734" s="1"/>
      <c r="AK734" s="28"/>
      <c r="AL734" s="1"/>
      <c r="AM734" s="1"/>
      <c r="AN734" s="1"/>
      <c r="AO734" s="1"/>
      <c r="AP734" s="1"/>
      <c r="AQ734" s="1"/>
      <c r="AR734" s="1"/>
      <c r="AS734" s="1"/>
    </row>
    <row r="735" spans="1:45" ht="12.5" customHeight="1">
      <c r="A735" s="1">
        <v>48268</v>
      </c>
      <c r="B735" s="43">
        <v>45258</v>
      </c>
      <c r="C735" s="66">
        <v>45231</v>
      </c>
      <c r="D735" s="69" t="s">
        <v>21</v>
      </c>
      <c r="E735" s="68">
        <v>22406</v>
      </c>
      <c r="F735" s="28" t="s">
        <v>12</v>
      </c>
      <c r="G735" s="1"/>
      <c r="H735" s="67" t="s">
        <v>8</v>
      </c>
      <c r="I735" s="1">
        <v>9</v>
      </c>
      <c r="J735" s="19">
        <v>2699.9018000000001</v>
      </c>
      <c r="K735" s="1">
        <v>9</v>
      </c>
      <c r="L735" s="1" t="s">
        <v>4649</v>
      </c>
      <c r="M735" s="1" t="e">
        <v>#N/A</v>
      </c>
      <c r="N735" s="19" t="e">
        <v>#N/A</v>
      </c>
      <c r="O735" s="1" t="s">
        <v>4636</v>
      </c>
      <c r="P735" s="1" t="s">
        <v>4637</v>
      </c>
      <c r="Q735" s="1" t="s">
        <v>4638</v>
      </c>
      <c r="R735" s="1" t="e">
        <v>#N/A</v>
      </c>
      <c r="S735" s="1" t="s">
        <v>62219</v>
      </c>
      <c r="T735" s="1">
        <v>1.6143268900000001</v>
      </c>
      <c r="U735" s="19">
        <v>1672.4628801791191</v>
      </c>
      <c r="V735" s="19">
        <f t="shared" si="21"/>
        <v>2699.9018000000001</v>
      </c>
      <c r="W735" s="1"/>
      <c r="X735" s="1"/>
      <c r="Y735" s="28"/>
      <c r="Z735" s="1"/>
      <c r="AA735" s="28"/>
      <c r="AB735" s="28"/>
      <c r="AC735" s="1"/>
      <c r="AD735" s="1"/>
      <c r="AE735" s="28"/>
      <c r="AF735" s="1"/>
      <c r="AG735" s="1"/>
      <c r="AH735" s="1"/>
      <c r="AI735" s="1"/>
      <c r="AJ735" s="1"/>
      <c r="AK735" s="28"/>
      <c r="AL735" s="1"/>
      <c r="AM735" s="1"/>
      <c r="AN735" s="1"/>
      <c r="AO735" s="1"/>
      <c r="AP735" s="1"/>
      <c r="AQ735" s="1"/>
      <c r="AR735" s="1"/>
      <c r="AS735" s="1"/>
    </row>
    <row r="736" spans="1:45" ht="12.5" customHeight="1">
      <c r="A736" s="1">
        <v>48281</v>
      </c>
      <c r="B736" s="43">
        <v>45260</v>
      </c>
      <c r="C736" s="66">
        <v>45231</v>
      </c>
      <c r="D736" s="69" t="s">
        <v>21</v>
      </c>
      <c r="E736" s="68">
        <v>13492</v>
      </c>
      <c r="F736" s="28" t="s">
        <v>12</v>
      </c>
      <c r="G736" s="1"/>
      <c r="H736" s="67" t="s">
        <v>8</v>
      </c>
      <c r="I736" s="1">
        <v>4</v>
      </c>
      <c r="J736" s="19">
        <v>2410.6266000000001</v>
      </c>
      <c r="K736" s="1">
        <v>4</v>
      </c>
      <c r="L736" s="1" t="s">
        <v>4649</v>
      </c>
      <c r="M736" s="1" t="e">
        <v>#N/A</v>
      </c>
      <c r="N736" s="19" t="e">
        <v>#N/A</v>
      </c>
      <c r="O736" s="1" t="s">
        <v>4621</v>
      </c>
      <c r="P736" s="1" t="s">
        <v>4614</v>
      </c>
      <c r="Q736" s="1" t="s">
        <v>4615</v>
      </c>
      <c r="R736" s="1" t="e">
        <v>#N/A</v>
      </c>
      <c r="S736" s="1" t="s">
        <v>62217</v>
      </c>
      <c r="T736" s="1">
        <v>1.0892689900000001</v>
      </c>
      <c r="U736" s="19">
        <v>2213.0682339538548</v>
      </c>
      <c r="V736" s="19">
        <f t="shared" si="21"/>
        <v>2410.6265999999991</v>
      </c>
      <c r="W736" s="1"/>
      <c r="X736" s="1"/>
      <c r="Y736" s="28"/>
      <c r="Z736" s="1"/>
      <c r="AA736" s="28"/>
      <c r="AB736" s="28"/>
      <c r="AC736" s="1"/>
      <c r="AD736" s="1"/>
      <c r="AE736" s="28"/>
      <c r="AF736" s="1"/>
      <c r="AG736" s="1"/>
      <c r="AH736" s="1"/>
      <c r="AI736" s="1"/>
      <c r="AJ736" s="1"/>
      <c r="AK736" s="28"/>
      <c r="AL736" s="1"/>
      <c r="AM736" s="1"/>
      <c r="AN736" s="1"/>
      <c r="AO736" s="1"/>
      <c r="AP736" s="1"/>
      <c r="AQ736" s="1"/>
      <c r="AR736" s="1"/>
      <c r="AS736" s="1"/>
    </row>
    <row r="737" spans="1:45" ht="12.5" customHeight="1">
      <c r="A737" s="1">
        <v>48284</v>
      </c>
      <c r="B737" s="43">
        <v>45260</v>
      </c>
      <c r="C737" s="66">
        <v>45231</v>
      </c>
      <c r="D737" s="69" t="s">
        <v>21</v>
      </c>
      <c r="E737" s="68">
        <v>22577</v>
      </c>
      <c r="F737" s="28" t="s">
        <v>12</v>
      </c>
      <c r="G737" s="1"/>
      <c r="H737" s="67" t="s">
        <v>8</v>
      </c>
      <c r="I737" s="1">
        <v>9</v>
      </c>
      <c r="J737" s="19">
        <v>2410.6266000000001</v>
      </c>
      <c r="K737" s="1">
        <v>9</v>
      </c>
      <c r="L737" s="1" t="s">
        <v>4649</v>
      </c>
      <c r="M737" s="1" t="e">
        <v>#N/A</v>
      </c>
      <c r="N737" s="19" t="e">
        <v>#N/A</v>
      </c>
      <c r="O737" s="1" t="s">
        <v>4636</v>
      </c>
      <c r="P737" s="1" t="s">
        <v>4637</v>
      </c>
      <c r="Q737" s="1" t="s">
        <v>4638</v>
      </c>
      <c r="R737" s="1" t="e">
        <v>#N/A</v>
      </c>
      <c r="S737" s="1" t="s">
        <v>62219</v>
      </c>
      <c r="T737" s="1">
        <v>1.6143268900000001</v>
      </c>
      <c r="U737" s="19">
        <v>1493.270424306691</v>
      </c>
      <c r="V737" s="19">
        <f t="shared" si="21"/>
        <v>2410.626600000001</v>
      </c>
      <c r="W737" s="1"/>
      <c r="X737" s="1"/>
      <c r="Y737" s="28"/>
      <c r="Z737" s="1"/>
      <c r="AA737" s="28"/>
      <c r="AB737" s="28"/>
      <c r="AC737" s="1"/>
      <c r="AD737" s="1"/>
      <c r="AE737" s="28"/>
      <c r="AF737" s="1"/>
      <c r="AG737" s="1"/>
      <c r="AH737" s="1"/>
      <c r="AI737" s="1"/>
      <c r="AJ737" s="1"/>
      <c r="AK737" s="28"/>
      <c r="AL737" s="1"/>
      <c r="AM737" s="1"/>
      <c r="AN737" s="1"/>
      <c r="AO737" s="1"/>
      <c r="AP737" s="1"/>
      <c r="AQ737" s="1"/>
      <c r="AR737" s="1"/>
      <c r="AS737" s="1"/>
    </row>
    <row r="738" spans="1:45" ht="12.5" customHeight="1">
      <c r="A738" s="1">
        <v>48404</v>
      </c>
      <c r="B738" s="43">
        <v>45261</v>
      </c>
      <c r="C738" s="66">
        <v>45261</v>
      </c>
      <c r="D738" s="69" t="s">
        <v>21</v>
      </c>
      <c r="E738" s="68">
        <v>13730</v>
      </c>
      <c r="F738" s="28" t="s">
        <v>12</v>
      </c>
      <c r="G738" s="1"/>
      <c r="H738" s="67" t="s">
        <v>8</v>
      </c>
      <c r="I738" s="1">
        <v>1</v>
      </c>
      <c r="J738" s="19">
        <v>2410.6266000000001</v>
      </c>
      <c r="K738" s="1">
        <v>1</v>
      </c>
      <c r="L738" s="1" t="s">
        <v>4649</v>
      </c>
      <c r="M738" s="1" t="e">
        <v>#N/A</v>
      </c>
      <c r="N738" s="19" t="e">
        <v>#N/A</v>
      </c>
      <c r="O738" s="1" t="s">
        <v>4613</v>
      </c>
      <c r="P738" s="1" t="s">
        <v>4614</v>
      </c>
      <c r="Q738" s="1" t="s">
        <v>4615</v>
      </c>
      <c r="R738" s="1" t="e">
        <v>#N/A</v>
      </c>
      <c r="S738" s="1" t="s">
        <v>62217</v>
      </c>
      <c r="T738" s="1">
        <v>1.0892689900000001</v>
      </c>
      <c r="U738" s="19">
        <v>2213.0682339538548</v>
      </c>
      <c r="V738" s="19">
        <f t="shared" si="21"/>
        <v>2410.6265999999991</v>
      </c>
      <c r="W738" s="1"/>
      <c r="X738" s="1"/>
      <c r="Y738" s="28"/>
      <c r="Z738" s="1"/>
      <c r="AA738" s="28"/>
      <c r="AB738" s="28"/>
      <c r="AC738" s="1"/>
      <c r="AD738" s="1"/>
      <c r="AE738" s="28"/>
      <c r="AF738" s="1"/>
      <c r="AG738" s="1"/>
      <c r="AH738" s="1"/>
      <c r="AI738" s="1"/>
      <c r="AJ738" s="1"/>
      <c r="AK738" s="28"/>
      <c r="AL738" s="1"/>
      <c r="AM738" s="1"/>
      <c r="AN738" s="1"/>
      <c r="AO738" s="1"/>
      <c r="AP738" s="1"/>
      <c r="AQ738" s="1"/>
      <c r="AR738" s="1"/>
      <c r="AS738" s="1"/>
    </row>
    <row r="739" spans="1:45" ht="12.5" customHeight="1">
      <c r="A739" s="1">
        <v>48410</v>
      </c>
      <c r="B739" s="43">
        <v>45261</v>
      </c>
      <c r="C739" s="66">
        <v>45261</v>
      </c>
      <c r="D739" s="69" t="s">
        <v>21</v>
      </c>
      <c r="E739" s="68">
        <v>26649</v>
      </c>
      <c r="F739" s="28" t="s">
        <v>12</v>
      </c>
      <c r="G739" s="1"/>
      <c r="H739" s="67" t="s">
        <v>8</v>
      </c>
      <c r="I739" s="1">
        <v>4</v>
      </c>
      <c r="J739" s="19">
        <v>2264.2536</v>
      </c>
      <c r="K739" s="1">
        <v>4</v>
      </c>
      <c r="L739" s="1" t="s">
        <v>4649</v>
      </c>
      <c r="M739" s="1" t="e">
        <v>#N/A</v>
      </c>
      <c r="N739" s="19" t="e">
        <v>#N/A</v>
      </c>
      <c r="O739" s="1" t="s">
        <v>4621</v>
      </c>
      <c r="P739" s="1" t="s">
        <v>4614</v>
      </c>
      <c r="Q739" s="1" t="s">
        <v>4615</v>
      </c>
      <c r="R739" s="1" t="e">
        <v>#N/A</v>
      </c>
      <c r="S739" s="1" t="s">
        <v>62217</v>
      </c>
      <c r="T739" s="1">
        <v>1.0892689900000001</v>
      </c>
      <c r="U739" s="19">
        <v>2078.6909576853</v>
      </c>
      <c r="V739" s="19">
        <f t="shared" si="21"/>
        <v>2264.2535999999996</v>
      </c>
      <c r="W739" s="1"/>
      <c r="X739" s="1"/>
      <c r="Y739" s="28"/>
      <c r="Z739" s="1"/>
      <c r="AA739" s="28"/>
      <c r="AB739" s="28"/>
      <c r="AC739" s="1"/>
      <c r="AD739" s="1"/>
      <c r="AE739" s="28"/>
      <c r="AF739" s="1"/>
      <c r="AG739" s="1"/>
      <c r="AH739" s="1"/>
      <c r="AI739" s="1"/>
      <c r="AJ739" s="1"/>
      <c r="AK739" s="28"/>
      <c r="AL739" s="1"/>
      <c r="AM739" s="1"/>
      <c r="AN739" s="1"/>
      <c r="AO739" s="1"/>
      <c r="AP739" s="1"/>
      <c r="AQ739" s="1"/>
      <c r="AR739" s="1"/>
      <c r="AS739" s="1"/>
    </row>
    <row r="740" spans="1:45" ht="12.5" customHeight="1">
      <c r="A740" s="1">
        <v>48400</v>
      </c>
      <c r="B740" s="43">
        <v>45261</v>
      </c>
      <c r="C740" s="66">
        <v>45261</v>
      </c>
      <c r="D740" s="69" t="s">
        <v>21</v>
      </c>
      <c r="E740" s="68">
        <v>20830</v>
      </c>
      <c r="F740" s="28" t="s">
        <v>12</v>
      </c>
      <c r="G740" s="1"/>
      <c r="H740" s="67" t="s">
        <v>8</v>
      </c>
      <c r="I740" s="1">
        <v>8</v>
      </c>
      <c r="J740" s="19">
        <v>865.20399999999995</v>
      </c>
      <c r="K740" s="1">
        <v>8</v>
      </c>
      <c r="L740" s="1" t="s">
        <v>4649</v>
      </c>
      <c r="M740" s="1" t="e">
        <v>#N/A</v>
      </c>
      <c r="N740" s="19" t="e">
        <v>#N/A</v>
      </c>
      <c r="O740" s="1" t="s">
        <v>4633</v>
      </c>
      <c r="P740" s="1" t="s">
        <v>4634</v>
      </c>
      <c r="Q740" s="1" t="s">
        <v>4631</v>
      </c>
      <c r="R740" s="1" t="e">
        <v>#N/A</v>
      </c>
      <c r="S740" s="1" t="s">
        <v>62221</v>
      </c>
      <c r="T740" s="1">
        <v>1</v>
      </c>
      <c r="U740" s="19">
        <v>865.20399999999995</v>
      </c>
      <c r="V740" s="19">
        <f t="shared" si="21"/>
        <v>865.20399999999995</v>
      </c>
      <c r="W740" s="1"/>
      <c r="X740" s="1"/>
      <c r="Y740" s="28"/>
      <c r="Z740" s="1"/>
      <c r="AA740" s="28"/>
      <c r="AB740" s="28"/>
      <c r="AC740" s="1"/>
      <c r="AD740" s="1"/>
      <c r="AE740" s="28"/>
      <c r="AF740" s="1"/>
      <c r="AG740" s="1"/>
      <c r="AH740" s="1"/>
      <c r="AI740" s="1"/>
      <c r="AJ740" s="1"/>
      <c r="AK740" s="28"/>
      <c r="AL740" s="1"/>
      <c r="AM740" s="1"/>
      <c r="AN740" s="1"/>
      <c r="AO740" s="1"/>
      <c r="AP740" s="1"/>
      <c r="AQ740" s="1"/>
      <c r="AR740" s="1"/>
      <c r="AS740" s="1"/>
    </row>
    <row r="741" spans="1:45" ht="12.5" customHeight="1">
      <c r="A741" s="1">
        <v>48413</v>
      </c>
      <c r="B741" s="43">
        <v>45262</v>
      </c>
      <c r="C741" s="66">
        <v>45261</v>
      </c>
      <c r="D741" s="69" t="s">
        <v>21</v>
      </c>
      <c r="E741" s="68">
        <v>14288</v>
      </c>
      <c r="F741" s="28" t="s">
        <v>12</v>
      </c>
      <c r="G741" s="1"/>
      <c r="H741" s="67" t="s">
        <v>8</v>
      </c>
      <c r="I741" s="1">
        <v>4</v>
      </c>
      <c r="J741" s="19">
        <v>1105.4834000000001</v>
      </c>
      <c r="K741" s="1">
        <v>4</v>
      </c>
      <c r="L741" s="1" t="s">
        <v>4649</v>
      </c>
      <c r="M741" s="1" t="e">
        <v>#N/A</v>
      </c>
      <c r="N741" s="19" t="e">
        <v>#N/A</v>
      </c>
      <c r="O741" s="1" t="s">
        <v>4621</v>
      </c>
      <c r="P741" s="1" t="s">
        <v>4614</v>
      </c>
      <c r="Q741" s="1" t="s">
        <v>4615</v>
      </c>
      <c r="R741" s="1" t="e">
        <v>#N/A</v>
      </c>
      <c r="S741" s="1" t="s">
        <v>62217</v>
      </c>
      <c r="T741" s="1">
        <v>1.0892689900000001</v>
      </c>
      <c r="U741" s="19">
        <v>1014.88558854503</v>
      </c>
      <c r="V741" s="19">
        <f t="shared" si="21"/>
        <v>1105.4834000000005</v>
      </c>
      <c r="W741" s="1"/>
      <c r="X741" s="1"/>
      <c r="Y741" s="28"/>
      <c r="Z741" s="1"/>
      <c r="AA741" s="28"/>
      <c r="AB741" s="28"/>
      <c r="AC741" s="1"/>
      <c r="AD741" s="1"/>
      <c r="AE741" s="28"/>
      <c r="AF741" s="1"/>
      <c r="AG741" s="1"/>
      <c r="AH741" s="1"/>
      <c r="AI741" s="1"/>
      <c r="AJ741" s="1"/>
      <c r="AK741" s="28"/>
      <c r="AL741" s="1"/>
      <c r="AM741" s="1"/>
      <c r="AN741" s="1"/>
      <c r="AO741" s="1"/>
      <c r="AP741" s="1"/>
      <c r="AQ741" s="1"/>
      <c r="AR741" s="1"/>
      <c r="AS741" s="1"/>
    </row>
    <row r="742" spans="1:45" ht="12.5" customHeight="1">
      <c r="A742" s="1">
        <v>48415</v>
      </c>
      <c r="B742" s="43">
        <v>45262</v>
      </c>
      <c r="C742" s="66">
        <v>45261</v>
      </c>
      <c r="D742" s="69" t="s">
        <v>21</v>
      </c>
      <c r="E742" s="68">
        <v>26634</v>
      </c>
      <c r="F742" s="28" t="s">
        <v>12</v>
      </c>
      <c r="G742" s="1"/>
      <c r="H742" s="67" t="s">
        <v>8</v>
      </c>
      <c r="I742" s="1">
        <v>4</v>
      </c>
      <c r="J742" s="19">
        <v>2288.9187000000002</v>
      </c>
      <c r="K742" s="1">
        <v>4</v>
      </c>
      <c r="L742" s="1" t="s">
        <v>4649</v>
      </c>
      <c r="M742" s="1" t="e">
        <v>#N/A</v>
      </c>
      <c r="N742" s="19" t="e">
        <v>#N/A</v>
      </c>
      <c r="O742" s="1" t="s">
        <v>4621</v>
      </c>
      <c r="P742" s="1" t="s">
        <v>4614</v>
      </c>
      <c r="Q742" s="1" t="s">
        <v>4615</v>
      </c>
      <c r="R742" s="1" t="e">
        <v>#N/A</v>
      </c>
      <c r="S742" s="1" t="s">
        <v>62217</v>
      </c>
      <c r="T742" s="1">
        <v>1.0892689900000001</v>
      </c>
      <c r="U742" s="19">
        <v>2101.3346758361308</v>
      </c>
      <c r="V742" s="19">
        <f t="shared" si="21"/>
        <v>2288.9186999999997</v>
      </c>
      <c r="W742" s="1"/>
      <c r="X742" s="1"/>
      <c r="Y742" s="28"/>
      <c r="Z742" s="1"/>
      <c r="AA742" s="28"/>
      <c r="AB742" s="28"/>
      <c r="AC742" s="1"/>
      <c r="AD742" s="1"/>
      <c r="AE742" s="28"/>
      <c r="AF742" s="1"/>
      <c r="AG742" s="1"/>
      <c r="AH742" s="1"/>
      <c r="AI742" s="1"/>
      <c r="AJ742" s="1"/>
      <c r="AK742" s="28"/>
      <c r="AL742" s="1"/>
      <c r="AM742" s="1"/>
      <c r="AN742" s="1"/>
      <c r="AO742" s="1"/>
      <c r="AP742" s="1"/>
      <c r="AQ742" s="1"/>
      <c r="AR742" s="1"/>
      <c r="AS742" s="1"/>
    </row>
    <row r="743" spans="1:45" ht="12.5" customHeight="1">
      <c r="A743" s="1">
        <v>48411</v>
      </c>
      <c r="B743" s="43">
        <v>45262</v>
      </c>
      <c r="C743" s="66">
        <v>45261</v>
      </c>
      <c r="D743" s="69" t="s">
        <v>21</v>
      </c>
      <c r="E743" s="68">
        <v>17182</v>
      </c>
      <c r="F743" s="28" t="s">
        <v>12</v>
      </c>
      <c r="G743" s="1"/>
      <c r="H743" s="67" t="s">
        <v>8</v>
      </c>
      <c r="I743" s="1">
        <v>10</v>
      </c>
      <c r="J743" s="19">
        <v>2410.6266000000001</v>
      </c>
      <c r="K743" s="1">
        <v>10</v>
      </c>
      <c r="L743" s="1" t="s">
        <v>4649</v>
      </c>
      <c r="M743" s="1" t="e">
        <v>#N/A</v>
      </c>
      <c r="N743" s="19" t="e">
        <v>#N/A</v>
      </c>
      <c r="O743" s="1" t="s">
        <v>4644</v>
      </c>
      <c r="P743" s="1" t="s">
        <v>4645</v>
      </c>
      <c r="Q743" s="1" t="s">
        <v>4631</v>
      </c>
      <c r="R743" s="1" t="e">
        <v>#N/A</v>
      </c>
      <c r="S743" s="1" t="s">
        <v>62220</v>
      </c>
      <c r="T743" s="1">
        <v>0.84024398</v>
      </c>
      <c r="U743" s="19">
        <v>2868.9602750858148</v>
      </c>
      <c r="V743" s="19">
        <f t="shared" si="21"/>
        <v>2410.6266000000001</v>
      </c>
      <c r="W743" s="1"/>
      <c r="X743" s="1"/>
      <c r="Y743" s="28"/>
      <c r="Z743" s="1"/>
      <c r="AA743" s="28"/>
      <c r="AB743" s="28"/>
      <c r="AC743" s="1"/>
      <c r="AD743" s="1"/>
      <c r="AE743" s="28"/>
      <c r="AF743" s="1"/>
      <c r="AG743" s="1"/>
      <c r="AH743" s="1"/>
      <c r="AI743" s="1"/>
      <c r="AJ743" s="1"/>
      <c r="AK743" s="28"/>
      <c r="AL743" s="1"/>
      <c r="AM743" s="1"/>
      <c r="AN743" s="1"/>
      <c r="AO743" s="1"/>
      <c r="AP743" s="1"/>
      <c r="AQ743" s="1"/>
      <c r="AR743" s="1"/>
      <c r="AS743" s="1"/>
    </row>
    <row r="744" spans="1:45" ht="12.5" customHeight="1">
      <c r="A744" s="1">
        <v>48427</v>
      </c>
      <c r="B744" s="43">
        <v>45263</v>
      </c>
      <c r="C744" s="66">
        <v>45261</v>
      </c>
      <c r="D744" s="69" t="s">
        <v>21</v>
      </c>
      <c r="E744" s="68">
        <v>14289</v>
      </c>
      <c r="F744" s="28" t="s">
        <v>12</v>
      </c>
      <c r="G744" s="1"/>
      <c r="H744" s="67" t="s">
        <v>8</v>
      </c>
      <c r="I744" s="1">
        <v>4</v>
      </c>
      <c r="J744" s="19">
        <v>1105.4834000000001</v>
      </c>
      <c r="K744" s="1">
        <v>4</v>
      </c>
      <c r="L744" s="1" t="s">
        <v>4649</v>
      </c>
      <c r="M744" s="1" t="e">
        <v>#N/A</v>
      </c>
      <c r="N744" s="19" t="e">
        <v>#N/A</v>
      </c>
      <c r="O744" s="1" t="s">
        <v>4621</v>
      </c>
      <c r="P744" s="1" t="s">
        <v>4614</v>
      </c>
      <c r="Q744" s="1" t="s">
        <v>4615</v>
      </c>
      <c r="R744" s="1" t="e">
        <v>#N/A</v>
      </c>
      <c r="S744" s="1" t="s">
        <v>62217</v>
      </c>
      <c r="T744" s="1">
        <v>1.0892689900000001</v>
      </c>
      <c r="U744" s="19">
        <v>1014.88558854503</v>
      </c>
      <c r="V744" s="19">
        <f t="shared" si="21"/>
        <v>1105.4834000000005</v>
      </c>
      <c r="W744" s="1"/>
      <c r="X744" s="1"/>
      <c r="Y744" s="28"/>
      <c r="Z744" s="1"/>
      <c r="AA744" s="28"/>
      <c r="AB744" s="28"/>
      <c r="AC744" s="1"/>
      <c r="AD744" s="1"/>
      <c r="AE744" s="28"/>
      <c r="AF744" s="1"/>
      <c r="AG744" s="1"/>
      <c r="AH744" s="1"/>
      <c r="AI744" s="1"/>
      <c r="AJ744" s="1"/>
      <c r="AK744" s="28"/>
      <c r="AL744" s="1"/>
      <c r="AM744" s="1"/>
      <c r="AN744" s="1"/>
      <c r="AO744" s="1"/>
      <c r="AP744" s="1"/>
      <c r="AQ744" s="1"/>
      <c r="AR744" s="1"/>
      <c r="AS744" s="1"/>
    </row>
    <row r="745" spans="1:45" ht="12.5" customHeight="1">
      <c r="A745" s="1">
        <v>48423</v>
      </c>
      <c r="B745" s="43">
        <v>45263</v>
      </c>
      <c r="C745" s="66">
        <v>45261</v>
      </c>
      <c r="D745" s="69" t="s">
        <v>21</v>
      </c>
      <c r="E745" s="68">
        <v>19297</v>
      </c>
      <c r="F745" s="28" t="s">
        <v>12</v>
      </c>
      <c r="G745" s="1"/>
      <c r="H745" s="67" t="s">
        <v>8</v>
      </c>
      <c r="I745" s="1">
        <v>7</v>
      </c>
      <c r="J745" s="19">
        <v>865.20399999999995</v>
      </c>
      <c r="K745" s="1">
        <v>7</v>
      </c>
      <c r="L745" s="1" t="s">
        <v>4649</v>
      </c>
      <c r="M745" s="1" t="e">
        <v>#N/A</v>
      </c>
      <c r="N745" s="19" t="e">
        <v>#N/A</v>
      </c>
      <c r="O745" s="1" t="s">
        <v>4629</v>
      </c>
      <c r="P745" s="1" t="s">
        <v>4630</v>
      </c>
      <c r="Q745" s="1" t="s">
        <v>4631</v>
      </c>
      <c r="R745" s="1" t="e">
        <v>#N/A</v>
      </c>
      <c r="S745" s="1" t="s">
        <v>62221</v>
      </c>
      <c r="T745" s="1">
        <v>1</v>
      </c>
      <c r="U745" s="19">
        <v>865.20399999999995</v>
      </c>
      <c r="V745" s="19">
        <f t="shared" si="21"/>
        <v>865.20399999999995</v>
      </c>
      <c r="W745" s="1"/>
      <c r="X745" s="1"/>
      <c r="Y745" s="28"/>
      <c r="Z745" s="1"/>
      <c r="AA745" s="28"/>
      <c r="AB745" s="28"/>
      <c r="AC745" s="1"/>
      <c r="AD745" s="1"/>
      <c r="AE745" s="28"/>
      <c r="AF745" s="1"/>
      <c r="AG745" s="1"/>
      <c r="AH745" s="1"/>
      <c r="AI745" s="1"/>
      <c r="AJ745" s="1"/>
      <c r="AK745" s="28"/>
      <c r="AL745" s="1"/>
      <c r="AM745" s="1"/>
      <c r="AN745" s="1"/>
      <c r="AO745" s="1"/>
      <c r="AP745" s="1"/>
      <c r="AQ745" s="1"/>
      <c r="AR745" s="1"/>
      <c r="AS745" s="1"/>
    </row>
    <row r="746" spans="1:45" ht="12.5" customHeight="1">
      <c r="A746" s="1">
        <v>48434</v>
      </c>
      <c r="B746" s="43">
        <v>45263</v>
      </c>
      <c r="C746" s="66">
        <v>45261</v>
      </c>
      <c r="D746" s="69" t="s">
        <v>21</v>
      </c>
      <c r="E746" s="68">
        <v>22912</v>
      </c>
      <c r="F746" s="28" t="s">
        <v>12</v>
      </c>
      <c r="G746" s="1"/>
      <c r="H746" s="67" t="s">
        <v>8</v>
      </c>
      <c r="I746" s="1">
        <v>9</v>
      </c>
      <c r="J746" s="19">
        <v>2410.6266000000001</v>
      </c>
      <c r="K746" s="1">
        <v>9</v>
      </c>
      <c r="L746" s="1" t="s">
        <v>4649</v>
      </c>
      <c r="M746" s="1" t="e">
        <v>#N/A</v>
      </c>
      <c r="N746" s="19" t="e">
        <v>#N/A</v>
      </c>
      <c r="O746" s="1" t="s">
        <v>4636</v>
      </c>
      <c r="P746" s="1" t="s">
        <v>4637</v>
      </c>
      <c r="Q746" s="1" t="s">
        <v>4638</v>
      </c>
      <c r="R746" s="1" t="e">
        <v>#N/A</v>
      </c>
      <c r="S746" s="1" t="s">
        <v>62219</v>
      </c>
      <c r="T746" s="1">
        <v>1.6143268900000001</v>
      </c>
      <c r="U746" s="19">
        <v>1493.270424306691</v>
      </c>
      <c r="V746" s="19">
        <f t="shared" si="21"/>
        <v>2410.626600000001</v>
      </c>
      <c r="W746" s="1"/>
      <c r="X746" s="1"/>
      <c r="Y746" s="28"/>
      <c r="Z746" s="1"/>
      <c r="AA746" s="28"/>
      <c r="AB746" s="28"/>
      <c r="AC746" s="1"/>
      <c r="AD746" s="1"/>
      <c r="AE746" s="28"/>
      <c r="AF746" s="1"/>
      <c r="AG746" s="1"/>
      <c r="AH746" s="1"/>
      <c r="AI746" s="1"/>
      <c r="AJ746" s="1"/>
      <c r="AK746" s="28"/>
      <c r="AL746" s="1"/>
      <c r="AM746" s="1"/>
      <c r="AN746" s="1"/>
      <c r="AO746" s="1"/>
      <c r="AP746" s="1"/>
      <c r="AQ746" s="1"/>
      <c r="AR746" s="1"/>
      <c r="AS746" s="1"/>
    </row>
    <row r="747" spans="1:45" ht="12.5" customHeight="1">
      <c r="A747" s="1">
        <v>48438</v>
      </c>
      <c r="B747" s="43">
        <v>45264</v>
      </c>
      <c r="C747" s="66">
        <v>45261</v>
      </c>
      <c r="D747" s="69" t="s">
        <v>21</v>
      </c>
      <c r="E747" s="68">
        <v>13117</v>
      </c>
      <c r="F747" s="28" t="s">
        <v>12</v>
      </c>
      <c r="G747" s="1"/>
      <c r="H747" s="67" t="s">
        <v>8</v>
      </c>
      <c r="I747" s="1">
        <v>9</v>
      </c>
      <c r="J747" s="19">
        <v>2264.2536</v>
      </c>
      <c r="K747" s="1">
        <v>9</v>
      </c>
      <c r="L747" s="1" t="s">
        <v>4649</v>
      </c>
      <c r="M747" s="1" t="e">
        <v>#N/A</v>
      </c>
      <c r="N747" s="19" t="e">
        <v>#N/A</v>
      </c>
      <c r="O747" s="1" t="s">
        <v>4636</v>
      </c>
      <c r="P747" s="1" t="s">
        <v>4637</v>
      </c>
      <c r="Q747" s="1" t="s">
        <v>4638</v>
      </c>
      <c r="R747" s="1" t="e">
        <v>#N/A</v>
      </c>
      <c r="S747" s="1" t="s">
        <v>62219</v>
      </c>
      <c r="T747" s="1">
        <v>1.6143268900000001</v>
      </c>
      <c r="U747" s="19">
        <v>1402.5991972418919</v>
      </c>
      <c r="V747" s="19">
        <f t="shared" si="21"/>
        <v>2264.2536</v>
      </c>
      <c r="W747" s="1"/>
      <c r="X747" s="1"/>
      <c r="Y747" s="28"/>
      <c r="Z747" s="1"/>
      <c r="AA747" s="28"/>
      <c r="AB747" s="28"/>
      <c r="AC747" s="1"/>
      <c r="AD747" s="1"/>
      <c r="AE747" s="28"/>
      <c r="AF747" s="1"/>
      <c r="AG747" s="1"/>
      <c r="AH747" s="1"/>
      <c r="AI747" s="1"/>
      <c r="AJ747" s="1"/>
      <c r="AK747" s="28"/>
      <c r="AL747" s="1"/>
      <c r="AM747" s="1"/>
      <c r="AN747" s="1"/>
      <c r="AO747" s="1"/>
      <c r="AP747" s="1"/>
      <c r="AQ747" s="1"/>
      <c r="AR747" s="1"/>
      <c r="AS747" s="1"/>
    </row>
    <row r="748" spans="1:45" ht="12.5" customHeight="1">
      <c r="A748" s="1">
        <v>48444</v>
      </c>
      <c r="B748" s="43">
        <v>45265</v>
      </c>
      <c r="C748" s="66">
        <v>45261</v>
      </c>
      <c r="D748" s="69" t="s">
        <v>21</v>
      </c>
      <c r="E748" s="68">
        <v>26618</v>
      </c>
      <c r="F748" s="28" t="s">
        <v>12</v>
      </c>
      <c r="G748" s="1"/>
      <c r="H748" s="67" t="s">
        <v>8</v>
      </c>
      <c r="I748" s="1">
        <v>4</v>
      </c>
      <c r="J748" s="19">
        <v>2264.2536</v>
      </c>
      <c r="K748" s="1">
        <v>4</v>
      </c>
      <c r="L748" s="1" t="s">
        <v>4649</v>
      </c>
      <c r="M748" s="1" t="e">
        <v>#N/A</v>
      </c>
      <c r="N748" s="19" t="e">
        <v>#N/A</v>
      </c>
      <c r="O748" s="1" t="s">
        <v>4621</v>
      </c>
      <c r="P748" s="1" t="s">
        <v>4614</v>
      </c>
      <c r="Q748" s="1" t="s">
        <v>4615</v>
      </c>
      <c r="R748" s="1" t="e">
        <v>#N/A</v>
      </c>
      <c r="S748" s="1" t="s">
        <v>62217</v>
      </c>
      <c r="T748" s="1">
        <v>1.0892689900000001</v>
      </c>
      <c r="U748" s="19">
        <v>2078.6909576853</v>
      </c>
      <c r="V748" s="19">
        <f t="shared" si="21"/>
        <v>2264.2535999999996</v>
      </c>
      <c r="W748" s="1"/>
      <c r="X748" s="1"/>
      <c r="Y748" s="28"/>
      <c r="Z748" s="1"/>
      <c r="AA748" s="28"/>
      <c r="AB748" s="28"/>
      <c r="AC748" s="1"/>
      <c r="AD748" s="1"/>
      <c r="AE748" s="28"/>
      <c r="AF748" s="1"/>
      <c r="AG748" s="1"/>
      <c r="AH748" s="1"/>
      <c r="AI748" s="1"/>
      <c r="AJ748" s="1"/>
      <c r="AK748" s="28"/>
      <c r="AL748" s="1"/>
      <c r="AM748" s="1"/>
      <c r="AN748" s="1"/>
      <c r="AO748" s="1"/>
      <c r="AP748" s="1"/>
      <c r="AQ748" s="1"/>
      <c r="AR748" s="1"/>
      <c r="AS748" s="1"/>
    </row>
    <row r="749" spans="1:45" ht="12.5" customHeight="1">
      <c r="A749" s="1">
        <v>48443</v>
      </c>
      <c r="B749" s="43">
        <v>45265</v>
      </c>
      <c r="C749" s="66">
        <v>45261</v>
      </c>
      <c r="D749" s="69" t="s">
        <v>21</v>
      </c>
      <c r="E749" s="68">
        <v>12232</v>
      </c>
      <c r="F749" s="28" t="s">
        <v>12</v>
      </c>
      <c r="G749" s="1"/>
      <c r="H749" s="67" t="s">
        <v>8</v>
      </c>
      <c r="I749" s="1">
        <v>8</v>
      </c>
      <c r="J749" s="19">
        <v>2288.9187000000002</v>
      </c>
      <c r="K749" s="1">
        <v>8</v>
      </c>
      <c r="L749" s="1" t="s">
        <v>4649</v>
      </c>
      <c r="M749" s="1" t="e">
        <v>#N/A</v>
      </c>
      <c r="N749" s="19" t="e">
        <v>#N/A</v>
      </c>
      <c r="O749" s="1" t="s">
        <v>4633</v>
      </c>
      <c r="P749" s="1" t="s">
        <v>4634</v>
      </c>
      <c r="Q749" s="1" t="s">
        <v>4631</v>
      </c>
      <c r="R749" s="1" t="e">
        <v>#N/A</v>
      </c>
      <c r="S749" s="1" t="s">
        <v>62221</v>
      </c>
      <c r="T749" s="1">
        <v>1</v>
      </c>
      <c r="U749" s="19">
        <v>2288.9187000000002</v>
      </c>
      <c r="V749" s="19">
        <f t="shared" si="21"/>
        <v>2288.9187000000002</v>
      </c>
      <c r="W749" s="1"/>
      <c r="X749" s="1"/>
      <c r="Y749" s="28"/>
      <c r="Z749" s="1"/>
      <c r="AA749" s="28"/>
      <c r="AB749" s="28"/>
      <c r="AC749" s="1"/>
      <c r="AD749" s="1"/>
      <c r="AE749" s="28"/>
      <c r="AF749" s="1"/>
      <c r="AG749" s="1"/>
      <c r="AH749" s="1"/>
      <c r="AI749" s="1"/>
      <c r="AJ749" s="1"/>
      <c r="AK749" s="28"/>
      <c r="AL749" s="1"/>
      <c r="AM749" s="1"/>
      <c r="AN749" s="1"/>
      <c r="AO749" s="1"/>
      <c r="AP749" s="1"/>
      <c r="AQ749" s="1"/>
      <c r="AR749" s="1"/>
      <c r="AS749" s="1"/>
    </row>
    <row r="750" spans="1:45" ht="12.5" customHeight="1">
      <c r="A750" s="1">
        <v>48448</v>
      </c>
      <c r="B750" s="43">
        <v>45265</v>
      </c>
      <c r="C750" s="66">
        <v>45261</v>
      </c>
      <c r="D750" s="69" t="s">
        <v>21</v>
      </c>
      <c r="E750" s="68">
        <v>22987</v>
      </c>
      <c r="F750" s="28" t="s">
        <v>12</v>
      </c>
      <c r="G750" s="1"/>
      <c r="H750" s="67" t="s">
        <v>8</v>
      </c>
      <c r="I750" s="1">
        <v>9</v>
      </c>
      <c r="J750" s="19">
        <v>2410.6266000000001</v>
      </c>
      <c r="K750" s="1">
        <v>9</v>
      </c>
      <c r="L750" s="1" t="s">
        <v>4649</v>
      </c>
      <c r="M750" s="1" t="e">
        <v>#N/A</v>
      </c>
      <c r="N750" s="19" t="e">
        <v>#N/A</v>
      </c>
      <c r="O750" s="1" t="s">
        <v>4636</v>
      </c>
      <c r="P750" s="1" t="s">
        <v>4637</v>
      </c>
      <c r="Q750" s="1" t="s">
        <v>4638</v>
      </c>
      <c r="R750" s="1" t="e">
        <v>#N/A</v>
      </c>
      <c r="S750" s="1" t="s">
        <v>62219</v>
      </c>
      <c r="T750" s="1">
        <v>1.6143268900000001</v>
      </c>
      <c r="U750" s="19">
        <v>1493.270424306691</v>
      </c>
      <c r="V750" s="19">
        <f t="shared" si="21"/>
        <v>2410.626600000001</v>
      </c>
      <c r="W750" s="1"/>
      <c r="X750" s="1"/>
      <c r="Y750" s="28"/>
      <c r="Z750" s="1"/>
      <c r="AA750" s="28"/>
      <c r="AB750" s="28"/>
      <c r="AC750" s="1"/>
      <c r="AD750" s="1"/>
      <c r="AE750" s="28"/>
      <c r="AF750" s="1"/>
      <c r="AG750" s="1"/>
      <c r="AH750" s="1"/>
      <c r="AI750" s="1"/>
      <c r="AJ750" s="1"/>
      <c r="AK750" s="28"/>
      <c r="AL750" s="1"/>
      <c r="AM750" s="1"/>
      <c r="AN750" s="1"/>
      <c r="AO750" s="1"/>
      <c r="AP750" s="1"/>
      <c r="AQ750" s="1"/>
      <c r="AR750" s="1"/>
      <c r="AS750" s="1"/>
    </row>
    <row r="751" spans="1:45" ht="12.5" customHeight="1">
      <c r="A751" s="1">
        <v>48453</v>
      </c>
      <c r="B751" s="43">
        <v>45266</v>
      </c>
      <c r="C751" s="66">
        <v>45261</v>
      </c>
      <c r="D751" s="69" t="s">
        <v>21</v>
      </c>
      <c r="E751" s="68">
        <v>17647</v>
      </c>
      <c r="F751" s="28" t="s">
        <v>12</v>
      </c>
      <c r="G751" s="1"/>
      <c r="H751" s="67" t="s">
        <v>8</v>
      </c>
      <c r="I751" s="1">
        <v>7</v>
      </c>
      <c r="J751" s="19">
        <v>1105.4834000000001</v>
      </c>
      <c r="K751" s="1">
        <v>7</v>
      </c>
      <c r="L751" s="1" t="s">
        <v>4649</v>
      </c>
      <c r="M751" s="1" t="e">
        <v>#N/A</v>
      </c>
      <c r="N751" s="19" t="e">
        <v>#N/A</v>
      </c>
      <c r="O751" s="1" t="s">
        <v>4629</v>
      </c>
      <c r="P751" s="1" t="s">
        <v>4630</v>
      </c>
      <c r="Q751" s="1" t="s">
        <v>4631</v>
      </c>
      <c r="R751" s="1" t="e">
        <v>#N/A</v>
      </c>
      <c r="S751" s="1" t="s">
        <v>62221</v>
      </c>
      <c r="T751" s="1">
        <v>1</v>
      </c>
      <c r="U751" s="19">
        <v>1105.4834000000001</v>
      </c>
      <c r="V751" s="19">
        <f t="shared" si="21"/>
        <v>1105.4834000000001</v>
      </c>
      <c r="W751" s="1"/>
      <c r="X751" s="1"/>
      <c r="Y751" s="28"/>
      <c r="Z751" s="1"/>
      <c r="AA751" s="28"/>
      <c r="AB751" s="28"/>
      <c r="AC751" s="1"/>
      <c r="AD751" s="1"/>
      <c r="AE751" s="28"/>
      <c r="AF751" s="1"/>
      <c r="AG751" s="1"/>
      <c r="AH751" s="1"/>
      <c r="AI751" s="1"/>
      <c r="AJ751" s="1"/>
      <c r="AK751" s="28"/>
      <c r="AL751" s="1"/>
      <c r="AM751" s="1"/>
      <c r="AN751" s="1"/>
      <c r="AO751" s="1"/>
      <c r="AP751" s="1"/>
      <c r="AQ751" s="1"/>
      <c r="AR751" s="1"/>
      <c r="AS751" s="1"/>
    </row>
    <row r="752" spans="1:45" ht="12.5" customHeight="1">
      <c r="A752" s="1">
        <v>48457</v>
      </c>
      <c r="B752" s="43">
        <v>45266</v>
      </c>
      <c r="C752" s="66">
        <v>45261</v>
      </c>
      <c r="D752" s="69" t="s">
        <v>21</v>
      </c>
      <c r="E752" s="68">
        <v>13110</v>
      </c>
      <c r="F752" s="28" t="s">
        <v>12</v>
      </c>
      <c r="G752" s="1"/>
      <c r="H752" s="67" t="s">
        <v>8</v>
      </c>
      <c r="I752" s="1">
        <v>9</v>
      </c>
      <c r="J752" s="19">
        <v>2264.2536</v>
      </c>
      <c r="K752" s="1">
        <v>9</v>
      </c>
      <c r="L752" s="1" t="s">
        <v>4649</v>
      </c>
      <c r="M752" s="1" t="e">
        <v>#N/A</v>
      </c>
      <c r="N752" s="19" t="e">
        <v>#N/A</v>
      </c>
      <c r="O752" s="1" t="s">
        <v>4636</v>
      </c>
      <c r="P752" s="1" t="s">
        <v>4637</v>
      </c>
      <c r="Q752" s="1" t="s">
        <v>4638</v>
      </c>
      <c r="R752" s="1" t="e">
        <v>#N/A</v>
      </c>
      <c r="S752" s="1" t="s">
        <v>62219</v>
      </c>
      <c r="T752" s="1">
        <v>1.6143268900000001</v>
      </c>
      <c r="U752" s="19">
        <v>1402.5991972418919</v>
      </c>
      <c r="V752" s="19">
        <f t="shared" si="21"/>
        <v>2264.2536</v>
      </c>
      <c r="W752" s="1"/>
      <c r="X752" s="1"/>
      <c r="Y752" s="28"/>
      <c r="Z752" s="1"/>
      <c r="AA752" s="28"/>
      <c r="AB752" s="28"/>
      <c r="AC752" s="1"/>
      <c r="AD752" s="1"/>
      <c r="AE752" s="28"/>
      <c r="AF752" s="1"/>
      <c r="AG752" s="1"/>
      <c r="AH752" s="1"/>
      <c r="AI752" s="1"/>
      <c r="AJ752" s="1"/>
      <c r="AK752" s="28"/>
      <c r="AL752" s="1"/>
      <c r="AM752" s="1"/>
      <c r="AN752" s="1"/>
      <c r="AO752" s="1"/>
      <c r="AP752" s="1"/>
      <c r="AQ752" s="1"/>
      <c r="AR752" s="1"/>
      <c r="AS752" s="1"/>
    </row>
    <row r="753" spans="1:45" ht="12.5" customHeight="1">
      <c r="A753" s="1">
        <v>48459</v>
      </c>
      <c r="B753" s="43">
        <v>45267</v>
      </c>
      <c r="C753" s="66">
        <v>45261</v>
      </c>
      <c r="D753" s="69" t="s">
        <v>21</v>
      </c>
      <c r="E753" s="68">
        <v>14966</v>
      </c>
      <c r="F753" s="28" t="s">
        <v>12</v>
      </c>
      <c r="G753" s="1"/>
      <c r="H753" s="67" t="s">
        <v>8</v>
      </c>
      <c r="I753" s="1">
        <v>7</v>
      </c>
      <c r="J753" s="19">
        <v>2410.6266000000001</v>
      </c>
      <c r="K753" s="1">
        <v>7</v>
      </c>
      <c r="L753" s="1" t="s">
        <v>4649</v>
      </c>
      <c r="M753" s="1" t="e">
        <v>#N/A</v>
      </c>
      <c r="N753" s="19" t="e">
        <v>#N/A</v>
      </c>
      <c r="O753" s="1" t="s">
        <v>4629</v>
      </c>
      <c r="P753" s="1" t="s">
        <v>4630</v>
      </c>
      <c r="Q753" s="1" t="s">
        <v>4631</v>
      </c>
      <c r="R753" s="1" t="e">
        <v>#N/A</v>
      </c>
      <c r="S753" s="1" t="s">
        <v>62221</v>
      </c>
      <c r="T753" s="1">
        <v>1</v>
      </c>
      <c r="U753" s="19">
        <v>2410.6266000000001</v>
      </c>
      <c r="V753" s="19">
        <f t="shared" si="21"/>
        <v>2410.6266000000001</v>
      </c>
      <c r="W753" s="1"/>
      <c r="X753" s="1"/>
      <c r="Y753" s="28"/>
      <c r="Z753" s="1"/>
      <c r="AA753" s="28"/>
      <c r="AB753" s="28"/>
      <c r="AC753" s="1"/>
      <c r="AD753" s="1"/>
      <c r="AE753" s="28"/>
      <c r="AF753" s="1"/>
      <c r="AG753" s="1"/>
      <c r="AH753" s="1"/>
      <c r="AI753" s="1"/>
      <c r="AJ753" s="1"/>
      <c r="AK753" s="28"/>
      <c r="AL753" s="1"/>
      <c r="AM753" s="1"/>
      <c r="AN753" s="1"/>
      <c r="AO753" s="1"/>
      <c r="AP753" s="1"/>
      <c r="AQ753" s="1"/>
      <c r="AR753" s="1"/>
      <c r="AS753" s="1"/>
    </row>
    <row r="754" spans="1:45" ht="12.5" customHeight="1">
      <c r="A754" s="1">
        <v>48469</v>
      </c>
      <c r="B754" s="43">
        <v>45267</v>
      </c>
      <c r="C754" s="66">
        <v>45261</v>
      </c>
      <c r="D754" s="69" t="s">
        <v>21</v>
      </c>
      <c r="E754" s="68">
        <v>22961</v>
      </c>
      <c r="F754" s="28" t="s">
        <v>12</v>
      </c>
      <c r="G754" s="1"/>
      <c r="H754" s="67" t="s">
        <v>8</v>
      </c>
      <c r="I754" s="1">
        <v>9</v>
      </c>
      <c r="J754" s="19">
        <v>2410.6266000000001</v>
      </c>
      <c r="K754" s="1">
        <v>9</v>
      </c>
      <c r="L754" s="1" t="s">
        <v>4649</v>
      </c>
      <c r="M754" s="1" t="e">
        <v>#N/A</v>
      </c>
      <c r="N754" s="19" t="e">
        <v>#N/A</v>
      </c>
      <c r="O754" s="1" t="s">
        <v>4636</v>
      </c>
      <c r="P754" s="1" t="s">
        <v>4637</v>
      </c>
      <c r="Q754" s="1" t="s">
        <v>4638</v>
      </c>
      <c r="R754" s="1" t="e">
        <v>#N/A</v>
      </c>
      <c r="S754" s="1" t="s">
        <v>62219</v>
      </c>
      <c r="T754" s="1">
        <v>1.6143268900000001</v>
      </c>
      <c r="U754" s="19">
        <v>1493.270424306691</v>
      </c>
      <c r="V754" s="19">
        <f t="shared" si="21"/>
        <v>2410.626600000001</v>
      </c>
      <c r="W754" s="1"/>
      <c r="X754" s="1"/>
      <c r="Y754" s="28"/>
      <c r="Z754" s="1"/>
      <c r="AA754" s="28"/>
      <c r="AB754" s="28"/>
      <c r="AC754" s="1"/>
      <c r="AD754" s="1"/>
      <c r="AE754" s="28"/>
      <c r="AF754" s="1"/>
      <c r="AG754" s="1"/>
      <c r="AH754" s="1"/>
      <c r="AI754" s="1"/>
      <c r="AJ754" s="1"/>
      <c r="AK754" s="28"/>
      <c r="AL754" s="1"/>
      <c r="AM754" s="1"/>
      <c r="AN754" s="1"/>
      <c r="AO754" s="1"/>
      <c r="AP754" s="1"/>
      <c r="AQ754" s="1"/>
      <c r="AR754" s="1"/>
      <c r="AS754" s="1"/>
    </row>
    <row r="755" spans="1:45" ht="12.5" customHeight="1">
      <c r="A755" s="1">
        <v>48463</v>
      </c>
      <c r="B755" s="43">
        <v>45267</v>
      </c>
      <c r="C755" s="66">
        <v>45261</v>
      </c>
      <c r="D755" s="69" t="s">
        <v>21</v>
      </c>
      <c r="E755" s="68">
        <v>17225</v>
      </c>
      <c r="F755" s="28" t="s">
        <v>12</v>
      </c>
      <c r="G755" s="1"/>
      <c r="H755" s="67" t="s">
        <v>8</v>
      </c>
      <c r="I755" s="1">
        <v>10</v>
      </c>
      <c r="J755" s="19">
        <v>2410.6266000000001</v>
      </c>
      <c r="K755" s="1">
        <v>10</v>
      </c>
      <c r="L755" s="1" t="s">
        <v>4649</v>
      </c>
      <c r="M755" s="1" t="e">
        <v>#N/A</v>
      </c>
      <c r="N755" s="19" t="e">
        <v>#N/A</v>
      </c>
      <c r="O755" s="1" t="s">
        <v>4644</v>
      </c>
      <c r="P755" s="1" t="s">
        <v>4645</v>
      </c>
      <c r="Q755" s="1" t="s">
        <v>4631</v>
      </c>
      <c r="R755" s="1" t="e">
        <v>#N/A</v>
      </c>
      <c r="S755" s="1" t="s">
        <v>62220</v>
      </c>
      <c r="T755" s="1">
        <v>0.84024398</v>
      </c>
      <c r="U755" s="19">
        <v>2868.9602750858148</v>
      </c>
      <c r="V755" s="19">
        <f t="shared" si="21"/>
        <v>2410.6266000000001</v>
      </c>
      <c r="W755" s="1"/>
      <c r="X755" s="1"/>
      <c r="Y755" s="28"/>
      <c r="Z755" s="1"/>
      <c r="AA755" s="28"/>
      <c r="AB755" s="28"/>
      <c r="AC755" s="1"/>
      <c r="AD755" s="1"/>
      <c r="AE755" s="28"/>
      <c r="AF755" s="1"/>
      <c r="AG755" s="1"/>
      <c r="AH755" s="1"/>
      <c r="AI755" s="1"/>
      <c r="AJ755" s="1"/>
      <c r="AK755" s="28"/>
      <c r="AL755" s="1"/>
      <c r="AM755" s="1"/>
      <c r="AN755" s="1"/>
      <c r="AO755" s="1"/>
      <c r="AP755" s="1"/>
      <c r="AQ755" s="1"/>
      <c r="AR755" s="1"/>
      <c r="AS755" s="1"/>
    </row>
    <row r="756" spans="1:45" ht="12.5" customHeight="1">
      <c r="A756" s="1">
        <v>48485</v>
      </c>
      <c r="B756" s="43">
        <v>45268</v>
      </c>
      <c r="C756" s="66">
        <v>45261</v>
      </c>
      <c r="D756" s="69" t="s">
        <v>21</v>
      </c>
      <c r="E756" s="68">
        <v>26587</v>
      </c>
      <c r="F756" s="28" t="s">
        <v>12</v>
      </c>
      <c r="G756" s="1"/>
      <c r="H756" s="67" t="s">
        <v>8</v>
      </c>
      <c r="I756" s="1">
        <v>9</v>
      </c>
      <c r="J756" s="19">
        <v>865.20399999999995</v>
      </c>
      <c r="K756" s="1">
        <v>9</v>
      </c>
      <c r="L756" s="1" t="s">
        <v>4649</v>
      </c>
      <c r="M756" s="1" t="e">
        <v>#N/A</v>
      </c>
      <c r="N756" s="19" t="e">
        <v>#N/A</v>
      </c>
      <c r="O756" s="1" t="s">
        <v>4636</v>
      </c>
      <c r="P756" s="1" t="s">
        <v>4637</v>
      </c>
      <c r="Q756" s="1" t="s">
        <v>4638</v>
      </c>
      <c r="R756" s="1" t="e">
        <v>#N/A</v>
      </c>
      <c r="S756" s="1" t="s">
        <v>62219</v>
      </c>
      <c r="T756" s="1">
        <v>1.6143268900000001</v>
      </c>
      <c r="U756" s="19">
        <v>535.95340903972669</v>
      </c>
      <c r="V756" s="19">
        <f t="shared" si="21"/>
        <v>865.20399999999995</v>
      </c>
      <c r="W756" s="1"/>
      <c r="X756" s="1"/>
      <c r="Y756" s="28"/>
      <c r="Z756" s="1"/>
      <c r="AA756" s="28"/>
      <c r="AB756" s="28"/>
      <c r="AC756" s="1"/>
      <c r="AD756" s="1"/>
      <c r="AE756" s="28"/>
      <c r="AF756" s="1"/>
      <c r="AG756" s="1"/>
      <c r="AH756" s="1"/>
      <c r="AI756" s="1"/>
      <c r="AJ756" s="1"/>
      <c r="AK756" s="28"/>
      <c r="AL756" s="1"/>
      <c r="AM756" s="1"/>
      <c r="AN756" s="1"/>
      <c r="AO756" s="1"/>
      <c r="AP756" s="1"/>
      <c r="AQ756" s="1"/>
      <c r="AR756" s="1"/>
      <c r="AS756" s="1"/>
    </row>
    <row r="757" spans="1:45" ht="12.5" customHeight="1">
      <c r="A757" s="1">
        <v>48483</v>
      </c>
      <c r="B757" s="43">
        <v>45268</v>
      </c>
      <c r="C757" s="66">
        <v>45261</v>
      </c>
      <c r="D757" s="69" t="s">
        <v>21</v>
      </c>
      <c r="E757" s="68">
        <v>24917</v>
      </c>
      <c r="F757" s="28" t="s">
        <v>12</v>
      </c>
      <c r="G757" s="1"/>
      <c r="H757" s="67" t="s">
        <v>8</v>
      </c>
      <c r="I757" s="1">
        <v>9</v>
      </c>
      <c r="J757" s="19">
        <v>1105.4834000000001</v>
      </c>
      <c r="K757" s="1">
        <v>9</v>
      </c>
      <c r="L757" s="1" t="s">
        <v>4649</v>
      </c>
      <c r="M757" s="1" t="e">
        <v>#N/A</v>
      </c>
      <c r="N757" s="19" t="e">
        <v>#N/A</v>
      </c>
      <c r="O757" s="1" t="s">
        <v>4636</v>
      </c>
      <c r="P757" s="1" t="s">
        <v>4637</v>
      </c>
      <c r="Q757" s="1" t="s">
        <v>4638</v>
      </c>
      <c r="R757" s="1" t="e">
        <v>#N/A</v>
      </c>
      <c r="S757" s="1" t="s">
        <v>62219</v>
      </c>
      <c r="T757" s="1">
        <v>1.6143268900000001</v>
      </c>
      <c r="U757" s="19">
        <v>684.79525853651614</v>
      </c>
      <c r="V757" s="19">
        <f t="shared" si="21"/>
        <v>1105.4834000000001</v>
      </c>
      <c r="W757" s="1"/>
      <c r="X757" s="1"/>
      <c r="Y757" s="28"/>
      <c r="Z757" s="1"/>
      <c r="AA757" s="28"/>
      <c r="AB757" s="28"/>
      <c r="AC757" s="1"/>
      <c r="AD757" s="1"/>
      <c r="AE757" s="28"/>
      <c r="AF757" s="1"/>
      <c r="AG757" s="1"/>
      <c r="AH757" s="1"/>
      <c r="AI757" s="1"/>
      <c r="AJ757" s="1"/>
      <c r="AK757" s="28"/>
      <c r="AL757" s="1"/>
      <c r="AM757" s="1"/>
      <c r="AN757" s="1"/>
      <c r="AO757" s="1"/>
      <c r="AP757" s="1"/>
      <c r="AQ757" s="1"/>
      <c r="AR757" s="1"/>
      <c r="AS757" s="1"/>
    </row>
    <row r="758" spans="1:45" ht="12.5" customHeight="1">
      <c r="A758" s="1">
        <v>48491</v>
      </c>
      <c r="B758" s="43">
        <v>45269</v>
      </c>
      <c r="C758" s="66">
        <v>45261</v>
      </c>
      <c r="D758" s="69" t="s">
        <v>21</v>
      </c>
      <c r="E758" s="68">
        <v>13126</v>
      </c>
      <c r="F758" s="28" t="s">
        <v>12</v>
      </c>
      <c r="G758" s="1"/>
      <c r="H758" s="67" t="s">
        <v>8</v>
      </c>
      <c r="I758" s="1">
        <v>9</v>
      </c>
      <c r="J758" s="19">
        <v>2264.2536</v>
      </c>
      <c r="K758" s="1">
        <v>9</v>
      </c>
      <c r="L758" s="1" t="s">
        <v>4649</v>
      </c>
      <c r="M758" s="1" t="e">
        <v>#N/A</v>
      </c>
      <c r="N758" s="19" t="e">
        <v>#N/A</v>
      </c>
      <c r="O758" s="1" t="s">
        <v>4636</v>
      </c>
      <c r="P758" s="1" t="s">
        <v>4637</v>
      </c>
      <c r="Q758" s="1" t="s">
        <v>4638</v>
      </c>
      <c r="R758" s="1" t="e">
        <v>#N/A</v>
      </c>
      <c r="S758" s="1" t="s">
        <v>62219</v>
      </c>
      <c r="T758" s="1">
        <v>1.6143268900000001</v>
      </c>
      <c r="U758" s="19">
        <v>1402.5991972418919</v>
      </c>
      <c r="V758" s="19">
        <f t="shared" si="21"/>
        <v>2264.2536</v>
      </c>
      <c r="W758" s="1"/>
      <c r="X758" s="1"/>
      <c r="Y758" s="28"/>
      <c r="Z758" s="1"/>
      <c r="AA758" s="28"/>
      <c r="AB758" s="28"/>
      <c r="AC758" s="1"/>
      <c r="AD758" s="1"/>
      <c r="AE758" s="28"/>
      <c r="AF758" s="1"/>
      <c r="AG758" s="1"/>
      <c r="AH758" s="1"/>
      <c r="AI758" s="1"/>
      <c r="AJ758" s="1"/>
      <c r="AK758" s="28"/>
      <c r="AL758" s="1"/>
      <c r="AM758" s="1"/>
      <c r="AN758" s="1"/>
      <c r="AO758" s="1"/>
      <c r="AP758" s="1"/>
      <c r="AQ758" s="1"/>
      <c r="AR758" s="1"/>
      <c r="AS758" s="1"/>
    </row>
    <row r="759" spans="1:45" ht="12.5" customHeight="1">
      <c r="A759" s="1">
        <v>48502</v>
      </c>
      <c r="B759" s="43">
        <v>45270</v>
      </c>
      <c r="C759" s="66">
        <v>45261</v>
      </c>
      <c r="D759" s="69" t="s">
        <v>21</v>
      </c>
      <c r="E759" s="68">
        <v>26566</v>
      </c>
      <c r="F759" s="28" t="s">
        <v>12</v>
      </c>
      <c r="G759" s="1"/>
      <c r="H759" s="67" t="s">
        <v>8</v>
      </c>
      <c r="I759" s="1">
        <v>9</v>
      </c>
      <c r="J759" s="19">
        <v>865.20399999999995</v>
      </c>
      <c r="K759" s="1">
        <v>9</v>
      </c>
      <c r="L759" s="1" t="s">
        <v>4649</v>
      </c>
      <c r="M759" s="1" t="e">
        <v>#N/A</v>
      </c>
      <c r="N759" s="19" t="e">
        <v>#N/A</v>
      </c>
      <c r="O759" s="1" t="s">
        <v>4636</v>
      </c>
      <c r="P759" s="1" t="s">
        <v>4637</v>
      </c>
      <c r="Q759" s="1" t="s">
        <v>4638</v>
      </c>
      <c r="R759" s="1" t="e">
        <v>#N/A</v>
      </c>
      <c r="S759" s="1" t="s">
        <v>62219</v>
      </c>
      <c r="T759" s="1">
        <v>1.6143268900000001</v>
      </c>
      <c r="U759" s="19">
        <v>535.95340903972669</v>
      </c>
      <c r="V759" s="19">
        <f t="shared" si="21"/>
        <v>865.20399999999995</v>
      </c>
      <c r="W759" s="1"/>
      <c r="X759" s="1"/>
      <c r="Y759" s="28"/>
      <c r="Z759" s="1"/>
      <c r="AA759" s="28"/>
      <c r="AB759" s="28"/>
      <c r="AC759" s="1"/>
      <c r="AD759" s="1"/>
      <c r="AE759" s="28"/>
      <c r="AF759" s="1"/>
      <c r="AG759" s="1"/>
      <c r="AH759" s="1"/>
      <c r="AI759" s="1"/>
      <c r="AJ759" s="1"/>
      <c r="AK759" s="28"/>
      <c r="AL759" s="1"/>
      <c r="AM759" s="1"/>
      <c r="AN759" s="1"/>
      <c r="AO759" s="1"/>
      <c r="AP759" s="1"/>
      <c r="AQ759" s="1"/>
      <c r="AR759" s="1"/>
      <c r="AS759" s="1"/>
    </row>
    <row r="760" spans="1:45" ht="12.5" customHeight="1">
      <c r="A760" s="1">
        <v>48493</v>
      </c>
      <c r="B760" s="43">
        <v>45270</v>
      </c>
      <c r="C760" s="66">
        <v>45261</v>
      </c>
      <c r="D760" s="69" t="s">
        <v>21</v>
      </c>
      <c r="E760" s="68">
        <v>12402</v>
      </c>
      <c r="F760" s="28" t="s">
        <v>12</v>
      </c>
      <c r="G760" s="1"/>
      <c r="H760" s="67" t="s">
        <v>8</v>
      </c>
      <c r="I760" s="1">
        <v>10</v>
      </c>
      <c r="J760" s="19">
        <v>2264.2536</v>
      </c>
      <c r="K760" s="1">
        <v>10</v>
      </c>
      <c r="L760" s="1" t="s">
        <v>4649</v>
      </c>
      <c r="M760" s="1" t="e">
        <v>#N/A</v>
      </c>
      <c r="N760" s="19" t="e">
        <v>#N/A</v>
      </c>
      <c r="O760" s="1" t="s">
        <v>4644</v>
      </c>
      <c r="P760" s="1" t="s">
        <v>4645</v>
      </c>
      <c r="Q760" s="1" t="s">
        <v>4631</v>
      </c>
      <c r="R760" s="1" t="e">
        <v>#N/A</v>
      </c>
      <c r="S760" s="1" t="s">
        <v>62220</v>
      </c>
      <c r="T760" s="1">
        <v>0.84024398</v>
      </c>
      <c r="U760" s="19">
        <v>2694.7573013257411</v>
      </c>
      <c r="V760" s="19">
        <f t="shared" si="21"/>
        <v>2264.2536</v>
      </c>
      <c r="W760" s="1"/>
      <c r="X760" s="1"/>
      <c r="Y760" s="28"/>
      <c r="Z760" s="1"/>
      <c r="AA760" s="28"/>
      <c r="AB760" s="28"/>
      <c r="AC760" s="1"/>
      <c r="AD760" s="1"/>
      <c r="AE760" s="28"/>
      <c r="AF760" s="1"/>
      <c r="AG760" s="1"/>
      <c r="AH760" s="1"/>
      <c r="AI760" s="1"/>
      <c r="AJ760" s="1"/>
      <c r="AK760" s="28"/>
      <c r="AL760" s="1"/>
      <c r="AM760" s="1"/>
      <c r="AN760" s="1"/>
      <c r="AO760" s="1"/>
      <c r="AP760" s="1"/>
      <c r="AQ760" s="1"/>
      <c r="AR760" s="1"/>
      <c r="AS760" s="1"/>
    </row>
    <row r="761" spans="1:45" ht="12.5" customHeight="1">
      <c r="A761" s="1">
        <v>48510</v>
      </c>
      <c r="B761" s="43">
        <v>45271</v>
      </c>
      <c r="C761" s="66">
        <v>45261</v>
      </c>
      <c r="D761" s="69" t="s">
        <v>21</v>
      </c>
      <c r="E761" s="68">
        <v>26631</v>
      </c>
      <c r="F761" s="28" t="s">
        <v>12</v>
      </c>
      <c r="G761" s="1"/>
      <c r="H761" s="67" t="s">
        <v>8</v>
      </c>
      <c r="I761" s="1">
        <v>4</v>
      </c>
      <c r="J761" s="19">
        <v>2288.9187000000002</v>
      </c>
      <c r="K761" s="1">
        <v>4</v>
      </c>
      <c r="L761" s="1" t="s">
        <v>4649</v>
      </c>
      <c r="M761" s="1" t="e">
        <v>#N/A</v>
      </c>
      <c r="N761" s="19" t="e">
        <v>#N/A</v>
      </c>
      <c r="O761" s="1" t="s">
        <v>4621</v>
      </c>
      <c r="P761" s="1" t="s">
        <v>4614</v>
      </c>
      <c r="Q761" s="1" t="s">
        <v>4615</v>
      </c>
      <c r="R761" s="1" t="e">
        <v>#N/A</v>
      </c>
      <c r="S761" s="1" t="s">
        <v>62217</v>
      </c>
      <c r="T761" s="1">
        <v>1.0892689900000001</v>
      </c>
      <c r="U761" s="19">
        <v>2101.3346758361308</v>
      </c>
      <c r="V761" s="19">
        <f t="shared" si="21"/>
        <v>2288.9186999999997</v>
      </c>
      <c r="W761" s="1"/>
      <c r="X761" s="1"/>
      <c r="Y761" s="28"/>
      <c r="Z761" s="1"/>
      <c r="AA761" s="28"/>
      <c r="AB761" s="28"/>
      <c r="AC761" s="1"/>
      <c r="AD761" s="1"/>
      <c r="AE761" s="28"/>
      <c r="AF761" s="1"/>
      <c r="AG761" s="1"/>
      <c r="AH761" s="1"/>
      <c r="AI761" s="1"/>
      <c r="AJ761" s="1"/>
      <c r="AK761" s="28"/>
      <c r="AL761" s="1"/>
      <c r="AM761" s="1"/>
      <c r="AN761" s="1"/>
      <c r="AO761" s="1"/>
      <c r="AP761" s="1"/>
      <c r="AQ761" s="1"/>
      <c r="AR761" s="1"/>
      <c r="AS761" s="1"/>
    </row>
    <row r="762" spans="1:45" ht="12.5" customHeight="1">
      <c r="A762" s="1">
        <v>48513</v>
      </c>
      <c r="B762" s="43">
        <v>45271</v>
      </c>
      <c r="C762" s="66">
        <v>45261</v>
      </c>
      <c r="D762" s="69" t="s">
        <v>21</v>
      </c>
      <c r="E762" s="68">
        <v>15417</v>
      </c>
      <c r="F762" s="28" t="s">
        <v>12</v>
      </c>
      <c r="G762" s="1"/>
      <c r="H762" s="67" t="s">
        <v>8</v>
      </c>
      <c r="I762" s="1">
        <v>4</v>
      </c>
      <c r="J762" s="19">
        <v>865.20399999999995</v>
      </c>
      <c r="K762" s="1">
        <v>4</v>
      </c>
      <c r="L762" s="1" t="s">
        <v>4649</v>
      </c>
      <c r="M762" s="1" t="e">
        <v>#N/A</v>
      </c>
      <c r="N762" s="19" t="e">
        <v>#N/A</v>
      </c>
      <c r="O762" s="1" t="s">
        <v>4621</v>
      </c>
      <c r="P762" s="1" t="s">
        <v>4614</v>
      </c>
      <c r="Q762" s="1" t="s">
        <v>4615</v>
      </c>
      <c r="R762" s="1" t="e">
        <v>#N/A</v>
      </c>
      <c r="S762" s="1" t="s">
        <v>62217</v>
      </c>
      <c r="T762" s="1">
        <v>1.0892689900000001</v>
      </c>
      <c r="U762" s="19">
        <v>794.29783455049051</v>
      </c>
      <c r="V762" s="19">
        <f t="shared" si="21"/>
        <v>865.20399999999995</v>
      </c>
      <c r="W762" s="1"/>
      <c r="X762" s="1"/>
      <c r="Y762" s="28"/>
      <c r="Z762" s="1"/>
      <c r="AA762" s="28"/>
      <c r="AB762" s="28"/>
      <c r="AC762" s="1"/>
      <c r="AD762" s="1"/>
      <c r="AE762" s="28"/>
      <c r="AF762" s="1"/>
      <c r="AG762" s="1"/>
      <c r="AH762" s="1"/>
      <c r="AI762" s="1"/>
      <c r="AJ762" s="1"/>
      <c r="AK762" s="28"/>
      <c r="AL762" s="1"/>
      <c r="AM762" s="1"/>
      <c r="AN762" s="1"/>
      <c r="AO762" s="1"/>
      <c r="AP762" s="1"/>
      <c r="AQ762" s="1"/>
      <c r="AR762" s="1"/>
      <c r="AS762" s="1"/>
    </row>
    <row r="763" spans="1:45" ht="12.5" customHeight="1">
      <c r="A763" s="1">
        <v>48508</v>
      </c>
      <c r="B763" s="43">
        <v>45271</v>
      </c>
      <c r="C763" s="66">
        <v>45261</v>
      </c>
      <c r="D763" s="69" t="s">
        <v>21</v>
      </c>
      <c r="E763" s="68">
        <v>13736</v>
      </c>
      <c r="F763" s="28" t="s">
        <v>12</v>
      </c>
      <c r="G763" s="1"/>
      <c r="H763" s="67" t="s">
        <v>8</v>
      </c>
      <c r="I763" s="1">
        <v>4</v>
      </c>
      <c r="J763" s="19">
        <v>2410.6266000000001</v>
      </c>
      <c r="K763" s="1">
        <v>4</v>
      </c>
      <c r="L763" s="1" t="s">
        <v>4649</v>
      </c>
      <c r="M763" s="1" t="e">
        <v>#N/A</v>
      </c>
      <c r="N763" s="19" t="e">
        <v>#N/A</v>
      </c>
      <c r="O763" s="1" t="s">
        <v>4621</v>
      </c>
      <c r="P763" s="1" t="s">
        <v>4614</v>
      </c>
      <c r="Q763" s="1" t="s">
        <v>4615</v>
      </c>
      <c r="R763" s="1" t="e">
        <v>#N/A</v>
      </c>
      <c r="S763" s="1" t="s">
        <v>62217</v>
      </c>
      <c r="T763" s="1">
        <v>1.0892689900000001</v>
      </c>
      <c r="U763" s="19">
        <v>2213.0682339538548</v>
      </c>
      <c r="V763" s="19">
        <f t="shared" si="21"/>
        <v>2410.6265999999991</v>
      </c>
      <c r="W763" s="1"/>
      <c r="X763" s="1"/>
      <c r="Y763" s="28"/>
      <c r="Z763" s="1"/>
      <c r="AA763" s="28"/>
      <c r="AB763" s="28"/>
      <c r="AC763" s="1"/>
      <c r="AD763" s="1"/>
      <c r="AE763" s="28"/>
      <c r="AF763" s="1"/>
      <c r="AG763" s="1"/>
      <c r="AH763" s="1"/>
      <c r="AI763" s="1"/>
      <c r="AJ763" s="1"/>
      <c r="AK763" s="28"/>
      <c r="AL763" s="1"/>
      <c r="AM763" s="1"/>
      <c r="AN763" s="1"/>
      <c r="AO763" s="1"/>
      <c r="AP763" s="1"/>
      <c r="AQ763" s="1"/>
      <c r="AR763" s="1"/>
      <c r="AS763" s="1"/>
    </row>
    <row r="764" spans="1:45" ht="12.5" customHeight="1">
      <c r="A764" s="1">
        <v>48504</v>
      </c>
      <c r="B764" s="43">
        <v>45271</v>
      </c>
      <c r="C764" s="66">
        <v>45261</v>
      </c>
      <c r="D764" s="69" t="s">
        <v>21</v>
      </c>
      <c r="E764" s="68">
        <v>20879</v>
      </c>
      <c r="F764" s="28" t="s">
        <v>12</v>
      </c>
      <c r="G764" s="1"/>
      <c r="H764" s="67" t="s">
        <v>8</v>
      </c>
      <c r="I764" s="1">
        <v>10</v>
      </c>
      <c r="J764" s="19">
        <v>865.20399999999995</v>
      </c>
      <c r="K764" s="1">
        <v>10</v>
      </c>
      <c r="L764" s="1" t="s">
        <v>4649</v>
      </c>
      <c r="M764" s="1" t="e">
        <v>#N/A</v>
      </c>
      <c r="N764" s="19" t="e">
        <v>#N/A</v>
      </c>
      <c r="O764" s="1" t="s">
        <v>4644</v>
      </c>
      <c r="P764" s="1" t="s">
        <v>4645</v>
      </c>
      <c r="Q764" s="1" t="s">
        <v>4631</v>
      </c>
      <c r="R764" s="1" t="e">
        <v>#N/A</v>
      </c>
      <c r="S764" s="1" t="s">
        <v>62220</v>
      </c>
      <c r="T764" s="1">
        <v>0.84024398</v>
      </c>
      <c r="U764" s="19">
        <v>1029.705681437908</v>
      </c>
      <c r="V764" s="19">
        <f t="shared" si="21"/>
        <v>865.20399999999995</v>
      </c>
      <c r="W764" s="1"/>
      <c r="X764" s="1"/>
      <c r="Y764" s="28"/>
      <c r="Z764" s="1"/>
      <c r="AA764" s="28"/>
      <c r="AB764" s="28"/>
      <c r="AC764" s="1"/>
      <c r="AD764" s="1"/>
      <c r="AE764" s="28"/>
      <c r="AF764" s="1"/>
      <c r="AG764" s="1"/>
      <c r="AH764" s="1"/>
      <c r="AI764" s="1"/>
      <c r="AJ764" s="1"/>
      <c r="AK764" s="28"/>
      <c r="AL764" s="1"/>
      <c r="AM764" s="1"/>
      <c r="AN764" s="1"/>
      <c r="AO764" s="1"/>
      <c r="AP764" s="1"/>
      <c r="AQ764" s="1"/>
      <c r="AR764" s="1"/>
      <c r="AS764" s="1"/>
    </row>
    <row r="765" spans="1:45" ht="12.5" customHeight="1">
      <c r="A765" s="1">
        <v>48525</v>
      </c>
      <c r="B765" s="43">
        <v>45272</v>
      </c>
      <c r="C765" s="66">
        <v>45261</v>
      </c>
      <c r="D765" s="69" t="s">
        <v>21</v>
      </c>
      <c r="E765" s="68">
        <v>14284</v>
      </c>
      <c r="F765" s="28" t="s">
        <v>12</v>
      </c>
      <c r="G765" s="1"/>
      <c r="H765" s="67" t="s">
        <v>8</v>
      </c>
      <c r="I765" s="1">
        <v>1</v>
      </c>
      <c r="J765" s="19">
        <v>1105.4834000000001</v>
      </c>
      <c r="K765" s="1">
        <v>1</v>
      </c>
      <c r="L765" s="1" t="s">
        <v>4649</v>
      </c>
      <c r="M765" s="1" t="e">
        <v>#N/A</v>
      </c>
      <c r="N765" s="19" t="e">
        <v>#N/A</v>
      </c>
      <c r="O765" s="1" t="s">
        <v>4613</v>
      </c>
      <c r="P765" s="1" t="s">
        <v>4614</v>
      </c>
      <c r="Q765" s="1" t="s">
        <v>4615</v>
      </c>
      <c r="R765" s="1" t="e">
        <v>#N/A</v>
      </c>
      <c r="S765" s="1" t="s">
        <v>62217</v>
      </c>
      <c r="T765" s="1">
        <v>1.0892689900000001</v>
      </c>
      <c r="U765" s="19">
        <v>1014.88558854503</v>
      </c>
      <c r="V765" s="19">
        <f t="shared" si="21"/>
        <v>1105.4834000000005</v>
      </c>
      <c r="W765" s="1"/>
      <c r="X765" s="1"/>
      <c r="Y765" s="28"/>
      <c r="Z765" s="1"/>
      <c r="AA765" s="28"/>
      <c r="AB765" s="28"/>
      <c r="AC765" s="1"/>
      <c r="AD765" s="1"/>
      <c r="AE765" s="28"/>
      <c r="AF765" s="1"/>
      <c r="AG765" s="1"/>
      <c r="AH765" s="1"/>
      <c r="AI765" s="1"/>
      <c r="AJ765" s="1"/>
      <c r="AK765" s="28"/>
      <c r="AL765" s="1"/>
      <c r="AM765" s="1"/>
      <c r="AN765" s="1"/>
      <c r="AO765" s="1"/>
      <c r="AP765" s="1"/>
      <c r="AQ765" s="1"/>
      <c r="AR765" s="1"/>
      <c r="AS765" s="1"/>
    </row>
    <row r="766" spans="1:45" ht="12.5" customHeight="1">
      <c r="A766" s="1">
        <v>48520</v>
      </c>
      <c r="B766" s="43">
        <v>45272</v>
      </c>
      <c r="C766" s="66">
        <v>45261</v>
      </c>
      <c r="D766" s="69" t="s">
        <v>21</v>
      </c>
      <c r="E766" s="68">
        <v>16411</v>
      </c>
      <c r="F766" s="28" t="s">
        <v>12</v>
      </c>
      <c r="G766" s="1"/>
      <c r="H766" s="67" t="s">
        <v>8</v>
      </c>
      <c r="I766" s="1">
        <v>8</v>
      </c>
      <c r="J766" s="19">
        <v>2410.6266000000001</v>
      </c>
      <c r="K766" s="1">
        <v>8</v>
      </c>
      <c r="L766" s="1" t="s">
        <v>4649</v>
      </c>
      <c r="M766" s="1" t="e">
        <v>#N/A</v>
      </c>
      <c r="N766" s="19" t="e">
        <v>#N/A</v>
      </c>
      <c r="O766" s="1" t="s">
        <v>4633</v>
      </c>
      <c r="P766" s="1" t="s">
        <v>4634</v>
      </c>
      <c r="Q766" s="1" t="s">
        <v>4631</v>
      </c>
      <c r="R766" s="1" t="e">
        <v>#N/A</v>
      </c>
      <c r="S766" s="1" t="s">
        <v>62221</v>
      </c>
      <c r="T766" s="1">
        <v>1</v>
      </c>
      <c r="U766" s="19">
        <v>2410.6266000000001</v>
      </c>
      <c r="V766" s="19">
        <f t="shared" si="21"/>
        <v>2410.6266000000001</v>
      </c>
      <c r="W766" s="1"/>
      <c r="X766" s="1"/>
      <c r="Y766" s="28"/>
      <c r="Z766" s="1"/>
      <c r="AA766" s="28"/>
      <c r="AB766" s="28"/>
      <c r="AC766" s="1"/>
      <c r="AD766" s="1"/>
      <c r="AE766" s="28"/>
      <c r="AF766" s="1"/>
      <c r="AG766" s="1"/>
      <c r="AH766" s="1"/>
      <c r="AI766" s="1"/>
      <c r="AJ766" s="1"/>
      <c r="AK766" s="28"/>
      <c r="AL766" s="1"/>
      <c r="AM766" s="1"/>
      <c r="AN766" s="1"/>
      <c r="AO766" s="1"/>
      <c r="AP766" s="1"/>
      <c r="AQ766" s="1"/>
      <c r="AR766" s="1"/>
      <c r="AS766" s="1"/>
    </row>
    <row r="767" spans="1:45" ht="12.5" customHeight="1">
      <c r="A767" s="1">
        <v>48532</v>
      </c>
      <c r="B767" s="43">
        <v>45272</v>
      </c>
      <c r="C767" s="66">
        <v>45261</v>
      </c>
      <c r="D767" s="69" t="s">
        <v>21</v>
      </c>
      <c r="E767" s="68">
        <v>13112</v>
      </c>
      <c r="F767" s="28" t="s">
        <v>12</v>
      </c>
      <c r="G767" s="1"/>
      <c r="H767" s="67" t="s">
        <v>8</v>
      </c>
      <c r="I767" s="1">
        <v>9</v>
      </c>
      <c r="J767" s="19">
        <v>2264.2536</v>
      </c>
      <c r="K767" s="1">
        <v>9</v>
      </c>
      <c r="L767" s="1" t="s">
        <v>4649</v>
      </c>
      <c r="M767" s="1" t="e">
        <v>#N/A</v>
      </c>
      <c r="N767" s="19" t="e">
        <v>#N/A</v>
      </c>
      <c r="O767" s="1" t="s">
        <v>4636</v>
      </c>
      <c r="P767" s="1" t="s">
        <v>4637</v>
      </c>
      <c r="Q767" s="1" t="s">
        <v>4638</v>
      </c>
      <c r="R767" s="1" t="e">
        <v>#N/A</v>
      </c>
      <c r="S767" s="1" t="s">
        <v>62219</v>
      </c>
      <c r="T767" s="1">
        <v>1.6143268900000001</v>
      </c>
      <c r="U767" s="19">
        <v>1402.5991972418919</v>
      </c>
      <c r="V767" s="19">
        <f t="shared" si="21"/>
        <v>2264.2536</v>
      </c>
      <c r="W767" s="1"/>
      <c r="X767" s="1"/>
      <c r="Y767" s="28"/>
      <c r="Z767" s="1"/>
      <c r="AA767" s="28"/>
      <c r="AB767" s="28"/>
      <c r="AC767" s="1"/>
      <c r="AD767" s="1"/>
      <c r="AE767" s="28"/>
      <c r="AF767" s="1"/>
      <c r="AG767" s="1"/>
      <c r="AH767" s="1"/>
      <c r="AI767" s="1"/>
      <c r="AJ767" s="1"/>
      <c r="AK767" s="28"/>
      <c r="AL767" s="1"/>
      <c r="AM767" s="1"/>
      <c r="AN767" s="1"/>
      <c r="AO767" s="1"/>
      <c r="AP767" s="1"/>
      <c r="AQ767" s="1"/>
      <c r="AR767" s="1"/>
      <c r="AS767" s="1"/>
    </row>
    <row r="768" spans="1:45" ht="12.5" customHeight="1">
      <c r="A768" s="1">
        <v>48533</v>
      </c>
      <c r="B768" s="43">
        <v>45272</v>
      </c>
      <c r="C768" s="66">
        <v>45261</v>
      </c>
      <c r="D768" s="69" t="s">
        <v>21</v>
      </c>
      <c r="E768" s="68">
        <v>26560</v>
      </c>
      <c r="F768" s="28" t="s">
        <v>12</v>
      </c>
      <c r="G768" s="1"/>
      <c r="H768" s="67" t="s">
        <v>8</v>
      </c>
      <c r="I768" s="1">
        <v>9</v>
      </c>
      <c r="J768" s="19">
        <v>865.20399999999995</v>
      </c>
      <c r="K768" s="1">
        <v>9</v>
      </c>
      <c r="L768" s="1" t="s">
        <v>4649</v>
      </c>
      <c r="M768" s="1" t="e">
        <v>#N/A</v>
      </c>
      <c r="N768" s="19" t="e">
        <v>#N/A</v>
      </c>
      <c r="O768" s="1" t="s">
        <v>4636</v>
      </c>
      <c r="P768" s="1" t="s">
        <v>4637</v>
      </c>
      <c r="Q768" s="1" t="s">
        <v>4638</v>
      </c>
      <c r="R768" s="1" t="e">
        <v>#N/A</v>
      </c>
      <c r="S768" s="1" t="s">
        <v>62219</v>
      </c>
      <c r="T768" s="1">
        <v>1.6143268900000001</v>
      </c>
      <c r="U768" s="19">
        <v>535.95340903972669</v>
      </c>
      <c r="V768" s="19">
        <f t="shared" si="21"/>
        <v>865.20399999999995</v>
      </c>
      <c r="W768" s="1"/>
      <c r="X768" s="1"/>
      <c r="Y768" s="28"/>
      <c r="Z768" s="1"/>
      <c r="AA768" s="28"/>
      <c r="AB768" s="28"/>
      <c r="AC768" s="1"/>
      <c r="AD768" s="1"/>
      <c r="AE768" s="28"/>
      <c r="AF768" s="1"/>
      <c r="AG768" s="1"/>
      <c r="AH768" s="1"/>
      <c r="AI768" s="1"/>
      <c r="AJ768" s="1"/>
      <c r="AK768" s="28"/>
      <c r="AL768" s="1"/>
      <c r="AM768" s="1"/>
      <c r="AN768" s="1"/>
      <c r="AO768" s="1"/>
      <c r="AP768" s="1"/>
      <c r="AQ768" s="1"/>
      <c r="AR768" s="1"/>
      <c r="AS768" s="1"/>
    </row>
    <row r="769" spans="1:45" ht="12.5" customHeight="1">
      <c r="A769" s="1">
        <v>48543</v>
      </c>
      <c r="B769" s="43">
        <v>45273</v>
      </c>
      <c r="C769" s="66">
        <v>45261</v>
      </c>
      <c r="D769" s="69" t="s">
        <v>21</v>
      </c>
      <c r="E769" s="68">
        <v>24918</v>
      </c>
      <c r="F769" s="28" t="s">
        <v>12</v>
      </c>
      <c r="G769" s="1"/>
      <c r="H769" s="67" t="s">
        <v>8</v>
      </c>
      <c r="I769" s="1">
        <v>9</v>
      </c>
      <c r="J769" s="19">
        <v>1105.4834000000001</v>
      </c>
      <c r="K769" s="1">
        <v>9</v>
      </c>
      <c r="L769" s="1" t="s">
        <v>4649</v>
      </c>
      <c r="M769" s="1" t="e">
        <v>#N/A</v>
      </c>
      <c r="N769" s="19" t="e">
        <v>#N/A</v>
      </c>
      <c r="O769" s="1" t="s">
        <v>4636</v>
      </c>
      <c r="P769" s="1" t="s">
        <v>4637</v>
      </c>
      <c r="Q769" s="1" t="s">
        <v>4638</v>
      </c>
      <c r="R769" s="1" t="e">
        <v>#N/A</v>
      </c>
      <c r="S769" s="1" t="s">
        <v>62219</v>
      </c>
      <c r="T769" s="1">
        <v>1.6143268900000001</v>
      </c>
      <c r="U769" s="19">
        <v>684.79525853651614</v>
      </c>
      <c r="V769" s="19">
        <f t="shared" si="21"/>
        <v>1105.4834000000001</v>
      </c>
      <c r="W769" s="1"/>
      <c r="X769" s="1"/>
      <c r="Y769" s="28"/>
      <c r="Z769" s="1"/>
      <c r="AA769" s="28"/>
      <c r="AB769" s="28"/>
      <c r="AC769" s="1"/>
      <c r="AD769" s="1"/>
      <c r="AE769" s="28"/>
      <c r="AF769" s="1"/>
      <c r="AG769" s="1"/>
      <c r="AH769" s="1"/>
      <c r="AI769" s="1"/>
      <c r="AJ769" s="1"/>
      <c r="AK769" s="28"/>
      <c r="AL769" s="1"/>
      <c r="AM769" s="1"/>
      <c r="AN769" s="1"/>
      <c r="AO769" s="1"/>
      <c r="AP769" s="1"/>
      <c r="AQ769" s="1"/>
      <c r="AR769" s="1"/>
      <c r="AS769" s="1"/>
    </row>
    <row r="770" spans="1:45" ht="12.5" customHeight="1">
      <c r="A770" s="1">
        <v>48554</v>
      </c>
      <c r="B770" s="43">
        <v>45274</v>
      </c>
      <c r="C770" s="66">
        <v>45261</v>
      </c>
      <c r="D770" s="69" t="s">
        <v>21</v>
      </c>
      <c r="E770" s="68">
        <v>26622</v>
      </c>
      <c r="F770" s="28" t="s">
        <v>12</v>
      </c>
      <c r="G770" s="1"/>
      <c r="H770" s="67" t="s">
        <v>8</v>
      </c>
      <c r="I770" s="1">
        <v>1</v>
      </c>
      <c r="J770" s="19">
        <v>2264.2536</v>
      </c>
      <c r="K770" s="1">
        <v>1</v>
      </c>
      <c r="L770" s="1" t="s">
        <v>4649</v>
      </c>
      <c r="M770" s="1" t="e">
        <v>#N/A</v>
      </c>
      <c r="N770" s="19" t="e">
        <v>#N/A</v>
      </c>
      <c r="O770" s="1" t="s">
        <v>4613</v>
      </c>
      <c r="P770" s="1" t="s">
        <v>4614</v>
      </c>
      <c r="Q770" s="1" t="s">
        <v>4615</v>
      </c>
      <c r="R770" s="1" t="e">
        <v>#N/A</v>
      </c>
      <c r="S770" s="1" t="s">
        <v>62217</v>
      </c>
      <c r="T770" s="1">
        <v>1.0892689900000001</v>
      </c>
      <c r="U770" s="19">
        <v>2078.6909576853</v>
      </c>
      <c r="V770" s="19">
        <f t="shared" ref="V770:V800" si="22">T770*U770</f>
        <v>2264.2535999999996</v>
      </c>
      <c r="W770" s="1"/>
      <c r="X770" s="1"/>
      <c r="Y770" s="28"/>
      <c r="Z770" s="1"/>
      <c r="AA770" s="28"/>
      <c r="AB770" s="28"/>
      <c r="AC770" s="1"/>
      <c r="AD770" s="1"/>
      <c r="AE770" s="28"/>
      <c r="AF770" s="1"/>
      <c r="AG770" s="1"/>
      <c r="AH770" s="1"/>
      <c r="AI770" s="1"/>
      <c r="AJ770" s="1"/>
      <c r="AK770" s="28"/>
      <c r="AL770" s="1"/>
      <c r="AM770" s="1"/>
      <c r="AN770" s="1"/>
      <c r="AO770" s="1"/>
      <c r="AP770" s="1"/>
      <c r="AQ770" s="1"/>
      <c r="AR770" s="1"/>
      <c r="AS770" s="1"/>
    </row>
    <row r="771" spans="1:45" ht="12.5" customHeight="1">
      <c r="A771" s="1">
        <v>48550</v>
      </c>
      <c r="B771" s="43">
        <v>45274</v>
      </c>
      <c r="C771" s="66">
        <v>45261</v>
      </c>
      <c r="D771" s="69" t="s">
        <v>21</v>
      </c>
      <c r="E771" s="68">
        <v>19315</v>
      </c>
      <c r="F771" s="28" t="s">
        <v>12</v>
      </c>
      <c r="G771" s="1"/>
      <c r="H771" s="67" t="s">
        <v>8</v>
      </c>
      <c r="I771" s="1">
        <v>7</v>
      </c>
      <c r="J771" s="19">
        <v>865.20399999999995</v>
      </c>
      <c r="K771" s="1">
        <v>7</v>
      </c>
      <c r="L771" s="1" t="s">
        <v>4649</v>
      </c>
      <c r="M771" s="1" t="e">
        <v>#N/A</v>
      </c>
      <c r="N771" s="19" t="e">
        <v>#N/A</v>
      </c>
      <c r="O771" s="1" t="s">
        <v>4629</v>
      </c>
      <c r="P771" s="1" t="s">
        <v>4630</v>
      </c>
      <c r="Q771" s="1" t="s">
        <v>4631</v>
      </c>
      <c r="R771" s="1" t="e">
        <v>#N/A</v>
      </c>
      <c r="S771" s="1" t="s">
        <v>62221</v>
      </c>
      <c r="T771" s="1">
        <v>1</v>
      </c>
      <c r="U771" s="19">
        <v>865.20399999999995</v>
      </c>
      <c r="V771" s="19">
        <f t="shared" si="22"/>
        <v>865.20399999999995</v>
      </c>
      <c r="W771" s="1"/>
      <c r="X771" s="1"/>
      <c r="Y771" s="28"/>
      <c r="Z771" s="1"/>
      <c r="AA771" s="28"/>
      <c r="AB771" s="28"/>
      <c r="AC771" s="1"/>
      <c r="AD771" s="1"/>
      <c r="AE771" s="28"/>
      <c r="AF771" s="1"/>
      <c r="AG771" s="1"/>
      <c r="AH771" s="1"/>
      <c r="AI771" s="1"/>
      <c r="AJ771" s="1"/>
      <c r="AK771" s="28"/>
      <c r="AL771" s="1"/>
      <c r="AM771" s="1"/>
      <c r="AN771" s="1"/>
      <c r="AO771" s="1"/>
      <c r="AP771" s="1"/>
      <c r="AQ771" s="1"/>
      <c r="AR771" s="1"/>
      <c r="AS771" s="1"/>
    </row>
    <row r="772" spans="1:45" ht="12.5" customHeight="1">
      <c r="A772" s="1">
        <v>48547</v>
      </c>
      <c r="B772" s="43">
        <v>45274</v>
      </c>
      <c r="C772" s="66">
        <v>45261</v>
      </c>
      <c r="D772" s="69" t="s">
        <v>21</v>
      </c>
      <c r="E772" s="68">
        <v>19029</v>
      </c>
      <c r="F772" s="28" t="s">
        <v>12</v>
      </c>
      <c r="G772" s="1"/>
      <c r="H772" s="67" t="s">
        <v>8</v>
      </c>
      <c r="I772" s="1">
        <v>8</v>
      </c>
      <c r="J772" s="19">
        <v>1105.4834000000001</v>
      </c>
      <c r="K772" s="1">
        <v>8</v>
      </c>
      <c r="L772" s="1" t="s">
        <v>4649</v>
      </c>
      <c r="M772" s="1" t="e">
        <v>#N/A</v>
      </c>
      <c r="N772" s="19" t="e">
        <v>#N/A</v>
      </c>
      <c r="O772" s="1" t="s">
        <v>4633</v>
      </c>
      <c r="P772" s="1" t="s">
        <v>4634</v>
      </c>
      <c r="Q772" s="1" t="s">
        <v>4631</v>
      </c>
      <c r="R772" s="1" t="e">
        <v>#N/A</v>
      </c>
      <c r="S772" s="1" t="s">
        <v>62221</v>
      </c>
      <c r="T772" s="1">
        <v>1</v>
      </c>
      <c r="U772" s="19">
        <v>1105.4834000000001</v>
      </c>
      <c r="V772" s="19">
        <f t="shared" si="22"/>
        <v>1105.4834000000001</v>
      </c>
      <c r="W772" s="1"/>
      <c r="X772" s="1"/>
      <c r="Y772" s="28"/>
      <c r="Z772" s="1"/>
      <c r="AA772" s="28"/>
      <c r="AB772" s="28"/>
      <c r="AC772" s="1"/>
      <c r="AD772" s="1"/>
      <c r="AE772" s="28"/>
      <c r="AF772" s="1"/>
      <c r="AG772" s="1"/>
      <c r="AH772" s="1"/>
      <c r="AI772" s="1"/>
      <c r="AJ772" s="1"/>
      <c r="AK772" s="28"/>
      <c r="AL772" s="1"/>
      <c r="AM772" s="1"/>
      <c r="AN772" s="1"/>
      <c r="AO772" s="1"/>
      <c r="AP772" s="1"/>
      <c r="AQ772" s="1"/>
      <c r="AR772" s="1"/>
      <c r="AS772" s="1"/>
    </row>
    <row r="773" spans="1:45" ht="12.5" customHeight="1">
      <c r="A773" s="1">
        <v>48551</v>
      </c>
      <c r="B773" s="43">
        <v>45274</v>
      </c>
      <c r="C773" s="66">
        <v>45261</v>
      </c>
      <c r="D773" s="69" t="s">
        <v>21</v>
      </c>
      <c r="E773" s="68">
        <v>20833</v>
      </c>
      <c r="F773" s="28" t="s">
        <v>12</v>
      </c>
      <c r="G773" s="1"/>
      <c r="H773" s="67" t="s">
        <v>8</v>
      </c>
      <c r="I773" s="1">
        <v>8</v>
      </c>
      <c r="J773" s="19">
        <v>865.20399999999995</v>
      </c>
      <c r="K773" s="1">
        <v>8</v>
      </c>
      <c r="L773" s="1" t="s">
        <v>4649</v>
      </c>
      <c r="M773" s="1" t="e">
        <v>#N/A</v>
      </c>
      <c r="N773" s="19" t="e">
        <v>#N/A</v>
      </c>
      <c r="O773" s="1" t="s">
        <v>4633</v>
      </c>
      <c r="P773" s="1" t="s">
        <v>4634</v>
      </c>
      <c r="Q773" s="1" t="s">
        <v>4631</v>
      </c>
      <c r="R773" s="1" t="e">
        <v>#N/A</v>
      </c>
      <c r="S773" s="1" t="s">
        <v>62221</v>
      </c>
      <c r="T773" s="1">
        <v>1</v>
      </c>
      <c r="U773" s="19">
        <v>865.20399999999995</v>
      </c>
      <c r="V773" s="19">
        <f t="shared" si="22"/>
        <v>865.20399999999995</v>
      </c>
      <c r="W773" s="1"/>
      <c r="X773" s="1"/>
      <c r="Y773" s="28"/>
      <c r="Z773" s="1"/>
      <c r="AA773" s="28"/>
      <c r="AB773" s="28"/>
      <c r="AC773" s="1"/>
      <c r="AD773" s="1"/>
      <c r="AE773" s="28"/>
      <c r="AF773" s="1"/>
      <c r="AG773" s="1"/>
      <c r="AH773" s="1"/>
      <c r="AI773" s="1"/>
      <c r="AJ773" s="1"/>
      <c r="AK773" s="28"/>
      <c r="AL773" s="1"/>
      <c r="AM773" s="1"/>
      <c r="AN773" s="1"/>
      <c r="AO773" s="1"/>
      <c r="AP773" s="1"/>
      <c r="AQ773" s="1"/>
      <c r="AR773" s="1"/>
      <c r="AS773" s="1"/>
    </row>
    <row r="774" spans="1:45" ht="12.5" customHeight="1">
      <c r="A774" s="1">
        <v>48557</v>
      </c>
      <c r="B774" s="43">
        <v>45274</v>
      </c>
      <c r="C774" s="66">
        <v>45261</v>
      </c>
      <c r="D774" s="69" t="s">
        <v>21</v>
      </c>
      <c r="E774" s="68">
        <v>22958</v>
      </c>
      <c r="F774" s="28" t="s">
        <v>12</v>
      </c>
      <c r="G774" s="1"/>
      <c r="H774" s="67" t="s">
        <v>8</v>
      </c>
      <c r="I774" s="1">
        <v>9</v>
      </c>
      <c r="J774" s="19">
        <v>2699.9018000000001</v>
      </c>
      <c r="K774" s="1">
        <v>9</v>
      </c>
      <c r="L774" s="1" t="s">
        <v>4649</v>
      </c>
      <c r="M774" s="1" t="e">
        <v>#N/A</v>
      </c>
      <c r="N774" s="19" t="e">
        <v>#N/A</v>
      </c>
      <c r="O774" s="1" t="s">
        <v>4636</v>
      </c>
      <c r="P774" s="1" t="s">
        <v>4637</v>
      </c>
      <c r="Q774" s="1" t="s">
        <v>4638</v>
      </c>
      <c r="R774" s="1" t="e">
        <v>#N/A</v>
      </c>
      <c r="S774" s="1" t="s">
        <v>62219</v>
      </c>
      <c r="T774" s="1">
        <v>1.6143268900000001</v>
      </c>
      <c r="U774" s="19">
        <v>1672.4628801791191</v>
      </c>
      <c r="V774" s="19">
        <f t="shared" si="22"/>
        <v>2699.9018000000001</v>
      </c>
      <c r="W774" s="1"/>
      <c r="X774" s="1"/>
      <c r="Y774" s="28"/>
      <c r="Z774" s="1"/>
      <c r="AA774" s="28"/>
      <c r="AB774" s="28"/>
      <c r="AC774" s="1"/>
      <c r="AD774" s="1"/>
      <c r="AE774" s="28"/>
      <c r="AF774" s="1"/>
      <c r="AG774" s="1"/>
      <c r="AH774" s="1"/>
      <c r="AI774" s="1"/>
      <c r="AJ774" s="1"/>
      <c r="AK774" s="28"/>
      <c r="AL774" s="1"/>
      <c r="AM774" s="1"/>
      <c r="AN774" s="1"/>
      <c r="AO774" s="1"/>
      <c r="AP774" s="1"/>
      <c r="AQ774" s="1"/>
      <c r="AR774" s="1"/>
      <c r="AS774" s="1"/>
    </row>
    <row r="775" spans="1:45" ht="12.5" customHeight="1">
      <c r="A775" s="1">
        <v>48560</v>
      </c>
      <c r="B775" s="43">
        <v>45274</v>
      </c>
      <c r="C775" s="66">
        <v>45261</v>
      </c>
      <c r="D775" s="69" t="s">
        <v>21</v>
      </c>
      <c r="E775" s="68">
        <v>26561</v>
      </c>
      <c r="F775" s="28" t="s">
        <v>12</v>
      </c>
      <c r="G775" s="1"/>
      <c r="H775" s="67" t="s">
        <v>8</v>
      </c>
      <c r="I775" s="1">
        <v>9</v>
      </c>
      <c r="J775" s="19">
        <v>865.20399999999995</v>
      </c>
      <c r="K775" s="1">
        <v>9</v>
      </c>
      <c r="L775" s="1" t="s">
        <v>4649</v>
      </c>
      <c r="M775" s="1" t="e">
        <v>#N/A</v>
      </c>
      <c r="N775" s="19" t="e">
        <v>#N/A</v>
      </c>
      <c r="O775" s="1" t="s">
        <v>4636</v>
      </c>
      <c r="P775" s="1" t="s">
        <v>4637</v>
      </c>
      <c r="Q775" s="1" t="s">
        <v>4638</v>
      </c>
      <c r="R775" s="1" t="e">
        <v>#N/A</v>
      </c>
      <c r="S775" s="1" t="s">
        <v>62219</v>
      </c>
      <c r="T775" s="1">
        <v>1.6143268900000001</v>
      </c>
      <c r="U775" s="19">
        <v>535.95340903972669</v>
      </c>
      <c r="V775" s="19">
        <f t="shared" si="22"/>
        <v>865.20399999999995</v>
      </c>
      <c r="W775" s="1"/>
      <c r="X775" s="1"/>
      <c r="Y775" s="28"/>
      <c r="Z775" s="1"/>
      <c r="AA775" s="28"/>
      <c r="AB775" s="28"/>
      <c r="AC775" s="1"/>
      <c r="AD775" s="1"/>
      <c r="AE775" s="28"/>
      <c r="AF775" s="1"/>
      <c r="AG775" s="1"/>
      <c r="AH775" s="1"/>
      <c r="AI775" s="1"/>
      <c r="AJ775" s="1"/>
      <c r="AK775" s="28"/>
      <c r="AL775" s="1"/>
      <c r="AM775" s="1"/>
      <c r="AN775" s="1"/>
      <c r="AO775" s="1"/>
      <c r="AP775" s="1"/>
      <c r="AQ775" s="1"/>
      <c r="AR775" s="1"/>
      <c r="AS775" s="1"/>
    </row>
    <row r="776" spans="1:45" ht="12.5" customHeight="1">
      <c r="A776" s="1">
        <v>48563</v>
      </c>
      <c r="B776" s="43">
        <v>45275</v>
      </c>
      <c r="C776" s="66">
        <v>45261</v>
      </c>
      <c r="D776" s="69" t="s">
        <v>21</v>
      </c>
      <c r="E776" s="68">
        <v>20831</v>
      </c>
      <c r="F776" s="28" t="s">
        <v>12</v>
      </c>
      <c r="G776" s="1"/>
      <c r="H776" s="67" t="s">
        <v>8</v>
      </c>
      <c r="I776" s="1">
        <v>8</v>
      </c>
      <c r="J776" s="19">
        <v>865.20399999999995</v>
      </c>
      <c r="K776" s="1">
        <v>8</v>
      </c>
      <c r="L776" s="1" t="s">
        <v>4649</v>
      </c>
      <c r="M776" s="1" t="e">
        <v>#N/A</v>
      </c>
      <c r="N776" s="19" t="e">
        <v>#N/A</v>
      </c>
      <c r="O776" s="1" t="s">
        <v>4633</v>
      </c>
      <c r="P776" s="1" t="s">
        <v>4634</v>
      </c>
      <c r="Q776" s="1" t="s">
        <v>4631</v>
      </c>
      <c r="R776" s="1" t="e">
        <v>#N/A</v>
      </c>
      <c r="S776" s="1" t="s">
        <v>62221</v>
      </c>
      <c r="T776" s="1">
        <v>1</v>
      </c>
      <c r="U776" s="19">
        <v>865.20399999999995</v>
      </c>
      <c r="V776" s="19">
        <f t="shared" si="22"/>
        <v>865.20399999999995</v>
      </c>
      <c r="W776" s="1"/>
      <c r="X776" s="1"/>
      <c r="Y776" s="28"/>
      <c r="Z776" s="1"/>
      <c r="AA776" s="28"/>
      <c r="AB776" s="28"/>
      <c r="AC776" s="1"/>
      <c r="AD776" s="1"/>
      <c r="AE776" s="28"/>
      <c r="AF776" s="1"/>
      <c r="AG776" s="1"/>
      <c r="AH776" s="1"/>
      <c r="AI776" s="1"/>
      <c r="AJ776" s="1"/>
      <c r="AK776" s="28"/>
      <c r="AL776" s="1"/>
      <c r="AM776" s="1"/>
      <c r="AN776" s="1"/>
      <c r="AO776" s="1"/>
      <c r="AP776" s="1"/>
      <c r="AQ776" s="1"/>
      <c r="AR776" s="1"/>
      <c r="AS776" s="1"/>
    </row>
    <row r="777" spans="1:45" ht="12.5" customHeight="1">
      <c r="A777" s="1">
        <v>48574</v>
      </c>
      <c r="B777" s="43">
        <v>45276</v>
      </c>
      <c r="C777" s="66">
        <v>45261</v>
      </c>
      <c r="D777" s="69" t="s">
        <v>21</v>
      </c>
      <c r="E777" s="68">
        <v>15422</v>
      </c>
      <c r="F777" s="28" t="s">
        <v>12</v>
      </c>
      <c r="G777" s="1"/>
      <c r="H777" s="67" t="s">
        <v>8</v>
      </c>
      <c r="I777" s="1">
        <v>1</v>
      </c>
      <c r="J777" s="19">
        <v>865.20399999999995</v>
      </c>
      <c r="K777" s="1">
        <v>1</v>
      </c>
      <c r="L777" s="1" t="s">
        <v>4649</v>
      </c>
      <c r="M777" s="1" t="e">
        <v>#N/A</v>
      </c>
      <c r="N777" s="19" t="e">
        <v>#N/A</v>
      </c>
      <c r="O777" s="1" t="s">
        <v>4613</v>
      </c>
      <c r="P777" s="1" t="s">
        <v>4614</v>
      </c>
      <c r="Q777" s="1" t="s">
        <v>4615</v>
      </c>
      <c r="R777" s="1" t="e">
        <v>#N/A</v>
      </c>
      <c r="S777" s="1" t="s">
        <v>62217</v>
      </c>
      <c r="T777" s="1">
        <v>1.0892689900000001</v>
      </c>
      <c r="U777" s="19">
        <v>794.29783455049051</v>
      </c>
      <c r="V777" s="19">
        <f t="shared" si="22"/>
        <v>865.20399999999995</v>
      </c>
      <c r="W777" s="1"/>
      <c r="X777" s="1"/>
      <c r="Y777" s="28"/>
      <c r="Z777" s="1"/>
      <c r="AA777" s="28"/>
      <c r="AB777" s="28"/>
      <c r="AC777" s="1"/>
      <c r="AD777" s="1"/>
      <c r="AE777" s="28"/>
      <c r="AF777" s="1"/>
      <c r="AG777" s="1"/>
      <c r="AH777" s="1"/>
      <c r="AI777" s="1"/>
      <c r="AJ777" s="1"/>
      <c r="AK777" s="28"/>
      <c r="AL777" s="1"/>
      <c r="AM777" s="1"/>
      <c r="AN777" s="1"/>
      <c r="AO777" s="1"/>
      <c r="AP777" s="1"/>
      <c r="AQ777" s="1"/>
      <c r="AR777" s="1"/>
      <c r="AS777" s="1"/>
    </row>
    <row r="778" spans="1:45" ht="12.5" customHeight="1">
      <c r="A778" s="1">
        <v>48572</v>
      </c>
      <c r="B778" s="43">
        <v>45276</v>
      </c>
      <c r="C778" s="66">
        <v>45261</v>
      </c>
      <c r="D778" s="69" t="s">
        <v>21</v>
      </c>
      <c r="E778" s="68">
        <v>28756</v>
      </c>
      <c r="F778" s="28" t="s">
        <v>12</v>
      </c>
      <c r="G778" s="1"/>
      <c r="H778" s="67" t="s">
        <v>8</v>
      </c>
      <c r="I778" s="1">
        <v>7</v>
      </c>
      <c r="J778" s="19">
        <v>2264.2536</v>
      </c>
      <c r="K778" s="1">
        <v>7</v>
      </c>
      <c r="L778" s="1" t="s">
        <v>4649</v>
      </c>
      <c r="M778" s="1" t="e">
        <v>#N/A</v>
      </c>
      <c r="N778" s="19" t="e">
        <v>#N/A</v>
      </c>
      <c r="O778" s="1" t="s">
        <v>4629</v>
      </c>
      <c r="P778" s="1" t="s">
        <v>4630</v>
      </c>
      <c r="Q778" s="1" t="s">
        <v>4631</v>
      </c>
      <c r="R778" s="1" t="e">
        <v>#N/A</v>
      </c>
      <c r="S778" s="1" t="s">
        <v>62221</v>
      </c>
      <c r="T778" s="1">
        <v>1</v>
      </c>
      <c r="U778" s="19">
        <v>2264.2536</v>
      </c>
      <c r="V778" s="19">
        <f t="shared" si="22"/>
        <v>2264.2536</v>
      </c>
      <c r="W778" s="1"/>
      <c r="X778" s="1"/>
      <c r="Y778" s="28"/>
      <c r="Z778" s="1"/>
      <c r="AA778" s="28"/>
      <c r="AB778" s="28"/>
      <c r="AC778" s="1"/>
      <c r="AD778" s="1"/>
      <c r="AE778" s="28"/>
      <c r="AF778" s="1"/>
      <c r="AG778" s="1"/>
      <c r="AH778" s="1"/>
      <c r="AI778" s="1"/>
      <c r="AJ778" s="1"/>
      <c r="AK778" s="28"/>
      <c r="AL778" s="1"/>
      <c r="AM778" s="1"/>
      <c r="AN778" s="1"/>
      <c r="AO778" s="1"/>
      <c r="AP778" s="1"/>
      <c r="AQ778" s="1"/>
      <c r="AR778" s="1"/>
      <c r="AS778" s="1"/>
    </row>
    <row r="779" spans="1:45" ht="12.5" customHeight="1">
      <c r="A779" s="1">
        <v>48598</v>
      </c>
      <c r="B779" s="43">
        <v>45278</v>
      </c>
      <c r="C779" s="66">
        <v>45261</v>
      </c>
      <c r="D779" s="69" t="s">
        <v>21</v>
      </c>
      <c r="E779" s="68">
        <v>13106</v>
      </c>
      <c r="F779" s="28" t="s">
        <v>12</v>
      </c>
      <c r="G779" s="1"/>
      <c r="H779" s="67" t="s">
        <v>8</v>
      </c>
      <c r="I779" s="1">
        <v>9</v>
      </c>
      <c r="J779" s="19">
        <v>2288.9187000000002</v>
      </c>
      <c r="K779" s="1">
        <v>9</v>
      </c>
      <c r="L779" s="1" t="s">
        <v>4649</v>
      </c>
      <c r="M779" s="1" t="e">
        <v>#N/A</v>
      </c>
      <c r="N779" s="19" t="e">
        <v>#N/A</v>
      </c>
      <c r="O779" s="1" t="s">
        <v>4636</v>
      </c>
      <c r="P779" s="1" t="s">
        <v>4637</v>
      </c>
      <c r="Q779" s="1" t="s">
        <v>4638</v>
      </c>
      <c r="R779" s="1" t="e">
        <v>#N/A</v>
      </c>
      <c r="S779" s="1" t="s">
        <v>62219</v>
      </c>
      <c r="T779" s="1">
        <v>1.6143268900000001</v>
      </c>
      <c r="U779" s="19">
        <v>1417.8780730091171</v>
      </c>
      <c r="V779" s="19">
        <f t="shared" si="22"/>
        <v>2288.9187000000011</v>
      </c>
      <c r="W779" s="1"/>
      <c r="X779" s="1"/>
      <c r="Y779" s="28"/>
      <c r="Z779" s="1"/>
      <c r="AA779" s="28"/>
      <c r="AB779" s="28"/>
      <c r="AC779" s="1"/>
      <c r="AD779" s="1"/>
      <c r="AE779" s="28"/>
      <c r="AF779" s="1"/>
      <c r="AG779" s="1"/>
      <c r="AH779" s="1"/>
      <c r="AI779" s="1"/>
      <c r="AJ779" s="1"/>
      <c r="AK779" s="28"/>
      <c r="AL779" s="1"/>
      <c r="AM779" s="1"/>
      <c r="AN779" s="1"/>
      <c r="AO779" s="1"/>
      <c r="AP779" s="1"/>
      <c r="AQ779" s="1"/>
      <c r="AR779" s="1"/>
      <c r="AS779" s="1"/>
    </row>
    <row r="780" spans="1:45" ht="12.5" customHeight="1">
      <c r="A780" s="1">
        <v>48604</v>
      </c>
      <c r="B780" s="43">
        <v>45279</v>
      </c>
      <c r="C780" s="66">
        <v>45261</v>
      </c>
      <c r="D780" s="69" t="s">
        <v>21</v>
      </c>
      <c r="E780" s="68">
        <v>26609</v>
      </c>
      <c r="F780" s="28" t="s">
        <v>12</v>
      </c>
      <c r="G780" s="1"/>
      <c r="H780" s="67" t="s">
        <v>8</v>
      </c>
      <c r="I780" s="1">
        <v>1</v>
      </c>
      <c r="J780" s="19">
        <v>2288.9187000000002</v>
      </c>
      <c r="K780" s="1">
        <v>1</v>
      </c>
      <c r="L780" s="1" t="s">
        <v>4649</v>
      </c>
      <c r="M780" s="1" t="e">
        <v>#N/A</v>
      </c>
      <c r="N780" s="19" t="e">
        <v>#N/A</v>
      </c>
      <c r="O780" s="1" t="s">
        <v>4613</v>
      </c>
      <c r="P780" s="1" t="s">
        <v>4614</v>
      </c>
      <c r="Q780" s="1" t="s">
        <v>4615</v>
      </c>
      <c r="R780" s="1" t="e">
        <v>#N/A</v>
      </c>
      <c r="S780" s="1" t="s">
        <v>62217</v>
      </c>
      <c r="T780" s="1">
        <v>1.0892689900000001</v>
      </c>
      <c r="U780" s="19">
        <v>2101.3346758361308</v>
      </c>
      <c r="V780" s="19">
        <f t="shared" si="22"/>
        <v>2288.9186999999997</v>
      </c>
      <c r="W780" s="1"/>
      <c r="X780" s="1"/>
      <c r="Y780" s="28"/>
      <c r="Z780" s="1"/>
      <c r="AA780" s="28"/>
      <c r="AB780" s="28"/>
      <c r="AC780" s="1"/>
      <c r="AD780" s="1"/>
      <c r="AE780" s="28"/>
      <c r="AF780" s="1"/>
      <c r="AG780" s="1"/>
      <c r="AH780" s="1"/>
      <c r="AI780" s="1"/>
      <c r="AJ780" s="1"/>
      <c r="AK780" s="28"/>
      <c r="AL780" s="1"/>
      <c r="AM780" s="1"/>
      <c r="AN780" s="1"/>
      <c r="AO780" s="1"/>
      <c r="AP780" s="1"/>
      <c r="AQ780" s="1"/>
      <c r="AR780" s="1"/>
      <c r="AS780" s="1"/>
    </row>
    <row r="781" spans="1:45" ht="12.5" customHeight="1">
      <c r="A781" s="1">
        <v>48603</v>
      </c>
      <c r="B781" s="43">
        <v>45279</v>
      </c>
      <c r="C781" s="66">
        <v>45261</v>
      </c>
      <c r="D781" s="69" t="s">
        <v>21</v>
      </c>
      <c r="E781" s="68">
        <v>28751</v>
      </c>
      <c r="F781" s="28" t="s">
        <v>12</v>
      </c>
      <c r="G781" s="1"/>
      <c r="H781" s="67" t="s">
        <v>8</v>
      </c>
      <c r="I781" s="1">
        <v>7</v>
      </c>
      <c r="J781" s="19">
        <v>2288.9187000000002</v>
      </c>
      <c r="K781" s="1">
        <v>7</v>
      </c>
      <c r="L781" s="1" t="s">
        <v>4649</v>
      </c>
      <c r="M781" s="1" t="e">
        <v>#N/A</v>
      </c>
      <c r="N781" s="19" t="e">
        <v>#N/A</v>
      </c>
      <c r="O781" s="1" t="s">
        <v>4629</v>
      </c>
      <c r="P781" s="1" t="s">
        <v>4630</v>
      </c>
      <c r="Q781" s="1" t="s">
        <v>4631</v>
      </c>
      <c r="R781" s="1" t="e">
        <v>#N/A</v>
      </c>
      <c r="S781" s="1" t="s">
        <v>62221</v>
      </c>
      <c r="T781" s="1">
        <v>1</v>
      </c>
      <c r="U781" s="19">
        <v>2288.9187000000002</v>
      </c>
      <c r="V781" s="19">
        <f t="shared" si="22"/>
        <v>2288.9187000000002</v>
      </c>
      <c r="W781" s="1"/>
      <c r="X781" s="1"/>
      <c r="Y781" s="28"/>
      <c r="Z781" s="1"/>
      <c r="AA781" s="28"/>
      <c r="AB781" s="28"/>
      <c r="AC781" s="1"/>
      <c r="AD781" s="1"/>
      <c r="AE781" s="28"/>
      <c r="AF781" s="1"/>
      <c r="AG781" s="1"/>
      <c r="AH781" s="1"/>
      <c r="AI781" s="1"/>
      <c r="AJ781" s="1"/>
      <c r="AK781" s="28"/>
      <c r="AL781" s="1"/>
      <c r="AM781" s="1"/>
      <c r="AN781" s="1"/>
      <c r="AO781" s="1"/>
      <c r="AP781" s="1"/>
      <c r="AQ781" s="1"/>
      <c r="AR781" s="1"/>
      <c r="AS781" s="1"/>
    </row>
    <row r="782" spans="1:45" ht="12.5" customHeight="1">
      <c r="A782" s="1">
        <v>48606</v>
      </c>
      <c r="B782" s="43">
        <v>45279</v>
      </c>
      <c r="C782" s="66">
        <v>45261</v>
      </c>
      <c r="D782" s="69" t="s">
        <v>21</v>
      </c>
      <c r="E782" s="68">
        <v>22988</v>
      </c>
      <c r="F782" s="28" t="s">
        <v>12</v>
      </c>
      <c r="G782" s="1"/>
      <c r="H782" s="67" t="s">
        <v>8</v>
      </c>
      <c r="I782" s="1">
        <v>9</v>
      </c>
      <c r="J782" s="19">
        <v>2699.9018000000001</v>
      </c>
      <c r="K782" s="1">
        <v>9</v>
      </c>
      <c r="L782" s="1" t="s">
        <v>4649</v>
      </c>
      <c r="M782" s="1" t="e">
        <v>#N/A</v>
      </c>
      <c r="N782" s="19" t="e">
        <v>#N/A</v>
      </c>
      <c r="O782" s="1" t="s">
        <v>4636</v>
      </c>
      <c r="P782" s="1" t="s">
        <v>4637</v>
      </c>
      <c r="Q782" s="1" t="s">
        <v>4638</v>
      </c>
      <c r="R782" s="1" t="e">
        <v>#N/A</v>
      </c>
      <c r="S782" s="1" t="s">
        <v>62219</v>
      </c>
      <c r="T782" s="1">
        <v>1.6143268900000001</v>
      </c>
      <c r="U782" s="19">
        <v>1672.4628801791191</v>
      </c>
      <c r="V782" s="19">
        <f t="shared" si="22"/>
        <v>2699.9018000000001</v>
      </c>
      <c r="W782" s="1"/>
      <c r="X782" s="1"/>
      <c r="Y782" s="28"/>
      <c r="Z782" s="1"/>
      <c r="AA782" s="28"/>
      <c r="AB782" s="28"/>
      <c r="AC782" s="1"/>
      <c r="AD782" s="1"/>
      <c r="AE782" s="28"/>
      <c r="AF782" s="1"/>
      <c r="AG782" s="1"/>
      <c r="AH782" s="1"/>
      <c r="AI782" s="1"/>
      <c r="AJ782" s="1"/>
      <c r="AK782" s="28"/>
      <c r="AL782" s="1"/>
      <c r="AM782" s="1"/>
      <c r="AN782" s="1"/>
      <c r="AO782" s="1"/>
      <c r="AP782" s="1"/>
      <c r="AQ782" s="1"/>
      <c r="AR782" s="1"/>
      <c r="AS782" s="1"/>
    </row>
    <row r="783" spans="1:45" ht="12.5" customHeight="1">
      <c r="A783" s="1">
        <v>48618</v>
      </c>
      <c r="B783" s="43">
        <v>45280</v>
      </c>
      <c r="C783" s="66">
        <v>45261</v>
      </c>
      <c r="D783" s="69" t="s">
        <v>21</v>
      </c>
      <c r="E783" s="68">
        <v>27259</v>
      </c>
      <c r="F783" s="28" t="s">
        <v>12</v>
      </c>
      <c r="G783" s="1"/>
      <c r="H783" s="67" t="s">
        <v>8</v>
      </c>
      <c r="I783" s="1">
        <v>6</v>
      </c>
      <c r="J783" s="19">
        <v>865.20399999999995</v>
      </c>
      <c r="K783" s="1">
        <v>6</v>
      </c>
      <c r="L783" s="1" t="s">
        <v>4649</v>
      </c>
      <c r="M783" s="1" t="e">
        <v>#N/A</v>
      </c>
      <c r="N783" s="19" t="e">
        <v>#N/A</v>
      </c>
      <c r="O783" s="1" t="s">
        <v>4626</v>
      </c>
      <c r="P783" s="1" t="s">
        <v>4627</v>
      </c>
      <c r="Q783" s="1" t="s">
        <v>4615</v>
      </c>
      <c r="R783" s="1" t="e">
        <v>#N/A</v>
      </c>
      <c r="S783" s="1" t="s">
        <v>62218</v>
      </c>
      <c r="T783" s="1">
        <v>1.4904571499999999</v>
      </c>
      <c r="U783" s="19">
        <v>580.49572240302246</v>
      </c>
      <c r="V783" s="19">
        <f t="shared" si="22"/>
        <v>865.20399999999995</v>
      </c>
      <c r="W783" s="1"/>
      <c r="X783" s="1"/>
      <c r="Y783" s="28"/>
      <c r="Z783" s="1"/>
      <c r="AA783" s="28"/>
      <c r="AB783" s="28"/>
      <c r="AC783" s="1"/>
      <c r="AD783" s="1"/>
      <c r="AE783" s="28"/>
      <c r="AF783" s="1"/>
      <c r="AG783" s="1"/>
      <c r="AH783" s="1"/>
      <c r="AI783" s="1"/>
      <c r="AJ783" s="1"/>
      <c r="AK783" s="28"/>
      <c r="AL783" s="1"/>
      <c r="AM783" s="1"/>
      <c r="AN783" s="1"/>
      <c r="AO783" s="1"/>
      <c r="AP783" s="1"/>
      <c r="AQ783" s="1"/>
      <c r="AR783" s="1"/>
      <c r="AS783" s="1"/>
    </row>
    <row r="784" spans="1:45" ht="12.5" customHeight="1">
      <c r="A784" s="1">
        <v>48625</v>
      </c>
      <c r="B784" s="43">
        <v>45280</v>
      </c>
      <c r="C784" s="66">
        <v>45261</v>
      </c>
      <c r="D784" s="69" t="s">
        <v>21</v>
      </c>
      <c r="E784" s="68">
        <v>26547</v>
      </c>
      <c r="F784" s="28" t="s">
        <v>12</v>
      </c>
      <c r="G784" s="1"/>
      <c r="H784" s="67" t="s">
        <v>8</v>
      </c>
      <c r="I784" s="1">
        <v>9</v>
      </c>
      <c r="J784" s="19">
        <v>865.20399999999995</v>
      </c>
      <c r="K784" s="1">
        <v>9</v>
      </c>
      <c r="L784" s="1" t="s">
        <v>4649</v>
      </c>
      <c r="M784" s="1" t="e">
        <v>#N/A</v>
      </c>
      <c r="N784" s="19" t="e">
        <v>#N/A</v>
      </c>
      <c r="O784" s="1" t="s">
        <v>4636</v>
      </c>
      <c r="P784" s="1" t="s">
        <v>4637</v>
      </c>
      <c r="Q784" s="1" t="s">
        <v>4638</v>
      </c>
      <c r="R784" s="1" t="e">
        <v>#N/A</v>
      </c>
      <c r="S784" s="1" t="s">
        <v>62219</v>
      </c>
      <c r="T784" s="1">
        <v>1.6143268900000001</v>
      </c>
      <c r="U784" s="19">
        <v>535.95340903972669</v>
      </c>
      <c r="V784" s="19">
        <f t="shared" si="22"/>
        <v>865.20399999999995</v>
      </c>
      <c r="W784" s="1"/>
      <c r="X784" s="1"/>
      <c r="Y784" s="28"/>
      <c r="Z784" s="1"/>
      <c r="AA784" s="28"/>
      <c r="AB784" s="28"/>
      <c r="AC784" s="1"/>
      <c r="AD784" s="1"/>
      <c r="AE784" s="28"/>
      <c r="AF784" s="1"/>
      <c r="AG784" s="1"/>
      <c r="AH784" s="1"/>
      <c r="AI784" s="1"/>
      <c r="AJ784" s="1"/>
      <c r="AK784" s="28"/>
      <c r="AL784" s="1"/>
      <c r="AM784" s="1"/>
      <c r="AN784" s="1"/>
      <c r="AO784" s="1"/>
      <c r="AP784" s="1"/>
      <c r="AQ784" s="1"/>
      <c r="AR784" s="1"/>
      <c r="AS784" s="1"/>
    </row>
    <row r="785" spans="1:45" ht="12.5" customHeight="1">
      <c r="A785" s="1">
        <v>48640</v>
      </c>
      <c r="B785" s="43">
        <v>45282</v>
      </c>
      <c r="C785" s="66">
        <v>45261</v>
      </c>
      <c r="D785" s="69" t="s">
        <v>21</v>
      </c>
      <c r="E785" s="68">
        <v>26681</v>
      </c>
      <c r="F785" s="28" t="s">
        <v>12</v>
      </c>
      <c r="G785" s="1"/>
      <c r="H785" s="67" t="s">
        <v>8</v>
      </c>
      <c r="I785" s="1">
        <v>4</v>
      </c>
      <c r="J785" s="19">
        <v>2288.9187000000002</v>
      </c>
      <c r="K785" s="1">
        <v>4</v>
      </c>
      <c r="L785" s="1" t="s">
        <v>4649</v>
      </c>
      <c r="M785" s="1" t="e">
        <v>#N/A</v>
      </c>
      <c r="N785" s="19" t="e">
        <v>#N/A</v>
      </c>
      <c r="O785" s="1" t="s">
        <v>4621</v>
      </c>
      <c r="P785" s="1" t="s">
        <v>4614</v>
      </c>
      <c r="Q785" s="1" t="s">
        <v>4615</v>
      </c>
      <c r="R785" s="1" t="e">
        <v>#N/A</v>
      </c>
      <c r="S785" s="1" t="s">
        <v>62217</v>
      </c>
      <c r="T785" s="1">
        <v>1.0892689900000001</v>
      </c>
      <c r="U785" s="19">
        <v>2101.3346758361308</v>
      </c>
      <c r="V785" s="19">
        <f t="shared" si="22"/>
        <v>2288.9186999999997</v>
      </c>
      <c r="W785" s="1"/>
      <c r="X785" s="1"/>
      <c r="Y785" s="28"/>
      <c r="Z785" s="1"/>
      <c r="AA785" s="28"/>
      <c r="AB785" s="28"/>
      <c r="AC785" s="1"/>
      <c r="AD785" s="1"/>
      <c r="AE785" s="28"/>
      <c r="AF785" s="1"/>
      <c r="AG785" s="1"/>
      <c r="AH785" s="1"/>
      <c r="AI785" s="1"/>
      <c r="AJ785" s="1"/>
      <c r="AK785" s="28"/>
      <c r="AL785" s="1"/>
      <c r="AM785" s="1"/>
      <c r="AN785" s="1"/>
      <c r="AO785" s="1"/>
      <c r="AP785" s="1"/>
      <c r="AQ785" s="1"/>
      <c r="AR785" s="1"/>
      <c r="AS785" s="1"/>
    </row>
    <row r="786" spans="1:45" ht="12.5" customHeight="1">
      <c r="A786" s="1">
        <v>48641</v>
      </c>
      <c r="B786" s="43">
        <v>45282</v>
      </c>
      <c r="C786" s="66">
        <v>45261</v>
      </c>
      <c r="D786" s="69" t="s">
        <v>21</v>
      </c>
      <c r="E786" s="68">
        <v>13524</v>
      </c>
      <c r="F786" s="28" t="s">
        <v>12</v>
      </c>
      <c r="G786" s="1"/>
      <c r="H786" s="67" t="s">
        <v>8</v>
      </c>
      <c r="I786" s="1">
        <v>9</v>
      </c>
      <c r="J786" s="19">
        <v>2288.9187000000002</v>
      </c>
      <c r="K786" s="1">
        <v>9</v>
      </c>
      <c r="L786" s="1" t="s">
        <v>4649</v>
      </c>
      <c r="M786" s="1" t="e">
        <v>#N/A</v>
      </c>
      <c r="N786" s="19" t="e">
        <v>#N/A</v>
      </c>
      <c r="O786" s="1" t="s">
        <v>4636</v>
      </c>
      <c r="P786" s="1" t="s">
        <v>4637</v>
      </c>
      <c r="Q786" s="1" t="s">
        <v>4638</v>
      </c>
      <c r="R786" s="1" t="e">
        <v>#N/A</v>
      </c>
      <c r="S786" s="1" t="s">
        <v>62219</v>
      </c>
      <c r="T786" s="1">
        <v>1.6143268900000001</v>
      </c>
      <c r="U786" s="19">
        <v>1417.8780730091171</v>
      </c>
      <c r="V786" s="19">
        <f t="shared" si="22"/>
        <v>2288.9187000000011</v>
      </c>
      <c r="W786" s="1"/>
      <c r="X786" s="1"/>
      <c r="Y786" s="28"/>
      <c r="Z786" s="1"/>
      <c r="AA786" s="28"/>
      <c r="AB786" s="28"/>
      <c r="AC786" s="1"/>
      <c r="AD786" s="1"/>
      <c r="AE786" s="28"/>
      <c r="AF786" s="1"/>
      <c r="AG786" s="1"/>
      <c r="AH786" s="1"/>
      <c r="AI786" s="1"/>
      <c r="AJ786" s="1"/>
      <c r="AK786" s="28"/>
      <c r="AL786" s="1"/>
      <c r="AM786" s="1"/>
      <c r="AN786" s="1"/>
      <c r="AO786" s="1"/>
      <c r="AP786" s="1"/>
      <c r="AQ786" s="1"/>
      <c r="AR786" s="1"/>
      <c r="AS786" s="1"/>
    </row>
    <row r="787" spans="1:45" ht="12.5" customHeight="1">
      <c r="A787" s="1">
        <v>48650</v>
      </c>
      <c r="B787" s="43">
        <v>45283</v>
      </c>
      <c r="C787" s="66">
        <v>45261</v>
      </c>
      <c r="D787" s="69" t="s">
        <v>21</v>
      </c>
      <c r="E787" s="68">
        <v>22986</v>
      </c>
      <c r="F787" s="28" t="s">
        <v>12</v>
      </c>
      <c r="G787" s="1"/>
      <c r="H787" s="67" t="s">
        <v>8</v>
      </c>
      <c r="I787" s="1">
        <v>9</v>
      </c>
      <c r="J787" s="19">
        <v>2410.6266000000001</v>
      </c>
      <c r="K787" s="1">
        <v>9</v>
      </c>
      <c r="L787" s="1" t="s">
        <v>4649</v>
      </c>
      <c r="M787" s="1" t="e">
        <v>#N/A</v>
      </c>
      <c r="N787" s="19" t="e">
        <v>#N/A</v>
      </c>
      <c r="O787" s="1" t="s">
        <v>4636</v>
      </c>
      <c r="P787" s="1" t="s">
        <v>4637</v>
      </c>
      <c r="Q787" s="1" t="s">
        <v>4638</v>
      </c>
      <c r="R787" s="1" t="e">
        <v>#N/A</v>
      </c>
      <c r="S787" s="1" t="s">
        <v>62219</v>
      </c>
      <c r="T787" s="1">
        <v>1.6143268900000001</v>
      </c>
      <c r="U787" s="19">
        <v>1493.270424306691</v>
      </c>
      <c r="V787" s="19">
        <f t="shared" si="22"/>
        <v>2410.626600000001</v>
      </c>
      <c r="W787" s="1"/>
      <c r="X787" s="1"/>
      <c r="Y787" s="28"/>
      <c r="Z787" s="1"/>
      <c r="AA787" s="28"/>
      <c r="AB787" s="28"/>
      <c r="AC787" s="1"/>
      <c r="AD787" s="1"/>
      <c r="AE787" s="28"/>
      <c r="AF787" s="1"/>
      <c r="AG787" s="1"/>
      <c r="AH787" s="1"/>
      <c r="AI787" s="1"/>
      <c r="AJ787" s="1"/>
      <c r="AK787" s="28"/>
      <c r="AL787" s="1"/>
      <c r="AM787" s="1"/>
      <c r="AN787" s="1"/>
      <c r="AO787" s="1"/>
      <c r="AP787" s="1"/>
      <c r="AQ787" s="1"/>
      <c r="AR787" s="1"/>
      <c r="AS787" s="1"/>
    </row>
    <row r="788" spans="1:45" ht="12.5" customHeight="1">
      <c r="A788" s="1">
        <v>48661</v>
      </c>
      <c r="B788" s="43">
        <v>45284</v>
      </c>
      <c r="C788" s="66">
        <v>45261</v>
      </c>
      <c r="D788" s="69" t="s">
        <v>21</v>
      </c>
      <c r="E788" s="68">
        <v>15467</v>
      </c>
      <c r="F788" s="28" t="s">
        <v>12</v>
      </c>
      <c r="G788" s="1"/>
      <c r="H788" s="67" t="s">
        <v>8</v>
      </c>
      <c r="I788" s="1">
        <v>4</v>
      </c>
      <c r="J788" s="19">
        <v>865.20399999999995</v>
      </c>
      <c r="K788" s="1">
        <v>4</v>
      </c>
      <c r="L788" s="1" t="s">
        <v>4649</v>
      </c>
      <c r="M788" s="1" t="e">
        <v>#N/A</v>
      </c>
      <c r="N788" s="19" t="e">
        <v>#N/A</v>
      </c>
      <c r="O788" s="1" t="s">
        <v>4621</v>
      </c>
      <c r="P788" s="1" t="s">
        <v>4614</v>
      </c>
      <c r="Q788" s="1" t="s">
        <v>4615</v>
      </c>
      <c r="R788" s="1" t="e">
        <v>#N/A</v>
      </c>
      <c r="S788" s="1" t="s">
        <v>62217</v>
      </c>
      <c r="T788" s="1">
        <v>1.0892689900000001</v>
      </c>
      <c r="U788" s="19">
        <v>794.29783455049051</v>
      </c>
      <c r="V788" s="19">
        <f t="shared" si="22"/>
        <v>865.20399999999995</v>
      </c>
      <c r="W788" s="1"/>
      <c r="X788" s="1"/>
      <c r="Y788" s="28"/>
      <c r="Z788" s="1"/>
      <c r="AA788" s="28"/>
      <c r="AB788" s="28"/>
      <c r="AC788" s="1"/>
      <c r="AD788" s="1"/>
      <c r="AE788" s="28"/>
      <c r="AF788" s="1"/>
      <c r="AG788" s="1"/>
      <c r="AH788" s="1"/>
      <c r="AI788" s="1"/>
      <c r="AJ788" s="1"/>
      <c r="AK788" s="28"/>
      <c r="AL788" s="1"/>
      <c r="AM788" s="1"/>
      <c r="AN788" s="1"/>
      <c r="AO788" s="1"/>
      <c r="AP788" s="1"/>
      <c r="AQ788" s="1"/>
      <c r="AR788" s="1"/>
      <c r="AS788" s="1"/>
    </row>
    <row r="789" spans="1:45" ht="12.5" customHeight="1">
      <c r="A789" s="1">
        <v>48657</v>
      </c>
      <c r="B789" s="43">
        <v>45284</v>
      </c>
      <c r="C789" s="66">
        <v>45261</v>
      </c>
      <c r="D789" s="69" t="s">
        <v>21</v>
      </c>
      <c r="E789" s="68">
        <v>15067</v>
      </c>
      <c r="F789" s="28" t="s">
        <v>12</v>
      </c>
      <c r="G789" s="1"/>
      <c r="H789" s="67" t="s">
        <v>8</v>
      </c>
      <c r="I789" s="1">
        <v>7</v>
      </c>
      <c r="J789" s="19">
        <v>2410.6266000000001</v>
      </c>
      <c r="K789" s="1">
        <v>7</v>
      </c>
      <c r="L789" s="1" t="s">
        <v>4649</v>
      </c>
      <c r="M789" s="1" t="e">
        <v>#N/A</v>
      </c>
      <c r="N789" s="19" t="e">
        <v>#N/A</v>
      </c>
      <c r="O789" s="1" t="s">
        <v>4629</v>
      </c>
      <c r="P789" s="1" t="s">
        <v>4630</v>
      </c>
      <c r="Q789" s="1" t="s">
        <v>4631</v>
      </c>
      <c r="R789" s="1" t="e">
        <v>#N/A</v>
      </c>
      <c r="S789" s="1" t="s">
        <v>62221</v>
      </c>
      <c r="T789" s="1">
        <v>1</v>
      </c>
      <c r="U789" s="19">
        <v>2410.6266000000001</v>
      </c>
      <c r="V789" s="19">
        <f t="shared" si="22"/>
        <v>2410.6266000000001</v>
      </c>
      <c r="W789" s="1"/>
      <c r="X789" s="1"/>
      <c r="Y789" s="28"/>
      <c r="Z789" s="1"/>
      <c r="AA789" s="28"/>
      <c r="AB789" s="28"/>
      <c r="AC789" s="1"/>
      <c r="AD789" s="1"/>
      <c r="AE789" s="28"/>
      <c r="AF789" s="1"/>
      <c r="AG789" s="1"/>
      <c r="AH789" s="1"/>
      <c r="AI789" s="1"/>
      <c r="AJ789" s="1"/>
      <c r="AK789" s="28"/>
      <c r="AL789" s="1"/>
      <c r="AM789" s="1"/>
      <c r="AN789" s="1"/>
      <c r="AO789" s="1"/>
      <c r="AP789" s="1"/>
      <c r="AQ789" s="1"/>
      <c r="AR789" s="1"/>
      <c r="AS789" s="1"/>
    </row>
    <row r="790" spans="1:45" ht="12.5" customHeight="1">
      <c r="A790" s="1">
        <v>48662</v>
      </c>
      <c r="B790" s="43">
        <v>45284</v>
      </c>
      <c r="C790" s="66">
        <v>45261</v>
      </c>
      <c r="D790" s="69" t="s">
        <v>21</v>
      </c>
      <c r="E790" s="68">
        <v>22938</v>
      </c>
      <c r="F790" s="28" t="s">
        <v>12</v>
      </c>
      <c r="G790" s="1"/>
      <c r="H790" s="67" t="s">
        <v>8</v>
      </c>
      <c r="I790" s="1">
        <v>9</v>
      </c>
      <c r="J790" s="19">
        <v>2699.9018000000001</v>
      </c>
      <c r="K790" s="1">
        <v>9</v>
      </c>
      <c r="L790" s="1" t="s">
        <v>4649</v>
      </c>
      <c r="M790" s="1" t="e">
        <v>#N/A</v>
      </c>
      <c r="N790" s="19" t="e">
        <v>#N/A</v>
      </c>
      <c r="O790" s="1" t="s">
        <v>4636</v>
      </c>
      <c r="P790" s="1" t="s">
        <v>4637</v>
      </c>
      <c r="Q790" s="1" t="s">
        <v>4638</v>
      </c>
      <c r="R790" s="1" t="e">
        <v>#N/A</v>
      </c>
      <c r="S790" s="1" t="s">
        <v>62219</v>
      </c>
      <c r="T790" s="1">
        <v>1.6143268900000001</v>
      </c>
      <c r="U790" s="19">
        <v>1672.4628801791191</v>
      </c>
      <c r="V790" s="19">
        <f t="shared" si="22"/>
        <v>2699.9018000000001</v>
      </c>
      <c r="W790" s="1"/>
      <c r="X790" s="1"/>
      <c r="Y790" s="28"/>
      <c r="Z790" s="1"/>
      <c r="AA790" s="28"/>
      <c r="AB790" s="28"/>
      <c r="AC790" s="1"/>
      <c r="AD790" s="1"/>
      <c r="AE790" s="28"/>
      <c r="AF790" s="1"/>
      <c r="AG790" s="1"/>
      <c r="AH790" s="1"/>
      <c r="AI790" s="1"/>
      <c r="AJ790" s="1"/>
      <c r="AK790" s="28"/>
      <c r="AL790" s="1"/>
      <c r="AM790" s="1"/>
      <c r="AN790" s="1"/>
      <c r="AO790" s="1"/>
      <c r="AP790" s="1"/>
      <c r="AQ790" s="1"/>
      <c r="AR790" s="1"/>
      <c r="AS790" s="1"/>
    </row>
    <row r="791" spans="1:45" ht="12.5" customHeight="1">
      <c r="A791" s="1">
        <v>48669</v>
      </c>
      <c r="B791" s="43">
        <v>45285</v>
      </c>
      <c r="C791" s="66">
        <v>45261</v>
      </c>
      <c r="D791" s="69" t="s">
        <v>21</v>
      </c>
      <c r="E791" s="68">
        <v>19293</v>
      </c>
      <c r="F791" s="28" t="s">
        <v>12</v>
      </c>
      <c r="G791" s="1"/>
      <c r="H791" s="67" t="s">
        <v>8</v>
      </c>
      <c r="I791" s="1">
        <v>7</v>
      </c>
      <c r="J791" s="19">
        <v>865.20399999999995</v>
      </c>
      <c r="K791" s="1">
        <v>7</v>
      </c>
      <c r="L791" s="1" t="s">
        <v>4649</v>
      </c>
      <c r="M791" s="1" t="e">
        <v>#N/A</v>
      </c>
      <c r="N791" s="19" t="e">
        <v>#N/A</v>
      </c>
      <c r="O791" s="1" t="s">
        <v>4629</v>
      </c>
      <c r="P791" s="1" t="s">
        <v>4630</v>
      </c>
      <c r="Q791" s="1" t="s">
        <v>4631</v>
      </c>
      <c r="R791" s="1" t="e">
        <v>#N/A</v>
      </c>
      <c r="S791" s="1" t="s">
        <v>62221</v>
      </c>
      <c r="T791" s="1">
        <v>1</v>
      </c>
      <c r="U791" s="19">
        <v>865.20399999999995</v>
      </c>
      <c r="V791" s="19">
        <f t="shared" si="22"/>
        <v>865.20399999999995</v>
      </c>
      <c r="W791" s="1"/>
      <c r="X791" s="1"/>
      <c r="Y791" s="28"/>
      <c r="Z791" s="1"/>
      <c r="AA791" s="28"/>
      <c r="AB791" s="28"/>
      <c r="AC791" s="1"/>
      <c r="AD791" s="1"/>
      <c r="AE791" s="28"/>
      <c r="AF791" s="1"/>
      <c r="AG791" s="1"/>
      <c r="AH791" s="1"/>
      <c r="AI791" s="1"/>
      <c r="AJ791" s="1"/>
      <c r="AK791" s="28"/>
      <c r="AL791" s="1"/>
      <c r="AM791" s="1"/>
      <c r="AN791" s="1"/>
      <c r="AO791" s="1"/>
      <c r="AP791" s="1"/>
      <c r="AQ791" s="1"/>
      <c r="AR791" s="1"/>
      <c r="AS791" s="1"/>
    </row>
    <row r="792" spans="1:45" ht="12.5" customHeight="1">
      <c r="A792" s="1">
        <v>48667</v>
      </c>
      <c r="B792" s="43">
        <v>45285</v>
      </c>
      <c r="C792" s="66">
        <v>45261</v>
      </c>
      <c r="D792" s="69" t="s">
        <v>21</v>
      </c>
      <c r="E792" s="68">
        <v>19341</v>
      </c>
      <c r="F792" s="28" t="s">
        <v>12</v>
      </c>
      <c r="G792" s="1"/>
      <c r="H792" s="67" t="s">
        <v>8</v>
      </c>
      <c r="I792" s="1">
        <v>10</v>
      </c>
      <c r="J792" s="19">
        <v>1105.4834000000001</v>
      </c>
      <c r="K792" s="1">
        <v>10</v>
      </c>
      <c r="L792" s="1" t="s">
        <v>4649</v>
      </c>
      <c r="M792" s="1" t="e">
        <v>#N/A</v>
      </c>
      <c r="N792" s="19" t="e">
        <v>#N/A</v>
      </c>
      <c r="O792" s="1" t="s">
        <v>4644</v>
      </c>
      <c r="P792" s="1" t="s">
        <v>4645</v>
      </c>
      <c r="Q792" s="1" t="s">
        <v>4631</v>
      </c>
      <c r="R792" s="1" t="e">
        <v>#N/A</v>
      </c>
      <c r="S792" s="1" t="s">
        <v>62220</v>
      </c>
      <c r="T792" s="1">
        <v>0.84024398</v>
      </c>
      <c r="U792" s="19">
        <v>1315.66952731991</v>
      </c>
      <c r="V792" s="19">
        <f t="shared" si="22"/>
        <v>1105.4833999999998</v>
      </c>
      <c r="W792" s="1"/>
      <c r="X792" s="1"/>
      <c r="Y792" s="28"/>
      <c r="Z792" s="1"/>
      <c r="AA792" s="28"/>
      <c r="AB792" s="28"/>
      <c r="AC792" s="1"/>
      <c r="AD792" s="1"/>
      <c r="AE792" s="28"/>
      <c r="AF792" s="1"/>
      <c r="AG792" s="1"/>
      <c r="AH792" s="1"/>
      <c r="AI792" s="1"/>
      <c r="AJ792" s="1"/>
      <c r="AK792" s="28"/>
      <c r="AL792" s="1"/>
      <c r="AM792" s="1"/>
      <c r="AN792" s="1"/>
      <c r="AO792" s="1"/>
      <c r="AP792" s="1"/>
      <c r="AQ792" s="1"/>
      <c r="AR792" s="1"/>
      <c r="AS792" s="1"/>
    </row>
    <row r="793" spans="1:45" ht="12.5" customHeight="1">
      <c r="A793" s="1">
        <v>48688</v>
      </c>
      <c r="B793" s="43">
        <v>45287</v>
      </c>
      <c r="C793" s="66">
        <v>45261</v>
      </c>
      <c r="D793" s="69" t="s">
        <v>21</v>
      </c>
      <c r="E793" s="68">
        <v>22966</v>
      </c>
      <c r="F793" s="28" t="s">
        <v>12</v>
      </c>
      <c r="G793" s="1"/>
      <c r="H793" s="67" t="s">
        <v>8</v>
      </c>
      <c r="I793" s="1">
        <v>9</v>
      </c>
      <c r="J793" s="19">
        <v>2410.6266000000001</v>
      </c>
      <c r="K793" s="1">
        <v>9</v>
      </c>
      <c r="L793" s="1" t="s">
        <v>4649</v>
      </c>
      <c r="M793" s="1" t="e">
        <v>#N/A</v>
      </c>
      <c r="N793" s="19" t="e">
        <v>#N/A</v>
      </c>
      <c r="O793" s="1" t="s">
        <v>4636</v>
      </c>
      <c r="P793" s="1" t="s">
        <v>4637</v>
      </c>
      <c r="Q793" s="1" t="s">
        <v>4638</v>
      </c>
      <c r="R793" s="1" t="e">
        <v>#N/A</v>
      </c>
      <c r="S793" s="1" t="s">
        <v>62219</v>
      </c>
      <c r="T793" s="1">
        <v>1.6143268900000001</v>
      </c>
      <c r="U793" s="19">
        <v>1493.270424306691</v>
      </c>
      <c r="V793" s="19">
        <f t="shared" si="22"/>
        <v>2410.626600000001</v>
      </c>
      <c r="W793" s="1"/>
      <c r="X793" s="1"/>
      <c r="Y793" s="28"/>
      <c r="Z793" s="1"/>
      <c r="AA793" s="28"/>
      <c r="AB793" s="28"/>
      <c r="AC793" s="1"/>
      <c r="AD793" s="1"/>
      <c r="AE793" s="28"/>
      <c r="AF793" s="1"/>
      <c r="AG793" s="1"/>
      <c r="AH793" s="1"/>
      <c r="AI793" s="1"/>
      <c r="AJ793" s="1"/>
      <c r="AK793" s="28"/>
      <c r="AL793" s="1"/>
      <c r="AM793" s="1"/>
      <c r="AN793" s="1"/>
      <c r="AO793" s="1"/>
      <c r="AP793" s="1"/>
      <c r="AQ793" s="1"/>
      <c r="AR793" s="1"/>
      <c r="AS793" s="1"/>
    </row>
    <row r="794" spans="1:45" ht="12.5" customHeight="1">
      <c r="A794" s="1">
        <v>48687</v>
      </c>
      <c r="B794" s="43">
        <v>45287</v>
      </c>
      <c r="C794" s="66">
        <v>45261</v>
      </c>
      <c r="D794" s="69" t="s">
        <v>21</v>
      </c>
      <c r="E794" s="68">
        <v>12317</v>
      </c>
      <c r="F794" s="28" t="s">
        <v>12</v>
      </c>
      <c r="G794" s="1"/>
      <c r="H794" s="67" t="s">
        <v>8</v>
      </c>
      <c r="I794" s="1">
        <v>10</v>
      </c>
      <c r="J794" s="19">
        <v>2288.9187000000002</v>
      </c>
      <c r="K794" s="1">
        <v>10</v>
      </c>
      <c r="L794" s="1" t="s">
        <v>4649</v>
      </c>
      <c r="M794" s="1" t="e">
        <v>#N/A</v>
      </c>
      <c r="N794" s="19" t="e">
        <v>#N/A</v>
      </c>
      <c r="O794" s="1" t="s">
        <v>4644</v>
      </c>
      <c r="P794" s="1" t="s">
        <v>4645</v>
      </c>
      <c r="Q794" s="1" t="s">
        <v>4631</v>
      </c>
      <c r="R794" s="1" t="e">
        <v>#N/A</v>
      </c>
      <c r="S794" s="1" t="s">
        <v>62220</v>
      </c>
      <c r="T794" s="1">
        <v>0.84024398</v>
      </c>
      <c r="U794" s="19">
        <v>2724.1119894723911</v>
      </c>
      <c r="V794" s="19">
        <f t="shared" si="22"/>
        <v>2288.9187000000002</v>
      </c>
      <c r="W794" s="1"/>
      <c r="X794" s="1"/>
      <c r="Y794" s="28"/>
      <c r="Z794" s="1"/>
      <c r="AA794" s="28"/>
      <c r="AB794" s="28"/>
      <c r="AC794" s="1"/>
      <c r="AD794" s="1"/>
      <c r="AE794" s="28"/>
      <c r="AF794" s="1"/>
      <c r="AG794" s="1"/>
      <c r="AH794" s="1"/>
      <c r="AI794" s="1"/>
      <c r="AJ794" s="1"/>
      <c r="AK794" s="28"/>
      <c r="AL794" s="1"/>
      <c r="AM794" s="1"/>
      <c r="AN794" s="1"/>
      <c r="AO794" s="1"/>
      <c r="AP794" s="1"/>
      <c r="AQ794" s="1"/>
      <c r="AR794" s="1"/>
      <c r="AS794" s="1"/>
    </row>
    <row r="795" spans="1:45" ht="12.5" customHeight="1">
      <c r="A795" s="1">
        <v>48700</v>
      </c>
      <c r="B795" s="43">
        <v>45288</v>
      </c>
      <c r="C795" s="66">
        <v>45261</v>
      </c>
      <c r="D795" s="69" t="s">
        <v>21</v>
      </c>
      <c r="E795" s="68">
        <v>13519</v>
      </c>
      <c r="F795" s="28" t="s">
        <v>12</v>
      </c>
      <c r="G795" s="1"/>
      <c r="H795" s="67" t="s">
        <v>8</v>
      </c>
      <c r="I795" s="1">
        <v>9</v>
      </c>
      <c r="J795" s="19">
        <v>2264.2536</v>
      </c>
      <c r="K795" s="1">
        <v>9</v>
      </c>
      <c r="L795" s="1" t="s">
        <v>4649</v>
      </c>
      <c r="M795" s="1" t="e">
        <v>#N/A</v>
      </c>
      <c r="N795" s="19" t="e">
        <v>#N/A</v>
      </c>
      <c r="O795" s="1" t="s">
        <v>4636</v>
      </c>
      <c r="P795" s="1" t="s">
        <v>4637</v>
      </c>
      <c r="Q795" s="1" t="s">
        <v>4638</v>
      </c>
      <c r="R795" s="1" t="e">
        <v>#N/A</v>
      </c>
      <c r="S795" s="1" t="s">
        <v>62219</v>
      </c>
      <c r="T795" s="1">
        <v>1.6143268900000001</v>
      </c>
      <c r="U795" s="19">
        <v>1402.5991972418919</v>
      </c>
      <c r="V795" s="19">
        <f t="shared" si="22"/>
        <v>2264.2536</v>
      </c>
      <c r="W795" s="1"/>
      <c r="X795" s="1"/>
      <c r="Y795" s="28"/>
      <c r="Z795" s="1"/>
      <c r="AA795" s="28"/>
      <c r="AB795" s="28"/>
      <c r="AC795" s="1"/>
      <c r="AD795" s="1"/>
      <c r="AE795" s="28"/>
      <c r="AF795" s="1"/>
      <c r="AG795" s="1"/>
      <c r="AH795" s="1"/>
      <c r="AI795" s="1"/>
      <c r="AJ795" s="1"/>
      <c r="AK795" s="28"/>
      <c r="AL795" s="1"/>
      <c r="AM795" s="1"/>
      <c r="AN795" s="1"/>
      <c r="AO795" s="1"/>
      <c r="AP795" s="1"/>
      <c r="AQ795" s="1"/>
      <c r="AR795" s="1"/>
      <c r="AS795" s="1"/>
    </row>
    <row r="796" spans="1:45" ht="12.5" customHeight="1">
      <c r="A796" s="1">
        <v>48706</v>
      </c>
      <c r="B796" s="43">
        <v>45289</v>
      </c>
      <c r="C796" s="66">
        <v>45261</v>
      </c>
      <c r="D796" s="69" t="s">
        <v>21</v>
      </c>
      <c r="E796" s="68">
        <v>19359</v>
      </c>
      <c r="F796" s="28" t="s">
        <v>12</v>
      </c>
      <c r="G796" s="1"/>
      <c r="H796" s="67" t="s">
        <v>8</v>
      </c>
      <c r="I796" s="1">
        <v>10</v>
      </c>
      <c r="J796" s="19">
        <v>1105.4834000000001</v>
      </c>
      <c r="K796" s="1">
        <v>10</v>
      </c>
      <c r="L796" s="1" t="s">
        <v>4649</v>
      </c>
      <c r="M796" s="1" t="e">
        <v>#N/A</v>
      </c>
      <c r="N796" s="19" t="e">
        <v>#N/A</v>
      </c>
      <c r="O796" s="1" t="s">
        <v>4644</v>
      </c>
      <c r="P796" s="1" t="s">
        <v>4645</v>
      </c>
      <c r="Q796" s="1" t="s">
        <v>4631</v>
      </c>
      <c r="R796" s="1" t="e">
        <v>#N/A</v>
      </c>
      <c r="S796" s="1" t="s">
        <v>62220</v>
      </c>
      <c r="T796" s="1">
        <v>0.84024398</v>
      </c>
      <c r="U796" s="19">
        <v>1315.66952731991</v>
      </c>
      <c r="V796" s="19">
        <f t="shared" si="22"/>
        <v>1105.4833999999998</v>
      </c>
      <c r="W796" s="1"/>
      <c r="X796" s="1"/>
      <c r="Y796" s="28"/>
      <c r="Z796" s="1"/>
      <c r="AA796" s="28"/>
      <c r="AB796" s="28"/>
      <c r="AC796" s="1"/>
      <c r="AD796" s="1"/>
      <c r="AE796" s="28"/>
      <c r="AF796" s="1"/>
      <c r="AG796" s="1"/>
      <c r="AH796" s="1"/>
      <c r="AI796" s="1"/>
      <c r="AJ796" s="1"/>
      <c r="AK796" s="28"/>
      <c r="AL796" s="1"/>
      <c r="AM796" s="1"/>
      <c r="AN796" s="1"/>
      <c r="AO796" s="1"/>
      <c r="AP796" s="1"/>
      <c r="AQ796" s="1"/>
      <c r="AR796" s="1"/>
      <c r="AS796" s="1"/>
    </row>
    <row r="797" spans="1:45" ht="12.5" customHeight="1">
      <c r="A797" s="1">
        <v>48722</v>
      </c>
      <c r="B797" s="43">
        <v>45290</v>
      </c>
      <c r="C797" s="66">
        <v>45261</v>
      </c>
      <c r="D797" s="69" t="s">
        <v>21</v>
      </c>
      <c r="E797" s="68">
        <v>22937</v>
      </c>
      <c r="F797" s="28" t="s">
        <v>12</v>
      </c>
      <c r="G797" s="1"/>
      <c r="H797" s="67" t="s">
        <v>8</v>
      </c>
      <c r="I797" s="1">
        <v>9</v>
      </c>
      <c r="J797" s="19">
        <v>2699.9018000000001</v>
      </c>
      <c r="K797" s="1">
        <v>9</v>
      </c>
      <c r="L797" s="1" t="s">
        <v>4649</v>
      </c>
      <c r="M797" s="1" t="e">
        <v>#N/A</v>
      </c>
      <c r="N797" s="19" t="e">
        <v>#N/A</v>
      </c>
      <c r="O797" s="1" t="s">
        <v>4636</v>
      </c>
      <c r="P797" s="1" t="s">
        <v>4637</v>
      </c>
      <c r="Q797" s="1" t="s">
        <v>4638</v>
      </c>
      <c r="R797" s="1" t="e">
        <v>#N/A</v>
      </c>
      <c r="S797" s="1" t="s">
        <v>62219</v>
      </c>
      <c r="T797" s="1">
        <v>1.6143268900000001</v>
      </c>
      <c r="U797" s="19">
        <v>1672.4628801791191</v>
      </c>
      <c r="V797" s="19">
        <f t="shared" si="22"/>
        <v>2699.9018000000001</v>
      </c>
      <c r="W797" s="1"/>
      <c r="X797" s="1"/>
      <c r="Y797" s="28"/>
      <c r="Z797" s="1"/>
      <c r="AA797" s="28"/>
      <c r="AB797" s="28"/>
      <c r="AC797" s="1"/>
      <c r="AD797" s="1"/>
      <c r="AE797" s="28"/>
      <c r="AF797" s="1"/>
      <c r="AG797" s="1"/>
      <c r="AH797" s="1"/>
      <c r="AI797" s="1"/>
      <c r="AJ797" s="1"/>
      <c r="AK797" s="28"/>
      <c r="AL797" s="1"/>
      <c r="AM797" s="1"/>
      <c r="AN797" s="1"/>
      <c r="AO797" s="1"/>
      <c r="AP797" s="1"/>
      <c r="AQ797" s="1"/>
      <c r="AR797" s="1"/>
      <c r="AS797" s="1"/>
    </row>
    <row r="798" spans="1:45" ht="12.5" customHeight="1">
      <c r="A798" s="1">
        <v>48720</v>
      </c>
      <c r="B798" s="43">
        <v>45290</v>
      </c>
      <c r="C798" s="66">
        <v>45261</v>
      </c>
      <c r="D798" s="69" t="s">
        <v>21</v>
      </c>
      <c r="E798" s="68">
        <v>22910</v>
      </c>
      <c r="F798" s="28" t="s">
        <v>12</v>
      </c>
      <c r="G798" s="1"/>
      <c r="H798" s="67" t="s">
        <v>8</v>
      </c>
      <c r="I798" s="1">
        <v>9</v>
      </c>
      <c r="J798" s="19">
        <v>2410.6266000000001</v>
      </c>
      <c r="K798" s="1">
        <v>9</v>
      </c>
      <c r="L798" s="1" t="s">
        <v>4649</v>
      </c>
      <c r="M798" s="1" t="e">
        <v>#N/A</v>
      </c>
      <c r="N798" s="19" t="e">
        <v>#N/A</v>
      </c>
      <c r="O798" s="1" t="s">
        <v>4636</v>
      </c>
      <c r="P798" s="1" t="s">
        <v>4637</v>
      </c>
      <c r="Q798" s="1" t="s">
        <v>4638</v>
      </c>
      <c r="R798" s="1" t="e">
        <v>#N/A</v>
      </c>
      <c r="S798" s="1" t="s">
        <v>62219</v>
      </c>
      <c r="T798" s="1">
        <v>1.6143268900000001</v>
      </c>
      <c r="U798" s="19">
        <v>1493.270424306691</v>
      </c>
      <c r="V798" s="19">
        <f t="shared" si="22"/>
        <v>2410.626600000001</v>
      </c>
      <c r="W798" s="1"/>
      <c r="X798" s="1"/>
      <c r="Y798" s="28"/>
      <c r="Z798" s="1"/>
      <c r="AA798" s="28"/>
      <c r="AB798" s="28"/>
      <c r="AC798" s="1"/>
      <c r="AD798" s="1"/>
      <c r="AE798" s="28"/>
      <c r="AF798" s="1"/>
      <c r="AG798" s="1"/>
      <c r="AH798" s="1"/>
      <c r="AI798" s="1"/>
      <c r="AJ798" s="1"/>
      <c r="AK798" s="28"/>
      <c r="AL798" s="1"/>
      <c r="AM798" s="1"/>
      <c r="AN798" s="1"/>
      <c r="AO798" s="1"/>
      <c r="AP798" s="1"/>
      <c r="AQ798" s="1"/>
      <c r="AR798" s="1"/>
      <c r="AS798" s="1"/>
    </row>
    <row r="799" spans="1:45" ht="12.5" customHeight="1">
      <c r="A799" s="1">
        <v>48716</v>
      </c>
      <c r="B799" s="43">
        <v>45290</v>
      </c>
      <c r="C799" s="66">
        <v>45261</v>
      </c>
      <c r="D799" s="69" t="s">
        <v>21</v>
      </c>
      <c r="E799" s="68">
        <v>17626</v>
      </c>
      <c r="F799" s="28" t="s">
        <v>12</v>
      </c>
      <c r="G799" s="1"/>
      <c r="H799" s="67" t="s">
        <v>8</v>
      </c>
      <c r="I799" s="1">
        <v>10</v>
      </c>
      <c r="J799" s="19">
        <v>2410.6266000000001</v>
      </c>
      <c r="K799" s="1">
        <v>10</v>
      </c>
      <c r="L799" s="1" t="s">
        <v>4649</v>
      </c>
      <c r="M799" s="1" t="e">
        <v>#N/A</v>
      </c>
      <c r="N799" s="19" t="e">
        <v>#N/A</v>
      </c>
      <c r="O799" s="1" t="s">
        <v>4644</v>
      </c>
      <c r="P799" s="1" t="s">
        <v>4645</v>
      </c>
      <c r="Q799" s="1" t="s">
        <v>4631</v>
      </c>
      <c r="R799" s="1" t="e">
        <v>#N/A</v>
      </c>
      <c r="S799" s="1" t="s">
        <v>62220</v>
      </c>
      <c r="T799" s="1">
        <v>0.84024398</v>
      </c>
      <c r="U799" s="19">
        <v>2868.9602750858148</v>
      </c>
      <c r="V799" s="19">
        <f t="shared" si="22"/>
        <v>2410.6266000000001</v>
      </c>
      <c r="W799" s="1"/>
      <c r="X799" s="1"/>
      <c r="Y799" s="28"/>
      <c r="Z799" s="1"/>
      <c r="AA799" s="28"/>
      <c r="AB799" s="28"/>
      <c r="AC799" s="1"/>
      <c r="AD799" s="1"/>
      <c r="AE799" s="28"/>
      <c r="AF799" s="1"/>
      <c r="AG799" s="1"/>
      <c r="AH799" s="1"/>
      <c r="AI799" s="1"/>
      <c r="AJ799" s="1"/>
      <c r="AK799" s="28"/>
      <c r="AL799" s="1"/>
      <c r="AM799" s="1"/>
      <c r="AN799" s="1"/>
      <c r="AO799" s="1"/>
      <c r="AP799" s="1"/>
      <c r="AQ799" s="1"/>
      <c r="AR799" s="1"/>
      <c r="AS799" s="1"/>
    </row>
    <row r="800" spans="1:45" ht="12.5" customHeight="1">
      <c r="A800" s="1">
        <v>48726</v>
      </c>
      <c r="B800" s="43">
        <v>45291</v>
      </c>
      <c r="C800" s="66">
        <v>45261</v>
      </c>
      <c r="D800" s="69" t="s">
        <v>21</v>
      </c>
      <c r="E800" s="68">
        <v>24915</v>
      </c>
      <c r="F800" s="28" t="s">
        <v>12</v>
      </c>
      <c r="G800" s="1"/>
      <c r="H800" s="67" t="s">
        <v>8</v>
      </c>
      <c r="I800" s="1">
        <v>9</v>
      </c>
      <c r="J800" s="19">
        <v>1105.4834000000001</v>
      </c>
      <c r="K800" s="1">
        <v>9</v>
      </c>
      <c r="L800" s="1" t="s">
        <v>4649</v>
      </c>
      <c r="M800" s="1" t="e">
        <v>#N/A</v>
      </c>
      <c r="N800" s="19" t="e">
        <v>#N/A</v>
      </c>
      <c r="O800" s="1" t="s">
        <v>4636</v>
      </c>
      <c r="P800" s="1" t="s">
        <v>4637</v>
      </c>
      <c r="Q800" s="1" t="s">
        <v>4638</v>
      </c>
      <c r="R800" s="1" t="e">
        <v>#N/A</v>
      </c>
      <c r="S800" s="1" t="s">
        <v>62219</v>
      </c>
      <c r="T800" s="1">
        <v>1.6143268900000001</v>
      </c>
      <c r="U800" s="19">
        <v>684.79525853651614</v>
      </c>
      <c r="V800" s="19">
        <f t="shared" si="22"/>
        <v>1105.4834000000001</v>
      </c>
      <c r="W800" s="1"/>
      <c r="X800" s="1"/>
      <c r="Y800" s="28"/>
      <c r="Z800" s="1"/>
      <c r="AA800" s="28"/>
      <c r="AB800" s="28"/>
      <c r="AC800" s="1"/>
      <c r="AD800" s="1"/>
      <c r="AE800" s="28"/>
      <c r="AF800" s="1"/>
      <c r="AG800" s="1"/>
      <c r="AH800" s="1"/>
      <c r="AI800" s="1"/>
      <c r="AJ800" s="1"/>
      <c r="AK800" s="28"/>
      <c r="AL800" s="1"/>
      <c r="AM800" s="1"/>
      <c r="AN800" s="1"/>
      <c r="AO800" s="1"/>
      <c r="AP800" s="1"/>
      <c r="AQ800" s="1"/>
      <c r="AR800" s="1"/>
      <c r="AS800" s="1"/>
    </row>
  </sheetData>
  <pageMargins left="0.7" right="0.7" top="0.75" bottom="0.75" header="0.3" footer="0.3"/>
  <tableParts count="1">
    <tablePart r:id="rId10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5F3CBC-778C-4EA0-9C62-64E3C8BA057A}">
          <x14:formula1>
            <xm:f>Suppl!$E$4:$E$8</xm:f>
          </x14:formula1>
          <xm:sqref>D91:D94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0658-32B7-4841-A704-D28DE9C306A2}">
  <dimension ref="A3:I21"/>
  <sheetViews>
    <sheetView workbookViewId="0">
      <selection activeCell="D5" sqref="D5"/>
    </sheetView>
    <sheetView workbookViewId="1"/>
  </sheetViews>
  <sheetFormatPr defaultRowHeight="12.5"/>
  <cols>
    <col min="1" max="1" width="10.81640625" style="70" customWidth="1"/>
    <col min="2" max="4" width="8.7265625" style="70"/>
    <col min="8" max="9" width="9.81640625" customWidth="1"/>
  </cols>
  <sheetData>
    <row r="3" spans="1:9">
      <c r="A3" s="83" t="s">
        <v>62239</v>
      </c>
      <c r="B3" s="83" t="s">
        <v>9</v>
      </c>
      <c r="C3" s="83" t="s">
        <v>62238</v>
      </c>
      <c r="D3" s="83" t="s">
        <v>62237</v>
      </c>
      <c r="E3" s="84" t="s">
        <v>62240</v>
      </c>
      <c r="H3" s="85" t="s">
        <v>62247</v>
      </c>
      <c r="I3" s="85" t="s">
        <v>62246</v>
      </c>
    </row>
    <row r="4" spans="1:9">
      <c r="A4" s="70" t="s">
        <v>12</v>
      </c>
      <c r="B4" s="70" t="s">
        <v>12</v>
      </c>
      <c r="C4" s="82" t="s">
        <v>12</v>
      </c>
      <c r="D4" s="82" t="s">
        <v>12</v>
      </c>
      <c r="E4" s="79" t="s">
        <v>12</v>
      </c>
      <c r="H4" t="s">
        <v>14</v>
      </c>
      <c r="I4" s="79" t="s">
        <v>62245</v>
      </c>
    </row>
    <row r="5" spans="1:9">
      <c r="A5" s="70">
        <v>268</v>
      </c>
      <c r="B5" s="70" t="s">
        <v>62224</v>
      </c>
      <c r="C5" s="82" t="s">
        <v>8</v>
      </c>
      <c r="D5" s="82" t="s">
        <v>4637</v>
      </c>
      <c r="E5" t="s">
        <v>14</v>
      </c>
      <c r="H5" t="s">
        <v>15</v>
      </c>
      <c r="I5" t="s">
        <v>14</v>
      </c>
    </row>
    <row r="6" spans="1:9">
      <c r="A6" s="70">
        <v>275</v>
      </c>
      <c r="B6" s="70" t="s">
        <v>62225</v>
      </c>
      <c r="C6" s="82" t="s">
        <v>7</v>
      </c>
      <c r="D6" s="82" t="s">
        <v>4627</v>
      </c>
      <c r="E6" t="s">
        <v>15</v>
      </c>
      <c r="H6" t="s">
        <v>18</v>
      </c>
      <c r="I6" t="s">
        <v>15</v>
      </c>
    </row>
    <row r="7" spans="1:9">
      <c r="A7" s="70">
        <v>276</v>
      </c>
      <c r="B7" s="70" t="s">
        <v>62226</v>
      </c>
      <c r="D7" s="82" t="s">
        <v>4634</v>
      </c>
      <c r="E7" t="s">
        <v>18</v>
      </c>
      <c r="H7" t="s">
        <v>21</v>
      </c>
      <c r="I7" t="s">
        <v>18</v>
      </c>
    </row>
    <row r="8" spans="1:9">
      <c r="A8" s="70">
        <v>277</v>
      </c>
      <c r="B8" s="70" t="s">
        <v>62227</v>
      </c>
      <c r="D8" s="82" t="s">
        <v>4630</v>
      </c>
      <c r="E8" t="s">
        <v>21</v>
      </c>
    </row>
    <row r="9" spans="1:9">
      <c r="A9" s="70">
        <v>278</v>
      </c>
      <c r="B9" s="70" t="s">
        <v>62228</v>
      </c>
      <c r="D9" s="82" t="s">
        <v>4645</v>
      </c>
    </row>
    <row r="10" spans="1:9">
      <c r="A10" s="70">
        <v>279</v>
      </c>
      <c r="B10" s="70" t="s">
        <v>62229</v>
      </c>
      <c r="D10" s="82" t="s">
        <v>4614</v>
      </c>
    </row>
    <row r="11" spans="1:9">
      <c r="A11" s="70">
        <v>280</v>
      </c>
      <c r="B11" s="70" t="s">
        <v>62230</v>
      </c>
    </row>
    <row r="12" spans="1:9">
      <c r="A12" s="70">
        <v>281</v>
      </c>
      <c r="B12" s="70" t="s">
        <v>62231</v>
      </c>
    </row>
    <row r="13" spans="1:9">
      <c r="A13" s="70">
        <v>282</v>
      </c>
      <c r="B13" s="70" t="s">
        <v>62232</v>
      </c>
    </row>
    <row r="14" spans="1:9">
      <c r="A14" s="70">
        <v>283</v>
      </c>
      <c r="B14" s="70" t="s">
        <v>62233</v>
      </c>
    </row>
    <row r="15" spans="1:9">
      <c r="A15" s="70">
        <v>284</v>
      </c>
      <c r="B15" s="70" t="s">
        <v>62234</v>
      </c>
    </row>
    <row r="16" spans="1:9">
      <c r="A16" s="70">
        <v>285</v>
      </c>
      <c r="B16" s="70" t="s">
        <v>62235</v>
      </c>
    </row>
    <row r="17" spans="1:1">
      <c r="A17" s="70">
        <v>286</v>
      </c>
    </row>
    <row r="18" spans="1:1">
      <c r="A18" s="70">
        <v>287</v>
      </c>
    </row>
    <row r="19" spans="1:1">
      <c r="A19" s="70">
        <v>288</v>
      </c>
    </row>
    <row r="20" spans="1:1">
      <c r="A20" s="70">
        <v>289</v>
      </c>
    </row>
    <row r="21" spans="1:1">
      <c r="A21" s="70">
        <v>290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800"/>
  <sheetViews>
    <sheetView topLeftCell="J1" workbookViewId="0">
      <pane ySplit="1" topLeftCell="A2" activePane="bottomLeft" state="frozen"/>
      <selection pane="bottomLeft" activeCell="N14" sqref="N14"/>
    </sheetView>
    <sheetView workbookViewId="1"/>
  </sheetViews>
  <sheetFormatPr defaultColWidth="12.6328125" defaultRowHeight="15.75" customHeight="1"/>
  <cols>
    <col min="3" max="3" width="26" customWidth="1"/>
    <col min="30" max="31" width="16.81640625" customWidth="1"/>
  </cols>
  <sheetData>
    <row r="1" spans="1:31" ht="25" customHeight="1">
      <c r="A1" s="53" t="s">
        <v>36</v>
      </c>
      <c r="B1" s="53" t="s">
        <v>37</v>
      </c>
      <c r="C1" s="53" t="s">
        <v>38</v>
      </c>
      <c r="D1" s="53" t="s">
        <v>39</v>
      </c>
      <c r="E1" s="53" t="s">
        <v>40</v>
      </c>
      <c r="F1" s="53" t="s">
        <v>41</v>
      </c>
      <c r="G1" s="53" t="s">
        <v>42</v>
      </c>
      <c r="H1" s="53" t="s">
        <v>43</v>
      </c>
      <c r="I1" s="53" t="s">
        <v>44</v>
      </c>
      <c r="J1" s="53" t="s">
        <v>45</v>
      </c>
      <c r="K1" s="53" t="s">
        <v>46</v>
      </c>
      <c r="L1" s="53" t="s">
        <v>47</v>
      </c>
      <c r="M1" s="53" t="s">
        <v>48</v>
      </c>
      <c r="N1" s="53" t="s">
        <v>49</v>
      </c>
      <c r="O1" s="53" t="s">
        <v>50</v>
      </c>
      <c r="P1" s="53" t="s">
        <v>51</v>
      </c>
      <c r="Q1" s="53" t="s">
        <v>52</v>
      </c>
      <c r="R1" s="53" t="s">
        <v>53</v>
      </c>
      <c r="S1" s="53" t="s">
        <v>54</v>
      </c>
      <c r="T1" s="53" t="s">
        <v>55</v>
      </c>
      <c r="U1" s="53" t="s">
        <v>56</v>
      </c>
      <c r="V1" s="53" t="s">
        <v>57</v>
      </c>
      <c r="W1" s="53" t="s">
        <v>58</v>
      </c>
      <c r="X1" s="53" t="s">
        <v>59</v>
      </c>
      <c r="Y1" s="53" t="s">
        <v>60</v>
      </c>
      <c r="Z1" s="53" t="s">
        <v>61</v>
      </c>
      <c r="AA1" s="54" t="s">
        <v>62</v>
      </c>
      <c r="AB1" s="54" t="s">
        <v>63</v>
      </c>
      <c r="AC1" s="53" t="s">
        <v>38</v>
      </c>
      <c r="AD1" s="53" t="s">
        <v>39</v>
      </c>
      <c r="AE1" s="53" t="s">
        <v>40</v>
      </c>
    </row>
    <row r="2" spans="1:31" ht="12.5" customHeight="1">
      <c r="A2" s="55">
        <v>45050</v>
      </c>
      <c r="B2" s="55">
        <v>1</v>
      </c>
      <c r="C2" s="56">
        <v>44927</v>
      </c>
      <c r="D2" s="56">
        <v>44939</v>
      </c>
      <c r="E2" s="56">
        <v>44934</v>
      </c>
      <c r="F2" s="55">
        <v>5</v>
      </c>
      <c r="G2" s="55" t="s">
        <v>64</v>
      </c>
      <c r="H2" s="55" t="s">
        <v>65</v>
      </c>
      <c r="I2" s="55" t="s">
        <v>66</v>
      </c>
      <c r="J2" s="55">
        <v>578</v>
      </c>
      <c r="K2" s="55">
        <v>295</v>
      </c>
      <c r="L2" s="55">
        <v>283</v>
      </c>
      <c r="M2" s="55">
        <v>1</v>
      </c>
      <c r="N2" s="55">
        <v>895</v>
      </c>
      <c r="O2" s="55">
        <v>895</v>
      </c>
      <c r="P2" s="55">
        <v>5</v>
      </c>
      <c r="Q2" s="55">
        <v>15538</v>
      </c>
      <c r="R2" s="55" t="s">
        <v>67</v>
      </c>
      <c r="T2" s="57">
        <v>5229.0976000000001</v>
      </c>
      <c r="U2" s="55">
        <v>418.32780000000002</v>
      </c>
      <c r="V2" s="55">
        <v>130.72739999999999</v>
      </c>
      <c r="W2" s="57">
        <v>5778.1527999999998</v>
      </c>
      <c r="Y2" s="55" t="s">
        <v>68</v>
      </c>
      <c r="Z2" s="55" t="s">
        <v>69</v>
      </c>
      <c r="AA2" s="55" t="s">
        <v>70</v>
      </c>
      <c r="AB2" s="55">
        <v>0</v>
      </c>
      <c r="AC2" s="55" t="s">
        <v>71</v>
      </c>
      <c r="AD2" s="58">
        <v>37269</v>
      </c>
      <c r="AE2" s="58">
        <v>37264</v>
      </c>
    </row>
    <row r="3" spans="1:31" ht="12.5" customHeight="1">
      <c r="A3" s="55">
        <v>45067</v>
      </c>
      <c r="B3" s="55">
        <v>1</v>
      </c>
      <c r="C3" s="56">
        <v>44927</v>
      </c>
      <c r="D3" s="56">
        <v>44939</v>
      </c>
      <c r="E3" s="56">
        <v>44934</v>
      </c>
      <c r="F3" s="55">
        <v>5</v>
      </c>
      <c r="G3" s="55" t="s">
        <v>72</v>
      </c>
      <c r="H3" s="55" t="s">
        <v>73</v>
      </c>
      <c r="I3" s="55" t="s">
        <v>74</v>
      </c>
      <c r="J3" s="55">
        <v>269</v>
      </c>
      <c r="K3" s="55">
        <v>147</v>
      </c>
      <c r="L3" s="55">
        <v>275</v>
      </c>
      <c r="M3" s="55">
        <v>2</v>
      </c>
      <c r="N3" s="55">
        <v>783</v>
      </c>
      <c r="O3" s="55">
        <v>783</v>
      </c>
      <c r="P3" s="55">
        <v>5</v>
      </c>
      <c r="Q3" s="55">
        <v>3235</v>
      </c>
      <c r="R3" s="55" t="s">
        <v>75</v>
      </c>
      <c r="T3" s="57">
        <v>3735.4562999999998</v>
      </c>
      <c r="U3" s="55">
        <v>298.8365</v>
      </c>
      <c r="V3" s="55">
        <v>93.386399999999995</v>
      </c>
      <c r="W3" s="57">
        <v>4127.6791999999996</v>
      </c>
      <c r="Y3" s="55" t="s">
        <v>76</v>
      </c>
      <c r="Z3" s="55" t="s">
        <v>69</v>
      </c>
      <c r="AA3" s="55" t="s">
        <v>77</v>
      </c>
      <c r="AB3" s="55">
        <v>0</v>
      </c>
      <c r="AC3" s="55" t="s">
        <v>78</v>
      </c>
      <c r="AD3" s="58">
        <v>37269</v>
      </c>
      <c r="AE3" s="58">
        <v>37264</v>
      </c>
    </row>
    <row r="4" spans="1:31" ht="12.5" customHeight="1">
      <c r="A4" s="55">
        <v>45074</v>
      </c>
      <c r="B4" s="55">
        <v>1</v>
      </c>
      <c r="C4" s="56">
        <v>44927</v>
      </c>
      <c r="D4" s="56">
        <v>44939</v>
      </c>
      <c r="E4" s="56">
        <v>44934</v>
      </c>
      <c r="F4" s="55">
        <v>5</v>
      </c>
      <c r="G4" s="55" t="s">
        <v>79</v>
      </c>
      <c r="H4" s="55" t="s">
        <v>80</v>
      </c>
      <c r="I4" s="55" t="s">
        <v>81</v>
      </c>
      <c r="J4" s="55">
        <v>221</v>
      </c>
      <c r="K4" s="55">
        <v>562</v>
      </c>
      <c r="L4" s="55">
        <v>281</v>
      </c>
      <c r="M4" s="55">
        <v>4</v>
      </c>
      <c r="N4" s="55">
        <v>1024</v>
      </c>
      <c r="O4" s="55">
        <v>1024</v>
      </c>
      <c r="P4" s="55">
        <v>5</v>
      </c>
      <c r="Q4" s="55">
        <v>7176</v>
      </c>
      <c r="R4" s="55" t="s">
        <v>82</v>
      </c>
      <c r="T4" s="57">
        <v>28836.317800000001</v>
      </c>
      <c r="U4" s="57">
        <v>2306.9054000000001</v>
      </c>
      <c r="V4" s="55">
        <v>720.90790000000004</v>
      </c>
      <c r="W4" s="57">
        <v>31864.131099999999</v>
      </c>
      <c r="Y4" s="55" t="s">
        <v>83</v>
      </c>
      <c r="Z4" s="55" t="s">
        <v>69</v>
      </c>
      <c r="AA4" s="55" t="s">
        <v>84</v>
      </c>
      <c r="AB4" s="55">
        <v>0</v>
      </c>
      <c r="AC4" s="55" t="s">
        <v>78</v>
      </c>
      <c r="AD4" s="58">
        <v>37269</v>
      </c>
      <c r="AE4" s="58">
        <v>37264</v>
      </c>
    </row>
    <row r="5" spans="1:31" ht="12.5" customHeight="1">
      <c r="A5" s="55">
        <v>45072</v>
      </c>
      <c r="B5" s="55">
        <v>1</v>
      </c>
      <c r="C5" s="56">
        <v>44927</v>
      </c>
      <c r="D5" s="56">
        <v>44939</v>
      </c>
      <c r="E5" s="56">
        <v>44934</v>
      </c>
      <c r="F5" s="55">
        <v>5</v>
      </c>
      <c r="G5" s="55" t="s">
        <v>85</v>
      </c>
      <c r="H5" s="55" t="s">
        <v>86</v>
      </c>
      <c r="I5" s="55" t="s">
        <v>87</v>
      </c>
      <c r="J5" s="55">
        <v>292</v>
      </c>
      <c r="K5" s="55">
        <v>103</v>
      </c>
      <c r="L5" s="55">
        <v>277</v>
      </c>
      <c r="M5" s="55">
        <v>4</v>
      </c>
      <c r="N5" s="55">
        <v>592</v>
      </c>
      <c r="O5" s="55">
        <v>592</v>
      </c>
      <c r="P5" s="55">
        <v>5</v>
      </c>
      <c r="Q5" s="55">
        <v>242</v>
      </c>
      <c r="R5" s="55" t="s">
        <v>88</v>
      </c>
      <c r="T5" s="57">
        <v>2516.7534999999998</v>
      </c>
      <c r="U5" s="55">
        <v>201.34030000000001</v>
      </c>
      <c r="V5" s="55">
        <v>62.918799999999997</v>
      </c>
      <c r="W5" s="57">
        <v>2781.0126</v>
      </c>
      <c r="Y5" s="55" t="s">
        <v>89</v>
      </c>
      <c r="Z5" s="55" t="s">
        <v>69</v>
      </c>
      <c r="AA5" s="55" t="s">
        <v>90</v>
      </c>
      <c r="AB5" s="55">
        <v>0</v>
      </c>
      <c r="AC5" s="55" t="s">
        <v>78</v>
      </c>
      <c r="AD5" s="58">
        <v>37269</v>
      </c>
      <c r="AE5" s="58">
        <v>37264</v>
      </c>
    </row>
    <row r="6" spans="1:31" ht="12.5" customHeight="1">
      <c r="A6" s="55">
        <v>45040</v>
      </c>
      <c r="B6" s="55">
        <v>1</v>
      </c>
      <c r="C6" s="56">
        <v>44927</v>
      </c>
      <c r="D6" s="56">
        <v>44939</v>
      </c>
      <c r="E6" s="56">
        <v>44934</v>
      </c>
      <c r="F6" s="55">
        <v>5</v>
      </c>
      <c r="G6" s="55" t="s">
        <v>91</v>
      </c>
      <c r="H6" s="55" t="s">
        <v>92</v>
      </c>
      <c r="I6" s="55" t="s">
        <v>93</v>
      </c>
      <c r="J6" s="55">
        <v>510</v>
      </c>
      <c r="K6" s="55">
        <v>97</v>
      </c>
      <c r="L6" s="55">
        <v>276</v>
      </c>
      <c r="M6" s="55">
        <v>4</v>
      </c>
      <c r="N6" s="55">
        <v>1073</v>
      </c>
      <c r="O6" s="55">
        <v>1073</v>
      </c>
      <c r="P6" s="55">
        <v>5</v>
      </c>
      <c r="Q6" s="55">
        <v>4322</v>
      </c>
      <c r="R6" s="55" t="s">
        <v>94</v>
      </c>
      <c r="T6" s="55">
        <v>503.35070000000002</v>
      </c>
      <c r="U6" s="55">
        <v>40.268099999999997</v>
      </c>
      <c r="V6" s="55">
        <v>12.5838</v>
      </c>
      <c r="W6" s="55">
        <v>556.20259999999996</v>
      </c>
      <c r="Y6" s="55" t="s">
        <v>95</v>
      </c>
      <c r="Z6" s="55" t="s">
        <v>69</v>
      </c>
      <c r="AA6" s="55" t="s">
        <v>96</v>
      </c>
      <c r="AB6" s="55">
        <v>0</v>
      </c>
      <c r="AC6" s="55" t="s">
        <v>78</v>
      </c>
      <c r="AD6" s="58">
        <v>37269</v>
      </c>
      <c r="AE6" s="58">
        <v>37264</v>
      </c>
    </row>
    <row r="7" spans="1:31" ht="12.5" customHeight="1">
      <c r="A7" s="55">
        <v>45060</v>
      </c>
      <c r="B7" s="55">
        <v>1</v>
      </c>
      <c r="C7" s="56">
        <v>44927</v>
      </c>
      <c r="D7" s="56">
        <v>44939</v>
      </c>
      <c r="E7" s="56">
        <v>44934</v>
      </c>
      <c r="F7" s="55">
        <v>5</v>
      </c>
      <c r="G7" s="55" t="s">
        <v>97</v>
      </c>
      <c r="H7" s="55" t="s">
        <v>98</v>
      </c>
      <c r="I7" s="55" t="s">
        <v>99</v>
      </c>
      <c r="J7" s="55">
        <v>203</v>
      </c>
      <c r="K7" s="55">
        <v>447</v>
      </c>
      <c r="L7" s="55">
        <v>281</v>
      </c>
      <c r="M7" s="55">
        <v>4</v>
      </c>
      <c r="N7" s="55">
        <v>1021</v>
      </c>
      <c r="O7" s="55">
        <v>1021</v>
      </c>
      <c r="P7" s="55">
        <v>5</v>
      </c>
      <c r="Q7" s="55">
        <v>5093</v>
      </c>
      <c r="R7" s="55" t="s">
        <v>100</v>
      </c>
      <c r="T7" s="57">
        <v>28727.240399999999</v>
      </c>
      <c r="U7" s="57">
        <v>2298.1792</v>
      </c>
      <c r="V7" s="55">
        <v>718.18100000000004</v>
      </c>
      <c r="W7" s="57">
        <v>31743.600600000002</v>
      </c>
      <c r="Y7" s="55" t="s">
        <v>101</v>
      </c>
      <c r="Z7" s="55" t="s">
        <v>69</v>
      </c>
      <c r="AA7" s="55" t="s">
        <v>102</v>
      </c>
      <c r="AB7" s="55">
        <v>0</v>
      </c>
      <c r="AC7" s="55" t="s">
        <v>78</v>
      </c>
      <c r="AD7" s="58">
        <v>37269</v>
      </c>
      <c r="AE7" s="58">
        <v>37264</v>
      </c>
    </row>
    <row r="8" spans="1:31" ht="12.5" customHeight="1">
      <c r="A8" s="55">
        <v>45076</v>
      </c>
      <c r="B8" s="55">
        <v>1</v>
      </c>
      <c r="C8" s="56">
        <v>44927</v>
      </c>
      <c r="D8" s="56">
        <v>44939</v>
      </c>
      <c r="E8" s="56">
        <v>44934</v>
      </c>
      <c r="F8" s="55">
        <v>5</v>
      </c>
      <c r="G8" s="55" t="s">
        <v>103</v>
      </c>
      <c r="H8" s="55" t="s">
        <v>104</v>
      </c>
      <c r="I8" s="55" t="s">
        <v>105</v>
      </c>
      <c r="J8" s="55">
        <v>315</v>
      </c>
      <c r="K8" s="55">
        <v>75</v>
      </c>
      <c r="L8" s="55">
        <v>279</v>
      </c>
      <c r="M8" s="55">
        <v>5</v>
      </c>
      <c r="N8" s="55">
        <v>943</v>
      </c>
      <c r="O8" s="55">
        <v>943</v>
      </c>
      <c r="P8" s="55">
        <v>5</v>
      </c>
      <c r="Q8" s="55">
        <v>7083</v>
      </c>
      <c r="R8" s="55" t="s">
        <v>106</v>
      </c>
      <c r="T8" s="57">
        <v>9792.8335999999999</v>
      </c>
      <c r="U8" s="55">
        <v>783.42669999999998</v>
      </c>
      <c r="V8" s="55">
        <v>244.82079999999999</v>
      </c>
      <c r="W8" s="57">
        <v>10821.081099999999</v>
      </c>
      <c r="Y8" s="55" t="s">
        <v>107</v>
      </c>
      <c r="Z8" s="55" t="s">
        <v>69</v>
      </c>
      <c r="AA8" s="55" t="s">
        <v>108</v>
      </c>
      <c r="AB8" s="55">
        <v>0</v>
      </c>
      <c r="AC8" s="55" t="s">
        <v>78</v>
      </c>
      <c r="AD8" s="58">
        <v>37269</v>
      </c>
      <c r="AE8" s="58">
        <v>37264</v>
      </c>
    </row>
    <row r="9" spans="1:31" ht="12.5" customHeight="1">
      <c r="A9" s="55">
        <v>45081</v>
      </c>
      <c r="B9" s="55">
        <v>1</v>
      </c>
      <c r="C9" s="56">
        <v>44927</v>
      </c>
      <c r="D9" s="56">
        <v>44939</v>
      </c>
      <c r="E9" s="56">
        <v>44934</v>
      </c>
      <c r="F9" s="55">
        <v>5</v>
      </c>
      <c r="G9" s="55" t="s">
        <v>109</v>
      </c>
      <c r="I9" s="55" t="s">
        <v>110</v>
      </c>
      <c r="J9" s="55">
        <v>26782</v>
      </c>
      <c r="K9" s="55">
        <v>3530</v>
      </c>
      <c r="M9" s="55">
        <v>6</v>
      </c>
      <c r="N9" s="55">
        <v>13365</v>
      </c>
      <c r="O9" s="55">
        <v>13365</v>
      </c>
      <c r="P9" s="55">
        <v>1</v>
      </c>
      <c r="Q9" s="55">
        <v>9382</v>
      </c>
      <c r="R9" s="55" t="s">
        <v>111</v>
      </c>
      <c r="S9" s="55">
        <v>2396</v>
      </c>
      <c r="T9" s="55">
        <v>699.09820000000002</v>
      </c>
      <c r="U9" s="55">
        <v>55.927900000000001</v>
      </c>
      <c r="V9" s="55">
        <v>17.477499999999999</v>
      </c>
      <c r="W9" s="55">
        <v>772.50360000000001</v>
      </c>
      <c r="Y9" s="55" t="s">
        <v>112</v>
      </c>
      <c r="Z9" s="55" t="s">
        <v>69</v>
      </c>
      <c r="AA9" s="55" t="s">
        <v>113</v>
      </c>
      <c r="AB9" s="55">
        <v>0</v>
      </c>
      <c r="AC9" s="55" t="s">
        <v>78</v>
      </c>
      <c r="AD9" s="58">
        <v>37269</v>
      </c>
      <c r="AE9" s="58">
        <v>37264</v>
      </c>
    </row>
    <row r="10" spans="1:31" ht="12.5" customHeight="1">
      <c r="A10" s="55">
        <v>45057</v>
      </c>
      <c r="B10" s="55">
        <v>1</v>
      </c>
      <c r="C10" s="56">
        <v>44927</v>
      </c>
      <c r="D10" s="56">
        <v>44939</v>
      </c>
      <c r="E10" s="56">
        <v>44934</v>
      </c>
      <c r="F10" s="55">
        <v>5</v>
      </c>
      <c r="G10" s="55" t="s">
        <v>114</v>
      </c>
      <c r="H10" s="55" t="s">
        <v>115</v>
      </c>
      <c r="I10" s="55" t="s">
        <v>116</v>
      </c>
      <c r="J10" s="55">
        <v>679</v>
      </c>
      <c r="K10" s="55">
        <v>377</v>
      </c>
      <c r="L10" s="55">
        <v>278</v>
      </c>
      <c r="M10" s="55">
        <v>6</v>
      </c>
      <c r="N10" s="55">
        <v>556</v>
      </c>
      <c r="O10" s="55">
        <v>556</v>
      </c>
      <c r="P10" s="55">
        <v>5</v>
      </c>
      <c r="Q10" s="55">
        <v>14030</v>
      </c>
      <c r="R10" s="55" t="s">
        <v>117</v>
      </c>
      <c r="S10" s="55">
        <v>2396</v>
      </c>
      <c r="T10" s="57">
        <v>26677.8521</v>
      </c>
      <c r="U10" s="57">
        <v>2134.2282</v>
      </c>
      <c r="V10" s="55">
        <v>666.94629999999995</v>
      </c>
      <c r="W10" s="57">
        <v>29479.026600000001</v>
      </c>
      <c r="Y10" s="55" t="s">
        <v>118</v>
      </c>
      <c r="Z10" s="55" t="s">
        <v>69</v>
      </c>
      <c r="AA10" s="55" t="s">
        <v>119</v>
      </c>
      <c r="AB10" s="55">
        <v>0</v>
      </c>
      <c r="AC10" s="55" t="s">
        <v>78</v>
      </c>
      <c r="AD10" s="58">
        <v>37269</v>
      </c>
      <c r="AE10" s="58">
        <v>37264</v>
      </c>
    </row>
    <row r="11" spans="1:31" ht="12.5" customHeight="1">
      <c r="A11" s="55">
        <v>45054</v>
      </c>
      <c r="B11" s="55">
        <v>1</v>
      </c>
      <c r="C11" s="56">
        <v>44927</v>
      </c>
      <c r="D11" s="56">
        <v>44939</v>
      </c>
      <c r="E11" s="56">
        <v>44934</v>
      </c>
      <c r="F11" s="55">
        <v>5</v>
      </c>
      <c r="G11" s="55" t="s">
        <v>120</v>
      </c>
      <c r="H11" s="55" t="s">
        <v>121</v>
      </c>
      <c r="I11" s="55" t="s">
        <v>122</v>
      </c>
      <c r="J11" s="55">
        <v>83</v>
      </c>
      <c r="K11" s="55">
        <v>131</v>
      </c>
      <c r="L11" s="55">
        <v>282</v>
      </c>
      <c r="M11" s="55">
        <v>6</v>
      </c>
      <c r="N11" s="55">
        <v>458</v>
      </c>
      <c r="O11" s="55">
        <v>458</v>
      </c>
      <c r="P11" s="55">
        <v>5</v>
      </c>
      <c r="Q11" s="55">
        <v>19204</v>
      </c>
      <c r="R11" s="55" t="s">
        <v>123</v>
      </c>
      <c r="S11" s="55">
        <v>2396</v>
      </c>
      <c r="T11" s="57">
        <v>15905.2315</v>
      </c>
      <c r="U11" s="57">
        <v>1272.4185</v>
      </c>
      <c r="V11" s="55">
        <v>397.63080000000002</v>
      </c>
      <c r="W11" s="57">
        <v>17575.2808</v>
      </c>
      <c r="Y11" s="55" t="s">
        <v>124</v>
      </c>
      <c r="Z11" s="55" t="s">
        <v>69</v>
      </c>
      <c r="AA11" s="55" t="s">
        <v>125</v>
      </c>
      <c r="AB11" s="55">
        <v>0</v>
      </c>
      <c r="AC11" s="55" t="s">
        <v>78</v>
      </c>
      <c r="AD11" s="58">
        <v>37269</v>
      </c>
      <c r="AE11" s="58">
        <v>37264</v>
      </c>
    </row>
    <row r="12" spans="1:31" ht="12.5" customHeight="1">
      <c r="A12" s="55">
        <v>45085</v>
      </c>
      <c r="B12" s="55">
        <v>1</v>
      </c>
      <c r="C12" s="56">
        <v>44928</v>
      </c>
      <c r="D12" s="56">
        <v>44940</v>
      </c>
      <c r="E12" s="56">
        <v>44935</v>
      </c>
      <c r="F12" s="55">
        <v>5</v>
      </c>
      <c r="G12" s="55" t="s">
        <v>126</v>
      </c>
      <c r="I12" s="55" t="s">
        <v>127</v>
      </c>
      <c r="J12" s="55">
        <v>18746</v>
      </c>
      <c r="K12" s="55">
        <v>6945</v>
      </c>
      <c r="M12" s="55">
        <v>9</v>
      </c>
      <c r="N12" s="55">
        <v>16788</v>
      </c>
      <c r="O12" s="55">
        <v>16788</v>
      </c>
      <c r="P12" s="55">
        <v>1</v>
      </c>
      <c r="Q12" s="55">
        <v>12749</v>
      </c>
      <c r="R12" s="55" t="s">
        <v>128</v>
      </c>
      <c r="S12" s="55">
        <v>2405</v>
      </c>
      <c r="T12" s="57">
        <v>3578.27</v>
      </c>
      <c r="U12" s="55">
        <v>286.26159999999999</v>
      </c>
      <c r="V12" s="55">
        <v>89.456800000000001</v>
      </c>
      <c r="W12" s="57">
        <v>3953.9884000000002</v>
      </c>
      <c r="Y12" s="55" t="s">
        <v>129</v>
      </c>
      <c r="Z12" s="55" t="s">
        <v>130</v>
      </c>
      <c r="AA12" s="55" t="s">
        <v>131</v>
      </c>
      <c r="AB12" s="55">
        <v>0</v>
      </c>
      <c r="AC12" s="55" t="s">
        <v>132</v>
      </c>
      <c r="AD12" s="58">
        <v>37270</v>
      </c>
      <c r="AE12" s="58">
        <v>37265</v>
      </c>
    </row>
    <row r="13" spans="1:31" ht="12.5" customHeight="1">
      <c r="A13" s="55">
        <v>45089</v>
      </c>
      <c r="B13" s="55">
        <v>1</v>
      </c>
      <c r="C13" s="56">
        <v>44929</v>
      </c>
      <c r="D13" s="56">
        <v>44941</v>
      </c>
      <c r="E13" s="56">
        <v>44936</v>
      </c>
      <c r="F13" s="55">
        <v>5</v>
      </c>
      <c r="G13" s="55" t="s">
        <v>133</v>
      </c>
      <c r="I13" s="55" t="s">
        <v>134</v>
      </c>
      <c r="J13" s="55">
        <v>25977</v>
      </c>
      <c r="K13" s="55">
        <v>9848</v>
      </c>
      <c r="M13" s="55">
        <v>4</v>
      </c>
      <c r="N13" s="55">
        <v>19709</v>
      </c>
      <c r="O13" s="55">
        <v>19709</v>
      </c>
      <c r="P13" s="55">
        <v>1</v>
      </c>
      <c r="Q13" s="55">
        <v>4187</v>
      </c>
      <c r="R13" s="55" t="s">
        <v>135</v>
      </c>
      <c r="T13" s="57">
        <v>3374.99</v>
      </c>
      <c r="U13" s="55">
        <v>269.99919999999997</v>
      </c>
      <c r="V13" s="55">
        <v>84.374799999999993</v>
      </c>
      <c r="W13" s="57">
        <v>3729.364</v>
      </c>
      <c r="Y13" s="55" t="s">
        <v>136</v>
      </c>
      <c r="Z13" s="55" t="s">
        <v>137</v>
      </c>
      <c r="AA13" s="55" t="s">
        <v>138</v>
      </c>
      <c r="AB13" s="55">
        <v>0</v>
      </c>
      <c r="AC13" s="55" t="s">
        <v>139</v>
      </c>
      <c r="AD13" s="58">
        <v>37271</v>
      </c>
      <c r="AE13" s="58">
        <v>37266</v>
      </c>
    </row>
    <row r="14" spans="1:31" ht="12.5" customHeight="1">
      <c r="A14" s="55">
        <v>45091</v>
      </c>
      <c r="B14" s="55">
        <v>1</v>
      </c>
      <c r="C14" s="56">
        <v>44929</v>
      </c>
      <c r="D14" s="56">
        <v>44941</v>
      </c>
      <c r="E14" s="56">
        <v>44936</v>
      </c>
      <c r="F14" s="55">
        <v>5</v>
      </c>
      <c r="G14" s="55" t="s">
        <v>140</v>
      </c>
      <c r="I14" s="55" t="s">
        <v>141</v>
      </c>
      <c r="J14" s="55">
        <v>18909</v>
      </c>
      <c r="K14" s="55">
        <v>3913</v>
      </c>
      <c r="M14" s="55">
        <v>9</v>
      </c>
      <c r="N14" s="55">
        <v>13748</v>
      </c>
      <c r="O14" s="55">
        <v>13748</v>
      </c>
      <c r="P14" s="55">
        <v>1</v>
      </c>
      <c r="Q14" s="55">
        <v>12039</v>
      </c>
      <c r="R14" s="55" t="s">
        <v>142</v>
      </c>
      <c r="S14" s="55">
        <v>2416</v>
      </c>
      <c r="T14" s="57">
        <v>3578.27</v>
      </c>
      <c r="U14" s="55">
        <v>286.26159999999999</v>
      </c>
      <c r="V14" s="55">
        <v>89.456800000000001</v>
      </c>
      <c r="W14" s="57">
        <v>3953.9884000000002</v>
      </c>
      <c r="Y14" s="55" t="s">
        <v>143</v>
      </c>
      <c r="Z14" s="55" t="s">
        <v>137</v>
      </c>
      <c r="AA14" s="55" t="s">
        <v>144</v>
      </c>
      <c r="AB14" s="55">
        <v>0</v>
      </c>
      <c r="AC14" s="55" t="s">
        <v>139</v>
      </c>
      <c r="AD14" s="58">
        <v>37271</v>
      </c>
      <c r="AE14" s="58">
        <v>37266</v>
      </c>
    </row>
    <row r="15" spans="1:31" ht="12.5" customHeight="1">
      <c r="A15" s="55">
        <v>45088</v>
      </c>
      <c r="B15" s="55">
        <v>1</v>
      </c>
      <c r="C15" s="56">
        <v>44929</v>
      </c>
      <c r="D15" s="56">
        <v>44941</v>
      </c>
      <c r="E15" s="56">
        <v>44936</v>
      </c>
      <c r="F15" s="55">
        <v>5</v>
      </c>
      <c r="G15" s="55" t="s">
        <v>145</v>
      </c>
      <c r="I15" s="55" t="s">
        <v>146</v>
      </c>
      <c r="J15" s="55">
        <v>11398</v>
      </c>
      <c r="K15" s="55">
        <v>12707</v>
      </c>
      <c r="M15" s="55">
        <v>10</v>
      </c>
      <c r="N15" s="55">
        <v>22577</v>
      </c>
      <c r="O15" s="55">
        <v>22577</v>
      </c>
      <c r="P15" s="55">
        <v>1</v>
      </c>
      <c r="Q15" s="55">
        <v>11974</v>
      </c>
      <c r="R15" s="55" t="s">
        <v>147</v>
      </c>
      <c r="S15" s="55">
        <v>2421</v>
      </c>
      <c r="T15" s="57">
        <v>3399.99</v>
      </c>
      <c r="U15" s="55">
        <v>271.99919999999997</v>
      </c>
      <c r="V15" s="55">
        <v>84.999799999999993</v>
      </c>
      <c r="W15" s="57">
        <v>3756.989</v>
      </c>
      <c r="Y15" s="55" t="s">
        <v>148</v>
      </c>
      <c r="Z15" s="55" t="s">
        <v>137</v>
      </c>
      <c r="AA15" s="55" t="s">
        <v>149</v>
      </c>
      <c r="AB15" s="55">
        <v>0</v>
      </c>
      <c r="AC15" s="55" t="s">
        <v>139</v>
      </c>
      <c r="AD15" s="58">
        <v>37271</v>
      </c>
      <c r="AE15" s="58">
        <v>37266</v>
      </c>
    </row>
    <row r="16" spans="1:31" ht="12.5" customHeight="1">
      <c r="A16" s="55">
        <v>45097</v>
      </c>
      <c r="B16" s="55">
        <v>1</v>
      </c>
      <c r="C16" s="56">
        <v>44930</v>
      </c>
      <c r="D16" s="56">
        <v>44942</v>
      </c>
      <c r="E16" s="56">
        <v>44937</v>
      </c>
      <c r="F16" s="55">
        <v>5</v>
      </c>
      <c r="G16" s="55" t="s">
        <v>150</v>
      </c>
      <c r="I16" s="55" t="s">
        <v>151</v>
      </c>
      <c r="J16" s="55">
        <v>29151</v>
      </c>
      <c r="K16" s="55">
        <v>5984</v>
      </c>
      <c r="M16" s="55">
        <v>4</v>
      </c>
      <c r="N16" s="55">
        <v>15819</v>
      </c>
      <c r="O16" s="55">
        <v>15819</v>
      </c>
      <c r="P16" s="55">
        <v>1</v>
      </c>
      <c r="Q16" s="55">
        <v>7651</v>
      </c>
      <c r="R16" s="55" t="s">
        <v>152</v>
      </c>
      <c r="T16" s="57">
        <v>3578.27</v>
      </c>
      <c r="U16" s="55">
        <v>286.26159999999999</v>
      </c>
      <c r="V16" s="55">
        <v>89.456800000000001</v>
      </c>
      <c r="W16" s="57">
        <v>3953.9884000000002</v>
      </c>
      <c r="Y16" s="55" t="s">
        <v>153</v>
      </c>
      <c r="Z16" s="55" t="s">
        <v>154</v>
      </c>
      <c r="AA16" s="55" t="s">
        <v>155</v>
      </c>
      <c r="AB16" s="55">
        <v>0</v>
      </c>
      <c r="AC16" s="55" t="s">
        <v>156</v>
      </c>
      <c r="AD16" s="58">
        <v>37272</v>
      </c>
      <c r="AE16" s="58">
        <v>37267</v>
      </c>
    </row>
    <row r="17" spans="1:31" ht="12.5" customHeight="1">
      <c r="A17" s="55">
        <v>45105</v>
      </c>
      <c r="B17" s="55">
        <v>1</v>
      </c>
      <c r="C17" s="56">
        <v>44932</v>
      </c>
      <c r="D17" s="56">
        <v>44944</v>
      </c>
      <c r="E17" s="56">
        <v>44939</v>
      </c>
      <c r="F17" s="55">
        <v>5</v>
      </c>
      <c r="G17" s="55" t="s">
        <v>157</v>
      </c>
      <c r="I17" s="55" t="s">
        <v>158</v>
      </c>
      <c r="J17" s="55">
        <v>22765</v>
      </c>
      <c r="K17" s="55">
        <v>14960</v>
      </c>
      <c r="M17" s="55">
        <v>6</v>
      </c>
      <c r="N17" s="55">
        <v>24835</v>
      </c>
      <c r="O17" s="55">
        <v>24835</v>
      </c>
      <c r="P17" s="55">
        <v>1</v>
      </c>
      <c r="Q17" s="55">
        <v>13273</v>
      </c>
      <c r="R17" s="55" t="s">
        <v>159</v>
      </c>
      <c r="S17" s="55">
        <v>2451</v>
      </c>
      <c r="T17" s="57">
        <v>3578.27</v>
      </c>
      <c r="U17" s="55">
        <v>286.26159999999999</v>
      </c>
      <c r="V17" s="55">
        <v>89.456800000000001</v>
      </c>
      <c r="W17" s="57">
        <v>3953.9884000000002</v>
      </c>
      <c r="Y17" s="55" t="s">
        <v>160</v>
      </c>
      <c r="Z17" s="55" t="s">
        <v>161</v>
      </c>
      <c r="AA17" s="55" t="s">
        <v>162</v>
      </c>
      <c r="AB17" s="55">
        <v>0</v>
      </c>
      <c r="AC17" s="55" t="s">
        <v>163</v>
      </c>
      <c r="AD17" s="58">
        <v>37274</v>
      </c>
      <c r="AE17" s="58">
        <v>37269</v>
      </c>
    </row>
    <row r="18" spans="1:31" ht="12.5" customHeight="1">
      <c r="A18" s="55">
        <v>45110</v>
      </c>
      <c r="B18" s="55">
        <v>1</v>
      </c>
      <c r="C18" s="56">
        <v>44933</v>
      </c>
      <c r="D18" s="56">
        <v>44945</v>
      </c>
      <c r="E18" s="56">
        <v>44940</v>
      </c>
      <c r="F18" s="55">
        <v>5</v>
      </c>
      <c r="G18" s="55" t="s">
        <v>164</v>
      </c>
      <c r="I18" s="55" t="s">
        <v>165</v>
      </c>
      <c r="J18" s="55">
        <v>18710</v>
      </c>
      <c r="K18" s="55">
        <v>16191</v>
      </c>
      <c r="M18" s="55">
        <v>9</v>
      </c>
      <c r="N18" s="55">
        <v>26077</v>
      </c>
      <c r="O18" s="55">
        <v>26077</v>
      </c>
      <c r="P18" s="55">
        <v>1</v>
      </c>
      <c r="Q18" s="55">
        <v>12268</v>
      </c>
      <c r="R18" s="55" t="s">
        <v>166</v>
      </c>
      <c r="S18" s="55">
        <v>2460</v>
      </c>
      <c r="T18" s="57">
        <v>3578.27</v>
      </c>
      <c r="U18" s="55">
        <v>286.26159999999999</v>
      </c>
      <c r="V18" s="55">
        <v>89.456800000000001</v>
      </c>
      <c r="W18" s="57">
        <v>3953.9884000000002</v>
      </c>
      <c r="Y18" s="55" t="s">
        <v>167</v>
      </c>
      <c r="Z18" s="55" t="s">
        <v>168</v>
      </c>
      <c r="AA18" s="55" t="s">
        <v>169</v>
      </c>
      <c r="AB18" s="55">
        <v>0</v>
      </c>
      <c r="AC18" s="55" t="s">
        <v>170</v>
      </c>
      <c r="AD18" s="58">
        <v>37275</v>
      </c>
      <c r="AE18" s="58">
        <v>37270</v>
      </c>
    </row>
    <row r="19" spans="1:31" ht="12.5" customHeight="1">
      <c r="A19" s="55">
        <v>45114</v>
      </c>
      <c r="B19" s="55">
        <v>1</v>
      </c>
      <c r="C19" s="56">
        <v>44934</v>
      </c>
      <c r="D19" s="56">
        <v>44946</v>
      </c>
      <c r="E19" s="56">
        <v>44941</v>
      </c>
      <c r="F19" s="55">
        <v>5</v>
      </c>
      <c r="G19" s="55" t="s">
        <v>171</v>
      </c>
      <c r="I19" s="55" t="s">
        <v>172</v>
      </c>
      <c r="J19" s="55">
        <v>29146</v>
      </c>
      <c r="K19" s="55">
        <v>13069</v>
      </c>
      <c r="M19" s="55">
        <v>1</v>
      </c>
      <c r="N19" s="55">
        <v>22939</v>
      </c>
      <c r="O19" s="55">
        <v>22939</v>
      </c>
      <c r="P19" s="55">
        <v>1</v>
      </c>
      <c r="Q19" s="55">
        <v>1913</v>
      </c>
      <c r="R19" s="55" t="s">
        <v>173</v>
      </c>
      <c r="T19" s="57">
        <v>3578.27</v>
      </c>
      <c r="U19" s="55">
        <v>286.26159999999999</v>
      </c>
      <c r="V19" s="55">
        <v>89.456800000000001</v>
      </c>
      <c r="W19" s="57">
        <v>3953.9884000000002</v>
      </c>
      <c r="Y19" s="55" t="s">
        <v>174</v>
      </c>
      <c r="Z19" s="55" t="s">
        <v>175</v>
      </c>
      <c r="AA19" s="55" t="s">
        <v>176</v>
      </c>
      <c r="AB19" s="55">
        <v>0</v>
      </c>
      <c r="AC19" s="55" t="s">
        <v>69</v>
      </c>
      <c r="AD19" s="58">
        <v>37276</v>
      </c>
      <c r="AE19" s="58">
        <v>37271</v>
      </c>
    </row>
    <row r="20" spans="1:31" ht="12.5" customHeight="1">
      <c r="A20" s="55">
        <v>45113</v>
      </c>
      <c r="B20" s="55">
        <v>1</v>
      </c>
      <c r="C20" s="56">
        <v>44934</v>
      </c>
      <c r="D20" s="56">
        <v>44946</v>
      </c>
      <c r="E20" s="56">
        <v>44941</v>
      </c>
      <c r="F20" s="55">
        <v>5</v>
      </c>
      <c r="G20" s="55" t="s">
        <v>177</v>
      </c>
      <c r="I20" s="55" t="s">
        <v>178</v>
      </c>
      <c r="J20" s="55">
        <v>29141</v>
      </c>
      <c r="K20" s="55">
        <v>4199</v>
      </c>
      <c r="M20" s="55">
        <v>4</v>
      </c>
      <c r="N20" s="55">
        <v>14034</v>
      </c>
      <c r="O20" s="55">
        <v>14034</v>
      </c>
      <c r="P20" s="55">
        <v>1</v>
      </c>
      <c r="Q20" s="55">
        <v>5989</v>
      </c>
      <c r="R20" s="55" t="s">
        <v>179</v>
      </c>
      <c r="T20" s="57">
        <v>3578.27</v>
      </c>
      <c r="U20" s="55">
        <v>286.26159999999999</v>
      </c>
      <c r="V20" s="55">
        <v>89.456800000000001</v>
      </c>
      <c r="W20" s="57">
        <v>3953.9884000000002</v>
      </c>
      <c r="Y20" s="55" t="s">
        <v>180</v>
      </c>
      <c r="Z20" s="55" t="s">
        <v>175</v>
      </c>
      <c r="AA20" s="55" t="s">
        <v>181</v>
      </c>
      <c r="AB20" s="55">
        <v>0</v>
      </c>
      <c r="AC20" s="55" t="s">
        <v>69</v>
      </c>
      <c r="AD20" s="58">
        <v>37276</v>
      </c>
      <c r="AE20" s="58">
        <v>37271</v>
      </c>
    </row>
    <row r="21" spans="1:31" ht="12.5" customHeight="1">
      <c r="A21" s="55">
        <v>45121</v>
      </c>
      <c r="B21" s="55">
        <v>1</v>
      </c>
      <c r="C21" s="56">
        <v>44935</v>
      </c>
      <c r="D21" s="56">
        <v>44947</v>
      </c>
      <c r="E21" s="56">
        <v>44942</v>
      </c>
      <c r="F21" s="55">
        <v>5</v>
      </c>
      <c r="G21" s="55" t="s">
        <v>182</v>
      </c>
      <c r="I21" s="55" t="s">
        <v>183</v>
      </c>
      <c r="J21" s="55">
        <v>29169</v>
      </c>
      <c r="K21" s="55">
        <v>18593</v>
      </c>
      <c r="M21" s="55">
        <v>1</v>
      </c>
      <c r="N21" s="55">
        <v>28486</v>
      </c>
      <c r="O21" s="55">
        <v>28486</v>
      </c>
      <c r="P21" s="55">
        <v>1</v>
      </c>
      <c r="Q21" s="55">
        <v>4734</v>
      </c>
      <c r="R21" s="55" t="s">
        <v>184</v>
      </c>
      <c r="T21" s="57">
        <v>3578.27</v>
      </c>
      <c r="U21" s="55">
        <v>286.26159999999999</v>
      </c>
      <c r="V21" s="55">
        <v>89.456800000000001</v>
      </c>
      <c r="W21" s="57">
        <v>3953.9884000000002</v>
      </c>
      <c r="Y21" s="55" t="s">
        <v>185</v>
      </c>
      <c r="Z21" s="55" t="s">
        <v>186</v>
      </c>
      <c r="AA21" s="55" t="s">
        <v>187</v>
      </c>
      <c r="AB21" s="55">
        <v>0</v>
      </c>
      <c r="AC21" s="55" t="s">
        <v>130</v>
      </c>
      <c r="AD21" s="58">
        <v>37277</v>
      </c>
      <c r="AE21" s="58">
        <v>37272</v>
      </c>
    </row>
    <row r="22" spans="1:31" ht="12.5" customHeight="1">
      <c r="A22" s="55">
        <v>45127</v>
      </c>
      <c r="B22" s="55">
        <v>1</v>
      </c>
      <c r="C22" s="56">
        <v>44936</v>
      </c>
      <c r="D22" s="56">
        <v>44948</v>
      </c>
      <c r="E22" s="56">
        <v>44943</v>
      </c>
      <c r="F22" s="55">
        <v>5</v>
      </c>
      <c r="G22" s="55" t="s">
        <v>188</v>
      </c>
      <c r="I22" s="55" t="s">
        <v>189</v>
      </c>
      <c r="J22" s="55">
        <v>29158</v>
      </c>
      <c r="K22" s="55">
        <v>3968</v>
      </c>
      <c r="M22" s="55">
        <v>1</v>
      </c>
      <c r="N22" s="55">
        <v>13803</v>
      </c>
      <c r="O22" s="55">
        <v>13803</v>
      </c>
      <c r="P22" s="55">
        <v>1</v>
      </c>
      <c r="Q22" s="55">
        <v>8821</v>
      </c>
      <c r="R22" s="55" t="s">
        <v>190</v>
      </c>
      <c r="T22" s="57">
        <v>3578.27</v>
      </c>
      <c r="U22" s="55">
        <v>286.26159999999999</v>
      </c>
      <c r="V22" s="55">
        <v>89.456800000000001</v>
      </c>
      <c r="W22" s="57">
        <v>3953.9884000000002</v>
      </c>
      <c r="Y22" s="55" t="s">
        <v>191</v>
      </c>
      <c r="Z22" s="55" t="s">
        <v>192</v>
      </c>
      <c r="AA22" s="55" t="s">
        <v>193</v>
      </c>
      <c r="AB22" s="55">
        <v>0</v>
      </c>
      <c r="AC22" s="55" t="s">
        <v>137</v>
      </c>
      <c r="AD22" s="58">
        <v>37278</v>
      </c>
      <c r="AE22" s="58">
        <v>37273</v>
      </c>
    </row>
    <row r="23" spans="1:31" ht="12.5" customHeight="1">
      <c r="A23" s="55">
        <v>45126</v>
      </c>
      <c r="B23" s="55">
        <v>1</v>
      </c>
      <c r="C23" s="56">
        <v>44936</v>
      </c>
      <c r="D23" s="56">
        <v>44948</v>
      </c>
      <c r="E23" s="56">
        <v>44943</v>
      </c>
      <c r="F23" s="55">
        <v>5</v>
      </c>
      <c r="G23" s="55" t="s">
        <v>194</v>
      </c>
      <c r="I23" s="55" t="s">
        <v>195</v>
      </c>
      <c r="J23" s="55">
        <v>12480</v>
      </c>
      <c r="K23" s="55">
        <v>9831</v>
      </c>
      <c r="M23" s="55">
        <v>7</v>
      </c>
      <c r="N23" s="55">
        <v>19692</v>
      </c>
      <c r="O23" s="55">
        <v>19692</v>
      </c>
      <c r="P23" s="55">
        <v>1</v>
      </c>
      <c r="Q23" s="55">
        <v>15292</v>
      </c>
      <c r="R23" s="55" t="s">
        <v>196</v>
      </c>
      <c r="T23" s="57">
        <v>3578.27</v>
      </c>
      <c r="U23" s="55">
        <v>286.26159999999999</v>
      </c>
      <c r="V23" s="55">
        <v>89.456800000000001</v>
      </c>
      <c r="W23" s="57">
        <v>3953.9884000000002</v>
      </c>
      <c r="Y23" s="55" t="s">
        <v>197</v>
      </c>
      <c r="Z23" s="55" t="s">
        <v>192</v>
      </c>
      <c r="AA23" s="55" t="s">
        <v>198</v>
      </c>
      <c r="AB23" s="55">
        <v>0</v>
      </c>
      <c r="AC23" s="55" t="s">
        <v>137</v>
      </c>
      <c r="AD23" s="58">
        <v>37278</v>
      </c>
      <c r="AE23" s="58">
        <v>37273</v>
      </c>
    </row>
    <row r="24" spans="1:31" ht="12.5" customHeight="1">
      <c r="A24" s="55">
        <v>45128</v>
      </c>
      <c r="B24" s="55">
        <v>1</v>
      </c>
      <c r="C24" s="56">
        <v>44936</v>
      </c>
      <c r="D24" s="56">
        <v>44948</v>
      </c>
      <c r="E24" s="56">
        <v>44943</v>
      </c>
      <c r="F24" s="55">
        <v>5</v>
      </c>
      <c r="G24" s="55" t="s">
        <v>199</v>
      </c>
      <c r="I24" s="55" t="s">
        <v>200</v>
      </c>
      <c r="J24" s="55">
        <v>18726</v>
      </c>
      <c r="K24" s="55">
        <v>15565</v>
      </c>
      <c r="M24" s="55">
        <v>9</v>
      </c>
      <c r="N24" s="55">
        <v>25449</v>
      </c>
      <c r="O24" s="55">
        <v>25449</v>
      </c>
      <c r="P24" s="55">
        <v>1</v>
      </c>
      <c r="Q24" s="55">
        <v>9810</v>
      </c>
      <c r="R24" s="55" t="s">
        <v>201</v>
      </c>
      <c r="S24" s="55">
        <v>2493</v>
      </c>
      <c r="T24" s="57">
        <v>3578.27</v>
      </c>
      <c r="U24" s="55">
        <v>286.26159999999999</v>
      </c>
      <c r="V24" s="55">
        <v>89.456800000000001</v>
      </c>
      <c r="W24" s="57">
        <v>3953.9884000000002</v>
      </c>
      <c r="Y24" s="55" t="s">
        <v>202</v>
      </c>
      <c r="Z24" s="55" t="s">
        <v>192</v>
      </c>
      <c r="AA24" s="55" t="s">
        <v>203</v>
      </c>
      <c r="AB24" s="55">
        <v>0</v>
      </c>
      <c r="AC24" s="55" t="s">
        <v>137</v>
      </c>
      <c r="AD24" s="58">
        <v>37278</v>
      </c>
      <c r="AE24" s="58">
        <v>37273</v>
      </c>
    </row>
    <row r="25" spans="1:31" ht="12.5" customHeight="1">
      <c r="A25" s="55">
        <v>45131</v>
      </c>
      <c r="B25" s="55">
        <v>1</v>
      </c>
      <c r="C25" s="56">
        <v>44937</v>
      </c>
      <c r="D25" s="56">
        <v>44949</v>
      </c>
      <c r="E25" s="56">
        <v>44944</v>
      </c>
      <c r="F25" s="55">
        <v>5</v>
      </c>
      <c r="G25" s="55" t="s">
        <v>204</v>
      </c>
      <c r="I25" s="55" t="s">
        <v>205</v>
      </c>
      <c r="J25" s="55">
        <v>25979</v>
      </c>
      <c r="K25" s="55">
        <v>3338</v>
      </c>
      <c r="M25" s="55">
        <v>1</v>
      </c>
      <c r="N25" s="55">
        <v>13173</v>
      </c>
      <c r="O25" s="55">
        <v>13173</v>
      </c>
      <c r="P25" s="55">
        <v>1</v>
      </c>
      <c r="Q25" s="55">
        <v>16787</v>
      </c>
      <c r="R25" s="55" t="s">
        <v>206</v>
      </c>
      <c r="T25" s="57">
        <v>3399.99</v>
      </c>
      <c r="U25" s="55">
        <v>271.99919999999997</v>
      </c>
      <c r="V25" s="55">
        <v>84.999799999999993</v>
      </c>
      <c r="W25" s="57">
        <v>3756.989</v>
      </c>
      <c r="Y25" s="55" t="s">
        <v>207</v>
      </c>
      <c r="Z25" s="55" t="s">
        <v>208</v>
      </c>
      <c r="AA25" s="55" t="s">
        <v>209</v>
      </c>
      <c r="AB25" s="55">
        <v>0</v>
      </c>
      <c r="AC25" s="55" t="s">
        <v>154</v>
      </c>
      <c r="AD25" s="58">
        <v>37279</v>
      </c>
      <c r="AE25" s="58">
        <v>37274</v>
      </c>
    </row>
    <row r="26" spans="1:31" ht="12.5" customHeight="1">
      <c r="A26" s="55">
        <v>45135</v>
      </c>
      <c r="B26" s="55">
        <v>1</v>
      </c>
      <c r="C26" s="56">
        <v>44937</v>
      </c>
      <c r="D26" s="56">
        <v>44949</v>
      </c>
      <c r="E26" s="56">
        <v>44944</v>
      </c>
      <c r="F26" s="55">
        <v>5</v>
      </c>
      <c r="G26" s="55" t="s">
        <v>210</v>
      </c>
      <c r="I26" s="55" t="s">
        <v>211</v>
      </c>
      <c r="J26" s="55">
        <v>29264</v>
      </c>
      <c r="K26" s="55">
        <v>7156</v>
      </c>
      <c r="M26" s="55">
        <v>4</v>
      </c>
      <c r="N26" s="55">
        <v>17002</v>
      </c>
      <c r="O26" s="55">
        <v>17002</v>
      </c>
      <c r="P26" s="55">
        <v>1</v>
      </c>
      <c r="Q26" s="55">
        <v>5428</v>
      </c>
      <c r="R26" s="55" t="s">
        <v>212</v>
      </c>
      <c r="T26" s="57">
        <v>3578.27</v>
      </c>
      <c r="U26" s="55">
        <v>286.26159999999999</v>
      </c>
      <c r="V26" s="55">
        <v>89.456800000000001</v>
      </c>
      <c r="W26" s="57">
        <v>3953.9884000000002</v>
      </c>
      <c r="Y26" s="55" t="s">
        <v>213</v>
      </c>
      <c r="Z26" s="55" t="s">
        <v>208</v>
      </c>
      <c r="AA26" s="55" t="s">
        <v>214</v>
      </c>
      <c r="AB26" s="55">
        <v>0</v>
      </c>
      <c r="AC26" s="55" t="s">
        <v>154</v>
      </c>
      <c r="AD26" s="58">
        <v>37279</v>
      </c>
      <c r="AE26" s="58">
        <v>37274</v>
      </c>
    </row>
    <row r="27" spans="1:31" ht="12.5" customHeight="1">
      <c r="A27" s="55">
        <v>45136</v>
      </c>
      <c r="B27" s="55">
        <v>1</v>
      </c>
      <c r="C27" s="56">
        <v>44937</v>
      </c>
      <c r="D27" s="56">
        <v>44949</v>
      </c>
      <c r="E27" s="56">
        <v>44944</v>
      </c>
      <c r="F27" s="55">
        <v>5</v>
      </c>
      <c r="G27" s="55" t="s">
        <v>215</v>
      </c>
      <c r="I27" s="55" t="s">
        <v>216</v>
      </c>
      <c r="J27" s="55">
        <v>19084</v>
      </c>
      <c r="K27" s="55">
        <v>11534</v>
      </c>
      <c r="M27" s="55">
        <v>9</v>
      </c>
      <c r="N27" s="55">
        <v>21404</v>
      </c>
      <c r="O27" s="55">
        <v>21404</v>
      </c>
      <c r="P27" s="55">
        <v>1</v>
      </c>
      <c r="Q27" s="55">
        <v>12160</v>
      </c>
      <c r="R27" s="55" t="s">
        <v>217</v>
      </c>
      <c r="S27" s="55">
        <v>2504</v>
      </c>
      <c r="T27" s="57">
        <v>3578.27</v>
      </c>
      <c r="U27" s="55">
        <v>286.26159999999999</v>
      </c>
      <c r="V27" s="55">
        <v>89.456800000000001</v>
      </c>
      <c r="W27" s="57">
        <v>3953.9884000000002</v>
      </c>
      <c r="Y27" s="55" t="s">
        <v>218</v>
      </c>
      <c r="Z27" s="55" t="s">
        <v>208</v>
      </c>
      <c r="AA27" s="55" t="s">
        <v>219</v>
      </c>
      <c r="AB27" s="55">
        <v>0</v>
      </c>
      <c r="AC27" s="55" t="s">
        <v>154</v>
      </c>
      <c r="AD27" s="58">
        <v>37279</v>
      </c>
      <c r="AE27" s="58">
        <v>37274</v>
      </c>
    </row>
    <row r="28" spans="1:31" ht="12.5" customHeight="1">
      <c r="A28" s="55">
        <v>45130</v>
      </c>
      <c r="B28" s="55">
        <v>1</v>
      </c>
      <c r="C28" s="56">
        <v>44937</v>
      </c>
      <c r="D28" s="56">
        <v>44949</v>
      </c>
      <c r="E28" s="56">
        <v>44944</v>
      </c>
      <c r="F28" s="55">
        <v>5</v>
      </c>
      <c r="G28" s="55" t="s">
        <v>220</v>
      </c>
      <c r="I28" s="55" t="s">
        <v>221</v>
      </c>
      <c r="J28" s="55">
        <v>14975</v>
      </c>
      <c r="K28" s="55">
        <v>3700</v>
      </c>
      <c r="M28" s="55">
        <v>10</v>
      </c>
      <c r="N28" s="55">
        <v>13535</v>
      </c>
      <c r="O28" s="55">
        <v>13535</v>
      </c>
      <c r="P28" s="55">
        <v>1</v>
      </c>
      <c r="Q28" s="55">
        <v>3323</v>
      </c>
      <c r="R28" s="55" t="s">
        <v>222</v>
      </c>
      <c r="S28" s="55">
        <v>2509</v>
      </c>
      <c r="T28" s="57">
        <v>3578.27</v>
      </c>
      <c r="U28" s="55">
        <v>286.26159999999999</v>
      </c>
      <c r="V28" s="55">
        <v>89.456800000000001</v>
      </c>
      <c r="W28" s="57">
        <v>3953.9884000000002</v>
      </c>
      <c r="Y28" s="55" t="s">
        <v>223</v>
      </c>
      <c r="Z28" s="55" t="s">
        <v>208</v>
      </c>
      <c r="AA28" s="55" t="s">
        <v>224</v>
      </c>
      <c r="AB28" s="55">
        <v>0</v>
      </c>
      <c r="AC28" s="55" t="s">
        <v>154</v>
      </c>
      <c r="AD28" s="58">
        <v>37279</v>
      </c>
      <c r="AE28" s="58">
        <v>37274</v>
      </c>
    </row>
    <row r="29" spans="1:31" ht="12.5" customHeight="1">
      <c r="A29" s="55">
        <v>45141</v>
      </c>
      <c r="B29" s="55">
        <v>1</v>
      </c>
      <c r="C29" s="56">
        <v>44938</v>
      </c>
      <c r="D29" s="56">
        <v>44950</v>
      </c>
      <c r="E29" s="56">
        <v>44945</v>
      </c>
      <c r="F29" s="55">
        <v>5</v>
      </c>
      <c r="G29" s="55" t="s">
        <v>225</v>
      </c>
      <c r="I29" s="55" t="s">
        <v>226</v>
      </c>
      <c r="J29" s="55">
        <v>29222</v>
      </c>
      <c r="K29" s="55">
        <v>15117</v>
      </c>
      <c r="M29" s="55">
        <v>4</v>
      </c>
      <c r="N29" s="55">
        <v>24994</v>
      </c>
      <c r="O29" s="55">
        <v>24994</v>
      </c>
      <c r="P29" s="55">
        <v>1</v>
      </c>
      <c r="Q29" s="55">
        <v>2268</v>
      </c>
      <c r="R29" s="55" t="s">
        <v>227</v>
      </c>
      <c r="T29" s="57">
        <v>3578.27</v>
      </c>
      <c r="U29" s="55">
        <v>286.26159999999999</v>
      </c>
      <c r="V29" s="55">
        <v>89.456800000000001</v>
      </c>
      <c r="W29" s="57">
        <v>3953.9884000000002</v>
      </c>
      <c r="Y29" s="55" t="s">
        <v>228</v>
      </c>
      <c r="Z29" s="55" t="s">
        <v>229</v>
      </c>
      <c r="AA29" s="55" t="s">
        <v>230</v>
      </c>
      <c r="AB29" s="55">
        <v>0</v>
      </c>
      <c r="AC29" s="55" t="s">
        <v>231</v>
      </c>
      <c r="AD29" s="58">
        <v>37280</v>
      </c>
      <c r="AE29" s="58">
        <v>37275</v>
      </c>
    </row>
    <row r="30" spans="1:31" ht="12.5" customHeight="1">
      <c r="A30" s="55">
        <v>45139</v>
      </c>
      <c r="B30" s="55">
        <v>1</v>
      </c>
      <c r="C30" s="56">
        <v>44938</v>
      </c>
      <c r="D30" s="56">
        <v>44950</v>
      </c>
      <c r="E30" s="56">
        <v>44945</v>
      </c>
      <c r="F30" s="55">
        <v>5</v>
      </c>
      <c r="G30" s="55" t="s">
        <v>232</v>
      </c>
      <c r="I30" s="55" t="s">
        <v>233</v>
      </c>
      <c r="J30" s="55">
        <v>12468</v>
      </c>
      <c r="K30" s="55">
        <v>8341</v>
      </c>
      <c r="M30" s="55">
        <v>7</v>
      </c>
      <c r="N30" s="55">
        <v>18194</v>
      </c>
      <c r="O30" s="55">
        <v>18194</v>
      </c>
      <c r="P30" s="55">
        <v>1</v>
      </c>
      <c r="Q30" s="55">
        <v>15972</v>
      </c>
      <c r="R30" s="55" t="s">
        <v>234</v>
      </c>
      <c r="T30" s="57">
        <v>3578.27</v>
      </c>
      <c r="U30" s="55">
        <v>286.26159999999999</v>
      </c>
      <c r="V30" s="55">
        <v>89.456800000000001</v>
      </c>
      <c r="W30" s="57">
        <v>3953.9884000000002</v>
      </c>
      <c r="Y30" s="55" t="s">
        <v>235</v>
      </c>
      <c r="Z30" s="55" t="s">
        <v>229</v>
      </c>
      <c r="AA30" s="55" t="s">
        <v>236</v>
      </c>
      <c r="AB30" s="55">
        <v>0</v>
      </c>
      <c r="AC30" s="55" t="s">
        <v>231</v>
      </c>
      <c r="AD30" s="58">
        <v>37280</v>
      </c>
      <c r="AE30" s="58">
        <v>37275</v>
      </c>
    </row>
    <row r="31" spans="1:31" ht="12.5" customHeight="1">
      <c r="A31" s="55">
        <v>45148</v>
      </c>
      <c r="B31" s="55">
        <v>1</v>
      </c>
      <c r="C31" s="56">
        <v>44939</v>
      </c>
      <c r="D31" s="56">
        <v>44951</v>
      </c>
      <c r="E31" s="56">
        <v>44946</v>
      </c>
      <c r="F31" s="55">
        <v>5</v>
      </c>
      <c r="G31" s="55" t="s">
        <v>237</v>
      </c>
      <c r="I31" s="55" t="s">
        <v>238</v>
      </c>
      <c r="J31" s="55">
        <v>14656</v>
      </c>
      <c r="K31" s="55">
        <v>3136</v>
      </c>
      <c r="M31" s="55">
        <v>1</v>
      </c>
      <c r="N31" s="55">
        <v>12968</v>
      </c>
      <c r="O31" s="55">
        <v>12968</v>
      </c>
      <c r="P31" s="55">
        <v>1</v>
      </c>
      <c r="Q31" s="55">
        <v>6888</v>
      </c>
      <c r="R31" s="55" t="s">
        <v>239</v>
      </c>
      <c r="T31" s="55">
        <v>699.09820000000002</v>
      </c>
      <c r="U31" s="55">
        <v>55.927900000000001</v>
      </c>
      <c r="V31" s="55">
        <v>17.477499999999999</v>
      </c>
      <c r="W31" s="55">
        <v>772.50360000000001</v>
      </c>
      <c r="Y31" s="55" t="s">
        <v>240</v>
      </c>
      <c r="Z31" s="55" t="s">
        <v>241</v>
      </c>
      <c r="AA31" s="55" t="s">
        <v>242</v>
      </c>
      <c r="AB31" s="55">
        <v>0</v>
      </c>
      <c r="AC31" s="55" t="s">
        <v>161</v>
      </c>
      <c r="AD31" s="58">
        <v>37281</v>
      </c>
      <c r="AE31" s="58">
        <v>37276</v>
      </c>
    </row>
    <row r="32" spans="1:31" ht="12.5" customHeight="1">
      <c r="A32" s="55">
        <v>45152</v>
      </c>
      <c r="B32" s="55">
        <v>1</v>
      </c>
      <c r="C32" s="56">
        <v>44940</v>
      </c>
      <c r="D32" s="56">
        <v>44952</v>
      </c>
      <c r="E32" s="56">
        <v>44947</v>
      </c>
      <c r="F32" s="55">
        <v>5</v>
      </c>
      <c r="G32" s="55" t="s">
        <v>243</v>
      </c>
      <c r="I32" s="55" t="s">
        <v>244</v>
      </c>
      <c r="J32" s="55">
        <v>29276</v>
      </c>
      <c r="K32" s="55">
        <v>2089</v>
      </c>
      <c r="M32" s="55">
        <v>1</v>
      </c>
      <c r="N32" s="55">
        <v>11909</v>
      </c>
      <c r="O32" s="55">
        <v>11909</v>
      </c>
      <c r="P32" s="55">
        <v>1</v>
      </c>
      <c r="Q32" s="55">
        <v>1707</v>
      </c>
      <c r="R32" s="55" t="s">
        <v>245</v>
      </c>
      <c r="T32" s="57">
        <v>3578.27</v>
      </c>
      <c r="U32" s="55">
        <v>286.26159999999999</v>
      </c>
      <c r="V32" s="55">
        <v>89.456800000000001</v>
      </c>
      <c r="W32" s="57">
        <v>3953.9884000000002</v>
      </c>
      <c r="Y32" s="55" t="s">
        <v>246</v>
      </c>
      <c r="Z32" s="55" t="s">
        <v>247</v>
      </c>
      <c r="AA32" s="55" t="s">
        <v>248</v>
      </c>
      <c r="AB32" s="55">
        <v>0</v>
      </c>
      <c r="AC32" s="55" t="s">
        <v>168</v>
      </c>
      <c r="AD32" s="58">
        <v>37282</v>
      </c>
      <c r="AE32" s="58">
        <v>37277</v>
      </c>
    </row>
    <row r="33" spans="1:31" ht="12.5" customHeight="1">
      <c r="A33" s="55">
        <v>45151</v>
      </c>
      <c r="B33" s="55">
        <v>1</v>
      </c>
      <c r="C33" s="56">
        <v>44940</v>
      </c>
      <c r="D33" s="56">
        <v>44952</v>
      </c>
      <c r="E33" s="56">
        <v>44947</v>
      </c>
      <c r="F33" s="55">
        <v>5</v>
      </c>
      <c r="G33" s="55" t="s">
        <v>249</v>
      </c>
      <c r="I33" s="55" t="s">
        <v>250</v>
      </c>
      <c r="J33" s="55">
        <v>29202</v>
      </c>
      <c r="K33" s="55">
        <v>16092</v>
      </c>
      <c r="M33" s="55">
        <v>1</v>
      </c>
      <c r="N33" s="55">
        <v>25978</v>
      </c>
      <c r="O33" s="55">
        <v>25978</v>
      </c>
      <c r="P33" s="55">
        <v>1</v>
      </c>
      <c r="Q33" s="55">
        <v>3955</v>
      </c>
      <c r="R33" s="55" t="s">
        <v>251</v>
      </c>
      <c r="T33" s="57">
        <v>3578.27</v>
      </c>
      <c r="U33" s="55">
        <v>286.26159999999999</v>
      </c>
      <c r="V33" s="55">
        <v>89.456800000000001</v>
      </c>
      <c r="W33" s="57">
        <v>3953.9884000000002</v>
      </c>
      <c r="Y33" s="55" t="s">
        <v>252</v>
      </c>
      <c r="Z33" s="55" t="s">
        <v>247</v>
      </c>
      <c r="AA33" s="55" t="s">
        <v>253</v>
      </c>
      <c r="AB33" s="55">
        <v>0</v>
      </c>
      <c r="AC33" s="55" t="s">
        <v>168</v>
      </c>
      <c r="AD33" s="58">
        <v>37282</v>
      </c>
      <c r="AE33" s="58">
        <v>37277</v>
      </c>
    </row>
    <row r="34" spans="1:31" ht="12.5" customHeight="1">
      <c r="A34" s="55">
        <v>45153</v>
      </c>
      <c r="B34" s="55">
        <v>1</v>
      </c>
      <c r="C34" s="56">
        <v>44940</v>
      </c>
      <c r="D34" s="56">
        <v>44952</v>
      </c>
      <c r="E34" s="56">
        <v>44947</v>
      </c>
      <c r="F34" s="55">
        <v>5</v>
      </c>
      <c r="G34" s="55" t="s">
        <v>254</v>
      </c>
      <c r="I34" s="55" t="s">
        <v>255</v>
      </c>
      <c r="J34" s="55">
        <v>19089</v>
      </c>
      <c r="K34" s="55">
        <v>6851</v>
      </c>
      <c r="M34" s="55">
        <v>9</v>
      </c>
      <c r="N34" s="55">
        <v>16694</v>
      </c>
      <c r="O34" s="55">
        <v>16694</v>
      </c>
      <c r="P34" s="55">
        <v>1</v>
      </c>
      <c r="Q34" s="55">
        <v>1811</v>
      </c>
      <c r="R34" s="55" t="s">
        <v>256</v>
      </c>
      <c r="S34" s="55">
        <v>2537</v>
      </c>
      <c r="T34" s="57">
        <v>3578.27</v>
      </c>
      <c r="U34" s="55">
        <v>286.26159999999999</v>
      </c>
      <c r="V34" s="55">
        <v>89.456800000000001</v>
      </c>
      <c r="W34" s="57">
        <v>3953.9884000000002</v>
      </c>
      <c r="Y34" s="55" t="s">
        <v>257</v>
      </c>
      <c r="Z34" s="55" t="s">
        <v>247</v>
      </c>
      <c r="AA34" s="55" t="s">
        <v>258</v>
      </c>
      <c r="AB34" s="55">
        <v>0</v>
      </c>
      <c r="AC34" s="55" t="s">
        <v>168</v>
      </c>
      <c r="AD34" s="58">
        <v>37282</v>
      </c>
      <c r="AE34" s="58">
        <v>37277</v>
      </c>
    </row>
    <row r="35" spans="1:31" ht="12.5" customHeight="1">
      <c r="A35" s="55">
        <v>45165</v>
      </c>
      <c r="B35" s="55">
        <v>1</v>
      </c>
      <c r="C35" s="56">
        <v>44942</v>
      </c>
      <c r="D35" s="56">
        <v>44954</v>
      </c>
      <c r="E35" s="56">
        <v>44949</v>
      </c>
      <c r="F35" s="55">
        <v>5</v>
      </c>
      <c r="G35" s="55" t="s">
        <v>259</v>
      </c>
      <c r="I35" s="55" t="s">
        <v>260</v>
      </c>
      <c r="J35" s="55">
        <v>22881</v>
      </c>
      <c r="K35" s="55">
        <v>2978</v>
      </c>
      <c r="M35" s="55">
        <v>6</v>
      </c>
      <c r="N35" s="55">
        <v>12808</v>
      </c>
      <c r="O35" s="55">
        <v>12808</v>
      </c>
      <c r="P35" s="55">
        <v>1</v>
      </c>
      <c r="Q35" s="55">
        <v>18116</v>
      </c>
      <c r="R35" s="55" t="s">
        <v>261</v>
      </c>
      <c r="S35" s="55">
        <v>2561</v>
      </c>
      <c r="T35" s="57">
        <v>3578.27</v>
      </c>
      <c r="U35" s="55">
        <v>286.26159999999999</v>
      </c>
      <c r="V35" s="55">
        <v>89.456800000000001</v>
      </c>
      <c r="W35" s="57">
        <v>3953.9884000000002</v>
      </c>
      <c r="Y35" s="55" t="s">
        <v>262</v>
      </c>
      <c r="Z35" s="55" t="s">
        <v>263</v>
      </c>
      <c r="AA35" s="55" t="s">
        <v>264</v>
      </c>
      <c r="AB35" s="55">
        <v>0</v>
      </c>
      <c r="AC35" s="55" t="s">
        <v>186</v>
      </c>
      <c r="AD35" s="58">
        <v>37284</v>
      </c>
      <c r="AE35" s="58">
        <v>37279</v>
      </c>
    </row>
    <row r="36" spans="1:31" ht="12.5" customHeight="1">
      <c r="A36" s="55">
        <v>45169</v>
      </c>
      <c r="B36" s="55">
        <v>1</v>
      </c>
      <c r="C36" s="56">
        <v>44942</v>
      </c>
      <c r="D36" s="56">
        <v>44954</v>
      </c>
      <c r="E36" s="56">
        <v>44949</v>
      </c>
      <c r="F36" s="55">
        <v>5</v>
      </c>
      <c r="G36" s="55" t="s">
        <v>265</v>
      </c>
      <c r="I36" s="55" t="s">
        <v>266</v>
      </c>
      <c r="J36" s="55">
        <v>18766</v>
      </c>
      <c r="K36" s="55">
        <v>15890</v>
      </c>
      <c r="M36" s="55">
        <v>9</v>
      </c>
      <c r="N36" s="55">
        <v>25774</v>
      </c>
      <c r="O36" s="55">
        <v>25774</v>
      </c>
      <c r="P36" s="55">
        <v>1</v>
      </c>
      <c r="Q36" s="55">
        <v>12945</v>
      </c>
      <c r="R36" s="55" t="s">
        <v>267</v>
      </c>
      <c r="S36" s="55">
        <v>2559</v>
      </c>
      <c r="T36" s="57">
        <v>3578.27</v>
      </c>
      <c r="U36" s="55">
        <v>286.26159999999999</v>
      </c>
      <c r="V36" s="55">
        <v>89.456800000000001</v>
      </c>
      <c r="W36" s="57">
        <v>3953.9884000000002</v>
      </c>
      <c r="Y36" s="55" t="s">
        <v>268</v>
      </c>
      <c r="Z36" s="55" t="s">
        <v>263</v>
      </c>
      <c r="AA36" s="55" t="s">
        <v>269</v>
      </c>
      <c r="AB36" s="55">
        <v>0</v>
      </c>
      <c r="AC36" s="55" t="s">
        <v>186</v>
      </c>
      <c r="AD36" s="58">
        <v>37284</v>
      </c>
      <c r="AE36" s="58">
        <v>37279</v>
      </c>
    </row>
    <row r="37" spans="1:31" ht="12.5" customHeight="1">
      <c r="A37" s="55">
        <v>45172</v>
      </c>
      <c r="B37" s="55">
        <v>1</v>
      </c>
      <c r="C37" s="56">
        <v>44943</v>
      </c>
      <c r="D37" s="56">
        <v>44955</v>
      </c>
      <c r="E37" s="56">
        <v>44950</v>
      </c>
      <c r="F37" s="55">
        <v>5</v>
      </c>
      <c r="G37" s="55" t="s">
        <v>270</v>
      </c>
      <c r="I37" s="55" t="s">
        <v>271</v>
      </c>
      <c r="J37" s="55">
        <v>18008</v>
      </c>
      <c r="K37" s="55">
        <v>8936</v>
      </c>
      <c r="M37" s="55">
        <v>7</v>
      </c>
      <c r="N37" s="55">
        <v>18790</v>
      </c>
      <c r="O37" s="55">
        <v>18790</v>
      </c>
      <c r="P37" s="55">
        <v>1</v>
      </c>
      <c r="Q37" s="55">
        <v>16862</v>
      </c>
      <c r="R37" s="55" t="s">
        <v>272</v>
      </c>
      <c r="T37" s="55">
        <v>699.09820000000002</v>
      </c>
      <c r="U37" s="55">
        <v>55.927900000000001</v>
      </c>
      <c r="V37" s="55">
        <v>17.477499999999999</v>
      </c>
      <c r="W37" s="55">
        <v>772.50360000000001</v>
      </c>
      <c r="Y37" s="55" t="s">
        <v>273</v>
      </c>
      <c r="Z37" s="55" t="s">
        <v>274</v>
      </c>
      <c r="AA37" s="55" t="s">
        <v>275</v>
      </c>
      <c r="AB37" s="55">
        <v>0</v>
      </c>
      <c r="AC37" s="55" t="s">
        <v>192</v>
      </c>
      <c r="AD37" s="58">
        <v>37285</v>
      </c>
      <c r="AE37" s="58">
        <v>37280</v>
      </c>
    </row>
    <row r="38" spans="1:31" ht="12.5" customHeight="1">
      <c r="A38" s="55">
        <v>45184</v>
      </c>
      <c r="B38" s="55">
        <v>1</v>
      </c>
      <c r="C38" s="56">
        <v>44944</v>
      </c>
      <c r="D38" s="56">
        <v>44956</v>
      </c>
      <c r="E38" s="56">
        <v>44951</v>
      </c>
      <c r="F38" s="55">
        <v>5</v>
      </c>
      <c r="G38" s="55" t="s">
        <v>276</v>
      </c>
      <c r="I38" s="55" t="s">
        <v>277</v>
      </c>
      <c r="J38" s="55">
        <v>25717</v>
      </c>
      <c r="K38" s="55">
        <v>5685</v>
      </c>
      <c r="M38" s="55">
        <v>9</v>
      </c>
      <c r="N38" s="55">
        <v>15520</v>
      </c>
      <c r="O38" s="55">
        <v>15520</v>
      </c>
      <c r="P38" s="55">
        <v>1</v>
      </c>
      <c r="Q38" s="55">
        <v>7661</v>
      </c>
      <c r="R38" s="55" t="s">
        <v>278</v>
      </c>
      <c r="S38" s="55">
        <v>2581</v>
      </c>
      <c r="T38" s="55">
        <v>699.09820000000002</v>
      </c>
      <c r="U38" s="55">
        <v>55.927900000000001</v>
      </c>
      <c r="V38" s="55">
        <v>17.477499999999999</v>
      </c>
      <c r="W38" s="55">
        <v>772.50360000000001</v>
      </c>
      <c r="Y38" s="55" t="s">
        <v>279</v>
      </c>
      <c r="Z38" s="55" t="s">
        <v>280</v>
      </c>
      <c r="AA38" s="55" t="s">
        <v>281</v>
      </c>
      <c r="AB38" s="55">
        <v>0</v>
      </c>
      <c r="AC38" s="55" t="s">
        <v>208</v>
      </c>
      <c r="AD38" s="58">
        <v>37286</v>
      </c>
      <c r="AE38" s="58">
        <v>37281</v>
      </c>
    </row>
    <row r="39" spans="1:31" ht="12.5" customHeight="1">
      <c r="A39" s="55">
        <v>45183</v>
      </c>
      <c r="B39" s="55">
        <v>1</v>
      </c>
      <c r="C39" s="56">
        <v>44944</v>
      </c>
      <c r="D39" s="56">
        <v>44956</v>
      </c>
      <c r="E39" s="56">
        <v>44951</v>
      </c>
      <c r="F39" s="55">
        <v>5</v>
      </c>
      <c r="G39" s="55" t="s">
        <v>282</v>
      </c>
      <c r="I39" s="55" t="s">
        <v>283</v>
      </c>
      <c r="J39" s="55">
        <v>25711</v>
      </c>
      <c r="K39" s="55">
        <v>15996</v>
      </c>
      <c r="M39" s="55">
        <v>9</v>
      </c>
      <c r="N39" s="55">
        <v>25882</v>
      </c>
      <c r="O39" s="55">
        <v>25882</v>
      </c>
      <c r="P39" s="55">
        <v>1</v>
      </c>
      <c r="Q39" s="55">
        <v>8563</v>
      </c>
      <c r="R39" s="55" t="s">
        <v>284</v>
      </c>
      <c r="S39" s="55">
        <v>2581</v>
      </c>
      <c r="T39" s="55">
        <v>699.09820000000002</v>
      </c>
      <c r="U39" s="55">
        <v>55.927900000000001</v>
      </c>
      <c r="V39" s="55">
        <v>17.477499999999999</v>
      </c>
      <c r="W39" s="55">
        <v>772.50360000000001</v>
      </c>
      <c r="Y39" s="55" t="s">
        <v>285</v>
      </c>
      <c r="Z39" s="55" t="s">
        <v>280</v>
      </c>
      <c r="AA39" s="55" t="s">
        <v>286</v>
      </c>
      <c r="AB39" s="55">
        <v>0</v>
      </c>
      <c r="AC39" s="55" t="s">
        <v>208</v>
      </c>
      <c r="AD39" s="58">
        <v>37286</v>
      </c>
      <c r="AE39" s="58">
        <v>37281</v>
      </c>
    </row>
    <row r="40" spans="1:31" ht="12.5" customHeight="1">
      <c r="A40" s="55">
        <v>45181</v>
      </c>
      <c r="B40" s="55">
        <v>1</v>
      </c>
      <c r="C40" s="56">
        <v>44944</v>
      </c>
      <c r="D40" s="56">
        <v>44956</v>
      </c>
      <c r="E40" s="56">
        <v>44951</v>
      </c>
      <c r="F40" s="55">
        <v>5</v>
      </c>
      <c r="G40" s="55" t="s">
        <v>287</v>
      </c>
      <c r="I40" s="55" t="s">
        <v>288</v>
      </c>
      <c r="J40" s="55">
        <v>14929</v>
      </c>
      <c r="K40" s="55">
        <v>19639</v>
      </c>
      <c r="M40" s="55">
        <v>10</v>
      </c>
      <c r="N40" s="55">
        <v>29545</v>
      </c>
      <c r="O40" s="55">
        <v>29545</v>
      </c>
      <c r="P40" s="55">
        <v>1</v>
      </c>
      <c r="S40" s="55">
        <v>2586</v>
      </c>
      <c r="T40" s="57">
        <v>3578.27</v>
      </c>
      <c r="U40" s="55">
        <v>286.26159999999999</v>
      </c>
      <c r="V40" s="55">
        <v>89.456800000000001</v>
      </c>
      <c r="W40" s="57">
        <v>3953.9884000000002</v>
      </c>
      <c r="Y40" s="55" t="s">
        <v>289</v>
      </c>
      <c r="Z40" s="55" t="s">
        <v>280</v>
      </c>
      <c r="AA40" s="55" t="s">
        <v>290</v>
      </c>
      <c r="AB40" s="55">
        <v>0</v>
      </c>
      <c r="AC40" s="55" t="s">
        <v>208</v>
      </c>
      <c r="AD40" s="58">
        <v>37286</v>
      </c>
      <c r="AE40" s="58">
        <v>37281</v>
      </c>
    </row>
    <row r="41" spans="1:31" ht="12.5" customHeight="1">
      <c r="A41" s="55">
        <v>45187</v>
      </c>
      <c r="B41" s="55">
        <v>1</v>
      </c>
      <c r="C41" s="56">
        <v>44945</v>
      </c>
      <c r="D41" s="56">
        <v>44957</v>
      </c>
      <c r="E41" s="56">
        <v>44952</v>
      </c>
      <c r="F41" s="55">
        <v>5</v>
      </c>
      <c r="G41" s="55" t="s">
        <v>291</v>
      </c>
      <c r="I41" s="55" t="s">
        <v>292</v>
      </c>
      <c r="J41" s="55">
        <v>15047</v>
      </c>
      <c r="K41" s="55">
        <v>18009</v>
      </c>
      <c r="M41" s="55">
        <v>10</v>
      </c>
      <c r="N41" s="55">
        <v>27897</v>
      </c>
      <c r="O41" s="55">
        <v>27897</v>
      </c>
      <c r="P41" s="55">
        <v>1</v>
      </c>
      <c r="Q41" s="55">
        <v>6096</v>
      </c>
      <c r="R41" s="55" t="s">
        <v>293</v>
      </c>
      <c r="S41" s="55">
        <v>2597</v>
      </c>
      <c r="T41" s="57">
        <v>3578.27</v>
      </c>
      <c r="U41" s="55">
        <v>286.26159999999999</v>
      </c>
      <c r="V41" s="55">
        <v>89.456800000000001</v>
      </c>
      <c r="W41" s="57">
        <v>3953.9884000000002</v>
      </c>
      <c r="Y41" s="55" t="s">
        <v>294</v>
      </c>
      <c r="Z41" s="55" t="s">
        <v>295</v>
      </c>
      <c r="AA41" s="55" t="s">
        <v>296</v>
      </c>
      <c r="AB41" s="55">
        <v>0</v>
      </c>
      <c r="AC41" s="55" t="s">
        <v>229</v>
      </c>
      <c r="AD41" s="58">
        <v>37287</v>
      </c>
      <c r="AE41" s="58">
        <v>37282</v>
      </c>
    </row>
    <row r="42" spans="1:31" ht="12.5" customHeight="1">
      <c r="A42" s="55">
        <v>45188</v>
      </c>
      <c r="B42" s="55">
        <v>1</v>
      </c>
      <c r="C42" s="56">
        <v>44945</v>
      </c>
      <c r="D42" s="56">
        <v>44957</v>
      </c>
      <c r="E42" s="56">
        <v>44952</v>
      </c>
      <c r="F42" s="55">
        <v>5</v>
      </c>
      <c r="G42" s="55" t="s">
        <v>297</v>
      </c>
      <c r="I42" s="55" t="s">
        <v>298</v>
      </c>
      <c r="J42" s="55">
        <v>14861</v>
      </c>
      <c r="K42" s="55">
        <v>15644</v>
      </c>
      <c r="M42" s="55">
        <v>10</v>
      </c>
      <c r="N42" s="55">
        <v>25528</v>
      </c>
      <c r="O42" s="55">
        <v>25528</v>
      </c>
      <c r="P42" s="55">
        <v>1</v>
      </c>
      <c r="Q42" s="55">
        <v>11831</v>
      </c>
      <c r="R42" s="55" t="s">
        <v>299</v>
      </c>
      <c r="S42" s="55">
        <v>2597</v>
      </c>
      <c r="T42" s="57">
        <v>3578.27</v>
      </c>
      <c r="U42" s="55">
        <v>286.26159999999999</v>
      </c>
      <c r="V42" s="55">
        <v>89.456800000000001</v>
      </c>
      <c r="W42" s="57">
        <v>3953.9884000000002</v>
      </c>
      <c r="Y42" s="55" t="s">
        <v>300</v>
      </c>
      <c r="Z42" s="55" t="s">
        <v>295</v>
      </c>
      <c r="AA42" s="55" t="s">
        <v>301</v>
      </c>
      <c r="AB42" s="55">
        <v>0</v>
      </c>
      <c r="AC42" s="55" t="s">
        <v>229</v>
      </c>
      <c r="AD42" s="58">
        <v>37287</v>
      </c>
      <c r="AE42" s="58">
        <v>37282</v>
      </c>
    </row>
    <row r="43" spans="1:31" ht="12.5" customHeight="1">
      <c r="A43" s="55">
        <v>45199</v>
      </c>
      <c r="B43" s="55">
        <v>1</v>
      </c>
      <c r="C43" s="56">
        <v>44947</v>
      </c>
      <c r="D43" s="56">
        <v>44959</v>
      </c>
      <c r="E43" s="56">
        <v>44954</v>
      </c>
      <c r="F43" s="55">
        <v>5</v>
      </c>
      <c r="G43" s="55" t="s">
        <v>302</v>
      </c>
      <c r="I43" s="55" t="s">
        <v>303</v>
      </c>
      <c r="J43" s="55">
        <v>29476</v>
      </c>
      <c r="K43" s="55">
        <v>11855</v>
      </c>
      <c r="M43" s="55">
        <v>8</v>
      </c>
      <c r="N43" s="55">
        <v>21725</v>
      </c>
      <c r="O43" s="55">
        <v>21725</v>
      </c>
      <c r="P43" s="55">
        <v>1</v>
      </c>
      <c r="Q43" s="55">
        <v>5201</v>
      </c>
      <c r="R43" s="55" t="s">
        <v>304</v>
      </c>
      <c r="T43" s="57">
        <v>3399.99</v>
      </c>
      <c r="U43" s="55">
        <v>271.99919999999997</v>
      </c>
      <c r="V43" s="55">
        <v>84.999799999999993</v>
      </c>
      <c r="W43" s="57">
        <v>3756.989</v>
      </c>
      <c r="Y43" s="55" t="s">
        <v>305</v>
      </c>
      <c r="Z43" s="55" t="s">
        <v>306</v>
      </c>
      <c r="AA43" s="55" t="s">
        <v>307</v>
      </c>
      <c r="AB43" s="55">
        <v>0</v>
      </c>
      <c r="AC43" s="55" t="s">
        <v>247</v>
      </c>
      <c r="AD43" s="58">
        <v>37289</v>
      </c>
      <c r="AE43" s="58">
        <v>37284</v>
      </c>
    </row>
    <row r="44" spans="1:31" ht="12.5" customHeight="1">
      <c r="A44" s="55">
        <v>45204</v>
      </c>
      <c r="B44" s="55">
        <v>1</v>
      </c>
      <c r="C44" s="56">
        <v>44947</v>
      </c>
      <c r="D44" s="56">
        <v>44959</v>
      </c>
      <c r="E44" s="56">
        <v>44954</v>
      </c>
      <c r="F44" s="55">
        <v>5</v>
      </c>
      <c r="G44" s="55" t="s">
        <v>308</v>
      </c>
      <c r="I44" s="55" t="s">
        <v>309</v>
      </c>
      <c r="J44" s="55">
        <v>11460</v>
      </c>
      <c r="K44" s="55">
        <v>3592</v>
      </c>
      <c r="M44" s="55">
        <v>9</v>
      </c>
      <c r="N44" s="55">
        <v>13427</v>
      </c>
      <c r="O44" s="55">
        <v>13427</v>
      </c>
      <c r="P44" s="55">
        <v>1</v>
      </c>
      <c r="Q44" s="55">
        <v>10765</v>
      </c>
      <c r="R44" s="55" t="s">
        <v>310</v>
      </c>
      <c r="S44" s="55">
        <v>2614</v>
      </c>
      <c r="T44" s="57">
        <v>3399.99</v>
      </c>
      <c r="U44" s="55">
        <v>271.99919999999997</v>
      </c>
      <c r="V44" s="55">
        <v>84.999799999999993</v>
      </c>
      <c r="W44" s="57">
        <v>3756.989</v>
      </c>
      <c r="Y44" s="55" t="s">
        <v>311</v>
      </c>
      <c r="Z44" s="55" t="s">
        <v>306</v>
      </c>
      <c r="AA44" s="55" t="s">
        <v>312</v>
      </c>
      <c r="AB44" s="55">
        <v>0</v>
      </c>
      <c r="AC44" s="55" t="s">
        <v>247</v>
      </c>
      <c r="AD44" s="58">
        <v>37289</v>
      </c>
      <c r="AE44" s="58">
        <v>37284</v>
      </c>
    </row>
    <row r="45" spans="1:31" ht="12.5" customHeight="1">
      <c r="A45" s="55">
        <v>45208</v>
      </c>
      <c r="B45" s="55">
        <v>1</v>
      </c>
      <c r="C45" s="56">
        <v>44948</v>
      </c>
      <c r="D45" s="56">
        <v>44960</v>
      </c>
      <c r="E45" s="56">
        <v>44955</v>
      </c>
      <c r="F45" s="55">
        <v>5</v>
      </c>
      <c r="G45" s="55" t="s">
        <v>313</v>
      </c>
      <c r="I45" s="55" t="s">
        <v>314</v>
      </c>
      <c r="J45" s="55">
        <v>19884</v>
      </c>
      <c r="K45" s="55">
        <v>5570</v>
      </c>
      <c r="M45" s="55">
        <v>6</v>
      </c>
      <c r="N45" s="55">
        <v>15405</v>
      </c>
      <c r="O45" s="55">
        <v>15405</v>
      </c>
      <c r="P45" s="55">
        <v>1</v>
      </c>
      <c r="Q45" s="55">
        <v>17002</v>
      </c>
      <c r="R45" s="55" t="s">
        <v>315</v>
      </c>
      <c r="S45" s="55">
        <v>2627</v>
      </c>
      <c r="T45" s="57">
        <v>3399.99</v>
      </c>
      <c r="U45" s="55">
        <v>271.99919999999997</v>
      </c>
      <c r="V45" s="55">
        <v>84.999799999999993</v>
      </c>
      <c r="W45" s="57">
        <v>3756.989</v>
      </c>
      <c r="Y45" s="55" t="s">
        <v>316</v>
      </c>
      <c r="Z45" s="55" t="s">
        <v>317</v>
      </c>
      <c r="AA45" s="55" t="s">
        <v>318</v>
      </c>
      <c r="AB45" s="55">
        <v>0</v>
      </c>
      <c r="AC45" s="55" t="s">
        <v>319</v>
      </c>
      <c r="AD45" s="58">
        <v>37290</v>
      </c>
      <c r="AE45" s="58">
        <v>37285</v>
      </c>
    </row>
    <row r="46" spans="1:31" ht="12.5" customHeight="1">
      <c r="A46" s="55">
        <v>45213</v>
      </c>
      <c r="B46" s="55">
        <v>1</v>
      </c>
      <c r="C46" s="56">
        <v>44948</v>
      </c>
      <c r="D46" s="56">
        <v>44960</v>
      </c>
      <c r="E46" s="56">
        <v>44955</v>
      </c>
      <c r="F46" s="55">
        <v>5</v>
      </c>
      <c r="G46" s="55" t="s">
        <v>320</v>
      </c>
      <c r="I46" s="55" t="s">
        <v>321</v>
      </c>
      <c r="J46" s="55">
        <v>11464</v>
      </c>
      <c r="K46" s="55">
        <v>11678</v>
      </c>
      <c r="M46" s="55">
        <v>9</v>
      </c>
      <c r="N46" s="55">
        <v>21548</v>
      </c>
      <c r="O46" s="55">
        <v>21548</v>
      </c>
      <c r="P46" s="55">
        <v>1</v>
      </c>
      <c r="Q46" s="55">
        <v>13688</v>
      </c>
      <c r="R46" s="55" t="s">
        <v>322</v>
      </c>
      <c r="S46" s="55">
        <v>2625</v>
      </c>
      <c r="T46" s="57">
        <v>3374.99</v>
      </c>
      <c r="U46" s="55">
        <v>269.99919999999997</v>
      </c>
      <c r="V46" s="55">
        <v>84.374799999999993</v>
      </c>
      <c r="W46" s="57">
        <v>3729.364</v>
      </c>
      <c r="Y46" s="55" t="s">
        <v>323</v>
      </c>
      <c r="Z46" s="55" t="s">
        <v>317</v>
      </c>
      <c r="AA46" s="55" t="s">
        <v>324</v>
      </c>
      <c r="AB46" s="55">
        <v>0</v>
      </c>
      <c r="AC46" s="55" t="s">
        <v>319</v>
      </c>
      <c r="AD46" s="58">
        <v>37290</v>
      </c>
      <c r="AE46" s="58">
        <v>37285</v>
      </c>
    </row>
    <row r="47" spans="1:31" ht="12.5" customHeight="1">
      <c r="A47" s="55">
        <v>45212</v>
      </c>
      <c r="B47" s="55">
        <v>1</v>
      </c>
      <c r="C47" s="56">
        <v>44948</v>
      </c>
      <c r="D47" s="56">
        <v>44960</v>
      </c>
      <c r="E47" s="56">
        <v>44955</v>
      </c>
      <c r="F47" s="55">
        <v>5</v>
      </c>
      <c r="G47" s="55" t="s">
        <v>325</v>
      </c>
      <c r="I47" s="55" t="s">
        <v>326</v>
      </c>
      <c r="J47" s="55">
        <v>18729</v>
      </c>
      <c r="K47" s="55">
        <v>14784</v>
      </c>
      <c r="M47" s="55">
        <v>9</v>
      </c>
      <c r="N47" s="55">
        <v>24659</v>
      </c>
      <c r="O47" s="55">
        <v>24659</v>
      </c>
      <c r="P47" s="55">
        <v>1</v>
      </c>
      <c r="Q47" s="55">
        <v>902</v>
      </c>
      <c r="R47" s="55" t="s">
        <v>327</v>
      </c>
      <c r="S47" s="55">
        <v>2625</v>
      </c>
      <c r="T47" s="57">
        <v>3578.27</v>
      </c>
      <c r="U47" s="55">
        <v>286.26159999999999</v>
      </c>
      <c r="V47" s="55">
        <v>89.456800000000001</v>
      </c>
      <c r="W47" s="57">
        <v>3953.9884000000002</v>
      </c>
      <c r="Y47" s="55" t="s">
        <v>328</v>
      </c>
      <c r="Z47" s="55" t="s">
        <v>317</v>
      </c>
      <c r="AA47" s="55" t="s">
        <v>329</v>
      </c>
      <c r="AB47" s="55">
        <v>0</v>
      </c>
      <c r="AC47" s="55" t="s">
        <v>319</v>
      </c>
      <c r="AD47" s="58">
        <v>37290</v>
      </c>
      <c r="AE47" s="58">
        <v>37285</v>
      </c>
    </row>
    <row r="48" spans="1:31" ht="12.5" customHeight="1">
      <c r="A48" s="55">
        <v>45211</v>
      </c>
      <c r="B48" s="55">
        <v>1</v>
      </c>
      <c r="C48" s="56">
        <v>44948</v>
      </c>
      <c r="D48" s="56">
        <v>44960</v>
      </c>
      <c r="E48" s="56">
        <v>44955</v>
      </c>
      <c r="F48" s="55">
        <v>5</v>
      </c>
      <c r="G48" s="55" t="s">
        <v>330</v>
      </c>
      <c r="I48" s="55" t="s">
        <v>331</v>
      </c>
      <c r="J48" s="55">
        <v>18724</v>
      </c>
      <c r="K48" s="55">
        <v>15458</v>
      </c>
      <c r="M48" s="55">
        <v>9</v>
      </c>
      <c r="N48" s="55">
        <v>25342</v>
      </c>
      <c r="O48" s="55">
        <v>25342</v>
      </c>
      <c r="P48" s="55">
        <v>1</v>
      </c>
      <c r="Q48" s="55">
        <v>5243</v>
      </c>
      <c r="R48" s="55" t="s">
        <v>332</v>
      </c>
      <c r="S48" s="55">
        <v>2625</v>
      </c>
      <c r="T48" s="57">
        <v>3578.27</v>
      </c>
      <c r="U48" s="55">
        <v>286.26159999999999</v>
      </c>
      <c r="V48" s="55">
        <v>89.456800000000001</v>
      </c>
      <c r="W48" s="57">
        <v>3953.9884000000002</v>
      </c>
      <c r="Y48" s="55" t="s">
        <v>333</v>
      </c>
      <c r="Z48" s="55" t="s">
        <v>317</v>
      </c>
      <c r="AA48" s="55" t="s">
        <v>334</v>
      </c>
      <c r="AB48" s="55">
        <v>0</v>
      </c>
      <c r="AC48" s="55" t="s">
        <v>319</v>
      </c>
      <c r="AD48" s="58">
        <v>37290</v>
      </c>
      <c r="AE48" s="58">
        <v>37285</v>
      </c>
    </row>
    <row r="49" spans="1:31" ht="12.5" customHeight="1">
      <c r="A49" s="55">
        <v>45218</v>
      </c>
      <c r="B49" s="55">
        <v>1</v>
      </c>
      <c r="C49" s="56">
        <v>44950</v>
      </c>
      <c r="D49" s="56">
        <v>44962</v>
      </c>
      <c r="E49" s="56">
        <v>44957</v>
      </c>
      <c r="F49" s="55">
        <v>5</v>
      </c>
      <c r="G49" s="55" t="s">
        <v>335</v>
      </c>
      <c r="I49" s="55" t="s">
        <v>336</v>
      </c>
      <c r="J49" s="55">
        <v>25982</v>
      </c>
      <c r="K49" s="55">
        <v>8866</v>
      </c>
      <c r="M49" s="55">
        <v>1</v>
      </c>
      <c r="N49" s="55">
        <v>18720</v>
      </c>
      <c r="O49" s="55">
        <v>18720</v>
      </c>
      <c r="P49" s="55">
        <v>1</v>
      </c>
      <c r="Q49" s="55">
        <v>7059</v>
      </c>
      <c r="R49" s="55" t="s">
        <v>337</v>
      </c>
      <c r="T49" s="57">
        <v>3399.99</v>
      </c>
      <c r="U49" s="55">
        <v>271.99919999999997</v>
      </c>
      <c r="V49" s="55">
        <v>84.999799999999993</v>
      </c>
      <c r="W49" s="57">
        <v>3756.989</v>
      </c>
      <c r="Y49" s="55" t="s">
        <v>338</v>
      </c>
      <c r="Z49" s="55" t="s">
        <v>339</v>
      </c>
      <c r="AA49" s="55" t="s">
        <v>340</v>
      </c>
      <c r="AB49" s="55">
        <v>0</v>
      </c>
      <c r="AC49" s="55" t="s">
        <v>274</v>
      </c>
      <c r="AD49" s="58">
        <v>37292</v>
      </c>
      <c r="AE49" s="58">
        <v>37287</v>
      </c>
    </row>
    <row r="50" spans="1:31" ht="12.5" customHeight="1">
      <c r="A50" s="55">
        <v>45219</v>
      </c>
      <c r="B50" s="55">
        <v>1</v>
      </c>
      <c r="C50" s="56">
        <v>44950</v>
      </c>
      <c r="D50" s="56">
        <v>44962</v>
      </c>
      <c r="E50" s="56">
        <v>44957</v>
      </c>
      <c r="F50" s="55">
        <v>5</v>
      </c>
      <c r="G50" s="55" t="s">
        <v>341</v>
      </c>
      <c r="I50" s="55" t="s">
        <v>342</v>
      </c>
      <c r="J50" s="55">
        <v>22893</v>
      </c>
      <c r="K50" s="55">
        <v>10776</v>
      </c>
      <c r="M50" s="55">
        <v>6</v>
      </c>
      <c r="N50" s="55">
        <v>20643</v>
      </c>
      <c r="O50" s="55">
        <v>20643</v>
      </c>
      <c r="P50" s="55">
        <v>1</v>
      </c>
      <c r="Q50" s="55">
        <v>4806</v>
      </c>
      <c r="R50" s="55" t="s">
        <v>343</v>
      </c>
      <c r="S50" s="55">
        <v>2649</v>
      </c>
      <c r="T50" s="57">
        <v>3578.27</v>
      </c>
      <c r="U50" s="55">
        <v>286.26159999999999</v>
      </c>
      <c r="V50" s="55">
        <v>89.456800000000001</v>
      </c>
      <c r="W50" s="57">
        <v>3953.9884000000002</v>
      </c>
      <c r="Y50" s="55" t="s">
        <v>344</v>
      </c>
      <c r="Z50" s="55" t="s">
        <v>339</v>
      </c>
      <c r="AA50" s="55" t="s">
        <v>345</v>
      </c>
      <c r="AB50" s="55">
        <v>0</v>
      </c>
      <c r="AC50" s="55" t="s">
        <v>274</v>
      </c>
      <c r="AD50" s="58">
        <v>37292</v>
      </c>
      <c r="AE50" s="58">
        <v>37287</v>
      </c>
    </row>
    <row r="51" spans="1:31" ht="12.5" customHeight="1">
      <c r="A51" s="55">
        <v>45224</v>
      </c>
      <c r="B51" s="55">
        <v>1</v>
      </c>
      <c r="C51" s="56">
        <v>44950</v>
      </c>
      <c r="D51" s="56">
        <v>44962</v>
      </c>
      <c r="E51" s="56">
        <v>44957</v>
      </c>
      <c r="F51" s="55">
        <v>5</v>
      </c>
      <c r="G51" s="55" t="s">
        <v>346</v>
      </c>
      <c r="I51" s="55" t="s">
        <v>347</v>
      </c>
      <c r="J51" s="55">
        <v>18723</v>
      </c>
      <c r="K51" s="55">
        <v>11588</v>
      </c>
      <c r="M51" s="55">
        <v>9</v>
      </c>
      <c r="N51" s="55">
        <v>21458</v>
      </c>
      <c r="O51" s="55">
        <v>21458</v>
      </c>
      <c r="P51" s="55">
        <v>1</v>
      </c>
      <c r="Q51" s="55">
        <v>18314</v>
      </c>
      <c r="R51" s="55" t="s">
        <v>348</v>
      </c>
      <c r="S51" s="55">
        <v>2647</v>
      </c>
      <c r="T51" s="57">
        <v>3578.27</v>
      </c>
      <c r="U51" s="55">
        <v>286.26159999999999</v>
      </c>
      <c r="V51" s="55">
        <v>89.456800000000001</v>
      </c>
      <c r="W51" s="57">
        <v>3953.9884000000002</v>
      </c>
      <c r="Y51" s="55" t="s">
        <v>349</v>
      </c>
      <c r="Z51" s="55" t="s">
        <v>339</v>
      </c>
      <c r="AA51" s="55" t="s">
        <v>350</v>
      </c>
      <c r="AB51" s="55">
        <v>0</v>
      </c>
      <c r="AC51" s="55" t="s">
        <v>274</v>
      </c>
      <c r="AD51" s="58">
        <v>37292</v>
      </c>
      <c r="AE51" s="58">
        <v>37287</v>
      </c>
    </row>
    <row r="52" spans="1:31" ht="12.5" customHeight="1">
      <c r="A52" s="55">
        <v>45238</v>
      </c>
      <c r="B52" s="55">
        <v>1</v>
      </c>
      <c r="C52" s="56">
        <v>44953</v>
      </c>
      <c r="D52" s="56">
        <v>44965</v>
      </c>
      <c r="E52" s="56">
        <v>44960</v>
      </c>
      <c r="F52" s="55">
        <v>5</v>
      </c>
      <c r="G52" s="55" t="s">
        <v>351</v>
      </c>
      <c r="I52" s="55" t="s">
        <v>352</v>
      </c>
      <c r="J52" s="55">
        <v>11459</v>
      </c>
      <c r="K52" s="55">
        <v>7807</v>
      </c>
      <c r="M52" s="55">
        <v>9</v>
      </c>
      <c r="N52" s="55">
        <v>17660</v>
      </c>
      <c r="O52" s="55">
        <v>17660</v>
      </c>
      <c r="P52" s="55">
        <v>1</v>
      </c>
      <c r="Q52" s="55">
        <v>17859</v>
      </c>
      <c r="R52" s="55" t="s">
        <v>353</v>
      </c>
      <c r="S52" s="55">
        <v>2680</v>
      </c>
      <c r="T52" s="57">
        <v>3399.99</v>
      </c>
      <c r="U52" s="55">
        <v>271.99919999999997</v>
      </c>
      <c r="V52" s="55">
        <v>84.999799999999993</v>
      </c>
      <c r="W52" s="57">
        <v>3756.989</v>
      </c>
      <c r="Y52" s="55" t="s">
        <v>354</v>
      </c>
      <c r="Z52" s="55" t="s">
        <v>355</v>
      </c>
      <c r="AA52" s="55" t="s">
        <v>356</v>
      </c>
      <c r="AB52" s="55">
        <v>0</v>
      </c>
      <c r="AC52" s="55" t="s">
        <v>357</v>
      </c>
      <c r="AD52" s="58">
        <v>37295</v>
      </c>
      <c r="AE52" s="58">
        <v>37290</v>
      </c>
    </row>
    <row r="53" spans="1:31" ht="12.5" customHeight="1">
      <c r="A53" s="55">
        <v>45246</v>
      </c>
      <c r="B53" s="55">
        <v>1</v>
      </c>
      <c r="C53" s="56">
        <v>44955</v>
      </c>
      <c r="D53" s="56">
        <v>44967</v>
      </c>
      <c r="E53" s="56">
        <v>44962</v>
      </c>
      <c r="F53" s="55">
        <v>5</v>
      </c>
      <c r="G53" s="55" t="s">
        <v>358</v>
      </c>
      <c r="I53" s="55" t="s">
        <v>359</v>
      </c>
      <c r="J53" s="55">
        <v>18709</v>
      </c>
      <c r="K53" s="55">
        <v>9410</v>
      </c>
      <c r="M53" s="55">
        <v>9</v>
      </c>
      <c r="N53" s="55">
        <v>19269</v>
      </c>
      <c r="O53" s="55">
        <v>19269</v>
      </c>
      <c r="P53" s="55">
        <v>1</v>
      </c>
      <c r="Q53" s="55">
        <v>18</v>
      </c>
      <c r="R53" s="55" t="s">
        <v>360</v>
      </c>
      <c r="S53" s="55">
        <v>2702</v>
      </c>
      <c r="T53" s="57">
        <v>3578.27</v>
      </c>
      <c r="U53" s="55">
        <v>286.26159999999999</v>
      </c>
      <c r="V53" s="55">
        <v>89.456800000000001</v>
      </c>
      <c r="W53" s="57">
        <v>3953.9884000000002</v>
      </c>
      <c r="Y53" s="55" t="s">
        <v>361</v>
      </c>
      <c r="Z53" s="55" t="s">
        <v>362</v>
      </c>
      <c r="AA53" s="55" t="s">
        <v>363</v>
      </c>
      <c r="AB53" s="55">
        <v>0</v>
      </c>
      <c r="AC53" s="55" t="s">
        <v>317</v>
      </c>
      <c r="AD53" s="58">
        <v>37297</v>
      </c>
      <c r="AE53" s="58">
        <v>37292</v>
      </c>
    </row>
    <row r="54" spans="1:31" ht="12.5" customHeight="1">
      <c r="A54" s="55">
        <v>45257</v>
      </c>
      <c r="B54" s="55">
        <v>1</v>
      </c>
      <c r="C54" s="56">
        <v>44956</v>
      </c>
      <c r="D54" s="56">
        <v>44968</v>
      </c>
      <c r="E54" s="56">
        <v>44963</v>
      </c>
      <c r="F54" s="55">
        <v>5</v>
      </c>
      <c r="G54" s="55" t="s">
        <v>364</v>
      </c>
      <c r="I54" s="55" t="s">
        <v>365</v>
      </c>
      <c r="J54" s="55">
        <v>18718</v>
      </c>
      <c r="K54" s="55">
        <v>16945</v>
      </c>
      <c r="M54" s="55">
        <v>9</v>
      </c>
      <c r="N54" s="55">
        <v>26831</v>
      </c>
      <c r="O54" s="55">
        <v>26831</v>
      </c>
      <c r="P54" s="55">
        <v>1</v>
      </c>
      <c r="Q54" s="55">
        <v>3477</v>
      </c>
      <c r="R54" s="55" t="s">
        <v>366</v>
      </c>
      <c r="S54" s="55">
        <v>2713</v>
      </c>
      <c r="T54" s="57">
        <v>3578.27</v>
      </c>
      <c r="U54" s="55">
        <v>286.26159999999999</v>
      </c>
      <c r="V54" s="55">
        <v>89.456800000000001</v>
      </c>
      <c r="W54" s="57">
        <v>3953.9884000000002</v>
      </c>
      <c r="Y54" s="55" t="s">
        <v>367</v>
      </c>
      <c r="Z54" s="55" t="s">
        <v>368</v>
      </c>
      <c r="AA54" s="55" t="s">
        <v>369</v>
      </c>
      <c r="AB54" s="55">
        <v>0</v>
      </c>
      <c r="AC54" s="55" t="s">
        <v>370</v>
      </c>
      <c r="AD54" s="58">
        <v>37298</v>
      </c>
      <c r="AE54" s="58">
        <v>37293</v>
      </c>
    </row>
    <row r="55" spans="1:31" ht="12.5" customHeight="1">
      <c r="A55" s="55">
        <v>45258</v>
      </c>
      <c r="B55" s="55">
        <v>1</v>
      </c>
      <c r="C55" s="56">
        <v>44956</v>
      </c>
      <c r="D55" s="56">
        <v>44968</v>
      </c>
      <c r="E55" s="56">
        <v>44963</v>
      </c>
      <c r="F55" s="55">
        <v>5</v>
      </c>
      <c r="G55" s="55" t="s">
        <v>371</v>
      </c>
      <c r="I55" s="55" t="s">
        <v>372</v>
      </c>
      <c r="J55" s="55">
        <v>25712</v>
      </c>
      <c r="K55" s="55">
        <v>17223</v>
      </c>
      <c r="M55" s="55">
        <v>9</v>
      </c>
      <c r="N55" s="55">
        <v>27110</v>
      </c>
      <c r="O55" s="55">
        <v>27110</v>
      </c>
      <c r="P55" s="55">
        <v>1</v>
      </c>
      <c r="Q55" s="55">
        <v>3206</v>
      </c>
      <c r="R55" s="55" t="s">
        <v>373</v>
      </c>
      <c r="S55" s="55">
        <v>2713</v>
      </c>
      <c r="T55" s="55">
        <v>699.09820000000002</v>
      </c>
      <c r="U55" s="55">
        <v>55.927900000000001</v>
      </c>
      <c r="V55" s="55">
        <v>17.477499999999999</v>
      </c>
      <c r="W55" s="55">
        <v>772.50360000000001</v>
      </c>
      <c r="Y55" s="55" t="s">
        <v>374</v>
      </c>
      <c r="Z55" s="55" t="s">
        <v>368</v>
      </c>
      <c r="AA55" s="55" t="s">
        <v>375</v>
      </c>
      <c r="AB55" s="55">
        <v>0</v>
      </c>
      <c r="AC55" s="55" t="s">
        <v>370</v>
      </c>
      <c r="AD55" s="58">
        <v>37298</v>
      </c>
      <c r="AE55" s="58">
        <v>37293</v>
      </c>
    </row>
    <row r="56" spans="1:31" ht="12.5" customHeight="1">
      <c r="A56" s="55">
        <v>45249</v>
      </c>
      <c r="B56" s="55">
        <v>1</v>
      </c>
      <c r="C56" s="56">
        <v>44956</v>
      </c>
      <c r="D56" s="56">
        <v>44968</v>
      </c>
      <c r="E56" s="56">
        <v>44963</v>
      </c>
      <c r="F56" s="55">
        <v>5</v>
      </c>
      <c r="G56" s="55" t="s">
        <v>376</v>
      </c>
      <c r="I56" s="55" t="s">
        <v>377</v>
      </c>
      <c r="J56" s="55">
        <v>14928</v>
      </c>
      <c r="K56" s="55">
        <v>10292</v>
      </c>
      <c r="M56" s="55">
        <v>10</v>
      </c>
      <c r="N56" s="55">
        <v>20157</v>
      </c>
      <c r="O56" s="55">
        <v>20157</v>
      </c>
      <c r="P56" s="55">
        <v>1</v>
      </c>
      <c r="Q56" s="55">
        <v>15574</v>
      </c>
      <c r="R56" s="55" t="s">
        <v>378</v>
      </c>
      <c r="S56" s="55">
        <v>2718</v>
      </c>
      <c r="T56" s="57">
        <v>3578.27</v>
      </c>
      <c r="U56" s="55">
        <v>286.26159999999999</v>
      </c>
      <c r="V56" s="55">
        <v>89.456800000000001</v>
      </c>
      <c r="W56" s="57">
        <v>3953.9884000000002</v>
      </c>
      <c r="Y56" s="55" t="s">
        <v>379</v>
      </c>
      <c r="Z56" s="55" t="s">
        <v>368</v>
      </c>
      <c r="AA56" s="55" t="s">
        <v>380</v>
      </c>
      <c r="AB56" s="55">
        <v>0</v>
      </c>
      <c r="AC56" s="55" t="s">
        <v>370</v>
      </c>
      <c r="AD56" s="58">
        <v>37298</v>
      </c>
      <c r="AE56" s="58">
        <v>37293</v>
      </c>
    </row>
    <row r="57" spans="1:31" ht="12.5" customHeight="1">
      <c r="A57" s="55">
        <v>45295</v>
      </c>
      <c r="B57" s="55">
        <v>1</v>
      </c>
      <c r="C57" s="56">
        <v>44958</v>
      </c>
      <c r="D57" s="56">
        <v>44970</v>
      </c>
      <c r="E57" s="56">
        <v>44965</v>
      </c>
      <c r="F57" s="55">
        <v>5</v>
      </c>
      <c r="G57" s="55" t="s">
        <v>381</v>
      </c>
      <c r="H57" s="55" t="s">
        <v>382</v>
      </c>
      <c r="I57" s="55" t="s">
        <v>383</v>
      </c>
      <c r="J57" s="55">
        <v>289</v>
      </c>
      <c r="K57" s="55">
        <v>104</v>
      </c>
      <c r="L57" s="55">
        <v>280</v>
      </c>
      <c r="M57" s="55">
        <v>1</v>
      </c>
      <c r="N57" s="55">
        <v>864</v>
      </c>
      <c r="O57" s="55">
        <v>864</v>
      </c>
      <c r="P57" s="55">
        <v>5</v>
      </c>
      <c r="Q57" s="55">
        <v>14363</v>
      </c>
      <c r="R57" s="55" t="s">
        <v>384</v>
      </c>
      <c r="T57" s="57">
        <v>19554.642400000001</v>
      </c>
      <c r="U57" s="57">
        <v>1564.3714</v>
      </c>
      <c r="V57" s="55">
        <v>488.86610000000002</v>
      </c>
      <c r="W57" s="57">
        <v>21607.8799</v>
      </c>
      <c r="Y57" s="55" t="s">
        <v>385</v>
      </c>
      <c r="Z57" s="55" t="s">
        <v>386</v>
      </c>
      <c r="AA57" s="55" t="s">
        <v>387</v>
      </c>
      <c r="AB57" s="55">
        <v>0</v>
      </c>
      <c r="AC57" s="55" t="s">
        <v>388</v>
      </c>
      <c r="AD57" s="58">
        <v>37300</v>
      </c>
      <c r="AE57" s="58">
        <v>37295</v>
      </c>
    </row>
    <row r="58" spans="1:31" ht="12.5" customHeight="1">
      <c r="A58" s="55">
        <v>45344</v>
      </c>
      <c r="B58" s="55">
        <v>1</v>
      </c>
      <c r="C58" s="56">
        <v>44958</v>
      </c>
      <c r="D58" s="56">
        <v>44970</v>
      </c>
      <c r="E58" s="56">
        <v>44965</v>
      </c>
      <c r="F58" s="55">
        <v>5</v>
      </c>
      <c r="G58" s="55" t="s">
        <v>389</v>
      </c>
      <c r="H58" s="55" t="s">
        <v>390</v>
      </c>
      <c r="I58" s="55" t="s">
        <v>391</v>
      </c>
      <c r="J58" s="55">
        <v>218</v>
      </c>
      <c r="K58" s="55">
        <v>442</v>
      </c>
      <c r="L58" s="55">
        <v>283</v>
      </c>
      <c r="M58" s="55">
        <v>1</v>
      </c>
      <c r="N58" s="55">
        <v>857</v>
      </c>
      <c r="O58" s="55">
        <v>857</v>
      </c>
      <c r="P58" s="55">
        <v>5</v>
      </c>
      <c r="Q58" s="55">
        <v>2470</v>
      </c>
      <c r="R58" s="55" t="s">
        <v>392</v>
      </c>
      <c r="T58" s="57">
        <v>69714.281799999997</v>
      </c>
      <c r="U58" s="57">
        <v>5577.1424999999999</v>
      </c>
      <c r="V58" s="57">
        <v>1742.857</v>
      </c>
      <c r="W58" s="57">
        <v>77034.281300000002</v>
      </c>
      <c r="Y58" s="55" t="s">
        <v>393</v>
      </c>
      <c r="Z58" s="55" t="s">
        <v>386</v>
      </c>
      <c r="AA58" s="55" t="s">
        <v>394</v>
      </c>
      <c r="AB58" s="55">
        <v>0</v>
      </c>
      <c r="AC58" s="55" t="s">
        <v>388</v>
      </c>
      <c r="AD58" s="58">
        <v>37300</v>
      </c>
      <c r="AE58" s="58">
        <v>37295</v>
      </c>
    </row>
    <row r="59" spans="1:31" ht="12.5" customHeight="1">
      <c r="A59" s="55">
        <v>45294</v>
      </c>
      <c r="B59" s="55">
        <v>1</v>
      </c>
      <c r="C59" s="56">
        <v>44958</v>
      </c>
      <c r="D59" s="56">
        <v>44970</v>
      </c>
      <c r="E59" s="56">
        <v>44965</v>
      </c>
      <c r="F59" s="55">
        <v>5</v>
      </c>
      <c r="G59" s="55" t="s">
        <v>395</v>
      </c>
      <c r="H59" s="55" t="s">
        <v>396</v>
      </c>
      <c r="I59" s="55" t="s">
        <v>397</v>
      </c>
      <c r="J59" s="55">
        <v>650</v>
      </c>
      <c r="K59" s="55">
        <v>888</v>
      </c>
      <c r="L59" s="55">
        <v>276</v>
      </c>
      <c r="M59" s="55">
        <v>1</v>
      </c>
      <c r="N59" s="55">
        <v>1099</v>
      </c>
      <c r="O59" s="55">
        <v>1099</v>
      </c>
      <c r="P59" s="55">
        <v>5</v>
      </c>
      <c r="Q59" s="55">
        <v>6386</v>
      </c>
      <c r="R59" s="55" t="s">
        <v>398</v>
      </c>
      <c r="T59" s="57">
        <v>41267.489800000003</v>
      </c>
      <c r="U59" s="57">
        <v>3301.3991999999998</v>
      </c>
      <c r="V59" s="57">
        <v>1031.6872000000001</v>
      </c>
      <c r="W59" s="57">
        <v>45600.576200000003</v>
      </c>
      <c r="Y59" s="55" t="s">
        <v>399</v>
      </c>
      <c r="Z59" s="55" t="s">
        <v>386</v>
      </c>
      <c r="AA59" s="55" t="s">
        <v>400</v>
      </c>
      <c r="AB59" s="55">
        <v>0</v>
      </c>
      <c r="AC59" s="55" t="s">
        <v>388</v>
      </c>
      <c r="AD59" s="58">
        <v>37300</v>
      </c>
      <c r="AE59" s="58">
        <v>37295</v>
      </c>
    </row>
    <row r="60" spans="1:31" ht="12.5" customHeight="1">
      <c r="A60" s="55">
        <v>45303</v>
      </c>
      <c r="B60" s="55">
        <v>1</v>
      </c>
      <c r="C60" s="56">
        <v>44958</v>
      </c>
      <c r="D60" s="56">
        <v>44970</v>
      </c>
      <c r="E60" s="56">
        <v>44965</v>
      </c>
      <c r="F60" s="55">
        <v>5</v>
      </c>
      <c r="G60" s="55" t="s">
        <v>401</v>
      </c>
      <c r="H60" s="55" t="s">
        <v>402</v>
      </c>
      <c r="I60" s="55" t="s">
        <v>403</v>
      </c>
      <c r="J60" s="55">
        <v>73</v>
      </c>
      <c r="K60" s="55">
        <v>490</v>
      </c>
      <c r="L60" s="55">
        <v>280</v>
      </c>
      <c r="M60" s="55">
        <v>1</v>
      </c>
      <c r="N60" s="55">
        <v>840</v>
      </c>
      <c r="O60" s="55">
        <v>840</v>
      </c>
      <c r="P60" s="55">
        <v>5</v>
      </c>
      <c r="Q60" s="55">
        <v>5343</v>
      </c>
      <c r="R60" s="55" t="s">
        <v>404</v>
      </c>
      <c r="T60" s="57">
        <v>24472.140200000002</v>
      </c>
      <c r="U60" s="57">
        <v>1957.7711999999999</v>
      </c>
      <c r="V60" s="55">
        <v>611.80349999999999</v>
      </c>
      <c r="W60" s="57">
        <v>27041.714899999999</v>
      </c>
      <c r="Y60" s="55" t="s">
        <v>405</v>
      </c>
      <c r="Z60" s="55" t="s">
        <v>386</v>
      </c>
      <c r="AA60" s="55" t="s">
        <v>406</v>
      </c>
      <c r="AB60" s="55">
        <v>0</v>
      </c>
      <c r="AC60" s="55" t="s">
        <v>388</v>
      </c>
      <c r="AD60" s="58">
        <v>37300</v>
      </c>
      <c r="AE60" s="58">
        <v>37295</v>
      </c>
    </row>
    <row r="61" spans="1:31" ht="12.5" customHeight="1">
      <c r="A61" s="55">
        <v>45309</v>
      </c>
      <c r="B61" s="55">
        <v>1</v>
      </c>
      <c r="C61" s="56">
        <v>44958</v>
      </c>
      <c r="D61" s="56">
        <v>44970</v>
      </c>
      <c r="E61" s="56">
        <v>44965</v>
      </c>
      <c r="F61" s="55">
        <v>5</v>
      </c>
      <c r="G61" s="55" t="s">
        <v>407</v>
      </c>
      <c r="H61" s="55" t="s">
        <v>408</v>
      </c>
      <c r="I61" s="55" t="s">
        <v>409</v>
      </c>
      <c r="J61" s="55">
        <v>684</v>
      </c>
      <c r="K61" s="55">
        <v>271</v>
      </c>
      <c r="L61" s="55">
        <v>275</v>
      </c>
      <c r="M61" s="55">
        <v>2</v>
      </c>
      <c r="N61" s="55">
        <v>829</v>
      </c>
      <c r="O61" s="55">
        <v>829</v>
      </c>
      <c r="P61" s="55">
        <v>5</v>
      </c>
      <c r="Q61" s="55">
        <v>6126</v>
      </c>
      <c r="R61" s="55" t="s">
        <v>410</v>
      </c>
      <c r="T61" s="57">
        <v>14363.301100000001</v>
      </c>
      <c r="U61" s="57">
        <v>1149.0641000000001</v>
      </c>
      <c r="V61" s="55">
        <v>359.08249999999998</v>
      </c>
      <c r="W61" s="57">
        <v>15871.447700000001</v>
      </c>
      <c r="Y61" s="55" t="s">
        <v>411</v>
      </c>
      <c r="Z61" s="55" t="s">
        <v>386</v>
      </c>
      <c r="AA61" s="55" t="s">
        <v>412</v>
      </c>
      <c r="AB61" s="55">
        <v>0</v>
      </c>
      <c r="AC61" s="55" t="s">
        <v>388</v>
      </c>
      <c r="AD61" s="58">
        <v>37300</v>
      </c>
      <c r="AE61" s="58">
        <v>37295</v>
      </c>
    </row>
    <row r="62" spans="1:31" ht="12.5" customHeight="1">
      <c r="A62" s="55">
        <v>45266</v>
      </c>
      <c r="B62" s="55">
        <v>1</v>
      </c>
      <c r="C62" s="56">
        <v>44958</v>
      </c>
      <c r="D62" s="56">
        <v>44970</v>
      </c>
      <c r="E62" s="56">
        <v>44965</v>
      </c>
      <c r="F62" s="55">
        <v>5</v>
      </c>
      <c r="G62" s="55" t="s">
        <v>413</v>
      </c>
      <c r="H62" s="55" t="s">
        <v>414</v>
      </c>
      <c r="I62" s="55" t="s">
        <v>415</v>
      </c>
      <c r="J62" s="55">
        <v>18</v>
      </c>
      <c r="K62" s="55">
        <v>521</v>
      </c>
      <c r="L62" s="55">
        <v>275</v>
      </c>
      <c r="M62" s="55">
        <v>3</v>
      </c>
      <c r="N62" s="55">
        <v>756</v>
      </c>
      <c r="O62" s="55">
        <v>756</v>
      </c>
      <c r="P62" s="55">
        <v>5</v>
      </c>
      <c r="Q62" s="55">
        <v>13712</v>
      </c>
      <c r="R62" s="55" t="s">
        <v>416</v>
      </c>
      <c r="T62" s="57">
        <v>29483.790300000001</v>
      </c>
      <c r="U62" s="57">
        <v>2358.7031999999999</v>
      </c>
      <c r="V62" s="55">
        <v>737.09479999999996</v>
      </c>
      <c r="W62" s="57">
        <v>32579.588299999999</v>
      </c>
      <c r="Y62" s="55" t="s">
        <v>417</v>
      </c>
      <c r="Z62" s="55" t="s">
        <v>386</v>
      </c>
      <c r="AA62" s="55" t="s">
        <v>418</v>
      </c>
      <c r="AB62" s="55">
        <v>0</v>
      </c>
      <c r="AC62" s="55" t="s">
        <v>388</v>
      </c>
      <c r="AD62" s="58">
        <v>37300</v>
      </c>
      <c r="AE62" s="58">
        <v>37295</v>
      </c>
    </row>
    <row r="63" spans="1:31" ht="12.5" customHeight="1">
      <c r="A63" s="55">
        <v>45317</v>
      </c>
      <c r="B63" s="55">
        <v>1</v>
      </c>
      <c r="C63" s="56">
        <v>44958</v>
      </c>
      <c r="D63" s="56">
        <v>44970</v>
      </c>
      <c r="E63" s="56">
        <v>44965</v>
      </c>
      <c r="F63" s="55">
        <v>5</v>
      </c>
      <c r="G63" s="55" t="s">
        <v>419</v>
      </c>
      <c r="H63" s="55" t="s">
        <v>420</v>
      </c>
      <c r="I63" s="55" t="s">
        <v>421</v>
      </c>
      <c r="J63" s="55">
        <v>167</v>
      </c>
      <c r="K63" s="55">
        <v>263</v>
      </c>
      <c r="L63" s="55">
        <v>268</v>
      </c>
      <c r="M63" s="55">
        <v>4</v>
      </c>
      <c r="N63" s="55">
        <v>1015</v>
      </c>
      <c r="O63" s="55">
        <v>1015</v>
      </c>
      <c r="P63" s="55">
        <v>5</v>
      </c>
      <c r="Q63" s="55">
        <v>13468</v>
      </c>
      <c r="R63" s="55" t="s">
        <v>422</v>
      </c>
      <c r="T63" s="57">
        <v>73445.354200000002</v>
      </c>
      <c r="U63" s="57">
        <v>5875.6283000000003</v>
      </c>
      <c r="V63" s="57">
        <v>1836.1339</v>
      </c>
      <c r="W63" s="57">
        <v>81157.116399999999</v>
      </c>
      <c r="Y63" s="55" t="s">
        <v>423</v>
      </c>
      <c r="Z63" s="55" t="s">
        <v>386</v>
      </c>
      <c r="AA63" s="55" t="s">
        <v>424</v>
      </c>
      <c r="AB63" s="55">
        <v>0</v>
      </c>
      <c r="AC63" s="55" t="s">
        <v>388</v>
      </c>
      <c r="AD63" s="58">
        <v>37300</v>
      </c>
      <c r="AE63" s="58">
        <v>37295</v>
      </c>
    </row>
    <row r="64" spans="1:31" ht="12.5" customHeight="1">
      <c r="A64" s="55">
        <v>45329</v>
      </c>
      <c r="B64" s="55">
        <v>1</v>
      </c>
      <c r="C64" s="56">
        <v>44958</v>
      </c>
      <c r="D64" s="56">
        <v>44970</v>
      </c>
      <c r="E64" s="56">
        <v>44965</v>
      </c>
      <c r="F64" s="55">
        <v>5</v>
      </c>
      <c r="G64" s="55" t="s">
        <v>425</v>
      </c>
      <c r="H64" s="55" t="s">
        <v>426</v>
      </c>
      <c r="I64" s="55" t="s">
        <v>427</v>
      </c>
      <c r="J64" s="55">
        <v>566</v>
      </c>
      <c r="K64" s="55">
        <v>25</v>
      </c>
      <c r="L64" s="55">
        <v>279</v>
      </c>
      <c r="M64" s="55">
        <v>5</v>
      </c>
      <c r="N64" s="55">
        <v>972</v>
      </c>
      <c r="O64" s="55">
        <v>972</v>
      </c>
      <c r="P64" s="55">
        <v>5</v>
      </c>
      <c r="Q64" s="55">
        <v>13160</v>
      </c>
      <c r="R64" s="55" t="s">
        <v>428</v>
      </c>
      <c r="T64" s="57">
        <v>74261.102499999994</v>
      </c>
      <c r="U64" s="57">
        <v>5940.8882000000003</v>
      </c>
      <c r="V64" s="57">
        <v>1856.5275999999999</v>
      </c>
      <c r="W64" s="57">
        <v>82058.518299999996</v>
      </c>
      <c r="Y64" s="55" t="s">
        <v>429</v>
      </c>
      <c r="Z64" s="55" t="s">
        <v>386</v>
      </c>
      <c r="AA64" s="55" t="s">
        <v>430</v>
      </c>
      <c r="AB64" s="55">
        <v>0</v>
      </c>
      <c r="AC64" s="55" t="s">
        <v>388</v>
      </c>
      <c r="AD64" s="58">
        <v>37300</v>
      </c>
      <c r="AE64" s="58">
        <v>37295</v>
      </c>
    </row>
    <row r="65" spans="1:31" ht="12.5" customHeight="1">
      <c r="A65" s="55">
        <v>45300</v>
      </c>
      <c r="B65" s="55">
        <v>1</v>
      </c>
      <c r="C65" s="56">
        <v>44958</v>
      </c>
      <c r="D65" s="56">
        <v>44970</v>
      </c>
      <c r="E65" s="56">
        <v>44965</v>
      </c>
      <c r="F65" s="55">
        <v>5</v>
      </c>
      <c r="G65" s="55" t="s">
        <v>431</v>
      </c>
      <c r="H65" s="55" t="s">
        <v>432</v>
      </c>
      <c r="I65" s="55" t="s">
        <v>433</v>
      </c>
      <c r="J65" s="55">
        <v>278</v>
      </c>
      <c r="K65" s="55">
        <v>163</v>
      </c>
      <c r="L65" s="55">
        <v>279</v>
      </c>
      <c r="M65" s="55">
        <v>5</v>
      </c>
      <c r="N65" s="55">
        <v>938</v>
      </c>
      <c r="O65" s="55">
        <v>30</v>
      </c>
      <c r="P65" s="55">
        <v>5</v>
      </c>
      <c r="Q65" s="55">
        <v>204</v>
      </c>
      <c r="R65" s="55" t="s">
        <v>434</v>
      </c>
      <c r="T65" s="57">
        <v>107770.4866</v>
      </c>
      <c r="U65" s="57">
        <v>8621.6388999999999</v>
      </c>
      <c r="V65" s="57">
        <v>2694.2622000000001</v>
      </c>
      <c r="W65" s="57">
        <v>119086.38770000001</v>
      </c>
      <c r="Y65" s="55" t="s">
        <v>435</v>
      </c>
      <c r="Z65" s="55" t="s">
        <v>386</v>
      </c>
      <c r="AA65" s="55" t="s">
        <v>436</v>
      </c>
      <c r="AB65" s="55">
        <v>0</v>
      </c>
      <c r="AC65" s="55" t="s">
        <v>388</v>
      </c>
      <c r="AD65" s="58">
        <v>37300</v>
      </c>
      <c r="AE65" s="58">
        <v>37295</v>
      </c>
    </row>
    <row r="66" spans="1:31" ht="12.5" customHeight="1">
      <c r="A66" s="55">
        <v>45331</v>
      </c>
      <c r="B66" s="55">
        <v>1</v>
      </c>
      <c r="C66" s="56">
        <v>44958</v>
      </c>
      <c r="D66" s="56">
        <v>44970</v>
      </c>
      <c r="E66" s="56">
        <v>44965</v>
      </c>
      <c r="F66" s="55">
        <v>5</v>
      </c>
      <c r="G66" s="55" t="s">
        <v>437</v>
      </c>
      <c r="H66" s="55" t="s">
        <v>438</v>
      </c>
      <c r="I66" s="55" t="s">
        <v>439</v>
      </c>
      <c r="J66" s="55">
        <v>612</v>
      </c>
      <c r="K66" s="55">
        <v>400</v>
      </c>
      <c r="L66" s="55">
        <v>279</v>
      </c>
      <c r="M66" s="55">
        <v>5</v>
      </c>
      <c r="N66" s="55">
        <v>979</v>
      </c>
      <c r="O66" s="55">
        <v>979</v>
      </c>
      <c r="P66" s="55">
        <v>5</v>
      </c>
      <c r="Q66" s="55">
        <v>10234</v>
      </c>
      <c r="R66" s="55" t="s">
        <v>440</v>
      </c>
      <c r="T66" s="57">
        <v>24174.381399999998</v>
      </c>
      <c r="U66" s="57">
        <v>1933.9504999999999</v>
      </c>
      <c r="V66" s="55">
        <v>604.35950000000003</v>
      </c>
      <c r="W66" s="57">
        <v>26712.6914</v>
      </c>
      <c r="Y66" s="55" t="s">
        <v>441</v>
      </c>
      <c r="Z66" s="55" t="s">
        <v>386</v>
      </c>
      <c r="AA66" s="55" t="s">
        <v>442</v>
      </c>
      <c r="AB66" s="55">
        <v>0</v>
      </c>
      <c r="AC66" s="55" t="s">
        <v>388</v>
      </c>
      <c r="AD66" s="58">
        <v>37300</v>
      </c>
      <c r="AE66" s="58">
        <v>37295</v>
      </c>
    </row>
    <row r="67" spans="1:31" ht="12.5" customHeight="1">
      <c r="A67" s="55">
        <v>45282</v>
      </c>
      <c r="B67" s="55">
        <v>1</v>
      </c>
      <c r="C67" s="56">
        <v>44958</v>
      </c>
      <c r="D67" s="56">
        <v>44970</v>
      </c>
      <c r="E67" s="56">
        <v>44965</v>
      </c>
      <c r="F67" s="55">
        <v>5</v>
      </c>
      <c r="G67" s="55" t="s">
        <v>443</v>
      </c>
      <c r="H67" s="55" t="s">
        <v>444</v>
      </c>
      <c r="I67" s="55" t="s">
        <v>445</v>
      </c>
      <c r="J67" s="55">
        <v>389</v>
      </c>
      <c r="K67" s="55">
        <v>224</v>
      </c>
      <c r="L67" s="55">
        <v>282</v>
      </c>
      <c r="M67" s="55">
        <v>6</v>
      </c>
      <c r="N67" s="55">
        <v>509</v>
      </c>
      <c r="O67" s="55">
        <v>509</v>
      </c>
      <c r="P67" s="55">
        <v>5</v>
      </c>
      <c r="Q67" s="55">
        <v>18049</v>
      </c>
      <c r="R67" s="55" t="s">
        <v>446</v>
      </c>
      <c r="S67" s="55">
        <v>2737</v>
      </c>
      <c r="T67" s="57">
        <v>9786.3212000000003</v>
      </c>
      <c r="U67" s="55">
        <v>782.90570000000002</v>
      </c>
      <c r="V67" s="55">
        <v>244.65799999999999</v>
      </c>
      <c r="W67" s="57">
        <v>10813.884899999999</v>
      </c>
      <c r="Y67" s="55" t="s">
        <v>447</v>
      </c>
      <c r="Z67" s="55" t="s">
        <v>386</v>
      </c>
      <c r="AA67" s="55" t="s">
        <v>448</v>
      </c>
      <c r="AB67" s="55">
        <v>0</v>
      </c>
      <c r="AC67" s="55" t="s">
        <v>388</v>
      </c>
      <c r="AD67" s="58">
        <v>37300</v>
      </c>
      <c r="AE67" s="58">
        <v>37295</v>
      </c>
    </row>
    <row r="68" spans="1:31" ht="12.5" customHeight="1">
      <c r="A68" s="55">
        <v>45278</v>
      </c>
      <c r="B68" s="55">
        <v>1</v>
      </c>
      <c r="C68" s="56">
        <v>44958</v>
      </c>
      <c r="D68" s="56">
        <v>44970</v>
      </c>
      <c r="E68" s="56">
        <v>44965</v>
      </c>
      <c r="F68" s="55">
        <v>5</v>
      </c>
      <c r="G68" s="55" t="s">
        <v>449</v>
      </c>
      <c r="H68" s="55" t="s">
        <v>450</v>
      </c>
      <c r="I68" s="55" t="s">
        <v>451</v>
      </c>
      <c r="J68" s="55">
        <v>191</v>
      </c>
      <c r="K68" s="55">
        <v>451</v>
      </c>
      <c r="L68" s="55">
        <v>282</v>
      </c>
      <c r="M68" s="55">
        <v>6</v>
      </c>
      <c r="N68" s="55">
        <v>476</v>
      </c>
      <c r="O68" s="55">
        <v>476</v>
      </c>
      <c r="P68" s="55">
        <v>5</v>
      </c>
      <c r="Q68" s="55">
        <v>11072</v>
      </c>
      <c r="R68" s="55" t="s">
        <v>452</v>
      </c>
      <c r="S68" s="55">
        <v>2737</v>
      </c>
      <c r="T68" s="57">
        <v>35037.258300000001</v>
      </c>
      <c r="U68" s="57">
        <v>2802.9807000000001</v>
      </c>
      <c r="V68" s="55">
        <v>875.93150000000003</v>
      </c>
      <c r="W68" s="57">
        <v>38716.1705</v>
      </c>
      <c r="Y68" s="55" t="s">
        <v>453</v>
      </c>
      <c r="Z68" s="55" t="s">
        <v>386</v>
      </c>
      <c r="AA68" s="55" t="s">
        <v>454</v>
      </c>
      <c r="AB68" s="55">
        <v>0</v>
      </c>
      <c r="AC68" s="55" t="s">
        <v>388</v>
      </c>
      <c r="AD68" s="58">
        <v>37300</v>
      </c>
      <c r="AE68" s="58">
        <v>37295</v>
      </c>
    </row>
    <row r="69" spans="1:31" ht="12.5" customHeight="1">
      <c r="A69" s="55">
        <v>45269</v>
      </c>
      <c r="B69" s="55">
        <v>1</v>
      </c>
      <c r="C69" s="56">
        <v>44958</v>
      </c>
      <c r="D69" s="56">
        <v>44970</v>
      </c>
      <c r="E69" s="56">
        <v>44965</v>
      </c>
      <c r="F69" s="55">
        <v>5</v>
      </c>
      <c r="G69" s="55" t="s">
        <v>455</v>
      </c>
      <c r="H69" s="55" t="s">
        <v>456</v>
      </c>
      <c r="I69" s="55" t="s">
        <v>457</v>
      </c>
      <c r="J69" s="55">
        <v>353</v>
      </c>
      <c r="K69" s="55">
        <v>159</v>
      </c>
      <c r="L69" s="55">
        <v>282</v>
      </c>
      <c r="M69" s="55">
        <v>6</v>
      </c>
      <c r="N69" s="55">
        <v>503</v>
      </c>
      <c r="O69" s="55">
        <v>503</v>
      </c>
      <c r="P69" s="55">
        <v>5</v>
      </c>
      <c r="Q69" s="55">
        <v>5577</v>
      </c>
      <c r="R69" s="55" t="s">
        <v>458</v>
      </c>
      <c r="S69" s="55">
        <v>2737</v>
      </c>
      <c r="T69" s="57">
        <v>2429.9928</v>
      </c>
      <c r="U69" s="55">
        <v>194.39940000000001</v>
      </c>
      <c r="V69" s="55">
        <v>60.7498</v>
      </c>
      <c r="W69" s="57">
        <v>2685.1419999999998</v>
      </c>
      <c r="Y69" s="55" t="s">
        <v>459</v>
      </c>
      <c r="Z69" s="55" t="s">
        <v>386</v>
      </c>
      <c r="AA69" s="55" t="s">
        <v>460</v>
      </c>
      <c r="AB69" s="55">
        <v>0</v>
      </c>
      <c r="AC69" s="55" t="s">
        <v>388</v>
      </c>
      <c r="AD69" s="58">
        <v>37300</v>
      </c>
      <c r="AE69" s="58">
        <v>37295</v>
      </c>
    </row>
    <row r="70" spans="1:31" ht="12.5" customHeight="1">
      <c r="A70" s="55">
        <v>45280</v>
      </c>
      <c r="B70" s="55">
        <v>1</v>
      </c>
      <c r="C70" s="56">
        <v>44958</v>
      </c>
      <c r="D70" s="56">
        <v>44970</v>
      </c>
      <c r="E70" s="56">
        <v>44965</v>
      </c>
      <c r="F70" s="55">
        <v>5</v>
      </c>
      <c r="G70" s="55" t="s">
        <v>461</v>
      </c>
      <c r="H70" s="55" t="s">
        <v>462</v>
      </c>
      <c r="I70" s="55" t="s">
        <v>463</v>
      </c>
      <c r="J70" s="55">
        <v>102</v>
      </c>
      <c r="K70" s="55">
        <v>511</v>
      </c>
      <c r="L70" s="55">
        <v>278</v>
      </c>
      <c r="M70" s="55">
        <v>6</v>
      </c>
      <c r="N70" s="55">
        <v>462</v>
      </c>
      <c r="O70" s="55">
        <v>462</v>
      </c>
      <c r="P70" s="55">
        <v>5</v>
      </c>
      <c r="Q70" s="55">
        <v>14454</v>
      </c>
      <c r="R70" s="55" t="s">
        <v>464</v>
      </c>
      <c r="S70" s="55">
        <v>2737</v>
      </c>
      <c r="T70" s="57">
        <v>15319.134899999999</v>
      </c>
      <c r="U70" s="57">
        <v>1225.5308</v>
      </c>
      <c r="V70" s="55">
        <v>382.97840000000002</v>
      </c>
      <c r="W70" s="57">
        <v>16927.644100000001</v>
      </c>
      <c r="Y70" s="55" t="s">
        <v>465</v>
      </c>
      <c r="Z70" s="55" t="s">
        <v>386</v>
      </c>
      <c r="AA70" s="55" t="s">
        <v>466</v>
      </c>
      <c r="AB70" s="55">
        <v>0</v>
      </c>
      <c r="AC70" s="55" t="s">
        <v>388</v>
      </c>
      <c r="AD70" s="58">
        <v>37300</v>
      </c>
      <c r="AE70" s="58">
        <v>37295</v>
      </c>
    </row>
    <row r="71" spans="1:31" ht="12.5" customHeight="1">
      <c r="A71" s="55">
        <v>45268</v>
      </c>
      <c r="B71" s="55">
        <v>1</v>
      </c>
      <c r="C71" s="56">
        <v>44958</v>
      </c>
      <c r="D71" s="56">
        <v>44970</v>
      </c>
      <c r="E71" s="56">
        <v>44965</v>
      </c>
      <c r="F71" s="55">
        <v>5</v>
      </c>
      <c r="G71" s="55" t="s">
        <v>467</v>
      </c>
      <c r="H71" s="55" t="s">
        <v>468</v>
      </c>
      <c r="I71" s="55" t="s">
        <v>469</v>
      </c>
      <c r="J71" s="55">
        <v>318</v>
      </c>
      <c r="K71" s="55">
        <v>74</v>
      </c>
      <c r="L71" s="55">
        <v>278</v>
      </c>
      <c r="M71" s="55">
        <v>6</v>
      </c>
      <c r="N71" s="55">
        <v>498</v>
      </c>
      <c r="O71" s="55">
        <v>498</v>
      </c>
      <c r="P71" s="55">
        <v>5</v>
      </c>
      <c r="Q71" s="55">
        <v>5528</v>
      </c>
      <c r="R71" s="55" t="s">
        <v>470</v>
      </c>
      <c r="S71" s="55">
        <v>2737</v>
      </c>
      <c r="T71" s="57">
        <v>1006.7014</v>
      </c>
      <c r="U71" s="55">
        <v>80.536100000000005</v>
      </c>
      <c r="V71" s="55">
        <v>25.1675</v>
      </c>
      <c r="W71" s="57">
        <v>1112.405</v>
      </c>
      <c r="Y71" s="55" t="s">
        <v>471</v>
      </c>
      <c r="Z71" s="55" t="s">
        <v>386</v>
      </c>
      <c r="AA71" s="55" t="s">
        <v>472</v>
      </c>
      <c r="AB71" s="55">
        <v>0</v>
      </c>
      <c r="AC71" s="55" t="s">
        <v>388</v>
      </c>
      <c r="AD71" s="58">
        <v>37300</v>
      </c>
      <c r="AE71" s="58">
        <v>37295</v>
      </c>
    </row>
    <row r="72" spans="1:31" ht="12.5" customHeight="1">
      <c r="A72" s="55">
        <v>45310</v>
      </c>
      <c r="B72" s="55">
        <v>1</v>
      </c>
      <c r="C72" s="56">
        <v>44958</v>
      </c>
      <c r="D72" s="56">
        <v>44970</v>
      </c>
      <c r="E72" s="56">
        <v>44965</v>
      </c>
      <c r="F72" s="55">
        <v>5</v>
      </c>
      <c r="G72" s="55" t="s">
        <v>473</v>
      </c>
      <c r="H72" s="55" t="s">
        <v>474</v>
      </c>
      <c r="I72" s="55" t="s">
        <v>475</v>
      </c>
      <c r="J72" s="55">
        <v>335</v>
      </c>
      <c r="K72" s="55">
        <v>88</v>
      </c>
      <c r="L72" s="55">
        <v>282</v>
      </c>
      <c r="M72" s="55">
        <v>6</v>
      </c>
      <c r="N72" s="55">
        <v>500</v>
      </c>
      <c r="O72" s="55">
        <v>500</v>
      </c>
      <c r="P72" s="55">
        <v>5</v>
      </c>
      <c r="Q72" s="55">
        <v>11282</v>
      </c>
      <c r="R72" s="55" t="s">
        <v>476</v>
      </c>
      <c r="S72" s="55">
        <v>2737</v>
      </c>
      <c r="T72" s="57">
        <v>17063.9496</v>
      </c>
      <c r="U72" s="57">
        <v>1365.116</v>
      </c>
      <c r="V72" s="55">
        <v>426.59870000000001</v>
      </c>
      <c r="W72" s="57">
        <v>18855.6643</v>
      </c>
      <c r="Y72" s="55" t="s">
        <v>477</v>
      </c>
      <c r="Z72" s="55" t="s">
        <v>386</v>
      </c>
      <c r="AA72" s="55" t="s">
        <v>478</v>
      </c>
      <c r="AB72" s="55">
        <v>0</v>
      </c>
      <c r="AC72" s="55" t="s">
        <v>388</v>
      </c>
      <c r="AD72" s="58">
        <v>37300</v>
      </c>
      <c r="AE72" s="58">
        <v>37295</v>
      </c>
    </row>
    <row r="73" spans="1:31" ht="12.5" customHeight="1">
      <c r="A73" s="55">
        <v>45276</v>
      </c>
      <c r="B73" s="55">
        <v>1</v>
      </c>
      <c r="C73" s="56">
        <v>44958</v>
      </c>
      <c r="D73" s="56">
        <v>44970</v>
      </c>
      <c r="E73" s="56">
        <v>44965</v>
      </c>
      <c r="F73" s="55">
        <v>5</v>
      </c>
      <c r="G73" s="55" t="s">
        <v>479</v>
      </c>
      <c r="H73" s="55" t="s">
        <v>480</v>
      </c>
      <c r="I73" s="55" t="s">
        <v>481</v>
      </c>
      <c r="J73" s="55">
        <v>11</v>
      </c>
      <c r="K73" s="55">
        <v>366</v>
      </c>
      <c r="L73" s="55">
        <v>282</v>
      </c>
      <c r="M73" s="55">
        <v>6</v>
      </c>
      <c r="N73" s="55">
        <v>446</v>
      </c>
      <c r="O73" s="55">
        <v>446</v>
      </c>
      <c r="P73" s="55">
        <v>5</v>
      </c>
      <c r="Q73" s="55">
        <v>12279</v>
      </c>
      <c r="R73" s="55" t="s">
        <v>482</v>
      </c>
      <c r="S73" s="55">
        <v>2737</v>
      </c>
      <c r="T73" s="57">
        <v>7307.9784</v>
      </c>
      <c r="U73" s="55">
        <v>584.63829999999996</v>
      </c>
      <c r="V73" s="55">
        <v>182.6995</v>
      </c>
      <c r="W73" s="57">
        <v>8075.3162000000002</v>
      </c>
      <c r="Y73" s="55" t="s">
        <v>483</v>
      </c>
      <c r="Z73" s="55" t="s">
        <v>386</v>
      </c>
      <c r="AA73" s="55" t="s">
        <v>484</v>
      </c>
      <c r="AB73" s="55">
        <v>0</v>
      </c>
      <c r="AC73" s="55" t="s">
        <v>388</v>
      </c>
      <c r="AD73" s="58">
        <v>37300</v>
      </c>
      <c r="AE73" s="58">
        <v>37295</v>
      </c>
    </row>
    <row r="74" spans="1:31" ht="12.5" customHeight="1">
      <c r="A74" s="55">
        <v>45355</v>
      </c>
      <c r="B74" s="55">
        <v>1</v>
      </c>
      <c r="C74" s="56">
        <v>44959</v>
      </c>
      <c r="D74" s="56">
        <v>44971</v>
      </c>
      <c r="E74" s="56">
        <v>44966</v>
      </c>
      <c r="F74" s="55">
        <v>5</v>
      </c>
      <c r="G74" s="55" t="s">
        <v>485</v>
      </c>
      <c r="I74" s="55" t="s">
        <v>486</v>
      </c>
      <c r="J74" s="55">
        <v>28778</v>
      </c>
      <c r="K74" s="55">
        <v>8265</v>
      </c>
      <c r="M74" s="55">
        <v>6</v>
      </c>
      <c r="N74" s="55">
        <v>18118</v>
      </c>
      <c r="O74" s="55">
        <v>18118</v>
      </c>
      <c r="P74" s="55">
        <v>1</v>
      </c>
      <c r="Q74" s="55">
        <v>4514</v>
      </c>
      <c r="R74" s="55" t="s">
        <v>487</v>
      </c>
      <c r="T74" s="57">
        <v>3578.27</v>
      </c>
      <c r="U74" s="55">
        <v>286.26159999999999</v>
      </c>
      <c r="V74" s="55">
        <v>89.456800000000001</v>
      </c>
      <c r="W74" s="57">
        <v>3953.9884000000002</v>
      </c>
      <c r="Y74" s="55" t="s">
        <v>488</v>
      </c>
      <c r="Z74" s="55" t="s">
        <v>489</v>
      </c>
      <c r="AA74" s="55" t="s">
        <v>490</v>
      </c>
      <c r="AB74" s="55">
        <v>0</v>
      </c>
      <c r="AC74" s="55" t="s">
        <v>491</v>
      </c>
      <c r="AD74" s="58">
        <v>37301</v>
      </c>
      <c r="AE74" s="58">
        <v>37296</v>
      </c>
    </row>
    <row r="75" spans="1:31" ht="12.5" customHeight="1">
      <c r="A75" s="55">
        <v>45352</v>
      </c>
      <c r="B75" s="55">
        <v>1</v>
      </c>
      <c r="C75" s="56">
        <v>44959</v>
      </c>
      <c r="D75" s="56">
        <v>44971</v>
      </c>
      <c r="E75" s="56">
        <v>44966</v>
      </c>
      <c r="F75" s="55">
        <v>5</v>
      </c>
      <c r="G75" s="55" t="s">
        <v>492</v>
      </c>
      <c r="I75" s="55" t="s">
        <v>493</v>
      </c>
      <c r="J75" s="55">
        <v>15081</v>
      </c>
      <c r="K75" s="55">
        <v>5142</v>
      </c>
      <c r="M75" s="55">
        <v>10</v>
      </c>
      <c r="N75" s="55">
        <v>14977</v>
      </c>
      <c r="O75" s="55">
        <v>14977</v>
      </c>
      <c r="P75" s="55">
        <v>1</v>
      </c>
      <c r="Q75" s="55">
        <v>13534</v>
      </c>
      <c r="R75" s="55" t="s">
        <v>494</v>
      </c>
      <c r="S75" s="55">
        <v>2751</v>
      </c>
      <c r="T75" s="57">
        <v>3578.27</v>
      </c>
      <c r="U75" s="55">
        <v>286.26159999999999</v>
      </c>
      <c r="V75" s="55">
        <v>89.456800000000001</v>
      </c>
      <c r="W75" s="57">
        <v>3953.9884000000002</v>
      </c>
      <c r="Y75" s="55" t="s">
        <v>495</v>
      </c>
      <c r="Z75" s="55" t="s">
        <v>489</v>
      </c>
      <c r="AA75" s="55" t="s">
        <v>496</v>
      </c>
      <c r="AB75" s="55">
        <v>0</v>
      </c>
      <c r="AC75" s="55" t="s">
        <v>491</v>
      </c>
      <c r="AD75" s="58">
        <v>37301</v>
      </c>
      <c r="AE75" s="58">
        <v>37296</v>
      </c>
    </row>
    <row r="76" spans="1:31" ht="12.5" customHeight="1">
      <c r="A76" s="55">
        <v>45358</v>
      </c>
      <c r="B76" s="55">
        <v>1</v>
      </c>
      <c r="C76" s="56">
        <v>44960</v>
      </c>
      <c r="D76" s="56">
        <v>44972</v>
      </c>
      <c r="E76" s="56">
        <v>44967</v>
      </c>
      <c r="F76" s="55">
        <v>5</v>
      </c>
      <c r="G76" s="55" t="s">
        <v>497</v>
      </c>
      <c r="I76" s="55" t="s">
        <v>498</v>
      </c>
      <c r="J76" s="55">
        <v>23172</v>
      </c>
      <c r="K76" s="55">
        <v>9918</v>
      </c>
      <c r="M76" s="55">
        <v>6</v>
      </c>
      <c r="N76" s="55">
        <v>19780</v>
      </c>
      <c r="O76" s="55">
        <v>19780</v>
      </c>
      <c r="P76" s="55">
        <v>1</v>
      </c>
      <c r="Q76" s="55">
        <v>15688</v>
      </c>
      <c r="R76" s="55" t="s">
        <v>499</v>
      </c>
      <c r="S76" s="55">
        <v>2759</v>
      </c>
      <c r="T76" s="57">
        <v>3578.27</v>
      </c>
      <c r="U76" s="55">
        <v>286.26159999999999</v>
      </c>
      <c r="V76" s="55">
        <v>89.456800000000001</v>
      </c>
      <c r="W76" s="57">
        <v>3953.9884000000002</v>
      </c>
      <c r="Y76" s="55" t="s">
        <v>500</v>
      </c>
      <c r="Z76" s="55" t="s">
        <v>501</v>
      </c>
      <c r="AA76" s="55" t="s">
        <v>502</v>
      </c>
      <c r="AB76" s="55">
        <v>0</v>
      </c>
      <c r="AC76" s="55" t="s">
        <v>355</v>
      </c>
      <c r="AD76" s="58">
        <v>37302</v>
      </c>
      <c r="AE76" s="58">
        <v>37297</v>
      </c>
    </row>
    <row r="77" spans="1:31" ht="12.5" customHeight="1">
      <c r="A77" s="55">
        <v>45357</v>
      </c>
      <c r="B77" s="55">
        <v>1</v>
      </c>
      <c r="C77" s="56">
        <v>44960</v>
      </c>
      <c r="D77" s="56">
        <v>44972</v>
      </c>
      <c r="E77" s="56">
        <v>44967</v>
      </c>
      <c r="F77" s="55">
        <v>5</v>
      </c>
      <c r="G77" s="55" t="s">
        <v>503</v>
      </c>
      <c r="I77" s="55" t="s">
        <v>504</v>
      </c>
      <c r="J77" s="55">
        <v>28443</v>
      </c>
      <c r="K77" s="55">
        <v>2012</v>
      </c>
      <c r="M77" s="55">
        <v>7</v>
      </c>
      <c r="N77" s="55">
        <v>11832</v>
      </c>
      <c r="O77" s="55">
        <v>11832</v>
      </c>
      <c r="P77" s="55">
        <v>1</v>
      </c>
      <c r="Q77" s="55">
        <v>18029</v>
      </c>
      <c r="R77" s="55" t="s">
        <v>505</v>
      </c>
      <c r="T77" s="57">
        <v>3374.99</v>
      </c>
      <c r="U77" s="55">
        <v>269.99919999999997</v>
      </c>
      <c r="V77" s="55">
        <v>84.374799999999993</v>
      </c>
      <c r="W77" s="57">
        <v>3729.364</v>
      </c>
      <c r="Y77" s="55" t="s">
        <v>506</v>
      </c>
      <c r="Z77" s="55" t="s">
        <v>501</v>
      </c>
      <c r="AA77" s="55" t="s">
        <v>507</v>
      </c>
      <c r="AB77" s="55">
        <v>0</v>
      </c>
      <c r="AC77" s="55" t="s">
        <v>355</v>
      </c>
      <c r="AD77" s="58">
        <v>37302</v>
      </c>
      <c r="AE77" s="58">
        <v>37297</v>
      </c>
    </row>
    <row r="78" spans="1:31" ht="12.5" customHeight="1">
      <c r="A78" s="55">
        <v>45362</v>
      </c>
      <c r="B78" s="55">
        <v>1</v>
      </c>
      <c r="C78" s="56">
        <v>44960</v>
      </c>
      <c r="D78" s="56">
        <v>44972</v>
      </c>
      <c r="E78" s="56">
        <v>44967</v>
      </c>
      <c r="F78" s="55">
        <v>5</v>
      </c>
      <c r="G78" s="55" t="s">
        <v>508</v>
      </c>
      <c r="I78" s="55" t="s">
        <v>509</v>
      </c>
      <c r="J78" s="55">
        <v>19271</v>
      </c>
      <c r="K78" s="55">
        <v>15316</v>
      </c>
      <c r="M78" s="55">
        <v>9</v>
      </c>
      <c r="N78" s="55">
        <v>25197</v>
      </c>
      <c r="O78" s="55">
        <v>25197</v>
      </c>
      <c r="P78" s="55">
        <v>1</v>
      </c>
      <c r="Q78" s="55">
        <v>3210</v>
      </c>
      <c r="R78" s="55" t="s">
        <v>510</v>
      </c>
      <c r="S78" s="55">
        <v>2757</v>
      </c>
      <c r="T78" s="57">
        <v>3578.27</v>
      </c>
      <c r="U78" s="55">
        <v>286.26159999999999</v>
      </c>
      <c r="V78" s="55">
        <v>89.456800000000001</v>
      </c>
      <c r="W78" s="57">
        <v>3953.9884000000002</v>
      </c>
      <c r="Y78" s="55" t="s">
        <v>511</v>
      </c>
      <c r="Z78" s="55" t="s">
        <v>501</v>
      </c>
      <c r="AA78" s="55" t="s">
        <v>512</v>
      </c>
      <c r="AB78" s="55">
        <v>0</v>
      </c>
      <c r="AC78" s="55" t="s">
        <v>355</v>
      </c>
      <c r="AD78" s="58">
        <v>37302</v>
      </c>
      <c r="AE78" s="58">
        <v>37297</v>
      </c>
    </row>
    <row r="79" spans="1:31" ht="12.5" customHeight="1">
      <c r="A79" s="55">
        <v>45366</v>
      </c>
      <c r="B79" s="55">
        <v>1</v>
      </c>
      <c r="C79" s="56">
        <v>44961</v>
      </c>
      <c r="D79" s="56">
        <v>44973</v>
      </c>
      <c r="E79" s="56">
        <v>44968</v>
      </c>
      <c r="F79" s="55">
        <v>5</v>
      </c>
      <c r="G79" s="55" t="s">
        <v>513</v>
      </c>
      <c r="I79" s="55" t="s">
        <v>514</v>
      </c>
      <c r="J79" s="55">
        <v>18011</v>
      </c>
      <c r="K79" s="55">
        <v>18505</v>
      </c>
      <c r="M79" s="55">
        <v>7</v>
      </c>
      <c r="N79" s="55">
        <v>28396</v>
      </c>
      <c r="O79" s="55">
        <v>28396</v>
      </c>
      <c r="P79" s="55">
        <v>1</v>
      </c>
      <c r="Q79" s="55">
        <v>19063</v>
      </c>
      <c r="R79" s="55" t="s">
        <v>515</v>
      </c>
      <c r="T79" s="55">
        <v>699.09820000000002</v>
      </c>
      <c r="U79" s="55">
        <v>55.927900000000001</v>
      </c>
      <c r="V79" s="55">
        <v>17.477499999999999</v>
      </c>
      <c r="W79" s="55">
        <v>772.50360000000001</v>
      </c>
      <c r="Y79" s="55" t="s">
        <v>516</v>
      </c>
      <c r="Z79" s="55" t="s">
        <v>517</v>
      </c>
      <c r="AA79" s="55" t="s">
        <v>518</v>
      </c>
      <c r="AB79" s="55">
        <v>0</v>
      </c>
      <c r="AC79" s="55" t="s">
        <v>519</v>
      </c>
      <c r="AD79" s="58">
        <v>37303</v>
      </c>
      <c r="AE79" s="58">
        <v>37298</v>
      </c>
    </row>
    <row r="80" spans="1:31" ht="12.5" customHeight="1">
      <c r="A80" s="55">
        <v>45369</v>
      </c>
      <c r="B80" s="55">
        <v>1</v>
      </c>
      <c r="C80" s="56">
        <v>44961</v>
      </c>
      <c r="D80" s="56">
        <v>44973</v>
      </c>
      <c r="E80" s="56">
        <v>44968</v>
      </c>
      <c r="F80" s="55">
        <v>5</v>
      </c>
      <c r="G80" s="55" t="s">
        <v>520</v>
      </c>
      <c r="I80" s="55" t="s">
        <v>521</v>
      </c>
      <c r="J80" s="55">
        <v>19269</v>
      </c>
      <c r="K80" s="55">
        <v>17770</v>
      </c>
      <c r="M80" s="55">
        <v>9</v>
      </c>
      <c r="N80" s="55">
        <v>27658</v>
      </c>
      <c r="O80" s="55">
        <v>27658</v>
      </c>
      <c r="P80" s="55">
        <v>1</v>
      </c>
      <c r="Q80" s="55">
        <v>9912</v>
      </c>
      <c r="R80" s="55" t="s">
        <v>522</v>
      </c>
      <c r="S80" s="55">
        <v>2768</v>
      </c>
      <c r="T80" s="57">
        <v>3578.27</v>
      </c>
      <c r="U80" s="55">
        <v>286.26159999999999</v>
      </c>
      <c r="V80" s="55">
        <v>89.456800000000001</v>
      </c>
      <c r="W80" s="57">
        <v>3953.9884000000002</v>
      </c>
      <c r="Y80" s="55" t="s">
        <v>523</v>
      </c>
      <c r="Z80" s="55" t="s">
        <v>517</v>
      </c>
      <c r="AA80" s="55" t="s">
        <v>524</v>
      </c>
      <c r="AB80" s="55">
        <v>0</v>
      </c>
      <c r="AC80" s="55" t="s">
        <v>519</v>
      </c>
      <c r="AD80" s="58">
        <v>37303</v>
      </c>
      <c r="AE80" s="58">
        <v>37298</v>
      </c>
    </row>
    <row r="81" spans="1:31" ht="12.5" customHeight="1">
      <c r="A81" s="55">
        <v>45367</v>
      </c>
      <c r="B81" s="55">
        <v>1</v>
      </c>
      <c r="C81" s="56">
        <v>44961</v>
      </c>
      <c r="D81" s="56">
        <v>44973</v>
      </c>
      <c r="E81" s="56">
        <v>44968</v>
      </c>
      <c r="F81" s="55">
        <v>5</v>
      </c>
      <c r="G81" s="55" t="s">
        <v>525</v>
      </c>
      <c r="I81" s="55" t="s">
        <v>526</v>
      </c>
      <c r="J81" s="55">
        <v>20561</v>
      </c>
      <c r="K81" s="55">
        <v>12543</v>
      </c>
      <c r="M81" s="55">
        <v>10</v>
      </c>
      <c r="N81" s="55">
        <v>22413</v>
      </c>
      <c r="O81" s="55">
        <v>22413</v>
      </c>
      <c r="P81" s="55">
        <v>1</v>
      </c>
      <c r="Q81" s="55">
        <v>10471</v>
      </c>
      <c r="R81" s="55" t="s">
        <v>527</v>
      </c>
      <c r="S81" s="55">
        <v>2773</v>
      </c>
      <c r="T81" s="55">
        <v>699.09820000000002</v>
      </c>
      <c r="U81" s="55">
        <v>55.927900000000001</v>
      </c>
      <c r="V81" s="55">
        <v>17.477499999999999</v>
      </c>
      <c r="W81" s="55">
        <v>772.50360000000001</v>
      </c>
      <c r="Y81" s="55" t="s">
        <v>528</v>
      </c>
      <c r="Z81" s="55" t="s">
        <v>517</v>
      </c>
      <c r="AA81" s="55" t="s">
        <v>529</v>
      </c>
      <c r="AB81" s="55">
        <v>0</v>
      </c>
      <c r="AC81" s="55" t="s">
        <v>519</v>
      </c>
      <c r="AD81" s="58">
        <v>37303</v>
      </c>
      <c r="AE81" s="58">
        <v>37298</v>
      </c>
    </row>
    <row r="82" spans="1:31" ht="12.5" customHeight="1">
      <c r="A82" s="55">
        <v>45372</v>
      </c>
      <c r="B82" s="55">
        <v>1</v>
      </c>
      <c r="C82" s="56">
        <v>44962</v>
      </c>
      <c r="D82" s="56">
        <v>44974</v>
      </c>
      <c r="E82" s="56">
        <v>44969</v>
      </c>
      <c r="F82" s="55">
        <v>5</v>
      </c>
      <c r="G82" s="55" t="s">
        <v>530</v>
      </c>
      <c r="I82" s="55" t="s">
        <v>531</v>
      </c>
      <c r="J82" s="55">
        <v>28449</v>
      </c>
      <c r="K82" s="55">
        <v>11801</v>
      </c>
      <c r="M82" s="55">
        <v>7</v>
      </c>
      <c r="N82" s="55">
        <v>21671</v>
      </c>
      <c r="O82" s="55">
        <v>21671</v>
      </c>
      <c r="P82" s="55">
        <v>1</v>
      </c>
      <c r="Q82" s="55">
        <v>15411</v>
      </c>
      <c r="R82" s="55" t="s">
        <v>532</v>
      </c>
      <c r="T82" s="57">
        <v>3374.99</v>
      </c>
      <c r="U82" s="55">
        <v>269.99919999999997</v>
      </c>
      <c r="V82" s="55">
        <v>84.374799999999993</v>
      </c>
      <c r="W82" s="57">
        <v>3729.364</v>
      </c>
      <c r="Y82" s="55" t="s">
        <v>533</v>
      </c>
      <c r="Z82" s="55" t="s">
        <v>534</v>
      </c>
      <c r="AA82" s="55" t="s">
        <v>535</v>
      </c>
      <c r="AB82" s="55">
        <v>0</v>
      </c>
      <c r="AC82" s="55" t="s">
        <v>362</v>
      </c>
      <c r="AD82" s="58">
        <v>37304</v>
      </c>
      <c r="AE82" s="58">
        <v>37299</v>
      </c>
    </row>
    <row r="83" spans="1:31" ht="12.5" customHeight="1">
      <c r="A83" s="55">
        <v>45371</v>
      </c>
      <c r="B83" s="55">
        <v>1</v>
      </c>
      <c r="C83" s="56">
        <v>44962</v>
      </c>
      <c r="D83" s="56">
        <v>44974</v>
      </c>
      <c r="E83" s="56">
        <v>44969</v>
      </c>
      <c r="F83" s="55">
        <v>5</v>
      </c>
      <c r="G83" s="55" t="s">
        <v>536</v>
      </c>
      <c r="I83" s="55" t="s">
        <v>537</v>
      </c>
      <c r="J83" s="55">
        <v>15062</v>
      </c>
      <c r="K83" s="55">
        <v>6255</v>
      </c>
      <c r="M83" s="55">
        <v>10</v>
      </c>
      <c r="N83" s="55">
        <v>16090</v>
      </c>
      <c r="O83" s="55">
        <v>16090</v>
      </c>
      <c r="P83" s="55">
        <v>1</v>
      </c>
      <c r="Q83" s="55">
        <v>14390</v>
      </c>
      <c r="R83" s="55" t="s">
        <v>538</v>
      </c>
      <c r="S83" s="55">
        <v>2784</v>
      </c>
      <c r="T83" s="57">
        <v>3578.27</v>
      </c>
      <c r="U83" s="55">
        <v>286.26159999999999</v>
      </c>
      <c r="V83" s="55">
        <v>89.456800000000001</v>
      </c>
      <c r="W83" s="57">
        <v>3953.9884000000002</v>
      </c>
      <c r="Y83" s="55" t="s">
        <v>539</v>
      </c>
      <c r="Z83" s="55" t="s">
        <v>534</v>
      </c>
      <c r="AA83" s="55" t="s">
        <v>540</v>
      </c>
      <c r="AB83" s="55">
        <v>0</v>
      </c>
      <c r="AC83" s="55" t="s">
        <v>362</v>
      </c>
      <c r="AD83" s="58">
        <v>37304</v>
      </c>
      <c r="AE83" s="58">
        <v>37299</v>
      </c>
    </row>
    <row r="84" spans="1:31" ht="12.5" customHeight="1">
      <c r="A84" s="55">
        <v>45395</v>
      </c>
      <c r="B84" s="55">
        <v>1</v>
      </c>
      <c r="C84" s="56">
        <v>44965</v>
      </c>
      <c r="D84" s="56">
        <v>44977</v>
      </c>
      <c r="E84" s="56">
        <v>44972</v>
      </c>
      <c r="F84" s="55">
        <v>5</v>
      </c>
      <c r="G84" s="55" t="s">
        <v>541</v>
      </c>
      <c r="I84" s="55" t="s">
        <v>542</v>
      </c>
      <c r="J84" s="55">
        <v>29352</v>
      </c>
      <c r="K84" s="55">
        <v>2657</v>
      </c>
      <c r="M84" s="55">
        <v>4</v>
      </c>
      <c r="N84" s="55">
        <v>12486</v>
      </c>
      <c r="O84" s="55">
        <v>12486</v>
      </c>
      <c r="P84" s="55">
        <v>1</v>
      </c>
      <c r="Q84" s="55">
        <v>2882</v>
      </c>
      <c r="R84" s="55" t="s">
        <v>543</v>
      </c>
      <c r="T84" s="57">
        <v>3578.27</v>
      </c>
      <c r="U84" s="55">
        <v>286.26159999999999</v>
      </c>
      <c r="V84" s="55">
        <v>89.456800000000001</v>
      </c>
      <c r="W84" s="57">
        <v>3953.9884000000002</v>
      </c>
      <c r="Y84" s="55" t="s">
        <v>544</v>
      </c>
      <c r="Z84" s="55" t="s">
        <v>545</v>
      </c>
      <c r="AA84" s="55" t="s">
        <v>546</v>
      </c>
      <c r="AB84" s="55">
        <v>0</v>
      </c>
      <c r="AC84" s="55" t="s">
        <v>386</v>
      </c>
      <c r="AD84" s="58">
        <v>37307</v>
      </c>
      <c r="AE84" s="58">
        <v>37302</v>
      </c>
    </row>
    <row r="85" spans="1:31" ht="12.5" customHeight="1">
      <c r="A85" s="55">
        <v>45398</v>
      </c>
      <c r="B85" s="55">
        <v>1</v>
      </c>
      <c r="C85" s="56">
        <v>44966</v>
      </c>
      <c r="D85" s="56">
        <v>44978</v>
      </c>
      <c r="E85" s="56">
        <v>44973</v>
      </c>
      <c r="F85" s="55">
        <v>5</v>
      </c>
      <c r="G85" s="55" t="s">
        <v>547</v>
      </c>
      <c r="I85" s="55" t="s">
        <v>548</v>
      </c>
      <c r="J85" s="55">
        <v>15059</v>
      </c>
      <c r="K85" s="55">
        <v>1629</v>
      </c>
      <c r="M85" s="55">
        <v>10</v>
      </c>
      <c r="N85" s="55">
        <v>11449</v>
      </c>
      <c r="O85" s="55">
        <v>11449</v>
      </c>
      <c r="P85" s="55">
        <v>1</v>
      </c>
      <c r="Q85" s="55">
        <v>11872</v>
      </c>
      <c r="R85" s="55" t="s">
        <v>549</v>
      </c>
      <c r="S85" s="55">
        <v>2828</v>
      </c>
      <c r="T85" s="57">
        <v>3578.27</v>
      </c>
      <c r="U85" s="55">
        <v>286.26159999999999</v>
      </c>
      <c r="V85" s="55">
        <v>89.456800000000001</v>
      </c>
      <c r="W85" s="57">
        <v>3953.9884000000002</v>
      </c>
      <c r="Y85" s="55" t="s">
        <v>550</v>
      </c>
      <c r="Z85" s="55" t="s">
        <v>551</v>
      </c>
      <c r="AA85" s="55" t="s">
        <v>552</v>
      </c>
      <c r="AB85" s="55">
        <v>0</v>
      </c>
      <c r="AC85" s="55" t="s">
        <v>489</v>
      </c>
      <c r="AD85" s="58">
        <v>37308</v>
      </c>
      <c r="AE85" s="58">
        <v>37303</v>
      </c>
    </row>
    <row r="86" spans="1:31" ht="12.5" customHeight="1">
      <c r="A86" s="55">
        <v>45406</v>
      </c>
      <c r="B86" s="55">
        <v>1</v>
      </c>
      <c r="C86" s="56">
        <v>44967</v>
      </c>
      <c r="D86" s="56">
        <v>44979</v>
      </c>
      <c r="E86" s="56">
        <v>44974</v>
      </c>
      <c r="F86" s="55">
        <v>5</v>
      </c>
      <c r="G86" s="55" t="s">
        <v>553</v>
      </c>
      <c r="I86" s="55" t="s">
        <v>554</v>
      </c>
      <c r="J86" s="55">
        <v>25987</v>
      </c>
      <c r="K86" s="55">
        <v>5278</v>
      </c>
      <c r="M86" s="55">
        <v>4</v>
      </c>
      <c r="N86" s="55">
        <v>15113</v>
      </c>
      <c r="O86" s="55">
        <v>15113</v>
      </c>
      <c r="P86" s="55">
        <v>1</v>
      </c>
      <c r="Q86" s="55">
        <v>743</v>
      </c>
      <c r="R86" s="55" t="s">
        <v>555</v>
      </c>
      <c r="T86" s="57">
        <v>3374.99</v>
      </c>
      <c r="U86" s="55">
        <v>269.99919999999997</v>
      </c>
      <c r="V86" s="55">
        <v>84.374799999999993</v>
      </c>
      <c r="W86" s="57">
        <v>3729.364</v>
      </c>
      <c r="Y86" s="55" t="s">
        <v>556</v>
      </c>
      <c r="Z86" s="55" t="s">
        <v>557</v>
      </c>
      <c r="AA86" s="55" t="s">
        <v>558</v>
      </c>
      <c r="AB86" s="55">
        <v>0</v>
      </c>
      <c r="AC86" s="55" t="s">
        <v>501</v>
      </c>
      <c r="AD86" s="58">
        <v>37309</v>
      </c>
      <c r="AE86" s="58">
        <v>37304</v>
      </c>
    </row>
    <row r="87" spans="1:31" ht="12.5" customHeight="1">
      <c r="A87" s="55">
        <v>45403</v>
      </c>
      <c r="B87" s="55">
        <v>1</v>
      </c>
      <c r="C87" s="56">
        <v>44967</v>
      </c>
      <c r="D87" s="56">
        <v>44979</v>
      </c>
      <c r="E87" s="56">
        <v>44974</v>
      </c>
      <c r="F87" s="55">
        <v>5</v>
      </c>
      <c r="G87" s="55" t="s">
        <v>559</v>
      </c>
      <c r="I87" s="55" t="s">
        <v>560</v>
      </c>
      <c r="J87" s="55">
        <v>23114</v>
      </c>
      <c r="K87" s="55">
        <v>5992</v>
      </c>
      <c r="M87" s="55">
        <v>6</v>
      </c>
      <c r="N87" s="55">
        <v>15827</v>
      </c>
      <c r="O87" s="55">
        <v>15827</v>
      </c>
      <c r="P87" s="55">
        <v>1</v>
      </c>
      <c r="Q87" s="55">
        <v>8635</v>
      </c>
      <c r="R87" s="55" t="s">
        <v>561</v>
      </c>
      <c r="S87" s="55">
        <v>2836</v>
      </c>
      <c r="T87" s="57">
        <v>3578.27</v>
      </c>
      <c r="U87" s="55">
        <v>286.26159999999999</v>
      </c>
      <c r="V87" s="55">
        <v>89.456800000000001</v>
      </c>
      <c r="W87" s="57">
        <v>3953.9884000000002</v>
      </c>
      <c r="Y87" s="55" t="s">
        <v>562</v>
      </c>
      <c r="Z87" s="55" t="s">
        <v>557</v>
      </c>
      <c r="AA87" s="55" t="s">
        <v>563</v>
      </c>
      <c r="AB87" s="55">
        <v>0</v>
      </c>
      <c r="AC87" s="55" t="s">
        <v>501</v>
      </c>
      <c r="AD87" s="58">
        <v>37309</v>
      </c>
      <c r="AE87" s="58">
        <v>37304</v>
      </c>
    </row>
    <row r="88" spans="1:31" ht="12.5" customHeight="1">
      <c r="A88" s="55">
        <v>45414</v>
      </c>
      <c r="B88" s="55">
        <v>1</v>
      </c>
      <c r="C88" s="56">
        <v>44968</v>
      </c>
      <c r="D88" s="56">
        <v>44980</v>
      </c>
      <c r="E88" s="56">
        <v>44975</v>
      </c>
      <c r="F88" s="55">
        <v>5</v>
      </c>
      <c r="G88" s="55" t="s">
        <v>564</v>
      </c>
      <c r="I88" s="55" t="s">
        <v>565</v>
      </c>
      <c r="J88" s="55">
        <v>18038</v>
      </c>
      <c r="K88" s="55">
        <v>11313</v>
      </c>
      <c r="M88" s="55">
        <v>7</v>
      </c>
      <c r="N88" s="55">
        <v>21183</v>
      </c>
      <c r="O88" s="55">
        <v>21183</v>
      </c>
      <c r="P88" s="55">
        <v>1</v>
      </c>
      <c r="Q88" s="55">
        <v>8535</v>
      </c>
      <c r="R88" s="55" t="s">
        <v>566</v>
      </c>
      <c r="T88" s="55">
        <v>699.09820000000002</v>
      </c>
      <c r="U88" s="55">
        <v>55.927900000000001</v>
      </c>
      <c r="V88" s="55">
        <v>17.477499999999999</v>
      </c>
      <c r="W88" s="55">
        <v>772.50360000000001</v>
      </c>
      <c r="Y88" s="55" t="s">
        <v>567</v>
      </c>
      <c r="Z88" s="55" t="s">
        <v>568</v>
      </c>
      <c r="AA88" s="55" t="s">
        <v>569</v>
      </c>
      <c r="AB88" s="55">
        <v>0</v>
      </c>
      <c r="AC88" s="55" t="s">
        <v>517</v>
      </c>
      <c r="AD88" s="58">
        <v>37310</v>
      </c>
      <c r="AE88" s="58">
        <v>37305</v>
      </c>
    </row>
    <row r="89" spans="1:31" ht="12.5" customHeight="1">
      <c r="A89" s="55">
        <v>45418</v>
      </c>
      <c r="B89" s="55">
        <v>1</v>
      </c>
      <c r="C89" s="56">
        <v>44968</v>
      </c>
      <c r="D89" s="56">
        <v>44980</v>
      </c>
      <c r="E89" s="56">
        <v>44975</v>
      </c>
      <c r="F89" s="55">
        <v>5</v>
      </c>
      <c r="G89" s="55" t="s">
        <v>570</v>
      </c>
      <c r="I89" s="55" t="s">
        <v>571</v>
      </c>
      <c r="J89" s="55">
        <v>19264</v>
      </c>
      <c r="K89" s="55">
        <v>15320</v>
      </c>
      <c r="M89" s="55">
        <v>9</v>
      </c>
      <c r="N89" s="55">
        <v>25201</v>
      </c>
      <c r="O89" s="55">
        <v>25201</v>
      </c>
      <c r="P89" s="55">
        <v>1</v>
      </c>
      <c r="Q89" s="55">
        <v>5721</v>
      </c>
      <c r="R89" s="55" t="s">
        <v>572</v>
      </c>
      <c r="S89" s="55">
        <v>2845</v>
      </c>
      <c r="T89" s="57">
        <v>3578.27</v>
      </c>
      <c r="U89" s="55">
        <v>286.26159999999999</v>
      </c>
      <c r="V89" s="55">
        <v>89.456800000000001</v>
      </c>
      <c r="W89" s="57">
        <v>3953.9884000000002</v>
      </c>
      <c r="Y89" s="55" t="s">
        <v>573</v>
      </c>
      <c r="Z89" s="55" t="s">
        <v>568</v>
      </c>
      <c r="AA89" s="55" t="s">
        <v>574</v>
      </c>
      <c r="AB89" s="55">
        <v>0</v>
      </c>
      <c r="AC89" s="55" t="s">
        <v>517</v>
      </c>
      <c r="AD89" s="58">
        <v>37310</v>
      </c>
      <c r="AE89" s="58">
        <v>37305</v>
      </c>
    </row>
    <row r="90" spans="1:31" ht="12.5" customHeight="1">
      <c r="A90" s="55">
        <v>45423</v>
      </c>
      <c r="B90" s="55">
        <v>1</v>
      </c>
      <c r="C90" s="56">
        <v>44969</v>
      </c>
      <c r="D90" s="56">
        <v>44981</v>
      </c>
      <c r="E90" s="56">
        <v>44976</v>
      </c>
      <c r="F90" s="55">
        <v>5</v>
      </c>
      <c r="G90" s="55" t="s">
        <v>575</v>
      </c>
      <c r="I90" s="55" t="s">
        <v>576</v>
      </c>
      <c r="J90" s="55">
        <v>19997</v>
      </c>
      <c r="K90" s="55">
        <v>5295</v>
      </c>
      <c r="M90" s="55">
        <v>6</v>
      </c>
      <c r="N90" s="55">
        <v>15130</v>
      </c>
      <c r="O90" s="55">
        <v>15130</v>
      </c>
      <c r="P90" s="55">
        <v>1</v>
      </c>
      <c r="Q90" s="55">
        <v>5195</v>
      </c>
      <c r="R90" s="55" t="s">
        <v>577</v>
      </c>
      <c r="S90" s="55">
        <v>2858</v>
      </c>
      <c r="T90" s="57">
        <v>3374.99</v>
      </c>
      <c r="U90" s="55">
        <v>269.99919999999997</v>
      </c>
      <c r="V90" s="55">
        <v>84.374799999999993</v>
      </c>
      <c r="W90" s="57">
        <v>3729.364</v>
      </c>
      <c r="Y90" s="55" t="s">
        <v>578</v>
      </c>
      <c r="Z90" s="55" t="s">
        <v>579</v>
      </c>
      <c r="AA90" s="55" t="s">
        <v>580</v>
      </c>
      <c r="AB90" s="55">
        <v>0</v>
      </c>
      <c r="AC90" s="55" t="s">
        <v>534</v>
      </c>
      <c r="AD90" s="58">
        <v>37311</v>
      </c>
      <c r="AE90" s="58">
        <v>37306</v>
      </c>
    </row>
    <row r="91" spans="1:31" ht="12.5" customHeight="1">
      <c r="A91" s="55">
        <v>45426</v>
      </c>
      <c r="B91" s="55">
        <v>1</v>
      </c>
      <c r="C91" s="56">
        <v>44970</v>
      </c>
      <c r="D91" s="56">
        <v>44982</v>
      </c>
      <c r="E91" s="56">
        <v>44977</v>
      </c>
      <c r="F91" s="55">
        <v>5</v>
      </c>
      <c r="G91" s="55" t="s">
        <v>581</v>
      </c>
      <c r="I91" s="55" t="s">
        <v>582</v>
      </c>
      <c r="J91" s="55">
        <v>14164</v>
      </c>
      <c r="K91" s="55">
        <v>9693</v>
      </c>
      <c r="M91" s="55">
        <v>8</v>
      </c>
      <c r="N91" s="55">
        <v>19553</v>
      </c>
      <c r="O91" s="55">
        <v>19553</v>
      </c>
      <c r="P91" s="55">
        <v>1</v>
      </c>
      <c r="Q91" s="55">
        <v>6196</v>
      </c>
      <c r="R91" s="55" t="s">
        <v>583</v>
      </c>
      <c r="T91" s="57">
        <v>3578.27</v>
      </c>
      <c r="U91" s="55">
        <v>286.26159999999999</v>
      </c>
      <c r="V91" s="55">
        <v>89.456800000000001</v>
      </c>
      <c r="W91" s="57">
        <v>3953.9884000000002</v>
      </c>
      <c r="Y91" s="55" t="s">
        <v>584</v>
      </c>
      <c r="Z91" s="55" t="s">
        <v>585</v>
      </c>
      <c r="AA91" s="55" t="s">
        <v>586</v>
      </c>
      <c r="AB91" s="55">
        <v>0</v>
      </c>
      <c r="AC91" s="55" t="s">
        <v>587</v>
      </c>
      <c r="AD91" s="58">
        <v>37312</v>
      </c>
      <c r="AE91" s="58">
        <v>37307</v>
      </c>
    </row>
    <row r="92" spans="1:31" ht="12.5" customHeight="1">
      <c r="A92" s="55">
        <v>45433</v>
      </c>
      <c r="B92" s="55">
        <v>1</v>
      </c>
      <c r="C92" s="56">
        <v>44971</v>
      </c>
      <c r="D92" s="56">
        <v>44983</v>
      </c>
      <c r="E92" s="56">
        <v>44978</v>
      </c>
      <c r="F92" s="55">
        <v>5</v>
      </c>
      <c r="G92" s="55" t="s">
        <v>588</v>
      </c>
      <c r="I92" s="55" t="s">
        <v>589</v>
      </c>
      <c r="J92" s="55">
        <v>12547</v>
      </c>
      <c r="K92" s="55">
        <v>19507</v>
      </c>
      <c r="M92" s="55">
        <v>7</v>
      </c>
      <c r="N92" s="55">
        <v>29413</v>
      </c>
      <c r="O92" s="55">
        <v>29413</v>
      </c>
      <c r="P92" s="55">
        <v>1</v>
      </c>
      <c r="T92" s="57">
        <v>3578.27</v>
      </c>
      <c r="U92" s="55">
        <v>286.26159999999999</v>
      </c>
      <c r="V92" s="55">
        <v>89.456800000000001</v>
      </c>
      <c r="W92" s="57">
        <v>3953.9884000000002</v>
      </c>
      <c r="Y92" s="55" t="s">
        <v>590</v>
      </c>
      <c r="Z92" s="55" t="s">
        <v>591</v>
      </c>
      <c r="AA92" s="55" t="s">
        <v>592</v>
      </c>
      <c r="AB92" s="55">
        <v>0</v>
      </c>
      <c r="AC92" s="55" t="s">
        <v>593</v>
      </c>
      <c r="AD92" s="58">
        <v>37313</v>
      </c>
      <c r="AE92" s="58">
        <v>37308</v>
      </c>
    </row>
    <row r="93" spans="1:31" ht="12.5" customHeight="1">
      <c r="A93" s="55">
        <v>45440</v>
      </c>
      <c r="B93" s="55">
        <v>1</v>
      </c>
      <c r="C93" s="56">
        <v>44972</v>
      </c>
      <c r="D93" s="56">
        <v>44984</v>
      </c>
      <c r="E93" s="56">
        <v>44979</v>
      </c>
      <c r="F93" s="55">
        <v>5</v>
      </c>
      <c r="G93" s="55" t="s">
        <v>594</v>
      </c>
      <c r="I93" s="55" t="s">
        <v>595</v>
      </c>
      <c r="J93" s="55">
        <v>14198</v>
      </c>
      <c r="K93" s="55">
        <v>5183</v>
      </c>
      <c r="M93" s="55">
        <v>8</v>
      </c>
      <c r="N93" s="55">
        <v>15018</v>
      </c>
      <c r="O93" s="55">
        <v>15018</v>
      </c>
      <c r="P93" s="55">
        <v>1</v>
      </c>
      <c r="Q93" s="55">
        <v>17050</v>
      </c>
      <c r="R93" s="55" t="s">
        <v>596</v>
      </c>
      <c r="T93" s="57">
        <v>3578.27</v>
      </c>
      <c r="U93" s="55">
        <v>286.26159999999999</v>
      </c>
      <c r="V93" s="55">
        <v>89.456800000000001</v>
      </c>
      <c r="W93" s="57">
        <v>3953.9884000000002</v>
      </c>
      <c r="Y93" s="55" t="s">
        <v>597</v>
      </c>
      <c r="Z93" s="55" t="s">
        <v>598</v>
      </c>
      <c r="AA93" s="55" t="s">
        <v>599</v>
      </c>
      <c r="AB93" s="55">
        <v>0</v>
      </c>
      <c r="AC93" s="55" t="s">
        <v>545</v>
      </c>
      <c r="AD93" s="58">
        <v>37314</v>
      </c>
      <c r="AE93" s="58">
        <v>37309</v>
      </c>
    </row>
    <row r="94" spans="1:31" ht="12.5" customHeight="1">
      <c r="A94" s="55">
        <v>45444</v>
      </c>
      <c r="B94" s="55">
        <v>1</v>
      </c>
      <c r="C94" s="56">
        <v>44972</v>
      </c>
      <c r="D94" s="56">
        <v>44984</v>
      </c>
      <c r="E94" s="56">
        <v>44979</v>
      </c>
      <c r="F94" s="55">
        <v>5</v>
      </c>
      <c r="G94" s="55" t="s">
        <v>600</v>
      </c>
      <c r="I94" s="55" t="s">
        <v>601</v>
      </c>
      <c r="J94" s="55">
        <v>19102</v>
      </c>
      <c r="K94" s="55">
        <v>5064</v>
      </c>
      <c r="M94" s="55">
        <v>9</v>
      </c>
      <c r="N94" s="55">
        <v>14899</v>
      </c>
      <c r="O94" s="55">
        <v>14899</v>
      </c>
      <c r="P94" s="55">
        <v>1</v>
      </c>
      <c r="Q94" s="55">
        <v>15244</v>
      </c>
      <c r="R94" s="55" t="s">
        <v>602</v>
      </c>
      <c r="S94" s="55">
        <v>2889</v>
      </c>
      <c r="T94" s="57">
        <v>3578.27</v>
      </c>
      <c r="U94" s="55">
        <v>286.26159999999999</v>
      </c>
      <c r="V94" s="55">
        <v>89.456800000000001</v>
      </c>
      <c r="W94" s="57">
        <v>3953.9884000000002</v>
      </c>
      <c r="Y94" s="55" t="s">
        <v>603</v>
      </c>
      <c r="Z94" s="55" t="s">
        <v>598</v>
      </c>
      <c r="AA94" s="55" t="s">
        <v>604</v>
      </c>
      <c r="AB94" s="55">
        <v>0</v>
      </c>
      <c r="AC94" s="55" t="s">
        <v>545</v>
      </c>
      <c r="AD94" s="58">
        <v>37314</v>
      </c>
      <c r="AE94" s="58">
        <v>37309</v>
      </c>
    </row>
    <row r="95" spans="1:31" ht="12.5" customHeight="1">
      <c r="A95" s="55">
        <v>45449</v>
      </c>
      <c r="B95" s="55">
        <v>1</v>
      </c>
      <c r="C95" s="56">
        <v>44974</v>
      </c>
      <c r="D95" s="56">
        <v>44986</v>
      </c>
      <c r="E95" s="56">
        <v>44981</v>
      </c>
      <c r="F95" s="55">
        <v>5</v>
      </c>
      <c r="G95" s="55" t="s">
        <v>605</v>
      </c>
      <c r="I95" s="55" t="s">
        <v>606</v>
      </c>
      <c r="J95" s="55">
        <v>14189</v>
      </c>
      <c r="K95" s="55">
        <v>13399</v>
      </c>
      <c r="M95" s="55">
        <v>8</v>
      </c>
      <c r="N95" s="55">
        <v>23269</v>
      </c>
      <c r="O95" s="55">
        <v>23269</v>
      </c>
      <c r="P95" s="55">
        <v>1</v>
      </c>
      <c r="Q95" s="55">
        <v>9503</v>
      </c>
      <c r="R95" s="55" t="s">
        <v>607</v>
      </c>
      <c r="T95" s="57">
        <v>3578.27</v>
      </c>
      <c r="U95" s="55">
        <v>286.26159999999999</v>
      </c>
      <c r="V95" s="55">
        <v>89.456800000000001</v>
      </c>
      <c r="W95" s="57">
        <v>3953.9884000000002</v>
      </c>
      <c r="Y95" s="55" t="s">
        <v>608</v>
      </c>
      <c r="Z95" s="55" t="s">
        <v>609</v>
      </c>
      <c r="AA95" s="55" t="s">
        <v>610</v>
      </c>
      <c r="AB95" s="55">
        <v>0</v>
      </c>
      <c r="AC95" s="55" t="s">
        <v>557</v>
      </c>
      <c r="AD95" s="58">
        <v>37316</v>
      </c>
      <c r="AE95" s="58">
        <v>37311</v>
      </c>
    </row>
    <row r="96" spans="1:31" ht="12.5" customHeight="1">
      <c r="A96" s="55">
        <v>45455</v>
      </c>
      <c r="B96" s="55">
        <v>1</v>
      </c>
      <c r="C96" s="56">
        <v>44976</v>
      </c>
      <c r="D96" s="56">
        <v>44988</v>
      </c>
      <c r="E96" s="56">
        <v>44983</v>
      </c>
      <c r="F96" s="55">
        <v>5</v>
      </c>
      <c r="G96" s="55" t="s">
        <v>611</v>
      </c>
      <c r="I96" s="55" t="s">
        <v>612</v>
      </c>
      <c r="J96" s="55">
        <v>14163</v>
      </c>
      <c r="K96" s="55">
        <v>8851</v>
      </c>
      <c r="M96" s="55">
        <v>8</v>
      </c>
      <c r="N96" s="55">
        <v>18705</v>
      </c>
      <c r="O96" s="55">
        <v>18705</v>
      </c>
      <c r="P96" s="55">
        <v>1</v>
      </c>
      <c r="Q96" s="55">
        <v>723</v>
      </c>
      <c r="R96" s="55" t="s">
        <v>613</v>
      </c>
      <c r="T96" s="57">
        <v>3578.27</v>
      </c>
      <c r="U96" s="55">
        <v>286.26159999999999</v>
      </c>
      <c r="V96" s="55">
        <v>89.456800000000001</v>
      </c>
      <c r="W96" s="57">
        <v>3953.9884000000002</v>
      </c>
      <c r="Y96" s="55" t="s">
        <v>614</v>
      </c>
      <c r="Z96" s="55" t="s">
        <v>615</v>
      </c>
      <c r="AA96" s="55" t="s">
        <v>616</v>
      </c>
      <c r="AB96" s="55">
        <v>0</v>
      </c>
      <c r="AC96" s="55" t="s">
        <v>579</v>
      </c>
      <c r="AD96" s="58">
        <v>37318</v>
      </c>
      <c r="AE96" s="58">
        <v>37313</v>
      </c>
    </row>
    <row r="97" spans="1:31" ht="12.5" customHeight="1">
      <c r="A97" s="55">
        <v>45459</v>
      </c>
      <c r="B97" s="55">
        <v>1</v>
      </c>
      <c r="C97" s="56">
        <v>44976</v>
      </c>
      <c r="D97" s="56">
        <v>44988</v>
      </c>
      <c r="E97" s="56">
        <v>44983</v>
      </c>
      <c r="F97" s="55">
        <v>5</v>
      </c>
      <c r="G97" s="55" t="s">
        <v>617</v>
      </c>
      <c r="I97" s="55" t="s">
        <v>618</v>
      </c>
      <c r="J97" s="55">
        <v>19605</v>
      </c>
      <c r="K97" s="55">
        <v>8593</v>
      </c>
      <c r="M97" s="55">
        <v>9</v>
      </c>
      <c r="N97" s="55">
        <v>18446</v>
      </c>
      <c r="O97" s="55">
        <v>18446</v>
      </c>
      <c r="P97" s="55">
        <v>1</v>
      </c>
      <c r="Q97" s="55">
        <v>10005</v>
      </c>
      <c r="R97" s="55" t="s">
        <v>619</v>
      </c>
      <c r="S97" s="55">
        <v>2933</v>
      </c>
      <c r="T97" s="57">
        <v>3578.27</v>
      </c>
      <c r="U97" s="55">
        <v>286.26159999999999</v>
      </c>
      <c r="V97" s="55">
        <v>89.456800000000001</v>
      </c>
      <c r="W97" s="57">
        <v>3953.9884000000002</v>
      </c>
      <c r="Y97" s="55" t="s">
        <v>620</v>
      </c>
      <c r="Z97" s="55" t="s">
        <v>615</v>
      </c>
      <c r="AA97" s="55" t="s">
        <v>621</v>
      </c>
      <c r="AB97" s="55">
        <v>0</v>
      </c>
      <c r="AC97" s="55" t="s">
        <v>579</v>
      </c>
      <c r="AD97" s="58">
        <v>37318</v>
      </c>
      <c r="AE97" s="58">
        <v>37313</v>
      </c>
    </row>
    <row r="98" spans="1:31" ht="12.5" customHeight="1">
      <c r="A98" s="55">
        <v>45470</v>
      </c>
      <c r="B98" s="55">
        <v>1</v>
      </c>
      <c r="C98" s="56">
        <v>44979</v>
      </c>
      <c r="D98" s="56">
        <v>44991</v>
      </c>
      <c r="E98" s="56">
        <v>44986</v>
      </c>
      <c r="F98" s="55">
        <v>5</v>
      </c>
      <c r="G98" s="55" t="s">
        <v>622</v>
      </c>
      <c r="I98" s="55" t="s">
        <v>623</v>
      </c>
      <c r="J98" s="55">
        <v>28177</v>
      </c>
      <c r="K98" s="55">
        <v>5491</v>
      </c>
      <c r="M98" s="55">
        <v>6</v>
      </c>
      <c r="N98" s="55">
        <v>15326</v>
      </c>
      <c r="O98" s="55">
        <v>15326</v>
      </c>
      <c r="P98" s="55">
        <v>1</v>
      </c>
      <c r="Q98" s="55">
        <v>15581</v>
      </c>
      <c r="R98" s="55" t="s">
        <v>624</v>
      </c>
      <c r="T98" s="57">
        <v>3578.27</v>
      </c>
      <c r="U98" s="55">
        <v>286.26159999999999</v>
      </c>
      <c r="V98" s="55">
        <v>89.456800000000001</v>
      </c>
      <c r="W98" s="57">
        <v>3953.9884000000002</v>
      </c>
      <c r="Y98" s="55" t="s">
        <v>625</v>
      </c>
      <c r="Z98" s="55" t="s">
        <v>626</v>
      </c>
      <c r="AA98" s="55" t="s">
        <v>627</v>
      </c>
      <c r="AB98" s="55">
        <v>0</v>
      </c>
      <c r="AC98" s="55" t="s">
        <v>598</v>
      </c>
      <c r="AD98" s="58">
        <v>37321</v>
      </c>
      <c r="AE98" s="58">
        <v>37316</v>
      </c>
    </row>
    <row r="99" spans="1:31" ht="12.5" customHeight="1">
      <c r="A99" s="55">
        <v>45469</v>
      </c>
      <c r="B99" s="55">
        <v>1</v>
      </c>
      <c r="C99" s="56">
        <v>44979</v>
      </c>
      <c r="D99" s="56">
        <v>44991</v>
      </c>
      <c r="E99" s="56">
        <v>44986</v>
      </c>
      <c r="F99" s="55">
        <v>5</v>
      </c>
      <c r="G99" s="55" t="s">
        <v>628</v>
      </c>
      <c r="I99" s="55" t="s">
        <v>629</v>
      </c>
      <c r="J99" s="55">
        <v>19989</v>
      </c>
      <c r="K99" s="55">
        <v>17157</v>
      </c>
      <c r="M99" s="55">
        <v>6</v>
      </c>
      <c r="N99" s="55">
        <v>27044</v>
      </c>
      <c r="O99" s="55">
        <v>27044</v>
      </c>
      <c r="P99" s="55">
        <v>1</v>
      </c>
      <c r="Q99" s="55">
        <v>7869</v>
      </c>
      <c r="R99" s="55" t="s">
        <v>630</v>
      </c>
      <c r="S99" s="55">
        <v>2968</v>
      </c>
      <c r="T99" s="57">
        <v>3374.99</v>
      </c>
      <c r="U99" s="55">
        <v>269.99919999999997</v>
      </c>
      <c r="V99" s="55">
        <v>84.374799999999993</v>
      </c>
      <c r="W99" s="57">
        <v>3729.364</v>
      </c>
      <c r="Y99" s="55" t="s">
        <v>631</v>
      </c>
      <c r="Z99" s="55" t="s">
        <v>626</v>
      </c>
      <c r="AA99" s="55" t="s">
        <v>632</v>
      </c>
      <c r="AB99" s="55">
        <v>0</v>
      </c>
      <c r="AC99" s="55" t="s">
        <v>598</v>
      </c>
      <c r="AD99" s="58">
        <v>37321</v>
      </c>
      <c r="AE99" s="58">
        <v>37316</v>
      </c>
    </row>
    <row r="100" spans="1:31" ht="12.5" customHeight="1">
      <c r="A100" s="55">
        <v>45481</v>
      </c>
      <c r="B100" s="55">
        <v>1</v>
      </c>
      <c r="C100" s="56">
        <v>44980</v>
      </c>
      <c r="D100" s="56">
        <v>44992</v>
      </c>
      <c r="E100" s="56">
        <v>44987</v>
      </c>
      <c r="F100" s="55">
        <v>5</v>
      </c>
      <c r="G100" s="55" t="s">
        <v>633</v>
      </c>
      <c r="I100" s="55" t="s">
        <v>634</v>
      </c>
      <c r="J100" s="55">
        <v>19563</v>
      </c>
      <c r="K100" s="55">
        <v>12915</v>
      </c>
      <c r="M100" s="55">
        <v>9</v>
      </c>
      <c r="N100" s="55">
        <v>22785</v>
      </c>
      <c r="O100" s="55">
        <v>22785</v>
      </c>
      <c r="P100" s="55">
        <v>1</v>
      </c>
      <c r="Q100" s="55">
        <v>8011</v>
      </c>
      <c r="R100" s="55" t="s">
        <v>635</v>
      </c>
      <c r="S100" s="55">
        <v>2977</v>
      </c>
      <c r="T100" s="57">
        <v>3578.27</v>
      </c>
      <c r="U100" s="55">
        <v>286.26159999999999</v>
      </c>
      <c r="V100" s="55">
        <v>89.456800000000001</v>
      </c>
      <c r="W100" s="57">
        <v>3953.9884000000002</v>
      </c>
      <c r="Y100" s="55" t="s">
        <v>636</v>
      </c>
      <c r="Z100" s="55" t="s">
        <v>637</v>
      </c>
      <c r="AA100" s="55" t="s">
        <v>638</v>
      </c>
      <c r="AB100" s="55">
        <v>0</v>
      </c>
      <c r="AC100" s="55" t="s">
        <v>639</v>
      </c>
      <c r="AD100" s="58">
        <v>37322</v>
      </c>
      <c r="AE100" s="58">
        <v>37317</v>
      </c>
    </row>
    <row r="101" spans="1:31" ht="12.5" customHeight="1">
      <c r="A101" s="55">
        <v>45484</v>
      </c>
      <c r="B101" s="55">
        <v>1</v>
      </c>
      <c r="C101" s="56">
        <v>44981</v>
      </c>
      <c r="D101" s="56">
        <v>44993</v>
      </c>
      <c r="E101" s="56">
        <v>44988</v>
      </c>
      <c r="F101" s="55">
        <v>5</v>
      </c>
      <c r="G101" s="55" t="s">
        <v>640</v>
      </c>
      <c r="I101" s="55" t="s">
        <v>641</v>
      </c>
      <c r="J101" s="55">
        <v>23267</v>
      </c>
      <c r="K101" s="55">
        <v>13209</v>
      </c>
      <c r="M101" s="55">
        <v>6</v>
      </c>
      <c r="N101" s="55">
        <v>23079</v>
      </c>
      <c r="O101" s="55">
        <v>23079</v>
      </c>
      <c r="P101" s="55">
        <v>1</v>
      </c>
      <c r="Q101" s="55">
        <v>9696</v>
      </c>
      <c r="R101" s="55" t="s">
        <v>642</v>
      </c>
      <c r="S101" s="55">
        <v>2990</v>
      </c>
      <c r="T101" s="57">
        <v>3578.27</v>
      </c>
      <c r="U101" s="55">
        <v>286.26159999999999</v>
      </c>
      <c r="V101" s="55">
        <v>89.456800000000001</v>
      </c>
      <c r="W101" s="57">
        <v>3953.9884000000002</v>
      </c>
      <c r="Y101" s="55" t="s">
        <v>643</v>
      </c>
      <c r="Z101" s="55" t="s">
        <v>644</v>
      </c>
      <c r="AA101" s="55" t="s">
        <v>645</v>
      </c>
      <c r="AB101" s="55">
        <v>0</v>
      </c>
      <c r="AC101" s="55" t="s">
        <v>609</v>
      </c>
      <c r="AD101" s="58">
        <v>37323</v>
      </c>
      <c r="AE101" s="58">
        <v>37318</v>
      </c>
    </row>
    <row r="102" spans="1:31" ht="12.5" customHeight="1">
      <c r="A102" s="55">
        <v>45483</v>
      </c>
      <c r="B102" s="55">
        <v>1</v>
      </c>
      <c r="C102" s="56">
        <v>44981</v>
      </c>
      <c r="D102" s="56">
        <v>44993</v>
      </c>
      <c r="E102" s="56">
        <v>44988</v>
      </c>
      <c r="F102" s="55">
        <v>5</v>
      </c>
      <c r="G102" s="55" t="s">
        <v>646</v>
      </c>
      <c r="I102" s="55" t="s">
        <v>647</v>
      </c>
      <c r="J102" s="55">
        <v>14181</v>
      </c>
      <c r="K102" s="55">
        <v>2337</v>
      </c>
      <c r="M102" s="55">
        <v>8</v>
      </c>
      <c r="N102" s="55">
        <v>12161</v>
      </c>
      <c r="O102" s="55">
        <v>12161</v>
      </c>
      <c r="P102" s="55">
        <v>1</v>
      </c>
      <c r="Q102" s="55">
        <v>16826</v>
      </c>
      <c r="R102" s="55" t="s">
        <v>648</v>
      </c>
      <c r="T102" s="57">
        <v>3578.27</v>
      </c>
      <c r="U102" s="55">
        <v>286.26159999999999</v>
      </c>
      <c r="V102" s="55">
        <v>89.456800000000001</v>
      </c>
      <c r="W102" s="57">
        <v>3953.9884000000002</v>
      </c>
      <c r="Y102" s="55" t="s">
        <v>649</v>
      </c>
      <c r="Z102" s="55" t="s">
        <v>644</v>
      </c>
      <c r="AA102" s="55" t="s">
        <v>650</v>
      </c>
      <c r="AB102" s="55">
        <v>0</v>
      </c>
      <c r="AC102" s="55" t="s">
        <v>609</v>
      </c>
      <c r="AD102" s="58">
        <v>37323</v>
      </c>
      <c r="AE102" s="58">
        <v>37318</v>
      </c>
    </row>
    <row r="103" spans="1:31" ht="12.5" customHeight="1">
      <c r="A103" s="55">
        <v>45489</v>
      </c>
      <c r="B103" s="55">
        <v>1</v>
      </c>
      <c r="C103" s="56">
        <v>44981</v>
      </c>
      <c r="D103" s="56">
        <v>44993</v>
      </c>
      <c r="E103" s="56">
        <v>44988</v>
      </c>
      <c r="F103" s="55">
        <v>5</v>
      </c>
      <c r="G103" s="55" t="s">
        <v>651</v>
      </c>
      <c r="I103" s="55" t="s">
        <v>652</v>
      </c>
      <c r="J103" s="55">
        <v>19602</v>
      </c>
      <c r="K103" s="55">
        <v>3231</v>
      </c>
      <c r="M103" s="55">
        <v>9</v>
      </c>
      <c r="N103" s="55">
        <v>13065</v>
      </c>
      <c r="O103" s="55">
        <v>13065</v>
      </c>
      <c r="P103" s="55">
        <v>1</v>
      </c>
      <c r="Q103" s="55">
        <v>18764</v>
      </c>
      <c r="R103" s="55" t="s">
        <v>653</v>
      </c>
      <c r="S103" s="55">
        <v>2988</v>
      </c>
      <c r="T103" s="57">
        <v>3578.27</v>
      </c>
      <c r="U103" s="55">
        <v>286.26159999999999</v>
      </c>
      <c r="V103" s="55">
        <v>89.456800000000001</v>
      </c>
      <c r="W103" s="57">
        <v>3953.9884000000002</v>
      </c>
      <c r="Y103" s="55" t="s">
        <v>654</v>
      </c>
      <c r="Z103" s="55" t="s">
        <v>644</v>
      </c>
      <c r="AA103" s="55" t="s">
        <v>655</v>
      </c>
      <c r="AB103" s="55">
        <v>0</v>
      </c>
      <c r="AC103" s="55" t="s">
        <v>609</v>
      </c>
      <c r="AD103" s="58">
        <v>37323</v>
      </c>
      <c r="AE103" s="58">
        <v>37318</v>
      </c>
    </row>
    <row r="104" spans="1:31" ht="12.5" customHeight="1">
      <c r="A104" s="55">
        <v>45504</v>
      </c>
      <c r="B104" s="55">
        <v>1</v>
      </c>
      <c r="C104" s="56">
        <v>44983</v>
      </c>
      <c r="D104" s="56">
        <v>44995</v>
      </c>
      <c r="E104" s="56">
        <v>44990</v>
      </c>
      <c r="F104" s="55">
        <v>5</v>
      </c>
      <c r="G104" s="55" t="s">
        <v>656</v>
      </c>
      <c r="I104" s="55" t="s">
        <v>657</v>
      </c>
      <c r="J104" s="55">
        <v>14730</v>
      </c>
      <c r="K104" s="55">
        <v>16130</v>
      </c>
      <c r="M104" s="55">
        <v>4</v>
      </c>
      <c r="N104" s="55">
        <v>26016</v>
      </c>
      <c r="O104" s="55">
        <v>26016</v>
      </c>
      <c r="P104" s="55">
        <v>1</v>
      </c>
      <c r="Q104" s="55">
        <v>2747</v>
      </c>
      <c r="R104" s="55" t="s">
        <v>658</v>
      </c>
      <c r="T104" s="55">
        <v>699.09820000000002</v>
      </c>
      <c r="U104" s="55">
        <v>55.927900000000001</v>
      </c>
      <c r="V104" s="55">
        <v>17.477499999999999</v>
      </c>
      <c r="W104" s="55">
        <v>772.50360000000001</v>
      </c>
      <c r="Y104" s="55" t="s">
        <v>659</v>
      </c>
      <c r="Z104" s="55" t="s">
        <v>660</v>
      </c>
      <c r="AA104" s="55" t="s">
        <v>661</v>
      </c>
      <c r="AB104" s="55">
        <v>0</v>
      </c>
      <c r="AC104" s="55" t="s">
        <v>615</v>
      </c>
      <c r="AD104" s="58">
        <v>37325</v>
      </c>
      <c r="AE104" s="58">
        <v>37320</v>
      </c>
    </row>
    <row r="105" spans="1:31" ht="12.5" customHeight="1">
      <c r="A105" s="55">
        <v>45497</v>
      </c>
      <c r="B105" s="55">
        <v>1</v>
      </c>
      <c r="C105" s="56">
        <v>44983</v>
      </c>
      <c r="D105" s="56">
        <v>44995</v>
      </c>
      <c r="E105" s="56">
        <v>44990</v>
      </c>
      <c r="F105" s="55">
        <v>5</v>
      </c>
      <c r="G105" s="55" t="s">
        <v>662</v>
      </c>
      <c r="I105" s="55" t="s">
        <v>663</v>
      </c>
      <c r="J105" s="55">
        <v>28354</v>
      </c>
      <c r="K105" s="55">
        <v>3898</v>
      </c>
      <c r="M105" s="55">
        <v>6</v>
      </c>
      <c r="N105" s="55">
        <v>13733</v>
      </c>
      <c r="O105" s="55">
        <v>13733</v>
      </c>
      <c r="P105" s="55">
        <v>1</v>
      </c>
      <c r="Q105" s="55">
        <v>14920</v>
      </c>
      <c r="R105" s="55" t="s">
        <v>664</v>
      </c>
      <c r="T105" s="57">
        <v>3578.27</v>
      </c>
      <c r="U105" s="55">
        <v>286.26159999999999</v>
      </c>
      <c r="V105" s="55">
        <v>89.456800000000001</v>
      </c>
      <c r="W105" s="57">
        <v>3953.9884000000002</v>
      </c>
      <c r="Y105" s="55" t="s">
        <v>665</v>
      </c>
      <c r="Z105" s="55" t="s">
        <v>660</v>
      </c>
      <c r="AA105" s="55" t="s">
        <v>666</v>
      </c>
      <c r="AB105" s="55">
        <v>0</v>
      </c>
      <c r="AC105" s="55" t="s">
        <v>615</v>
      </c>
      <c r="AD105" s="58">
        <v>37325</v>
      </c>
      <c r="AE105" s="58">
        <v>37320</v>
      </c>
    </row>
    <row r="106" spans="1:31" ht="12.5" customHeight="1">
      <c r="A106" s="55">
        <v>45503</v>
      </c>
      <c r="B106" s="55">
        <v>1</v>
      </c>
      <c r="C106" s="56">
        <v>44983</v>
      </c>
      <c r="D106" s="56">
        <v>44995</v>
      </c>
      <c r="E106" s="56">
        <v>44990</v>
      </c>
      <c r="F106" s="55">
        <v>5</v>
      </c>
      <c r="G106" s="55" t="s">
        <v>667</v>
      </c>
      <c r="I106" s="55" t="s">
        <v>668</v>
      </c>
      <c r="J106" s="55">
        <v>22995</v>
      </c>
      <c r="K106" s="55">
        <v>1851</v>
      </c>
      <c r="M106" s="55">
        <v>6</v>
      </c>
      <c r="N106" s="55">
        <v>11671</v>
      </c>
      <c r="O106" s="55">
        <v>11671</v>
      </c>
      <c r="P106" s="55">
        <v>1</v>
      </c>
      <c r="Q106" s="55">
        <v>14254</v>
      </c>
      <c r="R106" s="55" t="s">
        <v>669</v>
      </c>
      <c r="S106" s="55">
        <v>3012</v>
      </c>
      <c r="T106" s="57">
        <v>3578.27</v>
      </c>
      <c r="U106" s="55">
        <v>286.26159999999999</v>
      </c>
      <c r="V106" s="55">
        <v>89.456800000000001</v>
      </c>
      <c r="W106" s="57">
        <v>3953.9884000000002</v>
      </c>
      <c r="Y106" s="55" t="s">
        <v>670</v>
      </c>
      <c r="Z106" s="55" t="s">
        <v>660</v>
      </c>
      <c r="AA106" s="55" t="s">
        <v>671</v>
      </c>
      <c r="AB106" s="55">
        <v>0</v>
      </c>
      <c r="AC106" s="55" t="s">
        <v>615</v>
      </c>
      <c r="AD106" s="58">
        <v>37325</v>
      </c>
      <c r="AE106" s="58">
        <v>37320</v>
      </c>
    </row>
    <row r="107" spans="1:31" ht="12.5" customHeight="1">
      <c r="A107" s="55">
        <v>45509</v>
      </c>
      <c r="B107" s="55">
        <v>1</v>
      </c>
      <c r="C107" s="56">
        <v>44984</v>
      </c>
      <c r="D107" s="56">
        <v>44996</v>
      </c>
      <c r="E107" s="56">
        <v>44991</v>
      </c>
      <c r="F107" s="55">
        <v>5</v>
      </c>
      <c r="G107" s="55" t="s">
        <v>672</v>
      </c>
      <c r="I107" s="55" t="s">
        <v>673</v>
      </c>
      <c r="J107" s="55">
        <v>14148</v>
      </c>
      <c r="K107" s="55">
        <v>16292</v>
      </c>
      <c r="M107" s="55">
        <v>8</v>
      </c>
      <c r="N107" s="55">
        <v>26178</v>
      </c>
      <c r="O107" s="55">
        <v>26178</v>
      </c>
      <c r="P107" s="55">
        <v>1</v>
      </c>
      <c r="Q107" s="55">
        <v>9435</v>
      </c>
      <c r="R107" s="55" t="s">
        <v>674</v>
      </c>
      <c r="T107" s="57">
        <v>3578.27</v>
      </c>
      <c r="U107" s="55">
        <v>286.26159999999999</v>
      </c>
      <c r="V107" s="55">
        <v>89.456800000000001</v>
      </c>
      <c r="W107" s="57">
        <v>3953.9884000000002</v>
      </c>
      <c r="Y107" s="55" t="s">
        <v>675</v>
      </c>
      <c r="Z107" s="55" t="s">
        <v>676</v>
      </c>
      <c r="AA107" s="55" t="s">
        <v>677</v>
      </c>
      <c r="AB107" s="55">
        <v>0</v>
      </c>
      <c r="AC107" s="55" t="s">
        <v>678</v>
      </c>
      <c r="AD107" s="58">
        <v>37326</v>
      </c>
      <c r="AE107" s="58">
        <v>37321</v>
      </c>
    </row>
    <row r="108" spans="1:31" ht="12.5" customHeight="1">
      <c r="A108" s="55">
        <v>45511</v>
      </c>
      <c r="B108" s="55">
        <v>1</v>
      </c>
      <c r="C108" s="56">
        <v>44985</v>
      </c>
      <c r="D108" s="56">
        <v>44997</v>
      </c>
      <c r="E108" s="56">
        <v>44992</v>
      </c>
      <c r="F108" s="55">
        <v>5</v>
      </c>
      <c r="G108" s="55" t="s">
        <v>679</v>
      </c>
      <c r="I108" s="55" t="s">
        <v>680</v>
      </c>
      <c r="J108" s="55">
        <v>12523</v>
      </c>
      <c r="K108" s="55">
        <v>5704</v>
      </c>
      <c r="M108" s="55">
        <v>7</v>
      </c>
      <c r="N108" s="55">
        <v>15539</v>
      </c>
      <c r="O108" s="55">
        <v>15539</v>
      </c>
      <c r="P108" s="55">
        <v>1</v>
      </c>
      <c r="Q108" s="55">
        <v>4046</v>
      </c>
      <c r="R108" s="55" t="s">
        <v>681</v>
      </c>
      <c r="T108" s="57">
        <v>3578.27</v>
      </c>
      <c r="U108" s="55">
        <v>286.26159999999999</v>
      </c>
      <c r="V108" s="55">
        <v>89.456800000000001</v>
      </c>
      <c r="W108" s="57">
        <v>3953.9884000000002</v>
      </c>
      <c r="Y108" s="55" t="s">
        <v>682</v>
      </c>
      <c r="Z108" s="55" t="s">
        <v>683</v>
      </c>
      <c r="AA108" s="55" t="s">
        <v>684</v>
      </c>
      <c r="AB108" s="55">
        <v>0</v>
      </c>
      <c r="AC108" s="55" t="s">
        <v>685</v>
      </c>
      <c r="AD108" s="58">
        <v>37327</v>
      </c>
      <c r="AE108" s="58">
        <v>37322</v>
      </c>
    </row>
    <row r="109" spans="1:31" ht="12.5" customHeight="1">
      <c r="A109" s="55">
        <v>45521</v>
      </c>
      <c r="B109" s="55">
        <v>1</v>
      </c>
      <c r="C109" s="56">
        <v>44986</v>
      </c>
      <c r="D109" s="56">
        <v>44998</v>
      </c>
      <c r="E109" s="56">
        <v>44993</v>
      </c>
      <c r="F109" s="55">
        <v>5</v>
      </c>
      <c r="G109" s="55" t="s">
        <v>686</v>
      </c>
      <c r="H109" s="55" t="s">
        <v>687</v>
      </c>
      <c r="I109" s="55" t="s">
        <v>688</v>
      </c>
      <c r="J109" s="55">
        <v>272</v>
      </c>
      <c r="K109" s="55">
        <v>161</v>
      </c>
      <c r="L109" s="55">
        <v>283</v>
      </c>
      <c r="M109" s="55">
        <v>1</v>
      </c>
      <c r="N109" s="55">
        <v>863</v>
      </c>
      <c r="O109" s="55">
        <v>863</v>
      </c>
      <c r="P109" s="55">
        <v>5</v>
      </c>
      <c r="Q109" s="55">
        <v>7829</v>
      </c>
      <c r="R109" s="55" t="s">
        <v>689</v>
      </c>
      <c r="T109" s="57">
        <v>23170.160199999998</v>
      </c>
      <c r="U109" s="57">
        <v>1853.6128000000001</v>
      </c>
      <c r="V109" s="55">
        <v>579.25400000000002</v>
      </c>
      <c r="W109" s="57">
        <v>25603.026999999998</v>
      </c>
      <c r="Y109" s="55" t="s">
        <v>690</v>
      </c>
      <c r="Z109" s="55" t="s">
        <v>691</v>
      </c>
      <c r="AA109" s="55" t="s">
        <v>692</v>
      </c>
      <c r="AB109" s="55">
        <v>0</v>
      </c>
      <c r="AC109" s="55" t="s">
        <v>626</v>
      </c>
      <c r="AD109" s="58">
        <v>37328</v>
      </c>
      <c r="AE109" s="58">
        <v>37323</v>
      </c>
    </row>
    <row r="110" spans="1:31" ht="12.5" customHeight="1">
      <c r="A110" s="55">
        <v>45562</v>
      </c>
      <c r="B110" s="55">
        <v>1</v>
      </c>
      <c r="C110" s="56">
        <v>44986</v>
      </c>
      <c r="D110" s="56">
        <v>44998</v>
      </c>
      <c r="E110" s="56">
        <v>44993</v>
      </c>
      <c r="F110" s="55">
        <v>5</v>
      </c>
      <c r="G110" s="55" t="s">
        <v>693</v>
      </c>
      <c r="H110" s="55" t="s">
        <v>694</v>
      </c>
      <c r="I110" s="55" t="s">
        <v>695</v>
      </c>
      <c r="J110" s="55">
        <v>126</v>
      </c>
      <c r="K110" s="55">
        <v>213</v>
      </c>
      <c r="L110" s="55">
        <v>275</v>
      </c>
      <c r="M110" s="55">
        <v>2</v>
      </c>
      <c r="N110" s="55">
        <v>768</v>
      </c>
      <c r="O110" s="55">
        <v>768</v>
      </c>
      <c r="P110" s="55">
        <v>5</v>
      </c>
      <c r="Q110" s="55">
        <v>12135</v>
      </c>
      <c r="R110" s="55" t="s">
        <v>696</v>
      </c>
      <c r="T110" s="57">
        <v>4155.9597999999996</v>
      </c>
      <c r="U110" s="55">
        <v>332.47680000000003</v>
      </c>
      <c r="V110" s="55">
        <v>103.899</v>
      </c>
      <c r="W110" s="57">
        <v>4592.3356000000003</v>
      </c>
      <c r="Y110" s="55" t="s">
        <v>697</v>
      </c>
      <c r="Z110" s="55" t="s">
        <v>691</v>
      </c>
      <c r="AA110" s="55" t="s">
        <v>698</v>
      </c>
      <c r="AB110" s="55">
        <v>0</v>
      </c>
      <c r="AC110" s="55" t="s">
        <v>626</v>
      </c>
      <c r="AD110" s="58">
        <v>37328</v>
      </c>
      <c r="AE110" s="58">
        <v>37323</v>
      </c>
    </row>
    <row r="111" spans="1:31" ht="12.5" customHeight="1">
      <c r="A111" s="55">
        <v>45519</v>
      </c>
      <c r="B111" s="55">
        <v>1</v>
      </c>
      <c r="C111" s="56">
        <v>44986</v>
      </c>
      <c r="D111" s="56">
        <v>44998</v>
      </c>
      <c r="E111" s="56">
        <v>44993</v>
      </c>
      <c r="F111" s="55">
        <v>5</v>
      </c>
      <c r="G111" s="55" t="s">
        <v>699</v>
      </c>
      <c r="H111" s="55" t="s">
        <v>700</v>
      </c>
      <c r="I111" s="55" t="s">
        <v>701</v>
      </c>
      <c r="J111" s="55">
        <v>562</v>
      </c>
      <c r="K111" s="55">
        <v>573</v>
      </c>
      <c r="L111" s="55">
        <v>277</v>
      </c>
      <c r="M111" s="55">
        <v>3</v>
      </c>
      <c r="N111" s="55">
        <v>620</v>
      </c>
      <c r="O111" s="55">
        <v>620</v>
      </c>
      <c r="P111" s="55">
        <v>5</v>
      </c>
      <c r="Q111" s="55">
        <v>15448</v>
      </c>
      <c r="R111" s="55" t="s">
        <v>702</v>
      </c>
      <c r="T111" s="57">
        <v>4877.9856</v>
      </c>
      <c r="U111" s="55">
        <v>390.23880000000003</v>
      </c>
      <c r="V111" s="55">
        <v>121.9496</v>
      </c>
      <c r="W111" s="57">
        <v>5390.174</v>
      </c>
      <c r="Y111" s="55" t="s">
        <v>703</v>
      </c>
      <c r="Z111" s="55" t="s">
        <v>691</v>
      </c>
      <c r="AA111" s="55" t="s">
        <v>704</v>
      </c>
      <c r="AB111" s="55">
        <v>0</v>
      </c>
      <c r="AC111" s="55" t="s">
        <v>626</v>
      </c>
      <c r="AD111" s="58">
        <v>37328</v>
      </c>
      <c r="AE111" s="58">
        <v>37323</v>
      </c>
    </row>
    <row r="112" spans="1:31" ht="12.5" customHeight="1">
      <c r="A112" s="55">
        <v>45547</v>
      </c>
      <c r="B112" s="55">
        <v>1</v>
      </c>
      <c r="C112" s="56">
        <v>44986</v>
      </c>
      <c r="D112" s="56">
        <v>44998</v>
      </c>
      <c r="E112" s="56">
        <v>44993</v>
      </c>
      <c r="F112" s="55">
        <v>5</v>
      </c>
      <c r="G112" s="55" t="s">
        <v>705</v>
      </c>
      <c r="H112" s="55" t="s">
        <v>706</v>
      </c>
      <c r="I112" s="55" t="s">
        <v>707</v>
      </c>
      <c r="J112" s="55">
        <v>453</v>
      </c>
      <c r="K112" s="55">
        <v>318</v>
      </c>
      <c r="L112" s="55">
        <v>277</v>
      </c>
      <c r="M112" s="55">
        <v>3</v>
      </c>
      <c r="N112" s="55">
        <v>609</v>
      </c>
      <c r="O112" s="55">
        <v>609</v>
      </c>
      <c r="P112" s="55">
        <v>5</v>
      </c>
      <c r="Q112" s="55">
        <v>17132</v>
      </c>
      <c r="R112" s="55" t="s">
        <v>708</v>
      </c>
      <c r="T112" s="57">
        <v>48913.606</v>
      </c>
      <c r="U112" s="57">
        <v>3913.0884999999998</v>
      </c>
      <c r="V112" s="57">
        <v>1222.8402000000001</v>
      </c>
      <c r="W112" s="57">
        <v>54049.534699999997</v>
      </c>
      <c r="Y112" s="55" t="s">
        <v>709</v>
      </c>
      <c r="Z112" s="55" t="s">
        <v>691</v>
      </c>
      <c r="AA112" s="55" t="s">
        <v>710</v>
      </c>
      <c r="AB112" s="55">
        <v>0</v>
      </c>
      <c r="AC112" s="55" t="s">
        <v>626</v>
      </c>
      <c r="AD112" s="58">
        <v>37328</v>
      </c>
      <c r="AE112" s="58">
        <v>37323</v>
      </c>
    </row>
    <row r="113" spans="1:31" ht="12.5" customHeight="1">
      <c r="A113" s="55">
        <v>45520</v>
      </c>
      <c r="B113" s="55">
        <v>1</v>
      </c>
      <c r="C113" s="56">
        <v>44986</v>
      </c>
      <c r="D113" s="56">
        <v>44998</v>
      </c>
      <c r="E113" s="56">
        <v>44993</v>
      </c>
      <c r="F113" s="55">
        <v>5</v>
      </c>
      <c r="G113" s="55" t="s">
        <v>711</v>
      </c>
      <c r="H113" s="55" t="s">
        <v>712</v>
      </c>
      <c r="I113" s="55" t="s">
        <v>713</v>
      </c>
      <c r="J113" s="55">
        <v>57</v>
      </c>
      <c r="K113" s="55">
        <v>534</v>
      </c>
      <c r="L113" s="55">
        <v>277</v>
      </c>
      <c r="M113" s="55">
        <v>3</v>
      </c>
      <c r="N113" s="55">
        <v>565</v>
      </c>
      <c r="O113" s="55">
        <v>565</v>
      </c>
      <c r="P113" s="55">
        <v>5</v>
      </c>
      <c r="Q113" s="55">
        <v>19011</v>
      </c>
      <c r="R113" s="55" t="s">
        <v>714</v>
      </c>
      <c r="T113" s="57">
        <v>37939.840600000003</v>
      </c>
      <c r="U113" s="57">
        <v>3035.1871999999998</v>
      </c>
      <c r="V113" s="55">
        <v>948.49599999999998</v>
      </c>
      <c r="W113" s="57">
        <v>41923.523800000003</v>
      </c>
      <c r="Y113" s="55" t="s">
        <v>715</v>
      </c>
      <c r="Z113" s="55" t="s">
        <v>691</v>
      </c>
      <c r="AA113" s="55" t="s">
        <v>716</v>
      </c>
      <c r="AB113" s="55">
        <v>0</v>
      </c>
      <c r="AC113" s="55" t="s">
        <v>626</v>
      </c>
      <c r="AD113" s="58">
        <v>37328</v>
      </c>
      <c r="AE113" s="58">
        <v>37323</v>
      </c>
    </row>
    <row r="114" spans="1:31" ht="12.5" customHeight="1">
      <c r="A114" s="55">
        <v>45541</v>
      </c>
      <c r="B114" s="55">
        <v>1</v>
      </c>
      <c r="C114" s="56">
        <v>44986</v>
      </c>
      <c r="D114" s="56">
        <v>44998</v>
      </c>
      <c r="E114" s="56">
        <v>44993</v>
      </c>
      <c r="F114" s="55">
        <v>5</v>
      </c>
      <c r="G114" s="55" t="s">
        <v>717</v>
      </c>
      <c r="H114" s="55" t="s">
        <v>718</v>
      </c>
      <c r="I114" s="55" t="s">
        <v>719</v>
      </c>
      <c r="J114" s="55">
        <v>473</v>
      </c>
      <c r="K114" s="55">
        <v>457</v>
      </c>
      <c r="L114" s="55">
        <v>281</v>
      </c>
      <c r="M114" s="55">
        <v>4</v>
      </c>
      <c r="N114" s="55">
        <v>1066</v>
      </c>
      <c r="O114" s="55">
        <v>28</v>
      </c>
      <c r="P114" s="55">
        <v>5</v>
      </c>
      <c r="Q114" s="55">
        <v>11215</v>
      </c>
      <c r="R114" s="55" t="s">
        <v>720</v>
      </c>
      <c r="T114" s="55">
        <v>71.616699999999994</v>
      </c>
      <c r="U114" s="55">
        <v>5.7293000000000003</v>
      </c>
      <c r="V114" s="55">
        <v>1.7904</v>
      </c>
      <c r="W114" s="55">
        <v>79.136399999999995</v>
      </c>
      <c r="Y114" s="55" t="s">
        <v>721</v>
      </c>
      <c r="Z114" s="55" t="s">
        <v>691</v>
      </c>
      <c r="AA114" s="55" t="s">
        <v>722</v>
      </c>
      <c r="AB114" s="55">
        <v>0</v>
      </c>
      <c r="AC114" s="55" t="s">
        <v>626</v>
      </c>
      <c r="AD114" s="58">
        <v>37328</v>
      </c>
      <c r="AE114" s="58">
        <v>37323</v>
      </c>
    </row>
    <row r="115" spans="1:31" ht="12.5" customHeight="1">
      <c r="A115" s="55">
        <v>45571</v>
      </c>
      <c r="B115" s="55">
        <v>1</v>
      </c>
      <c r="C115" s="56">
        <v>44986</v>
      </c>
      <c r="D115" s="56">
        <v>44998</v>
      </c>
      <c r="E115" s="56">
        <v>44993</v>
      </c>
      <c r="F115" s="55">
        <v>5</v>
      </c>
      <c r="G115" s="55" t="s">
        <v>723</v>
      </c>
      <c r="H115" s="55" t="s">
        <v>724</v>
      </c>
      <c r="I115" s="55" t="s">
        <v>725</v>
      </c>
      <c r="J115" s="55">
        <v>608</v>
      </c>
      <c r="K115" s="55">
        <v>94</v>
      </c>
      <c r="L115" s="55">
        <v>281</v>
      </c>
      <c r="M115" s="55">
        <v>4</v>
      </c>
      <c r="N115" s="55">
        <v>1091</v>
      </c>
      <c r="O115" s="55">
        <v>1091</v>
      </c>
      <c r="P115" s="55">
        <v>5</v>
      </c>
      <c r="Q115" s="55">
        <v>7293</v>
      </c>
      <c r="R115" s="55" t="s">
        <v>726</v>
      </c>
      <c r="T115" s="57">
        <v>95057.538400000005</v>
      </c>
      <c r="U115" s="57">
        <v>7604.6031000000003</v>
      </c>
      <c r="V115" s="57">
        <v>2376.4385000000002</v>
      </c>
      <c r="W115" s="57">
        <v>105038.58</v>
      </c>
      <c r="Y115" s="55" t="s">
        <v>727</v>
      </c>
      <c r="Z115" s="55" t="s">
        <v>691</v>
      </c>
      <c r="AA115" s="55" t="s">
        <v>728</v>
      </c>
      <c r="AB115" s="55">
        <v>0</v>
      </c>
      <c r="AC115" s="55" t="s">
        <v>626</v>
      </c>
      <c r="AD115" s="58">
        <v>37328</v>
      </c>
      <c r="AE115" s="58">
        <v>37323</v>
      </c>
    </row>
    <row r="116" spans="1:31" ht="12.5" customHeight="1">
      <c r="A116" s="55">
        <v>45516</v>
      </c>
      <c r="B116" s="55">
        <v>1</v>
      </c>
      <c r="C116" s="56">
        <v>44986</v>
      </c>
      <c r="D116" s="56">
        <v>44998</v>
      </c>
      <c r="E116" s="56">
        <v>44993</v>
      </c>
      <c r="F116" s="55">
        <v>5</v>
      </c>
      <c r="G116" s="55" t="s">
        <v>729</v>
      </c>
      <c r="H116" s="55" t="s">
        <v>730</v>
      </c>
      <c r="I116" s="55" t="s">
        <v>731</v>
      </c>
      <c r="J116" s="55">
        <v>647</v>
      </c>
      <c r="K116" s="55">
        <v>887</v>
      </c>
      <c r="L116" s="55">
        <v>277</v>
      </c>
      <c r="M116" s="55">
        <v>4</v>
      </c>
      <c r="N116" s="55">
        <v>630</v>
      </c>
      <c r="O116" s="55">
        <v>630</v>
      </c>
      <c r="P116" s="55">
        <v>5</v>
      </c>
      <c r="Q116" s="55">
        <v>7160</v>
      </c>
      <c r="R116" s="55" t="s">
        <v>732</v>
      </c>
      <c r="T116" s="57">
        <v>22992.257900000001</v>
      </c>
      <c r="U116" s="57">
        <v>1839.3806</v>
      </c>
      <c r="V116" s="55">
        <v>574.80640000000005</v>
      </c>
      <c r="W116" s="57">
        <v>25406.444899999999</v>
      </c>
      <c r="Y116" s="55" t="s">
        <v>733</v>
      </c>
      <c r="Z116" s="55" t="s">
        <v>691</v>
      </c>
      <c r="AA116" s="55" t="s">
        <v>734</v>
      </c>
      <c r="AB116" s="55">
        <v>0</v>
      </c>
      <c r="AC116" s="55" t="s">
        <v>626</v>
      </c>
      <c r="AD116" s="58">
        <v>37328</v>
      </c>
      <c r="AE116" s="58">
        <v>37323</v>
      </c>
    </row>
    <row r="117" spans="1:31" ht="12.5" customHeight="1">
      <c r="A117" s="55">
        <v>45531</v>
      </c>
      <c r="B117" s="55">
        <v>1</v>
      </c>
      <c r="C117" s="56">
        <v>44986</v>
      </c>
      <c r="D117" s="56">
        <v>44998</v>
      </c>
      <c r="E117" s="56">
        <v>44993</v>
      </c>
      <c r="F117" s="55">
        <v>5</v>
      </c>
      <c r="G117" s="55" t="s">
        <v>735</v>
      </c>
      <c r="H117" s="55" t="s">
        <v>736</v>
      </c>
      <c r="I117" s="55" t="s">
        <v>737</v>
      </c>
      <c r="J117" s="55">
        <v>114</v>
      </c>
      <c r="K117" s="55">
        <v>217</v>
      </c>
      <c r="L117" s="55">
        <v>276</v>
      </c>
      <c r="M117" s="55">
        <v>4</v>
      </c>
      <c r="N117" s="55">
        <v>1007</v>
      </c>
      <c r="O117" s="55">
        <v>1007</v>
      </c>
      <c r="P117" s="55">
        <v>5</v>
      </c>
      <c r="Q117" s="55">
        <v>18407</v>
      </c>
      <c r="R117" s="55" t="s">
        <v>738</v>
      </c>
      <c r="T117" s="57">
        <v>5119.6098000000002</v>
      </c>
      <c r="U117" s="55">
        <v>409.56880000000001</v>
      </c>
      <c r="V117" s="55">
        <v>127.9902</v>
      </c>
      <c r="W117" s="57">
        <v>5657.1688000000004</v>
      </c>
      <c r="Y117" s="55" t="s">
        <v>739</v>
      </c>
      <c r="Z117" s="55" t="s">
        <v>691</v>
      </c>
      <c r="AA117" s="55" t="s">
        <v>740</v>
      </c>
      <c r="AB117" s="55">
        <v>0</v>
      </c>
      <c r="AC117" s="55" t="s">
        <v>626</v>
      </c>
      <c r="AD117" s="58">
        <v>37328</v>
      </c>
      <c r="AE117" s="58">
        <v>37323</v>
      </c>
    </row>
    <row r="118" spans="1:31" ht="12.5" customHeight="1">
      <c r="A118" s="55">
        <v>45554</v>
      </c>
      <c r="B118" s="55">
        <v>1</v>
      </c>
      <c r="C118" s="56">
        <v>44986</v>
      </c>
      <c r="D118" s="56">
        <v>44998</v>
      </c>
      <c r="E118" s="56">
        <v>44993</v>
      </c>
      <c r="F118" s="55">
        <v>5</v>
      </c>
      <c r="G118" s="55" t="s">
        <v>741</v>
      </c>
      <c r="H118" s="55" t="s">
        <v>742</v>
      </c>
      <c r="I118" s="55" t="s">
        <v>743</v>
      </c>
      <c r="J118" s="55">
        <v>187</v>
      </c>
      <c r="K118" s="55">
        <v>503</v>
      </c>
      <c r="L118" s="55">
        <v>276</v>
      </c>
      <c r="M118" s="55">
        <v>4</v>
      </c>
      <c r="N118" s="55">
        <v>1020</v>
      </c>
      <c r="O118" s="55">
        <v>1020</v>
      </c>
      <c r="P118" s="55">
        <v>5</v>
      </c>
      <c r="Q118" s="55">
        <v>12933</v>
      </c>
      <c r="R118" s="55" t="s">
        <v>744</v>
      </c>
      <c r="T118" s="57">
        <v>30585.9074</v>
      </c>
      <c r="U118" s="57">
        <v>2446.8726000000001</v>
      </c>
      <c r="V118" s="55">
        <v>764.64769999999999</v>
      </c>
      <c r="W118" s="57">
        <v>33797.4277</v>
      </c>
      <c r="Y118" s="55" t="s">
        <v>745</v>
      </c>
      <c r="Z118" s="55" t="s">
        <v>691</v>
      </c>
      <c r="AA118" s="55" t="s">
        <v>746</v>
      </c>
      <c r="AB118" s="55">
        <v>0</v>
      </c>
      <c r="AC118" s="55" t="s">
        <v>626</v>
      </c>
      <c r="AD118" s="58">
        <v>37328</v>
      </c>
      <c r="AE118" s="58">
        <v>37323</v>
      </c>
    </row>
    <row r="119" spans="1:31" ht="12.5" customHeight="1">
      <c r="A119" s="55">
        <v>45563</v>
      </c>
      <c r="B119" s="55">
        <v>1</v>
      </c>
      <c r="C119" s="56">
        <v>44986</v>
      </c>
      <c r="D119" s="56">
        <v>44998</v>
      </c>
      <c r="E119" s="56">
        <v>44993</v>
      </c>
      <c r="F119" s="55">
        <v>5</v>
      </c>
      <c r="G119" s="55" t="s">
        <v>747</v>
      </c>
      <c r="H119" s="55" t="s">
        <v>748</v>
      </c>
      <c r="I119" s="55" t="s">
        <v>749</v>
      </c>
      <c r="J119" s="55">
        <v>369</v>
      </c>
      <c r="K119" s="55">
        <v>36</v>
      </c>
      <c r="L119" s="55">
        <v>279</v>
      </c>
      <c r="M119" s="55">
        <v>5</v>
      </c>
      <c r="N119" s="55">
        <v>949</v>
      </c>
      <c r="O119" s="55">
        <v>949</v>
      </c>
      <c r="P119" s="55">
        <v>5</v>
      </c>
      <c r="Q119" s="55">
        <v>4215</v>
      </c>
      <c r="R119" s="55" t="s">
        <v>750</v>
      </c>
      <c r="T119" s="57">
        <v>5211.0976000000001</v>
      </c>
      <c r="U119" s="55">
        <v>416.88780000000003</v>
      </c>
      <c r="V119" s="55">
        <v>130.2774</v>
      </c>
      <c r="W119" s="57">
        <v>5758.2628000000004</v>
      </c>
      <c r="Y119" s="55" t="s">
        <v>751</v>
      </c>
      <c r="Z119" s="55" t="s">
        <v>691</v>
      </c>
      <c r="AA119" s="55" t="s">
        <v>752</v>
      </c>
      <c r="AB119" s="55">
        <v>0</v>
      </c>
      <c r="AC119" s="55" t="s">
        <v>626</v>
      </c>
      <c r="AD119" s="58">
        <v>37328</v>
      </c>
      <c r="AE119" s="58">
        <v>37323</v>
      </c>
    </row>
    <row r="120" spans="1:31" ht="12.5" customHeight="1">
      <c r="A120" s="55">
        <v>45529</v>
      </c>
      <c r="B120" s="55">
        <v>1</v>
      </c>
      <c r="C120" s="56">
        <v>44986</v>
      </c>
      <c r="D120" s="56">
        <v>44998</v>
      </c>
      <c r="E120" s="56">
        <v>44993</v>
      </c>
      <c r="F120" s="55">
        <v>5</v>
      </c>
      <c r="G120" s="55" t="s">
        <v>753</v>
      </c>
      <c r="H120" s="55" t="s">
        <v>754</v>
      </c>
      <c r="I120" s="55" t="s">
        <v>755</v>
      </c>
      <c r="J120" s="55">
        <v>678</v>
      </c>
      <c r="K120" s="55">
        <v>269</v>
      </c>
      <c r="L120" s="55">
        <v>282</v>
      </c>
      <c r="M120" s="55">
        <v>6</v>
      </c>
      <c r="N120" s="55">
        <v>555</v>
      </c>
      <c r="O120" s="55">
        <v>555</v>
      </c>
      <c r="P120" s="55">
        <v>5</v>
      </c>
      <c r="Q120" s="55">
        <v>12698</v>
      </c>
      <c r="R120" s="55" t="s">
        <v>756</v>
      </c>
      <c r="S120" s="55">
        <v>3045</v>
      </c>
      <c r="T120" s="57">
        <v>116785.76820000001</v>
      </c>
      <c r="U120" s="57">
        <v>9342.8615000000009</v>
      </c>
      <c r="V120" s="57">
        <v>2919.6442000000002</v>
      </c>
      <c r="W120" s="57">
        <v>129048.2739</v>
      </c>
      <c r="Y120" s="55" t="s">
        <v>757</v>
      </c>
      <c r="Z120" s="55" t="s">
        <v>691</v>
      </c>
      <c r="AA120" s="55" t="s">
        <v>758</v>
      </c>
      <c r="AB120" s="55">
        <v>0</v>
      </c>
      <c r="AC120" s="55" t="s">
        <v>626</v>
      </c>
      <c r="AD120" s="58">
        <v>37328</v>
      </c>
      <c r="AE120" s="58">
        <v>37323</v>
      </c>
    </row>
    <row r="121" spans="1:31" ht="12.5" customHeight="1">
      <c r="A121" s="55">
        <v>45553</v>
      </c>
      <c r="B121" s="55">
        <v>1</v>
      </c>
      <c r="C121" s="56">
        <v>44986</v>
      </c>
      <c r="D121" s="56">
        <v>44998</v>
      </c>
      <c r="E121" s="56">
        <v>44993</v>
      </c>
      <c r="F121" s="55">
        <v>5</v>
      </c>
      <c r="G121" s="55" t="s">
        <v>759</v>
      </c>
      <c r="H121" s="55" t="s">
        <v>760</v>
      </c>
      <c r="I121" s="55" t="s">
        <v>761</v>
      </c>
      <c r="J121" s="55">
        <v>588</v>
      </c>
      <c r="K121" s="55">
        <v>189</v>
      </c>
      <c r="L121" s="55">
        <v>278</v>
      </c>
      <c r="M121" s="55">
        <v>6</v>
      </c>
      <c r="N121" s="55">
        <v>544</v>
      </c>
      <c r="O121" s="55">
        <v>544</v>
      </c>
      <c r="P121" s="55">
        <v>5</v>
      </c>
      <c r="Q121" s="55">
        <v>778</v>
      </c>
      <c r="R121" s="55" t="s">
        <v>762</v>
      </c>
      <c r="S121" s="55">
        <v>3045</v>
      </c>
      <c r="T121" s="57">
        <v>83082.476200000005</v>
      </c>
      <c r="U121" s="57">
        <v>6646.5981000000002</v>
      </c>
      <c r="V121" s="57">
        <v>2077.0619000000002</v>
      </c>
      <c r="W121" s="57">
        <v>91806.136199999994</v>
      </c>
      <c r="Y121" s="55" t="s">
        <v>763</v>
      </c>
      <c r="Z121" s="55" t="s">
        <v>691</v>
      </c>
      <c r="AA121" s="55" t="s">
        <v>764</v>
      </c>
      <c r="AB121" s="55">
        <v>0</v>
      </c>
      <c r="AC121" s="55" t="s">
        <v>626</v>
      </c>
      <c r="AD121" s="58">
        <v>37328</v>
      </c>
      <c r="AE121" s="58">
        <v>37323</v>
      </c>
    </row>
    <row r="122" spans="1:31" ht="12.5" customHeight="1">
      <c r="A122" s="55">
        <v>45526</v>
      </c>
      <c r="B122" s="55">
        <v>1</v>
      </c>
      <c r="C122" s="56">
        <v>44986</v>
      </c>
      <c r="D122" s="56">
        <v>44998</v>
      </c>
      <c r="E122" s="56">
        <v>44993</v>
      </c>
      <c r="F122" s="55">
        <v>5</v>
      </c>
      <c r="G122" s="55" t="s">
        <v>765</v>
      </c>
      <c r="H122" s="55" t="s">
        <v>766</v>
      </c>
      <c r="I122" s="55" t="s">
        <v>767</v>
      </c>
      <c r="J122" s="55">
        <v>47</v>
      </c>
      <c r="K122" s="55">
        <v>354</v>
      </c>
      <c r="L122" s="55">
        <v>268</v>
      </c>
      <c r="M122" s="55">
        <v>6</v>
      </c>
      <c r="N122" s="55">
        <v>452</v>
      </c>
      <c r="O122" s="55">
        <v>452</v>
      </c>
      <c r="P122" s="55">
        <v>5</v>
      </c>
      <c r="Q122" s="55">
        <v>8552</v>
      </c>
      <c r="R122" s="55" t="s">
        <v>768</v>
      </c>
      <c r="S122" s="55">
        <v>3045</v>
      </c>
      <c r="T122" s="57">
        <v>7320.3284000000003</v>
      </c>
      <c r="U122" s="55">
        <v>585.62630000000001</v>
      </c>
      <c r="V122" s="55">
        <v>183.00819999999999</v>
      </c>
      <c r="W122" s="57">
        <v>8088.9629000000004</v>
      </c>
      <c r="Y122" s="55" t="s">
        <v>769</v>
      </c>
      <c r="Z122" s="55" t="s">
        <v>691</v>
      </c>
      <c r="AA122" s="55" t="s">
        <v>770</v>
      </c>
      <c r="AB122" s="55">
        <v>0</v>
      </c>
      <c r="AC122" s="55" t="s">
        <v>626</v>
      </c>
      <c r="AD122" s="58">
        <v>37328</v>
      </c>
      <c r="AE122" s="58">
        <v>37323</v>
      </c>
    </row>
    <row r="123" spans="1:31" ht="12.5" customHeight="1">
      <c r="A123" s="55">
        <v>45546</v>
      </c>
      <c r="B123" s="55">
        <v>1</v>
      </c>
      <c r="C123" s="56">
        <v>44986</v>
      </c>
      <c r="D123" s="56">
        <v>44998</v>
      </c>
      <c r="E123" s="56">
        <v>44993</v>
      </c>
      <c r="F123" s="55">
        <v>5</v>
      </c>
      <c r="G123" s="55" t="s">
        <v>771</v>
      </c>
      <c r="H123" s="55" t="s">
        <v>772</v>
      </c>
      <c r="I123" s="55" t="s">
        <v>773</v>
      </c>
      <c r="J123" s="55">
        <v>498</v>
      </c>
      <c r="K123" s="55">
        <v>303</v>
      </c>
      <c r="L123" s="55">
        <v>268</v>
      </c>
      <c r="M123" s="55">
        <v>6</v>
      </c>
      <c r="N123" s="55">
        <v>528</v>
      </c>
      <c r="O123" s="55">
        <v>528</v>
      </c>
      <c r="P123" s="55">
        <v>5</v>
      </c>
      <c r="Q123" s="55">
        <v>6955</v>
      </c>
      <c r="R123" s="55" t="s">
        <v>774</v>
      </c>
      <c r="S123" s="55">
        <v>3045</v>
      </c>
      <c r="T123" s="57">
        <v>14646.3068</v>
      </c>
      <c r="U123" s="57">
        <v>1171.7045000000001</v>
      </c>
      <c r="V123" s="55">
        <v>366.15769999999998</v>
      </c>
      <c r="W123" s="57">
        <v>16184.169</v>
      </c>
      <c r="Y123" s="55" t="s">
        <v>775</v>
      </c>
      <c r="Z123" s="55" t="s">
        <v>691</v>
      </c>
      <c r="AA123" s="55" t="s">
        <v>776</v>
      </c>
      <c r="AB123" s="55">
        <v>0</v>
      </c>
      <c r="AC123" s="55" t="s">
        <v>626</v>
      </c>
      <c r="AD123" s="58">
        <v>37328</v>
      </c>
      <c r="AE123" s="58">
        <v>37323</v>
      </c>
    </row>
    <row r="124" spans="1:31" ht="12.5" customHeight="1">
      <c r="A124" s="55">
        <v>45584</v>
      </c>
      <c r="B124" s="55">
        <v>1</v>
      </c>
      <c r="C124" s="56">
        <v>44986</v>
      </c>
      <c r="D124" s="56">
        <v>44998</v>
      </c>
      <c r="E124" s="56">
        <v>44993</v>
      </c>
      <c r="F124" s="55">
        <v>5</v>
      </c>
      <c r="G124" s="55" t="s">
        <v>777</v>
      </c>
      <c r="I124" s="55" t="s">
        <v>778</v>
      </c>
      <c r="J124" s="55">
        <v>25828</v>
      </c>
      <c r="K124" s="55">
        <v>19322</v>
      </c>
      <c r="M124" s="55">
        <v>9</v>
      </c>
      <c r="N124" s="55">
        <v>29226</v>
      </c>
      <c r="O124" s="55">
        <v>29226</v>
      </c>
      <c r="P124" s="55">
        <v>1</v>
      </c>
      <c r="S124" s="55">
        <v>3043</v>
      </c>
      <c r="T124" s="55">
        <v>699.09820000000002</v>
      </c>
      <c r="U124" s="55">
        <v>55.927900000000001</v>
      </c>
      <c r="V124" s="55">
        <v>17.477499999999999</v>
      </c>
      <c r="W124" s="55">
        <v>772.50360000000001</v>
      </c>
      <c r="Y124" s="55" t="s">
        <v>779</v>
      </c>
      <c r="Z124" s="55" t="s">
        <v>691</v>
      </c>
      <c r="AA124" s="55" t="s">
        <v>780</v>
      </c>
      <c r="AB124" s="55">
        <v>0</v>
      </c>
      <c r="AC124" s="55" t="s">
        <v>626</v>
      </c>
      <c r="AD124" s="58">
        <v>37328</v>
      </c>
      <c r="AE124" s="58">
        <v>37323</v>
      </c>
    </row>
    <row r="125" spans="1:31" ht="12.5" customHeight="1">
      <c r="A125" s="55">
        <v>45586</v>
      </c>
      <c r="B125" s="55">
        <v>1</v>
      </c>
      <c r="C125" s="56">
        <v>44987</v>
      </c>
      <c r="D125" s="56">
        <v>44999</v>
      </c>
      <c r="E125" s="56">
        <v>44994</v>
      </c>
      <c r="F125" s="55">
        <v>5</v>
      </c>
      <c r="G125" s="55" t="s">
        <v>781</v>
      </c>
      <c r="I125" s="55" t="s">
        <v>782</v>
      </c>
      <c r="J125" s="55">
        <v>12613</v>
      </c>
      <c r="K125" s="55">
        <v>19279</v>
      </c>
      <c r="M125" s="55">
        <v>7</v>
      </c>
      <c r="N125" s="55">
        <v>29182</v>
      </c>
      <c r="O125" s="55">
        <v>29182</v>
      </c>
      <c r="P125" s="55">
        <v>1</v>
      </c>
      <c r="T125" s="57">
        <v>3578.27</v>
      </c>
      <c r="U125" s="55">
        <v>286.26159999999999</v>
      </c>
      <c r="V125" s="55">
        <v>89.456800000000001</v>
      </c>
      <c r="W125" s="57">
        <v>3953.9884000000002</v>
      </c>
      <c r="Y125" s="55" t="s">
        <v>783</v>
      </c>
      <c r="Z125" s="55" t="s">
        <v>784</v>
      </c>
      <c r="AA125" s="55" t="s">
        <v>785</v>
      </c>
      <c r="AB125" s="55">
        <v>0</v>
      </c>
      <c r="AC125" s="55" t="s">
        <v>637</v>
      </c>
      <c r="AD125" s="58">
        <v>37329</v>
      </c>
      <c r="AE125" s="58">
        <v>37324</v>
      </c>
    </row>
    <row r="126" spans="1:31" ht="12.5" customHeight="1">
      <c r="A126" s="55">
        <v>45598</v>
      </c>
      <c r="B126" s="55">
        <v>1</v>
      </c>
      <c r="C126" s="56">
        <v>44988</v>
      </c>
      <c r="D126" s="56">
        <v>45000</v>
      </c>
      <c r="E126" s="56">
        <v>44995</v>
      </c>
      <c r="F126" s="55">
        <v>5</v>
      </c>
      <c r="G126" s="55" t="s">
        <v>786</v>
      </c>
      <c r="I126" s="55" t="s">
        <v>787</v>
      </c>
      <c r="J126" s="55">
        <v>14744</v>
      </c>
      <c r="K126" s="55">
        <v>4573</v>
      </c>
      <c r="M126" s="55">
        <v>1</v>
      </c>
      <c r="N126" s="55">
        <v>14408</v>
      </c>
      <c r="O126" s="55">
        <v>14408</v>
      </c>
      <c r="P126" s="55">
        <v>1</v>
      </c>
      <c r="Q126" s="55">
        <v>10129</v>
      </c>
      <c r="R126" s="55" t="s">
        <v>788</v>
      </c>
      <c r="T126" s="55">
        <v>699.09820000000002</v>
      </c>
      <c r="U126" s="55">
        <v>55.927900000000001</v>
      </c>
      <c r="V126" s="55">
        <v>17.477499999999999</v>
      </c>
      <c r="W126" s="55">
        <v>772.50360000000001</v>
      </c>
      <c r="Y126" s="55" t="s">
        <v>789</v>
      </c>
      <c r="Z126" s="55" t="s">
        <v>790</v>
      </c>
      <c r="AA126" s="55" t="s">
        <v>791</v>
      </c>
      <c r="AB126" s="55">
        <v>0</v>
      </c>
      <c r="AC126" s="55" t="s">
        <v>644</v>
      </c>
      <c r="AD126" s="58">
        <v>37330</v>
      </c>
      <c r="AE126" s="58">
        <v>37325</v>
      </c>
    </row>
    <row r="127" spans="1:31" ht="12.5" customHeight="1">
      <c r="A127" s="55">
        <v>45599</v>
      </c>
      <c r="B127" s="55">
        <v>1</v>
      </c>
      <c r="C127" s="56">
        <v>44988</v>
      </c>
      <c r="D127" s="56">
        <v>45000</v>
      </c>
      <c r="E127" s="56">
        <v>44995</v>
      </c>
      <c r="F127" s="55">
        <v>5</v>
      </c>
      <c r="G127" s="55" t="s">
        <v>792</v>
      </c>
      <c r="I127" s="55" t="s">
        <v>793</v>
      </c>
      <c r="J127" s="55">
        <v>19794</v>
      </c>
      <c r="K127" s="55">
        <v>13982</v>
      </c>
      <c r="M127" s="55">
        <v>9</v>
      </c>
      <c r="N127" s="55">
        <v>23852</v>
      </c>
      <c r="O127" s="55">
        <v>23852</v>
      </c>
      <c r="P127" s="55">
        <v>1</v>
      </c>
      <c r="Q127" s="55">
        <v>15579</v>
      </c>
      <c r="R127" s="55" t="s">
        <v>794</v>
      </c>
      <c r="S127" s="55">
        <v>3065</v>
      </c>
      <c r="T127" s="57">
        <v>3578.27</v>
      </c>
      <c r="U127" s="55">
        <v>286.26159999999999</v>
      </c>
      <c r="V127" s="55">
        <v>89.456800000000001</v>
      </c>
      <c r="W127" s="57">
        <v>3953.9884000000002</v>
      </c>
      <c r="Y127" s="55" t="s">
        <v>795</v>
      </c>
      <c r="Z127" s="55" t="s">
        <v>790</v>
      </c>
      <c r="AA127" s="55" t="s">
        <v>796</v>
      </c>
      <c r="AB127" s="55">
        <v>0</v>
      </c>
      <c r="AC127" s="55" t="s">
        <v>644</v>
      </c>
      <c r="AD127" s="58">
        <v>37330</v>
      </c>
      <c r="AE127" s="58">
        <v>37325</v>
      </c>
    </row>
    <row r="128" spans="1:31" ht="12.5" customHeight="1">
      <c r="A128" s="55">
        <v>45608</v>
      </c>
      <c r="B128" s="55">
        <v>1</v>
      </c>
      <c r="C128" s="56">
        <v>44989</v>
      </c>
      <c r="D128" s="56">
        <v>45001</v>
      </c>
      <c r="E128" s="56">
        <v>44996</v>
      </c>
      <c r="F128" s="55">
        <v>5</v>
      </c>
      <c r="G128" s="55" t="s">
        <v>797</v>
      </c>
      <c r="I128" s="55" t="s">
        <v>798</v>
      </c>
      <c r="J128" s="55">
        <v>11896</v>
      </c>
      <c r="K128" s="55">
        <v>17553</v>
      </c>
      <c r="M128" s="55">
        <v>9</v>
      </c>
      <c r="N128" s="55">
        <v>27441</v>
      </c>
      <c r="O128" s="55">
        <v>27441</v>
      </c>
      <c r="P128" s="55">
        <v>1</v>
      </c>
      <c r="Q128" s="55">
        <v>10462</v>
      </c>
      <c r="R128" s="55" t="s">
        <v>799</v>
      </c>
      <c r="S128" s="55">
        <v>3076</v>
      </c>
      <c r="T128" s="57">
        <v>3374.99</v>
      </c>
      <c r="U128" s="55">
        <v>269.99919999999997</v>
      </c>
      <c r="V128" s="55">
        <v>84.374799999999993</v>
      </c>
      <c r="W128" s="57">
        <v>3729.364</v>
      </c>
      <c r="Y128" s="55" t="s">
        <v>800</v>
      </c>
      <c r="Z128" s="55" t="s">
        <v>801</v>
      </c>
      <c r="AA128" s="55" t="s">
        <v>802</v>
      </c>
      <c r="AB128" s="55">
        <v>0</v>
      </c>
      <c r="AC128" s="55" t="s">
        <v>803</v>
      </c>
      <c r="AD128" s="58">
        <v>37331</v>
      </c>
      <c r="AE128" s="58">
        <v>37326</v>
      </c>
    </row>
    <row r="129" spans="1:31" ht="12.5" customHeight="1">
      <c r="A129" s="55">
        <v>45607</v>
      </c>
      <c r="B129" s="55">
        <v>1</v>
      </c>
      <c r="C129" s="56">
        <v>44989</v>
      </c>
      <c r="D129" s="56">
        <v>45001</v>
      </c>
      <c r="E129" s="56">
        <v>44996</v>
      </c>
      <c r="F129" s="55">
        <v>5</v>
      </c>
      <c r="G129" s="55" t="s">
        <v>804</v>
      </c>
      <c r="I129" s="55" t="s">
        <v>805</v>
      </c>
      <c r="J129" s="55">
        <v>25830</v>
      </c>
      <c r="K129" s="55">
        <v>12309</v>
      </c>
      <c r="M129" s="55">
        <v>9</v>
      </c>
      <c r="N129" s="55">
        <v>22179</v>
      </c>
      <c r="O129" s="55">
        <v>22179</v>
      </c>
      <c r="P129" s="55">
        <v>1</v>
      </c>
      <c r="Q129" s="55">
        <v>19106</v>
      </c>
      <c r="R129" s="55" t="s">
        <v>806</v>
      </c>
      <c r="S129" s="55">
        <v>3076</v>
      </c>
      <c r="T129" s="55">
        <v>699.09820000000002</v>
      </c>
      <c r="U129" s="55">
        <v>55.927900000000001</v>
      </c>
      <c r="V129" s="55">
        <v>17.477499999999999</v>
      </c>
      <c r="W129" s="55">
        <v>772.50360000000001</v>
      </c>
      <c r="Y129" s="55" t="s">
        <v>807</v>
      </c>
      <c r="Z129" s="55" t="s">
        <v>801</v>
      </c>
      <c r="AA129" s="55" t="s">
        <v>808</v>
      </c>
      <c r="AB129" s="55">
        <v>0</v>
      </c>
      <c r="AC129" s="55" t="s">
        <v>803</v>
      </c>
      <c r="AD129" s="58">
        <v>37331</v>
      </c>
      <c r="AE129" s="58">
        <v>37326</v>
      </c>
    </row>
    <row r="130" spans="1:31" ht="12.5" customHeight="1">
      <c r="A130" s="55">
        <v>45612</v>
      </c>
      <c r="B130" s="55">
        <v>1</v>
      </c>
      <c r="C130" s="56">
        <v>44990</v>
      </c>
      <c r="D130" s="56">
        <v>45002</v>
      </c>
      <c r="E130" s="56">
        <v>44997</v>
      </c>
      <c r="F130" s="55">
        <v>5</v>
      </c>
      <c r="G130" s="55" t="s">
        <v>809</v>
      </c>
      <c r="I130" s="55" t="s">
        <v>810</v>
      </c>
      <c r="J130" s="55">
        <v>14795</v>
      </c>
      <c r="K130" s="55">
        <v>19970</v>
      </c>
      <c r="M130" s="55">
        <v>8</v>
      </c>
      <c r="N130" s="55">
        <v>29876</v>
      </c>
      <c r="O130" s="55">
        <v>29876</v>
      </c>
      <c r="P130" s="55">
        <v>1</v>
      </c>
      <c r="T130" s="57">
        <v>3578.27</v>
      </c>
      <c r="U130" s="55">
        <v>286.26159999999999</v>
      </c>
      <c r="V130" s="55">
        <v>89.456800000000001</v>
      </c>
      <c r="W130" s="57">
        <v>3953.9884000000002</v>
      </c>
      <c r="Y130" s="55" t="s">
        <v>811</v>
      </c>
      <c r="Z130" s="55" t="s">
        <v>812</v>
      </c>
      <c r="AA130" s="55" t="s">
        <v>813</v>
      </c>
      <c r="AB130" s="55">
        <v>0</v>
      </c>
      <c r="AC130" s="55" t="s">
        <v>660</v>
      </c>
      <c r="AD130" s="58">
        <v>37332</v>
      </c>
      <c r="AE130" s="58">
        <v>37327</v>
      </c>
    </row>
    <row r="131" spans="1:31" ht="12.5" customHeight="1">
      <c r="A131" s="55">
        <v>45614</v>
      </c>
      <c r="B131" s="55">
        <v>1</v>
      </c>
      <c r="C131" s="56">
        <v>44991</v>
      </c>
      <c r="D131" s="56">
        <v>45003</v>
      </c>
      <c r="E131" s="56">
        <v>44998</v>
      </c>
      <c r="F131" s="55">
        <v>5</v>
      </c>
      <c r="G131" s="55" t="s">
        <v>814</v>
      </c>
      <c r="I131" s="55" t="s">
        <v>815</v>
      </c>
      <c r="J131" s="55">
        <v>23385</v>
      </c>
      <c r="K131" s="55">
        <v>13319</v>
      </c>
      <c r="M131" s="55">
        <v>6</v>
      </c>
      <c r="N131" s="55">
        <v>23189</v>
      </c>
      <c r="O131" s="55">
        <v>23189</v>
      </c>
      <c r="P131" s="55">
        <v>1</v>
      </c>
      <c r="Q131" s="55">
        <v>16565</v>
      </c>
      <c r="R131" s="55" t="s">
        <v>816</v>
      </c>
      <c r="S131" s="55">
        <v>3100</v>
      </c>
      <c r="T131" s="57">
        <v>3578.27</v>
      </c>
      <c r="U131" s="55">
        <v>286.26159999999999</v>
      </c>
      <c r="V131" s="55">
        <v>89.456800000000001</v>
      </c>
      <c r="W131" s="57">
        <v>3953.9884000000002</v>
      </c>
      <c r="Y131" s="55" t="s">
        <v>817</v>
      </c>
      <c r="Z131" s="55" t="s">
        <v>818</v>
      </c>
      <c r="AA131" s="55" t="s">
        <v>819</v>
      </c>
      <c r="AB131" s="55">
        <v>0</v>
      </c>
      <c r="AC131" s="55" t="s">
        <v>676</v>
      </c>
      <c r="AD131" s="58">
        <v>37333</v>
      </c>
      <c r="AE131" s="58">
        <v>37328</v>
      </c>
    </row>
    <row r="132" spans="1:31" ht="12.5" customHeight="1">
      <c r="A132" s="55">
        <v>45615</v>
      </c>
      <c r="B132" s="55">
        <v>1</v>
      </c>
      <c r="C132" s="56">
        <v>44991</v>
      </c>
      <c r="D132" s="56">
        <v>45003</v>
      </c>
      <c r="E132" s="56">
        <v>44998</v>
      </c>
      <c r="F132" s="55">
        <v>5</v>
      </c>
      <c r="G132" s="55" t="s">
        <v>820</v>
      </c>
      <c r="I132" s="55" t="s">
        <v>821</v>
      </c>
      <c r="J132" s="55">
        <v>18137</v>
      </c>
      <c r="K132" s="55">
        <v>5078</v>
      </c>
      <c r="M132" s="55">
        <v>7</v>
      </c>
      <c r="N132" s="55">
        <v>14913</v>
      </c>
      <c r="O132" s="55">
        <v>14913</v>
      </c>
      <c r="P132" s="55">
        <v>1</v>
      </c>
      <c r="Q132" s="55">
        <v>7170</v>
      </c>
      <c r="R132" s="55" t="s">
        <v>822</v>
      </c>
      <c r="T132" s="55">
        <v>699.09820000000002</v>
      </c>
      <c r="U132" s="55">
        <v>55.927900000000001</v>
      </c>
      <c r="V132" s="55">
        <v>17.477499999999999</v>
      </c>
      <c r="W132" s="55">
        <v>772.50360000000001</v>
      </c>
      <c r="Y132" s="55" t="s">
        <v>823</v>
      </c>
      <c r="Z132" s="55" t="s">
        <v>818</v>
      </c>
      <c r="AA132" s="55" t="s">
        <v>824</v>
      </c>
      <c r="AB132" s="55">
        <v>0</v>
      </c>
      <c r="AC132" s="55" t="s">
        <v>676</v>
      </c>
      <c r="AD132" s="58">
        <v>37333</v>
      </c>
      <c r="AE132" s="58">
        <v>37328</v>
      </c>
    </row>
    <row r="133" spans="1:31" ht="12.5" customHeight="1">
      <c r="A133" s="55">
        <v>45621</v>
      </c>
      <c r="B133" s="55">
        <v>1</v>
      </c>
      <c r="C133" s="56">
        <v>44991</v>
      </c>
      <c r="D133" s="56">
        <v>45003</v>
      </c>
      <c r="E133" s="56">
        <v>44998</v>
      </c>
      <c r="F133" s="55">
        <v>5</v>
      </c>
      <c r="G133" s="55" t="s">
        <v>825</v>
      </c>
      <c r="I133" s="55" t="s">
        <v>826</v>
      </c>
      <c r="J133" s="55">
        <v>11768</v>
      </c>
      <c r="K133" s="55">
        <v>11859</v>
      </c>
      <c r="M133" s="55">
        <v>9</v>
      </c>
      <c r="N133" s="55">
        <v>21729</v>
      </c>
      <c r="O133" s="55">
        <v>21729</v>
      </c>
      <c r="P133" s="55">
        <v>1</v>
      </c>
      <c r="Q133" s="55">
        <v>8183</v>
      </c>
      <c r="R133" s="55" t="s">
        <v>827</v>
      </c>
      <c r="S133" s="55">
        <v>3098</v>
      </c>
      <c r="T133" s="57">
        <v>3399.99</v>
      </c>
      <c r="U133" s="55">
        <v>271.99919999999997</v>
      </c>
      <c r="V133" s="55">
        <v>84.999799999999993</v>
      </c>
      <c r="W133" s="57">
        <v>3756.989</v>
      </c>
      <c r="Y133" s="55" t="s">
        <v>828</v>
      </c>
      <c r="Z133" s="55" t="s">
        <v>818</v>
      </c>
      <c r="AA133" s="55" t="s">
        <v>829</v>
      </c>
      <c r="AB133" s="55">
        <v>0</v>
      </c>
      <c r="AC133" s="55" t="s">
        <v>676</v>
      </c>
      <c r="AD133" s="58">
        <v>37333</v>
      </c>
      <c r="AE133" s="58">
        <v>37328</v>
      </c>
    </row>
    <row r="134" spans="1:31" ht="12.5" customHeight="1">
      <c r="A134" s="55">
        <v>45619</v>
      </c>
      <c r="B134" s="55">
        <v>1</v>
      </c>
      <c r="C134" s="56">
        <v>44991</v>
      </c>
      <c r="D134" s="56">
        <v>45003</v>
      </c>
      <c r="E134" s="56">
        <v>44998</v>
      </c>
      <c r="F134" s="55">
        <v>5</v>
      </c>
      <c r="G134" s="55" t="s">
        <v>830</v>
      </c>
      <c r="I134" s="55" t="s">
        <v>831</v>
      </c>
      <c r="J134" s="55">
        <v>19787</v>
      </c>
      <c r="K134" s="55">
        <v>15827</v>
      </c>
      <c r="M134" s="55">
        <v>9</v>
      </c>
      <c r="N134" s="55">
        <v>25711</v>
      </c>
      <c r="O134" s="55">
        <v>25711</v>
      </c>
      <c r="P134" s="55">
        <v>1</v>
      </c>
      <c r="Q134" s="55">
        <v>9877</v>
      </c>
      <c r="R134" s="55" t="s">
        <v>832</v>
      </c>
      <c r="S134" s="55">
        <v>3098</v>
      </c>
      <c r="T134" s="57">
        <v>3578.27</v>
      </c>
      <c r="U134" s="55">
        <v>286.26159999999999</v>
      </c>
      <c r="V134" s="55">
        <v>89.456800000000001</v>
      </c>
      <c r="W134" s="57">
        <v>3953.9884000000002</v>
      </c>
      <c r="Y134" s="55" t="s">
        <v>833</v>
      </c>
      <c r="Z134" s="55" t="s">
        <v>818</v>
      </c>
      <c r="AA134" s="55" t="s">
        <v>834</v>
      </c>
      <c r="AB134" s="55">
        <v>0</v>
      </c>
      <c r="AC134" s="55" t="s">
        <v>676</v>
      </c>
      <c r="AD134" s="58">
        <v>37333</v>
      </c>
      <c r="AE134" s="58">
        <v>37328</v>
      </c>
    </row>
    <row r="135" spans="1:31" ht="12.5" customHeight="1">
      <c r="A135" s="55">
        <v>45632</v>
      </c>
      <c r="B135" s="55">
        <v>1</v>
      </c>
      <c r="C135" s="56">
        <v>44993</v>
      </c>
      <c r="D135" s="56">
        <v>45005</v>
      </c>
      <c r="E135" s="56">
        <v>45000</v>
      </c>
      <c r="F135" s="55">
        <v>5</v>
      </c>
      <c r="G135" s="55" t="s">
        <v>835</v>
      </c>
      <c r="I135" s="55" t="s">
        <v>836</v>
      </c>
      <c r="J135" s="55">
        <v>14775</v>
      </c>
      <c r="K135" s="55">
        <v>2875</v>
      </c>
      <c r="M135" s="55">
        <v>8</v>
      </c>
      <c r="N135" s="55">
        <v>12704</v>
      </c>
      <c r="O135" s="55">
        <v>12704</v>
      </c>
      <c r="P135" s="55">
        <v>1</v>
      </c>
      <c r="Q135" s="55">
        <v>12681</v>
      </c>
      <c r="R135" s="55" t="s">
        <v>837</v>
      </c>
      <c r="T135" s="57">
        <v>3578.27</v>
      </c>
      <c r="U135" s="55">
        <v>286.26159999999999</v>
      </c>
      <c r="V135" s="55">
        <v>89.456800000000001</v>
      </c>
      <c r="W135" s="57">
        <v>3953.9884000000002</v>
      </c>
      <c r="Y135" s="55" t="s">
        <v>838</v>
      </c>
      <c r="Z135" s="55" t="s">
        <v>839</v>
      </c>
      <c r="AA135" s="55" t="s">
        <v>840</v>
      </c>
      <c r="AB135" s="55">
        <v>0</v>
      </c>
      <c r="AC135" s="55" t="s">
        <v>691</v>
      </c>
      <c r="AD135" s="58">
        <v>37335</v>
      </c>
      <c r="AE135" s="58">
        <v>37330</v>
      </c>
    </row>
    <row r="136" spans="1:31" ht="12.5" customHeight="1">
      <c r="A136" s="55">
        <v>45634</v>
      </c>
      <c r="B136" s="55">
        <v>1</v>
      </c>
      <c r="C136" s="56">
        <v>44993</v>
      </c>
      <c r="D136" s="56">
        <v>45005</v>
      </c>
      <c r="E136" s="56">
        <v>45000</v>
      </c>
      <c r="F136" s="55">
        <v>5</v>
      </c>
      <c r="G136" s="55" t="s">
        <v>841</v>
      </c>
      <c r="I136" s="55" t="s">
        <v>842</v>
      </c>
      <c r="J136" s="55">
        <v>19766</v>
      </c>
      <c r="K136" s="55">
        <v>12338</v>
      </c>
      <c r="M136" s="55">
        <v>9</v>
      </c>
      <c r="N136" s="55">
        <v>22208</v>
      </c>
      <c r="O136" s="55">
        <v>22208</v>
      </c>
      <c r="P136" s="55">
        <v>1</v>
      </c>
      <c r="Q136" s="55">
        <v>4399</v>
      </c>
      <c r="R136" s="55" t="s">
        <v>843</v>
      </c>
      <c r="S136" s="55">
        <v>3120</v>
      </c>
      <c r="T136" s="57">
        <v>3578.27</v>
      </c>
      <c r="U136" s="55">
        <v>286.26159999999999</v>
      </c>
      <c r="V136" s="55">
        <v>89.456800000000001</v>
      </c>
      <c r="W136" s="57">
        <v>3953.9884000000002</v>
      </c>
      <c r="Y136" s="55" t="s">
        <v>844</v>
      </c>
      <c r="Z136" s="55" t="s">
        <v>839</v>
      </c>
      <c r="AA136" s="55" t="s">
        <v>845</v>
      </c>
      <c r="AB136" s="55">
        <v>0</v>
      </c>
      <c r="AC136" s="55" t="s">
        <v>691</v>
      </c>
      <c r="AD136" s="58">
        <v>37335</v>
      </c>
      <c r="AE136" s="58">
        <v>37330</v>
      </c>
    </row>
    <row r="137" spans="1:31" ht="12.5" customHeight="1">
      <c r="A137" s="55">
        <v>45638</v>
      </c>
      <c r="B137" s="55">
        <v>1</v>
      </c>
      <c r="C137" s="56">
        <v>44994</v>
      </c>
      <c r="D137" s="56">
        <v>45006</v>
      </c>
      <c r="E137" s="56">
        <v>45001</v>
      </c>
      <c r="F137" s="55">
        <v>5</v>
      </c>
      <c r="G137" s="55" t="s">
        <v>846</v>
      </c>
      <c r="I137" s="55" t="s">
        <v>847</v>
      </c>
      <c r="J137" s="55">
        <v>14746</v>
      </c>
      <c r="K137" s="55">
        <v>9099</v>
      </c>
      <c r="M137" s="55">
        <v>4</v>
      </c>
      <c r="N137" s="55">
        <v>18954</v>
      </c>
      <c r="O137" s="55">
        <v>18954</v>
      </c>
      <c r="P137" s="55">
        <v>1</v>
      </c>
      <c r="Q137" s="55">
        <v>19221</v>
      </c>
      <c r="R137" s="55" t="s">
        <v>848</v>
      </c>
      <c r="T137" s="55">
        <v>699.09820000000002</v>
      </c>
      <c r="U137" s="55">
        <v>55.927900000000001</v>
      </c>
      <c r="V137" s="55">
        <v>17.477499999999999</v>
      </c>
      <c r="W137" s="55">
        <v>772.50360000000001</v>
      </c>
      <c r="Y137" s="55" t="s">
        <v>849</v>
      </c>
      <c r="Z137" s="55" t="s">
        <v>850</v>
      </c>
      <c r="AA137" s="55" t="s">
        <v>851</v>
      </c>
      <c r="AB137" s="55">
        <v>0</v>
      </c>
      <c r="AC137" s="55" t="s">
        <v>784</v>
      </c>
      <c r="AD137" s="58">
        <v>37336</v>
      </c>
      <c r="AE137" s="58">
        <v>37331</v>
      </c>
    </row>
    <row r="138" spans="1:31" ht="12.5" customHeight="1">
      <c r="A138" s="55">
        <v>45640</v>
      </c>
      <c r="B138" s="55">
        <v>1</v>
      </c>
      <c r="C138" s="56">
        <v>44994</v>
      </c>
      <c r="D138" s="56">
        <v>45006</v>
      </c>
      <c r="E138" s="56">
        <v>45001</v>
      </c>
      <c r="F138" s="55">
        <v>5</v>
      </c>
      <c r="G138" s="55" t="s">
        <v>852</v>
      </c>
      <c r="I138" s="55" t="s">
        <v>853</v>
      </c>
      <c r="J138" s="55">
        <v>19964</v>
      </c>
      <c r="K138" s="55">
        <v>15618</v>
      </c>
      <c r="M138" s="55">
        <v>9</v>
      </c>
      <c r="N138" s="55">
        <v>25502</v>
      </c>
      <c r="O138" s="55">
        <v>25502</v>
      </c>
      <c r="P138" s="55">
        <v>1</v>
      </c>
      <c r="Q138" s="55">
        <v>13771</v>
      </c>
      <c r="R138" s="55" t="s">
        <v>854</v>
      </c>
      <c r="S138" s="55">
        <v>3131</v>
      </c>
      <c r="T138" s="57">
        <v>3578.27</v>
      </c>
      <c r="U138" s="55">
        <v>286.26159999999999</v>
      </c>
      <c r="V138" s="55">
        <v>89.456800000000001</v>
      </c>
      <c r="W138" s="57">
        <v>3953.9884000000002</v>
      </c>
      <c r="Y138" s="55" t="s">
        <v>855</v>
      </c>
      <c r="Z138" s="55" t="s">
        <v>850</v>
      </c>
      <c r="AA138" s="55" t="s">
        <v>856</v>
      </c>
      <c r="AB138" s="55">
        <v>0</v>
      </c>
      <c r="AC138" s="55" t="s">
        <v>784</v>
      </c>
      <c r="AD138" s="58">
        <v>37336</v>
      </c>
      <c r="AE138" s="58">
        <v>37331</v>
      </c>
    </row>
    <row r="139" spans="1:31" ht="12.5" customHeight="1">
      <c r="A139" s="55">
        <v>45642</v>
      </c>
      <c r="B139" s="55">
        <v>1</v>
      </c>
      <c r="C139" s="56">
        <v>44995</v>
      </c>
      <c r="D139" s="56">
        <v>45007</v>
      </c>
      <c r="E139" s="56">
        <v>45002</v>
      </c>
      <c r="F139" s="55">
        <v>5</v>
      </c>
      <c r="G139" s="55" t="s">
        <v>857</v>
      </c>
      <c r="I139" s="55" t="s">
        <v>858</v>
      </c>
      <c r="J139" s="55">
        <v>11623</v>
      </c>
      <c r="K139" s="55">
        <v>6857</v>
      </c>
      <c r="M139" s="55">
        <v>4</v>
      </c>
      <c r="N139" s="55">
        <v>16700</v>
      </c>
      <c r="O139" s="55">
        <v>16700</v>
      </c>
      <c r="P139" s="55">
        <v>1</v>
      </c>
      <c r="Q139" s="55">
        <v>12020</v>
      </c>
      <c r="R139" s="55" t="s">
        <v>859</v>
      </c>
      <c r="T139" s="57">
        <v>3578.27</v>
      </c>
      <c r="U139" s="55">
        <v>286.26159999999999</v>
      </c>
      <c r="V139" s="55">
        <v>89.456800000000001</v>
      </c>
      <c r="W139" s="57">
        <v>3953.9884000000002</v>
      </c>
      <c r="Y139" s="55" t="s">
        <v>860</v>
      </c>
      <c r="Z139" s="55" t="s">
        <v>861</v>
      </c>
      <c r="AA139" s="55" t="s">
        <v>862</v>
      </c>
      <c r="AB139" s="55">
        <v>0</v>
      </c>
      <c r="AC139" s="55" t="s">
        <v>790</v>
      </c>
      <c r="AD139" s="58">
        <v>37337</v>
      </c>
      <c r="AE139" s="58">
        <v>37332</v>
      </c>
    </row>
    <row r="140" spans="1:31" ht="12.5" customHeight="1">
      <c r="A140" s="55">
        <v>45647</v>
      </c>
      <c r="B140" s="55">
        <v>1</v>
      </c>
      <c r="C140" s="56">
        <v>44996</v>
      </c>
      <c r="D140" s="56">
        <v>45008</v>
      </c>
      <c r="E140" s="56">
        <v>45003</v>
      </c>
      <c r="F140" s="55">
        <v>5</v>
      </c>
      <c r="G140" s="55" t="s">
        <v>863</v>
      </c>
      <c r="I140" s="55" t="s">
        <v>864</v>
      </c>
      <c r="J140" s="55">
        <v>25997</v>
      </c>
      <c r="K140" s="55">
        <v>9754</v>
      </c>
      <c r="M140" s="55">
        <v>4</v>
      </c>
      <c r="N140" s="55">
        <v>19614</v>
      </c>
      <c r="O140" s="55">
        <v>19614</v>
      </c>
      <c r="P140" s="55">
        <v>1</v>
      </c>
      <c r="Q140" s="55">
        <v>13883</v>
      </c>
      <c r="R140" s="55" t="s">
        <v>865</v>
      </c>
      <c r="T140" s="57">
        <v>3399.99</v>
      </c>
      <c r="U140" s="55">
        <v>271.99919999999997</v>
      </c>
      <c r="V140" s="55">
        <v>84.999799999999993</v>
      </c>
      <c r="W140" s="57">
        <v>3756.989</v>
      </c>
      <c r="Y140" s="55" t="s">
        <v>866</v>
      </c>
      <c r="Z140" s="55" t="s">
        <v>867</v>
      </c>
      <c r="AA140" s="55" t="s">
        <v>868</v>
      </c>
      <c r="AB140" s="55">
        <v>0</v>
      </c>
      <c r="AC140" s="55" t="s">
        <v>801</v>
      </c>
      <c r="AD140" s="58">
        <v>37338</v>
      </c>
      <c r="AE140" s="58">
        <v>37333</v>
      </c>
    </row>
    <row r="141" spans="1:31" ht="12.5" customHeight="1">
      <c r="A141" s="55">
        <v>45645</v>
      </c>
      <c r="B141" s="55">
        <v>1</v>
      </c>
      <c r="C141" s="56">
        <v>44996</v>
      </c>
      <c r="D141" s="56">
        <v>45008</v>
      </c>
      <c r="E141" s="56">
        <v>45003</v>
      </c>
      <c r="F141" s="55">
        <v>5</v>
      </c>
      <c r="G141" s="55" t="s">
        <v>869</v>
      </c>
      <c r="I141" s="55" t="s">
        <v>870</v>
      </c>
      <c r="J141" s="55">
        <v>11482</v>
      </c>
      <c r="K141" s="55">
        <v>6315</v>
      </c>
      <c r="M141" s="55">
        <v>10</v>
      </c>
      <c r="N141" s="55">
        <v>16150</v>
      </c>
      <c r="O141" s="55">
        <v>16150</v>
      </c>
      <c r="P141" s="55">
        <v>1</v>
      </c>
      <c r="Q141" s="55">
        <v>7614</v>
      </c>
      <c r="R141" s="55" t="s">
        <v>871</v>
      </c>
      <c r="S141" s="55">
        <v>3158</v>
      </c>
      <c r="T141" s="57">
        <v>3374.99</v>
      </c>
      <c r="U141" s="55">
        <v>269.99919999999997</v>
      </c>
      <c r="V141" s="55">
        <v>84.374799999999993</v>
      </c>
      <c r="W141" s="57">
        <v>3729.364</v>
      </c>
      <c r="Y141" s="55" t="s">
        <v>872</v>
      </c>
      <c r="Z141" s="55" t="s">
        <v>867</v>
      </c>
      <c r="AA141" s="55" t="s">
        <v>873</v>
      </c>
      <c r="AB141" s="55">
        <v>0</v>
      </c>
      <c r="AC141" s="55" t="s">
        <v>801</v>
      </c>
      <c r="AD141" s="58">
        <v>37338</v>
      </c>
      <c r="AE141" s="58">
        <v>37333</v>
      </c>
    </row>
    <row r="142" spans="1:31" ht="12.5" customHeight="1">
      <c r="A142" s="55">
        <v>45653</v>
      </c>
      <c r="B142" s="55">
        <v>1</v>
      </c>
      <c r="C142" s="56">
        <v>44997</v>
      </c>
      <c r="D142" s="56">
        <v>45009</v>
      </c>
      <c r="E142" s="56">
        <v>45004</v>
      </c>
      <c r="F142" s="55">
        <v>5</v>
      </c>
      <c r="G142" s="55" t="s">
        <v>874</v>
      </c>
      <c r="I142" s="55" t="s">
        <v>875</v>
      </c>
      <c r="J142" s="55">
        <v>11764</v>
      </c>
      <c r="K142" s="55">
        <v>4918</v>
      </c>
      <c r="M142" s="55">
        <v>9</v>
      </c>
      <c r="N142" s="55">
        <v>14753</v>
      </c>
      <c r="O142" s="55">
        <v>14753</v>
      </c>
      <c r="P142" s="55">
        <v>1</v>
      </c>
      <c r="Q142" s="55">
        <v>11582</v>
      </c>
      <c r="R142" s="55" t="s">
        <v>876</v>
      </c>
      <c r="S142" s="55">
        <v>3164</v>
      </c>
      <c r="T142" s="57">
        <v>3399.99</v>
      </c>
      <c r="U142" s="55">
        <v>271.99919999999997</v>
      </c>
      <c r="V142" s="55">
        <v>84.999799999999993</v>
      </c>
      <c r="W142" s="57">
        <v>3756.989</v>
      </c>
      <c r="Y142" s="55" t="s">
        <v>877</v>
      </c>
      <c r="Z142" s="55" t="s">
        <v>878</v>
      </c>
      <c r="AA142" s="55" t="s">
        <v>879</v>
      </c>
      <c r="AB142" s="55">
        <v>0</v>
      </c>
      <c r="AC142" s="55" t="s">
        <v>812</v>
      </c>
      <c r="AD142" s="58">
        <v>37339</v>
      </c>
      <c r="AE142" s="58">
        <v>37334</v>
      </c>
    </row>
    <row r="143" spans="1:31" ht="12.5" customHeight="1">
      <c r="A143" s="55">
        <v>45651</v>
      </c>
      <c r="B143" s="55">
        <v>1</v>
      </c>
      <c r="C143" s="56">
        <v>44997</v>
      </c>
      <c r="D143" s="56">
        <v>45009</v>
      </c>
      <c r="E143" s="56">
        <v>45004</v>
      </c>
      <c r="F143" s="55">
        <v>5</v>
      </c>
      <c r="G143" s="55" t="s">
        <v>880</v>
      </c>
      <c r="I143" s="55" t="s">
        <v>881</v>
      </c>
      <c r="J143" s="55">
        <v>19771</v>
      </c>
      <c r="K143" s="55">
        <v>7829</v>
      </c>
      <c r="M143" s="55">
        <v>9</v>
      </c>
      <c r="N143" s="55">
        <v>17682</v>
      </c>
      <c r="O143" s="55">
        <v>17682</v>
      </c>
      <c r="P143" s="55">
        <v>1</v>
      </c>
      <c r="Q143" s="55">
        <v>13850</v>
      </c>
      <c r="R143" s="55" t="s">
        <v>882</v>
      </c>
      <c r="S143" s="55">
        <v>3164</v>
      </c>
      <c r="T143" s="57">
        <v>3578.27</v>
      </c>
      <c r="U143" s="55">
        <v>286.26159999999999</v>
      </c>
      <c r="V143" s="55">
        <v>89.456800000000001</v>
      </c>
      <c r="W143" s="57">
        <v>3953.9884000000002</v>
      </c>
      <c r="Y143" s="55" t="s">
        <v>883</v>
      </c>
      <c r="Z143" s="55" t="s">
        <v>878</v>
      </c>
      <c r="AA143" s="55" t="s">
        <v>884</v>
      </c>
      <c r="AB143" s="55">
        <v>0</v>
      </c>
      <c r="AC143" s="55" t="s">
        <v>812</v>
      </c>
      <c r="AD143" s="58">
        <v>37339</v>
      </c>
      <c r="AE143" s="58">
        <v>37334</v>
      </c>
    </row>
    <row r="144" spans="1:31" ht="12.5" customHeight="1">
      <c r="A144" s="55">
        <v>45657</v>
      </c>
      <c r="B144" s="55">
        <v>1</v>
      </c>
      <c r="C144" s="56">
        <v>44998</v>
      </c>
      <c r="D144" s="56">
        <v>45010</v>
      </c>
      <c r="E144" s="56">
        <v>45005</v>
      </c>
      <c r="F144" s="55">
        <v>5</v>
      </c>
      <c r="G144" s="55" t="s">
        <v>885</v>
      </c>
      <c r="I144" s="55" t="s">
        <v>886</v>
      </c>
      <c r="J144" s="55">
        <v>11266</v>
      </c>
      <c r="K144" s="55">
        <v>2760</v>
      </c>
      <c r="M144" s="55">
        <v>1</v>
      </c>
      <c r="N144" s="55">
        <v>12589</v>
      </c>
      <c r="O144" s="55">
        <v>12589</v>
      </c>
      <c r="P144" s="55">
        <v>1</v>
      </c>
      <c r="Q144" s="55">
        <v>12011</v>
      </c>
      <c r="R144" s="55" t="s">
        <v>887</v>
      </c>
      <c r="T144" s="57">
        <v>3578.27</v>
      </c>
      <c r="U144" s="55">
        <v>286.26159999999999</v>
      </c>
      <c r="V144" s="55">
        <v>89.456800000000001</v>
      </c>
      <c r="W144" s="57">
        <v>3953.9884000000002</v>
      </c>
      <c r="Y144" s="55" t="s">
        <v>888</v>
      </c>
      <c r="Z144" s="55" t="s">
        <v>889</v>
      </c>
      <c r="AA144" s="55" t="s">
        <v>890</v>
      </c>
      <c r="AB144" s="55">
        <v>0</v>
      </c>
      <c r="AC144" s="55" t="s">
        <v>818</v>
      </c>
      <c r="AD144" s="58">
        <v>37340</v>
      </c>
      <c r="AE144" s="58">
        <v>37335</v>
      </c>
    </row>
    <row r="145" spans="1:31" ht="12.5" customHeight="1">
      <c r="A145" s="55">
        <v>45666</v>
      </c>
      <c r="B145" s="55">
        <v>1</v>
      </c>
      <c r="C145" s="56">
        <v>44999</v>
      </c>
      <c r="D145" s="56">
        <v>45011</v>
      </c>
      <c r="E145" s="56">
        <v>45006</v>
      </c>
      <c r="F145" s="55">
        <v>5</v>
      </c>
      <c r="G145" s="55" t="s">
        <v>891</v>
      </c>
      <c r="I145" s="55" t="s">
        <v>892</v>
      </c>
      <c r="J145" s="55">
        <v>14738</v>
      </c>
      <c r="K145" s="55">
        <v>17165</v>
      </c>
      <c r="M145" s="55">
        <v>4</v>
      </c>
      <c r="N145" s="55">
        <v>27052</v>
      </c>
      <c r="O145" s="55">
        <v>27052</v>
      </c>
      <c r="P145" s="55">
        <v>1</v>
      </c>
      <c r="Q145" s="55">
        <v>12591</v>
      </c>
      <c r="R145" s="55" t="s">
        <v>893</v>
      </c>
      <c r="T145" s="55">
        <v>699.09820000000002</v>
      </c>
      <c r="U145" s="55">
        <v>55.927900000000001</v>
      </c>
      <c r="V145" s="55">
        <v>17.477499999999999</v>
      </c>
      <c r="W145" s="55">
        <v>772.50360000000001</v>
      </c>
      <c r="Y145" s="55" t="s">
        <v>894</v>
      </c>
      <c r="Z145" s="55" t="s">
        <v>895</v>
      </c>
      <c r="AA145" s="55" t="s">
        <v>896</v>
      </c>
      <c r="AB145" s="55">
        <v>0</v>
      </c>
      <c r="AC145" s="55" t="s">
        <v>897</v>
      </c>
      <c r="AD145" s="58">
        <v>37341</v>
      </c>
      <c r="AE145" s="58">
        <v>37336</v>
      </c>
    </row>
    <row r="146" spans="1:31" ht="12.5" customHeight="1">
      <c r="A146" s="55">
        <v>45668</v>
      </c>
      <c r="B146" s="55">
        <v>1</v>
      </c>
      <c r="C146" s="56">
        <v>45000</v>
      </c>
      <c r="D146" s="56">
        <v>45012</v>
      </c>
      <c r="E146" s="56">
        <v>45007</v>
      </c>
      <c r="F146" s="55">
        <v>5</v>
      </c>
      <c r="G146" s="55" t="s">
        <v>898</v>
      </c>
      <c r="I146" s="55" t="s">
        <v>899</v>
      </c>
      <c r="J146" s="55">
        <v>11298</v>
      </c>
      <c r="K146" s="55">
        <v>12788</v>
      </c>
      <c r="M146" s="55">
        <v>4</v>
      </c>
      <c r="N146" s="55">
        <v>22658</v>
      </c>
      <c r="O146" s="55">
        <v>22658</v>
      </c>
      <c r="P146" s="55">
        <v>1</v>
      </c>
      <c r="Q146" s="55">
        <v>492</v>
      </c>
      <c r="R146" s="55" t="s">
        <v>900</v>
      </c>
      <c r="T146" s="57">
        <v>3578.27</v>
      </c>
      <c r="U146" s="55">
        <v>286.26159999999999</v>
      </c>
      <c r="V146" s="55">
        <v>89.456800000000001</v>
      </c>
      <c r="W146" s="57">
        <v>3953.9884000000002</v>
      </c>
      <c r="Y146" s="55" t="s">
        <v>901</v>
      </c>
      <c r="Z146" s="55" t="s">
        <v>902</v>
      </c>
      <c r="AA146" s="55" t="s">
        <v>903</v>
      </c>
      <c r="AB146" s="55">
        <v>0</v>
      </c>
      <c r="AC146" s="55" t="s">
        <v>839</v>
      </c>
      <c r="AD146" s="58">
        <v>37342</v>
      </c>
      <c r="AE146" s="58">
        <v>37337</v>
      </c>
    </row>
    <row r="147" spans="1:31" ht="12.5" customHeight="1">
      <c r="A147" s="55">
        <v>45669</v>
      </c>
      <c r="B147" s="55">
        <v>1</v>
      </c>
      <c r="C147" s="56">
        <v>45000</v>
      </c>
      <c r="D147" s="56">
        <v>45012</v>
      </c>
      <c r="E147" s="56">
        <v>45007</v>
      </c>
      <c r="F147" s="55">
        <v>5</v>
      </c>
      <c r="G147" s="55" t="s">
        <v>904</v>
      </c>
      <c r="I147" s="55" t="s">
        <v>905</v>
      </c>
      <c r="J147" s="55">
        <v>11528</v>
      </c>
      <c r="K147" s="55">
        <v>6400</v>
      </c>
      <c r="M147" s="55">
        <v>4</v>
      </c>
      <c r="N147" s="55">
        <v>16236</v>
      </c>
      <c r="O147" s="55">
        <v>16236</v>
      </c>
      <c r="P147" s="55">
        <v>1</v>
      </c>
      <c r="Q147" s="55">
        <v>9612</v>
      </c>
      <c r="R147" s="55" t="s">
        <v>906</v>
      </c>
      <c r="T147" s="57">
        <v>3578.27</v>
      </c>
      <c r="U147" s="55">
        <v>286.26159999999999</v>
      </c>
      <c r="V147" s="55">
        <v>89.456800000000001</v>
      </c>
      <c r="W147" s="57">
        <v>3953.9884000000002</v>
      </c>
      <c r="Y147" s="55" t="s">
        <v>907</v>
      </c>
      <c r="Z147" s="55" t="s">
        <v>902</v>
      </c>
      <c r="AA147" s="55" t="s">
        <v>908</v>
      </c>
      <c r="AB147" s="55">
        <v>0</v>
      </c>
      <c r="AC147" s="55" t="s">
        <v>839</v>
      </c>
      <c r="AD147" s="58">
        <v>37342</v>
      </c>
      <c r="AE147" s="58">
        <v>37337</v>
      </c>
    </row>
    <row r="148" spans="1:31" ht="12.5" customHeight="1">
      <c r="A148" s="55">
        <v>45676</v>
      </c>
      <c r="B148" s="55">
        <v>1</v>
      </c>
      <c r="C148" s="56">
        <v>45000</v>
      </c>
      <c r="D148" s="56">
        <v>45012</v>
      </c>
      <c r="E148" s="56">
        <v>45007</v>
      </c>
      <c r="F148" s="55">
        <v>5</v>
      </c>
      <c r="G148" s="55" t="s">
        <v>909</v>
      </c>
      <c r="I148" s="55" t="s">
        <v>910</v>
      </c>
      <c r="J148" s="55">
        <v>11765</v>
      </c>
      <c r="K148" s="55">
        <v>14903</v>
      </c>
      <c r="M148" s="55">
        <v>9</v>
      </c>
      <c r="N148" s="55">
        <v>24778</v>
      </c>
      <c r="O148" s="55">
        <v>24778</v>
      </c>
      <c r="P148" s="55">
        <v>1</v>
      </c>
      <c r="Q148" s="55">
        <v>19032</v>
      </c>
      <c r="R148" s="55" t="s">
        <v>911</v>
      </c>
      <c r="S148" s="55">
        <v>3197</v>
      </c>
      <c r="T148" s="57">
        <v>3374.99</v>
      </c>
      <c r="U148" s="55">
        <v>269.99919999999997</v>
      </c>
      <c r="V148" s="55">
        <v>84.374799999999993</v>
      </c>
      <c r="W148" s="57">
        <v>3729.364</v>
      </c>
      <c r="Y148" s="55" t="s">
        <v>912</v>
      </c>
      <c r="Z148" s="55" t="s">
        <v>902</v>
      </c>
      <c r="AA148" s="55" t="s">
        <v>913</v>
      </c>
      <c r="AB148" s="55">
        <v>0</v>
      </c>
      <c r="AC148" s="55" t="s">
        <v>839</v>
      </c>
      <c r="AD148" s="58">
        <v>37342</v>
      </c>
      <c r="AE148" s="58">
        <v>37337</v>
      </c>
    </row>
    <row r="149" spans="1:31" ht="12.5" customHeight="1">
      <c r="A149" s="55">
        <v>45677</v>
      </c>
      <c r="B149" s="55">
        <v>1</v>
      </c>
      <c r="C149" s="56">
        <v>45000</v>
      </c>
      <c r="D149" s="56">
        <v>45012</v>
      </c>
      <c r="E149" s="56">
        <v>45007</v>
      </c>
      <c r="F149" s="55">
        <v>5</v>
      </c>
      <c r="G149" s="55" t="s">
        <v>914</v>
      </c>
      <c r="I149" s="55" t="s">
        <v>915</v>
      </c>
      <c r="J149" s="55">
        <v>11895</v>
      </c>
      <c r="K149" s="55">
        <v>1769</v>
      </c>
      <c r="M149" s="55">
        <v>9</v>
      </c>
      <c r="N149" s="55">
        <v>11589</v>
      </c>
      <c r="O149" s="55">
        <v>11589</v>
      </c>
      <c r="P149" s="55">
        <v>1</v>
      </c>
      <c r="Q149" s="55">
        <v>1629</v>
      </c>
      <c r="R149" s="55" t="s">
        <v>916</v>
      </c>
      <c r="S149" s="55">
        <v>3197</v>
      </c>
      <c r="T149" s="57">
        <v>3374.99</v>
      </c>
      <c r="U149" s="55">
        <v>269.99919999999997</v>
      </c>
      <c r="V149" s="55">
        <v>84.374799999999993</v>
      </c>
      <c r="W149" s="57">
        <v>3729.364</v>
      </c>
      <c r="Y149" s="55" t="s">
        <v>917</v>
      </c>
      <c r="Z149" s="55" t="s">
        <v>902</v>
      </c>
      <c r="AA149" s="55" t="s">
        <v>918</v>
      </c>
      <c r="AB149" s="55">
        <v>0</v>
      </c>
      <c r="AC149" s="55" t="s">
        <v>839</v>
      </c>
      <c r="AD149" s="58">
        <v>37342</v>
      </c>
      <c r="AE149" s="58">
        <v>37337</v>
      </c>
    </row>
    <row r="150" spans="1:31" ht="12.5" customHeight="1">
      <c r="A150" s="55">
        <v>45680</v>
      </c>
      <c r="B150" s="55">
        <v>1</v>
      </c>
      <c r="C150" s="56">
        <v>45001</v>
      </c>
      <c r="D150" s="56">
        <v>45013</v>
      </c>
      <c r="E150" s="56">
        <v>45008</v>
      </c>
      <c r="F150" s="55">
        <v>5</v>
      </c>
      <c r="G150" s="55" t="s">
        <v>919</v>
      </c>
      <c r="I150" s="55" t="s">
        <v>920</v>
      </c>
      <c r="J150" s="55">
        <v>23283</v>
      </c>
      <c r="K150" s="55">
        <v>2597</v>
      </c>
      <c r="M150" s="55">
        <v>6</v>
      </c>
      <c r="N150" s="55">
        <v>12425</v>
      </c>
      <c r="O150" s="55">
        <v>12425</v>
      </c>
      <c r="P150" s="55">
        <v>1</v>
      </c>
      <c r="Q150" s="55">
        <v>5580</v>
      </c>
      <c r="R150" s="55" t="s">
        <v>921</v>
      </c>
      <c r="S150" s="55">
        <v>3210</v>
      </c>
      <c r="T150" s="57">
        <v>3578.27</v>
      </c>
      <c r="U150" s="55">
        <v>286.26159999999999</v>
      </c>
      <c r="V150" s="55">
        <v>89.456800000000001</v>
      </c>
      <c r="W150" s="57">
        <v>3953.9884000000002</v>
      </c>
      <c r="Y150" s="55" t="s">
        <v>922</v>
      </c>
      <c r="Z150" s="55" t="s">
        <v>923</v>
      </c>
      <c r="AA150" s="55" t="s">
        <v>924</v>
      </c>
      <c r="AB150" s="55">
        <v>0</v>
      </c>
      <c r="AC150" s="55" t="s">
        <v>850</v>
      </c>
      <c r="AD150" s="58">
        <v>37343</v>
      </c>
      <c r="AE150" s="58">
        <v>37338</v>
      </c>
    </row>
    <row r="151" spans="1:31" ht="12.5" customHeight="1">
      <c r="A151" s="55">
        <v>45681</v>
      </c>
      <c r="B151" s="55">
        <v>1</v>
      </c>
      <c r="C151" s="56">
        <v>45001</v>
      </c>
      <c r="D151" s="56">
        <v>45013</v>
      </c>
      <c r="E151" s="56">
        <v>45008</v>
      </c>
      <c r="F151" s="55">
        <v>5</v>
      </c>
      <c r="G151" s="55" t="s">
        <v>925</v>
      </c>
      <c r="I151" s="55" t="s">
        <v>926</v>
      </c>
      <c r="J151" s="55">
        <v>19789</v>
      </c>
      <c r="K151" s="55">
        <v>15607</v>
      </c>
      <c r="M151" s="55">
        <v>9</v>
      </c>
      <c r="N151" s="55">
        <v>25491</v>
      </c>
      <c r="O151" s="55">
        <v>25491</v>
      </c>
      <c r="P151" s="55">
        <v>1</v>
      </c>
      <c r="Q151" s="55">
        <v>287</v>
      </c>
      <c r="R151" s="55" t="s">
        <v>927</v>
      </c>
      <c r="S151" s="55">
        <v>3208</v>
      </c>
      <c r="T151" s="57">
        <v>3578.27</v>
      </c>
      <c r="U151" s="55">
        <v>286.26159999999999</v>
      </c>
      <c r="V151" s="55">
        <v>89.456800000000001</v>
      </c>
      <c r="W151" s="57">
        <v>3953.9884000000002</v>
      </c>
      <c r="Y151" s="55" t="s">
        <v>928</v>
      </c>
      <c r="Z151" s="55" t="s">
        <v>923</v>
      </c>
      <c r="AA151" s="55" t="s">
        <v>929</v>
      </c>
      <c r="AB151" s="55">
        <v>0</v>
      </c>
      <c r="AC151" s="55" t="s">
        <v>850</v>
      </c>
      <c r="AD151" s="58">
        <v>37343</v>
      </c>
      <c r="AE151" s="58">
        <v>37338</v>
      </c>
    </row>
    <row r="152" spans="1:31" ht="12.5" customHeight="1">
      <c r="A152" s="55">
        <v>45689</v>
      </c>
      <c r="B152" s="55">
        <v>1</v>
      </c>
      <c r="C152" s="56">
        <v>45002</v>
      </c>
      <c r="D152" s="56">
        <v>45014</v>
      </c>
      <c r="E152" s="56">
        <v>45009</v>
      </c>
      <c r="F152" s="55">
        <v>5</v>
      </c>
      <c r="G152" s="55" t="s">
        <v>930</v>
      </c>
      <c r="I152" s="55" t="s">
        <v>931</v>
      </c>
      <c r="J152" s="55">
        <v>19773</v>
      </c>
      <c r="K152" s="55">
        <v>14794</v>
      </c>
      <c r="M152" s="55">
        <v>9</v>
      </c>
      <c r="N152" s="55">
        <v>24669</v>
      </c>
      <c r="O152" s="55">
        <v>24669</v>
      </c>
      <c r="P152" s="55">
        <v>1</v>
      </c>
      <c r="Q152" s="55">
        <v>13414</v>
      </c>
      <c r="R152" s="55" t="s">
        <v>932</v>
      </c>
      <c r="S152" s="55">
        <v>3219</v>
      </c>
      <c r="T152" s="57">
        <v>3578.27</v>
      </c>
      <c r="U152" s="55">
        <v>286.26159999999999</v>
      </c>
      <c r="V152" s="55">
        <v>89.456800000000001</v>
      </c>
      <c r="W152" s="57">
        <v>3953.9884000000002</v>
      </c>
      <c r="Y152" s="55" t="s">
        <v>933</v>
      </c>
      <c r="Z152" s="55" t="s">
        <v>934</v>
      </c>
      <c r="AA152" s="55" t="s">
        <v>935</v>
      </c>
      <c r="AB152" s="55">
        <v>0</v>
      </c>
      <c r="AC152" s="55" t="s">
        <v>861</v>
      </c>
      <c r="AD152" s="58">
        <v>37344</v>
      </c>
      <c r="AE152" s="58">
        <v>37339</v>
      </c>
    </row>
    <row r="153" spans="1:31" ht="12.5" customHeight="1">
      <c r="A153" s="55">
        <v>45684</v>
      </c>
      <c r="B153" s="55">
        <v>1</v>
      </c>
      <c r="C153" s="56">
        <v>45002</v>
      </c>
      <c r="D153" s="56">
        <v>45014</v>
      </c>
      <c r="E153" s="56">
        <v>45009</v>
      </c>
      <c r="F153" s="55">
        <v>5</v>
      </c>
      <c r="G153" s="55" t="s">
        <v>936</v>
      </c>
      <c r="I153" s="55" t="s">
        <v>937</v>
      </c>
      <c r="J153" s="55">
        <v>11485</v>
      </c>
      <c r="K153" s="55">
        <v>19225</v>
      </c>
      <c r="M153" s="55">
        <v>10</v>
      </c>
      <c r="N153" s="55">
        <v>29126</v>
      </c>
      <c r="O153" s="55">
        <v>29126</v>
      </c>
      <c r="P153" s="55">
        <v>1</v>
      </c>
      <c r="Q153" s="55">
        <v>3846</v>
      </c>
      <c r="R153" s="55" t="s">
        <v>938</v>
      </c>
      <c r="S153" s="55">
        <v>3224</v>
      </c>
      <c r="T153" s="57">
        <v>3399.99</v>
      </c>
      <c r="U153" s="55">
        <v>271.99919999999997</v>
      </c>
      <c r="V153" s="55">
        <v>84.999799999999993</v>
      </c>
      <c r="W153" s="57">
        <v>3756.989</v>
      </c>
      <c r="Y153" s="55" t="s">
        <v>939</v>
      </c>
      <c r="Z153" s="55" t="s">
        <v>934</v>
      </c>
      <c r="AA153" s="55" t="s">
        <v>940</v>
      </c>
      <c r="AB153" s="55">
        <v>0</v>
      </c>
      <c r="AC153" s="55" t="s">
        <v>861</v>
      </c>
      <c r="AD153" s="58">
        <v>37344</v>
      </c>
      <c r="AE153" s="58">
        <v>37339</v>
      </c>
    </row>
    <row r="154" spans="1:31" ht="12.5" customHeight="1">
      <c r="A154" s="55">
        <v>45707</v>
      </c>
      <c r="B154" s="55">
        <v>1</v>
      </c>
      <c r="C154" s="56">
        <v>45005</v>
      </c>
      <c r="D154" s="56">
        <v>45017</v>
      </c>
      <c r="E154" s="56">
        <v>45012</v>
      </c>
      <c r="F154" s="55">
        <v>5</v>
      </c>
      <c r="G154" s="55" t="s">
        <v>941</v>
      </c>
      <c r="I154" s="55" t="s">
        <v>942</v>
      </c>
      <c r="J154" s="55">
        <v>11904</v>
      </c>
      <c r="K154" s="55">
        <v>8377</v>
      </c>
      <c r="M154" s="55">
        <v>9</v>
      </c>
      <c r="N154" s="55">
        <v>18230</v>
      </c>
      <c r="O154" s="55">
        <v>18230</v>
      </c>
      <c r="P154" s="55">
        <v>1</v>
      </c>
      <c r="Q154" s="55">
        <v>630</v>
      </c>
      <c r="R154" s="55" t="s">
        <v>943</v>
      </c>
      <c r="S154" s="55">
        <v>3252</v>
      </c>
      <c r="T154" s="57">
        <v>3399.99</v>
      </c>
      <c r="U154" s="55">
        <v>271.99919999999997</v>
      </c>
      <c r="V154" s="55">
        <v>84.999799999999993</v>
      </c>
      <c r="W154" s="57">
        <v>3756.989</v>
      </c>
      <c r="Y154" s="55" t="s">
        <v>944</v>
      </c>
      <c r="Z154" s="55" t="s">
        <v>945</v>
      </c>
      <c r="AA154" s="55" t="s">
        <v>946</v>
      </c>
      <c r="AB154" s="55">
        <v>0</v>
      </c>
      <c r="AC154" s="55" t="s">
        <v>889</v>
      </c>
      <c r="AD154" s="58">
        <v>37347</v>
      </c>
      <c r="AE154" s="58">
        <v>37342</v>
      </c>
    </row>
    <row r="155" spans="1:31" ht="12.5" customHeight="1">
      <c r="A155" s="55">
        <v>45711</v>
      </c>
      <c r="B155" s="55">
        <v>1</v>
      </c>
      <c r="C155" s="56">
        <v>45005</v>
      </c>
      <c r="D155" s="56">
        <v>45017</v>
      </c>
      <c r="E155" s="56">
        <v>45012</v>
      </c>
      <c r="F155" s="55">
        <v>5</v>
      </c>
      <c r="G155" s="55" t="s">
        <v>947</v>
      </c>
      <c r="I155" s="55" t="s">
        <v>948</v>
      </c>
      <c r="J155" s="55">
        <v>19621</v>
      </c>
      <c r="K155" s="55">
        <v>7277</v>
      </c>
      <c r="M155" s="55">
        <v>9</v>
      </c>
      <c r="N155" s="55">
        <v>17126</v>
      </c>
      <c r="O155" s="55">
        <v>17126</v>
      </c>
      <c r="P155" s="55">
        <v>1</v>
      </c>
      <c r="Q155" s="55">
        <v>11520</v>
      </c>
      <c r="R155" s="55" t="s">
        <v>949</v>
      </c>
      <c r="S155" s="55">
        <v>3252</v>
      </c>
      <c r="T155" s="57">
        <v>3578.27</v>
      </c>
      <c r="U155" s="55">
        <v>286.26159999999999</v>
      </c>
      <c r="V155" s="55">
        <v>89.456800000000001</v>
      </c>
      <c r="W155" s="57">
        <v>3953.9884000000002</v>
      </c>
      <c r="Y155" s="55" t="s">
        <v>950</v>
      </c>
      <c r="Z155" s="55" t="s">
        <v>945</v>
      </c>
      <c r="AA155" s="55" t="s">
        <v>951</v>
      </c>
      <c r="AB155" s="55">
        <v>0</v>
      </c>
      <c r="AC155" s="55" t="s">
        <v>889</v>
      </c>
      <c r="AD155" s="58">
        <v>37347</v>
      </c>
      <c r="AE155" s="58">
        <v>37342</v>
      </c>
    </row>
    <row r="156" spans="1:31" ht="12.5" customHeight="1">
      <c r="A156" s="55">
        <v>45714</v>
      </c>
      <c r="B156" s="55">
        <v>1</v>
      </c>
      <c r="C156" s="56">
        <v>45006</v>
      </c>
      <c r="D156" s="56">
        <v>45018</v>
      </c>
      <c r="E156" s="56">
        <v>45013</v>
      </c>
      <c r="F156" s="55">
        <v>5</v>
      </c>
      <c r="G156" s="55" t="s">
        <v>952</v>
      </c>
      <c r="I156" s="55" t="s">
        <v>953</v>
      </c>
      <c r="J156" s="55">
        <v>11534</v>
      </c>
      <c r="K156" s="55">
        <v>16749</v>
      </c>
      <c r="M156" s="55">
        <v>4</v>
      </c>
      <c r="N156" s="55">
        <v>26635</v>
      </c>
      <c r="O156" s="55">
        <v>26635</v>
      </c>
      <c r="P156" s="55">
        <v>1</v>
      </c>
      <c r="Q156" s="55">
        <v>2417</v>
      </c>
      <c r="R156" s="55" t="s">
        <v>954</v>
      </c>
      <c r="T156" s="57">
        <v>3578.27</v>
      </c>
      <c r="U156" s="55">
        <v>286.26159999999999</v>
      </c>
      <c r="V156" s="55">
        <v>89.456800000000001</v>
      </c>
      <c r="W156" s="57">
        <v>3953.9884000000002</v>
      </c>
      <c r="Y156" s="55" t="s">
        <v>955</v>
      </c>
      <c r="Z156" s="55" t="s">
        <v>956</v>
      </c>
      <c r="AA156" s="55" t="s">
        <v>957</v>
      </c>
      <c r="AB156" s="55">
        <v>0</v>
      </c>
      <c r="AC156" s="55" t="s">
        <v>895</v>
      </c>
      <c r="AD156" s="58">
        <v>37348</v>
      </c>
      <c r="AE156" s="58">
        <v>37343</v>
      </c>
    </row>
    <row r="157" spans="1:31" ht="12.5" customHeight="1">
      <c r="A157" s="55">
        <v>45720</v>
      </c>
      <c r="B157" s="55">
        <v>1</v>
      </c>
      <c r="C157" s="56">
        <v>45007</v>
      </c>
      <c r="D157" s="56">
        <v>45019</v>
      </c>
      <c r="E157" s="56">
        <v>45014</v>
      </c>
      <c r="F157" s="55">
        <v>5</v>
      </c>
      <c r="G157" s="55" t="s">
        <v>958</v>
      </c>
      <c r="I157" s="55" t="s">
        <v>959</v>
      </c>
      <c r="J157" s="55">
        <v>19653</v>
      </c>
      <c r="K157" s="55">
        <v>15420</v>
      </c>
      <c r="M157" s="55">
        <v>9</v>
      </c>
      <c r="N157" s="55">
        <v>25303</v>
      </c>
      <c r="O157" s="55">
        <v>25303</v>
      </c>
      <c r="P157" s="55">
        <v>1</v>
      </c>
      <c r="Q157" s="55">
        <v>18322</v>
      </c>
      <c r="R157" s="55" t="s">
        <v>960</v>
      </c>
      <c r="S157" s="55">
        <v>3274</v>
      </c>
      <c r="T157" s="57">
        <v>3578.27</v>
      </c>
      <c r="U157" s="55">
        <v>286.26159999999999</v>
      </c>
      <c r="V157" s="55">
        <v>89.456800000000001</v>
      </c>
      <c r="W157" s="57">
        <v>3953.9884000000002</v>
      </c>
      <c r="Y157" s="55" t="s">
        <v>961</v>
      </c>
      <c r="Z157" s="55" t="s">
        <v>962</v>
      </c>
      <c r="AA157" s="55" t="s">
        <v>963</v>
      </c>
      <c r="AB157" s="55">
        <v>0</v>
      </c>
      <c r="AC157" s="55" t="s">
        <v>902</v>
      </c>
      <c r="AD157" s="58">
        <v>37349</v>
      </c>
      <c r="AE157" s="58">
        <v>37344</v>
      </c>
    </row>
    <row r="158" spans="1:31" ht="12.5" customHeight="1">
      <c r="A158" s="55">
        <v>45727</v>
      </c>
      <c r="B158" s="55">
        <v>1</v>
      </c>
      <c r="C158" s="56">
        <v>45008</v>
      </c>
      <c r="D158" s="56">
        <v>45020</v>
      </c>
      <c r="E158" s="56">
        <v>45015</v>
      </c>
      <c r="F158" s="55">
        <v>5</v>
      </c>
      <c r="G158" s="55" t="s">
        <v>964</v>
      </c>
      <c r="I158" s="55" t="s">
        <v>965</v>
      </c>
      <c r="J158" s="55">
        <v>11909</v>
      </c>
      <c r="K158" s="55">
        <v>15781</v>
      </c>
      <c r="M158" s="55">
        <v>9</v>
      </c>
      <c r="N158" s="55">
        <v>25665</v>
      </c>
      <c r="O158" s="55">
        <v>25665</v>
      </c>
      <c r="P158" s="55">
        <v>1</v>
      </c>
      <c r="Q158" s="55">
        <v>769</v>
      </c>
      <c r="R158" s="55" t="s">
        <v>966</v>
      </c>
      <c r="S158" s="55">
        <v>3285</v>
      </c>
      <c r="T158" s="57">
        <v>3374.99</v>
      </c>
      <c r="U158" s="55">
        <v>269.99919999999997</v>
      </c>
      <c r="V158" s="55">
        <v>84.374799999999993</v>
      </c>
      <c r="W158" s="57">
        <v>3729.364</v>
      </c>
      <c r="Y158" s="55" t="s">
        <v>967</v>
      </c>
      <c r="Z158" s="55" t="s">
        <v>968</v>
      </c>
      <c r="AA158" s="55" t="s">
        <v>969</v>
      </c>
      <c r="AB158" s="55">
        <v>0</v>
      </c>
      <c r="AC158" s="55" t="s">
        <v>923</v>
      </c>
      <c r="AD158" s="58">
        <v>37350</v>
      </c>
      <c r="AE158" s="58">
        <v>37345</v>
      </c>
    </row>
    <row r="159" spans="1:31" ht="12.5" customHeight="1">
      <c r="A159" s="55">
        <v>45730</v>
      </c>
      <c r="B159" s="55">
        <v>1</v>
      </c>
      <c r="C159" s="56">
        <v>45009</v>
      </c>
      <c r="D159" s="56">
        <v>45021</v>
      </c>
      <c r="E159" s="56">
        <v>45016</v>
      </c>
      <c r="F159" s="55">
        <v>5</v>
      </c>
      <c r="G159" s="55" t="s">
        <v>970</v>
      </c>
      <c r="I159" s="55" t="s">
        <v>971</v>
      </c>
      <c r="J159" s="55">
        <v>28471</v>
      </c>
      <c r="K159" s="55">
        <v>19370</v>
      </c>
      <c r="M159" s="55">
        <v>7</v>
      </c>
      <c r="N159" s="55">
        <v>29275</v>
      </c>
      <c r="O159" s="55">
        <v>29275</v>
      </c>
      <c r="P159" s="55">
        <v>1</v>
      </c>
      <c r="T159" s="57">
        <v>3374.99</v>
      </c>
      <c r="U159" s="55">
        <v>269.99919999999997</v>
      </c>
      <c r="V159" s="55">
        <v>84.374799999999993</v>
      </c>
      <c r="W159" s="57">
        <v>3729.364</v>
      </c>
      <c r="Y159" s="55" t="s">
        <v>972</v>
      </c>
      <c r="Z159" s="55" t="s">
        <v>973</v>
      </c>
      <c r="AA159" s="55" t="s">
        <v>974</v>
      </c>
      <c r="AB159" s="55">
        <v>0</v>
      </c>
      <c r="AC159" s="55" t="s">
        <v>934</v>
      </c>
      <c r="AD159" s="58">
        <v>37351</v>
      </c>
      <c r="AE159" s="58">
        <v>37346</v>
      </c>
    </row>
    <row r="160" spans="1:31" ht="12.5" customHeight="1">
      <c r="A160" s="55">
        <v>45737</v>
      </c>
      <c r="B160" s="55">
        <v>1</v>
      </c>
      <c r="C160" s="56">
        <v>45009</v>
      </c>
      <c r="D160" s="56">
        <v>45021</v>
      </c>
      <c r="E160" s="56">
        <v>45016</v>
      </c>
      <c r="F160" s="55">
        <v>5</v>
      </c>
      <c r="G160" s="55" t="s">
        <v>975</v>
      </c>
      <c r="I160" s="55" t="s">
        <v>976</v>
      </c>
      <c r="J160" s="55">
        <v>19965</v>
      </c>
      <c r="K160" s="55">
        <v>9490</v>
      </c>
      <c r="M160" s="55">
        <v>9</v>
      </c>
      <c r="N160" s="55">
        <v>19349</v>
      </c>
      <c r="O160" s="55">
        <v>19349</v>
      </c>
      <c r="P160" s="55">
        <v>1</v>
      </c>
      <c r="Q160" s="55">
        <v>15466</v>
      </c>
      <c r="R160" s="55" t="s">
        <v>977</v>
      </c>
      <c r="S160" s="55">
        <v>3296</v>
      </c>
      <c r="T160" s="57">
        <v>3578.27</v>
      </c>
      <c r="U160" s="55">
        <v>286.26159999999999</v>
      </c>
      <c r="V160" s="55">
        <v>89.456800000000001</v>
      </c>
      <c r="W160" s="57">
        <v>3953.9884000000002</v>
      </c>
      <c r="Y160" s="55" t="s">
        <v>978</v>
      </c>
      <c r="Z160" s="55" t="s">
        <v>973</v>
      </c>
      <c r="AA160" s="55" t="s">
        <v>979</v>
      </c>
      <c r="AB160" s="55">
        <v>0</v>
      </c>
      <c r="AC160" s="55" t="s">
        <v>934</v>
      </c>
      <c r="AD160" s="58">
        <v>37351</v>
      </c>
      <c r="AE160" s="58">
        <v>37346</v>
      </c>
    </row>
    <row r="161" spans="1:31" ht="12.5" customHeight="1">
      <c r="A161" s="55">
        <v>45729</v>
      </c>
      <c r="B161" s="55">
        <v>1</v>
      </c>
      <c r="C161" s="56">
        <v>45009</v>
      </c>
      <c r="D161" s="56">
        <v>45021</v>
      </c>
      <c r="E161" s="56">
        <v>45016</v>
      </c>
      <c r="F161" s="55">
        <v>5</v>
      </c>
      <c r="G161" s="55" t="s">
        <v>980</v>
      </c>
      <c r="I161" s="55" t="s">
        <v>981</v>
      </c>
      <c r="J161" s="55">
        <v>15087</v>
      </c>
      <c r="K161" s="55">
        <v>12953</v>
      </c>
      <c r="M161" s="55">
        <v>10</v>
      </c>
      <c r="N161" s="55">
        <v>22823</v>
      </c>
      <c r="O161" s="55">
        <v>22823</v>
      </c>
      <c r="P161" s="55">
        <v>1</v>
      </c>
      <c r="Q161" s="55">
        <v>12917</v>
      </c>
      <c r="R161" s="55" t="s">
        <v>982</v>
      </c>
      <c r="S161" s="55">
        <v>3301</v>
      </c>
      <c r="T161" s="57">
        <v>3578.27</v>
      </c>
      <c r="U161" s="55">
        <v>286.26159999999999</v>
      </c>
      <c r="V161" s="55">
        <v>89.456800000000001</v>
      </c>
      <c r="W161" s="57">
        <v>3953.9884000000002</v>
      </c>
      <c r="Y161" s="55" t="s">
        <v>983</v>
      </c>
      <c r="Z161" s="55" t="s">
        <v>973</v>
      </c>
      <c r="AA161" s="55" t="s">
        <v>984</v>
      </c>
      <c r="AB161" s="55">
        <v>0</v>
      </c>
      <c r="AC161" s="55" t="s">
        <v>934</v>
      </c>
      <c r="AD161" s="58">
        <v>37351</v>
      </c>
      <c r="AE161" s="58">
        <v>37346</v>
      </c>
    </row>
    <row r="162" spans="1:31" ht="12.5" customHeight="1">
      <c r="A162" s="55">
        <v>45742</v>
      </c>
      <c r="B162" s="55">
        <v>1</v>
      </c>
      <c r="C162" s="56">
        <v>45010</v>
      </c>
      <c r="D162" s="56">
        <v>45022</v>
      </c>
      <c r="E162" s="56">
        <v>45017</v>
      </c>
      <c r="F162" s="55">
        <v>5</v>
      </c>
      <c r="G162" s="55" t="s">
        <v>985</v>
      </c>
      <c r="I162" s="55" t="s">
        <v>986</v>
      </c>
      <c r="J162" s="55">
        <v>19620</v>
      </c>
      <c r="K162" s="55">
        <v>1950</v>
      </c>
      <c r="M162" s="55">
        <v>9</v>
      </c>
      <c r="N162" s="55">
        <v>11770</v>
      </c>
      <c r="O162" s="55">
        <v>11770</v>
      </c>
      <c r="P162" s="55">
        <v>1</v>
      </c>
      <c r="Q162" s="55">
        <v>17738</v>
      </c>
      <c r="R162" s="55" t="s">
        <v>987</v>
      </c>
      <c r="S162" s="55">
        <v>3307</v>
      </c>
      <c r="T162" s="57">
        <v>3578.27</v>
      </c>
      <c r="U162" s="55">
        <v>286.26159999999999</v>
      </c>
      <c r="V162" s="55">
        <v>89.456800000000001</v>
      </c>
      <c r="W162" s="57">
        <v>3953.9884000000002</v>
      </c>
      <c r="Y162" s="55" t="s">
        <v>988</v>
      </c>
      <c r="Z162" s="55" t="s">
        <v>989</v>
      </c>
      <c r="AA162" s="55" t="s">
        <v>990</v>
      </c>
      <c r="AB162" s="55">
        <v>0</v>
      </c>
      <c r="AC162" s="55" t="s">
        <v>991</v>
      </c>
      <c r="AD162" s="58">
        <v>37352</v>
      </c>
      <c r="AE162" s="58">
        <v>37347</v>
      </c>
    </row>
    <row r="163" spans="1:31" ht="12.5" customHeight="1">
      <c r="A163" s="55">
        <v>45743</v>
      </c>
      <c r="B163" s="55">
        <v>1</v>
      </c>
      <c r="C163" s="56">
        <v>45010</v>
      </c>
      <c r="D163" s="56">
        <v>45022</v>
      </c>
      <c r="E163" s="56">
        <v>45017</v>
      </c>
      <c r="F163" s="55">
        <v>5</v>
      </c>
      <c r="G163" s="55" t="s">
        <v>992</v>
      </c>
      <c r="I163" s="55" t="s">
        <v>993</v>
      </c>
      <c r="J163" s="55">
        <v>19631</v>
      </c>
      <c r="K163" s="55">
        <v>15761</v>
      </c>
      <c r="M163" s="55">
        <v>9</v>
      </c>
      <c r="N163" s="55">
        <v>25645</v>
      </c>
      <c r="O163" s="55">
        <v>25645</v>
      </c>
      <c r="P163" s="55">
        <v>1</v>
      </c>
      <c r="Q163" s="55">
        <v>11861</v>
      </c>
      <c r="R163" s="55" t="s">
        <v>994</v>
      </c>
      <c r="S163" s="55">
        <v>3307</v>
      </c>
      <c r="T163" s="57">
        <v>3578.27</v>
      </c>
      <c r="U163" s="55">
        <v>286.26159999999999</v>
      </c>
      <c r="V163" s="55">
        <v>89.456800000000001</v>
      </c>
      <c r="W163" s="57">
        <v>3953.9884000000002</v>
      </c>
      <c r="Y163" s="55" t="s">
        <v>995</v>
      </c>
      <c r="Z163" s="55" t="s">
        <v>989</v>
      </c>
      <c r="AA163" s="55" t="s">
        <v>996</v>
      </c>
      <c r="AB163" s="55">
        <v>0</v>
      </c>
      <c r="AC163" s="55" t="s">
        <v>991</v>
      </c>
      <c r="AD163" s="58">
        <v>37352</v>
      </c>
      <c r="AE163" s="58">
        <v>37347</v>
      </c>
    </row>
    <row r="164" spans="1:31" ht="12.5" customHeight="1">
      <c r="A164" s="55">
        <v>45744</v>
      </c>
      <c r="B164" s="55">
        <v>1</v>
      </c>
      <c r="C164" s="56">
        <v>45010</v>
      </c>
      <c r="D164" s="56">
        <v>45022</v>
      </c>
      <c r="E164" s="56">
        <v>45017</v>
      </c>
      <c r="F164" s="55">
        <v>5</v>
      </c>
      <c r="G164" s="55" t="s">
        <v>997</v>
      </c>
      <c r="I164" s="55" t="s">
        <v>998</v>
      </c>
      <c r="J164" s="55">
        <v>11894</v>
      </c>
      <c r="K164" s="55">
        <v>6473</v>
      </c>
      <c r="M164" s="55">
        <v>9</v>
      </c>
      <c r="N164" s="55">
        <v>16310</v>
      </c>
      <c r="O164" s="55">
        <v>16310</v>
      </c>
      <c r="P164" s="55">
        <v>1</v>
      </c>
      <c r="Q164" s="55">
        <v>14580</v>
      </c>
      <c r="R164" s="55" t="s">
        <v>999</v>
      </c>
      <c r="S164" s="55">
        <v>3307</v>
      </c>
      <c r="T164" s="57">
        <v>3374.99</v>
      </c>
      <c r="U164" s="55">
        <v>269.99919999999997</v>
      </c>
      <c r="V164" s="55">
        <v>84.374799999999993</v>
      </c>
      <c r="W164" s="57">
        <v>3729.364</v>
      </c>
      <c r="Y164" s="55" t="s">
        <v>1000</v>
      </c>
      <c r="Z164" s="55" t="s">
        <v>989</v>
      </c>
      <c r="AA164" s="55" t="s">
        <v>1001</v>
      </c>
      <c r="AB164" s="55">
        <v>0</v>
      </c>
      <c r="AC164" s="55" t="s">
        <v>991</v>
      </c>
      <c r="AD164" s="58">
        <v>37352</v>
      </c>
      <c r="AE164" s="58">
        <v>37347</v>
      </c>
    </row>
    <row r="165" spans="1:31" ht="12.5" customHeight="1">
      <c r="A165" s="55">
        <v>45745</v>
      </c>
      <c r="B165" s="55">
        <v>1</v>
      </c>
      <c r="C165" s="56">
        <v>45011</v>
      </c>
      <c r="D165" s="56">
        <v>45023</v>
      </c>
      <c r="E165" s="56">
        <v>45018</v>
      </c>
      <c r="F165" s="55">
        <v>5</v>
      </c>
      <c r="G165" s="55" t="s">
        <v>1002</v>
      </c>
      <c r="I165" s="55" t="s">
        <v>1003</v>
      </c>
      <c r="J165" s="55">
        <v>15089</v>
      </c>
      <c r="K165" s="55">
        <v>15945</v>
      </c>
      <c r="M165" s="55">
        <v>10</v>
      </c>
      <c r="N165" s="55">
        <v>25831</v>
      </c>
      <c r="O165" s="55">
        <v>25831</v>
      </c>
      <c r="P165" s="55">
        <v>1</v>
      </c>
      <c r="Q165" s="55">
        <v>11309</v>
      </c>
      <c r="R165" s="55" t="s">
        <v>1004</v>
      </c>
      <c r="S165" s="55">
        <v>3323</v>
      </c>
      <c r="T165" s="57">
        <v>3578.27</v>
      </c>
      <c r="U165" s="55">
        <v>286.26159999999999</v>
      </c>
      <c r="V165" s="55">
        <v>89.456800000000001</v>
      </c>
      <c r="W165" s="57">
        <v>3953.9884000000002</v>
      </c>
      <c r="Y165" s="55" t="s">
        <v>1005</v>
      </c>
      <c r="Z165" s="55" t="s">
        <v>1006</v>
      </c>
      <c r="AA165" s="55" t="s">
        <v>1007</v>
      </c>
      <c r="AB165" s="55">
        <v>0</v>
      </c>
      <c r="AC165" s="55" t="s">
        <v>1008</v>
      </c>
      <c r="AD165" s="58">
        <v>37353</v>
      </c>
      <c r="AE165" s="58">
        <v>37348</v>
      </c>
    </row>
    <row r="166" spans="1:31" ht="12.5" customHeight="1">
      <c r="A166" s="55">
        <v>45755</v>
      </c>
      <c r="B166" s="55">
        <v>1</v>
      </c>
      <c r="C166" s="56">
        <v>45012</v>
      </c>
      <c r="D166" s="56">
        <v>45024</v>
      </c>
      <c r="E166" s="56">
        <v>45019</v>
      </c>
      <c r="F166" s="55">
        <v>5</v>
      </c>
      <c r="G166" s="55" t="s">
        <v>1009</v>
      </c>
      <c r="I166" s="55" t="s">
        <v>1010</v>
      </c>
      <c r="J166" s="55">
        <v>11536</v>
      </c>
      <c r="K166" s="55">
        <v>5682</v>
      </c>
      <c r="M166" s="55">
        <v>4</v>
      </c>
      <c r="N166" s="55">
        <v>15517</v>
      </c>
      <c r="O166" s="55">
        <v>15517</v>
      </c>
      <c r="P166" s="55">
        <v>1</v>
      </c>
      <c r="Q166" s="55">
        <v>644</v>
      </c>
      <c r="R166" s="55" t="s">
        <v>1011</v>
      </c>
      <c r="T166" s="57">
        <v>3578.27</v>
      </c>
      <c r="U166" s="55">
        <v>286.26159999999999</v>
      </c>
      <c r="V166" s="55">
        <v>89.456800000000001</v>
      </c>
      <c r="W166" s="57">
        <v>3953.9884000000002</v>
      </c>
      <c r="Y166" s="55" t="s">
        <v>1012</v>
      </c>
      <c r="Z166" s="55" t="s">
        <v>1013</v>
      </c>
      <c r="AA166" s="55" t="s">
        <v>1014</v>
      </c>
      <c r="AB166" s="55">
        <v>0</v>
      </c>
      <c r="AC166" s="55" t="s">
        <v>945</v>
      </c>
      <c r="AD166" s="58">
        <v>37354</v>
      </c>
      <c r="AE166" s="58">
        <v>37349</v>
      </c>
    </row>
    <row r="167" spans="1:31" ht="12.5" customHeight="1">
      <c r="A167" s="55">
        <v>45756</v>
      </c>
      <c r="B167" s="55">
        <v>1</v>
      </c>
      <c r="C167" s="56">
        <v>45012</v>
      </c>
      <c r="D167" s="56">
        <v>45024</v>
      </c>
      <c r="E167" s="56">
        <v>45019</v>
      </c>
      <c r="F167" s="55">
        <v>5</v>
      </c>
      <c r="G167" s="55" t="s">
        <v>1015</v>
      </c>
      <c r="I167" s="55" t="s">
        <v>1016</v>
      </c>
      <c r="J167" s="55">
        <v>11625</v>
      </c>
      <c r="K167" s="55">
        <v>17646</v>
      </c>
      <c r="M167" s="55">
        <v>4</v>
      </c>
      <c r="N167" s="55">
        <v>27534</v>
      </c>
      <c r="O167" s="55">
        <v>27534</v>
      </c>
      <c r="P167" s="55">
        <v>1</v>
      </c>
      <c r="Q167" s="55">
        <v>3321</v>
      </c>
      <c r="R167" s="55" t="s">
        <v>1017</v>
      </c>
      <c r="T167" s="57">
        <v>3578.27</v>
      </c>
      <c r="U167" s="55">
        <v>286.26159999999999</v>
      </c>
      <c r="V167" s="55">
        <v>89.456800000000001</v>
      </c>
      <c r="W167" s="57">
        <v>3953.9884000000002</v>
      </c>
      <c r="Y167" s="55" t="s">
        <v>1018</v>
      </c>
      <c r="Z167" s="55" t="s">
        <v>1013</v>
      </c>
      <c r="AA167" s="55" t="s">
        <v>1019</v>
      </c>
      <c r="AB167" s="55">
        <v>0</v>
      </c>
      <c r="AC167" s="55" t="s">
        <v>945</v>
      </c>
      <c r="AD167" s="58">
        <v>37354</v>
      </c>
      <c r="AE167" s="58">
        <v>37349</v>
      </c>
    </row>
    <row r="168" spans="1:31" ht="12.5" customHeight="1">
      <c r="A168" s="55">
        <v>45766</v>
      </c>
      <c r="B168" s="55">
        <v>1</v>
      </c>
      <c r="C168" s="56">
        <v>45014</v>
      </c>
      <c r="D168" s="56">
        <v>45026</v>
      </c>
      <c r="E168" s="56">
        <v>45021</v>
      </c>
      <c r="F168" s="55">
        <v>5</v>
      </c>
      <c r="G168" s="55" t="s">
        <v>1020</v>
      </c>
      <c r="I168" s="55" t="s">
        <v>1021</v>
      </c>
      <c r="J168" s="55">
        <v>11297</v>
      </c>
      <c r="K168" s="55">
        <v>5290</v>
      </c>
      <c r="M168" s="55">
        <v>4</v>
      </c>
      <c r="N168" s="55">
        <v>15125</v>
      </c>
      <c r="O168" s="55">
        <v>15125</v>
      </c>
      <c r="P168" s="55">
        <v>1</v>
      </c>
      <c r="Q168" s="55">
        <v>13683</v>
      </c>
      <c r="R168" s="55" t="s">
        <v>1022</v>
      </c>
      <c r="T168" s="57">
        <v>3578.27</v>
      </c>
      <c r="U168" s="55">
        <v>286.26159999999999</v>
      </c>
      <c r="V168" s="55">
        <v>89.456800000000001</v>
      </c>
      <c r="W168" s="57">
        <v>3953.9884000000002</v>
      </c>
      <c r="Y168" s="55" t="s">
        <v>1023</v>
      </c>
      <c r="Z168" s="55" t="s">
        <v>1024</v>
      </c>
      <c r="AA168" s="55" t="s">
        <v>1025</v>
      </c>
      <c r="AB168" s="55">
        <v>0</v>
      </c>
      <c r="AC168" s="55" t="s">
        <v>962</v>
      </c>
      <c r="AD168" s="58">
        <v>37356</v>
      </c>
      <c r="AE168" s="58">
        <v>37351</v>
      </c>
    </row>
    <row r="169" spans="1:31" ht="12.5" customHeight="1">
      <c r="A169" s="55">
        <v>45771</v>
      </c>
      <c r="B169" s="55">
        <v>1</v>
      </c>
      <c r="C169" s="56">
        <v>45015</v>
      </c>
      <c r="D169" s="56">
        <v>45027</v>
      </c>
      <c r="E169" s="56">
        <v>45022</v>
      </c>
      <c r="F169" s="55">
        <v>5</v>
      </c>
      <c r="G169" s="55" t="s">
        <v>1026</v>
      </c>
      <c r="I169" s="55" t="s">
        <v>1027</v>
      </c>
      <c r="J169" s="55">
        <v>11271</v>
      </c>
      <c r="K169" s="55">
        <v>8320</v>
      </c>
      <c r="M169" s="55">
        <v>4</v>
      </c>
      <c r="N169" s="55">
        <v>18173</v>
      </c>
      <c r="O169" s="55">
        <v>18173</v>
      </c>
      <c r="P169" s="55">
        <v>1</v>
      </c>
      <c r="Q169" s="55">
        <v>16709</v>
      </c>
      <c r="R169" s="55" t="s">
        <v>1028</v>
      </c>
      <c r="T169" s="57">
        <v>3578.27</v>
      </c>
      <c r="U169" s="55">
        <v>286.26159999999999</v>
      </c>
      <c r="V169" s="55">
        <v>89.456800000000001</v>
      </c>
      <c r="W169" s="57">
        <v>3953.9884000000002</v>
      </c>
      <c r="Y169" s="55" t="s">
        <v>1029</v>
      </c>
      <c r="Z169" s="55" t="s">
        <v>1030</v>
      </c>
      <c r="AA169" s="55" t="s">
        <v>1031</v>
      </c>
      <c r="AB169" s="55">
        <v>0</v>
      </c>
      <c r="AC169" s="55" t="s">
        <v>968</v>
      </c>
      <c r="AD169" s="58">
        <v>37357</v>
      </c>
      <c r="AE169" s="58">
        <v>37352</v>
      </c>
    </row>
    <row r="170" spans="1:31" ht="12.5" customHeight="1">
      <c r="A170" s="55">
        <v>45772</v>
      </c>
      <c r="B170" s="55">
        <v>1</v>
      </c>
      <c r="C170" s="56">
        <v>45015</v>
      </c>
      <c r="D170" s="56">
        <v>45027</v>
      </c>
      <c r="E170" s="56">
        <v>45022</v>
      </c>
      <c r="F170" s="55">
        <v>5</v>
      </c>
      <c r="G170" s="55" t="s">
        <v>1032</v>
      </c>
      <c r="I170" s="55" t="s">
        <v>1033</v>
      </c>
      <c r="J170" s="55">
        <v>19785</v>
      </c>
      <c r="K170" s="55">
        <v>18530</v>
      </c>
      <c r="M170" s="55">
        <v>9</v>
      </c>
      <c r="N170" s="55">
        <v>28422</v>
      </c>
      <c r="O170" s="55">
        <v>28422</v>
      </c>
      <c r="P170" s="55">
        <v>1</v>
      </c>
      <c r="Q170" s="55">
        <v>16484</v>
      </c>
      <c r="R170" s="55" t="s">
        <v>1034</v>
      </c>
      <c r="S170" s="55">
        <v>3362</v>
      </c>
      <c r="T170" s="57">
        <v>3578.27</v>
      </c>
      <c r="U170" s="55">
        <v>286.26159999999999</v>
      </c>
      <c r="V170" s="55">
        <v>89.456800000000001</v>
      </c>
      <c r="W170" s="57">
        <v>3953.9884000000002</v>
      </c>
      <c r="Y170" s="55" t="s">
        <v>1035</v>
      </c>
      <c r="Z170" s="55" t="s">
        <v>1030</v>
      </c>
      <c r="AA170" s="55" t="s">
        <v>1036</v>
      </c>
      <c r="AB170" s="55">
        <v>0</v>
      </c>
      <c r="AC170" s="55" t="s">
        <v>968</v>
      </c>
      <c r="AD170" s="58">
        <v>37357</v>
      </c>
      <c r="AE170" s="58">
        <v>37352</v>
      </c>
    </row>
    <row r="171" spans="1:31" ht="12.5" customHeight="1">
      <c r="A171" s="55">
        <v>45789</v>
      </c>
      <c r="B171" s="55">
        <v>1</v>
      </c>
      <c r="C171" s="56">
        <v>45017</v>
      </c>
      <c r="D171" s="56">
        <v>45029</v>
      </c>
      <c r="E171" s="56">
        <v>45024</v>
      </c>
      <c r="F171" s="55">
        <v>5</v>
      </c>
      <c r="G171" s="55" t="s">
        <v>1037</v>
      </c>
      <c r="H171" s="55" t="s">
        <v>1038</v>
      </c>
      <c r="I171" s="55" t="s">
        <v>66</v>
      </c>
      <c r="J171" s="55">
        <v>578</v>
      </c>
      <c r="K171" s="55">
        <v>295</v>
      </c>
      <c r="L171" s="55">
        <v>283</v>
      </c>
      <c r="M171" s="55">
        <v>1</v>
      </c>
      <c r="N171" s="55">
        <v>895</v>
      </c>
      <c r="O171" s="55">
        <v>895</v>
      </c>
      <c r="P171" s="55">
        <v>5</v>
      </c>
      <c r="Q171" s="55">
        <v>15538</v>
      </c>
      <c r="R171" s="55" t="s">
        <v>1039</v>
      </c>
      <c r="T171" s="57">
        <v>3779.8087999999998</v>
      </c>
      <c r="U171" s="55">
        <v>302.38470000000001</v>
      </c>
      <c r="V171" s="55">
        <v>94.495199999999997</v>
      </c>
      <c r="W171" s="57">
        <v>4176.6886999999997</v>
      </c>
      <c r="Y171" s="55" t="s">
        <v>1040</v>
      </c>
      <c r="Z171" s="55" t="s">
        <v>1041</v>
      </c>
      <c r="AA171" s="55" t="s">
        <v>1042</v>
      </c>
      <c r="AB171" s="55">
        <v>0</v>
      </c>
      <c r="AC171" s="55" t="s">
        <v>989</v>
      </c>
      <c r="AD171" s="58">
        <v>37359</v>
      </c>
      <c r="AE171" s="58">
        <v>37354</v>
      </c>
    </row>
    <row r="172" spans="1:31" ht="12.5" customHeight="1">
      <c r="A172" s="55">
        <v>45808</v>
      </c>
      <c r="B172" s="55">
        <v>1</v>
      </c>
      <c r="C172" s="56">
        <v>45017</v>
      </c>
      <c r="D172" s="56">
        <v>45029</v>
      </c>
      <c r="E172" s="56">
        <v>45024</v>
      </c>
      <c r="F172" s="55">
        <v>5</v>
      </c>
      <c r="G172" s="55" t="s">
        <v>1043</v>
      </c>
      <c r="H172" s="55" t="s">
        <v>1044</v>
      </c>
      <c r="I172" s="55" t="s">
        <v>1045</v>
      </c>
      <c r="J172" s="55">
        <v>344</v>
      </c>
      <c r="K172" s="55">
        <v>142</v>
      </c>
      <c r="L172" s="55">
        <v>283</v>
      </c>
      <c r="M172" s="55">
        <v>1</v>
      </c>
      <c r="N172" s="55">
        <v>871</v>
      </c>
      <c r="O172" s="55">
        <v>871</v>
      </c>
      <c r="P172" s="55">
        <v>5</v>
      </c>
      <c r="Q172" s="55">
        <v>14612</v>
      </c>
      <c r="R172" s="55" t="s">
        <v>1046</v>
      </c>
      <c r="T172" s="57">
        <v>5119.6098000000002</v>
      </c>
      <c r="U172" s="55">
        <v>409.56880000000001</v>
      </c>
      <c r="V172" s="55">
        <v>127.9902</v>
      </c>
      <c r="W172" s="57">
        <v>5657.1688000000004</v>
      </c>
      <c r="Y172" s="55" t="s">
        <v>1047</v>
      </c>
      <c r="Z172" s="55" t="s">
        <v>1041</v>
      </c>
      <c r="AA172" s="55" t="s">
        <v>1048</v>
      </c>
      <c r="AB172" s="55">
        <v>0</v>
      </c>
      <c r="AC172" s="55" t="s">
        <v>989</v>
      </c>
      <c r="AD172" s="58">
        <v>37359</v>
      </c>
      <c r="AE172" s="58">
        <v>37354</v>
      </c>
    </row>
    <row r="173" spans="1:31" ht="12.5" customHeight="1">
      <c r="A173" s="55">
        <v>45783</v>
      </c>
      <c r="B173" s="55">
        <v>1</v>
      </c>
      <c r="C173" s="56">
        <v>45017</v>
      </c>
      <c r="D173" s="56">
        <v>45029</v>
      </c>
      <c r="E173" s="56">
        <v>45024</v>
      </c>
      <c r="F173" s="55">
        <v>5</v>
      </c>
      <c r="G173" s="55" t="s">
        <v>1049</v>
      </c>
      <c r="H173" s="55" t="s">
        <v>1050</v>
      </c>
      <c r="I173" s="55" t="s">
        <v>1051</v>
      </c>
      <c r="J173" s="55">
        <v>397</v>
      </c>
      <c r="K173" s="55">
        <v>458</v>
      </c>
      <c r="L173" s="55">
        <v>280</v>
      </c>
      <c r="M173" s="55">
        <v>1</v>
      </c>
      <c r="N173" s="55">
        <v>876</v>
      </c>
      <c r="O173" s="55">
        <v>876</v>
      </c>
      <c r="P173" s="55">
        <v>5</v>
      </c>
      <c r="Q173" s="55">
        <v>806</v>
      </c>
      <c r="R173" s="55" t="s">
        <v>1052</v>
      </c>
      <c r="T173" s="57">
        <v>31262.973999999998</v>
      </c>
      <c r="U173" s="57">
        <v>2501.0378999999998</v>
      </c>
      <c r="V173" s="55">
        <v>781.57439999999997</v>
      </c>
      <c r="W173" s="57">
        <v>34545.586300000003</v>
      </c>
      <c r="Y173" s="55" t="s">
        <v>1053</v>
      </c>
      <c r="Z173" s="55" t="s">
        <v>1041</v>
      </c>
      <c r="AA173" s="55" t="s">
        <v>1054</v>
      </c>
      <c r="AB173" s="55">
        <v>0</v>
      </c>
      <c r="AC173" s="55" t="s">
        <v>989</v>
      </c>
      <c r="AD173" s="58">
        <v>37359</v>
      </c>
      <c r="AE173" s="58">
        <v>37354</v>
      </c>
    </row>
    <row r="174" spans="1:31" ht="12.5" customHeight="1">
      <c r="A174" s="55">
        <v>45799</v>
      </c>
      <c r="B174" s="55">
        <v>1</v>
      </c>
      <c r="C174" s="56">
        <v>45017</v>
      </c>
      <c r="D174" s="56">
        <v>45029</v>
      </c>
      <c r="E174" s="56">
        <v>45024</v>
      </c>
      <c r="F174" s="55">
        <v>5</v>
      </c>
      <c r="G174" s="55" t="s">
        <v>1055</v>
      </c>
      <c r="H174" s="55" t="s">
        <v>1056</v>
      </c>
      <c r="I174" s="55" t="s">
        <v>1057</v>
      </c>
      <c r="J174" s="55">
        <v>491</v>
      </c>
      <c r="K174" s="55">
        <v>6</v>
      </c>
      <c r="L174" s="55">
        <v>281</v>
      </c>
      <c r="M174" s="55">
        <v>4</v>
      </c>
      <c r="N174" s="55">
        <v>1069</v>
      </c>
      <c r="O174" s="55">
        <v>1069</v>
      </c>
      <c r="P174" s="55">
        <v>5</v>
      </c>
      <c r="Q174" s="55">
        <v>6653</v>
      </c>
      <c r="R174" s="55" t="s">
        <v>1058</v>
      </c>
      <c r="T174" s="57">
        <v>33078.084600000002</v>
      </c>
      <c r="U174" s="57">
        <v>2646.2467999999999</v>
      </c>
      <c r="V174" s="55">
        <v>826.95209999999997</v>
      </c>
      <c r="W174" s="57">
        <v>36551.283499999998</v>
      </c>
      <c r="Y174" s="55" t="s">
        <v>1059</v>
      </c>
      <c r="Z174" s="55" t="s">
        <v>1041</v>
      </c>
      <c r="AA174" s="55" t="s">
        <v>1060</v>
      </c>
      <c r="AB174" s="55">
        <v>0</v>
      </c>
      <c r="AC174" s="55" t="s">
        <v>989</v>
      </c>
      <c r="AD174" s="58">
        <v>37359</v>
      </c>
      <c r="AE174" s="58">
        <v>37354</v>
      </c>
    </row>
    <row r="175" spans="1:31" ht="12.5" customHeight="1">
      <c r="A175" s="55">
        <v>45802</v>
      </c>
      <c r="B175" s="55">
        <v>1</v>
      </c>
      <c r="C175" s="56">
        <v>45017</v>
      </c>
      <c r="D175" s="56">
        <v>45029</v>
      </c>
      <c r="E175" s="56">
        <v>45024</v>
      </c>
      <c r="F175" s="55">
        <v>5</v>
      </c>
      <c r="G175" s="55" t="s">
        <v>1061</v>
      </c>
      <c r="H175" s="55" t="s">
        <v>1062</v>
      </c>
      <c r="I175" s="55" t="s">
        <v>1063</v>
      </c>
      <c r="J175" s="55">
        <v>423</v>
      </c>
      <c r="K175" s="55">
        <v>204</v>
      </c>
      <c r="L175" s="55">
        <v>279</v>
      </c>
      <c r="M175" s="55">
        <v>5</v>
      </c>
      <c r="N175" s="55">
        <v>955</v>
      </c>
      <c r="O175" s="55">
        <v>955</v>
      </c>
      <c r="P175" s="55">
        <v>5</v>
      </c>
      <c r="Q175" s="55">
        <v>5301</v>
      </c>
      <c r="R175" s="55" t="s">
        <v>1064</v>
      </c>
      <c r="T175" s="57">
        <v>27156.251899999999</v>
      </c>
      <c r="U175" s="57">
        <v>2172.5001999999999</v>
      </c>
      <c r="V175" s="55">
        <v>678.90629999999999</v>
      </c>
      <c r="W175" s="57">
        <v>30007.6584</v>
      </c>
      <c r="Y175" s="55" t="s">
        <v>1065</v>
      </c>
      <c r="Z175" s="55" t="s">
        <v>1041</v>
      </c>
      <c r="AA175" s="55" t="s">
        <v>1066</v>
      </c>
      <c r="AB175" s="55">
        <v>0</v>
      </c>
      <c r="AC175" s="55" t="s">
        <v>989</v>
      </c>
      <c r="AD175" s="58">
        <v>37359</v>
      </c>
      <c r="AE175" s="58">
        <v>37354</v>
      </c>
    </row>
    <row r="176" spans="1:31" ht="12.5" customHeight="1">
      <c r="A176" s="55">
        <v>45796</v>
      </c>
      <c r="B176" s="55">
        <v>1</v>
      </c>
      <c r="C176" s="56">
        <v>45017</v>
      </c>
      <c r="D176" s="56">
        <v>45029</v>
      </c>
      <c r="E176" s="56">
        <v>45024</v>
      </c>
      <c r="F176" s="55">
        <v>5</v>
      </c>
      <c r="G176" s="55" t="s">
        <v>1067</v>
      </c>
      <c r="H176" s="55" t="s">
        <v>1068</v>
      </c>
      <c r="I176" s="55" t="s">
        <v>1069</v>
      </c>
      <c r="J176" s="55">
        <v>17</v>
      </c>
      <c r="K176" s="55">
        <v>364</v>
      </c>
      <c r="L176" s="55">
        <v>275</v>
      </c>
      <c r="M176" s="55">
        <v>5</v>
      </c>
      <c r="N176" s="55">
        <v>755</v>
      </c>
      <c r="O176" s="55">
        <v>755</v>
      </c>
      <c r="P176" s="55">
        <v>5</v>
      </c>
      <c r="Q176" s="55">
        <v>18153</v>
      </c>
      <c r="R176" s="55" t="s">
        <v>1070</v>
      </c>
      <c r="T176" s="57">
        <v>70911.297300000006</v>
      </c>
      <c r="U176" s="57">
        <v>5672.9038</v>
      </c>
      <c r="V176" s="57">
        <v>1772.7824000000001</v>
      </c>
      <c r="W176" s="57">
        <v>78356.983500000002</v>
      </c>
      <c r="Y176" s="55" t="s">
        <v>1071</v>
      </c>
      <c r="Z176" s="55" t="s">
        <v>1041</v>
      </c>
      <c r="AA176" s="55" t="s">
        <v>1072</v>
      </c>
      <c r="AB176" s="55">
        <v>0</v>
      </c>
      <c r="AC176" s="55" t="s">
        <v>989</v>
      </c>
      <c r="AD176" s="58">
        <v>37359</v>
      </c>
      <c r="AE176" s="58">
        <v>37354</v>
      </c>
    </row>
    <row r="177" spans="1:31" ht="12.5" customHeight="1">
      <c r="A177" s="55">
        <v>45805</v>
      </c>
      <c r="B177" s="55">
        <v>1</v>
      </c>
      <c r="C177" s="56">
        <v>45017</v>
      </c>
      <c r="D177" s="56">
        <v>45029</v>
      </c>
      <c r="E177" s="56">
        <v>45024</v>
      </c>
      <c r="F177" s="55">
        <v>5</v>
      </c>
      <c r="G177" s="55" t="s">
        <v>1073</v>
      </c>
      <c r="H177" s="55" t="s">
        <v>1074</v>
      </c>
      <c r="I177" s="55" t="s">
        <v>1075</v>
      </c>
      <c r="J177" s="55">
        <v>549</v>
      </c>
      <c r="K177" s="55">
        <v>475</v>
      </c>
      <c r="L177" s="55">
        <v>279</v>
      </c>
      <c r="M177" s="55">
        <v>5</v>
      </c>
      <c r="N177" s="55">
        <v>971</v>
      </c>
      <c r="O177" s="55">
        <v>971</v>
      </c>
      <c r="P177" s="55">
        <v>5</v>
      </c>
      <c r="Q177" s="55">
        <v>267</v>
      </c>
      <c r="R177" s="55" t="s">
        <v>1076</v>
      </c>
      <c r="T177" s="57">
        <v>29562.027099999999</v>
      </c>
      <c r="U177" s="57">
        <v>2364.9621999999999</v>
      </c>
      <c r="V177" s="55">
        <v>739.05070000000001</v>
      </c>
      <c r="W177" s="57">
        <v>32666.04</v>
      </c>
      <c r="Y177" s="55" t="s">
        <v>1077</v>
      </c>
      <c r="Z177" s="55" t="s">
        <v>1041</v>
      </c>
      <c r="AA177" s="55" t="s">
        <v>1078</v>
      </c>
      <c r="AB177" s="55">
        <v>0</v>
      </c>
      <c r="AC177" s="55" t="s">
        <v>989</v>
      </c>
      <c r="AD177" s="58">
        <v>37359</v>
      </c>
      <c r="AE177" s="58">
        <v>37354</v>
      </c>
    </row>
    <row r="178" spans="1:31" ht="12.5" customHeight="1">
      <c r="A178" s="55">
        <v>45800</v>
      </c>
      <c r="B178" s="55">
        <v>1</v>
      </c>
      <c r="C178" s="56">
        <v>45017</v>
      </c>
      <c r="D178" s="56">
        <v>45029</v>
      </c>
      <c r="E178" s="56">
        <v>45024</v>
      </c>
      <c r="F178" s="55">
        <v>5</v>
      </c>
      <c r="G178" s="55" t="s">
        <v>1079</v>
      </c>
      <c r="H178" s="55" t="s">
        <v>1080</v>
      </c>
      <c r="I178" s="55" t="s">
        <v>1081</v>
      </c>
      <c r="J178" s="55">
        <v>480</v>
      </c>
      <c r="K178" s="55">
        <v>309</v>
      </c>
      <c r="L178" s="55">
        <v>278</v>
      </c>
      <c r="M178" s="55">
        <v>6</v>
      </c>
      <c r="N178" s="55">
        <v>525</v>
      </c>
      <c r="O178" s="55">
        <v>525</v>
      </c>
      <c r="P178" s="55">
        <v>5</v>
      </c>
      <c r="Q178" s="55">
        <v>5439</v>
      </c>
      <c r="R178" s="55" t="s">
        <v>1082</v>
      </c>
      <c r="S178" s="55">
        <v>3386</v>
      </c>
      <c r="T178" s="57">
        <v>11840.993200000001</v>
      </c>
      <c r="U178" s="55">
        <v>947.27949999999998</v>
      </c>
      <c r="V178" s="55">
        <v>296.02480000000003</v>
      </c>
      <c r="W178" s="57">
        <v>13084.297500000001</v>
      </c>
      <c r="Y178" s="55" t="s">
        <v>1083</v>
      </c>
      <c r="Z178" s="55" t="s">
        <v>1041</v>
      </c>
      <c r="AA178" s="55" t="s">
        <v>1084</v>
      </c>
      <c r="AB178" s="55">
        <v>0</v>
      </c>
      <c r="AC178" s="55" t="s">
        <v>989</v>
      </c>
      <c r="AD178" s="58">
        <v>37359</v>
      </c>
      <c r="AE178" s="58">
        <v>37354</v>
      </c>
    </row>
    <row r="179" spans="1:31" ht="12.5" customHeight="1">
      <c r="A179" s="55">
        <v>45792</v>
      </c>
      <c r="B179" s="55">
        <v>1</v>
      </c>
      <c r="C179" s="56">
        <v>45017</v>
      </c>
      <c r="D179" s="56">
        <v>45029</v>
      </c>
      <c r="E179" s="56">
        <v>45024</v>
      </c>
      <c r="F179" s="55">
        <v>5</v>
      </c>
      <c r="G179" s="55" t="s">
        <v>1085</v>
      </c>
      <c r="H179" s="55" t="s">
        <v>1086</v>
      </c>
      <c r="I179" s="55" t="s">
        <v>1087</v>
      </c>
      <c r="J179" s="55">
        <v>119</v>
      </c>
      <c r="K179" s="55">
        <v>844</v>
      </c>
      <c r="L179" s="55">
        <v>282</v>
      </c>
      <c r="M179" s="55">
        <v>6</v>
      </c>
      <c r="N179" s="55">
        <v>464</v>
      </c>
      <c r="O179" s="55">
        <v>464</v>
      </c>
      <c r="P179" s="55">
        <v>5</v>
      </c>
      <c r="Q179" s="55">
        <v>3980</v>
      </c>
      <c r="R179" s="55" t="s">
        <v>1088</v>
      </c>
      <c r="S179" s="55">
        <v>3386</v>
      </c>
      <c r="T179" s="57">
        <v>37993.078300000001</v>
      </c>
      <c r="U179" s="57">
        <v>3039.4463000000001</v>
      </c>
      <c r="V179" s="55">
        <v>949.827</v>
      </c>
      <c r="W179" s="57">
        <v>41982.351600000002</v>
      </c>
      <c r="Y179" s="55" t="s">
        <v>1089</v>
      </c>
      <c r="Z179" s="55" t="s">
        <v>1041</v>
      </c>
      <c r="AA179" s="55" t="s">
        <v>1090</v>
      </c>
      <c r="AB179" s="55">
        <v>0</v>
      </c>
      <c r="AC179" s="55" t="s">
        <v>989</v>
      </c>
      <c r="AD179" s="58">
        <v>37359</v>
      </c>
      <c r="AE179" s="58">
        <v>37354</v>
      </c>
    </row>
    <row r="180" spans="1:31" ht="12.5" customHeight="1">
      <c r="A180" s="55">
        <v>45820</v>
      </c>
      <c r="B180" s="55">
        <v>1</v>
      </c>
      <c r="C180" s="56">
        <v>45017</v>
      </c>
      <c r="D180" s="56">
        <v>45029</v>
      </c>
      <c r="E180" s="56">
        <v>45024</v>
      </c>
      <c r="F180" s="55">
        <v>5</v>
      </c>
      <c r="G180" s="55" t="s">
        <v>1091</v>
      </c>
      <c r="I180" s="55" t="s">
        <v>1092</v>
      </c>
      <c r="J180" s="55">
        <v>25832</v>
      </c>
      <c r="K180" s="55">
        <v>19569</v>
      </c>
      <c r="M180" s="55">
        <v>9</v>
      </c>
      <c r="N180" s="55">
        <v>29475</v>
      </c>
      <c r="O180" s="55">
        <v>29475</v>
      </c>
      <c r="P180" s="55">
        <v>1</v>
      </c>
      <c r="S180" s="55">
        <v>3384</v>
      </c>
      <c r="T180" s="55">
        <v>699.09820000000002</v>
      </c>
      <c r="U180" s="55">
        <v>55.927900000000001</v>
      </c>
      <c r="V180" s="55">
        <v>17.477499999999999</v>
      </c>
      <c r="W180" s="55">
        <v>772.50360000000001</v>
      </c>
      <c r="Y180" s="55" t="s">
        <v>1093</v>
      </c>
      <c r="Z180" s="55" t="s">
        <v>1041</v>
      </c>
      <c r="AA180" s="55" t="s">
        <v>1094</v>
      </c>
      <c r="AB180" s="55">
        <v>0</v>
      </c>
      <c r="AC180" s="55" t="s">
        <v>989</v>
      </c>
      <c r="AD180" s="58">
        <v>37359</v>
      </c>
      <c r="AE180" s="58">
        <v>37354</v>
      </c>
    </row>
    <row r="181" spans="1:31" ht="12.5" customHeight="1">
      <c r="A181" s="55">
        <v>45827</v>
      </c>
      <c r="B181" s="55">
        <v>1</v>
      </c>
      <c r="C181" s="56">
        <v>45019</v>
      </c>
      <c r="D181" s="56">
        <v>45031</v>
      </c>
      <c r="E181" s="56">
        <v>45026</v>
      </c>
      <c r="F181" s="55">
        <v>5</v>
      </c>
      <c r="G181" s="55" t="s">
        <v>1095</v>
      </c>
      <c r="I181" s="55" t="s">
        <v>1096</v>
      </c>
      <c r="J181" s="55">
        <v>15440</v>
      </c>
      <c r="K181" s="55">
        <v>11637</v>
      </c>
      <c r="M181" s="55">
        <v>10</v>
      </c>
      <c r="N181" s="55">
        <v>21507</v>
      </c>
      <c r="O181" s="55">
        <v>21507</v>
      </c>
      <c r="P181" s="55">
        <v>1</v>
      </c>
      <c r="Q181" s="55">
        <v>2164</v>
      </c>
      <c r="R181" s="55" t="s">
        <v>1097</v>
      </c>
      <c r="S181" s="55">
        <v>3411</v>
      </c>
      <c r="T181" s="57">
        <v>3578.27</v>
      </c>
      <c r="U181" s="55">
        <v>286.26159999999999</v>
      </c>
      <c r="V181" s="55">
        <v>89.456800000000001</v>
      </c>
      <c r="W181" s="57">
        <v>3953.9884000000002</v>
      </c>
      <c r="Y181" s="55" t="s">
        <v>1098</v>
      </c>
      <c r="Z181" s="55" t="s">
        <v>1099</v>
      </c>
      <c r="AA181" s="55" t="s">
        <v>1100</v>
      </c>
      <c r="AB181" s="55">
        <v>0</v>
      </c>
      <c r="AC181" s="55" t="s">
        <v>1013</v>
      </c>
      <c r="AD181" s="58">
        <v>37361</v>
      </c>
      <c r="AE181" s="58">
        <v>37356</v>
      </c>
    </row>
    <row r="182" spans="1:31" ht="12.5" customHeight="1">
      <c r="A182" s="55">
        <v>45843</v>
      </c>
      <c r="B182" s="55">
        <v>1</v>
      </c>
      <c r="C182" s="56">
        <v>45021</v>
      </c>
      <c r="D182" s="56">
        <v>45033</v>
      </c>
      <c r="E182" s="56">
        <v>45028</v>
      </c>
      <c r="F182" s="55">
        <v>5</v>
      </c>
      <c r="G182" s="55" t="s">
        <v>1101</v>
      </c>
      <c r="I182" s="55" t="s">
        <v>1102</v>
      </c>
      <c r="J182" s="55">
        <v>11775</v>
      </c>
      <c r="K182" s="55">
        <v>8761</v>
      </c>
      <c r="M182" s="55">
        <v>4</v>
      </c>
      <c r="N182" s="55">
        <v>18614</v>
      </c>
      <c r="O182" s="55">
        <v>18614</v>
      </c>
      <c r="P182" s="55">
        <v>1</v>
      </c>
      <c r="Q182" s="55">
        <v>13627</v>
      </c>
      <c r="R182" s="55" t="s">
        <v>1103</v>
      </c>
      <c r="T182" s="57">
        <v>3578.27</v>
      </c>
      <c r="U182" s="55">
        <v>286.26159999999999</v>
      </c>
      <c r="V182" s="55">
        <v>89.456800000000001</v>
      </c>
      <c r="W182" s="57">
        <v>3953.9884000000002</v>
      </c>
      <c r="Y182" s="55" t="s">
        <v>1104</v>
      </c>
      <c r="Z182" s="55" t="s">
        <v>1105</v>
      </c>
      <c r="AA182" s="55" t="s">
        <v>1106</v>
      </c>
      <c r="AB182" s="55">
        <v>0</v>
      </c>
      <c r="AC182" s="55" t="s">
        <v>1024</v>
      </c>
      <c r="AD182" s="58">
        <v>37363</v>
      </c>
      <c r="AE182" s="58">
        <v>37358</v>
      </c>
    </row>
    <row r="183" spans="1:31" ht="12.5" customHeight="1">
      <c r="A183" s="55">
        <v>45842</v>
      </c>
      <c r="B183" s="55">
        <v>1</v>
      </c>
      <c r="C183" s="56">
        <v>45021</v>
      </c>
      <c r="D183" s="56">
        <v>45033</v>
      </c>
      <c r="E183" s="56">
        <v>45028</v>
      </c>
      <c r="F183" s="55">
        <v>5</v>
      </c>
      <c r="G183" s="55" t="s">
        <v>1107</v>
      </c>
      <c r="I183" s="55" t="s">
        <v>1108</v>
      </c>
      <c r="J183" s="55">
        <v>11742</v>
      </c>
      <c r="K183" s="55">
        <v>3461</v>
      </c>
      <c r="M183" s="55">
        <v>4</v>
      </c>
      <c r="N183" s="55">
        <v>13296</v>
      </c>
      <c r="O183" s="55">
        <v>13296</v>
      </c>
      <c r="P183" s="55">
        <v>1</v>
      </c>
      <c r="Q183" s="55">
        <v>5488</v>
      </c>
      <c r="R183" s="55" t="s">
        <v>1109</v>
      </c>
      <c r="T183" s="57">
        <v>3578.27</v>
      </c>
      <c r="U183" s="55">
        <v>286.26159999999999</v>
      </c>
      <c r="V183" s="55">
        <v>89.456800000000001</v>
      </c>
      <c r="W183" s="57">
        <v>3953.9884000000002</v>
      </c>
      <c r="Y183" s="55" t="s">
        <v>1110</v>
      </c>
      <c r="Z183" s="55" t="s">
        <v>1105</v>
      </c>
      <c r="AA183" s="55" t="s">
        <v>1111</v>
      </c>
      <c r="AB183" s="55">
        <v>0</v>
      </c>
      <c r="AC183" s="55" t="s">
        <v>1024</v>
      </c>
      <c r="AD183" s="58">
        <v>37363</v>
      </c>
      <c r="AE183" s="58">
        <v>37358</v>
      </c>
    </row>
    <row r="184" spans="1:31" ht="12.5" customHeight="1">
      <c r="A184" s="55">
        <v>45841</v>
      </c>
      <c r="B184" s="55">
        <v>1</v>
      </c>
      <c r="C184" s="56">
        <v>45021</v>
      </c>
      <c r="D184" s="56">
        <v>45033</v>
      </c>
      <c r="E184" s="56">
        <v>45028</v>
      </c>
      <c r="F184" s="55">
        <v>5</v>
      </c>
      <c r="G184" s="55" t="s">
        <v>1112</v>
      </c>
      <c r="I184" s="55" t="s">
        <v>1113</v>
      </c>
      <c r="J184" s="55">
        <v>12804</v>
      </c>
      <c r="K184" s="55">
        <v>12189</v>
      </c>
      <c r="M184" s="55">
        <v>7</v>
      </c>
      <c r="N184" s="55">
        <v>22059</v>
      </c>
      <c r="O184" s="55">
        <v>22059</v>
      </c>
      <c r="P184" s="55">
        <v>1</v>
      </c>
      <c r="Q184" s="55">
        <v>1715</v>
      </c>
      <c r="R184" s="55" t="s">
        <v>1114</v>
      </c>
      <c r="T184" s="57">
        <v>3578.27</v>
      </c>
      <c r="U184" s="55">
        <v>286.26159999999999</v>
      </c>
      <c r="V184" s="55">
        <v>89.456800000000001</v>
      </c>
      <c r="W184" s="57">
        <v>3953.9884000000002</v>
      </c>
      <c r="Y184" s="55" t="s">
        <v>1115</v>
      </c>
      <c r="Z184" s="55" t="s">
        <v>1105</v>
      </c>
      <c r="AA184" s="55" t="s">
        <v>1116</v>
      </c>
      <c r="AB184" s="55">
        <v>0</v>
      </c>
      <c r="AC184" s="55" t="s">
        <v>1024</v>
      </c>
      <c r="AD184" s="58">
        <v>37363</v>
      </c>
      <c r="AE184" s="58">
        <v>37358</v>
      </c>
    </row>
    <row r="185" spans="1:31" ht="12.5" customHeight="1">
      <c r="A185" s="55">
        <v>45855</v>
      </c>
      <c r="B185" s="55">
        <v>1</v>
      </c>
      <c r="C185" s="56">
        <v>45023</v>
      </c>
      <c r="D185" s="56">
        <v>45035</v>
      </c>
      <c r="E185" s="56">
        <v>45030</v>
      </c>
      <c r="F185" s="55">
        <v>5</v>
      </c>
      <c r="G185" s="55" t="s">
        <v>1117</v>
      </c>
      <c r="I185" s="55" t="s">
        <v>1118</v>
      </c>
      <c r="J185" s="55">
        <v>14754</v>
      </c>
      <c r="K185" s="55">
        <v>8491</v>
      </c>
      <c r="M185" s="55">
        <v>1</v>
      </c>
      <c r="N185" s="55">
        <v>18344</v>
      </c>
      <c r="O185" s="55">
        <v>18344</v>
      </c>
      <c r="P185" s="55">
        <v>1</v>
      </c>
      <c r="Q185" s="55">
        <v>2677</v>
      </c>
      <c r="R185" s="55" t="s">
        <v>1119</v>
      </c>
      <c r="T185" s="55">
        <v>699.09820000000002</v>
      </c>
      <c r="U185" s="55">
        <v>55.927900000000001</v>
      </c>
      <c r="V185" s="55">
        <v>17.477499999999999</v>
      </c>
      <c r="W185" s="55">
        <v>772.50360000000001</v>
      </c>
      <c r="Y185" s="55" t="s">
        <v>1120</v>
      </c>
      <c r="Z185" s="55" t="s">
        <v>1121</v>
      </c>
      <c r="AA185" s="55" t="s">
        <v>1122</v>
      </c>
      <c r="AB185" s="55">
        <v>0</v>
      </c>
      <c r="AC185" s="55" t="s">
        <v>1123</v>
      </c>
      <c r="AD185" s="58">
        <v>37365</v>
      </c>
      <c r="AE185" s="58">
        <v>37360</v>
      </c>
    </row>
    <row r="186" spans="1:31" ht="12.5" customHeight="1">
      <c r="A186" s="55">
        <v>45863</v>
      </c>
      <c r="B186" s="55">
        <v>1</v>
      </c>
      <c r="C186" s="56">
        <v>45025</v>
      </c>
      <c r="D186" s="56">
        <v>45037</v>
      </c>
      <c r="E186" s="56">
        <v>45032</v>
      </c>
      <c r="F186" s="55">
        <v>5</v>
      </c>
      <c r="G186" s="55" t="s">
        <v>1124</v>
      </c>
      <c r="I186" s="55" t="s">
        <v>1125</v>
      </c>
      <c r="J186" s="55">
        <v>11873</v>
      </c>
      <c r="K186" s="55">
        <v>5777</v>
      </c>
      <c r="M186" s="55">
        <v>4</v>
      </c>
      <c r="N186" s="55">
        <v>15612</v>
      </c>
      <c r="O186" s="55">
        <v>15612</v>
      </c>
      <c r="P186" s="55">
        <v>1</v>
      </c>
      <c r="Q186" s="55">
        <v>837</v>
      </c>
      <c r="R186" s="55" t="s">
        <v>1126</v>
      </c>
      <c r="T186" s="57">
        <v>3578.27</v>
      </c>
      <c r="U186" s="55">
        <v>286.26159999999999</v>
      </c>
      <c r="V186" s="55">
        <v>89.456800000000001</v>
      </c>
      <c r="W186" s="57">
        <v>3953.9884000000002</v>
      </c>
      <c r="Y186" s="55" t="s">
        <v>1127</v>
      </c>
      <c r="Z186" s="55" t="s">
        <v>1128</v>
      </c>
      <c r="AA186" s="55" t="s">
        <v>1129</v>
      </c>
      <c r="AB186" s="55">
        <v>0</v>
      </c>
      <c r="AC186" s="55" t="s">
        <v>1130</v>
      </c>
      <c r="AD186" s="58">
        <v>37367</v>
      </c>
      <c r="AE186" s="58">
        <v>37362</v>
      </c>
    </row>
    <row r="187" spans="1:31" ht="12.5" customHeight="1">
      <c r="A187" s="55">
        <v>45862</v>
      </c>
      <c r="B187" s="55">
        <v>1</v>
      </c>
      <c r="C187" s="56">
        <v>45025</v>
      </c>
      <c r="D187" s="56">
        <v>45037</v>
      </c>
      <c r="E187" s="56">
        <v>45032</v>
      </c>
      <c r="F187" s="55">
        <v>5</v>
      </c>
      <c r="G187" s="55" t="s">
        <v>1131</v>
      </c>
      <c r="I187" s="55" t="s">
        <v>1132</v>
      </c>
      <c r="J187" s="55">
        <v>14827</v>
      </c>
      <c r="K187" s="55">
        <v>5673</v>
      </c>
      <c r="M187" s="55">
        <v>8</v>
      </c>
      <c r="N187" s="55">
        <v>15508</v>
      </c>
      <c r="O187" s="55">
        <v>15508</v>
      </c>
      <c r="P187" s="55">
        <v>1</v>
      </c>
      <c r="Q187" s="55">
        <v>2462</v>
      </c>
      <c r="R187" s="55" t="s">
        <v>1133</v>
      </c>
      <c r="T187" s="57">
        <v>3578.27</v>
      </c>
      <c r="U187" s="55">
        <v>286.26159999999999</v>
      </c>
      <c r="V187" s="55">
        <v>89.456800000000001</v>
      </c>
      <c r="W187" s="57">
        <v>3953.9884000000002</v>
      </c>
      <c r="Y187" s="55" t="s">
        <v>1134</v>
      </c>
      <c r="Z187" s="55" t="s">
        <v>1128</v>
      </c>
      <c r="AA187" s="55" t="s">
        <v>1135</v>
      </c>
      <c r="AB187" s="55">
        <v>0</v>
      </c>
      <c r="AC187" s="55" t="s">
        <v>1130</v>
      </c>
      <c r="AD187" s="58">
        <v>37367</v>
      </c>
      <c r="AE187" s="58">
        <v>37362</v>
      </c>
    </row>
    <row r="188" spans="1:31" ht="12.5" customHeight="1">
      <c r="A188" s="55">
        <v>45869</v>
      </c>
      <c r="B188" s="55">
        <v>1</v>
      </c>
      <c r="C188" s="56">
        <v>45026</v>
      </c>
      <c r="D188" s="56">
        <v>45038</v>
      </c>
      <c r="E188" s="56">
        <v>45033</v>
      </c>
      <c r="F188" s="55">
        <v>5</v>
      </c>
      <c r="G188" s="55" t="s">
        <v>1136</v>
      </c>
      <c r="I188" s="55" t="s">
        <v>1137</v>
      </c>
      <c r="J188" s="55">
        <v>14822</v>
      </c>
      <c r="K188" s="55">
        <v>11305</v>
      </c>
      <c r="M188" s="55">
        <v>8</v>
      </c>
      <c r="N188" s="55">
        <v>21175</v>
      </c>
      <c r="O188" s="55">
        <v>21175</v>
      </c>
      <c r="P188" s="55">
        <v>1</v>
      </c>
      <c r="Q188" s="55">
        <v>18520</v>
      </c>
      <c r="R188" s="55" t="s">
        <v>1138</v>
      </c>
      <c r="T188" s="57">
        <v>3578.27</v>
      </c>
      <c r="U188" s="55">
        <v>286.26159999999999</v>
      </c>
      <c r="V188" s="55">
        <v>89.456800000000001</v>
      </c>
      <c r="W188" s="57">
        <v>3953.9884000000002</v>
      </c>
      <c r="Y188" s="55" t="s">
        <v>1139</v>
      </c>
      <c r="Z188" s="55" t="s">
        <v>1140</v>
      </c>
      <c r="AA188" s="55" t="s">
        <v>1141</v>
      </c>
      <c r="AB188" s="55">
        <v>0</v>
      </c>
      <c r="AC188" s="55" t="s">
        <v>1099</v>
      </c>
      <c r="AD188" s="58">
        <v>37368</v>
      </c>
      <c r="AE188" s="58">
        <v>37363</v>
      </c>
    </row>
    <row r="189" spans="1:31" ht="12.5" customHeight="1">
      <c r="A189" s="55">
        <v>45877</v>
      </c>
      <c r="B189" s="55">
        <v>1</v>
      </c>
      <c r="C189" s="56">
        <v>45027</v>
      </c>
      <c r="D189" s="56">
        <v>45039</v>
      </c>
      <c r="E189" s="56">
        <v>45034</v>
      </c>
      <c r="F189" s="55">
        <v>5</v>
      </c>
      <c r="G189" s="55" t="s">
        <v>1142</v>
      </c>
      <c r="I189" s="55" t="s">
        <v>1143</v>
      </c>
      <c r="J189" s="55">
        <v>11910</v>
      </c>
      <c r="K189" s="55">
        <v>12149</v>
      </c>
      <c r="M189" s="55">
        <v>9</v>
      </c>
      <c r="N189" s="55">
        <v>22019</v>
      </c>
      <c r="O189" s="55">
        <v>22019</v>
      </c>
      <c r="P189" s="55">
        <v>1</v>
      </c>
      <c r="Q189" s="55">
        <v>13648</v>
      </c>
      <c r="R189" s="55" t="s">
        <v>1144</v>
      </c>
      <c r="S189" s="55">
        <v>3494</v>
      </c>
      <c r="T189" s="57">
        <v>3374.99</v>
      </c>
      <c r="U189" s="55">
        <v>269.99919999999997</v>
      </c>
      <c r="V189" s="55">
        <v>84.374799999999993</v>
      </c>
      <c r="W189" s="57">
        <v>3729.364</v>
      </c>
      <c r="Y189" s="55" t="s">
        <v>1145</v>
      </c>
      <c r="Z189" s="55" t="s">
        <v>1146</v>
      </c>
      <c r="AA189" s="55" t="s">
        <v>1147</v>
      </c>
      <c r="AB189" s="55">
        <v>0</v>
      </c>
      <c r="AC189" s="55" t="s">
        <v>1148</v>
      </c>
      <c r="AD189" s="58">
        <v>37369</v>
      </c>
      <c r="AE189" s="58">
        <v>37364</v>
      </c>
    </row>
    <row r="190" spans="1:31" ht="12.5" customHeight="1">
      <c r="A190" s="55">
        <v>45886</v>
      </c>
      <c r="B190" s="55">
        <v>1</v>
      </c>
      <c r="C190" s="56">
        <v>45028</v>
      </c>
      <c r="D190" s="56">
        <v>45040</v>
      </c>
      <c r="E190" s="56">
        <v>45035</v>
      </c>
      <c r="F190" s="55">
        <v>5</v>
      </c>
      <c r="G190" s="55" t="s">
        <v>1149</v>
      </c>
      <c r="I190" s="55" t="s">
        <v>1150</v>
      </c>
      <c r="J190" s="55">
        <v>26042</v>
      </c>
      <c r="K190" s="55">
        <v>12921</v>
      </c>
      <c r="M190" s="55">
        <v>4</v>
      </c>
      <c r="N190" s="55">
        <v>22791</v>
      </c>
      <c r="O190" s="55">
        <v>22791</v>
      </c>
      <c r="P190" s="55">
        <v>1</v>
      </c>
      <c r="Q190" s="55">
        <v>5886</v>
      </c>
      <c r="R190" s="55" t="s">
        <v>1151</v>
      </c>
      <c r="T190" s="57">
        <v>3374.99</v>
      </c>
      <c r="U190" s="55">
        <v>269.99919999999997</v>
      </c>
      <c r="V190" s="55">
        <v>84.374799999999993</v>
      </c>
      <c r="W190" s="57">
        <v>3729.364</v>
      </c>
      <c r="Y190" s="55" t="s">
        <v>1152</v>
      </c>
      <c r="Z190" s="55" t="s">
        <v>1153</v>
      </c>
      <c r="AA190" s="55" t="s">
        <v>1154</v>
      </c>
      <c r="AB190" s="55">
        <v>0</v>
      </c>
      <c r="AC190" s="55" t="s">
        <v>1105</v>
      </c>
      <c r="AD190" s="58">
        <v>37370</v>
      </c>
      <c r="AE190" s="58">
        <v>37365</v>
      </c>
    </row>
    <row r="191" spans="1:31" ht="12.5" customHeight="1">
      <c r="A191" s="55">
        <v>45879</v>
      </c>
      <c r="B191" s="55">
        <v>1</v>
      </c>
      <c r="C191" s="56">
        <v>45028</v>
      </c>
      <c r="D191" s="56">
        <v>45040</v>
      </c>
      <c r="E191" s="56">
        <v>45035</v>
      </c>
      <c r="F191" s="55">
        <v>5</v>
      </c>
      <c r="G191" s="55" t="s">
        <v>1155</v>
      </c>
      <c r="I191" s="55" t="s">
        <v>1156</v>
      </c>
      <c r="J191" s="55">
        <v>19443</v>
      </c>
      <c r="K191" s="55">
        <v>7443</v>
      </c>
      <c r="M191" s="55">
        <v>8</v>
      </c>
      <c r="N191" s="55">
        <v>17295</v>
      </c>
      <c r="O191" s="55">
        <v>17295</v>
      </c>
      <c r="P191" s="55">
        <v>1</v>
      </c>
      <c r="Q191" s="55">
        <v>16337</v>
      </c>
      <c r="R191" s="55" t="s">
        <v>1157</v>
      </c>
      <c r="T191" s="55">
        <v>699.09820000000002</v>
      </c>
      <c r="U191" s="55">
        <v>55.927900000000001</v>
      </c>
      <c r="V191" s="55">
        <v>17.477499999999999</v>
      </c>
      <c r="W191" s="55">
        <v>772.50360000000001</v>
      </c>
      <c r="Y191" s="55" t="s">
        <v>1158</v>
      </c>
      <c r="Z191" s="55" t="s">
        <v>1153</v>
      </c>
      <c r="AA191" s="55" t="s">
        <v>1159</v>
      </c>
      <c r="AB191" s="55">
        <v>0</v>
      </c>
      <c r="AC191" s="55" t="s">
        <v>1105</v>
      </c>
      <c r="AD191" s="58">
        <v>37370</v>
      </c>
      <c r="AE191" s="58">
        <v>37365</v>
      </c>
    </row>
    <row r="192" spans="1:31" ht="12.5" customHeight="1">
      <c r="A192" s="55">
        <v>45888</v>
      </c>
      <c r="B192" s="55">
        <v>1</v>
      </c>
      <c r="C192" s="56">
        <v>45028</v>
      </c>
      <c r="D192" s="56">
        <v>45040</v>
      </c>
      <c r="E192" s="56">
        <v>45035</v>
      </c>
      <c r="F192" s="55">
        <v>5</v>
      </c>
      <c r="G192" s="55" t="s">
        <v>1160</v>
      </c>
      <c r="I192" s="55" t="s">
        <v>1161</v>
      </c>
      <c r="J192" s="55">
        <v>20217</v>
      </c>
      <c r="K192" s="55">
        <v>16683</v>
      </c>
      <c r="M192" s="55">
        <v>9</v>
      </c>
      <c r="N192" s="55">
        <v>26569</v>
      </c>
      <c r="O192" s="55">
        <v>26569</v>
      </c>
      <c r="P192" s="55">
        <v>1</v>
      </c>
      <c r="Q192" s="55">
        <v>1957</v>
      </c>
      <c r="R192" s="55" t="s">
        <v>1162</v>
      </c>
      <c r="S192" s="55">
        <v>3505</v>
      </c>
      <c r="T192" s="57">
        <v>3578.27</v>
      </c>
      <c r="U192" s="55">
        <v>286.26159999999999</v>
      </c>
      <c r="V192" s="55">
        <v>89.456800000000001</v>
      </c>
      <c r="W192" s="57">
        <v>3953.9884000000002</v>
      </c>
      <c r="Y192" s="55" t="s">
        <v>1163</v>
      </c>
      <c r="Z192" s="55" t="s">
        <v>1153</v>
      </c>
      <c r="AA192" s="55" t="s">
        <v>1164</v>
      </c>
      <c r="AB192" s="55">
        <v>0</v>
      </c>
      <c r="AC192" s="55" t="s">
        <v>1105</v>
      </c>
      <c r="AD192" s="58">
        <v>37370</v>
      </c>
      <c r="AE192" s="58">
        <v>37365</v>
      </c>
    </row>
    <row r="193" spans="1:31" ht="12.5" customHeight="1">
      <c r="A193" s="55">
        <v>45900</v>
      </c>
      <c r="B193" s="55">
        <v>1</v>
      </c>
      <c r="C193" s="56">
        <v>45031</v>
      </c>
      <c r="D193" s="56">
        <v>45043</v>
      </c>
      <c r="E193" s="56">
        <v>45038</v>
      </c>
      <c r="F193" s="55">
        <v>5</v>
      </c>
      <c r="G193" s="55" t="s">
        <v>1165</v>
      </c>
      <c r="I193" s="55" t="s">
        <v>1166</v>
      </c>
      <c r="J193" s="55">
        <v>11837</v>
      </c>
      <c r="K193" s="55">
        <v>2645</v>
      </c>
      <c r="M193" s="55">
        <v>4</v>
      </c>
      <c r="N193" s="55">
        <v>12474</v>
      </c>
      <c r="O193" s="55">
        <v>12474</v>
      </c>
      <c r="P193" s="55">
        <v>1</v>
      </c>
      <c r="Q193" s="55">
        <v>13932</v>
      </c>
      <c r="R193" s="55" t="s">
        <v>1167</v>
      </c>
      <c r="T193" s="57">
        <v>3578.27</v>
      </c>
      <c r="U193" s="55">
        <v>286.26159999999999</v>
      </c>
      <c r="V193" s="55">
        <v>89.456800000000001</v>
      </c>
      <c r="W193" s="57">
        <v>3953.9884000000002</v>
      </c>
      <c r="Y193" s="55" t="s">
        <v>1168</v>
      </c>
      <c r="Z193" s="55" t="s">
        <v>1169</v>
      </c>
      <c r="AA193" s="55" t="s">
        <v>1170</v>
      </c>
      <c r="AB193" s="55">
        <v>0</v>
      </c>
      <c r="AC193" s="55" t="s">
        <v>1171</v>
      </c>
      <c r="AD193" s="58">
        <v>37373</v>
      </c>
      <c r="AE193" s="58">
        <v>37368</v>
      </c>
    </row>
    <row r="194" spans="1:31" ht="12.5" customHeight="1">
      <c r="A194" s="55">
        <v>45898</v>
      </c>
      <c r="B194" s="55">
        <v>1</v>
      </c>
      <c r="C194" s="56">
        <v>45031</v>
      </c>
      <c r="D194" s="56">
        <v>45043</v>
      </c>
      <c r="E194" s="56">
        <v>45038</v>
      </c>
      <c r="F194" s="55">
        <v>5</v>
      </c>
      <c r="G194" s="55" t="s">
        <v>1172</v>
      </c>
      <c r="I194" s="55" t="s">
        <v>1173</v>
      </c>
      <c r="J194" s="55">
        <v>23830</v>
      </c>
      <c r="K194" s="55">
        <v>16669</v>
      </c>
      <c r="M194" s="55">
        <v>6</v>
      </c>
      <c r="N194" s="55">
        <v>26555</v>
      </c>
      <c r="O194" s="55">
        <v>26555</v>
      </c>
      <c r="P194" s="55">
        <v>1</v>
      </c>
      <c r="Q194" s="55">
        <v>16435</v>
      </c>
      <c r="R194" s="55" t="s">
        <v>1174</v>
      </c>
      <c r="S194" s="55">
        <v>3540</v>
      </c>
      <c r="T194" s="57">
        <v>3578.27</v>
      </c>
      <c r="U194" s="55">
        <v>286.26159999999999</v>
      </c>
      <c r="V194" s="55">
        <v>89.456800000000001</v>
      </c>
      <c r="W194" s="57">
        <v>3953.9884000000002</v>
      </c>
      <c r="Y194" s="55" t="s">
        <v>1175</v>
      </c>
      <c r="Z194" s="55" t="s">
        <v>1169</v>
      </c>
      <c r="AA194" s="55" t="s">
        <v>1176</v>
      </c>
      <c r="AB194" s="55">
        <v>0</v>
      </c>
      <c r="AC194" s="55" t="s">
        <v>1171</v>
      </c>
      <c r="AD194" s="58">
        <v>37373</v>
      </c>
      <c r="AE194" s="58">
        <v>37368</v>
      </c>
    </row>
    <row r="195" spans="1:31" ht="12.5" customHeight="1">
      <c r="A195" s="55">
        <v>45903</v>
      </c>
      <c r="B195" s="55">
        <v>1</v>
      </c>
      <c r="C195" s="56">
        <v>45031</v>
      </c>
      <c r="D195" s="56">
        <v>45043</v>
      </c>
      <c r="E195" s="56">
        <v>45038</v>
      </c>
      <c r="F195" s="55">
        <v>5</v>
      </c>
      <c r="G195" s="55" t="s">
        <v>1177</v>
      </c>
      <c r="I195" s="55" t="s">
        <v>1178</v>
      </c>
      <c r="J195" s="55">
        <v>15619</v>
      </c>
      <c r="K195" s="55">
        <v>7130</v>
      </c>
      <c r="M195" s="55">
        <v>10</v>
      </c>
      <c r="N195" s="55">
        <v>16976</v>
      </c>
      <c r="O195" s="55">
        <v>16976</v>
      </c>
      <c r="P195" s="55">
        <v>1</v>
      </c>
      <c r="Q195" s="55">
        <v>7230</v>
      </c>
      <c r="R195" s="55" t="s">
        <v>1179</v>
      </c>
      <c r="S195" s="55">
        <v>3543</v>
      </c>
      <c r="T195" s="57">
        <v>3578.27</v>
      </c>
      <c r="U195" s="55">
        <v>286.26159999999999</v>
      </c>
      <c r="V195" s="55">
        <v>89.456800000000001</v>
      </c>
      <c r="W195" s="57">
        <v>3953.9884000000002</v>
      </c>
      <c r="Y195" s="55" t="s">
        <v>1180</v>
      </c>
      <c r="Z195" s="55" t="s">
        <v>1169</v>
      </c>
      <c r="AA195" s="55" t="s">
        <v>1181</v>
      </c>
      <c r="AB195" s="55">
        <v>0</v>
      </c>
      <c r="AC195" s="55" t="s">
        <v>1171</v>
      </c>
      <c r="AD195" s="58">
        <v>37373</v>
      </c>
      <c r="AE195" s="58">
        <v>37368</v>
      </c>
    </row>
    <row r="196" spans="1:31" ht="12.5" customHeight="1">
      <c r="A196" s="55">
        <v>45919</v>
      </c>
      <c r="B196" s="55">
        <v>1</v>
      </c>
      <c r="C196" s="56">
        <v>45033</v>
      </c>
      <c r="D196" s="56">
        <v>45045</v>
      </c>
      <c r="E196" s="56">
        <v>45040</v>
      </c>
      <c r="F196" s="55">
        <v>5</v>
      </c>
      <c r="G196" s="55" t="s">
        <v>1182</v>
      </c>
      <c r="I196" s="55" t="s">
        <v>1183</v>
      </c>
      <c r="J196" s="55">
        <v>11780</v>
      </c>
      <c r="K196" s="55">
        <v>2730</v>
      </c>
      <c r="M196" s="55">
        <v>1</v>
      </c>
      <c r="N196" s="55">
        <v>12559</v>
      </c>
      <c r="O196" s="55">
        <v>12559</v>
      </c>
      <c r="P196" s="55">
        <v>1</v>
      </c>
      <c r="Q196" s="55">
        <v>7099</v>
      </c>
      <c r="R196" s="55" t="s">
        <v>1184</v>
      </c>
      <c r="T196" s="57">
        <v>3578.27</v>
      </c>
      <c r="U196" s="55">
        <v>286.26159999999999</v>
      </c>
      <c r="V196" s="55">
        <v>89.456800000000001</v>
      </c>
      <c r="W196" s="57">
        <v>3953.9884000000002</v>
      </c>
      <c r="Y196" s="55" t="s">
        <v>1185</v>
      </c>
      <c r="Z196" s="55" t="s">
        <v>1186</v>
      </c>
      <c r="AA196" s="55" t="s">
        <v>1187</v>
      </c>
      <c r="AB196" s="55">
        <v>0</v>
      </c>
      <c r="AC196" s="55" t="s">
        <v>1140</v>
      </c>
      <c r="AD196" s="58">
        <v>37375</v>
      </c>
      <c r="AE196" s="58">
        <v>37370</v>
      </c>
    </row>
    <row r="197" spans="1:31" ht="12.5" customHeight="1">
      <c r="A197" s="55">
        <v>45923</v>
      </c>
      <c r="B197" s="55">
        <v>1</v>
      </c>
      <c r="C197" s="56">
        <v>45033</v>
      </c>
      <c r="D197" s="56">
        <v>45045</v>
      </c>
      <c r="E197" s="56">
        <v>45040</v>
      </c>
      <c r="F197" s="55">
        <v>5</v>
      </c>
      <c r="G197" s="55" t="s">
        <v>1188</v>
      </c>
      <c r="I197" s="55" t="s">
        <v>1189</v>
      </c>
      <c r="J197" s="55">
        <v>11811</v>
      </c>
      <c r="K197" s="55">
        <v>3145</v>
      </c>
      <c r="M197" s="55">
        <v>4</v>
      </c>
      <c r="N197" s="55">
        <v>12977</v>
      </c>
      <c r="O197" s="55">
        <v>12977</v>
      </c>
      <c r="P197" s="55">
        <v>1</v>
      </c>
      <c r="Q197" s="55">
        <v>13858</v>
      </c>
      <c r="R197" s="55" t="s">
        <v>1190</v>
      </c>
      <c r="T197" s="57">
        <v>3578.27</v>
      </c>
      <c r="U197" s="55">
        <v>286.26159999999999</v>
      </c>
      <c r="V197" s="55">
        <v>89.456800000000001</v>
      </c>
      <c r="W197" s="57">
        <v>3953.9884000000002</v>
      </c>
      <c r="Y197" s="55" t="s">
        <v>1191</v>
      </c>
      <c r="Z197" s="55" t="s">
        <v>1186</v>
      </c>
      <c r="AA197" s="55" t="s">
        <v>1192</v>
      </c>
      <c r="AB197" s="55">
        <v>0</v>
      </c>
      <c r="AC197" s="55" t="s">
        <v>1140</v>
      </c>
      <c r="AD197" s="58">
        <v>37375</v>
      </c>
      <c r="AE197" s="58">
        <v>37370</v>
      </c>
    </row>
    <row r="198" spans="1:31" ht="12.5" customHeight="1">
      <c r="A198" s="55">
        <v>45929</v>
      </c>
      <c r="B198" s="55">
        <v>1</v>
      </c>
      <c r="C198" s="56">
        <v>45034</v>
      </c>
      <c r="D198" s="56">
        <v>45046</v>
      </c>
      <c r="E198" s="56">
        <v>45041</v>
      </c>
      <c r="F198" s="55">
        <v>5</v>
      </c>
      <c r="G198" s="55" t="s">
        <v>1193</v>
      </c>
      <c r="I198" s="55" t="s">
        <v>1194</v>
      </c>
      <c r="J198" s="55">
        <v>11825</v>
      </c>
      <c r="K198" s="55">
        <v>5042</v>
      </c>
      <c r="M198" s="55">
        <v>4</v>
      </c>
      <c r="N198" s="55">
        <v>14877</v>
      </c>
      <c r="O198" s="55">
        <v>14877</v>
      </c>
      <c r="P198" s="55">
        <v>1</v>
      </c>
      <c r="Q198" s="55">
        <v>13731</v>
      </c>
      <c r="R198" s="55" t="s">
        <v>1195</v>
      </c>
      <c r="T198" s="57">
        <v>3578.27</v>
      </c>
      <c r="U198" s="55">
        <v>286.26159999999999</v>
      </c>
      <c r="V198" s="55">
        <v>89.456800000000001</v>
      </c>
      <c r="W198" s="57">
        <v>3953.9884000000002</v>
      </c>
      <c r="Y198" s="55" t="s">
        <v>1196</v>
      </c>
      <c r="Z198" s="55" t="s">
        <v>1197</v>
      </c>
      <c r="AA198" s="55" t="s">
        <v>1198</v>
      </c>
      <c r="AB198" s="55">
        <v>0</v>
      </c>
      <c r="AC198" s="55" t="s">
        <v>1146</v>
      </c>
      <c r="AD198" s="58">
        <v>37376</v>
      </c>
      <c r="AE198" s="58">
        <v>37371</v>
      </c>
    </row>
    <row r="199" spans="1:31" ht="12.5" customHeight="1">
      <c r="A199" s="55">
        <v>45937</v>
      </c>
      <c r="B199" s="55">
        <v>1</v>
      </c>
      <c r="C199" s="56">
        <v>45036</v>
      </c>
      <c r="D199" s="56">
        <v>45048</v>
      </c>
      <c r="E199" s="56">
        <v>45043</v>
      </c>
      <c r="F199" s="55">
        <v>5</v>
      </c>
      <c r="G199" s="55" t="s">
        <v>1199</v>
      </c>
      <c r="I199" s="55" t="s">
        <v>1200</v>
      </c>
      <c r="J199" s="55">
        <v>14824</v>
      </c>
      <c r="K199" s="55">
        <v>3320</v>
      </c>
      <c r="M199" s="55">
        <v>8</v>
      </c>
      <c r="N199" s="55">
        <v>13155</v>
      </c>
      <c r="O199" s="55">
        <v>13155</v>
      </c>
      <c r="P199" s="55">
        <v>1</v>
      </c>
      <c r="Q199" s="55">
        <v>12905</v>
      </c>
      <c r="R199" s="55" t="s">
        <v>1201</v>
      </c>
      <c r="T199" s="57">
        <v>3578.27</v>
      </c>
      <c r="U199" s="55">
        <v>286.26159999999999</v>
      </c>
      <c r="V199" s="55">
        <v>89.456800000000001</v>
      </c>
      <c r="W199" s="57">
        <v>3953.9884000000002</v>
      </c>
      <c r="Y199" s="55" t="s">
        <v>1202</v>
      </c>
      <c r="Z199" s="55" t="s">
        <v>1203</v>
      </c>
      <c r="AA199" s="55" t="s">
        <v>1204</v>
      </c>
      <c r="AB199" s="55">
        <v>0</v>
      </c>
      <c r="AC199" s="55" t="s">
        <v>1205</v>
      </c>
      <c r="AD199" s="58">
        <v>37378</v>
      </c>
      <c r="AE199" s="58">
        <v>37373</v>
      </c>
    </row>
    <row r="200" spans="1:31" ht="12.5" customHeight="1">
      <c r="A200" s="55">
        <v>45940</v>
      </c>
      <c r="B200" s="55">
        <v>1</v>
      </c>
      <c r="C200" s="56">
        <v>45036</v>
      </c>
      <c r="D200" s="56">
        <v>45048</v>
      </c>
      <c r="E200" s="56">
        <v>45043</v>
      </c>
      <c r="F200" s="55">
        <v>5</v>
      </c>
      <c r="G200" s="55" t="s">
        <v>1206</v>
      </c>
      <c r="I200" s="55" t="s">
        <v>1207</v>
      </c>
      <c r="J200" s="55">
        <v>20244</v>
      </c>
      <c r="K200" s="55">
        <v>11444</v>
      </c>
      <c r="M200" s="55">
        <v>9</v>
      </c>
      <c r="N200" s="55">
        <v>21314</v>
      </c>
      <c r="O200" s="55">
        <v>21314</v>
      </c>
      <c r="P200" s="55">
        <v>1</v>
      </c>
      <c r="Q200" s="55">
        <v>9774</v>
      </c>
      <c r="R200" s="55" t="s">
        <v>1208</v>
      </c>
      <c r="S200" s="55">
        <v>3593</v>
      </c>
      <c r="T200" s="57">
        <v>3578.27</v>
      </c>
      <c r="U200" s="55">
        <v>286.26159999999999</v>
      </c>
      <c r="V200" s="55">
        <v>89.456800000000001</v>
      </c>
      <c r="W200" s="57">
        <v>3953.9884000000002</v>
      </c>
      <c r="Y200" s="55" t="s">
        <v>1209</v>
      </c>
      <c r="Z200" s="55" t="s">
        <v>1203</v>
      </c>
      <c r="AA200" s="55" t="s">
        <v>1210</v>
      </c>
      <c r="AB200" s="55">
        <v>0</v>
      </c>
      <c r="AC200" s="55" t="s">
        <v>1205</v>
      </c>
      <c r="AD200" s="58">
        <v>37378</v>
      </c>
      <c r="AE200" s="58">
        <v>37373</v>
      </c>
    </row>
    <row r="201" spans="1:31" ht="12.5" customHeight="1">
      <c r="A201" s="55">
        <v>45956</v>
      </c>
      <c r="B201" s="55">
        <v>1</v>
      </c>
      <c r="C201" s="56">
        <v>45038</v>
      </c>
      <c r="D201" s="56">
        <v>45050</v>
      </c>
      <c r="E201" s="56">
        <v>45045</v>
      </c>
      <c r="F201" s="55">
        <v>5</v>
      </c>
      <c r="G201" s="55" t="s">
        <v>1211</v>
      </c>
      <c r="I201" s="55" t="s">
        <v>1212</v>
      </c>
      <c r="J201" s="55">
        <v>19979</v>
      </c>
      <c r="K201" s="55">
        <v>5463</v>
      </c>
      <c r="M201" s="55">
        <v>9</v>
      </c>
      <c r="N201" s="55">
        <v>15298</v>
      </c>
      <c r="O201" s="55">
        <v>15298</v>
      </c>
      <c r="P201" s="55">
        <v>1</v>
      </c>
      <c r="Q201" s="55">
        <v>6930</v>
      </c>
      <c r="R201" s="55" t="s">
        <v>1213</v>
      </c>
      <c r="S201" s="55">
        <v>3615</v>
      </c>
      <c r="T201" s="57">
        <v>3578.27</v>
      </c>
      <c r="U201" s="55">
        <v>286.26159999999999</v>
      </c>
      <c r="V201" s="55">
        <v>89.456800000000001</v>
      </c>
      <c r="W201" s="57">
        <v>3953.9884000000002</v>
      </c>
      <c r="Y201" s="55" t="s">
        <v>1214</v>
      </c>
      <c r="Z201" s="55" t="s">
        <v>1215</v>
      </c>
      <c r="AA201" s="55" t="s">
        <v>1216</v>
      </c>
      <c r="AB201" s="55">
        <v>0</v>
      </c>
      <c r="AC201" s="55" t="s">
        <v>1169</v>
      </c>
      <c r="AD201" s="58">
        <v>37380</v>
      </c>
      <c r="AE201" s="58">
        <v>37375</v>
      </c>
    </row>
    <row r="202" spans="1:31" ht="12.5" customHeight="1">
      <c r="A202" s="55">
        <v>45959</v>
      </c>
      <c r="B202" s="55">
        <v>1</v>
      </c>
      <c r="C202" s="56">
        <v>45039</v>
      </c>
      <c r="D202" s="56">
        <v>45051</v>
      </c>
      <c r="E202" s="56">
        <v>45046</v>
      </c>
      <c r="F202" s="55">
        <v>5</v>
      </c>
      <c r="G202" s="55" t="s">
        <v>1217</v>
      </c>
      <c r="I202" s="55" t="s">
        <v>1218</v>
      </c>
      <c r="J202" s="55">
        <v>11872</v>
      </c>
      <c r="K202" s="55">
        <v>7020</v>
      </c>
      <c r="M202" s="55">
        <v>4</v>
      </c>
      <c r="N202" s="55">
        <v>16864</v>
      </c>
      <c r="O202" s="55">
        <v>16864</v>
      </c>
      <c r="P202" s="55">
        <v>1</v>
      </c>
      <c r="Q202" s="55">
        <v>17887</v>
      </c>
      <c r="R202" s="55" t="s">
        <v>1219</v>
      </c>
      <c r="T202" s="57">
        <v>3578.27</v>
      </c>
      <c r="U202" s="55">
        <v>286.26159999999999</v>
      </c>
      <c r="V202" s="55">
        <v>89.456800000000001</v>
      </c>
      <c r="W202" s="57">
        <v>3953.9884000000002</v>
      </c>
      <c r="Y202" s="55" t="s">
        <v>1220</v>
      </c>
      <c r="Z202" s="55" t="s">
        <v>1221</v>
      </c>
      <c r="AA202" s="55" t="s">
        <v>1222</v>
      </c>
      <c r="AB202" s="55">
        <v>0</v>
      </c>
      <c r="AC202" s="55" t="s">
        <v>1223</v>
      </c>
      <c r="AD202" s="58">
        <v>37381</v>
      </c>
      <c r="AE202" s="58">
        <v>37376</v>
      </c>
    </row>
    <row r="203" spans="1:31" ht="12.5" customHeight="1">
      <c r="A203" s="55">
        <v>45967</v>
      </c>
      <c r="B203" s="55">
        <v>1</v>
      </c>
      <c r="C203" s="56">
        <v>45040</v>
      </c>
      <c r="D203" s="56">
        <v>45052</v>
      </c>
      <c r="E203" s="56">
        <v>45047</v>
      </c>
      <c r="F203" s="55">
        <v>5</v>
      </c>
      <c r="G203" s="55" t="s">
        <v>1224</v>
      </c>
      <c r="I203" s="55" t="s">
        <v>1225</v>
      </c>
      <c r="J203" s="55">
        <v>19454</v>
      </c>
      <c r="K203" s="55">
        <v>12500</v>
      </c>
      <c r="M203" s="55">
        <v>8</v>
      </c>
      <c r="N203" s="55">
        <v>22370</v>
      </c>
      <c r="O203" s="55">
        <v>22370</v>
      </c>
      <c r="P203" s="55">
        <v>1</v>
      </c>
      <c r="Q203" s="55">
        <v>3689</v>
      </c>
      <c r="R203" s="55" t="s">
        <v>1226</v>
      </c>
      <c r="T203" s="55">
        <v>699.09820000000002</v>
      </c>
      <c r="U203" s="55">
        <v>55.927900000000001</v>
      </c>
      <c r="V203" s="55">
        <v>17.477499999999999</v>
      </c>
      <c r="W203" s="55">
        <v>772.50360000000001</v>
      </c>
      <c r="Y203" s="55" t="s">
        <v>1227</v>
      </c>
      <c r="Z203" s="55" t="s">
        <v>1228</v>
      </c>
      <c r="AA203" s="55" t="s">
        <v>1229</v>
      </c>
      <c r="AB203" s="55">
        <v>0</v>
      </c>
      <c r="AC203" s="55" t="s">
        <v>1186</v>
      </c>
      <c r="AD203" s="58">
        <v>37382</v>
      </c>
      <c r="AE203" s="58">
        <v>37377</v>
      </c>
    </row>
    <row r="204" spans="1:31" ht="12.5" customHeight="1">
      <c r="A204" s="55">
        <v>45977</v>
      </c>
      <c r="B204" s="55">
        <v>1</v>
      </c>
      <c r="C204" s="56">
        <v>45041</v>
      </c>
      <c r="D204" s="56">
        <v>45053</v>
      </c>
      <c r="E204" s="56">
        <v>45048</v>
      </c>
      <c r="F204" s="55">
        <v>5</v>
      </c>
      <c r="G204" s="55" t="s">
        <v>1230</v>
      </c>
      <c r="I204" s="55" t="s">
        <v>1231</v>
      </c>
      <c r="J204" s="55">
        <v>20216</v>
      </c>
      <c r="K204" s="55">
        <v>19591</v>
      </c>
      <c r="M204" s="55">
        <v>9</v>
      </c>
      <c r="N204" s="55">
        <v>29497</v>
      </c>
      <c r="O204" s="55">
        <v>29497</v>
      </c>
      <c r="P204" s="55">
        <v>1</v>
      </c>
      <c r="S204" s="55">
        <v>3648</v>
      </c>
      <c r="T204" s="57">
        <v>3578.27</v>
      </c>
      <c r="U204" s="55">
        <v>286.26159999999999</v>
      </c>
      <c r="V204" s="55">
        <v>89.456800000000001</v>
      </c>
      <c r="W204" s="57">
        <v>3953.9884000000002</v>
      </c>
      <c r="Y204" s="55" t="s">
        <v>1232</v>
      </c>
      <c r="Z204" s="55" t="s">
        <v>1233</v>
      </c>
      <c r="AA204" s="55" t="s">
        <v>1234</v>
      </c>
      <c r="AB204" s="55">
        <v>0</v>
      </c>
      <c r="AC204" s="55" t="s">
        <v>1197</v>
      </c>
      <c r="AD204" s="58">
        <v>37383</v>
      </c>
      <c r="AE204" s="58">
        <v>37378</v>
      </c>
    </row>
    <row r="205" spans="1:31" ht="12.5" customHeight="1">
      <c r="A205" s="55">
        <v>45976</v>
      </c>
      <c r="B205" s="55">
        <v>1</v>
      </c>
      <c r="C205" s="56">
        <v>45041</v>
      </c>
      <c r="D205" s="56">
        <v>45053</v>
      </c>
      <c r="E205" s="56">
        <v>45048</v>
      </c>
      <c r="F205" s="55">
        <v>5</v>
      </c>
      <c r="G205" s="55" t="s">
        <v>1235</v>
      </c>
      <c r="I205" s="55" t="s">
        <v>1236</v>
      </c>
      <c r="J205" s="55">
        <v>20239</v>
      </c>
      <c r="K205" s="55">
        <v>14320</v>
      </c>
      <c r="M205" s="55">
        <v>9</v>
      </c>
      <c r="N205" s="55">
        <v>24190</v>
      </c>
      <c r="O205" s="55">
        <v>24190</v>
      </c>
      <c r="P205" s="55">
        <v>1</v>
      </c>
      <c r="Q205" s="55">
        <v>5429</v>
      </c>
      <c r="R205" s="55" t="s">
        <v>1237</v>
      </c>
      <c r="S205" s="55">
        <v>3648</v>
      </c>
      <c r="T205" s="57">
        <v>3578.27</v>
      </c>
      <c r="U205" s="55">
        <v>286.26159999999999</v>
      </c>
      <c r="V205" s="55">
        <v>89.456800000000001</v>
      </c>
      <c r="W205" s="57">
        <v>3953.9884000000002</v>
      </c>
      <c r="Y205" s="55" t="s">
        <v>1238</v>
      </c>
      <c r="Z205" s="55" t="s">
        <v>1233</v>
      </c>
      <c r="AA205" s="55" t="s">
        <v>1239</v>
      </c>
      <c r="AB205" s="55">
        <v>0</v>
      </c>
      <c r="AC205" s="55" t="s">
        <v>1197</v>
      </c>
      <c r="AD205" s="58">
        <v>37383</v>
      </c>
      <c r="AE205" s="58">
        <v>37378</v>
      </c>
    </row>
    <row r="206" spans="1:31" ht="12.5" customHeight="1">
      <c r="A206" s="55">
        <v>45981</v>
      </c>
      <c r="B206" s="55">
        <v>1</v>
      </c>
      <c r="C206" s="56">
        <v>45042</v>
      </c>
      <c r="D206" s="56">
        <v>45054</v>
      </c>
      <c r="E206" s="56">
        <v>45049</v>
      </c>
      <c r="F206" s="55">
        <v>5</v>
      </c>
      <c r="G206" s="55" t="s">
        <v>1240</v>
      </c>
      <c r="I206" s="55" t="s">
        <v>1241</v>
      </c>
      <c r="J206" s="55">
        <v>12805</v>
      </c>
      <c r="K206" s="55">
        <v>6096</v>
      </c>
      <c r="M206" s="55">
        <v>7</v>
      </c>
      <c r="N206" s="55">
        <v>15931</v>
      </c>
      <c r="O206" s="55">
        <v>15931</v>
      </c>
      <c r="P206" s="55">
        <v>1</v>
      </c>
      <c r="Q206" s="55">
        <v>2779</v>
      </c>
      <c r="R206" s="55" t="s">
        <v>1242</v>
      </c>
      <c r="T206" s="57">
        <v>3578.27</v>
      </c>
      <c r="U206" s="55">
        <v>286.26159999999999</v>
      </c>
      <c r="V206" s="55">
        <v>89.456800000000001</v>
      </c>
      <c r="W206" s="57">
        <v>3953.9884000000002</v>
      </c>
      <c r="Y206" s="55" t="s">
        <v>1243</v>
      </c>
      <c r="Z206" s="55" t="s">
        <v>1244</v>
      </c>
      <c r="AA206" s="55" t="s">
        <v>1245</v>
      </c>
      <c r="AB206" s="55">
        <v>0</v>
      </c>
      <c r="AC206" s="55" t="s">
        <v>1246</v>
      </c>
      <c r="AD206" s="58">
        <v>37384</v>
      </c>
      <c r="AE206" s="58">
        <v>37379</v>
      </c>
    </row>
    <row r="207" spans="1:31" ht="12.5" customHeight="1">
      <c r="A207" s="55">
        <v>45986</v>
      </c>
      <c r="B207" s="55">
        <v>1</v>
      </c>
      <c r="C207" s="56">
        <v>45043</v>
      </c>
      <c r="D207" s="56">
        <v>45055</v>
      </c>
      <c r="E207" s="56">
        <v>45050</v>
      </c>
      <c r="F207" s="55">
        <v>5</v>
      </c>
      <c r="G207" s="55" t="s">
        <v>1247</v>
      </c>
      <c r="I207" s="55" t="s">
        <v>1248</v>
      </c>
      <c r="J207" s="55">
        <v>11743</v>
      </c>
      <c r="K207" s="55">
        <v>13385</v>
      </c>
      <c r="M207" s="55">
        <v>4</v>
      </c>
      <c r="N207" s="55">
        <v>23255</v>
      </c>
      <c r="O207" s="55">
        <v>23255</v>
      </c>
      <c r="P207" s="55">
        <v>1</v>
      </c>
      <c r="Q207" s="55">
        <v>18462</v>
      </c>
      <c r="R207" s="55" t="s">
        <v>1249</v>
      </c>
      <c r="T207" s="57">
        <v>3578.27</v>
      </c>
      <c r="U207" s="55">
        <v>286.26159999999999</v>
      </c>
      <c r="V207" s="55">
        <v>89.456800000000001</v>
      </c>
      <c r="W207" s="57">
        <v>3953.9884000000002</v>
      </c>
      <c r="Y207" s="55" t="s">
        <v>1250</v>
      </c>
      <c r="Z207" s="55" t="s">
        <v>1251</v>
      </c>
      <c r="AA207" s="55" t="s">
        <v>1252</v>
      </c>
      <c r="AB207" s="55">
        <v>0</v>
      </c>
      <c r="AC207" s="55" t="s">
        <v>1203</v>
      </c>
      <c r="AD207" s="58">
        <v>37385</v>
      </c>
      <c r="AE207" s="58">
        <v>37380</v>
      </c>
    </row>
    <row r="208" spans="1:31" ht="12.5" customHeight="1">
      <c r="A208" s="55">
        <v>45983</v>
      </c>
      <c r="B208" s="55">
        <v>1</v>
      </c>
      <c r="C208" s="56">
        <v>45043</v>
      </c>
      <c r="D208" s="56">
        <v>45055</v>
      </c>
      <c r="E208" s="56">
        <v>45050</v>
      </c>
      <c r="F208" s="55">
        <v>5</v>
      </c>
      <c r="G208" s="55" t="s">
        <v>1253</v>
      </c>
      <c r="I208" s="55" t="s">
        <v>1254</v>
      </c>
      <c r="J208" s="55">
        <v>14830</v>
      </c>
      <c r="K208" s="55">
        <v>1602</v>
      </c>
      <c r="M208" s="55">
        <v>8</v>
      </c>
      <c r="N208" s="55">
        <v>11422</v>
      </c>
      <c r="O208" s="55">
        <v>11422</v>
      </c>
      <c r="P208" s="55">
        <v>1</v>
      </c>
      <c r="Q208" s="55">
        <v>17464</v>
      </c>
      <c r="R208" s="55" t="s">
        <v>1255</v>
      </c>
      <c r="T208" s="57">
        <v>3578.27</v>
      </c>
      <c r="U208" s="55">
        <v>286.26159999999999</v>
      </c>
      <c r="V208" s="55">
        <v>89.456800000000001</v>
      </c>
      <c r="W208" s="57">
        <v>3953.9884000000002</v>
      </c>
      <c r="Y208" s="55" t="s">
        <v>1256</v>
      </c>
      <c r="Z208" s="55" t="s">
        <v>1251</v>
      </c>
      <c r="AA208" s="55" t="s">
        <v>1257</v>
      </c>
      <c r="AB208" s="55">
        <v>0</v>
      </c>
      <c r="AC208" s="55" t="s">
        <v>1203</v>
      </c>
      <c r="AD208" s="58">
        <v>37385</v>
      </c>
      <c r="AE208" s="58">
        <v>37380</v>
      </c>
    </row>
    <row r="209" spans="1:31" ht="12.5" customHeight="1">
      <c r="A209" s="55">
        <v>45998</v>
      </c>
      <c r="B209" s="55">
        <v>1</v>
      </c>
      <c r="C209" s="56">
        <v>45044</v>
      </c>
      <c r="D209" s="56">
        <v>45056</v>
      </c>
      <c r="E209" s="56">
        <v>45051</v>
      </c>
      <c r="F209" s="55">
        <v>5</v>
      </c>
      <c r="G209" s="55" t="s">
        <v>1258</v>
      </c>
      <c r="I209" s="55" t="s">
        <v>1259</v>
      </c>
      <c r="J209" s="55">
        <v>25918</v>
      </c>
      <c r="K209" s="55">
        <v>3726</v>
      </c>
      <c r="M209" s="55">
        <v>9</v>
      </c>
      <c r="N209" s="55">
        <v>13561</v>
      </c>
      <c r="O209" s="55">
        <v>13561</v>
      </c>
      <c r="P209" s="55">
        <v>1</v>
      </c>
      <c r="Q209" s="55">
        <v>18695</v>
      </c>
      <c r="R209" s="55" t="s">
        <v>1260</v>
      </c>
      <c r="S209" s="55">
        <v>3681</v>
      </c>
      <c r="T209" s="55">
        <v>699.09820000000002</v>
      </c>
      <c r="U209" s="55">
        <v>55.927900000000001</v>
      </c>
      <c r="V209" s="55">
        <v>17.477499999999999</v>
      </c>
      <c r="W209" s="55">
        <v>772.50360000000001</v>
      </c>
      <c r="Y209" s="55" t="s">
        <v>1261</v>
      </c>
      <c r="Z209" s="55" t="s">
        <v>1262</v>
      </c>
      <c r="AA209" s="55" t="s">
        <v>1263</v>
      </c>
      <c r="AB209" s="55">
        <v>0</v>
      </c>
      <c r="AC209" s="55" t="s">
        <v>1264</v>
      </c>
      <c r="AD209" s="58">
        <v>37386</v>
      </c>
      <c r="AE209" s="58">
        <v>37381</v>
      </c>
    </row>
    <row r="210" spans="1:31" ht="12.5" customHeight="1">
      <c r="A210" s="55">
        <v>46005</v>
      </c>
      <c r="B210" s="55">
        <v>1</v>
      </c>
      <c r="C210" s="56">
        <v>45045</v>
      </c>
      <c r="D210" s="56">
        <v>45057</v>
      </c>
      <c r="E210" s="56">
        <v>45052</v>
      </c>
      <c r="F210" s="55">
        <v>5</v>
      </c>
      <c r="G210" s="55" t="s">
        <v>1265</v>
      </c>
      <c r="I210" s="55" t="s">
        <v>1266</v>
      </c>
      <c r="J210" s="55">
        <v>12749</v>
      </c>
      <c r="K210" s="55">
        <v>3302</v>
      </c>
      <c r="M210" s="55">
        <v>7</v>
      </c>
      <c r="N210" s="55">
        <v>13137</v>
      </c>
      <c r="O210" s="55">
        <v>13137</v>
      </c>
      <c r="P210" s="55">
        <v>1</v>
      </c>
      <c r="Q210" s="55">
        <v>9858</v>
      </c>
      <c r="R210" s="55" t="s">
        <v>1267</v>
      </c>
      <c r="T210" s="57">
        <v>3578.27</v>
      </c>
      <c r="U210" s="55">
        <v>286.26159999999999</v>
      </c>
      <c r="V210" s="55">
        <v>89.456800000000001</v>
      </c>
      <c r="W210" s="57">
        <v>3953.9884000000002</v>
      </c>
      <c r="Y210" s="55" t="s">
        <v>1268</v>
      </c>
      <c r="Z210" s="55" t="s">
        <v>1269</v>
      </c>
      <c r="AA210" s="55" t="s">
        <v>1270</v>
      </c>
      <c r="AB210" s="55">
        <v>0</v>
      </c>
      <c r="AC210" s="55" t="s">
        <v>1215</v>
      </c>
      <c r="AD210" s="58">
        <v>37387</v>
      </c>
      <c r="AE210" s="58">
        <v>37382</v>
      </c>
    </row>
    <row r="211" spans="1:31" ht="12.5" customHeight="1">
      <c r="A211" s="55">
        <v>46009</v>
      </c>
      <c r="B211" s="55">
        <v>1</v>
      </c>
      <c r="C211" s="56">
        <v>45045</v>
      </c>
      <c r="D211" s="56">
        <v>45057</v>
      </c>
      <c r="E211" s="56">
        <v>45052</v>
      </c>
      <c r="F211" s="55">
        <v>5</v>
      </c>
      <c r="G211" s="55" t="s">
        <v>1271</v>
      </c>
      <c r="I211" s="55" t="s">
        <v>1272</v>
      </c>
      <c r="J211" s="55">
        <v>11917</v>
      </c>
      <c r="K211" s="55">
        <v>10381</v>
      </c>
      <c r="M211" s="55">
        <v>9</v>
      </c>
      <c r="N211" s="55">
        <v>20247</v>
      </c>
      <c r="O211" s="55">
        <v>20247</v>
      </c>
      <c r="P211" s="55">
        <v>1</v>
      </c>
      <c r="Q211" s="55">
        <v>2094</v>
      </c>
      <c r="R211" s="55" t="s">
        <v>1273</v>
      </c>
      <c r="S211" s="55">
        <v>3692</v>
      </c>
      <c r="T211" s="57">
        <v>3399.99</v>
      </c>
      <c r="U211" s="55">
        <v>271.99919999999997</v>
      </c>
      <c r="V211" s="55">
        <v>84.999799999999993</v>
      </c>
      <c r="W211" s="57">
        <v>3756.989</v>
      </c>
      <c r="Y211" s="55" t="s">
        <v>1274</v>
      </c>
      <c r="Z211" s="55" t="s">
        <v>1269</v>
      </c>
      <c r="AA211" s="55" t="s">
        <v>1275</v>
      </c>
      <c r="AB211" s="55">
        <v>0</v>
      </c>
      <c r="AC211" s="55" t="s">
        <v>1215</v>
      </c>
      <c r="AD211" s="58">
        <v>37387</v>
      </c>
      <c r="AE211" s="58">
        <v>37382</v>
      </c>
    </row>
    <row r="212" spans="1:31" ht="12.5" customHeight="1">
      <c r="A212" s="55">
        <v>46016</v>
      </c>
      <c r="B212" s="55">
        <v>1</v>
      </c>
      <c r="C212" s="56">
        <v>45046</v>
      </c>
      <c r="D212" s="56">
        <v>45058</v>
      </c>
      <c r="E212" s="56">
        <v>45053</v>
      </c>
      <c r="F212" s="55">
        <v>5</v>
      </c>
      <c r="G212" s="55" t="s">
        <v>1276</v>
      </c>
      <c r="I212" s="55" t="s">
        <v>1277</v>
      </c>
      <c r="J212" s="55">
        <v>11885</v>
      </c>
      <c r="K212" s="55">
        <v>3350</v>
      </c>
      <c r="M212" s="55">
        <v>4</v>
      </c>
      <c r="N212" s="55">
        <v>13185</v>
      </c>
      <c r="O212" s="55">
        <v>13185</v>
      </c>
      <c r="P212" s="55">
        <v>1</v>
      </c>
      <c r="Q212" s="55">
        <v>7376</v>
      </c>
      <c r="R212" s="55" t="s">
        <v>1278</v>
      </c>
      <c r="T212" s="57">
        <v>3578.27</v>
      </c>
      <c r="U212" s="55">
        <v>286.26159999999999</v>
      </c>
      <c r="V212" s="55">
        <v>89.456800000000001</v>
      </c>
      <c r="W212" s="57">
        <v>3953.9884000000002</v>
      </c>
      <c r="Y212" s="55" t="s">
        <v>1279</v>
      </c>
      <c r="Z212" s="55" t="s">
        <v>1280</v>
      </c>
      <c r="AA212" s="55" t="s">
        <v>1281</v>
      </c>
      <c r="AB212" s="55">
        <v>0</v>
      </c>
      <c r="AC212" s="55" t="s">
        <v>1221</v>
      </c>
      <c r="AD212" s="58">
        <v>37388</v>
      </c>
      <c r="AE212" s="58">
        <v>37383</v>
      </c>
    </row>
    <row r="213" spans="1:31" ht="12.5" customHeight="1">
      <c r="A213" s="55">
        <v>46022</v>
      </c>
      <c r="B213" s="55">
        <v>1</v>
      </c>
      <c r="C213" s="56">
        <v>45046</v>
      </c>
      <c r="D213" s="56">
        <v>45058</v>
      </c>
      <c r="E213" s="56">
        <v>45053</v>
      </c>
      <c r="F213" s="55">
        <v>5</v>
      </c>
      <c r="G213" s="55" t="s">
        <v>1282</v>
      </c>
      <c r="I213" s="55" t="s">
        <v>1283</v>
      </c>
      <c r="J213" s="55">
        <v>11968</v>
      </c>
      <c r="K213" s="55">
        <v>15733</v>
      </c>
      <c r="M213" s="55">
        <v>9</v>
      </c>
      <c r="N213" s="55">
        <v>25617</v>
      </c>
      <c r="O213" s="55">
        <v>25617</v>
      </c>
      <c r="P213" s="55">
        <v>1</v>
      </c>
      <c r="Q213" s="55">
        <v>4530</v>
      </c>
      <c r="R213" s="55" t="s">
        <v>1284</v>
      </c>
      <c r="S213" s="55">
        <v>3703</v>
      </c>
      <c r="T213" s="57">
        <v>3399.99</v>
      </c>
      <c r="U213" s="55">
        <v>271.99919999999997</v>
      </c>
      <c r="V213" s="55">
        <v>84.999799999999993</v>
      </c>
      <c r="W213" s="57">
        <v>3756.989</v>
      </c>
      <c r="Y213" s="55" t="s">
        <v>1285</v>
      </c>
      <c r="Z213" s="55" t="s">
        <v>1280</v>
      </c>
      <c r="AA213" s="55" t="s">
        <v>1286</v>
      </c>
      <c r="AB213" s="55">
        <v>0</v>
      </c>
      <c r="AC213" s="55" t="s">
        <v>1221</v>
      </c>
      <c r="AD213" s="58">
        <v>37388</v>
      </c>
      <c r="AE213" s="58">
        <v>37383</v>
      </c>
    </row>
    <row r="214" spans="1:31" ht="12.5" customHeight="1">
      <c r="A214" s="55">
        <v>46021</v>
      </c>
      <c r="B214" s="55">
        <v>1</v>
      </c>
      <c r="C214" s="56">
        <v>45046</v>
      </c>
      <c r="D214" s="56">
        <v>45058</v>
      </c>
      <c r="E214" s="56">
        <v>45053</v>
      </c>
      <c r="F214" s="55">
        <v>5</v>
      </c>
      <c r="G214" s="55" t="s">
        <v>1287</v>
      </c>
      <c r="I214" s="55" t="s">
        <v>1288</v>
      </c>
      <c r="J214" s="55">
        <v>19971</v>
      </c>
      <c r="K214" s="55">
        <v>17256</v>
      </c>
      <c r="M214" s="55">
        <v>9</v>
      </c>
      <c r="N214" s="55">
        <v>27143</v>
      </c>
      <c r="O214" s="55">
        <v>27143</v>
      </c>
      <c r="P214" s="55">
        <v>1</v>
      </c>
      <c r="Q214" s="55">
        <v>15588</v>
      </c>
      <c r="R214" s="55" t="s">
        <v>1289</v>
      </c>
      <c r="S214" s="55">
        <v>3703</v>
      </c>
      <c r="T214" s="57">
        <v>3578.27</v>
      </c>
      <c r="U214" s="55">
        <v>286.26159999999999</v>
      </c>
      <c r="V214" s="55">
        <v>89.456800000000001</v>
      </c>
      <c r="W214" s="57">
        <v>3953.9884000000002</v>
      </c>
      <c r="Y214" s="55" t="s">
        <v>1290</v>
      </c>
      <c r="Z214" s="55" t="s">
        <v>1280</v>
      </c>
      <c r="AA214" s="55" t="s">
        <v>1291</v>
      </c>
      <c r="AB214" s="55">
        <v>0</v>
      </c>
      <c r="AC214" s="55" t="s">
        <v>1221</v>
      </c>
      <c r="AD214" s="58">
        <v>37388</v>
      </c>
      <c r="AE214" s="58">
        <v>37383</v>
      </c>
    </row>
    <row r="215" spans="1:31" ht="12.5" customHeight="1">
      <c r="A215" s="55">
        <v>46027</v>
      </c>
      <c r="B215" s="55">
        <v>1</v>
      </c>
      <c r="C215" s="56">
        <v>45047</v>
      </c>
      <c r="D215" s="56">
        <v>45059</v>
      </c>
      <c r="E215" s="56">
        <v>45054</v>
      </c>
      <c r="F215" s="55">
        <v>5</v>
      </c>
      <c r="G215" s="55" t="s">
        <v>1292</v>
      </c>
      <c r="H215" s="55" t="s">
        <v>1293</v>
      </c>
      <c r="I215" s="55" t="s">
        <v>1294</v>
      </c>
      <c r="J215" s="55">
        <v>162</v>
      </c>
      <c r="K215" s="55">
        <v>82</v>
      </c>
      <c r="L215" s="55">
        <v>275</v>
      </c>
      <c r="M215" s="55">
        <v>2</v>
      </c>
      <c r="N215" s="55">
        <v>772</v>
      </c>
      <c r="O215" s="55">
        <v>772</v>
      </c>
      <c r="P215" s="55">
        <v>5</v>
      </c>
      <c r="Q215" s="55">
        <v>1163</v>
      </c>
      <c r="R215" s="55" t="s">
        <v>1295</v>
      </c>
      <c r="T215" s="57">
        <v>4144.1521000000002</v>
      </c>
      <c r="U215" s="55">
        <v>331.53219999999999</v>
      </c>
      <c r="V215" s="55">
        <v>103.60380000000001</v>
      </c>
      <c r="W215" s="57">
        <v>4579.2880999999998</v>
      </c>
      <c r="Y215" s="55" t="s">
        <v>1296</v>
      </c>
      <c r="Z215" s="55" t="s">
        <v>1297</v>
      </c>
      <c r="AA215" s="55" t="s">
        <v>1298</v>
      </c>
      <c r="AB215" s="55">
        <v>0</v>
      </c>
      <c r="AC215" s="55" t="s">
        <v>1228</v>
      </c>
      <c r="AD215" s="58">
        <v>37389</v>
      </c>
      <c r="AE215" s="58">
        <v>37384</v>
      </c>
    </row>
    <row r="216" spans="1:31" ht="12.5" customHeight="1">
      <c r="A216" s="55">
        <v>46061</v>
      </c>
      <c r="B216" s="55">
        <v>1</v>
      </c>
      <c r="C216" s="56">
        <v>45047</v>
      </c>
      <c r="D216" s="56">
        <v>45059</v>
      </c>
      <c r="E216" s="56">
        <v>45054</v>
      </c>
      <c r="F216" s="55">
        <v>5</v>
      </c>
      <c r="G216" s="55" t="s">
        <v>1299</v>
      </c>
      <c r="H216" s="55" t="s">
        <v>1300</v>
      </c>
      <c r="I216" s="55" t="s">
        <v>1301</v>
      </c>
      <c r="J216" s="55">
        <v>144</v>
      </c>
      <c r="K216" s="55">
        <v>207</v>
      </c>
      <c r="L216" s="55">
        <v>275</v>
      </c>
      <c r="M216" s="55">
        <v>2</v>
      </c>
      <c r="N216" s="55">
        <v>770</v>
      </c>
      <c r="O216" s="55">
        <v>770</v>
      </c>
      <c r="P216" s="55">
        <v>5</v>
      </c>
      <c r="Q216" s="55">
        <v>7167</v>
      </c>
      <c r="R216" s="55" t="s">
        <v>1302</v>
      </c>
      <c r="T216" s="57">
        <v>17027.9496</v>
      </c>
      <c r="U216" s="57">
        <v>1362.2360000000001</v>
      </c>
      <c r="V216" s="55">
        <v>425.69869999999997</v>
      </c>
      <c r="W216" s="57">
        <v>18815.884300000002</v>
      </c>
      <c r="Y216" s="55" t="s">
        <v>1303</v>
      </c>
      <c r="Z216" s="55" t="s">
        <v>1297</v>
      </c>
      <c r="AA216" s="55" t="s">
        <v>1304</v>
      </c>
      <c r="AB216" s="55">
        <v>0</v>
      </c>
      <c r="AC216" s="55" t="s">
        <v>1228</v>
      </c>
      <c r="AD216" s="58">
        <v>37389</v>
      </c>
      <c r="AE216" s="58">
        <v>37384</v>
      </c>
    </row>
    <row r="217" spans="1:31" ht="12.5" customHeight="1">
      <c r="A217" s="55">
        <v>46054</v>
      </c>
      <c r="B217" s="55">
        <v>1</v>
      </c>
      <c r="C217" s="56">
        <v>45047</v>
      </c>
      <c r="D217" s="56">
        <v>45059</v>
      </c>
      <c r="E217" s="56">
        <v>45054</v>
      </c>
      <c r="F217" s="55">
        <v>5</v>
      </c>
      <c r="G217" s="55" t="s">
        <v>1305</v>
      </c>
      <c r="H217" s="55" t="s">
        <v>1306</v>
      </c>
      <c r="I217" s="55" t="s">
        <v>1307</v>
      </c>
      <c r="J217" s="55">
        <v>107</v>
      </c>
      <c r="K217" s="55">
        <v>219</v>
      </c>
      <c r="L217" s="55">
        <v>275</v>
      </c>
      <c r="M217" s="55">
        <v>2</v>
      </c>
      <c r="N217" s="55">
        <v>765</v>
      </c>
      <c r="O217" s="55">
        <v>765</v>
      </c>
      <c r="P217" s="55">
        <v>5</v>
      </c>
      <c r="Q217" s="55">
        <v>18323</v>
      </c>
      <c r="R217" s="55" t="s">
        <v>1308</v>
      </c>
      <c r="T217" s="57">
        <v>10250.457</v>
      </c>
      <c r="U217" s="55">
        <v>820.03660000000002</v>
      </c>
      <c r="V217" s="55">
        <v>256.26139999999998</v>
      </c>
      <c r="W217" s="57">
        <v>11326.754999999999</v>
      </c>
      <c r="Y217" s="55" t="s">
        <v>1309</v>
      </c>
      <c r="Z217" s="55" t="s">
        <v>1297</v>
      </c>
      <c r="AA217" s="55" t="s">
        <v>1310</v>
      </c>
      <c r="AB217" s="55">
        <v>0</v>
      </c>
      <c r="AC217" s="55" t="s">
        <v>1228</v>
      </c>
      <c r="AD217" s="58">
        <v>37389</v>
      </c>
      <c r="AE217" s="58">
        <v>37384</v>
      </c>
    </row>
    <row r="218" spans="1:31" ht="12.5" customHeight="1">
      <c r="A218" s="55">
        <v>46026</v>
      </c>
      <c r="B218" s="55">
        <v>1</v>
      </c>
      <c r="C218" s="56">
        <v>45047</v>
      </c>
      <c r="D218" s="56">
        <v>45059</v>
      </c>
      <c r="E218" s="56">
        <v>45054</v>
      </c>
      <c r="F218" s="55">
        <v>5</v>
      </c>
      <c r="G218" s="55" t="s">
        <v>1311</v>
      </c>
      <c r="H218" s="55" t="s">
        <v>1312</v>
      </c>
      <c r="I218" s="55" t="s">
        <v>415</v>
      </c>
      <c r="J218" s="55">
        <v>18</v>
      </c>
      <c r="K218" s="55">
        <v>521</v>
      </c>
      <c r="L218" s="55">
        <v>275</v>
      </c>
      <c r="M218" s="55">
        <v>3</v>
      </c>
      <c r="N218" s="55">
        <v>756</v>
      </c>
      <c r="O218" s="55">
        <v>756</v>
      </c>
      <c r="P218" s="55">
        <v>5</v>
      </c>
      <c r="Q218" s="55">
        <v>13712</v>
      </c>
      <c r="R218" s="55" t="s">
        <v>1313</v>
      </c>
      <c r="T218" s="57">
        <v>33537.937599999997</v>
      </c>
      <c r="U218" s="57">
        <v>2683.0349999999999</v>
      </c>
      <c r="V218" s="55">
        <v>838.44839999999999</v>
      </c>
      <c r="W218" s="57">
        <v>37059.421000000002</v>
      </c>
      <c r="Y218" s="55" t="s">
        <v>1314</v>
      </c>
      <c r="Z218" s="55" t="s">
        <v>1297</v>
      </c>
      <c r="AA218" s="55" t="s">
        <v>1315</v>
      </c>
      <c r="AB218" s="55">
        <v>0</v>
      </c>
      <c r="AC218" s="55" t="s">
        <v>1228</v>
      </c>
      <c r="AD218" s="58">
        <v>37389</v>
      </c>
      <c r="AE218" s="58">
        <v>37384</v>
      </c>
    </row>
    <row r="219" spans="1:31" ht="12.5" customHeight="1">
      <c r="A219" s="55">
        <v>46066</v>
      </c>
      <c r="B219" s="55">
        <v>1</v>
      </c>
      <c r="C219" s="56">
        <v>45047</v>
      </c>
      <c r="D219" s="56">
        <v>45059</v>
      </c>
      <c r="E219" s="56">
        <v>45054</v>
      </c>
      <c r="F219" s="55">
        <v>5</v>
      </c>
      <c r="G219" s="55" t="s">
        <v>1316</v>
      </c>
      <c r="H219" s="55" t="s">
        <v>1317</v>
      </c>
      <c r="I219" s="55" t="s">
        <v>1318</v>
      </c>
      <c r="J219" s="55">
        <v>346</v>
      </c>
      <c r="K219" s="55">
        <v>893</v>
      </c>
      <c r="L219" s="55">
        <v>277</v>
      </c>
      <c r="M219" s="55">
        <v>3</v>
      </c>
      <c r="N219" s="55">
        <v>598</v>
      </c>
      <c r="O219" s="55">
        <v>598</v>
      </c>
      <c r="P219" s="55">
        <v>5</v>
      </c>
      <c r="Q219" s="55">
        <v>569</v>
      </c>
      <c r="R219" s="55" t="s">
        <v>1319</v>
      </c>
      <c r="T219" s="57">
        <v>120608.0324</v>
      </c>
      <c r="U219" s="57">
        <v>9648.6425999999992</v>
      </c>
      <c r="V219" s="57">
        <v>3015.2008000000001</v>
      </c>
      <c r="W219" s="57">
        <v>133271.87580000001</v>
      </c>
      <c r="Y219" s="55" t="s">
        <v>1320</v>
      </c>
      <c r="Z219" s="55" t="s">
        <v>1297</v>
      </c>
      <c r="AA219" s="55" t="s">
        <v>1321</v>
      </c>
      <c r="AB219" s="55">
        <v>0</v>
      </c>
      <c r="AC219" s="55" t="s">
        <v>1228</v>
      </c>
      <c r="AD219" s="58">
        <v>37389</v>
      </c>
      <c r="AE219" s="58">
        <v>37384</v>
      </c>
    </row>
    <row r="220" spans="1:31" ht="12.5" customHeight="1">
      <c r="A220" s="55">
        <v>46107</v>
      </c>
      <c r="B220" s="55">
        <v>1</v>
      </c>
      <c r="C220" s="56">
        <v>45047</v>
      </c>
      <c r="D220" s="56">
        <v>45059</v>
      </c>
      <c r="E220" s="56">
        <v>45054</v>
      </c>
      <c r="F220" s="55">
        <v>5</v>
      </c>
      <c r="G220" s="55" t="s">
        <v>1322</v>
      </c>
      <c r="H220" s="55" t="s">
        <v>1323</v>
      </c>
      <c r="I220" s="55" t="s">
        <v>1324</v>
      </c>
      <c r="J220" s="55">
        <v>348</v>
      </c>
      <c r="K220" s="55">
        <v>29</v>
      </c>
      <c r="L220" s="55">
        <v>276</v>
      </c>
      <c r="M220" s="55">
        <v>3</v>
      </c>
      <c r="N220" s="55">
        <v>1046</v>
      </c>
      <c r="O220" s="55">
        <v>1046</v>
      </c>
      <c r="P220" s="55">
        <v>5</v>
      </c>
      <c r="Q220" s="55">
        <v>6264</v>
      </c>
      <c r="R220" s="55" t="s">
        <v>1325</v>
      </c>
      <c r="T220" s="57">
        <v>54942.45</v>
      </c>
      <c r="U220" s="57">
        <v>4395.3959999999997</v>
      </c>
      <c r="V220" s="57">
        <v>1373.5613000000001</v>
      </c>
      <c r="W220" s="57">
        <v>60711.407299999999</v>
      </c>
      <c r="Y220" s="55" t="s">
        <v>1326</v>
      </c>
      <c r="Z220" s="55" t="s">
        <v>1297</v>
      </c>
      <c r="AA220" s="55" t="s">
        <v>1327</v>
      </c>
      <c r="AB220" s="55">
        <v>0</v>
      </c>
      <c r="AC220" s="55" t="s">
        <v>1228</v>
      </c>
      <c r="AD220" s="58">
        <v>37389</v>
      </c>
      <c r="AE220" s="58">
        <v>37384</v>
      </c>
    </row>
    <row r="221" spans="1:31" ht="12.5" customHeight="1">
      <c r="A221" s="55">
        <v>46055</v>
      </c>
      <c r="B221" s="55">
        <v>1</v>
      </c>
      <c r="C221" s="56">
        <v>45047</v>
      </c>
      <c r="D221" s="56">
        <v>45059</v>
      </c>
      <c r="E221" s="56">
        <v>45054</v>
      </c>
      <c r="F221" s="55">
        <v>5</v>
      </c>
      <c r="G221" s="55" t="s">
        <v>1328</v>
      </c>
      <c r="H221" s="55" t="s">
        <v>1329</v>
      </c>
      <c r="I221" s="55" t="s">
        <v>1330</v>
      </c>
      <c r="J221" s="55">
        <v>527</v>
      </c>
      <c r="K221" s="55">
        <v>853</v>
      </c>
      <c r="L221" s="55">
        <v>281</v>
      </c>
      <c r="M221" s="55">
        <v>3</v>
      </c>
      <c r="N221" s="55">
        <v>1076</v>
      </c>
      <c r="O221" s="55">
        <v>1076</v>
      </c>
      <c r="P221" s="55">
        <v>5</v>
      </c>
      <c r="Q221" s="55">
        <v>4941</v>
      </c>
      <c r="R221" s="55" t="s">
        <v>1331</v>
      </c>
      <c r="T221" s="57">
        <v>37052.882100000003</v>
      </c>
      <c r="U221" s="57">
        <v>2964.2305999999999</v>
      </c>
      <c r="V221" s="55">
        <v>926.32209999999998</v>
      </c>
      <c r="W221" s="57">
        <v>40943.434800000003</v>
      </c>
      <c r="Y221" s="55" t="s">
        <v>1332</v>
      </c>
      <c r="Z221" s="55" t="s">
        <v>1297</v>
      </c>
      <c r="AA221" s="55" t="s">
        <v>1333</v>
      </c>
      <c r="AB221" s="55">
        <v>0</v>
      </c>
      <c r="AC221" s="55" t="s">
        <v>1228</v>
      </c>
      <c r="AD221" s="58">
        <v>37389</v>
      </c>
      <c r="AE221" s="58">
        <v>37384</v>
      </c>
    </row>
    <row r="222" spans="1:31" ht="12.5" customHeight="1">
      <c r="A222" s="55">
        <v>46049</v>
      </c>
      <c r="B222" s="55">
        <v>1</v>
      </c>
      <c r="C222" s="56">
        <v>45047</v>
      </c>
      <c r="D222" s="56">
        <v>45059</v>
      </c>
      <c r="E222" s="56">
        <v>45054</v>
      </c>
      <c r="F222" s="55">
        <v>5</v>
      </c>
      <c r="G222" s="55" t="s">
        <v>1334</v>
      </c>
      <c r="H222" s="55" t="s">
        <v>1335</v>
      </c>
      <c r="I222" s="55" t="s">
        <v>1336</v>
      </c>
      <c r="J222" s="55">
        <v>328</v>
      </c>
      <c r="K222" s="55">
        <v>899</v>
      </c>
      <c r="L222" s="55">
        <v>277</v>
      </c>
      <c r="M222" s="55">
        <v>4</v>
      </c>
      <c r="N222" s="55">
        <v>596</v>
      </c>
      <c r="O222" s="55">
        <v>596</v>
      </c>
      <c r="P222" s="55">
        <v>5</v>
      </c>
      <c r="Q222" s="55">
        <v>4623</v>
      </c>
      <c r="R222" s="55" t="s">
        <v>1337</v>
      </c>
      <c r="T222" s="57">
        <v>66946.508799999996</v>
      </c>
      <c r="U222" s="57">
        <v>5355.7206999999999</v>
      </c>
      <c r="V222" s="57">
        <v>1673.6627000000001</v>
      </c>
      <c r="W222" s="57">
        <v>73975.892200000002</v>
      </c>
      <c r="Y222" s="55" t="s">
        <v>1338</v>
      </c>
      <c r="Z222" s="55" t="s">
        <v>1297</v>
      </c>
      <c r="AA222" s="55" t="s">
        <v>1339</v>
      </c>
      <c r="AB222" s="55">
        <v>0</v>
      </c>
      <c r="AC222" s="55" t="s">
        <v>1228</v>
      </c>
      <c r="AD222" s="58">
        <v>37389</v>
      </c>
      <c r="AE222" s="58">
        <v>37384</v>
      </c>
    </row>
    <row r="223" spans="1:31" ht="12.5" customHeight="1">
      <c r="A223" s="55">
        <v>46089</v>
      </c>
      <c r="B223" s="55">
        <v>1</v>
      </c>
      <c r="C223" s="56">
        <v>45047</v>
      </c>
      <c r="D223" s="56">
        <v>45059</v>
      </c>
      <c r="E223" s="56">
        <v>45054</v>
      </c>
      <c r="F223" s="55">
        <v>5</v>
      </c>
      <c r="G223" s="55" t="s">
        <v>1340</v>
      </c>
      <c r="H223" s="55" t="s">
        <v>1341</v>
      </c>
      <c r="I223" s="55" t="s">
        <v>1342</v>
      </c>
      <c r="J223" s="55">
        <v>385</v>
      </c>
      <c r="K223" s="55">
        <v>462</v>
      </c>
      <c r="L223" s="55">
        <v>276</v>
      </c>
      <c r="M223" s="55">
        <v>4</v>
      </c>
      <c r="N223" s="55">
        <v>1053</v>
      </c>
      <c r="O223" s="55">
        <v>1053</v>
      </c>
      <c r="P223" s="55">
        <v>5</v>
      </c>
      <c r="Q223" s="55">
        <v>9973</v>
      </c>
      <c r="R223" s="55" t="s">
        <v>1343</v>
      </c>
      <c r="T223" s="57">
        <v>88211.6489</v>
      </c>
      <c r="U223" s="57">
        <v>7056.9318999999996</v>
      </c>
      <c r="V223" s="57">
        <v>2205.2912000000001</v>
      </c>
      <c r="W223" s="57">
        <v>97473.872000000003</v>
      </c>
      <c r="Y223" s="55" t="s">
        <v>1344</v>
      </c>
      <c r="Z223" s="55" t="s">
        <v>1297</v>
      </c>
      <c r="AA223" s="55" t="s">
        <v>1345</v>
      </c>
      <c r="AB223" s="55">
        <v>0</v>
      </c>
      <c r="AC223" s="55" t="s">
        <v>1228</v>
      </c>
      <c r="AD223" s="58">
        <v>37389</v>
      </c>
      <c r="AE223" s="58">
        <v>37384</v>
      </c>
    </row>
    <row r="224" spans="1:31" ht="12.5" customHeight="1">
      <c r="A224" s="55">
        <v>46101</v>
      </c>
      <c r="B224" s="55">
        <v>1</v>
      </c>
      <c r="C224" s="56">
        <v>45047</v>
      </c>
      <c r="D224" s="56">
        <v>45059</v>
      </c>
      <c r="E224" s="56">
        <v>45054</v>
      </c>
      <c r="F224" s="55">
        <v>5</v>
      </c>
      <c r="G224" s="55" t="s">
        <v>1346</v>
      </c>
      <c r="H224" s="55" t="s">
        <v>1347</v>
      </c>
      <c r="I224" s="55" t="s">
        <v>1348</v>
      </c>
      <c r="J224" s="55">
        <v>403</v>
      </c>
      <c r="K224" s="55">
        <v>409</v>
      </c>
      <c r="L224" s="55">
        <v>276</v>
      </c>
      <c r="M224" s="55">
        <v>4</v>
      </c>
      <c r="N224" s="55">
        <v>1056</v>
      </c>
      <c r="O224" s="55">
        <v>1056</v>
      </c>
      <c r="P224" s="55">
        <v>5</v>
      </c>
      <c r="Q224" s="55">
        <v>12177</v>
      </c>
      <c r="R224" s="55" t="s">
        <v>1349</v>
      </c>
      <c r="T224" s="57">
        <v>33762.435599999997</v>
      </c>
      <c r="U224" s="57">
        <v>2700.9947999999999</v>
      </c>
      <c r="V224" s="55">
        <v>844.06089999999995</v>
      </c>
      <c r="W224" s="57">
        <v>37307.491300000002</v>
      </c>
      <c r="Y224" s="55" t="s">
        <v>1350</v>
      </c>
      <c r="Z224" s="55" t="s">
        <v>1297</v>
      </c>
      <c r="AA224" s="55" t="s">
        <v>1351</v>
      </c>
      <c r="AB224" s="55">
        <v>0</v>
      </c>
      <c r="AC224" s="55" t="s">
        <v>1228</v>
      </c>
      <c r="AD224" s="58">
        <v>37389</v>
      </c>
      <c r="AE224" s="58">
        <v>37384</v>
      </c>
    </row>
    <row r="225" spans="1:31" ht="12.5" customHeight="1">
      <c r="A225" s="55">
        <v>46057</v>
      </c>
      <c r="B225" s="55">
        <v>1</v>
      </c>
      <c r="C225" s="56">
        <v>45047</v>
      </c>
      <c r="D225" s="56">
        <v>45059</v>
      </c>
      <c r="E225" s="56">
        <v>45054</v>
      </c>
      <c r="F225" s="55">
        <v>5</v>
      </c>
      <c r="G225" s="55" t="s">
        <v>1352</v>
      </c>
      <c r="H225" s="55" t="s">
        <v>1353</v>
      </c>
      <c r="I225" s="55" t="s">
        <v>1354</v>
      </c>
      <c r="J225" s="55">
        <v>78</v>
      </c>
      <c r="K225" s="55">
        <v>250</v>
      </c>
      <c r="L225" s="55">
        <v>276</v>
      </c>
      <c r="M225" s="55">
        <v>4</v>
      </c>
      <c r="N225" s="55">
        <v>1001</v>
      </c>
      <c r="O225" s="55">
        <v>1001</v>
      </c>
      <c r="P225" s="55">
        <v>5</v>
      </c>
      <c r="Q225" s="55">
        <v>15090</v>
      </c>
      <c r="R225" s="55" t="s">
        <v>1355</v>
      </c>
      <c r="T225" s="57">
        <v>74951.320200000002</v>
      </c>
      <c r="U225" s="57">
        <v>5996.1055999999999</v>
      </c>
      <c r="V225" s="57">
        <v>1873.7829999999999</v>
      </c>
      <c r="W225" s="57">
        <v>82821.208799999993</v>
      </c>
      <c r="Y225" s="55" t="s">
        <v>1356</v>
      </c>
      <c r="Z225" s="55" t="s">
        <v>1297</v>
      </c>
      <c r="AA225" s="55" t="s">
        <v>1357</v>
      </c>
      <c r="AB225" s="55">
        <v>0</v>
      </c>
      <c r="AC225" s="55" t="s">
        <v>1228</v>
      </c>
      <c r="AD225" s="58">
        <v>37389</v>
      </c>
      <c r="AE225" s="58">
        <v>37384</v>
      </c>
    </row>
    <row r="226" spans="1:31" ht="12.5" customHeight="1">
      <c r="A226" s="55">
        <v>46083</v>
      </c>
      <c r="B226" s="55">
        <v>1</v>
      </c>
      <c r="C226" s="56">
        <v>45047</v>
      </c>
      <c r="D226" s="56">
        <v>45059</v>
      </c>
      <c r="E226" s="56">
        <v>45054</v>
      </c>
      <c r="F226" s="55">
        <v>5</v>
      </c>
      <c r="G226" s="55" t="s">
        <v>1358</v>
      </c>
      <c r="H226" s="55" t="s">
        <v>1359</v>
      </c>
      <c r="I226" s="55" t="s">
        <v>1360</v>
      </c>
      <c r="J226" s="55">
        <v>256</v>
      </c>
      <c r="K226" s="55">
        <v>423</v>
      </c>
      <c r="L226" s="55">
        <v>277</v>
      </c>
      <c r="M226" s="55">
        <v>4</v>
      </c>
      <c r="N226" s="55">
        <v>588</v>
      </c>
      <c r="O226" s="55">
        <v>588</v>
      </c>
      <c r="P226" s="55">
        <v>5</v>
      </c>
      <c r="Q226" s="55">
        <v>8991</v>
      </c>
      <c r="R226" s="55" t="s">
        <v>1361</v>
      </c>
      <c r="T226" s="57">
        <v>14825.674300000001</v>
      </c>
      <c r="U226" s="57">
        <v>1186.0539000000001</v>
      </c>
      <c r="V226" s="55">
        <v>370.64190000000002</v>
      </c>
      <c r="W226" s="57">
        <v>16382.3701</v>
      </c>
      <c r="Y226" s="55" t="s">
        <v>1362</v>
      </c>
      <c r="Z226" s="55" t="s">
        <v>1297</v>
      </c>
      <c r="AA226" s="55" t="s">
        <v>1363</v>
      </c>
      <c r="AB226" s="55">
        <v>0</v>
      </c>
      <c r="AC226" s="55" t="s">
        <v>1228</v>
      </c>
      <c r="AD226" s="58">
        <v>37389</v>
      </c>
      <c r="AE226" s="58">
        <v>37384</v>
      </c>
    </row>
    <row r="227" spans="1:31" ht="12.5" customHeight="1">
      <c r="A227" s="55">
        <v>46116</v>
      </c>
      <c r="B227" s="55">
        <v>1</v>
      </c>
      <c r="C227" s="56">
        <v>45047</v>
      </c>
      <c r="D227" s="56">
        <v>45059</v>
      </c>
      <c r="E227" s="56">
        <v>45054</v>
      </c>
      <c r="F227" s="55">
        <v>5</v>
      </c>
      <c r="G227" s="55" t="s">
        <v>1364</v>
      </c>
      <c r="I227" s="55" t="s">
        <v>1365</v>
      </c>
      <c r="J227" s="55">
        <v>14912</v>
      </c>
      <c r="K227" s="55">
        <v>11060</v>
      </c>
      <c r="M227" s="55">
        <v>4</v>
      </c>
      <c r="N227" s="55">
        <v>20930</v>
      </c>
      <c r="O227" s="55">
        <v>20930</v>
      </c>
      <c r="P227" s="55">
        <v>1</v>
      </c>
      <c r="Q227" s="55">
        <v>11829</v>
      </c>
      <c r="R227" s="55" t="s">
        <v>1366</v>
      </c>
      <c r="T227" s="55">
        <v>699.09820000000002</v>
      </c>
      <c r="U227" s="55">
        <v>55.927900000000001</v>
      </c>
      <c r="V227" s="55">
        <v>17.477499999999999</v>
      </c>
      <c r="W227" s="55">
        <v>772.50360000000001</v>
      </c>
      <c r="Y227" s="55" t="s">
        <v>1367</v>
      </c>
      <c r="Z227" s="55" t="s">
        <v>1297</v>
      </c>
      <c r="AA227" s="55" t="s">
        <v>1368</v>
      </c>
      <c r="AB227" s="55">
        <v>0</v>
      </c>
      <c r="AC227" s="55" t="s">
        <v>1228</v>
      </c>
      <c r="AD227" s="58">
        <v>37389</v>
      </c>
      <c r="AE227" s="58">
        <v>37384</v>
      </c>
    </row>
    <row r="228" spans="1:31" ht="12.5" customHeight="1">
      <c r="A228" s="55">
        <v>46088</v>
      </c>
      <c r="B228" s="55">
        <v>1</v>
      </c>
      <c r="C228" s="56">
        <v>45047</v>
      </c>
      <c r="D228" s="56">
        <v>45059</v>
      </c>
      <c r="E228" s="56">
        <v>45054</v>
      </c>
      <c r="F228" s="55">
        <v>5</v>
      </c>
      <c r="G228" s="55" t="s">
        <v>1369</v>
      </c>
      <c r="H228" s="55" t="s">
        <v>1370</v>
      </c>
      <c r="I228" s="55" t="s">
        <v>1371</v>
      </c>
      <c r="J228" s="55">
        <v>422</v>
      </c>
      <c r="K228" s="55">
        <v>437</v>
      </c>
      <c r="L228" s="55">
        <v>279</v>
      </c>
      <c r="M228" s="55">
        <v>5</v>
      </c>
      <c r="N228" s="55">
        <v>954</v>
      </c>
      <c r="O228" s="55">
        <v>954</v>
      </c>
      <c r="P228" s="55">
        <v>5</v>
      </c>
      <c r="Q228" s="55">
        <v>8663</v>
      </c>
      <c r="R228" s="55" t="s">
        <v>1372</v>
      </c>
      <c r="T228" s="57">
        <v>26982.9954</v>
      </c>
      <c r="U228" s="57">
        <v>2158.6396</v>
      </c>
      <c r="V228" s="55">
        <v>674.57489999999996</v>
      </c>
      <c r="W228" s="57">
        <v>29816.209900000002</v>
      </c>
      <c r="Y228" s="55" t="s">
        <v>1373</v>
      </c>
      <c r="Z228" s="55" t="s">
        <v>1297</v>
      </c>
      <c r="AA228" s="55" t="s">
        <v>1374</v>
      </c>
      <c r="AB228" s="55">
        <v>0</v>
      </c>
      <c r="AC228" s="55" t="s">
        <v>1228</v>
      </c>
      <c r="AD228" s="58">
        <v>37389</v>
      </c>
      <c r="AE228" s="58">
        <v>37384</v>
      </c>
    </row>
    <row r="229" spans="1:31" ht="12.5" customHeight="1">
      <c r="A229" s="55">
        <v>46047</v>
      </c>
      <c r="B229" s="55">
        <v>1</v>
      </c>
      <c r="C229" s="56">
        <v>45047</v>
      </c>
      <c r="D229" s="56">
        <v>45059</v>
      </c>
      <c r="E229" s="56">
        <v>45054</v>
      </c>
      <c r="F229" s="55">
        <v>5</v>
      </c>
      <c r="G229" s="55" t="s">
        <v>1375</v>
      </c>
      <c r="H229" s="55" t="s">
        <v>1376</v>
      </c>
      <c r="I229" s="55" t="s">
        <v>1377</v>
      </c>
      <c r="J229" s="55">
        <v>99</v>
      </c>
      <c r="K229" s="55">
        <v>510</v>
      </c>
      <c r="L229" s="55">
        <v>279</v>
      </c>
      <c r="M229" s="55">
        <v>5</v>
      </c>
      <c r="N229" s="55">
        <v>919</v>
      </c>
      <c r="O229" s="55">
        <v>919</v>
      </c>
      <c r="P229" s="55">
        <v>5</v>
      </c>
      <c r="Q229" s="55">
        <v>6777</v>
      </c>
      <c r="R229" s="55" t="s">
        <v>1378</v>
      </c>
      <c r="T229" s="57">
        <v>55798.823700000001</v>
      </c>
      <c r="U229" s="57">
        <v>4463.9058999999997</v>
      </c>
      <c r="V229" s="57">
        <v>1394.9706000000001</v>
      </c>
      <c r="W229" s="57">
        <v>61657.700199999999</v>
      </c>
      <c r="Y229" s="55" t="s">
        <v>1379</v>
      </c>
      <c r="Z229" s="55" t="s">
        <v>1297</v>
      </c>
      <c r="AA229" s="55" t="s">
        <v>1380</v>
      </c>
      <c r="AB229" s="55">
        <v>0</v>
      </c>
      <c r="AC229" s="55" t="s">
        <v>1228</v>
      </c>
      <c r="AD229" s="58">
        <v>37389</v>
      </c>
      <c r="AE229" s="58">
        <v>37384</v>
      </c>
    </row>
    <row r="230" spans="1:31" ht="12.5" customHeight="1">
      <c r="A230" s="55">
        <v>46063</v>
      </c>
      <c r="B230" s="55">
        <v>1</v>
      </c>
      <c r="C230" s="56">
        <v>45047</v>
      </c>
      <c r="D230" s="56">
        <v>45059</v>
      </c>
      <c r="E230" s="56">
        <v>45054</v>
      </c>
      <c r="F230" s="55">
        <v>5</v>
      </c>
      <c r="G230" s="55" t="s">
        <v>1381</v>
      </c>
      <c r="H230" s="55" t="s">
        <v>1382</v>
      </c>
      <c r="I230" s="55" t="s">
        <v>1383</v>
      </c>
      <c r="J230" s="55">
        <v>534</v>
      </c>
      <c r="K230" s="55">
        <v>582</v>
      </c>
      <c r="L230" s="55">
        <v>278</v>
      </c>
      <c r="M230" s="55">
        <v>6</v>
      </c>
      <c r="N230" s="55">
        <v>535</v>
      </c>
      <c r="O230" s="55">
        <v>535</v>
      </c>
      <c r="P230" s="55">
        <v>5</v>
      </c>
      <c r="Q230" s="55">
        <v>18831</v>
      </c>
      <c r="R230" s="55" t="s">
        <v>1384</v>
      </c>
      <c r="S230" s="55">
        <v>3716</v>
      </c>
      <c r="T230" s="57">
        <v>1049.7528</v>
      </c>
      <c r="U230" s="55">
        <v>83.980199999999996</v>
      </c>
      <c r="V230" s="55">
        <v>26.2438</v>
      </c>
      <c r="W230" s="57">
        <v>1159.9767999999999</v>
      </c>
      <c r="Y230" s="55" t="s">
        <v>1385</v>
      </c>
      <c r="Z230" s="55" t="s">
        <v>1297</v>
      </c>
      <c r="AA230" s="55" t="s">
        <v>1386</v>
      </c>
      <c r="AB230" s="55">
        <v>0</v>
      </c>
      <c r="AC230" s="55" t="s">
        <v>1228</v>
      </c>
      <c r="AD230" s="58">
        <v>37389</v>
      </c>
      <c r="AE230" s="58">
        <v>37384</v>
      </c>
    </row>
    <row r="231" spans="1:31" ht="12.5" customHeight="1">
      <c r="A231" s="55">
        <v>46074</v>
      </c>
      <c r="B231" s="55">
        <v>1</v>
      </c>
      <c r="C231" s="56">
        <v>45047</v>
      </c>
      <c r="D231" s="56">
        <v>45059</v>
      </c>
      <c r="E231" s="56">
        <v>45054</v>
      </c>
      <c r="F231" s="55">
        <v>5</v>
      </c>
      <c r="G231" s="55" t="s">
        <v>1387</v>
      </c>
      <c r="H231" s="55" t="s">
        <v>1388</v>
      </c>
      <c r="I231" s="55" t="s">
        <v>1389</v>
      </c>
      <c r="J231" s="55">
        <v>136</v>
      </c>
      <c r="K231" s="55">
        <v>345</v>
      </c>
      <c r="L231" s="55">
        <v>282</v>
      </c>
      <c r="M231" s="55">
        <v>6</v>
      </c>
      <c r="N231" s="55">
        <v>466</v>
      </c>
      <c r="O231" s="55">
        <v>466</v>
      </c>
      <c r="P231" s="55">
        <v>5</v>
      </c>
      <c r="Q231" s="55">
        <v>12102</v>
      </c>
      <c r="R231" s="55" t="s">
        <v>1390</v>
      </c>
      <c r="S231" s="55">
        <v>3716</v>
      </c>
      <c r="T231" s="57">
        <v>22009.435399999998</v>
      </c>
      <c r="U231" s="57">
        <v>1760.7547999999999</v>
      </c>
      <c r="V231" s="55">
        <v>550.23590000000002</v>
      </c>
      <c r="W231" s="57">
        <v>24320.426100000001</v>
      </c>
      <c r="Y231" s="55" t="s">
        <v>1391</v>
      </c>
      <c r="Z231" s="55" t="s">
        <v>1297</v>
      </c>
      <c r="AA231" s="55" t="s">
        <v>1392</v>
      </c>
      <c r="AB231" s="55">
        <v>0</v>
      </c>
      <c r="AC231" s="55" t="s">
        <v>1228</v>
      </c>
      <c r="AD231" s="58">
        <v>37389</v>
      </c>
      <c r="AE231" s="58">
        <v>37384</v>
      </c>
    </row>
    <row r="232" spans="1:31" ht="12.5" customHeight="1">
      <c r="A232" s="55">
        <v>46029</v>
      </c>
      <c r="B232" s="55">
        <v>1</v>
      </c>
      <c r="C232" s="56">
        <v>45047</v>
      </c>
      <c r="D232" s="56">
        <v>45059</v>
      </c>
      <c r="E232" s="56">
        <v>45054</v>
      </c>
      <c r="F232" s="55">
        <v>5</v>
      </c>
      <c r="G232" s="55" t="s">
        <v>1393</v>
      </c>
      <c r="H232" s="55" t="s">
        <v>1394</v>
      </c>
      <c r="I232" s="55" t="s">
        <v>1395</v>
      </c>
      <c r="J232" s="55">
        <v>210</v>
      </c>
      <c r="K232" s="55">
        <v>61</v>
      </c>
      <c r="L232" s="55">
        <v>278</v>
      </c>
      <c r="M232" s="55">
        <v>6</v>
      </c>
      <c r="N232" s="55">
        <v>480</v>
      </c>
      <c r="O232" s="55">
        <v>480</v>
      </c>
      <c r="P232" s="55">
        <v>5</v>
      </c>
      <c r="Q232" s="55">
        <v>181</v>
      </c>
      <c r="R232" s="55" t="s">
        <v>1396</v>
      </c>
      <c r="S232" s="55">
        <v>3716</v>
      </c>
      <c r="T232" s="57">
        <v>3614.6061</v>
      </c>
      <c r="U232" s="55">
        <v>289.16849999999999</v>
      </c>
      <c r="V232" s="55">
        <v>90.365200000000002</v>
      </c>
      <c r="W232" s="57">
        <v>3994.1397999999999</v>
      </c>
      <c r="Y232" s="55" t="s">
        <v>1397</v>
      </c>
      <c r="Z232" s="55" t="s">
        <v>1297</v>
      </c>
      <c r="AA232" s="55" t="s">
        <v>1398</v>
      </c>
      <c r="AB232" s="55">
        <v>0</v>
      </c>
      <c r="AC232" s="55" t="s">
        <v>1228</v>
      </c>
      <c r="AD232" s="58">
        <v>37389</v>
      </c>
      <c r="AE232" s="58">
        <v>37384</v>
      </c>
    </row>
    <row r="233" spans="1:31" ht="12.5" customHeight="1">
      <c r="A233" s="55">
        <v>46096</v>
      </c>
      <c r="B233" s="55">
        <v>1</v>
      </c>
      <c r="C233" s="56">
        <v>45047</v>
      </c>
      <c r="D233" s="56">
        <v>45059</v>
      </c>
      <c r="E233" s="56">
        <v>45054</v>
      </c>
      <c r="F233" s="55">
        <v>5</v>
      </c>
      <c r="G233" s="55" t="s">
        <v>1399</v>
      </c>
      <c r="H233" s="55" t="s">
        <v>1400</v>
      </c>
      <c r="I233" s="55" t="s">
        <v>1401</v>
      </c>
      <c r="J233" s="55">
        <v>532</v>
      </c>
      <c r="K233" s="55">
        <v>335</v>
      </c>
      <c r="L233" s="55">
        <v>282</v>
      </c>
      <c r="M233" s="55">
        <v>6</v>
      </c>
      <c r="N233" s="55">
        <v>533</v>
      </c>
      <c r="O233" s="55">
        <v>533</v>
      </c>
      <c r="P233" s="55">
        <v>5</v>
      </c>
      <c r="Q233" s="55">
        <v>6191</v>
      </c>
      <c r="R233" s="55" t="s">
        <v>1402</v>
      </c>
      <c r="S233" s="55">
        <v>3716</v>
      </c>
      <c r="T233" s="57">
        <v>1006.7014</v>
      </c>
      <c r="U233" s="55">
        <v>80.536100000000005</v>
      </c>
      <c r="V233" s="55">
        <v>25.1675</v>
      </c>
      <c r="W233" s="57">
        <v>1112.405</v>
      </c>
      <c r="Y233" s="55" t="s">
        <v>1403</v>
      </c>
      <c r="Z233" s="55" t="s">
        <v>1297</v>
      </c>
      <c r="AA233" s="55" t="s">
        <v>1404</v>
      </c>
      <c r="AB233" s="55">
        <v>0</v>
      </c>
      <c r="AC233" s="55" t="s">
        <v>1228</v>
      </c>
      <c r="AD233" s="58">
        <v>37389</v>
      </c>
      <c r="AE233" s="58">
        <v>37384</v>
      </c>
    </row>
    <row r="234" spans="1:31" ht="12.5" customHeight="1">
      <c r="A234" s="55">
        <v>46023</v>
      </c>
      <c r="B234" s="55">
        <v>1</v>
      </c>
      <c r="C234" s="56">
        <v>45047</v>
      </c>
      <c r="D234" s="56">
        <v>45059</v>
      </c>
      <c r="E234" s="56">
        <v>45054</v>
      </c>
      <c r="F234" s="55">
        <v>5</v>
      </c>
      <c r="G234" s="55" t="s">
        <v>1405</v>
      </c>
      <c r="H234" s="55" t="s">
        <v>1406</v>
      </c>
      <c r="I234" s="55" t="s">
        <v>1407</v>
      </c>
      <c r="J234" s="55">
        <v>390</v>
      </c>
      <c r="K234" s="55">
        <v>835</v>
      </c>
      <c r="L234" s="55">
        <v>278</v>
      </c>
      <c r="M234" s="55">
        <v>6</v>
      </c>
      <c r="N234" s="55">
        <v>510</v>
      </c>
      <c r="O234" s="55">
        <v>510</v>
      </c>
      <c r="P234" s="55">
        <v>5</v>
      </c>
      <c r="Q234" s="55">
        <v>3088</v>
      </c>
      <c r="R234" s="55" t="s">
        <v>1408</v>
      </c>
      <c r="S234" s="55">
        <v>3716</v>
      </c>
      <c r="T234" s="57">
        <v>7289.9784</v>
      </c>
      <c r="U234" s="55">
        <v>583.19830000000002</v>
      </c>
      <c r="V234" s="55">
        <v>182.24950000000001</v>
      </c>
      <c r="W234" s="57">
        <v>8055.4261999999999</v>
      </c>
      <c r="Y234" s="55" t="s">
        <v>1409</v>
      </c>
      <c r="Z234" s="55" t="s">
        <v>1297</v>
      </c>
      <c r="AA234" s="55" t="s">
        <v>1410</v>
      </c>
      <c r="AB234" s="55">
        <v>0</v>
      </c>
      <c r="AC234" s="55" t="s">
        <v>1228</v>
      </c>
      <c r="AD234" s="58">
        <v>37389</v>
      </c>
      <c r="AE234" s="58">
        <v>37384</v>
      </c>
    </row>
    <row r="235" spans="1:31" ht="12.5" customHeight="1">
      <c r="A235" s="55">
        <v>46031</v>
      </c>
      <c r="B235" s="55">
        <v>1</v>
      </c>
      <c r="C235" s="56">
        <v>45047</v>
      </c>
      <c r="D235" s="56">
        <v>45059</v>
      </c>
      <c r="E235" s="56">
        <v>45054</v>
      </c>
      <c r="F235" s="55">
        <v>5</v>
      </c>
      <c r="G235" s="55" t="s">
        <v>1411</v>
      </c>
      <c r="H235" s="55" t="s">
        <v>1412</v>
      </c>
      <c r="I235" s="55" t="s">
        <v>469</v>
      </c>
      <c r="J235" s="55">
        <v>318</v>
      </c>
      <c r="K235" s="55">
        <v>74</v>
      </c>
      <c r="L235" s="55">
        <v>278</v>
      </c>
      <c r="M235" s="55">
        <v>6</v>
      </c>
      <c r="N235" s="55">
        <v>498</v>
      </c>
      <c r="O235" s="55">
        <v>498</v>
      </c>
      <c r="P235" s="55">
        <v>5</v>
      </c>
      <c r="Q235" s="55">
        <v>5528</v>
      </c>
      <c r="R235" s="55" t="s">
        <v>1413</v>
      </c>
      <c r="S235" s="55">
        <v>3716</v>
      </c>
      <c r="T235" s="57">
        <v>2607.5981000000002</v>
      </c>
      <c r="U235" s="55">
        <v>208.6078</v>
      </c>
      <c r="V235" s="55">
        <v>65.19</v>
      </c>
      <c r="W235" s="57">
        <v>2881.3959</v>
      </c>
      <c r="Y235" s="55" t="s">
        <v>1414</v>
      </c>
      <c r="Z235" s="55" t="s">
        <v>1297</v>
      </c>
      <c r="AA235" s="55" t="s">
        <v>1415</v>
      </c>
      <c r="AB235" s="55">
        <v>0</v>
      </c>
      <c r="AC235" s="55" t="s">
        <v>1228</v>
      </c>
      <c r="AD235" s="58">
        <v>37389</v>
      </c>
      <c r="AE235" s="58">
        <v>37384</v>
      </c>
    </row>
    <row r="236" spans="1:31" ht="12.5" customHeight="1">
      <c r="A236" s="55">
        <v>46024</v>
      </c>
      <c r="B236" s="55">
        <v>1</v>
      </c>
      <c r="C236" s="56">
        <v>45047</v>
      </c>
      <c r="D236" s="56">
        <v>45059</v>
      </c>
      <c r="E236" s="56">
        <v>45054</v>
      </c>
      <c r="F236" s="55">
        <v>5</v>
      </c>
      <c r="G236" s="55" t="s">
        <v>1416</v>
      </c>
      <c r="H236" s="55" t="s">
        <v>1417</v>
      </c>
      <c r="I236" s="55" t="s">
        <v>457</v>
      </c>
      <c r="J236" s="55">
        <v>353</v>
      </c>
      <c r="K236" s="55">
        <v>159</v>
      </c>
      <c r="L236" s="55">
        <v>282</v>
      </c>
      <c r="M236" s="55">
        <v>6</v>
      </c>
      <c r="N236" s="55">
        <v>503</v>
      </c>
      <c r="O236" s="55">
        <v>503</v>
      </c>
      <c r="P236" s="55">
        <v>5</v>
      </c>
      <c r="Q236" s="55">
        <v>5577</v>
      </c>
      <c r="R236" s="55" t="s">
        <v>1418</v>
      </c>
      <c r="S236" s="55">
        <v>3716</v>
      </c>
      <c r="T236" s="57">
        <v>17131.349600000001</v>
      </c>
      <c r="U236" s="57">
        <v>1370.508</v>
      </c>
      <c r="V236" s="55">
        <v>428.28370000000001</v>
      </c>
      <c r="W236" s="57">
        <v>18930.141299999999</v>
      </c>
      <c r="Y236" s="55" t="s">
        <v>1419</v>
      </c>
      <c r="Z236" s="55" t="s">
        <v>1297</v>
      </c>
      <c r="AA236" s="55" t="s">
        <v>1420</v>
      </c>
      <c r="AB236" s="55">
        <v>0</v>
      </c>
      <c r="AC236" s="55" t="s">
        <v>1228</v>
      </c>
      <c r="AD236" s="58">
        <v>37389</v>
      </c>
      <c r="AE236" s="58">
        <v>37384</v>
      </c>
    </row>
    <row r="237" spans="1:31" ht="12.5" customHeight="1">
      <c r="A237" s="55">
        <v>46035</v>
      </c>
      <c r="B237" s="55">
        <v>1</v>
      </c>
      <c r="C237" s="56">
        <v>45047</v>
      </c>
      <c r="D237" s="56">
        <v>45059</v>
      </c>
      <c r="E237" s="56">
        <v>45054</v>
      </c>
      <c r="F237" s="55">
        <v>5</v>
      </c>
      <c r="G237" s="55" t="s">
        <v>1421</v>
      </c>
      <c r="H237" s="55" t="s">
        <v>1422</v>
      </c>
      <c r="I237" s="55" t="s">
        <v>481</v>
      </c>
      <c r="J237" s="55">
        <v>11</v>
      </c>
      <c r="K237" s="55">
        <v>366</v>
      </c>
      <c r="L237" s="55">
        <v>282</v>
      </c>
      <c r="M237" s="55">
        <v>6</v>
      </c>
      <c r="N237" s="55">
        <v>446</v>
      </c>
      <c r="O237" s="55">
        <v>446</v>
      </c>
      <c r="P237" s="55">
        <v>5</v>
      </c>
      <c r="Q237" s="55">
        <v>12279</v>
      </c>
      <c r="R237" s="55" t="s">
        <v>1423</v>
      </c>
      <c r="S237" s="55">
        <v>3716</v>
      </c>
      <c r="T237" s="57">
        <v>14683.3568</v>
      </c>
      <c r="U237" s="57">
        <v>1174.6685</v>
      </c>
      <c r="V237" s="55">
        <v>367.08390000000003</v>
      </c>
      <c r="W237" s="57">
        <v>16225.109200000001</v>
      </c>
      <c r="Y237" s="55" t="s">
        <v>1424</v>
      </c>
      <c r="Z237" s="55" t="s">
        <v>1297</v>
      </c>
      <c r="AA237" s="55" t="s">
        <v>1425</v>
      </c>
      <c r="AB237" s="55">
        <v>0</v>
      </c>
      <c r="AC237" s="55" t="s">
        <v>1228</v>
      </c>
      <c r="AD237" s="58">
        <v>37389</v>
      </c>
      <c r="AE237" s="58">
        <v>37384</v>
      </c>
    </row>
    <row r="238" spans="1:31" ht="12.5" customHeight="1">
      <c r="A238" s="55">
        <v>46038</v>
      </c>
      <c r="B238" s="55">
        <v>1</v>
      </c>
      <c r="C238" s="56">
        <v>45047</v>
      </c>
      <c r="D238" s="56">
        <v>45059</v>
      </c>
      <c r="E238" s="56">
        <v>45054</v>
      </c>
      <c r="F238" s="55">
        <v>5</v>
      </c>
      <c r="G238" s="55" t="s">
        <v>1426</v>
      </c>
      <c r="H238" s="55" t="s">
        <v>1427</v>
      </c>
      <c r="I238" s="55" t="s">
        <v>463</v>
      </c>
      <c r="J238" s="55">
        <v>102</v>
      </c>
      <c r="K238" s="55">
        <v>511</v>
      </c>
      <c r="L238" s="55">
        <v>278</v>
      </c>
      <c r="M238" s="55">
        <v>6</v>
      </c>
      <c r="N238" s="55">
        <v>462</v>
      </c>
      <c r="O238" s="55">
        <v>462</v>
      </c>
      <c r="P238" s="55">
        <v>5</v>
      </c>
      <c r="Q238" s="55">
        <v>14454</v>
      </c>
      <c r="R238" s="55" t="s">
        <v>1428</v>
      </c>
      <c r="S238" s="55">
        <v>3716</v>
      </c>
      <c r="T238" s="57">
        <v>26101.9313</v>
      </c>
      <c r="U238" s="57">
        <v>2088.1545000000001</v>
      </c>
      <c r="V238" s="55">
        <v>652.54830000000004</v>
      </c>
      <c r="W238" s="57">
        <v>28842.634099999999</v>
      </c>
      <c r="Y238" s="55" t="s">
        <v>1429</v>
      </c>
      <c r="Z238" s="55" t="s">
        <v>1297</v>
      </c>
      <c r="AA238" s="55" t="s">
        <v>1430</v>
      </c>
      <c r="AB238" s="55">
        <v>0</v>
      </c>
      <c r="AC238" s="55" t="s">
        <v>1228</v>
      </c>
      <c r="AD238" s="58">
        <v>37389</v>
      </c>
      <c r="AE238" s="58">
        <v>37384</v>
      </c>
    </row>
    <row r="239" spans="1:31" ht="12.5" customHeight="1">
      <c r="A239" s="55">
        <v>46064</v>
      </c>
      <c r="B239" s="55">
        <v>1</v>
      </c>
      <c r="C239" s="56">
        <v>45047</v>
      </c>
      <c r="D239" s="56">
        <v>45059</v>
      </c>
      <c r="E239" s="56">
        <v>45054</v>
      </c>
      <c r="F239" s="55">
        <v>5</v>
      </c>
      <c r="G239" s="55" t="s">
        <v>1431</v>
      </c>
      <c r="H239" s="55" t="s">
        <v>1432</v>
      </c>
      <c r="I239" s="55" t="s">
        <v>1433</v>
      </c>
      <c r="J239" s="55">
        <v>336</v>
      </c>
      <c r="K239" s="55">
        <v>340</v>
      </c>
      <c r="L239" s="55">
        <v>278</v>
      </c>
      <c r="M239" s="55">
        <v>6</v>
      </c>
      <c r="N239" s="55">
        <v>501</v>
      </c>
      <c r="O239" s="55">
        <v>501</v>
      </c>
      <c r="P239" s="55">
        <v>5</v>
      </c>
      <c r="Q239" s="55">
        <v>18316</v>
      </c>
      <c r="R239" s="55" t="s">
        <v>1434</v>
      </c>
      <c r="S239" s="55">
        <v>3716</v>
      </c>
      <c r="T239" s="57">
        <v>26561.710999999999</v>
      </c>
      <c r="U239" s="57">
        <v>2124.9369000000002</v>
      </c>
      <c r="V239" s="55">
        <v>664.04280000000006</v>
      </c>
      <c r="W239" s="57">
        <v>29350.690699999999</v>
      </c>
      <c r="Y239" s="55" t="s">
        <v>1435</v>
      </c>
      <c r="Z239" s="55" t="s">
        <v>1297</v>
      </c>
      <c r="AA239" s="55" t="s">
        <v>1436</v>
      </c>
      <c r="AB239" s="55">
        <v>0</v>
      </c>
      <c r="AC239" s="55" t="s">
        <v>1228</v>
      </c>
      <c r="AD239" s="58">
        <v>37389</v>
      </c>
      <c r="AE239" s="58">
        <v>37384</v>
      </c>
    </row>
    <row r="240" spans="1:31" ht="12.5" customHeight="1">
      <c r="A240" s="55">
        <v>46119</v>
      </c>
      <c r="B240" s="55">
        <v>1</v>
      </c>
      <c r="C240" s="56">
        <v>45047</v>
      </c>
      <c r="D240" s="56">
        <v>45059</v>
      </c>
      <c r="E240" s="56">
        <v>45054</v>
      </c>
      <c r="F240" s="55">
        <v>5</v>
      </c>
      <c r="G240" s="55" t="s">
        <v>1437</v>
      </c>
      <c r="I240" s="55" t="s">
        <v>1438</v>
      </c>
      <c r="J240" s="55">
        <v>25927</v>
      </c>
      <c r="K240" s="55">
        <v>1878</v>
      </c>
      <c r="M240" s="55">
        <v>9</v>
      </c>
      <c r="N240" s="55">
        <v>11698</v>
      </c>
      <c r="O240" s="55">
        <v>11698</v>
      </c>
      <c r="P240" s="55">
        <v>1</v>
      </c>
      <c r="Q240" s="55">
        <v>1520</v>
      </c>
      <c r="R240" s="55" t="s">
        <v>1439</v>
      </c>
      <c r="S240" s="55">
        <v>3714</v>
      </c>
      <c r="T240" s="55">
        <v>699.09820000000002</v>
      </c>
      <c r="U240" s="55">
        <v>55.927900000000001</v>
      </c>
      <c r="V240" s="55">
        <v>17.477499999999999</v>
      </c>
      <c r="W240" s="55">
        <v>772.50360000000001</v>
      </c>
      <c r="Y240" s="55" t="s">
        <v>1440</v>
      </c>
      <c r="Z240" s="55" t="s">
        <v>1297</v>
      </c>
      <c r="AA240" s="55" t="s">
        <v>1441</v>
      </c>
      <c r="AB240" s="55">
        <v>0</v>
      </c>
      <c r="AC240" s="55" t="s">
        <v>1228</v>
      </c>
      <c r="AD240" s="58">
        <v>37389</v>
      </c>
      <c r="AE240" s="58">
        <v>37384</v>
      </c>
    </row>
    <row r="241" spans="1:31" ht="12.5" customHeight="1">
      <c r="A241" s="55">
        <v>46121</v>
      </c>
      <c r="B241" s="55">
        <v>1</v>
      </c>
      <c r="C241" s="56">
        <v>45048</v>
      </c>
      <c r="D241" s="56">
        <v>45060</v>
      </c>
      <c r="E241" s="56">
        <v>45055</v>
      </c>
      <c r="F241" s="55">
        <v>5</v>
      </c>
      <c r="G241" s="55" t="s">
        <v>1442</v>
      </c>
      <c r="I241" s="55" t="s">
        <v>1443</v>
      </c>
      <c r="J241" s="55">
        <v>12069</v>
      </c>
      <c r="K241" s="55">
        <v>13397</v>
      </c>
      <c r="M241" s="55">
        <v>4</v>
      </c>
      <c r="N241" s="55">
        <v>23267</v>
      </c>
      <c r="O241" s="55">
        <v>23267</v>
      </c>
      <c r="P241" s="55">
        <v>1</v>
      </c>
      <c r="Q241" s="55">
        <v>18220</v>
      </c>
      <c r="R241" s="55" t="s">
        <v>1444</v>
      </c>
      <c r="T241" s="57">
        <v>3578.27</v>
      </c>
      <c r="U241" s="55">
        <v>286.26159999999999</v>
      </c>
      <c r="V241" s="55">
        <v>89.456800000000001</v>
      </c>
      <c r="W241" s="57">
        <v>3953.9884000000002</v>
      </c>
      <c r="Y241" s="55" t="s">
        <v>1445</v>
      </c>
      <c r="Z241" s="55" t="s">
        <v>1446</v>
      </c>
      <c r="AA241" s="55" t="s">
        <v>1447</v>
      </c>
      <c r="AB241" s="55">
        <v>0</v>
      </c>
      <c r="AC241" s="55" t="s">
        <v>1233</v>
      </c>
      <c r="AD241" s="58">
        <v>37390</v>
      </c>
      <c r="AE241" s="58">
        <v>37385</v>
      </c>
    </row>
    <row r="242" spans="1:31" ht="12.5" customHeight="1">
      <c r="A242" s="55">
        <v>46129</v>
      </c>
      <c r="B242" s="55">
        <v>1</v>
      </c>
      <c r="C242" s="56">
        <v>45049</v>
      </c>
      <c r="D242" s="56">
        <v>45061</v>
      </c>
      <c r="E242" s="56">
        <v>45056</v>
      </c>
      <c r="F242" s="55">
        <v>5</v>
      </c>
      <c r="G242" s="55" t="s">
        <v>1448</v>
      </c>
      <c r="I242" s="55" t="s">
        <v>1449</v>
      </c>
      <c r="J242" s="55">
        <v>20420</v>
      </c>
      <c r="K242" s="55">
        <v>2317</v>
      </c>
      <c r="M242" s="55">
        <v>9</v>
      </c>
      <c r="N242" s="55">
        <v>12141</v>
      </c>
      <c r="O242" s="55">
        <v>12141</v>
      </c>
      <c r="P242" s="55">
        <v>1</v>
      </c>
      <c r="Q242" s="55">
        <v>15849</v>
      </c>
      <c r="R242" s="55" t="s">
        <v>1450</v>
      </c>
      <c r="S242" s="55">
        <v>3736</v>
      </c>
      <c r="T242" s="57">
        <v>3578.27</v>
      </c>
      <c r="U242" s="55">
        <v>286.26159999999999</v>
      </c>
      <c r="V242" s="55">
        <v>89.456800000000001</v>
      </c>
      <c r="W242" s="57">
        <v>3953.9884000000002</v>
      </c>
      <c r="Y242" s="55" t="s">
        <v>1451</v>
      </c>
      <c r="Z242" s="55" t="s">
        <v>1452</v>
      </c>
      <c r="AA242" s="55" t="s">
        <v>1453</v>
      </c>
      <c r="AB242" s="55">
        <v>0</v>
      </c>
      <c r="AC242" s="55" t="s">
        <v>1244</v>
      </c>
      <c r="AD242" s="58">
        <v>37391</v>
      </c>
      <c r="AE242" s="58">
        <v>37386</v>
      </c>
    </row>
    <row r="243" spans="1:31" ht="12.5" customHeight="1">
      <c r="A243" s="55">
        <v>46137</v>
      </c>
      <c r="B243" s="55">
        <v>1</v>
      </c>
      <c r="C243" s="56">
        <v>45050</v>
      </c>
      <c r="D243" s="56">
        <v>45062</v>
      </c>
      <c r="E243" s="56">
        <v>45057</v>
      </c>
      <c r="F243" s="55">
        <v>5</v>
      </c>
      <c r="G243" s="55" t="s">
        <v>1454</v>
      </c>
      <c r="I243" s="55" t="s">
        <v>1455</v>
      </c>
      <c r="J243" s="55">
        <v>20600</v>
      </c>
      <c r="K243" s="55">
        <v>17125</v>
      </c>
      <c r="M243" s="55">
        <v>9</v>
      </c>
      <c r="N243" s="55">
        <v>27012</v>
      </c>
      <c r="O243" s="55">
        <v>27012</v>
      </c>
      <c r="P243" s="55">
        <v>1</v>
      </c>
      <c r="Q243" s="55">
        <v>18539</v>
      </c>
      <c r="R243" s="55" t="s">
        <v>1456</v>
      </c>
      <c r="S243" s="55">
        <v>3747</v>
      </c>
      <c r="T243" s="57">
        <v>3578.27</v>
      </c>
      <c r="U243" s="55">
        <v>286.26159999999999</v>
      </c>
      <c r="V243" s="55">
        <v>89.456800000000001</v>
      </c>
      <c r="W243" s="57">
        <v>3953.9884000000002</v>
      </c>
      <c r="Y243" s="55" t="s">
        <v>1457</v>
      </c>
      <c r="Z243" s="55" t="s">
        <v>1458</v>
      </c>
      <c r="AA243" s="55" t="s">
        <v>1459</v>
      </c>
      <c r="AB243" s="55">
        <v>0</v>
      </c>
      <c r="AC243" s="55" t="s">
        <v>1251</v>
      </c>
      <c r="AD243" s="58">
        <v>37392</v>
      </c>
      <c r="AE243" s="58">
        <v>37387</v>
      </c>
    </row>
    <row r="244" spans="1:31" ht="12.5" customHeight="1">
      <c r="A244" s="55">
        <v>46145</v>
      </c>
      <c r="B244" s="55">
        <v>1</v>
      </c>
      <c r="C244" s="56">
        <v>45051</v>
      </c>
      <c r="D244" s="56">
        <v>45063</v>
      </c>
      <c r="E244" s="56">
        <v>45058</v>
      </c>
      <c r="F244" s="55">
        <v>5</v>
      </c>
      <c r="G244" s="55" t="s">
        <v>1460</v>
      </c>
      <c r="I244" s="55" t="s">
        <v>1461</v>
      </c>
      <c r="J244" s="55">
        <v>14881</v>
      </c>
      <c r="K244" s="55">
        <v>4507</v>
      </c>
      <c r="M244" s="55">
        <v>1</v>
      </c>
      <c r="N244" s="55">
        <v>14342</v>
      </c>
      <c r="O244" s="55">
        <v>14342</v>
      </c>
      <c r="P244" s="55">
        <v>1</v>
      </c>
      <c r="Q244" s="55">
        <v>8307</v>
      </c>
      <c r="R244" s="55" t="s">
        <v>1462</v>
      </c>
      <c r="T244" s="55">
        <v>699.09820000000002</v>
      </c>
      <c r="U244" s="55">
        <v>55.927900000000001</v>
      </c>
      <c r="V244" s="55">
        <v>17.477499999999999</v>
      </c>
      <c r="W244" s="55">
        <v>772.50360000000001</v>
      </c>
      <c r="Y244" s="55" t="s">
        <v>1463</v>
      </c>
      <c r="Z244" s="55" t="s">
        <v>1464</v>
      </c>
      <c r="AA244" s="55" t="s">
        <v>1465</v>
      </c>
      <c r="AB244" s="55">
        <v>0</v>
      </c>
      <c r="AC244" s="55" t="s">
        <v>1262</v>
      </c>
      <c r="AD244" s="58">
        <v>37393</v>
      </c>
      <c r="AE244" s="58">
        <v>37388</v>
      </c>
    </row>
    <row r="245" spans="1:31" ht="12.5" customHeight="1">
      <c r="A245" s="55">
        <v>46152</v>
      </c>
      <c r="B245" s="55">
        <v>1</v>
      </c>
      <c r="C245" s="56">
        <v>45052</v>
      </c>
      <c r="D245" s="56">
        <v>45064</v>
      </c>
      <c r="E245" s="56">
        <v>45059</v>
      </c>
      <c r="F245" s="55">
        <v>5</v>
      </c>
      <c r="G245" s="55" t="s">
        <v>1466</v>
      </c>
      <c r="I245" s="55" t="s">
        <v>1467</v>
      </c>
      <c r="J245" s="55">
        <v>20424</v>
      </c>
      <c r="K245" s="55">
        <v>9306</v>
      </c>
      <c r="M245" s="55">
        <v>9</v>
      </c>
      <c r="N245" s="55">
        <v>19163</v>
      </c>
      <c r="O245" s="55">
        <v>19163</v>
      </c>
      <c r="P245" s="55">
        <v>1</v>
      </c>
      <c r="Q245" s="55">
        <v>620</v>
      </c>
      <c r="R245" s="55" t="s">
        <v>1468</v>
      </c>
      <c r="S245" s="55">
        <v>3769</v>
      </c>
      <c r="T245" s="57">
        <v>3578.27</v>
      </c>
      <c r="U245" s="55">
        <v>286.26159999999999</v>
      </c>
      <c r="V245" s="55">
        <v>89.456800000000001</v>
      </c>
      <c r="W245" s="57">
        <v>3953.9884000000002</v>
      </c>
      <c r="Y245" s="55" t="s">
        <v>1469</v>
      </c>
      <c r="Z245" s="55" t="s">
        <v>1470</v>
      </c>
      <c r="AA245" s="55" t="s">
        <v>1471</v>
      </c>
      <c r="AB245" s="55">
        <v>0</v>
      </c>
      <c r="AC245" s="55" t="s">
        <v>1269</v>
      </c>
      <c r="AD245" s="58">
        <v>37394</v>
      </c>
      <c r="AE245" s="58">
        <v>37389</v>
      </c>
    </row>
    <row r="246" spans="1:31" ht="12.5" customHeight="1">
      <c r="A246" s="55">
        <v>46156</v>
      </c>
      <c r="B246" s="55">
        <v>1</v>
      </c>
      <c r="C246" s="56">
        <v>45053</v>
      </c>
      <c r="D246" s="56">
        <v>45065</v>
      </c>
      <c r="E246" s="56">
        <v>45060</v>
      </c>
      <c r="F246" s="55">
        <v>5</v>
      </c>
      <c r="G246" s="55" t="s">
        <v>1472</v>
      </c>
      <c r="I246" s="55" t="s">
        <v>1473</v>
      </c>
      <c r="J246" s="55">
        <v>12118</v>
      </c>
      <c r="K246" s="55">
        <v>18767</v>
      </c>
      <c r="M246" s="55">
        <v>4</v>
      </c>
      <c r="N246" s="55">
        <v>28663</v>
      </c>
      <c r="O246" s="55">
        <v>28663</v>
      </c>
      <c r="P246" s="55">
        <v>1</v>
      </c>
      <c r="Q246" s="55">
        <v>7422</v>
      </c>
      <c r="R246" s="55" t="s">
        <v>1474</v>
      </c>
      <c r="T246" s="57">
        <v>3578.27</v>
      </c>
      <c r="U246" s="55">
        <v>286.26159999999999</v>
      </c>
      <c r="V246" s="55">
        <v>89.456800000000001</v>
      </c>
      <c r="W246" s="57">
        <v>3953.9884000000002</v>
      </c>
      <c r="Y246" s="55" t="s">
        <v>1475</v>
      </c>
      <c r="Z246" s="55" t="s">
        <v>1476</v>
      </c>
      <c r="AA246" s="55" t="s">
        <v>1477</v>
      </c>
      <c r="AB246" s="55">
        <v>0</v>
      </c>
      <c r="AC246" s="55" t="s">
        <v>1280</v>
      </c>
      <c r="AD246" s="58">
        <v>37395</v>
      </c>
      <c r="AE246" s="58">
        <v>37390</v>
      </c>
    </row>
    <row r="247" spans="1:31" ht="12.5" customHeight="1">
      <c r="A247" s="55">
        <v>46169</v>
      </c>
      <c r="B247" s="55">
        <v>1</v>
      </c>
      <c r="C247" s="56">
        <v>45054</v>
      </c>
      <c r="D247" s="56">
        <v>45066</v>
      </c>
      <c r="E247" s="56">
        <v>45061</v>
      </c>
      <c r="F247" s="55">
        <v>5</v>
      </c>
      <c r="G247" s="55" t="s">
        <v>1478</v>
      </c>
      <c r="I247" s="55" t="s">
        <v>1479</v>
      </c>
      <c r="J247" s="55">
        <v>12094</v>
      </c>
      <c r="K247" s="55">
        <v>8031</v>
      </c>
      <c r="M247" s="55">
        <v>4</v>
      </c>
      <c r="N247" s="55">
        <v>17884</v>
      </c>
      <c r="O247" s="55">
        <v>17884</v>
      </c>
      <c r="P247" s="55">
        <v>1</v>
      </c>
      <c r="Q247" s="55">
        <v>11401</v>
      </c>
      <c r="R247" s="55" t="s">
        <v>1480</v>
      </c>
      <c r="T247" s="57">
        <v>3578.27</v>
      </c>
      <c r="U247" s="55">
        <v>286.26159999999999</v>
      </c>
      <c r="V247" s="55">
        <v>89.456800000000001</v>
      </c>
      <c r="W247" s="57">
        <v>3953.9884000000002</v>
      </c>
      <c r="Y247" s="55" t="s">
        <v>1481</v>
      </c>
      <c r="Z247" s="55" t="s">
        <v>1482</v>
      </c>
      <c r="AA247" s="55" t="s">
        <v>1483</v>
      </c>
      <c r="AB247" s="55">
        <v>0</v>
      </c>
      <c r="AC247" s="55" t="s">
        <v>1297</v>
      </c>
      <c r="AD247" s="58">
        <v>37396</v>
      </c>
      <c r="AE247" s="58">
        <v>37391</v>
      </c>
    </row>
    <row r="248" spans="1:31" ht="12.5" customHeight="1">
      <c r="A248" s="55">
        <v>46161</v>
      </c>
      <c r="B248" s="55">
        <v>1</v>
      </c>
      <c r="C248" s="56">
        <v>45054</v>
      </c>
      <c r="D248" s="56">
        <v>45066</v>
      </c>
      <c r="E248" s="56">
        <v>45061</v>
      </c>
      <c r="F248" s="55">
        <v>5</v>
      </c>
      <c r="G248" s="55" t="s">
        <v>1484</v>
      </c>
      <c r="I248" s="55" t="s">
        <v>1485</v>
      </c>
      <c r="J248" s="55">
        <v>12819</v>
      </c>
      <c r="K248" s="55">
        <v>4483</v>
      </c>
      <c r="M248" s="55">
        <v>7</v>
      </c>
      <c r="N248" s="55">
        <v>14318</v>
      </c>
      <c r="O248" s="55">
        <v>14318</v>
      </c>
      <c r="P248" s="55">
        <v>1</v>
      </c>
      <c r="Q248" s="55">
        <v>4882</v>
      </c>
      <c r="R248" s="55" t="s">
        <v>1486</v>
      </c>
      <c r="T248" s="57">
        <v>3578.27</v>
      </c>
      <c r="U248" s="55">
        <v>286.26159999999999</v>
      </c>
      <c r="V248" s="55">
        <v>89.456800000000001</v>
      </c>
      <c r="W248" s="57">
        <v>3953.9884000000002</v>
      </c>
      <c r="Y248" s="55" t="s">
        <v>1487</v>
      </c>
      <c r="Z248" s="55" t="s">
        <v>1482</v>
      </c>
      <c r="AA248" s="55" t="s">
        <v>1488</v>
      </c>
      <c r="AB248" s="55">
        <v>0</v>
      </c>
      <c r="AC248" s="55" t="s">
        <v>1297</v>
      </c>
      <c r="AD248" s="58">
        <v>37396</v>
      </c>
      <c r="AE248" s="58">
        <v>37391</v>
      </c>
    </row>
    <row r="249" spans="1:31" ht="12.5" customHeight="1">
      <c r="A249" s="55">
        <v>46173</v>
      </c>
      <c r="B249" s="55">
        <v>1</v>
      </c>
      <c r="C249" s="56">
        <v>45055</v>
      </c>
      <c r="D249" s="56">
        <v>45067</v>
      </c>
      <c r="E249" s="56">
        <v>45062</v>
      </c>
      <c r="F249" s="55">
        <v>5</v>
      </c>
      <c r="G249" s="55" t="s">
        <v>1489</v>
      </c>
      <c r="I249" s="55" t="s">
        <v>1490</v>
      </c>
      <c r="J249" s="55">
        <v>20283</v>
      </c>
      <c r="K249" s="55">
        <v>19801</v>
      </c>
      <c r="M249" s="55">
        <v>9</v>
      </c>
      <c r="N249" s="55">
        <v>29707</v>
      </c>
      <c r="O249" s="55">
        <v>29707</v>
      </c>
      <c r="P249" s="55">
        <v>1</v>
      </c>
      <c r="S249" s="55">
        <v>3802</v>
      </c>
      <c r="T249" s="57">
        <v>3578.27</v>
      </c>
      <c r="U249" s="55">
        <v>286.26159999999999</v>
      </c>
      <c r="V249" s="55">
        <v>89.456800000000001</v>
      </c>
      <c r="W249" s="57">
        <v>3953.9884000000002</v>
      </c>
      <c r="Y249" s="55" t="s">
        <v>1491</v>
      </c>
      <c r="Z249" s="55" t="s">
        <v>1492</v>
      </c>
      <c r="AA249" s="55" t="s">
        <v>1493</v>
      </c>
      <c r="AB249" s="55">
        <v>0</v>
      </c>
      <c r="AC249" s="55" t="s">
        <v>1446</v>
      </c>
      <c r="AD249" s="58">
        <v>37397</v>
      </c>
      <c r="AE249" s="58">
        <v>37392</v>
      </c>
    </row>
    <row r="250" spans="1:31" ht="12.5" customHeight="1">
      <c r="A250" s="55">
        <v>46174</v>
      </c>
      <c r="B250" s="55">
        <v>1</v>
      </c>
      <c r="C250" s="56">
        <v>45055</v>
      </c>
      <c r="D250" s="56">
        <v>45067</v>
      </c>
      <c r="E250" s="56">
        <v>45062</v>
      </c>
      <c r="F250" s="55">
        <v>5</v>
      </c>
      <c r="G250" s="55" t="s">
        <v>1494</v>
      </c>
      <c r="I250" s="55" t="s">
        <v>1495</v>
      </c>
      <c r="J250" s="55">
        <v>20608</v>
      </c>
      <c r="K250" s="55">
        <v>4068</v>
      </c>
      <c r="M250" s="55">
        <v>9</v>
      </c>
      <c r="N250" s="55">
        <v>13903</v>
      </c>
      <c r="O250" s="55">
        <v>13903</v>
      </c>
      <c r="P250" s="55">
        <v>1</v>
      </c>
      <c r="Q250" s="55">
        <v>16401</v>
      </c>
      <c r="R250" s="55" t="s">
        <v>1496</v>
      </c>
      <c r="S250" s="55">
        <v>3802</v>
      </c>
      <c r="T250" s="57">
        <v>3578.27</v>
      </c>
      <c r="U250" s="55">
        <v>286.26159999999999</v>
      </c>
      <c r="V250" s="55">
        <v>89.456800000000001</v>
      </c>
      <c r="W250" s="57">
        <v>3953.9884000000002</v>
      </c>
      <c r="Y250" s="55" t="s">
        <v>1497</v>
      </c>
      <c r="Z250" s="55" t="s">
        <v>1492</v>
      </c>
      <c r="AA250" s="55" t="s">
        <v>1498</v>
      </c>
      <c r="AB250" s="55">
        <v>0</v>
      </c>
      <c r="AC250" s="55" t="s">
        <v>1446</v>
      </c>
      <c r="AD250" s="58">
        <v>37397</v>
      </c>
      <c r="AE250" s="58">
        <v>37392</v>
      </c>
    </row>
    <row r="251" spans="1:31" ht="12.5" customHeight="1">
      <c r="A251" s="55">
        <v>46177</v>
      </c>
      <c r="B251" s="55">
        <v>1</v>
      </c>
      <c r="C251" s="56">
        <v>45056</v>
      </c>
      <c r="D251" s="56">
        <v>45068</v>
      </c>
      <c r="E251" s="56">
        <v>45063</v>
      </c>
      <c r="F251" s="55">
        <v>5</v>
      </c>
      <c r="G251" s="55" t="s">
        <v>1499</v>
      </c>
      <c r="I251" s="55" t="s">
        <v>1500</v>
      </c>
      <c r="J251" s="55">
        <v>12102</v>
      </c>
      <c r="K251" s="55">
        <v>12914</v>
      </c>
      <c r="M251" s="55">
        <v>4</v>
      </c>
      <c r="N251" s="55">
        <v>22784</v>
      </c>
      <c r="O251" s="55">
        <v>22784</v>
      </c>
      <c r="P251" s="55">
        <v>1</v>
      </c>
      <c r="Q251" s="55">
        <v>8733</v>
      </c>
      <c r="R251" s="55" t="s">
        <v>1501</v>
      </c>
      <c r="T251" s="57">
        <v>3578.27</v>
      </c>
      <c r="U251" s="55">
        <v>286.26159999999999</v>
      </c>
      <c r="V251" s="55">
        <v>89.456800000000001</v>
      </c>
      <c r="W251" s="57">
        <v>3953.9884000000002</v>
      </c>
      <c r="Y251" s="55" t="s">
        <v>1502</v>
      </c>
      <c r="Z251" s="55" t="s">
        <v>1503</v>
      </c>
      <c r="AA251" s="55" t="s">
        <v>1504</v>
      </c>
      <c r="AB251" s="55">
        <v>0</v>
      </c>
      <c r="AC251" s="55" t="s">
        <v>1452</v>
      </c>
      <c r="AD251" s="58">
        <v>37398</v>
      </c>
      <c r="AE251" s="58">
        <v>37393</v>
      </c>
    </row>
    <row r="252" spans="1:31" ht="12.5" customHeight="1">
      <c r="A252" s="55">
        <v>46178</v>
      </c>
      <c r="B252" s="55">
        <v>1</v>
      </c>
      <c r="C252" s="56">
        <v>45056</v>
      </c>
      <c r="D252" s="56">
        <v>45068</v>
      </c>
      <c r="E252" s="56">
        <v>45063</v>
      </c>
      <c r="F252" s="55">
        <v>5</v>
      </c>
      <c r="G252" s="55" t="s">
        <v>1505</v>
      </c>
      <c r="I252" s="55" t="s">
        <v>1506</v>
      </c>
      <c r="J252" s="55">
        <v>25937</v>
      </c>
      <c r="K252" s="55">
        <v>12791</v>
      </c>
      <c r="M252" s="55">
        <v>9</v>
      </c>
      <c r="N252" s="55">
        <v>22661</v>
      </c>
      <c r="O252" s="55">
        <v>22661</v>
      </c>
      <c r="P252" s="55">
        <v>1</v>
      </c>
      <c r="Q252" s="55">
        <v>4087</v>
      </c>
      <c r="R252" s="55" t="s">
        <v>1507</v>
      </c>
      <c r="S252" s="55">
        <v>3813</v>
      </c>
      <c r="T252" s="55">
        <v>699.09820000000002</v>
      </c>
      <c r="U252" s="55">
        <v>55.927900000000001</v>
      </c>
      <c r="V252" s="55">
        <v>17.477499999999999</v>
      </c>
      <c r="W252" s="55">
        <v>772.50360000000001</v>
      </c>
      <c r="Y252" s="55" t="s">
        <v>1508</v>
      </c>
      <c r="Z252" s="55" t="s">
        <v>1503</v>
      </c>
      <c r="AA252" s="55" t="s">
        <v>1509</v>
      </c>
      <c r="AB252" s="55">
        <v>0</v>
      </c>
      <c r="AC252" s="55" t="s">
        <v>1452</v>
      </c>
      <c r="AD252" s="58">
        <v>37398</v>
      </c>
      <c r="AE252" s="58">
        <v>37393</v>
      </c>
    </row>
    <row r="253" spans="1:31" ht="12.5" customHeight="1">
      <c r="A253" s="55">
        <v>46181</v>
      </c>
      <c r="B253" s="55">
        <v>1</v>
      </c>
      <c r="C253" s="56">
        <v>45057</v>
      </c>
      <c r="D253" s="56">
        <v>45069</v>
      </c>
      <c r="E253" s="56">
        <v>45064</v>
      </c>
      <c r="F253" s="55">
        <v>5</v>
      </c>
      <c r="G253" s="55" t="s">
        <v>1510</v>
      </c>
      <c r="I253" s="55" t="s">
        <v>1511</v>
      </c>
      <c r="J253" s="55">
        <v>12004</v>
      </c>
      <c r="K253" s="55">
        <v>2100</v>
      </c>
      <c r="M253" s="55">
        <v>9</v>
      </c>
      <c r="N253" s="55">
        <v>11920</v>
      </c>
      <c r="O253" s="55">
        <v>11920</v>
      </c>
      <c r="P253" s="55">
        <v>1</v>
      </c>
      <c r="Q253" s="55">
        <v>15628</v>
      </c>
      <c r="R253" s="55" t="s">
        <v>1512</v>
      </c>
      <c r="S253" s="55">
        <v>3824</v>
      </c>
      <c r="T253" s="57">
        <v>3374.99</v>
      </c>
      <c r="U253" s="55">
        <v>269.99919999999997</v>
      </c>
      <c r="V253" s="55">
        <v>84.374799999999993</v>
      </c>
      <c r="W253" s="57">
        <v>3729.364</v>
      </c>
      <c r="Y253" s="55" t="s">
        <v>1513</v>
      </c>
      <c r="Z253" s="55" t="s">
        <v>1514</v>
      </c>
      <c r="AA253" s="55" t="s">
        <v>1515</v>
      </c>
      <c r="AB253" s="55">
        <v>0</v>
      </c>
      <c r="AC253" s="55" t="s">
        <v>1458</v>
      </c>
      <c r="AD253" s="58">
        <v>37399</v>
      </c>
      <c r="AE253" s="58">
        <v>37394</v>
      </c>
    </row>
    <row r="254" spans="1:31" ht="12.5" customHeight="1">
      <c r="A254" s="55">
        <v>46186</v>
      </c>
      <c r="B254" s="55">
        <v>1</v>
      </c>
      <c r="C254" s="56">
        <v>45058</v>
      </c>
      <c r="D254" s="56">
        <v>45070</v>
      </c>
      <c r="E254" s="56">
        <v>45065</v>
      </c>
      <c r="F254" s="55">
        <v>5</v>
      </c>
      <c r="G254" s="55" t="s">
        <v>1516</v>
      </c>
      <c r="I254" s="55" t="s">
        <v>1517</v>
      </c>
      <c r="J254" s="55">
        <v>12041</v>
      </c>
      <c r="K254" s="55">
        <v>3519</v>
      </c>
      <c r="M254" s="55">
        <v>1</v>
      </c>
      <c r="N254" s="55">
        <v>13354</v>
      </c>
      <c r="O254" s="55">
        <v>13354</v>
      </c>
      <c r="P254" s="55">
        <v>1</v>
      </c>
      <c r="Q254" s="55">
        <v>15314</v>
      </c>
      <c r="R254" s="55" t="s">
        <v>1518</v>
      </c>
      <c r="T254" s="57">
        <v>3578.27</v>
      </c>
      <c r="U254" s="55">
        <v>286.26159999999999</v>
      </c>
      <c r="V254" s="55">
        <v>89.456800000000001</v>
      </c>
      <c r="W254" s="57">
        <v>3953.9884000000002</v>
      </c>
      <c r="Y254" s="55" t="s">
        <v>1519</v>
      </c>
      <c r="Z254" s="55" t="s">
        <v>1520</v>
      </c>
      <c r="AA254" s="55" t="s">
        <v>1521</v>
      </c>
      <c r="AB254" s="55">
        <v>0</v>
      </c>
      <c r="AC254" s="55" t="s">
        <v>1464</v>
      </c>
      <c r="AD254" s="58">
        <v>37400</v>
      </c>
      <c r="AE254" s="58">
        <v>37395</v>
      </c>
    </row>
    <row r="255" spans="1:31" ht="12.5" customHeight="1">
      <c r="A255" s="55">
        <v>46191</v>
      </c>
      <c r="B255" s="55">
        <v>1</v>
      </c>
      <c r="C255" s="56">
        <v>45058</v>
      </c>
      <c r="D255" s="56">
        <v>45070</v>
      </c>
      <c r="E255" s="56">
        <v>45065</v>
      </c>
      <c r="F255" s="55">
        <v>5</v>
      </c>
      <c r="G255" s="55" t="s">
        <v>1522</v>
      </c>
      <c r="I255" s="55" t="s">
        <v>1523</v>
      </c>
      <c r="J255" s="55">
        <v>14956</v>
      </c>
      <c r="K255" s="55">
        <v>13421</v>
      </c>
      <c r="M255" s="55">
        <v>8</v>
      </c>
      <c r="N255" s="55">
        <v>23291</v>
      </c>
      <c r="O255" s="55">
        <v>23291</v>
      </c>
      <c r="P255" s="55">
        <v>1</v>
      </c>
      <c r="Q255" s="55">
        <v>1834</v>
      </c>
      <c r="R255" s="55" t="s">
        <v>1524</v>
      </c>
      <c r="T255" s="57">
        <v>3578.27</v>
      </c>
      <c r="U255" s="55">
        <v>286.26159999999999</v>
      </c>
      <c r="V255" s="55">
        <v>89.456800000000001</v>
      </c>
      <c r="W255" s="57">
        <v>3953.9884000000002</v>
      </c>
      <c r="Y255" s="55" t="s">
        <v>1525</v>
      </c>
      <c r="Z255" s="55" t="s">
        <v>1520</v>
      </c>
      <c r="AA255" s="55" t="s">
        <v>1526</v>
      </c>
      <c r="AB255" s="55">
        <v>0</v>
      </c>
      <c r="AC255" s="55" t="s">
        <v>1464</v>
      </c>
      <c r="AD255" s="58">
        <v>37400</v>
      </c>
      <c r="AE255" s="58">
        <v>37395</v>
      </c>
    </row>
    <row r="256" spans="1:31" ht="12.5" customHeight="1">
      <c r="A256" s="55">
        <v>46195</v>
      </c>
      <c r="B256" s="55">
        <v>1</v>
      </c>
      <c r="C256" s="56">
        <v>45059</v>
      </c>
      <c r="D256" s="56">
        <v>45071</v>
      </c>
      <c r="E256" s="56">
        <v>45066</v>
      </c>
      <c r="F256" s="55">
        <v>5</v>
      </c>
      <c r="G256" s="55" t="s">
        <v>1527</v>
      </c>
      <c r="I256" s="55" t="s">
        <v>1528</v>
      </c>
      <c r="J256" s="55">
        <v>12027</v>
      </c>
      <c r="K256" s="55">
        <v>2609</v>
      </c>
      <c r="M256" s="55">
        <v>1</v>
      </c>
      <c r="N256" s="55">
        <v>12437</v>
      </c>
      <c r="O256" s="55">
        <v>12437</v>
      </c>
      <c r="P256" s="55">
        <v>1</v>
      </c>
      <c r="Q256" s="55">
        <v>11735</v>
      </c>
      <c r="R256" s="55" t="s">
        <v>1529</v>
      </c>
      <c r="T256" s="57">
        <v>3578.27</v>
      </c>
      <c r="U256" s="55">
        <v>286.26159999999999</v>
      </c>
      <c r="V256" s="55">
        <v>89.456800000000001</v>
      </c>
      <c r="W256" s="57">
        <v>3953.9884000000002</v>
      </c>
      <c r="Y256" s="55" t="s">
        <v>1530</v>
      </c>
      <c r="Z256" s="55" t="s">
        <v>1531</v>
      </c>
      <c r="AA256" s="55" t="s">
        <v>1532</v>
      </c>
      <c r="AB256" s="55">
        <v>0</v>
      </c>
      <c r="AC256" s="55" t="s">
        <v>1470</v>
      </c>
      <c r="AD256" s="58">
        <v>37401</v>
      </c>
      <c r="AE256" s="58">
        <v>37396</v>
      </c>
    </row>
    <row r="257" spans="1:31" ht="12.5" customHeight="1">
      <c r="A257" s="55">
        <v>46196</v>
      </c>
      <c r="B257" s="55">
        <v>1</v>
      </c>
      <c r="C257" s="56">
        <v>45059</v>
      </c>
      <c r="D257" s="56">
        <v>45071</v>
      </c>
      <c r="E257" s="56">
        <v>45066</v>
      </c>
      <c r="F257" s="55">
        <v>5</v>
      </c>
      <c r="G257" s="55" t="s">
        <v>1533</v>
      </c>
      <c r="I257" s="55" t="s">
        <v>1534</v>
      </c>
      <c r="J257" s="55">
        <v>12109</v>
      </c>
      <c r="K257" s="55">
        <v>19938</v>
      </c>
      <c r="M257" s="55">
        <v>1</v>
      </c>
      <c r="N257" s="55">
        <v>29844</v>
      </c>
      <c r="O257" s="55">
        <v>29844</v>
      </c>
      <c r="P257" s="55">
        <v>1</v>
      </c>
      <c r="T257" s="57">
        <v>3578.27</v>
      </c>
      <c r="U257" s="55">
        <v>286.26159999999999</v>
      </c>
      <c r="V257" s="55">
        <v>89.456800000000001</v>
      </c>
      <c r="W257" s="57">
        <v>3953.9884000000002</v>
      </c>
      <c r="Y257" s="55" t="s">
        <v>1535</v>
      </c>
      <c r="Z257" s="55" t="s">
        <v>1531</v>
      </c>
      <c r="AA257" s="55" t="s">
        <v>1536</v>
      </c>
      <c r="AB257" s="55">
        <v>0</v>
      </c>
      <c r="AC257" s="55" t="s">
        <v>1470</v>
      </c>
      <c r="AD257" s="58">
        <v>37401</v>
      </c>
      <c r="AE257" s="58">
        <v>37396</v>
      </c>
    </row>
    <row r="258" spans="1:31" ht="12.5" customHeight="1">
      <c r="A258" s="55">
        <v>46192</v>
      </c>
      <c r="B258" s="55">
        <v>1</v>
      </c>
      <c r="C258" s="56">
        <v>45059</v>
      </c>
      <c r="D258" s="56">
        <v>45071</v>
      </c>
      <c r="E258" s="56">
        <v>45066</v>
      </c>
      <c r="F258" s="55">
        <v>5</v>
      </c>
      <c r="G258" s="55" t="s">
        <v>1537</v>
      </c>
      <c r="I258" s="55" t="s">
        <v>1538</v>
      </c>
      <c r="J258" s="55">
        <v>12830</v>
      </c>
      <c r="K258" s="55">
        <v>16066</v>
      </c>
      <c r="M258" s="55">
        <v>7</v>
      </c>
      <c r="N258" s="55">
        <v>25952</v>
      </c>
      <c r="O258" s="55">
        <v>25952</v>
      </c>
      <c r="P258" s="55">
        <v>1</v>
      </c>
      <c r="Q258" s="55">
        <v>6139</v>
      </c>
      <c r="R258" s="55" t="s">
        <v>1539</v>
      </c>
      <c r="T258" s="57">
        <v>3578.27</v>
      </c>
      <c r="U258" s="55">
        <v>286.26159999999999</v>
      </c>
      <c r="V258" s="55">
        <v>89.456800000000001</v>
      </c>
      <c r="W258" s="57">
        <v>3953.9884000000002</v>
      </c>
      <c r="Y258" s="55" t="s">
        <v>1540</v>
      </c>
      <c r="Z258" s="55" t="s">
        <v>1531</v>
      </c>
      <c r="AA258" s="55" t="s">
        <v>1541</v>
      </c>
      <c r="AB258" s="55">
        <v>0</v>
      </c>
      <c r="AC258" s="55" t="s">
        <v>1470</v>
      </c>
      <c r="AD258" s="58">
        <v>37401</v>
      </c>
      <c r="AE258" s="58">
        <v>37396</v>
      </c>
    </row>
    <row r="259" spans="1:31" ht="12.5" customHeight="1">
      <c r="A259" s="55">
        <v>46206</v>
      </c>
      <c r="B259" s="55">
        <v>1</v>
      </c>
      <c r="C259" s="56">
        <v>45060</v>
      </c>
      <c r="D259" s="56">
        <v>45072</v>
      </c>
      <c r="E259" s="56">
        <v>45067</v>
      </c>
      <c r="F259" s="55">
        <v>5</v>
      </c>
      <c r="G259" s="55" t="s">
        <v>1542</v>
      </c>
      <c r="I259" s="55" t="s">
        <v>1543</v>
      </c>
      <c r="J259" s="55">
        <v>20023</v>
      </c>
      <c r="K259" s="55">
        <v>12846</v>
      </c>
      <c r="M259" s="55">
        <v>6</v>
      </c>
      <c r="N259" s="55">
        <v>22716</v>
      </c>
      <c r="O259" s="55">
        <v>22716</v>
      </c>
      <c r="P259" s="55">
        <v>1</v>
      </c>
      <c r="Q259" s="55">
        <v>4878</v>
      </c>
      <c r="R259" s="55" t="s">
        <v>1544</v>
      </c>
      <c r="S259" s="55">
        <v>3859</v>
      </c>
      <c r="T259" s="57">
        <v>3374.99</v>
      </c>
      <c r="U259" s="55">
        <v>269.99919999999997</v>
      </c>
      <c r="V259" s="55">
        <v>84.374799999999993</v>
      </c>
      <c r="W259" s="57">
        <v>3729.364</v>
      </c>
      <c r="Y259" s="55" t="s">
        <v>1545</v>
      </c>
      <c r="Z259" s="55" t="s">
        <v>1546</v>
      </c>
      <c r="AA259" s="55" t="s">
        <v>1547</v>
      </c>
      <c r="AB259" s="55">
        <v>0</v>
      </c>
      <c r="AC259" s="55" t="s">
        <v>1476</v>
      </c>
      <c r="AD259" s="58">
        <v>37402</v>
      </c>
      <c r="AE259" s="58">
        <v>37397</v>
      </c>
    </row>
    <row r="260" spans="1:31" ht="12.5" customHeight="1">
      <c r="A260" s="55">
        <v>46215</v>
      </c>
      <c r="B260" s="55">
        <v>1</v>
      </c>
      <c r="C260" s="56">
        <v>45061</v>
      </c>
      <c r="D260" s="56">
        <v>45073</v>
      </c>
      <c r="E260" s="56">
        <v>45068</v>
      </c>
      <c r="F260" s="55">
        <v>5</v>
      </c>
      <c r="G260" s="55" t="s">
        <v>1548</v>
      </c>
      <c r="I260" s="55" t="s">
        <v>1549</v>
      </c>
      <c r="J260" s="55">
        <v>20429</v>
      </c>
      <c r="K260" s="55">
        <v>17464</v>
      </c>
      <c r="M260" s="55">
        <v>9</v>
      </c>
      <c r="N260" s="55">
        <v>27351</v>
      </c>
      <c r="O260" s="55">
        <v>27351</v>
      </c>
      <c r="P260" s="55">
        <v>1</v>
      </c>
      <c r="Q260" s="55">
        <v>14010</v>
      </c>
      <c r="R260" s="55" t="s">
        <v>1550</v>
      </c>
      <c r="S260" s="55">
        <v>3868</v>
      </c>
      <c r="T260" s="57">
        <v>3578.27</v>
      </c>
      <c r="U260" s="55">
        <v>286.26159999999999</v>
      </c>
      <c r="V260" s="55">
        <v>89.456800000000001</v>
      </c>
      <c r="W260" s="57">
        <v>3953.9884000000002</v>
      </c>
      <c r="Y260" s="55" t="s">
        <v>1551</v>
      </c>
      <c r="Z260" s="55" t="s">
        <v>1552</v>
      </c>
      <c r="AA260" s="55" t="s">
        <v>1553</v>
      </c>
      <c r="AB260" s="55">
        <v>0</v>
      </c>
      <c r="AC260" s="55" t="s">
        <v>1482</v>
      </c>
      <c r="AD260" s="58">
        <v>37403</v>
      </c>
      <c r="AE260" s="58">
        <v>37398</v>
      </c>
    </row>
    <row r="261" spans="1:31" ht="12.5" customHeight="1">
      <c r="A261" s="55">
        <v>46222</v>
      </c>
      <c r="B261" s="55">
        <v>1</v>
      </c>
      <c r="C261" s="56">
        <v>45062</v>
      </c>
      <c r="D261" s="56">
        <v>45074</v>
      </c>
      <c r="E261" s="56">
        <v>45069</v>
      </c>
      <c r="F261" s="55">
        <v>5</v>
      </c>
      <c r="G261" s="55" t="s">
        <v>1554</v>
      </c>
      <c r="I261" s="55" t="s">
        <v>1555</v>
      </c>
      <c r="J261" s="55">
        <v>14891</v>
      </c>
      <c r="K261" s="55">
        <v>4967</v>
      </c>
      <c r="M261" s="55">
        <v>4</v>
      </c>
      <c r="N261" s="55">
        <v>14802</v>
      </c>
      <c r="O261" s="55">
        <v>14802</v>
      </c>
      <c r="P261" s="55">
        <v>1</v>
      </c>
      <c r="Q261" s="55">
        <v>18197</v>
      </c>
      <c r="R261" s="55" t="s">
        <v>1556</v>
      </c>
      <c r="T261" s="55">
        <v>699.09820000000002</v>
      </c>
      <c r="U261" s="55">
        <v>55.927900000000001</v>
      </c>
      <c r="V261" s="55">
        <v>17.477499999999999</v>
      </c>
      <c r="W261" s="55">
        <v>772.50360000000001</v>
      </c>
      <c r="Y261" s="55" t="s">
        <v>1557</v>
      </c>
      <c r="Z261" s="55" t="s">
        <v>1558</v>
      </c>
      <c r="AA261" s="55" t="s">
        <v>1559</v>
      </c>
      <c r="AB261" s="55">
        <v>0</v>
      </c>
      <c r="AC261" s="55" t="s">
        <v>1492</v>
      </c>
      <c r="AD261" s="58">
        <v>37404</v>
      </c>
      <c r="AE261" s="58">
        <v>37399</v>
      </c>
    </row>
    <row r="262" spans="1:31" ht="12.5" customHeight="1">
      <c r="A262" s="55">
        <v>46227</v>
      </c>
      <c r="B262" s="55">
        <v>1</v>
      </c>
      <c r="C262" s="56">
        <v>45062</v>
      </c>
      <c r="D262" s="56">
        <v>45074</v>
      </c>
      <c r="E262" s="56">
        <v>45069</v>
      </c>
      <c r="F262" s="55">
        <v>5</v>
      </c>
      <c r="G262" s="55" t="s">
        <v>1560</v>
      </c>
      <c r="I262" s="55" t="s">
        <v>1561</v>
      </c>
      <c r="J262" s="55">
        <v>11990</v>
      </c>
      <c r="K262" s="55">
        <v>13191</v>
      </c>
      <c r="M262" s="55">
        <v>9</v>
      </c>
      <c r="N262" s="55">
        <v>23061</v>
      </c>
      <c r="O262" s="55">
        <v>23061</v>
      </c>
      <c r="P262" s="55">
        <v>1</v>
      </c>
      <c r="Q262" s="55">
        <v>15756</v>
      </c>
      <c r="R262" s="55" t="s">
        <v>1562</v>
      </c>
      <c r="S262" s="55">
        <v>3879</v>
      </c>
      <c r="T262" s="57">
        <v>3374.99</v>
      </c>
      <c r="U262" s="55">
        <v>269.99919999999997</v>
      </c>
      <c r="V262" s="55">
        <v>84.374799999999993</v>
      </c>
      <c r="W262" s="57">
        <v>3729.364</v>
      </c>
      <c r="Y262" s="55" t="s">
        <v>1563</v>
      </c>
      <c r="Z262" s="55" t="s">
        <v>1558</v>
      </c>
      <c r="AA262" s="55" t="s">
        <v>1564</v>
      </c>
      <c r="AB262" s="55">
        <v>0</v>
      </c>
      <c r="AC262" s="55" t="s">
        <v>1492</v>
      </c>
      <c r="AD262" s="58">
        <v>37404</v>
      </c>
      <c r="AE262" s="58">
        <v>37399</v>
      </c>
    </row>
    <row r="263" spans="1:31" ht="12.5" customHeight="1">
      <c r="A263" s="55">
        <v>46235</v>
      </c>
      <c r="B263" s="55">
        <v>1</v>
      </c>
      <c r="C263" s="56">
        <v>45063</v>
      </c>
      <c r="D263" s="56">
        <v>45075</v>
      </c>
      <c r="E263" s="56">
        <v>45070</v>
      </c>
      <c r="F263" s="55">
        <v>5</v>
      </c>
      <c r="G263" s="55" t="s">
        <v>1565</v>
      </c>
      <c r="I263" s="55" t="s">
        <v>1566</v>
      </c>
      <c r="J263" s="55">
        <v>12151</v>
      </c>
      <c r="K263" s="55">
        <v>13398</v>
      </c>
      <c r="M263" s="55">
        <v>4</v>
      </c>
      <c r="N263" s="55">
        <v>23268</v>
      </c>
      <c r="O263" s="55">
        <v>23268</v>
      </c>
      <c r="P263" s="55">
        <v>1</v>
      </c>
      <c r="Q263" s="55">
        <v>13619</v>
      </c>
      <c r="R263" s="55" t="s">
        <v>1567</v>
      </c>
      <c r="T263" s="57">
        <v>3578.27</v>
      </c>
      <c r="U263" s="55">
        <v>286.26159999999999</v>
      </c>
      <c r="V263" s="55">
        <v>89.456800000000001</v>
      </c>
      <c r="W263" s="57">
        <v>3953.9884000000002</v>
      </c>
      <c r="Y263" s="55" t="s">
        <v>1568</v>
      </c>
      <c r="Z263" s="55" t="s">
        <v>1569</v>
      </c>
      <c r="AA263" s="55" t="s">
        <v>1570</v>
      </c>
      <c r="AB263" s="55">
        <v>0</v>
      </c>
      <c r="AC263" s="55" t="s">
        <v>1503</v>
      </c>
      <c r="AD263" s="58">
        <v>37405</v>
      </c>
      <c r="AE263" s="58">
        <v>37400</v>
      </c>
    </row>
    <row r="264" spans="1:31" ht="12.5" customHeight="1">
      <c r="A264" s="55">
        <v>46236</v>
      </c>
      <c r="B264" s="55">
        <v>1</v>
      </c>
      <c r="C264" s="56">
        <v>45063</v>
      </c>
      <c r="D264" s="56">
        <v>45075</v>
      </c>
      <c r="E264" s="56">
        <v>45070</v>
      </c>
      <c r="F264" s="55">
        <v>5</v>
      </c>
      <c r="G264" s="55" t="s">
        <v>1571</v>
      </c>
      <c r="I264" s="55" t="s">
        <v>1572</v>
      </c>
      <c r="J264" s="55">
        <v>12001</v>
      </c>
      <c r="K264" s="55">
        <v>1727</v>
      </c>
      <c r="M264" s="55">
        <v>9</v>
      </c>
      <c r="N264" s="55">
        <v>11547</v>
      </c>
      <c r="O264" s="55">
        <v>11547</v>
      </c>
      <c r="P264" s="55">
        <v>1</v>
      </c>
      <c r="Q264" s="55">
        <v>6517</v>
      </c>
      <c r="R264" s="55" t="s">
        <v>1573</v>
      </c>
      <c r="S264" s="55">
        <v>3890</v>
      </c>
      <c r="T264" s="57">
        <v>3374.99</v>
      </c>
      <c r="U264" s="55">
        <v>269.99919999999997</v>
      </c>
      <c r="V264" s="55">
        <v>84.374799999999993</v>
      </c>
      <c r="W264" s="57">
        <v>3729.364</v>
      </c>
      <c r="Y264" s="55" t="s">
        <v>1574</v>
      </c>
      <c r="Z264" s="55" t="s">
        <v>1569</v>
      </c>
      <c r="AA264" s="55" t="s">
        <v>1575</v>
      </c>
      <c r="AB264" s="55">
        <v>0</v>
      </c>
      <c r="AC264" s="55" t="s">
        <v>1503</v>
      </c>
      <c r="AD264" s="58">
        <v>37405</v>
      </c>
      <c r="AE264" s="58">
        <v>37400</v>
      </c>
    </row>
    <row r="265" spans="1:31" ht="12.5" customHeight="1">
      <c r="A265" s="55">
        <v>46245</v>
      </c>
      <c r="B265" s="55">
        <v>1</v>
      </c>
      <c r="C265" s="56">
        <v>45064</v>
      </c>
      <c r="D265" s="56">
        <v>45076</v>
      </c>
      <c r="E265" s="56">
        <v>45071</v>
      </c>
      <c r="F265" s="55">
        <v>5</v>
      </c>
      <c r="G265" s="55" t="s">
        <v>1576</v>
      </c>
      <c r="I265" s="55" t="s">
        <v>1577</v>
      </c>
      <c r="J265" s="55">
        <v>14967</v>
      </c>
      <c r="K265" s="55">
        <v>7765</v>
      </c>
      <c r="M265" s="55">
        <v>8</v>
      </c>
      <c r="N265" s="55">
        <v>17618</v>
      </c>
      <c r="O265" s="55">
        <v>17618</v>
      </c>
      <c r="P265" s="55">
        <v>1</v>
      </c>
      <c r="Q265" s="55">
        <v>4703</v>
      </c>
      <c r="R265" s="55" t="s">
        <v>1578</v>
      </c>
      <c r="T265" s="57">
        <v>3578.27</v>
      </c>
      <c r="U265" s="55">
        <v>286.26159999999999</v>
      </c>
      <c r="V265" s="55">
        <v>89.456800000000001</v>
      </c>
      <c r="W265" s="57">
        <v>3953.9884000000002</v>
      </c>
      <c r="Y265" s="55" t="s">
        <v>1579</v>
      </c>
      <c r="Z265" s="55" t="s">
        <v>1580</v>
      </c>
      <c r="AA265" s="55" t="s">
        <v>1581</v>
      </c>
      <c r="AB265" s="55">
        <v>0</v>
      </c>
      <c r="AC265" s="55" t="s">
        <v>1514</v>
      </c>
      <c r="AD265" s="58">
        <v>37406</v>
      </c>
      <c r="AE265" s="58">
        <v>37401</v>
      </c>
    </row>
    <row r="266" spans="1:31" ht="12.5" customHeight="1">
      <c r="A266" s="55">
        <v>46247</v>
      </c>
      <c r="B266" s="55">
        <v>1</v>
      </c>
      <c r="C266" s="56">
        <v>45065</v>
      </c>
      <c r="D266" s="56">
        <v>45077</v>
      </c>
      <c r="E266" s="56">
        <v>45072</v>
      </c>
      <c r="F266" s="55">
        <v>5</v>
      </c>
      <c r="G266" s="55" t="s">
        <v>1582</v>
      </c>
      <c r="I266" s="55" t="s">
        <v>1583</v>
      </c>
      <c r="J266" s="55">
        <v>14882</v>
      </c>
      <c r="K266" s="55">
        <v>19124</v>
      </c>
      <c r="M266" s="55">
        <v>4</v>
      </c>
      <c r="N266" s="55">
        <v>29025</v>
      </c>
      <c r="O266" s="55">
        <v>29025</v>
      </c>
      <c r="P266" s="55">
        <v>1</v>
      </c>
      <c r="Q266" s="55">
        <v>5861</v>
      </c>
      <c r="R266" s="55" t="s">
        <v>1584</v>
      </c>
      <c r="T266" s="55">
        <v>699.09820000000002</v>
      </c>
      <c r="U266" s="55">
        <v>55.927900000000001</v>
      </c>
      <c r="V266" s="55">
        <v>17.477499999999999</v>
      </c>
      <c r="W266" s="55">
        <v>772.50360000000001</v>
      </c>
      <c r="Y266" s="55" t="s">
        <v>1585</v>
      </c>
      <c r="Z266" s="55" t="s">
        <v>1586</v>
      </c>
      <c r="AA266" s="55" t="s">
        <v>1587</v>
      </c>
      <c r="AB266" s="55">
        <v>0</v>
      </c>
      <c r="AC266" s="55" t="s">
        <v>1520</v>
      </c>
      <c r="AD266" s="58">
        <v>37407</v>
      </c>
      <c r="AE266" s="58">
        <v>37402</v>
      </c>
    </row>
    <row r="267" spans="1:31" ht="12.5" customHeight="1">
      <c r="A267" s="55">
        <v>46265</v>
      </c>
      <c r="B267" s="55">
        <v>1</v>
      </c>
      <c r="C267" s="56">
        <v>45068</v>
      </c>
      <c r="D267" s="56">
        <v>45080</v>
      </c>
      <c r="E267" s="56">
        <v>45075</v>
      </c>
      <c r="F267" s="55">
        <v>5</v>
      </c>
      <c r="G267" s="55" t="s">
        <v>1588</v>
      </c>
      <c r="I267" s="55" t="s">
        <v>1589</v>
      </c>
      <c r="J267" s="55">
        <v>11934</v>
      </c>
      <c r="K267" s="55">
        <v>5848</v>
      </c>
      <c r="M267" s="55">
        <v>1</v>
      </c>
      <c r="N267" s="55">
        <v>15683</v>
      </c>
      <c r="O267" s="55">
        <v>15683</v>
      </c>
      <c r="P267" s="55">
        <v>1</v>
      </c>
      <c r="Q267" s="55">
        <v>9892</v>
      </c>
      <c r="R267" s="55" t="s">
        <v>1590</v>
      </c>
      <c r="T267" s="57">
        <v>3578.27</v>
      </c>
      <c r="U267" s="55">
        <v>286.26159999999999</v>
      </c>
      <c r="V267" s="55">
        <v>89.456800000000001</v>
      </c>
      <c r="W267" s="57">
        <v>3953.9884000000002</v>
      </c>
      <c r="Y267" s="55" t="s">
        <v>1591</v>
      </c>
      <c r="Z267" s="55" t="s">
        <v>1592</v>
      </c>
      <c r="AA267" s="55" t="s">
        <v>1593</v>
      </c>
      <c r="AB267" s="55">
        <v>0</v>
      </c>
      <c r="AC267" s="55" t="s">
        <v>1552</v>
      </c>
      <c r="AD267" s="58">
        <v>37410</v>
      </c>
      <c r="AE267" s="58">
        <v>37405</v>
      </c>
    </row>
    <row r="268" spans="1:31" ht="12.5" customHeight="1">
      <c r="A268" s="55">
        <v>46268</v>
      </c>
      <c r="B268" s="55">
        <v>1</v>
      </c>
      <c r="C268" s="56">
        <v>45068</v>
      </c>
      <c r="D268" s="56">
        <v>45080</v>
      </c>
      <c r="E268" s="56">
        <v>45075</v>
      </c>
      <c r="F268" s="55">
        <v>5</v>
      </c>
      <c r="G268" s="55" t="s">
        <v>1594</v>
      </c>
      <c r="I268" s="55" t="s">
        <v>1595</v>
      </c>
      <c r="J268" s="55">
        <v>20615</v>
      </c>
      <c r="K268" s="55">
        <v>1591</v>
      </c>
      <c r="M268" s="55">
        <v>9</v>
      </c>
      <c r="N268" s="55">
        <v>11411</v>
      </c>
      <c r="O268" s="55">
        <v>11411</v>
      </c>
      <c r="P268" s="55">
        <v>1</v>
      </c>
      <c r="Q268" s="55">
        <v>17735</v>
      </c>
      <c r="R268" s="55" t="s">
        <v>1596</v>
      </c>
      <c r="S268" s="55">
        <v>3945</v>
      </c>
      <c r="T268" s="57">
        <v>3578.27</v>
      </c>
      <c r="U268" s="55">
        <v>286.26159999999999</v>
      </c>
      <c r="V268" s="55">
        <v>89.456800000000001</v>
      </c>
      <c r="W268" s="57">
        <v>3953.9884000000002</v>
      </c>
      <c r="Y268" s="55" t="s">
        <v>1597</v>
      </c>
      <c r="Z268" s="55" t="s">
        <v>1592</v>
      </c>
      <c r="AA268" s="55" t="s">
        <v>1598</v>
      </c>
      <c r="AB268" s="55">
        <v>0</v>
      </c>
      <c r="AC268" s="55" t="s">
        <v>1552</v>
      </c>
      <c r="AD268" s="58">
        <v>37410</v>
      </c>
      <c r="AE268" s="58">
        <v>37405</v>
      </c>
    </row>
    <row r="269" spans="1:31" ht="12.5" customHeight="1">
      <c r="A269" s="55">
        <v>46270</v>
      </c>
      <c r="B269" s="55">
        <v>1</v>
      </c>
      <c r="C269" s="56">
        <v>45069</v>
      </c>
      <c r="D269" s="56">
        <v>45081</v>
      </c>
      <c r="E269" s="56">
        <v>45076</v>
      </c>
      <c r="F269" s="55">
        <v>5</v>
      </c>
      <c r="G269" s="55" t="s">
        <v>1599</v>
      </c>
      <c r="I269" s="55" t="s">
        <v>1600</v>
      </c>
      <c r="J269" s="55">
        <v>24309</v>
      </c>
      <c r="K269" s="55">
        <v>17023</v>
      </c>
      <c r="M269" s="55">
        <v>6</v>
      </c>
      <c r="N269" s="55">
        <v>26909</v>
      </c>
      <c r="O269" s="55">
        <v>26909</v>
      </c>
      <c r="P269" s="55">
        <v>1</v>
      </c>
      <c r="Q269" s="55">
        <v>9483</v>
      </c>
      <c r="R269" s="55" t="s">
        <v>1601</v>
      </c>
      <c r="S269" s="55">
        <v>3958</v>
      </c>
      <c r="T269" s="57">
        <v>3578.27</v>
      </c>
      <c r="U269" s="55">
        <v>286.26159999999999</v>
      </c>
      <c r="V269" s="55">
        <v>89.456800000000001</v>
      </c>
      <c r="W269" s="57">
        <v>3953.9884000000002</v>
      </c>
      <c r="Y269" s="55" t="s">
        <v>1602</v>
      </c>
      <c r="Z269" s="55" t="s">
        <v>1603</v>
      </c>
      <c r="AA269" s="55" t="s">
        <v>1604</v>
      </c>
      <c r="AB269" s="55">
        <v>0</v>
      </c>
      <c r="AC269" s="55" t="s">
        <v>1558</v>
      </c>
      <c r="AD269" s="58">
        <v>37411</v>
      </c>
      <c r="AE269" s="58">
        <v>37406</v>
      </c>
    </row>
    <row r="270" spans="1:31" ht="12.5" customHeight="1">
      <c r="A270" s="55">
        <v>46280</v>
      </c>
      <c r="B270" s="55">
        <v>1</v>
      </c>
      <c r="C270" s="56">
        <v>45070</v>
      </c>
      <c r="D270" s="56">
        <v>45082</v>
      </c>
      <c r="E270" s="56">
        <v>45077</v>
      </c>
      <c r="F270" s="55">
        <v>5</v>
      </c>
      <c r="G270" s="55" t="s">
        <v>1605</v>
      </c>
      <c r="I270" s="55" t="s">
        <v>1606</v>
      </c>
      <c r="J270" s="55">
        <v>12121</v>
      </c>
      <c r="K270" s="55">
        <v>16939</v>
      </c>
      <c r="M270" s="55">
        <v>1</v>
      </c>
      <c r="N270" s="55">
        <v>26825</v>
      </c>
      <c r="O270" s="55">
        <v>26825</v>
      </c>
      <c r="P270" s="55">
        <v>1</v>
      </c>
      <c r="Q270" s="55">
        <v>6731</v>
      </c>
      <c r="R270" s="55" t="s">
        <v>1607</v>
      </c>
      <c r="T270" s="57">
        <v>3578.27</v>
      </c>
      <c r="U270" s="55">
        <v>286.26159999999999</v>
      </c>
      <c r="V270" s="55">
        <v>89.456800000000001</v>
      </c>
      <c r="W270" s="57">
        <v>3953.9884000000002</v>
      </c>
      <c r="Y270" s="55" t="s">
        <v>1608</v>
      </c>
      <c r="Z270" s="55" t="s">
        <v>1609</v>
      </c>
      <c r="AA270" s="55" t="s">
        <v>1610</v>
      </c>
      <c r="AB270" s="55">
        <v>0</v>
      </c>
      <c r="AC270" s="55" t="s">
        <v>1569</v>
      </c>
      <c r="AD270" s="58">
        <v>37412</v>
      </c>
      <c r="AE270" s="58">
        <v>37407</v>
      </c>
    </row>
    <row r="271" spans="1:31" ht="12.5" customHeight="1">
      <c r="A271" s="55">
        <v>46289</v>
      </c>
      <c r="B271" s="55">
        <v>1</v>
      </c>
      <c r="C271" s="56">
        <v>45071</v>
      </c>
      <c r="D271" s="56">
        <v>45083</v>
      </c>
      <c r="E271" s="56">
        <v>45078</v>
      </c>
      <c r="F271" s="55">
        <v>5</v>
      </c>
      <c r="G271" s="55" t="s">
        <v>1611</v>
      </c>
      <c r="I271" s="55" t="s">
        <v>1612</v>
      </c>
      <c r="J271" s="55">
        <v>12075</v>
      </c>
      <c r="K271" s="55">
        <v>5518</v>
      </c>
      <c r="M271" s="55">
        <v>1</v>
      </c>
      <c r="N271" s="55">
        <v>15353</v>
      </c>
      <c r="O271" s="55">
        <v>15353</v>
      </c>
      <c r="P271" s="55">
        <v>1</v>
      </c>
      <c r="Q271" s="55">
        <v>329</v>
      </c>
      <c r="R271" s="55" t="s">
        <v>1613</v>
      </c>
      <c r="T271" s="57">
        <v>3578.27</v>
      </c>
      <c r="U271" s="55">
        <v>286.26159999999999</v>
      </c>
      <c r="V271" s="55">
        <v>89.456800000000001</v>
      </c>
      <c r="W271" s="57">
        <v>3953.9884000000002</v>
      </c>
      <c r="Y271" s="55" t="s">
        <v>1614</v>
      </c>
      <c r="Z271" s="55" t="s">
        <v>1615</v>
      </c>
      <c r="AA271" s="55" t="s">
        <v>1616</v>
      </c>
      <c r="AB271" s="55">
        <v>0</v>
      </c>
      <c r="AC271" s="55" t="s">
        <v>1580</v>
      </c>
      <c r="AD271" s="58">
        <v>37413</v>
      </c>
      <c r="AE271" s="58">
        <v>37408</v>
      </c>
    </row>
    <row r="272" spans="1:31" ht="12.5" customHeight="1">
      <c r="A272" s="55">
        <v>46290</v>
      </c>
      <c r="B272" s="55">
        <v>1</v>
      </c>
      <c r="C272" s="56">
        <v>45071</v>
      </c>
      <c r="D272" s="56">
        <v>45083</v>
      </c>
      <c r="E272" s="56">
        <v>45078</v>
      </c>
      <c r="F272" s="55">
        <v>5</v>
      </c>
      <c r="G272" s="55" t="s">
        <v>1617</v>
      </c>
      <c r="I272" s="55" t="s">
        <v>1618</v>
      </c>
      <c r="J272" s="55">
        <v>26066</v>
      </c>
      <c r="K272" s="55">
        <v>11127</v>
      </c>
      <c r="M272" s="55">
        <v>4</v>
      </c>
      <c r="N272" s="55">
        <v>20997</v>
      </c>
      <c r="O272" s="55">
        <v>20997</v>
      </c>
      <c r="P272" s="55">
        <v>1</v>
      </c>
      <c r="Q272" s="55">
        <v>17713</v>
      </c>
      <c r="R272" s="55" t="s">
        <v>1619</v>
      </c>
      <c r="T272" s="57">
        <v>3374.99</v>
      </c>
      <c r="U272" s="55">
        <v>269.99919999999997</v>
      </c>
      <c r="V272" s="55">
        <v>84.374799999999993</v>
      </c>
      <c r="W272" s="57">
        <v>3729.364</v>
      </c>
      <c r="Y272" s="55" t="s">
        <v>1620</v>
      </c>
      <c r="Z272" s="55" t="s">
        <v>1615</v>
      </c>
      <c r="AA272" s="55" t="s">
        <v>1621</v>
      </c>
      <c r="AB272" s="55">
        <v>0</v>
      </c>
      <c r="AC272" s="55" t="s">
        <v>1580</v>
      </c>
      <c r="AD272" s="58">
        <v>37413</v>
      </c>
      <c r="AE272" s="58">
        <v>37408</v>
      </c>
    </row>
    <row r="273" spans="1:31" ht="12.5" customHeight="1">
      <c r="A273" s="55">
        <v>46292</v>
      </c>
      <c r="B273" s="55">
        <v>1</v>
      </c>
      <c r="C273" s="56">
        <v>45071</v>
      </c>
      <c r="D273" s="56">
        <v>45083</v>
      </c>
      <c r="E273" s="56">
        <v>45078</v>
      </c>
      <c r="F273" s="55">
        <v>5</v>
      </c>
      <c r="G273" s="55" t="s">
        <v>1622</v>
      </c>
      <c r="I273" s="55" t="s">
        <v>1623</v>
      </c>
      <c r="J273" s="55">
        <v>20418</v>
      </c>
      <c r="K273" s="55">
        <v>10267</v>
      </c>
      <c r="M273" s="55">
        <v>9</v>
      </c>
      <c r="N273" s="55">
        <v>20132</v>
      </c>
      <c r="O273" s="55">
        <v>20132</v>
      </c>
      <c r="P273" s="55">
        <v>1</v>
      </c>
      <c r="Q273" s="55">
        <v>480</v>
      </c>
      <c r="R273" s="55" t="s">
        <v>1624</v>
      </c>
      <c r="S273" s="55">
        <v>3978</v>
      </c>
      <c r="T273" s="57">
        <v>3578.27</v>
      </c>
      <c r="U273" s="55">
        <v>286.26159999999999</v>
      </c>
      <c r="V273" s="55">
        <v>89.456800000000001</v>
      </c>
      <c r="W273" s="57">
        <v>3953.9884000000002</v>
      </c>
      <c r="Y273" s="55" t="s">
        <v>1625</v>
      </c>
      <c r="Z273" s="55" t="s">
        <v>1615</v>
      </c>
      <c r="AA273" s="55" t="s">
        <v>1626</v>
      </c>
      <c r="AB273" s="55">
        <v>0</v>
      </c>
      <c r="AC273" s="55" t="s">
        <v>1580</v>
      </c>
      <c r="AD273" s="58">
        <v>37413</v>
      </c>
      <c r="AE273" s="58">
        <v>37408</v>
      </c>
    </row>
    <row r="274" spans="1:31" ht="12.5" customHeight="1">
      <c r="A274" s="55">
        <v>46294</v>
      </c>
      <c r="B274" s="55">
        <v>1</v>
      </c>
      <c r="C274" s="56">
        <v>45071</v>
      </c>
      <c r="D274" s="56">
        <v>45083</v>
      </c>
      <c r="E274" s="56">
        <v>45078</v>
      </c>
      <c r="F274" s="55">
        <v>5</v>
      </c>
      <c r="G274" s="55" t="s">
        <v>1627</v>
      </c>
      <c r="I274" s="55" t="s">
        <v>1628</v>
      </c>
      <c r="J274" s="55">
        <v>11986</v>
      </c>
      <c r="K274" s="55">
        <v>1879</v>
      </c>
      <c r="M274" s="55">
        <v>9</v>
      </c>
      <c r="N274" s="55">
        <v>11699</v>
      </c>
      <c r="O274" s="55">
        <v>11699</v>
      </c>
      <c r="P274" s="55">
        <v>1</v>
      </c>
      <c r="Q274" s="55">
        <v>12153</v>
      </c>
      <c r="R274" s="55" t="s">
        <v>1629</v>
      </c>
      <c r="S274" s="55">
        <v>3978</v>
      </c>
      <c r="T274" s="57">
        <v>3399.99</v>
      </c>
      <c r="U274" s="55">
        <v>271.99919999999997</v>
      </c>
      <c r="V274" s="55">
        <v>84.999799999999993</v>
      </c>
      <c r="W274" s="57">
        <v>3756.989</v>
      </c>
      <c r="Y274" s="55" t="s">
        <v>1630</v>
      </c>
      <c r="Z274" s="55" t="s">
        <v>1615</v>
      </c>
      <c r="AA274" s="55" t="s">
        <v>1631</v>
      </c>
      <c r="AB274" s="55">
        <v>0</v>
      </c>
      <c r="AC274" s="55" t="s">
        <v>1580</v>
      </c>
      <c r="AD274" s="58">
        <v>37413</v>
      </c>
      <c r="AE274" s="58">
        <v>37408</v>
      </c>
    </row>
    <row r="275" spans="1:31" ht="12.5" customHeight="1">
      <c r="A275" s="55">
        <v>46296</v>
      </c>
      <c r="B275" s="55">
        <v>1</v>
      </c>
      <c r="C275" s="56">
        <v>45072</v>
      </c>
      <c r="D275" s="56">
        <v>45084</v>
      </c>
      <c r="E275" s="56">
        <v>45079</v>
      </c>
      <c r="F275" s="55">
        <v>5</v>
      </c>
      <c r="G275" s="55" t="s">
        <v>1632</v>
      </c>
      <c r="I275" s="55" t="s">
        <v>1633</v>
      </c>
      <c r="J275" s="55">
        <v>12170</v>
      </c>
      <c r="K275" s="55">
        <v>8310</v>
      </c>
      <c r="M275" s="55">
        <v>4</v>
      </c>
      <c r="N275" s="55">
        <v>18163</v>
      </c>
      <c r="O275" s="55">
        <v>18163</v>
      </c>
      <c r="P275" s="55">
        <v>1</v>
      </c>
      <c r="Q275" s="55">
        <v>531</v>
      </c>
      <c r="R275" s="55" t="s">
        <v>1634</v>
      </c>
      <c r="T275" s="57">
        <v>3578.27</v>
      </c>
      <c r="U275" s="55">
        <v>286.26159999999999</v>
      </c>
      <c r="V275" s="55">
        <v>89.456800000000001</v>
      </c>
      <c r="W275" s="57">
        <v>3953.9884000000002</v>
      </c>
      <c r="Y275" s="55" t="s">
        <v>1635</v>
      </c>
      <c r="Z275" s="55" t="s">
        <v>1636</v>
      </c>
      <c r="AA275" s="55" t="s">
        <v>1637</v>
      </c>
      <c r="AB275" s="55">
        <v>0</v>
      </c>
      <c r="AC275" s="55" t="s">
        <v>1586</v>
      </c>
      <c r="AD275" s="58">
        <v>37414</v>
      </c>
      <c r="AE275" s="58">
        <v>37409</v>
      </c>
    </row>
    <row r="276" spans="1:31" ht="12.5" customHeight="1">
      <c r="A276" s="55">
        <v>46312</v>
      </c>
      <c r="B276" s="55">
        <v>1</v>
      </c>
      <c r="C276" s="56">
        <v>45076</v>
      </c>
      <c r="D276" s="56">
        <v>45088</v>
      </c>
      <c r="E276" s="56">
        <v>45083</v>
      </c>
      <c r="F276" s="55">
        <v>5</v>
      </c>
      <c r="G276" s="55" t="s">
        <v>1638</v>
      </c>
      <c r="I276" s="55" t="s">
        <v>1639</v>
      </c>
      <c r="J276" s="55">
        <v>12153</v>
      </c>
      <c r="K276" s="55">
        <v>19766</v>
      </c>
      <c r="M276" s="55">
        <v>4</v>
      </c>
      <c r="N276" s="55">
        <v>29672</v>
      </c>
      <c r="O276" s="55">
        <v>29672</v>
      </c>
      <c r="P276" s="55">
        <v>1</v>
      </c>
      <c r="T276" s="57">
        <v>3578.27</v>
      </c>
      <c r="U276" s="55">
        <v>286.26159999999999</v>
      </c>
      <c r="V276" s="55">
        <v>89.456800000000001</v>
      </c>
      <c r="W276" s="57">
        <v>3953.9884000000002</v>
      </c>
      <c r="Y276" s="55" t="s">
        <v>1640</v>
      </c>
      <c r="Z276" s="55" t="s">
        <v>1641</v>
      </c>
      <c r="AA276" s="55" t="s">
        <v>1642</v>
      </c>
      <c r="AB276" s="55">
        <v>0</v>
      </c>
      <c r="AC276" s="55" t="s">
        <v>1603</v>
      </c>
      <c r="AD276" s="58">
        <v>37418</v>
      </c>
      <c r="AE276" s="58">
        <v>37413</v>
      </c>
    </row>
    <row r="277" spans="1:31" ht="12.5" customHeight="1">
      <c r="A277" s="55">
        <v>46317</v>
      </c>
      <c r="B277" s="55">
        <v>1</v>
      </c>
      <c r="C277" s="56">
        <v>45076</v>
      </c>
      <c r="D277" s="56">
        <v>45088</v>
      </c>
      <c r="E277" s="56">
        <v>45083</v>
      </c>
      <c r="F277" s="55">
        <v>5</v>
      </c>
      <c r="G277" s="55" t="s">
        <v>1643</v>
      </c>
      <c r="I277" s="55" t="s">
        <v>1644</v>
      </c>
      <c r="J277" s="55">
        <v>14884</v>
      </c>
      <c r="K277" s="55">
        <v>8793</v>
      </c>
      <c r="M277" s="55">
        <v>4</v>
      </c>
      <c r="N277" s="55">
        <v>18646</v>
      </c>
      <c r="O277" s="55">
        <v>18646</v>
      </c>
      <c r="P277" s="55">
        <v>1</v>
      </c>
      <c r="Q277" s="55">
        <v>19077</v>
      </c>
      <c r="R277" s="55" t="s">
        <v>1645</v>
      </c>
      <c r="T277" s="55">
        <v>699.09820000000002</v>
      </c>
      <c r="U277" s="55">
        <v>55.927900000000001</v>
      </c>
      <c r="V277" s="55">
        <v>17.477499999999999</v>
      </c>
      <c r="W277" s="55">
        <v>772.50360000000001</v>
      </c>
      <c r="Y277" s="55" t="s">
        <v>1646</v>
      </c>
      <c r="Z277" s="55" t="s">
        <v>1641</v>
      </c>
      <c r="AA277" s="55" t="s">
        <v>1647</v>
      </c>
      <c r="AB277" s="55">
        <v>0</v>
      </c>
      <c r="AC277" s="55" t="s">
        <v>1603</v>
      </c>
      <c r="AD277" s="58">
        <v>37418</v>
      </c>
      <c r="AE277" s="58">
        <v>37413</v>
      </c>
    </row>
    <row r="278" spans="1:31" ht="12.5" customHeight="1">
      <c r="A278" s="55">
        <v>46319</v>
      </c>
      <c r="B278" s="55">
        <v>1</v>
      </c>
      <c r="C278" s="56">
        <v>45077</v>
      </c>
      <c r="D278" s="56">
        <v>45089</v>
      </c>
      <c r="E278" s="56">
        <v>45084</v>
      </c>
      <c r="F278" s="55">
        <v>5</v>
      </c>
      <c r="G278" s="55" t="s">
        <v>1648</v>
      </c>
      <c r="I278" s="55" t="s">
        <v>1649</v>
      </c>
      <c r="J278" s="55">
        <v>12103</v>
      </c>
      <c r="K278" s="55">
        <v>10794</v>
      </c>
      <c r="M278" s="55">
        <v>4</v>
      </c>
      <c r="N278" s="55">
        <v>20661</v>
      </c>
      <c r="O278" s="55">
        <v>20661</v>
      </c>
      <c r="P278" s="55">
        <v>1</v>
      </c>
      <c r="Q278" s="55">
        <v>2355</v>
      </c>
      <c r="R278" s="55" t="s">
        <v>1650</v>
      </c>
      <c r="T278" s="57">
        <v>3578.27</v>
      </c>
      <c r="U278" s="55">
        <v>286.26159999999999</v>
      </c>
      <c r="V278" s="55">
        <v>89.456800000000001</v>
      </c>
      <c r="W278" s="57">
        <v>3953.9884000000002</v>
      </c>
      <c r="Y278" s="55" t="s">
        <v>1651</v>
      </c>
      <c r="Z278" s="55" t="s">
        <v>1652</v>
      </c>
      <c r="AA278" s="55" t="s">
        <v>1653</v>
      </c>
      <c r="AB278" s="55">
        <v>0</v>
      </c>
      <c r="AC278" s="55" t="s">
        <v>1609</v>
      </c>
      <c r="AD278" s="58">
        <v>37419</v>
      </c>
      <c r="AE278" s="58">
        <v>37414</v>
      </c>
    </row>
    <row r="279" spans="1:31" ht="12.5" customHeight="1">
      <c r="A279" s="55">
        <v>46348</v>
      </c>
      <c r="B279" s="55">
        <v>1</v>
      </c>
      <c r="C279" s="56">
        <v>45078</v>
      </c>
      <c r="D279" s="56">
        <v>45090</v>
      </c>
      <c r="E279" s="56">
        <v>45085</v>
      </c>
      <c r="F279" s="55">
        <v>5</v>
      </c>
      <c r="G279" s="55" t="s">
        <v>1654</v>
      </c>
      <c r="H279" s="55" t="s">
        <v>1655</v>
      </c>
      <c r="I279" s="55" t="s">
        <v>1656</v>
      </c>
      <c r="J279" s="55">
        <v>293</v>
      </c>
      <c r="K279" s="55">
        <v>237</v>
      </c>
      <c r="L279" s="55">
        <v>281</v>
      </c>
      <c r="M279" s="55">
        <v>1</v>
      </c>
      <c r="N279" s="55">
        <v>1036</v>
      </c>
      <c r="O279" s="55">
        <v>1036</v>
      </c>
      <c r="P279" s="55">
        <v>5</v>
      </c>
      <c r="Q279" s="55">
        <v>7392</v>
      </c>
      <c r="R279" s="55" t="s">
        <v>1657</v>
      </c>
      <c r="T279" s="57">
        <v>54639.501900000003</v>
      </c>
      <c r="U279" s="57">
        <v>4371.1602000000003</v>
      </c>
      <c r="V279" s="57">
        <v>1365.9875</v>
      </c>
      <c r="W279" s="57">
        <v>60376.649599999997</v>
      </c>
      <c r="Y279" s="55" t="s">
        <v>1658</v>
      </c>
      <c r="Z279" s="55" t="s">
        <v>1659</v>
      </c>
      <c r="AA279" s="55" t="s">
        <v>1660</v>
      </c>
      <c r="AB279" s="55">
        <v>0</v>
      </c>
      <c r="AC279" s="55" t="s">
        <v>1615</v>
      </c>
      <c r="AD279" s="58">
        <v>37420</v>
      </c>
      <c r="AE279" s="58">
        <v>37415</v>
      </c>
    </row>
    <row r="280" spans="1:31" ht="12.5" customHeight="1">
      <c r="A280" s="55">
        <v>46327</v>
      </c>
      <c r="B280" s="55">
        <v>1</v>
      </c>
      <c r="C280" s="56">
        <v>45078</v>
      </c>
      <c r="D280" s="56">
        <v>45090</v>
      </c>
      <c r="E280" s="56">
        <v>45085</v>
      </c>
      <c r="F280" s="55">
        <v>5</v>
      </c>
      <c r="G280" s="55" t="s">
        <v>1661</v>
      </c>
      <c r="H280" s="55" t="s">
        <v>1662</v>
      </c>
      <c r="I280" s="55" t="s">
        <v>688</v>
      </c>
      <c r="J280" s="55">
        <v>272</v>
      </c>
      <c r="K280" s="55">
        <v>161</v>
      </c>
      <c r="L280" s="55">
        <v>283</v>
      </c>
      <c r="M280" s="55">
        <v>1</v>
      </c>
      <c r="N280" s="55">
        <v>863</v>
      </c>
      <c r="O280" s="55">
        <v>863</v>
      </c>
      <c r="P280" s="55">
        <v>5</v>
      </c>
      <c r="Q280" s="55">
        <v>7829</v>
      </c>
      <c r="R280" s="55" t="s">
        <v>1663</v>
      </c>
      <c r="T280" s="57">
        <v>28863.4094</v>
      </c>
      <c r="U280" s="57">
        <v>2309.0727999999999</v>
      </c>
      <c r="V280" s="55">
        <v>721.58519999999999</v>
      </c>
      <c r="W280" s="57">
        <v>31894.0674</v>
      </c>
      <c r="Y280" s="55" t="s">
        <v>1664</v>
      </c>
      <c r="Z280" s="55" t="s">
        <v>1659</v>
      </c>
      <c r="AA280" s="55" t="s">
        <v>1665</v>
      </c>
      <c r="AB280" s="55">
        <v>0</v>
      </c>
      <c r="AC280" s="55" t="s">
        <v>1615</v>
      </c>
      <c r="AD280" s="58">
        <v>37420</v>
      </c>
      <c r="AE280" s="58">
        <v>37415</v>
      </c>
    </row>
    <row r="281" spans="1:31" ht="12.5" customHeight="1">
      <c r="A281" s="55">
        <v>46385</v>
      </c>
      <c r="B281" s="55">
        <v>1</v>
      </c>
      <c r="C281" s="56">
        <v>45078</v>
      </c>
      <c r="D281" s="56">
        <v>45090</v>
      </c>
      <c r="E281" s="56">
        <v>45085</v>
      </c>
      <c r="F281" s="55">
        <v>5</v>
      </c>
      <c r="G281" s="55" t="s">
        <v>1666</v>
      </c>
      <c r="H281" s="55" t="s">
        <v>1667</v>
      </c>
      <c r="I281" s="55" t="s">
        <v>1668</v>
      </c>
      <c r="J281" s="55">
        <v>54</v>
      </c>
      <c r="K281" s="55">
        <v>533</v>
      </c>
      <c r="L281" s="55">
        <v>275</v>
      </c>
      <c r="M281" s="55">
        <v>2</v>
      </c>
      <c r="N281" s="55">
        <v>760</v>
      </c>
      <c r="O281" s="55">
        <v>760</v>
      </c>
      <c r="P281" s="55">
        <v>5</v>
      </c>
      <c r="Q281" s="55">
        <v>3788</v>
      </c>
      <c r="R281" s="55" t="s">
        <v>1669</v>
      </c>
      <c r="T281" s="57">
        <v>55971.618000000002</v>
      </c>
      <c r="U281" s="57">
        <v>4477.7294000000002</v>
      </c>
      <c r="V281" s="57">
        <v>1399.2905000000001</v>
      </c>
      <c r="W281" s="57">
        <v>61848.637900000002</v>
      </c>
      <c r="Y281" s="55" t="s">
        <v>1670</v>
      </c>
      <c r="Z281" s="55" t="s">
        <v>1659</v>
      </c>
      <c r="AA281" s="55" t="s">
        <v>1671</v>
      </c>
      <c r="AB281" s="55">
        <v>0</v>
      </c>
      <c r="AC281" s="55" t="s">
        <v>1615</v>
      </c>
      <c r="AD281" s="58">
        <v>37420</v>
      </c>
      <c r="AE281" s="58">
        <v>37415</v>
      </c>
    </row>
    <row r="282" spans="1:31" ht="12.5" customHeight="1">
      <c r="A282" s="55">
        <v>46346</v>
      </c>
      <c r="B282" s="55">
        <v>1</v>
      </c>
      <c r="C282" s="56">
        <v>45078</v>
      </c>
      <c r="D282" s="56">
        <v>45090</v>
      </c>
      <c r="E282" s="56">
        <v>45085</v>
      </c>
      <c r="F282" s="55">
        <v>5</v>
      </c>
      <c r="G282" s="55" t="s">
        <v>1672</v>
      </c>
      <c r="H282" s="55" t="s">
        <v>1673</v>
      </c>
      <c r="I282" s="55" t="s">
        <v>1674</v>
      </c>
      <c r="J282" s="55">
        <v>180</v>
      </c>
      <c r="K282" s="55">
        <v>198</v>
      </c>
      <c r="L282" s="55">
        <v>275</v>
      </c>
      <c r="M282" s="55">
        <v>3</v>
      </c>
      <c r="N282" s="55">
        <v>774</v>
      </c>
      <c r="O282" s="55">
        <v>774</v>
      </c>
      <c r="P282" s="55">
        <v>5</v>
      </c>
      <c r="Q282" s="55">
        <v>14064</v>
      </c>
      <c r="R282" s="55" t="s">
        <v>1675</v>
      </c>
      <c r="T282" s="57">
        <v>25494.081200000001</v>
      </c>
      <c r="U282" s="57">
        <v>2039.5264999999999</v>
      </c>
      <c r="V282" s="55">
        <v>637.35199999999998</v>
      </c>
      <c r="W282" s="57">
        <v>28170.959699999999</v>
      </c>
      <c r="Y282" s="55" t="s">
        <v>1676</v>
      </c>
      <c r="Z282" s="55" t="s">
        <v>1659</v>
      </c>
      <c r="AA282" s="55" t="s">
        <v>1677</v>
      </c>
      <c r="AB282" s="55">
        <v>0</v>
      </c>
      <c r="AC282" s="55" t="s">
        <v>1615</v>
      </c>
      <c r="AD282" s="58">
        <v>37420</v>
      </c>
      <c r="AE282" s="58">
        <v>37415</v>
      </c>
    </row>
    <row r="283" spans="1:31" ht="12.5" customHeight="1">
      <c r="A283" s="55">
        <v>46353</v>
      </c>
      <c r="B283" s="55">
        <v>1</v>
      </c>
      <c r="C283" s="56">
        <v>45078</v>
      </c>
      <c r="D283" s="56">
        <v>45090</v>
      </c>
      <c r="E283" s="56">
        <v>45085</v>
      </c>
      <c r="F283" s="55">
        <v>5</v>
      </c>
      <c r="G283" s="55" t="s">
        <v>1678</v>
      </c>
      <c r="H283" s="55" t="s">
        <v>1679</v>
      </c>
      <c r="I283" s="55" t="s">
        <v>707</v>
      </c>
      <c r="J283" s="55">
        <v>453</v>
      </c>
      <c r="K283" s="55">
        <v>318</v>
      </c>
      <c r="L283" s="55">
        <v>277</v>
      </c>
      <c r="M283" s="55">
        <v>3</v>
      </c>
      <c r="N283" s="55">
        <v>609</v>
      </c>
      <c r="O283" s="55">
        <v>609</v>
      </c>
      <c r="P283" s="55">
        <v>5</v>
      </c>
      <c r="Q283" s="55">
        <v>17132</v>
      </c>
      <c r="R283" s="55" t="s">
        <v>1680</v>
      </c>
      <c r="T283" s="57">
        <v>11123.554599999999</v>
      </c>
      <c r="U283" s="55">
        <v>889.88440000000003</v>
      </c>
      <c r="V283" s="55">
        <v>278.08890000000002</v>
      </c>
      <c r="W283" s="57">
        <v>12291.527899999999</v>
      </c>
      <c r="Y283" s="55" t="s">
        <v>1681</v>
      </c>
      <c r="Z283" s="55" t="s">
        <v>1659</v>
      </c>
      <c r="AA283" s="55" t="s">
        <v>1682</v>
      </c>
      <c r="AB283" s="55">
        <v>0</v>
      </c>
      <c r="AC283" s="55" t="s">
        <v>1615</v>
      </c>
      <c r="AD283" s="58">
        <v>37420</v>
      </c>
      <c r="AE283" s="58">
        <v>37415</v>
      </c>
    </row>
    <row r="284" spans="1:31" ht="12.5" customHeight="1">
      <c r="A284" s="55">
        <v>46378</v>
      </c>
      <c r="B284" s="55">
        <v>1</v>
      </c>
      <c r="C284" s="56">
        <v>45078</v>
      </c>
      <c r="D284" s="56">
        <v>45090</v>
      </c>
      <c r="E284" s="56">
        <v>45085</v>
      </c>
      <c r="F284" s="55">
        <v>5</v>
      </c>
      <c r="G284" s="55" t="s">
        <v>1683</v>
      </c>
      <c r="H284" s="55" t="s">
        <v>1684</v>
      </c>
      <c r="I284" s="55" t="s">
        <v>1685</v>
      </c>
      <c r="J284" s="55">
        <v>238</v>
      </c>
      <c r="K284" s="55">
        <v>429</v>
      </c>
      <c r="L284" s="55">
        <v>277</v>
      </c>
      <c r="M284" s="55">
        <v>3</v>
      </c>
      <c r="N284" s="55">
        <v>586</v>
      </c>
      <c r="O284" s="55">
        <v>586</v>
      </c>
      <c r="P284" s="55">
        <v>5</v>
      </c>
      <c r="Q284" s="55">
        <v>8882</v>
      </c>
      <c r="R284" s="55" t="s">
        <v>1686</v>
      </c>
      <c r="T284" s="57">
        <v>2013.4028000000001</v>
      </c>
      <c r="U284" s="55">
        <v>161.07220000000001</v>
      </c>
      <c r="V284" s="55">
        <v>50.335099999999997</v>
      </c>
      <c r="W284" s="57">
        <v>2224.8101000000001</v>
      </c>
      <c r="Y284" s="55" t="s">
        <v>1687</v>
      </c>
      <c r="Z284" s="55" t="s">
        <v>1659</v>
      </c>
      <c r="AA284" s="55" t="s">
        <v>1688</v>
      </c>
      <c r="AB284" s="55">
        <v>0</v>
      </c>
      <c r="AC284" s="55" t="s">
        <v>1615</v>
      </c>
      <c r="AD284" s="58">
        <v>37420</v>
      </c>
      <c r="AE284" s="58">
        <v>37415</v>
      </c>
    </row>
    <row r="285" spans="1:31" ht="12.5" customHeight="1">
      <c r="A285" s="55">
        <v>46336</v>
      </c>
      <c r="B285" s="55">
        <v>1</v>
      </c>
      <c r="C285" s="56">
        <v>45078</v>
      </c>
      <c r="D285" s="56">
        <v>45090</v>
      </c>
      <c r="E285" s="56">
        <v>45085</v>
      </c>
      <c r="F285" s="55">
        <v>5</v>
      </c>
      <c r="G285" s="55" t="s">
        <v>1689</v>
      </c>
      <c r="H285" s="55" t="s">
        <v>1690</v>
      </c>
      <c r="I285" s="55" t="s">
        <v>1691</v>
      </c>
      <c r="J285" s="55">
        <v>96</v>
      </c>
      <c r="K285" s="55">
        <v>509</v>
      </c>
      <c r="L285" s="55">
        <v>276</v>
      </c>
      <c r="M285" s="55">
        <v>4</v>
      </c>
      <c r="N285" s="55">
        <v>1004</v>
      </c>
      <c r="O285" s="55">
        <v>1004</v>
      </c>
      <c r="P285" s="55">
        <v>5</v>
      </c>
      <c r="Q285" s="55">
        <v>8033</v>
      </c>
      <c r="R285" s="55" t="s">
        <v>1692</v>
      </c>
      <c r="T285" s="55">
        <v>503.35070000000002</v>
      </c>
      <c r="U285" s="55">
        <v>40.268099999999997</v>
      </c>
      <c r="V285" s="55">
        <v>12.5838</v>
      </c>
      <c r="W285" s="55">
        <v>556.20259999999996</v>
      </c>
      <c r="Y285" s="55" t="s">
        <v>1693</v>
      </c>
      <c r="Z285" s="55" t="s">
        <v>1659</v>
      </c>
      <c r="AA285" s="55" t="s">
        <v>1694</v>
      </c>
      <c r="AB285" s="55">
        <v>0</v>
      </c>
      <c r="AC285" s="55" t="s">
        <v>1615</v>
      </c>
      <c r="AD285" s="58">
        <v>37420</v>
      </c>
      <c r="AE285" s="58">
        <v>37415</v>
      </c>
    </row>
    <row r="286" spans="1:31" ht="12.5" customHeight="1">
      <c r="A286" s="55">
        <v>46338</v>
      </c>
      <c r="B286" s="55">
        <v>1</v>
      </c>
      <c r="C286" s="56">
        <v>45078</v>
      </c>
      <c r="D286" s="56">
        <v>45090</v>
      </c>
      <c r="E286" s="56">
        <v>45085</v>
      </c>
      <c r="F286" s="55">
        <v>5</v>
      </c>
      <c r="G286" s="55" t="s">
        <v>1695</v>
      </c>
      <c r="H286" s="55" t="s">
        <v>1696</v>
      </c>
      <c r="I286" s="55" t="s">
        <v>1697</v>
      </c>
      <c r="J286" s="55">
        <v>417</v>
      </c>
      <c r="K286" s="55">
        <v>202</v>
      </c>
      <c r="L286" s="55">
        <v>277</v>
      </c>
      <c r="M286" s="55">
        <v>4</v>
      </c>
      <c r="N286" s="55">
        <v>605</v>
      </c>
      <c r="O286" s="55">
        <v>605</v>
      </c>
      <c r="P286" s="55">
        <v>5</v>
      </c>
      <c r="Q286" s="55">
        <v>17935</v>
      </c>
      <c r="R286" s="55" t="s">
        <v>1698</v>
      </c>
      <c r="T286" s="57">
        <v>22854.180899999999</v>
      </c>
      <c r="U286" s="57">
        <v>1828.3344999999999</v>
      </c>
      <c r="V286" s="55">
        <v>571.35450000000003</v>
      </c>
      <c r="W286" s="57">
        <v>25253.869900000002</v>
      </c>
      <c r="Y286" s="55" t="s">
        <v>1699</v>
      </c>
      <c r="Z286" s="55" t="s">
        <v>1659</v>
      </c>
      <c r="AA286" s="55" t="s">
        <v>1700</v>
      </c>
      <c r="AB286" s="55">
        <v>0</v>
      </c>
      <c r="AC286" s="55" t="s">
        <v>1615</v>
      </c>
      <c r="AD286" s="58">
        <v>37420</v>
      </c>
      <c r="AE286" s="58">
        <v>37415</v>
      </c>
    </row>
    <row r="287" spans="1:31" ht="12.5" customHeight="1">
      <c r="A287" s="55">
        <v>46341</v>
      </c>
      <c r="B287" s="55">
        <v>1</v>
      </c>
      <c r="C287" s="56">
        <v>45078</v>
      </c>
      <c r="D287" s="56">
        <v>45090</v>
      </c>
      <c r="E287" s="56">
        <v>45085</v>
      </c>
      <c r="F287" s="55">
        <v>5</v>
      </c>
      <c r="G287" s="55" t="s">
        <v>1701</v>
      </c>
      <c r="H287" s="55" t="s">
        <v>1702</v>
      </c>
      <c r="I287" s="55" t="s">
        <v>1703</v>
      </c>
      <c r="J287" s="55">
        <v>93</v>
      </c>
      <c r="K287" s="55">
        <v>255</v>
      </c>
      <c r="L287" s="55">
        <v>277</v>
      </c>
      <c r="M287" s="55">
        <v>4</v>
      </c>
      <c r="N287" s="55">
        <v>569</v>
      </c>
      <c r="O287" s="55">
        <v>569</v>
      </c>
      <c r="P287" s="55">
        <v>5</v>
      </c>
      <c r="Q287" s="55">
        <v>3047</v>
      </c>
      <c r="R287" s="55" t="s">
        <v>1704</v>
      </c>
      <c r="T287" s="57">
        <v>30823.346000000001</v>
      </c>
      <c r="U287" s="57">
        <v>2465.8676999999998</v>
      </c>
      <c r="V287" s="55">
        <v>770.58370000000002</v>
      </c>
      <c r="W287" s="57">
        <v>34059.797400000003</v>
      </c>
      <c r="Y287" s="55" t="s">
        <v>1705</v>
      </c>
      <c r="Z287" s="55" t="s">
        <v>1659</v>
      </c>
      <c r="AA287" s="55" t="s">
        <v>1706</v>
      </c>
      <c r="AB287" s="55">
        <v>0</v>
      </c>
      <c r="AC287" s="55" t="s">
        <v>1615</v>
      </c>
      <c r="AD287" s="58">
        <v>37420</v>
      </c>
      <c r="AE287" s="58">
        <v>37415</v>
      </c>
    </row>
    <row r="288" spans="1:31" ht="12.5" customHeight="1">
      <c r="A288" s="55">
        <v>46377</v>
      </c>
      <c r="B288" s="55">
        <v>1</v>
      </c>
      <c r="C288" s="56">
        <v>45078</v>
      </c>
      <c r="D288" s="56">
        <v>45090</v>
      </c>
      <c r="E288" s="56">
        <v>45085</v>
      </c>
      <c r="F288" s="55">
        <v>5</v>
      </c>
      <c r="G288" s="55" t="s">
        <v>1707</v>
      </c>
      <c r="H288" s="55" t="s">
        <v>1708</v>
      </c>
      <c r="I288" s="55" t="s">
        <v>1709</v>
      </c>
      <c r="J288" s="55">
        <v>3</v>
      </c>
      <c r="K288" s="55">
        <v>176</v>
      </c>
      <c r="L288" s="55">
        <v>277</v>
      </c>
      <c r="M288" s="55">
        <v>4</v>
      </c>
      <c r="N288" s="55">
        <v>559</v>
      </c>
      <c r="O288" s="55">
        <v>559</v>
      </c>
      <c r="P288" s="55">
        <v>5</v>
      </c>
      <c r="Q288" s="55">
        <v>5164</v>
      </c>
      <c r="R288" s="55" t="s">
        <v>1710</v>
      </c>
      <c r="T288" s="57">
        <v>11796.180399999999</v>
      </c>
      <c r="U288" s="55">
        <v>943.69439999999997</v>
      </c>
      <c r="V288" s="55">
        <v>294.90449999999998</v>
      </c>
      <c r="W288" s="57">
        <v>13034.7793</v>
      </c>
      <c r="Y288" s="55" t="s">
        <v>1711</v>
      </c>
      <c r="Z288" s="55" t="s">
        <v>1659</v>
      </c>
      <c r="AA288" s="55" t="s">
        <v>1712</v>
      </c>
      <c r="AB288" s="55">
        <v>0</v>
      </c>
      <c r="AC288" s="55" t="s">
        <v>1615</v>
      </c>
      <c r="AD288" s="58">
        <v>37420</v>
      </c>
      <c r="AE288" s="58">
        <v>37415</v>
      </c>
    </row>
    <row r="289" spans="1:31" ht="12.5" customHeight="1">
      <c r="A289" s="55">
        <v>46342</v>
      </c>
      <c r="B289" s="55">
        <v>1</v>
      </c>
      <c r="C289" s="56">
        <v>45078</v>
      </c>
      <c r="D289" s="56">
        <v>45090</v>
      </c>
      <c r="E289" s="56">
        <v>45085</v>
      </c>
      <c r="F289" s="55">
        <v>5</v>
      </c>
      <c r="G289" s="55" t="s">
        <v>1713</v>
      </c>
      <c r="H289" s="55" t="s">
        <v>1714</v>
      </c>
      <c r="I289" s="55" t="s">
        <v>1715</v>
      </c>
      <c r="J289" s="55">
        <v>581</v>
      </c>
      <c r="K289" s="55">
        <v>296</v>
      </c>
      <c r="L289" s="55">
        <v>281</v>
      </c>
      <c r="M289" s="55">
        <v>4</v>
      </c>
      <c r="N289" s="55">
        <v>1085</v>
      </c>
      <c r="O289" s="55">
        <v>1085</v>
      </c>
      <c r="P289" s="55">
        <v>5</v>
      </c>
      <c r="Q289" s="55">
        <v>11555</v>
      </c>
      <c r="R289" s="55" t="s">
        <v>1716</v>
      </c>
      <c r="T289" s="57">
        <v>35489.303800000002</v>
      </c>
      <c r="U289" s="57">
        <v>2839.1442999999999</v>
      </c>
      <c r="V289" s="55">
        <v>887.23260000000005</v>
      </c>
      <c r="W289" s="57">
        <v>39215.680699999997</v>
      </c>
      <c r="Y289" s="55" t="s">
        <v>1717</v>
      </c>
      <c r="Z289" s="55" t="s">
        <v>1659</v>
      </c>
      <c r="AA289" s="55" t="s">
        <v>1718</v>
      </c>
      <c r="AB289" s="55">
        <v>0</v>
      </c>
      <c r="AC289" s="55" t="s">
        <v>1615</v>
      </c>
      <c r="AD289" s="58">
        <v>37420</v>
      </c>
      <c r="AE289" s="58">
        <v>37415</v>
      </c>
    </row>
    <row r="290" spans="1:31" ht="12.5" customHeight="1">
      <c r="A290" s="55">
        <v>46335</v>
      </c>
      <c r="B290" s="55">
        <v>1</v>
      </c>
      <c r="C290" s="56">
        <v>45078</v>
      </c>
      <c r="D290" s="56">
        <v>45090</v>
      </c>
      <c r="E290" s="56">
        <v>45085</v>
      </c>
      <c r="F290" s="55">
        <v>5</v>
      </c>
      <c r="G290" s="55" t="s">
        <v>1719</v>
      </c>
      <c r="H290" s="55" t="s">
        <v>1720</v>
      </c>
      <c r="I290" s="55" t="s">
        <v>1721</v>
      </c>
      <c r="J290" s="55">
        <v>561</v>
      </c>
      <c r="K290" s="55">
        <v>26</v>
      </c>
      <c r="L290" s="55">
        <v>277</v>
      </c>
      <c r="M290" s="55">
        <v>4</v>
      </c>
      <c r="N290" s="55">
        <v>619</v>
      </c>
      <c r="O290" s="55">
        <v>619</v>
      </c>
      <c r="P290" s="55">
        <v>5</v>
      </c>
      <c r="Q290" s="55">
        <v>3787</v>
      </c>
      <c r="R290" s="55" t="s">
        <v>1722</v>
      </c>
      <c r="T290" s="55">
        <v>440.17419999999998</v>
      </c>
      <c r="U290" s="55">
        <v>35.213900000000002</v>
      </c>
      <c r="V290" s="55">
        <v>11.0044</v>
      </c>
      <c r="W290" s="55">
        <v>486.39249999999998</v>
      </c>
      <c r="Y290" s="55" t="s">
        <v>1723</v>
      </c>
      <c r="Z290" s="55" t="s">
        <v>1659</v>
      </c>
      <c r="AA290" s="55" t="s">
        <v>1724</v>
      </c>
      <c r="AB290" s="55">
        <v>0</v>
      </c>
      <c r="AC290" s="55" t="s">
        <v>1615</v>
      </c>
      <c r="AD290" s="58">
        <v>37420</v>
      </c>
      <c r="AE290" s="58">
        <v>37415</v>
      </c>
    </row>
    <row r="291" spans="1:31" ht="12.5" customHeight="1">
      <c r="A291" s="55">
        <v>46347</v>
      </c>
      <c r="B291" s="55">
        <v>1</v>
      </c>
      <c r="C291" s="56">
        <v>45078</v>
      </c>
      <c r="D291" s="56">
        <v>45090</v>
      </c>
      <c r="E291" s="56">
        <v>45085</v>
      </c>
      <c r="F291" s="55">
        <v>5</v>
      </c>
      <c r="G291" s="55" t="s">
        <v>1725</v>
      </c>
      <c r="H291" s="55" t="s">
        <v>1726</v>
      </c>
      <c r="I291" s="55" t="s">
        <v>719</v>
      </c>
      <c r="J291" s="55">
        <v>473</v>
      </c>
      <c r="K291" s="55">
        <v>457</v>
      </c>
      <c r="L291" s="55">
        <v>281</v>
      </c>
      <c r="M291" s="55">
        <v>4</v>
      </c>
      <c r="N291" s="55">
        <v>1066</v>
      </c>
      <c r="O291" s="55">
        <v>28</v>
      </c>
      <c r="P291" s="55">
        <v>5</v>
      </c>
      <c r="Q291" s="55">
        <v>11215</v>
      </c>
      <c r="R291" s="55" t="s">
        <v>1727</v>
      </c>
      <c r="T291" s="57">
        <v>1397.5641000000001</v>
      </c>
      <c r="U291" s="55">
        <v>111.8051</v>
      </c>
      <c r="V291" s="55">
        <v>34.939100000000003</v>
      </c>
      <c r="W291" s="57">
        <v>1544.3082999999999</v>
      </c>
      <c r="Y291" s="55" t="s">
        <v>1728</v>
      </c>
      <c r="Z291" s="55" t="s">
        <v>1659</v>
      </c>
      <c r="AA291" s="55" t="s">
        <v>1729</v>
      </c>
      <c r="AB291" s="55">
        <v>0</v>
      </c>
      <c r="AC291" s="55" t="s">
        <v>1615</v>
      </c>
      <c r="AD291" s="58">
        <v>37420</v>
      </c>
      <c r="AE291" s="58">
        <v>37415</v>
      </c>
    </row>
    <row r="292" spans="1:31" ht="12.5" customHeight="1">
      <c r="A292" s="55">
        <v>46352</v>
      </c>
      <c r="B292" s="55">
        <v>1</v>
      </c>
      <c r="C292" s="56">
        <v>45078</v>
      </c>
      <c r="D292" s="56">
        <v>45090</v>
      </c>
      <c r="E292" s="56">
        <v>45085</v>
      </c>
      <c r="F292" s="55">
        <v>5</v>
      </c>
      <c r="G292" s="55" t="s">
        <v>1730</v>
      </c>
      <c r="H292" s="55" t="s">
        <v>1731</v>
      </c>
      <c r="I292" s="55" t="s">
        <v>773</v>
      </c>
      <c r="J292" s="55">
        <v>498</v>
      </c>
      <c r="K292" s="55">
        <v>303</v>
      </c>
      <c r="L292" s="55">
        <v>278</v>
      </c>
      <c r="M292" s="55">
        <v>6</v>
      </c>
      <c r="N292" s="55">
        <v>528</v>
      </c>
      <c r="O292" s="55">
        <v>528</v>
      </c>
      <c r="P292" s="55">
        <v>5</v>
      </c>
      <c r="Q292" s="55">
        <v>6955</v>
      </c>
      <c r="R292" s="55" t="s">
        <v>1732</v>
      </c>
      <c r="S292" s="55">
        <v>4057</v>
      </c>
      <c r="T292" s="57">
        <v>11079.867200000001</v>
      </c>
      <c r="U292" s="55">
        <v>886.38940000000002</v>
      </c>
      <c r="V292" s="55">
        <v>276.99669999999998</v>
      </c>
      <c r="W292" s="57">
        <v>12243.2533</v>
      </c>
      <c r="Y292" s="55" t="s">
        <v>1733</v>
      </c>
      <c r="Z292" s="55" t="s">
        <v>1659</v>
      </c>
      <c r="AA292" s="55" t="s">
        <v>1734</v>
      </c>
      <c r="AB292" s="55">
        <v>0</v>
      </c>
      <c r="AC292" s="55" t="s">
        <v>1615</v>
      </c>
      <c r="AD292" s="58">
        <v>37420</v>
      </c>
      <c r="AE292" s="58">
        <v>37415</v>
      </c>
    </row>
    <row r="293" spans="1:31" ht="12.5" customHeight="1">
      <c r="A293" s="55">
        <v>46328</v>
      </c>
      <c r="B293" s="55">
        <v>1</v>
      </c>
      <c r="C293" s="56">
        <v>45078</v>
      </c>
      <c r="D293" s="56">
        <v>45090</v>
      </c>
      <c r="E293" s="56">
        <v>45085</v>
      </c>
      <c r="F293" s="55">
        <v>5</v>
      </c>
      <c r="G293" s="55" t="s">
        <v>1735</v>
      </c>
      <c r="H293" s="55" t="s">
        <v>1736</v>
      </c>
      <c r="I293" s="55" t="s">
        <v>1737</v>
      </c>
      <c r="J293" s="55">
        <v>551</v>
      </c>
      <c r="K293" s="55">
        <v>11</v>
      </c>
      <c r="L293" s="55">
        <v>282</v>
      </c>
      <c r="M293" s="55">
        <v>6</v>
      </c>
      <c r="N293" s="55">
        <v>537</v>
      </c>
      <c r="O293" s="55">
        <v>537</v>
      </c>
      <c r="P293" s="55">
        <v>5</v>
      </c>
      <c r="Q293" s="55">
        <v>17600</v>
      </c>
      <c r="R293" s="55" t="s">
        <v>1738</v>
      </c>
      <c r="S293" s="55">
        <v>4057</v>
      </c>
      <c r="T293" s="55">
        <v>891.20039999999995</v>
      </c>
      <c r="U293" s="55">
        <v>71.296000000000006</v>
      </c>
      <c r="V293" s="55">
        <v>22.28</v>
      </c>
      <c r="W293" s="55">
        <v>984.77639999999997</v>
      </c>
      <c r="Y293" s="55" t="s">
        <v>1739</v>
      </c>
      <c r="Z293" s="55" t="s">
        <v>1659</v>
      </c>
      <c r="AA293" s="55" t="s">
        <v>1740</v>
      </c>
      <c r="AB293" s="55">
        <v>0</v>
      </c>
      <c r="AC293" s="55" t="s">
        <v>1615</v>
      </c>
      <c r="AD293" s="58">
        <v>37420</v>
      </c>
      <c r="AE293" s="58">
        <v>37415</v>
      </c>
    </row>
    <row r="294" spans="1:31" ht="12.5" customHeight="1">
      <c r="A294" s="55">
        <v>46331</v>
      </c>
      <c r="B294" s="55">
        <v>1</v>
      </c>
      <c r="C294" s="56">
        <v>45078</v>
      </c>
      <c r="D294" s="56">
        <v>45090</v>
      </c>
      <c r="E294" s="56">
        <v>45085</v>
      </c>
      <c r="F294" s="55">
        <v>5</v>
      </c>
      <c r="G294" s="55" t="s">
        <v>1741</v>
      </c>
      <c r="H294" s="55" t="s">
        <v>1742</v>
      </c>
      <c r="I294" s="55" t="s">
        <v>1743</v>
      </c>
      <c r="J294" s="55">
        <v>631</v>
      </c>
      <c r="K294" s="55">
        <v>537</v>
      </c>
      <c r="L294" s="55">
        <v>278</v>
      </c>
      <c r="M294" s="55">
        <v>6</v>
      </c>
      <c r="N294" s="55">
        <v>548</v>
      </c>
      <c r="O294" s="55">
        <v>548</v>
      </c>
      <c r="P294" s="55">
        <v>5</v>
      </c>
      <c r="Q294" s="55">
        <v>7454</v>
      </c>
      <c r="R294" s="55" t="s">
        <v>1744</v>
      </c>
      <c r="S294" s="55">
        <v>4057</v>
      </c>
      <c r="T294" s="57">
        <v>6789.4894999999997</v>
      </c>
      <c r="U294" s="55">
        <v>543.15920000000006</v>
      </c>
      <c r="V294" s="55">
        <v>169.7372</v>
      </c>
      <c r="W294" s="57">
        <v>7502.3859000000002</v>
      </c>
      <c r="Y294" s="55" t="s">
        <v>1745</v>
      </c>
      <c r="Z294" s="55" t="s">
        <v>1659</v>
      </c>
      <c r="AA294" s="55" t="s">
        <v>1746</v>
      </c>
      <c r="AB294" s="55">
        <v>0</v>
      </c>
      <c r="AC294" s="55" t="s">
        <v>1615</v>
      </c>
      <c r="AD294" s="58">
        <v>37420</v>
      </c>
      <c r="AE294" s="58">
        <v>37415</v>
      </c>
    </row>
    <row r="295" spans="1:31" ht="12.5" customHeight="1">
      <c r="A295" s="55">
        <v>46391</v>
      </c>
      <c r="B295" s="55">
        <v>1</v>
      </c>
      <c r="C295" s="56">
        <v>45078</v>
      </c>
      <c r="D295" s="56">
        <v>45090</v>
      </c>
      <c r="E295" s="56">
        <v>45085</v>
      </c>
      <c r="F295" s="55">
        <v>5</v>
      </c>
      <c r="G295" s="55" t="s">
        <v>1747</v>
      </c>
      <c r="I295" s="55" t="s">
        <v>1748</v>
      </c>
      <c r="J295" s="55">
        <v>20995</v>
      </c>
      <c r="K295" s="55">
        <v>13976</v>
      </c>
      <c r="M295" s="55">
        <v>9</v>
      </c>
      <c r="N295" s="55">
        <v>23846</v>
      </c>
      <c r="O295" s="55">
        <v>23846</v>
      </c>
      <c r="P295" s="55">
        <v>1</v>
      </c>
      <c r="Q295" s="55">
        <v>1432</v>
      </c>
      <c r="R295" s="55" t="s">
        <v>1749</v>
      </c>
      <c r="S295" s="55">
        <v>4055</v>
      </c>
      <c r="T295" s="57">
        <v>3578.27</v>
      </c>
      <c r="U295" s="55">
        <v>286.26159999999999</v>
      </c>
      <c r="V295" s="55">
        <v>89.456800000000001</v>
      </c>
      <c r="W295" s="57">
        <v>3953.9884000000002</v>
      </c>
      <c r="Y295" s="55" t="s">
        <v>1750</v>
      </c>
      <c r="Z295" s="55" t="s">
        <v>1659</v>
      </c>
      <c r="AA295" s="55" t="s">
        <v>1751</v>
      </c>
      <c r="AB295" s="55">
        <v>0</v>
      </c>
      <c r="AC295" s="55" t="s">
        <v>1615</v>
      </c>
      <c r="AD295" s="58">
        <v>37420</v>
      </c>
      <c r="AE295" s="58">
        <v>37415</v>
      </c>
    </row>
    <row r="296" spans="1:31" ht="12.5" customHeight="1">
      <c r="A296" s="55">
        <v>46394</v>
      </c>
      <c r="B296" s="55">
        <v>1</v>
      </c>
      <c r="C296" s="56">
        <v>45079</v>
      </c>
      <c r="D296" s="56">
        <v>45091</v>
      </c>
      <c r="E296" s="56">
        <v>45086</v>
      </c>
      <c r="F296" s="55">
        <v>5</v>
      </c>
      <c r="G296" s="55" t="s">
        <v>1752</v>
      </c>
      <c r="I296" s="55" t="s">
        <v>1753</v>
      </c>
      <c r="J296" s="55">
        <v>15055</v>
      </c>
      <c r="K296" s="55">
        <v>13532</v>
      </c>
      <c r="M296" s="55">
        <v>8</v>
      </c>
      <c r="N296" s="55">
        <v>23402</v>
      </c>
      <c r="O296" s="55">
        <v>23402</v>
      </c>
      <c r="P296" s="55">
        <v>1</v>
      </c>
      <c r="Q296" s="55">
        <v>15062</v>
      </c>
      <c r="R296" s="55" t="s">
        <v>1754</v>
      </c>
      <c r="T296" s="57">
        <v>3578.27</v>
      </c>
      <c r="U296" s="55">
        <v>286.26159999999999</v>
      </c>
      <c r="V296" s="55">
        <v>89.456800000000001</v>
      </c>
      <c r="W296" s="57">
        <v>3953.9884000000002</v>
      </c>
      <c r="Y296" s="55" t="s">
        <v>1755</v>
      </c>
      <c r="Z296" s="55" t="s">
        <v>1756</v>
      </c>
      <c r="AA296" s="55" t="s">
        <v>1757</v>
      </c>
      <c r="AB296" s="55">
        <v>0</v>
      </c>
      <c r="AC296" s="55" t="s">
        <v>1636</v>
      </c>
      <c r="AD296" s="58">
        <v>37421</v>
      </c>
      <c r="AE296" s="58">
        <v>37416</v>
      </c>
    </row>
    <row r="297" spans="1:31" ht="12.5" customHeight="1">
      <c r="A297" s="55">
        <v>46403</v>
      </c>
      <c r="B297" s="55">
        <v>1</v>
      </c>
      <c r="C297" s="56">
        <v>45079</v>
      </c>
      <c r="D297" s="56">
        <v>45091</v>
      </c>
      <c r="E297" s="56">
        <v>45086</v>
      </c>
      <c r="F297" s="55">
        <v>5</v>
      </c>
      <c r="G297" s="55" t="s">
        <v>1758</v>
      </c>
      <c r="I297" s="55" t="s">
        <v>1759</v>
      </c>
      <c r="J297" s="55">
        <v>14990</v>
      </c>
      <c r="K297" s="55">
        <v>18604</v>
      </c>
      <c r="M297" s="55">
        <v>8</v>
      </c>
      <c r="N297" s="55">
        <v>28497</v>
      </c>
      <c r="O297" s="55">
        <v>28497</v>
      </c>
      <c r="P297" s="55">
        <v>1</v>
      </c>
      <c r="Q297" s="55">
        <v>13025</v>
      </c>
      <c r="R297" s="55" t="s">
        <v>1760</v>
      </c>
      <c r="T297" s="57">
        <v>3578.27</v>
      </c>
      <c r="U297" s="55">
        <v>286.26159999999999</v>
      </c>
      <c r="V297" s="55">
        <v>89.456800000000001</v>
      </c>
      <c r="W297" s="57">
        <v>3953.9884000000002</v>
      </c>
      <c r="Y297" s="55" t="s">
        <v>1761</v>
      </c>
      <c r="Z297" s="55" t="s">
        <v>1756</v>
      </c>
      <c r="AA297" s="55" t="s">
        <v>1762</v>
      </c>
      <c r="AB297" s="55">
        <v>0</v>
      </c>
      <c r="AC297" s="55" t="s">
        <v>1636</v>
      </c>
      <c r="AD297" s="58">
        <v>37421</v>
      </c>
      <c r="AE297" s="58">
        <v>37416</v>
      </c>
    </row>
    <row r="298" spans="1:31" ht="12.5" customHeight="1">
      <c r="A298" s="55">
        <v>46399</v>
      </c>
      <c r="B298" s="55">
        <v>1</v>
      </c>
      <c r="C298" s="56">
        <v>45079</v>
      </c>
      <c r="D298" s="56">
        <v>45091</v>
      </c>
      <c r="E298" s="56">
        <v>45086</v>
      </c>
      <c r="F298" s="55">
        <v>5</v>
      </c>
      <c r="G298" s="55" t="s">
        <v>1763</v>
      </c>
      <c r="I298" s="55" t="s">
        <v>1764</v>
      </c>
      <c r="J298" s="55">
        <v>20820</v>
      </c>
      <c r="K298" s="55">
        <v>17791</v>
      </c>
      <c r="M298" s="55">
        <v>9</v>
      </c>
      <c r="N298" s="55">
        <v>27679</v>
      </c>
      <c r="O298" s="55">
        <v>27679</v>
      </c>
      <c r="P298" s="55">
        <v>1</v>
      </c>
      <c r="Q298" s="55">
        <v>13787</v>
      </c>
      <c r="R298" s="55" t="s">
        <v>1765</v>
      </c>
      <c r="S298" s="55">
        <v>4066</v>
      </c>
      <c r="T298" s="57">
        <v>3578.27</v>
      </c>
      <c r="U298" s="55">
        <v>286.26159999999999</v>
      </c>
      <c r="V298" s="55">
        <v>89.456800000000001</v>
      </c>
      <c r="W298" s="57">
        <v>3953.9884000000002</v>
      </c>
      <c r="Y298" s="55" t="s">
        <v>1766</v>
      </c>
      <c r="Z298" s="55" t="s">
        <v>1756</v>
      </c>
      <c r="AA298" s="55" t="s">
        <v>1767</v>
      </c>
      <c r="AB298" s="55">
        <v>0</v>
      </c>
      <c r="AC298" s="55" t="s">
        <v>1636</v>
      </c>
      <c r="AD298" s="58">
        <v>37421</v>
      </c>
      <c r="AE298" s="58">
        <v>37416</v>
      </c>
    </row>
    <row r="299" spans="1:31" ht="12.5" customHeight="1">
      <c r="A299" s="55">
        <v>46409</v>
      </c>
      <c r="B299" s="55">
        <v>1</v>
      </c>
      <c r="C299" s="56">
        <v>45081</v>
      </c>
      <c r="D299" s="56">
        <v>45093</v>
      </c>
      <c r="E299" s="56">
        <v>45088</v>
      </c>
      <c r="F299" s="55">
        <v>5</v>
      </c>
      <c r="G299" s="55" t="s">
        <v>1768</v>
      </c>
      <c r="I299" s="55" t="s">
        <v>1769</v>
      </c>
      <c r="J299" s="55">
        <v>15073</v>
      </c>
      <c r="K299" s="55">
        <v>7839</v>
      </c>
      <c r="M299" s="55">
        <v>8</v>
      </c>
      <c r="N299" s="55">
        <v>17692</v>
      </c>
      <c r="O299" s="55">
        <v>17692</v>
      </c>
      <c r="P299" s="55">
        <v>1</v>
      </c>
      <c r="Q299" s="55">
        <v>8290</v>
      </c>
      <c r="R299" s="55" t="s">
        <v>1770</v>
      </c>
      <c r="T299" s="57">
        <v>3578.27</v>
      </c>
      <c r="U299" s="55">
        <v>286.26159999999999</v>
      </c>
      <c r="V299" s="55">
        <v>89.456800000000001</v>
      </c>
      <c r="W299" s="57">
        <v>3953.9884000000002</v>
      </c>
      <c r="Y299" s="55" t="s">
        <v>1771</v>
      </c>
      <c r="Z299" s="55" t="s">
        <v>1772</v>
      </c>
      <c r="AA299" s="55" t="s">
        <v>1773</v>
      </c>
      <c r="AB299" s="55">
        <v>0</v>
      </c>
      <c r="AC299" s="55" t="s">
        <v>1774</v>
      </c>
      <c r="AD299" s="58">
        <v>37423</v>
      </c>
      <c r="AE299" s="58">
        <v>37418</v>
      </c>
    </row>
    <row r="300" spans="1:31" ht="12.5" customHeight="1">
      <c r="A300" s="55">
        <v>46419</v>
      </c>
      <c r="B300" s="55">
        <v>1</v>
      </c>
      <c r="C300" s="56">
        <v>45082</v>
      </c>
      <c r="D300" s="56">
        <v>45094</v>
      </c>
      <c r="E300" s="56">
        <v>45089</v>
      </c>
      <c r="F300" s="55">
        <v>5</v>
      </c>
      <c r="G300" s="55" t="s">
        <v>1775</v>
      </c>
      <c r="I300" s="55" t="s">
        <v>1776</v>
      </c>
      <c r="J300" s="55">
        <v>12021</v>
      </c>
      <c r="K300" s="55">
        <v>8043</v>
      </c>
      <c r="M300" s="55">
        <v>9</v>
      </c>
      <c r="N300" s="55">
        <v>17896</v>
      </c>
      <c r="O300" s="55">
        <v>17896</v>
      </c>
      <c r="P300" s="55">
        <v>1</v>
      </c>
      <c r="Q300" s="55">
        <v>13152</v>
      </c>
      <c r="R300" s="55" t="s">
        <v>1777</v>
      </c>
      <c r="S300" s="55">
        <v>4099</v>
      </c>
      <c r="T300" s="57">
        <v>3399.99</v>
      </c>
      <c r="U300" s="55">
        <v>271.99919999999997</v>
      </c>
      <c r="V300" s="55">
        <v>84.999799999999993</v>
      </c>
      <c r="W300" s="57">
        <v>3756.989</v>
      </c>
      <c r="Y300" s="55" t="s">
        <v>1778</v>
      </c>
      <c r="Z300" s="55" t="s">
        <v>1779</v>
      </c>
      <c r="AA300" s="55" t="s">
        <v>1780</v>
      </c>
      <c r="AB300" s="55">
        <v>0</v>
      </c>
      <c r="AC300" s="55" t="s">
        <v>1781</v>
      </c>
      <c r="AD300" s="58">
        <v>37424</v>
      </c>
      <c r="AE300" s="58">
        <v>37419</v>
      </c>
    </row>
    <row r="301" spans="1:31" ht="12.5" customHeight="1">
      <c r="A301" s="55">
        <v>46418</v>
      </c>
      <c r="B301" s="55">
        <v>1</v>
      </c>
      <c r="C301" s="56">
        <v>45082</v>
      </c>
      <c r="D301" s="56">
        <v>45094</v>
      </c>
      <c r="E301" s="56">
        <v>45089</v>
      </c>
      <c r="F301" s="55">
        <v>5</v>
      </c>
      <c r="G301" s="55" t="s">
        <v>1782</v>
      </c>
      <c r="I301" s="55" t="s">
        <v>1783</v>
      </c>
      <c r="J301" s="55">
        <v>20988</v>
      </c>
      <c r="K301" s="55">
        <v>10801</v>
      </c>
      <c r="M301" s="55">
        <v>9</v>
      </c>
      <c r="N301" s="55">
        <v>20668</v>
      </c>
      <c r="O301" s="55">
        <v>20668</v>
      </c>
      <c r="P301" s="55">
        <v>1</v>
      </c>
      <c r="Q301" s="55">
        <v>4216</v>
      </c>
      <c r="R301" s="55" t="s">
        <v>1784</v>
      </c>
      <c r="S301" s="55">
        <v>4099</v>
      </c>
      <c r="T301" s="57">
        <v>3578.27</v>
      </c>
      <c r="U301" s="55">
        <v>286.26159999999999</v>
      </c>
      <c r="V301" s="55">
        <v>89.456800000000001</v>
      </c>
      <c r="W301" s="57">
        <v>3953.9884000000002</v>
      </c>
      <c r="Y301" s="55" t="s">
        <v>1785</v>
      </c>
      <c r="Z301" s="55" t="s">
        <v>1779</v>
      </c>
      <c r="AA301" s="55" t="s">
        <v>1786</v>
      </c>
      <c r="AB301" s="55">
        <v>0</v>
      </c>
      <c r="AC301" s="55" t="s">
        <v>1781</v>
      </c>
      <c r="AD301" s="58">
        <v>37424</v>
      </c>
      <c r="AE301" s="58">
        <v>37419</v>
      </c>
    </row>
    <row r="302" spans="1:31" ht="12.5" customHeight="1">
      <c r="A302" s="55">
        <v>46424</v>
      </c>
      <c r="B302" s="55">
        <v>1</v>
      </c>
      <c r="C302" s="56">
        <v>45083</v>
      </c>
      <c r="D302" s="56">
        <v>45095</v>
      </c>
      <c r="E302" s="56">
        <v>45090</v>
      </c>
      <c r="F302" s="55">
        <v>5</v>
      </c>
      <c r="G302" s="55" t="s">
        <v>1787</v>
      </c>
      <c r="I302" s="55" t="s">
        <v>1788</v>
      </c>
      <c r="J302" s="55">
        <v>12435</v>
      </c>
      <c r="K302" s="55">
        <v>10550</v>
      </c>
      <c r="M302" s="55">
        <v>4</v>
      </c>
      <c r="N302" s="55">
        <v>20417</v>
      </c>
      <c r="O302" s="55">
        <v>20417</v>
      </c>
      <c r="P302" s="55">
        <v>1</v>
      </c>
      <c r="Q302" s="55">
        <v>13259</v>
      </c>
      <c r="R302" s="55" t="s">
        <v>1789</v>
      </c>
      <c r="T302" s="57">
        <v>3578.27</v>
      </c>
      <c r="U302" s="55">
        <v>286.26159999999999</v>
      </c>
      <c r="V302" s="55">
        <v>89.456800000000001</v>
      </c>
      <c r="W302" s="57">
        <v>3953.9884000000002</v>
      </c>
      <c r="Y302" s="55" t="s">
        <v>1790</v>
      </c>
      <c r="Z302" s="55" t="s">
        <v>1791</v>
      </c>
      <c r="AA302" s="55" t="s">
        <v>1792</v>
      </c>
      <c r="AB302" s="55">
        <v>0</v>
      </c>
      <c r="AC302" s="55" t="s">
        <v>1641</v>
      </c>
      <c r="AD302" s="58">
        <v>37425</v>
      </c>
      <c r="AE302" s="58">
        <v>37420</v>
      </c>
    </row>
    <row r="303" spans="1:31" ht="12.5" customHeight="1">
      <c r="A303" s="55">
        <v>46426</v>
      </c>
      <c r="B303" s="55">
        <v>1</v>
      </c>
      <c r="C303" s="56">
        <v>45083</v>
      </c>
      <c r="D303" s="56">
        <v>45095</v>
      </c>
      <c r="E303" s="56">
        <v>45090</v>
      </c>
      <c r="F303" s="55">
        <v>5</v>
      </c>
      <c r="G303" s="55" t="s">
        <v>1793</v>
      </c>
      <c r="I303" s="55" t="s">
        <v>1794</v>
      </c>
      <c r="J303" s="55">
        <v>26107</v>
      </c>
      <c r="K303" s="55">
        <v>11209</v>
      </c>
      <c r="M303" s="55">
        <v>4</v>
      </c>
      <c r="N303" s="55">
        <v>21079</v>
      </c>
      <c r="O303" s="55">
        <v>21079</v>
      </c>
      <c r="P303" s="55">
        <v>1</v>
      </c>
      <c r="Q303" s="55">
        <v>1217</v>
      </c>
      <c r="R303" s="55" t="s">
        <v>1795</v>
      </c>
      <c r="T303" s="57">
        <v>3399.99</v>
      </c>
      <c r="U303" s="55">
        <v>271.99919999999997</v>
      </c>
      <c r="V303" s="55">
        <v>84.999799999999993</v>
      </c>
      <c r="W303" s="57">
        <v>3756.989</v>
      </c>
      <c r="Y303" s="55" t="s">
        <v>1796</v>
      </c>
      <c r="Z303" s="55" t="s">
        <v>1791</v>
      </c>
      <c r="AA303" s="55" t="s">
        <v>1797</v>
      </c>
      <c r="AB303" s="55">
        <v>0</v>
      </c>
      <c r="AC303" s="55" t="s">
        <v>1641</v>
      </c>
      <c r="AD303" s="58">
        <v>37425</v>
      </c>
      <c r="AE303" s="58">
        <v>37420</v>
      </c>
    </row>
    <row r="304" spans="1:31" ht="12.5" customHeight="1">
      <c r="A304" s="55">
        <v>46428</v>
      </c>
      <c r="B304" s="55">
        <v>1</v>
      </c>
      <c r="C304" s="56">
        <v>45083</v>
      </c>
      <c r="D304" s="56">
        <v>45095</v>
      </c>
      <c r="E304" s="56">
        <v>45090</v>
      </c>
      <c r="F304" s="55">
        <v>5</v>
      </c>
      <c r="G304" s="55" t="s">
        <v>1798</v>
      </c>
      <c r="I304" s="55" t="s">
        <v>1799</v>
      </c>
      <c r="J304" s="55">
        <v>20629</v>
      </c>
      <c r="K304" s="55">
        <v>2907</v>
      </c>
      <c r="M304" s="55">
        <v>9</v>
      </c>
      <c r="N304" s="55">
        <v>12736</v>
      </c>
      <c r="O304" s="55">
        <v>12736</v>
      </c>
      <c r="P304" s="55">
        <v>1</v>
      </c>
      <c r="Q304" s="55">
        <v>16861</v>
      </c>
      <c r="R304" s="55" t="s">
        <v>1800</v>
      </c>
      <c r="S304" s="55">
        <v>4110</v>
      </c>
      <c r="T304" s="57">
        <v>3578.27</v>
      </c>
      <c r="U304" s="55">
        <v>286.26159999999999</v>
      </c>
      <c r="V304" s="55">
        <v>89.456800000000001</v>
      </c>
      <c r="W304" s="57">
        <v>3953.9884000000002</v>
      </c>
      <c r="Y304" s="55" t="s">
        <v>1801</v>
      </c>
      <c r="Z304" s="55" t="s">
        <v>1791</v>
      </c>
      <c r="AA304" s="55" t="s">
        <v>1802</v>
      </c>
      <c r="AB304" s="55">
        <v>0</v>
      </c>
      <c r="AC304" s="55" t="s">
        <v>1641</v>
      </c>
      <c r="AD304" s="58">
        <v>37425</v>
      </c>
      <c r="AE304" s="58">
        <v>37420</v>
      </c>
    </row>
    <row r="305" spans="1:31" ht="12.5" customHeight="1">
      <c r="A305" s="55">
        <v>46437</v>
      </c>
      <c r="B305" s="55">
        <v>1</v>
      </c>
      <c r="C305" s="56">
        <v>45085</v>
      </c>
      <c r="D305" s="56">
        <v>45097</v>
      </c>
      <c r="E305" s="56">
        <v>45092</v>
      </c>
      <c r="F305" s="55">
        <v>5</v>
      </c>
      <c r="G305" s="55" t="s">
        <v>1803</v>
      </c>
      <c r="I305" s="55" t="s">
        <v>1804</v>
      </c>
      <c r="J305" s="55">
        <v>15054</v>
      </c>
      <c r="K305" s="55">
        <v>12531</v>
      </c>
      <c r="M305" s="55">
        <v>8</v>
      </c>
      <c r="N305" s="55">
        <v>22401</v>
      </c>
      <c r="O305" s="55">
        <v>22401</v>
      </c>
      <c r="P305" s="55">
        <v>1</v>
      </c>
      <c r="Q305" s="55">
        <v>6271</v>
      </c>
      <c r="R305" s="55" t="s">
        <v>1805</v>
      </c>
      <c r="T305" s="57">
        <v>3578.27</v>
      </c>
      <c r="U305" s="55">
        <v>286.26159999999999</v>
      </c>
      <c r="V305" s="55">
        <v>89.456800000000001</v>
      </c>
      <c r="W305" s="57">
        <v>3953.9884000000002</v>
      </c>
      <c r="Y305" s="55" t="s">
        <v>1806</v>
      </c>
      <c r="Z305" s="55" t="s">
        <v>1807</v>
      </c>
      <c r="AA305" s="55" t="s">
        <v>1808</v>
      </c>
      <c r="AB305" s="55">
        <v>0</v>
      </c>
      <c r="AC305" s="55" t="s">
        <v>1659</v>
      </c>
      <c r="AD305" s="58">
        <v>37427</v>
      </c>
      <c r="AE305" s="58">
        <v>37422</v>
      </c>
    </row>
    <row r="306" spans="1:31" ht="12.5" customHeight="1">
      <c r="A306" s="55">
        <v>46445</v>
      </c>
      <c r="B306" s="55">
        <v>1</v>
      </c>
      <c r="C306" s="56">
        <v>45086</v>
      </c>
      <c r="D306" s="56">
        <v>45098</v>
      </c>
      <c r="E306" s="56">
        <v>45093</v>
      </c>
      <c r="F306" s="55">
        <v>5</v>
      </c>
      <c r="G306" s="55" t="s">
        <v>1809</v>
      </c>
      <c r="I306" s="55" t="s">
        <v>1810</v>
      </c>
      <c r="J306" s="55">
        <v>12772</v>
      </c>
      <c r="K306" s="55">
        <v>11266</v>
      </c>
      <c r="M306" s="55">
        <v>1</v>
      </c>
      <c r="N306" s="55">
        <v>21136</v>
      </c>
      <c r="O306" s="55">
        <v>21136</v>
      </c>
      <c r="P306" s="55">
        <v>1</v>
      </c>
      <c r="Q306" s="55">
        <v>7988</v>
      </c>
      <c r="R306" s="55" t="s">
        <v>1811</v>
      </c>
      <c r="T306" s="57">
        <v>3578.27</v>
      </c>
      <c r="U306" s="55">
        <v>286.26159999999999</v>
      </c>
      <c r="V306" s="55">
        <v>89.456800000000001</v>
      </c>
      <c r="W306" s="57">
        <v>3953.9884000000002</v>
      </c>
      <c r="Y306" s="55" t="s">
        <v>1812</v>
      </c>
      <c r="Z306" s="55" t="s">
        <v>1813</v>
      </c>
      <c r="AA306" s="55" t="s">
        <v>1814</v>
      </c>
      <c r="AB306" s="55">
        <v>0</v>
      </c>
      <c r="AC306" s="55" t="s">
        <v>1756</v>
      </c>
      <c r="AD306" s="58">
        <v>37428</v>
      </c>
      <c r="AE306" s="58">
        <v>37423</v>
      </c>
    </row>
    <row r="307" spans="1:31" ht="12.5" customHeight="1">
      <c r="A307" s="55">
        <v>46450</v>
      </c>
      <c r="B307" s="55">
        <v>1</v>
      </c>
      <c r="C307" s="56">
        <v>45087</v>
      </c>
      <c r="D307" s="56">
        <v>45099</v>
      </c>
      <c r="E307" s="56">
        <v>45094</v>
      </c>
      <c r="F307" s="55">
        <v>5</v>
      </c>
      <c r="G307" s="55" t="s">
        <v>1815</v>
      </c>
      <c r="I307" s="55" t="s">
        <v>1816</v>
      </c>
      <c r="J307" s="55">
        <v>12446</v>
      </c>
      <c r="K307" s="55">
        <v>10627</v>
      </c>
      <c r="M307" s="55">
        <v>4</v>
      </c>
      <c r="N307" s="55">
        <v>20494</v>
      </c>
      <c r="O307" s="55">
        <v>20494</v>
      </c>
      <c r="P307" s="55">
        <v>1</v>
      </c>
      <c r="Q307" s="55">
        <v>9865</v>
      </c>
      <c r="R307" s="55" t="s">
        <v>1817</v>
      </c>
      <c r="T307" s="57">
        <v>3578.27</v>
      </c>
      <c r="U307" s="55">
        <v>286.26159999999999</v>
      </c>
      <c r="V307" s="55">
        <v>89.456800000000001</v>
      </c>
      <c r="W307" s="57">
        <v>3953.9884000000002</v>
      </c>
      <c r="Y307" s="55" t="s">
        <v>1818</v>
      </c>
      <c r="Z307" s="55" t="s">
        <v>1819</v>
      </c>
      <c r="AA307" s="55" t="s">
        <v>1820</v>
      </c>
      <c r="AB307" s="55">
        <v>0</v>
      </c>
      <c r="AC307" s="55" t="s">
        <v>1821</v>
      </c>
      <c r="AD307" s="58">
        <v>37429</v>
      </c>
      <c r="AE307" s="58">
        <v>37424</v>
      </c>
    </row>
    <row r="308" spans="1:31" ht="12.5" customHeight="1">
      <c r="A308" s="55">
        <v>46459</v>
      </c>
      <c r="B308" s="55">
        <v>1</v>
      </c>
      <c r="C308" s="56">
        <v>45088</v>
      </c>
      <c r="D308" s="56">
        <v>45100</v>
      </c>
      <c r="E308" s="56">
        <v>45095</v>
      </c>
      <c r="F308" s="55">
        <v>5</v>
      </c>
      <c r="G308" s="55" t="s">
        <v>1822</v>
      </c>
      <c r="I308" s="55" t="s">
        <v>1823</v>
      </c>
      <c r="J308" s="55">
        <v>12190</v>
      </c>
      <c r="K308" s="55">
        <v>5821</v>
      </c>
      <c r="M308" s="55">
        <v>4</v>
      </c>
      <c r="N308" s="55">
        <v>15656</v>
      </c>
      <c r="O308" s="55">
        <v>15656</v>
      </c>
      <c r="P308" s="55">
        <v>1</v>
      </c>
      <c r="Q308" s="55">
        <v>15519</v>
      </c>
      <c r="R308" s="55" t="s">
        <v>1824</v>
      </c>
      <c r="T308" s="57">
        <v>3578.27</v>
      </c>
      <c r="U308" s="55">
        <v>286.26159999999999</v>
      </c>
      <c r="V308" s="55">
        <v>89.456800000000001</v>
      </c>
      <c r="W308" s="57">
        <v>3953.9884000000002</v>
      </c>
      <c r="Y308" s="55" t="s">
        <v>1825</v>
      </c>
      <c r="Z308" s="55" t="s">
        <v>1826</v>
      </c>
      <c r="AA308" s="55" t="s">
        <v>1827</v>
      </c>
      <c r="AB308" s="55">
        <v>0</v>
      </c>
      <c r="AC308" s="55" t="s">
        <v>1772</v>
      </c>
      <c r="AD308" s="58">
        <v>37430</v>
      </c>
      <c r="AE308" s="58">
        <v>37425</v>
      </c>
    </row>
    <row r="309" spans="1:31" ht="12.5" customHeight="1">
      <c r="A309" s="55">
        <v>46462</v>
      </c>
      <c r="B309" s="55">
        <v>1</v>
      </c>
      <c r="C309" s="56">
        <v>45088</v>
      </c>
      <c r="D309" s="56">
        <v>45100</v>
      </c>
      <c r="E309" s="56">
        <v>45095</v>
      </c>
      <c r="F309" s="55">
        <v>5</v>
      </c>
      <c r="G309" s="55" t="s">
        <v>1828</v>
      </c>
      <c r="I309" s="55" t="s">
        <v>1829</v>
      </c>
      <c r="J309" s="55">
        <v>12013</v>
      </c>
      <c r="K309" s="55">
        <v>11183</v>
      </c>
      <c r="M309" s="55">
        <v>9</v>
      </c>
      <c r="N309" s="55">
        <v>21053</v>
      </c>
      <c r="O309" s="55">
        <v>21053</v>
      </c>
      <c r="P309" s="55">
        <v>1</v>
      </c>
      <c r="Q309" s="55">
        <v>15226</v>
      </c>
      <c r="R309" s="55" t="s">
        <v>1830</v>
      </c>
      <c r="S309" s="55">
        <v>4165</v>
      </c>
      <c r="T309" s="57">
        <v>3399.99</v>
      </c>
      <c r="U309" s="55">
        <v>271.99919999999997</v>
      </c>
      <c r="V309" s="55">
        <v>84.999799999999993</v>
      </c>
      <c r="W309" s="57">
        <v>3756.989</v>
      </c>
      <c r="Y309" s="55" t="s">
        <v>1831</v>
      </c>
      <c r="Z309" s="55" t="s">
        <v>1826</v>
      </c>
      <c r="AA309" s="55" t="s">
        <v>1832</v>
      </c>
      <c r="AB309" s="55">
        <v>0</v>
      </c>
      <c r="AC309" s="55" t="s">
        <v>1772</v>
      </c>
      <c r="AD309" s="58">
        <v>37430</v>
      </c>
      <c r="AE309" s="58">
        <v>37425</v>
      </c>
    </row>
    <row r="310" spans="1:31" ht="12.5" customHeight="1">
      <c r="A310" s="55">
        <v>46469</v>
      </c>
      <c r="B310" s="55">
        <v>1</v>
      </c>
      <c r="C310" s="56">
        <v>45089</v>
      </c>
      <c r="D310" s="56">
        <v>45101</v>
      </c>
      <c r="E310" s="56">
        <v>45096</v>
      </c>
      <c r="F310" s="55">
        <v>5</v>
      </c>
      <c r="G310" s="55" t="s">
        <v>1833</v>
      </c>
      <c r="I310" s="55" t="s">
        <v>1834</v>
      </c>
      <c r="J310" s="55">
        <v>19033</v>
      </c>
      <c r="K310" s="55">
        <v>11886</v>
      </c>
      <c r="M310" s="55">
        <v>7</v>
      </c>
      <c r="N310" s="55">
        <v>21756</v>
      </c>
      <c r="O310" s="55">
        <v>21756</v>
      </c>
      <c r="P310" s="55">
        <v>1</v>
      </c>
      <c r="Q310" s="55">
        <v>9520</v>
      </c>
      <c r="R310" s="55" t="s">
        <v>1835</v>
      </c>
      <c r="T310" s="55">
        <v>699.09820000000002</v>
      </c>
      <c r="U310" s="55">
        <v>55.927900000000001</v>
      </c>
      <c r="V310" s="55">
        <v>17.477499999999999</v>
      </c>
      <c r="W310" s="55">
        <v>772.50360000000001</v>
      </c>
      <c r="Y310" s="55" t="s">
        <v>1836</v>
      </c>
      <c r="Z310" s="55" t="s">
        <v>1837</v>
      </c>
      <c r="AA310" s="55" t="s">
        <v>1838</v>
      </c>
      <c r="AB310" s="55">
        <v>0</v>
      </c>
      <c r="AC310" s="55" t="s">
        <v>1779</v>
      </c>
      <c r="AD310" s="58">
        <v>37431</v>
      </c>
      <c r="AE310" s="58">
        <v>37426</v>
      </c>
    </row>
    <row r="311" spans="1:31" ht="12.5" customHeight="1">
      <c r="A311" s="55">
        <v>46474</v>
      </c>
      <c r="B311" s="55">
        <v>1</v>
      </c>
      <c r="C311" s="56">
        <v>45089</v>
      </c>
      <c r="D311" s="56">
        <v>45101</v>
      </c>
      <c r="E311" s="56">
        <v>45096</v>
      </c>
      <c r="F311" s="55">
        <v>5</v>
      </c>
      <c r="G311" s="55" t="s">
        <v>1839</v>
      </c>
      <c r="I311" s="55" t="s">
        <v>1840</v>
      </c>
      <c r="J311" s="55">
        <v>25944</v>
      </c>
      <c r="K311" s="55">
        <v>19348</v>
      </c>
      <c r="M311" s="55">
        <v>9</v>
      </c>
      <c r="N311" s="55">
        <v>29252</v>
      </c>
      <c r="O311" s="55">
        <v>29252</v>
      </c>
      <c r="P311" s="55">
        <v>1</v>
      </c>
      <c r="S311" s="55">
        <v>4176</v>
      </c>
      <c r="T311" s="55">
        <v>699.09820000000002</v>
      </c>
      <c r="U311" s="55">
        <v>55.927900000000001</v>
      </c>
      <c r="V311" s="55">
        <v>17.477499999999999</v>
      </c>
      <c r="W311" s="55">
        <v>772.50360000000001</v>
      </c>
      <c r="Y311" s="55" t="s">
        <v>1841</v>
      </c>
      <c r="Z311" s="55" t="s">
        <v>1837</v>
      </c>
      <c r="AA311" s="55" t="s">
        <v>1842</v>
      </c>
      <c r="AB311" s="55">
        <v>0</v>
      </c>
      <c r="AC311" s="55" t="s">
        <v>1779</v>
      </c>
      <c r="AD311" s="58">
        <v>37431</v>
      </c>
      <c r="AE311" s="58">
        <v>37426</v>
      </c>
    </row>
    <row r="312" spans="1:31" ht="12.5" customHeight="1">
      <c r="A312" s="55">
        <v>46478</v>
      </c>
      <c r="B312" s="55">
        <v>1</v>
      </c>
      <c r="C312" s="56">
        <v>45090</v>
      </c>
      <c r="D312" s="56">
        <v>45102</v>
      </c>
      <c r="E312" s="56">
        <v>45097</v>
      </c>
      <c r="F312" s="55">
        <v>5</v>
      </c>
      <c r="G312" s="55" t="s">
        <v>1843</v>
      </c>
      <c r="I312" s="55" t="s">
        <v>1844</v>
      </c>
      <c r="J312" s="55">
        <v>25939</v>
      </c>
      <c r="K312" s="55">
        <v>12580</v>
      </c>
      <c r="M312" s="55">
        <v>9</v>
      </c>
      <c r="N312" s="55">
        <v>22450</v>
      </c>
      <c r="O312" s="55">
        <v>22450</v>
      </c>
      <c r="P312" s="55">
        <v>1</v>
      </c>
      <c r="Q312" s="55">
        <v>9472</v>
      </c>
      <c r="R312" s="55" t="s">
        <v>1845</v>
      </c>
      <c r="S312" s="55">
        <v>4187</v>
      </c>
      <c r="T312" s="55">
        <v>699.09820000000002</v>
      </c>
      <c r="U312" s="55">
        <v>55.927900000000001</v>
      </c>
      <c r="V312" s="55">
        <v>17.477499999999999</v>
      </c>
      <c r="W312" s="55">
        <v>772.50360000000001</v>
      </c>
      <c r="Y312" s="55" t="s">
        <v>1846</v>
      </c>
      <c r="Z312" s="55" t="s">
        <v>1847</v>
      </c>
      <c r="AA312" s="55" t="s">
        <v>1848</v>
      </c>
      <c r="AB312" s="55">
        <v>0</v>
      </c>
      <c r="AC312" s="55" t="s">
        <v>1791</v>
      </c>
      <c r="AD312" s="58">
        <v>37432</v>
      </c>
      <c r="AE312" s="58">
        <v>37427</v>
      </c>
    </row>
    <row r="313" spans="1:31" ht="12.5" customHeight="1">
      <c r="A313" s="55">
        <v>46479</v>
      </c>
      <c r="B313" s="55">
        <v>1</v>
      </c>
      <c r="C313" s="56">
        <v>45091</v>
      </c>
      <c r="D313" s="56">
        <v>45103</v>
      </c>
      <c r="E313" s="56">
        <v>45098</v>
      </c>
      <c r="F313" s="55">
        <v>5</v>
      </c>
      <c r="G313" s="55" t="s">
        <v>1849</v>
      </c>
      <c r="I313" s="55" t="s">
        <v>1850</v>
      </c>
      <c r="J313" s="55">
        <v>12768</v>
      </c>
      <c r="K313" s="55">
        <v>15085</v>
      </c>
      <c r="M313" s="55">
        <v>4</v>
      </c>
      <c r="N313" s="55">
        <v>24961</v>
      </c>
      <c r="O313" s="55">
        <v>24961</v>
      </c>
      <c r="P313" s="55">
        <v>1</v>
      </c>
      <c r="Q313" s="55">
        <v>15576</v>
      </c>
      <c r="R313" s="55" t="s">
        <v>1851</v>
      </c>
      <c r="T313" s="57">
        <v>3578.27</v>
      </c>
      <c r="U313" s="55">
        <v>286.26159999999999</v>
      </c>
      <c r="V313" s="55">
        <v>89.456800000000001</v>
      </c>
      <c r="W313" s="57">
        <v>3953.9884000000002</v>
      </c>
      <c r="Y313" s="55" t="s">
        <v>1852</v>
      </c>
      <c r="Z313" s="55" t="s">
        <v>1853</v>
      </c>
      <c r="AA313" s="55" t="s">
        <v>1854</v>
      </c>
      <c r="AB313" s="55">
        <v>0</v>
      </c>
      <c r="AC313" s="55" t="s">
        <v>1855</v>
      </c>
      <c r="AD313" s="58">
        <v>37433</v>
      </c>
      <c r="AE313" s="58">
        <v>37428</v>
      </c>
    </row>
    <row r="314" spans="1:31" ht="12.5" customHeight="1">
      <c r="A314" s="55">
        <v>46482</v>
      </c>
      <c r="B314" s="55">
        <v>1</v>
      </c>
      <c r="C314" s="56">
        <v>45091</v>
      </c>
      <c r="D314" s="56">
        <v>45103</v>
      </c>
      <c r="E314" s="56">
        <v>45098</v>
      </c>
      <c r="F314" s="55">
        <v>5</v>
      </c>
      <c r="G314" s="55" t="s">
        <v>1856</v>
      </c>
      <c r="I314" s="55" t="s">
        <v>1857</v>
      </c>
      <c r="J314" s="55">
        <v>12245</v>
      </c>
      <c r="K314" s="55">
        <v>15917</v>
      </c>
      <c r="M314" s="55">
        <v>9</v>
      </c>
      <c r="N314" s="55">
        <v>25802</v>
      </c>
      <c r="O314" s="55">
        <v>25802</v>
      </c>
      <c r="P314" s="55">
        <v>1</v>
      </c>
      <c r="Q314" s="55">
        <v>2781</v>
      </c>
      <c r="R314" s="55" t="s">
        <v>1858</v>
      </c>
      <c r="S314" s="55">
        <v>4198</v>
      </c>
      <c r="T314" s="57">
        <v>3399.99</v>
      </c>
      <c r="U314" s="55">
        <v>271.99919999999997</v>
      </c>
      <c r="V314" s="55">
        <v>84.999799999999993</v>
      </c>
      <c r="W314" s="57">
        <v>3756.989</v>
      </c>
      <c r="Y314" s="55" t="s">
        <v>1859</v>
      </c>
      <c r="Z314" s="55" t="s">
        <v>1853</v>
      </c>
      <c r="AA314" s="55" t="s">
        <v>1860</v>
      </c>
      <c r="AB314" s="55">
        <v>0</v>
      </c>
      <c r="AC314" s="55" t="s">
        <v>1855</v>
      </c>
      <c r="AD314" s="58">
        <v>37433</v>
      </c>
      <c r="AE314" s="58">
        <v>37428</v>
      </c>
    </row>
    <row r="315" spans="1:31" ht="12.5" customHeight="1">
      <c r="A315" s="55">
        <v>46491</v>
      </c>
      <c r="B315" s="55">
        <v>1</v>
      </c>
      <c r="C315" s="56">
        <v>45094</v>
      </c>
      <c r="D315" s="56">
        <v>45106</v>
      </c>
      <c r="E315" s="56">
        <v>45101</v>
      </c>
      <c r="F315" s="55">
        <v>5</v>
      </c>
      <c r="G315" s="55" t="s">
        <v>1861</v>
      </c>
      <c r="I315" s="55" t="s">
        <v>1862</v>
      </c>
      <c r="J315" s="55">
        <v>24759</v>
      </c>
      <c r="K315" s="55">
        <v>8667</v>
      </c>
      <c r="M315" s="55">
        <v>6</v>
      </c>
      <c r="N315" s="55">
        <v>18520</v>
      </c>
      <c r="O315" s="55">
        <v>18520</v>
      </c>
      <c r="P315" s="55">
        <v>1</v>
      </c>
      <c r="Q315" s="55">
        <v>15950</v>
      </c>
      <c r="R315" s="55" t="s">
        <v>1863</v>
      </c>
      <c r="S315" s="55">
        <v>4233</v>
      </c>
      <c r="T315" s="57">
        <v>3578.27</v>
      </c>
      <c r="U315" s="55">
        <v>286.26159999999999</v>
      </c>
      <c r="V315" s="55">
        <v>89.456800000000001</v>
      </c>
      <c r="W315" s="57">
        <v>3953.9884000000002</v>
      </c>
      <c r="Y315" s="55" t="s">
        <v>1864</v>
      </c>
      <c r="Z315" s="55" t="s">
        <v>1865</v>
      </c>
      <c r="AA315" s="55" t="s">
        <v>1866</v>
      </c>
      <c r="AB315" s="55">
        <v>0</v>
      </c>
      <c r="AC315" s="55" t="s">
        <v>1819</v>
      </c>
      <c r="AD315" s="58">
        <v>37436</v>
      </c>
      <c r="AE315" s="58">
        <v>37431</v>
      </c>
    </row>
    <row r="316" spans="1:31" ht="12.5" customHeight="1">
      <c r="A316" s="55">
        <v>46494</v>
      </c>
      <c r="B316" s="55">
        <v>1</v>
      </c>
      <c r="C316" s="56">
        <v>45094</v>
      </c>
      <c r="D316" s="56">
        <v>45106</v>
      </c>
      <c r="E316" s="56">
        <v>45101</v>
      </c>
      <c r="F316" s="55">
        <v>5</v>
      </c>
      <c r="G316" s="55" t="s">
        <v>1867</v>
      </c>
      <c r="I316" s="55" t="s">
        <v>1868</v>
      </c>
      <c r="J316" s="55">
        <v>20983</v>
      </c>
      <c r="K316" s="55">
        <v>9785</v>
      </c>
      <c r="M316" s="55">
        <v>9</v>
      </c>
      <c r="N316" s="55">
        <v>19645</v>
      </c>
      <c r="O316" s="55">
        <v>19645</v>
      </c>
      <c r="P316" s="55">
        <v>1</v>
      </c>
      <c r="Q316" s="55">
        <v>17084</v>
      </c>
      <c r="R316" s="55" t="s">
        <v>1869</v>
      </c>
      <c r="S316" s="55">
        <v>4231</v>
      </c>
      <c r="T316" s="57">
        <v>3578.27</v>
      </c>
      <c r="U316" s="55">
        <v>286.26159999999999</v>
      </c>
      <c r="V316" s="55">
        <v>89.456800000000001</v>
      </c>
      <c r="W316" s="57">
        <v>3953.9884000000002</v>
      </c>
      <c r="Y316" s="55" t="s">
        <v>1870</v>
      </c>
      <c r="Z316" s="55" t="s">
        <v>1865</v>
      </c>
      <c r="AA316" s="55" t="s">
        <v>1871</v>
      </c>
      <c r="AB316" s="55">
        <v>0</v>
      </c>
      <c r="AC316" s="55" t="s">
        <v>1819</v>
      </c>
      <c r="AD316" s="58">
        <v>37436</v>
      </c>
      <c r="AE316" s="58">
        <v>37431</v>
      </c>
    </row>
    <row r="317" spans="1:31" ht="12.5" customHeight="1">
      <c r="A317" s="55">
        <v>46512</v>
      </c>
      <c r="B317" s="55">
        <v>1</v>
      </c>
      <c r="C317" s="56">
        <v>45096</v>
      </c>
      <c r="D317" s="56">
        <v>45108</v>
      </c>
      <c r="E317" s="56">
        <v>45103</v>
      </c>
      <c r="F317" s="55">
        <v>5</v>
      </c>
      <c r="G317" s="55" t="s">
        <v>1872</v>
      </c>
      <c r="I317" s="55" t="s">
        <v>1873</v>
      </c>
      <c r="J317" s="55">
        <v>12209</v>
      </c>
      <c r="K317" s="55">
        <v>3752</v>
      </c>
      <c r="M317" s="55">
        <v>4</v>
      </c>
      <c r="N317" s="55">
        <v>13587</v>
      </c>
      <c r="O317" s="55">
        <v>13587</v>
      </c>
      <c r="P317" s="55">
        <v>1</v>
      </c>
      <c r="Q317" s="55">
        <v>13728</v>
      </c>
      <c r="R317" s="55" t="s">
        <v>1874</v>
      </c>
      <c r="T317" s="57">
        <v>3578.27</v>
      </c>
      <c r="U317" s="55">
        <v>286.26159999999999</v>
      </c>
      <c r="V317" s="55">
        <v>89.456800000000001</v>
      </c>
      <c r="W317" s="57">
        <v>3953.9884000000002</v>
      </c>
      <c r="Y317" s="55" t="s">
        <v>1875</v>
      </c>
      <c r="Z317" s="55" t="s">
        <v>1876</v>
      </c>
      <c r="AA317" s="55" t="s">
        <v>1877</v>
      </c>
      <c r="AB317" s="55">
        <v>0</v>
      </c>
      <c r="AC317" s="55" t="s">
        <v>1837</v>
      </c>
      <c r="AD317" s="58">
        <v>37438</v>
      </c>
      <c r="AE317" s="58">
        <v>37433</v>
      </c>
    </row>
    <row r="318" spans="1:31" ht="12.5" customHeight="1">
      <c r="A318" s="55">
        <v>46510</v>
      </c>
      <c r="B318" s="55">
        <v>1</v>
      </c>
      <c r="C318" s="56">
        <v>45096</v>
      </c>
      <c r="D318" s="56">
        <v>45108</v>
      </c>
      <c r="E318" s="56">
        <v>45103</v>
      </c>
      <c r="F318" s="55">
        <v>5</v>
      </c>
      <c r="G318" s="55" t="s">
        <v>1878</v>
      </c>
      <c r="I318" s="55" t="s">
        <v>1879</v>
      </c>
      <c r="J318" s="55">
        <v>24386</v>
      </c>
      <c r="K318" s="55">
        <v>10447</v>
      </c>
      <c r="M318" s="55">
        <v>6</v>
      </c>
      <c r="N318" s="55">
        <v>20314</v>
      </c>
      <c r="O318" s="55">
        <v>20314</v>
      </c>
      <c r="P318" s="55">
        <v>1</v>
      </c>
      <c r="Q318" s="55">
        <v>6528</v>
      </c>
      <c r="R318" s="55" t="s">
        <v>1880</v>
      </c>
      <c r="S318" s="55">
        <v>4255</v>
      </c>
      <c r="T318" s="57">
        <v>3578.27</v>
      </c>
      <c r="U318" s="55">
        <v>286.26159999999999</v>
      </c>
      <c r="V318" s="55">
        <v>89.456800000000001</v>
      </c>
      <c r="W318" s="57">
        <v>3953.9884000000002</v>
      </c>
      <c r="Y318" s="55" t="s">
        <v>1881</v>
      </c>
      <c r="Z318" s="55" t="s">
        <v>1876</v>
      </c>
      <c r="AA318" s="55" t="s">
        <v>1882</v>
      </c>
      <c r="AB318" s="55">
        <v>0</v>
      </c>
      <c r="AC318" s="55" t="s">
        <v>1837</v>
      </c>
      <c r="AD318" s="58">
        <v>37438</v>
      </c>
      <c r="AE318" s="58">
        <v>37433</v>
      </c>
    </row>
    <row r="319" spans="1:31" ht="12.5" customHeight="1">
      <c r="A319" s="55">
        <v>46520</v>
      </c>
      <c r="B319" s="55">
        <v>1</v>
      </c>
      <c r="C319" s="56">
        <v>45096</v>
      </c>
      <c r="D319" s="56">
        <v>45108</v>
      </c>
      <c r="E319" s="56">
        <v>45103</v>
      </c>
      <c r="F319" s="55">
        <v>5</v>
      </c>
      <c r="G319" s="55" t="s">
        <v>1883</v>
      </c>
      <c r="I319" s="55" t="s">
        <v>1884</v>
      </c>
      <c r="J319" s="55">
        <v>24491</v>
      </c>
      <c r="K319" s="55">
        <v>19843</v>
      </c>
      <c r="M319" s="55">
        <v>6</v>
      </c>
      <c r="N319" s="55">
        <v>29749</v>
      </c>
      <c r="O319" s="55">
        <v>29749</v>
      </c>
      <c r="P319" s="55">
        <v>1</v>
      </c>
      <c r="S319" s="55">
        <v>4255</v>
      </c>
      <c r="T319" s="57">
        <v>3578.27</v>
      </c>
      <c r="U319" s="55">
        <v>286.26159999999999</v>
      </c>
      <c r="V319" s="55">
        <v>89.456800000000001</v>
      </c>
      <c r="W319" s="57">
        <v>3953.9884000000002</v>
      </c>
      <c r="Y319" s="55" t="s">
        <v>1885</v>
      </c>
      <c r="Z319" s="55" t="s">
        <v>1876</v>
      </c>
      <c r="AA319" s="55" t="s">
        <v>1886</v>
      </c>
      <c r="AB319" s="55">
        <v>0</v>
      </c>
      <c r="AC319" s="55" t="s">
        <v>1837</v>
      </c>
      <c r="AD319" s="58">
        <v>37438</v>
      </c>
      <c r="AE319" s="58">
        <v>37433</v>
      </c>
    </row>
    <row r="320" spans="1:31" ht="12.5" customHeight="1">
      <c r="A320" s="55">
        <v>46514</v>
      </c>
      <c r="B320" s="55">
        <v>1</v>
      </c>
      <c r="C320" s="56">
        <v>45096</v>
      </c>
      <c r="D320" s="56">
        <v>45108</v>
      </c>
      <c r="E320" s="56">
        <v>45103</v>
      </c>
      <c r="F320" s="55">
        <v>5</v>
      </c>
      <c r="G320" s="55" t="s">
        <v>1887</v>
      </c>
      <c r="I320" s="55" t="s">
        <v>1888</v>
      </c>
      <c r="J320" s="55">
        <v>19028</v>
      </c>
      <c r="K320" s="55">
        <v>2346</v>
      </c>
      <c r="M320" s="55">
        <v>7</v>
      </c>
      <c r="N320" s="55">
        <v>12170</v>
      </c>
      <c r="O320" s="55">
        <v>12170</v>
      </c>
      <c r="P320" s="55">
        <v>1</v>
      </c>
      <c r="Q320" s="55">
        <v>4917</v>
      </c>
      <c r="R320" s="55" t="s">
        <v>1889</v>
      </c>
      <c r="T320" s="55">
        <v>699.09820000000002</v>
      </c>
      <c r="U320" s="55">
        <v>55.927900000000001</v>
      </c>
      <c r="V320" s="55">
        <v>17.477499999999999</v>
      </c>
      <c r="W320" s="55">
        <v>772.50360000000001</v>
      </c>
      <c r="Y320" s="55" t="s">
        <v>1890</v>
      </c>
      <c r="Z320" s="55" t="s">
        <v>1876</v>
      </c>
      <c r="AA320" s="55" t="s">
        <v>1891</v>
      </c>
      <c r="AB320" s="55">
        <v>0</v>
      </c>
      <c r="AC320" s="55" t="s">
        <v>1837</v>
      </c>
      <c r="AD320" s="58">
        <v>37438</v>
      </c>
      <c r="AE320" s="58">
        <v>37433</v>
      </c>
    </row>
    <row r="321" spans="1:31" ht="12.5" customHeight="1">
      <c r="A321" s="55">
        <v>46519</v>
      </c>
      <c r="B321" s="55">
        <v>1</v>
      </c>
      <c r="C321" s="56">
        <v>45096</v>
      </c>
      <c r="D321" s="56">
        <v>45108</v>
      </c>
      <c r="E321" s="56">
        <v>45103</v>
      </c>
      <c r="F321" s="55">
        <v>5</v>
      </c>
      <c r="G321" s="55" t="s">
        <v>1892</v>
      </c>
      <c r="I321" s="55" t="s">
        <v>1893</v>
      </c>
      <c r="J321" s="55">
        <v>15660</v>
      </c>
      <c r="K321" s="55">
        <v>19744</v>
      </c>
      <c r="M321" s="55">
        <v>10</v>
      </c>
      <c r="N321" s="55">
        <v>29650</v>
      </c>
      <c r="O321" s="55">
        <v>29650</v>
      </c>
      <c r="P321" s="55">
        <v>1</v>
      </c>
      <c r="S321" s="55">
        <v>4258</v>
      </c>
      <c r="T321" s="57">
        <v>3578.27</v>
      </c>
      <c r="U321" s="55">
        <v>286.26159999999999</v>
      </c>
      <c r="V321" s="55">
        <v>89.456800000000001</v>
      </c>
      <c r="W321" s="57">
        <v>3953.9884000000002</v>
      </c>
      <c r="Y321" s="55" t="s">
        <v>1894</v>
      </c>
      <c r="Z321" s="55" t="s">
        <v>1876</v>
      </c>
      <c r="AA321" s="55" t="s">
        <v>1895</v>
      </c>
      <c r="AB321" s="55">
        <v>0</v>
      </c>
      <c r="AC321" s="55" t="s">
        <v>1837</v>
      </c>
      <c r="AD321" s="58">
        <v>37438</v>
      </c>
      <c r="AE321" s="58">
        <v>37433</v>
      </c>
    </row>
    <row r="322" spans="1:31" ht="12.5" customHeight="1">
      <c r="A322" s="55">
        <v>46531</v>
      </c>
      <c r="B322" s="55">
        <v>1</v>
      </c>
      <c r="C322" s="56">
        <v>45098</v>
      </c>
      <c r="D322" s="56">
        <v>45110</v>
      </c>
      <c r="E322" s="56">
        <v>45105</v>
      </c>
      <c r="F322" s="55">
        <v>5</v>
      </c>
      <c r="G322" s="55" t="s">
        <v>1896</v>
      </c>
      <c r="I322" s="55" t="s">
        <v>1897</v>
      </c>
      <c r="J322" s="55">
        <v>12423</v>
      </c>
      <c r="K322" s="55">
        <v>11682</v>
      </c>
      <c r="M322" s="55">
        <v>1</v>
      </c>
      <c r="N322" s="55">
        <v>21552</v>
      </c>
      <c r="O322" s="55">
        <v>21552</v>
      </c>
      <c r="P322" s="55">
        <v>1</v>
      </c>
      <c r="Q322" s="55">
        <v>1356</v>
      </c>
      <c r="R322" s="55" t="s">
        <v>1898</v>
      </c>
      <c r="T322" s="57">
        <v>3578.27</v>
      </c>
      <c r="U322" s="55">
        <v>286.26159999999999</v>
      </c>
      <c r="V322" s="55">
        <v>89.456800000000001</v>
      </c>
      <c r="W322" s="57">
        <v>3953.9884000000002</v>
      </c>
      <c r="Y322" s="55" t="s">
        <v>1899</v>
      </c>
      <c r="Z322" s="55" t="s">
        <v>1900</v>
      </c>
      <c r="AA322" s="55" t="s">
        <v>1901</v>
      </c>
      <c r="AB322" s="55">
        <v>0</v>
      </c>
      <c r="AC322" s="55" t="s">
        <v>1853</v>
      </c>
      <c r="AD322" s="58">
        <v>37440</v>
      </c>
      <c r="AE322" s="58">
        <v>37435</v>
      </c>
    </row>
    <row r="323" spans="1:31" ht="12.5" customHeight="1">
      <c r="A323" s="55">
        <v>46533</v>
      </c>
      <c r="B323" s="55">
        <v>1</v>
      </c>
      <c r="C323" s="56">
        <v>45098</v>
      </c>
      <c r="D323" s="56">
        <v>45110</v>
      </c>
      <c r="E323" s="56">
        <v>45105</v>
      </c>
      <c r="F323" s="55">
        <v>5</v>
      </c>
      <c r="G323" s="55" t="s">
        <v>1902</v>
      </c>
      <c r="I323" s="55" t="s">
        <v>1903</v>
      </c>
      <c r="J323" s="55">
        <v>26106</v>
      </c>
      <c r="K323" s="55">
        <v>16317</v>
      </c>
      <c r="M323" s="55">
        <v>4</v>
      </c>
      <c r="N323" s="55">
        <v>26203</v>
      </c>
      <c r="O323" s="55">
        <v>26203</v>
      </c>
      <c r="P323" s="55">
        <v>1</v>
      </c>
      <c r="Q323" s="55">
        <v>5629</v>
      </c>
      <c r="R323" s="55" t="s">
        <v>1904</v>
      </c>
      <c r="T323" s="57">
        <v>3374.99</v>
      </c>
      <c r="U323" s="55">
        <v>269.99919999999997</v>
      </c>
      <c r="V323" s="55">
        <v>84.374799999999993</v>
      </c>
      <c r="W323" s="57">
        <v>3729.364</v>
      </c>
      <c r="Y323" s="55" t="s">
        <v>1905</v>
      </c>
      <c r="Z323" s="55" t="s">
        <v>1900</v>
      </c>
      <c r="AA323" s="55" t="s">
        <v>1906</v>
      </c>
      <c r="AB323" s="55">
        <v>0</v>
      </c>
      <c r="AC323" s="55" t="s">
        <v>1853</v>
      </c>
      <c r="AD323" s="58">
        <v>37440</v>
      </c>
      <c r="AE323" s="58">
        <v>37435</v>
      </c>
    </row>
    <row r="324" spans="1:31" ht="12.5" customHeight="1">
      <c r="A324" s="55">
        <v>46528</v>
      </c>
      <c r="B324" s="55">
        <v>1</v>
      </c>
      <c r="C324" s="56">
        <v>45098</v>
      </c>
      <c r="D324" s="56">
        <v>45110</v>
      </c>
      <c r="E324" s="56">
        <v>45105</v>
      </c>
      <c r="F324" s="55">
        <v>5</v>
      </c>
      <c r="G324" s="55" t="s">
        <v>1907</v>
      </c>
      <c r="I324" s="55" t="s">
        <v>1908</v>
      </c>
      <c r="J324" s="55">
        <v>15063</v>
      </c>
      <c r="K324" s="55">
        <v>9684</v>
      </c>
      <c r="M324" s="55">
        <v>8</v>
      </c>
      <c r="N324" s="55">
        <v>19543</v>
      </c>
      <c r="O324" s="55">
        <v>19543</v>
      </c>
      <c r="P324" s="55">
        <v>1</v>
      </c>
      <c r="Q324" s="55">
        <v>11798</v>
      </c>
      <c r="R324" s="55" t="s">
        <v>1909</v>
      </c>
      <c r="T324" s="57">
        <v>3578.27</v>
      </c>
      <c r="U324" s="55">
        <v>286.26159999999999</v>
      </c>
      <c r="V324" s="55">
        <v>89.456800000000001</v>
      </c>
      <c r="W324" s="57">
        <v>3953.9884000000002</v>
      </c>
      <c r="Y324" s="55" t="s">
        <v>1910</v>
      </c>
      <c r="Z324" s="55" t="s">
        <v>1900</v>
      </c>
      <c r="AA324" s="55" t="s">
        <v>1911</v>
      </c>
      <c r="AB324" s="55">
        <v>0</v>
      </c>
      <c r="AC324" s="55" t="s">
        <v>1853</v>
      </c>
      <c r="AD324" s="58">
        <v>37440</v>
      </c>
      <c r="AE324" s="58">
        <v>37435</v>
      </c>
    </row>
    <row r="325" spans="1:31" ht="12.5" customHeight="1">
      <c r="A325" s="55">
        <v>46546</v>
      </c>
      <c r="B325" s="55">
        <v>1</v>
      </c>
      <c r="C325" s="56">
        <v>45100</v>
      </c>
      <c r="D325" s="56">
        <v>45112</v>
      </c>
      <c r="E325" s="56">
        <v>45107</v>
      </c>
      <c r="F325" s="55">
        <v>5</v>
      </c>
      <c r="G325" s="55" t="s">
        <v>1912</v>
      </c>
      <c r="I325" s="55" t="s">
        <v>1913</v>
      </c>
      <c r="J325" s="55">
        <v>12780</v>
      </c>
      <c r="K325" s="55">
        <v>13960</v>
      </c>
      <c r="M325" s="55">
        <v>1</v>
      </c>
      <c r="N325" s="55">
        <v>23830</v>
      </c>
      <c r="O325" s="55">
        <v>23830</v>
      </c>
      <c r="P325" s="55">
        <v>1</v>
      </c>
      <c r="Q325" s="55">
        <v>18785</v>
      </c>
      <c r="R325" s="55" t="s">
        <v>1914</v>
      </c>
      <c r="T325" s="57">
        <v>3578.27</v>
      </c>
      <c r="U325" s="55">
        <v>286.26159999999999</v>
      </c>
      <c r="V325" s="55">
        <v>89.456800000000001</v>
      </c>
      <c r="W325" s="57">
        <v>3953.9884000000002</v>
      </c>
      <c r="Y325" s="55" t="s">
        <v>1915</v>
      </c>
      <c r="Z325" s="55" t="s">
        <v>1916</v>
      </c>
      <c r="AA325" s="55" t="s">
        <v>1917</v>
      </c>
      <c r="AB325" s="55">
        <v>0</v>
      </c>
      <c r="AC325" s="55" t="s">
        <v>1918</v>
      </c>
      <c r="AD325" s="58">
        <v>37442</v>
      </c>
      <c r="AE325" s="58">
        <v>37437</v>
      </c>
    </row>
    <row r="326" spans="1:31" ht="12.5" customHeight="1">
      <c r="A326" s="55">
        <v>46544</v>
      </c>
      <c r="B326" s="55">
        <v>1</v>
      </c>
      <c r="C326" s="56">
        <v>45100</v>
      </c>
      <c r="D326" s="56">
        <v>45112</v>
      </c>
      <c r="E326" s="56">
        <v>45107</v>
      </c>
      <c r="F326" s="55">
        <v>5</v>
      </c>
      <c r="G326" s="55" t="s">
        <v>1919</v>
      </c>
      <c r="I326" s="55" t="s">
        <v>1920</v>
      </c>
      <c r="J326" s="55">
        <v>12766</v>
      </c>
      <c r="K326" s="55">
        <v>6085</v>
      </c>
      <c r="M326" s="55">
        <v>1</v>
      </c>
      <c r="N326" s="55">
        <v>15920</v>
      </c>
      <c r="O326" s="55">
        <v>15920</v>
      </c>
      <c r="P326" s="55">
        <v>1</v>
      </c>
      <c r="Q326" s="55">
        <v>18891</v>
      </c>
      <c r="R326" s="55" t="s">
        <v>1921</v>
      </c>
      <c r="T326" s="57">
        <v>3578.27</v>
      </c>
      <c r="U326" s="55">
        <v>286.26159999999999</v>
      </c>
      <c r="V326" s="55">
        <v>89.456800000000001</v>
      </c>
      <c r="W326" s="57">
        <v>3953.9884000000002</v>
      </c>
      <c r="Y326" s="55" t="s">
        <v>1922</v>
      </c>
      <c r="Z326" s="55" t="s">
        <v>1916</v>
      </c>
      <c r="AA326" s="55" t="s">
        <v>1923</v>
      </c>
      <c r="AB326" s="55">
        <v>0</v>
      </c>
      <c r="AC326" s="55" t="s">
        <v>1918</v>
      </c>
      <c r="AD326" s="58">
        <v>37442</v>
      </c>
      <c r="AE326" s="58">
        <v>37437</v>
      </c>
    </row>
    <row r="327" spans="1:31" ht="12.5" customHeight="1">
      <c r="A327" s="55">
        <v>46548</v>
      </c>
      <c r="B327" s="55">
        <v>1</v>
      </c>
      <c r="C327" s="56">
        <v>45100</v>
      </c>
      <c r="D327" s="56">
        <v>45112</v>
      </c>
      <c r="E327" s="56">
        <v>45107</v>
      </c>
      <c r="F327" s="55">
        <v>5</v>
      </c>
      <c r="G327" s="55" t="s">
        <v>1924</v>
      </c>
      <c r="I327" s="55" t="s">
        <v>1925</v>
      </c>
      <c r="J327" s="55">
        <v>12418</v>
      </c>
      <c r="K327" s="55">
        <v>16203</v>
      </c>
      <c r="M327" s="55">
        <v>1</v>
      </c>
      <c r="N327" s="55">
        <v>26089</v>
      </c>
      <c r="O327" s="55">
        <v>26089</v>
      </c>
      <c r="P327" s="55">
        <v>1</v>
      </c>
      <c r="Q327" s="55">
        <v>19001</v>
      </c>
      <c r="R327" s="55" t="s">
        <v>1926</v>
      </c>
      <c r="T327" s="57">
        <v>3578.27</v>
      </c>
      <c r="U327" s="55">
        <v>286.26159999999999</v>
      </c>
      <c r="V327" s="55">
        <v>89.456800000000001</v>
      </c>
      <c r="W327" s="57">
        <v>3953.9884000000002</v>
      </c>
      <c r="Y327" s="55" t="s">
        <v>1927</v>
      </c>
      <c r="Z327" s="55" t="s">
        <v>1916</v>
      </c>
      <c r="AA327" s="55" t="s">
        <v>1928</v>
      </c>
      <c r="AB327" s="55">
        <v>0</v>
      </c>
      <c r="AC327" s="55" t="s">
        <v>1918</v>
      </c>
      <c r="AD327" s="58">
        <v>37442</v>
      </c>
      <c r="AE327" s="58">
        <v>37437</v>
      </c>
    </row>
    <row r="328" spans="1:31" ht="12.5" customHeight="1">
      <c r="A328" s="55">
        <v>46550</v>
      </c>
      <c r="B328" s="55">
        <v>1</v>
      </c>
      <c r="C328" s="56">
        <v>45100</v>
      </c>
      <c r="D328" s="56">
        <v>45112</v>
      </c>
      <c r="E328" s="56">
        <v>45107</v>
      </c>
      <c r="F328" s="55">
        <v>5</v>
      </c>
      <c r="G328" s="55" t="s">
        <v>1929</v>
      </c>
      <c r="I328" s="55" t="s">
        <v>1930</v>
      </c>
      <c r="J328" s="55">
        <v>26097</v>
      </c>
      <c r="K328" s="55">
        <v>5354</v>
      </c>
      <c r="M328" s="55">
        <v>4</v>
      </c>
      <c r="N328" s="55">
        <v>15189</v>
      </c>
      <c r="O328" s="55">
        <v>15189</v>
      </c>
      <c r="P328" s="55">
        <v>1</v>
      </c>
      <c r="Q328" s="55">
        <v>15377</v>
      </c>
      <c r="R328" s="55" t="s">
        <v>1931</v>
      </c>
      <c r="T328" s="57">
        <v>3374.99</v>
      </c>
      <c r="U328" s="55">
        <v>269.99919999999997</v>
      </c>
      <c r="V328" s="55">
        <v>84.374799999999993</v>
      </c>
      <c r="W328" s="57">
        <v>3729.364</v>
      </c>
      <c r="Y328" s="55" t="s">
        <v>1932</v>
      </c>
      <c r="Z328" s="55" t="s">
        <v>1916</v>
      </c>
      <c r="AA328" s="55" t="s">
        <v>1933</v>
      </c>
      <c r="AB328" s="55">
        <v>0</v>
      </c>
      <c r="AC328" s="55" t="s">
        <v>1918</v>
      </c>
      <c r="AD328" s="58">
        <v>37442</v>
      </c>
      <c r="AE328" s="58">
        <v>37437</v>
      </c>
    </row>
    <row r="329" spans="1:31" ht="12.5" customHeight="1">
      <c r="A329" s="55">
        <v>46542</v>
      </c>
      <c r="B329" s="55">
        <v>1</v>
      </c>
      <c r="C329" s="56">
        <v>45100</v>
      </c>
      <c r="D329" s="56">
        <v>45112</v>
      </c>
      <c r="E329" s="56">
        <v>45107</v>
      </c>
      <c r="F329" s="55">
        <v>5</v>
      </c>
      <c r="G329" s="55" t="s">
        <v>1934</v>
      </c>
      <c r="I329" s="55" t="s">
        <v>1935</v>
      </c>
      <c r="J329" s="55">
        <v>11431</v>
      </c>
      <c r="K329" s="55">
        <v>3133</v>
      </c>
      <c r="M329" s="55">
        <v>8</v>
      </c>
      <c r="N329" s="55">
        <v>12965</v>
      </c>
      <c r="O329" s="55">
        <v>12965</v>
      </c>
      <c r="P329" s="55">
        <v>1</v>
      </c>
      <c r="Q329" s="55">
        <v>18778</v>
      </c>
      <c r="R329" s="55" t="s">
        <v>1936</v>
      </c>
      <c r="T329" s="57">
        <v>3399.99</v>
      </c>
      <c r="U329" s="55">
        <v>271.99919999999997</v>
      </c>
      <c r="V329" s="55">
        <v>84.999799999999993</v>
      </c>
      <c r="W329" s="57">
        <v>3756.989</v>
      </c>
      <c r="Y329" s="55" t="s">
        <v>1937</v>
      </c>
      <c r="Z329" s="55" t="s">
        <v>1916</v>
      </c>
      <c r="AA329" s="55" t="s">
        <v>1938</v>
      </c>
      <c r="AB329" s="55">
        <v>0</v>
      </c>
      <c r="AC329" s="55" t="s">
        <v>1918</v>
      </c>
      <c r="AD329" s="58">
        <v>37442</v>
      </c>
      <c r="AE329" s="58">
        <v>37437</v>
      </c>
    </row>
    <row r="330" spans="1:31" ht="12.5" customHeight="1">
      <c r="A330" s="55">
        <v>46543</v>
      </c>
      <c r="B330" s="55">
        <v>1</v>
      </c>
      <c r="C330" s="56">
        <v>45100</v>
      </c>
      <c r="D330" s="56">
        <v>45112</v>
      </c>
      <c r="E330" s="56">
        <v>45107</v>
      </c>
      <c r="F330" s="55">
        <v>5</v>
      </c>
      <c r="G330" s="55" t="s">
        <v>1939</v>
      </c>
      <c r="I330" s="55" t="s">
        <v>1940</v>
      </c>
      <c r="J330" s="55">
        <v>11549</v>
      </c>
      <c r="K330" s="55">
        <v>19972</v>
      </c>
      <c r="M330" s="55">
        <v>10</v>
      </c>
      <c r="N330" s="55">
        <v>29878</v>
      </c>
      <c r="O330" s="55">
        <v>29878</v>
      </c>
      <c r="P330" s="55">
        <v>1</v>
      </c>
      <c r="S330" s="55">
        <v>4302</v>
      </c>
      <c r="T330" s="57">
        <v>3399.99</v>
      </c>
      <c r="U330" s="55">
        <v>271.99919999999997</v>
      </c>
      <c r="V330" s="55">
        <v>84.999799999999993</v>
      </c>
      <c r="W330" s="57">
        <v>3756.989</v>
      </c>
      <c r="Y330" s="55" t="s">
        <v>1941</v>
      </c>
      <c r="Z330" s="55" t="s">
        <v>1916</v>
      </c>
      <c r="AA330" s="55" t="s">
        <v>1942</v>
      </c>
      <c r="AB330" s="55">
        <v>0</v>
      </c>
      <c r="AC330" s="55" t="s">
        <v>1918</v>
      </c>
      <c r="AD330" s="58">
        <v>37442</v>
      </c>
      <c r="AE330" s="58">
        <v>37437</v>
      </c>
    </row>
    <row r="331" spans="1:31" ht="12.5" customHeight="1">
      <c r="A331" s="55">
        <v>46559</v>
      </c>
      <c r="B331" s="55">
        <v>1</v>
      </c>
      <c r="C331" s="56">
        <v>45101</v>
      </c>
      <c r="D331" s="56">
        <v>45113</v>
      </c>
      <c r="E331" s="56">
        <v>45108</v>
      </c>
      <c r="F331" s="55">
        <v>5</v>
      </c>
      <c r="G331" s="55" t="s">
        <v>1943</v>
      </c>
      <c r="I331" s="55" t="s">
        <v>1944</v>
      </c>
      <c r="J331" s="55">
        <v>12762</v>
      </c>
      <c r="K331" s="55">
        <v>16870</v>
      </c>
      <c r="M331" s="55">
        <v>4</v>
      </c>
      <c r="N331" s="55">
        <v>26756</v>
      </c>
      <c r="O331" s="55">
        <v>26756</v>
      </c>
      <c r="P331" s="55">
        <v>1</v>
      </c>
      <c r="Q331" s="55">
        <v>12553</v>
      </c>
      <c r="R331" s="55" t="s">
        <v>1945</v>
      </c>
      <c r="T331" s="57">
        <v>3578.27</v>
      </c>
      <c r="U331" s="55">
        <v>286.26159999999999</v>
      </c>
      <c r="V331" s="55">
        <v>89.456800000000001</v>
      </c>
      <c r="W331" s="57">
        <v>3953.9884000000002</v>
      </c>
      <c r="Y331" s="55" t="s">
        <v>1946</v>
      </c>
      <c r="Z331" s="55" t="s">
        <v>1947</v>
      </c>
      <c r="AA331" s="55" t="s">
        <v>1948</v>
      </c>
      <c r="AB331" s="55">
        <v>0</v>
      </c>
      <c r="AC331" s="55" t="s">
        <v>1865</v>
      </c>
      <c r="AD331" s="58">
        <v>37443</v>
      </c>
      <c r="AE331" s="58">
        <v>37438</v>
      </c>
    </row>
    <row r="332" spans="1:31" ht="12.5" customHeight="1">
      <c r="A332" s="55">
        <v>46570</v>
      </c>
      <c r="B332" s="55">
        <v>1</v>
      </c>
      <c r="C332" s="56">
        <v>45103</v>
      </c>
      <c r="D332" s="56">
        <v>45115</v>
      </c>
      <c r="E332" s="56">
        <v>45110</v>
      </c>
      <c r="F332" s="55">
        <v>5</v>
      </c>
      <c r="G332" s="55" t="s">
        <v>1949</v>
      </c>
      <c r="I332" s="55" t="s">
        <v>1950</v>
      </c>
      <c r="J332" s="55">
        <v>13536</v>
      </c>
      <c r="K332" s="55">
        <v>7864</v>
      </c>
      <c r="M332" s="55">
        <v>7</v>
      </c>
      <c r="N332" s="55">
        <v>17717</v>
      </c>
      <c r="O332" s="55">
        <v>17717</v>
      </c>
      <c r="P332" s="55">
        <v>1</v>
      </c>
      <c r="Q332" s="55">
        <v>14654</v>
      </c>
      <c r="R332" s="55" t="s">
        <v>1951</v>
      </c>
      <c r="T332" s="57">
        <v>3578.27</v>
      </c>
      <c r="U332" s="55">
        <v>286.26159999999999</v>
      </c>
      <c r="V332" s="55">
        <v>89.456800000000001</v>
      </c>
      <c r="W332" s="57">
        <v>3953.9884000000002</v>
      </c>
      <c r="Y332" s="55" t="s">
        <v>1952</v>
      </c>
      <c r="Z332" s="55" t="s">
        <v>1953</v>
      </c>
      <c r="AA332" s="55" t="s">
        <v>1954</v>
      </c>
      <c r="AB332" s="55">
        <v>0</v>
      </c>
      <c r="AC332" s="55" t="s">
        <v>1876</v>
      </c>
      <c r="AD332" s="58">
        <v>37445</v>
      </c>
      <c r="AE332" s="58">
        <v>37440</v>
      </c>
    </row>
    <row r="333" spans="1:31" ht="12.5" customHeight="1">
      <c r="A333" s="55">
        <v>46572</v>
      </c>
      <c r="B333" s="55">
        <v>1</v>
      </c>
      <c r="C333" s="56">
        <v>45103</v>
      </c>
      <c r="D333" s="56">
        <v>45115</v>
      </c>
      <c r="E333" s="56">
        <v>45110</v>
      </c>
      <c r="F333" s="55">
        <v>5</v>
      </c>
      <c r="G333" s="55" t="s">
        <v>1955</v>
      </c>
      <c r="I333" s="55" t="s">
        <v>1956</v>
      </c>
      <c r="J333" s="55">
        <v>13552</v>
      </c>
      <c r="K333" s="55">
        <v>12035</v>
      </c>
      <c r="M333" s="55">
        <v>7</v>
      </c>
      <c r="N333" s="55">
        <v>21905</v>
      </c>
      <c r="O333" s="55">
        <v>21905</v>
      </c>
      <c r="P333" s="55">
        <v>1</v>
      </c>
      <c r="Q333" s="55">
        <v>3386</v>
      </c>
      <c r="R333" s="55" t="s">
        <v>1957</v>
      </c>
      <c r="T333" s="57">
        <v>3578.27</v>
      </c>
      <c r="U333" s="55">
        <v>286.26159999999999</v>
      </c>
      <c r="V333" s="55">
        <v>89.456800000000001</v>
      </c>
      <c r="W333" s="57">
        <v>3953.9884000000002</v>
      </c>
      <c r="Y333" s="55" t="s">
        <v>1958</v>
      </c>
      <c r="Z333" s="55" t="s">
        <v>1953</v>
      </c>
      <c r="AA333" s="55" t="s">
        <v>1959</v>
      </c>
      <c r="AB333" s="55">
        <v>0</v>
      </c>
      <c r="AC333" s="55" t="s">
        <v>1876</v>
      </c>
      <c r="AD333" s="58">
        <v>37445</v>
      </c>
      <c r="AE333" s="58">
        <v>37440</v>
      </c>
    </row>
    <row r="334" spans="1:31" ht="12.5" customHeight="1">
      <c r="A334" s="55">
        <v>46577</v>
      </c>
      <c r="B334" s="55">
        <v>1</v>
      </c>
      <c r="C334" s="56">
        <v>45104</v>
      </c>
      <c r="D334" s="56">
        <v>45116</v>
      </c>
      <c r="E334" s="56">
        <v>45111</v>
      </c>
      <c r="F334" s="55">
        <v>5</v>
      </c>
      <c r="G334" s="55" t="s">
        <v>1960</v>
      </c>
      <c r="I334" s="55" t="s">
        <v>1961</v>
      </c>
      <c r="J334" s="55">
        <v>12913</v>
      </c>
      <c r="K334" s="55">
        <v>17193</v>
      </c>
      <c r="M334" s="55">
        <v>1</v>
      </c>
      <c r="N334" s="55">
        <v>27080</v>
      </c>
      <c r="O334" s="55">
        <v>27080</v>
      </c>
      <c r="P334" s="55">
        <v>1</v>
      </c>
      <c r="Q334" s="55">
        <v>9714</v>
      </c>
      <c r="R334" s="55" t="s">
        <v>1962</v>
      </c>
      <c r="T334" s="57">
        <v>3578.27</v>
      </c>
      <c r="U334" s="55">
        <v>286.26159999999999</v>
      </c>
      <c r="V334" s="55">
        <v>89.456800000000001</v>
      </c>
      <c r="W334" s="57">
        <v>3953.9884000000002</v>
      </c>
      <c r="Y334" s="55" t="s">
        <v>1963</v>
      </c>
      <c r="Z334" s="55" t="s">
        <v>1964</v>
      </c>
      <c r="AA334" s="55" t="s">
        <v>1965</v>
      </c>
      <c r="AB334" s="55">
        <v>0</v>
      </c>
      <c r="AC334" s="55" t="s">
        <v>1966</v>
      </c>
      <c r="AD334" s="58">
        <v>37446</v>
      </c>
      <c r="AE334" s="58">
        <v>37441</v>
      </c>
    </row>
    <row r="335" spans="1:31" ht="12.5" customHeight="1">
      <c r="A335" s="55">
        <v>46581</v>
      </c>
      <c r="B335" s="55">
        <v>1</v>
      </c>
      <c r="C335" s="56">
        <v>45104</v>
      </c>
      <c r="D335" s="56">
        <v>45116</v>
      </c>
      <c r="E335" s="56">
        <v>45111</v>
      </c>
      <c r="F335" s="55">
        <v>5</v>
      </c>
      <c r="G335" s="55" t="s">
        <v>1967</v>
      </c>
      <c r="I335" s="55" t="s">
        <v>1968</v>
      </c>
      <c r="J335" s="55">
        <v>12188</v>
      </c>
      <c r="K335" s="55">
        <v>11625</v>
      </c>
      <c r="M335" s="55">
        <v>4</v>
      </c>
      <c r="N335" s="55">
        <v>21495</v>
      </c>
      <c r="O335" s="55">
        <v>21495</v>
      </c>
      <c r="P335" s="55">
        <v>1</v>
      </c>
      <c r="Q335" s="55">
        <v>10400</v>
      </c>
      <c r="R335" s="55" t="s">
        <v>1969</v>
      </c>
      <c r="T335" s="57">
        <v>3578.27</v>
      </c>
      <c r="U335" s="55">
        <v>286.26159999999999</v>
      </c>
      <c r="V335" s="55">
        <v>89.456800000000001</v>
      </c>
      <c r="W335" s="57">
        <v>3953.9884000000002</v>
      </c>
      <c r="Y335" s="55" t="s">
        <v>1970</v>
      </c>
      <c r="Z335" s="55" t="s">
        <v>1964</v>
      </c>
      <c r="AA335" s="55" t="s">
        <v>1971</v>
      </c>
      <c r="AB335" s="55">
        <v>0</v>
      </c>
      <c r="AC335" s="55" t="s">
        <v>1966</v>
      </c>
      <c r="AD335" s="58">
        <v>37446</v>
      </c>
      <c r="AE335" s="58">
        <v>37441</v>
      </c>
    </row>
    <row r="336" spans="1:31" ht="12.5" customHeight="1">
      <c r="A336" s="55">
        <v>46580</v>
      </c>
      <c r="B336" s="55">
        <v>1</v>
      </c>
      <c r="C336" s="56">
        <v>45104</v>
      </c>
      <c r="D336" s="56">
        <v>45116</v>
      </c>
      <c r="E336" s="56">
        <v>45111</v>
      </c>
      <c r="F336" s="55">
        <v>5</v>
      </c>
      <c r="G336" s="55" t="s">
        <v>1972</v>
      </c>
      <c r="I336" s="55" t="s">
        <v>1973</v>
      </c>
      <c r="J336" s="55">
        <v>12187</v>
      </c>
      <c r="K336" s="55">
        <v>10418</v>
      </c>
      <c r="M336" s="55">
        <v>4</v>
      </c>
      <c r="N336" s="55">
        <v>20285</v>
      </c>
      <c r="O336" s="55">
        <v>20285</v>
      </c>
      <c r="P336" s="55">
        <v>1</v>
      </c>
      <c r="Q336" s="55">
        <v>12894</v>
      </c>
      <c r="R336" s="55" t="s">
        <v>1974</v>
      </c>
      <c r="T336" s="57">
        <v>3578.27</v>
      </c>
      <c r="U336" s="55">
        <v>286.26159999999999</v>
      </c>
      <c r="V336" s="55">
        <v>89.456800000000001</v>
      </c>
      <c r="W336" s="57">
        <v>3953.9884000000002</v>
      </c>
      <c r="Y336" s="55" t="s">
        <v>1975</v>
      </c>
      <c r="Z336" s="55" t="s">
        <v>1964</v>
      </c>
      <c r="AA336" s="55" t="s">
        <v>1976</v>
      </c>
      <c r="AB336" s="55">
        <v>0</v>
      </c>
      <c r="AC336" s="55" t="s">
        <v>1966</v>
      </c>
      <c r="AD336" s="58">
        <v>37446</v>
      </c>
      <c r="AE336" s="58">
        <v>37441</v>
      </c>
    </row>
    <row r="337" spans="1:31" ht="12.5" customHeight="1">
      <c r="A337" s="55">
        <v>46576</v>
      </c>
      <c r="B337" s="55">
        <v>1</v>
      </c>
      <c r="C337" s="56">
        <v>45104</v>
      </c>
      <c r="D337" s="56">
        <v>45116</v>
      </c>
      <c r="E337" s="56">
        <v>45111</v>
      </c>
      <c r="F337" s="55">
        <v>5</v>
      </c>
      <c r="G337" s="55" t="s">
        <v>1977</v>
      </c>
      <c r="I337" s="55" t="s">
        <v>1978</v>
      </c>
      <c r="J337" s="55">
        <v>24757</v>
      </c>
      <c r="K337" s="55">
        <v>11185</v>
      </c>
      <c r="M337" s="55">
        <v>6</v>
      </c>
      <c r="N337" s="55">
        <v>21055</v>
      </c>
      <c r="O337" s="55">
        <v>21055</v>
      </c>
      <c r="P337" s="55">
        <v>1</v>
      </c>
      <c r="Q337" s="55">
        <v>958</v>
      </c>
      <c r="R337" s="55" t="s">
        <v>1979</v>
      </c>
      <c r="S337" s="55">
        <v>4343</v>
      </c>
      <c r="T337" s="57">
        <v>3578.27</v>
      </c>
      <c r="U337" s="55">
        <v>286.26159999999999</v>
      </c>
      <c r="V337" s="55">
        <v>89.456800000000001</v>
      </c>
      <c r="W337" s="57">
        <v>3953.9884000000002</v>
      </c>
      <c r="Y337" s="55" t="s">
        <v>1980</v>
      </c>
      <c r="Z337" s="55" t="s">
        <v>1964</v>
      </c>
      <c r="AA337" s="55" t="s">
        <v>1981</v>
      </c>
      <c r="AB337" s="55">
        <v>0</v>
      </c>
      <c r="AC337" s="55" t="s">
        <v>1966</v>
      </c>
      <c r="AD337" s="58">
        <v>37446</v>
      </c>
      <c r="AE337" s="58">
        <v>37441</v>
      </c>
    </row>
    <row r="338" spans="1:31" ht="12.5" customHeight="1">
      <c r="A338" s="55">
        <v>46590</v>
      </c>
      <c r="B338" s="55">
        <v>1</v>
      </c>
      <c r="C338" s="56">
        <v>45106</v>
      </c>
      <c r="D338" s="56">
        <v>45118</v>
      </c>
      <c r="E338" s="56">
        <v>45113</v>
      </c>
      <c r="F338" s="55">
        <v>5</v>
      </c>
      <c r="G338" s="55" t="s">
        <v>1982</v>
      </c>
      <c r="I338" s="55" t="s">
        <v>1983</v>
      </c>
      <c r="J338" s="55">
        <v>24501</v>
      </c>
      <c r="K338" s="55">
        <v>11024</v>
      </c>
      <c r="M338" s="55">
        <v>6</v>
      </c>
      <c r="N338" s="55">
        <v>20893</v>
      </c>
      <c r="O338" s="55">
        <v>20893</v>
      </c>
      <c r="P338" s="55">
        <v>1</v>
      </c>
      <c r="Q338" s="55">
        <v>1121</v>
      </c>
      <c r="R338" s="55" t="s">
        <v>1984</v>
      </c>
      <c r="S338" s="55">
        <v>4365</v>
      </c>
      <c r="T338" s="57">
        <v>3578.27</v>
      </c>
      <c r="U338" s="55">
        <v>286.26159999999999</v>
      </c>
      <c r="V338" s="55">
        <v>89.456800000000001</v>
      </c>
      <c r="W338" s="57">
        <v>3953.9884000000002</v>
      </c>
      <c r="Y338" s="55" t="s">
        <v>1985</v>
      </c>
      <c r="Z338" s="55" t="s">
        <v>1986</v>
      </c>
      <c r="AA338" s="55" t="s">
        <v>1987</v>
      </c>
      <c r="AB338" s="55">
        <v>0</v>
      </c>
      <c r="AC338" s="55" t="s">
        <v>1988</v>
      </c>
      <c r="AD338" s="58">
        <v>37448</v>
      </c>
      <c r="AE338" s="58">
        <v>37443</v>
      </c>
    </row>
    <row r="339" spans="1:31" ht="12.5" customHeight="1">
      <c r="A339" s="55">
        <v>46594</v>
      </c>
      <c r="B339" s="55">
        <v>1</v>
      </c>
      <c r="C339" s="56">
        <v>45106</v>
      </c>
      <c r="D339" s="56">
        <v>45118</v>
      </c>
      <c r="E339" s="56">
        <v>45113</v>
      </c>
      <c r="F339" s="55">
        <v>5</v>
      </c>
      <c r="G339" s="55" t="s">
        <v>1989</v>
      </c>
      <c r="I339" s="55" t="s">
        <v>1990</v>
      </c>
      <c r="J339" s="55">
        <v>20818</v>
      </c>
      <c r="K339" s="55">
        <v>18963</v>
      </c>
      <c r="M339" s="55">
        <v>9</v>
      </c>
      <c r="N339" s="55">
        <v>28864</v>
      </c>
      <c r="O339" s="55">
        <v>28864</v>
      </c>
      <c r="P339" s="55">
        <v>1</v>
      </c>
      <c r="Q339" s="55">
        <v>15256</v>
      </c>
      <c r="R339" s="55" t="s">
        <v>1991</v>
      </c>
      <c r="S339" s="55">
        <v>4363</v>
      </c>
      <c r="T339" s="57">
        <v>3578.27</v>
      </c>
      <c r="U339" s="55">
        <v>286.26159999999999</v>
      </c>
      <c r="V339" s="55">
        <v>89.456800000000001</v>
      </c>
      <c r="W339" s="57">
        <v>3953.9884000000002</v>
      </c>
      <c r="Y339" s="55" t="s">
        <v>1992</v>
      </c>
      <c r="Z339" s="55" t="s">
        <v>1986</v>
      </c>
      <c r="AA339" s="55" t="s">
        <v>1993</v>
      </c>
      <c r="AB339" s="55">
        <v>0</v>
      </c>
      <c r="AC339" s="55" t="s">
        <v>1988</v>
      </c>
      <c r="AD339" s="58">
        <v>37448</v>
      </c>
      <c r="AE339" s="58">
        <v>37443</v>
      </c>
    </row>
    <row r="340" spans="1:31" ht="12.5" customHeight="1">
      <c r="A340" s="55">
        <v>46597</v>
      </c>
      <c r="B340" s="55">
        <v>1</v>
      </c>
      <c r="C340" s="56">
        <v>45106</v>
      </c>
      <c r="D340" s="56">
        <v>45118</v>
      </c>
      <c r="E340" s="56">
        <v>45113</v>
      </c>
      <c r="F340" s="55">
        <v>5</v>
      </c>
      <c r="G340" s="55" t="s">
        <v>1994</v>
      </c>
      <c r="I340" s="55" t="s">
        <v>1995</v>
      </c>
      <c r="J340" s="55">
        <v>12039</v>
      </c>
      <c r="K340" s="55">
        <v>16224</v>
      </c>
      <c r="M340" s="55">
        <v>9</v>
      </c>
      <c r="N340" s="55">
        <v>26110</v>
      </c>
      <c r="O340" s="55">
        <v>26110</v>
      </c>
      <c r="P340" s="55">
        <v>1</v>
      </c>
      <c r="Q340" s="55">
        <v>857</v>
      </c>
      <c r="R340" s="55" t="s">
        <v>1996</v>
      </c>
      <c r="S340" s="55">
        <v>4363</v>
      </c>
      <c r="T340" s="57">
        <v>3374.99</v>
      </c>
      <c r="U340" s="55">
        <v>269.99919999999997</v>
      </c>
      <c r="V340" s="55">
        <v>84.374799999999993</v>
      </c>
      <c r="W340" s="57">
        <v>3729.364</v>
      </c>
      <c r="Y340" s="55" t="s">
        <v>1997</v>
      </c>
      <c r="Z340" s="55" t="s">
        <v>1986</v>
      </c>
      <c r="AA340" s="55" t="s">
        <v>1998</v>
      </c>
      <c r="AB340" s="55">
        <v>0</v>
      </c>
      <c r="AC340" s="55" t="s">
        <v>1988</v>
      </c>
      <c r="AD340" s="58">
        <v>37448</v>
      </c>
      <c r="AE340" s="58">
        <v>37443</v>
      </c>
    </row>
    <row r="341" spans="1:31" ht="12.5" customHeight="1">
      <c r="A341" s="55">
        <v>46600</v>
      </c>
      <c r="B341" s="55">
        <v>1</v>
      </c>
      <c r="C341" s="56">
        <v>45107</v>
      </c>
      <c r="D341" s="56">
        <v>45119</v>
      </c>
      <c r="E341" s="56">
        <v>45114</v>
      </c>
      <c r="F341" s="55">
        <v>5</v>
      </c>
      <c r="G341" s="55" t="s">
        <v>1999</v>
      </c>
      <c r="I341" s="55" t="s">
        <v>2000</v>
      </c>
      <c r="J341" s="55">
        <v>19027</v>
      </c>
      <c r="K341" s="55">
        <v>2589</v>
      </c>
      <c r="M341" s="55">
        <v>7</v>
      </c>
      <c r="N341" s="55">
        <v>12417</v>
      </c>
      <c r="O341" s="55">
        <v>12417</v>
      </c>
      <c r="P341" s="55">
        <v>1</v>
      </c>
      <c r="Q341" s="55">
        <v>14799</v>
      </c>
      <c r="R341" s="55" t="s">
        <v>2001</v>
      </c>
      <c r="T341" s="55">
        <v>699.09820000000002</v>
      </c>
      <c r="U341" s="55">
        <v>55.927900000000001</v>
      </c>
      <c r="V341" s="55">
        <v>17.477499999999999</v>
      </c>
      <c r="W341" s="55">
        <v>772.50360000000001</v>
      </c>
      <c r="Y341" s="55" t="s">
        <v>2002</v>
      </c>
      <c r="Z341" s="55" t="s">
        <v>2003</v>
      </c>
      <c r="AA341" s="55" t="s">
        <v>2004</v>
      </c>
      <c r="AB341" s="55">
        <v>0</v>
      </c>
      <c r="AC341" s="55" t="s">
        <v>1916</v>
      </c>
      <c r="AD341" s="58">
        <v>37449</v>
      </c>
      <c r="AE341" s="58">
        <v>37444</v>
      </c>
    </row>
    <row r="342" spans="1:31" ht="12.5" customHeight="1">
      <c r="A342" s="55">
        <v>46598</v>
      </c>
      <c r="B342" s="55">
        <v>1</v>
      </c>
      <c r="C342" s="56">
        <v>45107</v>
      </c>
      <c r="D342" s="56">
        <v>45119</v>
      </c>
      <c r="E342" s="56">
        <v>45114</v>
      </c>
      <c r="F342" s="55">
        <v>5</v>
      </c>
      <c r="G342" s="55" t="s">
        <v>2005</v>
      </c>
      <c r="I342" s="55" t="s">
        <v>2006</v>
      </c>
      <c r="J342" s="55">
        <v>15080</v>
      </c>
      <c r="K342" s="55">
        <v>2285</v>
      </c>
      <c r="M342" s="55">
        <v>8</v>
      </c>
      <c r="N342" s="55">
        <v>12108</v>
      </c>
      <c r="O342" s="55">
        <v>12108</v>
      </c>
      <c r="P342" s="55">
        <v>1</v>
      </c>
      <c r="Q342" s="55">
        <v>19025</v>
      </c>
      <c r="R342" s="55" t="s">
        <v>2007</v>
      </c>
      <c r="T342" s="57">
        <v>3578.27</v>
      </c>
      <c r="U342" s="55">
        <v>286.26159999999999</v>
      </c>
      <c r="V342" s="55">
        <v>89.456800000000001</v>
      </c>
      <c r="W342" s="57">
        <v>3953.9884000000002</v>
      </c>
      <c r="Y342" s="55" t="s">
        <v>2008</v>
      </c>
      <c r="Z342" s="55" t="s">
        <v>2003</v>
      </c>
      <c r="AA342" s="55" t="s">
        <v>2009</v>
      </c>
      <c r="AB342" s="55">
        <v>0</v>
      </c>
      <c r="AC342" s="55" t="s">
        <v>1916</v>
      </c>
      <c r="AD342" s="58">
        <v>37449</v>
      </c>
      <c r="AE342" s="58">
        <v>37444</v>
      </c>
    </row>
    <row r="343" spans="1:31" ht="12.5" customHeight="1">
      <c r="A343" s="55">
        <v>46611</v>
      </c>
      <c r="B343" s="55">
        <v>1</v>
      </c>
      <c r="C343" s="56">
        <v>45108</v>
      </c>
      <c r="D343" s="56">
        <v>45120</v>
      </c>
      <c r="E343" s="56">
        <v>45115</v>
      </c>
      <c r="F343" s="55">
        <v>5</v>
      </c>
      <c r="G343" s="55" t="s">
        <v>2010</v>
      </c>
      <c r="H343" s="55" t="s">
        <v>2011</v>
      </c>
      <c r="I343" s="55" t="s">
        <v>2012</v>
      </c>
      <c r="J343" s="55">
        <v>146</v>
      </c>
      <c r="K343" s="55">
        <v>114</v>
      </c>
      <c r="L343" s="55">
        <v>283</v>
      </c>
      <c r="M343" s="55">
        <v>1</v>
      </c>
      <c r="N343" s="55">
        <v>849</v>
      </c>
      <c r="O343" s="55">
        <v>849</v>
      </c>
      <c r="P343" s="55">
        <v>5</v>
      </c>
      <c r="Q343" s="55">
        <v>15232</v>
      </c>
      <c r="R343" s="55" t="s">
        <v>2013</v>
      </c>
      <c r="T343" s="57">
        <v>94460.148499999996</v>
      </c>
      <c r="U343" s="57">
        <v>7556.8118999999997</v>
      </c>
      <c r="V343" s="57">
        <v>2361.5037000000002</v>
      </c>
      <c r="W343" s="57">
        <v>104378.4641</v>
      </c>
      <c r="Y343" s="55" t="s">
        <v>2014</v>
      </c>
      <c r="Z343" s="55" t="s">
        <v>2015</v>
      </c>
      <c r="AA343" s="55" t="s">
        <v>2016</v>
      </c>
      <c r="AB343" s="55">
        <v>0</v>
      </c>
      <c r="AC343" s="55" t="s">
        <v>1947</v>
      </c>
      <c r="AD343" s="58">
        <v>37450</v>
      </c>
      <c r="AE343" s="58">
        <v>37445</v>
      </c>
    </row>
    <row r="344" spans="1:31" ht="12.5" customHeight="1">
      <c r="A344" s="55">
        <v>46612</v>
      </c>
      <c r="B344" s="55">
        <v>1</v>
      </c>
      <c r="C344" s="56">
        <v>45108</v>
      </c>
      <c r="D344" s="56">
        <v>45120</v>
      </c>
      <c r="E344" s="56">
        <v>45115</v>
      </c>
      <c r="F344" s="55">
        <v>5</v>
      </c>
      <c r="G344" s="55" t="s">
        <v>2017</v>
      </c>
      <c r="H344" s="55" t="s">
        <v>2018</v>
      </c>
      <c r="I344" s="55" t="s">
        <v>2019</v>
      </c>
      <c r="J344" s="55">
        <v>398</v>
      </c>
      <c r="K344" s="55">
        <v>134</v>
      </c>
      <c r="L344" s="55">
        <v>283</v>
      </c>
      <c r="M344" s="55">
        <v>1</v>
      </c>
      <c r="N344" s="55">
        <v>877</v>
      </c>
      <c r="O344" s="55">
        <v>877</v>
      </c>
      <c r="P344" s="55">
        <v>5</v>
      </c>
      <c r="Q344" s="55">
        <v>4052</v>
      </c>
      <c r="R344" s="55" t="s">
        <v>2020</v>
      </c>
      <c r="T344" s="57">
        <v>1996.2554</v>
      </c>
      <c r="U344" s="55">
        <v>159.7004</v>
      </c>
      <c r="V344" s="55">
        <v>49.906399999999998</v>
      </c>
      <c r="W344" s="57">
        <v>2205.8622</v>
      </c>
      <c r="Y344" s="55" t="s">
        <v>2021</v>
      </c>
      <c r="Z344" s="55" t="s">
        <v>2015</v>
      </c>
      <c r="AA344" s="55" t="s">
        <v>2022</v>
      </c>
      <c r="AB344" s="55">
        <v>0</v>
      </c>
      <c r="AC344" s="55" t="s">
        <v>1947</v>
      </c>
      <c r="AD344" s="58">
        <v>37450</v>
      </c>
      <c r="AE344" s="58">
        <v>37445</v>
      </c>
    </row>
    <row r="345" spans="1:31" ht="12.5" customHeight="1">
      <c r="A345" s="55">
        <v>46650</v>
      </c>
      <c r="B345" s="55">
        <v>1</v>
      </c>
      <c r="C345" s="56">
        <v>45108</v>
      </c>
      <c r="D345" s="56">
        <v>45120</v>
      </c>
      <c r="E345" s="56">
        <v>45115</v>
      </c>
      <c r="F345" s="55">
        <v>5</v>
      </c>
      <c r="G345" s="55" t="s">
        <v>2023</v>
      </c>
      <c r="H345" s="55" t="s">
        <v>2024</v>
      </c>
      <c r="I345" s="55" t="s">
        <v>2025</v>
      </c>
      <c r="J345" s="55">
        <v>698</v>
      </c>
      <c r="K345" s="55">
        <v>175</v>
      </c>
      <c r="L345" s="55">
        <v>276</v>
      </c>
      <c r="M345" s="55">
        <v>1</v>
      </c>
      <c r="N345" s="55">
        <v>1105</v>
      </c>
      <c r="O345" s="55">
        <v>1105</v>
      </c>
      <c r="P345" s="55">
        <v>5</v>
      </c>
      <c r="Q345" s="55">
        <v>2604</v>
      </c>
      <c r="R345" s="55" t="s">
        <v>2026</v>
      </c>
      <c r="T345" s="57">
        <v>5130.1504999999997</v>
      </c>
      <c r="U345" s="55">
        <v>410.41199999999998</v>
      </c>
      <c r="V345" s="55">
        <v>128.25380000000001</v>
      </c>
      <c r="W345" s="57">
        <v>5668.8163000000004</v>
      </c>
      <c r="Y345" s="55" t="s">
        <v>2027</v>
      </c>
      <c r="Z345" s="55" t="s">
        <v>2015</v>
      </c>
      <c r="AA345" s="55" t="s">
        <v>2028</v>
      </c>
      <c r="AB345" s="55">
        <v>0</v>
      </c>
      <c r="AC345" s="55" t="s">
        <v>1947</v>
      </c>
      <c r="AD345" s="58">
        <v>37450</v>
      </c>
      <c r="AE345" s="58">
        <v>37445</v>
      </c>
    </row>
    <row r="346" spans="1:31" ht="12.5" customHeight="1">
      <c r="A346" s="55">
        <v>46679</v>
      </c>
      <c r="B346" s="55">
        <v>1</v>
      </c>
      <c r="C346" s="56">
        <v>45108</v>
      </c>
      <c r="D346" s="56">
        <v>45120</v>
      </c>
      <c r="E346" s="56">
        <v>45115</v>
      </c>
      <c r="F346" s="55">
        <v>5</v>
      </c>
      <c r="G346" s="55" t="s">
        <v>2029</v>
      </c>
      <c r="I346" s="55" t="s">
        <v>2030</v>
      </c>
      <c r="J346" s="55">
        <v>13062</v>
      </c>
      <c r="K346" s="55">
        <v>4202</v>
      </c>
      <c r="M346" s="55">
        <v>1</v>
      </c>
      <c r="N346" s="55">
        <v>14037</v>
      </c>
      <c r="O346" s="55">
        <v>14037</v>
      </c>
      <c r="P346" s="55">
        <v>1</v>
      </c>
      <c r="Q346" s="55">
        <v>180</v>
      </c>
      <c r="R346" s="55" t="s">
        <v>2031</v>
      </c>
      <c r="T346" s="57">
        <v>2181.5625</v>
      </c>
      <c r="U346" s="55">
        <v>174.52500000000001</v>
      </c>
      <c r="V346" s="55">
        <v>54.539099999999998</v>
      </c>
      <c r="W346" s="57">
        <v>2410.6266000000001</v>
      </c>
      <c r="Y346" s="55" t="s">
        <v>2032</v>
      </c>
      <c r="Z346" s="55" t="s">
        <v>2015</v>
      </c>
      <c r="AA346" s="55" t="s">
        <v>2033</v>
      </c>
      <c r="AB346" s="55">
        <v>0</v>
      </c>
      <c r="AC346" s="55" t="s">
        <v>1947</v>
      </c>
      <c r="AD346" s="58">
        <v>37450</v>
      </c>
      <c r="AE346" s="58">
        <v>37445</v>
      </c>
    </row>
    <row r="347" spans="1:31" ht="12.5" customHeight="1">
      <c r="A347" s="55">
        <v>46643</v>
      </c>
      <c r="B347" s="55">
        <v>1</v>
      </c>
      <c r="C347" s="56">
        <v>45108</v>
      </c>
      <c r="D347" s="56">
        <v>45120</v>
      </c>
      <c r="E347" s="56">
        <v>45115</v>
      </c>
      <c r="F347" s="55">
        <v>5</v>
      </c>
      <c r="G347" s="55" t="s">
        <v>2034</v>
      </c>
      <c r="H347" s="55" t="s">
        <v>2035</v>
      </c>
      <c r="I347" s="55" t="s">
        <v>2036</v>
      </c>
      <c r="J347" s="55">
        <v>290</v>
      </c>
      <c r="K347" s="55">
        <v>236</v>
      </c>
      <c r="L347" s="55">
        <v>283</v>
      </c>
      <c r="M347" s="55">
        <v>1</v>
      </c>
      <c r="N347" s="55">
        <v>865</v>
      </c>
      <c r="O347" s="55">
        <v>865</v>
      </c>
      <c r="P347" s="55">
        <v>5</v>
      </c>
      <c r="Q347" s="55">
        <v>3070</v>
      </c>
      <c r="R347" s="55" t="s">
        <v>2037</v>
      </c>
      <c r="T347" s="57">
        <v>135653.7237</v>
      </c>
      <c r="U347" s="57">
        <v>10852.2979</v>
      </c>
      <c r="V347" s="57">
        <v>3391.3431</v>
      </c>
      <c r="W347" s="57">
        <v>149897.36470000001</v>
      </c>
      <c r="Y347" s="55" t="s">
        <v>2038</v>
      </c>
      <c r="Z347" s="55" t="s">
        <v>2015</v>
      </c>
      <c r="AA347" s="55" t="s">
        <v>2039</v>
      </c>
      <c r="AB347" s="55">
        <v>0</v>
      </c>
      <c r="AC347" s="55" t="s">
        <v>1947</v>
      </c>
      <c r="AD347" s="58">
        <v>37450</v>
      </c>
      <c r="AE347" s="58">
        <v>37445</v>
      </c>
    </row>
    <row r="348" spans="1:31" ht="12.5" customHeight="1">
      <c r="A348" s="55">
        <v>46646</v>
      </c>
      <c r="B348" s="55">
        <v>1</v>
      </c>
      <c r="C348" s="56">
        <v>45108</v>
      </c>
      <c r="D348" s="56">
        <v>45120</v>
      </c>
      <c r="E348" s="56">
        <v>45115</v>
      </c>
      <c r="F348" s="55">
        <v>5</v>
      </c>
      <c r="G348" s="55" t="s">
        <v>2040</v>
      </c>
      <c r="H348" s="55" t="s">
        <v>2041</v>
      </c>
      <c r="I348" s="55" t="s">
        <v>2042</v>
      </c>
      <c r="J348" s="55">
        <v>325</v>
      </c>
      <c r="K348" s="55">
        <v>590</v>
      </c>
      <c r="L348" s="55">
        <v>280</v>
      </c>
      <c r="M348" s="55">
        <v>1</v>
      </c>
      <c r="N348" s="55">
        <v>868</v>
      </c>
      <c r="O348" s="55">
        <v>9</v>
      </c>
      <c r="P348" s="55">
        <v>5</v>
      </c>
      <c r="Q348" s="55">
        <v>17239</v>
      </c>
      <c r="R348" s="55" t="s">
        <v>2043</v>
      </c>
      <c r="T348" s="57">
        <v>1302.4051999999999</v>
      </c>
      <c r="U348" s="55">
        <v>104.19240000000001</v>
      </c>
      <c r="V348" s="55">
        <v>32.560099999999998</v>
      </c>
      <c r="W348" s="57">
        <v>1439.1577</v>
      </c>
      <c r="Y348" s="55" t="s">
        <v>2044</v>
      </c>
      <c r="Z348" s="55" t="s">
        <v>2015</v>
      </c>
      <c r="AA348" s="55" t="s">
        <v>2045</v>
      </c>
      <c r="AB348" s="55">
        <v>0</v>
      </c>
      <c r="AC348" s="55" t="s">
        <v>1947</v>
      </c>
      <c r="AD348" s="58">
        <v>37450</v>
      </c>
      <c r="AE348" s="58">
        <v>37445</v>
      </c>
    </row>
    <row r="349" spans="1:31" ht="12.5" customHeight="1">
      <c r="A349" s="55">
        <v>46667</v>
      </c>
      <c r="B349" s="55">
        <v>1</v>
      </c>
      <c r="C349" s="56">
        <v>45108</v>
      </c>
      <c r="D349" s="56">
        <v>45120</v>
      </c>
      <c r="E349" s="56">
        <v>45115</v>
      </c>
      <c r="F349" s="55">
        <v>5</v>
      </c>
      <c r="G349" s="55" t="s">
        <v>2046</v>
      </c>
      <c r="H349" s="55" t="s">
        <v>2047</v>
      </c>
      <c r="I349" s="55" t="s">
        <v>2048</v>
      </c>
      <c r="J349" s="55">
        <v>668</v>
      </c>
      <c r="K349" s="55">
        <v>549</v>
      </c>
      <c r="L349" s="55">
        <v>280</v>
      </c>
      <c r="M349" s="55">
        <v>1</v>
      </c>
      <c r="N349" s="55">
        <v>904</v>
      </c>
      <c r="O349" s="55">
        <v>904</v>
      </c>
      <c r="P349" s="55">
        <v>5</v>
      </c>
      <c r="Q349" s="55">
        <v>15784</v>
      </c>
      <c r="R349" s="55" t="s">
        <v>2049</v>
      </c>
      <c r="T349" s="57">
        <v>18046.489300000001</v>
      </c>
      <c r="U349" s="57">
        <v>1443.7191</v>
      </c>
      <c r="V349" s="55">
        <v>451.16219999999998</v>
      </c>
      <c r="W349" s="57">
        <v>19941.370599999998</v>
      </c>
      <c r="Y349" s="55" t="s">
        <v>2050</v>
      </c>
      <c r="Z349" s="55" t="s">
        <v>2015</v>
      </c>
      <c r="AA349" s="55" t="s">
        <v>2051</v>
      </c>
      <c r="AB349" s="55">
        <v>0</v>
      </c>
      <c r="AC349" s="55" t="s">
        <v>1947</v>
      </c>
      <c r="AD349" s="58">
        <v>37450</v>
      </c>
      <c r="AE349" s="58">
        <v>37445</v>
      </c>
    </row>
    <row r="350" spans="1:31" ht="12.5" customHeight="1">
      <c r="A350" s="55">
        <v>46659</v>
      </c>
      <c r="B350" s="55">
        <v>1</v>
      </c>
      <c r="C350" s="56">
        <v>45108</v>
      </c>
      <c r="D350" s="56">
        <v>45120</v>
      </c>
      <c r="E350" s="56">
        <v>45115</v>
      </c>
      <c r="F350" s="55">
        <v>5</v>
      </c>
      <c r="G350" s="55" t="s">
        <v>2052</v>
      </c>
      <c r="H350" s="55" t="s">
        <v>2053</v>
      </c>
      <c r="I350" s="55" t="s">
        <v>2054</v>
      </c>
      <c r="J350" s="55">
        <v>161</v>
      </c>
      <c r="K350" s="55">
        <v>265</v>
      </c>
      <c r="L350" s="55">
        <v>275</v>
      </c>
      <c r="M350" s="55">
        <v>2</v>
      </c>
      <c r="N350" s="55">
        <v>771</v>
      </c>
      <c r="O350" s="55">
        <v>771</v>
      </c>
      <c r="P350" s="55">
        <v>5</v>
      </c>
      <c r="Q350" s="55">
        <v>12399</v>
      </c>
      <c r="R350" s="55" t="s">
        <v>2055</v>
      </c>
      <c r="T350" s="55">
        <v>827.97720000000004</v>
      </c>
      <c r="U350" s="55">
        <v>66.238200000000006</v>
      </c>
      <c r="V350" s="55">
        <v>20.699400000000001</v>
      </c>
      <c r="W350" s="55">
        <v>914.91480000000001</v>
      </c>
      <c r="Y350" s="55" t="s">
        <v>2056</v>
      </c>
      <c r="Z350" s="55" t="s">
        <v>2015</v>
      </c>
      <c r="AA350" s="55" t="s">
        <v>2057</v>
      </c>
      <c r="AB350" s="55">
        <v>0</v>
      </c>
      <c r="AC350" s="55" t="s">
        <v>1947</v>
      </c>
      <c r="AD350" s="58">
        <v>37450</v>
      </c>
      <c r="AE350" s="58">
        <v>37445</v>
      </c>
    </row>
    <row r="351" spans="1:31" ht="12.5" customHeight="1">
      <c r="A351" s="55">
        <v>46640</v>
      </c>
      <c r="B351" s="55">
        <v>1</v>
      </c>
      <c r="C351" s="56">
        <v>45108</v>
      </c>
      <c r="D351" s="56">
        <v>45120</v>
      </c>
      <c r="E351" s="56">
        <v>45115</v>
      </c>
      <c r="F351" s="55">
        <v>5</v>
      </c>
      <c r="G351" s="55" t="s">
        <v>2058</v>
      </c>
      <c r="H351" s="55" t="s">
        <v>2059</v>
      </c>
      <c r="I351" s="55" t="s">
        <v>2060</v>
      </c>
      <c r="J351" s="55">
        <v>252</v>
      </c>
      <c r="K351" s="55">
        <v>877</v>
      </c>
      <c r="L351" s="55">
        <v>275</v>
      </c>
      <c r="M351" s="55">
        <v>2</v>
      </c>
      <c r="N351" s="55">
        <v>782</v>
      </c>
      <c r="O351" s="55">
        <v>782</v>
      </c>
      <c r="P351" s="55">
        <v>5</v>
      </c>
      <c r="Q351" s="55">
        <v>10</v>
      </c>
      <c r="R351" s="55" t="s">
        <v>2061</v>
      </c>
      <c r="T351" s="57">
        <v>40140.091200000003</v>
      </c>
      <c r="U351" s="57">
        <v>3211.2073</v>
      </c>
      <c r="V351" s="57">
        <v>1003.5023</v>
      </c>
      <c r="W351" s="57">
        <v>44354.800799999997</v>
      </c>
      <c r="Y351" s="55" t="s">
        <v>2062</v>
      </c>
      <c r="Z351" s="55" t="s">
        <v>2015</v>
      </c>
      <c r="AA351" s="55" t="s">
        <v>2063</v>
      </c>
      <c r="AB351" s="55">
        <v>0</v>
      </c>
      <c r="AC351" s="55" t="s">
        <v>1947</v>
      </c>
      <c r="AD351" s="58">
        <v>37450</v>
      </c>
      <c r="AE351" s="58">
        <v>37445</v>
      </c>
    </row>
    <row r="352" spans="1:31" ht="12.5" customHeight="1">
      <c r="A352" s="55">
        <v>46624</v>
      </c>
      <c r="B352" s="55">
        <v>1</v>
      </c>
      <c r="C352" s="56">
        <v>45108</v>
      </c>
      <c r="D352" s="56">
        <v>45120</v>
      </c>
      <c r="E352" s="56">
        <v>45115</v>
      </c>
      <c r="F352" s="55">
        <v>5</v>
      </c>
      <c r="G352" s="55" t="s">
        <v>2064</v>
      </c>
      <c r="H352" s="55" t="s">
        <v>2065</v>
      </c>
      <c r="I352" s="55" t="s">
        <v>2066</v>
      </c>
      <c r="J352" s="55">
        <v>437</v>
      </c>
      <c r="K352" s="55">
        <v>140</v>
      </c>
      <c r="L352" s="55">
        <v>281</v>
      </c>
      <c r="M352" s="55">
        <v>4</v>
      </c>
      <c r="N352" s="55">
        <v>1060</v>
      </c>
      <c r="O352" s="55">
        <v>1060</v>
      </c>
      <c r="P352" s="55">
        <v>5</v>
      </c>
      <c r="Q352" s="55">
        <v>16021</v>
      </c>
      <c r="R352" s="55" t="s">
        <v>2067</v>
      </c>
      <c r="T352" s="57">
        <v>45413.911800000002</v>
      </c>
      <c r="U352" s="57">
        <v>3633.1129000000001</v>
      </c>
      <c r="V352" s="57">
        <v>1135.3478</v>
      </c>
      <c r="W352" s="57">
        <v>50182.372499999998</v>
      </c>
      <c r="Y352" s="55" t="s">
        <v>2068</v>
      </c>
      <c r="Z352" s="55" t="s">
        <v>2015</v>
      </c>
      <c r="AA352" s="55" t="s">
        <v>2069</v>
      </c>
      <c r="AB352" s="55">
        <v>0</v>
      </c>
      <c r="AC352" s="55" t="s">
        <v>1947</v>
      </c>
      <c r="AD352" s="58">
        <v>37450</v>
      </c>
      <c r="AE352" s="58">
        <v>37445</v>
      </c>
    </row>
    <row r="353" spans="1:31" ht="12.5" customHeight="1">
      <c r="A353" s="55">
        <v>46668</v>
      </c>
      <c r="B353" s="55">
        <v>1</v>
      </c>
      <c r="C353" s="56">
        <v>45108</v>
      </c>
      <c r="D353" s="56">
        <v>45120</v>
      </c>
      <c r="E353" s="56">
        <v>45115</v>
      </c>
      <c r="F353" s="55">
        <v>5</v>
      </c>
      <c r="G353" s="55" t="s">
        <v>2070</v>
      </c>
      <c r="H353" s="55" t="s">
        <v>2071</v>
      </c>
      <c r="I353" s="55" t="s">
        <v>81</v>
      </c>
      <c r="J353" s="55">
        <v>221</v>
      </c>
      <c r="K353" s="55">
        <v>562</v>
      </c>
      <c r="L353" s="55">
        <v>281</v>
      </c>
      <c r="M353" s="55">
        <v>4</v>
      </c>
      <c r="N353" s="55">
        <v>1024</v>
      </c>
      <c r="O353" s="55">
        <v>1024</v>
      </c>
      <c r="P353" s="55">
        <v>5</v>
      </c>
      <c r="Q353" s="55">
        <v>7176</v>
      </c>
      <c r="R353" s="55" t="s">
        <v>2072</v>
      </c>
      <c r="T353" s="57">
        <v>72594.655599999998</v>
      </c>
      <c r="U353" s="57">
        <v>5807.5724</v>
      </c>
      <c r="V353" s="57">
        <v>1814.8664000000001</v>
      </c>
      <c r="W353" s="57">
        <v>80217.094400000002</v>
      </c>
      <c r="Y353" s="55" t="s">
        <v>2073</v>
      </c>
      <c r="Z353" s="55" t="s">
        <v>2015</v>
      </c>
      <c r="AA353" s="55" t="s">
        <v>2074</v>
      </c>
      <c r="AB353" s="55">
        <v>0</v>
      </c>
      <c r="AC353" s="55" t="s">
        <v>1947</v>
      </c>
      <c r="AD353" s="58">
        <v>37450</v>
      </c>
      <c r="AE353" s="58">
        <v>37445</v>
      </c>
    </row>
    <row r="354" spans="1:31" ht="12.5" customHeight="1">
      <c r="A354" s="55">
        <v>46642</v>
      </c>
      <c r="B354" s="55">
        <v>1</v>
      </c>
      <c r="C354" s="56">
        <v>45108</v>
      </c>
      <c r="D354" s="56">
        <v>45120</v>
      </c>
      <c r="E354" s="56">
        <v>45115</v>
      </c>
      <c r="F354" s="55">
        <v>5</v>
      </c>
      <c r="G354" s="55" t="s">
        <v>2075</v>
      </c>
      <c r="H354" s="55" t="s">
        <v>2076</v>
      </c>
      <c r="I354" s="55" t="s">
        <v>2077</v>
      </c>
      <c r="J354" s="55">
        <v>4</v>
      </c>
      <c r="K354" s="55">
        <v>321</v>
      </c>
      <c r="L354" s="55">
        <v>277</v>
      </c>
      <c r="M354" s="55">
        <v>4</v>
      </c>
      <c r="N354" s="55">
        <v>560</v>
      </c>
      <c r="O354" s="55">
        <v>11380</v>
      </c>
      <c r="P354" s="55">
        <v>5</v>
      </c>
      <c r="Q354" s="55">
        <v>14562</v>
      </c>
      <c r="R354" s="55" t="s">
        <v>2078</v>
      </c>
      <c r="T354" s="57">
        <v>118394.12579999999</v>
      </c>
      <c r="U354" s="57">
        <v>9471.5300999999999</v>
      </c>
      <c r="V354" s="57">
        <v>2959.8530999999998</v>
      </c>
      <c r="W354" s="57">
        <v>130825.50900000001</v>
      </c>
      <c r="Y354" s="55" t="s">
        <v>2079</v>
      </c>
      <c r="Z354" s="55" t="s">
        <v>2015</v>
      </c>
      <c r="AA354" s="55" t="s">
        <v>2080</v>
      </c>
      <c r="AB354" s="55">
        <v>0</v>
      </c>
      <c r="AC354" s="55" t="s">
        <v>1947</v>
      </c>
      <c r="AD354" s="58">
        <v>37450</v>
      </c>
      <c r="AE354" s="58">
        <v>37445</v>
      </c>
    </row>
    <row r="355" spans="1:31" ht="12.5" customHeight="1">
      <c r="A355" s="55">
        <v>46675</v>
      </c>
      <c r="B355" s="55">
        <v>1</v>
      </c>
      <c r="C355" s="56">
        <v>45108</v>
      </c>
      <c r="D355" s="56">
        <v>45120</v>
      </c>
      <c r="E355" s="56">
        <v>45115</v>
      </c>
      <c r="F355" s="55">
        <v>5</v>
      </c>
      <c r="G355" s="55" t="s">
        <v>2081</v>
      </c>
      <c r="H355" s="55" t="s">
        <v>2082</v>
      </c>
      <c r="I355" s="55" t="s">
        <v>2083</v>
      </c>
      <c r="J355" s="55">
        <v>41</v>
      </c>
      <c r="K355" s="55">
        <v>356</v>
      </c>
      <c r="L355" s="55">
        <v>281</v>
      </c>
      <c r="M355" s="55">
        <v>4</v>
      </c>
      <c r="N355" s="55">
        <v>994</v>
      </c>
      <c r="O355" s="55">
        <v>994</v>
      </c>
      <c r="P355" s="55">
        <v>5</v>
      </c>
      <c r="Q355" s="55">
        <v>8217</v>
      </c>
      <c r="R355" s="55" t="s">
        <v>2084</v>
      </c>
      <c r="T355" s="57">
        <v>7155.3518999999997</v>
      </c>
      <c r="U355" s="55">
        <v>572.42819999999995</v>
      </c>
      <c r="V355" s="55">
        <v>178.88380000000001</v>
      </c>
      <c r="W355" s="57">
        <v>7906.6638999999996</v>
      </c>
      <c r="Y355" s="55" t="s">
        <v>2085</v>
      </c>
      <c r="Z355" s="55" t="s">
        <v>2015</v>
      </c>
      <c r="AA355" s="55" t="s">
        <v>2086</v>
      </c>
      <c r="AB355" s="55">
        <v>0</v>
      </c>
      <c r="AC355" s="55" t="s">
        <v>1947</v>
      </c>
      <c r="AD355" s="58">
        <v>37450</v>
      </c>
      <c r="AE355" s="58">
        <v>37445</v>
      </c>
    </row>
    <row r="356" spans="1:31" ht="12.5" customHeight="1">
      <c r="A356" s="55">
        <v>46635</v>
      </c>
      <c r="B356" s="55">
        <v>1</v>
      </c>
      <c r="C356" s="56">
        <v>45108</v>
      </c>
      <c r="D356" s="56">
        <v>45120</v>
      </c>
      <c r="E356" s="56">
        <v>45115</v>
      </c>
      <c r="F356" s="55">
        <v>5</v>
      </c>
      <c r="G356" s="55" t="s">
        <v>2087</v>
      </c>
      <c r="H356" s="55" t="s">
        <v>2088</v>
      </c>
      <c r="I356" s="55" t="s">
        <v>2089</v>
      </c>
      <c r="J356" s="55">
        <v>628</v>
      </c>
      <c r="K356" s="55">
        <v>816</v>
      </c>
      <c r="L356" s="55">
        <v>279</v>
      </c>
      <c r="M356" s="55">
        <v>5</v>
      </c>
      <c r="N356" s="55">
        <v>981</v>
      </c>
      <c r="O356" s="55">
        <v>981</v>
      </c>
      <c r="P356" s="55">
        <v>5</v>
      </c>
      <c r="Q356" s="55">
        <v>8784</v>
      </c>
      <c r="R356" s="55" t="s">
        <v>2090</v>
      </c>
      <c r="T356" s="57">
        <v>2928.0207999999998</v>
      </c>
      <c r="U356" s="55">
        <v>234.24170000000001</v>
      </c>
      <c r="V356" s="55">
        <v>73.200500000000005</v>
      </c>
      <c r="W356" s="57">
        <v>3235.4630000000002</v>
      </c>
      <c r="Y356" s="55" t="s">
        <v>2091</v>
      </c>
      <c r="Z356" s="55" t="s">
        <v>2015</v>
      </c>
      <c r="AA356" s="55" t="s">
        <v>2092</v>
      </c>
      <c r="AB356" s="55">
        <v>0</v>
      </c>
      <c r="AC356" s="55" t="s">
        <v>1947</v>
      </c>
      <c r="AD356" s="58">
        <v>37450</v>
      </c>
      <c r="AE356" s="58">
        <v>37445</v>
      </c>
    </row>
    <row r="357" spans="1:31" ht="12.5" customHeight="1">
      <c r="A357" s="55">
        <v>46645</v>
      </c>
      <c r="B357" s="55">
        <v>1</v>
      </c>
      <c r="C357" s="56">
        <v>45108</v>
      </c>
      <c r="D357" s="56">
        <v>45120</v>
      </c>
      <c r="E357" s="56">
        <v>45115</v>
      </c>
      <c r="F357" s="55">
        <v>5</v>
      </c>
      <c r="G357" s="55" t="s">
        <v>2093</v>
      </c>
      <c r="H357" s="55" t="s">
        <v>2094</v>
      </c>
      <c r="I357" s="55" t="s">
        <v>2095</v>
      </c>
      <c r="J357" s="55">
        <v>245</v>
      </c>
      <c r="K357" s="55">
        <v>570</v>
      </c>
      <c r="L357" s="55">
        <v>285</v>
      </c>
      <c r="M357" s="55">
        <v>6</v>
      </c>
      <c r="N357" s="55">
        <v>485</v>
      </c>
      <c r="O357" s="55">
        <v>485</v>
      </c>
      <c r="P357" s="55">
        <v>5</v>
      </c>
      <c r="Q357" s="55">
        <v>6156</v>
      </c>
      <c r="R357" s="55" t="s">
        <v>2096</v>
      </c>
      <c r="S357" s="55">
        <v>4387</v>
      </c>
      <c r="T357" s="57">
        <v>122486.9709</v>
      </c>
      <c r="U357" s="57">
        <v>9798.9577000000008</v>
      </c>
      <c r="V357" s="57">
        <v>3062.1743000000001</v>
      </c>
      <c r="W357" s="57">
        <v>135348.1029</v>
      </c>
      <c r="Y357" s="55" t="s">
        <v>2097</v>
      </c>
      <c r="Z357" s="55" t="s">
        <v>2015</v>
      </c>
      <c r="AA357" s="55" t="s">
        <v>2098</v>
      </c>
      <c r="AB357" s="55">
        <v>0</v>
      </c>
      <c r="AC357" s="55" t="s">
        <v>1947</v>
      </c>
      <c r="AD357" s="58">
        <v>37450</v>
      </c>
      <c r="AE357" s="58">
        <v>37445</v>
      </c>
    </row>
    <row r="358" spans="1:31" ht="12.5" customHeight="1">
      <c r="A358" s="55">
        <v>46653</v>
      </c>
      <c r="B358" s="55">
        <v>1</v>
      </c>
      <c r="C358" s="56">
        <v>45108</v>
      </c>
      <c r="D358" s="56">
        <v>45120</v>
      </c>
      <c r="E358" s="56">
        <v>45115</v>
      </c>
      <c r="F358" s="55">
        <v>5</v>
      </c>
      <c r="G358" s="55" t="s">
        <v>2099</v>
      </c>
      <c r="H358" s="55" t="s">
        <v>2100</v>
      </c>
      <c r="I358" s="55" t="s">
        <v>2101</v>
      </c>
      <c r="J358" s="55">
        <v>229</v>
      </c>
      <c r="K358" s="55">
        <v>432</v>
      </c>
      <c r="L358" s="55">
        <v>286</v>
      </c>
      <c r="M358" s="55">
        <v>7</v>
      </c>
      <c r="N358" s="55">
        <v>687</v>
      </c>
      <c r="O358" s="55">
        <v>687</v>
      </c>
      <c r="P358" s="55">
        <v>5</v>
      </c>
      <c r="Q358" s="55">
        <v>11744</v>
      </c>
      <c r="R358" s="55" t="s">
        <v>2102</v>
      </c>
      <c r="T358" s="57">
        <v>3033.7458999999999</v>
      </c>
      <c r="U358" s="55">
        <v>242.69970000000001</v>
      </c>
      <c r="V358" s="55">
        <v>75.843599999999995</v>
      </c>
      <c r="W358" s="57">
        <v>3352.2892000000002</v>
      </c>
      <c r="Y358" s="55" t="s">
        <v>2103</v>
      </c>
      <c r="Z358" s="55" t="s">
        <v>2015</v>
      </c>
      <c r="AA358" s="55" t="s">
        <v>2104</v>
      </c>
      <c r="AB358" s="55">
        <v>0</v>
      </c>
      <c r="AC358" s="55" t="s">
        <v>1947</v>
      </c>
      <c r="AD358" s="58">
        <v>37450</v>
      </c>
      <c r="AE358" s="58">
        <v>37445</v>
      </c>
    </row>
    <row r="359" spans="1:31" ht="12.5" customHeight="1">
      <c r="A359" s="55">
        <v>46676</v>
      </c>
      <c r="B359" s="55">
        <v>1</v>
      </c>
      <c r="C359" s="56">
        <v>45108</v>
      </c>
      <c r="D359" s="56">
        <v>45120</v>
      </c>
      <c r="E359" s="56">
        <v>45115</v>
      </c>
      <c r="F359" s="55">
        <v>5</v>
      </c>
      <c r="G359" s="55" t="s">
        <v>2105</v>
      </c>
      <c r="I359" s="55" t="s">
        <v>2106</v>
      </c>
      <c r="J359" s="55">
        <v>18047</v>
      </c>
      <c r="K359" s="55">
        <v>5328</v>
      </c>
      <c r="M359" s="55">
        <v>8</v>
      </c>
      <c r="N359" s="55">
        <v>15163</v>
      </c>
      <c r="O359" s="55">
        <v>15163</v>
      </c>
      <c r="P359" s="55">
        <v>1</v>
      </c>
      <c r="Q359" s="55">
        <v>5537</v>
      </c>
      <c r="R359" s="55" t="s">
        <v>2107</v>
      </c>
      <c r="T359" s="57">
        <v>1000.4375</v>
      </c>
      <c r="U359" s="55">
        <v>80.034999999999997</v>
      </c>
      <c r="V359" s="55">
        <v>25.010899999999999</v>
      </c>
      <c r="W359" s="57">
        <v>1105.4834000000001</v>
      </c>
      <c r="Y359" s="55" t="s">
        <v>2108</v>
      </c>
      <c r="Z359" s="55" t="s">
        <v>2015</v>
      </c>
      <c r="AA359" s="55" t="s">
        <v>2109</v>
      </c>
      <c r="AB359" s="55">
        <v>0</v>
      </c>
      <c r="AC359" s="55" t="s">
        <v>1947</v>
      </c>
      <c r="AD359" s="58">
        <v>37450</v>
      </c>
      <c r="AE359" s="58">
        <v>37445</v>
      </c>
    </row>
    <row r="360" spans="1:31" ht="12.5" customHeight="1">
      <c r="A360" s="55">
        <v>46680</v>
      </c>
      <c r="B360" s="55">
        <v>1</v>
      </c>
      <c r="C360" s="56">
        <v>45108</v>
      </c>
      <c r="D360" s="56">
        <v>45120</v>
      </c>
      <c r="E360" s="56">
        <v>45115</v>
      </c>
      <c r="F360" s="55">
        <v>5</v>
      </c>
      <c r="G360" s="55" t="s">
        <v>2110</v>
      </c>
      <c r="I360" s="55" t="s">
        <v>2111</v>
      </c>
      <c r="J360" s="55">
        <v>21193</v>
      </c>
      <c r="K360" s="55">
        <v>18384</v>
      </c>
      <c r="M360" s="55">
        <v>9</v>
      </c>
      <c r="N360" s="55">
        <v>28275</v>
      </c>
      <c r="O360" s="55">
        <v>28275</v>
      </c>
      <c r="P360" s="55">
        <v>1</v>
      </c>
      <c r="Q360" s="55">
        <v>10536</v>
      </c>
      <c r="R360" s="55" t="s">
        <v>2112</v>
      </c>
      <c r="S360" s="55">
        <v>4385</v>
      </c>
      <c r="T360" s="57">
        <v>2181.5625</v>
      </c>
      <c r="U360" s="55">
        <v>174.52500000000001</v>
      </c>
      <c r="V360" s="55">
        <v>54.539099999999998</v>
      </c>
      <c r="W360" s="57">
        <v>2410.6266000000001</v>
      </c>
      <c r="Y360" s="55" t="s">
        <v>2113</v>
      </c>
      <c r="Z360" s="55" t="s">
        <v>2015</v>
      </c>
      <c r="AA360" s="55" t="s">
        <v>2114</v>
      </c>
      <c r="AB360" s="55">
        <v>0</v>
      </c>
      <c r="AC360" s="55" t="s">
        <v>1947</v>
      </c>
      <c r="AD360" s="58">
        <v>37450</v>
      </c>
      <c r="AE360" s="58">
        <v>37445</v>
      </c>
    </row>
    <row r="361" spans="1:31" ht="12.5" customHeight="1">
      <c r="A361" s="55">
        <v>46681</v>
      </c>
      <c r="B361" s="55">
        <v>1</v>
      </c>
      <c r="C361" s="56">
        <v>45108</v>
      </c>
      <c r="D361" s="56">
        <v>45120</v>
      </c>
      <c r="E361" s="56">
        <v>45115</v>
      </c>
      <c r="F361" s="55">
        <v>5</v>
      </c>
      <c r="G361" s="55" t="s">
        <v>2115</v>
      </c>
      <c r="I361" s="55" t="s">
        <v>2116</v>
      </c>
      <c r="J361" s="55">
        <v>12349</v>
      </c>
      <c r="K361" s="55">
        <v>11620</v>
      </c>
      <c r="M361" s="55">
        <v>9</v>
      </c>
      <c r="N361" s="55">
        <v>21490</v>
      </c>
      <c r="O361" s="55">
        <v>21490</v>
      </c>
      <c r="P361" s="55">
        <v>1</v>
      </c>
      <c r="Q361" s="55">
        <v>9550</v>
      </c>
      <c r="R361" s="55" t="s">
        <v>2117</v>
      </c>
      <c r="S361" s="55">
        <v>4385</v>
      </c>
      <c r="T361" s="57">
        <v>2049.0981999999999</v>
      </c>
      <c r="U361" s="55">
        <v>163.92789999999999</v>
      </c>
      <c r="V361" s="55">
        <v>51.227499999999999</v>
      </c>
      <c r="W361" s="57">
        <v>2264.2536</v>
      </c>
      <c r="Y361" s="55" t="s">
        <v>2118</v>
      </c>
      <c r="Z361" s="55" t="s">
        <v>2015</v>
      </c>
      <c r="AA361" s="55" t="s">
        <v>2119</v>
      </c>
      <c r="AB361" s="55">
        <v>0</v>
      </c>
      <c r="AC361" s="55" t="s">
        <v>1947</v>
      </c>
      <c r="AD361" s="58">
        <v>37450</v>
      </c>
      <c r="AE361" s="58">
        <v>37445</v>
      </c>
    </row>
    <row r="362" spans="1:31" ht="12.5" customHeight="1">
      <c r="A362" s="55">
        <v>46685</v>
      </c>
      <c r="B362" s="55">
        <v>1</v>
      </c>
      <c r="C362" s="56">
        <v>45109</v>
      </c>
      <c r="D362" s="56">
        <v>45121</v>
      </c>
      <c r="E362" s="56">
        <v>45116</v>
      </c>
      <c r="F362" s="55">
        <v>5</v>
      </c>
      <c r="G362" s="55" t="s">
        <v>2120</v>
      </c>
      <c r="I362" s="55" t="s">
        <v>2121</v>
      </c>
      <c r="J362" s="55">
        <v>12947</v>
      </c>
      <c r="K362" s="55">
        <v>14433</v>
      </c>
      <c r="M362" s="55">
        <v>4</v>
      </c>
      <c r="N362" s="55">
        <v>24303</v>
      </c>
      <c r="O362" s="55">
        <v>24303</v>
      </c>
      <c r="P362" s="55">
        <v>1</v>
      </c>
      <c r="Q362" s="55">
        <v>18390</v>
      </c>
      <c r="R362" s="55" t="s">
        <v>2122</v>
      </c>
      <c r="T362" s="57">
        <v>2181.5625</v>
      </c>
      <c r="U362" s="55">
        <v>174.52500000000001</v>
      </c>
      <c r="V362" s="55">
        <v>54.539099999999998</v>
      </c>
      <c r="W362" s="57">
        <v>2410.6266000000001</v>
      </c>
      <c r="Y362" s="55" t="s">
        <v>2123</v>
      </c>
      <c r="Z362" s="55" t="s">
        <v>2124</v>
      </c>
      <c r="AA362" s="55" t="s">
        <v>2125</v>
      </c>
      <c r="AB362" s="55">
        <v>0</v>
      </c>
      <c r="AC362" s="55" t="s">
        <v>2126</v>
      </c>
      <c r="AD362" s="58">
        <v>37451</v>
      </c>
      <c r="AE362" s="58">
        <v>37446</v>
      </c>
    </row>
    <row r="363" spans="1:31" ht="12.5" customHeight="1">
      <c r="A363" s="55">
        <v>46692</v>
      </c>
      <c r="B363" s="55">
        <v>1</v>
      </c>
      <c r="C363" s="56">
        <v>45110</v>
      </c>
      <c r="D363" s="56">
        <v>45122</v>
      </c>
      <c r="E363" s="56">
        <v>45117</v>
      </c>
      <c r="F363" s="55">
        <v>5</v>
      </c>
      <c r="G363" s="55" t="s">
        <v>2127</v>
      </c>
      <c r="I363" s="55" t="s">
        <v>2128</v>
      </c>
      <c r="J363" s="55">
        <v>13208</v>
      </c>
      <c r="K363" s="55">
        <v>6041</v>
      </c>
      <c r="M363" s="55">
        <v>4</v>
      </c>
      <c r="N363" s="55">
        <v>15876</v>
      </c>
      <c r="O363" s="55">
        <v>15876</v>
      </c>
      <c r="P363" s="55">
        <v>1</v>
      </c>
      <c r="Q363" s="55">
        <v>4387</v>
      </c>
      <c r="R363" s="55" t="s">
        <v>2129</v>
      </c>
      <c r="T363" s="57">
        <v>2443.35</v>
      </c>
      <c r="U363" s="55">
        <v>195.46799999999999</v>
      </c>
      <c r="V363" s="55">
        <v>61.083799999999997</v>
      </c>
      <c r="W363" s="57">
        <v>2699.9018000000001</v>
      </c>
      <c r="Y363" s="55" t="s">
        <v>2130</v>
      </c>
      <c r="Z363" s="55" t="s">
        <v>2131</v>
      </c>
      <c r="AA363" s="55" t="s">
        <v>2132</v>
      </c>
      <c r="AB363" s="55">
        <v>0</v>
      </c>
      <c r="AC363" s="55" t="s">
        <v>1953</v>
      </c>
      <c r="AD363" s="58">
        <v>37452</v>
      </c>
      <c r="AE363" s="58">
        <v>37447</v>
      </c>
    </row>
    <row r="364" spans="1:31" ht="12.5" customHeight="1">
      <c r="A364" s="55">
        <v>46691</v>
      </c>
      <c r="B364" s="55">
        <v>1</v>
      </c>
      <c r="C364" s="56">
        <v>45110</v>
      </c>
      <c r="D364" s="56">
        <v>45122</v>
      </c>
      <c r="E364" s="56">
        <v>45117</v>
      </c>
      <c r="F364" s="55">
        <v>5</v>
      </c>
      <c r="G364" s="55" t="s">
        <v>2133</v>
      </c>
      <c r="I364" s="55" t="s">
        <v>2134</v>
      </c>
      <c r="J364" s="55">
        <v>13142</v>
      </c>
      <c r="K364" s="55">
        <v>3585</v>
      </c>
      <c r="M364" s="55">
        <v>4</v>
      </c>
      <c r="N364" s="55">
        <v>13420</v>
      </c>
      <c r="O364" s="55">
        <v>13420</v>
      </c>
      <c r="P364" s="55">
        <v>1</v>
      </c>
      <c r="Q364" s="55">
        <v>15532</v>
      </c>
      <c r="R364" s="55" t="s">
        <v>2135</v>
      </c>
      <c r="T364" s="57">
        <v>2443.35</v>
      </c>
      <c r="U364" s="55">
        <v>195.46799999999999</v>
      </c>
      <c r="V364" s="55">
        <v>61.083799999999997</v>
      </c>
      <c r="W364" s="57">
        <v>2699.9018000000001</v>
      </c>
      <c r="Y364" s="55" t="s">
        <v>2136</v>
      </c>
      <c r="Z364" s="55" t="s">
        <v>2131</v>
      </c>
      <c r="AA364" s="55" t="s">
        <v>2137</v>
      </c>
      <c r="AB364" s="55">
        <v>0</v>
      </c>
      <c r="AC364" s="55" t="s">
        <v>1953</v>
      </c>
      <c r="AD364" s="58">
        <v>37452</v>
      </c>
      <c r="AE364" s="58">
        <v>37447</v>
      </c>
    </row>
    <row r="365" spans="1:31" ht="12.5" customHeight="1">
      <c r="A365" s="55">
        <v>46687</v>
      </c>
      <c r="B365" s="55">
        <v>1</v>
      </c>
      <c r="C365" s="56">
        <v>45110</v>
      </c>
      <c r="D365" s="56">
        <v>45122</v>
      </c>
      <c r="E365" s="56">
        <v>45117</v>
      </c>
      <c r="F365" s="55">
        <v>5</v>
      </c>
      <c r="G365" s="55" t="s">
        <v>2138</v>
      </c>
      <c r="I365" s="55" t="s">
        <v>2139</v>
      </c>
      <c r="J365" s="55">
        <v>15457</v>
      </c>
      <c r="K365" s="55">
        <v>2387</v>
      </c>
      <c r="M365" s="55">
        <v>8</v>
      </c>
      <c r="N365" s="55">
        <v>12212</v>
      </c>
      <c r="O365" s="55">
        <v>12212</v>
      </c>
      <c r="P365" s="55">
        <v>1</v>
      </c>
      <c r="Q365" s="55">
        <v>15835</v>
      </c>
      <c r="R365" s="55" t="s">
        <v>2140</v>
      </c>
      <c r="T365" s="57">
        <v>2181.5625</v>
      </c>
      <c r="U365" s="55">
        <v>174.52500000000001</v>
      </c>
      <c r="V365" s="55">
        <v>54.539099999999998</v>
      </c>
      <c r="W365" s="57">
        <v>2410.6266000000001</v>
      </c>
      <c r="Y365" s="55" t="s">
        <v>2141</v>
      </c>
      <c r="Z365" s="55" t="s">
        <v>2131</v>
      </c>
      <c r="AA365" s="55" t="s">
        <v>2142</v>
      </c>
      <c r="AB365" s="55">
        <v>0</v>
      </c>
      <c r="AC365" s="55" t="s">
        <v>1953</v>
      </c>
      <c r="AD365" s="58">
        <v>37452</v>
      </c>
      <c r="AE365" s="58">
        <v>37447</v>
      </c>
    </row>
    <row r="366" spans="1:31" ht="12.5" customHeight="1">
      <c r="A366" s="55">
        <v>46697</v>
      </c>
      <c r="B366" s="55">
        <v>1</v>
      </c>
      <c r="C366" s="56">
        <v>45110</v>
      </c>
      <c r="D366" s="56">
        <v>45122</v>
      </c>
      <c r="E366" s="56">
        <v>45117</v>
      </c>
      <c r="F366" s="55">
        <v>5</v>
      </c>
      <c r="G366" s="55" t="s">
        <v>2143</v>
      </c>
      <c r="I366" s="55" t="s">
        <v>2144</v>
      </c>
      <c r="J366" s="55">
        <v>21173</v>
      </c>
      <c r="K366" s="55">
        <v>19530</v>
      </c>
      <c r="M366" s="55">
        <v>9</v>
      </c>
      <c r="N366" s="55">
        <v>29436</v>
      </c>
      <c r="O366" s="55">
        <v>29436</v>
      </c>
      <c r="P366" s="55">
        <v>1</v>
      </c>
      <c r="S366" s="55">
        <v>4407</v>
      </c>
      <c r="T366" s="57">
        <v>2181.5625</v>
      </c>
      <c r="U366" s="55">
        <v>174.52500000000001</v>
      </c>
      <c r="V366" s="55">
        <v>54.539099999999998</v>
      </c>
      <c r="W366" s="57">
        <v>2410.6266000000001</v>
      </c>
      <c r="Y366" s="55" t="s">
        <v>2145</v>
      </c>
      <c r="Z366" s="55" t="s">
        <v>2131</v>
      </c>
      <c r="AA366" s="55" t="s">
        <v>2146</v>
      </c>
      <c r="AB366" s="55">
        <v>0</v>
      </c>
      <c r="AC366" s="55" t="s">
        <v>1953</v>
      </c>
      <c r="AD366" s="58">
        <v>37452</v>
      </c>
      <c r="AE366" s="58">
        <v>37447</v>
      </c>
    </row>
    <row r="367" spans="1:31" ht="12.5" customHeight="1">
      <c r="A367" s="55">
        <v>46699</v>
      </c>
      <c r="B367" s="55">
        <v>1</v>
      </c>
      <c r="C367" s="56">
        <v>45110</v>
      </c>
      <c r="D367" s="56">
        <v>45122</v>
      </c>
      <c r="E367" s="56">
        <v>45117</v>
      </c>
      <c r="F367" s="55">
        <v>5</v>
      </c>
      <c r="G367" s="55" t="s">
        <v>2147</v>
      </c>
      <c r="I367" s="55" t="s">
        <v>2148</v>
      </c>
      <c r="J367" s="55">
        <v>25961</v>
      </c>
      <c r="K367" s="55">
        <v>16225</v>
      </c>
      <c r="M367" s="55">
        <v>9</v>
      </c>
      <c r="N367" s="55">
        <v>26111</v>
      </c>
      <c r="O367" s="55">
        <v>26111</v>
      </c>
      <c r="P367" s="55">
        <v>1</v>
      </c>
      <c r="Q367" s="55">
        <v>2972</v>
      </c>
      <c r="R367" s="55" t="s">
        <v>2149</v>
      </c>
      <c r="S367" s="55">
        <v>4407</v>
      </c>
      <c r="T367" s="55">
        <v>782.99</v>
      </c>
      <c r="U367" s="55">
        <v>62.639200000000002</v>
      </c>
      <c r="V367" s="55">
        <v>19.5748</v>
      </c>
      <c r="W367" s="55">
        <v>865.20399999999995</v>
      </c>
      <c r="Y367" s="55" t="s">
        <v>2150</v>
      </c>
      <c r="Z367" s="55" t="s">
        <v>2131</v>
      </c>
      <c r="AA367" s="55" t="s">
        <v>2151</v>
      </c>
      <c r="AB367" s="55">
        <v>0</v>
      </c>
      <c r="AC367" s="55" t="s">
        <v>1953</v>
      </c>
      <c r="AD367" s="58">
        <v>37452</v>
      </c>
      <c r="AE367" s="58">
        <v>37447</v>
      </c>
    </row>
    <row r="368" spans="1:31" ht="12.5" customHeight="1">
      <c r="A368" s="55">
        <v>46714</v>
      </c>
      <c r="B368" s="55">
        <v>1</v>
      </c>
      <c r="C368" s="56">
        <v>45112</v>
      </c>
      <c r="D368" s="56">
        <v>45124</v>
      </c>
      <c r="E368" s="56">
        <v>45119</v>
      </c>
      <c r="F368" s="55">
        <v>5</v>
      </c>
      <c r="G368" s="55" t="s">
        <v>2152</v>
      </c>
      <c r="I368" s="55" t="s">
        <v>2153</v>
      </c>
      <c r="J368" s="55">
        <v>13093</v>
      </c>
      <c r="K368" s="55">
        <v>7571</v>
      </c>
      <c r="M368" s="55">
        <v>1</v>
      </c>
      <c r="N368" s="55">
        <v>17424</v>
      </c>
      <c r="O368" s="55">
        <v>17424</v>
      </c>
      <c r="P368" s="55">
        <v>1</v>
      </c>
      <c r="Q368" s="55">
        <v>10244</v>
      </c>
      <c r="R368" s="55" t="s">
        <v>2154</v>
      </c>
      <c r="T368" s="57">
        <v>2443.35</v>
      </c>
      <c r="U368" s="55">
        <v>195.46799999999999</v>
      </c>
      <c r="V368" s="55">
        <v>61.083799999999997</v>
      </c>
      <c r="W368" s="57">
        <v>2699.9018000000001</v>
      </c>
      <c r="Y368" s="55" t="s">
        <v>2155</v>
      </c>
      <c r="Z368" s="55" t="s">
        <v>2156</v>
      </c>
      <c r="AA368" s="55" t="s">
        <v>2157</v>
      </c>
      <c r="AB368" s="55">
        <v>0</v>
      </c>
      <c r="AC368" s="55" t="s">
        <v>2158</v>
      </c>
      <c r="AD368" s="58">
        <v>37454</v>
      </c>
      <c r="AE368" s="58">
        <v>37449</v>
      </c>
    </row>
    <row r="369" spans="1:31" ht="12.5" customHeight="1">
      <c r="A369" s="55">
        <v>46713</v>
      </c>
      <c r="B369" s="55">
        <v>1</v>
      </c>
      <c r="C369" s="56">
        <v>45112</v>
      </c>
      <c r="D369" s="56">
        <v>45124</v>
      </c>
      <c r="E369" s="56">
        <v>45119</v>
      </c>
      <c r="F369" s="55">
        <v>5</v>
      </c>
      <c r="G369" s="55" t="s">
        <v>2159</v>
      </c>
      <c r="I369" s="55" t="s">
        <v>2160</v>
      </c>
      <c r="J369" s="55">
        <v>24778</v>
      </c>
      <c r="K369" s="55">
        <v>15444</v>
      </c>
      <c r="M369" s="55">
        <v>6</v>
      </c>
      <c r="N369" s="55">
        <v>25328</v>
      </c>
      <c r="O369" s="55">
        <v>25328</v>
      </c>
      <c r="P369" s="55">
        <v>1</v>
      </c>
      <c r="Q369" s="55">
        <v>7976</v>
      </c>
      <c r="R369" s="55" t="s">
        <v>2161</v>
      </c>
      <c r="S369" s="55">
        <v>4431</v>
      </c>
      <c r="T369" s="57">
        <v>2181.5625</v>
      </c>
      <c r="U369" s="55">
        <v>174.52500000000001</v>
      </c>
      <c r="V369" s="55">
        <v>54.539099999999998</v>
      </c>
      <c r="W369" s="57">
        <v>2410.6266000000001</v>
      </c>
      <c r="Y369" s="55" t="s">
        <v>2162</v>
      </c>
      <c r="Z369" s="55" t="s">
        <v>2156</v>
      </c>
      <c r="AA369" s="55" t="s">
        <v>2163</v>
      </c>
      <c r="AB369" s="55">
        <v>0</v>
      </c>
      <c r="AC369" s="55" t="s">
        <v>2158</v>
      </c>
      <c r="AD369" s="58">
        <v>37454</v>
      </c>
      <c r="AE369" s="58">
        <v>37449</v>
      </c>
    </row>
    <row r="370" spans="1:31" ht="12.5" customHeight="1">
      <c r="A370" s="55">
        <v>46712</v>
      </c>
      <c r="B370" s="55">
        <v>1</v>
      </c>
      <c r="C370" s="56">
        <v>45112</v>
      </c>
      <c r="D370" s="56">
        <v>45124</v>
      </c>
      <c r="E370" s="56">
        <v>45119</v>
      </c>
      <c r="F370" s="55">
        <v>5</v>
      </c>
      <c r="G370" s="55" t="s">
        <v>2164</v>
      </c>
      <c r="I370" s="55" t="s">
        <v>2165</v>
      </c>
      <c r="J370" s="55">
        <v>13779</v>
      </c>
      <c r="K370" s="55">
        <v>15138</v>
      </c>
      <c r="M370" s="55">
        <v>7</v>
      </c>
      <c r="N370" s="55">
        <v>25016</v>
      </c>
      <c r="O370" s="55">
        <v>25016</v>
      </c>
      <c r="P370" s="55">
        <v>1</v>
      </c>
      <c r="Q370" s="55">
        <v>16593</v>
      </c>
      <c r="R370" s="55" t="s">
        <v>2166</v>
      </c>
      <c r="T370" s="57">
        <v>2181.5625</v>
      </c>
      <c r="U370" s="55">
        <v>174.52500000000001</v>
      </c>
      <c r="V370" s="55">
        <v>54.539099999999998</v>
      </c>
      <c r="W370" s="57">
        <v>2410.6266000000001</v>
      </c>
      <c r="Y370" s="55" t="s">
        <v>2167</v>
      </c>
      <c r="Z370" s="55" t="s">
        <v>2156</v>
      </c>
      <c r="AA370" s="55" t="s">
        <v>2168</v>
      </c>
      <c r="AB370" s="55">
        <v>0</v>
      </c>
      <c r="AC370" s="55" t="s">
        <v>2158</v>
      </c>
      <c r="AD370" s="58">
        <v>37454</v>
      </c>
      <c r="AE370" s="58">
        <v>37449</v>
      </c>
    </row>
    <row r="371" spans="1:31" ht="12.5" customHeight="1">
      <c r="A371" s="55">
        <v>46723</v>
      </c>
      <c r="B371" s="55">
        <v>1</v>
      </c>
      <c r="C371" s="56">
        <v>45113</v>
      </c>
      <c r="D371" s="56">
        <v>45125</v>
      </c>
      <c r="E371" s="56">
        <v>45120</v>
      </c>
      <c r="F371" s="55">
        <v>5</v>
      </c>
      <c r="G371" s="55" t="s">
        <v>2169</v>
      </c>
      <c r="I371" s="55" t="s">
        <v>2170</v>
      </c>
      <c r="J371" s="55">
        <v>12918</v>
      </c>
      <c r="K371" s="55">
        <v>8005</v>
      </c>
      <c r="M371" s="55">
        <v>4</v>
      </c>
      <c r="N371" s="55">
        <v>17858</v>
      </c>
      <c r="O371" s="55">
        <v>17858</v>
      </c>
      <c r="P371" s="55">
        <v>1</v>
      </c>
      <c r="Q371" s="55">
        <v>13914</v>
      </c>
      <c r="R371" s="55" t="s">
        <v>2171</v>
      </c>
      <c r="T371" s="57">
        <v>2443.35</v>
      </c>
      <c r="U371" s="55">
        <v>195.46799999999999</v>
      </c>
      <c r="V371" s="55">
        <v>61.083799999999997</v>
      </c>
      <c r="W371" s="57">
        <v>2699.9018000000001</v>
      </c>
      <c r="Y371" s="55" t="s">
        <v>2172</v>
      </c>
      <c r="Z371" s="55" t="s">
        <v>2173</v>
      </c>
      <c r="AA371" s="55" t="s">
        <v>2174</v>
      </c>
      <c r="AB371" s="55">
        <v>0</v>
      </c>
      <c r="AC371" s="55" t="s">
        <v>1986</v>
      </c>
      <c r="AD371" s="58">
        <v>37455</v>
      </c>
      <c r="AE371" s="58">
        <v>37450</v>
      </c>
    </row>
    <row r="372" spans="1:31" ht="12.5" customHeight="1">
      <c r="A372" s="55">
        <v>46725</v>
      </c>
      <c r="B372" s="55">
        <v>1</v>
      </c>
      <c r="C372" s="56">
        <v>45113</v>
      </c>
      <c r="D372" s="56">
        <v>45125</v>
      </c>
      <c r="E372" s="56">
        <v>45120</v>
      </c>
      <c r="F372" s="55">
        <v>5</v>
      </c>
      <c r="G372" s="55" t="s">
        <v>2175</v>
      </c>
      <c r="I372" s="55" t="s">
        <v>2176</v>
      </c>
      <c r="J372" s="55">
        <v>21191</v>
      </c>
      <c r="K372" s="55">
        <v>12552</v>
      </c>
      <c r="M372" s="55">
        <v>9</v>
      </c>
      <c r="N372" s="55">
        <v>22422</v>
      </c>
      <c r="O372" s="55">
        <v>22422</v>
      </c>
      <c r="P372" s="55">
        <v>1</v>
      </c>
      <c r="Q372" s="55">
        <v>9607</v>
      </c>
      <c r="R372" s="55" t="s">
        <v>2177</v>
      </c>
      <c r="S372" s="55">
        <v>4440</v>
      </c>
      <c r="T372" s="57">
        <v>2443.35</v>
      </c>
      <c r="U372" s="55">
        <v>195.46799999999999</v>
      </c>
      <c r="V372" s="55">
        <v>61.083799999999997</v>
      </c>
      <c r="W372" s="57">
        <v>2699.9018000000001</v>
      </c>
      <c r="Y372" s="55" t="s">
        <v>2178</v>
      </c>
      <c r="Z372" s="55" t="s">
        <v>2173</v>
      </c>
      <c r="AA372" s="55" t="s">
        <v>2179</v>
      </c>
      <c r="AB372" s="55">
        <v>0</v>
      </c>
      <c r="AC372" s="55" t="s">
        <v>1986</v>
      </c>
      <c r="AD372" s="58">
        <v>37455</v>
      </c>
      <c r="AE372" s="58">
        <v>37450</v>
      </c>
    </row>
    <row r="373" spans="1:31" ht="12.5" customHeight="1">
      <c r="A373" s="55">
        <v>46719</v>
      </c>
      <c r="B373" s="55">
        <v>1</v>
      </c>
      <c r="C373" s="56">
        <v>45113</v>
      </c>
      <c r="D373" s="56">
        <v>45125</v>
      </c>
      <c r="E373" s="56">
        <v>45120</v>
      </c>
      <c r="F373" s="55">
        <v>5</v>
      </c>
      <c r="G373" s="55" t="s">
        <v>2180</v>
      </c>
      <c r="I373" s="55" t="s">
        <v>2181</v>
      </c>
      <c r="J373" s="55">
        <v>11604</v>
      </c>
      <c r="K373" s="55">
        <v>7366</v>
      </c>
      <c r="M373" s="55">
        <v>10</v>
      </c>
      <c r="N373" s="55">
        <v>17216</v>
      </c>
      <c r="O373" s="55">
        <v>17216</v>
      </c>
      <c r="P373" s="55">
        <v>1</v>
      </c>
      <c r="Q373" s="55">
        <v>19028</v>
      </c>
      <c r="R373" s="55" t="s">
        <v>2182</v>
      </c>
      <c r="S373" s="55">
        <v>4445</v>
      </c>
      <c r="T373" s="57">
        <v>2049.0981999999999</v>
      </c>
      <c r="U373" s="55">
        <v>163.92789999999999</v>
      </c>
      <c r="V373" s="55">
        <v>51.227499999999999</v>
      </c>
      <c r="W373" s="57">
        <v>2264.2536</v>
      </c>
      <c r="Y373" s="55" t="s">
        <v>2183</v>
      </c>
      <c r="Z373" s="55" t="s">
        <v>2173</v>
      </c>
      <c r="AA373" s="55" t="s">
        <v>2184</v>
      </c>
      <c r="AB373" s="55">
        <v>0</v>
      </c>
      <c r="AC373" s="55" t="s">
        <v>1986</v>
      </c>
      <c r="AD373" s="58">
        <v>37455</v>
      </c>
      <c r="AE373" s="58">
        <v>37450</v>
      </c>
    </row>
    <row r="374" spans="1:31" ht="12.5" customHeight="1">
      <c r="A374" s="55">
        <v>46735</v>
      </c>
      <c r="B374" s="55">
        <v>1</v>
      </c>
      <c r="C374" s="56">
        <v>45114</v>
      </c>
      <c r="D374" s="56">
        <v>45126</v>
      </c>
      <c r="E374" s="56">
        <v>45121</v>
      </c>
      <c r="F374" s="55">
        <v>5</v>
      </c>
      <c r="G374" s="55" t="s">
        <v>2185</v>
      </c>
      <c r="I374" s="55" t="s">
        <v>2186</v>
      </c>
      <c r="J374" s="55">
        <v>13226</v>
      </c>
      <c r="K374" s="55">
        <v>9212</v>
      </c>
      <c r="M374" s="55">
        <v>1</v>
      </c>
      <c r="N374" s="55">
        <v>19068</v>
      </c>
      <c r="O374" s="55">
        <v>19068</v>
      </c>
      <c r="P374" s="55">
        <v>1</v>
      </c>
      <c r="Q374" s="55">
        <v>17890</v>
      </c>
      <c r="R374" s="55" t="s">
        <v>2187</v>
      </c>
      <c r="T374" s="57">
        <v>2181.5625</v>
      </c>
      <c r="U374" s="55">
        <v>174.52500000000001</v>
      </c>
      <c r="V374" s="55">
        <v>54.539099999999998</v>
      </c>
      <c r="W374" s="57">
        <v>2410.6266000000001</v>
      </c>
      <c r="Y374" s="55" t="s">
        <v>2188</v>
      </c>
      <c r="Z374" s="55" t="s">
        <v>2189</v>
      </c>
      <c r="AA374" s="55" t="s">
        <v>2190</v>
      </c>
      <c r="AB374" s="55">
        <v>0</v>
      </c>
      <c r="AC374" s="55" t="s">
        <v>2003</v>
      </c>
      <c r="AD374" s="58">
        <v>37456</v>
      </c>
      <c r="AE374" s="58">
        <v>37451</v>
      </c>
    </row>
    <row r="375" spans="1:31" ht="12.5" customHeight="1">
      <c r="A375" s="55">
        <v>46733</v>
      </c>
      <c r="B375" s="55">
        <v>1</v>
      </c>
      <c r="C375" s="56">
        <v>45114</v>
      </c>
      <c r="D375" s="56">
        <v>45126</v>
      </c>
      <c r="E375" s="56">
        <v>45121</v>
      </c>
      <c r="F375" s="55">
        <v>5</v>
      </c>
      <c r="G375" s="55" t="s">
        <v>2191</v>
      </c>
      <c r="I375" s="55" t="s">
        <v>2192</v>
      </c>
      <c r="J375" s="55">
        <v>24781</v>
      </c>
      <c r="K375" s="55">
        <v>6373</v>
      </c>
      <c r="M375" s="55">
        <v>6</v>
      </c>
      <c r="N375" s="55">
        <v>16208</v>
      </c>
      <c r="O375" s="55">
        <v>16208</v>
      </c>
      <c r="P375" s="55">
        <v>1</v>
      </c>
      <c r="Q375" s="55">
        <v>4372</v>
      </c>
      <c r="R375" s="55" t="s">
        <v>2193</v>
      </c>
      <c r="S375" s="55">
        <v>4453</v>
      </c>
      <c r="T375" s="57">
        <v>2181.5625</v>
      </c>
      <c r="U375" s="55">
        <v>174.52500000000001</v>
      </c>
      <c r="V375" s="55">
        <v>54.539099999999998</v>
      </c>
      <c r="W375" s="57">
        <v>2410.6266000000001</v>
      </c>
      <c r="Y375" s="55" t="s">
        <v>2194</v>
      </c>
      <c r="Z375" s="55" t="s">
        <v>2189</v>
      </c>
      <c r="AA375" s="55" t="s">
        <v>2195</v>
      </c>
      <c r="AB375" s="55">
        <v>0</v>
      </c>
      <c r="AC375" s="55" t="s">
        <v>2003</v>
      </c>
      <c r="AD375" s="58">
        <v>37456</v>
      </c>
      <c r="AE375" s="58">
        <v>37451</v>
      </c>
    </row>
    <row r="376" spans="1:31" ht="12.5" customHeight="1">
      <c r="A376" s="55">
        <v>46737</v>
      </c>
      <c r="B376" s="55">
        <v>1</v>
      </c>
      <c r="C376" s="56">
        <v>45114</v>
      </c>
      <c r="D376" s="56">
        <v>45126</v>
      </c>
      <c r="E376" s="56">
        <v>45121</v>
      </c>
      <c r="F376" s="55">
        <v>5</v>
      </c>
      <c r="G376" s="55" t="s">
        <v>2196</v>
      </c>
      <c r="I376" s="55" t="s">
        <v>2197</v>
      </c>
      <c r="J376" s="55">
        <v>12346</v>
      </c>
      <c r="K376" s="55">
        <v>17312</v>
      </c>
      <c r="M376" s="55">
        <v>9</v>
      </c>
      <c r="N376" s="55">
        <v>27199</v>
      </c>
      <c r="O376" s="55">
        <v>27199</v>
      </c>
      <c r="P376" s="55">
        <v>1</v>
      </c>
      <c r="Q376" s="55">
        <v>19093</v>
      </c>
      <c r="R376" s="55" t="s">
        <v>2198</v>
      </c>
      <c r="S376" s="55">
        <v>4451</v>
      </c>
      <c r="T376" s="57">
        <v>2071.4196000000002</v>
      </c>
      <c r="U376" s="55">
        <v>165.71360000000001</v>
      </c>
      <c r="V376" s="55">
        <v>51.785499999999999</v>
      </c>
      <c r="W376" s="57">
        <v>2288.9187000000002</v>
      </c>
      <c r="Y376" s="55" t="s">
        <v>2199</v>
      </c>
      <c r="Z376" s="55" t="s">
        <v>2189</v>
      </c>
      <c r="AA376" s="55" t="s">
        <v>2200</v>
      </c>
      <c r="AB376" s="55">
        <v>0</v>
      </c>
      <c r="AC376" s="55" t="s">
        <v>2003</v>
      </c>
      <c r="AD376" s="58">
        <v>37456</v>
      </c>
      <c r="AE376" s="58">
        <v>37451</v>
      </c>
    </row>
    <row r="377" spans="1:31" ht="12.5" customHeight="1">
      <c r="A377" s="55">
        <v>46753</v>
      </c>
      <c r="B377" s="55">
        <v>1</v>
      </c>
      <c r="C377" s="56">
        <v>45117</v>
      </c>
      <c r="D377" s="56">
        <v>45129</v>
      </c>
      <c r="E377" s="56">
        <v>45124</v>
      </c>
      <c r="F377" s="55">
        <v>5</v>
      </c>
      <c r="G377" s="55" t="s">
        <v>2201</v>
      </c>
      <c r="I377" s="55" t="s">
        <v>2202</v>
      </c>
      <c r="J377" s="55">
        <v>21215</v>
      </c>
      <c r="K377" s="55">
        <v>1859</v>
      </c>
      <c r="M377" s="55">
        <v>9</v>
      </c>
      <c r="N377" s="55">
        <v>11679</v>
      </c>
      <c r="O377" s="55">
        <v>11679</v>
      </c>
      <c r="P377" s="55">
        <v>1</v>
      </c>
      <c r="Q377" s="55">
        <v>5031</v>
      </c>
      <c r="R377" s="55" t="s">
        <v>2203</v>
      </c>
      <c r="S377" s="55">
        <v>4484</v>
      </c>
      <c r="T377" s="57">
        <v>2181.5625</v>
      </c>
      <c r="U377" s="55">
        <v>174.52500000000001</v>
      </c>
      <c r="V377" s="55">
        <v>54.539099999999998</v>
      </c>
      <c r="W377" s="57">
        <v>2410.6266000000001</v>
      </c>
      <c r="Y377" s="55" t="s">
        <v>2204</v>
      </c>
      <c r="Z377" s="55" t="s">
        <v>2205</v>
      </c>
      <c r="AA377" s="55" t="s">
        <v>2206</v>
      </c>
      <c r="AB377" s="55">
        <v>0</v>
      </c>
      <c r="AC377" s="55" t="s">
        <v>2131</v>
      </c>
      <c r="AD377" s="58">
        <v>37459</v>
      </c>
      <c r="AE377" s="58">
        <v>37454</v>
      </c>
    </row>
    <row r="378" spans="1:31" ht="12.5" customHeight="1">
      <c r="A378" s="55">
        <v>46760</v>
      </c>
      <c r="B378" s="55">
        <v>1</v>
      </c>
      <c r="C378" s="56">
        <v>45118</v>
      </c>
      <c r="D378" s="56">
        <v>45130</v>
      </c>
      <c r="E378" s="56">
        <v>45125</v>
      </c>
      <c r="F378" s="55">
        <v>5</v>
      </c>
      <c r="G378" s="55" t="s">
        <v>2207</v>
      </c>
      <c r="I378" s="55" t="s">
        <v>2208</v>
      </c>
      <c r="J378" s="55">
        <v>13986</v>
      </c>
      <c r="K378" s="55">
        <v>10784</v>
      </c>
      <c r="M378" s="55">
        <v>4</v>
      </c>
      <c r="N378" s="55">
        <v>20651</v>
      </c>
      <c r="O378" s="55">
        <v>20651</v>
      </c>
      <c r="P378" s="55">
        <v>1</v>
      </c>
      <c r="Q378" s="55">
        <v>18505</v>
      </c>
      <c r="R378" s="55" t="s">
        <v>2209</v>
      </c>
      <c r="T378" s="57">
        <v>1000.4375</v>
      </c>
      <c r="U378" s="55">
        <v>80.034999999999997</v>
      </c>
      <c r="V378" s="55">
        <v>25.010899999999999</v>
      </c>
      <c r="W378" s="57">
        <v>1105.4834000000001</v>
      </c>
      <c r="Y378" s="55" t="s">
        <v>2210</v>
      </c>
      <c r="Z378" s="55" t="s">
        <v>2211</v>
      </c>
      <c r="AA378" s="55" t="s">
        <v>2212</v>
      </c>
      <c r="AB378" s="55">
        <v>0</v>
      </c>
      <c r="AC378" s="55" t="s">
        <v>2213</v>
      </c>
      <c r="AD378" s="58">
        <v>37460</v>
      </c>
      <c r="AE378" s="58">
        <v>37455</v>
      </c>
    </row>
    <row r="379" spans="1:31" ht="12.5" customHeight="1">
      <c r="A379" s="55">
        <v>46763</v>
      </c>
      <c r="B379" s="55">
        <v>1</v>
      </c>
      <c r="C379" s="56">
        <v>45118</v>
      </c>
      <c r="D379" s="56">
        <v>45130</v>
      </c>
      <c r="E379" s="56">
        <v>45125</v>
      </c>
      <c r="F379" s="55">
        <v>5</v>
      </c>
      <c r="G379" s="55" t="s">
        <v>2214</v>
      </c>
      <c r="I379" s="55" t="s">
        <v>2215</v>
      </c>
      <c r="J379" s="55">
        <v>13202</v>
      </c>
      <c r="K379" s="55">
        <v>17949</v>
      </c>
      <c r="M379" s="55">
        <v>4</v>
      </c>
      <c r="N379" s="55">
        <v>27837</v>
      </c>
      <c r="O379" s="55">
        <v>27837</v>
      </c>
      <c r="P379" s="55">
        <v>1</v>
      </c>
      <c r="Q379" s="55">
        <v>16683</v>
      </c>
      <c r="R379" s="55" t="s">
        <v>2216</v>
      </c>
      <c r="T379" s="57">
        <v>2181.5625</v>
      </c>
      <c r="U379" s="55">
        <v>174.52500000000001</v>
      </c>
      <c r="V379" s="55">
        <v>54.539099999999998</v>
      </c>
      <c r="W379" s="57">
        <v>2410.6266000000001</v>
      </c>
      <c r="Y379" s="55" t="s">
        <v>2217</v>
      </c>
      <c r="Z379" s="55" t="s">
        <v>2211</v>
      </c>
      <c r="AA379" s="55" t="s">
        <v>2218</v>
      </c>
      <c r="AB379" s="55">
        <v>0</v>
      </c>
      <c r="AC379" s="55" t="s">
        <v>2213</v>
      </c>
      <c r="AD379" s="58">
        <v>37460</v>
      </c>
      <c r="AE379" s="58">
        <v>37455</v>
      </c>
    </row>
    <row r="380" spans="1:31" ht="12.5" customHeight="1">
      <c r="A380" s="55">
        <v>46761</v>
      </c>
      <c r="B380" s="55">
        <v>1</v>
      </c>
      <c r="C380" s="56">
        <v>45118</v>
      </c>
      <c r="D380" s="56">
        <v>45130</v>
      </c>
      <c r="E380" s="56">
        <v>45125</v>
      </c>
      <c r="F380" s="55">
        <v>5</v>
      </c>
      <c r="G380" s="55" t="s">
        <v>2219</v>
      </c>
      <c r="I380" s="55" t="s">
        <v>2220</v>
      </c>
      <c r="J380" s="55">
        <v>19924</v>
      </c>
      <c r="K380" s="55">
        <v>18646</v>
      </c>
      <c r="M380" s="55">
        <v>8</v>
      </c>
      <c r="N380" s="55">
        <v>28540</v>
      </c>
      <c r="O380" s="55">
        <v>28540</v>
      </c>
      <c r="P380" s="55">
        <v>1</v>
      </c>
      <c r="Q380" s="55">
        <v>8884</v>
      </c>
      <c r="R380" s="55" t="s">
        <v>2221</v>
      </c>
      <c r="T380" s="55">
        <v>782.99</v>
      </c>
      <c r="U380" s="55">
        <v>62.639200000000002</v>
      </c>
      <c r="V380" s="55">
        <v>19.5748</v>
      </c>
      <c r="W380" s="55">
        <v>865.20399999999995</v>
      </c>
      <c r="Y380" s="55" t="s">
        <v>2222</v>
      </c>
      <c r="Z380" s="55" t="s">
        <v>2211</v>
      </c>
      <c r="AA380" s="55" t="s">
        <v>2223</v>
      </c>
      <c r="AB380" s="55">
        <v>0</v>
      </c>
      <c r="AC380" s="55" t="s">
        <v>2213</v>
      </c>
      <c r="AD380" s="58">
        <v>37460</v>
      </c>
      <c r="AE380" s="58">
        <v>37455</v>
      </c>
    </row>
    <row r="381" spans="1:31" ht="12.5" customHeight="1">
      <c r="A381" s="55">
        <v>46767</v>
      </c>
      <c r="B381" s="55">
        <v>1</v>
      </c>
      <c r="C381" s="56">
        <v>45118</v>
      </c>
      <c r="D381" s="56">
        <v>45130</v>
      </c>
      <c r="E381" s="56">
        <v>45125</v>
      </c>
      <c r="F381" s="55">
        <v>5</v>
      </c>
      <c r="G381" s="55" t="s">
        <v>2224</v>
      </c>
      <c r="I381" s="55" t="s">
        <v>2225</v>
      </c>
      <c r="J381" s="55">
        <v>12573</v>
      </c>
      <c r="K381" s="55">
        <v>8504</v>
      </c>
      <c r="M381" s="55">
        <v>9</v>
      </c>
      <c r="N381" s="55">
        <v>18357</v>
      </c>
      <c r="O381" s="55">
        <v>18357</v>
      </c>
      <c r="P381" s="55">
        <v>1</v>
      </c>
      <c r="Q381" s="55">
        <v>14132</v>
      </c>
      <c r="R381" s="55" t="s">
        <v>2226</v>
      </c>
      <c r="S381" s="55">
        <v>4495</v>
      </c>
      <c r="T381" s="57">
        <v>2049.0981999999999</v>
      </c>
      <c r="U381" s="55">
        <v>163.92789999999999</v>
      </c>
      <c r="V381" s="55">
        <v>51.227499999999999</v>
      </c>
      <c r="W381" s="57">
        <v>2264.2536</v>
      </c>
      <c r="Y381" s="55" t="s">
        <v>2227</v>
      </c>
      <c r="Z381" s="55" t="s">
        <v>2211</v>
      </c>
      <c r="AA381" s="55" t="s">
        <v>2228</v>
      </c>
      <c r="AB381" s="55">
        <v>0</v>
      </c>
      <c r="AC381" s="55" t="s">
        <v>2213</v>
      </c>
      <c r="AD381" s="58">
        <v>37460</v>
      </c>
      <c r="AE381" s="58">
        <v>37455</v>
      </c>
    </row>
    <row r="382" spans="1:31" ht="12.5" customHeight="1">
      <c r="A382" s="55">
        <v>46776</v>
      </c>
      <c r="B382" s="55">
        <v>1</v>
      </c>
      <c r="C382" s="56">
        <v>45119</v>
      </c>
      <c r="D382" s="56">
        <v>45131</v>
      </c>
      <c r="E382" s="56">
        <v>45126</v>
      </c>
      <c r="F382" s="55">
        <v>5</v>
      </c>
      <c r="G382" s="55" t="s">
        <v>2229</v>
      </c>
      <c r="I382" s="55" t="s">
        <v>2230</v>
      </c>
      <c r="J382" s="55">
        <v>12356</v>
      </c>
      <c r="K382" s="55">
        <v>19587</v>
      </c>
      <c r="M382" s="55">
        <v>9</v>
      </c>
      <c r="N382" s="55">
        <v>29493</v>
      </c>
      <c r="O382" s="55">
        <v>29493</v>
      </c>
      <c r="P382" s="55">
        <v>1</v>
      </c>
      <c r="S382" s="55">
        <v>4506</v>
      </c>
      <c r="T382" s="57">
        <v>2049.0981999999999</v>
      </c>
      <c r="U382" s="55">
        <v>163.92789999999999</v>
      </c>
      <c r="V382" s="55">
        <v>51.227499999999999</v>
      </c>
      <c r="W382" s="57">
        <v>2264.2536</v>
      </c>
      <c r="Y382" s="55" t="s">
        <v>2231</v>
      </c>
      <c r="Z382" s="55" t="s">
        <v>2232</v>
      </c>
      <c r="AA382" s="55" t="s">
        <v>2233</v>
      </c>
      <c r="AB382" s="55">
        <v>0</v>
      </c>
      <c r="AC382" s="55" t="s">
        <v>2156</v>
      </c>
      <c r="AD382" s="58">
        <v>37461</v>
      </c>
      <c r="AE382" s="58">
        <v>37456</v>
      </c>
    </row>
    <row r="383" spans="1:31" ht="12.5" customHeight="1">
      <c r="A383" s="55">
        <v>46783</v>
      </c>
      <c r="B383" s="55">
        <v>1</v>
      </c>
      <c r="C383" s="56">
        <v>45120</v>
      </c>
      <c r="D383" s="56">
        <v>45132</v>
      </c>
      <c r="E383" s="56">
        <v>45127</v>
      </c>
      <c r="F383" s="55">
        <v>5</v>
      </c>
      <c r="G383" s="55" t="s">
        <v>2234</v>
      </c>
      <c r="I383" s="55" t="s">
        <v>2235</v>
      </c>
      <c r="J383" s="55">
        <v>19069</v>
      </c>
      <c r="K383" s="55">
        <v>16684</v>
      </c>
      <c r="M383" s="55">
        <v>7</v>
      </c>
      <c r="N383" s="55">
        <v>26570</v>
      </c>
      <c r="O383" s="55">
        <v>26570</v>
      </c>
      <c r="P383" s="55">
        <v>1</v>
      </c>
      <c r="Q383" s="55">
        <v>5540</v>
      </c>
      <c r="R383" s="55" t="s">
        <v>2236</v>
      </c>
      <c r="T383" s="55">
        <v>782.99</v>
      </c>
      <c r="U383" s="55">
        <v>62.639200000000002</v>
      </c>
      <c r="V383" s="55">
        <v>19.5748</v>
      </c>
      <c r="W383" s="55">
        <v>865.20399999999995</v>
      </c>
      <c r="Y383" s="55" t="s">
        <v>2237</v>
      </c>
      <c r="Z383" s="55" t="s">
        <v>2238</v>
      </c>
      <c r="AA383" s="55" t="s">
        <v>2239</v>
      </c>
      <c r="AB383" s="55">
        <v>0</v>
      </c>
      <c r="AC383" s="55" t="s">
        <v>2173</v>
      </c>
      <c r="AD383" s="58">
        <v>37462</v>
      </c>
      <c r="AE383" s="58">
        <v>37457</v>
      </c>
    </row>
    <row r="384" spans="1:31" ht="12.5" customHeight="1">
      <c r="A384" s="55">
        <v>46790</v>
      </c>
      <c r="B384" s="55">
        <v>1</v>
      </c>
      <c r="C384" s="56">
        <v>45121</v>
      </c>
      <c r="D384" s="56">
        <v>45133</v>
      </c>
      <c r="E384" s="56">
        <v>45128</v>
      </c>
      <c r="F384" s="55">
        <v>5</v>
      </c>
      <c r="G384" s="55" t="s">
        <v>2240</v>
      </c>
      <c r="I384" s="55" t="s">
        <v>2241</v>
      </c>
      <c r="J384" s="55">
        <v>12930</v>
      </c>
      <c r="K384" s="55">
        <v>10515</v>
      </c>
      <c r="M384" s="55">
        <v>1</v>
      </c>
      <c r="N384" s="55">
        <v>20382</v>
      </c>
      <c r="O384" s="55">
        <v>20382</v>
      </c>
      <c r="P384" s="55">
        <v>1</v>
      </c>
      <c r="Q384" s="55">
        <v>1717</v>
      </c>
      <c r="R384" s="55" t="s">
        <v>2242</v>
      </c>
      <c r="T384" s="57">
        <v>2181.5625</v>
      </c>
      <c r="U384" s="55">
        <v>174.52500000000001</v>
      </c>
      <c r="V384" s="55">
        <v>54.539099999999998</v>
      </c>
      <c r="W384" s="57">
        <v>2410.6266000000001</v>
      </c>
      <c r="Y384" s="55" t="s">
        <v>2243</v>
      </c>
      <c r="Z384" s="55" t="s">
        <v>2244</v>
      </c>
      <c r="AA384" s="55" t="s">
        <v>2245</v>
      </c>
      <c r="AB384" s="55">
        <v>0</v>
      </c>
      <c r="AC384" s="55" t="s">
        <v>2189</v>
      </c>
      <c r="AD384" s="58">
        <v>37463</v>
      </c>
      <c r="AE384" s="58">
        <v>37458</v>
      </c>
    </row>
    <row r="385" spans="1:31" ht="12.5" customHeight="1">
      <c r="A385" s="55">
        <v>46794</v>
      </c>
      <c r="B385" s="55">
        <v>1</v>
      </c>
      <c r="C385" s="56">
        <v>45121</v>
      </c>
      <c r="D385" s="56">
        <v>45133</v>
      </c>
      <c r="E385" s="56">
        <v>45128</v>
      </c>
      <c r="F385" s="55">
        <v>5</v>
      </c>
      <c r="G385" s="55" t="s">
        <v>2246</v>
      </c>
      <c r="I385" s="55" t="s">
        <v>2247</v>
      </c>
      <c r="J385" s="55">
        <v>24977</v>
      </c>
      <c r="K385" s="55">
        <v>9418</v>
      </c>
      <c r="M385" s="55">
        <v>6</v>
      </c>
      <c r="N385" s="55">
        <v>19277</v>
      </c>
      <c r="O385" s="55">
        <v>19277</v>
      </c>
      <c r="P385" s="55">
        <v>1</v>
      </c>
      <c r="Q385" s="55">
        <v>18900</v>
      </c>
      <c r="R385" s="55" t="s">
        <v>2248</v>
      </c>
      <c r="S385" s="55">
        <v>4530</v>
      </c>
      <c r="T385" s="57">
        <v>2181.5625</v>
      </c>
      <c r="U385" s="55">
        <v>174.52500000000001</v>
      </c>
      <c r="V385" s="55">
        <v>54.539099999999998</v>
      </c>
      <c r="W385" s="57">
        <v>2410.6266000000001</v>
      </c>
      <c r="Y385" s="55" t="s">
        <v>2249</v>
      </c>
      <c r="Z385" s="55" t="s">
        <v>2244</v>
      </c>
      <c r="AA385" s="55" t="s">
        <v>2250</v>
      </c>
      <c r="AB385" s="55">
        <v>0</v>
      </c>
      <c r="AC385" s="55" t="s">
        <v>2189</v>
      </c>
      <c r="AD385" s="58">
        <v>37463</v>
      </c>
      <c r="AE385" s="58">
        <v>37458</v>
      </c>
    </row>
    <row r="386" spans="1:31" ht="12.5" customHeight="1">
      <c r="A386" s="55">
        <v>46803</v>
      </c>
      <c r="B386" s="55">
        <v>1</v>
      </c>
      <c r="C386" s="56">
        <v>45123</v>
      </c>
      <c r="D386" s="56">
        <v>45135</v>
      </c>
      <c r="E386" s="56">
        <v>45130</v>
      </c>
      <c r="F386" s="55">
        <v>5</v>
      </c>
      <c r="G386" s="55" t="s">
        <v>2251</v>
      </c>
      <c r="I386" s="55" t="s">
        <v>2252</v>
      </c>
      <c r="J386" s="55">
        <v>13595</v>
      </c>
      <c r="K386" s="55">
        <v>15034</v>
      </c>
      <c r="M386" s="55">
        <v>7</v>
      </c>
      <c r="N386" s="55">
        <v>24910</v>
      </c>
      <c r="O386" s="55">
        <v>24910</v>
      </c>
      <c r="P386" s="55">
        <v>1</v>
      </c>
      <c r="Q386" s="55">
        <v>60</v>
      </c>
      <c r="R386" s="55" t="s">
        <v>2253</v>
      </c>
      <c r="T386" s="57">
        <v>2181.5625</v>
      </c>
      <c r="U386" s="55">
        <v>174.52500000000001</v>
      </c>
      <c r="V386" s="55">
        <v>54.539099999999998</v>
      </c>
      <c r="W386" s="57">
        <v>2410.6266000000001</v>
      </c>
      <c r="Y386" s="55" t="s">
        <v>2254</v>
      </c>
      <c r="Z386" s="55" t="s">
        <v>2255</v>
      </c>
      <c r="AA386" s="55" t="s">
        <v>2256</v>
      </c>
      <c r="AB386" s="55">
        <v>0</v>
      </c>
      <c r="AC386" s="55" t="s">
        <v>2257</v>
      </c>
      <c r="AD386" s="58">
        <v>37465</v>
      </c>
      <c r="AE386" s="58">
        <v>37460</v>
      </c>
    </row>
    <row r="387" spans="1:31" ht="12.5" customHeight="1">
      <c r="A387" s="55">
        <v>46807</v>
      </c>
      <c r="B387" s="55">
        <v>1</v>
      </c>
      <c r="C387" s="56">
        <v>45123</v>
      </c>
      <c r="D387" s="56">
        <v>45135</v>
      </c>
      <c r="E387" s="56">
        <v>45130</v>
      </c>
      <c r="F387" s="55">
        <v>5</v>
      </c>
      <c r="G387" s="55" t="s">
        <v>2258</v>
      </c>
      <c r="I387" s="55" t="s">
        <v>2259</v>
      </c>
      <c r="J387" s="55">
        <v>12339</v>
      </c>
      <c r="K387" s="55">
        <v>11846</v>
      </c>
      <c r="M387" s="55">
        <v>9</v>
      </c>
      <c r="N387" s="55">
        <v>21716</v>
      </c>
      <c r="O387" s="55">
        <v>21716</v>
      </c>
      <c r="P387" s="55">
        <v>1</v>
      </c>
      <c r="Q387" s="55">
        <v>266</v>
      </c>
      <c r="R387" s="55" t="s">
        <v>2260</v>
      </c>
      <c r="S387" s="55">
        <v>4550</v>
      </c>
      <c r="T387" s="57">
        <v>2071.4196000000002</v>
      </c>
      <c r="U387" s="55">
        <v>165.71360000000001</v>
      </c>
      <c r="V387" s="55">
        <v>51.785499999999999</v>
      </c>
      <c r="W387" s="57">
        <v>2288.9187000000002</v>
      </c>
      <c r="Y387" s="55" t="s">
        <v>2261</v>
      </c>
      <c r="Z387" s="55" t="s">
        <v>2255</v>
      </c>
      <c r="AA387" s="55" t="s">
        <v>2262</v>
      </c>
      <c r="AB387" s="55">
        <v>0</v>
      </c>
      <c r="AC387" s="55" t="s">
        <v>2257</v>
      </c>
      <c r="AD387" s="58">
        <v>37465</v>
      </c>
      <c r="AE387" s="58">
        <v>37460</v>
      </c>
    </row>
    <row r="388" spans="1:31" ht="12.5" customHeight="1">
      <c r="A388" s="55">
        <v>46812</v>
      </c>
      <c r="B388" s="55">
        <v>1</v>
      </c>
      <c r="C388" s="56">
        <v>45124</v>
      </c>
      <c r="D388" s="56">
        <v>45136</v>
      </c>
      <c r="E388" s="56">
        <v>45131</v>
      </c>
      <c r="F388" s="55">
        <v>5</v>
      </c>
      <c r="G388" s="55" t="s">
        <v>2263</v>
      </c>
      <c r="I388" s="55" t="s">
        <v>2264</v>
      </c>
      <c r="J388" s="55">
        <v>13069</v>
      </c>
      <c r="K388" s="55">
        <v>15974</v>
      </c>
      <c r="M388" s="55">
        <v>1</v>
      </c>
      <c r="N388" s="55">
        <v>25860</v>
      </c>
      <c r="O388" s="55">
        <v>25860</v>
      </c>
      <c r="P388" s="55">
        <v>1</v>
      </c>
      <c r="Q388" s="55">
        <v>18144</v>
      </c>
      <c r="R388" s="55" t="s">
        <v>2265</v>
      </c>
      <c r="T388" s="57">
        <v>2181.5625</v>
      </c>
      <c r="U388" s="55">
        <v>174.52500000000001</v>
      </c>
      <c r="V388" s="55">
        <v>54.539099999999998</v>
      </c>
      <c r="W388" s="57">
        <v>2410.6266000000001</v>
      </c>
      <c r="Y388" s="55" t="s">
        <v>2266</v>
      </c>
      <c r="Z388" s="55" t="s">
        <v>2267</v>
      </c>
      <c r="AA388" s="55" t="s">
        <v>2268</v>
      </c>
      <c r="AB388" s="55">
        <v>0</v>
      </c>
      <c r="AC388" s="55" t="s">
        <v>2205</v>
      </c>
      <c r="AD388" s="58">
        <v>37466</v>
      </c>
      <c r="AE388" s="58">
        <v>37461</v>
      </c>
    </row>
    <row r="389" spans="1:31" ht="12.5" customHeight="1">
      <c r="A389" s="55">
        <v>46811</v>
      </c>
      <c r="B389" s="55">
        <v>1</v>
      </c>
      <c r="C389" s="56">
        <v>45124</v>
      </c>
      <c r="D389" s="56">
        <v>45136</v>
      </c>
      <c r="E389" s="56">
        <v>45131</v>
      </c>
      <c r="F389" s="55">
        <v>5</v>
      </c>
      <c r="G389" s="55" t="s">
        <v>2269</v>
      </c>
      <c r="I389" s="55" t="s">
        <v>2270</v>
      </c>
      <c r="J389" s="55">
        <v>12941</v>
      </c>
      <c r="K389" s="55">
        <v>2429</v>
      </c>
      <c r="M389" s="55">
        <v>1</v>
      </c>
      <c r="N389" s="55">
        <v>12255</v>
      </c>
      <c r="O389" s="55">
        <v>12255</v>
      </c>
      <c r="P389" s="55">
        <v>1</v>
      </c>
      <c r="Q389" s="55">
        <v>10741</v>
      </c>
      <c r="R389" s="55" t="s">
        <v>2271</v>
      </c>
      <c r="T389" s="57">
        <v>2443.35</v>
      </c>
      <c r="U389" s="55">
        <v>195.46799999999999</v>
      </c>
      <c r="V389" s="55">
        <v>61.083799999999997</v>
      </c>
      <c r="W389" s="57">
        <v>2699.9018000000001</v>
      </c>
      <c r="Y389" s="55" t="s">
        <v>2272</v>
      </c>
      <c r="Z389" s="55" t="s">
        <v>2267</v>
      </c>
      <c r="AA389" s="55" t="s">
        <v>2273</v>
      </c>
      <c r="AB389" s="55">
        <v>0</v>
      </c>
      <c r="AC389" s="55" t="s">
        <v>2205</v>
      </c>
      <c r="AD389" s="58">
        <v>37466</v>
      </c>
      <c r="AE389" s="58">
        <v>37461</v>
      </c>
    </row>
    <row r="390" spans="1:31" ht="12.5" customHeight="1">
      <c r="A390" s="55">
        <v>46817</v>
      </c>
      <c r="B390" s="55">
        <v>1</v>
      </c>
      <c r="C390" s="56">
        <v>45124</v>
      </c>
      <c r="D390" s="56">
        <v>45136</v>
      </c>
      <c r="E390" s="56">
        <v>45131</v>
      </c>
      <c r="F390" s="55">
        <v>5</v>
      </c>
      <c r="G390" s="55" t="s">
        <v>2274</v>
      </c>
      <c r="I390" s="55" t="s">
        <v>2275</v>
      </c>
      <c r="J390" s="55">
        <v>26121</v>
      </c>
      <c r="K390" s="55">
        <v>9091</v>
      </c>
      <c r="M390" s="55">
        <v>4</v>
      </c>
      <c r="N390" s="55">
        <v>18946</v>
      </c>
      <c r="O390" s="55">
        <v>18946</v>
      </c>
      <c r="P390" s="55">
        <v>1</v>
      </c>
      <c r="Q390" s="55">
        <v>13419</v>
      </c>
      <c r="R390" s="55" t="s">
        <v>2276</v>
      </c>
      <c r="T390" s="57">
        <v>2071.4196000000002</v>
      </c>
      <c r="U390" s="55">
        <v>165.71360000000001</v>
      </c>
      <c r="V390" s="55">
        <v>51.785499999999999</v>
      </c>
      <c r="W390" s="57">
        <v>2288.9187000000002</v>
      </c>
      <c r="Y390" s="55" t="s">
        <v>2277</v>
      </c>
      <c r="Z390" s="55" t="s">
        <v>2267</v>
      </c>
      <c r="AA390" s="55" t="s">
        <v>2278</v>
      </c>
      <c r="AB390" s="55">
        <v>0</v>
      </c>
      <c r="AC390" s="55" t="s">
        <v>2205</v>
      </c>
      <c r="AD390" s="58">
        <v>37466</v>
      </c>
      <c r="AE390" s="58">
        <v>37461</v>
      </c>
    </row>
    <row r="391" spans="1:31" ht="12.5" customHeight="1">
      <c r="A391" s="55">
        <v>46814</v>
      </c>
      <c r="B391" s="55">
        <v>1</v>
      </c>
      <c r="C391" s="56">
        <v>45124</v>
      </c>
      <c r="D391" s="56">
        <v>45136</v>
      </c>
      <c r="E391" s="56">
        <v>45131</v>
      </c>
      <c r="F391" s="55">
        <v>5</v>
      </c>
      <c r="G391" s="55" t="s">
        <v>2279</v>
      </c>
      <c r="I391" s="55" t="s">
        <v>2280</v>
      </c>
      <c r="J391" s="55">
        <v>13165</v>
      </c>
      <c r="K391" s="55">
        <v>2986</v>
      </c>
      <c r="M391" s="55">
        <v>4</v>
      </c>
      <c r="N391" s="55">
        <v>12816</v>
      </c>
      <c r="O391" s="55">
        <v>12816</v>
      </c>
      <c r="P391" s="55">
        <v>1</v>
      </c>
      <c r="Q391" s="55">
        <v>10038</v>
      </c>
      <c r="R391" s="55" t="s">
        <v>2281</v>
      </c>
      <c r="T391" s="57">
        <v>2181.5625</v>
      </c>
      <c r="U391" s="55">
        <v>174.52500000000001</v>
      </c>
      <c r="V391" s="55">
        <v>54.539099999999998</v>
      </c>
      <c r="W391" s="57">
        <v>2410.6266000000001</v>
      </c>
      <c r="Y391" s="55" t="s">
        <v>2282</v>
      </c>
      <c r="Z391" s="55" t="s">
        <v>2267</v>
      </c>
      <c r="AA391" s="55" t="s">
        <v>2283</v>
      </c>
      <c r="AB391" s="55">
        <v>0</v>
      </c>
      <c r="AC391" s="55" t="s">
        <v>2205</v>
      </c>
      <c r="AD391" s="58">
        <v>37466</v>
      </c>
      <c r="AE391" s="58">
        <v>37461</v>
      </c>
    </row>
    <row r="392" spans="1:31" ht="12.5" customHeight="1">
      <c r="A392" s="55">
        <v>46813</v>
      </c>
      <c r="B392" s="55">
        <v>1</v>
      </c>
      <c r="C392" s="56">
        <v>45124</v>
      </c>
      <c r="D392" s="56">
        <v>45136</v>
      </c>
      <c r="E392" s="56">
        <v>45131</v>
      </c>
      <c r="F392" s="55">
        <v>5</v>
      </c>
      <c r="G392" s="55" t="s">
        <v>2284</v>
      </c>
      <c r="I392" s="55" t="s">
        <v>2285</v>
      </c>
      <c r="J392" s="55">
        <v>13152</v>
      </c>
      <c r="K392" s="55">
        <v>2552</v>
      </c>
      <c r="M392" s="55">
        <v>4</v>
      </c>
      <c r="N392" s="55">
        <v>12379</v>
      </c>
      <c r="O392" s="55">
        <v>12379</v>
      </c>
      <c r="P392" s="55">
        <v>1</v>
      </c>
      <c r="Q392" s="55">
        <v>15769</v>
      </c>
      <c r="R392" s="55" t="s">
        <v>2286</v>
      </c>
      <c r="T392" s="57">
        <v>2181.5625</v>
      </c>
      <c r="U392" s="55">
        <v>174.52500000000001</v>
      </c>
      <c r="V392" s="55">
        <v>54.539099999999998</v>
      </c>
      <c r="W392" s="57">
        <v>2410.6266000000001</v>
      </c>
      <c r="Y392" s="55" t="s">
        <v>2287</v>
      </c>
      <c r="Z392" s="55" t="s">
        <v>2267</v>
      </c>
      <c r="AA392" s="55" t="s">
        <v>2288</v>
      </c>
      <c r="AB392" s="55">
        <v>0</v>
      </c>
      <c r="AC392" s="55" t="s">
        <v>2205</v>
      </c>
      <c r="AD392" s="58">
        <v>37466</v>
      </c>
      <c r="AE392" s="58">
        <v>37461</v>
      </c>
    </row>
    <row r="393" spans="1:31" ht="12.5" customHeight="1">
      <c r="A393" s="55">
        <v>46815</v>
      </c>
      <c r="B393" s="55">
        <v>1</v>
      </c>
      <c r="C393" s="56">
        <v>45124</v>
      </c>
      <c r="D393" s="56">
        <v>45136</v>
      </c>
      <c r="E393" s="56">
        <v>45131</v>
      </c>
      <c r="F393" s="55">
        <v>5</v>
      </c>
      <c r="G393" s="55" t="s">
        <v>2289</v>
      </c>
      <c r="I393" s="55" t="s">
        <v>2290</v>
      </c>
      <c r="J393" s="55">
        <v>25093</v>
      </c>
      <c r="K393" s="55">
        <v>11710</v>
      </c>
      <c r="M393" s="55">
        <v>6</v>
      </c>
      <c r="N393" s="55">
        <v>21580</v>
      </c>
      <c r="O393" s="55">
        <v>21580</v>
      </c>
      <c r="P393" s="55">
        <v>1</v>
      </c>
      <c r="Q393" s="55">
        <v>5494</v>
      </c>
      <c r="R393" s="55" t="s">
        <v>2291</v>
      </c>
      <c r="S393" s="55">
        <v>4563</v>
      </c>
      <c r="T393" s="57">
        <v>2181.5625</v>
      </c>
      <c r="U393" s="55">
        <v>174.52500000000001</v>
      </c>
      <c r="V393" s="55">
        <v>54.539099999999998</v>
      </c>
      <c r="W393" s="57">
        <v>2410.6266000000001</v>
      </c>
      <c r="Y393" s="55" t="s">
        <v>2292</v>
      </c>
      <c r="Z393" s="55" t="s">
        <v>2267</v>
      </c>
      <c r="AA393" s="55" t="s">
        <v>2293</v>
      </c>
      <c r="AB393" s="55">
        <v>0</v>
      </c>
      <c r="AC393" s="55" t="s">
        <v>2205</v>
      </c>
      <c r="AD393" s="58">
        <v>37466</v>
      </c>
      <c r="AE393" s="58">
        <v>37461</v>
      </c>
    </row>
    <row r="394" spans="1:31" ht="12.5" customHeight="1">
      <c r="A394" s="55">
        <v>46818</v>
      </c>
      <c r="B394" s="55">
        <v>1</v>
      </c>
      <c r="C394" s="56">
        <v>45124</v>
      </c>
      <c r="D394" s="56">
        <v>45136</v>
      </c>
      <c r="E394" s="56">
        <v>45131</v>
      </c>
      <c r="F394" s="55">
        <v>5</v>
      </c>
      <c r="G394" s="55" t="s">
        <v>2294</v>
      </c>
      <c r="I394" s="55" t="s">
        <v>2295</v>
      </c>
      <c r="J394" s="55">
        <v>21211</v>
      </c>
      <c r="K394" s="55">
        <v>12256</v>
      </c>
      <c r="M394" s="55">
        <v>9</v>
      </c>
      <c r="N394" s="55">
        <v>22126</v>
      </c>
      <c r="O394" s="55">
        <v>22126</v>
      </c>
      <c r="P394" s="55">
        <v>1</v>
      </c>
      <c r="Q394" s="55">
        <v>1190</v>
      </c>
      <c r="R394" s="55" t="s">
        <v>2296</v>
      </c>
      <c r="S394" s="55">
        <v>4561</v>
      </c>
      <c r="T394" s="57">
        <v>2443.35</v>
      </c>
      <c r="U394" s="55">
        <v>195.46799999999999</v>
      </c>
      <c r="V394" s="55">
        <v>61.083799999999997</v>
      </c>
      <c r="W394" s="57">
        <v>2699.9018000000001</v>
      </c>
      <c r="Y394" s="55" t="s">
        <v>2297</v>
      </c>
      <c r="Z394" s="55" t="s">
        <v>2267</v>
      </c>
      <c r="AA394" s="55" t="s">
        <v>2298</v>
      </c>
      <c r="AB394" s="55">
        <v>0</v>
      </c>
      <c r="AC394" s="55" t="s">
        <v>2205</v>
      </c>
      <c r="AD394" s="58">
        <v>37466</v>
      </c>
      <c r="AE394" s="58">
        <v>37461</v>
      </c>
    </row>
    <row r="395" spans="1:31" ht="12.5" customHeight="1">
      <c r="A395" s="55">
        <v>46821</v>
      </c>
      <c r="B395" s="55">
        <v>1</v>
      </c>
      <c r="C395" s="56">
        <v>45125</v>
      </c>
      <c r="D395" s="56">
        <v>45137</v>
      </c>
      <c r="E395" s="56">
        <v>45132</v>
      </c>
      <c r="F395" s="55">
        <v>5</v>
      </c>
      <c r="G395" s="55" t="s">
        <v>2299</v>
      </c>
      <c r="I395" s="55" t="s">
        <v>2300</v>
      </c>
      <c r="J395" s="55">
        <v>24824</v>
      </c>
      <c r="K395" s="55">
        <v>6802</v>
      </c>
      <c r="M395" s="55">
        <v>6</v>
      </c>
      <c r="N395" s="55">
        <v>16645</v>
      </c>
      <c r="O395" s="55">
        <v>16645</v>
      </c>
      <c r="P395" s="55">
        <v>1</v>
      </c>
      <c r="Q395" s="55">
        <v>4534</v>
      </c>
      <c r="R395" s="55" t="s">
        <v>2301</v>
      </c>
      <c r="S395" s="55">
        <v>4574</v>
      </c>
      <c r="T395" s="57">
        <v>2181.5625</v>
      </c>
      <c r="U395" s="55">
        <v>174.52500000000001</v>
      </c>
      <c r="V395" s="55">
        <v>54.539099999999998</v>
      </c>
      <c r="W395" s="57">
        <v>2410.6266000000001</v>
      </c>
      <c r="Y395" s="55" t="s">
        <v>2302</v>
      </c>
      <c r="Z395" s="55" t="s">
        <v>2303</v>
      </c>
      <c r="AA395" s="55" t="s">
        <v>2304</v>
      </c>
      <c r="AB395" s="55">
        <v>0</v>
      </c>
      <c r="AC395" s="55" t="s">
        <v>2211</v>
      </c>
      <c r="AD395" s="58">
        <v>37467</v>
      </c>
      <c r="AE395" s="58">
        <v>37462</v>
      </c>
    </row>
    <row r="396" spans="1:31" ht="12.5" customHeight="1">
      <c r="A396" s="55">
        <v>46824</v>
      </c>
      <c r="B396" s="55">
        <v>1</v>
      </c>
      <c r="C396" s="56">
        <v>45125</v>
      </c>
      <c r="D396" s="56">
        <v>45137</v>
      </c>
      <c r="E396" s="56">
        <v>45132</v>
      </c>
      <c r="F396" s="55">
        <v>5</v>
      </c>
      <c r="G396" s="55" t="s">
        <v>2305</v>
      </c>
      <c r="I396" s="55" t="s">
        <v>2306</v>
      </c>
      <c r="J396" s="55">
        <v>24608</v>
      </c>
      <c r="K396" s="55">
        <v>15555</v>
      </c>
      <c r="M396" s="55">
        <v>9</v>
      </c>
      <c r="N396" s="55">
        <v>25439</v>
      </c>
      <c r="O396" s="55">
        <v>25439</v>
      </c>
      <c r="P396" s="55">
        <v>1</v>
      </c>
      <c r="Q396" s="55">
        <v>7349</v>
      </c>
      <c r="R396" s="55" t="s">
        <v>2307</v>
      </c>
      <c r="S396" s="55">
        <v>4572</v>
      </c>
      <c r="T396" s="57">
        <v>1000.4375</v>
      </c>
      <c r="U396" s="55">
        <v>80.034999999999997</v>
      </c>
      <c r="V396" s="55">
        <v>25.010899999999999</v>
      </c>
      <c r="W396" s="57">
        <v>1105.4834000000001</v>
      </c>
      <c r="Y396" s="55" t="s">
        <v>2308</v>
      </c>
      <c r="Z396" s="55" t="s">
        <v>2303</v>
      </c>
      <c r="AA396" s="55" t="s">
        <v>2309</v>
      </c>
      <c r="AB396" s="55">
        <v>0</v>
      </c>
      <c r="AC396" s="55" t="s">
        <v>2211</v>
      </c>
      <c r="AD396" s="58">
        <v>37467</v>
      </c>
      <c r="AE396" s="58">
        <v>37462</v>
      </c>
    </row>
    <row r="397" spans="1:31" ht="12.5" customHeight="1">
      <c r="A397" s="55">
        <v>46826</v>
      </c>
      <c r="B397" s="55">
        <v>1</v>
      </c>
      <c r="C397" s="56">
        <v>45125</v>
      </c>
      <c r="D397" s="56">
        <v>45137</v>
      </c>
      <c r="E397" s="56">
        <v>45132</v>
      </c>
      <c r="F397" s="55">
        <v>5</v>
      </c>
      <c r="G397" s="55" t="s">
        <v>2310</v>
      </c>
      <c r="I397" s="55" t="s">
        <v>2311</v>
      </c>
      <c r="J397" s="55">
        <v>12575</v>
      </c>
      <c r="K397" s="55">
        <v>12160</v>
      </c>
      <c r="M397" s="55">
        <v>9</v>
      </c>
      <c r="N397" s="55">
        <v>22030</v>
      </c>
      <c r="O397" s="55">
        <v>22030</v>
      </c>
      <c r="P397" s="55">
        <v>1</v>
      </c>
      <c r="Q397" s="55">
        <v>14180</v>
      </c>
      <c r="R397" s="55" t="s">
        <v>2312</v>
      </c>
      <c r="S397" s="55">
        <v>4572</v>
      </c>
      <c r="T397" s="57">
        <v>2049.0981999999999</v>
      </c>
      <c r="U397" s="55">
        <v>163.92789999999999</v>
      </c>
      <c r="V397" s="55">
        <v>51.227499999999999</v>
      </c>
      <c r="W397" s="57">
        <v>2264.2536</v>
      </c>
      <c r="Y397" s="55" t="s">
        <v>2313</v>
      </c>
      <c r="Z397" s="55" t="s">
        <v>2303</v>
      </c>
      <c r="AA397" s="55" t="s">
        <v>2314</v>
      </c>
      <c r="AB397" s="55">
        <v>0</v>
      </c>
      <c r="AC397" s="55" t="s">
        <v>2211</v>
      </c>
      <c r="AD397" s="58">
        <v>37467</v>
      </c>
      <c r="AE397" s="58">
        <v>37462</v>
      </c>
    </row>
    <row r="398" spans="1:31" ht="12.5" customHeight="1">
      <c r="A398" s="55">
        <v>46830</v>
      </c>
      <c r="B398" s="55">
        <v>1</v>
      </c>
      <c r="C398" s="56">
        <v>45126</v>
      </c>
      <c r="D398" s="56">
        <v>45138</v>
      </c>
      <c r="E398" s="56">
        <v>45133</v>
      </c>
      <c r="F398" s="55">
        <v>5</v>
      </c>
      <c r="G398" s="55" t="s">
        <v>2315</v>
      </c>
      <c r="I398" s="55" t="s">
        <v>2316</v>
      </c>
      <c r="J398" s="55">
        <v>19910</v>
      </c>
      <c r="K398" s="55">
        <v>18237</v>
      </c>
      <c r="M398" s="55">
        <v>8</v>
      </c>
      <c r="N398" s="55">
        <v>28128</v>
      </c>
      <c r="O398" s="55">
        <v>28128</v>
      </c>
      <c r="P398" s="55">
        <v>1</v>
      </c>
      <c r="Q398" s="55">
        <v>2040</v>
      </c>
      <c r="R398" s="55" t="s">
        <v>2317</v>
      </c>
      <c r="T398" s="55">
        <v>782.99</v>
      </c>
      <c r="U398" s="55">
        <v>62.639200000000002</v>
      </c>
      <c r="V398" s="55">
        <v>19.5748</v>
      </c>
      <c r="W398" s="55">
        <v>865.20399999999995</v>
      </c>
      <c r="Y398" s="55" t="s">
        <v>2318</v>
      </c>
      <c r="Z398" s="55" t="s">
        <v>2319</v>
      </c>
      <c r="AA398" s="55" t="s">
        <v>2320</v>
      </c>
      <c r="AB398" s="55">
        <v>0</v>
      </c>
      <c r="AC398" s="55" t="s">
        <v>2232</v>
      </c>
      <c r="AD398" s="58">
        <v>37468</v>
      </c>
      <c r="AE398" s="58">
        <v>37463</v>
      </c>
    </row>
    <row r="399" spans="1:31" ht="12.5" customHeight="1">
      <c r="A399" s="55">
        <v>46840</v>
      </c>
      <c r="B399" s="55">
        <v>1</v>
      </c>
      <c r="C399" s="56">
        <v>45127</v>
      </c>
      <c r="D399" s="56">
        <v>45139</v>
      </c>
      <c r="E399" s="56">
        <v>45134</v>
      </c>
      <c r="F399" s="55">
        <v>5</v>
      </c>
      <c r="G399" s="55" t="s">
        <v>2321</v>
      </c>
      <c r="I399" s="55" t="s">
        <v>2322</v>
      </c>
      <c r="J399" s="55">
        <v>13058</v>
      </c>
      <c r="K399" s="55">
        <v>5603</v>
      </c>
      <c r="M399" s="55">
        <v>4</v>
      </c>
      <c r="N399" s="55">
        <v>15438</v>
      </c>
      <c r="O399" s="55">
        <v>15438</v>
      </c>
      <c r="P399" s="55">
        <v>1</v>
      </c>
      <c r="Q399" s="55">
        <v>14926</v>
      </c>
      <c r="R399" s="55" t="s">
        <v>2323</v>
      </c>
      <c r="T399" s="57">
        <v>2443.35</v>
      </c>
      <c r="U399" s="55">
        <v>195.46799999999999</v>
      </c>
      <c r="V399" s="55">
        <v>61.083799999999997</v>
      </c>
      <c r="W399" s="57">
        <v>2699.9018000000001</v>
      </c>
      <c r="Y399" s="55" t="s">
        <v>2324</v>
      </c>
      <c r="Z399" s="55" t="s">
        <v>2325</v>
      </c>
      <c r="AA399" s="55" t="s">
        <v>2326</v>
      </c>
      <c r="AB399" s="55">
        <v>0</v>
      </c>
      <c r="AC399" s="55" t="s">
        <v>2238</v>
      </c>
      <c r="AD399" s="58">
        <v>37469</v>
      </c>
      <c r="AE399" s="58">
        <v>37464</v>
      </c>
    </row>
    <row r="400" spans="1:31" ht="12.5" customHeight="1">
      <c r="A400" s="55">
        <v>46836</v>
      </c>
      <c r="B400" s="55">
        <v>1</v>
      </c>
      <c r="C400" s="56">
        <v>45127</v>
      </c>
      <c r="D400" s="56">
        <v>45139</v>
      </c>
      <c r="E400" s="56">
        <v>45134</v>
      </c>
      <c r="F400" s="55">
        <v>5</v>
      </c>
      <c r="G400" s="55" t="s">
        <v>2327</v>
      </c>
      <c r="I400" s="55" t="s">
        <v>2328</v>
      </c>
      <c r="J400" s="55">
        <v>13769</v>
      </c>
      <c r="K400" s="55">
        <v>8539</v>
      </c>
      <c r="M400" s="55">
        <v>7</v>
      </c>
      <c r="N400" s="55">
        <v>18392</v>
      </c>
      <c r="O400" s="55">
        <v>18392</v>
      </c>
      <c r="P400" s="55">
        <v>1</v>
      </c>
      <c r="Q400" s="55">
        <v>7911</v>
      </c>
      <c r="R400" s="55" t="s">
        <v>2329</v>
      </c>
      <c r="T400" s="57">
        <v>2181.5625</v>
      </c>
      <c r="U400" s="55">
        <v>174.52500000000001</v>
      </c>
      <c r="V400" s="55">
        <v>54.539099999999998</v>
      </c>
      <c r="W400" s="57">
        <v>2410.6266000000001</v>
      </c>
      <c r="Y400" s="55" t="s">
        <v>2330</v>
      </c>
      <c r="Z400" s="55" t="s">
        <v>2325</v>
      </c>
      <c r="AA400" s="55" t="s">
        <v>2331</v>
      </c>
      <c r="AB400" s="55">
        <v>0</v>
      </c>
      <c r="AC400" s="55" t="s">
        <v>2238</v>
      </c>
      <c r="AD400" s="58">
        <v>37469</v>
      </c>
      <c r="AE400" s="58">
        <v>37464</v>
      </c>
    </row>
    <row r="401" spans="1:31" ht="12.5" customHeight="1">
      <c r="A401" s="55">
        <v>46847</v>
      </c>
      <c r="B401" s="55">
        <v>1</v>
      </c>
      <c r="C401" s="56">
        <v>45128</v>
      </c>
      <c r="D401" s="56">
        <v>45140</v>
      </c>
      <c r="E401" s="56">
        <v>45135</v>
      </c>
      <c r="F401" s="55">
        <v>5</v>
      </c>
      <c r="G401" s="55" t="s">
        <v>2332</v>
      </c>
      <c r="I401" s="55" t="s">
        <v>2333</v>
      </c>
      <c r="J401" s="55">
        <v>13793</v>
      </c>
      <c r="K401" s="55">
        <v>4603</v>
      </c>
      <c r="M401" s="55">
        <v>7</v>
      </c>
      <c r="N401" s="55">
        <v>14438</v>
      </c>
      <c r="O401" s="55">
        <v>14438</v>
      </c>
      <c r="P401" s="55">
        <v>1</v>
      </c>
      <c r="Q401" s="55">
        <v>10225</v>
      </c>
      <c r="R401" s="55" t="s">
        <v>2334</v>
      </c>
      <c r="T401" s="57">
        <v>2181.5625</v>
      </c>
      <c r="U401" s="55">
        <v>174.52500000000001</v>
      </c>
      <c r="V401" s="55">
        <v>54.539099999999998</v>
      </c>
      <c r="W401" s="57">
        <v>2410.6266000000001</v>
      </c>
      <c r="Y401" s="55" t="s">
        <v>2335</v>
      </c>
      <c r="Z401" s="55" t="s">
        <v>2336</v>
      </c>
      <c r="AA401" s="55" t="s">
        <v>2337</v>
      </c>
      <c r="AB401" s="55">
        <v>0</v>
      </c>
      <c r="AC401" s="55" t="s">
        <v>2244</v>
      </c>
      <c r="AD401" s="58">
        <v>37470</v>
      </c>
      <c r="AE401" s="58">
        <v>37465</v>
      </c>
    </row>
    <row r="402" spans="1:31" ht="12.5" customHeight="1">
      <c r="A402" s="55">
        <v>46853</v>
      </c>
      <c r="B402" s="55">
        <v>1</v>
      </c>
      <c r="C402" s="56">
        <v>45128</v>
      </c>
      <c r="D402" s="56">
        <v>45140</v>
      </c>
      <c r="E402" s="56">
        <v>45135</v>
      </c>
      <c r="F402" s="55">
        <v>5</v>
      </c>
      <c r="G402" s="55" t="s">
        <v>2338</v>
      </c>
      <c r="I402" s="55" t="s">
        <v>2339</v>
      </c>
      <c r="J402" s="55">
        <v>21192</v>
      </c>
      <c r="K402" s="55">
        <v>6848</v>
      </c>
      <c r="M402" s="55">
        <v>9</v>
      </c>
      <c r="N402" s="55">
        <v>16691</v>
      </c>
      <c r="O402" s="55">
        <v>16691</v>
      </c>
      <c r="P402" s="55">
        <v>1</v>
      </c>
      <c r="Q402" s="55">
        <v>7868</v>
      </c>
      <c r="R402" s="55" t="s">
        <v>2340</v>
      </c>
      <c r="S402" s="55">
        <v>4605</v>
      </c>
      <c r="T402" s="57">
        <v>2443.35</v>
      </c>
      <c r="U402" s="55">
        <v>195.46799999999999</v>
      </c>
      <c r="V402" s="55">
        <v>61.083799999999997</v>
      </c>
      <c r="W402" s="57">
        <v>2699.9018000000001</v>
      </c>
      <c r="Y402" s="55" t="s">
        <v>2341</v>
      </c>
      <c r="Z402" s="55" t="s">
        <v>2336</v>
      </c>
      <c r="AA402" s="55" t="s">
        <v>2342</v>
      </c>
      <c r="AB402" s="55">
        <v>0</v>
      </c>
      <c r="AC402" s="55" t="s">
        <v>2244</v>
      </c>
      <c r="AD402" s="58">
        <v>37470</v>
      </c>
      <c r="AE402" s="58">
        <v>37465</v>
      </c>
    </row>
    <row r="403" spans="1:31" ht="12.5" customHeight="1">
      <c r="A403" s="55">
        <v>46854</v>
      </c>
      <c r="B403" s="55">
        <v>1</v>
      </c>
      <c r="C403" s="56">
        <v>45128</v>
      </c>
      <c r="D403" s="56">
        <v>45140</v>
      </c>
      <c r="E403" s="56">
        <v>45135</v>
      </c>
      <c r="F403" s="55">
        <v>5</v>
      </c>
      <c r="G403" s="55" t="s">
        <v>2343</v>
      </c>
      <c r="I403" s="55" t="s">
        <v>2344</v>
      </c>
      <c r="J403" s="55">
        <v>20997</v>
      </c>
      <c r="K403" s="55">
        <v>13170</v>
      </c>
      <c r="M403" s="55">
        <v>9</v>
      </c>
      <c r="N403" s="55">
        <v>23040</v>
      </c>
      <c r="O403" s="55">
        <v>23040</v>
      </c>
      <c r="P403" s="55">
        <v>1</v>
      </c>
      <c r="Q403" s="55">
        <v>4132</v>
      </c>
      <c r="R403" s="55" t="s">
        <v>2345</v>
      </c>
      <c r="S403" s="55">
        <v>4605</v>
      </c>
      <c r="T403" s="57">
        <v>2181.5625</v>
      </c>
      <c r="U403" s="55">
        <v>174.52500000000001</v>
      </c>
      <c r="V403" s="55">
        <v>54.539099999999998</v>
      </c>
      <c r="W403" s="57">
        <v>2410.6266000000001</v>
      </c>
      <c r="Y403" s="55" t="s">
        <v>2346</v>
      </c>
      <c r="Z403" s="55" t="s">
        <v>2336</v>
      </c>
      <c r="AA403" s="55" t="s">
        <v>2347</v>
      </c>
      <c r="AB403" s="55">
        <v>0</v>
      </c>
      <c r="AC403" s="55" t="s">
        <v>2244</v>
      </c>
      <c r="AD403" s="58">
        <v>37470</v>
      </c>
      <c r="AE403" s="58">
        <v>37465</v>
      </c>
    </row>
    <row r="404" spans="1:31" ht="12.5" customHeight="1">
      <c r="A404" s="55">
        <v>46860</v>
      </c>
      <c r="B404" s="55">
        <v>1</v>
      </c>
      <c r="C404" s="56">
        <v>45129</v>
      </c>
      <c r="D404" s="56">
        <v>45141</v>
      </c>
      <c r="E404" s="56">
        <v>45136</v>
      </c>
      <c r="F404" s="55">
        <v>5</v>
      </c>
      <c r="G404" s="55" t="s">
        <v>2348</v>
      </c>
      <c r="I404" s="55" t="s">
        <v>2349</v>
      </c>
      <c r="J404" s="55">
        <v>21180</v>
      </c>
      <c r="K404" s="55">
        <v>2172</v>
      </c>
      <c r="M404" s="55">
        <v>9</v>
      </c>
      <c r="N404" s="55">
        <v>11994</v>
      </c>
      <c r="O404" s="55">
        <v>11994</v>
      </c>
      <c r="P404" s="55">
        <v>1</v>
      </c>
      <c r="Q404" s="55">
        <v>14953</v>
      </c>
      <c r="R404" s="55" t="s">
        <v>2350</v>
      </c>
      <c r="S404" s="55">
        <v>4616</v>
      </c>
      <c r="T404" s="57">
        <v>2181.5625</v>
      </c>
      <c r="U404" s="55">
        <v>174.52500000000001</v>
      </c>
      <c r="V404" s="55">
        <v>54.539099999999998</v>
      </c>
      <c r="W404" s="57">
        <v>2410.6266000000001</v>
      </c>
      <c r="Y404" s="55" t="s">
        <v>2351</v>
      </c>
      <c r="Z404" s="55" t="s">
        <v>2352</v>
      </c>
      <c r="AA404" s="55" t="s">
        <v>2353</v>
      </c>
      <c r="AB404" s="55">
        <v>0</v>
      </c>
      <c r="AC404" s="55" t="s">
        <v>2354</v>
      </c>
      <c r="AD404" s="58">
        <v>37471</v>
      </c>
      <c r="AE404" s="58">
        <v>37466</v>
      </c>
    </row>
    <row r="405" spans="1:31" ht="12.5" customHeight="1">
      <c r="A405" s="55">
        <v>46867</v>
      </c>
      <c r="B405" s="55">
        <v>1</v>
      </c>
      <c r="C405" s="56">
        <v>45130</v>
      </c>
      <c r="D405" s="56">
        <v>45142</v>
      </c>
      <c r="E405" s="56">
        <v>45137</v>
      </c>
      <c r="F405" s="55">
        <v>5</v>
      </c>
      <c r="G405" s="55" t="s">
        <v>2355</v>
      </c>
      <c r="I405" s="55" t="s">
        <v>2356</v>
      </c>
      <c r="J405" s="55">
        <v>13029</v>
      </c>
      <c r="K405" s="55">
        <v>19733</v>
      </c>
      <c r="M405" s="55">
        <v>1</v>
      </c>
      <c r="N405" s="55">
        <v>29639</v>
      </c>
      <c r="O405" s="55">
        <v>29639</v>
      </c>
      <c r="P405" s="55">
        <v>1</v>
      </c>
      <c r="T405" s="57">
        <v>2181.5625</v>
      </c>
      <c r="U405" s="55">
        <v>174.52500000000001</v>
      </c>
      <c r="V405" s="55">
        <v>54.539099999999998</v>
      </c>
      <c r="W405" s="57">
        <v>2410.6266000000001</v>
      </c>
      <c r="Y405" s="55" t="s">
        <v>2357</v>
      </c>
      <c r="Z405" s="55" t="s">
        <v>2358</v>
      </c>
      <c r="AA405" s="55" t="s">
        <v>2359</v>
      </c>
      <c r="AB405" s="55">
        <v>0</v>
      </c>
      <c r="AC405" s="55" t="s">
        <v>2255</v>
      </c>
      <c r="AD405" s="58">
        <v>37472</v>
      </c>
      <c r="AE405" s="58">
        <v>37467</v>
      </c>
    </row>
    <row r="406" spans="1:31" ht="12.5" customHeight="1">
      <c r="A406" s="55">
        <v>46870</v>
      </c>
      <c r="B406" s="55">
        <v>1</v>
      </c>
      <c r="C406" s="56">
        <v>45131</v>
      </c>
      <c r="D406" s="56">
        <v>45143</v>
      </c>
      <c r="E406" s="56">
        <v>45138</v>
      </c>
      <c r="F406" s="55">
        <v>5</v>
      </c>
      <c r="G406" s="55" t="s">
        <v>2360</v>
      </c>
      <c r="I406" s="55" t="s">
        <v>2361</v>
      </c>
      <c r="J406" s="55">
        <v>13605</v>
      </c>
      <c r="K406" s="55">
        <v>17180</v>
      </c>
      <c r="M406" s="55">
        <v>7</v>
      </c>
      <c r="N406" s="55">
        <v>27067</v>
      </c>
      <c r="O406" s="55">
        <v>27067</v>
      </c>
      <c r="P406" s="55">
        <v>1</v>
      </c>
      <c r="Q406" s="55">
        <v>8488</v>
      </c>
      <c r="R406" s="55" t="s">
        <v>2362</v>
      </c>
      <c r="T406" s="57">
        <v>2443.35</v>
      </c>
      <c r="U406" s="55">
        <v>195.46799999999999</v>
      </c>
      <c r="V406" s="55">
        <v>61.083799999999997</v>
      </c>
      <c r="W406" s="57">
        <v>2699.9018000000001</v>
      </c>
      <c r="Y406" s="55" t="s">
        <v>2363</v>
      </c>
      <c r="Z406" s="55" t="s">
        <v>2364</v>
      </c>
      <c r="AA406" s="55" t="s">
        <v>2365</v>
      </c>
      <c r="AB406" s="55">
        <v>0</v>
      </c>
      <c r="AC406" s="55" t="s">
        <v>2267</v>
      </c>
      <c r="AD406" s="58">
        <v>37473</v>
      </c>
      <c r="AE406" s="58">
        <v>37468</v>
      </c>
    </row>
    <row r="407" spans="1:31" ht="12.5" customHeight="1">
      <c r="A407" s="55">
        <v>46873</v>
      </c>
      <c r="B407" s="55">
        <v>1</v>
      </c>
      <c r="C407" s="56">
        <v>45131</v>
      </c>
      <c r="D407" s="56">
        <v>45143</v>
      </c>
      <c r="E407" s="56">
        <v>45138</v>
      </c>
      <c r="F407" s="55">
        <v>5</v>
      </c>
      <c r="G407" s="55" t="s">
        <v>2366</v>
      </c>
      <c r="I407" s="55" t="s">
        <v>2367</v>
      </c>
      <c r="J407" s="55">
        <v>21167</v>
      </c>
      <c r="K407" s="55">
        <v>15774</v>
      </c>
      <c r="M407" s="55">
        <v>9</v>
      </c>
      <c r="N407" s="55">
        <v>25658</v>
      </c>
      <c r="O407" s="55">
        <v>25658</v>
      </c>
      <c r="P407" s="55">
        <v>1</v>
      </c>
      <c r="Q407" s="55">
        <v>7937</v>
      </c>
      <c r="R407" s="55" t="s">
        <v>2368</v>
      </c>
      <c r="S407" s="55">
        <v>4638</v>
      </c>
      <c r="T407" s="57">
        <v>2181.5625</v>
      </c>
      <c r="U407" s="55">
        <v>174.52500000000001</v>
      </c>
      <c r="V407" s="55">
        <v>54.539099999999998</v>
      </c>
      <c r="W407" s="57">
        <v>2410.6266000000001</v>
      </c>
      <c r="Y407" s="55" t="s">
        <v>2369</v>
      </c>
      <c r="Z407" s="55" t="s">
        <v>2364</v>
      </c>
      <c r="AA407" s="55" t="s">
        <v>2370</v>
      </c>
      <c r="AB407" s="55">
        <v>0</v>
      </c>
      <c r="AC407" s="55" t="s">
        <v>2267</v>
      </c>
      <c r="AD407" s="58">
        <v>37473</v>
      </c>
      <c r="AE407" s="58">
        <v>37468</v>
      </c>
    </row>
    <row r="408" spans="1:31" ht="12.5" customHeight="1">
      <c r="A408" s="55">
        <v>46877</v>
      </c>
      <c r="B408" s="55">
        <v>1</v>
      </c>
      <c r="C408" s="56">
        <v>45132</v>
      </c>
      <c r="D408" s="56">
        <v>45144</v>
      </c>
      <c r="E408" s="56">
        <v>45139</v>
      </c>
      <c r="F408" s="55">
        <v>5</v>
      </c>
      <c r="G408" s="55" t="s">
        <v>2371</v>
      </c>
      <c r="I408" s="55" t="s">
        <v>2372</v>
      </c>
      <c r="J408" s="55">
        <v>12926</v>
      </c>
      <c r="K408" s="55">
        <v>7981</v>
      </c>
      <c r="M408" s="55">
        <v>4</v>
      </c>
      <c r="N408" s="55">
        <v>17834</v>
      </c>
      <c r="O408" s="55">
        <v>17834</v>
      </c>
      <c r="P408" s="55">
        <v>1</v>
      </c>
      <c r="Q408" s="55">
        <v>16147</v>
      </c>
      <c r="R408" s="55" t="s">
        <v>2373</v>
      </c>
      <c r="T408" s="57">
        <v>2443.35</v>
      </c>
      <c r="U408" s="55">
        <v>195.46799999999999</v>
      </c>
      <c r="V408" s="55">
        <v>61.083799999999997</v>
      </c>
      <c r="W408" s="57">
        <v>2699.9018000000001</v>
      </c>
      <c r="Y408" s="55" t="s">
        <v>2374</v>
      </c>
      <c r="Z408" s="55" t="s">
        <v>2375</v>
      </c>
      <c r="AA408" s="55" t="s">
        <v>2376</v>
      </c>
      <c r="AB408" s="55">
        <v>0</v>
      </c>
      <c r="AC408" s="55" t="s">
        <v>2303</v>
      </c>
      <c r="AD408" s="58">
        <v>37474</v>
      </c>
      <c r="AE408" s="58">
        <v>37469</v>
      </c>
    </row>
    <row r="409" spans="1:31" ht="12.5" customHeight="1">
      <c r="A409" s="55">
        <v>46878</v>
      </c>
      <c r="B409" s="55">
        <v>1</v>
      </c>
      <c r="C409" s="56">
        <v>45132</v>
      </c>
      <c r="D409" s="56">
        <v>45144</v>
      </c>
      <c r="E409" s="56">
        <v>45139</v>
      </c>
      <c r="F409" s="55">
        <v>5</v>
      </c>
      <c r="G409" s="55" t="s">
        <v>2377</v>
      </c>
      <c r="I409" s="55" t="s">
        <v>2378</v>
      </c>
      <c r="J409" s="55">
        <v>25061</v>
      </c>
      <c r="K409" s="55">
        <v>19609</v>
      </c>
      <c r="M409" s="55">
        <v>6</v>
      </c>
      <c r="N409" s="55">
        <v>29515</v>
      </c>
      <c r="O409" s="55">
        <v>29515</v>
      </c>
      <c r="P409" s="55">
        <v>1</v>
      </c>
      <c r="S409" s="55">
        <v>4651</v>
      </c>
      <c r="T409" s="57">
        <v>2443.35</v>
      </c>
      <c r="U409" s="55">
        <v>195.46799999999999</v>
      </c>
      <c r="V409" s="55">
        <v>61.083799999999997</v>
      </c>
      <c r="W409" s="57">
        <v>2699.9018000000001</v>
      </c>
      <c r="Y409" s="55" t="s">
        <v>2379</v>
      </c>
      <c r="Z409" s="55" t="s">
        <v>2375</v>
      </c>
      <c r="AA409" s="55" t="s">
        <v>2380</v>
      </c>
      <c r="AB409" s="55">
        <v>0</v>
      </c>
      <c r="AC409" s="55" t="s">
        <v>2303</v>
      </c>
      <c r="AD409" s="58">
        <v>37474</v>
      </c>
      <c r="AE409" s="58">
        <v>37469</v>
      </c>
    </row>
    <row r="410" spans="1:31" ht="12.5" customHeight="1">
      <c r="A410" s="55">
        <v>46888</v>
      </c>
      <c r="B410" s="55">
        <v>1</v>
      </c>
      <c r="C410" s="56">
        <v>45133</v>
      </c>
      <c r="D410" s="56">
        <v>45145</v>
      </c>
      <c r="E410" s="56">
        <v>45140</v>
      </c>
      <c r="F410" s="55">
        <v>5</v>
      </c>
      <c r="G410" s="55" t="s">
        <v>2381</v>
      </c>
      <c r="I410" s="55" t="s">
        <v>2382</v>
      </c>
      <c r="J410" s="55">
        <v>26021</v>
      </c>
      <c r="K410" s="55">
        <v>17999</v>
      </c>
      <c r="M410" s="55">
        <v>9</v>
      </c>
      <c r="N410" s="55">
        <v>27887</v>
      </c>
      <c r="O410" s="55">
        <v>27887</v>
      </c>
      <c r="P410" s="55">
        <v>1</v>
      </c>
      <c r="Q410" s="55">
        <v>15919</v>
      </c>
      <c r="R410" s="55" t="s">
        <v>2383</v>
      </c>
      <c r="S410" s="55">
        <v>4660</v>
      </c>
      <c r="T410" s="55">
        <v>782.99</v>
      </c>
      <c r="U410" s="55">
        <v>62.639200000000002</v>
      </c>
      <c r="V410" s="55">
        <v>19.5748</v>
      </c>
      <c r="W410" s="55">
        <v>865.20399999999995</v>
      </c>
      <c r="Y410" s="55" t="s">
        <v>2384</v>
      </c>
      <c r="Z410" s="55" t="s">
        <v>2385</v>
      </c>
      <c r="AA410" s="55" t="s">
        <v>2386</v>
      </c>
      <c r="AB410" s="55">
        <v>0</v>
      </c>
      <c r="AC410" s="55" t="s">
        <v>2319</v>
      </c>
      <c r="AD410" s="58">
        <v>37475</v>
      </c>
      <c r="AE410" s="58">
        <v>37470</v>
      </c>
    </row>
    <row r="411" spans="1:31" ht="12.5" customHeight="1">
      <c r="A411" s="55">
        <v>46885</v>
      </c>
      <c r="B411" s="55">
        <v>1</v>
      </c>
      <c r="C411" s="56">
        <v>45133</v>
      </c>
      <c r="D411" s="56">
        <v>45145</v>
      </c>
      <c r="E411" s="56">
        <v>45140</v>
      </c>
      <c r="F411" s="55">
        <v>5</v>
      </c>
      <c r="G411" s="55" t="s">
        <v>2387</v>
      </c>
      <c r="I411" s="55" t="s">
        <v>2388</v>
      </c>
      <c r="J411" s="55">
        <v>15933</v>
      </c>
      <c r="K411" s="55">
        <v>13828</v>
      </c>
      <c r="M411" s="55">
        <v>10</v>
      </c>
      <c r="N411" s="55">
        <v>23698</v>
      </c>
      <c r="O411" s="55">
        <v>23698</v>
      </c>
      <c r="P411" s="55">
        <v>1</v>
      </c>
      <c r="Q411" s="55">
        <v>6218</v>
      </c>
      <c r="R411" s="55" t="s">
        <v>2389</v>
      </c>
      <c r="S411" s="55">
        <v>4665</v>
      </c>
      <c r="T411" s="57">
        <v>2181.5625</v>
      </c>
      <c r="U411" s="55">
        <v>174.52500000000001</v>
      </c>
      <c r="V411" s="55">
        <v>54.539099999999998</v>
      </c>
      <c r="W411" s="57">
        <v>2410.6266000000001</v>
      </c>
      <c r="Y411" s="55" t="s">
        <v>2390</v>
      </c>
      <c r="Z411" s="55" t="s">
        <v>2385</v>
      </c>
      <c r="AA411" s="55" t="s">
        <v>2391</v>
      </c>
      <c r="AB411" s="55">
        <v>0</v>
      </c>
      <c r="AC411" s="55" t="s">
        <v>2319</v>
      </c>
      <c r="AD411" s="58">
        <v>37475</v>
      </c>
      <c r="AE411" s="58">
        <v>37470</v>
      </c>
    </row>
    <row r="412" spans="1:31" ht="12.5" customHeight="1">
      <c r="A412" s="55">
        <v>46896</v>
      </c>
      <c r="B412" s="55">
        <v>1</v>
      </c>
      <c r="C412" s="56">
        <v>45134</v>
      </c>
      <c r="D412" s="56">
        <v>45146</v>
      </c>
      <c r="E412" s="56">
        <v>45141</v>
      </c>
      <c r="F412" s="55">
        <v>5</v>
      </c>
      <c r="G412" s="55" t="s">
        <v>2392</v>
      </c>
      <c r="I412" s="55" t="s">
        <v>2393</v>
      </c>
      <c r="J412" s="55">
        <v>15189</v>
      </c>
      <c r="K412" s="55">
        <v>11935</v>
      </c>
      <c r="M412" s="55">
        <v>1</v>
      </c>
      <c r="N412" s="55">
        <v>21805</v>
      </c>
      <c r="O412" s="55">
        <v>21805</v>
      </c>
      <c r="P412" s="55">
        <v>1</v>
      </c>
      <c r="Q412" s="55">
        <v>9844</v>
      </c>
      <c r="R412" s="55" t="s">
        <v>2394</v>
      </c>
      <c r="T412" s="55">
        <v>782.99</v>
      </c>
      <c r="U412" s="55">
        <v>62.639200000000002</v>
      </c>
      <c r="V412" s="55">
        <v>19.5748</v>
      </c>
      <c r="W412" s="55">
        <v>865.20399999999995</v>
      </c>
      <c r="Y412" s="55" t="s">
        <v>2395</v>
      </c>
      <c r="Z412" s="55" t="s">
        <v>2396</v>
      </c>
      <c r="AA412" s="55" t="s">
        <v>2397</v>
      </c>
      <c r="AB412" s="55">
        <v>0</v>
      </c>
      <c r="AC412" s="55" t="s">
        <v>2325</v>
      </c>
      <c r="AD412" s="58">
        <v>37476</v>
      </c>
      <c r="AE412" s="58">
        <v>37471</v>
      </c>
    </row>
    <row r="413" spans="1:31" ht="12.5" customHeight="1">
      <c r="A413" s="55">
        <v>46892</v>
      </c>
      <c r="B413" s="55">
        <v>1</v>
      </c>
      <c r="C413" s="56">
        <v>45134</v>
      </c>
      <c r="D413" s="56">
        <v>45146</v>
      </c>
      <c r="E413" s="56">
        <v>45141</v>
      </c>
      <c r="F413" s="55">
        <v>5</v>
      </c>
      <c r="G413" s="55" t="s">
        <v>2398</v>
      </c>
      <c r="I413" s="55" t="s">
        <v>2399</v>
      </c>
      <c r="J413" s="55">
        <v>13086</v>
      </c>
      <c r="K413" s="55">
        <v>3397</v>
      </c>
      <c r="M413" s="55">
        <v>1</v>
      </c>
      <c r="N413" s="55">
        <v>13232</v>
      </c>
      <c r="O413" s="55">
        <v>13232</v>
      </c>
      <c r="P413" s="55">
        <v>1</v>
      </c>
      <c r="Q413" s="55">
        <v>1659</v>
      </c>
      <c r="R413" s="55" t="s">
        <v>2400</v>
      </c>
      <c r="T413" s="57">
        <v>2443.35</v>
      </c>
      <c r="U413" s="55">
        <v>195.46799999999999</v>
      </c>
      <c r="V413" s="55">
        <v>61.083799999999997</v>
      </c>
      <c r="W413" s="57">
        <v>2699.9018000000001</v>
      </c>
      <c r="Y413" s="55" t="s">
        <v>2401</v>
      </c>
      <c r="Z413" s="55" t="s">
        <v>2396</v>
      </c>
      <c r="AA413" s="55" t="s">
        <v>2402</v>
      </c>
      <c r="AB413" s="55">
        <v>0</v>
      </c>
      <c r="AC413" s="55" t="s">
        <v>2325</v>
      </c>
      <c r="AD413" s="58">
        <v>37476</v>
      </c>
      <c r="AE413" s="58">
        <v>37471</v>
      </c>
    </row>
    <row r="414" spans="1:31" ht="12.5" customHeight="1">
      <c r="A414" s="55">
        <v>46898</v>
      </c>
      <c r="B414" s="55">
        <v>1</v>
      </c>
      <c r="C414" s="56">
        <v>45134</v>
      </c>
      <c r="D414" s="56">
        <v>45146</v>
      </c>
      <c r="E414" s="56">
        <v>45141</v>
      </c>
      <c r="F414" s="55">
        <v>5</v>
      </c>
      <c r="G414" s="55" t="s">
        <v>2403</v>
      </c>
      <c r="I414" s="55" t="s">
        <v>2404</v>
      </c>
      <c r="J414" s="55">
        <v>21205</v>
      </c>
      <c r="K414" s="55">
        <v>15434</v>
      </c>
      <c r="M414" s="55">
        <v>9</v>
      </c>
      <c r="N414" s="55">
        <v>25317</v>
      </c>
      <c r="O414" s="55">
        <v>25317</v>
      </c>
      <c r="P414" s="55">
        <v>1</v>
      </c>
      <c r="Q414" s="55">
        <v>6050</v>
      </c>
      <c r="R414" s="55" t="s">
        <v>2405</v>
      </c>
      <c r="S414" s="55">
        <v>4671</v>
      </c>
      <c r="T414" s="57">
        <v>2443.35</v>
      </c>
      <c r="U414" s="55">
        <v>195.46799999999999</v>
      </c>
      <c r="V414" s="55">
        <v>61.083799999999997</v>
      </c>
      <c r="W414" s="57">
        <v>2699.9018000000001</v>
      </c>
      <c r="Y414" s="55" t="s">
        <v>2406</v>
      </c>
      <c r="Z414" s="55" t="s">
        <v>2396</v>
      </c>
      <c r="AA414" s="55" t="s">
        <v>2407</v>
      </c>
      <c r="AB414" s="55">
        <v>0</v>
      </c>
      <c r="AC414" s="55" t="s">
        <v>2325</v>
      </c>
      <c r="AD414" s="58">
        <v>37476</v>
      </c>
      <c r="AE414" s="58">
        <v>37471</v>
      </c>
    </row>
    <row r="415" spans="1:31" ht="12.5" customHeight="1">
      <c r="A415" s="55">
        <v>46891</v>
      </c>
      <c r="B415" s="55">
        <v>1</v>
      </c>
      <c r="C415" s="56">
        <v>45134</v>
      </c>
      <c r="D415" s="56">
        <v>45146</v>
      </c>
      <c r="E415" s="56">
        <v>45141</v>
      </c>
      <c r="F415" s="55">
        <v>5</v>
      </c>
      <c r="G415" s="55" t="s">
        <v>2408</v>
      </c>
      <c r="I415" s="55" t="s">
        <v>2409</v>
      </c>
      <c r="J415" s="55">
        <v>20592</v>
      </c>
      <c r="K415" s="55">
        <v>17489</v>
      </c>
      <c r="M415" s="55">
        <v>10</v>
      </c>
      <c r="N415" s="55">
        <v>27376</v>
      </c>
      <c r="O415" s="55">
        <v>27376</v>
      </c>
      <c r="P415" s="55">
        <v>1</v>
      </c>
      <c r="Q415" s="55">
        <v>383</v>
      </c>
      <c r="R415" s="55" t="s">
        <v>2410</v>
      </c>
      <c r="S415" s="55">
        <v>4676</v>
      </c>
      <c r="T415" s="55">
        <v>782.99</v>
      </c>
      <c r="U415" s="55">
        <v>62.639200000000002</v>
      </c>
      <c r="V415" s="55">
        <v>19.5748</v>
      </c>
      <c r="W415" s="55">
        <v>865.20399999999995</v>
      </c>
      <c r="Y415" s="55" t="s">
        <v>2411</v>
      </c>
      <c r="Z415" s="55" t="s">
        <v>2396</v>
      </c>
      <c r="AA415" s="55" t="s">
        <v>2412</v>
      </c>
      <c r="AB415" s="55">
        <v>0</v>
      </c>
      <c r="AC415" s="55" t="s">
        <v>2325</v>
      </c>
      <c r="AD415" s="58">
        <v>37476</v>
      </c>
      <c r="AE415" s="58">
        <v>37471</v>
      </c>
    </row>
    <row r="416" spans="1:31" ht="12.5" customHeight="1">
      <c r="A416" s="55">
        <v>46903</v>
      </c>
      <c r="B416" s="55">
        <v>1</v>
      </c>
      <c r="C416" s="56">
        <v>45135</v>
      </c>
      <c r="D416" s="56">
        <v>45147</v>
      </c>
      <c r="E416" s="56">
        <v>45142</v>
      </c>
      <c r="F416" s="55">
        <v>5</v>
      </c>
      <c r="G416" s="55" t="s">
        <v>2413</v>
      </c>
      <c r="I416" s="55" t="s">
        <v>2414</v>
      </c>
      <c r="J416" s="55">
        <v>12353</v>
      </c>
      <c r="K416" s="55">
        <v>10273</v>
      </c>
      <c r="M416" s="55">
        <v>9</v>
      </c>
      <c r="N416" s="55">
        <v>20138</v>
      </c>
      <c r="O416" s="55">
        <v>20138</v>
      </c>
      <c r="P416" s="55">
        <v>1</v>
      </c>
      <c r="Q416" s="55">
        <v>1623</v>
      </c>
      <c r="R416" s="55" t="s">
        <v>2415</v>
      </c>
      <c r="S416" s="55">
        <v>4682</v>
      </c>
      <c r="T416" s="57">
        <v>2071.4196000000002</v>
      </c>
      <c r="U416" s="55">
        <v>165.71360000000001</v>
      </c>
      <c r="V416" s="55">
        <v>51.785499999999999</v>
      </c>
      <c r="W416" s="57">
        <v>2288.9187000000002</v>
      </c>
      <c r="Y416" s="55" t="s">
        <v>2416</v>
      </c>
      <c r="Z416" s="55" t="s">
        <v>2417</v>
      </c>
      <c r="AA416" s="55" t="s">
        <v>2418</v>
      </c>
      <c r="AB416" s="55">
        <v>0</v>
      </c>
      <c r="AC416" s="55" t="s">
        <v>2336</v>
      </c>
      <c r="AD416" s="58">
        <v>37477</v>
      </c>
      <c r="AE416" s="58">
        <v>37472</v>
      </c>
    </row>
    <row r="417" spans="1:31" ht="12.5" customHeight="1">
      <c r="A417" s="55">
        <v>46906</v>
      </c>
      <c r="B417" s="55">
        <v>1</v>
      </c>
      <c r="C417" s="56">
        <v>45136</v>
      </c>
      <c r="D417" s="56">
        <v>45148</v>
      </c>
      <c r="E417" s="56">
        <v>45143</v>
      </c>
      <c r="F417" s="55">
        <v>5</v>
      </c>
      <c r="G417" s="55" t="s">
        <v>2419</v>
      </c>
      <c r="I417" s="55" t="s">
        <v>2420</v>
      </c>
      <c r="J417" s="55">
        <v>12950</v>
      </c>
      <c r="K417" s="55">
        <v>9489</v>
      </c>
      <c r="M417" s="55">
        <v>1</v>
      </c>
      <c r="N417" s="55">
        <v>19348</v>
      </c>
      <c r="O417" s="55">
        <v>19348</v>
      </c>
      <c r="P417" s="55">
        <v>1</v>
      </c>
      <c r="Q417" s="55">
        <v>10410</v>
      </c>
      <c r="R417" s="55" t="s">
        <v>2421</v>
      </c>
      <c r="T417" s="57">
        <v>2443.35</v>
      </c>
      <c r="U417" s="55">
        <v>195.46799999999999</v>
      </c>
      <c r="V417" s="55">
        <v>61.083799999999997</v>
      </c>
      <c r="W417" s="57">
        <v>2699.9018000000001</v>
      </c>
      <c r="Y417" s="55" t="s">
        <v>2422</v>
      </c>
      <c r="Z417" s="55" t="s">
        <v>2423</v>
      </c>
      <c r="AA417" s="55" t="s">
        <v>2424</v>
      </c>
      <c r="AB417" s="55">
        <v>0</v>
      </c>
      <c r="AC417" s="55" t="s">
        <v>2352</v>
      </c>
      <c r="AD417" s="58">
        <v>37478</v>
      </c>
      <c r="AE417" s="58">
        <v>37473</v>
      </c>
    </row>
    <row r="418" spans="1:31" ht="12.5" customHeight="1">
      <c r="A418" s="55">
        <v>46915</v>
      </c>
      <c r="B418" s="55">
        <v>1</v>
      </c>
      <c r="C418" s="56">
        <v>45137</v>
      </c>
      <c r="D418" s="56">
        <v>45149</v>
      </c>
      <c r="E418" s="56">
        <v>45144</v>
      </c>
      <c r="F418" s="55">
        <v>5</v>
      </c>
      <c r="G418" s="55" t="s">
        <v>2425</v>
      </c>
      <c r="I418" s="55" t="s">
        <v>2426</v>
      </c>
      <c r="J418" s="55">
        <v>26276</v>
      </c>
      <c r="K418" s="55">
        <v>1832</v>
      </c>
      <c r="M418" s="55">
        <v>1</v>
      </c>
      <c r="N418" s="55">
        <v>11652</v>
      </c>
      <c r="O418" s="55">
        <v>11652</v>
      </c>
      <c r="P418" s="55">
        <v>1</v>
      </c>
      <c r="Q418" s="55">
        <v>9118</v>
      </c>
      <c r="R418" s="55" t="s">
        <v>2427</v>
      </c>
      <c r="T418" s="57">
        <v>2049.0981999999999</v>
      </c>
      <c r="U418" s="55">
        <v>163.92789999999999</v>
      </c>
      <c r="V418" s="55">
        <v>51.227499999999999</v>
      </c>
      <c r="W418" s="57">
        <v>2264.2536</v>
      </c>
      <c r="Y418" s="55" t="s">
        <v>2428</v>
      </c>
      <c r="Z418" s="55" t="s">
        <v>2429</v>
      </c>
      <c r="AA418" s="55" t="s">
        <v>2430</v>
      </c>
      <c r="AB418" s="55">
        <v>0</v>
      </c>
      <c r="AC418" s="55" t="s">
        <v>2358</v>
      </c>
      <c r="AD418" s="58">
        <v>37479</v>
      </c>
      <c r="AE418" s="58">
        <v>37474</v>
      </c>
    </row>
    <row r="419" spans="1:31" ht="12.5" customHeight="1">
      <c r="A419" s="55">
        <v>46919</v>
      </c>
      <c r="B419" s="55">
        <v>1</v>
      </c>
      <c r="C419" s="56">
        <v>45137</v>
      </c>
      <c r="D419" s="56">
        <v>45149</v>
      </c>
      <c r="E419" s="56">
        <v>45144</v>
      </c>
      <c r="F419" s="55">
        <v>5</v>
      </c>
      <c r="G419" s="55" t="s">
        <v>2431</v>
      </c>
      <c r="I419" s="55" t="s">
        <v>2432</v>
      </c>
      <c r="J419" s="55">
        <v>11481</v>
      </c>
      <c r="K419" s="55">
        <v>1692</v>
      </c>
      <c r="M419" s="55">
        <v>8</v>
      </c>
      <c r="N419" s="55">
        <v>11512</v>
      </c>
      <c r="O419" s="55">
        <v>11512</v>
      </c>
      <c r="P419" s="55">
        <v>1</v>
      </c>
      <c r="Q419" s="55">
        <v>5706</v>
      </c>
      <c r="R419" s="55" t="s">
        <v>2433</v>
      </c>
      <c r="T419" s="57">
        <v>2049.0981999999999</v>
      </c>
      <c r="U419" s="55">
        <v>163.92789999999999</v>
      </c>
      <c r="V419" s="55">
        <v>51.227499999999999</v>
      </c>
      <c r="W419" s="57">
        <v>2264.2536</v>
      </c>
      <c r="Y419" s="55" t="s">
        <v>2434</v>
      </c>
      <c r="Z419" s="55" t="s">
        <v>2429</v>
      </c>
      <c r="AA419" s="55" t="s">
        <v>2435</v>
      </c>
      <c r="AB419" s="55">
        <v>0</v>
      </c>
      <c r="AC419" s="55" t="s">
        <v>2358</v>
      </c>
      <c r="AD419" s="58">
        <v>37479</v>
      </c>
      <c r="AE419" s="58">
        <v>37474</v>
      </c>
    </row>
    <row r="420" spans="1:31" ht="12.5" customHeight="1">
      <c r="A420" s="55">
        <v>46917</v>
      </c>
      <c r="B420" s="55">
        <v>1</v>
      </c>
      <c r="C420" s="56">
        <v>45137</v>
      </c>
      <c r="D420" s="56">
        <v>45149</v>
      </c>
      <c r="E420" s="56">
        <v>45144</v>
      </c>
      <c r="F420" s="55">
        <v>5</v>
      </c>
      <c r="G420" s="55" t="s">
        <v>2436</v>
      </c>
      <c r="I420" s="55" t="s">
        <v>2437</v>
      </c>
      <c r="J420" s="55">
        <v>21202</v>
      </c>
      <c r="K420" s="55">
        <v>13104</v>
      </c>
      <c r="M420" s="55">
        <v>9</v>
      </c>
      <c r="N420" s="55">
        <v>22974</v>
      </c>
      <c r="O420" s="55">
        <v>22974</v>
      </c>
      <c r="P420" s="55">
        <v>1</v>
      </c>
      <c r="Q420" s="55">
        <v>8095</v>
      </c>
      <c r="R420" s="55" t="s">
        <v>2438</v>
      </c>
      <c r="S420" s="55">
        <v>4704</v>
      </c>
      <c r="T420" s="57">
        <v>2181.5625</v>
      </c>
      <c r="U420" s="55">
        <v>174.52500000000001</v>
      </c>
      <c r="V420" s="55">
        <v>54.539099999999998</v>
      </c>
      <c r="W420" s="57">
        <v>2410.6266000000001</v>
      </c>
      <c r="Y420" s="55" t="s">
        <v>2439</v>
      </c>
      <c r="Z420" s="55" t="s">
        <v>2429</v>
      </c>
      <c r="AA420" s="55" t="s">
        <v>2440</v>
      </c>
      <c r="AB420" s="55">
        <v>0</v>
      </c>
      <c r="AC420" s="55" t="s">
        <v>2358</v>
      </c>
      <c r="AD420" s="58">
        <v>37479</v>
      </c>
      <c r="AE420" s="58">
        <v>37474</v>
      </c>
    </row>
    <row r="421" spans="1:31" ht="12.5" customHeight="1">
      <c r="A421" s="55">
        <v>46910</v>
      </c>
      <c r="B421" s="55">
        <v>1</v>
      </c>
      <c r="C421" s="56">
        <v>45137</v>
      </c>
      <c r="D421" s="56">
        <v>45149</v>
      </c>
      <c r="E421" s="56">
        <v>45144</v>
      </c>
      <c r="F421" s="55">
        <v>5</v>
      </c>
      <c r="G421" s="55" t="s">
        <v>2441</v>
      </c>
      <c r="I421" s="55" t="s">
        <v>2442</v>
      </c>
      <c r="J421" s="55">
        <v>20710</v>
      </c>
      <c r="K421" s="55">
        <v>4285</v>
      </c>
      <c r="M421" s="55">
        <v>10</v>
      </c>
      <c r="N421" s="55">
        <v>14120</v>
      </c>
      <c r="O421" s="55">
        <v>14120</v>
      </c>
      <c r="P421" s="55">
        <v>1</v>
      </c>
      <c r="Q421" s="55">
        <v>5145</v>
      </c>
      <c r="R421" s="55" t="s">
        <v>2443</v>
      </c>
      <c r="S421" s="55">
        <v>4709</v>
      </c>
      <c r="T421" s="55">
        <v>782.99</v>
      </c>
      <c r="U421" s="55">
        <v>62.639200000000002</v>
      </c>
      <c r="V421" s="55">
        <v>19.5748</v>
      </c>
      <c r="W421" s="55">
        <v>865.20399999999995</v>
      </c>
      <c r="Y421" s="55" t="s">
        <v>2444</v>
      </c>
      <c r="Z421" s="55" t="s">
        <v>2429</v>
      </c>
      <c r="AA421" s="55" t="s">
        <v>2445</v>
      </c>
      <c r="AB421" s="55">
        <v>0</v>
      </c>
      <c r="AC421" s="55" t="s">
        <v>2358</v>
      </c>
      <c r="AD421" s="58">
        <v>37479</v>
      </c>
      <c r="AE421" s="58">
        <v>37474</v>
      </c>
    </row>
    <row r="422" spans="1:31" ht="12.5" customHeight="1">
      <c r="A422" s="55">
        <v>47043</v>
      </c>
      <c r="B422" s="55">
        <v>1</v>
      </c>
      <c r="C422" s="56">
        <v>45139</v>
      </c>
      <c r="D422" s="56">
        <v>45151</v>
      </c>
      <c r="E422" s="56">
        <v>45146</v>
      </c>
      <c r="F422" s="55">
        <v>5</v>
      </c>
      <c r="G422" s="55" t="s">
        <v>2446</v>
      </c>
      <c r="H422" s="55" t="s">
        <v>2447</v>
      </c>
      <c r="I422" s="55" t="s">
        <v>2448</v>
      </c>
      <c r="J422" s="55">
        <v>541</v>
      </c>
      <c r="K422" s="55">
        <v>123</v>
      </c>
      <c r="L422" s="55">
        <v>280</v>
      </c>
      <c r="M422" s="55">
        <v>1</v>
      </c>
      <c r="N422" s="55">
        <v>890</v>
      </c>
      <c r="O422" s="55">
        <v>890</v>
      </c>
      <c r="P422" s="55">
        <v>5</v>
      </c>
      <c r="Q422" s="55">
        <v>15842</v>
      </c>
      <c r="R422" s="55" t="s">
        <v>2449</v>
      </c>
      <c r="T422" s="55">
        <v>258.08240000000001</v>
      </c>
      <c r="U422" s="55">
        <v>20.646599999999999</v>
      </c>
      <c r="V422" s="55">
        <v>6.4520999999999997</v>
      </c>
      <c r="W422" s="55">
        <v>285.18110000000001</v>
      </c>
      <c r="Y422" s="55" t="s">
        <v>2450</v>
      </c>
      <c r="Z422" s="55" t="s">
        <v>2451</v>
      </c>
      <c r="AA422" s="55" t="s">
        <v>2452</v>
      </c>
      <c r="AB422" s="55">
        <v>0</v>
      </c>
      <c r="AC422" s="55" t="s">
        <v>2375</v>
      </c>
      <c r="AD422" s="58">
        <v>37481</v>
      </c>
      <c r="AE422" s="58">
        <v>37476</v>
      </c>
    </row>
    <row r="423" spans="1:31" ht="12.5" customHeight="1">
      <c r="A423" s="55">
        <v>46978</v>
      </c>
      <c r="B423" s="55">
        <v>1</v>
      </c>
      <c r="C423" s="56">
        <v>45139</v>
      </c>
      <c r="D423" s="56">
        <v>45151</v>
      </c>
      <c r="E423" s="56">
        <v>45146</v>
      </c>
      <c r="F423" s="55">
        <v>5</v>
      </c>
      <c r="G423" s="55" t="s">
        <v>2453</v>
      </c>
      <c r="H423" s="55" t="s">
        <v>2454</v>
      </c>
      <c r="I423" s="55" t="s">
        <v>2455</v>
      </c>
      <c r="J423" s="55">
        <v>56</v>
      </c>
      <c r="K423" s="55">
        <v>351</v>
      </c>
      <c r="L423" s="55">
        <v>283</v>
      </c>
      <c r="M423" s="55">
        <v>1</v>
      </c>
      <c r="N423" s="55">
        <v>839</v>
      </c>
      <c r="O423" s="55">
        <v>839</v>
      </c>
      <c r="P423" s="55">
        <v>5</v>
      </c>
      <c r="Q423" s="55">
        <v>2780</v>
      </c>
      <c r="R423" s="55" t="s">
        <v>2456</v>
      </c>
      <c r="T423" s="55">
        <v>394.62700000000001</v>
      </c>
      <c r="U423" s="55">
        <v>31.5702</v>
      </c>
      <c r="V423" s="55">
        <v>9.8657000000000004</v>
      </c>
      <c r="W423" s="55">
        <v>436.06290000000001</v>
      </c>
      <c r="Y423" s="55" t="s">
        <v>2457</v>
      </c>
      <c r="Z423" s="55" t="s">
        <v>2451</v>
      </c>
      <c r="AA423" s="55" t="s">
        <v>2458</v>
      </c>
      <c r="AB423" s="55">
        <v>0</v>
      </c>
      <c r="AC423" s="55" t="s">
        <v>2375</v>
      </c>
      <c r="AD423" s="58">
        <v>37481</v>
      </c>
      <c r="AE423" s="58">
        <v>37476</v>
      </c>
    </row>
    <row r="424" spans="1:31" ht="12.5" customHeight="1">
      <c r="A424" s="55">
        <v>47070</v>
      </c>
      <c r="B424" s="55">
        <v>1</v>
      </c>
      <c r="C424" s="56">
        <v>45139</v>
      </c>
      <c r="D424" s="56">
        <v>45151</v>
      </c>
      <c r="E424" s="56">
        <v>45146</v>
      </c>
      <c r="F424" s="55">
        <v>5</v>
      </c>
      <c r="G424" s="55" t="s">
        <v>2459</v>
      </c>
      <c r="I424" s="55" t="s">
        <v>2460</v>
      </c>
      <c r="J424" s="55">
        <v>14025</v>
      </c>
      <c r="K424" s="55">
        <v>5365</v>
      </c>
      <c r="M424" s="55">
        <v>1</v>
      </c>
      <c r="N424" s="55">
        <v>15200</v>
      </c>
      <c r="O424" s="55">
        <v>15200</v>
      </c>
      <c r="P424" s="55">
        <v>1</v>
      </c>
      <c r="Q424" s="55">
        <v>14900</v>
      </c>
      <c r="R424" s="55" t="s">
        <v>2461</v>
      </c>
      <c r="T424" s="57">
        <v>1000.4375</v>
      </c>
      <c r="U424" s="55">
        <v>80.034999999999997</v>
      </c>
      <c r="V424" s="55">
        <v>25.010899999999999</v>
      </c>
      <c r="W424" s="57">
        <v>1105.4834000000001</v>
      </c>
      <c r="Y424" s="55" t="s">
        <v>2462</v>
      </c>
      <c r="Z424" s="55" t="s">
        <v>2451</v>
      </c>
      <c r="AA424" s="55" t="s">
        <v>2463</v>
      </c>
      <c r="AB424" s="55">
        <v>0</v>
      </c>
      <c r="AC424" s="55" t="s">
        <v>2375</v>
      </c>
      <c r="AD424" s="58">
        <v>37481</v>
      </c>
      <c r="AE424" s="58">
        <v>37476</v>
      </c>
    </row>
    <row r="425" spans="1:31" ht="12.5" customHeight="1">
      <c r="A425" s="55">
        <v>47005</v>
      </c>
      <c r="B425" s="55">
        <v>1</v>
      </c>
      <c r="C425" s="56">
        <v>45139</v>
      </c>
      <c r="D425" s="56">
        <v>45151</v>
      </c>
      <c r="E425" s="56">
        <v>45146</v>
      </c>
      <c r="F425" s="55">
        <v>5</v>
      </c>
      <c r="G425" s="55" t="s">
        <v>2464</v>
      </c>
      <c r="H425" s="55" t="s">
        <v>2465</v>
      </c>
      <c r="I425" s="55" t="s">
        <v>2466</v>
      </c>
      <c r="J425" s="55">
        <v>645</v>
      </c>
      <c r="K425" s="55">
        <v>389</v>
      </c>
      <c r="L425" s="55">
        <v>283</v>
      </c>
      <c r="M425" s="55">
        <v>1</v>
      </c>
      <c r="N425" s="55">
        <v>903</v>
      </c>
      <c r="O425" s="55">
        <v>903</v>
      </c>
      <c r="P425" s="55">
        <v>5</v>
      </c>
      <c r="Q425" s="55">
        <v>6083</v>
      </c>
      <c r="R425" s="55" t="s">
        <v>2467</v>
      </c>
      <c r="T425" s="57">
        <v>1575.3721</v>
      </c>
      <c r="U425" s="55">
        <v>126.02979999999999</v>
      </c>
      <c r="V425" s="55">
        <v>39.384300000000003</v>
      </c>
      <c r="W425" s="57">
        <v>1740.7862</v>
      </c>
      <c r="Y425" s="55" t="s">
        <v>2468</v>
      </c>
      <c r="Z425" s="55" t="s">
        <v>2451</v>
      </c>
      <c r="AA425" s="55" t="s">
        <v>2469</v>
      </c>
      <c r="AB425" s="55">
        <v>0</v>
      </c>
      <c r="AC425" s="55" t="s">
        <v>2375</v>
      </c>
      <c r="AD425" s="58">
        <v>37481</v>
      </c>
      <c r="AE425" s="58">
        <v>37476</v>
      </c>
    </row>
    <row r="426" spans="1:31" ht="12.5" customHeight="1">
      <c r="A426" s="55">
        <v>46934</v>
      </c>
      <c r="B426" s="55">
        <v>1</v>
      </c>
      <c r="C426" s="56">
        <v>45139</v>
      </c>
      <c r="D426" s="56">
        <v>45151</v>
      </c>
      <c r="E426" s="56">
        <v>45146</v>
      </c>
      <c r="F426" s="55">
        <v>5</v>
      </c>
      <c r="G426" s="55" t="s">
        <v>2470</v>
      </c>
      <c r="H426" s="55" t="s">
        <v>2471</v>
      </c>
      <c r="I426" s="55" t="s">
        <v>1294</v>
      </c>
      <c r="J426" s="55">
        <v>162</v>
      </c>
      <c r="K426" s="55">
        <v>82</v>
      </c>
      <c r="L426" s="55">
        <v>275</v>
      </c>
      <c r="M426" s="55">
        <v>2</v>
      </c>
      <c r="N426" s="55">
        <v>772</v>
      </c>
      <c r="O426" s="55">
        <v>772</v>
      </c>
      <c r="P426" s="55">
        <v>5</v>
      </c>
      <c r="Q426" s="55">
        <v>1163</v>
      </c>
      <c r="R426" s="55" t="s">
        <v>2472</v>
      </c>
      <c r="T426" s="55">
        <v>563.75279999999998</v>
      </c>
      <c r="U426" s="55">
        <v>45.100200000000001</v>
      </c>
      <c r="V426" s="55">
        <v>14.0938</v>
      </c>
      <c r="W426" s="55">
        <v>622.94680000000005</v>
      </c>
      <c r="Y426" s="55" t="s">
        <v>2473</v>
      </c>
      <c r="Z426" s="55" t="s">
        <v>2451</v>
      </c>
      <c r="AA426" s="55" t="s">
        <v>2474</v>
      </c>
      <c r="AB426" s="55">
        <v>0</v>
      </c>
      <c r="AC426" s="55" t="s">
        <v>2375</v>
      </c>
      <c r="AD426" s="58">
        <v>37481</v>
      </c>
      <c r="AE426" s="58">
        <v>37476</v>
      </c>
    </row>
    <row r="427" spans="1:31" ht="12.5" customHeight="1">
      <c r="A427" s="55">
        <v>47065</v>
      </c>
      <c r="B427" s="55">
        <v>1</v>
      </c>
      <c r="C427" s="56">
        <v>45139</v>
      </c>
      <c r="D427" s="56">
        <v>45151</v>
      </c>
      <c r="E427" s="56">
        <v>45146</v>
      </c>
      <c r="F427" s="55">
        <v>5</v>
      </c>
      <c r="G427" s="55" t="s">
        <v>2475</v>
      </c>
      <c r="H427" s="55" t="s">
        <v>2476</v>
      </c>
      <c r="I427" s="55" t="s">
        <v>2477</v>
      </c>
      <c r="J427" s="55">
        <v>546</v>
      </c>
      <c r="K427" s="55">
        <v>476</v>
      </c>
      <c r="L427" s="55">
        <v>276</v>
      </c>
      <c r="M427" s="55">
        <v>3</v>
      </c>
      <c r="N427" s="55">
        <v>1080</v>
      </c>
      <c r="O427" s="55">
        <v>1080</v>
      </c>
      <c r="P427" s="55">
        <v>5</v>
      </c>
      <c r="Q427" s="55">
        <v>5754</v>
      </c>
      <c r="R427" s="55" t="s">
        <v>2478</v>
      </c>
      <c r="T427" s="57">
        <v>67438.141699999993</v>
      </c>
      <c r="U427" s="57">
        <v>5395.0513000000001</v>
      </c>
      <c r="V427" s="57">
        <v>1685.9535000000001</v>
      </c>
      <c r="W427" s="57">
        <v>74519.146500000003</v>
      </c>
      <c r="Y427" s="55" t="s">
        <v>2479</v>
      </c>
      <c r="Z427" s="55" t="s">
        <v>2451</v>
      </c>
      <c r="AA427" s="55" t="s">
        <v>2480</v>
      </c>
      <c r="AB427" s="55">
        <v>0</v>
      </c>
      <c r="AC427" s="55" t="s">
        <v>2375</v>
      </c>
      <c r="AD427" s="58">
        <v>37481</v>
      </c>
      <c r="AE427" s="58">
        <v>37476</v>
      </c>
    </row>
    <row r="428" spans="1:31" ht="12.5" customHeight="1">
      <c r="A428" s="55">
        <v>46999</v>
      </c>
      <c r="B428" s="55">
        <v>1</v>
      </c>
      <c r="C428" s="56">
        <v>45139</v>
      </c>
      <c r="D428" s="56">
        <v>45151</v>
      </c>
      <c r="E428" s="56">
        <v>45146</v>
      </c>
      <c r="F428" s="55">
        <v>5</v>
      </c>
      <c r="G428" s="55" t="s">
        <v>2481</v>
      </c>
      <c r="H428" s="55" t="s">
        <v>2482</v>
      </c>
      <c r="I428" s="55" t="s">
        <v>2483</v>
      </c>
      <c r="J428" s="55">
        <v>468</v>
      </c>
      <c r="K428" s="55">
        <v>313</v>
      </c>
      <c r="L428" s="55">
        <v>275</v>
      </c>
      <c r="M428" s="55">
        <v>3</v>
      </c>
      <c r="N428" s="55">
        <v>806</v>
      </c>
      <c r="O428" s="55">
        <v>806</v>
      </c>
      <c r="P428" s="55">
        <v>5</v>
      </c>
      <c r="Q428" s="55">
        <v>15076</v>
      </c>
      <c r="R428" s="55" t="s">
        <v>2484</v>
      </c>
      <c r="T428" s="57">
        <v>2920.2710000000002</v>
      </c>
      <c r="U428" s="55">
        <v>233.6217</v>
      </c>
      <c r="V428" s="55">
        <v>73.006799999999998</v>
      </c>
      <c r="W428" s="57">
        <v>3226.8995</v>
      </c>
      <c r="Y428" s="55" t="s">
        <v>2485</v>
      </c>
      <c r="Z428" s="55" t="s">
        <v>2451</v>
      </c>
      <c r="AA428" s="55" t="s">
        <v>2486</v>
      </c>
      <c r="AB428" s="55">
        <v>0</v>
      </c>
      <c r="AC428" s="55" t="s">
        <v>2375</v>
      </c>
      <c r="AD428" s="58">
        <v>37481</v>
      </c>
      <c r="AE428" s="58">
        <v>37476</v>
      </c>
    </row>
    <row r="429" spans="1:31" ht="12.5" customHeight="1">
      <c r="A429" s="55">
        <v>47045</v>
      </c>
      <c r="B429" s="55">
        <v>1</v>
      </c>
      <c r="C429" s="56">
        <v>45139</v>
      </c>
      <c r="D429" s="56">
        <v>45151</v>
      </c>
      <c r="E429" s="56">
        <v>45146</v>
      </c>
      <c r="F429" s="55">
        <v>5</v>
      </c>
      <c r="G429" s="55" t="s">
        <v>2487</v>
      </c>
      <c r="H429" s="55" t="s">
        <v>2488</v>
      </c>
      <c r="I429" s="55" t="s">
        <v>2489</v>
      </c>
      <c r="J429" s="55">
        <v>309</v>
      </c>
      <c r="K429" s="55">
        <v>41</v>
      </c>
      <c r="L429" s="55">
        <v>277</v>
      </c>
      <c r="M429" s="55">
        <v>4</v>
      </c>
      <c r="N429" s="55">
        <v>593</v>
      </c>
      <c r="O429" s="55">
        <v>593</v>
      </c>
      <c r="P429" s="55">
        <v>5</v>
      </c>
      <c r="Q429" s="55">
        <v>15321</v>
      </c>
      <c r="R429" s="55" t="s">
        <v>2490</v>
      </c>
      <c r="T429" s="57">
        <v>86622.583400000003</v>
      </c>
      <c r="U429" s="57">
        <v>6929.8067000000001</v>
      </c>
      <c r="V429" s="57">
        <v>2165.5646000000002</v>
      </c>
      <c r="W429" s="57">
        <v>95717.954700000002</v>
      </c>
      <c r="Y429" s="55" t="s">
        <v>2491</v>
      </c>
      <c r="Z429" s="55" t="s">
        <v>2451</v>
      </c>
      <c r="AA429" s="55" t="s">
        <v>2492</v>
      </c>
      <c r="AB429" s="55">
        <v>0</v>
      </c>
      <c r="AC429" s="55" t="s">
        <v>2375</v>
      </c>
      <c r="AD429" s="58">
        <v>37481</v>
      </c>
      <c r="AE429" s="58">
        <v>37476</v>
      </c>
    </row>
    <row r="430" spans="1:31" ht="12.5" customHeight="1">
      <c r="A430" s="55">
        <v>47002</v>
      </c>
      <c r="B430" s="55">
        <v>1</v>
      </c>
      <c r="C430" s="56">
        <v>45139</v>
      </c>
      <c r="D430" s="56">
        <v>45151</v>
      </c>
      <c r="E430" s="56">
        <v>45146</v>
      </c>
      <c r="F430" s="55">
        <v>5</v>
      </c>
      <c r="G430" s="55" t="s">
        <v>2493</v>
      </c>
      <c r="H430" s="55" t="s">
        <v>2494</v>
      </c>
      <c r="I430" s="55" t="s">
        <v>2495</v>
      </c>
      <c r="J430" s="55">
        <v>492</v>
      </c>
      <c r="K430" s="55">
        <v>305</v>
      </c>
      <c r="L430" s="55">
        <v>276</v>
      </c>
      <c r="M430" s="55">
        <v>4</v>
      </c>
      <c r="N430" s="55">
        <v>1070</v>
      </c>
      <c r="O430" s="55">
        <v>1070</v>
      </c>
      <c r="P430" s="55">
        <v>5</v>
      </c>
      <c r="Q430" s="55">
        <v>13246</v>
      </c>
      <c r="R430" s="55" t="s">
        <v>2496</v>
      </c>
      <c r="T430" s="57">
        <v>1379.0579</v>
      </c>
      <c r="U430" s="55">
        <v>110.3246</v>
      </c>
      <c r="V430" s="55">
        <v>34.476399999999998</v>
      </c>
      <c r="W430" s="57">
        <v>1523.8588999999999</v>
      </c>
      <c r="Y430" s="55" t="s">
        <v>2497</v>
      </c>
      <c r="Z430" s="55" t="s">
        <v>2451</v>
      </c>
      <c r="AA430" s="55" t="s">
        <v>2498</v>
      </c>
      <c r="AB430" s="55">
        <v>0</v>
      </c>
      <c r="AC430" s="55" t="s">
        <v>2375</v>
      </c>
      <c r="AD430" s="58">
        <v>37481</v>
      </c>
      <c r="AE430" s="58">
        <v>37476</v>
      </c>
    </row>
    <row r="431" spans="1:31" ht="12.5" customHeight="1">
      <c r="A431" s="55">
        <v>47027</v>
      </c>
      <c r="B431" s="55">
        <v>1</v>
      </c>
      <c r="C431" s="56">
        <v>45139</v>
      </c>
      <c r="D431" s="56">
        <v>45151</v>
      </c>
      <c r="E431" s="56">
        <v>45146</v>
      </c>
      <c r="F431" s="55">
        <v>5</v>
      </c>
      <c r="G431" s="55" t="s">
        <v>2499</v>
      </c>
      <c r="H431" s="55" t="s">
        <v>2500</v>
      </c>
      <c r="I431" s="55" t="s">
        <v>2501</v>
      </c>
      <c r="J431" s="55">
        <v>436</v>
      </c>
      <c r="K431" s="55">
        <v>154</v>
      </c>
      <c r="L431" s="55">
        <v>277</v>
      </c>
      <c r="M431" s="55">
        <v>4</v>
      </c>
      <c r="N431" s="55">
        <v>608</v>
      </c>
      <c r="O431" s="55">
        <v>608</v>
      </c>
      <c r="P431" s="55">
        <v>5</v>
      </c>
      <c r="Q431" s="55">
        <v>17277</v>
      </c>
      <c r="R431" s="55" t="s">
        <v>2502</v>
      </c>
      <c r="T431" s="57">
        <v>127702.94</v>
      </c>
      <c r="U431" s="57">
        <v>10216.235199999999</v>
      </c>
      <c r="V431" s="57">
        <v>3192.5735</v>
      </c>
      <c r="W431" s="57">
        <v>141111.7487</v>
      </c>
      <c r="Y431" s="55" t="s">
        <v>2503</v>
      </c>
      <c r="Z431" s="55" t="s">
        <v>2451</v>
      </c>
      <c r="AA431" s="55" t="s">
        <v>2504</v>
      </c>
      <c r="AB431" s="55">
        <v>0</v>
      </c>
      <c r="AC431" s="55" t="s">
        <v>2375</v>
      </c>
      <c r="AD431" s="58">
        <v>37481</v>
      </c>
      <c r="AE431" s="58">
        <v>37476</v>
      </c>
    </row>
    <row r="432" spans="1:31" ht="12.5" customHeight="1">
      <c r="A432" s="55">
        <v>46988</v>
      </c>
      <c r="B432" s="55">
        <v>1</v>
      </c>
      <c r="C432" s="56">
        <v>45139</v>
      </c>
      <c r="D432" s="56">
        <v>45151</v>
      </c>
      <c r="E432" s="56">
        <v>45146</v>
      </c>
      <c r="F432" s="55">
        <v>5</v>
      </c>
      <c r="G432" s="55" t="s">
        <v>2505</v>
      </c>
      <c r="H432" s="55" t="s">
        <v>2506</v>
      </c>
      <c r="I432" s="55" t="s">
        <v>1354</v>
      </c>
      <c r="J432" s="55">
        <v>78</v>
      </c>
      <c r="K432" s="55">
        <v>250</v>
      </c>
      <c r="L432" s="55">
        <v>276</v>
      </c>
      <c r="M432" s="55">
        <v>4</v>
      </c>
      <c r="N432" s="55">
        <v>1001</v>
      </c>
      <c r="O432" s="55">
        <v>1001</v>
      </c>
      <c r="P432" s="55">
        <v>5</v>
      </c>
      <c r="Q432" s="55">
        <v>15090</v>
      </c>
      <c r="R432" s="55" t="s">
        <v>2507</v>
      </c>
      <c r="T432" s="57">
        <v>98105.733399999997</v>
      </c>
      <c r="U432" s="57">
        <v>7848.4587000000001</v>
      </c>
      <c r="V432" s="57">
        <v>2452.6433000000002</v>
      </c>
      <c r="W432" s="57">
        <v>108406.8354</v>
      </c>
      <c r="Y432" s="55" t="s">
        <v>2508</v>
      </c>
      <c r="Z432" s="55" t="s">
        <v>2451</v>
      </c>
      <c r="AA432" s="55" t="s">
        <v>2509</v>
      </c>
      <c r="AB432" s="55">
        <v>0</v>
      </c>
      <c r="AC432" s="55" t="s">
        <v>2375</v>
      </c>
      <c r="AD432" s="58">
        <v>37481</v>
      </c>
      <c r="AE432" s="58">
        <v>37476</v>
      </c>
    </row>
    <row r="433" spans="1:31" ht="12.5" customHeight="1">
      <c r="A433" s="55">
        <v>47029</v>
      </c>
      <c r="B433" s="55">
        <v>1</v>
      </c>
      <c r="C433" s="56">
        <v>45139</v>
      </c>
      <c r="D433" s="56">
        <v>45151</v>
      </c>
      <c r="E433" s="56">
        <v>45146</v>
      </c>
      <c r="F433" s="55">
        <v>5</v>
      </c>
      <c r="G433" s="55" t="s">
        <v>2510</v>
      </c>
      <c r="H433" s="55" t="s">
        <v>2511</v>
      </c>
      <c r="I433" s="55" t="s">
        <v>1360</v>
      </c>
      <c r="J433" s="55">
        <v>256</v>
      </c>
      <c r="K433" s="55">
        <v>423</v>
      </c>
      <c r="L433" s="55">
        <v>277</v>
      </c>
      <c r="M433" s="55">
        <v>4</v>
      </c>
      <c r="N433" s="55">
        <v>588</v>
      </c>
      <c r="O433" s="55">
        <v>588</v>
      </c>
      <c r="P433" s="55">
        <v>5</v>
      </c>
      <c r="Q433" s="55">
        <v>8991</v>
      </c>
      <c r="R433" s="55" t="s">
        <v>2512</v>
      </c>
      <c r="T433" s="55">
        <v>58.493499999999997</v>
      </c>
      <c r="U433" s="55">
        <v>4.6795</v>
      </c>
      <c r="V433" s="55">
        <v>1.4622999999999999</v>
      </c>
      <c r="W433" s="55">
        <v>64.635300000000001</v>
      </c>
      <c r="Y433" s="55" t="s">
        <v>2513</v>
      </c>
      <c r="Z433" s="55" t="s">
        <v>2451</v>
      </c>
      <c r="AA433" s="55" t="s">
        <v>2514</v>
      </c>
      <c r="AB433" s="55">
        <v>0</v>
      </c>
      <c r="AC433" s="55" t="s">
        <v>2375</v>
      </c>
      <c r="AD433" s="58">
        <v>37481</v>
      </c>
      <c r="AE433" s="58">
        <v>37476</v>
      </c>
    </row>
    <row r="434" spans="1:31" ht="12.5" customHeight="1">
      <c r="A434" s="55">
        <v>46963</v>
      </c>
      <c r="B434" s="55">
        <v>1</v>
      </c>
      <c r="C434" s="56">
        <v>45139</v>
      </c>
      <c r="D434" s="56">
        <v>45151</v>
      </c>
      <c r="E434" s="56">
        <v>45146</v>
      </c>
      <c r="F434" s="55">
        <v>5</v>
      </c>
      <c r="G434" s="55" t="s">
        <v>2515</v>
      </c>
      <c r="H434" s="55" t="s">
        <v>2516</v>
      </c>
      <c r="I434" s="55" t="s">
        <v>2517</v>
      </c>
      <c r="J434" s="55">
        <v>471</v>
      </c>
      <c r="K434" s="55">
        <v>312</v>
      </c>
      <c r="L434" s="55">
        <v>277</v>
      </c>
      <c r="M434" s="55">
        <v>4</v>
      </c>
      <c r="N434" s="55">
        <v>611</v>
      </c>
      <c r="O434" s="55">
        <v>611</v>
      </c>
      <c r="P434" s="55">
        <v>5</v>
      </c>
      <c r="Q434" s="55">
        <v>11717</v>
      </c>
      <c r="R434" s="55" t="s">
        <v>2518</v>
      </c>
      <c r="T434" s="55">
        <v>563.75279999999998</v>
      </c>
      <c r="U434" s="55">
        <v>45.100200000000001</v>
      </c>
      <c r="V434" s="55">
        <v>14.0938</v>
      </c>
      <c r="W434" s="55">
        <v>622.94680000000005</v>
      </c>
      <c r="Y434" s="55" t="s">
        <v>2519</v>
      </c>
      <c r="Z434" s="55" t="s">
        <v>2451</v>
      </c>
      <c r="AA434" s="55" t="s">
        <v>2520</v>
      </c>
      <c r="AB434" s="55">
        <v>0</v>
      </c>
      <c r="AC434" s="55" t="s">
        <v>2375</v>
      </c>
      <c r="AD434" s="58">
        <v>37481</v>
      </c>
      <c r="AE434" s="58">
        <v>37476</v>
      </c>
    </row>
    <row r="435" spans="1:31" ht="12.5" customHeight="1">
      <c r="A435" s="55">
        <v>47034</v>
      </c>
      <c r="B435" s="55">
        <v>1</v>
      </c>
      <c r="C435" s="56">
        <v>45139</v>
      </c>
      <c r="D435" s="56">
        <v>45151</v>
      </c>
      <c r="E435" s="56">
        <v>45146</v>
      </c>
      <c r="F435" s="55">
        <v>5</v>
      </c>
      <c r="G435" s="55" t="s">
        <v>2521</v>
      </c>
      <c r="H435" s="55" t="s">
        <v>2522</v>
      </c>
      <c r="I435" s="55" t="s">
        <v>2523</v>
      </c>
      <c r="J435" s="55">
        <v>257</v>
      </c>
      <c r="K435" s="55">
        <v>92</v>
      </c>
      <c r="L435" s="55">
        <v>281</v>
      </c>
      <c r="M435" s="55">
        <v>4</v>
      </c>
      <c r="N435" s="55">
        <v>1030</v>
      </c>
      <c r="O435" s="55">
        <v>1030</v>
      </c>
      <c r="P435" s="55">
        <v>5</v>
      </c>
      <c r="Q435" s="55">
        <v>9772</v>
      </c>
      <c r="R435" s="55" t="s">
        <v>2524</v>
      </c>
      <c r="T435" s="57">
        <v>82749.579899999997</v>
      </c>
      <c r="U435" s="57">
        <v>6619.9664000000002</v>
      </c>
      <c r="V435" s="57">
        <v>2068.7395000000001</v>
      </c>
      <c r="W435" s="57">
        <v>91438.285799999998</v>
      </c>
      <c r="Y435" s="55" t="s">
        <v>2525</v>
      </c>
      <c r="Z435" s="55" t="s">
        <v>2451</v>
      </c>
      <c r="AA435" s="55" t="s">
        <v>2526</v>
      </c>
      <c r="AB435" s="55">
        <v>0</v>
      </c>
      <c r="AC435" s="55" t="s">
        <v>2375</v>
      </c>
      <c r="AD435" s="58">
        <v>37481</v>
      </c>
      <c r="AE435" s="58">
        <v>37476</v>
      </c>
    </row>
    <row r="436" spans="1:31" ht="12.5" customHeight="1">
      <c r="A436" s="55">
        <v>46960</v>
      </c>
      <c r="B436" s="55">
        <v>1</v>
      </c>
      <c r="C436" s="56">
        <v>45139</v>
      </c>
      <c r="D436" s="56">
        <v>45151</v>
      </c>
      <c r="E436" s="56">
        <v>45146</v>
      </c>
      <c r="F436" s="55">
        <v>5</v>
      </c>
      <c r="G436" s="55" t="s">
        <v>2527</v>
      </c>
      <c r="H436" s="55" t="s">
        <v>2528</v>
      </c>
      <c r="I436" s="55" t="s">
        <v>2529</v>
      </c>
      <c r="J436" s="55">
        <v>259</v>
      </c>
      <c r="K436" s="55">
        <v>422</v>
      </c>
      <c r="L436" s="55">
        <v>276</v>
      </c>
      <c r="M436" s="55">
        <v>4</v>
      </c>
      <c r="N436" s="55">
        <v>1032</v>
      </c>
      <c r="O436" s="55">
        <v>1032</v>
      </c>
      <c r="P436" s="55">
        <v>5</v>
      </c>
      <c r="Q436" s="55">
        <v>11840</v>
      </c>
      <c r="R436" s="55" t="s">
        <v>2530</v>
      </c>
      <c r="T436" s="57">
        <v>12437.571400000001</v>
      </c>
      <c r="U436" s="55">
        <v>995.00570000000005</v>
      </c>
      <c r="V436" s="55">
        <v>310.9393</v>
      </c>
      <c r="W436" s="57">
        <v>13743.5164</v>
      </c>
      <c r="Y436" s="55" t="s">
        <v>2531</v>
      </c>
      <c r="Z436" s="55" t="s">
        <v>2451</v>
      </c>
      <c r="AA436" s="55" t="s">
        <v>2532</v>
      </c>
      <c r="AB436" s="55">
        <v>0</v>
      </c>
      <c r="AC436" s="55" t="s">
        <v>2375</v>
      </c>
      <c r="AD436" s="58">
        <v>37481</v>
      </c>
      <c r="AE436" s="58">
        <v>37476</v>
      </c>
    </row>
    <row r="437" spans="1:31" ht="12.5" customHeight="1">
      <c r="A437" s="55">
        <v>47024</v>
      </c>
      <c r="B437" s="55">
        <v>1</v>
      </c>
      <c r="C437" s="56">
        <v>45139</v>
      </c>
      <c r="D437" s="56">
        <v>45151</v>
      </c>
      <c r="E437" s="56">
        <v>45146</v>
      </c>
      <c r="F437" s="55">
        <v>5</v>
      </c>
      <c r="G437" s="55" t="s">
        <v>2533</v>
      </c>
      <c r="H437" s="55" t="s">
        <v>2534</v>
      </c>
      <c r="I437" s="55" t="s">
        <v>2535</v>
      </c>
      <c r="J437" s="55">
        <v>435</v>
      </c>
      <c r="K437" s="55">
        <v>279</v>
      </c>
      <c r="L437" s="55">
        <v>277</v>
      </c>
      <c r="M437" s="55">
        <v>4</v>
      </c>
      <c r="N437" s="55">
        <v>607</v>
      </c>
      <c r="O437" s="55">
        <v>607</v>
      </c>
      <c r="P437" s="55">
        <v>5</v>
      </c>
      <c r="Q437" s="55">
        <v>6940</v>
      </c>
      <c r="R437" s="55" t="s">
        <v>2536</v>
      </c>
      <c r="T437" s="57">
        <v>55384.818899999998</v>
      </c>
      <c r="U437" s="57">
        <v>4430.7855</v>
      </c>
      <c r="V437" s="57">
        <v>1384.6205</v>
      </c>
      <c r="W437" s="57">
        <v>61200.224900000001</v>
      </c>
      <c r="Y437" s="55" t="s">
        <v>2537</v>
      </c>
      <c r="Z437" s="55" t="s">
        <v>2451</v>
      </c>
      <c r="AA437" s="55" t="s">
        <v>2538</v>
      </c>
      <c r="AB437" s="55">
        <v>0</v>
      </c>
      <c r="AC437" s="55" t="s">
        <v>2375</v>
      </c>
      <c r="AD437" s="58">
        <v>37481</v>
      </c>
      <c r="AE437" s="58">
        <v>37476</v>
      </c>
    </row>
    <row r="438" spans="1:31" ht="12.5" customHeight="1">
      <c r="A438" s="55">
        <v>47058</v>
      </c>
      <c r="B438" s="55">
        <v>1</v>
      </c>
      <c r="C438" s="56">
        <v>45139</v>
      </c>
      <c r="D438" s="56">
        <v>45151</v>
      </c>
      <c r="E438" s="56">
        <v>45146</v>
      </c>
      <c r="F438" s="55">
        <v>5</v>
      </c>
      <c r="G438" s="55" t="s">
        <v>2539</v>
      </c>
      <c r="H438" s="55" t="s">
        <v>2540</v>
      </c>
      <c r="I438" s="55" t="s">
        <v>2541</v>
      </c>
      <c r="J438" s="55">
        <v>495</v>
      </c>
      <c r="K438" s="55">
        <v>304</v>
      </c>
      <c r="L438" s="55">
        <v>279</v>
      </c>
      <c r="M438" s="55">
        <v>5</v>
      </c>
      <c r="N438" s="55">
        <v>963</v>
      </c>
      <c r="O438" s="55">
        <v>963</v>
      </c>
      <c r="P438" s="55">
        <v>5</v>
      </c>
      <c r="Q438" s="55">
        <v>2759</v>
      </c>
      <c r="R438" s="55" t="s">
        <v>2542</v>
      </c>
      <c r="T438" s="57">
        <v>2673.5237999999999</v>
      </c>
      <c r="U438" s="55">
        <v>213.8819</v>
      </c>
      <c r="V438" s="55">
        <v>66.838099999999997</v>
      </c>
      <c r="W438" s="57">
        <v>2954.2438000000002</v>
      </c>
      <c r="Y438" s="55" t="s">
        <v>2543</v>
      </c>
      <c r="Z438" s="55" t="s">
        <v>2451</v>
      </c>
      <c r="AA438" s="55" t="s">
        <v>2544</v>
      </c>
      <c r="AB438" s="55">
        <v>0</v>
      </c>
      <c r="AC438" s="55" t="s">
        <v>2375</v>
      </c>
      <c r="AD438" s="58">
        <v>37481</v>
      </c>
      <c r="AE438" s="58">
        <v>37476</v>
      </c>
    </row>
    <row r="439" spans="1:31" ht="12.5" customHeight="1">
      <c r="A439" s="55">
        <v>46962</v>
      </c>
      <c r="B439" s="55">
        <v>1</v>
      </c>
      <c r="C439" s="56">
        <v>45139</v>
      </c>
      <c r="D439" s="56">
        <v>45151</v>
      </c>
      <c r="E439" s="56">
        <v>45146</v>
      </c>
      <c r="F439" s="55">
        <v>5</v>
      </c>
      <c r="G439" s="55" t="s">
        <v>2545</v>
      </c>
      <c r="H439" s="55" t="s">
        <v>2546</v>
      </c>
      <c r="I439" s="55" t="s">
        <v>1377</v>
      </c>
      <c r="J439" s="55">
        <v>99</v>
      </c>
      <c r="K439" s="55">
        <v>510</v>
      </c>
      <c r="L439" s="55">
        <v>279</v>
      </c>
      <c r="M439" s="55">
        <v>5</v>
      </c>
      <c r="N439" s="55">
        <v>919</v>
      </c>
      <c r="O439" s="55">
        <v>919</v>
      </c>
      <c r="P439" s="55">
        <v>5</v>
      </c>
      <c r="Q439" s="55">
        <v>6777</v>
      </c>
      <c r="R439" s="55" t="s">
        <v>2547</v>
      </c>
      <c r="T439" s="57">
        <v>2982.8442</v>
      </c>
      <c r="U439" s="55">
        <v>238.6275</v>
      </c>
      <c r="V439" s="55">
        <v>74.571100000000001</v>
      </c>
      <c r="W439" s="57">
        <v>3296.0428000000002</v>
      </c>
      <c r="Y439" s="55" t="s">
        <v>2548</v>
      </c>
      <c r="Z439" s="55" t="s">
        <v>2451</v>
      </c>
      <c r="AA439" s="55" t="s">
        <v>2549</v>
      </c>
      <c r="AB439" s="55">
        <v>0</v>
      </c>
      <c r="AC439" s="55" t="s">
        <v>2375</v>
      </c>
      <c r="AD439" s="58">
        <v>37481</v>
      </c>
      <c r="AE439" s="58">
        <v>37476</v>
      </c>
    </row>
    <row r="440" spans="1:31" ht="12.5" customHeight="1">
      <c r="A440" s="55">
        <v>46933</v>
      </c>
      <c r="B440" s="55">
        <v>1</v>
      </c>
      <c r="C440" s="56">
        <v>45139</v>
      </c>
      <c r="D440" s="56">
        <v>45151</v>
      </c>
      <c r="E440" s="56">
        <v>45146</v>
      </c>
      <c r="F440" s="55">
        <v>5</v>
      </c>
      <c r="G440" s="55" t="s">
        <v>2550</v>
      </c>
      <c r="H440" s="55" t="s">
        <v>2551</v>
      </c>
      <c r="I440" s="55" t="s">
        <v>2552</v>
      </c>
      <c r="J440" s="55">
        <v>206</v>
      </c>
      <c r="K440" s="55">
        <v>446</v>
      </c>
      <c r="L440" s="55">
        <v>279</v>
      </c>
      <c r="M440" s="55">
        <v>5</v>
      </c>
      <c r="N440" s="55">
        <v>930</v>
      </c>
      <c r="O440" s="55">
        <v>930</v>
      </c>
      <c r="P440" s="55">
        <v>5</v>
      </c>
      <c r="Q440" s="55">
        <v>2364</v>
      </c>
      <c r="R440" s="55" t="s">
        <v>2553</v>
      </c>
      <c r="T440" s="57">
        <v>58085.402699999999</v>
      </c>
      <c r="U440" s="57">
        <v>4646.8321999999998</v>
      </c>
      <c r="V440" s="57">
        <v>1452.1351</v>
      </c>
      <c r="W440" s="57">
        <v>64184.37</v>
      </c>
      <c r="Y440" s="55" t="s">
        <v>2554</v>
      </c>
      <c r="Z440" s="55" t="s">
        <v>2451</v>
      </c>
      <c r="AA440" s="55" t="s">
        <v>2555</v>
      </c>
      <c r="AB440" s="55">
        <v>0</v>
      </c>
      <c r="AC440" s="55" t="s">
        <v>2375</v>
      </c>
      <c r="AD440" s="58">
        <v>37481</v>
      </c>
      <c r="AE440" s="58">
        <v>37476</v>
      </c>
    </row>
    <row r="441" spans="1:31" ht="12.5" customHeight="1">
      <c r="A441" s="55">
        <v>47015</v>
      </c>
      <c r="B441" s="55">
        <v>1</v>
      </c>
      <c r="C441" s="56">
        <v>45139</v>
      </c>
      <c r="D441" s="56">
        <v>45151</v>
      </c>
      <c r="E441" s="56">
        <v>45146</v>
      </c>
      <c r="F441" s="55">
        <v>5</v>
      </c>
      <c r="G441" s="55" t="s">
        <v>2556</v>
      </c>
      <c r="H441" s="55" t="s">
        <v>2557</v>
      </c>
      <c r="I441" s="55" t="s">
        <v>2558</v>
      </c>
      <c r="J441" s="55">
        <v>444</v>
      </c>
      <c r="K441" s="55">
        <v>69</v>
      </c>
      <c r="L441" s="55">
        <v>278</v>
      </c>
      <c r="M441" s="55">
        <v>6</v>
      </c>
      <c r="N441" s="55">
        <v>519</v>
      </c>
      <c r="O441" s="55">
        <v>519</v>
      </c>
      <c r="P441" s="55">
        <v>5</v>
      </c>
      <c r="Q441" s="55">
        <v>12189</v>
      </c>
      <c r="R441" s="55" t="s">
        <v>2559</v>
      </c>
      <c r="S441" s="55">
        <v>4728</v>
      </c>
      <c r="T441" s="57">
        <v>23369.143700000001</v>
      </c>
      <c r="U441" s="57">
        <v>1869.5315000000001</v>
      </c>
      <c r="V441" s="55">
        <v>584.22860000000003</v>
      </c>
      <c r="W441" s="57">
        <v>25822.9038</v>
      </c>
      <c r="Y441" s="55" t="s">
        <v>2560</v>
      </c>
      <c r="Z441" s="55" t="s">
        <v>2451</v>
      </c>
      <c r="AA441" s="55" t="s">
        <v>2561</v>
      </c>
      <c r="AB441" s="55">
        <v>0</v>
      </c>
      <c r="AC441" s="55" t="s">
        <v>2375</v>
      </c>
      <c r="AD441" s="58">
        <v>37481</v>
      </c>
      <c r="AE441" s="58">
        <v>37476</v>
      </c>
    </row>
    <row r="442" spans="1:31" ht="12.5" customHeight="1">
      <c r="A442" s="55">
        <v>47014</v>
      </c>
      <c r="B442" s="55">
        <v>1</v>
      </c>
      <c r="C442" s="56">
        <v>45139</v>
      </c>
      <c r="D442" s="56">
        <v>45151</v>
      </c>
      <c r="E442" s="56">
        <v>45146</v>
      </c>
      <c r="F442" s="55">
        <v>5</v>
      </c>
      <c r="G442" s="55" t="s">
        <v>2562</v>
      </c>
      <c r="H442" s="55" t="s">
        <v>2563</v>
      </c>
      <c r="I442" s="55" t="s">
        <v>2564</v>
      </c>
      <c r="J442" s="55">
        <v>354</v>
      </c>
      <c r="K442" s="55">
        <v>33</v>
      </c>
      <c r="L442" s="55">
        <v>278</v>
      </c>
      <c r="M442" s="55">
        <v>6</v>
      </c>
      <c r="N442" s="55">
        <v>504</v>
      </c>
      <c r="O442" s="55">
        <v>504</v>
      </c>
      <c r="P442" s="55">
        <v>5</v>
      </c>
      <c r="Q442" s="55">
        <v>14184</v>
      </c>
      <c r="R442" s="55" t="s">
        <v>2565</v>
      </c>
      <c r="S442" s="55">
        <v>4728</v>
      </c>
      <c r="T442" s="55">
        <v>420.55410000000001</v>
      </c>
      <c r="U442" s="55">
        <v>33.644300000000001</v>
      </c>
      <c r="V442" s="55">
        <v>10.5139</v>
      </c>
      <c r="W442" s="55">
        <v>464.71230000000003</v>
      </c>
      <c r="Y442" s="55" t="s">
        <v>2566</v>
      </c>
      <c r="Z442" s="55" t="s">
        <v>2451</v>
      </c>
      <c r="AA442" s="55" t="s">
        <v>2567</v>
      </c>
      <c r="AB442" s="55">
        <v>0</v>
      </c>
      <c r="AC442" s="55" t="s">
        <v>2375</v>
      </c>
      <c r="AD442" s="58">
        <v>37481</v>
      </c>
      <c r="AE442" s="58">
        <v>37476</v>
      </c>
    </row>
    <row r="443" spans="1:31" ht="12.5" customHeight="1">
      <c r="A443" s="55">
        <v>47031</v>
      </c>
      <c r="B443" s="55">
        <v>1</v>
      </c>
      <c r="C443" s="56">
        <v>45139</v>
      </c>
      <c r="D443" s="56">
        <v>45151</v>
      </c>
      <c r="E443" s="56">
        <v>45146</v>
      </c>
      <c r="F443" s="55">
        <v>5</v>
      </c>
      <c r="G443" s="55" t="s">
        <v>2568</v>
      </c>
      <c r="H443" s="55" t="s">
        <v>2569</v>
      </c>
      <c r="I443" s="55" t="s">
        <v>2570</v>
      </c>
      <c r="J443" s="55">
        <v>352</v>
      </c>
      <c r="K443" s="55">
        <v>473</v>
      </c>
      <c r="L443" s="55">
        <v>285</v>
      </c>
      <c r="M443" s="55">
        <v>6</v>
      </c>
      <c r="N443" s="55">
        <v>502</v>
      </c>
      <c r="O443" s="55">
        <v>502</v>
      </c>
      <c r="P443" s="55">
        <v>5</v>
      </c>
      <c r="Q443" s="55">
        <v>14606</v>
      </c>
      <c r="R443" s="55" t="s">
        <v>2571</v>
      </c>
      <c r="S443" s="55">
        <v>4728</v>
      </c>
      <c r="T443" s="57">
        <v>39723.758500000004</v>
      </c>
      <c r="U443" s="57">
        <v>3177.9007000000001</v>
      </c>
      <c r="V443" s="55">
        <v>993.09400000000005</v>
      </c>
      <c r="W443" s="57">
        <v>43894.753199999999</v>
      </c>
      <c r="Y443" s="55" t="s">
        <v>2572</v>
      </c>
      <c r="Z443" s="55" t="s">
        <v>2451</v>
      </c>
      <c r="AA443" s="55" t="s">
        <v>2573</v>
      </c>
      <c r="AB443" s="55">
        <v>0</v>
      </c>
      <c r="AC443" s="55" t="s">
        <v>2375</v>
      </c>
      <c r="AD443" s="58">
        <v>37481</v>
      </c>
      <c r="AE443" s="58">
        <v>37476</v>
      </c>
    </row>
    <row r="444" spans="1:31" ht="12.5" customHeight="1">
      <c r="A444" s="55">
        <v>47000</v>
      </c>
      <c r="B444" s="55">
        <v>1</v>
      </c>
      <c r="C444" s="56">
        <v>45139</v>
      </c>
      <c r="D444" s="56">
        <v>45151</v>
      </c>
      <c r="E444" s="56">
        <v>45146</v>
      </c>
      <c r="F444" s="55">
        <v>5</v>
      </c>
      <c r="G444" s="55" t="s">
        <v>2574</v>
      </c>
      <c r="H444" s="55" t="s">
        <v>2575</v>
      </c>
      <c r="I444" s="55" t="s">
        <v>475</v>
      </c>
      <c r="J444" s="55">
        <v>335</v>
      </c>
      <c r="K444" s="55">
        <v>88</v>
      </c>
      <c r="L444" s="55">
        <v>285</v>
      </c>
      <c r="M444" s="55">
        <v>6</v>
      </c>
      <c r="N444" s="55">
        <v>500</v>
      </c>
      <c r="O444" s="55">
        <v>500</v>
      </c>
      <c r="P444" s="55">
        <v>5</v>
      </c>
      <c r="Q444" s="55">
        <v>11282</v>
      </c>
      <c r="R444" s="55" t="s">
        <v>2576</v>
      </c>
      <c r="S444" s="55">
        <v>4728</v>
      </c>
      <c r="T444" s="57">
        <v>7089.4327000000003</v>
      </c>
      <c r="U444" s="55">
        <v>567.15459999999996</v>
      </c>
      <c r="V444" s="55">
        <v>177.23580000000001</v>
      </c>
      <c r="W444" s="57">
        <v>7833.8230999999996</v>
      </c>
      <c r="Y444" s="55" t="s">
        <v>2577</v>
      </c>
      <c r="Z444" s="55" t="s">
        <v>2451</v>
      </c>
      <c r="AA444" s="55" t="s">
        <v>2578</v>
      </c>
      <c r="AB444" s="55">
        <v>0</v>
      </c>
      <c r="AC444" s="55" t="s">
        <v>2375</v>
      </c>
      <c r="AD444" s="58">
        <v>37481</v>
      </c>
      <c r="AE444" s="58">
        <v>37476</v>
      </c>
    </row>
    <row r="445" spans="1:31" ht="12.5" customHeight="1">
      <c r="A445" s="55">
        <v>46950</v>
      </c>
      <c r="B445" s="55">
        <v>1</v>
      </c>
      <c r="C445" s="56">
        <v>45139</v>
      </c>
      <c r="D445" s="56">
        <v>45151</v>
      </c>
      <c r="E445" s="56">
        <v>45146</v>
      </c>
      <c r="F445" s="55">
        <v>5</v>
      </c>
      <c r="G445" s="55" t="s">
        <v>2579</v>
      </c>
      <c r="H445" s="55" t="s">
        <v>2580</v>
      </c>
      <c r="I445" s="55" t="s">
        <v>2581</v>
      </c>
      <c r="J445" s="55">
        <v>101</v>
      </c>
      <c r="K445" s="55">
        <v>221</v>
      </c>
      <c r="L445" s="55">
        <v>285</v>
      </c>
      <c r="M445" s="55">
        <v>6</v>
      </c>
      <c r="N445" s="55">
        <v>461</v>
      </c>
      <c r="O445" s="55">
        <v>461</v>
      </c>
      <c r="P445" s="55">
        <v>5</v>
      </c>
      <c r="Q445" s="55">
        <v>12554</v>
      </c>
      <c r="R445" s="55" t="s">
        <v>2582</v>
      </c>
      <c r="S445" s="55">
        <v>4728</v>
      </c>
      <c r="T445" s="57">
        <v>6603.0002999999997</v>
      </c>
      <c r="U445" s="55">
        <v>528.24</v>
      </c>
      <c r="V445" s="55">
        <v>165.07499999999999</v>
      </c>
      <c r="W445" s="57">
        <v>7296.3153000000002</v>
      </c>
      <c r="Y445" s="55" t="s">
        <v>2583</v>
      </c>
      <c r="Z445" s="55" t="s">
        <v>2451</v>
      </c>
      <c r="AA445" s="55" t="s">
        <v>2584</v>
      </c>
      <c r="AB445" s="55">
        <v>0</v>
      </c>
      <c r="AC445" s="55" t="s">
        <v>2375</v>
      </c>
      <c r="AD445" s="58">
        <v>37481</v>
      </c>
      <c r="AE445" s="58">
        <v>37476</v>
      </c>
    </row>
    <row r="446" spans="1:31" ht="12.5" customHeight="1">
      <c r="A446" s="55">
        <v>46936</v>
      </c>
      <c r="B446" s="55">
        <v>1</v>
      </c>
      <c r="C446" s="56">
        <v>45139</v>
      </c>
      <c r="D446" s="56">
        <v>45151</v>
      </c>
      <c r="E446" s="56">
        <v>45146</v>
      </c>
      <c r="F446" s="55">
        <v>5</v>
      </c>
      <c r="G446" s="55" t="s">
        <v>2585</v>
      </c>
      <c r="H446" s="55" t="s">
        <v>2586</v>
      </c>
      <c r="I446" s="55" t="s">
        <v>1395</v>
      </c>
      <c r="J446" s="55">
        <v>210</v>
      </c>
      <c r="K446" s="55">
        <v>61</v>
      </c>
      <c r="L446" s="55">
        <v>278</v>
      </c>
      <c r="M446" s="55">
        <v>6</v>
      </c>
      <c r="N446" s="55">
        <v>480</v>
      </c>
      <c r="O446" s="55">
        <v>480</v>
      </c>
      <c r="P446" s="55">
        <v>5</v>
      </c>
      <c r="Q446" s="55">
        <v>181</v>
      </c>
      <c r="R446" s="55" t="s">
        <v>2587</v>
      </c>
      <c r="S446" s="55">
        <v>4728</v>
      </c>
      <c r="T446" s="57">
        <v>8393.1183999999994</v>
      </c>
      <c r="U446" s="55">
        <v>671.44949999999994</v>
      </c>
      <c r="V446" s="55">
        <v>209.828</v>
      </c>
      <c r="W446" s="57">
        <v>9274.3958999999995</v>
      </c>
      <c r="Y446" s="55" t="s">
        <v>2588</v>
      </c>
      <c r="Z446" s="55" t="s">
        <v>2451</v>
      </c>
      <c r="AA446" s="55" t="s">
        <v>2589</v>
      </c>
      <c r="AB446" s="55">
        <v>0</v>
      </c>
      <c r="AC446" s="55" t="s">
        <v>2375</v>
      </c>
      <c r="AD446" s="58">
        <v>37481</v>
      </c>
      <c r="AE446" s="58">
        <v>37476</v>
      </c>
    </row>
    <row r="447" spans="1:31" ht="12.5" customHeight="1">
      <c r="A447" s="55">
        <v>47037</v>
      </c>
      <c r="B447" s="55">
        <v>1</v>
      </c>
      <c r="C447" s="56">
        <v>45139</v>
      </c>
      <c r="D447" s="56">
        <v>45151</v>
      </c>
      <c r="E447" s="56">
        <v>45146</v>
      </c>
      <c r="F447" s="55">
        <v>5</v>
      </c>
      <c r="G447" s="55" t="s">
        <v>2590</v>
      </c>
      <c r="H447" s="55" t="s">
        <v>2591</v>
      </c>
      <c r="I447" s="55" t="s">
        <v>2592</v>
      </c>
      <c r="J447" s="55">
        <v>84</v>
      </c>
      <c r="K447" s="55">
        <v>252</v>
      </c>
      <c r="L447" s="55">
        <v>278</v>
      </c>
      <c r="M447" s="55">
        <v>6</v>
      </c>
      <c r="N447" s="55">
        <v>459</v>
      </c>
      <c r="O447" s="55">
        <v>459</v>
      </c>
      <c r="P447" s="55">
        <v>5</v>
      </c>
      <c r="Q447" s="55">
        <v>6452</v>
      </c>
      <c r="R447" s="55" t="s">
        <v>2593</v>
      </c>
      <c r="S447" s="55">
        <v>4728</v>
      </c>
      <c r="T447" s="57">
        <v>62435.591200000003</v>
      </c>
      <c r="U447" s="57">
        <v>4994.8473000000004</v>
      </c>
      <c r="V447" s="57">
        <v>1560.8897999999999</v>
      </c>
      <c r="W447" s="57">
        <v>68991.328299999994</v>
      </c>
      <c r="Y447" s="55" t="s">
        <v>2594</v>
      </c>
      <c r="Z447" s="55" t="s">
        <v>2451</v>
      </c>
      <c r="AA447" s="55" t="s">
        <v>2595</v>
      </c>
      <c r="AB447" s="55">
        <v>0</v>
      </c>
      <c r="AC447" s="55" t="s">
        <v>2375</v>
      </c>
      <c r="AD447" s="58">
        <v>37481</v>
      </c>
      <c r="AE447" s="58">
        <v>37476</v>
      </c>
    </row>
    <row r="448" spans="1:31" ht="12.5" customHeight="1">
      <c r="A448" s="55">
        <v>46932</v>
      </c>
      <c r="B448" s="55">
        <v>1</v>
      </c>
      <c r="C448" s="56">
        <v>45139</v>
      </c>
      <c r="D448" s="56">
        <v>45151</v>
      </c>
      <c r="E448" s="56">
        <v>45146</v>
      </c>
      <c r="F448" s="55">
        <v>5</v>
      </c>
      <c r="G448" s="55" t="s">
        <v>2596</v>
      </c>
      <c r="H448" s="55" t="s">
        <v>2597</v>
      </c>
      <c r="I448" s="55" t="s">
        <v>457</v>
      </c>
      <c r="J448" s="55">
        <v>353</v>
      </c>
      <c r="K448" s="55">
        <v>159</v>
      </c>
      <c r="L448" s="55">
        <v>285</v>
      </c>
      <c r="M448" s="55">
        <v>6</v>
      </c>
      <c r="N448" s="55">
        <v>503</v>
      </c>
      <c r="O448" s="55">
        <v>503</v>
      </c>
      <c r="P448" s="55">
        <v>5</v>
      </c>
      <c r="Q448" s="55">
        <v>5577</v>
      </c>
      <c r="R448" s="55" t="s">
        <v>2598</v>
      </c>
      <c r="S448" s="55">
        <v>4728</v>
      </c>
      <c r="T448" s="57">
        <v>4426.1098000000002</v>
      </c>
      <c r="U448" s="55">
        <v>354.08879999999999</v>
      </c>
      <c r="V448" s="55">
        <v>110.6527</v>
      </c>
      <c r="W448" s="57">
        <v>4890.8513000000003</v>
      </c>
      <c r="Y448" s="55" t="s">
        <v>2599</v>
      </c>
      <c r="Z448" s="55" t="s">
        <v>2451</v>
      </c>
      <c r="AA448" s="55" t="s">
        <v>2600</v>
      </c>
      <c r="AB448" s="55">
        <v>0</v>
      </c>
      <c r="AC448" s="55" t="s">
        <v>2375</v>
      </c>
      <c r="AD448" s="58">
        <v>37481</v>
      </c>
      <c r="AE448" s="58">
        <v>37476</v>
      </c>
    </row>
    <row r="449" spans="1:31" ht="12.5" customHeight="1">
      <c r="A449" s="55">
        <v>47071</v>
      </c>
      <c r="B449" s="55">
        <v>1</v>
      </c>
      <c r="C449" s="56">
        <v>45139</v>
      </c>
      <c r="D449" s="56">
        <v>45151</v>
      </c>
      <c r="E449" s="56">
        <v>45146</v>
      </c>
      <c r="F449" s="55">
        <v>5</v>
      </c>
      <c r="G449" s="55" t="s">
        <v>2601</v>
      </c>
      <c r="I449" s="55" t="s">
        <v>2602</v>
      </c>
      <c r="J449" s="55">
        <v>15667</v>
      </c>
      <c r="K449" s="55">
        <v>13932</v>
      </c>
      <c r="M449" s="55">
        <v>8</v>
      </c>
      <c r="N449" s="55">
        <v>23802</v>
      </c>
      <c r="O449" s="55">
        <v>23802</v>
      </c>
      <c r="P449" s="55">
        <v>1</v>
      </c>
      <c r="Q449" s="55">
        <v>13062</v>
      </c>
      <c r="R449" s="55" t="s">
        <v>2603</v>
      </c>
      <c r="T449" s="57">
        <v>2443.35</v>
      </c>
      <c r="U449" s="55">
        <v>195.46799999999999</v>
      </c>
      <c r="V449" s="55">
        <v>61.083799999999997</v>
      </c>
      <c r="W449" s="57">
        <v>2699.9018000000001</v>
      </c>
      <c r="Y449" s="55" t="s">
        <v>2604</v>
      </c>
      <c r="Z449" s="55" t="s">
        <v>2451</v>
      </c>
      <c r="AA449" s="55" t="s">
        <v>2605</v>
      </c>
      <c r="AB449" s="55">
        <v>0</v>
      </c>
      <c r="AC449" s="55" t="s">
        <v>2375</v>
      </c>
      <c r="AD449" s="58">
        <v>37481</v>
      </c>
      <c r="AE449" s="58">
        <v>37476</v>
      </c>
    </row>
    <row r="450" spans="1:31" ht="12.5" customHeight="1">
      <c r="A450" s="55">
        <v>47007</v>
      </c>
      <c r="B450" s="55">
        <v>1</v>
      </c>
      <c r="C450" s="56">
        <v>45139</v>
      </c>
      <c r="D450" s="56">
        <v>45151</v>
      </c>
      <c r="E450" s="56">
        <v>45146</v>
      </c>
      <c r="F450" s="55">
        <v>5</v>
      </c>
      <c r="G450" s="55" t="s">
        <v>2606</v>
      </c>
      <c r="H450" s="55" t="s">
        <v>2607</v>
      </c>
      <c r="I450" s="55" t="s">
        <v>2608</v>
      </c>
      <c r="J450" s="55">
        <v>412</v>
      </c>
      <c r="K450" s="55">
        <v>406</v>
      </c>
      <c r="L450" s="55">
        <v>282</v>
      </c>
      <c r="M450" s="55">
        <v>10</v>
      </c>
      <c r="N450" s="55">
        <v>657</v>
      </c>
      <c r="O450" s="55">
        <v>657</v>
      </c>
      <c r="P450" s="55">
        <v>5</v>
      </c>
      <c r="Q450" s="55">
        <v>5279</v>
      </c>
      <c r="R450" s="55" t="s">
        <v>2609</v>
      </c>
      <c r="S450" s="55">
        <v>4731</v>
      </c>
      <c r="T450" s="57">
        <v>5109.2331999999997</v>
      </c>
      <c r="U450" s="55">
        <v>408.73869999999999</v>
      </c>
      <c r="V450" s="55">
        <v>127.7308</v>
      </c>
      <c r="W450" s="57">
        <v>5645.7026999999998</v>
      </c>
      <c r="Y450" s="55" t="s">
        <v>2610</v>
      </c>
      <c r="Z450" s="55" t="s">
        <v>2451</v>
      </c>
      <c r="AA450" s="55" t="s">
        <v>2611</v>
      </c>
      <c r="AB450" s="55">
        <v>0</v>
      </c>
      <c r="AC450" s="55" t="s">
        <v>2375</v>
      </c>
      <c r="AD450" s="58">
        <v>37481</v>
      </c>
      <c r="AE450" s="58">
        <v>37476</v>
      </c>
    </row>
    <row r="451" spans="1:31" ht="12.5" customHeight="1">
      <c r="A451" s="55">
        <v>47006</v>
      </c>
      <c r="B451" s="55">
        <v>1</v>
      </c>
      <c r="C451" s="56">
        <v>45139</v>
      </c>
      <c r="D451" s="56">
        <v>45151</v>
      </c>
      <c r="E451" s="56">
        <v>45146</v>
      </c>
      <c r="F451" s="55">
        <v>5</v>
      </c>
      <c r="G451" s="55" t="s">
        <v>2612</v>
      </c>
      <c r="H451" s="55" t="s">
        <v>2613</v>
      </c>
      <c r="I451" s="55" t="s">
        <v>2614</v>
      </c>
      <c r="J451" s="55">
        <v>376</v>
      </c>
      <c r="K451" s="55">
        <v>465</v>
      </c>
      <c r="L451" s="55">
        <v>282</v>
      </c>
      <c r="M451" s="55">
        <v>10</v>
      </c>
      <c r="N451" s="55">
        <v>655</v>
      </c>
      <c r="O451" s="55">
        <v>655</v>
      </c>
      <c r="P451" s="55">
        <v>5</v>
      </c>
      <c r="Q451" s="55">
        <v>15927</v>
      </c>
      <c r="R451" s="55" t="s">
        <v>2615</v>
      </c>
      <c r="S451" s="55">
        <v>4731</v>
      </c>
      <c r="T451" s="57">
        <v>46206.178500000002</v>
      </c>
      <c r="U451" s="57">
        <v>3696.4942999999998</v>
      </c>
      <c r="V451" s="57">
        <v>1155.1545000000001</v>
      </c>
      <c r="W451" s="57">
        <v>51057.827299999997</v>
      </c>
      <c r="Y451" s="55" t="s">
        <v>2616</v>
      </c>
      <c r="Z451" s="55" t="s">
        <v>2451</v>
      </c>
      <c r="AA451" s="55" t="s">
        <v>2617</v>
      </c>
      <c r="AB451" s="55">
        <v>0</v>
      </c>
      <c r="AC451" s="55" t="s">
        <v>2375</v>
      </c>
      <c r="AD451" s="58">
        <v>37481</v>
      </c>
      <c r="AE451" s="58">
        <v>37476</v>
      </c>
    </row>
    <row r="452" spans="1:31" ht="12.5" customHeight="1">
      <c r="A452" s="55">
        <v>47081</v>
      </c>
      <c r="B452" s="55">
        <v>1</v>
      </c>
      <c r="C452" s="56">
        <v>45140</v>
      </c>
      <c r="D452" s="56">
        <v>45152</v>
      </c>
      <c r="E452" s="56">
        <v>45147</v>
      </c>
      <c r="F452" s="55">
        <v>5</v>
      </c>
      <c r="G452" s="55" t="s">
        <v>2618</v>
      </c>
      <c r="I452" s="55" t="s">
        <v>2619</v>
      </c>
      <c r="J452" s="55">
        <v>15203</v>
      </c>
      <c r="K452" s="55">
        <v>17345</v>
      </c>
      <c r="M452" s="55">
        <v>4</v>
      </c>
      <c r="N452" s="55">
        <v>27232</v>
      </c>
      <c r="O452" s="55">
        <v>27232</v>
      </c>
      <c r="P452" s="55">
        <v>1</v>
      </c>
      <c r="Q452" s="55">
        <v>16205</v>
      </c>
      <c r="R452" s="55" t="s">
        <v>2620</v>
      </c>
      <c r="T452" s="55">
        <v>782.99</v>
      </c>
      <c r="U452" s="55">
        <v>62.639200000000002</v>
      </c>
      <c r="V452" s="55">
        <v>19.5748</v>
      </c>
      <c r="W452" s="55">
        <v>865.20399999999995</v>
      </c>
      <c r="Y452" s="55" t="s">
        <v>2621</v>
      </c>
      <c r="Z452" s="55" t="s">
        <v>2622</v>
      </c>
      <c r="AA452" s="55" t="s">
        <v>2623</v>
      </c>
      <c r="AB452" s="55">
        <v>0</v>
      </c>
      <c r="AC452" s="55" t="s">
        <v>2385</v>
      </c>
      <c r="AD452" s="58">
        <v>37482</v>
      </c>
      <c r="AE452" s="58">
        <v>37477</v>
      </c>
    </row>
    <row r="453" spans="1:31" ht="12.5" customHeight="1">
      <c r="A453" s="55">
        <v>47093</v>
      </c>
      <c r="B453" s="55">
        <v>1</v>
      </c>
      <c r="C453" s="56">
        <v>45142</v>
      </c>
      <c r="D453" s="56">
        <v>45154</v>
      </c>
      <c r="E453" s="56">
        <v>45149</v>
      </c>
      <c r="F453" s="55">
        <v>5</v>
      </c>
      <c r="G453" s="55" t="s">
        <v>2624</v>
      </c>
      <c r="I453" s="55" t="s">
        <v>2625</v>
      </c>
      <c r="J453" s="55">
        <v>13380</v>
      </c>
      <c r="K453" s="55">
        <v>9344</v>
      </c>
      <c r="M453" s="55">
        <v>4</v>
      </c>
      <c r="N453" s="55">
        <v>19201</v>
      </c>
      <c r="O453" s="55">
        <v>19201</v>
      </c>
      <c r="P453" s="55">
        <v>1</v>
      </c>
      <c r="Q453" s="55">
        <v>11081</v>
      </c>
      <c r="R453" s="55" t="s">
        <v>2626</v>
      </c>
      <c r="T453" s="57">
        <v>2443.35</v>
      </c>
      <c r="U453" s="55">
        <v>195.46799999999999</v>
      </c>
      <c r="V453" s="55">
        <v>61.083799999999997</v>
      </c>
      <c r="W453" s="57">
        <v>2699.9018000000001</v>
      </c>
      <c r="Y453" s="55" t="s">
        <v>2627</v>
      </c>
      <c r="Z453" s="55" t="s">
        <v>2628</v>
      </c>
      <c r="AA453" s="55" t="s">
        <v>2629</v>
      </c>
      <c r="AB453" s="55">
        <v>0</v>
      </c>
      <c r="AC453" s="55" t="s">
        <v>2417</v>
      </c>
      <c r="AD453" s="58">
        <v>37484</v>
      </c>
      <c r="AE453" s="58">
        <v>37479</v>
      </c>
    </row>
    <row r="454" spans="1:31" ht="12.5" customHeight="1">
      <c r="A454" s="55">
        <v>47094</v>
      </c>
      <c r="B454" s="55">
        <v>1</v>
      </c>
      <c r="C454" s="56">
        <v>45142</v>
      </c>
      <c r="D454" s="56">
        <v>45154</v>
      </c>
      <c r="E454" s="56">
        <v>45149</v>
      </c>
      <c r="F454" s="55">
        <v>5</v>
      </c>
      <c r="G454" s="55" t="s">
        <v>2630</v>
      </c>
      <c r="I454" s="55" t="s">
        <v>2631</v>
      </c>
      <c r="J454" s="55">
        <v>15664</v>
      </c>
      <c r="K454" s="55">
        <v>14303</v>
      </c>
      <c r="M454" s="55">
        <v>8</v>
      </c>
      <c r="N454" s="55">
        <v>24173</v>
      </c>
      <c r="O454" s="55">
        <v>24173</v>
      </c>
      <c r="P454" s="55">
        <v>1</v>
      </c>
      <c r="Q454" s="55">
        <v>17344</v>
      </c>
      <c r="R454" s="55" t="s">
        <v>2632</v>
      </c>
      <c r="T454" s="57">
        <v>2181.5625</v>
      </c>
      <c r="U454" s="55">
        <v>174.52500000000001</v>
      </c>
      <c r="V454" s="55">
        <v>54.539099999999998</v>
      </c>
      <c r="W454" s="57">
        <v>2410.6266000000001</v>
      </c>
      <c r="Y454" s="55" t="s">
        <v>2633</v>
      </c>
      <c r="Z454" s="55" t="s">
        <v>2628</v>
      </c>
      <c r="AA454" s="55" t="s">
        <v>2634</v>
      </c>
      <c r="AB454" s="55">
        <v>0</v>
      </c>
      <c r="AC454" s="55" t="s">
        <v>2417</v>
      </c>
      <c r="AD454" s="58">
        <v>37484</v>
      </c>
      <c r="AE454" s="58">
        <v>37479</v>
      </c>
    </row>
    <row r="455" spans="1:31" ht="12.5" customHeight="1">
      <c r="A455" s="55">
        <v>47102</v>
      </c>
      <c r="B455" s="55">
        <v>1</v>
      </c>
      <c r="C455" s="56">
        <v>45143</v>
      </c>
      <c r="D455" s="56">
        <v>45155</v>
      </c>
      <c r="E455" s="56">
        <v>45150</v>
      </c>
      <c r="F455" s="55">
        <v>5</v>
      </c>
      <c r="G455" s="55" t="s">
        <v>2635</v>
      </c>
      <c r="I455" s="55" t="s">
        <v>2636</v>
      </c>
      <c r="J455" s="55">
        <v>13424</v>
      </c>
      <c r="K455" s="55">
        <v>10600</v>
      </c>
      <c r="M455" s="55">
        <v>1</v>
      </c>
      <c r="N455" s="55">
        <v>20467</v>
      </c>
      <c r="O455" s="55">
        <v>20467</v>
      </c>
      <c r="P455" s="55">
        <v>1</v>
      </c>
      <c r="Q455" s="55">
        <v>1990</v>
      </c>
      <c r="R455" s="55" t="s">
        <v>2637</v>
      </c>
      <c r="T455" s="57">
        <v>2443.35</v>
      </c>
      <c r="U455" s="55">
        <v>195.46799999999999</v>
      </c>
      <c r="V455" s="55">
        <v>61.083799999999997</v>
      </c>
      <c r="W455" s="57">
        <v>2699.9018000000001</v>
      </c>
      <c r="Y455" s="55" t="s">
        <v>2638</v>
      </c>
      <c r="Z455" s="55" t="s">
        <v>2639</v>
      </c>
      <c r="AA455" s="55" t="s">
        <v>2640</v>
      </c>
      <c r="AB455" s="55">
        <v>0</v>
      </c>
      <c r="AC455" s="55" t="s">
        <v>2423</v>
      </c>
      <c r="AD455" s="58">
        <v>37485</v>
      </c>
      <c r="AE455" s="58">
        <v>37480</v>
      </c>
    </row>
    <row r="456" spans="1:31" ht="12.5" customHeight="1">
      <c r="A456" s="55">
        <v>47105</v>
      </c>
      <c r="B456" s="55">
        <v>1</v>
      </c>
      <c r="C456" s="56">
        <v>45143</v>
      </c>
      <c r="D456" s="56">
        <v>45155</v>
      </c>
      <c r="E456" s="56">
        <v>45150</v>
      </c>
      <c r="F456" s="55">
        <v>5</v>
      </c>
      <c r="G456" s="55" t="s">
        <v>2641</v>
      </c>
      <c r="I456" s="55" t="s">
        <v>2642</v>
      </c>
      <c r="J456" s="55">
        <v>13319</v>
      </c>
      <c r="K456" s="55">
        <v>14073</v>
      </c>
      <c r="M456" s="55">
        <v>1</v>
      </c>
      <c r="N456" s="55">
        <v>23943</v>
      </c>
      <c r="O456" s="55">
        <v>23943</v>
      </c>
      <c r="P456" s="55">
        <v>1</v>
      </c>
      <c r="Q456" s="55">
        <v>8771</v>
      </c>
      <c r="R456" s="55" t="s">
        <v>2643</v>
      </c>
      <c r="T456" s="57">
        <v>2181.5625</v>
      </c>
      <c r="U456" s="55">
        <v>174.52500000000001</v>
      </c>
      <c r="V456" s="55">
        <v>54.539099999999998</v>
      </c>
      <c r="W456" s="57">
        <v>2410.6266000000001</v>
      </c>
      <c r="Y456" s="55" t="s">
        <v>2644</v>
      </c>
      <c r="Z456" s="55" t="s">
        <v>2639</v>
      </c>
      <c r="AA456" s="55" t="s">
        <v>2645</v>
      </c>
      <c r="AB456" s="55">
        <v>0</v>
      </c>
      <c r="AC456" s="55" t="s">
        <v>2423</v>
      </c>
      <c r="AD456" s="58">
        <v>37485</v>
      </c>
      <c r="AE456" s="58">
        <v>37480</v>
      </c>
    </row>
    <row r="457" spans="1:31" ht="12.5" customHeight="1">
      <c r="A457" s="55">
        <v>47109</v>
      </c>
      <c r="B457" s="55">
        <v>1</v>
      </c>
      <c r="C457" s="56">
        <v>45144</v>
      </c>
      <c r="D457" s="56">
        <v>45156</v>
      </c>
      <c r="E457" s="56">
        <v>45151</v>
      </c>
      <c r="F457" s="55">
        <v>5</v>
      </c>
      <c r="G457" s="55" t="s">
        <v>2646</v>
      </c>
      <c r="I457" s="55" t="s">
        <v>2647</v>
      </c>
      <c r="J457" s="55">
        <v>28819</v>
      </c>
      <c r="K457" s="55">
        <v>18836</v>
      </c>
      <c r="M457" s="55">
        <v>6</v>
      </c>
      <c r="N457" s="55">
        <v>28734</v>
      </c>
      <c r="O457" s="55">
        <v>28734</v>
      </c>
      <c r="P457" s="55">
        <v>1</v>
      </c>
      <c r="Q457" s="55">
        <v>8658</v>
      </c>
      <c r="R457" s="55" t="s">
        <v>2648</v>
      </c>
      <c r="T457" s="57">
        <v>2181.5625</v>
      </c>
      <c r="U457" s="55">
        <v>174.52500000000001</v>
      </c>
      <c r="V457" s="55">
        <v>54.539099999999998</v>
      </c>
      <c r="W457" s="57">
        <v>2410.6266000000001</v>
      </c>
      <c r="Y457" s="55" t="s">
        <v>2649</v>
      </c>
      <c r="Z457" s="55" t="s">
        <v>2650</v>
      </c>
      <c r="AA457" s="55" t="s">
        <v>2651</v>
      </c>
      <c r="AB457" s="55">
        <v>0</v>
      </c>
      <c r="AC457" s="55" t="s">
        <v>2429</v>
      </c>
      <c r="AD457" s="58">
        <v>37486</v>
      </c>
      <c r="AE457" s="58">
        <v>37481</v>
      </c>
    </row>
    <row r="458" spans="1:31" ht="12.5" customHeight="1">
      <c r="A458" s="55">
        <v>47112</v>
      </c>
      <c r="B458" s="55">
        <v>1</v>
      </c>
      <c r="C458" s="56">
        <v>45144</v>
      </c>
      <c r="D458" s="56">
        <v>45156</v>
      </c>
      <c r="E458" s="56">
        <v>45151</v>
      </c>
      <c r="F458" s="55">
        <v>5</v>
      </c>
      <c r="G458" s="55" t="s">
        <v>2652</v>
      </c>
      <c r="I458" s="55" t="s">
        <v>2653</v>
      </c>
      <c r="J458" s="55">
        <v>20318</v>
      </c>
      <c r="K458" s="55">
        <v>8795</v>
      </c>
      <c r="M458" s="55">
        <v>6</v>
      </c>
      <c r="N458" s="55">
        <v>18648</v>
      </c>
      <c r="O458" s="55">
        <v>18648</v>
      </c>
      <c r="P458" s="55">
        <v>1</v>
      </c>
      <c r="Q458" s="55">
        <v>13237</v>
      </c>
      <c r="R458" s="55" t="s">
        <v>2654</v>
      </c>
      <c r="S458" s="55">
        <v>4783</v>
      </c>
      <c r="T458" s="57">
        <v>2071.4196000000002</v>
      </c>
      <c r="U458" s="55">
        <v>165.71360000000001</v>
      </c>
      <c r="V458" s="55">
        <v>51.785499999999999</v>
      </c>
      <c r="W458" s="57">
        <v>2288.9187000000002</v>
      </c>
      <c r="Y458" s="55" t="s">
        <v>2655</v>
      </c>
      <c r="Z458" s="55" t="s">
        <v>2650</v>
      </c>
      <c r="AA458" s="55" t="s">
        <v>2656</v>
      </c>
      <c r="AB458" s="55">
        <v>0</v>
      </c>
      <c r="AC458" s="55" t="s">
        <v>2429</v>
      </c>
      <c r="AD458" s="58">
        <v>37486</v>
      </c>
      <c r="AE458" s="58">
        <v>37481</v>
      </c>
    </row>
    <row r="459" spans="1:31" ht="12.5" customHeight="1">
      <c r="A459" s="55">
        <v>47116</v>
      </c>
      <c r="B459" s="55">
        <v>1</v>
      </c>
      <c r="C459" s="56">
        <v>45144</v>
      </c>
      <c r="D459" s="56">
        <v>45156</v>
      </c>
      <c r="E459" s="56">
        <v>45151</v>
      </c>
      <c r="F459" s="55">
        <v>5</v>
      </c>
      <c r="G459" s="55" t="s">
        <v>2657</v>
      </c>
      <c r="I459" s="55" t="s">
        <v>2658</v>
      </c>
      <c r="J459" s="55">
        <v>24611</v>
      </c>
      <c r="K459" s="55">
        <v>10931</v>
      </c>
      <c r="M459" s="55">
        <v>9</v>
      </c>
      <c r="N459" s="55">
        <v>20799</v>
      </c>
      <c r="O459" s="55">
        <v>20799</v>
      </c>
      <c r="P459" s="55">
        <v>1</v>
      </c>
      <c r="Q459" s="55">
        <v>18270</v>
      </c>
      <c r="R459" s="55" t="s">
        <v>2659</v>
      </c>
      <c r="S459" s="55">
        <v>4781</v>
      </c>
      <c r="T459" s="57">
        <v>1000.4375</v>
      </c>
      <c r="U459" s="55">
        <v>80.034999999999997</v>
      </c>
      <c r="V459" s="55">
        <v>25.010899999999999</v>
      </c>
      <c r="W459" s="57">
        <v>1105.4834000000001</v>
      </c>
      <c r="Y459" s="55" t="s">
        <v>2660</v>
      </c>
      <c r="Z459" s="55" t="s">
        <v>2650</v>
      </c>
      <c r="AA459" s="55" t="s">
        <v>2661</v>
      </c>
      <c r="AB459" s="55">
        <v>0</v>
      </c>
      <c r="AC459" s="55" t="s">
        <v>2429</v>
      </c>
      <c r="AD459" s="58">
        <v>37486</v>
      </c>
      <c r="AE459" s="58">
        <v>37481</v>
      </c>
    </row>
    <row r="460" spans="1:31" ht="12.5" customHeight="1">
      <c r="A460" s="55">
        <v>47115</v>
      </c>
      <c r="B460" s="55">
        <v>1</v>
      </c>
      <c r="C460" s="56">
        <v>45144</v>
      </c>
      <c r="D460" s="56">
        <v>45156</v>
      </c>
      <c r="E460" s="56">
        <v>45151</v>
      </c>
      <c r="F460" s="55">
        <v>5</v>
      </c>
      <c r="G460" s="55" t="s">
        <v>2662</v>
      </c>
      <c r="I460" s="55" t="s">
        <v>2663</v>
      </c>
      <c r="J460" s="55">
        <v>21393</v>
      </c>
      <c r="K460" s="55">
        <v>14609</v>
      </c>
      <c r="M460" s="55">
        <v>9</v>
      </c>
      <c r="N460" s="55">
        <v>24481</v>
      </c>
      <c r="O460" s="55">
        <v>24481</v>
      </c>
      <c r="P460" s="55">
        <v>1</v>
      </c>
      <c r="Q460" s="55">
        <v>17895</v>
      </c>
      <c r="R460" s="55" t="s">
        <v>2664</v>
      </c>
      <c r="S460" s="55">
        <v>4781</v>
      </c>
      <c r="T460" s="57">
        <v>2443.35</v>
      </c>
      <c r="U460" s="55">
        <v>195.46799999999999</v>
      </c>
      <c r="V460" s="55">
        <v>61.083799999999997</v>
      </c>
      <c r="W460" s="57">
        <v>2699.9018000000001</v>
      </c>
      <c r="Y460" s="55" t="s">
        <v>2665</v>
      </c>
      <c r="Z460" s="55" t="s">
        <v>2650</v>
      </c>
      <c r="AA460" s="55" t="s">
        <v>2666</v>
      </c>
      <c r="AB460" s="55">
        <v>0</v>
      </c>
      <c r="AC460" s="55" t="s">
        <v>2429</v>
      </c>
      <c r="AD460" s="58">
        <v>37486</v>
      </c>
      <c r="AE460" s="58">
        <v>37481</v>
      </c>
    </row>
    <row r="461" spans="1:31" ht="12.5" customHeight="1">
      <c r="A461" s="55">
        <v>47107</v>
      </c>
      <c r="B461" s="55">
        <v>1</v>
      </c>
      <c r="C461" s="56">
        <v>45144</v>
      </c>
      <c r="D461" s="56">
        <v>45156</v>
      </c>
      <c r="E461" s="56">
        <v>45151</v>
      </c>
      <c r="F461" s="55">
        <v>5</v>
      </c>
      <c r="G461" s="55" t="s">
        <v>2667</v>
      </c>
      <c r="I461" s="55" t="s">
        <v>2668</v>
      </c>
      <c r="J461" s="55">
        <v>11616</v>
      </c>
      <c r="K461" s="55">
        <v>15515</v>
      </c>
      <c r="M461" s="55">
        <v>10</v>
      </c>
      <c r="N461" s="55">
        <v>25399</v>
      </c>
      <c r="O461" s="55">
        <v>25399</v>
      </c>
      <c r="P461" s="55">
        <v>1</v>
      </c>
      <c r="Q461" s="55">
        <v>15516</v>
      </c>
      <c r="R461" s="55" t="s">
        <v>2669</v>
      </c>
      <c r="S461" s="55">
        <v>4786</v>
      </c>
      <c r="T461" s="57">
        <v>2071.4196000000002</v>
      </c>
      <c r="U461" s="55">
        <v>165.71360000000001</v>
      </c>
      <c r="V461" s="55">
        <v>51.785499999999999</v>
      </c>
      <c r="W461" s="57">
        <v>2288.9187000000002</v>
      </c>
      <c r="Y461" s="55" t="s">
        <v>2670</v>
      </c>
      <c r="Z461" s="55" t="s">
        <v>2650</v>
      </c>
      <c r="AA461" s="55" t="s">
        <v>2671</v>
      </c>
      <c r="AB461" s="55">
        <v>0</v>
      </c>
      <c r="AC461" s="55" t="s">
        <v>2429</v>
      </c>
      <c r="AD461" s="58">
        <v>37486</v>
      </c>
      <c r="AE461" s="58">
        <v>37481</v>
      </c>
    </row>
    <row r="462" spans="1:31" ht="12.5" customHeight="1">
      <c r="A462" s="55">
        <v>47122</v>
      </c>
      <c r="B462" s="55">
        <v>1</v>
      </c>
      <c r="C462" s="56">
        <v>45145</v>
      </c>
      <c r="D462" s="56">
        <v>45157</v>
      </c>
      <c r="E462" s="56">
        <v>45152</v>
      </c>
      <c r="F462" s="55">
        <v>5</v>
      </c>
      <c r="G462" s="55" t="s">
        <v>2672</v>
      </c>
      <c r="I462" s="55" t="s">
        <v>2673</v>
      </c>
      <c r="J462" s="55">
        <v>13362</v>
      </c>
      <c r="K462" s="55">
        <v>19209</v>
      </c>
      <c r="M462" s="55">
        <v>4</v>
      </c>
      <c r="N462" s="55">
        <v>29110</v>
      </c>
      <c r="O462" s="55">
        <v>29110</v>
      </c>
      <c r="P462" s="55">
        <v>1</v>
      </c>
      <c r="Q462" s="55">
        <v>8556</v>
      </c>
      <c r="R462" s="55" t="s">
        <v>2674</v>
      </c>
      <c r="T462" s="57">
        <v>2181.5625</v>
      </c>
      <c r="U462" s="55">
        <v>174.52500000000001</v>
      </c>
      <c r="V462" s="55">
        <v>54.539099999999998</v>
      </c>
      <c r="W462" s="57">
        <v>2410.6266000000001</v>
      </c>
      <c r="Y462" s="55" t="s">
        <v>2675</v>
      </c>
      <c r="Z462" s="55" t="s">
        <v>2676</v>
      </c>
      <c r="AA462" s="55" t="s">
        <v>2677</v>
      </c>
      <c r="AB462" s="55">
        <v>0</v>
      </c>
      <c r="AC462" s="55" t="s">
        <v>2678</v>
      </c>
      <c r="AD462" s="58">
        <v>37487</v>
      </c>
      <c r="AE462" s="58">
        <v>37482</v>
      </c>
    </row>
    <row r="463" spans="1:31" ht="12.5" customHeight="1">
      <c r="A463" s="55">
        <v>47131</v>
      </c>
      <c r="B463" s="55">
        <v>1</v>
      </c>
      <c r="C463" s="56">
        <v>45146</v>
      </c>
      <c r="D463" s="56">
        <v>45158</v>
      </c>
      <c r="E463" s="56">
        <v>45153</v>
      </c>
      <c r="F463" s="55">
        <v>5</v>
      </c>
      <c r="G463" s="55" t="s">
        <v>2679</v>
      </c>
      <c r="I463" s="55" t="s">
        <v>2680</v>
      </c>
      <c r="J463" s="55">
        <v>13243</v>
      </c>
      <c r="K463" s="55">
        <v>10726</v>
      </c>
      <c r="M463" s="55">
        <v>1</v>
      </c>
      <c r="N463" s="55">
        <v>20593</v>
      </c>
      <c r="O463" s="55">
        <v>20593</v>
      </c>
      <c r="P463" s="55">
        <v>1</v>
      </c>
      <c r="Q463" s="55">
        <v>7102</v>
      </c>
      <c r="R463" s="55" t="s">
        <v>2681</v>
      </c>
      <c r="T463" s="57">
        <v>2181.5625</v>
      </c>
      <c r="U463" s="55">
        <v>174.52500000000001</v>
      </c>
      <c r="V463" s="55">
        <v>54.539099999999998</v>
      </c>
      <c r="W463" s="57">
        <v>2410.6266000000001</v>
      </c>
      <c r="Y463" s="55" t="s">
        <v>2682</v>
      </c>
      <c r="Z463" s="55" t="s">
        <v>2683</v>
      </c>
      <c r="AA463" s="55" t="s">
        <v>2684</v>
      </c>
      <c r="AB463" s="55">
        <v>0</v>
      </c>
      <c r="AC463" s="55" t="s">
        <v>2451</v>
      </c>
      <c r="AD463" s="58">
        <v>37488</v>
      </c>
      <c r="AE463" s="58">
        <v>37483</v>
      </c>
    </row>
    <row r="464" spans="1:31" ht="12.5" customHeight="1">
      <c r="A464" s="55">
        <v>47134</v>
      </c>
      <c r="B464" s="55">
        <v>1</v>
      </c>
      <c r="C464" s="56">
        <v>45146</v>
      </c>
      <c r="D464" s="56">
        <v>45158</v>
      </c>
      <c r="E464" s="56">
        <v>45153</v>
      </c>
      <c r="F464" s="55">
        <v>5</v>
      </c>
      <c r="G464" s="55" t="s">
        <v>2685</v>
      </c>
      <c r="I464" s="55" t="s">
        <v>2686</v>
      </c>
      <c r="J464" s="55">
        <v>26296</v>
      </c>
      <c r="K464" s="55">
        <v>18864</v>
      </c>
      <c r="M464" s="55">
        <v>1</v>
      </c>
      <c r="N464" s="55">
        <v>28763</v>
      </c>
      <c r="O464" s="55">
        <v>28763</v>
      </c>
      <c r="P464" s="55">
        <v>1</v>
      </c>
      <c r="Q464" s="55">
        <v>17928</v>
      </c>
      <c r="R464" s="55" t="s">
        <v>2687</v>
      </c>
      <c r="T464" s="57">
        <v>2071.4196000000002</v>
      </c>
      <c r="U464" s="55">
        <v>165.71360000000001</v>
      </c>
      <c r="V464" s="55">
        <v>51.785499999999999</v>
      </c>
      <c r="W464" s="57">
        <v>2288.9187000000002</v>
      </c>
      <c r="Y464" s="55" t="s">
        <v>2688</v>
      </c>
      <c r="Z464" s="55" t="s">
        <v>2683</v>
      </c>
      <c r="AA464" s="55" t="s">
        <v>2689</v>
      </c>
      <c r="AB464" s="55">
        <v>0</v>
      </c>
      <c r="AC464" s="55" t="s">
        <v>2451</v>
      </c>
      <c r="AD464" s="58">
        <v>37488</v>
      </c>
      <c r="AE464" s="58">
        <v>37483</v>
      </c>
    </row>
    <row r="465" spans="1:31" ht="12.5" customHeight="1">
      <c r="A465" s="55">
        <v>47133</v>
      </c>
      <c r="B465" s="55">
        <v>1</v>
      </c>
      <c r="C465" s="56">
        <v>45146</v>
      </c>
      <c r="D465" s="56">
        <v>45158</v>
      </c>
      <c r="E465" s="56">
        <v>45153</v>
      </c>
      <c r="F465" s="55">
        <v>5</v>
      </c>
      <c r="G465" s="55" t="s">
        <v>2690</v>
      </c>
      <c r="I465" s="55" t="s">
        <v>2691</v>
      </c>
      <c r="J465" s="55">
        <v>13357</v>
      </c>
      <c r="K465" s="55">
        <v>12811</v>
      </c>
      <c r="M465" s="55">
        <v>4</v>
      </c>
      <c r="N465" s="55">
        <v>22681</v>
      </c>
      <c r="O465" s="55">
        <v>22681</v>
      </c>
      <c r="P465" s="55">
        <v>1</v>
      </c>
      <c r="Q465" s="55">
        <v>15488</v>
      </c>
      <c r="R465" s="55" t="s">
        <v>2692</v>
      </c>
      <c r="T465" s="57">
        <v>2181.5625</v>
      </c>
      <c r="U465" s="55">
        <v>174.52500000000001</v>
      </c>
      <c r="V465" s="55">
        <v>54.539099999999998</v>
      </c>
      <c r="W465" s="57">
        <v>2410.6266000000001</v>
      </c>
      <c r="Y465" s="55" t="s">
        <v>2693</v>
      </c>
      <c r="Z465" s="55" t="s">
        <v>2683</v>
      </c>
      <c r="AA465" s="55" t="s">
        <v>2694</v>
      </c>
      <c r="AB465" s="55">
        <v>0</v>
      </c>
      <c r="AC465" s="55" t="s">
        <v>2451</v>
      </c>
      <c r="AD465" s="58">
        <v>37488</v>
      </c>
      <c r="AE465" s="58">
        <v>37483</v>
      </c>
    </row>
    <row r="466" spans="1:31" ht="12.5" customHeight="1">
      <c r="A466" s="55">
        <v>47135</v>
      </c>
      <c r="B466" s="55">
        <v>1</v>
      </c>
      <c r="C466" s="56">
        <v>45146</v>
      </c>
      <c r="D466" s="56">
        <v>45158</v>
      </c>
      <c r="E466" s="56">
        <v>45153</v>
      </c>
      <c r="F466" s="55">
        <v>5</v>
      </c>
      <c r="G466" s="55" t="s">
        <v>2695</v>
      </c>
      <c r="I466" s="55" t="s">
        <v>2696</v>
      </c>
      <c r="J466" s="55">
        <v>27027</v>
      </c>
      <c r="K466" s="55">
        <v>10298</v>
      </c>
      <c r="M466" s="55">
        <v>6</v>
      </c>
      <c r="N466" s="55">
        <v>20163</v>
      </c>
      <c r="O466" s="55">
        <v>20163</v>
      </c>
      <c r="P466" s="55">
        <v>1</v>
      </c>
      <c r="Q466" s="55">
        <v>3560</v>
      </c>
      <c r="R466" s="55" t="s">
        <v>2697</v>
      </c>
      <c r="S466" s="55">
        <v>4805</v>
      </c>
      <c r="T466" s="55">
        <v>782.99</v>
      </c>
      <c r="U466" s="55">
        <v>62.639200000000002</v>
      </c>
      <c r="V466" s="55">
        <v>19.5748</v>
      </c>
      <c r="W466" s="55">
        <v>865.20399999999995</v>
      </c>
      <c r="Y466" s="55" t="s">
        <v>2698</v>
      </c>
      <c r="Z466" s="55" t="s">
        <v>2683</v>
      </c>
      <c r="AA466" s="55" t="s">
        <v>2699</v>
      </c>
      <c r="AB466" s="55">
        <v>0</v>
      </c>
      <c r="AC466" s="55" t="s">
        <v>2451</v>
      </c>
      <c r="AD466" s="58">
        <v>37488</v>
      </c>
      <c r="AE466" s="58">
        <v>37483</v>
      </c>
    </row>
    <row r="467" spans="1:31" ht="12.5" customHeight="1">
      <c r="A467" s="55">
        <v>47136</v>
      </c>
      <c r="B467" s="55">
        <v>1</v>
      </c>
      <c r="C467" s="56">
        <v>45146</v>
      </c>
      <c r="D467" s="56">
        <v>45158</v>
      </c>
      <c r="E467" s="56">
        <v>45153</v>
      </c>
      <c r="F467" s="55">
        <v>5</v>
      </c>
      <c r="G467" s="55" t="s">
        <v>2700</v>
      </c>
      <c r="I467" s="55" t="s">
        <v>2701</v>
      </c>
      <c r="J467" s="55">
        <v>21389</v>
      </c>
      <c r="K467" s="55">
        <v>1654</v>
      </c>
      <c r="M467" s="55">
        <v>9</v>
      </c>
      <c r="N467" s="55">
        <v>11474</v>
      </c>
      <c r="O467" s="55">
        <v>11474</v>
      </c>
      <c r="P467" s="55">
        <v>1</v>
      </c>
      <c r="Q467" s="55">
        <v>5227</v>
      </c>
      <c r="R467" s="55" t="s">
        <v>2702</v>
      </c>
      <c r="S467" s="55">
        <v>4803</v>
      </c>
      <c r="T467" s="57">
        <v>2181.5625</v>
      </c>
      <c r="U467" s="55">
        <v>174.52500000000001</v>
      </c>
      <c r="V467" s="55">
        <v>54.539099999999998</v>
      </c>
      <c r="W467" s="57">
        <v>2410.6266000000001</v>
      </c>
      <c r="Y467" s="55" t="s">
        <v>2703</v>
      </c>
      <c r="Z467" s="55" t="s">
        <v>2683</v>
      </c>
      <c r="AA467" s="55" t="s">
        <v>2704</v>
      </c>
      <c r="AB467" s="55">
        <v>0</v>
      </c>
      <c r="AC467" s="55" t="s">
        <v>2451</v>
      </c>
      <c r="AD467" s="58">
        <v>37488</v>
      </c>
      <c r="AE467" s="58">
        <v>37483</v>
      </c>
    </row>
    <row r="468" spans="1:31" ht="12.5" customHeight="1">
      <c r="A468" s="55">
        <v>47130</v>
      </c>
      <c r="B468" s="55">
        <v>1</v>
      </c>
      <c r="C468" s="56">
        <v>45146</v>
      </c>
      <c r="D468" s="56">
        <v>45158</v>
      </c>
      <c r="E468" s="56">
        <v>45153</v>
      </c>
      <c r="F468" s="55">
        <v>5</v>
      </c>
      <c r="G468" s="55" t="s">
        <v>2705</v>
      </c>
      <c r="I468" s="55" t="s">
        <v>2706</v>
      </c>
      <c r="J468" s="55">
        <v>16406</v>
      </c>
      <c r="K468" s="55">
        <v>12146</v>
      </c>
      <c r="M468" s="55">
        <v>10</v>
      </c>
      <c r="N468" s="55">
        <v>22016</v>
      </c>
      <c r="O468" s="55">
        <v>22016</v>
      </c>
      <c r="P468" s="55">
        <v>1</v>
      </c>
      <c r="Q468" s="55">
        <v>8764</v>
      </c>
      <c r="R468" s="55" t="s">
        <v>2707</v>
      </c>
      <c r="S468" s="55">
        <v>4808</v>
      </c>
      <c r="T468" s="57">
        <v>2181.5625</v>
      </c>
      <c r="U468" s="55">
        <v>174.52500000000001</v>
      </c>
      <c r="V468" s="55">
        <v>54.539099999999998</v>
      </c>
      <c r="W468" s="57">
        <v>2410.6266000000001</v>
      </c>
      <c r="Y468" s="55" t="s">
        <v>2708</v>
      </c>
      <c r="Z468" s="55" t="s">
        <v>2683</v>
      </c>
      <c r="AA468" s="55" t="s">
        <v>2709</v>
      </c>
      <c r="AB468" s="55">
        <v>0</v>
      </c>
      <c r="AC468" s="55" t="s">
        <v>2451</v>
      </c>
      <c r="AD468" s="58">
        <v>37488</v>
      </c>
      <c r="AE468" s="58">
        <v>37483</v>
      </c>
    </row>
    <row r="469" spans="1:31" ht="12.5" customHeight="1">
      <c r="A469" s="55">
        <v>47151</v>
      </c>
      <c r="B469" s="55">
        <v>1</v>
      </c>
      <c r="C469" s="56">
        <v>45149</v>
      </c>
      <c r="D469" s="56">
        <v>45161</v>
      </c>
      <c r="E469" s="56">
        <v>45156</v>
      </c>
      <c r="F469" s="55">
        <v>5</v>
      </c>
      <c r="G469" s="55" t="s">
        <v>2710</v>
      </c>
      <c r="I469" s="55" t="s">
        <v>2711</v>
      </c>
      <c r="J469" s="55">
        <v>25363</v>
      </c>
      <c r="K469" s="55">
        <v>7471</v>
      </c>
      <c r="M469" s="55">
        <v>6</v>
      </c>
      <c r="N469" s="55">
        <v>17323</v>
      </c>
      <c r="O469" s="55">
        <v>17323</v>
      </c>
      <c r="P469" s="55">
        <v>1</v>
      </c>
      <c r="Q469" s="55">
        <v>3242</v>
      </c>
      <c r="R469" s="55" t="s">
        <v>2712</v>
      </c>
      <c r="S469" s="55">
        <v>4838</v>
      </c>
      <c r="T469" s="57">
        <v>2443.35</v>
      </c>
      <c r="U469" s="55">
        <v>195.46799999999999</v>
      </c>
      <c r="V469" s="55">
        <v>61.083799999999997</v>
      </c>
      <c r="W469" s="57">
        <v>2699.9018000000001</v>
      </c>
      <c r="Y469" s="55" t="s">
        <v>2713</v>
      </c>
      <c r="Z469" s="55" t="s">
        <v>2714</v>
      </c>
      <c r="AA469" s="55" t="s">
        <v>2715</v>
      </c>
      <c r="AB469" s="55">
        <v>0</v>
      </c>
      <c r="AC469" s="55" t="s">
        <v>2628</v>
      </c>
      <c r="AD469" s="58">
        <v>37491</v>
      </c>
      <c r="AE469" s="58">
        <v>37486</v>
      </c>
    </row>
    <row r="470" spans="1:31" ht="12.5" customHeight="1">
      <c r="A470" s="55">
        <v>47158</v>
      </c>
      <c r="B470" s="55">
        <v>1</v>
      </c>
      <c r="C470" s="56">
        <v>45150</v>
      </c>
      <c r="D470" s="56">
        <v>45162</v>
      </c>
      <c r="E470" s="56">
        <v>45157</v>
      </c>
      <c r="F470" s="55">
        <v>5</v>
      </c>
      <c r="G470" s="55" t="s">
        <v>2716</v>
      </c>
      <c r="I470" s="55" t="s">
        <v>2717</v>
      </c>
      <c r="J470" s="55">
        <v>26280</v>
      </c>
      <c r="K470" s="55">
        <v>4530</v>
      </c>
      <c r="M470" s="55">
        <v>4</v>
      </c>
      <c r="N470" s="55">
        <v>14365</v>
      </c>
      <c r="O470" s="55">
        <v>14365</v>
      </c>
      <c r="P470" s="55">
        <v>1</v>
      </c>
      <c r="Q470" s="55">
        <v>3881</v>
      </c>
      <c r="R470" s="55" t="s">
        <v>2718</v>
      </c>
      <c r="T470" s="57">
        <v>2049.0981999999999</v>
      </c>
      <c r="U470" s="55">
        <v>163.92789999999999</v>
      </c>
      <c r="V470" s="55">
        <v>51.227499999999999</v>
      </c>
      <c r="W470" s="57">
        <v>2264.2536</v>
      </c>
      <c r="Y470" s="55" t="s">
        <v>2719</v>
      </c>
      <c r="Z470" s="55" t="s">
        <v>2720</v>
      </c>
      <c r="AA470" s="55" t="s">
        <v>2721</v>
      </c>
      <c r="AB470" s="55">
        <v>0</v>
      </c>
      <c r="AC470" s="55" t="s">
        <v>2639</v>
      </c>
      <c r="AD470" s="58">
        <v>37492</v>
      </c>
      <c r="AE470" s="58">
        <v>37487</v>
      </c>
    </row>
    <row r="471" spans="1:31" ht="12.5" customHeight="1">
      <c r="A471" s="55">
        <v>47156</v>
      </c>
      <c r="B471" s="55">
        <v>1</v>
      </c>
      <c r="C471" s="56">
        <v>45150</v>
      </c>
      <c r="D471" s="56">
        <v>45162</v>
      </c>
      <c r="E471" s="56">
        <v>45157</v>
      </c>
      <c r="F471" s="55">
        <v>5</v>
      </c>
      <c r="G471" s="55" t="s">
        <v>2722</v>
      </c>
      <c r="I471" s="55" t="s">
        <v>2723</v>
      </c>
      <c r="J471" s="55">
        <v>28837</v>
      </c>
      <c r="K471" s="55">
        <v>11035</v>
      </c>
      <c r="M471" s="55">
        <v>6</v>
      </c>
      <c r="N471" s="55">
        <v>20904</v>
      </c>
      <c r="O471" s="55">
        <v>20904</v>
      </c>
      <c r="P471" s="55">
        <v>1</v>
      </c>
      <c r="Q471" s="55">
        <v>1447</v>
      </c>
      <c r="R471" s="55" t="s">
        <v>2724</v>
      </c>
      <c r="T471" s="57">
        <v>2181.5625</v>
      </c>
      <c r="U471" s="55">
        <v>174.52500000000001</v>
      </c>
      <c r="V471" s="55">
        <v>54.539099999999998</v>
      </c>
      <c r="W471" s="57">
        <v>2410.6266000000001</v>
      </c>
      <c r="Y471" s="55" t="s">
        <v>2725</v>
      </c>
      <c r="Z471" s="55" t="s">
        <v>2720</v>
      </c>
      <c r="AA471" s="55" t="s">
        <v>2726</v>
      </c>
      <c r="AB471" s="55">
        <v>0</v>
      </c>
      <c r="AC471" s="55" t="s">
        <v>2639</v>
      </c>
      <c r="AD471" s="58">
        <v>37492</v>
      </c>
      <c r="AE471" s="58">
        <v>37487</v>
      </c>
    </row>
    <row r="472" spans="1:31" ht="12.5" customHeight="1">
      <c r="A472" s="55">
        <v>47167</v>
      </c>
      <c r="B472" s="55">
        <v>1</v>
      </c>
      <c r="C472" s="56">
        <v>45151</v>
      </c>
      <c r="D472" s="56">
        <v>45163</v>
      </c>
      <c r="E472" s="56">
        <v>45158</v>
      </c>
      <c r="F472" s="55">
        <v>5</v>
      </c>
      <c r="G472" s="55" t="s">
        <v>2727</v>
      </c>
      <c r="I472" s="55" t="s">
        <v>2728</v>
      </c>
      <c r="J472" s="55">
        <v>13419</v>
      </c>
      <c r="K472" s="55">
        <v>18240</v>
      </c>
      <c r="M472" s="55">
        <v>1</v>
      </c>
      <c r="N472" s="55">
        <v>28131</v>
      </c>
      <c r="O472" s="55">
        <v>28131</v>
      </c>
      <c r="P472" s="55">
        <v>1</v>
      </c>
      <c r="Q472" s="55">
        <v>8268</v>
      </c>
      <c r="R472" s="55" t="s">
        <v>2729</v>
      </c>
      <c r="T472" s="57">
        <v>2181.5625</v>
      </c>
      <c r="U472" s="55">
        <v>174.52500000000001</v>
      </c>
      <c r="V472" s="55">
        <v>54.539099999999998</v>
      </c>
      <c r="W472" s="57">
        <v>2410.6266000000001</v>
      </c>
      <c r="Y472" s="55" t="s">
        <v>2730</v>
      </c>
      <c r="Z472" s="55" t="s">
        <v>2731</v>
      </c>
      <c r="AA472" s="55" t="s">
        <v>2732</v>
      </c>
      <c r="AB472" s="55">
        <v>0</v>
      </c>
      <c r="AC472" s="55" t="s">
        <v>2650</v>
      </c>
      <c r="AD472" s="58">
        <v>37493</v>
      </c>
      <c r="AE472" s="58">
        <v>37488</v>
      </c>
    </row>
    <row r="473" spans="1:31" ht="12.5" customHeight="1">
      <c r="A473" s="55">
        <v>47168</v>
      </c>
      <c r="B473" s="55">
        <v>1</v>
      </c>
      <c r="C473" s="56">
        <v>45151</v>
      </c>
      <c r="D473" s="56">
        <v>45163</v>
      </c>
      <c r="E473" s="56">
        <v>45158</v>
      </c>
      <c r="F473" s="55">
        <v>5</v>
      </c>
      <c r="G473" s="55" t="s">
        <v>2733</v>
      </c>
      <c r="I473" s="55" t="s">
        <v>2734</v>
      </c>
      <c r="J473" s="55">
        <v>13286</v>
      </c>
      <c r="K473" s="55">
        <v>11503</v>
      </c>
      <c r="M473" s="55">
        <v>1</v>
      </c>
      <c r="N473" s="55">
        <v>21373</v>
      </c>
      <c r="O473" s="55">
        <v>21373</v>
      </c>
      <c r="P473" s="55">
        <v>1</v>
      </c>
      <c r="Q473" s="55">
        <v>14621</v>
      </c>
      <c r="R473" s="55" t="s">
        <v>2735</v>
      </c>
      <c r="T473" s="57">
        <v>2181.5625</v>
      </c>
      <c r="U473" s="55">
        <v>174.52500000000001</v>
      </c>
      <c r="V473" s="55">
        <v>54.539099999999998</v>
      </c>
      <c r="W473" s="57">
        <v>2410.6266000000001</v>
      </c>
      <c r="Y473" s="55" t="s">
        <v>2736</v>
      </c>
      <c r="Z473" s="55" t="s">
        <v>2731</v>
      </c>
      <c r="AA473" s="55" t="s">
        <v>2737</v>
      </c>
      <c r="AB473" s="55">
        <v>0</v>
      </c>
      <c r="AC473" s="55" t="s">
        <v>2650</v>
      </c>
      <c r="AD473" s="58">
        <v>37493</v>
      </c>
      <c r="AE473" s="58">
        <v>37488</v>
      </c>
    </row>
    <row r="474" spans="1:31" ht="12.5" customHeight="1">
      <c r="A474" s="55">
        <v>47170</v>
      </c>
      <c r="B474" s="55">
        <v>1</v>
      </c>
      <c r="C474" s="56">
        <v>45151</v>
      </c>
      <c r="D474" s="56">
        <v>45163</v>
      </c>
      <c r="E474" s="56">
        <v>45158</v>
      </c>
      <c r="F474" s="55">
        <v>5</v>
      </c>
      <c r="G474" s="55" t="s">
        <v>2738</v>
      </c>
      <c r="I474" s="55" t="s">
        <v>2739</v>
      </c>
      <c r="J474" s="55">
        <v>21228</v>
      </c>
      <c r="K474" s="55">
        <v>6016</v>
      </c>
      <c r="M474" s="55">
        <v>9</v>
      </c>
      <c r="N474" s="55">
        <v>15851</v>
      </c>
      <c r="O474" s="55">
        <v>15851</v>
      </c>
      <c r="P474" s="55">
        <v>1</v>
      </c>
      <c r="Q474" s="55">
        <v>18308</v>
      </c>
      <c r="R474" s="55" t="s">
        <v>2740</v>
      </c>
      <c r="S474" s="55">
        <v>4858</v>
      </c>
      <c r="T474" s="57">
        <v>2181.5625</v>
      </c>
      <c r="U474" s="55">
        <v>174.52500000000001</v>
      </c>
      <c r="V474" s="55">
        <v>54.539099999999998</v>
      </c>
      <c r="W474" s="57">
        <v>2410.6266000000001</v>
      </c>
      <c r="Y474" s="55" t="s">
        <v>2741</v>
      </c>
      <c r="Z474" s="55" t="s">
        <v>2731</v>
      </c>
      <c r="AA474" s="55" t="s">
        <v>2742</v>
      </c>
      <c r="AB474" s="55">
        <v>0</v>
      </c>
      <c r="AC474" s="55" t="s">
        <v>2650</v>
      </c>
      <c r="AD474" s="58">
        <v>37493</v>
      </c>
      <c r="AE474" s="58">
        <v>37488</v>
      </c>
    </row>
    <row r="475" spans="1:31" ht="12.5" customHeight="1">
      <c r="A475" s="55">
        <v>47172</v>
      </c>
      <c r="B475" s="55">
        <v>1</v>
      </c>
      <c r="C475" s="56">
        <v>45151</v>
      </c>
      <c r="D475" s="56">
        <v>45163</v>
      </c>
      <c r="E475" s="56">
        <v>45158</v>
      </c>
      <c r="F475" s="55">
        <v>5</v>
      </c>
      <c r="G475" s="55" t="s">
        <v>2743</v>
      </c>
      <c r="I475" s="55" t="s">
        <v>2744</v>
      </c>
      <c r="J475" s="55">
        <v>12668</v>
      </c>
      <c r="K475" s="55">
        <v>6537</v>
      </c>
      <c r="M475" s="55">
        <v>9</v>
      </c>
      <c r="N475" s="55">
        <v>16375</v>
      </c>
      <c r="O475" s="55">
        <v>16375</v>
      </c>
      <c r="P475" s="55">
        <v>1</v>
      </c>
      <c r="Q475" s="55">
        <v>14399</v>
      </c>
      <c r="R475" s="55" t="s">
        <v>2745</v>
      </c>
      <c r="S475" s="55">
        <v>4858</v>
      </c>
      <c r="T475" s="57">
        <v>2071.4196000000002</v>
      </c>
      <c r="U475" s="55">
        <v>165.71360000000001</v>
      </c>
      <c r="V475" s="55">
        <v>51.785499999999999</v>
      </c>
      <c r="W475" s="57">
        <v>2288.9187000000002</v>
      </c>
      <c r="Y475" s="55" t="s">
        <v>2746</v>
      </c>
      <c r="Z475" s="55" t="s">
        <v>2731</v>
      </c>
      <c r="AA475" s="55" t="s">
        <v>2747</v>
      </c>
      <c r="AB475" s="55">
        <v>0</v>
      </c>
      <c r="AC475" s="55" t="s">
        <v>2650</v>
      </c>
      <c r="AD475" s="58">
        <v>37493</v>
      </c>
      <c r="AE475" s="58">
        <v>37488</v>
      </c>
    </row>
    <row r="476" spans="1:31" ht="12.5" customHeight="1">
      <c r="A476" s="55">
        <v>47173</v>
      </c>
      <c r="B476" s="55">
        <v>1</v>
      </c>
      <c r="C476" s="56">
        <v>45151</v>
      </c>
      <c r="D476" s="56">
        <v>45163</v>
      </c>
      <c r="E476" s="56">
        <v>45158</v>
      </c>
      <c r="F476" s="55">
        <v>5</v>
      </c>
      <c r="G476" s="55" t="s">
        <v>2748</v>
      </c>
      <c r="I476" s="55" t="s">
        <v>2749</v>
      </c>
      <c r="J476" s="55">
        <v>12675</v>
      </c>
      <c r="K476" s="55">
        <v>18795</v>
      </c>
      <c r="M476" s="55">
        <v>9</v>
      </c>
      <c r="N476" s="55">
        <v>28692</v>
      </c>
      <c r="O476" s="55">
        <v>28692</v>
      </c>
      <c r="P476" s="55">
        <v>1</v>
      </c>
      <c r="Q476" s="55">
        <v>1042</v>
      </c>
      <c r="R476" s="55" t="s">
        <v>2750</v>
      </c>
      <c r="S476" s="55">
        <v>4858</v>
      </c>
      <c r="T476" s="57">
        <v>2071.4196000000002</v>
      </c>
      <c r="U476" s="55">
        <v>165.71360000000001</v>
      </c>
      <c r="V476" s="55">
        <v>51.785499999999999</v>
      </c>
      <c r="W476" s="57">
        <v>2288.9187000000002</v>
      </c>
      <c r="Y476" s="55" t="s">
        <v>2751</v>
      </c>
      <c r="Z476" s="55" t="s">
        <v>2731</v>
      </c>
      <c r="AA476" s="55" t="s">
        <v>2752</v>
      </c>
      <c r="AB476" s="55">
        <v>0</v>
      </c>
      <c r="AC476" s="55" t="s">
        <v>2650</v>
      </c>
      <c r="AD476" s="58">
        <v>37493</v>
      </c>
      <c r="AE476" s="58">
        <v>37488</v>
      </c>
    </row>
    <row r="477" spans="1:31" ht="12.5" customHeight="1">
      <c r="A477" s="55">
        <v>47177</v>
      </c>
      <c r="B477" s="55">
        <v>1</v>
      </c>
      <c r="C477" s="56">
        <v>45152</v>
      </c>
      <c r="D477" s="56">
        <v>45164</v>
      </c>
      <c r="E477" s="56">
        <v>45159</v>
      </c>
      <c r="F477" s="55">
        <v>5</v>
      </c>
      <c r="G477" s="55" t="s">
        <v>2753</v>
      </c>
      <c r="I477" s="55" t="s">
        <v>2754</v>
      </c>
      <c r="J477" s="55">
        <v>14022</v>
      </c>
      <c r="K477" s="55">
        <v>11367</v>
      </c>
      <c r="M477" s="55">
        <v>1</v>
      </c>
      <c r="N477" s="55">
        <v>21237</v>
      </c>
      <c r="O477" s="55">
        <v>21237</v>
      </c>
      <c r="P477" s="55">
        <v>1</v>
      </c>
      <c r="Q477" s="55">
        <v>7553</v>
      </c>
      <c r="R477" s="55" t="s">
        <v>2755</v>
      </c>
      <c r="T477" s="57">
        <v>1000.4375</v>
      </c>
      <c r="U477" s="55">
        <v>80.034999999999997</v>
      </c>
      <c r="V477" s="55">
        <v>25.010899999999999</v>
      </c>
      <c r="W477" s="57">
        <v>1105.4834000000001</v>
      </c>
      <c r="Y477" s="55" t="s">
        <v>2756</v>
      </c>
      <c r="Z477" s="55" t="s">
        <v>2757</v>
      </c>
      <c r="AA477" s="55" t="s">
        <v>2758</v>
      </c>
      <c r="AB477" s="55">
        <v>0</v>
      </c>
      <c r="AC477" s="55" t="s">
        <v>2676</v>
      </c>
      <c r="AD477" s="58">
        <v>37494</v>
      </c>
      <c r="AE477" s="58">
        <v>37489</v>
      </c>
    </row>
    <row r="478" spans="1:31" ht="12.5" customHeight="1">
      <c r="A478" s="55">
        <v>47182</v>
      </c>
      <c r="B478" s="55">
        <v>1</v>
      </c>
      <c r="C478" s="56">
        <v>45152</v>
      </c>
      <c r="D478" s="56">
        <v>45164</v>
      </c>
      <c r="E478" s="56">
        <v>45159</v>
      </c>
      <c r="F478" s="55">
        <v>5</v>
      </c>
      <c r="G478" s="55" t="s">
        <v>2759</v>
      </c>
      <c r="I478" s="55" t="s">
        <v>2760</v>
      </c>
      <c r="J478" s="55">
        <v>26298</v>
      </c>
      <c r="K478" s="55">
        <v>19021</v>
      </c>
      <c r="M478" s="55">
        <v>1</v>
      </c>
      <c r="N478" s="55">
        <v>28922</v>
      </c>
      <c r="O478" s="55">
        <v>28922</v>
      </c>
      <c r="P478" s="55">
        <v>1</v>
      </c>
      <c r="Q478" s="55">
        <v>3574</v>
      </c>
      <c r="R478" s="55" t="s">
        <v>2761</v>
      </c>
      <c r="T478" s="57">
        <v>2071.4196000000002</v>
      </c>
      <c r="U478" s="55">
        <v>165.71360000000001</v>
      </c>
      <c r="V478" s="55">
        <v>51.785499999999999</v>
      </c>
      <c r="W478" s="57">
        <v>2288.9187000000002</v>
      </c>
      <c r="Y478" s="55" t="s">
        <v>2762</v>
      </c>
      <c r="Z478" s="55" t="s">
        <v>2757</v>
      </c>
      <c r="AA478" s="55" t="s">
        <v>2763</v>
      </c>
      <c r="AB478" s="55">
        <v>0</v>
      </c>
      <c r="AC478" s="55" t="s">
        <v>2676</v>
      </c>
      <c r="AD478" s="58">
        <v>37494</v>
      </c>
      <c r="AE478" s="58">
        <v>37489</v>
      </c>
    </row>
    <row r="479" spans="1:31" ht="12.5" customHeight="1">
      <c r="A479" s="55">
        <v>47180</v>
      </c>
      <c r="B479" s="55">
        <v>1</v>
      </c>
      <c r="C479" s="56">
        <v>45152</v>
      </c>
      <c r="D479" s="56">
        <v>45164</v>
      </c>
      <c r="E479" s="56">
        <v>45159</v>
      </c>
      <c r="F479" s="55">
        <v>5</v>
      </c>
      <c r="G479" s="55" t="s">
        <v>2764</v>
      </c>
      <c r="I479" s="55" t="s">
        <v>2765</v>
      </c>
      <c r="J479" s="55">
        <v>13287</v>
      </c>
      <c r="K479" s="55">
        <v>17654</v>
      </c>
      <c r="M479" s="55">
        <v>4</v>
      </c>
      <c r="N479" s="55">
        <v>27542</v>
      </c>
      <c r="O479" s="55">
        <v>27542</v>
      </c>
      <c r="P479" s="55">
        <v>1</v>
      </c>
      <c r="Q479" s="55">
        <v>15200</v>
      </c>
      <c r="R479" s="55" t="s">
        <v>2766</v>
      </c>
      <c r="T479" s="57">
        <v>2443.35</v>
      </c>
      <c r="U479" s="55">
        <v>195.46799999999999</v>
      </c>
      <c r="V479" s="55">
        <v>61.083799999999997</v>
      </c>
      <c r="W479" s="57">
        <v>2699.9018000000001</v>
      </c>
      <c r="Y479" s="55" t="s">
        <v>2767</v>
      </c>
      <c r="Z479" s="55" t="s">
        <v>2757</v>
      </c>
      <c r="AA479" s="55" t="s">
        <v>2768</v>
      </c>
      <c r="AB479" s="55">
        <v>0</v>
      </c>
      <c r="AC479" s="55" t="s">
        <v>2676</v>
      </c>
      <c r="AD479" s="58">
        <v>37494</v>
      </c>
      <c r="AE479" s="58">
        <v>37489</v>
      </c>
    </row>
    <row r="480" spans="1:31" ht="12.5" customHeight="1">
      <c r="A480" s="55">
        <v>47185</v>
      </c>
      <c r="B480" s="55">
        <v>1</v>
      </c>
      <c r="C480" s="56">
        <v>45152</v>
      </c>
      <c r="D480" s="56">
        <v>45164</v>
      </c>
      <c r="E480" s="56">
        <v>45159</v>
      </c>
      <c r="F480" s="55">
        <v>5</v>
      </c>
      <c r="G480" s="55" t="s">
        <v>2769</v>
      </c>
      <c r="I480" s="55" t="s">
        <v>2770</v>
      </c>
      <c r="J480" s="55">
        <v>12133</v>
      </c>
      <c r="K480" s="55">
        <v>11506</v>
      </c>
      <c r="M480" s="55">
        <v>10</v>
      </c>
      <c r="N480" s="55">
        <v>21376</v>
      </c>
      <c r="O480" s="55">
        <v>21376</v>
      </c>
      <c r="P480" s="55">
        <v>1</v>
      </c>
      <c r="Q480" s="55">
        <v>3610</v>
      </c>
      <c r="R480" s="55" t="s">
        <v>2771</v>
      </c>
      <c r="S480" s="55">
        <v>4874</v>
      </c>
      <c r="T480" s="57">
        <v>2071.4196000000002</v>
      </c>
      <c r="U480" s="55">
        <v>165.71360000000001</v>
      </c>
      <c r="V480" s="55">
        <v>51.785499999999999</v>
      </c>
      <c r="W480" s="57">
        <v>2288.9187000000002</v>
      </c>
      <c r="Y480" s="55" t="s">
        <v>2772</v>
      </c>
      <c r="Z480" s="55" t="s">
        <v>2757</v>
      </c>
      <c r="AA480" s="55" t="s">
        <v>2773</v>
      </c>
      <c r="AB480" s="55">
        <v>0</v>
      </c>
      <c r="AC480" s="55" t="s">
        <v>2676</v>
      </c>
      <c r="AD480" s="58">
        <v>37494</v>
      </c>
      <c r="AE480" s="58">
        <v>37489</v>
      </c>
    </row>
    <row r="481" spans="1:31" ht="12.5" customHeight="1">
      <c r="A481" s="55">
        <v>47197</v>
      </c>
      <c r="B481" s="55">
        <v>1</v>
      </c>
      <c r="C481" s="56">
        <v>45153</v>
      </c>
      <c r="D481" s="56">
        <v>45165</v>
      </c>
      <c r="E481" s="56">
        <v>45160</v>
      </c>
      <c r="F481" s="55">
        <v>5</v>
      </c>
      <c r="G481" s="55" t="s">
        <v>2774</v>
      </c>
      <c r="I481" s="55" t="s">
        <v>2775</v>
      </c>
      <c r="J481" s="55">
        <v>21218</v>
      </c>
      <c r="K481" s="55">
        <v>2982</v>
      </c>
      <c r="M481" s="55">
        <v>9</v>
      </c>
      <c r="N481" s="55">
        <v>12812</v>
      </c>
      <c r="O481" s="55">
        <v>12812</v>
      </c>
      <c r="P481" s="55">
        <v>1</v>
      </c>
      <c r="Q481" s="55">
        <v>18109</v>
      </c>
      <c r="R481" s="55" t="s">
        <v>2776</v>
      </c>
      <c r="S481" s="55">
        <v>4880</v>
      </c>
      <c r="T481" s="57">
        <v>2181.5625</v>
      </c>
      <c r="U481" s="55">
        <v>174.52500000000001</v>
      </c>
      <c r="V481" s="55">
        <v>54.539099999999998</v>
      </c>
      <c r="W481" s="57">
        <v>2410.6266000000001</v>
      </c>
      <c r="Y481" s="55" t="s">
        <v>2777</v>
      </c>
      <c r="Z481" s="55" t="s">
        <v>2778</v>
      </c>
      <c r="AA481" s="55" t="s">
        <v>2779</v>
      </c>
      <c r="AB481" s="55">
        <v>0</v>
      </c>
      <c r="AC481" s="55" t="s">
        <v>2683</v>
      </c>
      <c r="AD481" s="58">
        <v>37495</v>
      </c>
      <c r="AE481" s="58">
        <v>37490</v>
      </c>
    </row>
    <row r="482" spans="1:31" ht="12.5" customHeight="1">
      <c r="A482" s="55">
        <v>47198</v>
      </c>
      <c r="B482" s="55">
        <v>1</v>
      </c>
      <c r="C482" s="56">
        <v>45154</v>
      </c>
      <c r="D482" s="56">
        <v>45166</v>
      </c>
      <c r="E482" s="56">
        <v>45161</v>
      </c>
      <c r="F482" s="55">
        <v>5</v>
      </c>
      <c r="G482" s="55" t="s">
        <v>2780</v>
      </c>
      <c r="I482" s="55" t="s">
        <v>2781</v>
      </c>
      <c r="J482" s="55">
        <v>14169</v>
      </c>
      <c r="K482" s="55">
        <v>6378</v>
      </c>
      <c r="M482" s="55">
        <v>7</v>
      </c>
      <c r="N482" s="55">
        <v>16213</v>
      </c>
      <c r="O482" s="55">
        <v>16213</v>
      </c>
      <c r="P482" s="55">
        <v>1</v>
      </c>
      <c r="Q482" s="55">
        <v>14696</v>
      </c>
      <c r="R482" s="55" t="s">
        <v>2782</v>
      </c>
      <c r="T482" s="57">
        <v>2443.35</v>
      </c>
      <c r="U482" s="55">
        <v>195.46799999999999</v>
      </c>
      <c r="V482" s="55">
        <v>61.083799999999997</v>
      </c>
      <c r="W482" s="57">
        <v>2699.9018000000001</v>
      </c>
      <c r="Y482" s="55" t="s">
        <v>2783</v>
      </c>
      <c r="Z482" s="55" t="s">
        <v>2784</v>
      </c>
      <c r="AA482" s="55" t="s">
        <v>2785</v>
      </c>
      <c r="AB482" s="55">
        <v>0</v>
      </c>
      <c r="AC482" s="55" t="s">
        <v>2786</v>
      </c>
      <c r="AD482" s="58">
        <v>37496</v>
      </c>
      <c r="AE482" s="58">
        <v>37491</v>
      </c>
    </row>
    <row r="483" spans="1:31" ht="12.5" customHeight="1">
      <c r="A483" s="55">
        <v>47207</v>
      </c>
      <c r="B483" s="55">
        <v>1</v>
      </c>
      <c r="C483" s="56">
        <v>45155</v>
      </c>
      <c r="D483" s="56">
        <v>45167</v>
      </c>
      <c r="E483" s="56">
        <v>45162</v>
      </c>
      <c r="F483" s="55">
        <v>5</v>
      </c>
      <c r="G483" s="55" t="s">
        <v>2787</v>
      </c>
      <c r="I483" s="55" t="s">
        <v>2788</v>
      </c>
      <c r="J483" s="55">
        <v>27043</v>
      </c>
      <c r="K483" s="55">
        <v>14328</v>
      </c>
      <c r="M483" s="55">
        <v>6</v>
      </c>
      <c r="N483" s="55">
        <v>24198</v>
      </c>
      <c r="O483" s="55">
        <v>24198</v>
      </c>
      <c r="P483" s="55">
        <v>1</v>
      </c>
      <c r="Q483" s="55">
        <v>9058</v>
      </c>
      <c r="R483" s="55" t="s">
        <v>2789</v>
      </c>
      <c r="S483" s="55">
        <v>4904</v>
      </c>
      <c r="T483" s="55">
        <v>782.99</v>
      </c>
      <c r="U483" s="55">
        <v>62.639200000000002</v>
      </c>
      <c r="V483" s="55">
        <v>19.5748</v>
      </c>
      <c r="W483" s="55">
        <v>865.20399999999995</v>
      </c>
      <c r="Y483" s="55" t="s">
        <v>2790</v>
      </c>
      <c r="Z483" s="55" t="s">
        <v>2791</v>
      </c>
      <c r="AA483" s="55" t="s">
        <v>2792</v>
      </c>
      <c r="AB483" s="55">
        <v>0</v>
      </c>
      <c r="AC483" s="55" t="s">
        <v>2793</v>
      </c>
      <c r="AD483" s="58">
        <v>37497</v>
      </c>
      <c r="AE483" s="58">
        <v>37492</v>
      </c>
    </row>
    <row r="484" spans="1:31" ht="12.5" customHeight="1">
      <c r="A484" s="55">
        <v>47212</v>
      </c>
      <c r="B484" s="55">
        <v>1</v>
      </c>
      <c r="C484" s="56">
        <v>45155</v>
      </c>
      <c r="D484" s="56">
        <v>45167</v>
      </c>
      <c r="E484" s="56">
        <v>45162</v>
      </c>
      <c r="F484" s="55">
        <v>5</v>
      </c>
      <c r="G484" s="55" t="s">
        <v>2794</v>
      </c>
      <c r="I484" s="55" t="s">
        <v>2795</v>
      </c>
      <c r="J484" s="55">
        <v>12580</v>
      </c>
      <c r="K484" s="55">
        <v>2911</v>
      </c>
      <c r="M484" s="55">
        <v>9</v>
      </c>
      <c r="N484" s="55">
        <v>12740</v>
      </c>
      <c r="O484" s="55">
        <v>12740</v>
      </c>
      <c r="P484" s="55">
        <v>1</v>
      </c>
      <c r="Q484" s="55">
        <v>14245</v>
      </c>
      <c r="R484" s="55" t="s">
        <v>2796</v>
      </c>
      <c r="S484" s="55">
        <v>4902</v>
      </c>
      <c r="T484" s="57">
        <v>2049.0981999999999</v>
      </c>
      <c r="U484" s="55">
        <v>163.92789999999999</v>
      </c>
      <c r="V484" s="55">
        <v>51.227499999999999</v>
      </c>
      <c r="W484" s="57">
        <v>2264.2536</v>
      </c>
      <c r="Y484" s="55" t="s">
        <v>2797</v>
      </c>
      <c r="Z484" s="55" t="s">
        <v>2791</v>
      </c>
      <c r="AA484" s="55" t="s">
        <v>2798</v>
      </c>
      <c r="AB484" s="55">
        <v>0</v>
      </c>
      <c r="AC484" s="55" t="s">
        <v>2793</v>
      </c>
      <c r="AD484" s="58">
        <v>37497</v>
      </c>
      <c r="AE484" s="58">
        <v>37492</v>
      </c>
    </row>
    <row r="485" spans="1:31" ht="12.5" customHeight="1">
      <c r="A485" s="55">
        <v>47208</v>
      </c>
      <c r="B485" s="55">
        <v>1</v>
      </c>
      <c r="C485" s="56">
        <v>45155</v>
      </c>
      <c r="D485" s="56">
        <v>45167</v>
      </c>
      <c r="E485" s="56">
        <v>45162</v>
      </c>
      <c r="F485" s="55">
        <v>5</v>
      </c>
      <c r="G485" s="55" t="s">
        <v>2799</v>
      </c>
      <c r="I485" s="55" t="s">
        <v>2800</v>
      </c>
      <c r="J485" s="55">
        <v>21359</v>
      </c>
      <c r="K485" s="55">
        <v>16243</v>
      </c>
      <c r="M485" s="55">
        <v>9</v>
      </c>
      <c r="N485" s="55">
        <v>26129</v>
      </c>
      <c r="O485" s="55">
        <v>26129</v>
      </c>
      <c r="P485" s="55">
        <v>1</v>
      </c>
      <c r="Q485" s="55">
        <v>15170</v>
      </c>
      <c r="R485" s="55" t="s">
        <v>2801</v>
      </c>
      <c r="S485" s="55">
        <v>4902</v>
      </c>
      <c r="T485" s="57">
        <v>2443.35</v>
      </c>
      <c r="U485" s="55">
        <v>195.46799999999999</v>
      </c>
      <c r="V485" s="55">
        <v>61.083799999999997</v>
      </c>
      <c r="W485" s="57">
        <v>2699.9018000000001</v>
      </c>
      <c r="Y485" s="55" t="s">
        <v>2802</v>
      </c>
      <c r="Z485" s="55" t="s">
        <v>2791</v>
      </c>
      <c r="AA485" s="55" t="s">
        <v>2803</v>
      </c>
      <c r="AB485" s="55">
        <v>0</v>
      </c>
      <c r="AC485" s="55" t="s">
        <v>2793</v>
      </c>
      <c r="AD485" s="58">
        <v>37497</v>
      </c>
      <c r="AE485" s="58">
        <v>37492</v>
      </c>
    </row>
    <row r="486" spans="1:31" ht="12.5" customHeight="1">
      <c r="A486" s="55">
        <v>47223</v>
      </c>
      <c r="B486" s="55">
        <v>1</v>
      </c>
      <c r="C486" s="56">
        <v>45157</v>
      </c>
      <c r="D486" s="56">
        <v>45169</v>
      </c>
      <c r="E486" s="56">
        <v>45164</v>
      </c>
      <c r="F486" s="55">
        <v>5</v>
      </c>
      <c r="G486" s="55" t="s">
        <v>2804</v>
      </c>
      <c r="I486" s="55" t="s">
        <v>2805</v>
      </c>
      <c r="J486" s="55">
        <v>25875</v>
      </c>
      <c r="K486" s="55">
        <v>6416</v>
      </c>
      <c r="M486" s="55">
        <v>6</v>
      </c>
      <c r="N486" s="55">
        <v>16252</v>
      </c>
      <c r="O486" s="55">
        <v>16252</v>
      </c>
      <c r="P486" s="55">
        <v>1</v>
      </c>
      <c r="Q486" s="55">
        <v>10537</v>
      </c>
      <c r="R486" s="55" t="s">
        <v>2806</v>
      </c>
      <c r="S486" s="55">
        <v>4926</v>
      </c>
      <c r="T486" s="57">
        <v>2443.35</v>
      </c>
      <c r="U486" s="55">
        <v>195.46799999999999</v>
      </c>
      <c r="V486" s="55">
        <v>61.083799999999997</v>
      </c>
      <c r="W486" s="57">
        <v>2699.9018000000001</v>
      </c>
      <c r="Y486" s="55" t="s">
        <v>2807</v>
      </c>
      <c r="Z486" s="55" t="s">
        <v>2808</v>
      </c>
      <c r="AA486" s="55" t="s">
        <v>2809</v>
      </c>
      <c r="AB486" s="55">
        <v>0</v>
      </c>
      <c r="AC486" s="55" t="s">
        <v>2720</v>
      </c>
      <c r="AD486" s="58">
        <v>37499</v>
      </c>
      <c r="AE486" s="58">
        <v>37494</v>
      </c>
    </row>
    <row r="487" spans="1:31" ht="12.5" customHeight="1">
      <c r="A487" s="55">
        <v>47241</v>
      </c>
      <c r="B487" s="55">
        <v>1</v>
      </c>
      <c r="C487" s="56">
        <v>45158</v>
      </c>
      <c r="D487" s="56">
        <v>45170</v>
      </c>
      <c r="E487" s="56">
        <v>45165</v>
      </c>
      <c r="F487" s="55">
        <v>5</v>
      </c>
      <c r="G487" s="55" t="s">
        <v>2810</v>
      </c>
      <c r="I487" s="55" t="s">
        <v>2811</v>
      </c>
      <c r="J487" s="55">
        <v>21559</v>
      </c>
      <c r="K487" s="55">
        <v>10842</v>
      </c>
      <c r="M487" s="55">
        <v>9</v>
      </c>
      <c r="N487" s="55">
        <v>20709</v>
      </c>
      <c r="O487" s="55">
        <v>20709</v>
      </c>
      <c r="P487" s="55">
        <v>1</v>
      </c>
      <c r="Q487" s="55">
        <v>15824</v>
      </c>
      <c r="R487" s="55" t="s">
        <v>2812</v>
      </c>
      <c r="S487" s="55">
        <v>4935</v>
      </c>
      <c r="T487" s="57">
        <v>2443.35</v>
      </c>
      <c r="U487" s="55">
        <v>195.46799999999999</v>
      </c>
      <c r="V487" s="55">
        <v>61.083799999999997</v>
      </c>
      <c r="W487" s="57">
        <v>2699.9018000000001</v>
      </c>
      <c r="Y487" s="55" t="s">
        <v>2813</v>
      </c>
      <c r="Z487" s="55" t="s">
        <v>2814</v>
      </c>
      <c r="AA487" s="55" t="s">
        <v>2815</v>
      </c>
      <c r="AB487" s="55">
        <v>0</v>
      </c>
      <c r="AC487" s="55" t="s">
        <v>2731</v>
      </c>
      <c r="AD487" s="58">
        <v>37500</v>
      </c>
      <c r="AE487" s="58">
        <v>37495</v>
      </c>
    </row>
    <row r="488" spans="1:31" ht="12.5" customHeight="1">
      <c r="A488" s="55">
        <v>47253</v>
      </c>
      <c r="B488" s="55">
        <v>1</v>
      </c>
      <c r="C488" s="56">
        <v>45159</v>
      </c>
      <c r="D488" s="56">
        <v>45171</v>
      </c>
      <c r="E488" s="56">
        <v>45166</v>
      </c>
      <c r="F488" s="55">
        <v>5</v>
      </c>
      <c r="G488" s="55" t="s">
        <v>2816</v>
      </c>
      <c r="I488" s="55" t="s">
        <v>2817</v>
      </c>
      <c r="J488" s="55">
        <v>12683</v>
      </c>
      <c r="K488" s="55">
        <v>1594</v>
      </c>
      <c r="M488" s="55">
        <v>9</v>
      </c>
      <c r="N488" s="55">
        <v>11414</v>
      </c>
      <c r="O488" s="55">
        <v>11414</v>
      </c>
      <c r="P488" s="55">
        <v>1</v>
      </c>
      <c r="Q488" s="55">
        <v>175</v>
      </c>
      <c r="R488" s="55" t="s">
        <v>2818</v>
      </c>
      <c r="S488" s="55">
        <v>4946</v>
      </c>
      <c r="T488" s="57">
        <v>2071.4196000000002</v>
      </c>
      <c r="U488" s="55">
        <v>165.71360000000001</v>
      </c>
      <c r="V488" s="55">
        <v>51.785499999999999</v>
      </c>
      <c r="W488" s="57">
        <v>2288.9187000000002</v>
      </c>
      <c r="Y488" s="55" t="s">
        <v>2819</v>
      </c>
      <c r="Z488" s="55" t="s">
        <v>2820</v>
      </c>
      <c r="AA488" s="55" t="s">
        <v>2821</v>
      </c>
      <c r="AB488" s="55">
        <v>0</v>
      </c>
      <c r="AC488" s="55" t="s">
        <v>2757</v>
      </c>
      <c r="AD488" s="58">
        <v>37501</v>
      </c>
      <c r="AE488" s="58">
        <v>37496</v>
      </c>
    </row>
    <row r="489" spans="1:31" ht="12.5" customHeight="1">
      <c r="A489" s="55">
        <v>47246</v>
      </c>
      <c r="B489" s="55">
        <v>1</v>
      </c>
      <c r="C489" s="56">
        <v>45159</v>
      </c>
      <c r="D489" s="56">
        <v>45171</v>
      </c>
      <c r="E489" s="56">
        <v>45166</v>
      </c>
      <c r="F489" s="55">
        <v>5</v>
      </c>
      <c r="G489" s="55" t="s">
        <v>2822</v>
      </c>
      <c r="I489" s="55" t="s">
        <v>2823</v>
      </c>
      <c r="J489" s="55">
        <v>20713</v>
      </c>
      <c r="K489" s="55">
        <v>17778</v>
      </c>
      <c r="M489" s="55">
        <v>10</v>
      </c>
      <c r="N489" s="55">
        <v>27666</v>
      </c>
      <c r="O489" s="55">
        <v>27666</v>
      </c>
      <c r="P489" s="55">
        <v>1</v>
      </c>
      <c r="Q489" s="55">
        <v>14863</v>
      </c>
      <c r="R489" s="55" t="s">
        <v>2824</v>
      </c>
      <c r="S489" s="55">
        <v>4951</v>
      </c>
      <c r="T489" s="55">
        <v>782.99</v>
      </c>
      <c r="U489" s="55">
        <v>62.639200000000002</v>
      </c>
      <c r="V489" s="55">
        <v>19.5748</v>
      </c>
      <c r="W489" s="55">
        <v>865.20399999999995</v>
      </c>
      <c r="Y489" s="55" t="s">
        <v>2825</v>
      </c>
      <c r="Z489" s="55" t="s">
        <v>2820</v>
      </c>
      <c r="AA489" s="55" t="s">
        <v>2826</v>
      </c>
      <c r="AB489" s="55">
        <v>0</v>
      </c>
      <c r="AC489" s="55" t="s">
        <v>2757</v>
      </c>
      <c r="AD489" s="58">
        <v>37501</v>
      </c>
      <c r="AE489" s="58">
        <v>37496</v>
      </c>
    </row>
    <row r="490" spans="1:31" ht="12.5" customHeight="1">
      <c r="A490" s="55">
        <v>47261</v>
      </c>
      <c r="B490" s="55">
        <v>1</v>
      </c>
      <c r="C490" s="56">
        <v>45160</v>
      </c>
      <c r="D490" s="56">
        <v>45172</v>
      </c>
      <c r="E490" s="56">
        <v>45167</v>
      </c>
      <c r="F490" s="55">
        <v>5</v>
      </c>
      <c r="G490" s="55" t="s">
        <v>2827</v>
      </c>
      <c r="I490" s="55" t="s">
        <v>2828</v>
      </c>
      <c r="J490" s="55">
        <v>26305</v>
      </c>
      <c r="K490" s="55">
        <v>19541</v>
      </c>
      <c r="M490" s="55">
        <v>1</v>
      </c>
      <c r="N490" s="55">
        <v>29447</v>
      </c>
      <c r="O490" s="55">
        <v>29447</v>
      </c>
      <c r="P490" s="55">
        <v>1</v>
      </c>
      <c r="T490" s="57">
        <v>2049.0981999999999</v>
      </c>
      <c r="U490" s="55">
        <v>163.92789999999999</v>
      </c>
      <c r="V490" s="55">
        <v>51.227499999999999</v>
      </c>
      <c r="W490" s="57">
        <v>2264.2536</v>
      </c>
      <c r="Y490" s="55" t="s">
        <v>2829</v>
      </c>
      <c r="Z490" s="55" t="s">
        <v>2830</v>
      </c>
      <c r="AA490" s="55" t="s">
        <v>2831</v>
      </c>
      <c r="AB490" s="55">
        <v>0</v>
      </c>
      <c r="AC490" s="55" t="s">
        <v>2778</v>
      </c>
      <c r="AD490" s="58">
        <v>37502</v>
      </c>
      <c r="AE490" s="58">
        <v>37497</v>
      </c>
    </row>
    <row r="491" spans="1:31" ht="12.5" customHeight="1">
      <c r="A491" s="55">
        <v>47260</v>
      </c>
      <c r="B491" s="55">
        <v>1</v>
      </c>
      <c r="C491" s="56">
        <v>45160</v>
      </c>
      <c r="D491" s="56">
        <v>45172</v>
      </c>
      <c r="E491" s="56">
        <v>45167</v>
      </c>
      <c r="F491" s="55">
        <v>5</v>
      </c>
      <c r="G491" s="55" t="s">
        <v>2832</v>
      </c>
      <c r="I491" s="55" t="s">
        <v>2833</v>
      </c>
      <c r="J491" s="55">
        <v>13233</v>
      </c>
      <c r="K491" s="55">
        <v>12974</v>
      </c>
      <c r="M491" s="55">
        <v>1</v>
      </c>
      <c r="N491" s="55">
        <v>22844</v>
      </c>
      <c r="O491" s="55">
        <v>22844</v>
      </c>
      <c r="P491" s="55">
        <v>1</v>
      </c>
      <c r="Q491" s="55">
        <v>17711</v>
      </c>
      <c r="R491" s="55" t="s">
        <v>2834</v>
      </c>
      <c r="T491" s="57">
        <v>2181.5625</v>
      </c>
      <c r="U491" s="55">
        <v>174.52500000000001</v>
      </c>
      <c r="V491" s="55">
        <v>54.539099999999998</v>
      </c>
      <c r="W491" s="57">
        <v>2410.6266000000001</v>
      </c>
      <c r="Y491" s="55" t="s">
        <v>2835</v>
      </c>
      <c r="Z491" s="55" t="s">
        <v>2830</v>
      </c>
      <c r="AA491" s="55" t="s">
        <v>2836</v>
      </c>
      <c r="AB491" s="55">
        <v>0</v>
      </c>
      <c r="AC491" s="55" t="s">
        <v>2778</v>
      </c>
      <c r="AD491" s="58">
        <v>37502</v>
      </c>
      <c r="AE491" s="58">
        <v>37497</v>
      </c>
    </row>
    <row r="492" spans="1:31" ht="12.5" customHeight="1">
      <c r="A492" s="55">
        <v>47258</v>
      </c>
      <c r="B492" s="55">
        <v>1</v>
      </c>
      <c r="C492" s="56">
        <v>45160</v>
      </c>
      <c r="D492" s="56">
        <v>45172</v>
      </c>
      <c r="E492" s="56">
        <v>45167</v>
      </c>
      <c r="F492" s="55">
        <v>5</v>
      </c>
      <c r="G492" s="55" t="s">
        <v>2837</v>
      </c>
      <c r="I492" s="55" t="s">
        <v>2838</v>
      </c>
      <c r="J492" s="55">
        <v>13298</v>
      </c>
      <c r="K492" s="55">
        <v>10799</v>
      </c>
      <c r="M492" s="55">
        <v>4</v>
      </c>
      <c r="N492" s="55">
        <v>20666</v>
      </c>
      <c r="O492" s="55">
        <v>20666</v>
      </c>
      <c r="P492" s="55">
        <v>1</v>
      </c>
      <c r="Q492" s="55">
        <v>15874</v>
      </c>
      <c r="R492" s="55" t="s">
        <v>2839</v>
      </c>
      <c r="T492" s="57">
        <v>2181.5625</v>
      </c>
      <c r="U492" s="55">
        <v>174.52500000000001</v>
      </c>
      <c r="V492" s="55">
        <v>54.539099999999998</v>
      </c>
      <c r="W492" s="57">
        <v>2410.6266000000001</v>
      </c>
      <c r="Y492" s="55" t="s">
        <v>2840</v>
      </c>
      <c r="Z492" s="55" t="s">
        <v>2830</v>
      </c>
      <c r="AA492" s="55" t="s">
        <v>2841</v>
      </c>
      <c r="AB492" s="55">
        <v>0</v>
      </c>
      <c r="AC492" s="55" t="s">
        <v>2778</v>
      </c>
      <c r="AD492" s="58">
        <v>37502</v>
      </c>
      <c r="AE492" s="58">
        <v>37497</v>
      </c>
    </row>
    <row r="493" spans="1:31" ht="12.5" customHeight="1">
      <c r="A493" s="55">
        <v>47262</v>
      </c>
      <c r="B493" s="55">
        <v>1</v>
      </c>
      <c r="C493" s="56">
        <v>45160</v>
      </c>
      <c r="D493" s="56">
        <v>45172</v>
      </c>
      <c r="E493" s="56">
        <v>45167</v>
      </c>
      <c r="F493" s="55">
        <v>5</v>
      </c>
      <c r="G493" s="55" t="s">
        <v>2842</v>
      </c>
      <c r="I493" s="55" t="s">
        <v>2843</v>
      </c>
      <c r="J493" s="55">
        <v>21560</v>
      </c>
      <c r="K493" s="55">
        <v>15317</v>
      </c>
      <c r="M493" s="55">
        <v>9</v>
      </c>
      <c r="N493" s="55">
        <v>25198</v>
      </c>
      <c r="O493" s="55">
        <v>25198</v>
      </c>
      <c r="P493" s="55">
        <v>1</v>
      </c>
      <c r="Q493" s="55">
        <v>11492</v>
      </c>
      <c r="R493" s="55" t="s">
        <v>2844</v>
      </c>
      <c r="S493" s="55">
        <v>4957</v>
      </c>
      <c r="T493" s="57">
        <v>2181.5625</v>
      </c>
      <c r="U493" s="55">
        <v>174.52500000000001</v>
      </c>
      <c r="V493" s="55">
        <v>54.539099999999998</v>
      </c>
      <c r="W493" s="57">
        <v>2410.6266000000001</v>
      </c>
      <c r="Y493" s="55" t="s">
        <v>2845</v>
      </c>
      <c r="Z493" s="55" t="s">
        <v>2830</v>
      </c>
      <c r="AA493" s="55" t="s">
        <v>2846</v>
      </c>
      <c r="AB493" s="55">
        <v>0</v>
      </c>
      <c r="AC493" s="55" t="s">
        <v>2778</v>
      </c>
      <c r="AD493" s="58">
        <v>37502</v>
      </c>
      <c r="AE493" s="58">
        <v>37497</v>
      </c>
    </row>
    <row r="494" spans="1:31" ht="12.5" customHeight="1">
      <c r="A494" s="55">
        <v>47256</v>
      </c>
      <c r="B494" s="55">
        <v>1</v>
      </c>
      <c r="C494" s="56">
        <v>45160</v>
      </c>
      <c r="D494" s="56">
        <v>45172</v>
      </c>
      <c r="E494" s="56">
        <v>45167</v>
      </c>
      <c r="F494" s="55">
        <v>5</v>
      </c>
      <c r="G494" s="55" t="s">
        <v>2847</v>
      </c>
      <c r="I494" s="55" t="s">
        <v>2848</v>
      </c>
      <c r="J494" s="55">
        <v>16417</v>
      </c>
      <c r="K494" s="55">
        <v>5313</v>
      </c>
      <c r="M494" s="55">
        <v>10</v>
      </c>
      <c r="N494" s="55">
        <v>15148</v>
      </c>
      <c r="O494" s="55">
        <v>15148</v>
      </c>
      <c r="P494" s="55">
        <v>1</v>
      </c>
      <c r="Q494" s="55">
        <v>113</v>
      </c>
      <c r="R494" s="55" t="s">
        <v>2849</v>
      </c>
      <c r="S494" s="55">
        <v>4962</v>
      </c>
      <c r="T494" s="57">
        <v>2181.5625</v>
      </c>
      <c r="U494" s="55">
        <v>174.52500000000001</v>
      </c>
      <c r="V494" s="55">
        <v>54.539099999999998</v>
      </c>
      <c r="W494" s="57">
        <v>2410.6266000000001</v>
      </c>
      <c r="Y494" s="55" t="s">
        <v>2850</v>
      </c>
      <c r="Z494" s="55" t="s">
        <v>2830</v>
      </c>
      <c r="AA494" s="55" t="s">
        <v>2851</v>
      </c>
      <c r="AB494" s="55">
        <v>0</v>
      </c>
      <c r="AC494" s="55" t="s">
        <v>2778</v>
      </c>
      <c r="AD494" s="58">
        <v>37502</v>
      </c>
      <c r="AE494" s="58">
        <v>37497</v>
      </c>
    </row>
    <row r="495" spans="1:31" ht="12.5" customHeight="1">
      <c r="A495" s="55">
        <v>47268</v>
      </c>
      <c r="B495" s="55">
        <v>1</v>
      </c>
      <c r="C495" s="56">
        <v>45161</v>
      </c>
      <c r="D495" s="56">
        <v>45173</v>
      </c>
      <c r="E495" s="56">
        <v>45168</v>
      </c>
      <c r="F495" s="55">
        <v>5</v>
      </c>
      <c r="G495" s="55" t="s">
        <v>2852</v>
      </c>
      <c r="I495" s="55" t="s">
        <v>2853</v>
      </c>
      <c r="J495" s="55">
        <v>21402</v>
      </c>
      <c r="K495" s="55">
        <v>16288</v>
      </c>
      <c r="M495" s="55">
        <v>9</v>
      </c>
      <c r="N495" s="55">
        <v>26174</v>
      </c>
      <c r="O495" s="55">
        <v>26174</v>
      </c>
      <c r="P495" s="55">
        <v>1</v>
      </c>
      <c r="Q495" s="55">
        <v>12056</v>
      </c>
      <c r="R495" s="55" t="s">
        <v>2854</v>
      </c>
      <c r="S495" s="55">
        <v>4968</v>
      </c>
      <c r="T495" s="57">
        <v>2181.5625</v>
      </c>
      <c r="U495" s="55">
        <v>174.52500000000001</v>
      </c>
      <c r="V495" s="55">
        <v>54.539099999999998</v>
      </c>
      <c r="W495" s="57">
        <v>2410.6266000000001</v>
      </c>
      <c r="Y495" s="55" t="s">
        <v>2855</v>
      </c>
      <c r="Z495" s="55" t="s">
        <v>2856</v>
      </c>
      <c r="AA495" s="55" t="s">
        <v>2857</v>
      </c>
      <c r="AB495" s="55">
        <v>0</v>
      </c>
      <c r="AC495" s="55" t="s">
        <v>2784</v>
      </c>
      <c r="AD495" s="58">
        <v>37503</v>
      </c>
      <c r="AE495" s="58">
        <v>37498</v>
      </c>
    </row>
    <row r="496" spans="1:31" ht="12.5" customHeight="1">
      <c r="A496" s="55">
        <v>47272</v>
      </c>
      <c r="B496" s="55">
        <v>1</v>
      </c>
      <c r="C496" s="56">
        <v>45162</v>
      </c>
      <c r="D496" s="56">
        <v>45174</v>
      </c>
      <c r="E496" s="56">
        <v>45169</v>
      </c>
      <c r="F496" s="55">
        <v>5</v>
      </c>
      <c r="G496" s="55" t="s">
        <v>2858</v>
      </c>
      <c r="I496" s="55" t="s">
        <v>2859</v>
      </c>
      <c r="J496" s="55">
        <v>29013</v>
      </c>
      <c r="K496" s="55">
        <v>11095</v>
      </c>
      <c r="M496" s="55">
        <v>6</v>
      </c>
      <c r="N496" s="55">
        <v>20965</v>
      </c>
      <c r="O496" s="55">
        <v>20965</v>
      </c>
      <c r="P496" s="55">
        <v>1</v>
      </c>
      <c r="Q496" s="55">
        <v>3956</v>
      </c>
      <c r="R496" s="55" t="s">
        <v>2860</v>
      </c>
      <c r="T496" s="57">
        <v>2181.5625</v>
      </c>
      <c r="U496" s="55">
        <v>174.52500000000001</v>
      </c>
      <c r="V496" s="55">
        <v>54.539099999999998</v>
      </c>
      <c r="W496" s="57">
        <v>2410.6266000000001</v>
      </c>
      <c r="Y496" s="55" t="s">
        <v>2861</v>
      </c>
      <c r="Z496" s="55" t="s">
        <v>2862</v>
      </c>
      <c r="AA496" s="55" t="s">
        <v>2863</v>
      </c>
      <c r="AB496" s="55">
        <v>0</v>
      </c>
      <c r="AC496" s="55" t="s">
        <v>2791</v>
      </c>
      <c r="AD496" s="58">
        <v>37504</v>
      </c>
      <c r="AE496" s="58">
        <v>37499</v>
      </c>
    </row>
    <row r="497" spans="1:31" ht="12.5" customHeight="1">
      <c r="A497" s="55">
        <v>47275</v>
      </c>
      <c r="B497" s="55">
        <v>1</v>
      </c>
      <c r="C497" s="56">
        <v>45162</v>
      </c>
      <c r="D497" s="56">
        <v>45174</v>
      </c>
      <c r="E497" s="56">
        <v>45169</v>
      </c>
      <c r="F497" s="55">
        <v>5</v>
      </c>
      <c r="G497" s="55" t="s">
        <v>2864</v>
      </c>
      <c r="I497" s="55" t="s">
        <v>2865</v>
      </c>
      <c r="J497" s="55">
        <v>19076</v>
      </c>
      <c r="K497" s="55">
        <v>12182</v>
      </c>
      <c r="M497" s="55">
        <v>7</v>
      </c>
      <c r="N497" s="55">
        <v>22052</v>
      </c>
      <c r="O497" s="55">
        <v>22052</v>
      </c>
      <c r="P497" s="55">
        <v>1</v>
      </c>
      <c r="Q497" s="55">
        <v>18212</v>
      </c>
      <c r="R497" s="55" t="s">
        <v>2866</v>
      </c>
      <c r="T497" s="55">
        <v>782.99</v>
      </c>
      <c r="U497" s="55">
        <v>62.639200000000002</v>
      </c>
      <c r="V497" s="55">
        <v>19.5748</v>
      </c>
      <c r="W497" s="55">
        <v>865.20399999999995</v>
      </c>
      <c r="Y497" s="55" t="s">
        <v>2867</v>
      </c>
      <c r="Z497" s="55" t="s">
        <v>2862</v>
      </c>
      <c r="AA497" s="55" t="s">
        <v>2868</v>
      </c>
      <c r="AB497" s="55">
        <v>0</v>
      </c>
      <c r="AC497" s="55" t="s">
        <v>2791</v>
      </c>
      <c r="AD497" s="58">
        <v>37504</v>
      </c>
      <c r="AE497" s="58">
        <v>37499</v>
      </c>
    </row>
    <row r="498" spans="1:31" ht="12.5" customHeight="1">
      <c r="A498" s="55">
        <v>47269</v>
      </c>
      <c r="B498" s="55">
        <v>1</v>
      </c>
      <c r="C498" s="56">
        <v>45162</v>
      </c>
      <c r="D498" s="56">
        <v>45174</v>
      </c>
      <c r="E498" s="56">
        <v>45169</v>
      </c>
      <c r="F498" s="55">
        <v>5</v>
      </c>
      <c r="G498" s="55" t="s">
        <v>2869</v>
      </c>
      <c r="I498" s="55" t="s">
        <v>2870</v>
      </c>
      <c r="J498" s="55">
        <v>28512</v>
      </c>
      <c r="K498" s="55">
        <v>19664</v>
      </c>
      <c r="M498" s="55">
        <v>7</v>
      </c>
      <c r="N498" s="55">
        <v>29570</v>
      </c>
      <c r="O498" s="55">
        <v>29570</v>
      </c>
      <c r="P498" s="55">
        <v>1</v>
      </c>
      <c r="T498" s="57">
        <v>2049.0981999999999</v>
      </c>
      <c r="U498" s="55">
        <v>163.92789999999999</v>
      </c>
      <c r="V498" s="55">
        <v>51.227499999999999</v>
      </c>
      <c r="W498" s="57">
        <v>2264.2536</v>
      </c>
      <c r="Y498" s="55" t="s">
        <v>2871</v>
      </c>
      <c r="Z498" s="55" t="s">
        <v>2862</v>
      </c>
      <c r="AA498" s="55" t="s">
        <v>2872</v>
      </c>
      <c r="AB498" s="55">
        <v>0</v>
      </c>
      <c r="AC498" s="55" t="s">
        <v>2791</v>
      </c>
      <c r="AD498" s="58">
        <v>37504</v>
      </c>
      <c r="AE498" s="58">
        <v>37499</v>
      </c>
    </row>
    <row r="499" spans="1:31" ht="12.5" customHeight="1">
      <c r="A499" s="55">
        <v>47278</v>
      </c>
      <c r="B499" s="55">
        <v>1</v>
      </c>
      <c r="C499" s="56">
        <v>45162</v>
      </c>
      <c r="D499" s="56">
        <v>45174</v>
      </c>
      <c r="E499" s="56">
        <v>45169</v>
      </c>
      <c r="F499" s="55">
        <v>5</v>
      </c>
      <c r="G499" s="55" t="s">
        <v>2873</v>
      </c>
      <c r="I499" s="55" t="s">
        <v>2874</v>
      </c>
      <c r="J499" s="55">
        <v>21404</v>
      </c>
      <c r="K499" s="55">
        <v>6226</v>
      </c>
      <c r="M499" s="55">
        <v>9</v>
      </c>
      <c r="N499" s="55">
        <v>16061</v>
      </c>
      <c r="O499" s="55">
        <v>16061</v>
      </c>
      <c r="P499" s="55">
        <v>1</v>
      </c>
      <c r="Q499" s="55">
        <v>14431</v>
      </c>
      <c r="R499" s="55" t="s">
        <v>2875</v>
      </c>
      <c r="S499" s="55">
        <v>4979</v>
      </c>
      <c r="T499" s="57">
        <v>2181.5625</v>
      </c>
      <c r="U499" s="55">
        <v>174.52500000000001</v>
      </c>
      <c r="V499" s="55">
        <v>54.539099999999998</v>
      </c>
      <c r="W499" s="57">
        <v>2410.6266000000001</v>
      </c>
      <c r="Y499" s="55" t="s">
        <v>2876</v>
      </c>
      <c r="Z499" s="55" t="s">
        <v>2862</v>
      </c>
      <c r="AA499" s="55" t="s">
        <v>2877</v>
      </c>
      <c r="AB499" s="55">
        <v>0</v>
      </c>
      <c r="AC499" s="55" t="s">
        <v>2791</v>
      </c>
      <c r="AD499" s="58">
        <v>37504</v>
      </c>
      <c r="AE499" s="58">
        <v>37499</v>
      </c>
    </row>
    <row r="500" spans="1:31" ht="12.5" customHeight="1">
      <c r="A500" s="55">
        <v>47288</v>
      </c>
      <c r="B500" s="55">
        <v>1</v>
      </c>
      <c r="C500" s="56">
        <v>45163</v>
      </c>
      <c r="D500" s="56">
        <v>45175</v>
      </c>
      <c r="E500" s="56">
        <v>45170</v>
      </c>
      <c r="F500" s="55">
        <v>5</v>
      </c>
      <c r="G500" s="55" t="s">
        <v>2878</v>
      </c>
      <c r="I500" s="55" t="s">
        <v>2879</v>
      </c>
      <c r="J500" s="55">
        <v>13353</v>
      </c>
      <c r="K500" s="55">
        <v>6061</v>
      </c>
      <c r="M500" s="55">
        <v>1</v>
      </c>
      <c r="N500" s="55">
        <v>15896</v>
      </c>
      <c r="O500" s="55">
        <v>15896</v>
      </c>
      <c r="P500" s="55">
        <v>1</v>
      </c>
      <c r="Q500" s="55">
        <v>12709</v>
      </c>
      <c r="R500" s="55" t="s">
        <v>2880</v>
      </c>
      <c r="T500" s="57">
        <v>2181.5625</v>
      </c>
      <c r="U500" s="55">
        <v>174.52500000000001</v>
      </c>
      <c r="V500" s="55">
        <v>54.539099999999998</v>
      </c>
      <c r="W500" s="57">
        <v>2410.6266000000001</v>
      </c>
      <c r="Y500" s="55" t="s">
        <v>2881</v>
      </c>
      <c r="Z500" s="55" t="s">
        <v>2882</v>
      </c>
      <c r="AA500" s="55" t="s">
        <v>2883</v>
      </c>
      <c r="AB500" s="55">
        <v>0</v>
      </c>
      <c r="AC500" s="55" t="s">
        <v>2884</v>
      </c>
      <c r="AD500" s="58">
        <v>37505</v>
      </c>
      <c r="AE500" s="58">
        <v>37500</v>
      </c>
    </row>
    <row r="501" spans="1:31" ht="12.5" customHeight="1">
      <c r="A501" s="55">
        <v>47287</v>
      </c>
      <c r="B501" s="55">
        <v>1</v>
      </c>
      <c r="C501" s="56">
        <v>45163</v>
      </c>
      <c r="D501" s="56">
        <v>45175</v>
      </c>
      <c r="E501" s="56">
        <v>45170</v>
      </c>
      <c r="F501" s="55">
        <v>5</v>
      </c>
      <c r="G501" s="55" t="s">
        <v>2885</v>
      </c>
      <c r="I501" s="55" t="s">
        <v>2886</v>
      </c>
      <c r="J501" s="55">
        <v>13280</v>
      </c>
      <c r="K501" s="55">
        <v>9499</v>
      </c>
      <c r="M501" s="55">
        <v>1</v>
      </c>
      <c r="N501" s="55">
        <v>19358</v>
      </c>
      <c r="O501" s="55">
        <v>19358</v>
      </c>
      <c r="P501" s="55">
        <v>1</v>
      </c>
      <c r="Q501" s="55">
        <v>11639</v>
      </c>
      <c r="R501" s="55" t="s">
        <v>2887</v>
      </c>
      <c r="T501" s="57">
        <v>2181.5625</v>
      </c>
      <c r="U501" s="55">
        <v>174.52500000000001</v>
      </c>
      <c r="V501" s="55">
        <v>54.539099999999998</v>
      </c>
      <c r="W501" s="57">
        <v>2410.6266000000001</v>
      </c>
      <c r="Y501" s="55" t="s">
        <v>2888</v>
      </c>
      <c r="Z501" s="55" t="s">
        <v>2882</v>
      </c>
      <c r="AA501" s="55" t="s">
        <v>2889</v>
      </c>
      <c r="AB501" s="55">
        <v>0</v>
      </c>
      <c r="AC501" s="55" t="s">
        <v>2884</v>
      </c>
      <c r="AD501" s="58">
        <v>37505</v>
      </c>
      <c r="AE501" s="58">
        <v>37500</v>
      </c>
    </row>
    <row r="502" spans="1:31" ht="12.5" customHeight="1">
      <c r="A502" s="55">
        <v>47290</v>
      </c>
      <c r="B502" s="55">
        <v>1</v>
      </c>
      <c r="C502" s="56">
        <v>45163</v>
      </c>
      <c r="D502" s="56">
        <v>45175</v>
      </c>
      <c r="E502" s="56">
        <v>45170</v>
      </c>
      <c r="F502" s="55">
        <v>5</v>
      </c>
      <c r="G502" s="55" t="s">
        <v>2890</v>
      </c>
      <c r="I502" s="55" t="s">
        <v>2891</v>
      </c>
      <c r="J502" s="55">
        <v>21558</v>
      </c>
      <c r="K502" s="55">
        <v>19159</v>
      </c>
      <c r="M502" s="55">
        <v>9</v>
      </c>
      <c r="N502" s="55">
        <v>29060</v>
      </c>
      <c r="O502" s="55">
        <v>29060</v>
      </c>
      <c r="P502" s="55">
        <v>1</v>
      </c>
      <c r="Q502" s="55">
        <v>17677</v>
      </c>
      <c r="R502" s="55" t="s">
        <v>2892</v>
      </c>
      <c r="S502" s="55">
        <v>4990</v>
      </c>
      <c r="T502" s="57">
        <v>2443.35</v>
      </c>
      <c r="U502" s="55">
        <v>195.46799999999999</v>
      </c>
      <c r="V502" s="55">
        <v>61.083799999999997</v>
      </c>
      <c r="W502" s="57">
        <v>2699.9018000000001</v>
      </c>
      <c r="Y502" s="55" t="s">
        <v>2893</v>
      </c>
      <c r="Z502" s="55" t="s">
        <v>2882</v>
      </c>
      <c r="AA502" s="55" t="s">
        <v>2894</v>
      </c>
      <c r="AB502" s="55">
        <v>0</v>
      </c>
      <c r="AC502" s="55" t="s">
        <v>2884</v>
      </c>
      <c r="AD502" s="58">
        <v>37505</v>
      </c>
      <c r="AE502" s="58">
        <v>37500</v>
      </c>
    </row>
    <row r="503" spans="1:31" ht="12.5" customHeight="1">
      <c r="A503" s="55">
        <v>47282</v>
      </c>
      <c r="B503" s="55">
        <v>1</v>
      </c>
      <c r="C503" s="56">
        <v>45163</v>
      </c>
      <c r="D503" s="56">
        <v>45175</v>
      </c>
      <c r="E503" s="56">
        <v>45170</v>
      </c>
      <c r="F503" s="55">
        <v>5</v>
      </c>
      <c r="G503" s="55" t="s">
        <v>2895</v>
      </c>
      <c r="I503" s="55" t="s">
        <v>2896</v>
      </c>
      <c r="J503" s="55">
        <v>19258</v>
      </c>
      <c r="K503" s="55">
        <v>18634</v>
      </c>
      <c r="M503" s="55">
        <v>10</v>
      </c>
      <c r="N503" s="55">
        <v>28528</v>
      </c>
      <c r="O503" s="55">
        <v>28528</v>
      </c>
      <c r="P503" s="55">
        <v>1</v>
      </c>
      <c r="Q503" s="55">
        <v>7122</v>
      </c>
      <c r="R503" s="55" t="s">
        <v>2897</v>
      </c>
      <c r="S503" s="55">
        <v>4995</v>
      </c>
      <c r="T503" s="57">
        <v>1000.4375</v>
      </c>
      <c r="U503" s="55">
        <v>80.034999999999997</v>
      </c>
      <c r="V503" s="55">
        <v>25.010899999999999</v>
      </c>
      <c r="W503" s="57">
        <v>1105.4834000000001</v>
      </c>
      <c r="Y503" s="55" t="s">
        <v>2898</v>
      </c>
      <c r="Z503" s="55" t="s">
        <v>2882</v>
      </c>
      <c r="AA503" s="55" t="s">
        <v>2899</v>
      </c>
      <c r="AB503" s="55">
        <v>0</v>
      </c>
      <c r="AC503" s="55" t="s">
        <v>2884</v>
      </c>
      <c r="AD503" s="58">
        <v>37505</v>
      </c>
      <c r="AE503" s="58">
        <v>37500</v>
      </c>
    </row>
    <row r="504" spans="1:31" ht="12.5" customHeight="1">
      <c r="A504" s="55">
        <v>47295</v>
      </c>
      <c r="B504" s="55">
        <v>1</v>
      </c>
      <c r="C504" s="56">
        <v>45164</v>
      </c>
      <c r="D504" s="56">
        <v>45176</v>
      </c>
      <c r="E504" s="56">
        <v>45171</v>
      </c>
      <c r="F504" s="55">
        <v>5</v>
      </c>
      <c r="G504" s="55" t="s">
        <v>2900</v>
      </c>
      <c r="I504" s="55" t="s">
        <v>2901</v>
      </c>
      <c r="J504" s="55">
        <v>14005</v>
      </c>
      <c r="K504" s="55">
        <v>5301</v>
      </c>
      <c r="M504" s="55">
        <v>4</v>
      </c>
      <c r="N504" s="55">
        <v>15136</v>
      </c>
      <c r="O504" s="55">
        <v>15136</v>
      </c>
      <c r="P504" s="55">
        <v>1</v>
      </c>
      <c r="Q504" s="55">
        <v>7410</v>
      </c>
      <c r="R504" s="55" t="s">
        <v>2902</v>
      </c>
      <c r="T504" s="57">
        <v>1000.4375</v>
      </c>
      <c r="U504" s="55">
        <v>80.034999999999997</v>
      </c>
      <c r="V504" s="55">
        <v>25.010899999999999</v>
      </c>
      <c r="W504" s="57">
        <v>1105.4834000000001</v>
      </c>
      <c r="Y504" s="55" t="s">
        <v>2903</v>
      </c>
      <c r="Z504" s="55" t="s">
        <v>2904</v>
      </c>
      <c r="AA504" s="55" t="s">
        <v>2905</v>
      </c>
      <c r="AB504" s="55">
        <v>0</v>
      </c>
      <c r="AC504" s="55" t="s">
        <v>2808</v>
      </c>
      <c r="AD504" s="58">
        <v>37506</v>
      </c>
      <c r="AE504" s="58">
        <v>37501</v>
      </c>
    </row>
    <row r="505" spans="1:31" ht="12.5" customHeight="1">
      <c r="A505" s="55">
        <v>47308</v>
      </c>
      <c r="B505" s="55">
        <v>1</v>
      </c>
      <c r="C505" s="56">
        <v>45165</v>
      </c>
      <c r="D505" s="56">
        <v>45177</v>
      </c>
      <c r="E505" s="56">
        <v>45172</v>
      </c>
      <c r="F505" s="55">
        <v>5</v>
      </c>
      <c r="G505" s="55" t="s">
        <v>2906</v>
      </c>
      <c r="I505" s="55" t="s">
        <v>2907</v>
      </c>
      <c r="J505" s="55">
        <v>20718</v>
      </c>
      <c r="K505" s="55">
        <v>14775</v>
      </c>
      <c r="M505" s="55">
        <v>10</v>
      </c>
      <c r="N505" s="55">
        <v>24650</v>
      </c>
      <c r="O505" s="55">
        <v>24650</v>
      </c>
      <c r="P505" s="55">
        <v>1</v>
      </c>
      <c r="Q505" s="55">
        <v>589</v>
      </c>
      <c r="R505" s="55" t="s">
        <v>2908</v>
      </c>
      <c r="S505" s="55">
        <v>5017</v>
      </c>
      <c r="T505" s="55">
        <v>782.99</v>
      </c>
      <c r="U505" s="55">
        <v>62.639200000000002</v>
      </c>
      <c r="V505" s="55">
        <v>19.5748</v>
      </c>
      <c r="W505" s="55">
        <v>865.20399999999995</v>
      </c>
      <c r="Y505" s="55" t="s">
        <v>2909</v>
      </c>
      <c r="Z505" s="55" t="s">
        <v>2910</v>
      </c>
      <c r="AA505" s="55" t="s">
        <v>2911</v>
      </c>
      <c r="AB505" s="55">
        <v>0</v>
      </c>
      <c r="AC505" s="55" t="s">
        <v>2814</v>
      </c>
      <c r="AD505" s="58">
        <v>37507</v>
      </c>
      <c r="AE505" s="58">
        <v>37502</v>
      </c>
    </row>
    <row r="506" spans="1:31" ht="12.5" customHeight="1">
      <c r="A506" s="55">
        <v>47322</v>
      </c>
      <c r="B506" s="55">
        <v>1</v>
      </c>
      <c r="C506" s="56">
        <v>45166</v>
      </c>
      <c r="D506" s="56">
        <v>45178</v>
      </c>
      <c r="E506" s="56">
        <v>45173</v>
      </c>
      <c r="F506" s="55">
        <v>5</v>
      </c>
      <c r="G506" s="55" t="s">
        <v>2912</v>
      </c>
      <c r="I506" s="55" t="s">
        <v>2913</v>
      </c>
      <c r="J506" s="55">
        <v>15287</v>
      </c>
      <c r="K506" s="55">
        <v>9534</v>
      </c>
      <c r="M506" s="55">
        <v>1</v>
      </c>
      <c r="N506" s="55">
        <v>19393</v>
      </c>
      <c r="O506" s="55">
        <v>19393</v>
      </c>
      <c r="P506" s="55">
        <v>1</v>
      </c>
      <c r="Q506" s="55">
        <v>6694</v>
      </c>
      <c r="R506" s="55" t="s">
        <v>2914</v>
      </c>
      <c r="T506" s="55">
        <v>782.99</v>
      </c>
      <c r="U506" s="55">
        <v>62.639200000000002</v>
      </c>
      <c r="V506" s="55">
        <v>19.5748</v>
      </c>
      <c r="W506" s="55">
        <v>865.20399999999995</v>
      </c>
      <c r="Y506" s="55" t="s">
        <v>2915</v>
      </c>
      <c r="Z506" s="55" t="s">
        <v>2916</v>
      </c>
      <c r="AA506" s="55" t="s">
        <v>2917</v>
      </c>
      <c r="AB506" s="55">
        <v>0</v>
      </c>
      <c r="AC506" s="55" t="s">
        <v>2820</v>
      </c>
      <c r="AD506" s="58">
        <v>37508</v>
      </c>
      <c r="AE506" s="58">
        <v>37503</v>
      </c>
    </row>
    <row r="507" spans="1:31" ht="12.5" customHeight="1">
      <c r="A507" s="55">
        <v>47319</v>
      </c>
      <c r="B507" s="55">
        <v>1</v>
      </c>
      <c r="C507" s="56">
        <v>45166</v>
      </c>
      <c r="D507" s="56">
        <v>45178</v>
      </c>
      <c r="E507" s="56">
        <v>45173</v>
      </c>
      <c r="F507" s="55">
        <v>5</v>
      </c>
      <c r="G507" s="55" t="s">
        <v>2918</v>
      </c>
      <c r="I507" s="55" t="s">
        <v>2919</v>
      </c>
      <c r="J507" s="55">
        <v>13299</v>
      </c>
      <c r="K507" s="55">
        <v>6597</v>
      </c>
      <c r="M507" s="55">
        <v>4</v>
      </c>
      <c r="N507" s="55">
        <v>16436</v>
      </c>
      <c r="O507" s="55">
        <v>16436</v>
      </c>
      <c r="P507" s="55">
        <v>1</v>
      </c>
      <c r="Q507" s="55">
        <v>6254</v>
      </c>
      <c r="R507" s="55" t="s">
        <v>2920</v>
      </c>
      <c r="T507" s="57">
        <v>2443.35</v>
      </c>
      <c r="U507" s="55">
        <v>195.46799999999999</v>
      </c>
      <c r="V507" s="55">
        <v>61.083799999999997</v>
      </c>
      <c r="W507" s="57">
        <v>2699.9018000000001</v>
      </c>
      <c r="Y507" s="55" t="s">
        <v>2921</v>
      </c>
      <c r="Z507" s="55" t="s">
        <v>2916</v>
      </c>
      <c r="AA507" s="55" t="s">
        <v>2922</v>
      </c>
      <c r="AB507" s="55">
        <v>0</v>
      </c>
      <c r="AC507" s="55" t="s">
        <v>2820</v>
      </c>
      <c r="AD507" s="58">
        <v>37508</v>
      </c>
      <c r="AE507" s="58">
        <v>37503</v>
      </c>
    </row>
    <row r="508" spans="1:31" ht="12.5" customHeight="1">
      <c r="A508" s="55">
        <v>47327</v>
      </c>
      <c r="B508" s="55">
        <v>1</v>
      </c>
      <c r="C508" s="56">
        <v>45167</v>
      </c>
      <c r="D508" s="56">
        <v>45179</v>
      </c>
      <c r="E508" s="56">
        <v>45174</v>
      </c>
      <c r="F508" s="55">
        <v>5</v>
      </c>
      <c r="G508" s="55" t="s">
        <v>2923</v>
      </c>
      <c r="I508" s="55" t="s">
        <v>2924</v>
      </c>
      <c r="J508" s="55">
        <v>13304</v>
      </c>
      <c r="K508" s="55">
        <v>7369</v>
      </c>
      <c r="M508" s="55">
        <v>1</v>
      </c>
      <c r="N508" s="55">
        <v>17219</v>
      </c>
      <c r="O508" s="55">
        <v>17219</v>
      </c>
      <c r="P508" s="55">
        <v>1</v>
      </c>
      <c r="Q508" s="55">
        <v>13106</v>
      </c>
      <c r="R508" s="55" t="s">
        <v>2925</v>
      </c>
      <c r="T508" s="57">
        <v>2181.5625</v>
      </c>
      <c r="U508" s="55">
        <v>174.52500000000001</v>
      </c>
      <c r="V508" s="55">
        <v>54.539099999999998</v>
      </c>
      <c r="W508" s="57">
        <v>2410.6266000000001</v>
      </c>
      <c r="Y508" s="55" t="s">
        <v>2926</v>
      </c>
      <c r="Z508" s="55" t="s">
        <v>2927</v>
      </c>
      <c r="AA508" s="55" t="s">
        <v>2928</v>
      </c>
      <c r="AB508" s="55">
        <v>0</v>
      </c>
      <c r="AC508" s="55" t="s">
        <v>2830</v>
      </c>
      <c r="AD508" s="58">
        <v>37509</v>
      </c>
      <c r="AE508" s="58">
        <v>37504</v>
      </c>
    </row>
    <row r="509" spans="1:31" ht="12.5" customHeight="1">
      <c r="A509" s="55">
        <v>47325</v>
      </c>
      <c r="B509" s="55">
        <v>1</v>
      </c>
      <c r="C509" s="56">
        <v>45167</v>
      </c>
      <c r="D509" s="56">
        <v>45179</v>
      </c>
      <c r="E509" s="56">
        <v>45174</v>
      </c>
      <c r="F509" s="55">
        <v>5</v>
      </c>
      <c r="G509" s="55" t="s">
        <v>2929</v>
      </c>
      <c r="I509" s="55" t="s">
        <v>2930</v>
      </c>
      <c r="J509" s="55">
        <v>13278</v>
      </c>
      <c r="K509" s="55">
        <v>17526</v>
      </c>
      <c r="M509" s="55">
        <v>4</v>
      </c>
      <c r="N509" s="55">
        <v>27414</v>
      </c>
      <c r="O509" s="55">
        <v>27414</v>
      </c>
      <c r="P509" s="55">
        <v>1</v>
      </c>
      <c r="Q509" s="55">
        <v>610</v>
      </c>
      <c r="R509" s="55" t="s">
        <v>2931</v>
      </c>
      <c r="T509" s="57">
        <v>2181.5625</v>
      </c>
      <c r="U509" s="55">
        <v>174.52500000000001</v>
      </c>
      <c r="V509" s="55">
        <v>54.539099999999998</v>
      </c>
      <c r="W509" s="57">
        <v>2410.6266000000001</v>
      </c>
      <c r="Y509" s="55" t="s">
        <v>2932</v>
      </c>
      <c r="Z509" s="55" t="s">
        <v>2927</v>
      </c>
      <c r="AA509" s="55" t="s">
        <v>2933</v>
      </c>
      <c r="AB509" s="55">
        <v>0</v>
      </c>
      <c r="AC509" s="55" t="s">
        <v>2830</v>
      </c>
      <c r="AD509" s="58">
        <v>37509</v>
      </c>
      <c r="AE509" s="58">
        <v>37504</v>
      </c>
    </row>
    <row r="510" spans="1:31" ht="12.5" customHeight="1">
      <c r="A510" s="55">
        <v>47326</v>
      </c>
      <c r="B510" s="55">
        <v>1</v>
      </c>
      <c r="C510" s="56">
        <v>45167</v>
      </c>
      <c r="D510" s="56">
        <v>45179</v>
      </c>
      <c r="E510" s="56">
        <v>45174</v>
      </c>
      <c r="F510" s="55">
        <v>5</v>
      </c>
      <c r="G510" s="55" t="s">
        <v>2934</v>
      </c>
      <c r="I510" s="55" t="s">
        <v>2935</v>
      </c>
      <c r="J510" s="55">
        <v>13288</v>
      </c>
      <c r="K510" s="55">
        <v>15788</v>
      </c>
      <c r="M510" s="55">
        <v>4</v>
      </c>
      <c r="N510" s="55">
        <v>25672</v>
      </c>
      <c r="O510" s="55">
        <v>25672</v>
      </c>
      <c r="P510" s="55">
        <v>1</v>
      </c>
      <c r="Q510" s="55">
        <v>18523</v>
      </c>
      <c r="R510" s="55" t="s">
        <v>2936</v>
      </c>
      <c r="T510" s="57">
        <v>2181.5625</v>
      </c>
      <c r="U510" s="55">
        <v>174.52500000000001</v>
      </c>
      <c r="V510" s="55">
        <v>54.539099999999998</v>
      </c>
      <c r="W510" s="57">
        <v>2410.6266000000001</v>
      </c>
      <c r="Y510" s="55" t="s">
        <v>2937</v>
      </c>
      <c r="Z510" s="55" t="s">
        <v>2927</v>
      </c>
      <c r="AA510" s="55" t="s">
        <v>2938</v>
      </c>
      <c r="AB510" s="55">
        <v>0</v>
      </c>
      <c r="AC510" s="55" t="s">
        <v>2830</v>
      </c>
      <c r="AD510" s="58">
        <v>37509</v>
      </c>
      <c r="AE510" s="58">
        <v>37504</v>
      </c>
    </row>
    <row r="511" spans="1:31" ht="12.5" customHeight="1">
      <c r="A511" s="55">
        <v>47329</v>
      </c>
      <c r="B511" s="55">
        <v>1</v>
      </c>
      <c r="C511" s="56">
        <v>45168</v>
      </c>
      <c r="D511" s="56">
        <v>45180</v>
      </c>
      <c r="E511" s="56">
        <v>45175</v>
      </c>
      <c r="F511" s="55">
        <v>5</v>
      </c>
      <c r="G511" s="55" t="s">
        <v>2939</v>
      </c>
      <c r="I511" s="55" t="s">
        <v>2940</v>
      </c>
      <c r="J511" s="55">
        <v>13367</v>
      </c>
      <c r="K511" s="55">
        <v>8571</v>
      </c>
      <c r="M511" s="55">
        <v>1</v>
      </c>
      <c r="N511" s="55">
        <v>18424</v>
      </c>
      <c r="O511" s="55">
        <v>18424</v>
      </c>
      <c r="P511" s="55">
        <v>1</v>
      </c>
      <c r="Q511" s="55">
        <v>13592</v>
      </c>
      <c r="R511" s="55" t="s">
        <v>2941</v>
      </c>
      <c r="T511" s="57">
        <v>2181.5625</v>
      </c>
      <c r="U511" s="55">
        <v>174.52500000000001</v>
      </c>
      <c r="V511" s="55">
        <v>54.539099999999998</v>
      </c>
      <c r="W511" s="57">
        <v>2410.6266000000001</v>
      </c>
      <c r="Y511" s="55" t="s">
        <v>2942</v>
      </c>
      <c r="Z511" s="55" t="s">
        <v>2943</v>
      </c>
      <c r="AA511" s="55" t="s">
        <v>2944</v>
      </c>
      <c r="AB511" s="55">
        <v>0</v>
      </c>
      <c r="AC511" s="55" t="s">
        <v>2856</v>
      </c>
      <c r="AD511" s="58">
        <v>37510</v>
      </c>
      <c r="AE511" s="58">
        <v>37505</v>
      </c>
    </row>
    <row r="512" spans="1:31" ht="12.5" customHeight="1">
      <c r="A512" s="55">
        <v>47332</v>
      </c>
      <c r="B512" s="55">
        <v>1</v>
      </c>
      <c r="C512" s="56">
        <v>45168</v>
      </c>
      <c r="D512" s="56">
        <v>45180</v>
      </c>
      <c r="E512" s="56">
        <v>45175</v>
      </c>
      <c r="F512" s="55">
        <v>5</v>
      </c>
      <c r="G512" s="55" t="s">
        <v>2945</v>
      </c>
      <c r="I512" s="55" t="s">
        <v>2946</v>
      </c>
      <c r="J512" s="55">
        <v>20350</v>
      </c>
      <c r="K512" s="55">
        <v>8911</v>
      </c>
      <c r="M512" s="55">
        <v>6</v>
      </c>
      <c r="N512" s="55">
        <v>18765</v>
      </c>
      <c r="O512" s="55">
        <v>18765</v>
      </c>
      <c r="P512" s="55">
        <v>1</v>
      </c>
      <c r="Q512" s="55">
        <v>19141</v>
      </c>
      <c r="R512" s="55" t="s">
        <v>2947</v>
      </c>
      <c r="S512" s="55">
        <v>5047</v>
      </c>
      <c r="T512" s="57">
        <v>2071.4196000000002</v>
      </c>
      <c r="U512" s="55">
        <v>165.71360000000001</v>
      </c>
      <c r="V512" s="55">
        <v>51.785499999999999</v>
      </c>
      <c r="W512" s="57">
        <v>2288.9187000000002</v>
      </c>
      <c r="Y512" s="55" t="s">
        <v>2948</v>
      </c>
      <c r="Z512" s="55" t="s">
        <v>2943</v>
      </c>
      <c r="AA512" s="55" t="s">
        <v>2949</v>
      </c>
      <c r="AB512" s="55">
        <v>0</v>
      </c>
      <c r="AC512" s="55" t="s">
        <v>2856</v>
      </c>
      <c r="AD512" s="58">
        <v>37510</v>
      </c>
      <c r="AE512" s="58">
        <v>37505</v>
      </c>
    </row>
    <row r="513" spans="1:31" ht="12.5" customHeight="1">
      <c r="A513" s="55">
        <v>47333</v>
      </c>
      <c r="B513" s="55">
        <v>1</v>
      </c>
      <c r="C513" s="56">
        <v>45168</v>
      </c>
      <c r="D513" s="56">
        <v>45180</v>
      </c>
      <c r="E513" s="56">
        <v>45175</v>
      </c>
      <c r="F513" s="55">
        <v>5</v>
      </c>
      <c r="G513" s="55" t="s">
        <v>2950</v>
      </c>
      <c r="I513" s="55" t="s">
        <v>2951</v>
      </c>
      <c r="J513" s="55">
        <v>21229</v>
      </c>
      <c r="K513" s="55">
        <v>15588</v>
      </c>
      <c r="M513" s="55">
        <v>9</v>
      </c>
      <c r="N513" s="55">
        <v>25472</v>
      </c>
      <c r="O513" s="55">
        <v>25472</v>
      </c>
      <c r="P513" s="55">
        <v>1</v>
      </c>
      <c r="Q513" s="55">
        <v>19152</v>
      </c>
      <c r="R513" s="55" t="s">
        <v>2952</v>
      </c>
      <c r="S513" s="55">
        <v>5045</v>
      </c>
      <c r="T513" s="57">
        <v>2443.35</v>
      </c>
      <c r="U513" s="55">
        <v>195.46799999999999</v>
      </c>
      <c r="V513" s="55">
        <v>61.083799999999997</v>
      </c>
      <c r="W513" s="57">
        <v>2699.9018000000001</v>
      </c>
      <c r="Y513" s="55" t="s">
        <v>2953</v>
      </c>
      <c r="Z513" s="55" t="s">
        <v>2943</v>
      </c>
      <c r="AA513" s="55" t="s">
        <v>2954</v>
      </c>
      <c r="AB513" s="55">
        <v>0</v>
      </c>
      <c r="AC513" s="55" t="s">
        <v>2856</v>
      </c>
      <c r="AD513" s="58">
        <v>37510</v>
      </c>
      <c r="AE513" s="58">
        <v>37505</v>
      </c>
    </row>
    <row r="514" spans="1:31" ht="12.5" customHeight="1">
      <c r="A514" s="55">
        <v>47342</v>
      </c>
      <c r="B514" s="55">
        <v>1</v>
      </c>
      <c r="C514" s="56">
        <v>45169</v>
      </c>
      <c r="D514" s="56">
        <v>45181</v>
      </c>
      <c r="E514" s="56">
        <v>45176</v>
      </c>
      <c r="F514" s="55">
        <v>5</v>
      </c>
      <c r="G514" s="55" t="s">
        <v>2955</v>
      </c>
      <c r="I514" s="55" t="s">
        <v>2956</v>
      </c>
      <c r="J514" s="55">
        <v>26304</v>
      </c>
      <c r="K514" s="55">
        <v>10811</v>
      </c>
      <c r="M514" s="55">
        <v>1</v>
      </c>
      <c r="N514" s="55">
        <v>20678</v>
      </c>
      <c r="O514" s="55">
        <v>20678</v>
      </c>
      <c r="P514" s="55">
        <v>1</v>
      </c>
      <c r="Q514" s="55">
        <v>11456</v>
      </c>
      <c r="R514" s="55" t="s">
        <v>2957</v>
      </c>
      <c r="T514" s="57">
        <v>2049.0981999999999</v>
      </c>
      <c r="U514" s="55">
        <v>163.92789999999999</v>
      </c>
      <c r="V514" s="55">
        <v>51.227499999999999</v>
      </c>
      <c r="W514" s="57">
        <v>2264.2536</v>
      </c>
      <c r="Y514" s="55" t="s">
        <v>2958</v>
      </c>
      <c r="Z514" s="55" t="s">
        <v>2959</v>
      </c>
      <c r="AA514" s="55" t="s">
        <v>2960</v>
      </c>
      <c r="AB514" s="55">
        <v>0</v>
      </c>
      <c r="AC514" s="55" t="s">
        <v>2862</v>
      </c>
      <c r="AD514" s="58">
        <v>37511</v>
      </c>
      <c r="AE514" s="58">
        <v>37506</v>
      </c>
    </row>
    <row r="515" spans="1:31" ht="12.5" customHeight="1">
      <c r="A515" s="55">
        <v>47340</v>
      </c>
      <c r="B515" s="55">
        <v>1</v>
      </c>
      <c r="C515" s="56">
        <v>45169</v>
      </c>
      <c r="D515" s="56">
        <v>45181</v>
      </c>
      <c r="E515" s="56">
        <v>45176</v>
      </c>
      <c r="F515" s="55">
        <v>5</v>
      </c>
      <c r="G515" s="55" t="s">
        <v>2961</v>
      </c>
      <c r="I515" s="55" t="s">
        <v>2962</v>
      </c>
      <c r="J515" s="55">
        <v>13401</v>
      </c>
      <c r="K515" s="55">
        <v>7960</v>
      </c>
      <c r="M515" s="55">
        <v>4</v>
      </c>
      <c r="N515" s="55">
        <v>17813</v>
      </c>
      <c r="O515" s="55">
        <v>17813</v>
      </c>
      <c r="P515" s="55">
        <v>1</v>
      </c>
      <c r="Q515" s="55">
        <v>14273</v>
      </c>
      <c r="R515" s="55" t="s">
        <v>2963</v>
      </c>
      <c r="T515" s="57">
        <v>2443.35</v>
      </c>
      <c r="U515" s="55">
        <v>195.46799999999999</v>
      </c>
      <c r="V515" s="55">
        <v>61.083799999999997</v>
      </c>
      <c r="W515" s="57">
        <v>2699.9018000000001</v>
      </c>
      <c r="Y515" s="55" t="s">
        <v>2964</v>
      </c>
      <c r="Z515" s="55" t="s">
        <v>2959</v>
      </c>
      <c r="AA515" s="55" t="s">
        <v>2965</v>
      </c>
      <c r="AB515" s="55">
        <v>0</v>
      </c>
      <c r="AC515" s="55" t="s">
        <v>2862</v>
      </c>
      <c r="AD515" s="58">
        <v>37511</v>
      </c>
      <c r="AE515" s="58">
        <v>37506</v>
      </c>
    </row>
    <row r="516" spans="1:31" ht="12.5" customHeight="1">
      <c r="A516" s="55">
        <v>47346</v>
      </c>
      <c r="B516" s="55">
        <v>1</v>
      </c>
      <c r="C516" s="56">
        <v>45169</v>
      </c>
      <c r="D516" s="56">
        <v>45181</v>
      </c>
      <c r="E516" s="56">
        <v>45176</v>
      </c>
      <c r="F516" s="55">
        <v>5</v>
      </c>
      <c r="G516" s="55" t="s">
        <v>2966</v>
      </c>
      <c r="I516" s="55" t="s">
        <v>2967</v>
      </c>
      <c r="J516" s="55">
        <v>12585</v>
      </c>
      <c r="K516" s="55">
        <v>3920</v>
      </c>
      <c r="M516" s="55">
        <v>9</v>
      </c>
      <c r="N516" s="55">
        <v>13755</v>
      </c>
      <c r="O516" s="55">
        <v>13755</v>
      </c>
      <c r="P516" s="55">
        <v>1</v>
      </c>
      <c r="Q516" s="55">
        <v>16074</v>
      </c>
      <c r="R516" s="55" t="s">
        <v>2968</v>
      </c>
      <c r="S516" s="55">
        <v>5056</v>
      </c>
      <c r="T516" s="57">
        <v>2049.0981999999999</v>
      </c>
      <c r="U516" s="55">
        <v>163.92789999999999</v>
      </c>
      <c r="V516" s="55">
        <v>51.227499999999999</v>
      </c>
      <c r="W516" s="57">
        <v>2264.2536</v>
      </c>
      <c r="Y516" s="55" t="s">
        <v>2969</v>
      </c>
      <c r="Z516" s="55" t="s">
        <v>2959</v>
      </c>
      <c r="AA516" s="55" t="s">
        <v>2970</v>
      </c>
      <c r="AB516" s="55">
        <v>0</v>
      </c>
      <c r="AC516" s="55" t="s">
        <v>2862</v>
      </c>
      <c r="AD516" s="58">
        <v>37511</v>
      </c>
      <c r="AE516" s="58">
        <v>37506</v>
      </c>
    </row>
    <row r="517" spans="1:31" ht="12.5" customHeight="1">
      <c r="A517" s="55">
        <v>47345</v>
      </c>
      <c r="B517" s="55">
        <v>1</v>
      </c>
      <c r="C517" s="56">
        <v>45169</v>
      </c>
      <c r="D517" s="56">
        <v>45181</v>
      </c>
      <c r="E517" s="56">
        <v>45176</v>
      </c>
      <c r="F517" s="55">
        <v>5</v>
      </c>
      <c r="G517" s="55" t="s">
        <v>2971</v>
      </c>
      <c r="I517" s="55" t="s">
        <v>2972</v>
      </c>
      <c r="J517" s="55">
        <v>12583</v>
      </c>
      <c r="K517" s="55">
        <v>6031</v>
      </c>
      <c r="M517" s="55">
        <v>9</v>
      </c>
      <c r="N517" s="55">
        <v>15866</v>
      </c>
      <c r="O517" s="55">
        <v>15866</v>
      </c>
      <c r="P517" s="55">
        <v>1</v>
      </c>
      <c r="Q517" s="55">
        <v>5012</v>
      </c>
      <c r="R517" s="55" t="s">
        <v>2973</v>
      </c>
      <c r="S517" s="55">
        <v>5056</v>
      </c>
      <c r="T517" s="57">
        <v>2071.4196000000002</v>
      </c>
      <c r="U517" s="55">
        <v>165.71360000000001</v>
      </c>
      <c r="V517" s="55">
        <v>51.785499999999999</v>
      </c>
      <c r="W517" s="57">
        <v>2288.9187000000002</v>
      </c>
      <c r="Y517" s="55" t="s">
        <v>2974</v>
      </c>
      <c r="Z517" s="55" t="s">
        <v>2959</v>
      </c>
      <c r="AA517" s="55" t="s">
        <v>2975</v>
      </c>
      <c r="AB517" s="55">
        <v>0</v>
      </c>
      <c r="AC517" s="55" t="s">
        <v>2862</v>
      </c>
      <c r="AD517" s="58">
        <v>37511</v>
      </c>
      <c r="AE517" s="58">
        <v>37506</v>
      </c>
    </row>
    <row r="518" spans="1:31" ht="12.5" customHeight="1">
      <c r="A518" s="55">
        <v>47344</v>
      </c>
      <c r="B518" s="55">
        <v>1</v>
      </c>
      <c r="C518" s="56">
        <v>45169</v>
      </c>
      <c r="D518" s="56">
        <v>45181</v>
      </c>
      <c r="E518" s="56">
        <v>45176</v>
      </c>
      <c r="F518" s="55">
        <v>5</v>
      </c>
      <c r="G518" s="55" t="s">
        <v>2976</v>
      </c>
      <c r="I518" s="55" t="s">
        <v>2977</v>
      </c>
      <c r="J518" s="55">
        <v>12686</v>
      </c>
      <c r="K518" s="55">
        <v>3934</v>
      </c>
      <c r="M518" s="55">
        <v>9</v>
      </c>
      <c r="N518" s="55">
        <v>13769</v>
      </c>
      <c r="O518" s="55">
        <v>13769</v>
      </c>
      <c r="P518" s="55">
        <v>1</v>
      </c>
      <c r="Q518" s="55">
        <v>13591</v>
      </c>
      <c r="R518" s="55" t="s">
        <v>2978</v>
      </c>
      <c r="S518" s="55">
        <v>5056</v>
      </c>
      <c r="T518" s="57">
        <v>2071.4196000000002</v>
      </c>
      <c r="U518" s="55">
        <v>165.71360000000001</v>
      </c>
      <c r="V518" s="55">
        <v>51.785499999999999</v>
      </c>
      <c r="W518" s="57">
        <v>2288.9187000000002</v>
      </c>
      <c r="Y518" s="55" t="s">
        <v>2979</v>
      </c>
      <c r="Z518" s="55" t="s">
        <v>2959</v>
      </c>
      <c r="AA518" s="55" t="s">
        <v>2980</v>
      </c>
      <c r="AB518" s="55">
        <v>0</v>
      </c>
      <c r="AC518" s="55" t="s">
        <v>2862</v>
      </c>
      <c r="AD518" s="58">
        <v>37511</v>
      </c>
      <c r="AE518" s="58">
        <v>37506</v>
      </c>
    </row>
    <row r="519" spans="1:31" ht="12.5" customHeight="1">
      <c r="A519" s="55">
        <v>47443</v>
      </c>
      <c r="B519" s="55">
        <v>1</v>
      </c>
      <c r="C519" s="56">
        <v>45170</v>
      </c>
      <c r="D519" s="56">
        <v>45182</v>
      </c>
      <c r="E519" s="56">
        <v>45177</v>
      </c>
      <c r="F519" s="55">
        <v>5</v>
      </c>
      <c r="G519" s="55" t="s">
        <v>2981</v>
      </c>
      <c r="H519" s="55" t="s">
        <v>2982</v>
      </c>
      <c r="I519" s="55" t="s">
        <v>2983</v>
      </c>
      <c r="J519" s="55">
        <v>20</v>
      </c>
      <c r="K519" s="55">
        <v>363</v>
      </c>
      <c r="L519" s="55">
        <v>283</v>
      </c>
      <c r="M519" s="55">
        <v>1</v>
      </c>
      <c r="N519" s="55">
        <v>835</v>
      </c>
      <c r="O519" s="55">
        <v>835</v>
      </c>
      <c r="P519" s="55">
        <v>5</v>
      </c>
      <c r="Q519" s="55">
        <v>7845</v>
      </c>
      <c r="R519" s="55" t="s">
        <v>2984</v>
      </c>
      <c r="T519" s="57">
        <v>9047.7585999999992</v>
      </c>
      <c r="U519" s="55">
        <v>723.82069999999999</v>
      </c>
      <c r="V519" s="55">
        <v>226.19399999999999</v>
      </c>
      <c r="W519" s="57">
        <v>9997.7733000000007</v>
      </c>
      <c r="Y519" s="55" t="s">
        <v>2985</v>
      </c>
      <c r="Z519" s="55" t="s">
        <v>2986</v>
      </c>
      <c r="AA519" s="55" t="s">
        <v>2987</v>
      </c>
      <c r="AB519" s="55">
        <v>0</v>
      </c>
      <c r="AC519" s="55" t="s">
        <v>2882</v>
      </c>
      <c r="AD519" s="58">
        <v>37512</v>
      </c>
      <c r="AE519" s="58">
        <v>37507</v>
      </c>
    </row>
    <row r="520" spans="1:31" ht="12.5" customHeight="1">
      <c r="A520" s="55">
        <v>47387</v>
      </c>
      <c r="B520" s="55">
        <v>1</v>
      </c>
      <c r="C520" s="56">
        <v>45170</v>
      </c>
      <c r="D520" s="56">
        <v>45182</v>
      </c>
      <c r="E520" s="56">
        <v>45177</v>
      </c>
      <c r="F520" s="55">
        <v>5</v>
      </c>
      <c r="G520" s="55" t="s">
        <v>2988</v>
      </c>
      <c r="H520" s="55" t="s">
        <v>2989</v>
      </c>
      <c r="I520" s="55" t="s">
        <v>1656</v>
      </c>
      <c r="J520" s="55">
        <v>293</v>
      </c>
      <c r="K520" s="55">
        <v>237</v>
      </c>
      <c r="L520" s="55">
        <v>281</v>
      </c>
      <c r="M520" s="55">
        <v>1</v>
      </c>
      <c r="N520" s="55">
        <v>1036</v>
      </c>
      <c r="O520" s="55">
        <v>1036</v>
      </c>
      <c r="P520" s="55">
        <v>5</v>
      </c>
      <c r="Q520" s="55">
        <v>7392</v>
      </c>
      <c r="R520" s="55" t="s">
        <v>2990</v>
      </c>
      <c r="T520" s="57">
        <v>48438.072899999999</v>
      </c>
      <c r="U520" s="57">
        <v>3875.0457999999999</v>
      </c>
      <c r="V520" s="57">
        <v>1210.9518</v>
      </c>
      <c r="W520" s="57">
        <v>53524.070500000002</v>
      </c>
      <c r="Y520" s="55" t="s">
        <v>2991</v>
      </c>
      <c r="Z520" s="55" t="s">
        <v>2986</v>
      </c>
      <c r="AA520" s="55" t="s">
        <v>2992</v>
      </c>
      <c r="AB520" s="55">
        <v>0</v>
      </c>
      <c r="AC520" s="55" t="s">
        <v>2882</v>
      </c>
      <c r="AD520" s="58">
        <v>37512</v>
      </c>
      <c r="AE520" s="58">
        <v>37507</v>
      </c>
    </row>
    <row r="521" spans="1:31" ht="12.5" customHeight="1">
      <c r="A521" s="55">
        <v>47385</v>
      </c>
      <c r="B521" s="55">
        <v>1</v>
      </c>
      <c r="C521" s="56">
        <v>45170</v>
      </c>
      <c r="D521" s="56">
        <v>45182</v>
      </c>
      <c r="E521" s="56">
        <v>45177</v>
      </c>
      <c r="F521" s="55">
        <v>5</v>
      </c>
      <c r="G521" s="55" t="s">
        <v>2993</v>
      </c>
      <c r="H521" s="55" t="s">
        <v>2994</v>
      </c>
      <c r="I521" s="55" t="s">
        <v>2995</v>
      </c>
      <c r="J521" s="55">
        <v>379</v>
      </c>
      <c r="K521" s="55">
        <v>464</v>
      </c>
      <c r="L521" s="55">
        <v>280</v>
      </c>
      <c r="M521" s="55">
        <v>1</v>
      </c>
      <c r="N521" s="55">
        <v>874</v>
      </c>
      <c r="O521" s="55">
        <v>874</v>
      </c>
      <c r="P521" s="55">
        <v>5</v>
      </c>
      <c r="Q521" s="55">
        <v>16978</v>
      </c>
      <c r="R521" s="55" t="s">
        <v>2996</v>
      </c>
      <c r="T521" s="57">
        <v>3881.9996999999998</v>
      </c>
      <c r="U521" s="55">
        <v>310.56</v>
      </c>
      <c r="V521" s="55">
        <v>97.05</v>
      </c>
      <c r="W521" s="57">
        <v>4289.6097</v>
      </c>
      <c r="Y521" s="55" t="s">
        <v>2997</v>
      </c>
      <c r="Z521" s="55" t="s">
        <v>2986</v>
      </c>
      <c r="AA521" s="55" t="s">
        <v>2998</v>
      </c>
      <c r="AB521" s="55">
        <v>0</v>
      </c>
      <c r="AC521" s="55" t="s">
        <v>2882</v>
      </c>
      <c r="AD521" s="58">
        <v>37512</v>
      </c>
      <c r="AE521" s="58">
        <v>37507</v>
      </c>
    </row>
    <row r="522" spans="1:31" ht="12.5" customHeight="1">
      <c r="A522" s="55">
        <v>47450</v>
      </c>
      <c r="B522" s="55">
        <v>1</v>
      </c>
      <c r="C522" s="56">
        <v>45170</v>
      </c>
      <c r="D522" s="56">
        <v>45182</v>
      </c>
      <c r="E522" s="56">
        <v>45177</v>
      </c>
      <c r="F522" s="55">
        <v>5</v>
      </c>
      <c r="G522" s="55" t="s">
        <v>2999</v>
      </c>
      <c r="H522" s="55" t="s">
        <v>3000</v>
      </c>
      <c r="I522" s="55" t="s">
        <v>1668</v>
      </c>
      <c r="J522" s="55">
        <v>54</v>
      </c>
      <c r="K522" s="55">
        <v>533</v>
      </c>
      <c r="L522" s="55">
        <v>275</v>
      </c>
      <c r="M522" s="55">
        <v>2</v>
      </c>
      <c r="N522" s="55">
        <v>760</v>
      </c>
      <c r="O522" s="55">
        <v>760</v>
      </c>
      <c r="P522" s="55">
        <v>5</v>
      </c>
      <c r="Q522" s="55">
        <v>3788</v>
      </c>
      <c r="R522" s="55" t="s">
        <v>3001</v>
      </c>
      <c r="T522" s="57">
        <v>79239.565499999997</v>
      </c>
      <c r="U522" s="57">
        <v>6339.1652000000004</v>
      </c>
      <c r="V522" s="57">
        <v>1980.9891</v>
      </c>
      <c r="W522" s="57">
        <v>87559.719800000006</v>
      </c>
      <c r="Y522" s="55" t="s">
        <v>3002</v>
      </c>
      <c r="Z522" s="55" t="s">
        <v>2986</v>
      </c>
      <c r="AA522" s="55" t="s">
        <v>3003</v>
      </c>
      <c r="AB522" s="55">
        <v>0</v>
      </c>
      <c r="AC522" s="55" t="s">
        <v>2882</v>
      </c>
      <c r="AD522" s="58">
        <v>37512</v>
      </c>
      <c r="AE522" s="58">
        <v>37507</v>
      </c>
    </row>
    <row r="523" spans="1:31" ht="12.5" customHeight="1">
      <c r="A523" s="55">
        <v>47432</v>
      </c>
      <c r="B523" s="55">
        <v>1</v>
      </c>
      <c r="C523" s="56">
        <v>45170</v>
      </c>
      <c r="D523" s="56">
        <v>45182</v>
      </c>
      <c r="E523" s="56">
        <v>45177</v>
      </c>
      <c r="F523" s="55">
        <v>5</v>
      </c>
      <c r="G523" s="55" t="s">
        <v>3004</v>
      </c>
      <c r="H523" s="55" t="s">
        <v>3005</v>
      </c>
      <c r="I523" s="55" t="s">
        <v>695</v>
      </c>
      <c r="J523" s="55">
        <v>126</v>
      </c>
      <c r="K523" s="55">
        <v>213</v>
      </c>
      <c r="L523" s="55">
        <v>275</v>
      </c>
      <c r="M523" s="55">
        <v>2</v>
      </c>
      <c r="N523" s="55">
        <v>768</v>
      </c>
      <c r="O523" s="55">
        <v>768</v>
      </c>
      <c r="P523" s="55">
        <v>5</v>
      </c>
      <c r="Q523" s="55">
        <v>12135</v>
      </c>
      <c r="R523" s="55" t="s">
        <v>3006</v>
      </c>
      <c r="T523" s="57">
        <v>8606.777</v>
      </c>
      <c r="U523" s="55">
        <v>688.54219999999998</v>
      </c>
      <c r="V523" s="55">
        <v>215.1694</v>
      </c>
      <c r="W523" s="57">
        <v>9510.4886000000006</v>
      </c>
      <c r="Y523" s="55" t="s">
        <v>3007</v>
      </c>
      <c r="Z523" s="55" t="s">
        <v>2986</v>
      </c>
      <c r="AA523" s="55" t="s">
        <v>3008</v>
      </c>
      <c r="AB523" s="55">
        <v>0</v>
      </c>
      <c r="AC523" s="55" t="s">
        <v>2882</v>
      </c>
      <c r="AD523" s="58">
        <v>37512</v>
      </c>
      <c r="AE523" s="58">
        <v>37507</v>
      </c>
    </row>
    <row r="524" spans="1:31" ht="12.5" customHeight="1">
      <c r="A524" s="55">
        <v>47394</v>
      </c>
      <c r="B524" s="55">
        <v>1</v>
      </c>
      <c r="C524" s="56">
        <v>45170</v>
      </c>
      <c r="D524" s="56">
        <v>45182</v>
      </c>
      <c r="E524" s="56">
        <v>45177</v>
      </c>
      <c r="F524" s="55">
        <v>5</v>
      </c>
      <c r="G524" s="55" t="s">
        <v>3009</v>
      </c>
      <c r="H524" s="55" t="s">
        <v>3010</v>
      </c>
      <c r="I524" s="55" t="s">
        <v>3011</v>
      </c>
      <c r="J524" s="55">
        <v>197</v>
      </c>
      <c r="K524" s="55">
        <v>449</v>
      </c>
      <c r="L524" s="55">
        <v>275</v>
      </c>
      <c r="M524" s="55">
        <v>3</v>
      </c>
      <c r="N524" s="55">
        <v>775</v>
      </c>
      <c r="O524" s="55">
        <v>775</v>
      </c>
      <c r="P524" s="55">
        <v>5</v>
      </c>
      <c r="Q524" s="55">
        <v>5215</v>
      </c>
      <c r="R524" s="55" t="s">
        <v>3012</v>
      </c>
      <c r="T524" s="57">
        <v>39393.570500000002</v>
      </c>
      <c r="U524" s="57">
        <v>3151.4856</v>
      </c>
      <c r="V524" s="55">
        <v>984.83929999999998</v>
      </c>
      <c r="W524" s="57">
        <v>43529.895400000001</v>
      </c>
      <c r="Y524" s="55" t="s">
        <v>3013</v>
      </c>
      <c r="Z524" s="55" t="s">
        <v>2986</v>
      </c>
      <c r="AA524" s="55" t="s">
        <v>3014</v>
      </c>
      <c r="AB524" s="55">
        <v>0</v>
      </c>
      <c r="AC524" s="55" t="s">
        <v>2882</v>
      </c>
      <c r="AD524" s="58">
        <v>37512</v>
      </c>
      <c r="AE524" s="58">
        <v>37507</v>
      </c>
    </row>
    <row r="525" spans="1:31" ht="12.5" customHeight="1">
      <c r="A525" s="55">
        <v>47364</v>
      </c>
      <c r="B525" s="55">
        <v>1</v>
      </c>
      <c r="C525" s="56">
        <v>45170</v>
      </c>
      <c r="D525" s="56">
        <v>45182</v>
      </c>
      <c r="E525" s="56">
        <v>45177</v>
      </c>
      <c r="F525" s="55">
        <v>5</v>
      </c>
      <c r="G525" s="55" t="s">
        <v>3015</v>
      </c>
      <c r="H525" s="55" t="s">
        <v>3016</v>
      </c>
      <c r="I525" s="55" t="s">
        <v>3017</v>
      </c>
      <c r="J525" s="55">
        <v>306</v>
      </c>
      <c r="K525" s="55">
        <v>46</v>
      </c>
      <c r="L525" s="55">
        <v>275</v>
      </c>
      <c r="M525" s="55">
        <v>3</v>
      </c>
      <c r="N525" s="55">
        <v>788</v>
      </c>
      <c r="O525" s="55">
        <v>788</v>
      </c>
      <c r="P525" s="55">
        <v>5</v>
      </c>
      <c r="Q525" s="55">
        <v>4173</v>
      </c>
      <c r="R525" s="55" t="s">
        <v>3018</v>
      </c>
      <c r="T525" s="55">
        <v>226.8571</v>
      </c>
      <c r="U525" s="55">
        <v>18.148599999999998</v>
      </c>
      <c r="V525" s="55">
        <v>5.6714000000000002</v>
      </c>
      <c r="W525" s="55">
        <v>250.6771</v>
      </c>
      <c r="Y525" s="55" t="s">
        <v>3019</v>
      </c>
      <c r="Z525" s="55" t="s">
        <v>2986</v>
      </c>
      <c r="AA525" s="55" t="s">
        <v>3020</v>
      </c>
      <c r="AB525" s="55">
        <v>0</v>
      </c>
      <c r="AC525" s="55" t="s">
        <v>2882</v>
      </c>
      <c r="AD525" s="58">
        <v>37512</v>
      </c>
      <c r="AE525" s="58">
        <v>37507</v>
      </c>
    </row>
    <row r="526" spans="1:31" ht="12.5" customHeight="1">
      <c r="A526" s="55">
        <v>47439</v>
      </c>
      <c r="B526" s="55">
        <v>1</v>
      </c>
      <c r="C526" s="56">
        <v>45170</v>
      </c>
      <c r="D526" s="56">
        <v>45182</v>
      </c>
      <c r="E526" s="56">
        <v>45177</v>
      </c>
      <c r="F526" s="55">
        <v>5</v>
      </c>
      <c r="G526" s="55" t="s">
        <v>3021</v>
      </c>
      <c r="H526" s="55" t="s">
        <v>3022</v>
      </c>
      <c r="I526" s="55" t="s">
        <v>1709</v>
      </c>
      <c r="J526" s="55">
        <v>3</v>
      </c>
      <c r="K526" s="55">
        <v>176</v>
      </c>
      <c r="L526" s="55">
        <v>277</v>
      </c>
      <c r="M526" s="55">
        <v>4</v>
      </c>
      <c r="N526" s="55">
        <v>559</v>
      </c>
      <c r="O526" s="55">
        <v>559</v>
      </c>
      <c r="P526" s="55">
        <v>5</v>
      </c>
      <c r="Q526" s="55">
        <v>5164</v>
      </c>
      <c r="R526" s="55" t="s">
        <v>3023</v>
      </c>
      <c r="T526" s="57">
        <v>71112.131599999993</v>
      </c>
      <c r="U526" s="57">
        <v>5688.9705000000004</v>
      </c>
      <c r="V526" s="57">
        <v>1777.8033</v>
      </c>
      <c r="W526" s="57">
        <v>78578.905400000003</v>
      </c>
      <c r="Y526" s="55" t="s">
        <v>3024</v>
      </c>
      <c r="Z526" s="55" t="s">
        <v>2986</v>
      </c>
      <c r="AA526" s="55" t="s">
        <v>3025</v>
      </c>
      <c r="AB526" s="55">
        <v>0</v>
      </c>
      <c r="AC526" s="55" t="s">
        <v>2882</v>
      </c>
      <c r="AD526" s="58">
        <v>37512</v>
      </c>
      <c r="AE526" s="58">
        <v>37507</v>
      </c>
    </row>
    <row r="527" spans="1:31" ht="12.5" customHeight="1">
      <c r="A527" s="55">
        <v>47372</v>
      </c>
      <c r="B527" s="55">
        <v>1</v>
      </c>
      <c r="C527" s="56">
        <v>45170</v>
      </c>
      <c r="D527" s="56">
        <v>45182</v>
      </c>
      <c r="E527" s="56">
        <v>45177</v>
      </c>
      <c r="F527" s="55">
        <v>5</v>
      </c>
      <c r="G527" s="55" t="s">
        <v>3026</v>
      </c>
      <c r="H527" s="55" t="s">
        <v>3027</v>
      </c>
      <c r="I527" s="55" t="s">
        <v>3028</v>
      </c>
      <c r="J527" s="55">
        <v>649</v>
      </c>
      <c r="K527" s="55">
        <v>543</v>
      </c>
      <c r="L527" s="55">
        <v>276</v>
      </c>
      <c r="M527" s="55">
        <v>4</v>
      </c>
      <c r="N527" s="55">
        <v>1098</v>
      </c>
      <c r="O527" s="55">
        <v>1098</v>
      </c>
      <c r="P527" s="55">
        <v>5</v>
      </c>
      <c r="Q527" s="55">
        <v>14542</v>
      </c>
      <c r="R527" s="55" t="s">
        <v>3029</v>
      </c>
      <c r="T527" s="57">
        <v>13968.6132</v>
      </c>
      <c r="U527" s="57">
        <v>1117.4891</v>
      </c>
      <c r="V527" s="55">
        <v>349.21530000000001</v>
      </c>
      <c r="W527" s="57">
        <v>15435.3176</v>
      </c>
      <c r="Y527" s="55" t="s">
        <v>3030</v>
      </c>
      <c r="Z527" s="55" t="s">
        <v>2986</v>
      </c>
      <c r="AA527" s="55" t="s">
        <v>3031</v>
      </c>
      <c r="AB527" s="55">
        <v>0</v>
      </c>
      <c r="AC527" s="55" t="s">
        <v>2882</v>
      </c>
      <c r="AD527" s="58">
        <v>37512</v>
      </c>
      <c r="AE527" s="58">
        <v>37507</v>
      </c>
    </row>
    <row r="528" spans="1:31" ht="12.5" customHeight="1">
      <c r="A528" s="55">
        <v>47371</v>
      </c>
      <c r="B528" s="55">
        <v>1</v>
      </c>
      <c r="C528" s="56">
        <v>45170</v>
      </c>
      <c r="D528" s="56">
        <v>45182</v>
      </c>
      <c r="E528" s="56">
        <v>45177</v>
      </c>
      <c r="F528" s="55">
        <v>5</v>
      </c>
      <c r="G528" s="55" t="s">
        <v>3032</v>
      </c>
      <c r="H528" s="55" t="s">
        <v>3033</v>
      </c>
      <c r="I528" s="55" t="s">
        <v>3034</v>
      </c>
      <c r="J528" s="55">
        <v>349</v>
      </c>
      <c r="K528" s="55">
        <v>892</v>
      </c>
      <c r="L528" s="55">
        <v>276</v>
      </c>
      <c r="M528" s="55">
        <v>4</v>
      </c>
      <c r="N528" s="55">
        <v>1047</v>
      </c>
      <c r="O528" s="55">
        <v>1047</v>
      </c>
      <c r="P528" s="55">
        <v>5</v>
      </c>
      <c r="Q528" s="55">
        <v>14133</v>
      </c>
      <c r="R528" s="55" t="s">
        <v>3035</v>
      </c>
      <c r="T528" s="57">
        <v>1066.0972999999999</v>
      </c>
      <c r="U528" s="55">
        <v>85.287800000000004</v>
      </c>
      <c r="V528" s="55">
        <v>26.6524</v>
      </c>
      <c r="W528" s="57">
        <v>1178.0374999999999</v>
      </c>
      <c r="Y528" s="55" t="s">
        <v>3036</v>
      </c>
      <c r="Z528" s="55" t="s">
        <v>2986</v>
      </c>
      <c r="AA528" s="55" t="s">
        <v>3037</v>
      </c>
      <c r="AB528" s="55">
        <v>0</v>
      </c>
      <c r="AC528" s="55" t="s">
        <v>2882</v>
      </c>
      <c r="AD528" s="58">
        <v>37512</v>
      </c>
      <c r="AE528" s="58">
        <v>37507</v>
      </c>
    </row>
    <row r="529" spans="1:31" ht="12.5" customHeight="1">
      <c r="A529" s="55">
        <v>47427</v>
      </c>
      <c r="B529" s="55">
        <v>1</v>
      </c>
      <c r="C529" s="56">
        <v>45170</v>
      </c>
      <c r="D529" s="56">
        <v>45182</v>
      </c>
      <c r="E529" s="56">
        <v>45177</v>
      </c>
      <c r="F529" s="55">
        <v>5</v>
      </c>
      <c r="G529" s="55" t="s">
        <v>3038</v>
      </c>
      <c r="H529" s="55" t="s">
        <v>3039</v>
      </c>
      <c r="I529" s="55" t="s">
        <v>3040</v>
      </c>
      <c r="J529" s="55">
        <v>648</v>
      </c>
      <c r="K529" s="55">
        <v>388</v>
      </c>
      <c r="L529" s="55">
        <v>281</v>
      </c>
      <c r="M529" s="55">
        <v>4</v>
      </c>
      <c r="N529" s="55">
        <v>1097</v>
      </c>
      <c r="O529" s="55">
        <v>1097</v>
      </c>
      <c r="P529" s="55">
        <v>5</v>
      </c>
      <c r="Q529" s="55">
        <v>18418</v>
      </c>
      <c r="R529" s="55" t="s">
        <v>3041</v>
      </c>
      <c r="T529" s="57">
        <v>41486.672899999998</v>
      </c>
      <c r="U529" s="57">
        <v>3318.9337999999998</v>
      </c>
      <c r="V529" s="57">
        <v>1037.1668</v>
      </c>
      <c r="W529" s="57">
        <v>45842.773500000003</v>
      </c>
      <c r="Y529" s="55" t="s">
        <v>3042</v>
      </c>
      <c r="Z529" s="55" t="s">
        <v>2986</v>
      </c>
      <c r="AA529" s="55" t="s">
        <v>3043</v>
      </c>
      <c r="AB529" s="55">
        <v>0</v>
      </c>
      <c r="AC529" s="55" t="s">
        <v>2882</v>
      </c>
      <c r="AD529" s="58">
        <v>37512</v>
      </c>
      <c r="AE529" s="58">
        <v>37507</v>
      </c>
    </row>
    <row r="530" spans="1:31" ht="12.5" customHeight="1">
      <c r="A530" s="55">
        <v>47416</v>
      </c>
      <c r="B530" s="55">
        <v>1</v>
      </c>
      <c r="C530" s="56">
        <v>45170</v>
      </c>
      <c r="D530" s="56">
        <v>45182</v>
      </c>
      <c r="E530" s="56">
        <v>45177</v>
      </c>
      <c r="F530" s="55">
        <v>5</v>
      </c>
      <c r="G530" s="55" t="s">
        <v>3044</v>
      </c>
      <c r="H530" s="55" t="s">
        <v>3045</v>
      </c>
      <c r="I530" s="55" t="s">
        <v>3046</v>
      </c>
      <c r="J530" s="55">
        <v>90</v>
      </c>
      <c r="K530" s="55">
        <v>254</v>
      </c>
      <c r="L530" s="55">
        <v>275</v>
      </c>
      <c r="M530" s="55">
        <v>5</v>
      </c>
      <c r="N530" s="55">
        <v>764</v>
      </c>
      <c r="O530" s="55">
        <v>764</v>
      </c>
      <c r="P530" s="55">
        <v>5</v>
      </c>
      <c r="Q530" s="55">
        <v>7597</v>
      </c>
      <c r="R530" s="55" t="s">
        <v>3047</v>
      </c>
      <c r="T530" s="57">
        <v>125373.57429999999</v>
      </c>
      <c r="U530" s="57">
        <v>10029.885899999999</v>
      </c>
      <c r="V530" s="57">
        <v>3134.3393999999998</v>
      </c>
      <c r="W530" s="57">
        <v>138537.7996</v>
      </c>
      <c r="Y530" s="55" t="s">
        <v>3048</v>
      </c>
      <c r="Z530" s="55" t="s">
        <v>2986</v>
      </c>
      <c r="AA530" s="55" t="s">
        <v>3049</v>
      </c>
      <c r="AB530" s="55">
        <v>0</v>
      </c>
      <c r="AC530" s="55" t="s">
        <v>2882</v>
      </c>
      <c r="AD530" s="58">
        <v>37512</v>
      </c>
      <c r="AE530" s="58">
        <v>37507</v>
      </c>
    </row>
    <row r="531" spans="1:31" ht="12.5" customHeight="1">
      <c r="A531" s="55">
        <v>47362</v>
      </c>
      <c r="B531" s="55">
        <v>1</v>
      </c>
      <c r="C531" s="56">
        <v>45170</v>
      </c>
      <c r="D531" s="56">
        <v>45182</v>
      </c>
      <c r="E531" s="56">
        <v>45177</v>
      </c>
      <c r="F531" s="55">
        <v>5</v>
      </c>
      <c r="G531" s="55" t="s">
        <v>3050</v>
      </c>
      <c r="H531" s="55" t="s">
        <v>3051</v>
      </c>
      <c r="I531" s="55" t="s">
        <v>767</v>
      </c>
      <c r="J531" s="55">
        <v>47</v>
      </c>
      <c r="K531" s="55">
        <v>354</v>
      </c>
      <c r="L531" s="55">
        <v>285</v>
      </c>
      <c r="M531" s="55">
        <v>6</v>
      </c>
      <c r="N531" s="55">
        <v>452</v>
      </c>
      <c r="O531" s="55">
        <v>452</v>
      </c>
      <c r="P531" s="55">
        <v>5</v>
      </c>
      <c r="Q531" s="55">
        <v>8552</v>
      </c>
      <c r="R531" s="55" t="s">
        <v>3052</v>
      </c>
      <c r="S531" s="55">
        <v>5069</v>
      </c>
      <c r="T531" s="57">
        <v>19726.061399999999</v>
      </c>
      <c r="U531" s="57">
        <v>1578.0849000000001</v>
      </c>
      <c r="V531" s="55">
        <v>493.1515</v>
      </c>
      <c r="W531" s="57">
        <v>21797.2978</v>
      </c>
      <c r="Y531" s="55" t="s">
        <v>3053</v>
      </c>
      <c r="Z531" s="55" t="s">
        <v>2986</v>
      </c>
      <c r="AA531" s="55" t="s">
        <v>3054</v>
      </c>
      <c r="AB531" s="55">
        <v>0</v>
      </c>
      <c r="AC531" s="55" t="s">
        <v>2882</v>
      </c>
      <c r="AD531" s="58">
        <v>37512</v>
      </c>
      <c r="AE531" s="58">
        <v>37507</v>
      </c>
    </row>
    <row r="532" spans="1:31" ht="12.5" customHeight="1">
      <c r="A532" s="55">
        <v>47398</v>
      </c>
      <c r="B532" s="55">
        <v>1</v>
      </c>
      <c r="C532" s="56">
        <v>45170</v>
      </c>
      <c r="D532" s="56">
        <v>45182</v>
      </c>
      <c r="E532" s="56">
        <v>45177</v>
      </c>
      <c r="F532" s="55">
        <v>5</v>
      </c>
      <c r="G532" s="55" t="s">
        <v>3055</v>
      </c>
      <c r="H532" s="55" t="s">
        <v>3056</v>
      </c>
      <c r="I532" s="55" t="s">
        <v>3057</v>
      </c>
      <c r="J532" s="55">
        <v>461</v>
      </c>
      <c r="K532" s="55">
        <v>861</v>
      </c>
      <c r="L532" s="55">
        <v>285</v>
      </c>
      <c r="M532" s="55">
        <v>6</v>
      </c>
      <c r="N532" s="55">
        <v>521</v>
      </c>
      <c r="O532" s="55">
        <v>521</v>
      </c>
      <c r="P532" s="55">
        <v>5</v>
      </c>
      <c r="Q532" s="55">
        <v>3653</v>
      </c>
      <c r="R532" s="55" t="s">
        <v>3058</v>
      </c>
      <c r="S532" s="55">
        <v>5069</v>
      </c>
      <c r="T532" s="57">
        <v>72401.6054</v>
      </c>
      <c r="U532" s="57">
        <v>5792.1283999999996</v>
      </c>
      <c r="V532" s="57">
        <v>1810.0400999999999</v>
      </c>
      <c r="W532" s="57">
        <v>80003.7739</v>
      </c>
      <c r="Y532" s="55" t="s">
        <v>3059</v>
      </c>
      <c r="Z532" s="55" t="s">
        <v>2986</v>
      </c>
      <c r="AA532" s="55" t="s">
        <v>3060</v>
      </c>
      <c r="AB532" s="55">
        <v>0</v>
      </c>
      <c r="AC532" s="55" t="s">
        <v>2882</v>
      </c>
      <c r="AD532" s="58">
        <v>37512</v>
      </c>
      <c r="AE532" s="58">
        <v>37507</v>
      </c>
    </row>
    <row r="533" spans="1:31" ht="12.5" customHeight="1">
      <c r="A533" s="55">
        <v>47411</v>
      </c>
      <c r="B533" s="55">
        <v>1</v>
      </c>
      <c r="C533" s="56">
        <v>45170</v>
      </c>
      <c r="D533" s="56">
        <v>45182</v>
      </c>
      <c r="E533" s="56">
        <v>45177</v>
      </c>
      <c r="F533" s="55">
        <v>5</v>
      </c>
      <c r="G533" s="55" t="s">
        <v>3061</v>
      </c>
      <c r="H533" s="55" t="s">
        <v>3062</v>
      </c>
      <c r="I533" s="55" t="s">
        <v>3063</v>
      </c>
      <c r="J533" s="55">
        <v>10</v>
      </c>
      <c r="K533" s="55">
        <v>319</v>
      </c>
      <c r="L533" s="55">
        <v>285</v>
      </c>
      <c r="M533" s="55">
        <v>6</v>
      </c>
      <c r="N533" s="55">
        <v>445</v>
      </c>
      <c r="O533" s="55">
        <v>445</v>
      </c>
      <c r="P533" s="55">
        <v>5</v>
      </c>
      <c r="Q533" s="55">
        <v>782</v>
      </c>
      <c r="R533" s="55" t="s">
        <v>3064</v>
      </c>
      <c r="S533" s="55">
        <v>5069</v>
      </c>
      <c r="T533" s="57">
        <v>45089.929799999998</v>
      </c>
      <c r="U533" s="57">
        <v>3607.1943999999999</v>
      </c>
      <c r="V533" s="57">
        <v>1127.2482</v>
      </c>
      <c r="W533" s="57">
        <v>49824.3724</v>
      </c>
      <c r="Y533" s="55" t="s">
        <v>3065</v>
      </c>
      <c r="Z533" s="55" t="s">
        <v>2986</v>
      </c>
      <c r="AA533" s="55" t="s">
        <v>3066</v>
      </c>
      <c r="AB533" s="55">
        <v>0</v>
      </c>
      <c r="AC533" s="55" t="s">
        <v>2882</v>
      </c>
      <c r="AD533" s="58">
        <v>37512</v>
      </c>
      <c r="AE533" s="58">
        <v>37507</v>
      </c>
    </row>
    <row r="534" spans="1:31" ht="12.5" customHeight="1">
      <c r="A534" s="55">
        <v>47381</v>
      </c>
      <c r="B534" s="55">
        <v>1</v>
      </c>
      <c r="C534" s="56">
        <v>45170</v>
      </c>
      <c r="D534" s="56">
        <v>45182</v>
      </c>
      <c r="E534" s="56">
        <v>45177</v>
      </c>
      <c r="F534" s="55">
        <v>5</v>
      </c>
      <c r="G534" s="55" t="s">
        <v>3067</v>
      </c>
      <c r="H534" s="55" t="s">
        <v>3068</v>
      </c>
      <c r="I534" s="55" t="s">
        <v>3069</v>
      </c>
      <c r="J534" s="55">
        <v>30</v>
      </c>
      <c r="K534" s="55">
        <v>525</v>
      </c>
      <c r="L534" s="55">
        <v>278</v>
      </c>
      <c r="M534" s="55">
        <v>6</v>
      </c>
      <c r="N534" s="55">
        <v>450</v>
      </c>
      <c r="O534" s="55">
        <v>450</v>
      </c>
      <c r="P534" s="55">
        <v>5</v>
      </c>
      <c r="Q534" s="55">
        <v>4851</v>
      </c>
      <c r="R534" s="55" t="s">
        <v>3070</v>
      </c>
      <c r="S534" s="55">
        <v>5069</v>
      </c>
      <c r="T534" s="55">
        <v>743.33</v>
      </c>
      <c r="U534" s="55">
        <v>59.4664</v>
      </c>
      <c r="V534" s="55">
        <v>18.583300000000001</v>
      </c>
      <c r="W534" s="55">
        <v>821.37969999999996</v>
      </c>
      <c r="Y534" s="55" t="s">
        <v>3071</v>
      </c>
      <c r="Z534" s="55" t="s">
        <v>2986</v>
      </c>
      <c r="AA534" s="55" t="s">
        <v>3072</v>
      </c>
      <c r="AB534" s="55">
        <v>0</v>
      </c>
      <c r="AC534" s="55" t="s">
        <v>2882</v>
      </c>
      <c r="AD534" s="58">
        <v>37512</v>
      </c>
      <c r="AE534" s="58">
        <v>37507</v>
      </c>
    </row>
    <row r="535" spans="1:31" ht="12.5" customHeight="1">
      <c r="A535" s="55">
        <v>47366</v>
      </c>
      <c r="B535" s="55">
        <v>1</v>
      </c>
      <c r="C535" s="56">
        <v>45170</v>
      </c>
      <c r="D535" s="56">
        <v>45182</v>
      </c>
      <c r="E535" s="56">
        <v>45177</v>
      </c>
      <c r="F535" s="55">
        <v>5</v>
      </c>
      <c r="G535" s="55" t="s">
        <v>3073</v>
      </c>
      <c r="H535" s="55" t="s">
        <v>3074</v>
      </c>
      <c r="I535" s="55" t="s">
        <v>3075</v>
      </c>
      <c r="J535" s="55">
        <v>155</v>
      </c>
      <c r="K535" s="55">
        <v>179</v>
      </c>
      <c r="L535" s="55">
        <v>285</v>
      </c>
      <c r="M535" s="55">
        <v>6</v>
      </c>
      <c r="N535" s="55">
        <v>470</v>
      </c>
      <c r="O535" s="55">
        <v>470</v>
      </c>
      <c r="P535" s="55">
        <v>5</v>
      </c>
      <c r="Q535" s="55">
        <v>4357</v>
      </c>
      <c r="R535" s="55" t="s">
        <v>3076</v>
      </c>
      <c r="S535" s="55">
        <v>5069</v>
      </c>
      <c r="T535" s="57">
        <v>116001.4966</v>
      </c>
      <c r="U535" s="57">
        <v>9280.1196999999993</v>
      </c>
      <c r="V535" s="57">
        <v>2900.0374000000002</v>
      </c>
      <c r="W535" s="57">
        <v>128181.6537</v>
      </c>
      <c r="Y535" s="55" t="s">
        <v>3077</v>
      </c>
      <c r="Z535" s="55" t="s">
        <v>2986</v>
      </c>
      <c r="AA535" s="55" t="s">
        <v>3078</v>
      </c>
      <c r="AB535" s="55">
        <v>0</v>
      </c>
      <c r="AC535" s="55" t="s">
        <v>2882</v>
      </c>
      <c r="AD535" s="58">
        <v>37512</v>
      </c>
      <c r="AE535" s="58">
        <v>37507</v>
      </c>
    </row>
    <row r="536" spans="1:31" ht="12.5" customHeight="1">
      <c r="A536" s="55">
        <v>47357</v>
      </c>
      <c r="B536" s="55">
        <v>1</v>
      </c>
      <c r="C536" s="56">
        <v>45170</v>
      </c>
      <c r="D536" s="56">
        <v>45182</v>
      </c>
      <c r="E536" s="56">
        <v>45177</v>
      </c>
      <c r="F536" s="55">
        <v>5</v>
      </c>
      <c r="G536" s="55" t="s">
        <v>3079</v>
      </c>
      <c r="H536" s="55" t="s">
        <v>3080</v>
      </c>
      <c r="I536" s="55" t="s">
        <v>3081</v>
      </c>
      <c r="J536" s="55">
        <v>613</v>
      </c>
      <c r="K536" s="55">
        <v>811</v>
      </c>
      <c r="L536" s="55">
        <v>278</v>
      </c>
      <c r="M536" s="55">
        <v>6</v>
      </c>
      <c r="N536" s="55">
        <v>545</v>
      </c>
      <c r="O536" s="55">
        <v>545</v>
      </c>
      <c r="P536" s="55">
        <v>5</v>
      </c>
      <c r="Q536" s="55">
        <v>6546</v>
      </c>
      <c r="R536" s="55" t="s">
        <v>3082</v>
      </c>
      <c r="S536" s="55">
        <v>5069</v>
      </c>
      <c r="T536" s="57">
        <v>9594.8415999999997</v>
      </c>
      <c r="U536" s="55">
        <v>767.58730000000003</v>
      </c>
      <c r="V536" s="55">
        <v>239.87100000000001</v>
      </c>
      <c r="W536" s="57">
        <v>10602.2999</v>
      </c>
      <c r="Y536" s="55" t="s">
        <v>3083</v>
      </c>
      <c r="Z536" s="55" t="s">
        <v>2986</v>
      </c>
      <c r="AA536" s="55" t="s">
        <v>3084</v>
      </c>
      <c r="AB536" s="55">
        <v>0</v>
      </c>
      <c r="AC536" s="55" t="s">
        <v>2882</v>
      </c>
      <c r="AD536" s="58">
        <v>37512</v>
      </c>
      <c r="AE536" s="58">
        <v>37507</v>
      </c>
    </row>
    <row r="537" spans="1:31" ht="12.5" customHeight="1">
      <c r="A537" s="55">
        <v>47390</v>
      </c>
      <c r="B537" s="55">
        <v>1</v>
      </c>
      <c r="C537" s="56">
        <v>45170</v>
      </c>
      <c r="D537" s="56">
        <v>45182</v>
      </c>
      <c r="E537" s="56">
        <v>45177</v>
      </c>
      <c r="F537" s="55">
        <v>5</v>
      </c>
      <c r="G537" s="55" t="s">
        <v>3085</v>
      </c>
      <c r="H537" s="55" t="s">
        <v>3086</v>
      </c>
      <c r="I537" s="55" t="s">
        <v>3087</v>
      </c>
      <c r="J537" s="55">
        <v>587</v>
      </c>
      <c r="K537" s="55">
        <v>298</v>
      </c>
      <c r="L537" s="55">
        <v>285</v>
      </c>
      <c r="M537" s="55">
        <v>6</v>
      </c>
      <c r="N537" s="55">
        <v>543</v>
      </c>
      <c r="O537" s="55">
        <v>543</v>
      </c>
      <c r="P537" s="55">
        <v>5</v>
      </c>
      <c r="Q537" s="55">
        <v>13480</v>
      </c>
      <c r="R537" s="55" t="s">
        <v>3088</v>
      </c>
      <c r="S537" s="55">
        <v>5069</v>
      </c>
      <c r="T537" s="55">
        <v>963.00909999999999</v>
      </c>
      <c r="U537" s="55">
        <v>77.040700000000001</v>
      </c>
      <c r="V537" s="55">
        <v>24.075199999999999</v>
      </c>
      <c r="W537" s="57">
        <v>1064.125</v>
      </c>
      <c r="Y537" s="55" t="s">
        <v>3089</v>
      </c>
      <c r="Z537" s="55" t="s">
        <v>2986</v>
      </c>
      <c r="AA537" s="55" t="s">
        <v>3090</v>
      </c>
      <c r="AB537" s="55">
        <v>0</v>
      </c>
      <c r="AC537" s="55" t="s">
        <v>2882</v>
      </c>
      <c r="AD537" s="58">
        <v>37512</v>
      </c>
      <c r="AE537" s="58">
        <v>37507</v>
      </c>
    </row>
    <row r="538" spans="1:31" ht="12.5" customHeight="1">
      <c r="A538" s="55">
        <v>47410</v>
      </c>
      <c r="B538" s="55">
        <v>1</v>
      </c>
      <c r="C538" s="56">
        <v>45170</v>
      </c>
      <c r="D538" s="56">
        <v>45182</v>
      </c>
      <c r="E538" s="56">
        <v>45177</v>
      </c>
      <c r="F538" s="55">
        <v>5</v>
      </c>
      <c r="G538" s="55" t="s">
        <v>3091</v>
      </c>
      <c r="H538" s="55" t="s">
        <v>3092</v>
      </c>
      <c r="I538" s="55" t="s">
        <v>3093</v>
      </c>
      <c r="J538" s="55">
        <v>571</v>
      </c>
      <c r="K538" s="55">
        <v>412</v>
      </c>
      <c r="L538" s="55">
        <v>286</v>
      </c>
      <c r="M538" s="55">
        <v>7</v>
      </c>
      <c r="N538" s="55">
        <v>706</v>
      </c>
      <c r="O538" s="55">
        <v>706</v>
      </c>
      <c r="P538" s="55">
        <v>5</v>
      </c>
      <c r="Q538" s="55">
        <v>9617</v>
      </c>
      <c r="R538" s="55" t="s">
        <v>3094</v>
      </c>
      <c r="T538" s="57">
        <v>18353.8351</v>
      </c>
      <c r="U538" s="57">
        <v>1468.3068000000001</v>
      </c>
      <c r="V538" s="55">
        <v>458.84589999999997</v>
      </c>
      <c r="W538" s="57">
        <v>20280.987799999999</v>
      </c>
      <c r="Y538" s="55" t="s">
        <v>3095</v>
      </c>
      <c r="Z538" s="55" t="s">
        <v>2986</v>
      </c>
      <c r="AA538" s="55" t="s">
        <v>3096</v>
      </c>
      <c r="AB538" s="55">
        <v>0</v>
      </c>
      <c r="AC538" s="55" t="s">
        <v>2882</v>
      </c>
      <c r="AD538" s="58">
        <v>37512</v>
      </c>
      <c r="AE538" s="58">
        <v>37507</v>
      </c>
    </row>
    <row r="539" spans="1:31" ht="12.5" customHeight="1">
      <c r="A539" s="55">
        <v>47451</v>
      </c>
      <c r="B539" s="55">
        <v>1</v>
      </c>
      <c r="C539" s="56">
        <v>45170</v>
      </c>
      <c r="D539" s="56">
        <v>45182</v>
      </c>
      <c r="E539" s="56">
        <v>45177</v>
      </c>
      <c r="F539" s="55">
        <v>5</v>
      </c>
      <c r="G539" s="55" t="s">
        <v>3097</v>
      </c>
      <c r="H539" s="55" t="s">
        <v>3098</v>
      </c>
      <c r="I539" s="55" t="s">
        <v>3099</v>
      </c>
      <c r="J539" s="55">
        <v>502</v>
      </c>
      <c r="K539" s="55">
        <v>825</v>
      </c>
      <c r="L539" s="55">
        <v>282</v>
      </c>
      <c r="M539" s="55">
        <v>10</v>
      </c>
      <c r="N539" s="55">
        <v>662</v>
      </c>
      <c r="O539" s="55">
        <v>662</v>
      </c>
      <c r="P539" s="55">
        <v>5</v>
      </c>
      <c r="Q539" s="55">
        <v>1651</v>
      </c>
      <c r="R539" s="55" t="s">
        <v>3100</v>
      </c>
      <c r="S539" s="55">
        <v>5072</v>
      </c>
      <c r="T539" s="57">
        <v>124075.4532</v>
      </c>
      <c r="U539" s="57">
        <v>9926.0362999999998</v>
      </c>
      <c r="V539" s="57">
        <v>3101.8863000000001</v>
      </c>
      <c r="W539" s="57">
        <v>137103.37580000001</v>
      </c>
      <c r="Y539" s="55" t="s">
        <v>3101</v>
      </c>
      <c r="Z539" s="55" t="s">
        <v>2986</v>
      </c>
      <c r="AA539" s="55" t="s">
        <v>3102</v>
      </c>
      <c r="AB539" s="55">
        <v>0</v>
      </c>
      <c r="AC539" s="55" t="s">
        <v>2882</v>
      </c>
      <c r="AD539" s="58">
        <v>37512</v>
      </c>
      <c r="AE539" s="58">
        <v>37507</v>
      </c>
    </row>
    <row r="540" spans="1:31" ht="12.5" customHeight="1">
      <c r="A540" s="55">
        <v>47471</v>
      </c>
      <c r="B540" s="55">
        <v>1</v>
      </c>
      <c r="C540" s="56">
        <v>45172</v>
      </c>
      <c r="D540" s="56">
        <v>45184</v>
      </c>
      <c r="E540" s="56">
        <v>45179</v>
      </c>
      <c r="F540" s="55">
        <v>5</v>
      </c>
      <c r="G540" s="55" t="s">
        <v>3103</v>
      </c>
      <c r="I540" s="55" t="s">
        <v>3104</v>
      </c>
      <c r="J540" s="55">
        <v>14539</v>
      </c>
      <c r="K540" s="55">
        <v>17062</v>
      </c>
      <c r="M540" s="55">
        <v>7</v>
      </c>
      <c r="N540" s="55">
        <v>26949</v>
      </c>
      <c r="O540" s="55">
        <v>26949</v>
      </c>
      <c r="P540" s="55">
        <v>1</v>
      </c>
      <c r="Q540" s="55">
        <v>5997</v>
      </c>
      <c r="R540" s="55" t="s">
        <v>3105</v>
      </c>
      <c r="T540" s="57">
        <v>2443.35</v>
      </c>
      <c r="U540" s="55">
        <v>195.46799999999999</v>
      </c>
      <c r="V540" s="55">
        <v>61.083799999999997</v>
      </c>
      <c r="W540" s="57">
        <v>2699.9018000000001</v>
      </c>
      <c r="Y540" s="55" t="s">
        <v>3106</v>
      </c>
      <c r="Z540" s="55" t="s">
        <v>3107</v>
      </c>
      <c r="AA540" s="55" t="s">
        <v>3108</v>
      </c>
      <c r="AB540" s="55">
        <v>0</v>
      </c>
      <c r="AC540" s="55" t="s">
        <v>2910</v>
      </c>
      <c r="AD540" s="58">
        <v>37514</v>
      </c>
      <c r="AE540" s="58">
        <v>37509</v>
      </c>
    </row>
    <row r="541" spans="1:31" ht="12.5" customHeight="1">
      <c r="A541" s="55">
        <v>47473</v>
      </c>
      <c r="B541" s="55">
        <v>1</v>
      </c>
      <c r="C541" s="56">
        <v>45172</v>
      </c>
      <c r="D541" s="56">
        <v>45184</v>
      </c>
      <c r="E541" s="56">
        <v>45179</v>
      </c>
      <c r="F541" s="55">
        <v>5</v>
      </c>
      <c r="G541" s="55" t="s">
        <v>3109</v>
      </c>
      <c r="I541" s="55" t="s">
        <v>3110</v>
      </c>
      <c r="J541" s="55">
        <v>21875</v>
      </c>
      <c r="K541" s="55">
        <v>3310</v>
      </c>
      <c r="M541" s="55">
        <v>9</v>
      </c>
      <c r="N541" s="55">
        <v>13145</v>
      </c>
      <c r="O541" s="55">
        <v>13145</v>
      </c>
      <c r="P541" s="55">
        <v>1</v>
      </c>
      <c r="Q541" s="55">
        <v>2878</v>
      </c>
      <c r="R541" s="55" t="s">
        <v>3111</v>
      </c>
      <c r="S541" s="55">
        <v>5089</v>
      </c>
      <c r="T541" s="57">
        <v>2443.35</v>
      </c>
      <c r="U541" s="55">
        <v>195.46799999999999</v>
      </c>
      <c r="V541" s="55">
        <v>61.083799999999997</v>
      </c>
      <c r="W541" s="57">
        <v>2699.9018000000001</v>
      </c>
      <c r="Y541" s="55" t="s">
        <v>3112</v>
      </c>
      <c r="Z541" s="55" t="s">
        <v>3107</v>
      </c>
      <c r="AA541" s="55" t="s">
        <v>3113</v>
      </c>
      <c r="AB541" s="55">
        <v>0</v>
      </c>
      <c r="AC541" s="55" t="s">
        <v>2910</v>
      </c>
      <c r="AD541" s="58">
        <v>37514</v>
      </c>
      <c r="AE541" s="58">
        <v>37509</v>
      </c>
    </row>
    <row r="542" spans="1:31" ht="12.5" customHeight="1">
      <c r="A542" s="55">
        <v>47477</v>
      </c>
      <c r="B542" s="55">
        <v>1</v>
      </c>
      <c r="C542" s="56">
        <v>45173</v>
      </c>
      <c r="D542" s="56">
        <v>45185</v>
      </c>
      <c r="E542" s="56">
        <v>45180</v>
      </c>
      <c r="F542" s="55">
        <v>5</v>
      </c>
      <c r="G542" s="55" t="s">
        <v>3114</v>
      </c>
      <c r="I542" s="55" t="s">
        <v>3115</v>
      </c>
      <c r="J542" s="55">
        <v>28560</v>
      </c>
      <c r="K542" s="55">
        <v>774</v>
      </c>
      <c r="M542" s="55">
        <v>7</v>
      </c>
      <c r="N542" s="55">
        <v>12123</v>
      </c>
      <c r="O542" s="55">
        <v>12123</v>
      </c>
      <c r="P542" s="55">
        <v>1</v>
      </c>
      <c r="Q542" s="55">
        <v>8711</v>
      </c>
      <c r="R542" s="55" t="s">
        <v>3116</v>
      </c>
      <c r="T542" s="57">
        <v>2071.4196000000002</v>
      </c>
      <c r="U542" s="55">
        <v>165.71360000000001</v>
      </c>
      <c r="V542" s="55">
        <v>51.785499999999999</v>
      </c>
      <c r="W542" s="57">
        <v>2288.9187000000002</v>
      </c>
      <c r="Y542" s="55" t="s">
        <v>3117</v>
      </c>
      <c r="Z542" s="55" t="s">
        <v>3118</v>
      </c>
      <c r="AA542" s="55" t="s">
        <v>3119</v>
      </c>
      <c r="AB542" s="55">
        <v>0</v>
      </c>
      <c r="AC542" s="55" t="s">
        <v>2916</v>
      </c>
      <c r="AD542" s="58">
        <v>37515</v>
      </c>
      <c r="AE542" s="58">
        <v>37510</v>
      </c>
    </row>
    <row r="543" spans="1:31" ht="12.5" customHeight="1">
      <c r="A543" s="55">
        <v>47483</v>
      </c>
      <c r="B543" s="55">
        <v>1</v>
      </c>
      <c r="C543" s="56">
        <v>45174</v>
      </c>
      <c r="D543" s="56">
        <v>45186</v>
      </c>
      <c r="E543" s="56">
        <v>45181</v>
      </c>
      <c r="F543" s="55">
        <v>5</v>
      </c>
      <c r="G543" s="55" t="s">
        <v>3120</v>
      </c>
      <c r="I543" s="55" t="s">
        <v>3121</v>
      </c>
      <c r="J543" s="55">
        <v>14424</v>
      </c>
      <c r="K543" s="55">
        <v>6572</v>
      </c>
      <c r="M543" s="55">
        <v>7</v>
      </c>
      <c r="N543" s="55">
        <v>16411</v>
      </c>
      <c r="O543" s="55">
        <v>16411</v>
      </c>
      <c r="P543" s="55">
        <v>1</v>
      </c>
      <c r="Q543" s="55">
        <v>217</v>
      </c>
      <c r="R543" s="55" t="s">
        <v>3122</v>
      </c>
      <c r="T543" s="57">
        <v>2181.5625</v>
      </c>
      <c r="U543" s="55">
        <v>174.52500000000001</v>
      </c>
      <c r="V543" s="55">
        <v>54.539099999999998</v>
      </c>
      <c r="W543" s="57">
        <v>2410.6266000000001</v>
      </c>
      <c r="Y543" s="55" t="s">
        <v>3123</v>
      </c>
      <c r="Z543" s="55" t="s">
        <v>3124</v>
      </c>
      <c r="AA543" s="55" t="s">
        <v>3125</v>
      </c>
      <c r="AB543" s="55">
        <v>0</v>
      </c>
      <c r="AC543" s="55" t="s">
        <v>2927</v>
      </c>
      <c r="AD543" s="58">
        <v>37516</v>
      </c>
      <c r="AE543" s="58">
        <v>37511</v>
      </c>
    </row>
    <row r="544" spans="1:31" ht="12.5" customHeight="1">
      <c r="A544" s="55">
        <v>47488</v>
      </c>
      <c r="B544" s="55">
        <v>1</v>
      </c>
      <c r="C544" s="56">
        <v>45175</v>
      </c>
      <c r="D544" s="56">
        <v>45187</v>
      </c>
      <c r="E544" s="56">
        <v>45182</v>
      </c>
      <c r="F544" s="55">
        <v>5</v>
      </c>
      <c r="G544" s="55" t="s">
        <v>3126</v>
      </c>
      <c r="I544" s="55" t="s">
        <v>3127</v>
      </c>
      <c r="J544" s="55">
        <v>13426</v>
      </c>
      <c r="K544" s="55">
        <v>11330</v>
      </c>
      <c r="M544" s="55">
        <v>4</v>
      </c>
      <c r="N544" s="55">
        <v>21200</v>
      </c>
      <c r="O544" s="55">
        <v>21200</v>
      </c>
      <c r="P544" s="55">
        <v>1</v>
      </c>
      <c r="Q544" s="55">
        <v>35</v>
      </c>
      <c r="R544" s="55" t="s">
        <v>3128</v>
      </c>
      <c r="T544" s="57">
        <v>2181.5625</v>
      </c>
      <c r="U544" s="55">
        <v>174.52500000000001</v>
      </c>
      <c r="V544" s="55">
        <v>54.539099999999998</v>
      </c>
      <c r="W544" s="57">
        <v>2410.6266000000001</v>
      </c>
      <c r="Y544" s="55" t="s">
        <v>3129</v>
      </c>
      <c r="Z544" s="55" t="s">
        <v>3130</v>
      </c>
      <c r="AA544" s="55" t="s">
        <v>3131</v>
      </c>
      <c r="AB544" s="55">
        <v>0</v>
      </c>
      <c r="AC544" s="55" t="s">
        <v>2943</v>
      </c>
      <c r="AD544" s="58">
        <v>37517</v>
      </c>
      <c r="AE544" s="58">
        <v>37512</v>
      </c>
    </row>
    <row r="545" spans="1:31" ht="12.5" customHeight="1">
      <c r="A545" s="55">
        <v>47490</v>
      </c>
      <c r="B545" s="55">
        <v>1</v>
      </c>
      <c r="C545" s="56">
        <v>45175</v>
      </c>
      <c r="D545" s="56">
        <v>45187</v>
      </c>
      <c r="E545" s="56">
        <v>45182</v>
      </c>
      <c r="F545" s="55">
        <v>5</v>
      </c>
      <c r="G545" s="55" t="s">
        <v>3132</v>
      </c>
      <c r="I545" s="55" t="s">
        <v>3133</v>
      </c>
      <c r="J545" s="55">
        <v>21895</v>
      </c>
      <c r="K545" s="55">
        <v>9060</v>
      </c>
      <c r="M545" s="55">
        <v>9</v>
      </c>
      <c r="N545" s="55">
        <v>18915</v>
      </c>
      <c r="O545" s="55">
        <v>18915</v>
      </c>
      <c r="P545" s="55">
        <v>1</v>
      </c>
      <c r="Q545" s="55">
        <v>2068</v>
      </c>
      <c r="R545" s="55" t="s">
        <v>3134</v>
      </c>
      <c r="S545" s="55">
        <v>5122</v>
      </c>
      <c r="T545" s="57">
        <v>2181.5625</v>
      </c>
      <c r="U545" s="55">
        <v>174.52500000000001</v>
      </c>
      <c r="V545" s="55">
        <v>54.539099999999998</v>
      </c>
      <c r="W545" s="57">
        <v>2410.6266000000001</v>
      </c>
      <c r="Y545" s="55" t="s">
        <v>3135</v>
      </c>
      <c r="Z545" s="55" t="s">
        <v>3130</v>
      </c>
      <c r="AA545" s="55" t="s">
        <v>3136</v>
      </c>
      <c r="AB545" s="55">
        <v>0</v>
      </c>
      <c r="AC545" s="55" t="s">
        <v>2943</v>
      </c>
      <c r="AD545" s="58">
        <v>37517</v>
      </c>
      <c r="AE545" s="58">
        <v>37512</v>
      </c>
    </row>
    <row r="546" spans="1:31" ht="12.5" customHeight="1">
      <c r="A546" s="55">
        <v>47493</v>
      </c>
      <c r="B546" s="55">
        <v>1</v>
      </c>
      <c r="C546" s="56">
        <v>45177</v>
      </c>
      <c r="D546" s="56">
        <v>45189</v>
      </c>
      <c r="E546" s="56">
        <v>45184</v>
      </c>
      <c r="F546" s="55">
        <v>5</v>
      </c>
      <c r="G546" s="55" t="s">
        <v>3137</v>
      </c>
      <c r="I546" s="55" t="s">
        <v>3138</v>
      </c>
      <c r="J546" s="55">
        <v>28569</v>
      </c>
      <c r="K546" s="55">
        <v>1764</v>
      </c>
      <c r="M546" s="55">
        <v>7</v>
      </c>
      <c r="N546" s="55">
        <v>11584</v>
      </c>
      <c r="O546" s="55">
        <v>11584</v>
      </c>
      <c r="P546" s="55">
        <v>1</v>
      </c>
      <c r="Q546" s="55">
        <v>18874</v>
      </c>
      <c r="R546" s="55" t="s">
        <v>3139</v>
      </c>
      <c r="T546" s="57">
        <v>2049.0981999999999</v>
      </c>
      <c r="U546" s="55">
        <v>163.92789999999999</v>
      </c>
      <c r="V546" s="55">
        <v>51.227499999999999</v>
      </c>
      <c r="W546" s="57">
        <v>2264.2536</v>
      </c>
      <c r="Y546" s="55" t="s">
        <v>3140</v>
      </c>
      <c r="Z546" s="55" t="s">
        <v>3141</v>
      </c>
      <c r="AA546" s="55" t="s">
        <v>3142</v>
      </c>
      <c r="AB546" s="55">
        <v>0</v>
      </c>
      <c r="AC546" s="55" t="s">
        <v>2986</v>
      </c>
      <c r="AD546" s="58">
        <v>37519</v>
      </c>
      <c r="AE546" s="58">
        <v>37514</v>
      </c>
    </row>
    <row r="547" spans="1:31" ht="12.5" customHeight="1">
      <c r="A547" s="55">
        <v>47497</v>
      </c>
      <c r="B547" s="55">
        <v>1</v>
      </c>
      <c r="C547" s="56">
        <v>45177</v>
      </c>
      <c r="D547" s="56">
        <v>45189</v>
      </c>
      <c r="E547" s="56">
        <v>45184</v>
      </c>
      <c r="F547" s="55">
        <v>5</v>
      </c>
      <c r="G547" s="55" t="s">
        <v>3143</v>
      </c>
      <c r="I547" s="55" t="s">
        <v>3144</v>
      </c>
      <c r="J547" s="55">
        <v>14170</v>
      </c>
      <c r="K547" s="55">
        <v>9092</v>
      </c>
      <c r="M547" s="55">
        <v>7</v>
      </c>
      <c r="N547" s="55">
        <v>18947</v>
      </c>
      <c r="O547" s="55">
        <v>18947</v>
      </c>
      <c r="P547" s="55">
        <v>1</v>
      </c>
      <c r="Q547" s="55">
        <v>14746</v>
      </c>
      <c r="R547" s="55" t="s">
        <v>3145</v>
      </c>
      <c r="T547" s="57">
        <v>2443.35</v>
      </c>
      <c r="U547" s="55">
        <v>195.46799999999999</v>
      </c>
      <c r="V547" s="55">
        <v>61.083799999999997</v>
      </c>
      <c r="W547" s="57">
        <v>2699.9018000000001</v>
      </c>
      <c r="Y547" s="55" t="s">
        <v>3146</v>
      </c>
      <c r="Z547" s="55" t="s">
        <v>3141</v>
      </c>
      <c r="AA547" s="55" t="s">
        <v>3147</v>
      </c>
      <c r="AB547" s="55">
        <v>0</v>
      </c>
      <c r="AC547" s="55" t="s">
        <v>2986</v>
      </c>
      <c r="AD547" s="58">
        <v>37519</v>
      </c>
      <c r="AE547" s="58">
        <v>37514</v>
      </c>
    </row>
    <row r="548" spans="1:31" ht="12.5" customHeight="1">
      <c r="A548" s="55">
        <v>47501</v>
      </c>
      <c r="B548" s="55">
        <v>1</v>
      </c>
      <c r="C548" s="56">
        <v>45177</v>
      </c>
      <c r="D548" s="56">
        <v>45189</v>
      </c>
      <c r="E548" s="56">
        <v>45184</v>
      </c>
      <c r="F548" s="55">
        <v>5</v>
      </c>
      <c r="G548" s="55" t="s">
        <v>3148</v>
      </c>
      <c r="I548" s="55" t="s">
        <v>3149</v>
      </c>
      <c r="J548" s="55">
        <v>12214</v>
      </c>
      <c r="K548" s="55">
        <v>19162</v>
      </c>
      <c r="M548" s="55">
        <v>10</v>
      </c>
      <c r="N548" s="55">
        <v>29063</v>
      </c>
      <c r="O548" s="55">
        <v>29063</v>
      </c>
      <c r="P548" s="55">
        <v>1</v>
      </c>
      <c r="Q548" s="55">
        <v>10712</v>
      </c>
      <c r="R548" s="55" t="s">
        <v>3150</v>
      </c>
      <c r="S548" s="55">
        <v>5149</v>
      </c>
      <c r="T548" s="57">
        <v>2049.0981999999999</v>
      </c>
      <c r="U548" s="55">
        <v>163.92789999999999</v>
      </c>
      <c r="V548" s="55">
        <v>51.227499999999999</v>
      </c>
      <c r="W548" s="57">
        <v>2264.2536</v>
      </c>
      <c r="Y548" s="55" t="s">
        <v>3151</v>
      </c>
      <c r="Z548" s="55" t="s">
        <v>3141</v>
      </c>
      <c r="AA548" s="55" t="s">
        <v>3152</v>
      </c>
      <c r="AB548" s="55">
        <v>0</v>
      </c>
      <c r="AC548" s="55" t="s">
        <v>2986</v>
      </c>
      <c r="AD548" s="58">
        <v>37519</v>
      </c>
      <c r="AE548" s="58">
        <v>37514</v>
      </c>
    </row>
    <row r="549" spans="1:31" ht="12.5" customHeight="1">
      <c r="A549" s="55">
        <v>47502</v>
      </c>
      <c r="B549" s="55">
        <v>1</v>
      </c>
      <c r="C549" s="56">
        <v>45178</v>
      </c>
      <c r="D549" s="56">
        <v>45190</v>
      </c>
      <c r="E549" s="56">
        <v>45185</v>
      </c>
      <c r="F549" s="55">
        <v>5</v>
      </c>
      <c r="G549" s="55" t="s">
        <v>3153</v>
      </c>
      <c r="I549" s="55" t="s">
        <v>3154</v>
      </c>
      <c r="J549" s="55">
        <v>19278</v>
      </c>
      <c r="K549" s="55">
        <v>12556</v>
      </c>
      <c r="M549" s="55">
        <v>10</v>
      </c>
      <c r="N549" s="55">
        <v>22426</v>
      </c>
      <c r="O549" s="55">
        <v>22426</v>
      </c>
      <c r="P549" s="55">
        <v>1</v>
      </c>
      <c r="Q549" s="55">
        <v>7756</v>
      </c>
      <c r="R549" s="55" t="s">
        <v>3155</v>
      </c>
      <c r="S549" s="55">
        <v>5160</v>
      </c>
      <c r="T549" s="57">
        <v>1000.4375</v>
      </c>
      <c r="U549" s="55">
        <v>80.034999999999997</v>
      </c>
      <c r="V549" s="55">
        <v>25.010899999999999</v>
      </c>
      <c r="W549" s="57">
        <v>1105.4834000000001</v>
      </c>
      <c r="Y549" s="55" t="s">
        <v>3156</v>
      </c>
      <c r="Z549" s="55" t="s">
        <v>3157</v>
      </c>
      <c r="AA549" s="55" t="s">
        <v>3158</v>
      </c>
      <c r="AB549" s="55">
        <v>0</v>
      </c>
      <c r="AC549" s="55" t="s">
        <v>3159</v>
      </c>
      <c r="AD549" s="58">
        <v>37520</v>
      </c>
      <c r="AE549" s="58">
        <v>37515</v>
      </c>
    </row>
    <row r="550" spans="1:31" ht="12.5" customHeight="1">
      <c r="A550" s="55">
        <v>47515</v>
      </c>
      <c r="B550" s="55">
        <v>1</v>
      </c>
      <c r="C550" s="56">
        <v>45179</v>
      </c>
      <c r="D550" s="56">
        <v>45191</v>
      </c>
      <c r="E550" s="56">
        <v>45186</v>
      </c>
      <c r="F550" s="55">
        <v>5</v>
      </c>
      <c r="G550" s="55" t="s">
        <v>3160</v>
      </c>
      <c r="I550" s="55" t="s">
        <v>3161</v>
      </c>
      <c r="J550" s="55">
        <v>26308</v>
      </c>
      <c r="K550" s="55">
        <v>7162</v>
      </c>
      <c r="M550" s="55">
        <v>1</v>
      </c>
      <c r="N550" s="55">
        <v>17008</v>
      </c>
      <c r="O550" s="55">
        <v>17008</v>
      </c>
      <c r="P550" s="55">
        <v>1</v>
      </c>
      <c r="Q550" s="55">
        <v>4837</v>
      </c>
      <c r="R550" s="55" t="s">
        <v>3162</v>
      </c>
      <c r="T550" s="57">
        <v>2071.4196000000002</v>
      </c>
      <c r="U550" s="55">
        <v>165.71360000000001</v>
      </c>
      <c r="V550" s="55">
        <v>51.785499999999999</v>
      </c>
      <c r="W550" s="57">
        <v>2288.9187000000002</v>
      </c>
      <c r="Y550" s="55" t="s">
        <v>3163</v>
      </c>
      <c r="Z550" s="55" t="s">
        <v>3164</v>
      </c>
      <c r="AA550" s="55" t="s">
        <v>3165</v>
      </c>
      <c r="AB550" s="55">
        <v>0</v>
      </c>
      <c r="AC550" s="55" t="s">
        <v>3107</v>
      </c>
      <c r="AD550" s="58">
        <v>37521</v>
      </c>
      <c r="AE550" s="58">
        <v>37516</v>
      </c>
    </row>
    <row r="551" spans="1:31" ht="12.5" customHeight="1">
      <c r="A551" s="55">
        <v>47516</v>
      </c>
      <c r="B551" s="55">
        <v>1</v>
      </c>
      <c r="C551" s="56">
        <v>45179</v>
      </c>
      <c r="D551" s="56">
        <v>45191</v>
      </c>
      <c r="E551" s="56">
        <v>45186</v>
      </c>
      <c r="F551" s="55">
        <v>5</v>
      </c>
      <c r="G551" s="55" t="s">
        <v>3166</v>
      </c>
      <c r="I551" s="55" t="s">
        <v>3167</v>
      </c>
      <c r="J551" s="55">
        <v>26309</v>
      </c>
      <c r="K551" s="55">
        <v>12534</v>
      </c>
      <c r="M551" s="55">
        <v>4</v>
      </c>
      <c r="N551" s="55">
        <v>22404</v>
      </c>
      <c r="O551" s="55">
        <v>22404</v>
      </c>
      <c r="P551" s="55">
        <v>1</v>
      </c>
      <c r="Q551" s="55">
        <v>8179</v>
      </c>
      <c r="R551" s="55" t="s">
        <v>3168</v>
      </c>
      <c r="T551" s="57">
        <v>2049.0981999999999</v>
      </c>
      <c r="U551" s="55">
        <v>163.92789999999999</v>
      </c>
      <c r="V551" s="55">
        <v>51.227499999999999</v>
      </c>
      <c r="W551" s="57">
        <v>2264.2536</v>
      </c>
      <c r="Y551" s="55" t="s">
        <v>3169</v>
      </c>
      <c r="Z551" s="55" t="s">
        <v>3164</v>
      </c>
      <c r="AA551" s="55" t="s">
        <v>3170</v>
      </c>
      <c r="AB551" s="55">
        <v>0</v>
      </c>
      <c r="AC551" s="55" t="s">
        <v>3107</v>
      </c>
      <c r="AD551" s="58">
        <v>37521</v>
      </c>
      <c r="AE551" s="58">
        <v>37516</v>
      </c>
    </row>
    <row r="552" spans="1:31" ht="12.5" customHeight="1">
      <c r="A552" s="55">
        <v>47519</v>
      </c>
      <c r="B552" s="55">
        <v>1</v>
      </c>
      <c r="C552" s="56">
        <v>45179</v>
      </c>
      <c r="D552" s="56">
        <v>45191</v>
      </c>
      <c r="E552" s="56">
        <v>45186</v>
      </c>
      <c r="F552" s="55">
        <v>5</v>
      </c>
      <c r="G552" s="55" t="s">
        <v>3171</v>
      </c>
      <c r="I552" s="55" t="s">
        <v>3172</v>
      </c>
      <c r="J552" s="55">
        <v>26153</v>
      </c>
      <c r="K552" s="55">
        <v>8606</v>
      </c>
      <c r="M552" s="55">
        <v>9</v>
      </c>
      <c r="N552" s="55">
        <v>18459</v>
      </c>
      <c r="O552" s="55">
        <v>18459</v>
      </c>
      <c r="P552" s="55">
        <v>1</v>
      </c>
      <c r="Q552" s="55">
        <v>18048</v>
      </c>
      <c r="R552" s="55" t="s">
        <v>3173</v>
      </c>
      <c r="S552" s="55">
        <v>5166</v>
      </c>
      <c r="T552" s="55">
        <v>782.99</v>
      </c>
      <c r="U552" s="55">
        <v>62.639200000000002</v>
      </c>
      <c r="V552" s="55">
        <v>19.5748</v>
      </c>
      <c r="W552" s="55">
        <v>865.20399999999995</v>
      </c>
      <c r="Y552" s="55" t="s">
        <v>3174</v>
      </c>
      <c r="Z552" s="55" t="s">
        <v>3164</v>
      </c>
      <c r="AA552" s="55" t="s">
        <v>3175</v>
      </c>
      <c r="AB552" s="55">
        <v>0</v>
      </c>
      <c r="AC552" s="55" t="s">
        <v>3107</v>
      </c>
      <c r="AD552" s="58">
        <v>37521</v>
      </c>
      <c r="AE552" s="58">
        <v>37516</v>
      </c>
    </row>
    <row r="553" spans="1:31" ht="12.5" customHeight="1">
      <c r="A553" s="55">
        <v>47523</v>
      </c>
      <c r="B553" s="55">
        <v>1</v>
      </c>
      <c r="C553" s="56">
        <v>45180</v>
      </c>
      <c r="D553" s="56">
        <v>45192</v>
      </c>
      <c r="E553" s="56">
        <v>45187</v>
      </c>
      <c r="F553" s="55">
        <v>5</v>
      </c>
      <c r="G553" s="55" t="s">
        <v>3176</v>
      </c>
      <c r="I553" s="55" t="s">
        <v>3177</v>
      </c>
      <c r="J553" s="55">
        <v>13443</v>
      </c>
      <c r="K553" s="55">
        <v>10602</v>
      </c>
      <c r="M553" s="55">
        <v>1</v>
      </c>
      <c r="N553" s="55">
        <v>20469</v>
      </c>
      <c r="O553" s="55">
        <v>20469</v>
      </c>
      <c r="P553" s="55">
        <v>1</v>
      </c>
      <c r="Q553" s="55">
        <v>10728</v>
      </c>
      <c r="R553" s="55" t="s">
        <v>3178</v>
      </c>
      <c r="T553" s="57">
        <v>2181.5625</v>
      </c>
      <c r="U553" s="55">
        <v>174.52500000000001</v>
      </c>
      <c r="V553" s="55">
        <v>54.539099999999998</v>
      </c>
      <c r="W553" s="57">
        <v>2410.6266000000001</v>
      </c>
      <c r="Y553" s="55" t="s">
        <v>3179</v>
      </c>
      <c r="Z553" s="55" t="s">
        <v>3180</v>
      </c>
      <c r="AA553" s="55" t="s">
        <v>3181</v>
      </c>
      <c r="AB553" s="55">
        <v>0</v>
      </c>
      <c r="AC553" s="55" t="s">
        <v>3118</v>
      </c>
      <c r="AD553" s="58">
        <v>37522</v>
      </c>
      <c r="AE553" s="58">
        <v>37517</v>
      </c>
    </row>
    <row r="554" spans="1:31" ht="12.5" customHeight="1">
      <c r="A554" s="55">
        <v>47522</v>
      </c>
      <c r="B554" s="55">
        <v>1</v>
      </c>
      <c r="C554" s="56">
        <v>45180</v>
      </c>
      <c r="D554" s="56">
        <v>45192</v>
      </c>
      <c r="E554" s="56">
        <v>45187</v>
      </c>
      <c r="F554" s="55">
        <v>5</v>
      </c>
      <c r="G554" s="55" t="s">
        <v>3182</v>
      </c>
      <c r="I554" s="55" t="s">
        <v>3183</v>
      </c>
      <c r="J554" s="55">
        <v>14089</v>
      </c>
      <c r="K554" s="55">
        <v>19788</v>
      </c>
      <c r="M554" s="55">
        <v>4</v>
      </c>
      <c r="N554" s="55">
        <v>29694</v>
      </c>
      <c r="O554" s="55">
        <v>29694</v>
      </c>
      <c r="P554" s="55">
        <v>1</v>
      </c>
      <c r="T554" s="57">
        <v>1000.4375</v>
      </c>
      <c r="U554" s="55">
        <v>80.034999999999997</v>
      </c>
      <c r="V554" s="55">
        <v>25.010899999999999</v>
      </c>
      <c r="W554" s="57">
        <v>1105.4834000000001</v>
      </c>
      <c r="Y554" s="55" t="s">
        <v>3184</v>
      </c>
      <c r="Z554" s="55" t="s">
        <v>3180</v>
      </c>
      <c r="AA554" s="55" t="s">
        <v>3185</v>
      </c>
      <c r="AB554" s="55">
        <v>0</v>
      </c>
      <c r="AC554" s="55" t="s">
        <v>3118</v>
      </c>
      <c r="AD554" s="58">
        <v>37522</v>
      </c>
      <c r="AE554" s="58">
        <v>37517</v>
      </c>
    </row>
    <row r="555" spans="1:31" ht="12.5" customHeight="1">
      <c r="A555" s="55">
        <v>47527</v>
      </c>
      <c r="B555" s="55">
        <v>1</v>
      </c>
      <c r="C555" s="56">
        <v>45180</v>
      </c>
      <c r="D555" s="56">
        <v>45192</v>
      </c>
      <c r="E555" s="56">
        <v>45187</v>
      </c>
      <c r="F555" s="55">
        <v>5</v>
      </c>
      <c r="G555" s="55" t="s">
        <v>3186</v>
      </c>
      <c r="I555" s="55" t="s">
        <v>3187</v>
      </c>
      <c r="J555" s="55">
        <v>28559</v>
      </c>
      <c r="K555" s="55">
        <v>14953</v>
      </c>
      <c r="M555" s="55">
        <v>7</v>
      </c>
      <c r="N555" s="55">
        <v>24828</v>
      </c>
      <c r="O555" s="55">
        <v>24828</v>
      </c>
      <c r="P555" s="55">
        <v>1</v>
      </c>
      <c r="Q555" s="55">
        <v>14464</v>
      </c>
      <c r="R555" s="55" t="s">
        <v>3188</v>
      </c>
      <c r="T555" s="57">
        <v>2049.0981999999999</v>
      </c>
      <c r="U555" s="55">
        <v>163.92789999999999</v>
      </c>
      <c r="V555" s="55">
        <v>51.227499999999999</v>
      </c>
      <c r="W555" s="57">
        <v>2264.2536</v>
      </c>
      <c r="Y555" s="55" t="s">
        <v>3189</v>
      </c>
      <c r="Z555" s="55" t="s">
        <v>3180</v>
      </c>
      <c r="AA555" s="55" t="s">
        <v>3190</v>
      </c>
      <c r="AB555" s="55">
        <v>0</v>
      </c>
      <c r="AC555" s="55" t="s">
        <v>3118</v>
      </c>
      <c r="AD555" s="58">
        <v>37522</v>
      </c>
      <c r="AE555" s="58">
        <v>37517</v>
      </c>
    </row>
    <row r="556" spans="1:31" ht="12.5" customHeight="1">
      <c r="A556" s="55">
        <v>47525</v>
      </c>
      <c r="B556" s="55">
        <v>1</v>
      </c>
      <c r="C556" s="56">
        <v>45180</v>
      </c>
      <c r="D556" s="56">
        <v>45192</v>
      </c>
      <c r="E556" s="56">
        <v>45187</v>
      </c>
      <c r="F556" s="55">
        <v>5</v>
      </c>
      <c r="G556" s="55" t="s">
        <v>3191</v>
      </c>
      <c r="I556" s="55" t="s">
        <v>3192</v>
      </c>
      <c r="J556" s="55">
        <v>21889</v>
      </c>
      <c r="K556" s="55">
        <v>13779</v>
      </c>
      <c r="M556" s="55">
        <v>9</v>
      </c>
      <c r="N556" s="55">
        <v>23649</v>
      </c>
      <c r="O556" s="55">
        <v>23649</v>
      </c>
      <c r="P556" s="55">
        <v>1</v>
      </c>
      <c r="Q556" s="55">
        <v>1458</v>
      </c>
      <c r="R556" s="55" t="s">
        <v>3193</v>
      </c>
      <c r="S556" s="55">
        <v>5177</v>
      </c>
      <c r="T556" s="57">
        <v>2181.5625</v>
      </c>
      <c r="U556" s="55">
        <v>174.52500000000001</v>
      </c>
      <c r="V556" s="55">
        <v>54.539099999999998</v>
      </c>
      <c r="W556" s="57">
        <v>2410.6266000000001</v>
      </c>
      <c r="Y556" s="55" t="s">
        <v>3194</v>
      </c>
      <c r="Z556" s="55" t="s">
        <v>3180</v>
      </c>
      <c r="AA556" s="55" t="s">
        <v>3195</v>
      </c>
      <c r="AB556" s="55">
        <v>0</v>
      </c>
      <c r="AC556" s="55" t="s">
        <v>3118</v>
      </c>
      <c r="AD556" s="58">
        <v>37522</v>
      </c>
      <c r="AE556" s="58">
        <v>37517</v>
      </c>
    </row>
    <row r="557" spans="1:31" ht="12.5" customHeight="1">
      <c r="A557" s="55">
        <v>47528</v>
      </c>
      <c r="B557" s="55">
        <v>1</v>
      </c>
      <c r="C557" s="56">
        <v>45181</v>
      </c>
      <c r="D557" s="56">
        <v>45193</v>
      </c>
      <c r="E557" s="56">
        <v>45188</v>
      </c>
      <c r="F557" s="55">
        <v>5</v>
      </c>
      <c r="G557" s="55" t="s">
        <v>3196</v>
      </c>
      <c r="I557" s="55" t="s">
        <v>3197</v>
      </c>
      <c r="J557" s="55">
        <v>11598</v>
      </c>
      <c r="K557" s="55">
        <v>9826</v>
      </c>
      <c r="M557" s="55">
        <v>8</v>
      </c>
      <c r="N557" s="55">
        <v>19687</v>
      </c>
      <c r="O557" s="55">
        <v>19687</v>
      </c>
      <c r="P557" s="55">
        <v>1</v>
      </c>
      <c r="Q557" s="55">
        <v>16265</v>
      </c>
      <c r="R557" s="55" t="s">
        <v>3198</v>
      </c>
      <c r="T557" s="57">
        <v>2071.4196000000002</v>
      </c>
      <c r="U557" s="55">
        <v>165.71360000000001</v>
      </c>
      <c r="V557" s="55">
        <v>51.785499999999999</v>
      </c>
      <c r="W557" s="57">
        <v>2288.9187000000002</v>
      </c>
      <c r="Y557" s="55" t="s">
        <v>3199</v>
      </c>
      <c r="Z557" s="55" t="s">
        <v>3200</v>
      </c>
      <c r="AA557" s="55" t="s">
        <v>3201</v>
      </c>
      <c r="AB557" s="55">
        <v>0</v>
      </c>
      <c r="AC557" s="55" t="s">
        <v>3124</v>
      </c>
      <c r="AD557" s="58">
        <v>37523</v>
      </c>
      <c r="AE557" s="58">
        <v>37518</v>
      </c>
    </row>
    <row r="558" spans="1:31" ht="12.5" customHeight="1">
      <c r="A558" s="55">
        <v>47532</v>
      </c>
      <c r="B558" s="55">
        <v>1</v>
      </c>
      <c r="C558" s="56">
        <v>45181</v>
      </c>
      <c r="D558" s="56">
        <v>45193</v>
      </c>
      <c r="E558" s="56">
        <v>45188</v>
      </c>
      <c r="F558" s="55">
        <v>5</v>
      </c>
      <c r="G558" s="55" t="s">
        <v>3202</v>
      </c>
      <c r="I558" s="55" t="s">
        <v>3203</v>
      </c>
      <c r="J558" s="55">
        <v>24888</v>
      </c>
      <c r="K558" s="55">
        <v>10309</v>
      </c>
      <c r="M558" s="55">
        <v>9</v>
      </c>
      <c r="N558" s="55">
        <v>20175</v>
      </c>
      <c r="O558" s="55">
        <v>20175</v>
      </c>
      <c r="P558" s="55">
        <v>1</v>
      </c>
      <c r="Q558" s="55">
        <v>13689</v>
      </c>
      <c r="R558" s="55" t="s">
        <v>3204</v>
      </c>
      <c r="S558" s="55">
        <v>5188</v>
      </c>
      <c r="T558" s="57">
        <v>1000.4375</v>
      </c>
      <c r="U558" s="55">
        <v>80.034999999999997</v>
      </c>
      <c r="V558" s="55">
        <v>25.010899999999999</v>
      </c>
      <c r="W558" s="57">
        <v>1105.4834000000001</v>
      </c>
      <c r="Y558" s="55" t="s">
        <v>3205</v>
      </c>
      <c r="Z558" s="55" t="s">
        <v>3200</v>
      </c>
      <c r="AA558" s="55" t="s">
        <v>3206</v>
      </c>
      <c r="AB558" s="55">
        <v>0</v>
      </c>
      <c r="AC558" s="55" t="s">
        <v>3124</v>
      </c>
      <c r="AD558" s="58">
        <v>37523</v>
      </c>
      <c r="AE558" s="58">
        <v>37518</v>
      </c>
    </row>
    <row r="559" spans="1:31" ht="12.5" customHeight="1">
      <c r="A559" s="55">
        <v>47536</v>
      </c>
      <c r="B559" s="55">
        <v>1</v>
      </c>
      <c r="C559" s="56">
        <v>45182</v>
      </c>
      <c r="D559" s="56">
        <v>45194</v>
      </c>
      <c r="E559" s="56">
        <v>45189</v>
      </c>
      <c r="F559" s="55">
        <v>5</v>
      </c>
      <c r="G559" s="55" t="s">
        <v>3207</v>
      </c>
      <c r="I559" s="55" t="s">
        <v>3208</v>
      </c>
      <c r="J559" s="55">
        <v>14088</v>
      </c>
      <c r="K559" s="55">
        <v>9816</v>
      </c>
      <c r="M559" s="55">
        <v>1</v>
      </c>
      <c r="N559" s="55">
        <v>19677</v>
      </c>
      <c r="O559" s="55">
        <v>19677</v>
      </c>
      <c r="P559" s="55">
        <v>1</v>
      </c>
      <c r="Q559" s="55">
        <v>13395</v>
      </c>
      <c r="R559" s="55" t="s">
        <v>3209</v>
      </c>
      <c r="T559" s="57">
        <v>1000.4375</v>
      </c>
      <c r="U559" s="55">
        <v>80.034999999999997</v>
      </c>
      <c r="V559" s="55">
        <v>25.010899999999999</v>
      </c>
      <c r="W559" s="57">
        <v>1105.4834000000001</v>
      </c>
      <c r="Y559" s="55" t="s">
        <v>3210</v>
      </c>
      <c r="Z559" s="55" t="s">
        <v>3211</v>
      </c>
      <c r="AA559" s="55" t="s">
        <v>3212</v>
      </c>
      <c r="AB559" s="55">
        <v>0</v>
      </c>
      <c r="AC559" s="55" t="s">
        <v>3130</v>
      </c>
      <c r="AD559" s="58">
        <v>37524</v>
      </c>
      <c r="AE559" s="58">
        <v>37519</v>
      </c>
    </row>
    <row r="560" spans="1:31" ht="12.5" customHeight="1">
      <c r="A560" s="55">
        <v>47548</v>
      </c>
      <c r="B560" s="55">
        <v>1</v>
      </c>
      <c r="C560" s="56">
        <v>45183</v>
      </c>
      <c r="D560" s="56">
        <v>45195</v>
      </c>
      <c r="E560" s="56">
        <v>45190</v>
      </c>
      <c r="F560" s="55">
        <v>5</v>
      </c>
      <c r="G560" s="55" t="s">
        <v>3213</v>
      </c>
      <c r="I560" s="55" t="s">
        <v>3214</v>
      </c>
      <c r="J560" s="55">
        <v>20834</v>
      </c>
      <c r="K560" s="55">
        <v>14547</v>
      </c>
      <c r="M560" s="55">
        <v>10</v>
      </c>
      <c r="N560" s="55">
        <v>24418</v>
      </c>
      <c r="O560" s="55">
        <v>24418</v>
      </c>
      <c r="P560" s="55">
        <v>1</v>
      </c>
      <c r="Q560" s="55">
        <v>4548</v>
      </c>
      <c r="R560" s="55" t="s">
        <v>3215</v>
      </c>
      <c r="S560" s="55">
        <v>5215</v>
      </c>
      <c r="T560" s="55">
        <v>782.99</v>
      </c>
      <c r="U560" s="55">
        <v>62.639200000000002</v>
      </c>
      <c r="V560" s="55">
        <v>19.5748</v>
      </c>
      <c r="W560" s="55">
        <v>865.20399999999995</v>
      </c>
      <c r="Y560" s="55" t="s">
        <v>3216</v>
      </c>
      <c r="Z560" s="55" t="s">
        <v>3217</v>
      </c>
      <c r="AA560" s="55" t="s">
        <v>3218</v>
      </c>
      <c r="AB560" s="55">
        <v>0</v>
      </c>
      <c r="AC560" s="55" t="s">
        <v>3219</v>
      </c>
      <c r="AD560" s="58">
        <v>37525</v>
      </c>
      <c r="AE560" s="58">
        <v>37520</v>
      </c>
    </row>
    <row r="561" spans="1:31" ht="12.5" customHeight="1">
      <c r="A561" s="55">
        <v>47560</v>
      </c>
      <c r="B561" s="55">
        <v>1</v>
      </c>
      <c r="C561" s="56">
        <v>45185</v>
      </c>
      <c r="D561" s="56">
        <v>45197</v>
      </c>
      <c r="E561" s="56">
        <v>45192</v>
      </c>
      <c r="F561" s="55">
        <v>5</v>
      </c>
      <c r="G561" s="55" t="s">
        <v>3220</v>
      </c>
      <c r="I561" s="55" t="s">
        <v>3221</v>
      </c>
      <c r="J561" s="55">
        <v>27053</v>
      </c>
      <c r="K561" s="55">
        <v>14722</v>
      </c>
      <c r="M561" s="55">
        <v>6</v>
      </c>
      <c r="N561" s="55">
        <v>24596</v>
      </c>
      <c r="O561" s="55">
        <v>24596</v>
      </c>
      <c r="P561" s="55">
        <v>1</v>
      </c>
      <c r="Q561" s="55">
        <v>7436</v>
      </c>
      <c r="R561" s="55" t="s">
        <v>3222</v>
      </c>
      <c r="S561" s="55">
        <v>5234</v>
      </c>
      <c r="T561" s="55">
        <v>782.99</v>
      </c>
      <c r="U561" s="55">
        <v>62.639200000000002</v>
      </c>
      <c r="V561" s="55">
        <v>19.5748</v>
      </c>
      <c r="W561" s="55">
        <v>865.20399999999995</v>
      </c>
      <c r="Y561" s="55" t="s">
        <v>3223</v>
      </c>
      <c r="Z561" s="55" t="s">
        <v>3224</v>
      </c>
      <c r="AA561" s="55" t="s">
        <v>3225</v>
      </c>
      <c r="AB561" s="55">
        <v>0</v>
      </c>
      <c r="AC561" s="55" t="s">
        <v>3157</v>
      </c>
      <c r="AD561" s="58">
        <v>37527</v>
      </c>
      <c r="AE561" s="58">
        <v>37522</v>
      </c>
    </row>
    <row r="562" spans="1:31" ht="12.5" customHeight="1">
      <c r="A562" s="55">
        <v>47562</v>
      </c>
      <c r="B562" s="55">
        <v>1</v>
      </c>
      <c r="C562" s="56">
        <v>45185</v>
      </c>
      <c r="D562" s="56">
        <v>45197</v>
      </c>
      <c r="E562" s="56">
        <v>45192</v>
      </c>
      <c r="F562" s="55">
        <v>5</v>
      </c>
      <c r="G562" s="55" t="s">
        <v>3226</v>
      </c>
      <c r="I562" s="55" t="s">
        <v>3227</v>
      </c>
      <c r="J562" s="55">
        <v>21944</v>
      </c>
      <c r="K562" s="55">
        <v>5101</v>
      </c>
      <c r="M562" s="55">
        <v>9</v>
      </c>
      <c r="N562" s="55">
        <v>14936</v>
      </c>
      <c r="O562" s="55">
        <v>14936</v>
      </c>
      <c r="P562" s="55">
        <v>1</v>
      </c>
      <c r="Q562" s="55">
        <v>1283</v>
      </c>
      <c r="R562" s="55" t="s">
        <v>3228</v>
      </c>
      <c r="S562" s="55">
        <v>5232</v>
      </c>
      <c r="T562" s="57">
        <v>2181.5625</v>
      </c>
      <c r="U562" s="55">
        <v>174.52500000000001</v>
      </c>
      <c r="V562" s="55">
        <v>54.539099999999998</v>
      </c>
      <c r="W562" s="57">
        <v>2410.6266000000001</v>
      </c>
      <c r="Y562" s="55" t="s">
        <v>3229</v>
      </c>
      <c r="Z562" s="55" t="s">
        <v>3224</v>
      </c>
      <c r="AA562" s="55" t="s">
        <v>3230</v>
      </c>
      <c r="AB562" s="55">
        <v>0</v>
      </c>
      <c r="AC562" s="55" t="s">
        <v>3157</v>
      </c>
      <c r="AD562" s="58">
        <v>37527</v>
      </c>
      <c r="AE562" s="58">
        <v>37522</v>
      </c>
    </row>
    <row r="563" spans="1:31" ht="12.5" customHeight="1">
      <c r="A563" s="55">
        <v>47565</v>
      </c>
      <c r="B563" s="55">
        <v>1</v>
      </c>
      <c r="C563" s="56">
        <v>45186</v>
      </c>
      <c r="D563" s="56">
        <v>45198</v>
      </c>
      <c r="E563" s="56">
        <v>45193</v>
      </c>
      <c r="F563" s="55">
        <v>5</v>
      </c>
      <c r="G563" s="55" t="s">
        <v>3231</v>
      </c>
      <c r="I563" s="55" t="s">
        <v>3232</v>
      </c>
      <c r="J563" s="55">
        <v>15697</v>
      </c>
      <c r="K563" s="55">
        <v>19539</v>
      </c>
      <c r="M563" s="55">
        <v>8</v>
      </c>
      <c r="N563" s="55">
        <v>29445</v>
      </c>
      <c r="O563" s="55">
        <v>29445</v>
      </c>
      <c r="P563" s="55">
        <v>1</v>
      </c>
      <c r="T563" s="57">
        <v>2181.5625</v>
      </c>
      <c r="U563" s="55">
        <v>174.52500000000001</v>
      </c>
      <c r="V563" s="55">
        <v>54.539099999999998</v>
      </c>
      <c r="W563" s="57">
        <v>2410.6266000000001</v>
      </c>
      <c r="Y563" s="55" t="s">
        <v>3233</v>
      </c>
      <c r="Z563" s="55" t="s">
        <v>3234</v>
      </c>
      <c r="AA563" s="55" t="s">
        <v>3235</v>
      </c>
      <c r="AB563" s="55">
        <v>0</v>
      </c>
      <c r="AC563" s="55" t="s">
        <v>3164</v>
      </c>
      <c r="AD563" s="58">
        <v>37528</v>
      </c>
      <c r="AE563" s="58">
        <v>37523</v>
      </c>
    </row>
    <row r="564" spans="1:31" ht="12.5" customHeight="1">
      <c r="A564" s="55">
        <v>47570</v>
      </c>
      <c r="B564" s="55">
        <v>1</v>
      </c>
      <c r="C564" s="56">
        <v>45187</v>
      </c>
      <c r="D564" s="56">
        <v>45199</v>
      </c>
      <c r="E564" s="56">
        <v>45194</v>
      </c>
      <c r="F564" s="55">
        <v>5</v>
      </c>
      <c r="G564" s="55" t="s">
        <v>3236</v>
      </c>
      <c r="I564" s="55" t="s">
        <v>3237</v>
      </c>
      <c r="J564" s="55">
        <v>28562</v>
      </c>
      <c r="K564" s="55">
        <v>19377</v>
      </c>
      <c r="M564" s="55">
        <v>7</v>
      </c>
      <c r="N564" s="55">
        <v>29282</v>
      </c>
      <c r="O564" s="55">
        <v>29282</v>
      </c>
      <c r="P564" s="55">
        <v>1</v>
      </c>
      <c r="T564" s="57">
        <v>2071.4196000000002</v>
      </c>
      <c r="U564" s="55">
        <v>165.71360000000001</v>
      </c>
      <c r="V564" s="55">
        <v>51.785499999999999</v>
      </c>
      <c r="W564" s="57">
        <v>2288.9187000000002</v>
      </c>
      <c r="Y564" s="55" t="s">
        <v>3238</v>
      </c>
      <c r="Z564" s="55" t="s">
        <v>3239</v>
      </c>
      <c r="AA564" s="55" t="s">
        <v>3240</v>
      </c>
      <c r="AB564" s="55">
        <v>0</v>
      </c>
      <c r="AC564" s="55" t="s">
        <v>3180</v>
      </c>
      <c r="AD564" s="58">
        <v>37529</v>
      </c>
      <c r="AE564" s="58">
        <v>37524</v>
      </c>
    </row>
    <row r="565" spans="1:31" ht="12.5" customHeight="1">
      <c r="A565" s="55">
        <v>47576</v>
      </c>
      <c r="B565" s="55">
        <v>1</v>
      </c>
      <c r="C565" s="56">
        <v>45187</v>
      </c>
      <c r="D565" s="56">
        <v>45199</v>
      </c>
      <c r="E565" s="56">
        <v>45194</v>
      </c>
      <c r="F565" s="55">
        <v>5</v>
      </c>
      <c r="G565" s="55" t="s">
        <v>3241</v>
      </c>
      <c r="I565" s="55" t="s">
        <v>3242</v>
      </c>
      <c r="J565" s="55">
        <v>21877</v>
      </c>
      <c r="K565" s="55">
        <v>6307</v>
      </c>
      <c r="M565" s="55">
        <v>9</v>
      </c>
      <c r="N565" s="55">
        <v>16142</v>
      </c>
      <c r="O565" s="55">
        <v>16142</v>
      </c>
      <c r="P565" s="55">
        <v>1</v>
      </c>
      <c r="Q565" s="55">
        <v>10921</v>
      </c>
      <c r="R565" s="55" t="s">
        <v>3243</v>
      </c>
      <c r="S565" s="55">
        <v>5254</v>
      </c>
      <c r="T565" s="57">
        <v>2181.5625</v>
      </c>
      <c r="U565" s="55">
        <v>174.52500000000001</v>
      </c>
      <c r="V565" s="55">
        <v>54.539099999999998</v>
      </c>
      <c r="W565" s="57">
        <v>2410.6266000000001</v>
      </c>
      <c r="Y565" s="55" t="s">
        <v>3244</v>
      </c>
      <c r="Z565" s="55" t="s">
        <v>3239</v>
      </c>
      <c r="AA565" s="55" t="s">
        <v>3245</v>
      </c>
      <c r="AB565" s="55">
        <v>0</v>
      </c>
      <c r="AC565" s="55" t="s">
        <v>3180</v>
      </c>
      <c r="AD565" s="58">
        <v>37529</v>
      </c>
      <c r="AE565" s="58">
        <v>37524</v>
      </c>
    </row>
    <row r="566" spans="1:31" ht="12.5" customHeight="1">
      <c r="A566" s="55">
        <v>47586</v>
      </c>
      <c r="B566" s="55">
        <v>1</v>
      </c>
      <c r="C566" s="56">
        <v>45188</v>
      </c>
      <c r="D566" s="56">
        <v>45200</v>
      </c>
      <c r="E566" s="56">
        <v>45195</v>
      </c>
      <c r="F566" s="55">
        <v>5</v>
      </c>
      <c r="G566" s="55" t="s">
        <v>3246</v>
      </c>
      <c r="I566" s="55" t="s">
        <v>3247</v>
      </c>
      <c r="J566" s="55">
        <v>15322</v>
      </c>
      <c r="K566" s="55">
        <v>16009</v>
      </c>
      <c r="M566" s="55">
        <v>1</v>
      </c>
      <c r="N566" s="55">
        <v>25895</v>
      </c>
      <c r="O566" s="55">
        <v>25895</v>
      </c>
      <c r="P566" s="55">
        <v>1</v>
      </c>
      <c r="Q566" s="55">
        <v>19121</v>
      </c>
      <c r="R566" s="55" t="s">
        <v>3248</v>
      </c>
      <c r="T566" s="55">
        <v>782.99</v>
      </c>
      <c r="U566" s="55">
        <v>62.639200000000002</v>
      </c>
      <c r="V566" s="55">
        <v>19.5748</v>
      </c>
      <c r="W566" s="55">
        <v>865.20399999999995</v>
      </c>
      <c r="Y566" s="55" t="s">
        <v>3249</v>
      </c>
      <c r="Z566" s="55" t="s">
        <v>3250</v>
      </c>
      <c r="AA566" s="55" t="s">
        <v>3251</v>
      </c>
      <c r="AB566" s="55">
        <v>0</v>
      </c>
      <c r="AC566" s="55" t="s">
        <v>3200</v>
      </c>
      <c r="AD566" s="58">
        <v>37530</v>
      </c>
      <c r="AE566" s="58">
        <v>37525</v>
      </c>
    </row>
    <row r="567" spans="1:31" ht="12.5" customHeight="1">
      <c r="A567" s="55">
        <v>47582</v>
      </c>
      <c r="B567" s="55">
        <v>1</v>
      </c>
      <c r="C567" s="56">
        <v>45188</v>
      </c>
      <c r="D567" s="56">
        <v>45200</v>
      </c>
      <c r="E567" s="56">
        <v>45195</v>
      </c>
      <c r="F567" s="55">
        <v>5</v>
      </c>
      <c r="G567" s="55" t="s">
        <v>3252</v>
      </c>
      <c r="I567" s="55" t="s">
        <v>3253</v>
      </c>
      <c r="J567" s="55">
        <v>13433</v>
      </c>
      <c r="K567" s="55">
        <v>4848</v>
      </c>
      <c r="M567" s="55">
        <v>4</v>
      </c>
      <c r="N567" s="55">
        <v>14683</v>
      </c>
      <c r="O567" s="55">
        <v>14683</v>
      </c>
      <c r="P567" s="55">
        <v>1</v>
      </c>
      <c r="Q567" s="55">
        <v>10610</v>
      </c>
      <c r="R567" s="55" t="s">
        <v>3254</v>
      </c>
      <c r="T567" s="57">
        <v>2181.5625</v>
      </c>
      <c r="U567" s="55">
        <v>174.52500000000001</v>
      </c>
      <c r="V567" s="55">
        <v>54.539099999999998</v>
      </c>
      <c r="W567" s="57">
        <v>2410.6266000000001</v>
      </c>
      <c r="Y567" s="55" t="s">
        <v>3255</v>
      </c>
      <c r="Z567" s="55" t="s">
        <v>3250</v>
      </c>
      <c r="AA567" s="55" t="s">
        <v>3256</v>
      </c>
      <c r="AB567" s="55">
        <v>0</v>
      </c>
      <c r="AC567" s="55" t="s">
        <v>3200</v>
      </c>
      <c r="AD567" s="58">
        <v>37530</v>
      </c>
      <c r="AE567" s="58">
        <v>37525</v>
      </c>
    </row>
    <row r="568" spans="1:31" ht="12.5" customHeight="1">
      <c r="A568" s="55">
        <v>47584</v>
      </c>
      <c r="B568" s="55">
        <v>1</v>
      </c>
      <c r="C568" s="56">
        <v>45188</v>
      </c>
      <c r="D568" s="56">
        <v>45200</v>
      </c>
      <c r="E568" s="56">
        <v>45195</v>
      </c>
      <c r="F568" s="55">
        <v>5</v>
      </c>
      <c r="G568" s="55" t="s">
        <v>3257</v>
      </c>
      <c r="I568" s="55" t="s">
        <v>3258</v>
      </c>
      <c r="J568" s="55">
        <v>19194</v>
      </c>
      <c r="K568" s="55">
        <v>3033</v>
      </c>
      <c r="M568" s="55">
        <v>7</v>
      </c>
      <c r="N568" s="55">
        <v>12864</v>
      </c>
      <c r="O568" s="55">
        <v>12864</v>
      </c>
      <c r="P568" s="55">
        <v>1</v>
      </c>
      <c r="Q568" s="55">
        <v>1410</v>
      </c>
      <c r="R568" s="55" t="s">
        <v>3259</v>
      </c>
      <c r="T568" s="55">
        <v>782.99</v>
      </c>
      <c r="U568" s="55">
        <v>62.639200000000002</v>
      </c>
      <c r="V568" s="55">
        <v>19.5748</v>
      </c>
      <c r="W568" s="55">
        <v>865.20399999999995</v>
      </c>
      <c r="Y568" s="55" t="s">
        <v>3260</v>
      </c>
      <c r="Z568" s="55" t="s">
        <v>3250</v>
      </c>
      <c r="AA568" s="55" t="s">
        <v>3261</v>
      </c>
      <c r="AB568" s="55">
        <v>0</v>
      </c>
      <c r="AC568" s="55" t="s">
        <v>3200</v>
      </c>
      <c r="AD568" s="58">
        <v>37530</v>
      </c>
      <c r="AE568" s="58">
        <v>37525</v>
      </c>
    </row>
    <row r="569" spans="1:31" ht="12.5" customHeight="1">
      <c r="A569" s="55">
        <v>47593</v>
      </c>
      <c r="B569" s="55">
        <v>1</v>
      </c>
      <c r="C569" s="56">
        <v>45189</v>
      </c>
      <c r="D569" s="56">
        <v>45201</v>
      </c>
      <c r="E569" s="56">
        <v>45196</v>
      </c>
      <c r="F569" s="55">
        <v>5</v>
      </c>
      <c r="G569" s="55" t="s">
        <v>3262</v>
      </c>
      <c r="I569" s="55" t="s">
        <v>3263</v>
      </c>
      <c r="J569" s="55">
        <v>26135</v>
      </c>
      <c r="K569" s="55">
        <v>1686</v>
      </c>
      <c r="M569" s="55">
        <v>9</v>
      </c>
      <c r="N569" s="55">
        <v>11506</v>
      </c>
      <c r="O569" s="55">
        <v>11506</v>
      </c>
      <c r="P569" s="55">
        <v>1</v>
      </c>
      <c r="Q569" s="55">
        <v>16848</v>
      </c>
      <c r="R569" s="55" t="s">
        <v>3264</v>
      </c>
      <c r="S569" s="55">
        <v>5276</v>
      </c>
      <c r="T569" s="55">
        <v>782.99</v>
      </c>
      <c r="U569" s="55">
        <v>62.639200000000002</v>
      </c>
      <c r="V569" s="55">
        <v>19.5748</v>
      </c>
      <c r="W569" s="55">
        <v>865.20399999999995</v>
      </c>
      <c r="Y569" s="55" t="s">
        <v>3265</v>
      </c>
      <c r="Z569" s="55" t="s">
        <v>3266</v>
      </c>
      <c r="AA569" s="55" t="s">
        <v>3267</v>
      </c>
      <c r="AB569" s="55">
        <v>0</v>
      </c>
      <c r="AC569" s="55" t="s">
        <v>3211</v>
      </c>
      <c r="AD569" s="58">
        <v>37531</v>
      </c>
      <c r="AE569" s="58">
        <v>37526</v>
      </c>
    </row>
    <row r="570" spans="1:31" ht="12.5" customHeight="1">
      <c r="A570" s="55">
        <v>47592</v>
      </c>
      <c r="B570" s="55">
        <v>1</v>
      </c>
      <c r="C570" s="56">
        <v>45189</v>
      </c>
      <c r="D570" s="56">
        <v>45201</v>
      </c>
      <c r="E570" s="56">
        <v>45196</v>
      </c>
      <c r="F570" s="55">
        <v>5</v>
      </c>
      <c r="G570" s="55" t="s">
        <v>3268</v>
      </c>
      <c r="I570" s="55" t="s">
        <v>3269</v>
      </c>
      <c r="J570" s="55">
        <v>24614</v>
      </c>
      <c r="K570" s="55">
        <v>19867</v>
      </c>
      <c r="M570" s="55">
        <v>9</v>
      </c>
      <c r="N570" s="55">
        <v>29773</v>
      </c>
      <c r="O570" s="55">
        <v>29773</v>
      </c>
      <c r="P570" s="55">
        <v>1</v>
      </c>
      <c r="S570" s="55">
        <v>5276</v>
      </c>
      <c r="T570" s="57">
        <v>1000.4375</v>
      </c>
      <c r="U570" s="55">
        <v>80.034999999999997</v>
      </c>
      <c r="V570" s="55">
        <v>25.010899999999999</v>
      </c>
      <c r="W570" s="57">
        <v>1105.4834000000001</v>
      </c>
      <c r="Y570" s="55" t="s">
        <v>3270</v>
      </c>
      <c r="Z570" s="55" t="s">
        <v>3266</v>
      </c>
      <c r="AA570" s="55" t="s">
        <v>3271</v>
      </c>
      <c r="AB570" s="55">
        <v>0</v>
      </c>
      <c r="AC570" s="55" t="s">
        <v>3211</v>
      </c>
      <c r="AD570" s="58">
        <v>37531</v>
      </c>
      <c r="AE570" s="58">
        <v>37526</v>
      </c>
    </row>
    <row r="571" spans="1:31" ht="12.5" customHeight="1">
      <c r="A571" s="55">
        <v>47598</v>
      </c>
      <c r="B571" s="55">
        <v>1</v>
      </c>
      <c r="C571" s="56">
        <v>45190</v>
      </c>
      <c r="D571" s="56">
        <v>45202</v>
      </c>
      <c r="E571" s="56">
        <v>45197</v>
      </c>
      <c r="F571" s="55">
        <v>5</v>
      </c>
      <c r="G571" s="55" t="s">
        <v>3272</v>
      </c>
      <c r="I571" s="55" t="s">
        <v>3273</v>
      </c>
      <c r="J571" s="55">
        <v>26306</v>
      </c>
      <c r="K571" s="55">
        <v>4949</v>
      </c>
      <c r="M571" s="55">
        <v>4</v>
      </c>
      <c r="N571" s="55">
        <v>14784</v>
      </c>
      <c r="O571" s="55">
        <v>14784</v>
      </c>
      <c r="P571" s="55">
        <v>1</v>
      </c>
      <c r="Q571" s="55">
        <v>17830</v>
      </c>
      <c r="R571" s="55" t="s">
        <v>3274</v>
      </c>
      <c r="T571" s="57">
        <v>2049.0981999999999</v>
      </c>
      <c r="U571" s="55">
        <v>163.92789999999999</v>
      </c>
      <c r="V571" s="55">
        <v>51.227499999999999</v>
      </c>
      <c r="W571" s="57">
        <v>2264.2536</v>
      </c>
      <c r="Y571" s="55" t="s">
        <v>3275</v>
      </c>
      <c r="Z571" s="55" t="s">
        <v>3276</v>
      </c>
      <c r="AA571" s="55" t="s">
        <v>3277</v>
      </c>
      <c r="AB571" s="55">
        <v>0</v>
      </c>
      <c r="AC571" s="55" t="s">
        <v>3217</v>
      </c>
      <c r="AD571" s="58">
        <v>37532</v>
      </c>
      <c r="AE571" s="58">
        <v>37527</v>
      </c>
    </row>
    <row r="572" spans="1:31" ht="12.5" customHeight="1">
      <c r="A572" s="55">
        <v>47596</v>
      </c>
      <c r="B572" s="55">
        <v>1</v>
      </c>
      <c r="C572" s="56">
        <v>45190</v>
      </c>
      <c r="D572" s="56">
        <v>45202</v>
      </c>
      <c r="E572" s="56">
        <v>45197</v>
      </c>
      <c r="F572" s="55">
        <v>5</v>
      </c>
      <c r="G572" s="55" t="s">
        <v>3278</v>
      </c>
      <c r="I572" s="55" t="s">
        <v>3279</v>
      </c>
      <c r="J572" s="55">
        <v>16199</v>
      </c>
      <c r="K572" s="55">
        <v>3443</v>
      </c>
      <c r="M572" s="55">
        <v>8</v>
      </c>
      <c r="N572" s="55">
        <v>13278</v>
      </c>
      <c r="O572" s="55">
        <v>13278</v>
      </c>
      <c r="P572" s="55">
        <v>1</v>
      </c>
      <c r="Q572" s="55">
        <v>839</v>
      </c>
      <c r="R572" s="55" t="s">
        <v>3280</v>
      </c>
      <c r="T572" s="57">
        <v>2181.5625</v>
      </c>
      <c r="U572" s="55">
        <v>174.52500000000001</v>
      </c>
      <c r="V572" s="55">
        <v>54.539099999999998</v>
      </c>
      <c r="W572" s="57">
        <v>2410.6266000000001</v>
      </c>
      <c r="Y572" s="55" t="s">
        <v>3281</v>
      </c>
      <c r="Z572" s="55" t="s">
        <v>3276</v>
      </c>
      <c r="AA572" s="55" t="s">
        <v>3282</v>
      </c>
      <c r="AB572" s="55">
        <v>0</v>
      </c>
      <c r="AC572" s="55" t="s">
        <v>3217</v>
      </c>
      <c r="AD572" s="58">
        <v>37532</v>
      </c>
      <c r="AE572" s="58">
        <v>37527</v>
      </c>
    </row>
    <row r="573" spans="1:31" ht="12.5" customHeight="1">
      <c r="A573" s="55">
        <v>47601</v>
      </c>
      <c r="B573" s="55">
        <v>1</v>
      </c>
      <c r="C573" s="56">
        <v>45191</v>
      </c>
      <c r="D573" s="56">
        <v>45203</v>
      </c>
      <c r="E573" s="56">
        <v>45198</v>
      </c>
      <c r="F573" s="55">
        <v>5</v>
      </c>
      <c r="G573" s="55" t="s">
        <v>3283</v>
      </c>
      <c r="I573" s="55" t="s">
        <v>3284</v>
      </c>
      <c r="J573" s="55">
        <v>14192</v>
      </c>
      <c r="K573" s="55">
        <v>19308</v>
      </c>
      <c r="M573" s="55">
        <v>7</v>
      </c>
      <c r="N573" s="55">
        <v>29211</v>
      </c>
      <c r="O573" s="55">
        <v>29211</v>
      </c>
      <c r="P573" s="55">
        <v>1</v>
      </c>
      <c r="T573" s="57">
        <v>2181.5625</v>
      </c>
      <c r="U573" s="55">
        <v>174.52500000000001</v>
      </c>
      <c r="V573" s="55">
        <v>54.539099999999998</v>
      </c>
      <c r="W573" s="57">
        <v>2410.6266000000001</v>
      </c>
      <c r="Y573" s="55" t="s">
        <v>3285</v>
      </c>
      <c r="Z573" s="55" t="s">
        <v>3286</v>
      </c>
      <c r="AA573" s="55" t="s">
        <v>3287</v>
      </c>
      <c r="AB573" s="55">
        <v>0</v>
      </c>
      <c r="AC573" s="55" t="s">
        <v>3288</v>
      </c>
      <c r="AD573" s="58">
        <v>37533</v>
      </c>
      <c r="AE573" s="58">
        <v>37528</v>
      </c>
    </row>
    <row r="574" spans="1:31" ht="12.5" customHeight="1">
      <c r="A574" s="55">
        <v>47607</v>
      </c>
      <c r="B574" s="55">
        <v>1</v>
      </c>
      <c r="C574" s="56">
        <v>45192</v>
      </c>
      <c r="D574" s="56">
        <v>45204</v>
      </c>
      <c r="E574" s="56">
        <v>45199</v>
      </c>
      <c r="F574" s="55">
        <v>5</v>
      </c>
      <c r="G574" s="55" t="s">
        <v>3289</v>
      </c>
      <c r="I574" s="55" t="s">
        <v>3290</v>
      </c>
      <c r="J574" s="55">
        <v>14081</v>
      </c>
      <c r="K574" s="55">
        <v>19182</v>
      </c>
      <c r="M574" s="55">
        <v>4</v>
      </c>
      <c r="N574" s="55">
        <v>29083</v>
      </c>
      <c r="O574" s="55">
        <v>29083</v>
      </c>
      <c r="P574" s="55">
        <v>1</v>
      </c>
      <c r="Q574" s="55">
        <v>10115</v>
      </c>
      <c r="R574" s="55" t="s">
        <v>3291</v>
      </c>
      <c r="T574" s="57">
        <v>1000.4375</v>
      </c>
      <c r="U574" s="55">
        <v>80.034999999999997</v>
      </c>
      <c r="V574" s="55">
        <v>25.010899999999999</v>
      </c>
      <c r="W574" s="57">
        <v>1105.4834000000001</v>
      </c>
      <c r="Y574" s="55" t="s">
        <v>3292</v>
      </c>
      <c r="Z574" s="55" t="s">
        <v>3293</v>
      </c>
      <c r="AA574" s="55" t="s">
        <v>3294</v>
      </c>
      <c r="AB574" s="55">
        <v>0</v>
      </c>
      <c r="AC574" s="55" t="s">
        <v>3224</v>
      </c>
      <c r="AD574" s="58">
        <v>37534</v>
      </c>
      <c r="AE574" s="58">
        <v>37529</v>
      </c>
    </row>
    <row r="575" spans="1:31" ht="12.5" customHeight="1">
      <c r="A575" s="55">
        <v>47614</v>
      </c>
      <c r="B575" s="55">
        <v>1</v>
      </c>
      <c r="C575" s="56">
        <v>45193</v>
      </c>
      <c r="D575" s="56">
        <v>45205</v>
      </c>
      <c r="E575" s="56">
        <v>45200</v>
      </c>
      <c r="F575" s="55">
        <v>5</v>
      </c>
      <c r="G575" s="55" t="s">
        <v>3295</v>
      </c>
      <c r="I575" s="55" t="s">
        <v>3296</v>
      </c>
      <c r="J575" s="55">
        <v>15302</v>
      </c>
      <c r="K575" s="55">
        <v>10922</v>
      </c>
      <c r="M575" s="55">
        <v>4</v>
      </c>
      <c r="N575" s="55">
        <v>20790</v>
      </c>
      <c r="O575" s="55">
        <v>20790</v>
      </c>
      <c r="P575" s="55">
        <v>1</v>
      </c>
      <c r="Q575" s="55">
        <v>13974</v>
      </c>
      <c r="R575" s="55" t="s">
        <v>3297</v>
      </c>
      <c r="T575" s="55">
        <v>782.99</v>
      </c>
      <c r="U575" s="55">
        <v>62.639200000000002</v>
      </c>
      <c r="V575" s="55">
        <v>19.5748</v>
      </c>
      <c r="W575" s="55">
        <v>865.20399999999995</v>
      </c>
      <c r="Y575" s="55" t="s">
        <v>3298</v>
      </c>
      <c r="Z575" s="55" t="s">
        <v>3299</v>
      </c>
      <c r="AA575" s="55" t="s">
        <v>3300</v>
      </c>
      <c r="AB575" s="55">
        <v>0</v>
      </c>
      <c r="AC575" s="55" t="s">
        <v>3234</v>
      </c>
      <c r="AD575" s="58">
        <v>37535</v>
      </c>
      <c r="AE575" s="58">
        <v>37530</v>
      </c>
    </row>
    <row r="576" spans="1:31" ht="12.5" customHeight="1">
      <c r="A576" s="55">
        <v>47629</v>
      </c>
      <c r="B576" s="55">
        <v>1</v>
      </c>
      <c r="C576" s="56">
        <v>45195</v>
      </c>
      <c r="D576" s="56">
        <v>45207</v>
      </c>
      <c r="E576" s="56">
        <v>45202</v>
      </c>
      <c r="F576" s="55">
        <v>5</v>
      </c>
      <c r="G576" s="55" t="s">
        <v>3301</v>
      </c>
      <c r="I576" s="55" t="s">
        <v>3302</v>
      </c>
      <c r="J576" s="55">
        <v>15685</v>
      </c>
      <c r="K576" s="55">
        <v>12941</v>
      </c>
      <c r="M576" s="55">
        <v>8</v>
      </c>
      <c r="N576" s="55">
        <v>22811</v>
      </c>
      <c r="O576" s="55">
        <v>22811</v>
      </c>
      <c r="P576" s="55">
        <v>1</v>
      </c>
      <c r="Q576" s="55">
        <v>14765</v>
      </c>
      <c r="R576" s="55" t="s">
        <v>3303</v>
      </c>
      <c r="T576" s="57">
        <v>2443.35</v>
      </c>
      <c r="U576" s="55">
        <v>195.46799999999999</v>
      </c>
      <c r="V576" s="55">
        <v>61.083799999999997</v>
      </c>
      <c r="W576" s="57">
        <v>2699.9018000000001</v>
      </c>
      <c r="Y576" s="55" t="s">
        <v>3304</v>
      </c>
      <c r="Z576" s="55" t="s">
        <v>3305</v>
      </c>
      <c r="AA576" s="55" t="s">
        <v>3306</v>
      </c>
      <c r="AB576" s="55">
        <v>0</v>
      </c>
      <c r="AC576" s="55" t="s">
        <v>3250</v>
      </c>
      <c r="AD576" s="58">
        <v>37537</v>
      </c>
      <c r="AE576" s="58">
        <v>37532</v>
      </c>
    </row>
    <row r="577" spans="1:31" ht="12.5" customHeight="1">
      <c r="A577" s="55">
        <v>47639</v>
      </c>
      <c r="B577" s="55">
        <v>1</v>
      </c>
      <c r="C577" s="56">
        <v>45196</v>
      </c>
      <c r="D577" s="56">
        <v>45208</v>
      </c>
      <c r="E577" s="56">
        <v>45203</v>
      </c>
      <c r="F577" s="55">
        <v>5</v>
      </c>
      <c r="G577" s="55" t="s">
        <v>3307</v>
      </c>
      <c r="I577" s="55" t="s">
        <v>3308</v>
      </c>
      <c r="J577" s="55">
        <v>15321</v>
      </c>
      <c r="K577" s="55">
        <v>3410</v>
      </c>
      <c r="M577" s="55">
        <v>4</v>
      </c>
      <c r="N577" s="55">
        <v>13245</v>
      </c>
      <c r="O577" s="55">
        <v>13245</v>
      </c>
      <c r="P577" s="55">
        <v>1</v>
      </c>
      <c r="Q577" s="55">
        <v>10050</v>
      </c>
      <c r="R577" s="55" t="s">
        <v>3309</v>
      </c>
      <c r="T577" s="55">
        <v>782.99</v>
      </c>
      <c r="U577" s="55">
        <v>62.639200000000002</v>
      </c>
      <c r="V577" s="55">
        <v>19.5748</v>
      </c>
      <c r="W577" s="55">
        <v>865.20399999999995</v>
      </c>
      <c r="Y577" s="55" t="s">
        <v>3310</v>
      </c>
      <c r="Z577" s="55" t="s">
        <v>3311</v>
      </c>
      <c r="AA577" s="55" t="s">
        <v>3312</v>
      </c>
      <c r="AB577" s="55">
        <v>0</v>
      </c>
      <c r="AC577" s="55" t="s">
        <v>3266</v>
      </c>
      <c r="AD577" s="58">
        <v>37538</v>
      </c>
      <c r="AE577" s="58">
        <v>37533</v>
      </c>
    </row>
    <row r="578" spans="1:31" ht="12.5" customHeight="1">
      <c r="A578" s="55">
        <v>47638</v>
      </c>
      <c r="B578" s="55">
        <v>1</v>
      </c>
      <c r="C578" s="56">
        <v>45196</v>
      </c>
      <c r="D578" s="56">
        <v>45208</v>
      </c>
      <c r="E578" s="56">
        <v>45203</v>
      </c>
      <c r="F578" s="55">
        <v>5</v>
      </c>
      <c r="G578" s="55" t="s">
        <v>3313</v>
      </c>
      <c r="I578" s="55" t="s">
        <v>3314</v>
      </c>
      <c r="J578" s="55">
        <v>26319</v>
      </c>
      <c r="K578" s="55">
        <v>17721</v>
      </c>
      <c r="M578" s="55">
        <v>4</v>
      </c>
      <c r="N578" s="55">
        <v>27609</v>
      </c>
      <c r="O578" s="55">
        <v>27609</v>
      </c>
      <c r="P578" s="55">
        <v>1</v>
      </c>
      <c r="Q578" s="55">
        <v>4958</v>
      </c>
      <c r="R578" s="55" t="s">
        <v>3315</v>
      </c>
      <c r="T578" s="57">
        <v>2049.0981999999999</v>
      </c>
      <c r="U578" s="55">
        <v>163.92789999999999</v>
      </c>
      <c r="V578" s="55">
        <v>51.227499999999999</v>
      </c>
      <c r="W578" s="57">
        <v>2264.2536</v>
      </c>
      <c r="Y578" s="55" t="s">
        <v>3316</v>
      </c>
      <c r="Z578" s="55" t="s">
        <v>3311</v>
      </c>
      <c r="AA578" s="55" t="s">
        <v>3317</v>
      </c>
      <c r="AB578" s="55">
        <v>0</v>
      </c>
      <c r="AC578" s="55" t="s">
        <v>3266</v>
      </c>
      <c r="AD578" s="58">
        <v>37538</v>
      </c>
      <c r="AE578" s="58">
        <v>37533</v>
      </c>
    </row>
    <row r="579" spans="1:31" ht="12.5" customHeight="1">
      <c r="A579" s="55">
        <v>47646</v>
      </c>
      <c r="B579" s="55">
        <v>1</v>
      </c>
      <c r="C579" s="56">
        <v>45198</v>
      </c>
      <c r="D579" s="56">
        <v>45210</v>
      </c>
      <c r="E579" s="56">
        <v>45205</v>
      </c>
      <c r="F579" s="55">
        <v>5</v>
      </c>
      <c r="G579" s="55" t="s">
        <v>3318</v>
      </c>
      <c r="I579" s="55" t="s">
        <v>3319</v>
      </c>
      <c r="J579" s="55">
        <v>20373</v>
      </c>
      <c r="K579" s="55">
        <v>10366</v>
      </c>
      <c r="M579" s="55">
        <v>6</v>
      </c>
      <c r="N579" s="55">
        <v>20232</v>
      </c>
      <c r="O579" s="55">
        <v>20232</v>
      </c>
      <c r="P579" s="55">
        <v>1</v>
      </c>
      <c r="Q579" s="55">
        <v>195</v>
      </c>
      <c r="R579" s="55" t="s">
        <v>3320</v>
      </c>
      <c r="S579" s="55">
        <v>5377</v>
      </c>
      <c r="T579" s="57">
        <v>2071.4196000000002</v>
      </c>
      <c r="U579" s="55">
        <v>165.71360000000001</v>
      </c>
      <c r="V579" s="55">
        <v>51.785499999999999</v>
      </c>
      <c r="W579" s="57">
        <v>2288.9187000000002</v>
      </c>
      <c r="Y579" s="55" t="s">
        <v>3321</v>
      </c>
      <c r="Z579" s="55" t="s">
        <v>3322</v>
      </c>
      <c r="AA579" s="55" t="s">
        <v>3323</v>
      </c>
      <c r="AB579" s="55">
        <v>0</v>
      </c>
      <c r="AC579" s="55" t="s">
        <v>3286</v>
      </c>
      <c r="AD579" s="58">
        <v>37540</v>
      </c>
      <c r="AE579" s="58">
        <v>37535</v>
      </c>
    </row>
    <row r="580" spans="1:31" ht="12.5" customHeight="1">
      <c r="A580" s="55">
        <v>47642</v>
      </c>
      <c r="B580" s="55">
        <v>1</v>
      </c>
      <c r="C580" s="56">
        <v>45198</v>
      </c>
      <c r="D580" s="56">
        <v>45210</v>
      </c>
      <c r="E580" s="56">
        <v>45205</v>
      </c>
      <c r="F580" s="55">
        <v>5</v>
      </c>
      <c r="G580" s="55" t="s">
        <v>3324</v>
      </c>
      <c r="I580" s="55" t="s">
        <v>3325</v>
      </c>
      <c r="J580" s="55">
        <v>17109</v>
      </c>
      <c r="K580" s="55">
        <v>9959</v>
      </c>
      <c r="M580" s="55">
        <v>7</v>
      </c>
      <c r="N580" s="55">
        <v>19821</v>
      </c>
      <c r="O580" s="55">
        <v>19821</v>
      </c>
      <c r="P580" s="55">
        <v>1</v>
      </c>
      <c r="Q580" s="55">
        <v>5650</v>
      </c>
      <c r="R580" s="55" t="s">
        <v>3326</v>
      </c>
      <c r="T580" s="57">
        <v>1000.4375</v>
      </c>
      <c r="U580" s="55">
        <v>80.034999999999997</v>
      </c>
      <c r="V580" s="55">
        <v>25.010899999999999</v>
      </c>
      <c r="W580" s="57">
        <v>1105.4834000000001</v>
      </c>
      <c r="Y580" s="55" t="s">
        <v>3327</v>
      </c>
      <c r="Z580" s="55" t="s">
        <v>3322</v>
      </c>
      <c r="AA580" s="55" t="s">
        <v>3328</v>
      </c>
      <c r="AB580" s="55">
        <v>0</v>
      </c>
      <c r="AC580" s="55" t="s">
        <v>3286</v>
      </c>
      <c r="AD580" s="58">
        <v>37540</v>
      </c>
      <c r="AE580" s="58">
        <v>37535</v>
      </c>
    </row>
    <row r="581" spans="1:31" ht="12.5" customHeight="1">
      <c r="A581" s="55">
        <v>47647</v>
      </c>
      <c r="B581" s="55">
        <v>1</v>
      </c>
      <c r="C581" s="56">
        <v>45198</v>
      </c>
      <c r="D581" s="56">
        <v>45210</v>
      </c>
      <c r="E581" s="56">
        <v>45205</v>
      </c>
      <c r="F581" s="55">
        <v>5</v>
      </c>
      <c r="G581" s="55" t="s">
        <v>3329</v>
      </c>
      <c r="I581" s="55" t="s">
        <v>3330</v>
      </c>
      <c r="J581" s="55">
        <v>21897</v>
      </c>
      <c r="K581" s="55">
        <v>15905</v>
      </c>
      <c r="M581" s="55">
        <v>9</v>
      </c>
      <c r="N581" s="55">
        <v>25790</v>
      </c>
      <c r="O581" s="55">
        <v>25790</v>
      </c>
      <c r="P581" s="55">
        <v>1</v>
      </c>
      <c r="Q581" s="55">
        <v>7714</v>
      </c>
      <c r="R581" s="55" t="s">
        <v>3331</v>
      </c>
      <c r="S581" s="55">
        <v>5375</v>
      </c>
      <c r="T581" s="57">
        <v>2443.35</v>
      </c>
      <c r="U581" s="55">
        <v>195.46799999999999</v>
      </c>
      <c r="V581" s="55">
        <v>61.083799999999997</v>
      </c>
      <c r="W581" s="57">
        <v>2699.9018000000001</v>
      </c>
      <c r="Y581" s="55" t="s">
        <v>3332</v>
      </c>
      <c r="Z581" s="55" t="s">
        <v>3322</v>
      </c>
      <c r="AA581" s="55" t="s">
        <v>3333</v>
      </c>
      <c r="AB581" s="55">
        <v>0</v>
      </c>
      <c r="AC581" s="55" t="s">
        <v>3286</v>
      </c>
      <c r="AD581" s="58">
        <v>37540</v>
      </c>
      <c r="AE581" s="58">
        <v>37535</v>
      </c>
    </row>
    <row r="582" spans="1:31" ht="12.5" customHeight="1">
      <c r="A582" s="55">
        <v>47648</v>
      </c>
      <c r="B582" s="55">
        <v>1</v>
      </c>
      <c r="C582" s="56">
        <v>45198</v>
      </c>
      <c r="D582" s="56">
        <v>45210</v>
      </c>
      <c r="E582" s="56">
        <v>45205</v>
      </c>
      <c r="F582" s="55">
        <v>5</v>
      </c>
      <c r="G582" s="55" t="s">
        <v>3334</v>
      </c>
      <c r="I582" s="55" t="s">
        <v>3335</v>
      </c>
      <c r="J582" s="55">
        <v>12263</v>
      </c>
      <c r="K582" s="55">
        <v>7183</v>
      </c>
      <c r="M582" s="55">
        <v>10</v>
      </c>
      <c r="N582" s="55">
        <v>17030</v>
      </c>
      <c r="O582" s="55">
        <v>17030</v>
      </c>
      <c r="P582" s="55">
        <v>1</v>
      </c>
      <c r="Q582" s="55">
        <v>18188</v>
      </c>
      <c r="R582" s="55" t="s">
        <v>3336</v>
      </c>
      <c r="S582" s="55">
        <v>5380</v>
      </c>
      <c r="T582" s="57">
        <v>2071.4196000000002</v>
      </c>
      <c r="U582" s="55">
        <v>165.71360000000001</v>
      </c>
      <c r="V582" s="55">
        <v>51.785499999999999</v>
      </c>
      <c r="W582" s="57">
        <v>2288.9187000000002</v>
      </c>
      <c r="Y582" s="55" t="s">
        <v>3337</v>
      </c>
      <c r="Z582" s="55" t="s">
        <v>3322</v>
      </c>
      <c r="AA582" s="55" t="s">
        <v>3338</v>
      </c>
      <c r="AB582" s="55">
        <v>0</v>
      </c>
      <c r="AC582" s="55" t="s">
        <v>3286</v>
      </c>
      <c r="AD582" s="58">
        <v>37540</v>
      </c>
      <c r="AE582" s="58">
        <v>37535</v>
      </c>
    </row>
    <row r="583" spans="1:31" ht="12.5" customHeight="1">
      <c r="A583" s="55">
        <v>47653</v>
      </c>
      <c r="B583" s="55">
        <v>1</v>
      </c>
      <c r="C583" s="56">
        <v>45199</v>
      </c>
      <c r="D583" s="56">
        <v>45211</v>
      </c>
      <c r="E583" s="56">
        <v>45206</v>
      </c>
      <c r="F583" s="55">
        <v>5</v>
      </c>
      <c r="G583" s="55" t="s">
        <v>3339</v>
      </c>
      <c r="I583" s="55" t="s">
        <v>3340</v>
      </c>
      <c r="J583" s="55">
        <v>20163</v>
      </c>
      <c r="K583" s="55">
        <v>16548</v>
      </c>
      <c r="M583" s="55">
        <v>8</v>
      </c>
      <c r="N583" s="55">
        <v>26434</v>
      </c>
      <c r="O583" s="55">
        <v>26434</v>
      </c>
      <c r="P583" s="55">
        <v>1</v>
      </c>
      <c r="Q583" s="55">
        <v>13776</v>
      </c>
      <c r="R583" s="55" t="s">
        <v>3341</v>
      </c>
      <c r="T583" s="55">
        <v>782.99</v>
      </c>
      <c r="U583" s="55">
        <v>62.639200000000002</v>
      </c>
      <c r="V583" s="55">
        <v>19.5748</v>
      </c>
      <c r="W583" s="55">
        <v>865.20399999999995</v>
      </c>
      <c r="Y583" s="55" t="s">
        <v>3342</v>
      </c>
      <c r="Z583" s="55" t="s">
        <v>3343</v>
      </c>
      <c r="AA583" s="55" t="s">
        <v>3344</v>
      </c>
      <c r="AB583" s="55">
        <v>0</v>
      </c>
      <c r="AC583" s="55" t="s">
        <v>3293</v>
      </c>
      <c r="AD583" s="58">
        <v>37541</v>
      </c>
      <c r="AE583" s="58">
        <v>37536</v>
      </c>
    </row>
    <row r="584" spans="1:31" ht="12.5" customHeight="1">
      <c r="A584" s="55">
        <v>47649</v>
      </c>
      <c r="B584" s="55">
        <v>1</v>
      </c>
      <c r="C584" s="56">
        <v>45199</v>
      </c>
      <c r="D584" s="56">
        <v>45211</v>
      </c>
      <c r="E584" s="56">
        <v>45206</v>
      </c>
      <c r="F584" s="55">
        <v>5</v>
      </c>
      <c r="G584" s="55" t="s">
        <v>3345</v>
      </c>
      <c r="I584" s="55" t="s">
        <v>3346</v>
      </c>
      <c r="J584" s="55">
        <v>16447</v>
      </c>
      <c r="K584" s="55">
        <v>3823</v>
      </c>
      <c r="M584" s="55">
        <v>10</v>
      </c>
      <c r="N584" s="55">
        <v>13658</v>
      </c>
      <c r="O584" s="55">
        <v>13658</v>
      </c>
      <c r="P584" s="55">
        <v>1</v>
      </c>
      <c r="Q584" s="55">
        <v>16667</v>
      </c>
      <c r="R584" s="55" t="s">
        <v>3347</v>
      </c>
      <c r="S584" s="55">
        <v>5391</v>
      </c>
      <c r="T584" s="57">
        <v>2181.5625</v>
      </c>
      <c r="U584" s="55">
        <v>174.52500000000001</v>
      </c>
      <c r="V584" s="55">
        <v>54.539099999999998</v>
      </c>
      <c r="W584" s="57">
        <v>2410.6266000000001</v>
      </c>
      <c r="Y584" s="55" t="s">
        <v>3348</v>
      </c>
      <c r="Z584" s="55" t="s">
        <v>3343</v>
      </c>
      <c r="AA584" s="55" t="s">
        <v>3349</v>
      </c>
      <c r="AB584" s="55">
        <v>0</v>
      </c>
      <c r="AC584" s="55" t="s">
        <v>3293</v>
      </c>
      <c r="AD584" s="58">
        <v>37541</v>
      </c>
      <c r="AE584" s="58">
        <v>37536</v>
      </c>
    </row>
    <row r="585" spans="1:31" ht="12.5" customHeight="1">
      <c r="A585" s="55">
        <v>47650</v>
      </c>
      <c r="B585" s="55">
        <v>1</v>
      </c>
      <c r="C585" s="56">
        <v>45199</v>
      </c>
      <c r="D585" s="56">
        <v>45211</v>
      </c>
      <c r="E585" s="56">
        <v>45206</v>
      </c>
      <c r="F585" s="55">
        <v>5</v>
      </c>
      <c r="G585" s="55" t="s">
        <v>3350</v>
      </c>
      <c r="I585" s="55" t="s">
        <v>3351</v>
      </c>
      <c r="J585" s="55">
        <v>16512</v>
      </c>
      <c r="K585" s="55">
        <v>16206</v>
      </c>
      <c r="M585" s="55">
        <v>10</v>
      </c>
      <c r="N585" s="55">
        <v>26092</v>
      </c>
      <c r="O585" s="55">
        <v>26092</v>
      </c>
      <c r="P585" s="55">
        <v>1</v>
      </c>
      <c r="Q585" s="55">
        <v>4808</v>
      </c>
      <c r="R585" s="55" t="s">
        <v>3352</v>
      </c>
      <c r="S585" s="55">
        <v>5391</v>
      </c>
      <c r="T585" s="57">
        <v>2443.35</v>
      </c>
      <c r="U585" s="55">
        <v>195.46799999999999</v>
      </c>
      <c r="V585" s="55">
        <v>61.083799999999997</v>
      </c>
      <c r="W585" s="57">
        <v>2699.9018000000001</v>
      </c>
      <c r="Y585" s="55" t="s">
        <v>3353</v>
      </c>
      <c r="Z585" s="55" t="s">
        <v>3343</v>
      </c>
      <c r="AA585" s="55" t="s">
        <v>3354</v>
      </c>
      <c r="AB585" s="55">
        <v>0</v>
      </c>
      <c r="AC585" s="55" t="s">
        <v>3293</v>
      </c>
      <c r="AD585" s="58">
        <v>37541</v>
      </c>
      <c r="AE585" s="58">
        <v>37536</v>
      </c>
    </row>
    <row r="586" spans="1:31" ht="12.5" customHeight="1">
      <c r="A586" s="55">
        <v>47701</v>
      </c>
      <c r="B586" s="55">
        <v>1</v>
      </c>
      <c r="C586" s="56">
        <v>45200</v>
      </c>
      <c r="D586" s="56">
        <v>45212</v>
      </c>
      <c r="E586" s="56">
        <v>45207</v>
      </c>
      <c r="F586" s="55">
        <v>5</v>
      </c>
      <c r="G586" s="55" t="s">
        <v>3355</v>
      </c>
      <c r="H586" s="55" t="s">
        <v>3356</v>
      </c>
      <c r="I586" s="55" t="s">
        <v>3357</v>
      </c>
      <c r="J586" s="55">
        <v>380</v>
      </c>
      <c r="K586" s="55">
        <v>227</v>
      </c>
      <c r="L586" s="55">
        <v>283</v>
      </c>
      <c r="M586" s="55">
        <v>1</v>
      </c>
      <c r="N586" s="55">
        <v>875</v>
      </c>
      <c r="O586" s="55">
        <v>875</v>
      </c>
      <c r="P586" s="55">
        <v>5</v>
      </c>
      <c r="Q586" s="55">
        <v>10336</v>
      </c>
      <c r="R586" s="55" t="s">
        <v>3358</v>
      </c>
      <c r="T586" s="57">
        <v>7669.9719999999998</v>
      </c>
      <c r="U586" s="55">
        <v>613.59780000000001</v>
      </c>
      <c r="V586" s="55">
        <v>191.74930000000001</v>
      </c>
      <c r="W586" s="57">
        <v>8475.3191000000006</v>
      </c>
      <c r="Y586" s="55" t="s">
        <v>3359</v>
      </c>
      <c r="Z586" s="55" t="s">
        <v>3360</v>
      </c>
      <c r="AA586" s="55" t="s">
        <v>3361</v>
      </c>
      <c r="AB586" s="55">
        <v>0</v>
      </c>
      <c r="AC586" s="55" t="s">
        <v>3299</v>
      </c>
      <c r="AD586" s="58">
        <v>37542</v>
      </c>
      <c r="AE586" s="58">
        <v>37537</v>
      </c>
    </row>
    <row r="587" spans="1:31" ht="12.5" customHeight="1">
      <c r="A587" s="55">
        <v>47722</v>
      </c>
      <c r="B587" s="55">
        <v>1</v>
      </c>
      <c r="C587" s="56">
        <v>45200</v>
      </c>
      <c r="D587" s="56">
        <v>45212</v>
      </c>
      <c r="E587" s="56">
        <v>45207</v>
      </c>
      <c r="F587" s="55">
        <v>5</v>
      </c>
      <c r="G587" s="55" t="s">
        <v>3362</v>
      </c>
      <c r="H587" s="55" t="s">
        <v>3363</v>
      </c>
      <c r="I587" s="55" t="s">
        <v>3364</v>
      </c>
      <c r="J587" s="55">
        <v>626</v>
      </c>
      <c r="K587" s="55">
        <v>419</v>
      </c>
      <c r="L587" s="55">
        <v>276</v>
      </c>
      <c r="M587" s="55">
        <v>1</v>
      </c>
      <c r="N587" s="55">
        <v>1096</v>
      </c>
      <c r="O587" s="55">
        <v>1096</v>
      </c>
      <c r="P587" s="55">
        <v>5</v>
      </c>
      <c r="Q587" s="55">
        <v>10520</v>
      </c>
      <c r="R587" s="55" t="s">
        <v>3365</v>
      </c>
      <c r="T587" s="55">
        <v>226.8571</v>
      </c>
      <c r="U587" s="55">
        <v>18.148599999999998</v>
      </c>
      <c r="V587" s="55">
        <v>5.6714000000000002</v>
      </c>
      <c r="W587" s="55">
        <v>250.6771</v>
      </c>
      <c r="Y587" s="55" t="s">
        <v>3366</v>
      </c>
      <c r="Z587" s="55" t="s">
        <v>3360</v>
      </c>
      <c r="AA587" s="55" t="s">
        <v>3367</v>
      </c>
      <c r="AB587" s="55">
        <v>0</v>
      </c>
      <c r="AC587" s="55" t="s">
        <v>3299</v>
      </c>
      <c r="AD587" s="58">
        <v>37542</v>
      </c>
      <c r="AE587" s="58">
        <v>37537</v>
      </c>
    </row>
    <row r="588" spans="1:31" ht="12.5" customHeight="1">
      <c r="A588" s="55">
        <v>47697</v>
      </c>
      <c r="B588" s="55">
        <v>1</v>
      </c>
      <c r="C588" s="56">
        <v>45200</v>
      </c>
      <c r="D588" s="56">
        <v>45212</v>
      </c>
      <c r="E588" s="56">
        <v>45207</v>
      </c>
      <c r="F588" s="55">
        <v>5</v>
      </c>
      <c r="G588" s="55" t="s">
        <v>3368</v>
      </c>
      <c r="H588" s="55" t="s">
        <v>3369</v>
      </c>
      <c r="I588" s="55" t="s">
        <v>3370</v>
      </c>
      <c r="J588" s="55">
        <v>673</v>
      </c>
      <c r="K588" s="55">
        <v>379</v>
      </c>
      <c r="L588" s="55">
        <v>268</v>
      </c>
      <c r="M588" s="55">
        <v>1</v>
      </c>
      <c r="N588" s="55">
        <v>1101</v>
      </c>
      <c r="O588" s="55">
        <v>1101</v>
      </c>
      <c r="P588" s="55">
        <v>5</v>
      </c>
      <c r="Q588" s="55">
        <v>13699</v>
      </c>
      <c r="R588" s="55" t="s">
        <v>3371</v>
      </c>
      <c r="T588" s="55">
        <v>469.01170000000002</v>
      </c>
      <c r="U588" s="55">
        <v>37.520899999999997</v>
      </c>
      <c r="V588" s="55">
        <v>11.725300000000001</v>
      </c>
      <c r="W588" s="55">
        <v>518.25789999999995</v>
      </c>
      <c r="Y588" s="55" t="s">
        <v>3372</v>
      </c>
      <c r="Z588" s="55" t="s">
        <v>3360</v>
      </c>
      <c r="AA588" s="55" t="s">
        <v>3373</v>
      </c>
      <c r="AB588" s="55">
        <v>0</v>
      </c>
      <c r="AC588" s="55" t="s">
        <v>3299</v>
      </c>
      <c r="AD588" s="58">
        <v>37542</v>
      </c>
      <c r="AE588" s="58">
        <v>37537</v>
      </c>
    </row>
    <row r="589" spans="1:31" ht="12.5" customHeight="1">
      <c r="A589" s="55">
        <v>47667</v>
      </c>
      <c r="B589" s="55">
        <v>1</v>
      </c>
      <c r="C589" s="56">
        <v>45200</v>
      </c>
      <c r="D589" s="56">
        <v>45212</v>
      </c>
      <c r="E589" s="56">
        <v>45207</v>
      </c>
      <c r="F589" s="55">
        <v>5</v>
      </c>
      <c r="G589" s="55" t="s">
        <v>3374</v>
      </c>
      <c r="H589" s="55" t="s">
        <v>3375</v>
      </c>
      <c r="I589" s="55" t="s">
        <v>3376</v>
      </c>
      <c r="J589" s="55">
        <v>7</v>
      </c>
      <c r="K589" s="55">
        <v>320</v>
      </c>
      <c r="L589" s="55">
        <v>276</v>
      </c>
      <c r="M589" s="55">
        <v>1</v>
      </c>
      <c r="N589" s="55">
        <v>990</v>
      </c>
      <c r="O589" s="55">
        <v>990</v>
      </c>
      <c r="P589" s="55">
        <v>5</v>
      </c>
      <c r="Q589" s="55">
        <v>11441</v>
      </c>
      <c r="R589" s="55" t="s">
        <v>3377</v>
      </c>
      <c r="T589" s="57">
        <v>2449.6033000000002</v>
      </c>
      <c r="U589" s="55">
        <v>195.9683</v>
      </c>
      <c r="V589" s="55">
        <v>61.240099999999998</v>
      </c>
      <c r="W589" s="57">
        <v>2706.8117000000002</v>
      </c>
      <c r="Y589" s="55" t="s">
        <v>3378</v>
      </c>
      <c r="Z589" s="55" t="s">
        <v>3360</v>
      </c>
      <c r="AA589" s="55" t="s">
        <v>3379</v>
      </c>
      <c r="AB589" s="55">
        <v>0</v>
      </c>
      <c r="AC589" s="55" t="s">
        <v>3299</v>
      </c>
      <c r="AD589" s="58">
        <v>37542</v>
      </c>
      <c r="AE589" s="58">
        <v>37537</v>
      </c>
    </row>
    <row r="590" spans="1:31" ht="12.5" customHeight="1">
      <c r="A590" s="55">
        <v>47659</v>
      </c>
      <c r="B590" s="55">
        <v>1</v>
      </c>
      <c r="C590" s="56">
        <v>45200</v>
      </c>
      <c r="D590" s="56">
        <v>45212</v>
      </c>
      <c r="E590" s="56">
        <v>45207</v>
      </c>
      <c r="F590" s="55">
        <v>5</v>
      </c>
      <c r="G590" s="55" t="s">
        <v>3380</v>
      </c>
      <c r="H590" s="55" t="s">
        <v>3381</v>
      </c>
      <c r="I590" s="55" t="s">
        <v>3382</v>
      </c>
      <c r="J590" s="55">
        <v>622</v>
      </c>
      <c r="K590" s="55">
        <v>814</v>
      </c>
      <c r="L590" s="55">
        <v>277</v>
      </c>
      <c r="M590" s="55">
        <v>3</v>
      </c>
      <c r="N590" s="55">
        <v>627</v>
      </c>
      <c r="O590" s="55">
        <v>627</v>
      </c>
      <c r="P590" s="55">
        <v>5</v>
      </c>
      <c r="Q590" s="55">
        <v>18656</v>
      </c>
      <c r="R590" s="55" t="s">
        <v>3383</v>
      </c>
      <c r="T590" s="57">
        <v>6001.2073</v>
      </c>
      <c r="U590" s="55">
        <v>480.09660000000002</v>
      </c>
      <c r="V590" s="55">
        <v>150.03020000000001</v>
      </c>
      <c r="W590" s="57">
        <v>6631.3341</v>
      </c>
      <c r="Y590" s="55" t="s">
        <v>3384</v>
      </c>
      <c r="Z590" s="55" t="s">
        <v>3360</v>
      </c>
      <c r="AA590" s="55" t="s">
        <v>3385</v>
      </c>
      <c r="AB590" s="55">
        <v>0</v>
      </c>
      <c r="AC590" s="55" t="s">
        <v>3299</v>
      </c>
      <c r="AD590" s="58">
        <v>37542</v>
      </c>
      <c r="AE590" s="58">
        <v>37537</v>
      </c>
    </row>
    <row r="591" spans="1:31" ht="12.5" customHeight="1">
      <c r="A591" s="55">
        <v>47674</v>
      </c>
      <c r="B591" s="55">
        <v>1</v>
      </c>
      <c r="C591" s="56">
        <v>45200</v>
      </c>
      <c r="D591" s="56">
        <v>45212</v>
      </c>
      <c r="E591" s="56">
        <v>45207</v>
      </c>
      <c r="F591" s="55">
        <v>5</v>
      </c>
      <c r="G591" s="55" t="s">
        <v>3386</v>
      </c>
      <c r="H591" s="55" t="s">
        <v>3387</v>
      </c>
      <c r="I591" s="55" t="s">
        <v>3388</v>
      </c>
      <c r="J591" s="55">
        <v>643</v>
      </c>
      <c r="K591" s="55">
        <v>541</v>
      </c>
      <c r="L591" s="55">
        <v>275</v>
      </c>
      <c r="M591" s="55">
        <v>3</v>
      </c>
      <c r="N591" s="55">
        <v>825</v>
      </c>
      <c r="O591" s="55">
        <v>825</v>
      </c>
      <c r="P591" s="55">
        <v>5</v>
      </c>
      <c r="Q591" s="55">
        <v>15875</v>
      </c>
      <c r="R591" s="55" t="s">
        <v>3389</v>
      </c>
      <c r="T591" s="57">
        <v>9269.9390999999996</v>
      </c>
      <c r="U591" s="55">
        <v>741.5951</v>
      </c>
      <c r="V591" s="55">
        <v>231.74850000000001</v>
      </c>
      <c r="W591" s="57">
        <v>10243.2827</v>
      </c>
      <c r="Y591" s="55" t="s">
        <v>3390</v>
      </c>
      <c r="Z591" s="55" t="s">
        <v>3360</v>
      </c>
      <c r="AA591" s="55" t="s">
        <v>3391</v>
      </c>
      <c r="AB591" s="55">
        <v>0</v>
      </c>
      <c r="AC591" s="55" t="s">
        <v>3299</v>
      </c>
      <c r="AD591" s="58">
        <v>37542</v>
      </c>
      <c r="AE591" s="58">
        <v>37537</v>
      </c>
    </row>
    <row r="592" spans="1:31" ht="12.5" customHeight="1">
      <c r="A592" s="55">
        <v>47714</v>
      </c>
      <c r="B592" s="55">
        <v>1</v>
      </c>
      <c r="C592" s="56">
        <v>45200</v>
      </c>
      <c r="D592" s="56">
        <v>45212</v>
      </c>
      <c r="E592" s="56">
        <v>45207</v>
      </c>
      <c r="F592" s="55">
        <v>5</v>
      </c>
      <c r="G592" s="55" t="s">
        <v>3392</v>
      </c>
      <c r="H592" s="55" t="s">
        <v>3393</v>
      </c>
      <c r="I592" s="55" t="s">
        <v>3394</v>
      </c>
      <c r="J592" s="55">
        <v>431</v>
      </c>
      <c r="K592" s="55">
        <v>51</v>
      </c>
      <c r="L592" s="55">
        <v>275</v>
      </c>
      <c r="M592" s="55">
        <v>3</v>
      </c>
      <c r="N592" s="55">
        <v>801</v>
      </c>
      <c r="O592" s="55">
        <v>801</v>
      </c>
      <c r="P592" s="55">
        <v>5</v>
      </c>
      <c r="Q592" s="55">
        <v>2337</v>
      </c>
      <c r="R592" s="55" t="s">
        <v>3395</v>
      </c>
      <c r="T592" s="57">
        <v>4593.7291999999998</v>
      </c>
      <c r="U592" s="55">
        <v>367.49829999999997</v>
      </c>
      <c r="V592" s="55">
        <v>114.8432</v>
      </c>
      <c r="W592" s="57">
        <v>5076.0707000000002</v>
      </c>
      <c r="Y592" s="55" t="s">
        <v>3396</v>
      </c>
      <c r="Z592" s="55" t="s">
        <v>3360</v>
      </c>
      <c r="AA592" s="55" t="s">
        <v>3397</v>
      </c>
      <c r="AB592" s="55">
        <v>0</v>
      </c>
      <c r="AC592" s="55" t="s">
        <v>3299</v>
      </c>
      <c r="AD592" s="58">
        <v>37542</v>
      </c>
      <c r="AE592" s="58">
        <v>37537</v>
      </c>
    </row>
    <row r="593" spans="1:31" ht="12.5" customHeight="1">
      <c r="A593" s="55">
        <v>47712</v>
      </c>
      <c r="B593" s="55">
        <v>1</v>
      </c>
      <c r="C593" s="56">
        <v>45200</v>
      </c>
      <c r="D593" s="56">
        <v>45212</v>
      </c>
      <c r="E593" s="56">
        <v>45207</v>
      </c>
      <c r="F593" s="55">
        <v>5</v>
      </c>
      <c r="G593" s="55" t="s">
        <v>3398</v>
      </c>
      <c r="H593" s="55" t="s">
        <v>3399</v>
      </c>
      <c r="I593" s="55" t="s">
        <v>3400</v>
      </c>
      <c r="J593" s="55">
        <v>166</v>
      </c>
      <c r="K593" s="55">
        <v>186</v>
      </c>
      <c r="L593" s="55">
        <v>277</v>
      </c>
      <c r="M593" s="55">
        <v>4</v>
      </c>
      <c r="N593" s="55">
        <v>578</v>
      </c>
      <c r="O593" s="55">
        <v>578</v>
      </c>
      <c r="P593" s="55">
        <v>5</v>
      </c>
      <c r="Q593" s="55">
        <v>13054</v>
      </c>
      <c r="R593" s="55" t="s">
        <v>3401</v>
      </c>
      <c r="T593" s="57">
        <v>120569.7362</v>
      </c>
      <c r="U593" s="57">
        <v>9645.5789000000004</v>
      </c>
      <c r="V593" s="57">
        <v>3014.2433999999998</v>
      </c>
      <c r="W593" s="57">
        <v>133229.55850000001</v>
      </c>
      <c r="Y593" s="55" t="s">
        <v>3402</v>
      </c>
      <c r="Z593" s="55" t="s">
        <v>3360</v>
      </c>
      <c r="AA593" s="55" t="s">
        <v>3403</v>
      </c>
      <c r="AB593" s="55">
        <v>0</v>
      </c>
      <c r="AC593" s="55" t="s">
        <v>3299</v>
      </c>
      <c r="AD593" s="58">
        <v>37542</v>
      </c>
      <c r="AE593" s="58">
        <v>37537</v>
      </c>
    </row>
    <row r="594" spans="1:31" ht="12.5" customHeight="1">
      <c r="A594" s="55">
        <v>47677</v>
      </c>
      <c r="B594" s="55">
        <v>1</v>
      </c>
      <c r="C594" s="56">
        <v>45200</v>
      </c>
      <c r="D594" s="56">
        <v>45212</v>
      </c>
      <c r="E594" s="56">
        <v>45207</v>
      </c>
      <c r="F594" s="55">
        <v>5</v>
      </c>
      <c r="G594" s="55" t="s">
        <v>3404</v>
      </c>
      <c r="H594" s="55" t="s">
        <v>3405</v>
      </c>
      <c r="I594" s="55" t="s">
        <v>3406</v>
      </c>
      <c r="J594" s="55">
        <v>475</v>
      </c>
      <c r="K594" s="55">
        <v>292</v>
      </c>
      <c r="L594" s="55">
        <v>276</v>
      </c>
      <c r="M594" s="55">
        <v>4</v>
      </c>
      <c r="N594" s="55">
        <v>1068</v>
      </c>
      <c r="O594" s="55">
        <v>1068</v>
      </c>
      <c r="P594" s="55">
        <v>5</v>
      </c>
      <c r="Q594" s="55">
        <v>12</v>
      </c>
      <c r="R594" s="55" t="s">
        <v>3407</v>
      </c>
      <c r="T594" s="57">
        <v>49940.892599999999</v>
      </c>
      <c r="U594" s="57">
        <v>3995.2714000000001</v>
      </c>
      <c r="V594" s="57">
        <v>1248.5223000000001</v>
      </c>
      <c r="W594" s="57">
        <v>55184.686300000001</v>
      </c>
      <c r="Y594" s="55" t="s">
        <v>3408</v>
      </c>
      <c r="Z594" s="55" t="s">
        <v>3360</v>
      </c>
      <c r="AA594" s="55" t="s">
        <v>3409</v>
      </c>
      <c r="AB594" s="55">
        <v>0</v>
      </c>
      <c r="AC594" s="55" t="s">
        <v>3299</v>
      </c>
      <c r="AD594" s="58">
        <v>37542</v>
      </c>
      <c r="AE594" s="58">
        <v>37537</v>
      </c>
    </row>
    <row r="595" spans="1:31" ht="12.5" customHeight="1">
      <c r="A595" s="55">
        <v>47725</v>
      </c>
      <c r="B595" s="55">
        <v>1</v>
      </c>
      <c r="C595" s="56">
        <v>45200</v>
      </c>
      <c r="D595" s="56">
        <v>45212</v>
      </c>
      <c r="E595" s="56">
        <v>45207</v>
      </c>
      <c r="F595" s="55">
        <v>5</v>
      </c>
      <c r="G595" s="55" t="s">
        <v>3410</v>
      </c>
      <c r="H595" s="55" t="s">
        <v>3411</v>
      </c>
      <c r="I595" s="55" t="s">
        <v>3412</v>
      </c>
      <c r="J595" s="55">
        <v>81</v>
      </c>
      <c r="K595" s="55">
        <v>251</v>
      </c>
      <c r="L595" s="55">
        <v>279</v>
      </c>
      <c r="M595" s="55">
        <v>5</v>
      </c>
      <c r="N595" s="55">
        <v>917</v>
      </c>
      <c r="O595" s="55">
        <v>917</v>
      </c>
      <c r="P595" s="55">
        <v>5</v>
      </c>
      <c r="Q595" s="55">
        <v>17902</v>
      </c>
      <c r="R595" s="55" t="s">
        <v>3413</v>
      </c>
      <c r="T595" s="57">
        <v>52495.224300000002</v>
      </c>
      <c r="U595" s="57">
        <v>4199.6179000000002</v>
      </c>
      <c r="V595" s="57">
        <v>1312.3806</v>
      </c>
      <c r="W595" s="57">
        <v>58007.222800000003</v>
      </c>
      <c r="Y595" s="55" t="s">
        <v>3414</v>
      </c>
      <c r="Z595" s="55" t="s">
        <v>3360</v>
      </c>
      <c r="AA595" s="55" t="s">
        <v>3415</v>
      </c>
      <c r="AB595" s="55">
        <v>0</v>
      </c>
      <c r="AC595" s="55" t="s">
        <v>3299</v>
      </c>
      <c r="AD595" s="58">
        <v>37542</v>
      </c>
      <c r="AE595" s="58">
        <v>37537</v>
      </c>
    </row>
    <row r="596" spans="1:31" ht="12.5" customHeight="1">
      <c r="A596" s="55">
        <v>47728</v>
      </c>
      <c r="B596" s="55">
        <v>1</v>
      </c>
      <c r="C596" s="56">
        <v>45200</v>
      </c>
      <c r="D596" s="56">
        <v>45212</v>
      </c>
      <c r="E596" s="56">
        <v>45207</v>
      </c>
      <c r="F596" s="55">
        <v>5</v>
      </c>
      <c r="G596" s="55" t="s">
        <v>3416</v>
      </c>
      <c r="H596" s="55" t="s">
        <v>3417</v>
      </c>
      <c r="I596" s="55" t="s">
        <v>3418</v>
      </c>
      <c r="J596" s="55">
        <v>603</v>
      </c>
      <c r="K596" s="55">
        <v>403</v>
      </c>
      <c r="L596" s="55">
        <v>279</v>
      </c>
      <c r="M596" s="55">
        <v>5</v>
      </c>
      <c r="N596" s="55">
        <v>977</v>
      </c>
      <c r="O596" s="55">
        <v>977</v>
      </c>
      <c r="P596" s="55">
        <v>5</v>
      </c>
      <c r="Q596" s="55">
        <v>1402</v>
      </c>
      <c r="R596" s="55" t="s">
        <v>3419</v>
      </c>
      <c r="T596" s="57">
        <v>1570.7249999999999</v>
      </c>
      <c r="U596" s="55">
        <v>125.658</v>
      </c>
      <c r="V596" s="55">
        <v>39.268099999999997</v>
      </c>
      <c r="W596" s="57">
        <v>1735.6511</v>
      </c>
      <c r="Y596" s="55" t="s">
        <v>3420</v>
      </c>
      <c r="Z596" s="55" t="s">
        <v>3360</v>
      </c>
      <c r="AA596" s="55" t="s">
        <v>3421</v>
      </c>
      <c r="AB596" s="55">
        <v>0</v>
      </c>
      <c r="AC596" s="55" t="s">
        <v>3299</v>
      </c>
      <c r="AD596" s="58">
        <v>37542</v>
      </c>
      <c r="AE596" s="58">
        <v>37537</v>
      </c>
    </row>
    <row r="597" spans="1:31" ht="12.5" customHeight="1">
      <c r="A597" s="55">
        <v>47703</v>
      </c>
      <c r="B597" s="55">
        <v>1</v>
      </c>
      <c r="C597" s="56">
        <v>45200</v>
      </c>
      <c r="D597" s="56">
        <v>45212</v>
      </c>
      <c r="E597" s="56">
        <v>45207</v>
      </c>
      <c r="F597" s="55">
        <v>5</v>
      </c>
      <c r="G597" s="55" t="s">
        <v>3422</v>
      </c>
      <c r="H597" s="55" t="s">
        <v>3423</v>
      </c>
      <c r="I597" s="55" t="s">
        <v>3424</v>
      </c>
      <c r="J597" s="55">
        <v>404</v>
      </c>
      <c r="K597" s="55">
        <v>38</v>
      </c>
      <c r="L597" s="55">
        <v>279</v>
      </c>
      <c r="M597" s="55">
        <v>5</v>
      </c>
      <c r="N597" s="55">
        <v>952</v>
      </c>
      <c r="O597" s="55">
        <v>952</v>
      </c>
      <c r="P597" s="55">
        <v>5</v>
      </c>
      <c r="Q597" s="55">
        <v>4983</v>
      </c>
      <c r="R597" s="55" t="s">
        <v>3425</v>
      </c>
      <c r="T597" s="57">
        <v>7368.8732</v>
      </c>
      <c r="U597" s="55">
        <v>589.50990000000002</v>
      </c>
      <c r="V597" s="55">
        <v>184.2218</v>
      </c>
      <c r="W597" s="57">
        <v>8142.6049000000003</v>
      </c>
      <c r="Y597" s="55" t="s">
        <v>3426</v>
      </c>
      <c r="Z597" s="55" t="s">
        <v>3360</v>
      </c>
      <c r="AA597" s="55" t="s">
        <v>3427</v>
      </c>
      <c r="AB597" s="55">
        <v>0</v>
      </c>
      <c r="AC597" s="55" t="s">
        <v>3299</v>
      </c>
      <c r="AD597" s="58">
        <v>37542</v>
      </c>
      <c r="AE597" s="58">
        <v>37537</v>
      </c>
    </row>
    <row r="598" spans="1:31" ht="12.5" customHeight="1">
      <c r="A598" s="55">
        <v>47660</v>
      </c>
      <c r="B598" s="55">
        <v>1</v>
      </c>
      <c r="C598" s="56">
        <v>45200</v>
      </c>
      <c r="D598" s="56">
        <v>45212</v>
      </c>
      <c r="E598" s="56">
        <v>45207</v>
      </c>
      <c r="F598" s="55">
        <v>5</v>
      </c>
      <c r="G598" s="55" t="s">
        <v>3428</v>
      </c>
      <c r="H598" s="55" t="s">
        <v>3429</v>
      </c>
      <c r="I598" s="55" t="s">
        <v>3430</v>
      </c>
      <c r="J598" s="55">
        <v>117</v>
      </c>
      <c r="K598" s="55">
        <v>216</v>
      </c>
      <c r="L598" s="55">
        <v>279</v>
      </c>
      <c r="M598" s="55">
        <v>5</v>
      </c>
      <c r="N598" s="55">
        <v>921</v>
      </c>
      <c r="O598" s="55">
        <v>921</v>
      </c>
      <c r="P598" s="55">
        <v>5</v>
      </c>
      <c r="Q598" s="55">
        <v>5618</v>
      </c>
      <c r="R598" s="55" t="s">
        <v>3431</v>
      </c>
      <c r="T598" s="55">
        <v>563.75279999999998</v>
      </c>
      <c r="U598" s="55">
        <v>45.100200000000001</v>
      </c>
      <c r="V598" s="55">
        <v>14.0938</v>
      </c>
      <c r="W598" s="55">
        <v>622.94680000000005</v>
      </c>
      <c r="Y598" s="55" t="s">
        <v>3432</v>
      </c>
      <c r="Z598" s="55" t="s">
        <v>3360</v>
      </c>
      <c r="AA598" s="55" t="s">
        <v>3433</v>
      </c>
      <c r="AB598" s="55">
        <v>0</v>
      </c>
      <c r="AC598" s="55" t="s">
        <v>3299</v>
      </c>
      <c r="AD598" s="58">
        <v>37542</v>
      </c>
      <c r="AE598" s="58">
        <v>37537</v>
      </c>
    </row>
    <row r="599" spans="1:31" ht="12.5" customHeight="1">
      <c r="A599" s="55">
        <v>47693</v>
      </c>
      <c r="B599" s="55">
        <v>1</v>
      </c>
      <c r="C599" s="56">
        <v>45200</v>
      </c>
      <c r="D599" s="56">
        <v>45212</v>
      </c>
      <c r="E599" s="56">
        <v>45207</v>
      </c>
      <c r="F599" s="55">
        <v>5</v>
      </c>
      <c r="G599" s="55" t="s">
        <v>3434</v>
      </c>
      <c r="H599" s="55" t="s">
        <v>3435</v>
      </c>
      <c r="I599" s="55" t="s">
        <v>3436</v>
      </c>
      <c r="J599" s="55">
        <v>676</v>
      </c>
      <c r="K599" s="55">
        <v>378</v>
      </c>
      <c r="L599" s="55">
        <v>279</v>
      </c>
      <c r="M599" s="55">
        <v>5</v>
      </c>
      <c r="N599" s="55">
        <v>985</v>
      </c>
      <c r="O599" s="55">
        <v>985</v>
      </c>
      <c r="P599" s="55">
        <v>5</v>
      </c>
      <c r="Q599" s="55">
        <v>16281</v>
      </c>
      <c r="R599" s="55" t="s">
        <v>3437</v>
      </c>
      <c r="T599" s="57">
        <v>39683.618900000001</v>
      </c>
      <c r="U599" s="57">
        <v>3174.6895</v>
      </c>
      <c r="V599" s="55">
        <v>992.09050000000002</v>
      </c>
      <c r="W599" s="57">
        <v>43850.3989</v>
      </c>
      <c r="Y599" s="55" t="s">
        <v>3438</v>
      </c>
      <c r="Z599" s="55" t="s">
        <v>3360</v>
      </c>
      <c r="AA599" s="55" t="s">
        <v>3439</v>
      </c>
      <c r="AB599" s="55">
        <v>0</v>
      </c>
      <c r="AC599" s="55" t="s">
        <v>3299</v>
      </c>
      <c r="AD599" s="58">
        <v>37542</v>
      </c>
      <c r="AE599" s="58">
        <v>37537</v>
      </c>
    </row>
    <row r="600" spans="1:31" ht="12.5" customHeight="1">
      <c r="A600" s="55">
        <v>47670</v>
      </c>
      <c r="B600" s="55">
        <v>1</v>
      </c>
      <c r="C600" s="56">
        <v>45200</v>
      </c>
      <c r="D600" s="56">
        <v>45212</v>
      </c>
      <c r="E600" s="56">
        <v>45207</v>
      </c>
      <c r="F600" s="55">
        <v>5</v>
      </c>
      <c r="G600" s="55" t="s">
        <v>3440</v>
      </c>
      <c r="H600" s="55" t="s">
        <v>3441</v>
      </c>
      <c r="I600" s="55" t="s">
        <v>3442</v>
      </c>
      <c r="J600" s="55">
        <v>514</v>
      </c>
      <c r="K600" s="55">
        <v>151</v>
      </c>
      <c r="L600" s="55">
        <v>285</v>
      </c>
      <c r="M600" s="55">
        <v>6</v>
      </c>
      <c r="N600" s="55">
        <v>529</v>
      </c>
      <c r="O600" s="55">
        <v>529</v>
      </c>
      <c r="P600" s="55">
        <v>5</v>
      </c>
      <c r="Q600" s="55">
        <v>1566</v>
      </c>
      <c r="R600" s="55" t="s">
        <v>3443</v>
      </c>
      <c r="S600" s="55">
        <v>5399</v>
      </c>
      <c r="T600" s="57">
        <v>93290.0239</v>
      </c>
      <c r="U600" s="57">
        <v>7463.2019</v>
      </c>
      <c r="V600" s="57">
        <v>2332.2505999999998</v>
      </c>
      <c r="W600" s="57">
        <v>103085.4764</v>
      </c>
      <c r="Y600" s="55" t="s">
        <v>3444</v>
      </c>
      <c r="Z600" s="55" t="s">
        <v>3360</v>
      </c>
      <c r="AA600" s="55" t="s">
        <v>3445</v>
      </c>
      <c r="AB600" s="55">
        <v>0</v>
      </c>
      <c r="AC600" s="55" t="s">
        <v>3299</v>
      </c>
      <c r="AD600" s="58">
        <v>37542</v>
      </c>
      <c r="AE600" s="58">
        <v>37537</v>
      </c>
    </row>
    <row r="601" spans="1:31" ht="12.5" customHeight="1">
      <c r="A601" s="55">
        <v>47735</v>
      </c>
      <c r="B601" s="55">
        <v>1</v>
      </c>
      <c r="C601" s="56">
        <v>45200</v>
      </c>
      <c r="D601" s="56">
        <v>45212</v>
      </c>
      <c r="E601" s="56">
        <v>45207</v>
      </c>
      <c r="F601" s="55">
        <v>5</v>
      </c>
      <c r="G601" s="55" t="s">
        <v>3446</v>
      </c>
      <c r="I601" s="55" t="s">
        <v>3447</v>
      </c>
      <c r="J601" s="55">
        <v>27084</v>
      </c>
      <c r="K601" s="55">
        <v>12330</v>
      </c>
      <c r="M601" s="55">
        <v>6</v>
      </c>
      <c r="N601" s="55">
        <v>22200</v>
      </c>
      <c r="O601" s="55">
        <v>22200</v>
      </c>
      <c r="P601" s="55">
        <v>1</v>
      </c>
      <c r="Q601" s="55">
        <v>15061</v>
      </c>
      <c r="R601" s="55" t="s">
        <v>3448</v>
      </c>
      <c r="S601" s="55">
        <v>5399</v>
      </c>
      <c r="T601" s="55">
        <v>782.99</v>
      </c>
      <c r="U601" s="55">
        <v>62.639200000000002</v>
      </c>
      <c r="V601" s="55">
        <v>19.5748</v>
      </c>
      <c r="W601" s="55">
        <v>865.20399999999995</v>
      </c>
      <c r="Y601" s="55" t="s">
        <v>3449</v>
      </c>
      <c r="Z601" s="55" t="s">
        <v>3360</v>
      </c>
      <c r="AA601" s="55" t="s">
        <v>3450</v>
      </c>
      <c r="AB601" s="55">
        <v>0</v>
      </c>
      <c r="AC601" s="55" t="s">
        <v>3299</v>
      </c>
      <c r="AD601" s="58">
        <v>37542</v>
      </c>
      <c r="AE601" s="58">
        <v>37537</v>
      </c>
    </row>
    <row r="602" spans="1:31" ht="12.5" customHeight="1">
      <c r="A602" s="55">
        <v>47705</v>
      </c>
      <c r="B602" s="55">
        <v>1</v>
      </c>
      <c r="C602" s="56">
        <v>45200</v>
      </c>
      <c r="D602" s="56">
        <v>45212</v>
      </c>
      <c r="E602" s="56">
        <v>45207</v>
      </c>
      <c r="F602" s="55">
        <v>5</v>
      </c>
      <c r="G602" s="55" t="s">
        <v>3451</v>
      </c>
      <c r="H602" s="55" t="s">
        <v>3452</v>
      </c>
      <c r="I602" s="55" t="s">
        <v>3453</v>
      </c>
      <c r="J602" s="55">
        <v>139</v>
      </c>
      <c r="K602" s="55">
        <v>346</v>
      </c>
      <c r="L602" s="55">
        <v>286</v>
      </c>
      <c r="M602" s="55">
        <v>7</v>
      </c>
      <c r="N602" s="55">
        <v>682</v>
      </c>
      <c r="O602" s="55">
        <v>682</v>
      </c>
      <c r="P602" s="55">
        <v>5</v>
      </c>
      <c r="Q602" s="55">
        <v>8672</v>
      </c>
      <c r="R602" s="55" t="s">
        <v>3454</v>
      </c>
      <c r="S602" s="55">
        <v>5401</v>
      </c>
      <c r="T602" s="57">
        <v>22378.8999</v>
      </c>
      <c r="U602" s="57">
        <v>1790.3119999999999</v>
      </c>
      <c r="V602" s="55">
        <v>559.47249999999997</v>
      </c>
      <c r="W602" s="57">
        <v>24728.684399999998</v>
      </c>
      <c r="Y602" s="55" t="s">
        <v>3455</v>
      </c>
      <c r="Z602" s="55" t="s">
        <v>3360</v>
      </c>
      <c r="AA602" s="55" t="s">
        <v>3456</v>
      </c>
      <c r="AB602" s="55">
        <v>0</v>
      </c>
      <c r="AC602" s="55" t="s">
        <v>3299</v>
      </c>
      <c r="AD602" s="58">
        <v>37542</v>
      </c>
      <c r="AE602" s="58">
        <v>37537</v>
      </c>
    </row>
    <row r="603" spans="1:31" ht="12.5" customHeight="1">
      <c r="A603" s="55">
        <v>47704</v>
      </c>
      <c r="B603" s="55">
        <v>1</v>
      </c>
      <c r="C603" s="56">
        <v>45200</v>
      </c>
      <c r="D603" s="56">
        <v>45212</v>
      </c>
      <c r="E603" s="56">
        <v>45207</v>
      </c>
      <c r="F603" s="55">
        <v>5</v>
      </c>
      <c r="G603" s="55" t="s">
        <v>3457</v>
      </c>
      <c r="H603" s="55" t="s">
        <v>3458</v>
      </c>
      <c r="I603" s="55" t="s">
        <v>2101</v>
      </c>
      <c r="J603" s="55">
        <v>229</v>
      </c>
      <c r="K603" s="55">
        <v>432</v>
      </c>
      <c r="L603" s="55">
        <v>286</v>
      </c>
      <c r="M603" s="55">
        <v>7</v>
      </c>
      <c r="N603" s="55">
        <v>687</v>
      </c>
      <c r="O603" s="55">
        <v>687</v>
      </c>
      <c r="P603" s="55">
        <v>5</v>
      </c>
      <c r="Q603" s="55">
        <v>11744</v>
      </c>
      <c r="R603" s="55" t="s">
        <v>3459</v>
      </c>
      <c r="T603" s="55">
        <v>800.31659999999999</v>
      </c>
      <c r="U603" s="55">
        <v>64.025300000000001</v>
      </c>
      <c r="V603" s="55">
        <v>20.007899999999999</v>
      </c>
      <c r="W603" s="55">
        <v>884.34979999999996</v>
      </c>
      <c r="Y603" s="55" t="s">
        <v>3460</v>
      </c>
      <c r="Z603" s="55" t="s">
        <v>3360</v>
      </c>
      <c r="AA603" s="55" t="s">
        <v>3461</v>
      </c>
      <c r="AB603" s="55">
        <v>0</v>
      </c>
      <c r="AC603" s="55" t="s">
        <v>3299</v>
      </c>
      <c r="AD603" s="58">
        <v>37542</v>
      </c>
      <c r="AE603" s="58">
        <v>37537</v>
      </c>
    </row>
    <row r="604" spans="1:31" ht="12.5" customHeight="1">
      <c r="A604" s="55">
        <v>47745</v>
      </c>
      <c r="B604" s="55">
        <v>1</v>
      </c>
      <c r="C604" s="56">
        <v>45201</v>
      </c>
      <c r="D604" s="56">
        <v>45213</v>
      </c>
      <c r="E604" s="56">
        <v>45208</v>
      </c>
      <c r="F604" s="55">
        <v>5</v>
      </c>
      <c r="G604" s="55" t="s">
        <v>3462</v>
      </c>
      <c r="I604" s="55" t="s">
        <v>3463</v>
      </c>
      <c r="J604" s="55">
        <v>12998</v>
      </c>
      <c r="K604" s="55">
        <v>2608</v>
      </c>
      <c r="M604" s="55">
        <v>9</v>
      </c>
      <c r="N604" s="55">
        <v>12436</v>
      </c>
      <c r="O604" s="55">
        <v>12436</v>
      </c>
      <c r="P604" s="55">
        <v>1</v>
      </c>
      <c r="Q604" s="55">
        <v>13284</v>
      </c>
      <c r="R604" s="55" t="s">
        <v>3464</v>
      </c>
      <c r="S604" s="55">
        <v>5408</v>
      </c>
      <c r="T604" s="57">
        <v>2049.0981999999999</v>
      </c>
      <c r="U604" s="55">
        <v>163.92789999999999</v>
      </c>
      <c r="V604" s="55">
        <v>51.227499999999999</v>
      </c>
      <c r="W604" s="57">
        <v>2264.2536</v>
      </c>
      <c r="Y604" s="55" t="s">
        <v>3465</v>
      </c>
      <c r="Z604" s="55" t="s">
        <v>3466</v>
      </c>
      <c r="AA604" s="55" t="s">
        <v>3467</v>
      </c>
      <c r="AB604" s="55">
        <v>0</v>
      </c>
      <c r="AC604" s="55" t="s">
        <v>3468</v>
      </c>
      <c r="AD604" s="58">
        <v>37543</v>
      </c>
      <c r="AE604" s="58">
        <v>37538</v>
      </c>
    </row>
    <row r="605" spans="1:31" ht="12.5" customHeight="1">
      <c r="A605" s="55">
        <v>47746</v>
      </c>
      <c r="B605" s="55">
        <v>1</v>
      </c>
      <c r="C605" s="56">
        <v>45201</v>
      </c>
      <c r="D605" s="56">
        <v>45213</v>
      </c>
      <c r="E605" s="56">
        <v>45208</v>
      </c>
      <c r="F605" s="55">
        <v>5</v>
      </c>
      <c r="G605" s="55" t="s">
        <v>3469</v>
      </c>
      <c r="I605" s="55" t="s">
        <v>3470</v>
      </c>
      <c r="J605" s="55">
        <v>13022</v>
      </c>
      <c r="K605" s="55">
        <v>12021</v>
      </c>
      <c r="M605" s="55">
        <v>9</v>
      </c>
      <c r="N605" s="55">
        <v>21891</v>
      </c>
      <c r="O605" s="55">
        <v>21891</v>
      </c>
      <c r="P605" s="55">
        <v>1</v>
      </c>
      <c r="Q605" s="55">
        <v>13555</v>
      </c>
      <c r="R605" s="55" t="s">
        <v>3471</v>
      </c>
      <c r="S605" s="55">
        <v>5408</v>
      </c>
      <c r="T605" s="57">
        <v>2049.0981999999999</v>
      </c>
      <c r="U605" s="55">
        <v>163.92789999999999</v>
      </c>
      <c r="V605" s="55">
        <v>51.227499999999999</v>
      </c>
      <c r="W605" s="57">
        <v>2264.2536</v>
      </c>
      <c r="Y605" s="55" t="s">
        <v>3472</v>
      </c>
      <c r="Z605" s="55" t="s">
        <v>3466</v>
      </c>
      <c r="AA605" s="55" t="s">
        <v>3473</v>
      </c>
      <c r="AB605" s="55">
        <v>0</v>
      </c>
      <c r="AC605" s="55" t="s">
        <v>3468</v>
      </c>
      <c r="AD605" s="58">
        <v>37543</v>
      </c>
      <c r="AE605" s="58">
        <v>37538</v>
      </c>
    </row>
    <row r="606" spans="1:31" ht="12.5" customHeight="1">
      <c r="A606" s="55">
        <v>47743</v>
      </c>
      <c r="B606" s="55">
        <v>1</v>
      </c>
      <c r="C606" s="56">
        <v>45201</v>
      </c>
      <c r="D606" s="56">
        <v>45213</v>
      </c>
      <c r="E606" s="56">
        <v>45208</v>
      </c>
      <c r="F606" s="55">
        <v>5</v>
      </c>
      <c r="G606" s="55" t="s">
        <v>3474</v>
      </c>
      <c r="I606" s="55" t="s">
        <v>3475</v>
      </c>
      <c r="J606" s="55">
        <v>12988</v>
      </c>
      <c r="K606" s="55">
        <v>10826</v>
      </c>
      <c r="M606" s="55">
        <v>9</v>
      </c>
      <c r="N606" s="55">
        <v>20693</v>
      </c>
      <c r="O606" s="55">
        <v>20693</v>
      </c>
      <c r="P606" s="55">
        <v>1</v>
      </c>
      <c r="Q606" s="55">
        <v>2516</v>
      </c>
      <c r="R606" s="55" t="s">
        <v>3476</v>
      </c>
      <c r="S606" s="55">
        <v>5408</v>
      </c>
      <c r="T606" s="57">
        <v>2049.0981999999999</v>
      </c>
      <c r="U606" s="55">
        <v>163.92789999999999</v>
      </c>
      <c r="V606" s="55">
        <v>51.227499999999999</v>
      </c>
      <c r="W606" s="57">
        <v>2264.2536</v>
      </c>
      <c r="Y606" s="55" t="s">
        <v>3477</v>
      </c>
      <c r="Z606" s="55" t="s">
        <v>3466</v>
      </c>
      <c r="AA606" s="55" t="s">
        <v>3478</v>
      </c>
      <c r="AB606" s="55">
        <v>0</v>
      </c>
      <c r="AC606" s="55" t="s">
        <v>3468</v>
      </c>
      <c r="AD606" s="58">
        <v>37543</v>
      </c>
      <c r="AE606" s="58">
        <v>37538</v>
      </c>
    </row>
    <row r="607" spans="1:31" ht="12.5" customHeight="1">
      <c r="A607" s="55">
        <v>47753</v>
      </c>
      <c r="B607" s="55">
        <v>1</v>
      </c>
      <c r="C607" s="56">
        <v>45202</v>
      </c>
      <c r="D607" s="56">
        <v>45214</v>
      </c>
      <c r="E607" s="56">
        <v>45209</v>
      </c>
      <c r="F607" s="55">
        <v>5</v>
      </c>
      <c r="G607" s="55" t="s">
        <v>3479</v>
      </c>
      <c r="I607" s="55" t="s">
        <v>3480</v>
      </c>
      <c r="J607" s="55">
        <v>13020</v>
      </c>
      <c r="K607" s="55">
        <v>730</v>
      </c>
      <c r="M607" s="55">
        <v>9</v>
      </c>
      <c r="N607" s="55">
        <v>25037</v>
      </c>
      <c r="O607" s="55">
        <v>25037</v>
      </c>
      <c r="P607" s="55">
        <v>1</v>
      </c>
      <c r="Q607" s="55">
        <v>9954</v>
      </c>
      <c r="R607" s="55" t="s">
        <v>3481</v>
      </c>
      <c r="S607" s="55">
        <v>5419</v>
      </c>
      <c r="T607" s="57">
        <v>2049.0981999999999</v>
      </c>
      <c r="U607" s="55">
        <v>163.92789999999999</v>
      </c>
      <c r="V607" s="55">
        <v>51.227499999999999</v>
      </c>
      <c r="W607" s="57">
        <v>2264.2536</v>
      </c>
      <c r="Y607" s="55" t="s">
        <v>3482</v>
      </c>
      <c r="Z607" s="55" t="s">
        <v>3483</v>
      </c>
      <c r="AA607" s="55" t="s">
        <v>3484</v>
      </c>
      <c r="AB607" s="55">
        <v>0</v>
      </c>
      <c r="AC607" s="55" t="s">
        <v>3305</v>
      </c>
      <c r="AD607" s="58">
        <v>37544</v>
      </c>
      <c r="AE607" s="58">
        <v>37539</v>
      </c>
    </row>
    <row r="608" spans="1:31" ht="12.5" customHeight="1">
      <c r="A608" s="55">
        <v>47750</v>
      </c>
      <c r="B608" s="55">
        <v>1</v>
      </c>
      <c r="C608" s="56">
        <v>45202</v>
      </c>
      <c r="D608" s="56">
        <v>45214</v>
      </c>
      <c r="E608" s="56">
        <v>45209</v>
      </c>
      <c r="F608" s="55">
        <v>5</v>
      </c>
      <c r="G608" s="55" t="s">
        <v>3485</v>
      </c>
      <c r="I608" s="55" t="s">
        <v>3486</v>
      </c>
      <c r="J608" s="55">
        <v>21976</v>
      </c>
      <c r="K608" s="55">
        <v>7353</v>
      </c>
      <c r="M608" s="55">
        <v>9</v>
      </c>
      <c r="N608" s="55">
        <v>17203</v>
      </c>
      <c r="O608" s="55">
        <v>17203</v>
      </c>
      <c r="P608" s="55">
        <v>1</v>
      </c>
      <c r="Q608" s="55">
        <v>13674</v>
      </c>
      <c r="R608" s="55" t="s">
        <v>3487</v>
      </c>
      <c r="S608" s="55">
        <v>5419</v>
      </c>
      <c r="T608" s="57">
        <v>2443.35</v>
      </c>
      <c r="U608" s="55">
        <v>195.46799999999999</v>
      </c>
      <c r="V608" s="55">
        <v>61.083799999999997</v>
      </c>
      <c r="W608" s="57">
        <v>2699.9018000000001</v>
      </c>
      <c r="Y608" s="55" t="s">
        <v>3488</v>
      </c>
      <c r="Z608" s="55" t="s">
        <v>3483</v>
      </c>
      <c r="AA608" s="55" t="s">
        <v>3489</v>
      </c>
      <c r="AB608" s="55">
        <v>0</v>
      </c>
      <c r="AC608" s="55" t="s">
        <v>3305</v>
      </c>
      <c r="AD608" s="58">
        <v>37544</v>
      </c>
      <c r="AE608" s="58">
        <v>37539</v>
      </c>
    </row>
    <row r="609" spans="1:31" ht="12.5" customHeight="1">
      <c r="A609" s="55">
        <v>47767</v>
      </c>
      <c r="B609" s="55">
        <v>1</v>
      </c>
      <c r="C609" s="56">
        <v>45205</v>
      </c>
      <c r="D609" s="56">
        <v>45217</v>
      </c>
      <c r="E609" s="56">
        <v>45212</v>
      </c>
      <c r="F609" s="55">
        <v>5</v>
      </c>
      <c r="G609" s="55" t="s">
        <v>3490</v>
      </c>
      <c r="I609" s="55" t="s">
        <v>3491</v>
      </c>
      <c r="J609" s="55">
        <v>24902</v>
      </c>
      <c r="K609" s="55">
        <v>19001</v>
      </c>
      <c r="M609" s="55">
        <v>9</v>
      </c>
      <c r="N609" s="55">
        <v>28902</v>
      </c>
      <c r="O609" s="55">
        <v>28902</v>
      </c>
      <c r="P609" s="55">
        <v>1</v>
      </c>
      <c r="Q609" s="55">
        <v>2095</v>
      </c>
      <c r="R609" s="55" t="s">
        <v>3492</v>
      </c>
      <c r="S609" s="55">
        <v>5452</v>
      </c>
      <c r="T609" s="57">
        <v>1000.4375</v>
      </c>
      <c r="U609" s="55">
        <v>80.034999999999997</v>
      </c>
      <c r="V609" s="55">
        <v>25.010899999999999</v>
      </c>
      <c r="W609" s="57">
        <v>1105.4834000000001</v>
      </c>
      <c r="Y609" s="55" t="s">
        <v>3493</v>
      </c>
      <c r="Z609" s="55" t="s">
        <v>3494</v>
      </c>
      <c r="AA609" s="55" t="s">
        <v>3495</v>
      </c>
      <c r="AB609" s="55">
        <v>0</v>
      </c>
      <c r="AC609" s="55" t="s">
        <v>3322</v>
      </c>
      <c r="AD609" s="58">
        <v>37547</v>
      </c>
      <c r="AE609" s="58">
        <v>37542</v>
      </c>
    </row>
    <row r="610" spans="1:31" ht="12.5" customHeight="1">
      <c r="A610" s="55">
        <v>47774</v>
      </c>
      <c r="B610" s="55">
        <v>1</v>
      </c>
      <c r="C610" s="56">
        <v>45206</v>
      </c>
      <c r="D610" s="56">
        <v>45218</v>
      </c>
      <c r="E610" s="56">
        <v>45213</v>
      </c>
      <c r="F610" s="55">
        <v>5</v>
      </c>
      <c r="G610" s="55" t="s">
        <v>3496</v>
      </c>
      <c r="I610" s="55" t="s">
        <v>3497</v>
      </c>
      <c r="J610" s="55">
        <v>15346</v>
      </c>
      <c r="K610" s="55">
        <v>4072</v>
      </c>
      <c r="M610" s="55">
        <v>4</v>
      </c>
      <c r="N610" s="55">
        <v>13907</v>
      </c>
      <c r="O610" s="55">
        <v>13907</v>
      </c>
      <c r="P610" s="55">
        <v>1</v>
      </c>
      <c r="Q610" s="55">
        <v>4790</v>
      </c>
      <c r="R610" s="55" t="s">
        <v>3498</v>
      </c>
      <c r="T610" s="55">
        <v>782.99</v>
      </c>
      <c r="U610" s="55">
        <v>62.639200000000002</v>
      </c>
      <c r="V610" s="55">
        <v>19.5748</v>
      </c>
      <c r="W610" s="55">
        <v>865.20399999999995</v>
      </c>
      <c r="Y610" s="55" t="s">
        <v>3499</v>
      </c>
      <c r="Z610" s="55" t="s">
        <v>3500</v>
      </c>
      <c r="AA610" s="55" t="s">
        <v>3501</v>
      </c>
      <c r="AB610" s="55">
        <v>0</v>
      </c>
      <c r="AC610" s="55" t="s">
        <v>3343</v>
      </c>
      <c r="AD610" s="58">
        <v>37548</v>
      </c>
      <c r="AE610" s="58">
        <v>37543</v>
      </c>
    </row>
    <row r="611" spans="1:31" ht="12.5" customHeight="1">
      <c r="A611" s="55">
        <v>47771</v>
      </c>
      <c r="B611" s="55">
        <v>1</v>
      </c>
      <c r="C611" s="56">
        <v>45206</v>
      </c>
      <c r="D611" s="56">
        <v>45218</v>
      </c>
      <c r="E611" s="56">
        <v>45213</v>
      </c>
      <c r="F611" s="55">
        <v>5</v>
      </c>
      <c r="G611" s="55" t="s">
        <v>3502</v>
      </c>
      <c r="I611" s="55" t="s">
        <v>3503</v>
      </c>
      <c r="J611" s="55">
        <v>22181</v>
      </c>
      <c r="K611" s="55">
        <v>18228</v>
      </c>
      <c r="M611" s="55">
        <v>9</v>
      </c>
      <c r="N611" s="55">
        <v>28119</v>
      </c>
      <c r="O611" s="55">
        <v>28119</v>
      </c>
      <c r="P611" s="55">
        <v>1</v>
      </c>
      <c r="Q611" s="55">
        <v>4951</v>
      </c>
      <c r="R611" s="55" t="s">
        <v>3504</v>
      </c>
      <c r="S611" s="55">
        <v>5463</v>
      </c>
      <c r="T611" s="57">
        <v>2181.5625</v>
      </c>
      <c r="U611" s="55">
        <v>174.52500000000001</v>
      </c>
      <c r="V611" s="55">
        <v>54.539099999999998</v>
      </c>
      <c r="W611" s="57">
        <v>2410.6266000000001</v>
      </c>
      <c r="Y611" s="55" t="s">
        <v>3505</v>
      </c>
      <c r="Z611" s="55" t="s">
        <v>3500</v>
      </c>
      <c r="AA611" s="55" t="s">
        <v>3506</v>
      </c>
      <c r="AB611" s="55">
        <v>0</v>
      </c>
      <c r="AC611" s="55" t="s">
        <v>3343</v>
      </c>
      <c r="AD611" s="58">
        <v>37548</v>
      </c>
      <c r="AE611" s="58">
        <v>37543</v>
      </c>
    </row>
    <row r="612" spans="1:31" ht="12.5" customHeight="1">
      <c r="A612" s="55">
        <v>47776</v>
      </c>
      <c r="B612" s="55">
        <v>1</v>
      </c>
      <c r="C612" s="56">
        <v>45206</v>
      </c>
      <c r="D612" s="56">
        <v>45218</v>
      </c>
      <c r="E612" s="56">
        <v>45213</v>
      </c>
      <c r="F612" s="55">
        <v>5</v>
      </c>
      <c r="G612" s="55" t="s">
        <v>3507</v>
      </c>
      <c r="I612" s="55" t="s">
        <v>3508</v>
      </c>
      <c r="J612" s="55">
        <v>13007</v>
      </c>
      <c r="K612" s="55">
        <v>7848</v>
      </c>
      <c r="M612" s="55">
        <v>9</v>
      </c>
      <c r="N612" s="55">
        <v>17701</v>
      </c>
      <c r="O612" s="55">
        <v>17701</v>
      </c>
      <c r="P612" s="55">
        <v>1</v>
      </c>
      <c r="Q612" s="55">
        <v>6679</v>
      </c>
      <c r="R612" s="55" t="s">
        <v>3509</v>
      </c>
      <c r="S612" s="55">
        <v>5463</v>
      </c>
      <c r="T612" s="57">
        <v>2071.4196000000002</v>
      </c>
      <c r="U612" s="55">
        <v>165.71360000000001</v>
      </c>
      <c r="V612" s="55">
        <v>51.785499999999999</v>
      </c>
      <c r="W612" s="57">
        <v>2288.9187000000002</v>
      </c>
      <c r="Y612" s="55" t="s">
        <v>3510</v>
      </c>
      <c r="Z612" s="55" t="s">
        <v>3500</v>
      </c>
      <c r="AA612" s="55" t="s">
        <v>3511</v>
      </c>
      <c r="AB612" s="55">
        <v>0</v>
      </c>
      <c r="AC612" s="55" t="s">
        <v>3343</v>
      </c>
      <c r="AD612" s="58">
        <v>37548</v>
      </c>
      <c r="AE612" s="58">
        <v>37543</v>
      </c>
    </row>
    <row r="613" spans="1:31" ht="12.5" customHeight="1">
      <c r="A613" s="55">
        <v>47780</v>
      </c>
      <c r="B613" s="55">
        <v>1</v>
      </c>
      <c r="C613" s="56">
        <v>45207</v>
      </c>
      <c r="D613" s="56">
        <v>45219</v>
      </c>
      <c r="E613" s="56">
        <v>45214</v>
      </c>
      <c r="F613" s="55">
        <v>5</v>
      </c>
      <c r="G613" s="55" t="s">
        <v>3512</v>
      </c>
      <c r="I613" s="55" t="s">
        <v>3513</v>
      </c>
      <c r="J613" s="55">
        <v>14105</v>
      </c>
      <c r="K613" s="55">
        <v>4561</v>
      </c>
      <c r="M613" s="55">
        <v>4</v>
      </c>
      <c r="N613" s="55">
        <v>14396</v>
      </c>
      <c r="O613" s="55">
        <v>14396</v>
      </c>
      <c r="P613" s="55">
        <v>1</v>
      </c>
      <c r="Q613" s="55">
        <v>18414</v>
      </c>
      <c r="R613" s="55" t="s">
        <v>3514</v>
      </c>
      <c r="T613" s="57">
        <v>1000.4375</v>
      </c>
      <c r="U613" s="55">
        <v>80.034999999999997</v>
      </c>
      <c r="V613" s="55">
        <v>25.010899999999999</v>
      </c>
      <c r="W613" s="57">
        <v>1105.4834000000001</v>
      </c>
      <c r="Y613" s="55" t="s">
        <v>3515</v>
      </c>
      <c r="Z613" s="55" t="s">
        <v>3516</v>
      </c>
      <c r="AA613" s="55" t="s">
        <v>3517</v>
      </c>
      <c r="AB613" s="55">
        <v>0</v>
      </c>
      <c r="AC613" s="55" t="s">
        <v>3360</v>
      </c>
      <c r="AD613" s="58">
        <v>37549</v>
      </c>
      <c r="AE613" s="58">
        <v>37544</v>
      </c>
    </row>
    <row r="614" spans="1:31" ht="12.5" customHeight="1">
      <c r="A614" s="55">
        <v>47778</v>
      </c>
      <c r="B614" s="55">
        <v>1</v>
      </c>
      <c r="C614" s="56">
        <v>45207</v>
      </c>
      <c r="D614" s="56">
        <v>45219</v>
      </c>
      <c r="E614" s="56">
        <v>45214</v>
      </c>
      <c r="F614" s="55">
        <v>5</v>
      </c>
      <c r="G614" s="55" t="s">
        <v>3518</v>
      </c>
      <c r="I614" s="55" t="s">
        <v>3519</v>
      </c>
      <c r="J614" s="55">
        <v>12284</v>
      </c>
      <c r="K614" s="55">
        <v>7956</v>
      </c>
      <c r="M614" s="55">
        <v>10</v>
      </c>
      <c r="N614" s="55">
        <v>17809</v>
      </c>
      <c r="O614" s="55">
        <v>17809</v>
      </c>
      <c r="P614" s="55">
        <v>1</v>
      </c>
      <c r="Q614" s="55">
        <v>5286</v>
      </c>
      <c r="R614" s="55" t="s">
        <v>3520</v>
      </c>
      <c r="S614" s="55">
        <v>5479</v>
      </c>
      <c r="T614" s="57">
        <v>2071.4196000000002</v>
      </c>
      <c r="U614" s="55">
        <v>165.71360000000001</v>
      </c>
      <c r="V614" s="55">
        <v>51.785499999999999</v>
      </c>
      <c r="W614" s="57">
        <v>2288.9187000000002</v>
      </c>
      <c r="Y614" s="55" t="s">
        <v>3521</v>
      </c>
      <c r="Z614" s="55" t="s">
        <v>3516</v>
      </c>
      <c r="AA614" s="55" t="s">
        <v>3522</v>
      </c>
      <c r="AB614" s="55">
        <v>0</v>
      </c>
      <c r="AC614" s="55" t="s">
        <v>3360</v>
      </c>
      <c r="AD614" s="58">
        <v>37549</v>
      </c>
      <c r="AE614" s="58">
        <v>37544</v>
      </c>
    </row>
    <row r="615" spans="1:31" ht="12.5" customHeight="1">
      <c r="A615" s="55">
        <v>47785</v>
      </c>
      <c r="B615" s="55">
        <v>1</v>
      </c>
      <c r="C615" s="56">
        <v>45208</v>
      </c>
      <c r="D615" s="56">
        <v>45220</v>
      </c>
      <c r="E615" s="56">
        <v>45215</v>
      </c>
      <c r="F615" s="55">
        <v>5</v>
      </c>
      <c r="G615" s="55" t="s">
        <v>3523</v>
      </c>
      <c r="I615" s="55" t="s">
        <v>3524</v>
      </c>
      <c r="J615" s="55">
        <v>28708</v>
      </c>
      <c r="K615" s="55">
        <v>4839</v>
      </c>
      <c r="M615" s="55">
        <v>7</v>
      </c>
      <c r="N615" s="55">
        <v>14674</v>
      </c>
      <c r="O615" s="55">
        <v>14674</v>
      </c>
      <c r="P615" s="55">
        <v>1</v>
      </c>
      <c r="Q615" s="55">
        <v>14244</v>
      </c>
      <c r="R615" s="55" t="s">
        <v>3525</v>
      </c>
      <c r="T615" s="57">
        <v>2071.4196000000002</v>
      </c>
      <c r="U615" s="55">
        <v>165.71360000000001</v>
      </c>
      <c r="V615" s="55">
        <v>51.785499999999999</v>
      </c>
      <c r="W615" s="57">
        <v>2288.9187000000002</v>
      </c>
      <c r="Y615" s="55" t="s">
        <v>3526</v>
      </c>
      <c r="Z615" s="55" t="s">
        <v>3527</v>
      </c>
      <c r="AA615" s="55" t="s">
        <v>3528</v>
      </c>
      <c r="AB615" s="55">
        <v>0</v>
      </c>
      <c r="AC615" s="55" t="s">
        <v>3466</v>
      </c>
      <c r="AD615" s="58">
        <v>37550</v>
      </c>
      <c r="AE615" s="58">
        <v>37545</v>
      </c>
    </row>
    <row r="616" spans="1:31" ht="12.5" customHeight="1">
      <c r="A616" s="55">
        <v>47794</v>
      </c>
      <c r="B616" s="55">
        <v>1</v>
      </c>
      <c r="C616" s="56">
        <v>45210</v>
      </c>
      <c r="D616" s="56">
        <v>45222</v>
      </c>
      <c r="E616" s="56">
        <v>45217</v>
      </c>
      <c r="F616" s="55">
        <v>5</v>
      </c>
      <c r="G616" s="55" t="s">
        <v>3529</v>
      </c>
      <c r="I616" s="55" t="s">
        <v>3530</v>
      </c>
      <c r="J616" s="55">
        <v>20375</v>
      </c>
      <c r="K616" s="55">
        <v>18551</v>
      </c>
      <c r="M616" s="55">
        <v>6</v>
      </c>
      <c r="N616" s="55">
        <v>28443</v>
      </c>
      <c r="O616" s="55">
        <v>28443</v>
      </c>
      <c r="P616" s="55">
        <v>1</v>
      </c>
      <c r="Q616" s="55">
        <v>7351</v>
      </c>
      <c r="R616" s="55" t="s">
        <v>3531</v>
      </c>
      <c r="S616" s="55">
        <v>5509</v>
      </c>
      <c r="T616" s="57">
        <v>2071.4196000000002</v>
      </c>
      <c r="U616" s="55">
        <v>165.71360000000001</v>
      </c>
      <c r="V616" s="55">
        <v>51.785499999999999</v>
      </c>
      <c r="W616" s="57">
        <v>2288.9187000000002</v>
      </c>
      <c r="Y616" s="55" t="s">
        <v>3532</v>
      </c>
      <c r="Z616" s="55" t="s">
        <v>3533</v>
      </c>
      <c r="AA616" s="55" t="s">
        <v>3534</v>
      </c>
      <c r="AB616" s="55">
        <v>0</v>
      </c>
      <c r="AC616" s="55" t="s">
        <v>3535</v>
      </c>
      <c r="AD616" s="58">
        <v>37552</v>
      </c>
      <c r="AE616" s="58">
        <v>37547</v>
      </c>
    </row>
    <row r="617" spans="1:31" ht="12.5" customHeight="1">
      <c r="A617" s="55">
        <v>47804</v>
      </c>
      <c r="B617" s="55">
        <v>1</v>
      </c>
      <c r="C617" s="56">
        <v>45211</v>
      </c>
      <c r="D617" s="56">
        <v>45223</v>
      </c>
      <c r="E617" s="56">
        <v>45218</v>
      </c>
      <c r="F617" s="55">
        <v>5</v>
      </c>
      <c r="G617" s="55" t="s">
        <v>3536</v>
      </c>
      <c r="I617" s="55" t="s">
        <v>3537</v>
      </c>
      <c r="J617" s="55">
        <v>22178</v>
      </c>
      <c r="K617" s="55">
        <v>2671</v>
      </c>
      <c r="M617" s="55">
        <v>9</v>
      </c>
      <c r="N617" s="55">
        <v>12500</v>
      </c>
      <c r="O617" s="55">
        <v>12500</v>
      </c>
      <c r="P617" s="55">
        <v>1</v>
      </c>
      <c r="Q617" s="55">
        <v>5663</v>
      </c>
      <c r="R617" s="55" t="s">
        <v>3538</v>
      </c>
      <c r="S617" s="55">
        <v>5518</v>
      </c>
      <c r="T617" s="57">
        <v>2443.35</v>
      </c>
      <c r="U617" s="55">
        <v>195.46799999999999</v>
      </c>
      <c r="V617" s="55">
        <v>61.083799999999997</v>
      </c>
      <c r="W617" s="57">
        <v>2699.9018000000001</v>
      </c>
      <c r="Y617" s="55" t="s">
        <v>3539</v>
      </c>
      <c r="Z617" s="55" t="s">
        <v>3540</v>
      </c>
      <c r="AA617" s="55" t="s">
        <v>3541</v>
      </c>
      <c r="AB617" s="55">
        <v>0</v>
      </c>
      <c r="AC617" s="55" t="s">
        <v>3542</v>
      </c>
      <c r="AD617" s="58">
        <v>37553</v>
      </c>
      <c r="AE617" s="58">
        <v>37548</v>
      </c>
    </row>
    <row r="618" spans="1:31" ht="12.5" customHeight="1">
      <c r="A618" s="55">
        <v>47807</v>
      </c>
      <c r="B618" s="55">
        <v>1</v>
      </c>
      <c r="C618" s="56">
        <v>45211</v>
      </c>
      <c r="D618" s="56">
        <v>45223</v>
      </c>
      <c r="E618" s="56">
        <v>45218</v>
      </c>
      <c r="F618" s="55">
        <v>5</v>
      </c>
      <c r="G618" s="55" t="s">
        <v>3543</v>
      </c>
      <c r="I618" s="55" t="s">
        <v>3544</v>
      </c>
      <c r="J618" s="55">
        <v>16575</v>
      </c>
      <c r="K618" s="55">
        <v>18173</v>
      </c>
      <c r="M618" s="55">
        <v>10</v>
      </c>
      <c r="N618" s="55">
        <v>28063</v>
      </c>
      <c r="O618" s="55">
        <v>28063</v>
      </c>
      <c r="P618" s="55">
        <v>1</v>
      </c>
      <c r="Q618" s="55">
        <v>809</v>
      </c>
      <c r="R618" s="55" t="s">
        <v>3545</v>
      </c>
      <c r="S618" s="55">
        <v>5523</v>
      </c>
      <c r="T618" s="57">
        <v>2181.5625</v>
      </c>
      <c r="U618" s="55">
        <v>174.52500000000001</v>
      </c>
      <c r="V618" s="55">
        <v>54.539099999999998</v>
      </c>
      <c r="W618" s="57">
        <v>2410.6266000000001</v>
      </c>
      <c r="Y618" s="55" t="s">
        <v>3546</v>
      </c>
      <c r="Z618" s="55" t="s">
        <v>3540</v>
      </c>
      <c r="AA618" s="55" t="s">
        <v>3547</v>
      </c>
      <c r="AB618" s="55">
        <v>0</v>
      </c>
      <c r="AC618" s="55" t="s">
        <v>3542</v>
      </c>
      <c r="AD618" s="58">
        <v>37553</v>
      </c>
      <c r="AE618" s="58">
        <v>37548</v>
      </c>
    </row>
    <row r="619" spans="1:31" ht="12.5" customHeight="1">
      <c r="A619" s="55">
        <v>47813</v>
      </c>
      <c r="B619" s="55">
        <v>1</v>
      </c>
      <c r="C619" s="56">
        <v>45212</v>
      </c>
      <c r="D619" s="56">
        <v>45224</v>
      </c>
      <c r="E619" s="56">
        <v>45219</v>
      </c>
      <c r="F619" s="55">
        <v>5</v>
      </c>
      <c r="G619" s="55" t="s">
        <v>3548</v>
      </c>
      <c r="I619" s="55" t="s">
        <v>3549</v>
      </c>
      <c r="J619" s="55">
        <v>14098</v>
      </c>
      <c r="K619" s="55">
        <v>9867</v>
      </c>
      <c r="M619" s="55">
        <v>1</v>
      </c>
      <c r="N619" s="55">
        <v>19728</v>
      </c>
      <c r="O619" s="55">
        <v>19728</v>
      </c>
      <c r="P619" s="55">
        <v>1</v>
      </c>
      <c r="Q619" s="55">
        <v>5548</v>
      </c>
      <c r="R619" s="55" t="s">
        <v>3550</v>
      </c>
      <c r="T619" s="57">
        <v>1000.4375</v>
      </c>
      <c r="U619" s="55">
        <v>80.034999999999997</v>
      </c>
      <c r="V619" s="55">
        <v>25.010899999999999</v>
      </c>
      <c r="W619" s="57">
        <v>1105.4834000000001</v>
      </c>
      <c r="Y619" s="55" t="s">
        <v>3551</v>
      </c>
      <c r="Z619" s="55" t="s">
        <v>3552</v>
      </c>
      <c r="AA619" s="55" t="s">
        <v>3553</v>
      </c>
      <c r="AB619" s="55">
        <v>0</v>
      </c>
      <c r="AC619" s="55" t="s">
        <v>3494</v>
      </c>
      <c r="AD619" s="58">
        <v>37554</v>
      </c>
      <c r="AE619" s="58">
        <v>37549</v>
      </c>
    </row>
    <row r="620" spans="1:31" ht="12.5" customHeight="1">
      <c r="A620" s="55">
        <v>47811</v>
      </c>
      <c r="B620" s="55">
        <v>1</v>
      </c>
      <c r="C620" s="56">
        <v>45212</v>
      </c>
      <c r="D620" s="56">
        <v>45224</v>
      </c>
      <c r="E620" s="56">
        <v>45219</v>
      </c>
      <c r="F620" s="55">
        <v>5</v>
      </c>
      <c r="G620" s="55" t="s">
        <v>3554</v>
      </c>
      <c r="I620" s="55" t="s">
        <v>3555</v>
      </c>
      <c r="J620" s="55">
        <v>12271</v>
      </c>
      <c r="K620" s="55">
        <v>5983</v>
      </c>
      <c r="M620" s="55">
        <v>10</v>
      </c>
      <c r="N620" s="55">
        <v>15818</v>
      </c>
      <c r="O620" s="55">
        <v>15818</v>
      </c>
      <c r="P620" s="55">
        <v>1</v>
      </c>
      <c r="Q620" s="55">
        <v>18013</v>
      </c>
      <c r="R620" s="55" t="s">
        <v>3556</v>
      </c>
      <c r="S620" s="55">
        <v>5534</v>
      </c>
      <c r="T620" s="57">
        <v>2071.4196000000002</v>
      </c>
      <c r="U620" s="55">
        <v>165.71360000000001</v>
      </c>
      <c r="V620" s="55">
        <v>51.785499999999999</v>
      </c>
      <c r="W620" s="57">
        <v>2288.9187000000002</v>
      </c>
      <c r="Y620" s="55" t="s">
        <v>3557</v>
      </c>
      <c r="Z620" s="55" t="s">
        <v>3552</v>
      </c>
      <c r="AA620" s="55" t="s">
        <v>3558</v>
      </c>
      <c r="AB620" s="55">
        <v>0</v>
      </c>
      <c r="AC620" s="55" t="s">
        <v>3494</v>
      </c>
      <c r="AD620" s="58">
        <v>37554</v>
      </c>
      <c r="AE620" s="58">
        <v>37549</v>
      </c>
    </row>
    <row r="621" spans="1:31" ht="12.5" customHeight="1">
      <c r="A621" s="55">
        <v>47827</v>
      </c>
      <c r="B621" s="55">
        <v>1</v>
      </c>
      <c r="C621" s="56">
        <v>45213</v>
      </c>
      <c r="D621" s="56">
        <v>45225</v>
      </c>
      <c r="E621" s="56">
        <v>45220</v>
      </c>
      <c r="F621" s="55">
        <v>5</v>
      </c>
      <c r="G621" s="55" t="s">
        <v>3559</v>
      </c>
      <c r="I621" s="55" t="s">
        <v>3560</v>
      </c>
      <c r="J621" s="55">
        <v>22175</v>
      </c>
      <c r="K621" s="55">
        <v>13348</v>
      </c>
      <c r="M621" s="55">
        <v>9</v>
      </c>
      <c r="N621" s="55">
        <v>23218</v>
      </c>
      <c r="O621" s="55">
        <v>23218</v>
      </c>
      <c r="P621" s="55">
        <v>1</v>
      </c>
      <c r="Q621" s="55">
        <v>12616</v>
      </c>
      <c r="R621" s="55" t="s">
        <v>3561</v>
      </c>
      <c r="S621" s="55">
        <v>5540</v>
      </c>
      <c r="T621" s="57">
        <v>2443.35</v>
      </c>
      <c r="U621" s="55">
        <v>195.46799999999999</v>
      </c>
      <c r="V621" s="55">
        <v>61.083799999999997</v>
      </c>
      <c r="W621" s="57">
        <v>2699.9018000000001</v>
      </c>
      <c r="Y621" s="55" t="s">
        <v>3562</v>
      </c>
      <c r="Z621" s="55" t="s">
        <v>3563</v>
      </c>
      <c r="AA621" s="55" t="s">
        <v>3564</v>
      </c>
      <c r="AB621" s="55">
        <v>0</v>
      </c>
      <c r="AC621" s="55" t="s">
        <v>3500</v>
      </c>
      <c r="AD621" s="58">
        <v>37555</v>
      </c>
      <c r="AE621" s="58">
        <v>37550</v>
      </c>
    </row>
    <row r="622" spans="1:31" ht="12.5" customHeight="1">
      <c r="A622" s="55">
        <v>47826</v>
      </c>
      <c r="B622" s="55">
        <v>1</v>
      </c>
      <c r="C622" s="56">
        <v>45213</v>
      </c>
      <c r="D622" s="56">
        <v>45225</v>
      </c>
      <c r="E622" s="56">
        <v>45220</v>
      </c>
      <c r="F622" s="55">
        <v>5</v>
      </c>
      <c r="G622" s="55" t="s">
        <v>3565</v>
      </c>
      <c r="I622" s="55" t="s">
        <v>3566</v>
      </c>
      <c r="J622" s="55">
        <v>22168</v>
      </c>
      <c r="K622" s="55">
        <v>1671</v>
      </c>
      <c r="M622" s="55">
        <v>9</v>
      </c>
      <c r="N622" s="55">
        <v>11491</v>
      </c>
      <c r="O622" s="55">
        <v>11491</v>
      </c>
      <c r="P622" s="55">
        <v>1</v>
      </c>
      <c r="Q622" s="55">
        <v>6786</v>
      </c>
      <c r="R622" s="55" t="s">
        <v>3567</v>
      </c>
      <c r="S622" s="55">
        <v>5540</v>
      </c>
      <c r="T622" s="57">
        <v>2443.35</v>
      </c>
      <c r="U622" s="55">
        <v>195.46799999999999</v>
      </c>
      <c r="V622" s="55">
        <v>61.083799999999997</v>
      </c>
      <c r="W622" s="57">
        <v>2699.9018000000001</v>
      </c>
      <c r="Y622" s="55" t="s">
        <v>3568</v>
      </c>
      <c r="Z622" s="55" t="s">
        <v>3563</v>
      </c>
      <c r="AA622" s="55" t="s">
        <v>3569</v>
      </c>
      <c r="AB622" s="55">
        <v>0</v>
      </c>
      <c r="AC622" s="55" t="s">
        <v>3500</v>
      </c>
      <c r="AD622" s="58">
        <v>37555</v>
      </c>
      <c r="AE622" s="58">
        <v>37550</v>
      </c>
    </row>
    <row r="623" spans="1:31" ht="12.5" customHeight="1">
      <c r="A623" s="55">
        <v>47829</v>
      </c>
      <c r="B623" s="55">
        <v>1</v>
      </c>
      <c r="C623" s="56">
        <v>45213</v>
      </c>
      <c r="D623" s="56">
        <v>45225</v>
      </c>
      <c r="E623" s="56">
        <v>45220</v>
      </c>
      <c r="F623" s="55">
        <v>5</v>
      </c>
      <c r="G623" s="55" t="s">
        <v>3570</v>
      </c>
      <c r="I623" s="55" t="s">
        <v>3571</v>
      </c>
      <c r="J623" s="55">
        <v>12706</v>
      </c>
      <c r="K623" s="55">
        <v>12251</v>
      </c>
      <c r="M623" s="55">
        <v>9</v>
      </c>
      <c r="N623" s="55">
        <v>22121</v>
      </c>
      <c r="O623" s="55">
        <v>22121</v>
      </c>
      <c r="P623" s="55">
        <v>1</v>
      </c>
      <c r="Q623" s="55">
        <v>6628</v>
      </c>
      <c r="R623" s="55" t="s">
        <v>3572</v>
      </c>
      <c r="S623" s="55">
        <v>5540</v>
      </c>
      <c r="T623" s="57">
        <v>2071.4196000000002</v>
      </c>
      <c r="U623" s="55">
        <v>165.71360000000001</v>
      </c>
      <c r="V623" s="55">
        <v>51.785499999999999</v>
      </c>
      <c r="W623" s="57">
        <v>2288.9187000000002</v>
      </c>
      <c r="Y623" s="55" t="s">
        <v>3573</v>
      </c>
      <c r="Z623" s="55" t="s">
        <v>3563</v>
      </c>
      <c r="AA623" s="55" t="s">
        <v>3574</v>
      </c>
      <c r="AB623" s="55">
        <v>0</v>
      </c>
      <c r="AC623" s="55" t="s">
        <v>3500</v>
      </c>
      <c r="AD623" s="58">
        <v>37555</v>
      </c>
      <c r="AE623" s="58">
        <v>37550</v>
      </c>
    </row>
    <row r="624" spans="1:31" ht="12.5" customHeight="1">
      <c r="A624" s="55">
        <v>47832</v>
      </c>
      <c r="B624" s="55">
        <v>1</v>
      </c>
      <c r="C624" s="56">
        <v>45214</v>
      </c>
      <c r="D624" s="56">
        <v>45226</v>
      </c>
      <c r="E624" s="56">
        <v>45221</v>
      </c>
      <c r="F624" s="55">
        <v>5</v>
      </c>
      <c r="G624" s="55" t="s">
        <v>3575</v>
      </c>
      <c r="I624" s="55" t="s">
        <v>3576</v>
      </c>
      <c r="J624" s="55">
        <v>13478</v>
      </c>
      <c r="K624" s="55">
        <v>6302</v>
      </c>
      <c r="M624" s="55">
        <v>1</v>
      </c>
      <c r="N624" s="55">
        <v>16137</v>
      </c>
      <c r="O624" s="55">
        <v>16137</v>
      </c>
      <c r="P624" s="55">
        <v>1</v>
      </c>
      <c r="Q624" s="55">
        <v>15602</v>
      </c>
      <c r="R624" s="55" t="s">
        <v>3577</v>
      </c>
      <c r="T624" s="57">
        <v>2443.35</v>
      </c>
      <c r="U624" s="55">
        <v>195.46799999999999</v>
      </c>
      <c r="V624" s="55">
        <v>61.083799999999997</v>
      </c>
      <c r="W624" s="57">
        <v>2699.9018000000001</v>
      </c>
      <c r="Y624" s="55" t="s">
        <v>3578</v>
      </c>
      <c r="Z624" s="55" t="s">
        <v>3579</v>
      </c>
      <c r="AA624" s="55" t="s">
        <v>3580</v>
      </c>
      <c r="AB624" s="55">
        <v>0</v>
      </c>
      <c r="AC624" s="55" t="s">
        <v>3516</v>
      </c>
      <c r="AD624" s="58">
        <v>37556</v>
      </c>
      <c r="AE624" s="58">
        <v>37551</v>
      </c>
    </row>
    <row r="625" spans="1:31" ht="12.5" customHeight="1">
      <c r="A625" s="55">
        <v>47833</v>
      </c>
      <c r="B625" s="55">
        <v>1</v>
      </c>
      <c r="C625" s="56">
        <v>45214</v>
      </c>
      <c r="D625" s="56">
        <v>45226</v>
      </c>
      <c r="E625" s="56">
        <v>45221</v>
      </c>
      <c r="F625" s="55">
        <v>5</v>
      </c>
      <c r="G625" s="55" t="s">
        <v>3581</v>
      </c>
      <c r="I625" s="55" t="s">
        <v>3582</v>
      </c>
      <c r="J625" s="55">
        <v>22031</v>
      </c>
      <c r="K625" s="55">
        <v>17528</v>
      </c>
      <c r="M625" s="55">
        <v>9</v>
      </c>
      <c r="N625" s="55">
        <v>27416</v>
      </c>
      <c r="O625" s="55">
        <v>27416</v>
      </c>
      <c r="P625" s="55">
        <v>1</v>
      </c>
      <c r="Q625" s="55">
        <v>15501</v>
      </c>
      <c r="R625" s="55" t="s">
        <v>3583</v>
      </c>
      <c r="S625" s="55">
        <v>5551</v>
      </c>
      <c r="T625" s="57">
        <v>2181.5625</v>
      </c>
      <c r="U625" s="55">
        <v>174.52500000000001</v>
      </c>
      <c r="V625" s="55">
        <v>54.539099999999998</v>
      </c>
      <c r="W625" s="57">
        <v>2410.6266000000001</v>
      </c>
      <c r="Y625" s="55" t="s">
        <v>3584</v>
      </c>
      <c r="Z625" s="55" t="s">
        <v>3579</v>
      </c>
      <c r="AA625" s="55" t="s">
        <v>3585</v>
      </c>
      <c r="AB625" s="55">
        <v>0</v>
      </c>
      <c r="AC625" s="55" t="s">
        <v>3516</v>
      </c>
      <c r="AD625" s="58">
        <v>37556</v>
      </c>
      <c r="AE625" s="58">
        <v>37551</v>
      </c>
    </row>
    <row r="626" spans="1:31" ht="12.5" customHeight="1">
      <c r="A626" s="55">
        <v>47839</v>
      </c>
      <c r="B626" s="55">
        <v>1</v>
      </c>
      <c r="C626" s="56">
        <v>45215</v>
      </c>
      <c r="D626" s="56">
        <v>45227</v>
      </c>
      <c r="E626" s="56">
        <v>45222</v>
      </c>
      <c r="F626" s="55">
        <v>5</v>
      </c>
      <c r="G626" s="55" t="s">
        <v>3586</v>
      </c>
      <c r="I626" s="55" t="s">
        <v>3587</v>
      </c>
      <c r="J626" s="55">
        <v>20838</v>
      </c>
      <c r="K626" s="55">
        <v>10769</v>
      </c>
      <c r="M626" s="55">
        <v>10</v>
      </c>
      <c r="N626" s="55">
        <v>20636</v>
      </c>
      <c r="O626" s="55">
        <v>20636</v>
      </c>
      <c r="P626" s="55">
        <v>1</v>
      </c>
      <c r="Q626" s="55">
        <v>13317</v>
      </c>
      <c r="R626" s="55" t="s">
        <v>3588</v>
      </c>
      <c r="S626" s="55">
        <v>5567</v>
      </c>
      <c r="T626" s="55">
        <v>782.99</v>
      </c>
      <c r="U626" s="55">
        <v>62.639200000000002</v>
      </c>
      <c r="V626" s="55">
        <v>19.5748</v>
      </c>
      <c r="W626" s="55">
        <v>865.20399999999995</v>
      </c>
      <c r="Y626" s="55" t="s">
        <v>3589</v>
      </c>
      <c r="Z626" s="55" t="s">
        <v>3590</v>
      </c>
      <c r="AA626" s="55" t="s">
        <v>3591</v>
      </c>
      <c r="AB626" s="55">
        <v>0</v>
      </c>
      <c r="AC626" s="55" t="s">
        <v>3527</v>
      </c>
      <c r="AD626" s="58">
        <v>37557</v>
      </c>
      <c r="AE626" s="58">
        <v>37552</v>
      </c>
    </row>
    <row r="627" spans="1:31" ht="12.5" customHeight="1">
      <c r="A627" s="55">
        <v>47846</v>
      </c>
      <c r="B627" s="55">
        <v>1</v>
      </c>
      <c r="C627" s="56">
        <v>45216</v>
      </c>
      <c r="D627" s="56">
        <v>45228</v>
      </c>
      <c r="E627" s="56">
        <v>45223</v>
      </c>
      <c r="F627" s="55">
        <v>5</v>
      </c>
      <c r="G627" s="55" t="s">
        <v>3592</v>
      </c>
      <c r="I627" s="55" t="s">
        <v>3593</v>
      </c>
      <c r="J627" s="55">
        <v>14779</v>
      </c>
      <c r="K627" s="55">
        <v>15180</v>
      </c>
      <c r="M627" s="55">
        <v>7</v>
      </c>
      <c r="N627" s="55">
        <v>25059</v>
      </c>
      <c r="O627" s="55">
        <v>25059</v>
      </c>
      <c r="P627" s="55">
        <v>1</v>
      </c>
      <c r="Q627" s="55">
        <v>4942</v>
      </c>
      <c r="R627" s="55" t="s">
        <v>3594</v>
      </c>
      <c r="T627" s="57">
        <v>2443.35</v>
      </c>
      <c r="U627" s="55">
        <v>195.46799999999999</v>
      </c>
      <c r="V627" s="55">
        <v>61.083799999999997</v>
      </c>
      <c r="W627" s="57">
        <v>2699.9018000000001</v>
      </c>
      <c r="Y627" s="55" t="s">
        <v>3595</v>
      </c>
      <c r="Z627" s="55" t="s">
        <v>3596</v>
      </c>
      <c r="AA627" s="55" t="s">
        <v>3597</v>
      </c>
      <c r="AB627" s="55">
        <v>0</v>
      </c>
      <c r="AC627" s="55" t="s">
        <v>3598</v>
      </c>
      <c r="AD627" s="58">
        <v>37558</v>
      </c>
      <c r="AE627" s="58">
        <v>37553</v>
      </c>
    </row>
    <row r="628" spans="1:31" ht="12.5" customHeight="1">
      <c r="A628" s="55">
        <v>47845</v>
      </c>
      <c r="B628" s="55">
        <v>1</v>
      </c>
      <c r="C628" s="56">
        <v>45216</v>
      </c>
      <c r="D628" s="56">
        <v>45228</v>
      </c>
      <c r="E628" s="56">
        <v>45223</v>
      </c>
      <c r="F628" s="55">
        <v>5</v>
      </c>
      <c r="G628" s="55" t="s">
        <v>3599</v>
      </c>
      <c r="I628" s="55" t="s">
        <v>3600</v>
      </c>
      <c r="J628" s="55">
        <v>16206</v>
      </c>
      <c r="K628" s="55">
        <v>10221</v>
      </c>
      <c r="M628" s="55">
        <v>8</v>
      </c>
      <c r="N628" s="55">
        <v>20086</v>
      </c>
      <c r="O628" s="55">
        <v>20086</v>
      </c>
      <c r="P628" s="55">
        <v>1</v>
      </c>
      <c r="Q628" s="55">
        <v>18452</v>
      </c>
      <c r="R628" s="55" t="s">
        <v>3601</v>
      </c>
      <c r="T628" s="57">
        <v>2443.35</v>
      </c>
      <c r="U628" s="55">
        <v>195.46799999999999</v>
      </c>
      <c r="V628" s="55">
        <v>61.083799999999997</v>
      </c>
      <c r="W628" s="57">
        <v>2699.9018000000001</v>
      </c>
      <c r="Y628" s="55" t="s">
        <v>3602</v>
      </c>
      <c r="Z628" s="55" t="s">
        <v>3596</v>
      </c>
      <c r="AA628" s="55" t="s">
        <v>3603</v>
      </c>
      <c r="AB628" s="55">
        <v>0</v>
      </c>
      <c r="AC628" s="55" t="s">
        <v>3598</v>
      </c>
      <c r="AD628" s="58">
        <v>37558</v>
      </c>
      <c r="AE628" s="58">
        <v>37553</v>
      </c>
    </row>
    <row r="629" spans="1:31" ht="12.5" customHeight="1">
      <c r="A629" s="55">
        <v>47854</v>
      </c>
      <c r="B629" s="55">
        <v>1</v>
      </c>
      <c r="C629" s="56">
        <v>45217</v>
      </c>
      <c r="D629" s="56">
        <v>45229</v>
      </c>
      <c r="E629" s="56">
        <v>45224</v>
      </c>
      <c r="F629" s="55">
        <v>5</v>
      </c>
      <c r="G629" s="55" t="s">
        <v>3604</v>
      </c>
      <c r="I629" s="55" t="s">
        <v>3605</v>
      </c>
      <c r="J629" s="55">
        <v>15341</v>
      </c>
      <c r="K629" s="55">
        <v>11607</v>
      </c>
      <c r="M629" s="55">
        <v>4</v>
      </c>
      <c r="N629" s="55">
        <v>21477</v>
      </c>
      <c r="O629" s="55">
        <v>21477</v>
      </c>
      <c r="P629" s="55">
        <v>1</v>
      </c>
      <c r="Q629" s="55">
        <v>16234</v>
      </c>
      <c r="R629" s="55" t="s">
        <v>3606</v>
      </c>
      <c r="T629" s="55">
        <v>782.99</v>
      </c>
      <c r="U629" s="55">
        <v>62.639200000000002</v>
      </c>
      <c r="V629" s="55">
        <v>19.5748</v>
      </c>
      <c r="W629" s="55">
        <v>865.20399999999995</v>
      </c>
      <c r="Y629" s="55" t="s">
        <v>3607</v>
      </c>
      <c r="Z629" s="55" t="s">
        <v>3608</v>
      </c>
      <c r="AA629" s="55" t="s">
        <v>3609</v>
      </c>
      <c r="AB629" s="55">
        <v>0</v>
      </c>
      <c r="AC629" s="55" t="s">
        <v>3533</v>
      </c>
      <c r="AD629" s="58">
        <v>37559</v>
      </c>
      <c r="AE629" s="58">
        <v>37554</v>
      </c>
    </row>
    <row r="630" spans="1:31" ht="12.5" customHeight="1">
      <c r="A630" s="55">
        <v>47861</v>
      </c>
      <c r="B630" s="55">
        <v>1</v>
      </c>
      <c r="C630" s="56">
        <v>45218</v>
      </c>
      <c r="D630" s="56">
        <v>45230</v>
      </c>
      <c r="E630" s="56">
        <v>45225</v>
      </c>
      <c r="F630" s="55">
        <v>5</v>
      </c>
      <c r="G630" s="55" t="s">
        <v>3610</v>
      </c>
      <c r="I630" s="55" t="s">
        <v>3611</v>
      </c>
      <c r="J630" s="55">
        <v>20470</v>
      </c>
      <c r="K630" s="55">
        <v>6548</v>
      </c>
      <c r="M630" s="55">
        <v>6</v>
      </c>
      <c r="N630" s="55">
        <v>16386</v>
      </c>
      <c r="O630" s="55">
        <v>16386</v>
      </c>
      <c r="P630" s="55">
        <v>1</v>
      </c>
      <c r="Q630" s="55">
        <v>16799</v>
      </c>
      <c r="R630" s="55" t="s">
        <v>3612</v>
      </c>
      <c r="S630" s="55">
        <v>5597</v>
      </c>
      <c r="T630" s="57">
        <v>2071.4196000000002</v>
      </c>
      <c r="U630" s="55">
        <v>165.71360000000001</v>
      </c>
      <c r="V630" s="55">
        <v>51.785499999999999</v>
      </c>
      <c r="W630" s="57">
        <v>2288.9187000000002</v>
      </c>
      <c r="Y630" s="55" t="s">
        <v>3613</v>
      </c>
      <c r="Z630" s="55" t="s">
        <v>3614</v>
      </c>
      <c r="AA630" s="55" t="s">
        <v>3615</v>
      </c>
      <c r="AB630" s="55">
        <v>0</v>
      </c>
      <c r="AC630" s="55" t="s">
        <v>3540</v>
      </c>
      <c r="AD630" s="58">
        <v>37560</v>
      </c>
      <c r="AE630" s="58">
        <v>37555</v>
      </c>
    </row>
    <row r="631" spans="1:31" ht="12.5" customHeight="1">
      <c r="A631" s="55">
        <v>47864</v>
      </c>
      <c r="B631" s="55">
        <v>1</v>
      </c>
      <c r="C631" s="56">
        <v>45218</v>
      </c>
      <c r="D631" s="56">
        <v>45230</v>
      </c>
      <c r="E631" s="56">
        <v>45225</v>
      </c>
      <c r="F631" s="55">
        <v>5</v>
      </c>
      <c r="G631" s="55" t="s">
        <v>3616</v>
      </c>
      <c r="I631" s="55" t="s">
        <v>3617</v>
      </c>
      <c r="J631" s="55">
        <v>21966</v>
      </c>
      <c r="K631" s="55">
        <v>10953</v>
      </c>
      <c r="M631" s="55">
        <v>9</v>
      </c>
      <c r="N631" s="55">
        <v>20821</v>
      </c>
      <c r="O631" s="55">
        <v>20821</v>
      </c>
      <c r="P631" s="55">
        <v>1</v>
      </c>
      <c r="Q631" s="55">
        <v>5967</v>
      </c>
      <c r="R631" s="55" t="s">
        <v>3618</v>
      </c>
      <c r="S631" s="55">
        <v>5595</v>
      </c>
      <c r="T631" s="57">
        <v>2181.5625</v>
      </c>
      <c r="U631" s="55">
        <v>174.52500000000001</v>
      </c>
      <c r="V631" s="55">
        <v>54.539099999999998</v>
      </c>
      <c r="W631" s="57">
        <v>2410.6266000000001</v>
      </c>
      <c r="Y631" s="55" t="s">
        <v>3619</v>
      </c>
      <c r="Z631" s="55" t="s">
        <v>3614</v>
      </c>
      <c r="AA631" s="55" t="s">
        <v>3620</v>
      </c>
      <c r="AB631" s="55">
        <v>0</v>
      </c>
      <c r="AC631" s="55" t="s">
        <v>3540</v>
      </c>
      <c r="AD631" s="58">
        <v>37560</v>
      </c>
      <c r="AE631" s="58">
        <v>37555</v>
      </c>
    </row>
    <row r="632" spans="1:31" ht="12.5" customHeight="1">
      <c r="A632" s="55">
        <v>47884</v>
      </c>
      <c r="B632" s="55">
        <v>1</v>
      </c>
      <c r="C632" s="56">
        <v>45220</v>
      </c>
      <c r="D632" s="56">
        <v>45232</v>
      </c>
      <c r="E632" s="56">
        <v>45227</v>
      </c>
      <c r="F632" s="55">
        <v>5</v>
      </c>
      <c r="G632" s="55" t="s">
        <v>3621</v>
      </c>
      <c r="I632" s="55" t="s">
        <v>3622</v>
      </c>
      <c r="J632" s="55">
        <v>22030</v>
      </c>
      <c r="K632" s="55">
        <v>10786</v>
      </c>
      <c r="M632" s="55">
        <v>9</v>
      </c>
      <c r="N632" s="55">
        <v>20653</v>
      </c>
      <c r="O632" s="55">
        <v>20653</v>
      </c>
      <c r="P632" s="55">
        <v>1</v>
      </c>
      <c r="Q632" s="55">
        <v>5770</v>
      </c>
      <c r="R632" s="55" t="s">
        <v>3623</v>
      </c>
      <c r="S632" s="55">
        <v>5617</v>
      </c>
      <c r="T632" s="57">
        <v>2443.35</v>
      </c>
      <c r="U632" s="55">
        <v>195.46799999999999</v>
      </c>
      <c r="V632" s="55">
        <v>61.083799999999997</v>
      </c>
      <c r="W632" s="57">
        <v>2699.9018000000001</v>
      </c>
      <c r="Y632" s="55" t="s">
        <v>3624</v>
      </c>
      <c r="Z632" s="55" t="s">
        <v>3625</v>
      </c>
      <c r="AA632" s="55" t="s">
        <v>3626</v>
      </c>
      <c r="AB632" s="55">
        <v>0</v>
      </c>
      <c r="AC632" s="55" t="s">
        <v>3563</v>
      </c>
      <c r="AD632" s="58">
        <v>37562</v>
      </c>
      <c r="AE632" s="58">
        <v>37557</v>
      </c>
    </row>
    <row r="633" spans="1:31" ht="12.5" customHeight="1">
      <c r="A633" s="55">
        <v>47894</v>
      </c>
      <c r="B633" s="55">
        <v>1</v>
      </c>
      <c r="C633" s="56">
        <v>45221</v>
      </c>
      <c r="D633" s="56">
        <v>45233</v>
      </c>
      <c r="E633" s="56">
        <v>45228</v>
      </c>
      <c r="F633" s="55">
        <v>5</v>
      </c>
      <c r="G633" s="55" t="s">
        <v>3627</v>
      </c>
      <c r="I633" s="55" t="s">
        <v>3628</v>
      </c>
      <c r="J633" s="55">
        <v>26344</v>
      </c>
      <c r="K633" s="55">
        <v>1937</v>
      </c>
      <c r="M633" s="55">
        <v>4</v>
      </c>
      <c r="N633" s="55">
        <v>11757</v>
      </c>
      <c r="O633" s="55">
        <v>11757</v>
      </c>
      <c r="P633" s="55">
        <v>1</v>
      </c>
      <c r="Q633" s="55">
        <v>17985</v>
      </c>
      <c r="R633" s="55" t="s">
        <v>3629</v>
      </c>
      <c r="T633" s="57">
        <v>2049.0981999999999</v>
      </c>
      <c r="U633" s="55">
        <v>163.92789999999999</v>
      </c>
      <c r="V633" s="55">
        <v>51.227499999999999</v>
      </c>
      <c r="W633" s="57">
        <v>2264.2536</v>
      </c>
      <c r="Y633" s="55" t="s">
        <v>3630</v>
      </c>
      <c r="Z633" s="55" t="s">
        <v>3631</v>
      </c>
      <c r="AA633" s="55" t="s">
        <v>3632</v>
      </c>
      <c r="AB633" s="55">
        <v>0</v>
      </c>
      <c r="AC633" s="55" t="s">
        <v>3579</v>
      </c>
      <c r="AD633" s="58">
        <v>37563</v>
      </c>
      <c r="AE633" s="58">
        <v>37558</v>
      </c>
    </row>
    <row r="634" spans="1:31" ht="12.5" customHeight="1">
      <c r="A634" s="55">
        <v>47895</v>
      </c>
      <c r="B634" s="55">
        <v>1</v>
      </c>
      <c r="C634" s="56">
        <v>45221</v>
      </c>
      <c r="D634" s="56">
        <v>45233</v>
      </c>
      <c r="E634" s="56">
        <v>45228</v>
      </c>
      <c r="F634" s="55">
        <v>5</v>
      </c>
      <c r="G634" s="55" t="s">
        <v>3633</v>
      </c>
      <c r="I634" s="55" t="s">
        <v>3634</v>
      </c>
      <c r="J634" s="55">
        <v>15347</v>
      </c>
      <c r="K634" s="55">
        <v>8993</v>
      </c>
      <c r="M634" s="55">
        <v>4</v>
      </c>
      <c r="N634" s="55">
        <v>18847</v>
      </c>
      <c r="O634" s="55">
        <v>18847</v>
      </c>
      <c r="P634" s="55">
        <v>1</v>
      </c>
      <c r="Q634" s="55">
        <v>4286</v>
      </c>
      <c r="R634" s="55" t="s">
        <v>3635</v>
      </c>
      <c r="T634" s="55">
        <v>782.99</v>
      </c>
      <c r="U634" s="55">
        <v>62.639200000000002</v>
      </c>
      <c r="V634" s="55">
        <v>19.5748</v>
      </c>
      <c r="W634" s="55">
        <v>865.20399999999995</v>
      </c>
      <c r="Y634" s="55" t="s">
        <v>3636</v>
      </c>
      <c r="Z634" s="55" t="s">
        <v>3631</v>
      </c>
      <c r="AA634" s="55" t="s">
        <v>3637</v>
      </c>
      <c r="AB634" s="55">
        <v>0</v>
      </c>
      <c r="AC634" s="55" t="s">
        <v>3579</v>
      </c>
      <c r="AD634" s="58">
        <v>37563</v>
      </c>
      <c r="AE634" s="58">
        <v>37558</v>
      </c>
    </row>
    <row r="635" spans="1:31" ht="12.5" customHeight="1">
      <c r="A635" s="55">
        <v>47891</v>
      </c>
      <c r="B635" s="55">
        <v>1</v>
      </c>
      <c r="C635" s="56">
        <v>45221</v>
      </c>
      <c r="D635" s="56">
        <v>45233</v>
      </c>
      <c r="E635" s="56">
        <v>45228</v>
      </c>
      <c r="F635" s="55">
        <v>5</v>
      </c>
      <c r="G635" s="55" t="s">
        <v>3638</v>
      </c>
      <c r="I635" s="55" t="s">
        <v>3639</v>
      </c>
      <c r="J635" s="55">
        <v>16290</v>
      </c>
      <c r="K635" s="55">
        <v>16075</v>
      </c>
      <c r="M635" s="55">
        <v>8</v>
      </c>
      <c r="N635" s="55">
        <v>25961</v>
      </c>
      <c r="O635" s="55">
        <v>25961</v>
      </c>
      <c r="P635" s="55">
        <v>1</v>
      </c>
      <c r="Q635" s="55">
        <v>3968</v>
      </c>
      <c r="R635" s="55" t="s">
        <v>3640</v>
      </c>
      <c r="T635" s="57">
        <v>2181.5625</v>
      </c>
      <c r="U635" s="55">
        <v>174.52500000000001</v>
      </c>
      <c r="V635" s="55">
        <v>54.539099999999998</v>
      </c>
      <c r="W635" s="57">
        <v>2410.6266000000001</v>
      </c>
      <c r="Y635" s="55" t="s">
        <v>3641</v>
      </c>
      <c r="Z635" s="55" t="s">
        <v>3631</v>
      </c>
      <c r="AA635" s="55" t="s">
        <v>3642</v>
      </c>
      <c r="AB635" s="55">
        <v>0</v>
      </c>
      <c r="AC635" s="55" t="s">
        <v>3579</v>
      </c>
      <c r="AD635" s="58">
        <v>37563</v>
      </c>
      <c r="AE635" s="58">
        <v>37558</v>
      </c>
    </row>
    <row r="636" spans="1:31" ht="12.5" customHeight="1">
      <c r="A636" s="55">
        <v>47896</v>
      </c>
      <c r="B636" s="55">
        <v>1</v>
      </c>
      <c r="C636" s="56">
        <v>45222</v>
      </c>
      <c r="D636" s="56">
        <v>45234</v>
      </c>
      <c r="E636" s="56">
        <v>45229</v>
      </c>
      <c r="F636" s="55">
        <v>5</v>
      </c>
      <c r="G636" s="55" t="s">
        <v>3643</v>
      </c>
      <c r="I636" s="55" t="s">
        <v>3644</v>
      </c>
      <c r="J636" s="55">
        <v>17206</v>
      </c>
      <c r="K636" s="55">
        <v>12365</v>
      </c>
      <c r="M636" s="55">
        <v>7</v>
      </c>
      <c r="N636" s="55">
        <v>22235</v>
      </c>
      <c r="O636" s="55">
        <v>22235</v>
      </c>
      <c r="P636" s="55">
        <v>1</v>
      </c>
      <c r="Q636" s="55">
        <v>3732</v>
      </c>
      <c r="R636" s="55" t="s">
        <v>3645</v>
      </c>
      <c r="T636" s="57">
        <v>1000.4375</v>
      </c>
      <c r="U636" s="55">
        <v>80.034999999999997</v>
      </c>
      <c r="V636" s="55">
        <v>25.010899999999999</v>
      </c>
      <c r="W636" s="57">
        <v>1105.4834000000001</v>
      </c>
      <c r="Y636" s="55" t="s">
        <v>3646</v>
      </c>
      <c r="Z636" s="55" t="s">
        <v>3647</v>
      </c>
      <c r="AA636" s="55" t="s">
        <v>3648</v>
      </c>
      <c r="AB636" s="55">
        <v>0</v>
      </c>
      <c r="AC636" s="55" t="s">
        <v>3590</v>
      </c>
      <c r="AD636" s="58">
        <v>37564</v>
      </c>
      <c r="AE636" s="58">
        <v>37559</v>
      </c>
    </row>
    <row r="637" spans="1:31" ht="12.5" customHeight="1">
      <c r="A637" s="55">
        <v>47900</v>
      </c>
      <c r="B637" s="55">
        <v>1</v>
      </c>
      <c r="C637" s="56">
        <v>45222</v>
      </c>
      <c r="D637" s="56">
        <v>45234</v>
      </c>
      <c r="E637" s="56">
        <v>45229</v>
      </c>
      <c r="F637" s="55">
        <v>5</v>
      </c>
      <c r="G637" s="55" t="s">
        <v>3649</v>
      </c>
      <c r="I637" s="55" t="s">
        <v>3650</v>
      </c>
      <c r="J637" s="55">
        <v>13035</v>
      </c>
      <c r="K637" s="55">
        <v>13533</v>
      </c>
      <c r="M637" s="55">
        <v>9</v>
      </c>
      <c r="N637" s="55">
        <v>23403</v>
      </c>
      <c r="O637" s="55">
        <v>23403</v>
      </c>
      <c r="P637" s="55">
        <v>1</v>
      </c>
      <c r="Q637" s="55">
        <v>12441</v>
      </c>
      <c r="R637" s="55" t="s">
        <v>3651</v>
      </c>
      <c r="S637" s="55">
        <v>5639</v>
      </c>
      <c r="T637" s="57">
        <v>2049.0981999999999</v>
      </c>
      <c r="U637" s="55">
        <v>163.92789999999999</v>
      </c>
      <c r="V637" s="55">
        <v>51.227499999999999</v>
      </c>
      <c r="W637" s="57">
        <v>2264.2536</v>
      </c>
      <c r="Y637" s="55" t="s">
        <v>3652</v>
      </c>
      <c r="Z637" s="55" t="s">
        <v>3647</v>
      </c>
      <c r="AA637" s="55" t="s">
        <v>3653</v>
      </c>
      <c r="AB637" s="55">
        <v>0</v>
      </c>
      <c r="AC637" s="55" t="s">
        <v>3590</v>
      </c>
      <c r="AD637" s="58">
        <v>37564</v>
      </c>
      <c r="AE637" s="58">
        <v>37559</v>
      </c>
    </row>
    <row r="638" spans="1:31" ht="12.5" customHeight="1">
      <c r="A638" s="55">
        <v>47908</v>
      </c>
      <c r="B638" s="55">
        <v>1</v>
      </c>
      <c r="C638" s="56">
        <v>45223</v>
      </c>
      <c r="D638" s="56">
        <v>45235</v>
      </c>
      <c r="E638" s="56">
        <v>45230</v>
      </c>
      <c r="F638" s="55">
        <v>5</v>
      </c>
      <c r="G638" s="55" t="s">
        <v>3654</v>
      </c>
      <c r="I638" s="55" t="s">
        <v>3655</v>
      </c>
      <c r="J638" s="55">
        <v>20468</v>
      </c>
      <c r="K638" s="55">
        <v>18513</v>
      </c>
      <c r="M638" s="55">
        <v>6</v>
      </c>
      <c r="N638" s="55">
        <v>28404</v>
      </c>
      <c r="O638" s="55">
        <v>28404</v>
      </c>
      <c r="P638" s="55">
        <v>1</v>
      </c>
      <c r="Q638" s="55">
        <v>6274</v>
      </c>
      <c r="R638" s="55" t="s">
        <v>3656</v>
      </c>
      <c r="S638" s="55">
        <v>5652</v>
      </c>
      <c r="T638" s="57">
        <v>2049.0981999999999</v>
      </c>
      <c r="U638" s="55">
        <v>163.92789999999999</v>
      </c>
      <c r="V638" s="55">
        <v>51.227499999999999</v>
      </c>
      <c r="W638" s="57">
        <v>2264.2536</v>
      </c>
      <c r="Y638" s="55" t="s">
        <v>3657</v>
      </c>
      <c r="Z638" s="55" t="s">
        <v>3658</v>
      </c>
      <c r="AA638" s="55" t="s">
        <v>3659</v>
      </c>
      <c r="AB638" s="55">
        <v>0</v>
      </c>
      <c r="AC638" s="55" t="s">
        <v>3596</v>
      </c>
      <c r="AD638" s="58">
        <v>37565</v>
      </c>
      <c r="AE638" s="58">
        <v>37560</v>
      </c>
    </row>
    <row r="639" spans="1:31" ht="12.5" customHeight="1">
      <c r="A639" s="55">
        <v>47909</v>
      </c>
      <c r="B639" s="55">
        <v>1</v>
      </c>
      <c r="C639" s="56">
        <v>45223</v>
      </c>
      <c r="D639" s="56">
        <v>45235</v>
      </c>
      <c r="E639" s="56">
        <v>45230</v>
      </c>
      <c r="F639" s="55">
        <v>5</v>
      </c>
      <c r="G639" s="55" t="s">
        <v>3660</v>
      </c>
      <c r="I639" s="55" t="s">
        <v>3661</v>
      </c>
      <c r="J639" s="55">
        <v>12999</v>
      </c>
      <c r="K639" s="55">
        <v>15784</v>
      </c>
      <c r="M639" s="55">
        <v>9</v>
      </c>
      <c r="N639" s="55">
        <v>25668</v>
      </c>
      <c r="O639" s="55">
        <v>25668</v>
      </c>
      <c r="P639" s="55">
        <v>1</v>
      </c>
      <c r="Q639" s="55">
        <v>14418</v>
      </c>
      <c r="R639" s="55" t="s">
        <v>3662</v>
      </c>
      <c r="S639" s="55">
        <v>5650</v>
      </c>
      <c r="T639" s="57">
        <v>2071.4196000000002</v>
      </c>
      <c r="U639" s="55">
        <v>165.71360000000001</v>
      </c>
      <c r="V639" s="55">
        <v>51.785499999999999</v>
      </c>
      <c r="W639" s="57">
        <v>2288.9187000000002</v>
      </c>
      <c r="Y639" s="55" t="s">
        <v>3663</v>
      </c>
      <c r="Z639" s="55" t="s">
        <v>3658</v>
      </c>
      <c r="AA639" s="55" t="s">
        <v>3664</v>
      </c>
      <c r="AB639" s="55">
        <v>0</v>
      </c>
      <c r="AC639" s="55" t="s">
        <v>3596</v>
      </c>
      <c r="AD639" s="58">
        <v>37565</v>
      </c>
      <c r="AE639" s="58">
        <v>37560</v>
      </c>
    </row>
    <row r="640" spans="1:31" ht="12.5" customHeight="1">
      <c r="A640" s="55">
        <v>47918</v>
      </c>
      <c r="B640" s="55">
        <v>1</v>
      </c>
      <c r="C640" s="56">
        <v>45224</v>
      </c>
      <c r="D640" s="56">
        <v>45236</v>
      </c>
      <c r="E640" s="56">
        <v>45231</v>
      </c>
      <c r="F640" s="55">
        <v>5</v>
      </c>
      <c r="G640" s="55" t="s">
        <v>3665</v>
      </c>
      <c r="I640" s="55" t="s">
        <v>3666</v>
      </c>
      <c r="J640" s="55">
        <v>13006</v>
      </c>
      <c r="K640" s="55">
        <v>18102</v>
      </c>
      <c r="M640" s="55">
        <v>9</v>
      </c>
      <c r="N640" s="55">
        <v>27991</v>
      </c>
      <c r="O640" s="55">
        <v>27991</v>
      </c>
      <c r="P640" s="55">
        <v>1</v>
      </c>
      <c r="Q640" s="55">
        <v>11620</v>
      </c>
      <c r="R640" s="55" t="s">
        <v>3667</v>
      </c>
      <c r="S640" s="55">
        <v>5661</v>
      </c>
      <c r="T640" s="57">
        <v>2049.0981999999999</v>
      </c>
      <c r="U640" s="55">
        <v>163.92789999999999</v>
      </c>
      <c r="V640" s="55">
        <v>51.227499999999999</v>
      </c>
      <c r="W640" s="57">
        <v>2264.2536</v>
      </c>
      <c r="Y640" s="55" t="s">
        <v>3668</v>
      </c>
      <c r="Z640" s="55" t="s">
        <v>3669</v>
      </c>
      <c r="AA640" s="55" t="s">
        <v>3670</v>
      </c>
      <c r="AB640" s="55">
        <v>0</v>
      </c>
      <c r="AC640" s="55" t="s">
        <v>3608</v>
      </c>
      <c r="AD640" s="58">
        <v>37566</v>
      </c>
      <c r="AE640" s="58">
        <v>37561</v>
      </c>
    </row>
    <row r="641" spans="1:31" ht="12.5" customHeight="1">
      <c r="A641" s="55">
        <v>47919</v>
      </c>
      <c r="B641" s="55">
        <v>1</v>
      </c>
      <c r="C641" s="56">
        <v>45225</v>
      </c>
      <c r="D641" s="56">
        <v>45237</v>
      </c>
      <c r="E641" s="56">
        <v>45232</v>
      </c>
      <c r="F641" s="55">
        <v>5</v>
      </c>
      <c r="G641" s="55" t="s">
        <v>3671</v>
      </c>
      <c r="I641" s="55" t="s">
        <v>3672</v>
      </c>
      <c r="J641" s="55">
        <v>17216</v>
      </c>
      <c r="K641" s="55">
        <v>17785</v>
      </c>
      <c r="M641" s="55">
        <v>7</v>
      </c>
      <c r="N641" s="55">
        <v>27673</v>
      </c>
      <c r="O641" s="55">
        <v>27673</v>
      </c>
      <c r="P641" s="55">
        <v>1</v>
      </c>
      <c r="Q641" s="55">
        <v>1518</v>
      </c>
      <c r="R641" s="55" t="s">
        <v>3673</v>
      </c>
      <c r="T641" s="57">
        <v>1000.4375</v>
      </c>
      <c r="U641" s="55">
        <v>80.034999999999997</v>
      </c>
      <c r="V641" s="55">
        <v>25.010899999999999</v>
      </c>
      <c r="W641" s="57">
        <v>1105.4834000000001</v>
      </c>
      <c r="Y641" s="55" t="s">
        <v>3674</v>
      </c>
      <c r="Z641" s="55" t="s">
        <v>3675</v>
      </c>
      <c r="AA641" s="55" t="s">
        <v>3676</v>
      </c>
      <c r="AB641" s="55">
        <v>0</v>
      </c>
      <c r="AC641" s="55" t="s">
        <v>3614</v>
      </c>
      <c r="AD641" s="58">
        <v>37567</v>
      </c>
      <c r="AE641" s="58">
        <v>37562</v>
      </c>
    </row>
    <row r="642" spans="1:31" ht="12.5" customHeight="1">
      <c r="A642" s="55">
        <v>47933</v>
      </c>
      <c r="B642" s="55">
        <v>1</v>
      </c>
      <c r="C642" s="56">
        <v>45227</v>
      </c>
      <c r="D642" s="56">
        <v>45239</v>
      </c>
      <c r="E642" s="56">
        <v>45234</v>
      </c>
      <c r="F642" s="55">
        <v>5</v>
      </c>
      <c r="G642" s="55" t="s">
        <v>3677</v>
      </c>
      <c r="I642" s="55" t="s">
        <v>3678</v>
      </c>
      <c r="J642" s="55">
        <v>16270</v>
      </c>
      <c r="K642" s="55">
        <v>6895</v>
      </c>
      <c r="M642" s="55">
        <v>8</v>
      </c>
      <c r="N642" s="55">
        <v>16738</v>
      </c>
      <c r="O642" s="55">
        <v>16738</v>
      </c>
      <c r="P642" s="55">
        <v>1</v>
      </c>
      <c r="Q642" s="55">
        <v>10313</v>
      </c>
      <c r="R642" s="55" t="s">
        <v>3679</v>
      </c>
      <c r="T642" s="57">
        <v>2181.5625</v>
      </c>
      <c r="U642" s="55">
        <v>174.52500000000001</v>
      </c>
      <c r="V642" s="55">
        <v>54.539099999999998</v>
      </c>
      <c r="W642" s="57">
        <v>2410.6266000000001</v>
      </c>
      <c r="Y642" s="55" t="s">
        <v>3680</v>
      </c>
      <c r="Z642" s="55" t="s">
        <v>3681</v>
      </c>
      <c r="AA642" s="55" t="s">
        <v>3682</v>
      </c>
      <c r="AB642" s="55">
        <v>0</v>
      </c>
      <c r="AC642" s="55" t="s">
        <v>3625</v>
      </c>
      <c r="AD642" s="58">
        <v>37569</v>
      </c>
      <c r="AE642" s="58">
        <v>37564</v>
      </c>
    </row>
    <row r="643" spans="1:31" ht="12.5" customHeight="1">
      <c r="A643" s="55">
        <v>47945</v>
      </c>
      <c r="B643" s="55">
        <v>1</v>
      </c>
      <c r="C643" s="56">
        <v>45229</v>
      </c>
      <c r="D643" s="56">
        <v>45241</v>
      </c>
      <c r="E643" s="56">
        <v>45236</v>
      </c>
      <c r="F643" s="55">
        <v>5</v>
      </c>
      <c r="G643" s="55" t="s">
        <v>3683</v>
      </c>
      <c r="I643" s="55" t="s">
        <v>3684</v>
      </c>
      <c r="J643" s="55">
        <v>14791</v>
      </c>
      <c r="K643" s="55">
        <v>8130</v>
      </c>
      <c r="M643" s="55">
        <v>7</v>
      </c>
      <c r="N643" s="55">
        <v>17983</v>
      </c>
      <c r="O643" s="55">
        <v>17983</v>
      </c>
      <c r="P643" s="55">
        <v>1</v>
      </c>
      <c r="Q643" s="55">
        <v>8081</v>
      </c>
      <c r="R643" s="55" t="s">
        <v>3685</v>
      </c>
      <c r="T643" s="57">
        <v>2443.35</v>
      </c>
      <c r="U643" s="55">
        <v>195.46799999999999</v>
      </c>
      <c r="V643" s="55">
        <v>61.083799999999997</v>
      </c>
      <c r="W643" s="57">
        <v>2699.9018000000001</v>
      </c>
      <c r="Y643" s="55" t="s">
        <v>3686</v>
      </c>
      <c r="Z643" s="55" t="s">
        <v>3687</v>
      </c>
      <c r="AA643" s="55" t="s">
        <v>3688</v>
      </c>
      <c r="AB643" s="55">
        <v>0</v>
      </c>
      <c r="AC643" s="55" t="s">
        <v>3647</v>
      </c>
      <c r="AD643" s="58">
        <v>37571</v>
      </c>
      <c r="AE643" s="58">
        <v>37566</v>
      </c>
    </row>
    <row r="644" spans="1:31" ht="12.5" customHeight="1">
      <c r="A644" s="55">
        <v>47954</v>
      </c>
      <c r="B644" s="55">
        <v>1</v>
      </c>
      <c r="C644" s="56">
        <v>45229</v>
      </c>
      <c r="D644" s="56">
        <v>45241</v>
      </c>
      <c r="E644" s="56">
        <v>45236</v>
      </c>
      <c r="F644" s="55">
        <v>5</v>
      </c>
      <c r="G644" s="55" t="s">
        <v>3689</v>
      </c>
      <c r="I644" s="55" t="s">
        <v>3690</v>
      </c>
      <c r="J644" s="55">
        <v>26191</v>
      </c>
      <c r="K644" s="55">
        <v>12722</v>
      </c>
      <c r="M644" s="55">
        <v>9</v>
      </c>
      <c r="N644" s="55">
        <v>22592</v>
      </c>
      <c r="O644" s="55">
        <v>22592</v>
      </c>
      <c r="P644" s="55">
        <v>1</v>
      </c>
      <c r="Q644" s="55">
        <v>18077</v>
      </c>
      <c r="R644" s="55" t="s">
        <v>3691</v>
      </c>
      <c r="S644" s="55">
        <v>5716</v>
      </c>
      <c r="T644" s="55">
        <v>782.99</v>
      </c>
      <c r="U644" s="55">
        <v>62.639200000000002</v>
      </c>
      <c r="V644" s="55">
        <v>19.5748</v>
      </c>
      <c r="W644" s="55">
        <v>865.20399999999995</v>
      </c>
      <c r="Y644" s="55" t="s">
        <v>3692</v>
      </c>
      <c r="Z644" s="55" t="s">
        <v>3687</v>
      </c>
      <c r="AA644" s="55" t="s">
        <v>3693</v>
      </c>
      <c r="AB644" s="55">
        <v>0</v>
      </c>
      <c r="AC644" s="55" t="s">
        <v>3647</v>
      </c>
      <c r="AD644" s="58">
        <v>37571</v>
      </c>
      <c r="AE644" s="58">
        <v>37566</v>
      </c>
    </row>
    <row r="645" spans="1:31" ht="12.5" customHeight="1">
      <c r="A645" s="55">
        <v>47992</v>
      </c>
      <c r="B645" s="55">
        <v>1</v>
      </c>
      <c r="C645" s="56">
        <v>45231</v>
      </c>
      <c r="D645" s="56">
        <v>45243</v>
      </c>
      <c r="E645" s="56">
        <v>45238</v>
      </c>
      <c r="F645" s="55">
        <v>5</v>
      </c>
      <c r="G645" s="55" t="s">
        <v>3694</v>
      </c>
      <c r="H645" s="55" t="s">
        <v>3695</v>
      </c>
      <c r="I645" s="55" t="s">
        <v>3696</v>
      </c>
      <c r="J645" s="55">
        <v>487</v>
      </c>
      <c r="K645" s="55">
        <v>820</v>
      </c>
      <c r="L645" s="55">
        <v>287</v>
      </c>
      <c r="M645" s="55">
        <v>1</v>
      </c>
      <c r="N645" s="55">
        <v>886</v>
      </c>
      <c r="O645" s="55">
        <v>886</v>
      </c>
      <c r="P645" s="55">
        <v>5</v>
      </c>
      <c r="Q645" s="55">
        <v>2658</v>
      </c>
      <c r="R645" s="55" t="s">
        <v>3697</v>
      </c>
      <c r="T645" s="57">
        <v>52175.3534</v>
      </c>
      <c r="U645" s="57">
        <v>4174.0282999999999</v>
      </c>
      <c r="V645" s="57">
        <v>1304.3838000000001</v>
      </c>
      <c r="W645" s="57">
        <v>57653.765500000001</v>
      </c>
      <c r="Y645" s="55" t="s">
        <v>3698</v>
      </c>
      <c r="Z645" s="55" t="s">
        <v>3699</v>
      </c>
      <c r="AA645" s="55" t="s">
        <v>3700</v>
      </c>
      <c r="AB645" s="55">
        <v>0</v>
      </c>
      <c r="AC645" s="55" t="s">
        <v>3669</v>
      </c>
      <c r="AD645" s="58">
        <v>37573</v>
      </c>
      <c r="AE645" s="58">
        <v>37568</v>
      </c>
    </row>
    <row r="646" spans="1:31" ht="12.5" customHeight="1">
      <c r="A646" s="55">
        <v>48057</v>
      </c>
      <c r="B646" s="55">
        <v>1</v>
      </c>
      <c r="C646" s="56">
        <v>45231</v>
      </c>
      <c r="D646" s="56">
        <v>45243</v>
      </c>
      <c r="E646" s="56">
        <v>45238</v>
      </c>
      <c r="F646" s="55">
        <v>5</v>
      </c>
      <c r="G646" s="55" t="s">
        <v>3701</v>
      </c>
      <c r="H646" s="55" t="s">
        <v>3702</v>
      </c>
      <c r="I646" s="55" t="s">
        <v>3703</v>
      </c>
      <c r="J646" s="55">
        <v>343</v>
      </c>
      <c r="K646" s="55">
        <v>894</v>
      </c>
      <c r="L646" s="55">
        <v>287</v>
      </c>
      <c r="M646" s="55">
        <v>1</v>
      </c>
      <c r="N646" s="55">
        <v>870</v>
      </c>
      <c r="O646" s="55">
        <v>870</v>
      </c>
      <c r="P646" s="55">
        <v>5</v>
      </c>
      <c r="Q646" s="55">
        <v>9635</v>
      </c>
      <c r="R646" s="55" t="s">
        <v>3704</v>
      </c>
      <c r="T646" s="57">
        <v>104134.5193</v>
      </c>
      <c r="U646" s="57">
        <v>8330.7615000000005</v>
      </c>
      <c r="V646" s="57">
        <v>2603.3629999999998</v>
      </c>
      <c r="W646" s="57">
        <v>115068.64380000001</v>
      </c>
      <c r="Y646" s="55" t="s">
        <v>3705</v>
      </c>
      <c r="Z646" s="55" t="s">
        <v>3699</v>
      </c>
      <c r="AA646" s="55" t="s">
        <v>3706</v>
      </c>
      <c r="AB646" s="55">
        <v>0</v>
      </c>
      <c r="AC646" s="55" t="s">
        <v>3669</v>
      </c>
      <c r="AD646" s="58">
        <v>37573</v>
      </c>
      <c r="AE646" s="58">
        <v>37568</v>
      </c>
    </row>
    <row r="647" spans="1:31" ht="12.5" customHeight="1">
      <c r="A647" s="55">
        <v>48094</v>
      </c>
      <c r="B647" s="55">
        <v>1</v>
      </c>
      <c r="C647" s="56">
        <v>45231</v>
      </c>
      <c r="D647" s="56">
        <v>45243</v>
      </c>
      <c r="E647" s="56">
        <v>45238</v>
      </c>
      <c r="F647" s="55">
        <v>5</v>
      </c>
      <c r="G647" s="55" t="s">
        <v>3707</v>
      </c>
      <c r="I647" s="55" t="s">
        <v>3708</v>
      </c>
      <c r="J647" s="55">
        <v>13657</v>
      </c>
      <c r="K647" s="55">
        <v>8631</v>
      </c>
      <c r="M647" s="55">
        <v>1</v>
      </c>
      <c r="N647" s="55">
        <v>18484</v>
      </c>
      <c r="O647" s="55">
        <v>18484</v>
      </c>
      <c r="P647" s="55">
        <v>1</v>
      </c>
      <c r="Q647" s="55">
        <v>4105</v>
      </c>
      <c r="R647" s="55" t="s">
        <v>3709</v>
      </c>
      <c r="T647" s="57">
        <v>2443.35</v>
      </c>
      <c r="U647" s="55">
        <v>195.46799999999999</v>
      </c>
      <c r="V647" s="55">
        <v>61.083799999999997</v>
      </c>
      <c r="W647" s="57">
        <v>2699.9018000000001</v>
      </c>
      <c r="Y647" s="55" t="s">
        <v>3710</v>
      </c>
      <c r="Z647" s="55" t="s">
        <v>3699</v>
      </c>
      <c r="AA647" s="55" t="s">
        <v>3711</v>
      </c>
      <c r="AB647" s="55">
        <v>0</v>
      </c>
      <c r="AC647" s="55" t="s">
        <v>3669</v>
      </c>
      <c r="AD647" s="58">
        <v>37573</v>
      </c>
      <c r="AE647" s="58">
        <v>37568</v>
      </c>
    </row>
    <row r="648" spans="1:31" ht="12.5" customHeight="1">
      <c r="A648" s="55">
        <v>47986</v>
      </c>
      <c r="B648" s="55">
        <v>1</v>
      </c>
      <c r="C648" s="56">
        <v>45231</v>
      </c>
      <c r="D648" s="56">
        <v>45243</v>
      </c>
      <c r="E648" s="56">
        <v>45238</v>
      </c>
      <c r="F648" s="55">
        <v>5</v>
      </c>
      <c r="G648" s="55" t="s">
        <v>3712</v>
      </c>
      <c r="H648" s="55" t="s">
        <v>3713</v>
      </c>
      <c r="I648" s="55" t="s">
        <v>3714</v>
      </c>
      <c r="J648" s="55">
        <v>236</v>
      </c>
      <c r="K648" s="55">
        <v>567</v>
      </c>
      <c r="L648" s="55">
        <v>283</v>
      </c>
      <c r="M648" s="55">
        <v>1</v>
      </c>
      <c r="N648" s="55">
        <v>859</v>
      </c>
      <c r="O648" s="55">
        <v>859</v>
      </c>
      <c r="P648" s="55">
        <v>5</v>
      </c>
      <c r="Q648" s="55">
        <v>15977</v>
      </c>
      <c r="R648" s="55" t="s">
        <v>3715</v>
      </c>
      <c r="T648" s="57">
        <v>106017.2819</v>
      </c>
      <c r="U648" s="57">
        <v>8481.3826000000008</v>
      </c>
      <c r="V648" s="57">
        <v>2650.4319999999998</v>
      </c>
      <c r="W648" s="57">
        <v>117149.0965</v>
      </c>
      <c r="Y648" s="55" t="s">
        <v>3716</v>
      </c>
      <c r="Z648" s="55" t="s">
        <v>3699</v>
      </c>
      <c r="AA648" s="55" t="s">
        <v>3717</v>
      </c>
      <c r="AB648" s="55">
        <v>0</v>
      </c>
      <c r="AC648" s="55" t="s">
        <v>3669</v>
      </c>
      <c r="AD648" s="58">
        <v>37573</v>
      </c>
      <c r="AE648" s="58">
        <v>37568</v>
      </c>
    </row>
    <row r="649" spans="1:31" ht="12.5" customHeight="1">
      <c r="A649" s="55">
        <v>48076</v>
      </c>
      <c r="B649" s="55">
        <v>1</v>
      </c>
      <c r="C649" s="56">
        <v>45231</v>
      </c>
      <c r="D649" s="56">
        <v>45243</v>
      </c>
      <c r="E649" s="56">
        <v>45238</v>
      </c>
      <c r="F649" s="55">
        <v>5</v>
      </c>
      <c r="G649" s="55" t="s">
        <v>3718</v>
      </c>
      <c r="H649" s="55" t="s">
        <v>3719</v>
      </c>
      <c r="I649" s="55" t="s">
        <v>3720</v>
      </c>
      <c r="J649" s="55">
        <v>642</v>
      </c>
      <c r="K649" s="55">
        <v>390</v>
      </c>
      <c r="L649" s="55">
        <v>275</v>
      </c>
      <c r="M649" s="55">
        <v>2</v>
      </c>
      <c r="N649" s="55">
        <v>824</v>
      </c>
      <c r="O649" s="55">
        <v>824</v>
      </c>
      <c r="P649" s="55">
        <v>5</v>
      </c>
      <c r="Q649" s="55">
        <v>17621</v>
      </c>
      <c r="R649" s="55" t="s">
        <v>3721</v>
      </c>
      <c r="T649" s="57">
        <v>77394.805500000002</v>
      </c>
      <c r="U649" s="57">
        <v>6191.5843999999997</v>
      </c>
      <c r="V649" s="57">
        <v>1934.8701000000001</v>
      </c>
      <c r="W649" s="57">
        <v>85521.26</v>
      </c>
      <c r="Y649" s="55" t="s">
        <v>3722</v>
      </c>
      <c r="Z649" s="55" t="s">
        <v>3699</v>
      </c>
      <c r="AA649" s="55" t="s">
        <v>3723</v>
      </c>
      <c r="AB649" s="55">
        <v>0</v>
      </c>
      <c r="AC649" s="55" t="s">
        <v>3669</v>
      </c>
      <c r="AD649" s="58">
        <v>37573</v>
      </c>
      <c r="AE649" s="58">
        <v>37568</v>
      </c>
    </row>
    <row r="650" spans="1:31" ht="12.5" customHeight="1">
      <c r="A650" s="55">
        <v>48034</v>
      </c>
      <c r="B650" s="55">
        <v>1</v>
      </c>
      <c r="C650" s="56">
        <v>45231</v>
      </c>
      <c r="D650" s="56">
        <v>45243</v>
      </c>
      <c r="E650" s="56">
        <v>45238</v>
      </c>
      <c r="F650" s="55">
        <v>5</v>
      </c>
      <c r="G650" s="55" t="s">
        <v>3724</v>
      </c>
      <c r="H650" s="55" t="s">
        <v>3725</v>
      </c>
      <c r="I650" s="55" t="s">
        <v>3726</v>
      </c>
      <c r="J650" s="55">
        <v>540</v>
      </c>
      <c r="K650" s="55">
        <v>580</v>
      </c>
      <c r="L650" s="55">
        <v>275</v>
      </c>
      <c r="M650" s="55">
        <v>2</v>
      </c>
      <c r="N650" s="55">
        <v>814</v>
      </c>
      <c r="O650" s="55">
        <v>814</v>
      </c>
      <c r="P650" s="55">
        <v>5</v>
      </c>
      <c r="Q650" s="55">
        <v>5690</v>
      </c>
      <c r="R650" s="55" t="s">
        <v>3727</v>
      </c>
      <c r="T650" s="57">
        <v>18776.441999999999</v>
      </c>
      <c r="U650" s="57">
        <v>1502.1153999999999</v>
      </c>
      <c r="V650" s="55">
        <v>469.41109999999998</v>
      </c>
      <c r="W650" s="57">
        <v>20747.968499999999</v>
      </c>
      <c r="Y650" s="55" t="s">
        <v>3728</v>
      </c>
      <c r="Z650" s="55" t="s">
        <v>3699</v>
      </c>
      <c r="AA650" s="55" t="s">
        <v>3729</v>
      </c>
      <c r="AB650" s="55">
        <v>0</v>
      </c>
      <c r="AC650" s="55" t="s">
        <v>3669</v>
      </c>
      <c r="AD650" s="58">
        <v>37573</v>
      </c>
      <c r="AE650" s="58">
        <v>37568</v>
      </c>
    </row>
    <row r="651" spans="1:31" ht="12.5" customHeight="1">
      <c r="A651" s="55">
        <v>48017</v>
      </c>
      <c r="B651" s="55">
        <v>1</v>
      </c>
      <c r="C651" s="56">
        <v>45231</v>
      </c>
      <c r="D651" s="56">
        <v>45243</v>
      </c>
      <c r="E651" s="56">
        <v>45238</v>
      </c>
      <c r="F651" s="55">
        <v>5</v>
      </c>
      <c r="G651" s="55" t="s">
        <v>3730</v>
      </c>
      <c r="H651" s="55" t="s">
        <v>3731</v>
      </c>
      <c r="I651" s="55" t="s">
        <v>3732</v>
      </c>
      <c r="J651" s="55">
        <v>233</v>
      </c>
      <c r="K651" s="55">
        <v>566</v>
      </c>
      <c r="L651" s="55">
        <v>275</v>
      </c>
      <c r="M651" s="55">
        <v>2</v>
      </c>
      <c r="N651" s="55">
        <v>779</v>
      </c>
      <c r="O651" s="55">
        <v>779</v>
      </c>
      <c r="P651" s="55">
        <v>5</v>
      </c>
      <c r="Q651" s="55">
        <v>10395</v>
      </c>
      <c r="R651" s="55" t="s">
        <v>3733</v>
      </c>
      <c r="T651" s="57">
        <v>43559.430500000002</v>
      </c>
      <c r="U651" s="57">
        <v>3484.7543999999998</v>
      </c>
      <c r="V651" s="57">
        <v>1088.9857999999999</v>
      </c>
      <c r="W651" s="57">
        <v>48133.170700000002</v>
      </c>
      <c r="Y651" s="55" t="s">
        <v>3734</v>
      </c>
      <c r="Z651" s="55" t="s">
        <v>3699</v>
      </c>
      <c r="AA651" s="55" t="s">
        <v>3735</v>
      </c>
      <c r="AB651" s="55">
        <v>0</v>
      </c>
      <c r="AC651" s="55" t="s">
        <v>3669</v>
      </c>
      <c r="AD651" s="58">
        <v>37573</v>
      </c>
      <c r="AE651" s="58">
        <v>37568</v>
      </c>
    </row>
    <row r="652" spans="1:31" ht="12.5" customHeight="1">
      <c r="A652" s="55">
        <v>48021</v>
      </c>
      <c r="B652" s="55">
        <v>1</v>
      </c>
      <c r="C652" s="56">
        <v>45231</v>
      </c>
      <c r="D652" s="56">
        <v>45243</v>
      </c>
      <c r="E652" s="56">
        <v>45238</v>
      </c>
      <c r="F652" s="55">
        <v>5</v>
      </c>
      <c r="G652" s="55" t="s">
        <v>3736</v>
      </c>
      <c r="H652" s="55" t="s">
        <v>3737</v>
      </c>
      <c r="I652" s="55" t="s">
        <v>3738</v>
      </c>
      <c r="J652" s="55">
        <v>396</v>
      </c>
      <c r="K652" s="55">
        <v>837</v>
      </c>
      <c r="L652" s="55">
        <v>275</v>
      </c>
      <c r="M652" s="55">
        <v>2</v>
      </c>
      <c r="N652" s="55">
        <v>798</v>
      </c>
      <c r="O652" s="55">
        <v>798</v>
      </c>
      <c r="P652" s="55">
        <v>5</v>
      </c>
      <c r="Q652" s="55">
        <v>15155</v>
      </c>
      <c r="R652" s="55" t="s">
        <v>3739</v>
      </c>
      <c r="T652" s="57">
        <v>42936.856099999997</v>
      </c>
      <c r="U652" s="57">
        <v>3434.9485</v>
      </c>
      <c r="V652" s="57">
        <v>1073.4213999999999</v>
      </c>
      <c r="W652" s="57">
        <v>47445.226000000002</v>
      </c>
      <c r="Y652" s="55" t="s">
        <v>3740</v>
      </c>
      <c r="Z652" s="55" t="s">
        <v>3699</v>
      </c>
      <c r="AA652" s="55" t="s">
        <v>3741</v>
      </c>
      <c r="AB652" s="55">
        <v>0</v>
      </c>
      <c r="AC652" s="55" t="s">
        <v>3669</v>
      </c>
      <c r="AD652" s="58">
        <v>37573</v>
      </c>
      <c r="AE652" s="58">
        <v>37568</v>
      </c>
    </row>
    <row r="653" spans="1:31" ht="12.5" customHeight="1">
      <c r="A653" s="55">
        <v>47976</v>
      </c>
      <c r="B653" s="55">
        <v>1</v>
      </c>
      <c r="C653" s="56">
        <v>45231</v>
      </c>
      <c r="D653" s="56">
        <v>45243</v>
      </c>
      <c r="E653" s="56">
        <v>45238</v>
      </c>
      <c r="F653" s="55">
        <v>5</v>
      </c>
      <c r="G653" s="55" t="s">
        <v>3742</v>
      </c>
      <c r="H653" s="55" t="s">
        <v>3743</v>
      </c>
      <c r="I653" s="55" t="s">
        <v>3744</v>
      </c>
      <c r="J653" s="55">
        <v>667</v>
      </c>
      <c r="K653" s="55">
        <v>381</v>
      </c>
      <c r="L653" s="55">
        <v>275</v>
      </c>
      <c r="M653" s="55">
        <v>2</v>
      </c>
      <c r="N653" s="55">
        <v>828</v>
      </c>
      <c r="O653" s="55">
        <v>828</v>
      </c>
      <c r="P653" s="55">
        <v>5</v>
      </c>
      <c r="Q653" s="55">
        <v>6183</v>
      </c>
      <c r="R653" s="55" t="s">
        <v>3745</v>
      </c>
      <c r="T653" s="57">
        <v>48148.257899999997</v>
      </c>
      <c r="U653" s="57">
        <v>3851.8606</v>
      </c>
      <c r="V653" s="57">
        <v>1203.7064</v>
      </c>
      <c r="W653" s="57">
        <v>53203.8249</v>
      </c>
      <c r="Y653" s="55" t="s">
        <v>3746</v>
      </c>
      <c r="Z653" s="55" t="s">
        <v>3699</v>
      </c>
      <c r="AA653" s="55" t="s">
        <v>3747</v>
      </c>
      <c r="AB653" s="55">
        <v>0</v>
      </c>
      <c r="AC653" s="55" t="s">
        <v>3669</v>
      </c>
      <c r="AD653" s="58">
        <v>37573</v>
      </c>
      <c r="AE653" s="58">
        <v>37568</v>
      </c>
    </row>
    <row r="654" spans="1:31" ht="12.5" customHeight="1">
      <c r="A654" s="55">
        <v>48002</v>
      </c>
      <c r="B654" s="55">
        <v>1</v>
      </c>
      <c r="C654" s="56">
        <v>45231</v>
      </c>
      <c r="D654" s="56">
        <v>45243</v>
      </c>
      <c r="E654" s="56">
        <v>45238</v>
      </c>
      <c r="F654" s="55">
        <v>5</v>
      </c>
      <c r="G654" s="55" t="s">
        <v>3748</v>
      </c>
      <c r="H654" s="55" t="s">
        <v>3749</v>
      </c>
      <c r="I654" s="55" t="s">
        <v>1307</v>
      </c>
      <c r="J654" s="55">
        <v>107</v>
      </c>
      <c r="K654" s="55">
        <v>219</v>
      </c>
      <c r="L654" s="55">
        <v>275</v>
      </c>
      <c r="M654" s="55">
        <v>2</v>
      </c>
      <c r="N654" s="55">
        <v>765</v>
      </c>
      <c r="O654" s="55">
        <v>765</v>
      </c>
      <c r="P654" s="55">
        <v>5</v>
      </c>
      <c r="Q654" s="55">
        <v>18323</v>
      </c>
      <c r="R654" s="55" t="s">
        <v>3750</v>
      </c>
      <c r="T654" s="57">
        <v>5518.6435000000001</v>
      </c>
      <c r="U654" s="55">
        <v>441.49149999999997</v>
      </c>
      <c r="V654" s="55">
        <v>137.96610000000001</v>
      </c>
      <c r="W654" s="57">
        <v>6098.1010999999999</v>
      </c>
      <c r="Y654" s="55" t="s">
        <v>3751</v>
      </c>
      <c r="Z654" s="55" t="s">
        <v>3699</v>
      </c>
      <c r="AA654" s="55" t="s">
        <v>3752</v>
      </c>
      <c r="AB654" s="55">
        <v>0</v>
      </c>
      <c r="AC654" s="55" t="s">
        <v>3669</v>
      </c>
      <c r="AD654" s="58">
        <v>37573</v>
      </c>
      <c r="AE654" s="58">
        <v>37568</v>
      </c>
    </row>
    <row r="655" spans="1:31" ht="12.5" customHeight="1">
      <c r="A655" s="55">
        <v>47962</v>
      </c>
      <c r="B655" s="55">
        <v>1</v>
      </c>
      <c r="C655" s="56">
        <v>45231</v>
      </c>
      <c r="D655" s="56">
        <v>45243</v>
      </c>
      <c r="E655" s="56">
        <v>45238</v>
      </c>
      <c r="F655" s="55">
        <v>5</v>
      </c>
      <c r="G655" s="55" t="s">
        <v>3753</v>
      </c>
      <c r="H655" s="55" t="s">
        <v>3754</v>
      </c>
      <c r="I655" s="55" t="s">
        <v>415</v>
      </c>
      <c r="J655" s="55">
        <v>18</v>
      </c>
      <c r="K655" s="55">
        <v>521</v>
      </c>
      <c r="L655" s="55">
        <v>275</v>
      </c>
      <c r="M655" s="55">
        <v>3</v>
      </c>
      <c r="N655" s="55">
        <v>756</v>
      </c>
      <c r="O655" s="55">
        <v>756</v>
      </c>
      <c r="P655" s="55">
        <v>5</v>
      </c>
      <c r="Q655" s="55">
        <v>13712</v>
      </c>
      <c r="R655" s="55" t="s">
        <v>3755</v>
      </c>
      <c r="T655" s="57">
        <v>46609.328500000003</v>
      </c>
      <c r="U655" s="57">
        <v>3728.7462999999998</v>
      </c>
      <c r="V655" s="57">
        <v>1165.2331999999999</v>
      </c>
      <c r="W655" s="57">
        <v>51503.307999999997</v>
      </c>
      <c r="Y655" s="55" t="s">
        <v>3756</v>
      </c>
      <c r="Z655" s="55" t="s">
        <v>3699</v>
      </c>
      <c r="AA655" s="55" t="s">
        <v>3757</v>
      </c>
      <c r="AB655" s="55">
        <v>0</v>
      </c>
      <c r="AC655" s="55" t="s">
        <v>3669</v>
      </c>
      <c r="AD655" s="58">
        <v>37573</v>
      </c>
      <c r="AE655" s="58">
        <v>37568</v>
      </c>
    </row>
    <row r="656" spans="1:31" ht="12.5" customHeight="1">
      <c r="A656" s="55">
        <v>47995</v>
      </c>
      <c r="B656" s="55">
        <v>1</v>
      </c>
      <c r="C656" s="56">
        <v>45231</v>
      </c>
      <c r="D656" s="56">
        <v>45243</v>
      </c>
      <c r="E656" s="56">
        <v>45238</v>
      </c>
      <c r="F656" s="55">
        <v>5</v>
      </c>
      <c r="G656" s="55" t="s">
        <v>3758</v>
      </c>
      <c r="H656" s="55" t="s">
        <v>3759</v>
      </c>
      <c r="I656" s="55" t="s">
        <v>3760</v>
      </c>
      <c r="J656" s="55">
        <v>377</v>
      </c>
      <c r="K656" s="55">
        <v>228</v>
      </c>
      <c r="L656" s="55">
        <v>275</v>
      </c>
      <c r="M656" s="55">
        <v>3</v>
      </c>
      <c r="N656" s="55">
        <v>795</v>
      </c>
      <c r="O656" s="55">
        <v>795</v>
      </c>
      <c r="P656" s="55">
        <v>5</v>
      </c>
      <c r="Q656" s="55">
        <v>3827</v>
      </c>
      <c r="R656" s="55" t="s">
        <v>3761</v>
      </c>
      <c r="T656" s="57">
        <v>17364.347000000002</v>
      </c>
      <c r="U656" s="57">
        <v>1389.1478</v>
      </c>
      <c r="V656" s="55">
        <v>434.1087</v>
      </c>
      <c r="W656" s="57">
        <v>19187.603500000001</v>
      </c>
      <c r="Y656" s="55" t="s">
        <v>3762</v>
      </c>
      <c r="Z656" s="55" t="s">
        <v>3699</v>
      </c>
      <c r="AA656" s="55" t="s">
        <v>3763</v>
      </c>
      <c r="AB656" s="55">
        <v>0</v>
      </c>
      <c r="AC656" s="55" t="s">
        <v>3669</v>
      </c>
      <c r="AD656" s="58">
        <v>37573</v>
      </c>
      <c r="AE656" s="58">
        <v>37568</v>
      </c>
    </row>
    <row r="657" spans="1:31" ht="12.5" customHeight="1">
      <c r="A657" s="55">
        <v>48047</v>
      </c>
      <c r="B657" s="55">
        <v>1</v>
      </c>
      <c r="C657" s="56">
        <v>45231</v>
      </c>
      <c r="D657" s="56">
        <v>45243</v>
      </c>
      <c r="E657" s="56">
        <v>45238</v>
      </c>
      <c r="F657" s="55">
        <v>5</v>
      </c>
      <c r="G657" s="55" t="s">
        <v>3764</v>
      </c>
      <c r="H657" s="55" t="s">
        <v>3765</v>
      </c>
      <c r="I657" s="55" t="s">
        <v>3766</v>
      </c>
      <c r="J657" s="55">
        <v>493</v>
      </c>
      <c r="K657" s="55">
        <v>822</v>
      </c>
      <c r="L657" s="55">
        <v>276</v>
      </c>
      <c r="M657" s="55">
        <v>4</v>
      </c>
      <c r="N657" s="55">
        <v>1071</v>
      </c>
      <c r="O657" s="55">
        <v>1071</v>
      </c>
      <c r="P657" s="55">
        <v>5</v>
      </c>
      <c r="Q657" s="55">
        <v>4626</v>
      </c>
      <c r="R657" s="55" t="s">
        <v>3767</v>
      </c>
      <c r="T657" s="55">
        <v>15.3063</v>
      </c>
      <c r="U657" s="55">
        <v>1.2244999999999999</v>
      </c>
      <c r="V657" s="55">
        <v>0.38269999999999998</v>
      </c>
      <c r="W657" s="55">
        <v>16.913499999999999</v>
      </c>
      <c r="Y657" s="55" t="s">
        <v>3768</v>
      </c>
      <c r="Z657" s="55" t="s">
        <v>3699</v>
      </c>
      <c r="AA657" s="55" t="s">
        <v>3769</v>
      </c>
      <c r="AB657" s="55">
        <v>0</v>
      </c>
      <c r="AC657" s="55" t="s">
        <v>3669</v>
      </c>
      <c r="AD657" s="58">
        <v>37573</v>
      </c>
      <c r="AE657" s="58">
        <v>37568</v>
      </c>
    </row>
    <row r="658" spans="1:31" ht="12.5" customHeight="1">
      <c r="A658" s="55">
        <v>48056</v>
      </c>
      <c r="B658" s="55">
        <v>1</v>
      </c>
      <c r="C658" s="56">
        <v>45231</v>
      </c>
      <c r="D658" s="56">
        <v>45243</v>
      </c>
      <c r="E658" s="56">
        <v>45238</v>
      </c>
      <c r="F658" s="55">
        <v>5</v>
      </c>
      <c r="G658" s="55" t="s">
        <v>3770</v>
      </c>
      <c r="H658" s="55" t="s">
        <v>3771</v>
      </c>
      <c r="I658" s="55" t="s">
        <v>2523</v>
      </c>
      <c r="J658" s="55">
        <v>257</v>
      </c>
      <c r="K658" s="55">
        <v>92</v>
      </c>
      <c r="L658" s="55">
        <v>281</v>
      </c>
      <c r="M658" s="55">
        <v>4</v>
      </c>
      <c r="N658" s="55">
        <v>1030</v>
      </c>
      <c r="O658" s="55">
        <v>1030</v>
      </c>
      <c r="P658" s="55">
        <v>5</v>
      </c>
      <c r="Q658" s="55">
        <v>9772</v>
      </c>
      <c r="R658" s="55" t="s">
        <v>3772</v>
      </c>
      <c r="T658" s="57">
        <v>71923.998600000006</v>
      </c>
      <c r="U658" s="57">
        <v>5753.9198999999999</v>
      </c>
      <c r="V658" s="57">
        <v>1798.1</v>
      </c>
      <c r="W658" s="57">
        <v>79476.018500000006</v>
      </c>
      <c r="Y658" s="55" t="s">
        <v>3773</v>
      </c>
      <c r="Z658" s="55" t="s">
        <v>3699</v>
      </c>
      <c r="AA658" s="55" t="s">
        <v>3774</v>
      </c>
      <c r="AB658" s="55">
        <v>0</v>
      </c>
      <c r="AC658" s="55" t="s">
        <v>3669</v>
      </c>
      <c r="AD658" s="58">
        <v>37573</v>
      </c>
      <c r="AE658" s="58">
        <v>37568</v>
      </c>
    </row>
    <row r="659" spans="1:31" ht="12.5" customHeight="1">
      <c r="A659" s="55">
        <v>47972</v>
      </c>
      <c r="B659" s="55">
        <v>1</v>
      </c>
      <c r="C659" s="56">
        <v>45231</v>
      </c>
      <c r="D659" s="56">
        <v>45243</v>
      </c>
      <c r="E659" s="56">
        <v>45238</v>
      </c>
      <c r="F659" s="55">
        <v>5</v>
      </c>
      <c r="G659" s="55" t="s">
        <v>3775</v>
      </c>
      <c r="H659" s="55" t="s">
        <v>3776</v>
      </c>
      <c r="I659" s="55" t="s">
        <v>3777</v>
      </c>
      <c r="J659" s="55">
        <v>583</v>
      </c>
      <c r="K659" s="55">
        <v>801</v>
      </c>
      <c r="L659" s="55">
        <v>276</v>
      </c>
      <c r="M659" s="55">
        <v>4</v>
      </c>
      <c r="N659" s="55">
        <v>1087</v>
      </c>
      <c r="O659" s="55">
        <v>1087</v>
      </c>
      <c r="P659" s="55">
        <v>5</v>
      </c>
      <c r="Q659" s="55">
        <v>18037</v>
      </c>
      <c r="R659" s="55" t="s">
        <v>3778</v>
      </c>
      <c r="T659" s="57">
        <v>3589.4470000000001</v>
      </c>
      <c r="U659" s="55">
        <v>287.1558</v>
      </c>
      <c r="V659" s="55">
        <v>89.736199999999997</v>
      </c>
      <c r="W659" s="57">
        <v>3966.3389999999999</v>
      </c>
      <c r="Y659" s="55" t="s">
        <v>3779</v>
      </c>
      <c r="Z659" s="55" t="s">
        <v>3699</v>
      </c>
      <c r="AA659" s="55" t="s">
        <v>3780</v>
      </c>
      <c r="AB659" s="55">
        <v>0</v>
      </c>
      <c r="AC659" s="55" t="s">
        <v>3669</v>
      </c>
      <c r="AD659" s="58">
        <v>37573</v>
      </c>
      <c r="AE659" s="58">
        <v>37568</v>
      </c>
    </row>
    <row r="660" spans="1:31" ht="12.5" customHeight="1">
      <c r="A660" s="55">
        <v>48070</v>
      </c>
      <c r="B660" s="55">
        <v>1</v>
      </c>
      <c r="C660" s="56">
        <v>45231</v>
      </c>
      <c r="D660" s="56">
        <v>45243</v>
      </c>
      <c r="E660" s="56">
        <v>45238</v>
      </c>
      <c r="F660" s="55">
        <v>5</v>
      </c>
      <c r="G660" s="55" t="s">
        <v>3781</v>
      </c>
      <c r="H660" s="55" t="s">
        <v>3782</v>
      </c>
      <c r="I660" s="55" t="s">
        <v>3783</v>
      </c>
      <c r="J660" s="55">
        <v>255</v>
      </c>
      <c r="K660" s="55">
        <v>876</v>
      </c>
      <c r="L660" s="55">
        <v>277</v>
      </c>
      <c r="M660" s="55">
        <v>4</v>
      </c>
      <c r="N660" s="55">
        <v>587</v>
      </c>
      <c r="O660" s="55">
        <v>587</v>
      </c>
      <c r="P660" s="55">
        <v>5</v>
      </c>
      <c r="Q660" s="55">
        <v>13104</v>
      </c>
      <c r="R660" s="55" t="s">
        <v>3784</v>
      </c>
      <c r="T660" s="55">
        <v>226.8571</v>
      </c>
      <c r="U660" s="55">
        <v>18.148599999999998</v>
      </c>
      <c r="V660" s="55">
        <v>5.6714000000000002</v>
      </c>
      <c r="W660" s="55">
        <v>250.6771</v>
      </c>
      <c r="Y660" s="55" t="s">
        <v>3785</v>
      </c>
      <c r="Z660" s="55" t="s">
        <v>3699</v>
      </c>
      <c r="AA660" s="55" t="s">
        <v>3786</v>
      </c>
      <c r="AB660" s="55">
        <v>0</v>
      </c>
      <c r="AC660" s="55" t="s">
        <v>3669</v>
      </c>
      <c r="AD660" s="58">
        <v>37573</v>
      </c>
      <c r="AE660" s="58">
        <v>37568</v>
      </c>
    </row>
    <row r="661" spans="1:31" ht="12.5" customHeight="1">
      <c r="A661" s="55">
        <v>48052</v>
      </c>
      <c r="B661" s="55">
        <v>1</v>
      </c>
      <c r="C661" s="56">
        <v>45231</v>
      </c>
      <c r="D661" s="56">
        <v>45243</v>
      </c>
      <c r="E661" s="56">
        <v>45238</v>
      </c>
      <c r="F661" s="55">
        <v>5</v>
      </c>
      <c r="G661" s="55" t="s">
        <v>3787</v>
      </c>
      <c r="H661" s="55" t="s">
        <v>3788</v>
      </c>
      <c r="I661" s="55" t="s">
        <v>2535</v>
      </c>
      <c r="J661" s="55">
        <v>435</v>
      </c>
      <c r="K661" s="55">
        <v>279</v>
      </c>
      <c r="L661" s="55">
        <v>277</v>
      </c>
      <c r="M661" s="55">
        <v>4</v>
      </c>
      <c r="N661" s="55">
        <v>607</v>
      </c>
      <c r="O661" s="55">
        <v>607</v>
      </c>
      <c r="P661" s="55">
        <v>5</v>
      </c>
      <c r="Q661" s="55">
        <v>6940</v>
      </c>
      <c r="R661" s="55" t="s">
        <v>3789</v>
      </c>
      <c r="T661" s="57">
        <v>29850.564999999999</v>
      </c>
      <c r="U661" s="57">
        <v>2388.0452</v>
      </c>
      <c r="V661" s="55">
        <v>746.26409999999998</v>
      </c>
      <c r="W661" s="57">
        <v>32984.874300000003</v>
      </c>
      <c r="Y661" s="55" t="s">
        <v>3790</v>
      </c>
      <c r="Z661" s="55" t="s">
        <v>3699</v>
      </c>
      <c r="AA661" s="55" t="s">
        <v>3791</v>
      </c>
      <c r="AB661" s="55">
        <v>0</v>
      </c>
      <c r="AC661" s="55" t="s">
        <v>3669</v>
      </c>
      <c r="AD661" s="58">
        <v>37573</v>
      </c>
      <c r="AE661" s="58">
        <v>37568</v>
      </c>
    </row>
    <row r="662" spans="1:31" ht="12.5" customHeight="1">
      <c r="A662" s="55">
        <v>48048</v>
      </c>
      <c r="B662" s="55">
        <v>1</v>
      </c>
      <c r="C662" s="56">
        <v>45231</v>
      </c>
      <c r="D662" s="56">
        <v>45243</v>
      </c>
      <c r="E662" s="56">
        <v>45238</v>
      </c>
      <c r="F662" s="55">
        <v>5</v>
      </c>
      <c r="G662" s="55" t="s">
        <v>3792</v>
      </c>
      <c r="H662" s="55" t="s">
        <v>3793</v>
      </c>
      <c r="I662" s="55" t="s">
        <v>2501</v>
      </c>
      <c r="J662" s="55">
        <v>436</v>
      </c>
      <c r="K662" s="55">
        <v>154</v>
      </c>
      <c r="L662" s="55">
        <v>277</v>
      </c>
      <c r="M662" s="55">
        <v>4</v>
      </c>
      <c r="N662" s="55">
        <v>608</v>
      </c>
      <c r="O662" s="55">
        <v>608</v>
      </c>
      <c r="P662" s="55">
        <v>5</v>
      </c>
      <c r="Q662" s="55">
        <v>17277</v>
      </c>
      <c r="R662" s="55" t="s">
        <v>3794</v>
      </c>
      <c r="T662" s="57">
        <v>114307.1529</v>
      </c>
      <c r="U662" s="57">
        <v>9144.5722000000005</v>
      </c>
      <c r="V662" s="57">
        <v>2857.6788000000001</v>
      </c>
      <c r="W662" s="57">
        <v>126309.4039</v>
      </c>
      <c r="Y662" s="55" t="s">
        <v>3795</v>
      </c>
      <c r="Z662" s="55" t="s">
        <v>3699</v>
      </c>
      <c r="AA662" s="55" t="s">
        <v>3796</v>
      </c>
      <c r="AB662" s="55">
        <v>0</v>
      </c>
      <c r="AC662" s="55" t="s">
        <v>3669</v>
      </c>
      <c r="AD662" s="58">
        <v>37573</v>
      </c>
      <c r="AE662" s="58">
        <v>37568</v>
      </c>
    </row>
    <row r="663" spans="1:31" ht="12.5" customHeight="1">
      <c r="A663" s="55">
        <v>47968</v>
      </c>
      <c r="B663" s="55">
        <v>1</v>
      </c>
      <c r="C663" s="56">
        <v>45231</v>
      </c>
      <c r="D663" s="56">
        <v>45243</v>
      </c>
      <c r="E663" s="56">
        <v>45238</v>
      </c>
      <c r="F663" s="55">
        <v>5</v>
      </c>
      <c r="G663" s="55" t="s">
        <v>3797</v>
      </c>
      <c r="H663" s="55" t="s">
        <v>3798</v>
      </c>
      <c r="I663" s="55" t="s">
        <v>3799</v>
      </c>
      <c r="J663" s="55">
        <v>449</v>
      </c>
      <c r="K663" s="55">
        <v>865</v>
      </c>
      <c r="L663" s="55">
        <v>275</v>
      </c>
      <c r="M663" s="55">
        <v>5</v>
      </c>
      <c r="N663" s="55">
        <v>803</v>
      </c>
      <c r="O663" s="55">
        <v>803</v>
      </c>
      <c r="P663" s="55">
        <v>5</v>
      </c>
      <c r="Q663" s="55">
        <v>12671</v>
      </c>
      <c r="R663" s="55" t="s">
        <v>3800</v>
      </c>
      <c r="T663" s="55">
        <v>328.3356</v>
      </c>
      <c r="U663" s="55">
        <v>26.2668</v>
      </c>
      <c r="V663" s="55">
        <v>8.2083999999999993</v>
      </c>
      <c r="W663" s="55">
        <v>362.81079999999997</v>
      </c>
      <c r="Y663" s="55" t="s">
        <v>3801</v>
      </c>
      <c r="Z663" s="55" t="s">
        <v>3699</v>
      </c>
      <c r="AA663" s="55" t="s">
        <v>3802</v>
      </c>
      <c r="AB663" s="55">
        <v>0</v>
      </c>
      <c r="AC663" s="55" t="s">
        <v>3669</v>
      </c>
      <c r="AD663" s="58">
        <v>37573</v>
      </c>
      <c r="AE663" s="58">
        <v>37568</v>
      </c>
    </row>
    <row r="664" spans="1:31" ht="12.5" customHeight="1">
      <c r="A664" s="55">
        <v>48015</v>
      </c>
      <c r="B664" s="55">
        <v>1</v>
      </c>
      <c r="C664" s="56">
        <v>45231</v>
      </c>
      <c r="D664" s="56">
        <v>45243</v>
      </c>
      <c r="E664" s="56">
        <v>45238</v>
      </c>
      <c r="F664" s="55">
        <v>5</v>
      </c>
      <c r="G664" s="55" t="s">
        <v>3803</v>
      </c>
      <c r="H664" s="55" t="s">
        <v>3804</v>
      </c>
      <c r="I664" s="55" t="s">
        <v>3805</v>
      </c>
      <c r="J664" s="55">
        <v>513</v>
      </c>
      <c r="K664" s="55">
        <v>589</v>
      </c>
      <c r="L664" s="55">
        <v>279</v>
      </c>
      <c r="M664" s="55">
        <v>5</v>
      </c>
      <c r="N664" s="55">
        <v>965</v>
      </c>
      <c r="O664" s="55">
        <v>965</v>
      </c>
      <c r="P664" s="55">
        <v>5</v>
      </c>
      <c r="Q664" s="55">
        <v>3904</v>
      </c>
      <c r="R664" s="55" t="s">
        <v>3806</v>
      </c>
      <c r="T664" s="57">
        <v>3564.7537000000002</v>
      </c>
      <c r="U664" s="55">
        <v>285.18029999999999</v>
      </c>
      <c r="V664" s="55">
        <v>89.118799999999993</v>
      </c>
      <c r="W664" s="57">
        <v>3939.0527999999999</v>
      </c>
      <c r="Y664" s="55" t="s">
        <v>3807</v>
      </c>
      <c r="Z664" s="55" t="s">
        <v>3699</v>
      </c>
      <c r="AA664" s="55" t="s">
        <v>3808</v>
      </c>
      <c r="AB664" s="55">
        <v>0</v>
      </c>
      <c r="AC664" s="55" t="s">
        <v>3669</v>
      </c>
      <c r="AD664" s="58">
        <v>37573</v>
      </c>
      <c r="AE664" s="58">
        <v>37568</v>
      </c>
    </row>
    <row r="665" spans="1:31" ht="12.5" customHeight="1">
      <c r="A665" s="55">
        <v>48051</v>
      </c>
      <c r="B665" s="55">
        <v>1</v>
      </c>
      <c r="C665" s="56">
        <v>45231</v>
      </c>
      <c r="D665" s="56">
        <v>45243</v>
      </c>
      <c r="E665" s="56">
        <v>45238</v>
      </c>
      <c r="F665" s="55">
        <v>5</v>
      </c>
      <c r="G665" s="55" t="s">
        <v>3809</v>
      </c>
      <c r="H665" s="55" t="s">
        <v>3810</v>
      </c>
      <c r="I665" s="55" t="s">
        <v>3811</v>
      </c>
      <c r="J665" s="55">
        <v>476</v>
      </c>
      <c r="K665" s="55">
        <v>456</v>
      </c>
      <c r="L665" s="55">
        <v>279</v>
      </c>
      <c r="M665" s="55">
        <v>5</v>
      </c>
      <c r="N665" s="55">
        <v>960</v>
      </c>
      <c r="O665" s="55">
        <v>960</v>
      </c>
      <c r="P665" s="55">
        <v>5</v>
      </c>
      <c r="Q665" s="55">
        <v>10191</v>
      </c>
      <c r="R665" s="55" t="s">
        <v>3812</v>
      </c>
      <c r="T665" s="57">
        <v>51434.398399999998</v>
      </c>
      <c r="U665" s="57">
        <v>4114.7519000000002</v>
      </c>
      <c r="V665" s="57">
        <v>1285.8599999999999</v>
      </c>
      <c r="W665" s="57">
        <v>56835.010300000002</v>
      </c>
      <c r="Y665" s="55" t="s">
        <v>3813</v>
      </c>
      <c r="Z665" s="55" t="s">
        <v>3699</v>
      </c>
      <c r="AA665" s="55" t="s">
        <v>3814</v>
      </c>
      <c r="AB665" s="55">
        <v>0</v>
      </c>
      <c r="AC665" s="55" t="s">
        <v>3669</v>
      </c>
      <c r="AD665" s="58">
        <v>37573</v>
      </c>
      <c r="AE665" s="58">
        <v>37568</v>
      </c>
    </row>
    <row r="666" spans="1:31" ht="12.5" customHeight="1">
      <c r="A666" s="55">
        <v>47965</v>
      </c>
      <c r="B666" s="55">
        <v>1</v>
      </c>
      <c r="C666" s="56">
        <v>45231</v>
      </c>
      <c r="D666" s="56">
        <v>45243</v>
      </c>
      <c r="E666" s="56">
        <v>45238</v>
      </c>
      <c r="F666" s="55">
        <v>5</v>
      </c>
      <c r="G666" s="55" t="s">
        <v>3815</v>
      </c>
      <c r="H666" s="55" t="s">
        <v>3816</v>
      </c>
      <c r="I666" s="55" t="s">
        <v>2552</v>
      </c>
      <c r="J666" s="55">
        <v>206</v>
      </c>
      <c r="K666" s="55">
        <v>446</v>
      </c>
      <c r="L666" s="55">
        <v>279</v>
      </c>
      <c r="M666" s="55">
        <v>5</v>
      </c>
      <c r="N666" s="55">
        <v>930</v>
      </c>
      <c r="O666" s="55">
        <v>930</v>
      </c>
      <c r="P666" s="55">
        <v>5</v>
      </c>
      <c r="Q666" s="55">
        <v>2364</v>
      </c>
      <c r="R666" s="55" t="s">
        <v>3817</v>
      </c>
      <c r="T666" s="57">
        <v>59650.262600000002</v>
      </c>
      <c r="U666" s="57">
        <v>4772.0209999999997</v>
      </c>
      <c r="V666" s="57">
        <v>1491.2565999999999</v>
      </c>
      <c r="W666" s="57">
        <v>65913.540200000003</v>
      </c>
      <c r="Y666" s="55" t="s">
        <v>3818</v>
      </c>
      <c r="Z666" s="55" t="s">
        <v>3699</v>
      </c>
      <c r="AA666" s="55" t="s">
        <v>3819</v>
      </c>
      <c r="AB666" s="55">
        <v>0</v>
      </c>
      <c r="AC666" s="55" t="s">
        <v>3669</v>
      </c>
      <c r="AD666" s="58">
        <v>37573</v>
      </c>
      <c r="AE666" s="58">
        <v>37568</v>
      </c>
    </row>
    <row r="667" spans="1:31" ht="12.5" customHeight="1">
      <c r="A667" s="55">
        <v>48018</v>
      </c>
      <c r="B667" s="55">
        <v>1</v>
      </c>
      <c r="C667" s="56">
        <v>45231</v>
      </c>
      <c r="D667" s="56">
        <v>45243</v>
      </c>
      <c r="E667" s="56">
        <v>45238</v>
      </c>
      <c r="F667" s="55">
        <v>5</v>
      </c>
      <c r="G667" s="55" t="s">
        <v>3820</v>
      </c>
      <c r="H667" s="55" t="s">
        <v>3821</v>
      </c>
      <c r="I667" s="55" t="s">
        <v>3822</v>
      </c>
      <c r="J667" s="55">
        <v>512</v>
      </c>
      <c r="K667" s="55">
        <v>31</v>
      </c>
      <c r="L667" s="55">
        <v>279</v>
      </c>
      <c r="M667" s="55">
        <v>5</v>
      </c>
      <c r="N667" s="55">
        <v>964</v>
      </c>
      <c r="O667" s="55">
        <v>964</v>
      </c>
      <c r="P667" s="55">
        <v>5</v>
      </c>
      <c r="Q667" s="55">
        <v>18154</v>
      </c>
      <c r="R667" s="55" t="s">
        <v>3823</v>
      </c>
      <c r="T667" s="57">
        <v>53678.213199999998</v>
      </c>
      <c r="U667" s="57">
        <v>4294.2570999999998</v>
      </c>
      <c r="V667" s="57">
        <v>1341.9553000000001</v>
      </c>
      <c r="W667" s="57">
        <v>59314.425600000002</v>
      </c>
      <c r="Y667" s="55" t="s">
        <v>3824</v>
      </c>
      <c r="Z667" s="55" t="s">
        <v>3699</v>
      </c>
      <c r="AA667" s="55" t="s">
        <v>3825</v>
      </c>
      <c r="AB667" s="55">
        <v>0</v>
      </c>
      <c r="AC667" s="55" t="s">
        <v>3669</v>
      </c>
      <c r="AD667" s="58">
        <v>37573</v>
      </c>
      <c r="AE667" s="58">
        <v>37568</v>
      </c>
    </row>
    <row r="668" spans="1:31" ht="12.5" customHeight="1">
      <c r="A668" s="55">
        <v>48061</v>
      </c>
      <c r="B668" s="55">
        <v>1</v>
      </c>
      <c r="C668" s="56">
        <v>45231</v>
      </c>
      <c r="D668" s="56">
        <v>45243</v>
      </c>
      <c r="E668" s="56">
        <v>45238</v>
      </c>
      <c r="F668" s="55">
        <v>5</v>
      </c>
      <c r="G668" s="55" t="s">
        <v>3826</v>
      </c>
      <c r="H668" s="55" t="s">
        <v>3827</v>
      </c>
      <c r="I668" s="55" t="s">
        <v>3828</v>
      </c>
      <c r="J668" s="55">
        <v>224</v>
      </c>
      <c r="K668" s="55">
        <v>563</v>
      </c>
      <c r="L668" s="55">
        <v>279</v>
      </c>
      <c r="M668" s="55">
        <v>5</v>
      </c>
      <c r="N668" s="55">
        <v>932</v>
      </c>
      <c r="O668" s="55">
        <v>932</v>
      </c>
      <c r="P668" s="55">
        <v>5</v>
      </c>
      <c r="Q668" s="55">
        <v>16439</v>
      </c>
      <c r="R668" s="55" t="s">
        <v>3829</v>
      </c>
      <c r="T668" s="57">
        <v>1127.5056</v>
      </c>
      <c r="U668" s="55">
        <v>90.200400000000002</v>
      </c>
      <c r="V668" s="55">
        <v>28.1876</v>
      </c>
      <c r="W668" s="57">
        <v>1245.8936000000001</v>
      </c>
      <c r="Y668" s="55" t="s">
        <v>3830</v>
      </c>
      <c r="Z668" s="55" t="s">
        <v>3699</v>
      </c>
      <c r="AA668" s="55" t="s">
        <v>3831</v>
      </c>
      <c r="AB668" s="55">
        <v>0</v>
      </c>
      <c r="AC668" s="55" t="s">
        <v>3669</v>
      </c>
      <c r="AD668" s="58">
        <v>37573</v>
      </c>
      <c r="AE668" s="58">
        <v>37568</v>
      </c>
    </row>
    <row r="669" spans="1:31" ht="12.5" customHeight="1">
      <c r="A669" s="55">
        <v>47993</v>
      </c>
      <c r="B669" s="55">
        <v>1</v>
      </c>
      <c r="C669" s="56">
        <v>45231</v>
      </c>
      <c r="D669" s="56">
        <v>45243</v>
      </c>
      <c r="E669" s="56">
        <v>45238</v>
      </c>
      <c r="F669" s="55">
        <v>5</v>
      </c>
      <c r="G669" s="55" t="s">
        <v>3832</v>
      </c>
      <c r="H669" s="55" t="s">
        <v>3833</v>
      </c>
      <c r="I669" s="55" t="s">
        <v>3834</v>
      </c>
      <c r="J669" s="55">
        <v>207</v>
      </c>
      <c r="K669" s="55">
        <v>62</v>
      </c>
      <c r="L669" s="55">
        <v>279</v>
      </c>
      <c r="M669" s="55">
        <v>5</v>
      </c>
      <c r="N669" s="55">
        <v>931</v>
      </c>
      <c r="O669" s="55">
        <v>931</v>
      </c>
      <c r="P669" s="55">
        <v>5</v>
      </c>
      <c r="Q669" s="55">
        <v>17315</v>
      </c>
      <c r="R669" s="55" t="s">
        <v>3835</v>
      </c>
      <c r="T669" s="57">
        <v>10907.050800000001</v>
      </c>
      <c r="U669" s="55">
        <v>872.56410000000005</v>
      </c>
      <c r="V669" s="55">
        <v>272.67630000000003</v>
      </c>
      <c r="W669" s="57">
        <v>12052.2912</v>
      </c>
      <c r="Y669" s="55" t="s">
        <v>3836</v>
      </c>
      <c r="Z669" s="55" t="s">
        <v>3699</v>
      </c>
      <c r="AA669" s="55" t="s">
        <v>3837</v>
      </c>
      <c r="AB669" s="55">
        <v>0</v>
      </c>
      <c r="AC669" s="55" t="s">
        <v>3669</v>
      </c>
      <c r="AD669" s="58">
        <v>37573</v>
      </c>
      <c r="AE669" s="58">
        <v>37568</v>
      </c>
    </row>
    <row r="670" spans="1:31" ht="12.5" customHeight="1">
      <c r="A670" s="55">
        <v>48033</v>
      </c>
      <c r="B670" s="55">
        <v>1</v>
      </c>
      <c r="C670" s="56">
        <v>45231</v>
      </c>
      <c r="D670" s="56">
        <v>45243</v>
      </c>
      <c r="E670" s="56">
        <v>45238</v>
      </c>
      <c r="F670" s="55">
        <v>5</v>
      </c>
      <c r="G670" s="55" t="s">
        <v>3838</v>
      </c>
      <c r="H670" s="55" t="s">
        <v>3839</v>
      </c>
      <c r="I670" s="55" t="s">
        <v>3840</v>
      </c>
      <c r="J670" s="55">
        <v>426</v>
      </c>
      <c r="K670" s="55">
        <v>136</v>
      </c>
      <c r="L670" s="55">
        <v>278</v>
      </c>
      <c r="M670" s="55">
        <v>6</v>
      </c>
      <c r="N670" s="55">
        <v>516</v>
      </c>
      <c r="O670" s="55">
        <v>516</v>
      </c>
      <c r="P670" s="55">
        <v>5</v>
      </c>
      <c r="Q670" s="55">
        <v>3318</v>
      </c>
      <c r="R670" s="55" t="s">
        <v>3841</v>
      </c>
      <c r="S670" s="55">
        <v>5740</v>
      </c>
      <c r="T670" s="57">
        <v>57308.471700000002</v>
      </c>
      <c r="U670" s="57">
        <v>4584.6777000000002</v>
      </c>
      <c r="V670" s="57">
        <v>1432.7118</v>
      </c>
      <c r="W670" s="57">
        <v>63325.861199999999</v>
      </c>
      <c r="Y670" s="55" t="s">
        <v>3842</v>
      </c>
      <c r="Z670" s="55" t="s">
        <v>3699</v>
      </c>
      <c r="AA670" s="55" t="s">
        <v>3843</v>
      </c>
      <c r="AB670" s="55">
        <v>0</v>
      </c>
      <c r="AC670" s="55" t="s">
        <v>3669</v>
      </c>
      <c r="AD670" s="58">
        <v>37573</v>
      </c>
      <c r="AE670" s="58">
        <v>37568</v>
      </c>
    </row>
    <row r="671" spans="1:31" ht="12.5" customHeight="1">
      <c r="A671" s="55">
        <v>48074</v>
      </c>
      <c r="B671" s="55">
        <v>1</v>
      </c>
      <c r="C671" s="56">
        <v>45231</v>
      </c>
      <c r="D671" s="56">
        <v>45243</v>
      </c>
      <c r="E671" s="56">
        <v>45238</v>
      </c>
      <c r="F671" s="55">
        <v>5</v>
      </c>
      <c r="G671" s="55" t="s">
        <v>3844</v>
      </c>
      <c r="H671" s="55" t="s">
        <v>3845</v>
      </c>
      <c r="I671" s="55" t="s">
        <v>1401</v>
      </c>
      <c r="J671" s="55">
        <v>532</v>
      </c>
      <c r="K671" s="55">
        <v>335</v>
      </c>
      <c r="L671" s="55">
        <v>285</v>
      </c>
      <c r="M671" s="55">
        <v>6</v>
      </c>
      <c r="N671" s="55">
        <v>533</v>
      </c>
      <c r="O671" s="55">
        <v>533</v>
      </c>
      <c r="P671" s="55">
        <v>5</v>
      </c>
      <c r="Q671" s="55">
        <v>6191</v>
      </c>
      <c r="R671" s="55" t="s">
        <v>3846</v>
      </c>
      <c r="S671" s="55">
        <v>5740</v>
      </c>
      <c r="T671" s="55">
        <v>249.5428</v>
      </c>
      <c r="U671" s="55">
        <v>19.9634</v>
      </c>
      <c r="V671" s="55">
        <v>6.2385999999999999</v>
      </c>
      <c r="W671" s="55">
        <v>275.7448</v>
      </c>
      <c r="Y671" s="55" t="s">
        <v>3847</v>
      </c>
      <c r="Z671" s="55" t="s">
        <v>3699</v>
      </c>
      <c r="AA671" s="55" t="s">
        <v>3848</v>
      </c>
      <c r="AB671" s="55">
        <v>0</v>
      </c>
      <c r="AC671" s="55" t="s">
        <v>3669</v>
      </c>
      <c r="AD671" s="58">
        <v>37573</v>
      </c>
      <c r="AE671" s="58">
        <v>37568</v>
      </c>
    </row>
    <row r="672" spans="1:31" ht="12.5" customHeight="1">
      <c r="A672" s="55">
        <v>47967</v>
      </c>
      <c r="B672" s="55">
        <v>1</v>
      </c>
      <c r="C672" s="56">
        <v>45231</v>
      </c>
      <c r="D672" s="56">
        <v>45243</v>
      </c>
      <c r="E672" s="56">
        <v>45238</v>
      </c>
      <c r="F672" s="55">
        <v>5</v>
      </c>
      <c r="G672" s="55" t="s">
        <v>3849</v>
      </c>
      <c r="H672" s="55" t="s">
        <v>3850</v>
      </c>
      <c r="I672" s="55" t="s">
        <v>3851</v>
      </c>
      <c r="J672" s="55">
        <v>653</v>
      </c>
      <c r="K672" s="55">
        <v>889</v>
      </c>
      <c r="L672" s="55">
        <v>285</v>
      </c>
      <c r="M672" s="55">
        <v>6</v>
      </c>
      <c r="N672" s="55">
        <v>550</v>
      </c>
      <c r="O672" s="55">
        <v>550</v>
      </c>
      <c r="P672" s="55">
        <v>5</v>
      </c>
      <c r="Q672" s="55">
        <v>8292</v>
      </c>
      <c r="R672" s="55" t="s">
        <v>3852</v>
      </c>
      <c r="S672" s="55">
        <v>5740</v>
      </c>
      <c r="T672" s="57">
        <v>46483.877200000003</v>
      </c>
      <c r="U672" s="57">
        <v>3718.7102</v>
      </c>
      <c r="V672" s="57">
        <v>1162.0969</v>
      </c>
      <c r="W672" s="57">
        <v>51364.684300000001</v>
      </c>
      <c r="Y672" s="55" t="s">
        <v>3853</v>
      </c>
      <c r="Z672" s="55" t="s">
        <v>3699</v>
      </c>
      <c r="AA672" s="55" t="s">
        <v>3854</v>
      </c>
      <c r="AB672" s="55">
        <v>0</v>
      </c>
      <c r="AC672" s="55" t="s">
        <v>3669</v>
      </c>
      <c r="AD672" s="58">
        <v>37573</v>
      </c>
      <c r="AE672" s="58">
        <v>37568</v>
      </c>
    </row>
    <row r="673" spans="1:31" ht="12.5" customHeight="1">
      <c r="A673" s="55">
        <v>48008</v>
      </c>
      <c r="B673" s="55">
        <v>1</v>
      </c>
      <c r="C673" s="56">
        <v>45231</v>
      </c>
      <c r="D673" s="56">
        <v>45243</v>
      </c>
      <c r="E673" s="56">
        <v>45238</v>
      </c>
      <c r="F673" s="55">
        <v>5</v>
      </c>
      <c r="G673" s="55" t="s">
        <v>3855</v>
      </c>
      <c r="H673" s="55" t="s">
        <v>3856</v>
      </c>
      <c r="I673" s="55" t="s">
        <v>3857</v>
      </c>
      <c r="J673" s="55">
        <v>677</v>
      </c>
      <c r="K673" s="55">
        <v>552</v>
      </c>
      <c r="L673" s="55">
        <v>285</v>
      </c>
      <c r="M673" s="55">
        <v>6</v>
      </c>
      <c r="N673" s="55">
        <v>554</v>
      </c>
      <c r="O673" s="55">
        <v>554</v>
      </c>
      <c r="P673" s="55">
        <v>5</v>
      </c>
      <c r="Q673" s="55">
        <v>15555</v>
      </c>
      <c r="R673" s="55" t="s">
        <v>3858</v>
      </c>
      <c r="S673" s="55">
        <v>5740</v>
      </c>
      <c r="T673" s="55">
        <v>709.38829999999996</v>
      </c>
      <c r="U673" s="55">
        <v>56.751100000000001</v>
      </c>
      <c r="V673" s="55">
        <v>17.7347</v>
      </c>
      <c r="W673" s="55">
        <v>783.8741</v>
      </c>
      <c r="Y673" s="55" t="s">
        <v>3859</v>
      </c>
      <c r="Z673" s="55" t="s">
        <v>3699</v>
      </c>
      <c r="AA673" s="55" t="s">
        <v>3860</v>
      </c>
      <c r="AB673" s="55">
        <v>0</v>
      </c>
      <c r="AC673" s="55" t="s">
        <v>3669</v>
      </c>
      <c r="AD673" s="58">
        <v>37573</v>
      </c>
      <c r="AE673" s="58">
        <v>37568</v>
      </c>
    </row>
    <row r="674" spans="1:31" ht="12.5" customHeight="1">
      <c r="A674" s="55">
        <v>48000</v>
      </c>
      <c r="B674" s="55">
        <v>1</v>
      </c>
      <c r="C674" s="56">
        <v>45231</v>
      </c>
      <c r="D674" s="56">
        <v>45243</v>
      </c>
      <c r="E674" s="56">
        <v>45238</v>
      </c>
      <c r="F674" s="55">
        <v>5</v>
      </c>
      <c r="G674" s="55" t="s">
        <v>3861</v>
      </c>
      <c r="H674" s="55" t="s">
        <v>3862</v>
      </c>
      <c r="I674" s="55" t="s">
        <v>3863</v>
      </c>
      <c r="J674" s="55">
        <v>478</v>
      </c>
      <c r="K674" s="55">
        <v>817</v>
      </c>
      <c r="L674" s="55">
        <v>285</v>
      </c>
      <c r="M674" s="55">
        <v>6</v>
      </c>
      <c r="N674" s="55">
        <v>523</v>
      </c>
      <c r="O674" s="55">
        <v>523</v>
      </c>
      <c r="P674" s="55">
        <v>5</v>
      </c>
      <c r="Q674" s="55">
        <v>10628</v>
      </c>
      <c r="R674" s="55" t="s">
        <v>3864</v>
      </c>
      <c r="S674" s="55">
        <v>5740</v>
      </c>
      <c r="T674" s="55">
        <v>963.00909999999999</v>
      </c>
      <c r="U674" s="55">
        <v>77.040700000000001</v>
      </c>
      <c r="V674" s="55">
        <v>24.075199999999999</v>
      </c>
      <c r="W674" s="57">
        <v>1064.125</v>
      </c>
      <c r="Y674" s="55" t="s">
        <v>3865</v>
      </c>
      <c r="Z674" s="55" t="s">
        <v>3699</v>
      </c>
      <c r="AA674" s="55" t="s">
        <v>3866</v>
      </c>
      <c r="AB674" s="55">
        <v>0</v>
      </c>
      <c r="AC674" s="55" t="s">
        <v>3669</v>
      </c>
      <c r="AD674" s="58">
        <v>37573</v>
      </c>
      <c r="AE674" s="58">
        <v>37568</v>
      </c>
    </row>
    <row r="675" spans="1:31" ht="12.5" customHeight="1">
      <c r="A675" s="55">
        <v>47961</v>
      </c>
      <c r="B675" s="55">
        <v>1</v>
      </c>
      <c r="C675" s="56">
        <v>45231</v>
      </c>
      <c r="D675" s="56">
        <v>45243</v>
      </c>
      <c r="E675" s="56">
        <v>45238</v>
      </c>
      <c r="F675" s="55">
        <v>5</v>
      </c>
      <c r="G675" s="55" t="s">
        <v>3867</v>
      </c>
      <c r="H675" s="55" t="s">
        <v>3868</v>
      </c>
      <c r="I675" s="55" t="s">
        <v>1407</v>
      </c>
      <c r="J675" s="55">
        <v>390</v>
      </c>
      <c r="K675" s="55">
        <v>835</v>
      </c>
      <c r="L675" s="55">
        <v>278</v>
      </c>
      <c r="M675" s="55">
        <v>6</v>
      </c>
      <c r="N675" s="55">
        <v>510</v>
      </c>
      <c r="O675" s="55">
        <v>510</v>
      </c>
      <c r="P675" s="55">
        <v>5</v>
      </c>
      <c r="Q675" s="55">
        <v>3088</v>
      </c>
      <c r="R675" s="55" t="s">
        <v>3869</v>
      </c>
      <c r="S675" s="55">
        <v>5740</v>
      </c>
      <c r="T675" s="55">
        <v>777.59280000000001</v>
      </c>
      <c r="U675" s="55">
        <v>62.2074</v>
      </c>
      <c r="V675" s="55">
        <v>19.439800000000002</v>
      </c>
      <c r="W675" s="55">
        <v>859.24</v>
      </c>
      <c r="Y675" s="55" t="s">
        <v>3870</v>
      </c>
      <c r="Z675" s="55" t="s">
        <v>3699</v>
      </c>
      <c r="AA675" s="55" t="s">
        <v>3871</v>
      </c>
      <c r="AB675" s="55">
        <v>0</v>
      </c>
      <c r="AC675" s="55" t="s">
        <v>3669</v>
      </c>
      <c r="AD675" s="58">
        <v>37573</v>
      </c>
      <c r="AE675" s="58">
        <v>37568</v>
      </c>
    </row>
    <row r="676" spans="1:31" ht="12.5" customHeight="1">
      <c r="A676" s="55">
        <v>48038</v>
      </c>
      <c r="B676" s="55">
        <v>1</v>
      </c>
      <c r="C676" s="56">
        <v>45231</v>
      </c>
      <c r="D676" s="56">
        <v>45243</v>
      </c>
      <c r="E676" s="56">
        <v>45238</v>
      </c>
      <c r="F676" s="55">
        <v>5</v>
      </c>
      <c r="G676" s="55" t="s">
        <v>3872</v>
      </c>
      <c r="H676" s="55" t="s">
        <v>3873</v>
      </c>
      <c r="I676" s="55" t="s">
        <v>2558</v>
      </c>
      <c r="J676" s="55">
        <v>444</v>
      </c>
      <c r="K676" s="55">
        <v>69</v>
      </c>
      <c r="L676" s="55">
        <v>278</v>
      </c>
      <c r="M676" s="55">
        <v>6</v>
      </c>
      <c r="N676" s="55">
        <v>519</v>
      </c>
      <c r="O676" s="55">
        <v>519</v>
      </c>
      <c r="P676" s="55">
        <v>5</v>
      </c>
      <c r="Q676" s="55">
        <v>12189</v>
      </c>
      <c r="R676" s="55" t="s">
        <v>3874</v>
      </c>
      <c r="S676" s="55">
        <v>5740</v>
      </c>
      <c r="T676" s="57">
        <v>9795.0293999999994</v>
      </c>
      <c r="U676" s="55">
        <v>783.60239999999999</v>
      </c>
      <c r="V676" s="55">
        <v>244.87569999999999</v>
      </c>
      <c r="W676" s="57">
        <v>10823.5075</v>
      </c>
      <c r="Y676" s="55" t="s">
        <v>3875</v>
      </c>
      <c r="Z676" s="55" t="s">
        <v>3699</v>
      </c>
      <c r="AA676" s="55" t="s">
        <v>3876</v>
      </c>
      <c r="AB676" s="55">
        <v>0</v>
      </c>
      <c r="AC676" s="55" t="s">
        <v>3669</v>
      </c>
      <c r="AD676" s="58">
        <v>37573</v>
      </c>
      <c r="AE676" s="58">
        <v>37568</v>
      </c>
    </row>
    <row r="677" spans="1:31" ht="12.5" customHeight="1">
      <c r="A677" s="55">
        <v>48025</v>
      </c>
      <c r="B677" s="55">
        <v>1</v>
      </c>
      <c r="C677" s="56">
        <v>45231</v>
      </c>
      <c r="D677" s="56">
        <v>45243</v>
      </c>
      <c r="E677" s="56">
        <v>45238</v>
      </c>
      <c r="F677" s="55">
        <v>5</v>
      </c>
      <c r="G677" s="55" t="s">
        <v>3877</v>
      </c>
      <c r="H677" s="55" t="s">
        <v>3878</v>
      </c>
      <c r="I677" s="55" t="s">
        <v>475</v>
      </c>
      <c r="J677" s="55">
        <v>335</v>
      </c>
      <c r="K677" s="55">
        <v>88</v>
      </c>
      <c r="L677" s="55">
        <v>285</v>
      </c>
      <c r="M677" s="55">
        <v>6</v>
      </c>
      <c r="N677" s="55">
        <v>500</v>
      </c>
      <c r="O677" s="55">
        <v>500</v>
      </c>
      <c r="P677" s="55">
        <v>5</v>
      </c>
      <c r="Q677" s="55">
        <v>11282</v>
      </c>
      <c r="R677" s="55" t="s">
        <v>3879</v>
      </c>
      <c r="S677" s="55">
        <v>5740</v>
      </c>
      <c r="T677" s="57">
        <v>1623.5117</v>
      </c>
      <c r="U677" s="55">
        <v>129.8809</v>
      </c>
      <c r="V677" s="55">
        <v>40.587800000000001</v>
      </c>
      <c r="W677" s="57">
        <v>1793.9803999999999</v>
      </c>
      <c r="Y677" s="55" t="s">
        <v>3880</v>
      </c>
      <c r="Z677" s="55" t="s">
        <v>3699</v>
      </c>
      <c r="AA677" s="55" t="s">
        <v>3881</v>
      </c>
      <c r="AB677" s="55">
        <v>0</v>
      </c>
      <c r="AC677" s="55" t="s">
        <v>3669</v>
      </c>
      <c r="AD677" s="58">
        <v>37573</v>
      </c>
      <c r="AE677" s="58">
        <v>37568</v>
      </c>
    </row>
    <row r="678" spans="1:31" ht="12.5" customHeight="1">
      <c r="A678" s="55">
        <v>48059</v>
      </c>
      <c r="B678" s="55">
        <v>1</v>
      </c>
      <c r="C678" s="56">
        <v>45231</v>
      </c>
      <c r="D678" s="56">
        <v>45243</v>
      </c>
      <c r="E678" s="56">
        <v>45238</v>
      </c>
      <c r="F678" s="55">
        <v>5</v>
      </c>
      <c r="G678" s="55" t="s">
        <v>3882</v>
      </c>
      <c r="H678" s="55" t="s">
        <v>3883</v>
      </c>
      <c r="I678" s="55" t="s">
        <v>2592</v>
      </c>
      <c r="J678" s="55">
        <v>84</v>
      </c>
      <c r="K678" s="55">
        <v>252</v>
      </c>
      <c r="L678" s="55">
        <v>278</v>
      </c>
      <c r="M678" s="55">
        <v>6</v>
      </c>
      <c r="N678" s="55">
        <v>459</v>
      </c>
      <c r="O678" s="55">
        <v>459</v>
      </c>
      <c r="P678" s="55">
        <v>5</v>
      </c>
      <c r="Q678" s="55">
        <v>6452</v>
      </c>
      <c r="R678" s="55" t="s">
        <v>3884</v>
      </c>
      <c r="S678" s="55">
        <v>5740</v>
      </c>
      <c r="T678" s="57">
        <v>52785.016100000001</v>
      </c>
      <c r="U678" s="57">
        <v>4222.8013000000001</v>
      </c>
      <c r="V678" s="57">
        <v>1319.6253999999999</v>
      </c>
      <c r="W678" s="57">
        <v>58327.442799999997</v>
      </c>
      <c r="Y678" s="55" t="s">
        <v>3885</v>
      </c>
      <c r="Z678" s="55" t="s">
        <v>3699</v>
      </c>
      <c r="AA678" s="55" t="s">
        <v>3886</v>
      </c>
      <c r="AB678" s="55">
        <v>0</v>
      </c>
      <c r="AC678" s="55" t="s">
        <v>3669</v>
      </c>
      <c r="AD678" s="58">
        <v>37573</v>
      </c>
      <c r="AE678" s="58">
        <v>37568</v>
      </c>
    </row>
    <row r="679" spans="1:31" ht="12.5" customHeight="1">
      <c r="A679" s="55">
        <v>48022</v>
      </c>
      <c r="B679" s="55">
        <v>1</v>
      </c>
      <c r="C679" s="56">
        <v>45231</v>
      </c>
      <c r="D679" s="56">
        <v>45243</v>
      </c>
      <c r="E679" s="56">
        <v>45238</v>
      </c>
      <c r="F679" s="55">
        <v>5</v>
      </c>
      <c r="G679" s="55" t="s">
        <v>3887</v>
      </c>
      <c r="H679" s="55" t="s">
        <v>3888</v>
      </c>
      <c r="I679" s="55" t="s">
        <v>3889</v>
      </c>
      <c r="J679" s="55">
        <v>570</v>
      </c>
      <c r="K679" s="55">
        <v>21</v>
      </c>
      <c r="L679" s="55">
        <v>278</v>
      </c>
      <c r="M679" s="55">
        <v>6</v>
      </c>
      <c r="N679" s="55">
        <v>541</v>
      </c>
      <c r="O679" s="55">
        <v>32</v>
      </c>
      <c r="P679" s="55">
        <v>5</v>
      </c>
      <c r="Q679" s="55">
        <v>14963</v>
      </c>
      <c r="R679" s="55" t="s">
        <v>3890</v>
      </c>
      <c r="S679" s="55">
        <v>5740</v>
      </c>
      <c r="T679" s="57">
        <v>4936.4017999999996</v>
      </c>
      <c r="U679" s="55">
        <v>394.91210000000001</v>
      </c>
      <c r="V679" s="55">
        <v>123.41</v>
      </c>
      <c r="W679" s="57">
        <v>5454.7239</v>
      </c>
      <c r="Y679" s="55" t="s">
        <v>3891</v>
      </c>
      <c r="Z679" s="55" t="s">
        <v>3699</v>
      </c>
      <c r="AA679" s="55" t="s">
        <v>3892</v>
      </c>
      <c r="AB679" s="55">
        <v>0</v>
      </c>
      <c r="AC679" s="55" t="s">
        <v>3669</v>
      </c>
      <c r="AD679" s="58">
        <v>37573</v>
      </c>
      <c r="AE679" s="58">
        <v>37568</v>
      </c>
    </row>
    <row r="680" spans="1:31" ht="12.5" customHeight="1">
      <c r="A680" s="55">
        <v>48006</v>
      </c>
      <c r="B680" s="55">
        <v>1</v>
      </c>
      <c r="C680" s="56">
        <v>45231</v>
      </c>
      <c r="D680" s="56">
        <v>45243</v>
      </c>
      <c r="E680" s="56">
        <v>45238</v>
      </c>
      <c r="F680" s="55">
        <v>5</v>
      </c>
      <c r="G680" s="55" t="s">
        <v>3893</v>
      </c>
      <c r="H680" s="55" t="s">
        <v>3894</v>
      </c>
      <c r="I680" s="55" t="s">
        <v>3895</v>
      </c>
      <c r="J680" s="55">
        <v>301</v>
      </c>
      <c r="K680" s="55">
        <v>598</v>
      </c>
      <c r="L680" s="55">
        <v>286</v>
      </c>
      <c r="M680" s="55">
        <v>7</v>
      </c>
      <c r="N680" s="55">
        <v>691</v>
      </c>
      <c r="O680" s="55">
        <v>691</v>
      </c>
      <c r="P680" s="55">
        <v>5</v>
      </c>
      <c r="Q680" s="55">
        <v>2082</v>
      </c>
      <c r="R680" s="55" t="s">
        <v>3896</v>
      </c>
      <c r="T680" s="57">
        <v>17476.336800000001</v>
      </c>
      <c r="U680" s="57">
        <v>1398.1069</v>
      </c>
      <c r="V680" s="55">
        <v>436.90839999999997</v>
      </c>
      <c r="W680" s="57">
        <v>19311.3521</v>
      </c>
      <c r="Y680" s="55" t="s">
        <v>3897</v>
      </c>
      <c r="Z680" s="55" t="s">
        <v>3699</v>
      </c>
      <c r="AA680" s="55" t="s">
        <v>3898</v>
      </c>
      <c r="AB680" s="55">
        <v>0</v>
      </c>
      <c r="AC680" s="55" t="s">
        <v>3669</v>
      </c>
      <c r="AD680" s="58">
        <v>37573</v>
      </c>
      <c r="AE680" s="58">
        <v>37568</v>
      </c>
    </row>
    <row r="681" spans="1:31" ht="12.5" customHeight="1">
      <c r="A681" s="55">
        <v>48005</v>
      </c>
      <c r="B681" s="55">
        <v>1</v>
      </c>
      <c r="C681" s="56">
        <v>45231</v>
      </c>
      <c r="D681" s="56">
        <v>45243</v>
      </c>
      <c r="E681" s="56">
        <v>45238</v>
      </c>
      <c r="F681" s="55">
        <v>5</v>
      </c>
      <c r="G681" s="55" t="s">
        <v>3899</v>
      </c>
      <c r="H681" s="55" t="s">
        <v>3900</v>
      </c>
      <c r="I681" s="55" t="s">
        <v>3901</v>
      </c>
      <c r="J681" s="55">
        <v>638</v>
      </c>
      <c r="K681" s="55">
        <v>884</v>
      </c>
      <c r="L681" s="55">
        <v>286</v>
      </c>
      <c r="M681" s="55">
        <v>7</v>
      </c>
      <c r="N681" s="55">
        <v>710</v>
      </c>
      <c r="O681" s="55">
        <v>710</v>
      </c>
      <c r="P681" s="55">
        <v>5</v>
      </c>
      <c r="Q681" s="55">
        <v>336</v>
      </c>
      <c r="R681" s="55" t="s">
        <v>3902</v>
      </c>
      <c r="T681" s="57">
        <v>105883.4472</v>
      </c>
      <c r="U681" s="57">
        <v>8470.6758000000009</v>
      </c>
      <c r="V681" s="57">
        <v>2647.0862000000002</v>
      </c>
      <c r="W681" s="57">
        <v>117001.2092</v>
      </c>
      <c r="Y681" s="55" t="s">
        <v>3903</v>
      </c>
      <c r="Z681" s="55" t="s">
        <v>3699</v>
      </c>
      <c r="AA681" s="55" t="s">
        <v>3904</v>
      </c>
      <c r="AB681" s="55">
        <v>0</v>
      </c>
      <c r="AC681" s="55" t="s">
        <v>3669</v>
      </c>
      <c r="AD681" s="58">
        <v>37573</v>
      </c>
      <c r="AE681" s="58">
        <v>37568</v>
      </c>
    </row>
    <row r="682" spans="1:31" ht="12.5" customHeight="1">
      <c r="A682" s="55">
        <v>48081</v>
      </c>
      <c r="B682" s="55">
        <v>1</v>
      </c>
      <c r="C682" s="56">
        <v>45231</v>
      </c>
      <c r="D682" s="56">
        <v>45243</v>
      </c>
      <c r="E682" s="56">
        <v>45238</v>
      </c>
      <c r="F682" s="55">
        <v>5</v>
      </c>
      <c r="G682" s="55" t="s">
        <v>3905</v>
      </c>
      <c r="H682" s="55" t="s">
        <v>3906</v>
      </c>
      <c r="I682" s="55" t="s">
        <v>3907</v>
      </c>
      <c r="J682" s="55">
        <v>214</v>
      </c>
      <c r="K682" s="55">
        <v>560</v>
      </c>
      <c r="L682" s="55">
        <v>282</v>
      </c>
      <c r="M682" s="55">
        <v>10</v>
      </c>
      <c r="N682" s="55">
        <v>646</v>
      </c>
      <c r="O682" s="55">
        <v>646</v>
      </c>
      <c r="P682" s="55">
        <v>5</v>
      </c>
      <c r="Q682" s="55">
        <v>2687</v>
      </c>
      <c r="R682" s="55" t="s">
        <v>3908</v>
      </c>
      <c r="S682" s="55">
        <v>5743</v>
      </c>
      <c r="T682" s="57">
        <v>1759.212</v>
      </c>
      <c r="U682" s="55">
        <v>140.73699999999999</v>
      </c>
      <c r="V682" s="55">
        <v>43.9803</v>
      </c>
      <c r="W682" s="57">
        <v>1943.9293</v>
      </c>
      <c r="Y682" s="55" t="s">
        <v>3909</v>
      </c>
      <c r="Z682" s="55" t="s">
        <v>3699</v>
      </c>
      <c r="AA682" s="55" t="s">
        <v>3910</v>
      </c>
      <c r="AB682" s="55">
        <v>0</v>
      </c>
      <c r="AC682" s="55" t="s">
        <v>3669</v>
      </c>
      <c r="AD682" s="58">
        <v>37573</v>
      </c>
      <c r="AE682" s="58">
        <v>37568</v>
      </c>
    </row>
    <row r="683" spans="1:31" ht="12.5" customHeight="1">
      <c r="A683" s="55">
        <v>48106</v>
      </c>
      <c r="B683" s="55">
        <v>1</v>
      </c>
      <c r="C683" s="56">
        <v>45233</v>
      </c>
      <c r="D683" s="56">
        <v>45245</v>
      </c>
      <c r="E683" s="56">
        <v>45240</v>
      </c>
      <c r="F683" s="55">
        <v>5</v>
      </c>
      <c r="G683" s="55" t="s">
        <v>3911</v>
      </c>
      <c r="I683" s="55" t="s">
        <v>3912</v>
      </c>
      <c r="J683" s="55">
        <v>20546</v>
      </c>
      <c r="K683" s="55">
        <v>2494</v>
      </c>
      <c r="M683" s="55">
        <v>6</v>
      </c>
      <c r="N683" s="55">
        <v>12320</v>
      </c>
      <c r="O683" s="55">
        <v>12320</v>
      </c>
      <c r="P683" s="55">
        <v>1</v>
      </c>
      <c r="Q683" s="55">
        <v>16068</v>
      </c>
      <c r="R683" s="55" t="s">
        <v>3913</v>
      </c>
      <c r="S683" s="55">
        <v>5762</v>
      </c>
      <c r="T683" s="57">
        <v>2049.0981999999999</v>
      </c>
      <c r="U683" s="55">
        <v>163.92789999999999</v>
      </c>
      <c r="V683" s="55">
        <v>51.227499999999999</v>
      </c>
      <c r="W683" s="57">
        <v>2264.2536</v>
      </c>
      <c r="Y683" s="55" t="s">
        <v>3914</v>
      </c>
      <c r="Z683" s="55" t="s">
        <v>3915</v>
      </c>
      <c r="AA683" s="55" t="s">
        <v>3916</v>
      </c>
      <c r="AB683" s="55">
        <v>0</v>
      </c>
      <c r="AC683" s="55" t="s">
        <v>3917</v>
      </c>
      <c r="AD683" s="58">
        <v>37575</v>
      </c>
      <c r="AE683" s="58">
        <v>37570</v>
      </c>
    </row>
    <row r="684" spans="1:31" ht="12.5" customHeight="1">
      <c r="A684" s="55">
        <v>48107</v>
      </c>
      <c r="B684" s="55">
        <v>1</v>
      </c>
      <c r="C684" s="56">
        <v>45233</v>
      </c>
      <c r="D684" s="56">
        <v>45245</v>
      </c>
      <c r="E684" s="56">
        <v>45240</v>
      </c>
      <c r="F684" s="55">
        <v>5</v>
      </c>
      <c r="G684" s="55" t="s">
        <v>3918</v>
      </c>
      <c r="I684" s="55" t="s">
        <v>3919</v>
      </c>
      <c r="J684" s="55">
        <v>22580</v>
      </c>
      <c r="K684" s="55">
        <v>11959</v>
      </c>
      <c r="M684" s="55">
        <v>9</v>
      </c>
      <c r="N684" s="55">
        <v>21829</v>
      </c>
      <c r="O684" s="55">
        <v>21829</v>
      </c>
      <c r="P684" s="55">
        <v>1</v>
      </c>
      <c r="Q684" s="55">
        <v>8777</v>
      </c>
      <c r="R684" s="55" t="s">
        <v>3920</v>
      </c>
      <c r="S684" s="55">
        <v>5760</v>
      </c>
      <c r="T684" s="57">
        <v>2443.35</v>
      </c>
      <c r="U684" s="55">
        <v>195.46799999999999</v>
      </c>
      <c r="V684" s="55">
        <v>61.083799999999997</v>
      </c>
      <c r="W684" s="57">
        <v>2699.9018000000001</v>
      </c>
      <c r="Y684" s="55" t="s">
        <v>3921</v>
      </c>
      <c r="Z684" s="55" t="s">
        <v>3915</v>
      </c>
      <c r="AA684" s="55" t="s">
        <v>3922</v>
      </c>
      <c r="AB684" s="55">
        <v>0</v>
      </c>
      <c r="AC684" s="55" t="s">
        <v>3917</v>
      </c>
      <c r="AD684" s="58">
        <v>37575</v>
      </c>
      <c r="AE684" s="58">
        <v>37570</v>
      </c>
    </row>
    <row r="685" spans="1:31" ht="12.5" customHeight="1">
      <c r="A685" s="55">
        <v>48117</v>
      </c>
      <c r="B685" s="55">
        <v>1</v>
      </c>
      <c r="C685" s="56">
        <v>45236</v>
      </c>
      <c r="D685" s="56">
        <v>45248</v>
      </c>
      <c r="E685" s="56">
        <v>45243</v>
      </c>
      <c r="F685" s="55">
        <v>5</v>
      </c>
      <c r="G685" s="55" t="s">
        <v>3923</v>
      </c>
      <c r="I685" s="55" t="s">
        <v>3924</v>
      </c>
      <c r="J685" s="55">
        <v>14930</v>
      </c>
      <c r="K685" s="55">
        <v>6515</v>
      </c>
      <c r="M685" s="55">
        <v>7</v>
      </c>
      <c r="N685" s="55">
        <v>16353</v>
      </c>
      <c r="O685" s="55">
        <v>16353</v>
      </c>
      <c r="P685" s="55">
        <v>1</v>
      </c>
      <c r="Q685" s="55">
        <v>15817</v>
      </c>
      <c r="R685" s="55" t="s">
        <v>3925</v>
      </c>
      <c r="T685" s="57">
        <v>2181.5625</v>
      </c>
      <c r="U685" s="55">
        <v>174.52500000000001</v>
      </c>
      <c r="V685" s="55">
        <v>54.539099999999998</v>
      </c>
      <c r="W685" s="57">
        <v>2410.6266000000001</v>
      </c>
      <c r="Y685" s="55" t="s">
        <v>3926</v>
      </c>
      <c r="Z685" s="55" t="s">
        <v>3927</v>
      </c>
      <c r="AA685" s="55" t="s">
        <v>3928</v>
      </c>
      <c r="AB685" s="55">
        <v>0</v>
      </c>
      <c r="AC685" s="55" t="s">
        <v>3687</v>
      </c>
      <c r="AD685" s="58">
        <v>37578</v>
      </c>
      <c r="AE685" s="58">
        <v>37573</v>
      </c>
    </row>
    <row r="686" spans="1:31" ht="12.5" customHeight="1">
      <c r="A686" s="55">
        <v>48131</v>
      </c>
      <c r="B686" s="55">
        <v>1</v>
      </c>
      <c r="C686" s="56">
        <v>45238</v>
      </c>
      <c r="D686" s="56">
        <v>45250</v>
      </c>
      <c r="E686" s="56">
        <v>45245</v>
      </c>
      <c r="F686" s="55">
        <v>5</v>
      </c>
      <c r="G686" s="55" t="s">
        <v>3929</v>
      </c>
      <c r="I686" s="55" t="s">
        <v>3930</v>
      </c>
      <c r="J686" s="55">
        <v>20483</v>
      </c>
      <c r="K686" s="55">
        <v>5482</v>
      </c>
      <c r="M686" s="55">
        <v>6</v>
      </c>
      <c r="N686" s="55">
        <v>15317</v>
      </c>
      <c r="O686" s="55">
        <v>15317</v>
      </c>
      <c r="P686" s="55">
        <v>1</v>
      </c>
      <c r="Q686" s="55">
        <v>5636</v>
      </c>
      <c r="R686" s="55" t="s">
        <v>3931</v>
      </c>
      <c r="S686" s="55">
        <v>5817</v>
      </c>
      <c r="T686" s="57">
        <v>2049.0981999999999</v>
      </c>
      <c r="U686" s="55">
        <v>163.92789999999999</v>
      </c>
      <c r="V686" s="55">
        <v>51.227499999999999</v>
      </c>
      <c r="W686" s="57">
        <v>2264.2536</v>
      </c>
      <c r="Y686" s="55" t="s">
        <v>3932</v>
      </c>
      <c r="Z686" s="55" t="s">
        <v>3933</v>
      </c>
      <c r="AA686" s="55" t="s">
        <v>3934</v>
      </c>
      <c r="AB686" s="55">
        <v>0</v>
      </c>
      <c r="AC686" s="55" t="s">
        <v>3699</v>
      </c>
      <c r="AD686" s="58">
        <v>37580</v>
      </c>
      <c r="AE686" s="58">
        <v>37575</v>
      </c>
    </row>
    <row r="687" spans="1:31" ht="12.5" customHeight="1">
      <c r="A687" s="55">
        <v>48142</v>
      </c>
      <c r="B687" s="55">
        <v>1</v>
      </c>
      <c r="C687" s="56">
        <v>45240</v>
      </c>
      <c r="D687" s="56">
        <v>45252</v>
      </c>
      <c r="E687" s="56">
        <v>45247</v>
      </c>
      <c r="F687" s="55">
        <v>5</v>
      </c>
      <c r="G687" s="55" t="s">
        <v>3935</v>
      </c>
      <c r="I687" s="55" t="s">
        <v>3936</v>
      </c>
      <c r="J687" s="55">
        <v>12213</v>
      </c>
      <c r="K687" s="55">
        <v>11739</v>
      </c>
      <c r="M687" s="55">
        <v>8</v>
      </c>
      <c r="N687" s="55">
        <v>21609</v>
      </c>
      <c r="O687" s="55">
        <v>21609</v>
      </c>
      <c r="P687" s="55">
        <v>1</v>
      </c>
      <c r="Q687" s="55">
        <v>5457</v>
      </c>
      <c r="R687" s="55" t="s">
        <v>3937</v>
      </c>
      <c r="T687" s="57">
        <v>2049.0981999999999</v>
      </c>
      <c r="U687" s="55">
        <v>163.92789999999999</v>
      </c>
      <c r="V687" s="55">
        <v>51.227499999999999</v>
      </c>
      <c r="W687" s="57">
        <v>2264.2536</v>
      </c>
      <c r="Y687" s="55" t="s">
        <v>3938</v>
      </c>
      <c r="Z687" s="55" t="s">
        <v>3939</v>
      </c>
      <c r="AA687" s="55" t="s">
        <v>3940</v>
      </c>
      <c r="AB687" s="55">
        <v>0</v>
      </c>
      <c r="AC687" s="55" t="s">
        <v>3915</v>
      </c>
      <c r="AD687" s="58">
        <v>37582</v>
      </c>
      <c r="AE687" s="58">
        <v>37577</v>
      </c>
    </row>
    <row r="688" spans="1:31" ht="12.5" customHeight="1">
      <c r="A688" s="55">
        <v>48146</v>
      </c>
      <c r="B688" s="55">
        <v>1</v>
      </c>
      <c r="C688" s="56">
        <v>45240</v>
      </c>
      <c r="D688" s="56">
        <v>45252</v>
      </c>
      <c r="E688" s="56">
        <v>45247</v>
      </c>
      <c r="F688" s="55">
        <v>5</v>
      </c>
      <c r="G688" s="55" t="s">
        <v>3941</v>
      </c>
      <c r="I688" s="55" t="s">
        <v>3942</v>
      </c>
      <c r="J688" s="55">
        <v>22578</v>
      </c>
      <c r="K688" s="55">
        <v>11821</v>
      </c>
      <c r="M688" s="55">
        <v>9</v>
      </c>
      <c r="N688" s="55">
        <v>21691</v>
      </c>
      <c r="O688" s="55">
        <v>21691</v>
      </c>
      <c r="P688" s="55">
        <v>1</v>
      </c>
      <c r="Q688" s="55">
        <v>1251</v>
      </c>
      <c r="R688" s="55" t="s">
        <v>3943</v>
      </c>
      <c r="S688" s="55">
        <v>5837</v>
      </c>
      <c r="T688" s="57">
        <v>2181.5625</v>
      </c>
      <c r="U688" s="55">
        <v>174.52500000000001</v>
      </c>
      <c r="V688" s="55">
        <v>54.539099999999998</v>
      </c>
      <c r="W688" s="57">
        <v>2410.6266000000001</v>
      </c>
      <c r="Y688" s="55" t="s">
        <v>3944</v>
      </c>
      <c r="Z688" s="55" t="s">
        <v>3939</v>
      </c>
      <c r="AA688" s="55" t="s">
        <v>3945</v>
      </c>
      <c r="AB688" s="55">
        <v>0</v>
      </c>
      <c r="AC688" s="55" t="s">
        <v>3915</v>
      </c>
      <c r="AD688" s="58">
        <v>37582</v>
      </c>
      <c r="AE688" s="58">
        <v>37577</v>
      </c>
    </row>
    <row r="689" spans="1:31" ht="12.5" customHeight="1">
      <c r="A689" s="55">
        <v>48144</v>
      </c>
      <c r="B689" s="55">
        <v>1</v>
      </c>
      <c r="C689" s="56">
        <v>45240</v>
      </c>
      <c r="D689" s="56">
        <v>45252</v>
      </c>
      <c r="E689" s="56">
        <v>45247</v>
      </c>
      <c r="F689" s="55">
        <v>5</v>
      </c>
      <c r="G689" s="55" t="s">
        <v>3946</v>
      </c>
      <c r="I689" s="55" t="s">
        <v>3947</v>
      </c>
      <c r="J689" s="55">
        <v>16823</v>
      </c>
      <c r="K689" s="55">
        <v>17800</v>
      </c>
      <c r="M689" s="55">
        <v>10</v>
      </c>
      <c r="N689" s="55">
        <v>27688</v>
      </c>
      <c r="O689" s="55">
        <v>27688</v>
      </c>
      <c r="P689" s="55">
        <v>1</v>
      </c>
      <c r="Q689" s="55">
        <v>4981</v>
      </c>
      <c r="R689" s="55" t="s">
        <v>3948</v>
      </c>
      <c r="S689" s="55">
        <v>5842</v>
      </c>
      <c r="T689" s="57">
        <v>2443.35</v>
      </c>
      <c r="U689" s="55">
        <v>195.46799999999999</v>
      </c>
      <c r="V689" s="55">
        <v>61.083799999999997</v>
      </c>
      <c r="W689" s="57">
        <v>2699.9018000000001</v>
      </c>
      <c r="Y689" s="55" t="s">
        <v>3949</v>
      </c>
      <c r="Z689" s="55" t="s">
        <v>3939</v>
      </c>
      <c r="AA689" s="55" t="s">
        <v>3950</v>
      </c>
      <c r="AB689" s="55">
        <v>0</v>
      </c>
      <c r="AC689" s="55" t="s">
        <v>3915</v>
      </c>
      <c r="AD689" s="58">
        <v>37582</v>
      </c>
      <c r="AE689" s="58">
        <v>37577</v>
      </c>
    </row>
    <row r="690" spans="1:31" ht="12.5" customHeight="1">
      <c r="A690" s="55">
        <v>48152</v>
      </c>
      <c r="B690" s="55">
        <v>1</v>
      </c>
      <c r="C690" s="56">
        <v>45241</v>
      </c>
      <c r="D690" s="56">
        <v>45253</v>
      </c>
      <c r="E690" s="56">
        <v>45248</v>
      </c>
      <c r="F690" s="55">
        <v>5</v>
      </c>
      <c r="G690" s="55" t="s">
        <v>3951</v>
      </c>
      <c r="I690" s="55" t="s">
        <v>3952</v>
      </c>
      <c r="J690" s="55">
        <v>26536</v>
      </c>
      <c r="K690" s="55">
        <v>10020</v>
      </c>
      <c r="M690" s="55">
        <v>4</v>
      </c>
      <c r="N690" s="55">
        <v>19883</v>
      </c>
      <c r="O690" s="55">
        <v>19883</v>
      </c>
      <c r="P690" s="55">
        <v>1</v>
      </c>
      <c r="Q690" s="55">
        <v>7486</v>
      </c>
      <c r="R690" s="55" t="s">
        <v>3953</v>
      </c>
      <c r="T690" s="57">
        <v>2071.4196000000002</v>
      </c>
      <c r="U690" s="55">
        <v>165.71360000000001</v>
      </c>
      <c r="V690" s="55">
        <v>51.785499999999999</v>
      </c>
      <c r="W690" s="57">
        <v>2288.9187000000002</v>
      </c>
      <c r="Y690" s="55" t="s">
        <v>3954</v>
      </c>
      <c r="Z690" s="55" t="s">
        <v>3955</v>
      </c>
      <c r="AA690" s="55" t="s">
        <v>3956</v>
      </c>
      <c r="AB690" s="55">
        <v>0</v>
      </c>
      <c r="AC690" s="55" t="s">
        <v>3957</v>
      </c>
      <c r="AD690" s="58">
        <v>37583</v>
      </c>
      <c r="AE690" s="58">
        <v>37578</v>
      </c>
    </row>
    <row r="691" spans="1:31" ht="12.5" customHeight="1">
      <c r="A691" s="55">
        <v>48157</v>
      </c>
      <c r="B691" s="55">
        <v>1</v>
      </c>
      <c r="C691" s="56">
        <v>45241</v>
      </c>
      <c r="D691" s="56">
        <v>45253</v>
      </c>
      <c r="E691" s="56">
        <v>45248</v>
      </c>
      <c r="F691" s="55">
        <v>5</v>
      </c>
      <c r="G691" s="55" t="s">
        <v>3958</v>
      </c>
      <c r="I691" s="55" t="s">
        <v>3959</v>
      </c>
      <c r="J691" s="55">
        <v>22851</v>
      </c>
      <c r="K691" s="55">
        <v>8572</v>
      </c>
      <c r="M691" s="55">
        <v>9</v>
      </c>
      <c r="N691" s="55">
        <v>18425</v>
      </c>
      <c r="O691" s="55">
        <v>18425</v>
      </c>
      <c r="P691" s="55">
        <v>1</v>
      </c>
      <c r="Q691" s="55">
        <v>9268</v>
      </c>
      <c r="R691" s="55" t="s">
        <v>3960</v>
      </c>
      <c r="S691" s="55">
        <v>5848</v>
      </c>
      <c r="T691" s="57">
        <v>2181.5625</v>
      </c>
      <c r="U691" s="55">
        <v>174.52500000000001</v>
      </c>
      <c r="V691" s="55">
        <v>54.539099999999998</v>
      </c>
      <c r="W691" s="57">
        <v>2410.6266000000001</v>
      </c>
      <c r="Y691" s="55" t="s">
        <v>3961</v>
      </c>
      <c r="Z691" s="55" t="s">
        <v>3955</v>
      </c>
      <c r="AA691" s="55" t="s">
        <v>3962</v>
      </c>
      <c r="AB691" s="55">
        <v>0</v>
      </c>
      <c r="AC691" s="55" t="s">
        <v>3957</v>
      </c>
      <c r="AD691" s="58">
        <v>37583</v>
      </c>
      <c r="AE691" s="58">
        <v>37578</v>
      </c>
    </row>
    <row r="692" spans="1:31" ht="12.5" customHeight="1">
      <c r="A692" s="55">
        <v>48154</v>
      </c>
      <c r="B692" s="55">
        <v>1</v>
      </c>
      <c r="C692" s="56">
        <v>45241</v>
      </c>
      <c r="D692" s="56">
        <v>45253</v>
      </c>
      <c r="E692" s="56">
        <v>45248</v>
      </c>
      <c r="F692" s="55">
        <v>5</v>
      </c>
      <c r="G692" s="55" t="s">
        <v>3963</v>
      </c>
      <c r="I692" s="55" t="s">
        <v>3964</v>
      </c>
      <c r="J692" s="55">
        <v>22402</v>
      </c>
      <c r="K692" s="55">
        <v>6262</v>
      </c>
      <c r="M692" s="55">
        <v>9</v>
      </c>
      <c r="N692" s="55">
        <v>16097</v>
      </c>
      <c r="O692" s="55">
        <v>16097</v>
      </c>
      <c r="P692" s="55">
        <v>1</v>
      </c>
      <c r="Q692" s="55">
        <v>12760</v>
      </c>
      <c r="R692" s="55" t="s">
        <v>3965</v>
      </c>
      <c r="S692" s="55">
        <v>5848</v>
      </c>
      <c r="T692" s="57">
        <v>2181.5625</v>
      </c>
      <c r="U692" s="55">
        <v>174.52500000000001</v>
      </c>
      <c r="V692" s="55">
        <v>54.539099999999998</v>
      </c>
      <c r="W692" s="57">
        <v>2410.6266000000001</v>
      </c>
      <c r="Y692" s="55" t="s">
        <v>3966</v>
      </c>
      <c r="Z692" s="55" t="s">
        <v>3955</v>
      </c>
      <c r="AA692" s="55" t="s">
        <v>3967</v>
      </c>
      <c r="AB692" s="55">
        <v>0</v>
      </c>
      <c r="AC692" s="55" t="s">
        <v>3957</v>
      </c>
      <c r="AD692" s="58">
        <v>37583</v>
      </c>
      <c r="AE692" s="58">
        <v>37578</v>
      </c>
    </row>
    <row r="693" spans="1:31" ht="12.5" customHeight="1">
      <c r="A693" s="55">
        <v>48163</v>
      </c>
      <c r="B693" s="55">
        <v>1</v>
      </c>
      <c r="C693" s="56">
        <v>45242</v>
      </c>
      <c r="D693" s="56">
        <v>45254</v>
      </c>
      <c r="E693" s="56">
        <v>45249</v>
      </c>
      <c r="F693" s="55">
        <v>5</v>
      </c>
      <c r="G693" s="55" t="s">
        <v>3968</v>
      </c>
      <c r="I693" s="55" t="s">
        <v>3969</v>
      </c>
      <c r="J693" s="55">
        <v>22854</v>
      </c>
      <c r="K693" s="55">
        <v>8850</v>
      </c>
      <c r="M693" s="55">
        <v>9</v>
      </c>
      <c r="N693" s="55">
        <v>18704</v>
      </c>
      <c r="O693" s="55">
        <v>18704</v>
      </c>
      <c r="P693" s="55">
        <v>1</v>
      </c>
      <c r="Q693" s="55">
        <v>10195</v>
      </c>
      <c r="R693" s="55" t="s">
        <v>3970</v>
      </c>
      <c r="S693" s="55">
        <v>5859</v>
      </c>
      <c r="T693" s="57">
        <v>2181.5625</v>
      </c>
      <c r="U693" s="55">
        <v>174.52500000000001</v>
      </c>
      <c r="V693" s="55">
        <v>54.539099999999998</v>
      </c>
      <c r="W693" s="57">
        <v>2410.6266000000001</v>
      </c>
      <c r="Y693" s="55" t="s">
        <v>3971</v>
      </c>
      <c r="Z693" s="55" t="s">
        <v>3972</v>
      </c>
      <c r="AA693" s="55" t="s">
        <v>3973</v>
      </c>
      <c r="AB693" s="55">
        <v>0</v>
      </c>
      <c r="AC693" s="55" t="s">
        <v>3974</v>
      </c>
      <c r="AD693" s="58">
        <v>37584</v>
      </c>
      <c r="AE693" s="58">
        <v>37579</v>
      </c>
    </row>
    <row r="694" spans="1:31" ht="12.5" customHeight="1">
      <c r="A694" s="55">
        <v>48168</v>
      </c>
      <c r="B694" s="55">
        <v>1</v>
      </c>
      <c r="C694" s="56">
        <v>45243</v>
      </c>
      <c r="D694" s="56">
        <v>45255</v>
      </c>
      <c r="E694" s="56">
        <v>45250</v>
      </c>
      <c r="F694" s="55">
        <v>5</v>
      </c>
      <c r="G694" s="55" t="s">
        <v>3975</v>
      </c>
      <c r="I694" s="55" t="s">
        <v>3976</v>
      </c>
      <c r="J694" s="55">
        <v>22904</v>
      </c>
      <c r="K694" s="55">
        <v>16325</v>
      </c>
      <c r="M694" s="55">
        <v>9</v>
      </c>
      <c r="N694" s="55">
        <v>26211</v>
      </c>
      <c r="O694" s="55">
        <v>26211</v>
      </c>
      <c r="P694" s="55">
        <v>1</v>
      </c>
      <c r="Q694" s="55">
        <v>6525</v>
      </c>
      <c r="R694" s="55" t="s">
        <v>3977</v>
      </c>
      <c r="S694" s="55">
        <v>5870</v>
      </c>
      <c r="T694" s="57">
        <v>2181.5625</v>
      </c>
      <c r="U694" s="55">
        <v>174.52500000000001</v>
      </c>
      <c r="V694" s="55">
        <v>54.539099999999998</v>
      </c>
      <c r="W694" s="57">
        <v>2410.6266000000001</v>
      </c>
      <c r="Y694" s="55" t="s">
        <v>3978</v>
      </c>
      <c r="Z694" s="55" t="s">
        <v>3979</v>
      </c>
      <c r="AA694" s="55" t="s">
        <v>3980</v>
      </c>
      <c r="AB694" s="55">
        <v>0</v>
      </c>
      <c r="AC694" s="55" t="s">
        <v>3927</v>
      </c>
      <c r="AD694" s="58">
        <v>37585</v>
      </c>
      <c r="AE694" s="58">
        <v>37580</v>
      </c>
    </row>
    <row r="695" spans="1:31" ht="12.5" customHeight="1">
      <c r="A695" s="55">
        <v>48171</v>
      </c>
      <c r="B695" s="55">
        <v>1</v>
      </c>
      <c r="C695" s="56">
        <v>45244</v>
      </c>
      <c r="D695" s="56">
        <v>45256</v>
      </c>
      <c r="E695" s="56">
        <v>45251</v>
      </c>
      <c r="F695" s="55">
        <v>5</v>
      </c>
      <c r="G695" s="55" t="s">
        <v>3981</v>
      </c>
      <c r="I695" s="55" t="s">
        <v>3982</v>
      </c>
      <c r="J695" s="55">
        <v>16313</v>
      </c>
      <c r="K695" s="55">
        <v>2412</v>
      </c>
      <c r="M695" s="55">
        <v>8</v>
      </c>
      <c r="N695" s="55">
        <v>12237</v>
      </c>
      <c r="O695" s="55">
        <v>12237</v>
      </c>
      <c r="P695" s="55">
        <v>1</v>
      </c>
      <c r="Q695" s="55">
        <v>16046</v>
      </c>
      <c r="R695" s="55" t="s">
        <v>3983</v>
      </c>
      <c r="T695" s="57">
        <v>2443.35</v>
      </c>
      <c r="U695" s="55">
        <v>195.46799999999999</v>
      </c>
      <c r="V695" s="55">
        <v>61.083799999999997</v>
      </c>
      <c r="W695" s="57">
        <v>2699.9018000000001</v>
      </c>
      <c r="Y695" s="55" t="s">
        <v>3984</v>
      </c>
      <c r="Z695" s="55" t="s">
        <v>3985</v>
      </c>
      <c r="AA695" s="55" t="s">
        <v>3986</v>
      </c>
      <c r="AB695" s="55">
        <v>0</v>
      </c>
      <c r="AC695" s="55" t="s">
        <v>3987</v>
      </c>
      <c r="AD695" s="58">
        <v>37586</v>
      </c>
      <c r="AE695" s="58">
        <v>37581</v>
      </c>
    </row>
    <row r="696" spans="1:31" ht="12.5" customHeight="1">
      <c r="A696" s="55">
        <v>48175</v>
      </c>
      <c r="B696" s="55">
        <v>1</v>
      </c>
      <c r="C696" s="56">
        <v>45245</v>
      </c>
      <c r="D696" s="56">
        <v>45257</v>
      </c>
      <c r="E696" s="56">
        <v>45252</v>
      </c>
      <c r="F696" s="55">
        <v>5</v>
      </c>
      <c r="G696" s="55" t="s">
        <v>3988</v>
      </c>
      <c r="I696" s="55" t="s">
        <v>3989</v>
      </c>
      <c r="J696" s="55">
        <v>26545</v>
      </c>
      <c r="K696" s="55">
        <v>2783</v>
      </c>
      <c r="M696" s="55">
        <v>4</v>
      </c>
      <c r="N696" s="55">
        <v>12612</v>
      </c>
      <c r="O696" s="55">
        <v>12612</v>
      </c>
      <c r="P696" s="55">
        <v>1</v>
      </c>
      <c r="Q696" s="55">
        <v>2951</v>
      </c>
      <c r="R696" s="55" t="s">
        <v>3990</v>
      </c>
      <c r="T696" s="57">
        <v>2071.4196000000002</v>
      </c>
      <c r="U696" s="55">
        <v>165.71360000000001</v>
      </c>
      <c r="V696" s="55">
        <v>51.785499999999999</v>
      </c>
      <c r="W696" s="57">
        <v>2288.9187000000002</v>
      </c>
      <c r="Y696" s="55" t="s">
        <v>3991</v>
      </c>
      <c r="Z696" s="55" t="s">
        <v>3992</v>
      </c>
      <c r="AA696" s="55" t="s">
        <v>3993</v>
      </c>
      <c r="AB696" s="55">
        <v>0</v>
      </c>
      <c r="AC696" s="55" t="s">
        <v>3933</v>
      </c>
      <c r="AD696" s="58">
        <v>37587</v>
      </c>
      <c r="AE696" s="58">
        <v>37582</v>
      </c>
    </row>
    <row r="697" spans="1:31" ht="12.5" customHeight="1">
      <c r="A697" s="55">
        <v>48180</v>
      </c>
      <c r="B697" s="55">
        <v>1</v>
      </c>
      <c r="C697" s="56">
        <v>45246</v>
      </c>
      <c r="D697" s="56">
        <v>45258</v>
      </c>
      <c r="E697" s="56">
        <v>45253</v>
      </c>
      <c r="F697" s="55">
        <v>5</v>
      </c>
      <c r="G697" s="55" t="s">
        <v>3994</v>
      </c>
      <c r="I697" s="55" t="s">
        <v>3995</v>
      </c>
      <c r="J697" s="55">
        <v>16316</v>
      </c>
      <c r="K697" s="55">
        <v>11287</v>
      </c>
      <c r="M697" s="55">
        <v>8</v>
      </c>
      <c r="N697" s="55">
        <v>21157</v>
      </c>
      <c r="O697" s="55">
        <v>21157</v>
      </c>
      <c r="P697" s="55">
        <v>1</v>
      </c>
      <c r="Q697" s="55">
        <v>16172</v>
      </c>
      <c r="R697" s="55" t="s">
        <v>3996</v>
      </c>
      <c r="T697" s="57">
        <v>2181.5625</v>
      </c>
      <c r="U697" s="55">
        <v>174.52500000000001</v>
      </c>
      <c r="V697" s="55">
        <v>54.539099999999998</v>
      </c>
      <c r="W697" s="57">
        <v>2410.6266000000001</v>
      </c>
      <c r="Y697" s="55" t="s">
        <v>3997</v>
      </c>
      <c r="Z697" s="55" t="s">
        <v>3998</v>
      </c>
      <c r="AA697" s="55" t="s">
        <v>3999</v>
      </c>
      <c r="AB697" s="55">
        <v>0</v>
      </c>
      <c r="AC697" s="55" t="s">
        <v>4000</v>
      </c>
      <c r="AD697" s="58">
        <v>37588</v>
      </c>
      <c r="AE697" s="58">
        <v>37583</v>
      </c>
    </row>
    <row r="698" spans="1:31" ht="12.5" customHeight="1">
      <c r="A698" s="55">
        <v>48183</v>
      </c>
      <c r="B698" s="55">
        <v>1</v>
      </c>
      <c r="C698" s="56">
        <v>45246</v>
      </c>
      <c r="D698" s="56">
        <v>45258</v>
      </c>
      <c r="E698" s="56">
        <v>45253</v>
      </c>
      <c r="F698" s="55">
        <v>5</v>
      </c>
      <c r="G698" s="55" t="s">
        <v>4001</v>
      </c>
      <c r="I698" s="55" t="s">
        <v>4002</v>
      </c>
      <c r="J698" s="55">
        <v>22583</v>
      </c>
      <c r="K698" s="55">
        <v>15007</v>
      </c>
      <c r="M698" s="55">
        <v>9</v>
      </c>
      <c r="N698" s="55">
        <v>24883</v>
      </c>
      <c r="O698" s="55">
        <v>24883</v>
      </c>
      <c r="P698" s="55">
        <v>1</v>
      </c>
      <c r="Q698" s="55">
        <v>10212</v>
      </c>
      <c r="R698" s="55" t="s">
        <v>4003</v>
      </c>
      <c r="S698" s="55">
        <v>5903</v>
      </c>
      <c r="T698" s="57">
        <v>2181.5625</v>
      </c>
      <c r="U698" s="55">
        <v>174.52500000000001</v>
      </c>
      <c r="V698" s="55">
        <v>54.539099999999998</v>
      </c>
      <c r="W698" s="57">
        <v>2410.6266000000001</v>
      </c>
      <c r="Y698" s="55" t="s">
        <v>4004</v>
      </c>
      <c r="Z698" s="55" t="s">
        <v>3998</v>
      </c>
      <c r="AA698" s="55" t="s">
        <v>4005</v>
      </c>
      <c r="AB698" s="55">
        <v>0</v>
      </c>
      <c r="AC698" s="55" t="s">
        <v>4000</v>
      </c>
      <c r="AD698" s="58">
        <v>37588</v>
      </c>
      <c r="AE698" s="58">
        <v>37583</v>
      </c>
    </row>
    <row r="699" spans="1:31" ht="12.5" customHeight="1">
      <c r="A699" s="55">
        <v>48186</v>
      </c>
      <c r="B699" s="55">
        <v>1</v>
      </c>
      <c r="C699" s="56">
        <v>45247</v>
      </c>
      <c r="D699" s="56">
        <v>45259</v>
      </c>
      <c r="E699" s="56">
        <v>45254</v>
      </c>
      <c r="F699" s="55">
        <v>5</v>
      </c>
      <c r="G699" s="55" t="s">
        <v>4006</v>
      </c>
      <c r="I699" s="55" t="s">
        <v>4007</v>
      </c>
      <c r="J699" s="55">
        <v>16297</v>
      </c>
      <c r="K699" s="55">
        <v>8957</v>
      </c>
      <c r="M699" s="55">
        <v>8</v>
      </c>
      <c r="N699" s="55">
        <v>18811</v>
      </c>
      <c r="O699" s="55">
        <v>18811</v>
      </c>
      <c r="P699" s="55">
        <v>1</v>
      </c>
      <c r="Q699" s="55">
        <v>6321</v>
      </c>
      <c r="R699" s="55" t="s">
        <v>4008</v>
      </c>
      <c r="T699" s="57">
        <v>2181.5625</v>
      </c>
      <c r="U699" s="55">
        <v>174.52500000000001</v>
      </c>
      <c r="V699" s="55">
        <v>54.539099999999998</v>
      </c>
      <c r="W699" s="57">
        <v>2410.6266000000001</v>
      </c>
      <c r="Y699" s="55" t="s">
        <v>4009</v>
      </c>
      <c r="Z699" s="55" t="s">
        <v>4010</v>
      </c>
      <c r="AA699" s="55" t="s">
        <v>4011</v>
      </c>
      <c r="AB699" s="55">
        <v>0</v>
      </c>
      <c r="AC699" s="55" t="s">
        <v>3939</v>
      </c>
      <c r="AD699" s="58">
        <v>37589</v>
      </c>
      <c r="AE699" s="58">
        <v>37584</v>
      </c>
    </row>
    <row r="700" spans="1:31" ht="12.5" customHeight="1">
      <c r="A700" s="55">
        <v>48190</v>
      </c>
      <c r="B700" s="55">
        <v>1</v>
      </c>
      <c r="C700" s="56">
        <v>45247</v>
      </c>
      <c r="D700" s="56">
        <v>45259</v>
      </c>
      <c r="E700" s="56">
        <v>45254</v>
      </c>
      <c r="F700" s="55">
        <v>5</v>
      </c>
      <c r="G700" s="55" t="s">
        <v>4012</v>
      </c>
      <c r="I700" s="55" t="s">
        <v>4013</v>
      </c>
      <c r="J700" s="55">
        <v>26443</v>
      </c>
      <c r="K700" s="55">
        <v>19100</v>
      </c>
      <c r="M700" s="55">
        <v>9</v>
      </c>
      <c r="N700" s="55">
        <v>29001</v>
      </c>
      <c r="O700" s="55">
        <v>29001</v>
      </c>
      <c r="P700" s="55">
        <v>1</v>
      </c>
      <c r="Q700" s="55">
        <v>2731</v>
      </c>
      <c r="R700" s="55" t="s">
        <v>4014</v>
      </c>
      <c r="S700" s="55">
        <v>5914</v>
      </c>
      <c r="T700" s="55">
        <v>782.99</v>
      </c>
      <c r="U700" s="55">
        <v>62.639200000000002</v>
      </c>
      <c r="V700" s="55">
        <v>19.5748</v>
      </c>
      <c r="W700" s="55">
        <v>865.20399999999995</v>
      </c>
      <c r="Y700" s="55" t="s">
        <v>4015</v>
      </c>
      <c r="Z700" s="55" t="s">
        <v>4010</v>
      </c>
      <c r="AA700" s="55" t="s">
        <v>4016</v>
      </c>
      <c r="AB700" s="55">
        <v>0</v>
      </c>
      <c r="AC700" s="55" t="s">
        <v>3939</v>
      </c>
      <c r="AD700" s="58">
        <v>37589</v>
      </c>
      <c r="AE700" s="58">
        <v>37584</v>
      </c>
    </row>
    <row r="701" spans="1:31" ht="12.5" customHeight="1">
      <c r="A701" s="55">
        <v>48194</v>
      </c>
      <c r="B701" s="55">
        <v>1</v>
      </c>
      <c r="C701" s="56">
        <v>45248</v>
      </c>
      <c r="D701" s="56">
        <v>45260</v>
      </c>
      <c r="E701" s="56">
        <v>45255</v>
      </c>
      <c r="F701" s="55">
        <v>5</v>
      </c>
      <c r="G701" s="55" t="s">
        <v>4017</v>
      </c>
      <c r="I701" s="55" t="s">
        <v>4018</v>
      </c>
      <c r="J701" s="55">
        <v>22401</v>
      </c>
      <c r="K701" s="55">
        <v>13062</v>
      </c>
      <c r="M701" s="55">
        <v>9</v>
      </c>
      <c r="N701" s="55">
        <v>22932</v>
      </c>
      <c r="O701" s="55">
        <v>22932</v>
      </c>
      <c r="P701" s="55">
        <v>1</v>
      </c>
      <c r="Q701" s="55">
        <v>11375</v>
      </c>
      <c r="R701" s="55" t="s">
        <v>4019</v>
      </c>
      <c r="S701" s="55">
        <v>5925</v>
      </c>
      <c r="T701" s="57">
        <v>2443.35</v>
      </c>
      <c r="U701" s="55">
        <v>195.46799999999999</v>
      </c>
      <c r="V701" s="55">
        <v>61.083799999999997</v>
      </c>
      <c r="W701" s="57">
        <v>2699.9018000000001</v>
      </c>
      <c r="Y701" s="55" t="s">
        <v>4020</v>
      </c>
      <c r="Z701" s="55" t="s">
        <v>4021</v>
      </c>
      <c r="AA701" s="55" t="s">
        <v>4022</v>
      </c>
      <c r="AB701" s="55">
        <v>0</v>
      </c>
      <c r="AC701" s="55" t="s">
        <v>3955</v>
      </c>
      <c r="AD701" s="58">
        <v>37590</v>
      </c>
      <c r="AE701" s="58">
        <v>37585</v>
      </c>
    </row>
    <row r="702" spans="1:31" ht="12.5" customHeight="1">
      <c r="A702" s="55">
        <v>48203</v>
      </c>
      <c r="B702" s="55">
        <v>1</v>
      </c>
      <c r="C702" s="56">
        <v>45250</v>
      </c>
      <c r="D702" s="56">
        <v>45262</v>
      </c>
      <c r="E702" s="56">
        <v>45257</v>
      </c>
      <c r="F702" s="55">
        <v>5</v>
      </c>
      <c r="G702" s="55" t="s">
        <v>4023</v>
      </c>
      <c r="I702" s="55" t="s">
        <v>4024</v>
      </c>
      <c r="J702" s="55">
        <v>12226</v>
      </c>
      <c r="K702" s="55">
        <v>7869</v>
      </c>
      <c r="M702" s="55">
        <v>8</v>
      </c>
      <c r="N702" s="55">
        <v>17722</v>
      </c>
      <c r="O702" s="55">
        <v>17722</v>
      </c>
      <c r="P702" s="55">
        <v>1</v>
      </c>
      <c r="Q702" s="55">
        <v>18238</v>
      </c>
      <c r="R702" s="55" t="s">
        <v>4025</v>
      </c>
      <c r="T702" s="57">
        <v>2049.0981999999999</v>
      </c>
      <c r="U702" s="55">
        <v>163.92789999999999</v>
      </c>
      <c r="V702" s="55">
        <v>51.227499999999999</v>
      </c>
      <c r="W702" s="57">
        <v>2264.2536</v>
      </c>
      <c r="Y702" s="55" t="s">
        <v>4026</v>
      </c>
      <c r="Z702" s="55" t="s">
        <v>4027</v>
      </c>
      <c r="AA702" s="55" t="s">
        <v>4028</v>
      </c>
      <c r="AB702" s="55">
        <v>0</v>
      </c>
      <c r="AC702" s="55" t="s">
        <v>3979</v>
      </c>
      <c r="AD702" s="58">
        <v>37592</v>
      </c>
      <c r="AE702" s="58">
        <v>37587</v>
      </c>
    </row>
    <row r="703" spans="1:31" ht="12.5" customHeight="1">
      <c r="A703" s="55">
        <v>48207</v>
      </c>
      <c r="B703" s="55">
        <v>1</v>
      </c>
      <c r="C703" s="56">
        <v>45250</v>
      </c>
      <c r="D703" s="56">
        <v>45262</v>
      </c>
      <c r="E703" s="56">
        <v>45257</v>
      </c>
      <c r="F703" s="55">
        <v>5</v>
      </c>
      <c r="G703" s="55" t="s">
        <v>4029</v>
      </c>
      <c r="I703" s="55" t="s">
        <v>4030</v>
      </c>
      <c r="J703" s="55">
        <v>22407</v>
      </c>
      <c r="K703" s="55">
        <v>9169</v>
      </c>
      <c r="M703" s="55">
        <v>9</v>
      </c>
      <c r="N703" s="55">
        <v>19025</v>
      </c>
      <c r="O703" s="55">
        <v>19025</v>
      </c>
      <c r="P703" s="55">
        <v>1</v>
      </c>
      <c r="Q703" s="55">
        <v>12115</v>
      </c>
      <c r="R703" s="55" t="s">
        <v>4031</v>
      </c>
      <c r="S703" s="55">
        <v>5947</v>
      </c>
      <c r="T703" s="57">
        <v>2181.5625</v>
      </c>
      <c r="U703" s="55">
        <v>174.52500000000001</v>
      </c>
      <c r="V703" s="55">
        <v>54.539099999999998</v>
      </c>
      <c r="W703" s="57">
        <v>2410.6266000000001</v>
      </c>
      <c r="Y703" s="55" t="s">
        <v>4032</v>
      </c>
      <c r="Z703" s="55" t="s">
        <v>4027</v>
      </c>
      <c r="AA703" s="55" t="s">
        <v>4033</v>
      </c>
      <c r="AB703" s="55">
        <v>0</v>
      </c>
      <c r="AC703" s="55" t="s">
        <v>3979</v>
      </c>
      <c r="AD703" s="58">
        <v>37592</v>
      </c>
      <c r="AE703" s="58">
        <v>37587</v>
      </c>
    </row>
    <row r="704" spans="1:31" ht="12.5" customHeight="1">
      <c r="A704" s="55">
        <v>48224</v>
      </c>
      <c r="B704" s="55">
        <v>1</v>
      </c>
      <c r="C704" s="56">
        <v>45253</v>
      </c>
      <c r="D704" s="56">
        <v>45265</v>
      </c>
      <c r="E704" s="56">
        <v>45260</v>
      </c>
      <c r="F704" s="55">
        <v>5</v>
      </c>
      <c r="G704" s="55" t="s">
        <v>4034</v>
      </c>
      <c r="I704" s="55" t="s">
        <v>4035</v>
      </c>
      <c r="J704" s="55">
        <v>26581</v>
      </c>
      <c r="K704" s="55">
        <v>7291</v>
      </c>
      <c r="M704" s="55">
        <v>1</v>
      </c>
      <c r="N704" s="55">
        <v>17140</v>
      </c>
      <c r="O704" s="55">
        <v>17140</v>
      </c>
      <c r="P704" s="55">
        <v>1</v>
      </c>
      <c r="Q704" s="55">
        <v>4578</v>
      </c>
      <c r="R704" s="55" t="s">
        <v>4036</v>
      </c>
      <c r="T704" s="57">
        <v>2071.4196000000002</v>
      </c>
      <c r="U704" s="55">
        <v>165.71360000000001</v>
      </c>
      <c r="V704" s="55">
        <v>51.785499999999999</v>
      </c>
      <c r="W704" s="57">
        <v>2288.9187000000002</v>
      </c>
      <c r="Y704" s="55" t="s">
        <v>4037</v>
      </c>
      <c r="Z704" s="55" t="s">
        <v>4038</v>
      </c>
      <c r="AA704" s="55" t="s">
        <v>4039</v>
      </c>
      <c r="AB704" s="55">
        <v>0</v>
      </c>
      <c r="AC704" s="55" t="s">
        <v>3998</v>
      </c>
      <c r="AD704" s="58">
        <v>37595</v>
      </c>
      <c r="AE704" s="58">
        <v>37590</v>
      </c>
    </row>
    <row r="705" spans="1:31" ht="12.5" customHeight="1">
      <c r="A705" s="55">
        <v>48222</v>
      </c>
      <c r="B705" s="55">
        <v>1</v>
      </c>
      <c r="C705" s="56">
        <v>45253</v>
      </c>
      <c r="D705" s="56">
        <v>45265</v>
      </c>
      <c r="E705" s="56">
        <v>45260</v>
      </c>
      <c r="F705" s="55">
        <v>5</v>
      </c>
      <c r="G705" s="55" t="s">
        <v>4040</v>
      </c>
      <c r="I705" s="55" t="s">
        <v>4041</v>
      </c>
      <c r="J705" s="55">
        <v>14116</v>
      </c>
      <c r="K705" s="55">
        <v>18414</v>
      </c>
      <c r="M705" s="55">
        <v>1</v>
      </c>
      <c r="N705" s="55">
        <v>28305</v>
      </c>
      <c r="O705" s="55">
        <v>28305</v>
      </c>
      <c r="P705" s="55">
        <v>1</v>
      </c>
      <c r="Q705" s="55">
        <v>14586</v>
      </c>
      <c r="R705" s="55" t="s">
        <v>4042</v>
      </c>
      <c r="T705" s="57">
        <v>1000.4375</v>
      </c>
      <c r="U705" s="55">
        <v>80.034999999999997</v>
      </c>
      <c r="V705" s="55">
        <v>25.010899999999999</v>
      </c>
      <c r="W705" s="57">
        <v>1105.4834000000001</v>
      </c>
      <c r="Y705" s="55" t="s">
        <v>4043</v>
      </c>
      <c r="Z705" s="55" t="s">
        <v>4038</v>
      </c>
      <c r="AA705" s="55" t="s">
        <v>4044</v>
      </c>
      <c r="AB705" s="55">
        <v>0</v>
      </c>
      <c r="AC705" s="55" t="s">
        <v>3998</v>
      </c>
      <c r="AD705" s="58">
        <v>37595</v>
      </c>
      <c r="AE705" s="58">
        <v>37590</v>
      </c>
    </row>
    <row r="706" spans="1:31" ht="12.5" customHeight="1">
      <c r="A706" s="55">
        <v>48232</v>
      </c>
      <c r="B706" s="55">
        <v>1</v>
      </c>
      <c r="C706" s="56">
        <v>45254</v>
      </c>
      <c r="D706" s="56">
        <v>45266</v>
      </c>
      <c r="E706" s="56">
        <v>45261</v>
      </c>
      <c r="F706" s="55">
        <v>5</v>
      </c>
      <c r="G706" s="55" t="s">
        <v>4045</v>
      </c>
      <c r="I706" s="55" t="s">
        <v>4046</v>
      </c>
      <c r="J706" s="55">
        <v>15396</v>
      </c>
      <c r="K706" s="55">
        <v>10246</v>
      </c>
      <c r="M706" s="55">
        <v>1</v>
      </c>
      <c r="N706" s="55">
        <v>20111</v>
      </c>
      <c r="O706" s="55">
        <v>20111</v>
      </c>
      <c r="P706" s="55">
        <v>1</v>
      </c>
      <c r="Q706" s="55">
        <v>13389</v>
      </c>
      <c r="R706" s="55" t="s">
        <v>4047</v>
      </c>
      <c r="T706" s="55">
        <v>782.99</v>
      </c>
      <c r="U706" s="55">
        <v>62.639200000000002</v>
      </c>
      <c r="V706" s="55">
        <v>19.5748</v>
      </c>
      <c r="W706" s="55">
        <v>865.20399999999995</v>
      </c>
      <c r="Y706" s="55" t="s">
        <v>4048</v>
      </c>
      <c r="Z706" s="55" t="s">
        <v>4049</v>
      </c>
      <c r="AA706" s="55" t="s">
        <v>4050</v>
      </c>
      <c r="AB706" s="55">
        <v>0</v>
      </c>
      <c r="AC706" s="55" t="s">
        <v>4010</v>
      </c>
      <c r="AD706" s="58">
        <v>37596</v>
      </c>
      <c r="AE706" s="58">
        <v>37591</v>
      </c>
    </row>
    <row r="707" spans="1:31" ht="12.5" customHeight="1">
      <c r="A707" s="55">
        <v>48227</v>
      </c>
      <c r="B707" s="55">
        <v>1</v>
      </c>
      <c r="C707" s="56">
        <v>45254</v>
      </c>
      <c r="D707" s="56">
        <v>45266</v>
      </c>
      <c r="E707" s="56">
        <v>45261</v>
      </c>
      <c r="F707" s="55">
        <v>5</v>
      </c>
      <c r="G707" s="55" t="s">
        <v>4051</v>
      </c>
      <c r="I707" s="55" t="s">
        <v>4052</v>
      </c>
      <c r="J707" s="55">
        <v>14813</v>
      </c>
      <c r="K707" s="55">
        <v>11712</v>
      </c>
      <c r="M707" s="55">
        <v>7</v>
      </c>
      <c r="N707" s="55">
        <v>21582</v>
      </c>
      <c r="O707" s="55">
        <v>21582</v>
      </c>
      <c r="P707" s="55">
        <v>1</v>
      </c>
      <c r="Q707" s="55">
        <v>14119</v>
      </c>
      <c r="R707" s="55" t="s">
        <v>4053</v>
      </c>
      <c r="T707" s="57">
        <v>2443.35</v>
      </c>
      <c r="U707" s="55">
        <v>195.46799999999999</v>
      </c>
      <c r="V707" s="55">
        <v>61.083799999999997</v>
      </c>
      <c r="W707" s="57">
        <v>2699.9018000000001</v>
      </c>
      <c r="Y707" s="55" t="s">
        <v>4054</v>
      </c>
      <c r="Z707" s="55" t="s">
        <v>4049</v>
      </c>
      <c r="AA707" s="55" t="s">
        <v>4055</v>
      </c>
      <c r="AB707" s="55">
        <v>0</v>
      </c>
      <c r="AC707" s="55" t="s">
        <v>4010</v>
      </c>
      <c r="AD707" s="58">
        <v>37596</v>
      </c>
      <c r="AE707" s="58">
        <v>37591</v>
      </c>
    </row>
    <row r="708" spans="1:31" ht="12.5" customHeight="1">
      <c r="A708" s="55">
        <v>48243</v>
      </c>
      <c r="B708" s="55">
        <v>1</v>
      </c>
      <c r="C708" s="56">
        <v>45255</v>
      </c>
      <c r="D708" s="56">
        <v>45267</v>
      </c>
      <c r="E708" s="56">
        <v>45262</v>
      </c>
      <c r="F708" s="55">
        <v>5</v>
      </c>
      <c r="G708" s="55" t="s">
        <v>4056</v>
      </c>
      <c r="I708" s="55" t="s">
        <v>4057</v>
      </c>
      <c r="J708" s="55">
        <v>22411</v>
      </c>
      <c r="K708" s="55">
        <v>19925</v>
      </c>
      <c r="M708" s="55">
        <v>9</v>
      </c>
      <c r="N708" s="55">
        <v>29831</v>
      </c>
      <c r="O708" s="55">
        <v>29831</v>
      </c>
      <c r="P708" s="55">
        <v>1</v>
      </c>
      <c r="S708" s="55">
        <v>6002</v>
      </c>
      <c r="T708" s="57">
        <v>2181.5625</v>
      </c>
      <c r="U708" s="55">
        <v>174.52500000000001</v>
      </c>
      <c r="V708" s="55">
        <v>54.539099999999998</v>
      </c>
      <c r="W708" s="57">
        <v>2410.6266000000001</v>
      </c>
      <c r="Y708" s="55" t="s">
        <v>4058</v>
      </c>
      <c r="Z708" s="55" t="s">
        <v>4059</v>
      </c>
      <c r="AA708" s="55" t="s">
        <v>4060</v>
      </c>
      <c r="AB708" s="55">
        <v>0</v>
      </c>
      <c r="AC708" s="55" t="s">
        <v>4021</v>
      </c>
      <c r="AD708" s="58">
        <v>37597</v>
      </c>
      <c r="AE708" s="58">
        <v>37592</v>
      </c>
    </row>
    <row r="709" spans="1:31" ht="12.5" customHeight="1">
      <c r="A709" s="55">
        <v>48256</v>
      </c>
      <c r="B709" s="55">
        <v>1</v>
      </c>
      <c r="C709" s="56">
        <v>45257</v>
      </c>
      <c r="D709" s="56">
        <v>45269</v>
      </c>
      <c r="E709" s="56">
        <v>45264</v>
      </c>
      <c r="F709" s="55">
        <v>5</v>
      </c>
      <c r="G709" s="55" t="s">
        <v>4061</v>
      </c>
      <c r="I709" s="55" t="s">
        <v>4062</v>
      </c>
      <c r="J709" s="55">
        <v>14240</v>
      </c>
      <c r="K709" s="55">
        <v>5996</v>
      </c>
      <c r="M709" s="55">
        <v>1</v>
      </c>
      <c r="N709" s="55">
        <v>15831</v>
      </c>
      <c r="O709" s="55">
        <v>15831</v>
      </c>
      <c r="P709" s="55">
        <v>1</v>
      </c>
      <c r="Q709" s="55">
        <v>5836</v>
      </c>
      <c r="R709" s="55" t="s">
        <v>4063</v>
      </c>
      <c r="T709" s="57">
        <v>1000.4375</v>
      </c>
      <c r="U709" s="55">
        <v>80.034999999999997</v>
      </c>
      <c r="V709" s="55">
        <v>25.010899999999999</v>
      </c>
      <c r="W709" s="57">
        <v>1105.4834000000001</v>
      </c>
      <c r="Y709" s="55" t="s">
        <v>4064</v>
      </c>
      <c r="Z709" s="55" t="s">
        <v>4065</v>
      </c>
      <c r="AA709" s="55" t="s">
        <v>4066</v>
      </c>
      <c r="AB709" s="55">
        <v>0</v>
      </c>
      <c r="AC709" s="55" t="s">
        <v>4027</v>
      </c>
      <c r="AD709" s="58">
        <v>37599</v>
      </c>
      <c r="AE709" s="58">
        <v>37594</v>
      </c>
    </row>
    <row r="710" spans="1:31" ht="12.5" customHeight="1">
      <c r="A710" s="55">
        <v>48259</v>
      </c>
      <c r="B710" s="55">
        <v>1</v>
      </c>
      <c r="C710" s="56">
        <v>45257</v>
      </c>
      <c r="D710" s="56">
        <v>45269</v>
      </c>
      <c r="E710" s="56">
        <v>45264</v>
      </c>
      <c r="F710" s="55">
        <v>5</v>
      </c>
      <c r="G710" s="55" t="s">
        <v>4067</v>
      </c>
      <c r="I710" s="55" t="s">
        <v>4068</v>
      </c>
      <c r="J710" s="55">
        <v>27085</v>
      </c>
      <c r="K710" s="55">
        <v>17240</v>
      </c>
      <c r="M710" s="55">
        <v>6</v>
      </c>
      <c r="N710" s="55">
        <v>27127</v>
      </c>
      <c r="O710" s="55">
        <v>27127</v>
      </c>
      <c r="P710" s="55">
        <v>1</v>
      </c>
      <c r="Q710" s="55">
        <v>7749</v>
      </c>
      <c r="R710" s="55" t="s">
        <v>4069</v>
      </c>
      <c r="S710" s="55">
        <v>6026</v>
      </c>
      <c r="T710" s="55">
        <v>782.99</v>
      </c>
      <c r="U710" s="55">
        <v>62.639200000000002</v>
      </c>
      <c r="V710" s="55">
        <v>19.5748</v>
      </c>
      <c r="W710" s="55">
        <v>865.20399999999995</v>
      </c>
      <c r="Y710" s="55" t="s">
        <v>4070</v>
      </c>
      <c r="Z710" s="55" t="s">
        <v>4065</v>
      </c>
      <c r="AA710" s="55" t="s">
        <v>4071</v>
      </c>
      <c r="AB710" s="55">
        <v>0</v>
      </c>
      <c r="AC710" s="55" t="s">
        <v>4027</v>
      </c>
      <c r="AD710" s="58">
        <v>37599</v>
      </c>
      <c r="AE710" s="58">
        <v>37594</v>
      </c>
    </row>
    <row r="711" spans="1:31" ht="12.5" customHeight="1">
      <c r="A711" s="55">
        <v>48261</v>
      </c>
      <c r="B711" s="55">
        <v>1</v>
      </c>
      <c r="C711" s="56">
        <v>45257</v>
      </c>
      <c r="D711" s="56">
        <v>45269</v>
      </c>
      <c r="E711" s="56">
        <v>45264</v>
      </c>
      <c r="F711" s="55">
        <v>5</v>
      </c>
      <c r="G711" s="55" t="s">
        <v>4072</v>
      </c>
      <c r="I711" s="55" t="s">
        <v>4073</v>
      </c>
      <c r="J711" s="55">
        <v>27101</v>
      </c>
      <c r="K711" s="55">
        <v>14240</v>
      </c>
      <c r="M711" s="55">
        <v>6</v>
      </c>
      <c r="N711" s="55">
        <v>24110</v>
      </c>
      <c r="O711" s="55">
        <v>24110</v>
      </c>
      <c r="P711" s="55">
        <v>1</v>
      </c>
      <c r="Q711" s="55">
        <v>15359</v>
      </c>
      <c r="R711" s="55" t="s">
        <v>4074</v>
      </c>
      <c r="S711" s="55">
        <v>6026</v>
      </c>
      <c r="T711" s="55">
        <v>782.99</v>
      </c>
      <c r="U711" s="55">
        <v>62.639200000000002</v>
      </c>
      <c r="V711" s="55">
        <v>19.5748</v>
      </c>
      <c r="W711" s="55">
        <v>865.20399999999995</v>
      </c>
      <c r="Y711" s="55" t="s">
        <v>4075</v>
      </c>
      <c r="Z711" s="55" t="s">
        <v>4065</v>
      </c>
      <c r="AA711" s="55" t="s">
        <v>4076</v>
      </c>
      <c r="AB711" s="55">
        <v>0</v>
      </c>
      <c r="AC711" s="55" t="s">
        <v>4027</v>
      </c>
      <c r="AD711" s="58">
        <v>37599</v>
      </c>
      <c r="AE711" s="58">
        <v>37594</v>
      </c>
    </row>
    <row r="712" spans="1:31" ht="12.5" customHeight="1">
      <c r="A712" s="55">
        <v>48264</v>
      </c>
      <c r="B712" s="55">
        <v>1</v>
      </c>
      <c r="C712" s="56">
        <v>45257</v>
      </c>
      <c r="D712" s="56">
        <v>45269</v>
      </c>
      <c r="E712" s="56">
        <v>45264</v>
      </c>
      <c r="F712" s="55">
        <v>5</v>
      </c>
      <c r="G712" s="55" t="s">
        <v>4077</v>
      </c>
      <c r="I712" s="55" t="s">
        <v>4078</v>
      </c>
      <c r="J712" s="55">
        <v>26437</v>
      </c>
      <c r="K712" s="55">
        <v>1872</v>
      </c>
      <c r="M712" s="55">
        <v>9</v>
      </c>
      <c r="N712" s="55">
        <v>11692</v>
      </c>
      <c r="O712" s="55">
        <v>11692</v>
      </c>
      <c r="P712" s="55">
        <v>1</v>
      </c>
      <c r="Q712" s="55">
        <v>12985</v>
      </c>
      <c r="R712" s="55" t="s">
        <v>4079</v>
      </c>
      <c r="S712" s="55">
        <v>6024</v>
      </c>
      <c r="T712" s="55">
        <v>782.99</v>
      </c>
      <c r="U712" s="55">
        <v>62.639200000000002</v>
      </c>
      <c r="V712" s="55">
        <v>19.5748</v>
      </c>
      <c r="W712" s="55">
        <v>865.20399999999995</v>
      </c>
      <c r="Y712" s="55" t="s">
        <v>4080</v>
      </c>
      <c r="Z712" s="55" t="s">
        <v>4065</v>
      </c>
      <c r="AA712" s="55" t="s">
        <v>4081</v>
      </c>
      <c r="AB712" s="55">
        <v>0</v>
      </c>
      <c r="AC712" s="55" t="s">
        <v>4027</v>
      </c>
      <c r="AD712" s="58">
        <v>37599</v>
      </c>
      <c r="AE712" s="58">
        <v>37594</v>
      </c>
    </row>
    <row r="713" spans="1:31" ht="12.5" customHeight="1">
      <c r="A713" s="55">
        <v>48266</v>
      </c>
      <c r="B713" s="55">
        <v>1</v>
      </c>
      <c r="C713" s="56">
        <v>45258</v>
      </c>
      <c r="D713" s="56">
        <v>45270</v>
      </c>
      <c r="E713" s="56">
        <v>45265</v>
      </c>
      <c r="F713" s="55">
        <v>5</v>
      </c>
      <c r="G713" s="55" t="s">
        <v>4082</v>
      </c>
      <c r="I713" s="55" t="s">
        <v>4083</v>
      </c>
      <c r="J713" s="55">
        <v>13713</v>
      </c>
      <c r="K713" s="55">
        <v>17418</v>
      </c>
      <c r="M713" s="55">
        <v>1</v>
      </c>
      <c r="N713" s="55">
        <v>27305</v>
      </c>
      <c r="O713" s="55">
        <v>27305</v>
      </c>
      <c r="P713" s="55">
        <v>1</v>
      </c>
      <c r="Q713" s="55">
        <v>14253</v>
      </c>
      <c r="R713" s="55" t="s">
        <v>4084</v>
      </c>
      <c r="T713" s="57">
        <v>2443.35</v>
      </c>
      <c r="U713" s="55">
        <v>195.46799999999999</v>
      </c>
      <c r="V713" s="55">
        <v>61.083799999999997</v>
      </c>
      <c r="W713" s="57">
        <v>2699.9018000000001</v>
      </c>
      <c r="Y713" s="55" t="s">
        <v>4085</v>
      </c>
      <c r="Z713" s="55" t="s">
        <v>4086</v>
      </c>
      <c r="AA713" s="55" t="s">
        <v>4087</v>
      </c>
      <c r="AB713" s="55">
        <v>0</v>
      </c>
      <c r="AC713" s="55" t="s">
        <v>4088</v>
      </c>
      <c r="AD713" s="58">
        <v>37600</v>
      </c>
      <c r="AE713" s="58">
        <v>37595</v>
      </c>
    </row>
    <row r="714" spans="1:31" ht="12.5" customHeight="1">
      <c r="A714" s="55">
        <v>48268</v>
      </c>
      <c r="B714" s="55">
        <v>1</v>
      </c>
      <c r="C714" s="56">
        <v>45258</v>
      </c>
      <c r="D714" s="56">
        <v>45270</v>
      </c>
      <c r="E714" s="56">
        <v>45265</v>
      </c>
      <c r="F714" s="55">
        <v>5</v>
      </c>
      <c r="G714" s="55" t="s">
        <v>4089</v>
      </c>
      <c r="I714" s="55" t="s">
        <v>4090</v>
      </c>
      <c r="J714" s="55">
        <v>22406</v>
      </c>
      <c r="K714" s="55">
        <v>19802</v>
      </c>
      <c r="M714" s="55">
        <v>9</v>
      </c>
      <c r="N714" s="55">
        <v>29708</v>
      </c>
      <c r="O714" s="55">
        <v>29708</v>
      </c>
      <c r="P714" s="55">
        <v>1</v>
      </c>
      <c r="S714" s="55">
        <v>6035</v>
      </c>
      <c r="T714" s="57">
        <v>2443.35</v>
      </c>
      <c r="U714" s="55">
        <v>195.46799999999999</v>
      </c>
      <c r="V714" s="55">
        <v>61.083799999999997</v>
      </c>
      <c r="W714" s="57">
        <v>2699.9018000000001</v>
      </c>
      <c r="Y714" s="55" t="s">
        <v>4091</v>
      </c>
      <c r="Z714" s="55" t="s">
        <v>4086</v>
      </c>
      <c r="AA714" s="55" t="s">
        <v>4092</v>
      </c>
      <c r="AB714" s="55">
        <v>0</v>
      </c>
      <c r="AC714" s="55" t="s">
        <v>4088</v>
      </c>
      <c r="AD714" s="58">
        <v>37600</v>
      </c>
      <c r="AE714" s="58">
        <v>37595</v>
      </c>
    </row>
    <row r="715" spans="1:31" ht="12.5" customHeight="1">
      <c r="A715" s="55">
        <v>48281</v>
      </c>
      <c r="B715" s="55">
        <v>1</v>
      </c>
      <c r="C715" s="56">
        <v>45260</v>
      </c>
      <c r="D715" s="56">
        <v>45272</v>
      </c>
      <c r="E715" s="56">
        <v>45267</v>
      </c>
      <c r="F715" s="55">
        <v>5</v>
      </c>
      <c r="G715" s="55" t="s">
        <v>4093</v>
      </c>
      <c r="I715" s="55" t="s">
        <v>4094</v>
      </c>
      <c r="J715" s="55">
        <v>13492</v>
      </c>
      <c r="K715" s="55">
        <v>5411</v>
      </c>
      <c r="M715" s="55">
        <v>4</v>
      </c>
      <c r="N715" s="55">
        <v>15246</v>
      </c>
      <c r="O715" s="55">
        <v>15246</v>
      </c>
      <c r="P715" s="55">
        <v>1</v>
      </c>
      <c r="Q715" s="55">
        <v>5811</v>
      </c>
      <c r="R715" s="55" t="s">
        <v>4095</v>
      </c>
      <c r="T715" s="57">
        <v>2181.5625</v>
      </c>
      <c r="U715" s="55">
        <v>174.52500000000001</v>
      </c>
      <c r="V715" s="55">
        <v>54.539099999999998</v>
      </c>
      <c r="W715" s="57">
        <v>2410.6266000000001</v>
      </c>
      <c r="Y715" s="55" t="s">
        <v>4096</v>
      </c>
      <c r="Z715" s="55" t="s">
        <v>4097</v>
      </c>
      <c r="AA715" s="55" t="s">
        <v>4098</v>
      </c>
      <c r="AB715" s="55">
        <v>0</v>
      </c>
      <c r="AC715" s="55" t="s">
        <v>4038</v>
      </c>
      <c r="AD715" s="58">
        <v>37602</v>
      </c>
      <c r="AE715" s="58">
        <v>37597</v>
      </c>
    </row>
    <row r="716" spans="1:31" ht="12.5" customHeight="1">
      <c r="A716" s="55">
        <v>48284</v>
      </c>
      <c r="B716" s="55">
        <v>1</v>
      </c>
      <c r="C716" s="56">
        <v>45260</v>
      </c>
      <c r="D716" s="56">
        <v>45272</v>
      </c>
      <c r="E716" s="56">
        <v>45267</v>
      </c>
      <c r="F716" s="55">
        <v>5</v>
      </c>
      <c r="G716" s="55" t="s">
        <v>4099</v>
      </c>
      <c r="I716" s="55" t="s">
        <v>4100</v>
      </c>
      <c r="J716" s="55">
        <v>22577</v>
      </c>
      <c r="K716" s="55">
        <v>3115</v>
      </c>
      <c r="M716" s="55">
        <v>9</v>
      </c>
      <c r="N716" s="55">
        <v>12946</v>
      </c>
      <c r="O716" s="55">
        <v>12946</v>
      </c>
      <c r="P716" s="55">
        <v>1</v>
      </c>
      <c r="Q716" s="55">
        <v>15224</v>
      </c>
      <c r="R716" s="55" t="s">
        <v>4101</v>
      </c>
      <c r="S716" s="55">
        <v>6057</v>
      </c>
      <c r="T716" s="57">
        <v>2181.5625</v>
      </c>
      <c r="U716" s="55">
        <v>174.52500000000001</v>
      </c>
      <c r="V716" s="55">
        <v>54.539099999999998</v>
      </c>
      <c r="W716" s="57">
        <v>2410.6266000000001</v>
      </c>
      <c r="Y716" s="55" t="s">
        <v>4102</v>
      </c>
      <c r="Z716" s="55" t="s">
        <v>4097</v>
      </c>
      <c r="AA716" s="55" t="s">
        <v>4103</v>
      </c>
      <c r="AB716" s="55">
        <v>0</v>
      </c>
      <c r="AC716" s="55" t="s">
        <v>4038</v>
      </c>
      <c r="AD716" s="58">
        <v>37602</v>
      </c>
      <c r="AE716" s="58">
        <v>37597</v>
      </c>
    </row>
    <row r="717" spans="1:31" ht="12.5" customHeight="1">
      <c r="A717" s="55">
        <v>48289</v>
      </c>
      <c r="B717" s="55">
        <v>1</v>
      </c>
      <c r="C717" s="56">
        <v>45261</v>
      </c>
      <c r="D717" s="56">
        <v>45273</v>
      </c>
      <c r="E717" s="56">
        <v>45268</v>
      </c>
      <c r="F717" s="55">
        <v>5</v>
      </c>
      <c r="G717" s="55" t="s">
        <v>4104</v>
      </c>
      <c r="H717" s="55" t="s">
        <v>4105</v>
      </c>
      <c r="I717" s="55" t="s">
        <v>4106</v>
      </c>
      <c r="J717" s="55">
        <v>128</v>
      </c>
      <c r="K717" s="55">
        <v>841</v>
      </c>
      <c r="L717" s="55">
        <v>283</v>
      </c>
      <c r="M717" s="55">
        <v>1</v>
      </c>
      <c r="N717" s="55">
        <v>847</v>
      </c>
      <c r="O717" s="55">
        <v>847</v>
      </c>
      <c r="P717" s="55">
        <v>5</v>
      </c>
      <c r="Q717" s="55">
        <v>11685</v>
      </c>
      <c r="R717" s="55" t="s">
        <v>4107</v>
      </c>
      <c r="T717" s="55">
        <v>784.16589999999997</v>
      </c>
      <c r="U717" s="55">
        <v>62.7333</v>
      </c>
      <c r="V717" s="55">
        <v>19.604099999999999</v>
      </c>
      <c r="W717" s="55">
        <v>866.50329999999997</v>
      </c>
      <c r="Y717" s="55" t="s">
        <v>4108</v>
      </c>
      <c r="Z717" s="55" t="s">
        <v>4109</v>
      </c>
      <c r="AA717" s="55" t="s">
        <v>4110</v>
      </c>
      <c r="AB717" s="55">
        <v>0</v>
      </c>
      <c r="AC717" s="55" t="s">
        <v>4049</v>
      </c>
      <c r="AD717" s="58">
        <v>37603</v>
      </c>
      <c r="AE717" s="58">
        <v>37598</v>
      </c>
    </row>
    <row r="718" spans="1:31" ht="12.5" customHeight="1">
      <c r="A718" s="55">
        <v>48308</v>
      </c>
      <c r="B718" s="55">
        <v>1</v>
      </c>
      <c r="C718" s="56">
        <v>45261</v>
      </c>
      <c r="D718" s="56">
        <v>45273</v>
      </c>
      <c r="E718" s="56">
        <v>45268</v>
      </c>
      <c r="F718" s="55">
        <v>5</v>
      </c>
      <c r="G718" s="55" t="s">
        <v>4111</v>
      </c>
      <c r="H718" s="55" t="s">
        <v>4112</v>
      </c>
      <c r="I718" s="55" t="s">
        <v>4113</v>
      </c>
      <c r="J718" s="55">
        <v>692</v>
      </c>
      <c r="K718" s="55">
        <v>256</v>
      </c>
      <c r="L718" s="55">
        <v>287</v>
      </c>
      <c r="M718" s="55">
        <v>1</v>
      </c>
      <c r="N718" s="55">
        <v>906</v>
      </c>
      <c r="O718" s="55">
        <v>906</v>
      </c>
      <c r="P718" s="55">
        <v>5</v>
      </c>
      <c r="Q718" s="55">
        <v>10783</v>
      </c>
      <c r="R718" s="55" t="s">
        <v>4114</v>
      </c>
      <c r="T718" s="57">
        <v>3573.9697999999999</v>
      </c>
      <c r="U718" s="55">
        <v>285.91759999999999</v>
      </c>
      <c r="V718" s="55">
        <v>89.349199999999996</v>
      </c>
      <c r="W718" s="57">
        <v>3949.2366000000002</v>
      </c>
      <c r="Y718" s="55" t="s">
        <v>4115</v>
      </c>
      <c r="Z718" s="55" t="s">
        <v>4109</v>
      </c>
      <c r="AA718" s="55" t="s">
        <v>4116</v>
      </c>
      <c r="AB718" s="55">
        <v>0</v>
      </c>
      <c r="AC718" s="55" t="s">
        <v>4049</v>
      </c>
      <c r="AD718" s="58">
        <v>37603</v>
      </c>
      <c r="AE718" s="58">
        <v>37598</v>
      </c>
    </row>
    <row r="719" spans="1:31" ht="12.5" customHeight="1">
      <c r="A719" s="55">
        <v>48404</v>
      </c>
      <c r="B719" s="55">
        <v>1</v>
      </c>
      <c r="C719" s="56">
        <v>45261</v>
      </c>
      <c r="D719" s="56">
        <v>45273</v>
      </c>
      <c r="E719" s="56">
        <v>45268</v>
      </c>
      <c r="F719" s="55">
        <v>5</v>
      </c>
      <c r="G719" s="55" t="s">
        <v>4117</v>
      </c>
      <c r="I719" s="55" t="s">
        <v>4118</v>
      </c>
      <c r="J719" s="55">
        <v>13730</v>
      </c>
      <c r="K719" s="55">
        <v>12816</v>
      </c>
      <c r="M719" s="55">
        <v>1</v>
      </c>
      <c r="N719" s="55">
        <v>22686</v>
      </c>
      <c r="O719" s="55">
        <v>22686</v>
      </c>
      <c r="P719" s="55">
        <v>1</v>
      </c>
      <c r="Q719" s="55">
        <v>12423</v>
      </c>
      <c r="R719" s="55" t="s">
        <v>4119</v>
      </c>
      <c r="T719" s="57">
        <v>2181.5625</v>
      </c>
      <c r="U719" s="55">
        <v>174.52500000000001</v>
      </c>
      <c r="V719" s="55">
        <v>54.539099999999998</v>
      </c>
      <c r="W719" s="57">
        <v>2410.6266000000001</v>
      </c>
      <c r="Y719" s="55" t="s">
        <v>4120</v>
      </c>
      <c r="Z719" s="55" t="s">
        <v>4109</v>
      </c>
      <c r="AA719" s="55" t="s">
        <v>4121</v>
      </c>
      <c r="AB719" s="55">
        <v>0</v>
      </c>
      <c r="AC719" s="55" t="s">
        <v>4049</v>
      </c>
      <c r="AD719" s="58">
        <v>37603</v>
      </c>
      <c r="AE719" s="58">
        <v>37598</v>
      </c>
    </row>
    <row r="720" spans="1:31" ht="12.5" customHeight="1">
      <c r="A720" s="55">
        <v>48377</v>
      </c>
      <c r="B720" s="55">
        <v>1</v>
      </c>
      <c r="C720" s="56">
        <v>45261</v>
      </c>
      <c r="D720" s="56">
        <v>45273</v>
      </c>
      <c r="E720" s="56">
        <v>45268</v>
      </c>
      <c r="F720" s="55">
        <v>5</v>
      </c>
      <c r="G720" s="55" t="s">
        <v>4122</v>
      </c>
      <c r="H720" s="55" t="s">
        <v>4123</v>
      </c>
      <c r="I720" s="55" t="s">
        <v>4124</v>
      </c>
      <c r="J720" s="55">
        <v>690</v>
      </c>
      <c r="K720" s="55">
        <v>273</v>
      </c>
      <c r="L720" s="55">
        <v>275</v>
      </c>
      <c r="M720" s="55">
        <v>2</v>
      </c>
      <c r="N720" s="55">
        <v>830</v>
      </c>
      <c r="O720" s="55">
        <v>830</v>
      </c>
      <c r="P720" s="55">
        <v>5</v>
      </c>
      <c r="Q720" s="55">
        <v>5346</v>
      </c>
      <c r="R720" s="55" t="s">
        <v>4125</v>
      </c>
      <c r="T720" s="57">
        <v>1691.2583999999999</v>
      </c>
      <c r="U720" s="55">
        <v>135.30070000000001</v>
      </c>
      <c r="V720" s="55">
        <v>42.281500000000001</v>
      </c>
      <c r="W720" s="57">
        <v>1868.8406</v>
      </c>
      <c r="Y720" s="55" t="s">
        <v>4126</v>
      </c>
      <c r="Z720" s="55" t="s">
        <v>4109</v>
      </c>
      <c r="AA720" s="55" t="s">
        <v>4127</v>
      </c>
      <c r="AB720" s="55">
        <v>0</v>
      </c>
      <c r="AC720" s="55" t="s">
        <v>4049</v>
      </c>
      <c r="AD720" s="58">
        <v>37603</v>
      </c>
      <c r="AE720" s="58">
        <v>37598</v>
      </c>
    </row>
    <row r="721" spans="1:31" ht="12.5" customHeight="1">
      <c r="A721" s="55">
        <v>48360</v>
      </c>
      <c r="B721" s="55">
        <v>1</v>
      </c>
      <c r="C721" s="56">
        <v>45261</v>
      </c>
      <c r="D721" s="56">
        <v>45273</v>
      </c>
      <c r="E721" s="56">
        <v>45268</v>
      </c>
      <c r="F721" s="55">
        <v>5</v>
      </c>
      <c r="G721" s="55" t="s">
        <v>4128</v>
      </c>
      <c r="H721" s="55" t="s">
        <v>4129</v>
      </c>
      <c r="I721" s="55" t="s">
        <v>4130</v>
      </c>
      <c r="J721" s="55">
        <v>147</v>
      </c>
      <c r="K721" s="55">
        <v>206</v>
      </c>
      <c r="L721" s="55">
        <v>277</v>
      </c>
      <c r="M721" s="55">
        <v>3</v>
      </c>
      <c r="N721" s="55">
        <v>575</v>
      </c>
      <c r="O721" s="55">
        <v>575</v>
      </c>
      <c r="P721" s="55">
        <v>5</v>
      </c>
      <c r="Q721" s="55">
        <v>15282</v>
      </c>
      <c r="R721" s="55" t="s">
        <v>4131</v>
      </c>
      <c r="T721" s="57">
        <v>13299.506799999999</v>
      </c>
      <c r="U721" s="57">
        <v>1063.9604999999999</v>
      </c>
      <c r="V721" s="55">
        <v>332.48770000000002</v>
      </c>
      <c r="W721" s="57">
        <v>14695.955</v>
      </c>
      <c r="Y721" s="55" t="s">
        <v>4132</v>
      </c>
      <c r="Z721" s="55" t="s">
        <v>4109</v>
      </c>
      <c r="AA721" s="55" t="s">
        <v>4133</v>
      </c>
      <c r="AB721" s="55">
        <v>0</v>
      </c>
      <c r="AC721" s="55" t="s">
        <v>4049</v>
      </c>
      <c r="AD721" s="58">
        <v>37603</v>
      </c>
      <c r="AE721" s="58">
        <v>37598</v>
      </c>
    </row>
    <row r="722" spans="1:31" ht="12.5" customHeight="1">
      <c r="A722" s="55">
        <v>48305</v>
      </c>
      <c r="B722" s="55">
        <v>1</v>
      </c>
      <c r="C722" s="56">
        <v>45261</v>
      </c>
      <c r="D722" s="56">
        <v>45273</v>
      </c>
      <c r="E722" s="56">
        <v>45268</v>
      </c>
      <c r="F722" s="55">
        <v>5</v>
      </c>
      <c r="G722" s="55" t="s">
        <v>4134</v>
      </c>
      <c r="H722" s="55" t="s">
        <v>4135</v>
      </c>
      <c r="I722" s="55" t="s">
        <v>3017</v>
      </c>
      <c r="J722" s="55">
        <v>306</v>
      </c>
      <c r="K722" s="55">
        <v>46</v>
      </c>
      <c r="L722" s="55">
        <v>275</v>
      </c>
      <c r="M722" s="55">
        <v>3</v>
      </c>
      <c r="N722" s="55">
        <v>788</v>
      </c>
      <c r="O722" s="55">
        <v>788</v>
      </c>
      <c r="P722" s="55">
        <v>5</v>
      </c>
      <c r="Q722" s="55">
        <v>4173</v>
      </c>
      <c r="R722" s="55" t="s">
        <v>4136</v>
      </c>
      <c r="T722" s="55">
        <v>720.31500000000005</v>
      </c>
      <c r="U722" s="55">
        <v>57.6252</v>
      </c>
      <c r="V722" s="55">
        <v>18.007899999999999</v>
      </c>
      <c r="W722" s="55">
        <v>795.94809999999995</v>
      </c>
      <c r="Y722" s="55" t="s">
        <v>4137</v>
      </c>
      <c r="Z722" s="55" t="s">
        <v>4109</v>
      </c>
      <c r="AA722" s="55" t="s">
        <v>4138</v>
      </c>
      <c r="AB722" s="55">
        <v>0</v>
      </c>
      <c r="AC722" s="55" t="s">
        <v>4049</v>
      </c>
      <c r="AD722" s="58">
        <v>37603</v>
      </c>
      <c r="AE722" s="58">
        <v>37598</v>
      </c>
    </row>
    <row r="723" spans="1:31" ht="12.5" customHeight="1">
      <c r="A723" s="55">
        <v>48349</v>
      </c>
      <c r="B723" s="55">
        <v>1</v>
      </c>
      <c r="C723" s="56">
        <v>45261</v>
      </c>
      <c r="D723" s="56">
        <v>45273</v>
      </c>
      <c r="E723" s="56">
        <v>45268</v>
      </c>
      <c r="F723" s="55">
        <v>5</v>
      </c>
      <c r="G723" s="55" t="s">
        <v>4139</v>
      </c>
      <c r="H723" s="55" t="s">
        <v>4140</v>
      </c>
      <c r="I723" s="55" t="s">
        <v>4141</v>
      </c>
      <c r="J723" s="55">
        <v>579</v>
      </c>
      <c r="K723" s="55">
        <v>3</v>
      </c>
      <c r="L723" s="55">
        <v>277</v>
      </c>
      <c r="M723" s="55">
        <v>3</v>
      </c>
      <c r="N723" s="55">
        <v>621</v>
      </c>
      <c r="O723" s="55">
        <v>621</v>
      </c>
      <c r="P723" s="55">
        <v>5</v>
      </c>
      <c r="Q723" s="55">
        <v>15369</v>
      </c>
      <c r="R723" s="55" t="s">
        <v>4142</v>
      </c>
      <c r="T723" s="57">
        <v>65104.335700000003</v>
      </c>
      <c r="U723" s="57">
        <v>5208.3468999999996</v>
      </c>
      <c r="V723" s="57">
        <v>1627.6084000000001</v>
      </c>
      <c r="W723" s="57">
        <v>71940.290999999997</v>
      </c>
      <c r="Y723" s="55" t="s">
        <v>4143</v>
      </c>
      <c r="Z723" s="55" t="s">
        <v>4109</v>
      </c>
      <c r="AA723" s="55" t="s">
        <v>4144</v>
      </c>
      <c r="AB723" s="55">
        <v>0</v>
      </c>
      <c r="AC723" s="55" t="s">
        <v>4049</v>
      </c>
      <c r="AD723" s="58">
        <v>37603</v>
      </c>
      <c r="AE723" s="58">
        <v>37598</v>
      </c>
    </row>
    <row r="724" spans="1:31" ht="12.5" customHeight="1">
      <c r="A724" s="55">
        <v>48382</v>
      </c>
      <c r="B724" s="55">
        <v>1</v>
      </c>
      <c r="C724" s="56">
        <v>45261</v>
      </c>
      <c r="D724" s="56">
        <v>45273</v>
      </c>
      <c r="E724" s="56">
        <v>45268</v>
      </c>
      <c r="F724" s="55">
        <v>5</v>
      </c>
      <c r="G724" s="55" t="s">
        <v>4145</v>
      </c>
      <c r="H724" s="55" t="s">
        <v>4146</v>
      </c>
      <c r="I724" s="55" t="s">
        <v>4147</v>
      </c>
      <c r="J724" s="55">
        <v>544</v>
      </c>
      <c r="K724" s="55">
        <v>9</v>
      </c>
      <c r="L724" s="55">
        <v>277</v>
      </c>
      <c r="M724" s="55">
        <v>3</v>
      </c>
      <c r="N724" s="55">
        <v>618</v>
      </c>
      <c r="O724" s="55">
        <v>618</v>
      </c>
      <c r="P724" s="55">
        <v>5</v>
      </c>
      <c r="Q724" s="55">
        <v>16124</v>
      </c>
      <c r="R724" s="55" t="s">
        <v>4148</v>
      </c>
      <c r="T724" s="55">
        <v>25.308</v>
      </c>
      <c r="U724" s="55">
        <v>2.0246</v>
      </c>
      <c r="V724" s="55">
        <v>0.63270000000000004</v>
      </c>
      <c r="W724" s="55">
        <v>27.965299999999999</v>
      </c>
      <c r="Y724" s="55" t="s">
        <v>4149</v>
      </c>
      <c r="Z724" s="55" t="s">
        <v>4109</v>
      </c>
      <c r="AA724" s="55" t="s">
        <v>4150</v>
      </c>
      <c r="AB724" s="55">
        <v>0</v>
      </c>
      <c r="AC724" s="55" t="s">
        <v>4049</v>
      </c>
      <c r="AD724" s="58">
        <v>37603</v>
      </c>
      <c r="AE724" s="58">
        <v>37598</v>
      </c>
    </row>
    <row r="725" spans="1:31" ht="12.5" customHeight="1">
      <c r="A725" s="55">
        <v>48325</v>
      </c>
      <c r="B725" s="55">
        <v>1</v>
      </c>
      <c r="C725" s="56">
        <v>45261</v>
      </c>
      <c r="D725" s="56">
        <v>45273</v>
      </c>
      <c r="E725" s="56">
        <v>45268</v>
      </c>
      <c r="F725" s="55">
        <v>5</v>
      </c>
      <c r="G725" s="55" t="s">
        <v>4151</v>
      </c>
      <c r="H725" s="55" t="s">
        <v>4152</v>
      </c>
      <c r="I725" s="55" t="s">
        <v>4153</v>
      </c>
      <c r="J725" s="55">
        <v>418</v>
      </c>
      <c r="K725" s="55">
        <v>191</v>
      </c>
      <c r="L725" s="55">
        <v>277</v>
      </c>
      <c r="M725" s="55">
        <v>3</v>
      </c>
      <c r="N725" s="55">
        <v>606</v>
      </c>
      <c r="O725" s="55">
        <v>606</v>
      </c>
      <c r="P725" s="55">
        <v>5</v>
      </c>
      <c r="Q725" s="55">
        <v>19154</v>
      </c>
      <c r="R725" s="55" t="s">
        <v>4154</v>
      </c>
      <c r="T725" s="57">
        <v>58109.964800000002</v>
      </c>
      <c r="U725" s="57">
        <v>4648.7972</v>
      </c>
      <c r="V725" s="57">
        <v>1452.7491</v>
      </c>
      <c r="W725" s="57">
        <v>64211.511100000003</v>
      </c>
      <c r="Y725" s="55" t="s">
        <v>4155</v>
      </c>
      <c r="Z725" s="55" t="s">
        <v>4109</v>
      </c>
      <c r="AA725" s="55" t="s">
        <v>4156</v>
      </c>
      <c r="AB725" s="55">
        <v>0</v>
      </c>
      <c r="AC725" s="55" t="s">
        <v>4049</v>
      </c>
      <c r="AD725" s="58">
        <v>37603</v>
      </c>
      <c r="AE725" s="58">
        <v>37598</v>
      </c>
    </row>
    <row r="726" spans="1:31" ht="12.5" customHeight="1">
      <c r="A726" s="55">
        <v>48362</v>
      </c>
      <c r="B726" s="55">
        <v>1</v>
      </c>
      <c r="C726" s="56">
        <v>45261</v>
      </c>
      <c r="D726" s="56">
        <v>45273</v>
      </c>
      <c r="E726" s="56">
        <v>45268</v>
      </c>
      <c r="F726" s="55">
        <v>5</v>
      </c>
      <c r="G726" s="55" t="s">
        <v>4157</v>
      </c>
      <c r="H726" s="55" t="s">
        <v>4158</v>
      </c>
      <c r="I726" s="55" t="s">
        <v>4159</v>
      </c>
      <c r="J726" s="55">
        <v>151</v>
      </c>
      <c r="K726" s="55">
        <v>118</v>
      </c>
      <c r="L726" s="55">
        <v>276</v>
      </c>
      <c r="M726" s="55">
        <v>4</v>
      </c>
      <c r="N726" s="55">
        <v>1014</v>
      </c>
      <c r="O726" s="55">
        <v>1014</v>
      </c>
      <c r="P726" s="55">
        <v>5</v>
      </c>
      <c r="Q726" s="55">
        <v>1803</v>
      </c>
      <c r="R726" s="55" t="s">
        <v>4160</v>
      </c>
      <c r="T726" s="55">
        <v>339.64519999999999</v>
      </c>
      <c r="U726" s="55">
        <v>27.171600000000002</v>
      </c>
      <c r="V726" s="55">
        <v>8.4910999999999994</v>
      </c>
      <c r="W726" s="55">
        <v>375.30790000000002</v>
      </c>
      <c r="Y726" s="55" t="s">
        <v>4161</v>
      </c>
      <c r="Z726" s="55" t="s">
        <v>4109</v>
      </c>
      <c r="AA726" s="55" t="s">
        <v>4162</v>
      </c>
      <c r="AB726" s="55">
        <v>0</v>
      </c>
      <c r="AC726" s="55" t="s">
        <v>4049</v>
      </c>
      <c r="AD726" s="58">
        <v>37603</v>
      </c>
      <c r="AE726" s="58">
        <v>37598</v>
      </c>
    </row>
    <row r="727" spans="1:31" ht="12.5" customHeight="1">
      <c r="A727" s="55">
        <v>48295</v>
      </c>
      <c r="B727" s="55">
        <v>1</v>
      </c>
      <c r="C727" s="56">
        <v>45261</v>
      </c>
      <c r="D727" s="56">
        <v>45273</v>
      </c>
      <c r="E727" s="56">
        <v>45268</v>
      </c>
      <c r="F727" s="55">
        <v>5</v>
      </c>
      <c r="G727" s="55" t="s">
        <v>4163</v>
      </c>
      <c r="H727" s="55" t="s">
        <v>4164</v>
      </c>
      <c r="I727" s="55" t="s">
        <v>4165</v>
      </c>
      <c r="J727" s="55">
        <v>24</v>
      </c>
      <c r="K727" s="55">
        <v>523</v>
      </c>
      <c r="L727" s="55">
        <v>276</v>
      </c>
      <c r="M727" s="55">
        <v>4</v>
      </c>
      <c r="N727" s="55">
        <v>992</v>
      </c>
      <c r="O727" s="55">
        <v>992</v>
      </c>
      <c r="P727" s="55">
        <v>5</v>
      </c>
      <c r="Q727" s="55">
        <v>371</v>
      </c>
      <c r="R727" s="55" t="s">
        <v>4166</v>
      </c>
      <c r="T727" s="57">
        <v>95896.976899999994</v>
      </c>
      <c r="U727" s="57">
        <v>7671.7582000000002</v>
      </c>
      <c r="V727" s="57">
        <v>2397.4243999999999</v>
      </c>
      <c r="W727" s="57">
        <v>105966.15949999999</v>
      </c>
      <c r="Y727" s="55" t="s">
        <v>4167</v>
      </c>
      <c r="Z727" s="55" t="s">
        <v>4109</v>
      </c>
      <c r="AA727" s="55" t="s">
        <v>4168</v>
      </c>
      <c r="AB727" s="55">
        <v>0</v>
      </c>
      <c r="AC727" s="55" t="s">
        <v>4049</v>
      </c>
      <c r="AD727" s="58">
        <v>37603</v>
      </c>
      <c r="AE727" s="58">
        <v>37598</v>
      </c>
    </row>
    <row r="728" spans="1:31" ht="12.5" customHeight="1">
      <c r="A728" s="55">
        <v>48315</v>
      </c>
      <c r="B728" s="55">
        <v>1</v>
      </c>
      <c r="C728" s="56">
        <v>45261</v>
      </c>
      <c r="D728" s="56">
        <v>45273</v>
      </c>
      <c r="E728" s="56">
        <v>45268</v>
      </c>
      <c r="F728" s="55">
        <v>5</v>
      </c>
      <c r="G728" s="55" t="s">
        <v>4169</v>
      </c>
      <c r="H728" s="55" t="s">
        <v>4170</v>
      </c>
      <c r="I728" s="55" t="s">
        <v>3034</v>
      </c>
      <c r="J728" s="55">
        <v>349</v>
      </c>
      <c r="K728" s="55">
        <v>892</v>
      </c>
      <c r="L728" s="55">
        <v>276</v>
      </c>
      <c r="M728" s="55">
        <v>4</v>
      </c>
      <c r="N728" s="55">
        <v>1047</v>
      </c>
      <c r="O728" s="55">
        <v>1047</v>
      </c>
      <c r="P728" s="55">
        <v>5</v>
      </c>
      <c r="Q728" s="55">
        <v>14133</v>
      </c>
      <c r="R728" s="55" t="s">
        <v>4171</v>
      </c>
      <c r="T728" s="55">
        <v>309.35700000000003</v>
      </c>
      <c r="U728" s="55">
        <v>24.7486</v>
      </c>
      <c r="V728" s="55">
        <v>7.7339000000000002</v>
      </c>
      <c r="W728" s="55">
        <v>341.83949999999999</v>
      </c>
      <c r="Y728" s="55" t="s">
        <v>4172</v>
      </c>
      <c r="Z728" s="55" t="s">
        <v>4109</v>
      </c>
      <c r="AA728" s="55" t="s">
        <v>4173</v>
      </c>
      <c r="AB728" s="55">
        <v>0</v>
      </c>
      <c r="AC728" s="55" t="s">
        <v>4049</v>
      </c>
      <c r="AD728" s="58">
        <v>37603</v>
      </c>
      <c r="AE728" s="58">
        <v>37598</v>
      </c>
    </row>
    <row r="729" spans="1:31" ht="12.5" customHeight="1">
      <c r="A729" s="55">
        <v>48410</v>
      </c>
      <c r="B729" s="55">
        <v>1</v>
      </c>
      <c r="C729" s="56">
        <v>45261</v>
      </c>
      <c r="D729" s="56">
        <v>45273</v>
      </c>
      <c r="E729" s="56">
        <v>45268</v>
      </c>
      <c r="F729" s="55">
        <v>5</v>
      </c>
      <c r="G729" s="55" t="s">
        <v>4174</v>
      </c>
      <c r="I729" s="55" t="s">
        <v>4175</v>
      </c>
      <c r="J729" s="55">
        <v>26649</v>
      </c>
      <c r="K729" s="55">
        <v>12195</v>
      </c>
      <c r="M729" s="55">
        <v>4</v>
      </c>
      <c r="N729" s="55">
        <v>22065</v>
      </c>
      <c r="O729" s="55">
        <v>22065</v>
      </c>
      <c r="P729" s="55">
        <v>1</v>
      </c>
      <c r="Q729" s="55">
        <v>16846</v>
      </c>
      <c r="R729" s="55" t="s">
        <v>4176</v>
      </c>
      <c r="T729" s="57">
        <v>2049.0981999999999</v>
      </c>
      <c r="U729" s="55">
        <v>163.92789999999999</v>
      </c>
      <c r="V729" s="55">
        <v>51.227499999999999</v>
      </c>
      <c r="W729" s="57">
        <v>2264.2536</v>
      </c>
      <c r="Y729" s="55" t="s">
        <v>4177</v>
      </c>
      <c r="Z729" s="55" t="s">
        <v>4109</v>
      </c>
      <c r="AA729" s="55" t="s">
        <v>4178</v>
      </c>
      <c r="AB729" s="55">
        <v>0</v>
      </c>
      <c r="AC729" s="55" t="s">
        <v>4049</v>
      </c>
      <c r="AD729" s="58">
        <v>37603</v>
      </c>
      <c r="AE729" s="58">
        <v>37598</v>
      </c>
    </row>
    <row r="730" spans="1:31" ht="12.5" customHeight="1">
      <c r="A730" s="55">
        <v>48380</v>
      </c>
      <c r="B730" s="55">
        <v>1</v>
      </c>
      <c r="C730" s="56">
        <v>45261</v>
      </c>
      <c r="D730" s="56">
        <v>45273</v>
      </c>
      <c r="E730" s="56">
        <v>45268</v>
      </c>
      <c r="F730" s="55">
        <v>5</v>
      </c>
      <c r="G730" s="55" t="s">
        <v>4179</v>
      </c>
      <c r="H730" s="55" t="s">
        <v>4180</v>
      </c>
      <c r="I730" s="55" t="s">
        <v>4181</v>
      </c>
      <c r="J730" s="55">
        <v>21</v>
      </c>
      <c r="K730" s="55">
        <v>522</v>
      </c>
      <c r="L730" s="55">
        <v>277</v>
      </c>
      <c r="M730" s="55">
        <v>4</v>
      </c>
      <c r="N730" s="55">
        <v>561</v>
      </c>
      <c r="O730" s="55">
        <v>561</v>
      </c>
      <c r="P730" s="55">
        <v>5</v>
      </c>
      <c r="Q730" s="55">
        <v>5668</v>
      </c>
      <c r="R730" s="55" t="s">
        <v>4182</v>
      </c>
      <c r="T730" s="57">
        <v>40053.030400000003</v>
      </c>
      <c r="U730" s="57">
        <v>3204.2424000000001</v>
      </c>
      <c r="V730" s="57">
        <v>1001.3258</v>
      </c>
      <c r="W730" s="57">
        <v>44258.598599999998</v>
      </c>
      <c r="Y730" s="55" t="s">
        <v>4183</v>
      </c>
      <c r="Z730" s="55" t="s">
        <v>4109</v>
      </c>
      <c r="AA730" s="55" t="s">
        <v>4184</v>
      </c>
      <c r="AB730" s="55">
        <v>0</v>
      </c>
      <c r="AC730" s="55" t="s">
        <v>4049</v>
      </c>
      <c r="AD730" s="58">
        <v>37603</v>
      </c>
      <c r="AE730" s="58">
        <v>37598</v>
      </c>
    </row>
    <row r="731" spans="1:31" ht="12.5" customHeight="1">
      <c r="A731" s="55">
        <v>48373</v>
      </c>
      <c r="B731" s="55">
        <v>1</v>
      </c>
      <c r="C731" s="56">
        <v>45261</v>
      </c>
      <c r="D731" s="56">
        <v>45273</v>
      </c>
      <c r="E731" s="56">
        <v>45268</v>
      </c>
      <c r="F731" s="55">
        <v>5</v>
      </c>
      <c r="G731" s="55" t="s">
        <v>4185</v>
      </c>
      <c r="H731" s="55" t="s">
        <v>4186</v>
      </c>
      <c r="I731" s="55" t="s">
        <v>4187</v>
      </c>
      <c r="J731" s="55">
        <v>61</v>
      </c>
      <c r="K731" s="55">
        <v>494</v>
      </c>
      <c r="L731" s="55">
        <v>276</v>
      </c>
      <c r="M731" s="55">
        <v>4</v>
      </c>
      <c r="N731" s="55">
        <v>999</v>
      </c>
      <c r="O731" s="55">
        <v>999</v>
      </c>
      <c r="P731" s="55">
        <v>5</v>
      </c>
      <c r="Q731" s="55">
        <v>10623</v>
      </c>
      <c r="R731" s="55" t="s">
        <v>4188</v>
      </c>
      <c r="T731" s="57">
        <v>45838.491699999999</v>
      </c>
      <c r="U731" s="57">
        <v>3667.0792999999999</v>
      </c>
      <c r="V731" s="57">
        <v>1145.9622999999999</v>
      </c>
      <c r="W731" s="57">
        <v>50651.533300000003</v>
      </c>
      <c r="Y731" s="55" t="s">
        <v>4189</v>
      </c>
      <c r="Z731" s="55" t="s">
        <v>4109</v>
      </c>
      <c r="AA731" s="55" t="s">
        <v>4190</v>
      </c>
      <c r="AB731" s="55">
        <v>0</v>
      </c>
      <c r="AC731" s="55" t="s">
        <v>4049</v>
      </c>
      <c r="AD731" s="58">
        <v>37603</v>
      </c>
      <c r="AE731" s="58">
        <v>37598</v>
      </c>
    </row>
    <row r="732" spans="1:31" ht="12.5" customHeight="1">
      <c r="A732" s="55">
        <v>48364</v>
      </c>
      <c r="B732" s="55">
        <v>1</v>
      </c>
      <c r="C732" s="56">
        <v>45261</v>
      </c>
      <c r="D732" s="56">
        <v>45273</v>
      </c>
      <c r="E732" s="56">
        <v>45268</v>
      </c>
      <c r="F732" s="55">
        <v>5</v>
      </c>
      <c r="G732" s="55" t="s">
        <v>4191</v>
      </c>
      <c r="H732" s="55" t="s">
        <v>4192</v>
      </c>
      <c r="I732" s="55" t="s">
        <v>4193</v>
      </c>
      <c r="J732" s="55">
        <v>165</v>
      </c>
      <c r="K732" s="55">
        <v>108</v>
      </c>
      <c r="L732" s="55">
        <v>277</v>
      </c>
      <c r="M732" s="55">
        <v>4</v>
      </c>
      <c r="N732" s="55">
        <v>577</v>
      </c>
      <c r="O732" s="55">
        <v>577</v>
      </c>
      <c r="P732" s="55">
        <v>5</v>
      </c>
      <c r="Q732" s="55">
        <v>3490</v>
      </c>
      <c r="R732" s="55" t="s">
        <v>4194</v>
      </c>
      <c r="T732" s="57">
        <v>4056.7345</v>
      </c>
      <c r="U732" s="55">
        <v>324.53879999999998</v>
      </c>
      <c r="V732" s="55">
        <v>101.41840000000001</v>
      </c>
      <c r="W732" s="57">
        <v>4482.6917000000003</v>
      </c>
      <c r="Y732" s="55" t="s">
        <v>4195</v>
      </c>
      <c r="Z732" s="55" t="s">
        <v>4109</v>
      </c>
      <c r="AA732" s="55" t="s">
        <v>4196</v>
      </c>
      <c r="AB732" s="55">
        <v>0</v>
      </c>
      <c r="AC732" s="55" t="s">
        <v>4049</v>
      </c>
      <c r="AD732" s="58">
        <v>37603</v>
      </c>
      <c r="AE732" s="58">
        <v>37598</v>
      </c>
    </row>
    <row r="733" spans="1:31" ht="12.5" customHeight="1">
      <c r="A733" s="55">
        <v>48309</v>
      </c>
      <c r="B733" s="55">
        <v>1</v>
      </c>
      <c r="C733" s="56">
        <v>45261</v>
      </c>
      <c r="D733" s="56">
        <v>45273</v>
      </c>
      <c r="E733" s="56">
        <v>45268</v>
      </c>
      <c r="F733" s="55">
        <v>5</v>
      </c>
      <c r="G733" s="55" t="s">
        <v>4197</v>
      </c>
      <c r="H733" s="55" t="s">
        <v>4198</v>
      </c>
      <c r="I733" s="55" t="s">
        <v>1721</v>
      </c>
      <c r="J733" s="55">
        <v>561</v>
      </c>
      <c r="K733" s="55">
        <v>26</v>
      </c>
      <c r="L733" s="55">
        <v>277</v>
      </c>
      <c r="M733" s="55">
        <v>4</v>
      </c>
      <c r="N733" s="55">
        <v>619</v>
      </c>
      <c r="O733" s="55">
        <v>619</v>
      </c>
      <c r="P733" s="55">
        <v>5</v>
      </c>
      <c r="Q733" s="55">
        <v>3787</v>
      </c>
      <c r="R733" s="55" t="s">
        <v>4199</v>
      </c>
      <c r="T733" s="55">
        <v>583.9393</v>
      </c>
      <c r="U733" s="55">
        <v>46.7151</v>
      </c>
      <c r="V733" s="55">
        <v>14.5985</v>
      </c>
      <c r="W733" s="55">
        <v>645.25289999999995</v>
      </c>
      <c r="Y733" s="55" t="s">
        <v>4200</v>
      </c>
      <c r="Z733" s="55" t="s">
        <v>4109</v>
      </c>
      <c r="AA733" s="55" t="s">
        <v>4201</v>
      </c>
      <c r="AB733" s="55">
        <v>0</v>
      </c>
      <c r="AC733" s="55" t="s">
        <v>4049</v>
      </c>
      <c r="AD733" s="58">
        <v>37603</v>
      </c>
      <c r="AE733" s="58">
        <v>37598</v>
      </c>
    </row>
    <row r="734" spans="1:31" ht="12.5" customHeight="1">
      <c r="A734" s="55">
        <v>48395</v>
      </c>
      <c r="B734" s="55">
        <v>1</v>
      </c>
      <c r="C734" s="56">
        <v>45261</v>
      </c>
      <c r="D734" s="56">
        <v>45273</v>
      </c>
      <c r="E734" s="56">
        <v>45268</v>
      </c>
      <c r="F734" s="55">
        <v>5</v>
      </c>
      <c r="G734" s="55" t="s">
        <v>4202</v>
      </c>
      <c r="H734" s="55" t="s">
        <v>4203</v>
      </c>
      <c r="I734" s="55" t="s">
        <v>4204</v>
      </c>
      <c r="J734" s="55">
        <v>585</v>
      </c>
      <c r="K734" s="55">
        <v>1</v>
      </c>
      <c r="L734" s="55">
        <v>279</v>
      </c>
      <c r="M734" s="55">
        <v>5</v>
      </c>
      <c r="N734" s="55">
        <v>975</v>
      </c>
      <c r="O734" s="55">
        <v>975</v>
      </c>
      <c r="P734" s="55">
        <v>5</v>
      </c>
      <c r="T734" s="57">
        <v>39108.553099999997</v>
      </c>
      <c r="U734" s="57">
        <v>3128.6842000000001</v>
      </c>
      <c r="V734" s="55">
        <v>977.71379999999999</v>
      </c>
      <c r="W734" s="57">
        <v>43214.951099999998</v>
      </c>
      <c r="Y734" s="55" t="s">
        <v>4205</v>
      </c>
      <c r="Z734" s="55" t="s">
        <v>4109</v>
      </c>
      <c r="AA734" s="55" t="s">
        <v>4206</v>
      </c>
      <c r="AB734" s="55">
        <v>0</v>
      </c>
      <c r="AC734" s="55" t="s">
        <v>4049</v>
      </c>
      <c r="AD734" s="58">
        <v>37603</v>
      </c>
      <c r="AE734" s="58">
        <v>37598</v>
      </c>
    </row>
    <row r="735" spans="1:31" ht="12.5" customHeight="1">
      <c r="A735" s="55">
        <v>48393</v>
      </c>
      <c r="B735" s="55">
        <v>1</v>
      </c>
      <c r="C735" s="56">
        <v>45261</v>
      </c>
      <c r="D735" s="56">
        <v>45273</v>
      </c>
      <c r="E735" s="56">
        <v>45268</v>
      </c>
      <c r="F735" s="55">
        <v>5</v>
      </c>
      <c r="G735" s="55" t="s">
        <v>4207</v>
      </c>
      <c r="H735" s="55" t="s">
        <v>4208</v>
      </c>
      <c r="I735" s="55" t="s">
        <v>4209</v>
      </c>
      <c r="J735" s="55">
        <v>170</v>
      </c>
      <c r="K735" s="55">
        <v>262</v>
      </c>
      <c r="L735" s="55">
        <v>279</v>
      </c>
      <c r="M735" s="55">
        <v>5</v>
      </c>
      <c r="N735" s="55">
        <v>926</v>
      </c>
      <c r="O735" s="55">
        <v>926</v>
      </c>
      <c r="P735" s="55">
        <v>5</v>
      </c>
      <c r="Q735" s="55">
        <v>18875</v>
      </c>
      <c r="R735" s="55" t="s">
        <v>4210</v>
      </c>
      <c r="T735" s="57">
        <v>117867.5751</v>
      </c>
      <c r="U735" s="57">
        <v>9429.4060000000009</v>
      </c>
      <c r="V735" s="57">
        <v>2946.6894000000002</v>
      </c>
      <c r="W735" s="57">
        <v>130243.67049999999</v>
      </c>
      <c r="Y735" s="55" t="s">
        <v>4211</v>
      </c>
      <c r="Z735" s="55" t="s">
        <v>4109</v>
      </c>
      <c r="AA735" s="55" t="s">
        <v>4212</v>
      </c>
      <c r="AB735" s="55">
        <v>0</v>
      </c>
      <c r="AC735" s="55" t="s">
        <v>4049</v>
      </c>
      <c r="AD735" s="58">
        <v>37603</v>
      </c>
      <c r="AE735" s="58">
        <v>37598</v>
      </c>
    </row>
    <row r="736" spans="1:31" ht="12.5" customHeight="1">
      <c r="A736" s="55">
        <v>48343</v>
      </c>
      <c r="B736" s="55">
        <v>1</v>
      </c>
      <c r="C736" s="56">
        <v>45261</v>
      </c>
      <c r="D736" s="56">
        <v>45273</v>
      </c>
      <c r="E736" s="56">
        <v>45268</v>
      </c>
      <c r="F736" s="55">
        <v>5</v>
      </c>
      <c r="G736" s="55" t="s">
        <v>4213</v>
      </c>
      <c r="H736" s="55" t="s">
        <v>4214</v>
      </c>
      <c r="I736" s="55" t="s">
        <v>4215</v>
      </c>
      <c r="J736" s="55">
        <v>651</v>
      </c>
      <c r="K736" s="55">
        <v>387</v>
      </c>
      <c r="L736" s="55">
        <v>279</v>
      </c>
      <c r="M736" s="55">
        <v>5</v>
      </c>
      <c r="N736" s="55">
        <v>982</v>
      </c>
      <c r="O736" s="55">
        <v>982</v>
      </c>
      <c r="P736" s="55">
        <v>5</v>
      </c>
      <c r="Q736" s="55">
        <v>4432</v>
      </c>
      <c r="R736" s="55" t="s">
        <v>4216</v>
      </c>
      <c r="T736" s="55">
        <v>975.4855</v>
      </c>
      <c r="U736" s="55">
        <v>78.038799999999995</v>
      </c>
      <c r="V736" s="55">
        <v>24.3871</v>
      </c>
      <c r="W736" s="57">
        <v>1077.9114</v>
      </c>
      <c r="Y736" s="55" t="s">
        <v>4217</v>
      </c>
      <c r="Z736" s="55" t="s">
        <v>4109</v>
      </c>
      <c r="AA736" s="55" t="s">
        <v>4218</v>
      </c>
      <c r="AB736" s="55">
        <v>0</v>
      </c>
      <c r="AC736" s="55" t="s">
        <v>4049</v>
      </c>
      <c r="AD736" s="58">
        <v>37603</v>
      </c>
      <c r="AE736" s="58">
        <v>37598</v>
      </c>
    </row>
    <row r="737" spans="1:31" ht="12.5" customHeight="1">
      <c r="A737" s="55">
        <v>48365</v>
      </c>
      <c r="B737" s="55">
        <v>1</v>
      </c>
      <c r="C737" s="56">
        <v>45261</v>
      </c>
      <c r="D737" s="56">
        <v>45273</v>
      </c>
      <c r="E737" s="56">
        <v>45268</v>
      </c>
      <c r="F737" s="55">
        <v>5</v>
      </c>
      <c r="G737" s="55" t="s">
        <v>4219</v>
      </c>
      <c r="H737" s="55" t="s">
        <v>4220</v>
      </c>
      <c r="I737" s="55" t="s">
        <v>4221</v>
      </c>
      <c r="J737" s="55">
        <v>368</v>
      </c>
      <c r="K737" s="55">
        <v>231</v>
      </c>
      <c r="L737" s="55">
        <v>279</v>
      </c>
      <c r="M737" s="55">
        <v>5</v>
      </c>
      <c r="N737" s="55">
        <v>948</v>
      </c>
      <c r="O737" s="55">
        <v>948</v>
      </c>
      <c r="P737" s="55">
        <v>5</v>
      </c>
      <c r="Q737" s="55">
        <v>17669</v>
      </c>
      <c r="R737" s="55" t="s">
        <v>4222</v>
      </c>
      <c r="T737" s="57">
        <v>12073.2613</v>
      </c>
      <c r="U737" s="55">
        <v>965.86090000000002</v>
      </c>
      <c r="V737" s="55">
        <v>301.83150000000001</v>
      </c>
      <c r="W737" s="57">
        <v>13340.9537</v>
      </c>
      <c r="Y737" s="55" t="s">
        <v>4223</v>
      </c>
      <c r="Z737" s="55" t="s">
        <v>4109</v>
      </c>
      <c r="AA737" s="55" t="s">
        <v>4224</v>
      </c>
      <c r="AB737" s="55">
        <v>0</v>
      </c>
      <c r="AC737" s="55" t="s">
        <v>4049</v>
      </c>
      <c r="AD737" s="58">
        <v>37603</v>
      </c>
      <c r="AE737" s="58">
        <v>37598</v>
      </c>
    </row>
    <row r="738" spans="1:31" ht="12.5" customHeight="1">
      <c r="A738" s="55">
        <v>48331</v>
      </c>
      <c r="B738" s="55">
        <v>1</v>
      </c>
      <c r="C738" s="56">
        <v>45261</v>
      </c>
      <c r="D738" s="56">
        <v>45273</v>
      </c>
      <c r="E738" s="56">
        <v>45268</v>
      </c>
      <c r="F738" s="55">
        <v>5</v>
      </c>
      <c r="G738" s="55" t="s">
        <v>4225</v>
      </c>
      <c r="H738" s="55" t="s">
        <v>4226</v>
      </c>
      <c r="I738" s="55" t="s">
        <v>4227</v>
      </c>
      <c r="J738" s="55">
        <v>300</v>
      </c>
      <c r="K738" s="55">
        <v>48</v>
      </c>
      <c r="L738" s="55">
        <v>278</v>
      </c>
      <c r="M738" s="55">
        <v>6</v>
      </c>
      <c r="N738" s="55">
        <v>495</v>
      </c>
      <c r="O738" s="55">
        <v>495</v>
      </c>
      <c r="P738" s="55">
        <v>5</v>
      </c>
      <c r="Q738" s="55">
        <v>9102</v>
      </c>
      <c r="R738" s="55" t="s">
        <v>4228</v>
      </c>
      <c r="S738" s="55">
        <v>6070</v>
      </c>
      <c r="T738" s="57">
        <v>4221.2175999999999</v>
      </c>
      <c r="U738" s="55">
        <v>337.69740000000002</v>
      </c>
      <c r="V738" s="55">
        <v>105.5304</v>
      </c>
      <c r="W738" s="57">
        <v>4664.4453999999996</v>
      </c>
      <c r="Y738" s="55" t="s">
        <v>4229</v>
      </c>
      <c r="Z738" s="55" t="s">
        <v>4109</v>
      </c>
      <c r="AA738" s="55" t="s">
        <v>4230</v>
      </c>
      <c r="AB738" s="55">
        <v>0</v>
      </c>
      <c r="AC738" s="55" t="s">
        <v>4049</v>
      </c>
      <c r="AD738" s="58">
        <v>37603</v>
      </c>
      <c r="AE738" s="58">
        <v>37598</v>
      </c>
    </row>
    <row r="739" spans="1:31" ht="12.5" customHeight="1">
      <c r="A739" s="55">
        <v>48301</v>
      </c>
      <c r="B739" s="55">
        <v>1</v>
      </c>
      <c r="C739" s="56">
        <v>45261</v>
      </c>
      <c r="D739" s="56">
        <v>45273</v>
      </c>
      <c r="E739" s="56">
        <v>45268</v>
      </c>
      <c r="F739" s="55">
        <v>5</v>
      </c>
      <c r="G739" s="55" t="s">
        <v>4231</v>
      </c>
      <c r="H739" s="55" t="s">
        <v>4232</v>
      </c>
      <c r="I739" s="55" t="s">
        <v>1743</v>
      </c>
      <c r="J739" s="55">
        <v>631</v>
      </c>
      <c r="K739" s="55">
        <v>537</v>
      </c>
      <c r="L739" s="55">
        <v>278</v>
      </c>
      <c r="M739" s="55">
        <v>6</v>
      </c>
      <c r="N739" s="55">
        <v>548</v>
      </c>
      <c r="O739" s="55">
        <v>548</v>
      </c>
      <c r="P739" s="55">
        <v>5</v>
      </c>
      <c r="Q739" s="55">
        <v>7454</v>
      </c>
      <c r="R739" s="55" t="s">
        <v>4233</v>
      </c>
      <c r="S739" s="55">
        <v>6070</v>
      </c>
      <c r="T739" s="55">
        <v>48.743499999999997</v>
      </c>
      <c r="U739" s="55">
        <v>3.8995000000000002</v>
      </c>
      <c r="V739" s="55">
        <v>1.2185999999999999</v>
      </c>
      <c r="W739" s="55">
        <v>53.861600000000003</v>
      </c>
      <c r="Y739" s="55" t="s">
        <v>4234</v>
      </c>
      <c r="Z739" s="55" t="s">
        <v>4109</v>
      </c>
      <c r="AA739" s="55" t="s">
        <v>4235</v>
      </c>
      <c r="AB739" s="55">
        <v>0</v>
      </c>
      <c r="AC739" s="55" t="s">
        <v>4049</v>
      </c>
      <c r="AD739" s="58">
        <v>37603</v>
      </c>
      <c r="AE739" s="58">
        <v>37598</v>
      </c>
    </row>
    <row r="740" spans="1:31" ht="12.5" customHeight="1">
      <c r="A740" s="55">
        <v>48400</v>
      </c>
      <c r="B740" s="55">
        <v>1</v>
      </c>
      <c r="C740" s="56">
        <v>45261</v>
      </c>
      <c r="D740" s="56">
        <v>45273</v>
      </c>
      <c r="E740" s="56">
        <v>45268</v>
      </c>
      <c r="F740" s="55">
        <v>5</v>
      </c>
      <c r="G740" s="55" t="s">
        <v>4236</v>
      </c>
      <c r="I740" s="55" t="s">
        <v>4237</v>
      </c>
      <c r="J740" s="55">
        <v>20830</v>
      </c>
      <c r="K740" s="55">
        <v>18116</v>
      </c>
      <c r="M740" s="55">
        <v>8</v>
      </c>
      <c r="N740" s="55">
        <v>28005</v>
      </c>
      <c r="O740" s="55">
        <v>28005</v>
      </c>
      <c r="P740" s="55">
        <v>1</v>
      </c>
      <c r="Q740" s="55">
        <v>16695</v>
      </c>
      <c r="R740" s="55" t="s">
        <v>4238</v>
      </c>
      <c r="T740" s="55">
        <v>782.99</v>
      </c>
      <c r="U740" s="55">
        <v>62.639200000000002</v>
      </c>
      <c r="V740" s="55">
        <v>19.5748</v>
      </c>
      <c r="W740" s="55">
        <v>865.20399999999995</v>
      </c>
      <c r="Y740" s="55" t="s">
        <v>4239</v>
      </c>
      <c r="Z740" s="55" t="s">
        <v>4109</v>
      </c>
      <c r="AA740" s="55" t="s">
        <v>4240</v>
      </c>
      <c r="AB740" s="55">
        <v>0</v>
      </c>
      <c r="AC740" s="55" t="s">
        <v>4049</v>
      </c>
      <c r="AD740" s="58">
        <v>37603</v>
      </c>
      <c r="AE740" s="58">
        <v>37598</v>
      </c>
    </row>
    <row r="741" spans="1:31" ht="12.5" customHeight="1">
      <c r="A741" s="55">
        <v>48413</v>
      </c>
      <c r="B741" s="55">
        <v>1</v>
      </c>
      <c r="C741" s="56">
        <v>45262</v>
      </c>
      <c r="D741" s="56">
        <v>45274</v>
      </c>
      <c r="E741" s="56">
        <v>45269</v>
      </c>
      <c r="F741" s="55">
        <v>5</v>
      </c>
      <c r="G741" s="55" t="s">
        <v>4241</v>
      </c>
      <c r="I741" s="55" t="s">
        <v>4242</v>
      </c>
      <c r="J741" s="55">
        <v>14288</v>
      </c>
      <c r="K741" s="55">
        <v>7508</v>
      </c>
      <c r="M741" s="55">
        <v>4</v>
      </c>
      <c r="N741" s="55">
        <v>17360</v>
      </c>
      <c r="O741" s="55">
        <v>17360</v>
      </c>
      <c r="P741" s="55">
        <v>1</v>
      </c>
      <c r="Q741" s="55">
        <v>7534</v>
      </c>
      <c r="R741" s="55" t="s">
        <v>4243</v>
      </c>
      <c r="T741" s="57">
        <v>1000.4375</v>
      </c>
      <c r="U741" s="55">
        <v>80.034999999999997</v>
      </c>
      <c r="V741" s="55">
        <v>25.010899999999999</v>
      </c>
      <c r="W741" s="57">
        <v>1105.4834000000001</v>
      </c>
      <c r="Y741" s="55" t="s">
        <v>4244</v>
      </c>
      <c r="Z741" s="55" t="s">
        <v>4245</v>
      </c>
      <c r="AA741" s="55" t="s">
        <v>4246</v>
      </c>
      <c r="AB741" s="55">
        <v>0</v>
      </c>
      <c r="AC741" s="55" t="s">
        <v>4059</v>
      </c>
      <c r="AD741" s="58">
        <v>37604</v>
      </c>
      <c r="AE741" s="58">
        <v>37599</v>
      </c>
    </row>
    <row r="742" spans="1:31" ht="12.5" customHeight="1">
      <c r="A742" s="55">
        <v>48415</v>
      </c>
      <c r="B742" s="55">
        <v>1</v>
      </c>
      <c r="C742" s="56">
        <v>45262</v>
      </c>
      <c r="D742" s="56">
        <v>45274</v>
      </c>
      <c r="E742" s="56">
        <v>45269</v>
      </c>
      <c r="F742" s="55">
        <v>5</v>
      </c>
      <c r="G742" s="55" t="s">
        <v>4247</v>
      </c>
      <c r="I742" s="55" t="s">
        <v>4248</v>
      </c>
      <c r="J742" s="55">
        <v>26634</v>
      </c>
      <c r="K742" s="55">
        <v>4152</v>
      </c>
      <c r="M742" s="55">
        <v>4</v>
      </c>
      <c r="N742" s="55">
        <v>13987</v>
      </c>
      <c r="O742" s="55">
        <v>13987</v>
      </c>
      <c r="P742" s="55">
        <v>1</v>
      </c>
      <c r="Q742" s="55">
        <v>645</v>
      </c>
      <c r="R742" s="55" t="s">
        <v>4249</v>
      </c>
      <c r="T742" s="57">
        <v>2071.4196000000002</v>
      </c>
      <c r="U742" s="55">
        <v>165.71360000000001</v>
      </c>
      <c r="V742" s="55">
        <v>51.785499999999999</v>
      </c>
      <c r="W742" s="57">
        <v>2288.9187000000002</v>
      </c>
      <c r="Y742" s="55" t="s">
        <v>4250</v>
      </c>
      <c r="Z742" s="55" t="s">
        <v>4245</v>
      </c>
      <c r="AA742" s="55" t="s">
        <v>4251</v>
      </c>
      <c r="AB742" s="55">
        <v>0</v>
      </c>
      <c r="AC742" s="55" t="s">
        <v>4059</v>
      </c>
      <c r="AD742" s="58">
        <v>37604</v>
      </c>
      <c r="AE742" s="58">
        <v>37599</v>
      </c>
    </row>
    <row r="743" spans="1:31" ht="12.5" customHeight="1">
      <c r="A743" s="55">
        <v>48411</v>
      </c>
      <c r="B743" s="55">
        <v>1</v>
      </c>
      <c r="C743" s="56">
        <v>45262</v>
      </c>
      <c r="D743" s="56">
        <v>45274</v>
      </c>
      <c r="E743" s="56">
        <v>45269</v>
      </c>
      <c r="F743" s="55">
        <v>5</v>
      </c>
      <c r="G743" s="55" t="s">
        <v>4252</v>
      </c>
      <c r="I743" s="55" t="s">
        <v>4253</v>
      </c>
      <c r="J743" s="55">
        <v>17182</v>
      </c>
      <c r="K743" s="55">
        <v>2719</v>
      </c>
      <c r="M743" s="55">
        <v>10</v>
      </c>
      <c r="N743" s="55">
        <v>12548</v>
      </c>
      <c r="O743" s="55">
        <v>12548</v>
      </c>
      <c r="P743" s="55">
        <v>1</v>
      </c>
      <c r="Q743" s="55">
        <v>3349</v>
      </c>
      <c r="R743" s="55" t="s">
        <v>4254</v>
      </c>
      <c r="S743" s="55">
        <v>6084</v>
      </c>
      <c r="T743" s="57">
        <v>2181.5625</v>
      </c>
      <c r="U743" s="55">
        <v>174.52500000000001</v>
      </c>
      <c r="V743" s="55">
        <v>54.539099999999998</v>
      </c>
      <c r="W743" s="57">
        <v>2410.6266000000001</v>
      </c>
      <c r="Y743" s="55" t="s">
        <v>4255</v>
      </c>
      <c r="Z743" s="55" t="s">
        <v>4245</v>
      </c>
      <c r="AA743" s="55" t="s">
        <v>4256</v>
      </c>
      <c r="AB743" s="55">
        <v>0</v>
      </c>
      <c r="AC743" s="55" t="s">
        <v>4059</v>
      </c>
      <c r="AD743" s="58">
        <v>37604</v>
      </c>
      <c r="AE743" s="58">
        <v>37599</v>
      </c>
    </row>
    <row r="744" spans="1:31" ht="12.5" customHeight="1">
      <c r="A744" s="55">
        <v>48427</v>
      </c>
      <c r="B744" s="55">
        <v>1</v>
      </c>
      <c r="C744" s="56">
        <v>45263</v>
      </c>
      <c r="D744" s="56">
        <v>45275</v>
      </c>
      <c r="E744" s="56">
        <v>45270</v>
      </c>
      <c r="F744" s="55">
        <v>5</v>
      </c>
      <c r="G744" s="55" t="s">
        <v>4257</v>
      </c>
      <c r="I744" s="55" t="s">
        <v>4258</v>
      </c>
      <c r="J744" s="55">
        <v>14289</v>
      </c>
      <c r="K744" s="55">
        <v>11310</v>
      </c>
      <c r="M744" s="55">
        <v>4</v>
      </c>
      <c r="N744" s="55">
        <v>21180</v>
      </c>
      <c r="O744" s="55">
        <v>21180</v>
      </c>
      <c r="P744" s="55">
        <v>1</v>
      </c>
      <c r="Q744" s="55">
        <v>6595</v>
      </c>
      <c r="R744" s="55" t="s">
        <v>4259</v>
      </c>
      <c r="T744" s="57">
        <v>1000.4375</v>
      </c>
      <c r="U744" s="55">
        <v>80.034999999999997</v>
      </c>
      <c r="V744" s="55">
        <v>25.010899999999999</v>
      </c>
      <c r="W744" s="57">
        <v>1105.4834000000001</v>
      </c>
      <c r="Y744" s="55" t="s">
        <v>4260</v>
      </c>
      <c r="Z744" s="55" t="s">
        <v>4261</v>
      </c>
      <c r="AA744" s="55" t="s">
        <v>4262</v>
      </c>
      <c r="AB744" s="55">
        <v>0</v>
      </c>
      <c r="AC744" s="55" t="s">
        <v>4263</v>
      </c>
      <c r="AD744" s="58">
        <v>37605</v>
      </c>
      <c r="AE744" s="58">
        <v>37600</v>
      </c>
    </row>
    <row r="745" spans="1:31" ht="12.5" customHeight="1">
      <c r="A745" s="55">
        <v>48423</v>
      </c>
      <c r="B745" s="55">
        <v>1</v>
      </c>
      <c r="C745" s="56">
        <v>45263</v>
      </c>
      <c r="D745" s="56">
        <v>45275</v>
      </c>
      <c r="E745" s="56">
        <v>45270</v>
      </c>
      <c r="F745" s="55">
        <v>5</v>
      </c>
      <c r="G745" s="55" t="s">
        <v>4264</v>
      </c>
      <c r="I745" s="55" t="s">
        <v>4265</v>
      </c>
      <c r="J745" s="55">
        <v>19297</v>
      </c>
      <c r="K745" s="55">
        <v>2992</v>
      </c>
      <c r="M745" s="55">
        <v>7</v>
      </c>
      <c r="N745" s="55">
        <v>12822</v>
      </c>
      <c r="O745" s="55">
        <v>12822</v>
      </c>
      <c r="P745" s="55">
        <v>1</v>
      </c>
      <c r="Q745" s="55">
        <v>998</v>
      </c>
      <c r="R745" s="55" t="s">
        <v>4266</v>
      </c>
      <c r="T745" s="55">
        <v>782.99</v>
      </c>
      <c r="U745" s="55">
        <v>62.639200000000002</v>
      </c>
      <c r="V745" s="55">
        <v>19.5748</v>
      </c>
      <c r="W745" s="55">
        <v>865.20399999999995</v>
      </c>
      <c r="Y745" s="55" t="s">
        <v>4267</v>
      </c>
      <c r="Z745" s="55" t="s">
        <v>4261</v>
      </c>
      <c r="AA745" s="55" t="s">
        <v>4268</v>
      </c>
      <c r="AB745" s="55">
        <v>0</v>
      </c>
      <c r="AC745" s="55" t="s">
        <v>4263</v>
      </c>
      <c r="AD745" s="58">
        <v>37605</v>
      </c>
      <c r="AE745" s="58">
        <v>37600</v>
      </c>
    </row>
    <row r="746" spans="1:31" ht="12.5" customHeight="1">
      <c r="A746" s="55">
        <v>48434</v>
      </c>
      <c r="B746" s="55">
        <v>1</v>
      </c>
      <c r="C746" s="56">
        <v>45263</v>
      </c>
      <c r="D746" s="56">
        <v>45275</v>
      </c>
      <c r="E746" s="56">
        <v>45270</v>
      </c>
      <c r="F746" s="55">
        <v>5</v>
      </c>
      <c r="G746" s="55" t="s">
        <v>4269</v>
      </c>
      <c r="I746" s="55" t="s">
        <v>4270</v>
      </c>
      <c r="J746" s="55">
        <v>22912</v>
      </c>
      <c r="K746" s="55">
        <v>6354</v>
      </c>
      <c r="M746" s="55">
        <v>9</v>
      </c>
      <c r="N746" s="55">
        <v>16189</v>
      </c>
      <c r="O746" s="55">
        <v>16189</v>
      </c>
      <c r="P746" s="55">
        <v>1</v>
      </c>
      <c r="Q746" s="55">
        <v>1926</v>
      </c>
      <c r="R746" s="55" t="s">
        <v>4271</v>
      </c>
      <c r="S746" s="55">
        <v>6090</v>
      </c>
      <c r="T746" s="57">
        <v>2181.5625</v>
      </c>
      <c r="U746" s="55">
        <v>174.52500000000001</v>
      </c>
      <c r="V746" s="55">
        <v>54.539099999999998</v>
      </c>
      <c r="W746" s="57">
        <v>2410.6266000000001</v>
      </c>
      <c r="Y746" s="55" t="s">
        <v>4272</v>
      </c>
      <c r="Z746" s="55" t="s">
        <v>4261</v>
      </c>
      <c r="AA746" s="55" t="s">
        <v>4273</v>
      </c>
      <c r="AB746" s="55">
        <v>0</v>
      </c>
      <c r="AC746" s="55" t="s">
        <v>4263</v>
      </c>
      <c r="AD746" s="58">
        <v>37605</v>
      </c>
      <c r="AE746" s="58">
        <v>37600</v>
      </c>
    </row>
    <row r="747" spans="1:31" ht="12.5" customHeight="1">
      <c r="A747" s="55">
        <v>48438</v>
      </c>
      <c r="B747" s="55">
        <v>1</v>
      </c>
      <c r="C747" s="56">
        <v>45264</v>
      </c>
      <c r="D747" s="56">
        <v>45276</v>
      </c>
      <c r="E747" s="56">
        <v>45271</v>
      </c>
      <c r="F747" s="55">
        <v>5</v>
      </c>
      <c r="G747" s="55" t="s">
        <v>4274</v>
      </c>
      <c r="I747" s="55" t="s">
        <v>4275</v>
      </c>
      <c r="J747" s="55">
        <v>13117</v>
      </c>
      <c r="K747" s="55">
        <v>2327</v>
      </c>
      <c r="M747" s="55">
        <v>9</v>
      </c>
      <c r="N747" s="55">
        <v>12151</v>
      </c>
      <c r="O747" s="55">
        <v>12151</v>
      </c>
      <c r="P747" s="55">
        <v>1</v>
      </c>
      <c r="Q747" s="55">
        <v>4310</v>
      </c>
      <c r="R747" s="55" t="s">
        <v>4276</v>
      </c>
      <c r="S747" s="55">
        <v>6101</v>
      </c>
      <c r="T747" s="57">
        <v>2049.0981999999999</v>
      </c>
      <c r="U747" s="55">
        <v>163.92789999999999</v>
      </c>
      <c r="V747" s="55">
        <v>51.227499999999999</v>
      </c>
      <c r="W747" s="57">
        <v>2264.2536</v>
      </c>
      <c r="Y747" s="55" t="s">
        <v>4277</v>
      </c>
      <c r="Z747" s="55" t="s">
        <v>4278</v>
      </c>
      <c r="AA747" s="55" t="s">
        <v>4279</v>
      </c>
      <c r="AB747" s="55">
        <v>0</v>
      </c>
      <c r="AC747" s="55" t="s">
        <v>4065</v>
      </c>
      <c r="AD747" s="58">
        <v>37606</v>
      </c>
      <c r="AE747" s="58">
        <v>37601</v>
      </c>
    </row>
    <row r="748" spans="1:31" ht="12.5" customHeight="1">
      <c r="A748" s="55">
        <v>48444</v>
      </c>
      <c r="B748" s="55">
        <v>1</v>
      </c>
      <c r="C748" s="56">
        <v>45265</v>
      </c>
      <c r="D748" s="56">
        <v>45277</v>
      </c>
      <c r="E748" s="56">
        <v>45272</v>
      </c>
      <c r="F748" s="55">
        <v>5</v>
      </c>
      <c r="G748" s="55" t="s">
        <v>4280</v>
      </c>
      <c r="I748" s="55" t="s">
        <v>4281</v>
      </c>
      <c r="J748" s="55">
        <v>26618</v>
      </c>
      <c r="K748" s="55">
        <v>2192</v>
      </c>
      <c r="M748" s="55">
        <v>4</v>
      </c>
      <c r="N748" s="55">
        <v>12014</v>
      </c>
      <c r="O748" s="55">
        <v>12014</v>
      </c>
      <c r="P748" s="55">
        <v>1</v>
      </c>
      <c r="Q748" s="55">
        <v>143</v>
      </c>
      <c r="R748" s="55" t="s">
        <v>4282</v>
      </c>
      <c r="T748" s="57">
        <v>2049.0981999999999</v>
      </c>
      <c r="U748" s="55">
        <v>163.92789999999999</v>
      </c>
      <c r="V748" s="55">
        <v>51.227499999999999</v>
      </c>
      <c r="W748" s="57">
        <v>2264.2536</v>
      </c>
      <c r="Y748" s="55" t="s">
        <v>4283</v>
      </c>
      <c r="Z748" s="55" t="s">
        <v>4284</v>
      </c>
      <c r="AA748" s="55" t="s">
        <v>4285</v>
      </c>
      <c r="AB748" s="55">
        <v>0</v>
      </c>
      <c r="AC748" s="55" t="s">
        <v>4086</v>
      </c>
      <c r="AD748" s="58">
        <v>37607</v>
      </c>
      <c r="AE748" s="58">
        <v>37602</v>
      </c>
    </row>
    <row r="749" spans="1:31" ht="12.5" customHeight="1">
      <c r="A749" s="55">
        <v>48443</v>
      </c>
      <c r="B749" s="55">
        <v>1</v>
      </c>
      <c r="C749" s="56">
        <v>45265</v>
      </c>
      <c r="D749" s="56">
        <v>45277</v>
      </c>
      <c r="E749" s="56">
        <v>45272</v>
      </c>
      <c r="F749" s="55">
        <v>5</v>
      </c>
      <c r="G749" s="55" t="s">
        <v>4286</v>
      </c>
      <c r="I749" s="55" t="s">
        <v>4287</v>
      </c>
      <c r="J749" s="55">
        <v>12232</v>
      </c>
      <c r="K749" s="55">
        <v>16262</v>
      </c>
      <c r="M749" s="55">
        <v>8</v>
      </c>
      <c r="N749" s="55">
        <v>26148</v>
      </c>
      <c r="O749" s="55">
        <v>26148</v>
      </c>
      <c r="P749" s="55">
        <v>1</v>
      </c>
      <c r="Q749" s="55">
        <v>14713</v>
      </c>
      <c r="R749" s="55" t="s">
        <v>4288</v>
      </c>
      <c r="T749" s="57">
        <v>2071.4196000000002</v>
      </c>
      <c r="U749" s="55">
        <v>165.71360000000001</v>
      </c>
      <c r="V749" s="55">
        <v>51.785499999999999</v>
      </c>
      <c r="W749" s="57">
        <v>2288.9187000000002</v>
      </c>
      <c r="Y749" s="55" t="s">
        <v>4289</v>
      </c>
      <c r="Z749" s="55" t="s">
        <v>4284</v>
      </c>
      <c r="AA749" s="55" t="s">
        <v>4290</v>
      </c>
      <c r="AB749" s="55">
        <v>0</v>
      </c>
      <c r="AC749" s="55" t="s">
        <v>4086</v>
      </c>
      <c r="AD749" s="58">
        <v>37607</v>
      </c>
      <c r="AE749" s="58">
        <v>37602</v>
      </c>
    </row>
    <row r="750" spans="1:31" ht="12.5" customHeight="1">
      <c r="A750" s="55">
        <v>48448</v>
      </c>
      <c r="B750" s="55">
        <v>1</v>
      </c>
      <c r="C750" s="56">
        <v>45265</v>
      </c>
      <c r="D750" s="56">
        <v>45277</v>
      </c>
      <c r="E750" s="56">
        <v>45272</v>
      </c>
      <c r="F750" s="55">
        <v>5</v>
      </c>
      <c r="G750" s="55" t="s">
        <v>4291</v>
      </c>
      <c r="I750" s="55" t="s">
        <v>4292</v>
      </c>
      <c r="J750" s="55">
        <v>22987</v>
      </c>
      <c r="K750" s="55">
        <v>6908</v>
      </c>
      <c r="M750" s="55">
        <v>9</v>
      </c>
      <c r="N750" s="55">
        <v>16751</v>
      </c>
      <c r="O750" s="55">
        <v>16751</v>
      </c>
      <c r="P750" s="55">
        <v>1</v>
      </c>
      <c r="Q750" s="55">
        <v>7740</v>
      </c>
      <c r="R750" s="55" t="s">
        <v>4293</v>
      </c>
      <c r="S750" s="55">
        <v>6112</v>
      </c>
      <c r="T750" s="57">
        <v>2181.5625</v>
      </c>
      <c r="U750" s="55">
        <v>174.52500000000001</v>
      </c>
      <c r="V750" s="55">
        <v>54.539099999999998</v>
      </c>
      <c r="W750" s="57">
        <v>2410.6266000000001</v>
      </c>
      <c r="Y750" s="55" t="s">
        <v>4294</v>
      </c>
      <c r="Z750" s="55" t="s">
        <v>4284</v>
      </c>
      <c r="AA750" s="55" t="s">
        <v>4295</v>
      </c>
      <c r="AB750" s="55">
        <v>0</v>
      </c>
      <c r="AC750" s="55" t="s">
        <v>4086</v>
      </c>
      <c r="AD750" s="58">
        <v>37607</v>
      </c>
      <c r="AE750" s="58">
        <v>37602</v>
      </c>
    </row>
    <row r="751" spans="1:31" ht="12.5" customHeight="1">
      <c r="A751" s="55">
        <v>48453</v>
      </c>
      <c r="B751" s="55">
        <v>1</v>
      </c>
      <c r="C751" s="56">
        <v>45266</v>
      </c>
      <c r="D751" s="56">
        <v>45278</v>
      </c>
      <c r="E751" s="56">
        <v>45273</v>
      </c>
      <c r="F751" s="55">
        <v>5</v>
      </c>
      <c r="G751" s="55" t="s">
        <v>4296</v>
      </c>
      <c r="I751" s="55" t="s">
        <v>4297</v>
      </c>
      <c r="J751" s="55">
        <v>17647</v>
      </c>
      <c r="K751" s="55">
        <v>15362</v>
      </c>
      <c r="M751" s="55">
        <v>7</v>
      </c>
      <c r="N751" s="55">
        <v>25244</v>
      </c>
      <c r="O751" s="55">
        <v>25244</v>
      </c>
      <c r="P751" s="55">
        <v>1</v>
      </c>
      <c r="Q751" s="55">
        <v>12922</v>
      </c>
      <c r="R751" s="55" t="s">
        <v>4298</v>
      </c>
      <c r="T751" s="57">
        <v>1000.4375</v>
      </c>
      <c r="U751" s="55">
        <v>80.034999999999997</v>
      </c>
      <c r="V751" s="55">
        <v>25.010899999999999</v>
      </c>
      <c r="W751" s="57">
        <v>1105.4834000000001</v>
      </c>
      <c r="Y751" s="55" t="s">
        <v>4299</v>
      </c>
      <c r="Z751" s="55" t="s">
        <v>4300</v>
      </c>
      <c r="AA751" s="55" t="s">
        <v>4301</v>
      </c>
      <c r="AB751" s="55">
        <v>0</v>
      </c>
      <c r="AC751" s="55" t="s">
        <v>4302</v>
      </c>
      <c r="AD751" s="58">
        <v>37608</v>
      </c>
      <c r="AE751" s="58">
        <v>37603</v>
      </c>
    </row>
    <row r="752" spans="1:31" ht="12.5" customHeight="1">
      <c r="A752" s="55">
        <v>48457</v>
      </c>
      <c r="B752" s="55">
        <v>1</v>
      </c>
      <c r="C752" s="56">
        <v>45266</v>
      </c>
      <c r="D752" s="56">
        <v>45278</v>
      </c>
      <c r="E752" s="56">
        <v>45273</v>
      </c>
      <c r="F752" s="55">
        <v>5</v>
      </c>
      <c r="G752" s="55" t="s">
        <v>4303</v>
      </c>
      <c r="I752" s="55" t="s">
        <v>4304</v>
      </c>
      <c r="J752" s="55">
        <v>13110</v>
      </c>
      <c r="K752" s="55">
        <v>7131</v>
      </c>
      <c r="M752" s="55">
        <v>9</v>
      </c>
      <c r="N752" s="55">
        <v>16977</v>
      </c>
      <c r="O752" s="55">
        <v>16977</v>
      </c>
      <c r="P752" s="55">
        <v>1</v>
      </c>
      <c r="Q752" s="55">
        <v>5916</v>
      </c>
      <c r="R752" s="55" t="s">
        <v>4305</v>
      </c>
      <c r="S752" s="55">
        <v>6123</v>
      </c>
      <c r="T752" s="57">
        <v>2049.0981999999999</v>
      </c>
      <c r="U752" s="55">
        <v>163.92789999999999</v>
      </c>
      <c r="V752" s="55">
        <v>51.227499999999999</v>
      </c>
      <c r="W752" s="57">
        <v>2264.2536</v>
      </c>
      <c r="Y752" s="55" t="s">
        <v>4306</v>
      </c>
      <c r="Z752" s="55" t="s">
        <v>4300</v>
      </c>
      <c r="AA752" s="55" t="s">
        <v>4307</v>
      </c>
      <c r="AB752" s="55">
        <v>0</v>
      </c>
      <c r="AC752" s="55" t="s">
        <v>4302</v>
      </c>
      <c r="AD752" s="58">
        <v>37608</v>
      </c>
      <c r="AE752" s="58">
        <v>37603</v>
      </c>
    </row>
    <row r="753" spans="1:31" ht="12.5" customHeight="1">
      <c r="A753" s="55">
        <v>48459</v>
      </c>
      <c r="B753" s="55">
        <v>1</v>
      </c>
      <c r="C753" s="56">
        <v>45267</v>
      </c>
      <c r="D753" s="56">
        <v>45279</v>
      </c>
      <c r="E753" s="56">
        <v>45274</v>
      </c>
      <c r="F753" s="55">
        <v>5</v>
      </c>
      <c r="G753" s="55" t="s">
        <v>4308</v>
      </c>
      <c r="I753" s="55" t="s">
        <v>4309</v>
      </c>
      <c r="J753" s="55">
        <v>14966</v>
      </c>
      <c r="K753" s="55">
        <v>18320</v>
      </c>
      <c r="M753" s="55">
        <v>7</v>
      </c>
      <c r="N753" s="55">
        <v>28211</v>
      </c>
      <c r="O753" s="55">
        <v>28211</v>
      </c>
      <c r="P753" s="55">
        <v>1</v>
      </c>
      <c r="Q753" s="55">
        <v>1162</v>
      </c>
      <c r="R753" s="55" t="s">
        <v>4310</v>
      </c>
      <c r="T753" s="57">
        <v>2181.5625</v>
      </c>
      <c r="U753" s="55">
        <v>174.52500000000001</v>
      </c>
      <c r="V753" s="55">
        <v>54.539099999999998</v>
      </c>
      <c r="W753" s="57">
        <v>2410.6266000000001</v>
      </c>
      <c r="Y753" s="55" t="s">
        <v>4311</v>
      </c>
      <c r="Z753" s="55" t="s">
        <v>4312</v>
      </c>
      <c r="AA753" s="55" t="s">
        <v>4313</v>
      </c>
      <c r="AB753" s="55">
        <v>0</v>
      </c>
      <c r="AC753" s="55" t="s">
        <v>4097</v>
      </c>
      <c r="AD753" s="58">
        <v>37609</v>
      </c>
      <c r="AE753" s="58">
        <v>37604</v>
      </c>
    </row>
    <row r="754" spans="1:31" ht="12.5" customHeight="1">
      <c r="A754" s="55">
        <v>48469</v>
      </c>
      <c r="B754" s="55">
        <v>1</v>
      </c>
      <c r="C754" s="56">
        <v>45267</v>
      </c>
      <c r="D754" s="56">
        <v>45279</v>
      </c>
      <c r="E754" s="56">
        <v>45274</v>
      </c>
      <c r="F754" s="55">
        <v>5</v>
      </c>
      <c r="G754" s="55" t="s">
        <v>4314</v>
      </c>
      <c r="I754" s="55" t="s">
        <v>4315</v>
      </c>
      <c r="J754" s="55">
        <v>22961</v>
      </c>
      <c r="K754" s="55">
        <v>3615</v>
      </c>
      <c r="M754" s="55">
        <v>9</v>
      </c>
      <c r="N754" s="55">
        <v>13450</v>
      </c>
      <c r="O754" s="55">
        <v>13450</v>
      </c>
      <c r="P754" s="55">
        <v>1</v>
      </c>
      <c r="Q754" s="55">
        <v>10566</v>
      </c>
      <c r="R754" s="55" t="s">
        <v>4316</v>
      </c>
      <c r="S754" s="55">
        <v>6134</v>
      </c>
      <c r="T754" s="57">
        <v>2181.5625</v>
      </c>
      <c r="U754" s="55">
        <v>174.52500000000001</v>
      </c>
      <c r="V754" s="55">
        <v>54.539099999999998</v>
      </c>
      <c r="W754" s="57">
        <v>2410.6266000000001</v>
      </c>
      <c r="Y754" s="55" t="s">
        <v>4317</v>
      </c>
      <c r="Z754" s="55" t="s">
        <v>4312</v>
      </c>
      <c r="AA754" s="55" t="s">
        <v>4318</v>
      </c>
      <c r="AB754" s="55">
        <v>0</v>
      </c>
      <c r="AC754" s="55" t="s">
        <v>4097</v>
      </c>
      <c r="AD754" s="58">
        <v>37609</v>
      </c>
      <c r="AE754" s="58">
        <v>37604</v>
      </c>
    </row>
    <row r="755" spans="1:31" ht="12.5" customHeight="1">
      <c r="A755" s="55">
        <v>48463</v>
      </c>
      <c r="B755" s="55">
        <v>1</v>
      </c>
      <c r="C755" s="56">
        <v>45267</v>
      </c>
      <c r="D755" s="56">
        <v>45279</v>
      </c>
      <c r="E755" s="56">
        <v>45274</v>
      </c>
      <c r="F755" s="55">
        <v>5</v>
      </c>
      <c r="G755" s="55" t="s">
        <v>4319</v>
      </c>
      <c r="I755" s="55" t="s">
        <v>4320</v>
      </c>
      <c r="J755" s="55">
        <v>17225</v>
      </c>
      <c r="K755" s="55">
        <v>13654</v>
      </c>
      <c r="M755" s="55">
        <v>10</v>
      </c>
      <c r="N755" s="55">
        <v>23524</v>
      </c>
      <c r="O755" s="55">
        <v>23524</v>
      </c>
      <c r="P755" s="55">
        <v>1</v>
      </c>
      <c r="Q755" s="55">
        <v>18216</v>
      </c>
      <c r="R755" s="55" t="s">
        <v>4321</v>
      </c>
      <c r="S755" s="55">
        <v>6139</v>
      </c>
      <c r="T755" s="57">
        <v>2181.5625</v>
      </c>
      <c r="U755" s="55">
        <v>174.52500000000001</v>
      </c>
      <c r="V755" s="55">
        <v>54.539099999999998</v>
      </c>
      <c r="W755" s="57">
        <v>2410.6266000000001</v>
      </c>
      <c r="Y755" s="55" t="s">
        <v>4322</v>
      </c>
      <c r="Z755" s="55" t="s">
        <v>4312</v>
      </c>
      <c r="AA755" s="55" t="s">
        <v>4323</v>
      </c>
      <c r="AB755" s="55">
        <v>0</v>
      </c>
      <c r="AC755" s="55" t="s">
        <v>4097</v>
      </c>
      <c r="AD755" s="58">
        <v>37609</v>
      </c>
      <c r="AE755" s="58">
        <v>37604</v>
      </c>
    </row>
    <row r="756" spans="1:31" ht="12.5" customHeight="1">
      <c r="A756" s="55">
        <v>48485</v>
      </c>
      <c r="B756" s="55">
        <v>1</v>
      </c>
      <c r="C756" s="56">
        <v>45268</v>
      </c>
      <c r="D756" s="56">
        <v>45280</v>
      </c>
      <c r="E756" s="56">
        <v>45275</v>
      </c>
      <c r="F756" s="55">
        <v>5</v>
      </c>
      <c r="G756" s="55" t="s">
        <v>4324</v>
      </c>
      <c r="I756" s="55" t="s">
        <v>4325</v>
      </c>
      <c r="J756" s="55">
        <v>26587</v>
      </c>
      <c r="K756" s="55">
        <v>16011</v>
      </c>
      <c r="M756" s="55">
        <v>9</v>
      </c>
      <c r="N756" s="55">
        <v>25897</v>
      </c>
      <c r="O756" s="55">
        <v>25897</v>
      </c>
      <c r="P756" s="55">
        <v>1</v>
      </c>
      <c r="Q756" s="55">
        <v>6560</v>
      </c>
      <c r="R756" s="55" t="s">
        <v>4326</v>
      </c>
      <c r="S756" s="55">
        <v>6145</v>
      </c>
      <c r="T756" s="55">
        <v>782.99</v>
      </c>
      <c r="U756" s="55">
        <v>62.639200000000002</v>
      </c>
      <c r="V756" s="55">
        <v>19.5748</v>
      </c>
      <c r="W756" s="55">
        <v>865.20399999999995</v>
      </c>
      <c r="Y756" s="55" t="s">
        <v>4327</v>
      </c>
      <c r="Z756" s="55" t="s">
        <v>4328</v>
      </c>
      <c r="AA756" s="55" t="s">
        <v>4329</v>
      </c>
      <c r="AB756" s="55">
        <v>0</v>
      </c>
      <c r="AC756" s="55" t="s">
        <v>4109</v>
      </c>
      <c r="AD756" s="58">
        <v>37610</v>
      </c>
      <c r="AE756" s="58">
        <v>37605</v>
      </c>
    </row>
    <row r="757" spans="1:31" ht="12.5" customHeight="1">
      <c r="A757" s="55">
        <v>48483</v>
      </c>
      <c r="B757" s="55">
        <v>1</v>
      </c>
      <c r="C757" s="56">
        <v>45268</v>
      </c>
      <c r="D757" s="56">
        <v>45280</v>
      </c>
      <c r="E757" s="56">
        <v>45275</v>
      </c>
      <c r="F757" s="55">
        <v>5</v>
      </c>
      <c r="G757" s="55" t="s">
        <v>4330</v>
      </c>
      <c r="I757" s="55" t="s">
        <v>4331</v>
      </c>
      <c r="J757" s="55">
        <v>24917</v>
      </c>
      <c r="K757" s="55">
        <v>10137</v>
      </c>
      <c r="M757" s="55">
        <v>9</v>
      </c>
      <c r="N757" s="55">
        <v>20001</v>
      </c>
      <c r="O757" s="55">
        <v>20001</v>
      </c>
      <c r="P757" s="55">
        <v>1</v>
      </c>
      <c r="Q757" s="55">
        <v>9597</v>
      </c>
      <c r="R757" s="55" t="s">
        <v>4332</v>
      </c>
      <c r="S757" s="55">
        <v>6145</v>
      </c>
      <c r="T757" s="57">
        <v>1000.4375</v>
      </c>
      <c r="U757" s="55">
        <v>80.034999999999997</v>
      </c>
      <c r="V757" s="55">
        <v>25.010899999999999</v>
      </c>
      <c r="W757" s="57">
        <v>1105.4834000000001</v>
      </c>
      <c r="Y757" s="55" t="s">
        <v>4333</v>
      </c>
      <c r="Z757" s="55" t="s">
        <v>4328</v>
      </c>
      <c r="AA757" s="55" t="s">
        <v>4334</v>
      </c>
      <c r="AB757" s="55">
        <v>0</v>
      </c>
      <c r="AC757" s="55" t="s">
        <v>4109</v>
      </c>
      <c r="AD757" s="58">
        <v>37610</v>
      </c>
      <c r="AE757" s="58">
        <v>37605</v>
      </c>
    </row>
    <row r="758" spans="1:31" ht="12.5" customHeight="1">
      <c r="A758" s="55">
        <v>48491</v>
      </c>
      <c r="B758" s="55">
        <v>1</v>
      </c>
      <c r="C758" s="56">
        <v>45269</v>
      </c>
      <c r="D758" s="56">
        <v>45281</v>
      </c>
      <c r="E758" s="56">
        <v>45276</v>
      </c>
      <c r="F758" s="55">
        <v>5</v>
      </c>
      <c r="G758" s="55" t="s">
        <v>4335</v>
      </c>
      <c r="I758" s="55" t="s">
        <v>4336</v>
      </c>
      <c r="J758" s="55">
        <v>13126</v>
      </c>
      <c r="K758" s="55">
        <v>2621</v>
      </c>
      <c r="M758" s="55">
        <v>9</v>
      </c>
      <c r="N758" s="55">
        <v>12449</v>
      </c>
      <c r="O758" s="55">
        <v>12449</v>
      </c>
      <c r="P758" s="55">
        <v>1</v>
      </c>
      <c r="Q758" s="55">
        <v>13138</v>
      </c>
      <c r="R758" s="55" t="s">
        <v>4337</v>
      </c>
      <c r="S758" s="55">
        <v>6156</v>
      </c>
      <c r="T758" s="57">
        <v>2049.0981999999999</v>
      </c>
      <c r="U758" s="55">
        <v>163.92789999999999</v>
      </c>
      <c r="V758" s="55">
        <v>51.227499999999999</v>
      </c>
      <c r="W758" s="57">
        <v>2264.2536</v>
      </c>
      <c r="Y758" s="55" t="s">
        <v>4338</v>
      </c>
      <c r="Z758" s="55" t="s">
        <v>4339</v>
      </c>
      <c r="AA758" s="55" t="s">
        <v>4340</v>
      </c>
      <c r="AB758" s="55">
        <v>0</v>
      </c>
      <c r="AC758" s="55" t="s">
        <v>4245</v>
      </c>
      <c r="AD758" s="58">
        <v>37611</v>
      </c>
      <c r="AE758" s="58">
        <v>37606</v>
      </c>
    </row>
    <row r="759" spans="1:31" ht="12.5" customHeight="1">
      <c r="A759" s="55">
        <v>48502</v>
      </c>
      <c r="B759" s="55">
        <v>1</v>
      </c>
      <c r="C759" s="56">
        <v>45270</v>
      </c>
      <c r="D759" s="56">
        <v>45282</v>
      </c>
      <c r="E759" s="56">
        <v>45277</v>
      </c>
      <c r="F759" s="55">
        <v>5</v>
      </c>
      <c r="G759" s="55" t="s">
        <v>4341</v>
      </c>
      <c r="I759" s="55" t="s">
        <v>4342</v>
      </c>
      <c r="J759" s="55">
        <v>26566</v>
      </c>
      <c r="K759" s="55">
        <v>19943</v>
      </c>
      <c r="M759" s="55">
        <v>9</v>
      </c>
      <c r="N759" s="55">
        <v>29849</v>
      </c>
      <c r="O759" s="55">
        <v>29849</v>
      </c>
      <c r="P759" s="55">
        <v>1</v>
      </c>
      <c r="S759" s="55">
        <v>6167</v>
      </c>
      <c r="T759" s="55">
        <v>782.99</v>
      </c>
      <c r="U759" s="55">
        <v>62.639200000000002</v>
      </c>
      <c r="V759" s="55">
        <v>19.5748</v>
      </c>
      <c r="W759" s="55">
        <v>865.20399999999995</v>
      </c>
      <c r="Y759" s="55" t="s">
        <v>4343</v>
      </c>
      <c r="Z759" s="55" t="s">
        <v>4344</v>
      </c>
      <c r="AA759" s="55" t="s">
        <v>4345</v>
      </c>
      <c r="AB759" s="55">
        <v>0</v>
      </c>
      <c r="AC759" s="55" t="s">
        <v>4261</v>
      </c>
      <c r="AD759" s="58">
        <v>37612</v>
      </c>
      <c r="AE759" s="58">
        <v>37607</v>
      </c>
    </row>
    <row r="760" spans="1:31" ht="12.5" customHeight="1">
      <c r="A760" s="55">
        <v>48493</v>
      </c>
      <c r="B760" s="55">
        <v>1</v>
      </c>
      <c r="C760" s="56">
        <v>45270</v>
      </c>
      <c r="D760" s="56">
        <v>45282</v>
      </c>
      <c r="E760" s="56">
        <v>45277</v>
      </c>
      <c r="F760" s="55">
        <v>5</v>
      </c>
      <c r="G760" s="55" t="s">
        <v>4346</v>
      </c>
      <c r="I760" s="55" t="s">
        <v>4347</v>
      </c>
      <c r="J760" s="55">
        <v>12402</v>
      </c>
      <c r="K760" s="55">
        <v>14100</v>
      </c>
      <c r="M760" s="55">
        <v>10</v>
      </c>
      <c r="N760" s="55">
        <v>23970</v>
      </c>
      <c r="O760" s="55">
        <v>23970</v>
      </c>
      <c r="P760" s="55">
        <v>1</v>
      </c>
      <c r="Q760" s="55">
        <v>12151</v>
      </c>
      <c r="R760" s="55" t="s">
        <v>4348</v>
      </c>
      <c r="S760" s="55">
        <v>6172</v>
      </c>
      <c r="T760" s="57">
        <v>2049.0981999999999</v>
      </c>
      <c r="U760" s="55">
        <v>163.92789999999999</v>
      </c>
      <c r="V760" s="55">
        <v>51.227499999999999</v>
      </c>
      <c r="W760" s="57">
        <v>2264.2536</v>
      </c>
      <c r="Y760" s="55" t="s">
        <v>4349</v>
      </c>
      <c r="Z760" s="55" t="s">
        <v>4344</v>
      </c>
      <c r="AA760" s="55" t="s">
        <v>4350</v>
      </c>
      <c r="AB760" s="55">
        <v>0</v>
      </c>
      <c r="AC760" s="55" t="s">
        <v>4261</v>
      </c>
      <c r="AD760" s="58">
        <v>37612</v>
      </c>
      <c r="AE760" s="58">
        <v>37607</v>
      </c>
    </row>
    <row r="761" spans="1:31" ht="12.5" customHeight="1">
      <c r="A761" s="55">
        <v>48510</v>
      </c>
      <c r="B761" s="55">
        <v>1</v>
      </c>
      <c r="C761" s="56">
        <v>45271</v>
      </c>
      <c r="D761" s="56">
        <v>45283</v>
      </c>
      <c r="E761" s="56">
        <v>45278</v>
      </c>
      <c r="F761" s="55">
        <v>5</v>
      </c>
      <c r="G761" s="55" t="s">
        <v>4351</v>
      </c>
      <c r="I761" s="55" t="s">
        <v>4352</v>
      </c>
      <c r="J761" s="55">
        <v>26631</v>
      </c>
      <c r="K761" s="55">
        <v>15004</v>
      </c>
      <c r="M761" s="55">
        <v>4</v>
      </c>
      <c r="N761" s="55">
        <v>24880</v>
      </c>
      <c r="O761" s="55">
        <v>24880</v>
      </c>
      <c r="P761" s="55">
        <v>1</v>
      </c>
      <c r="Q761" s="55">
        <v>1902</v>
      </c>
      <c r="R761" s="55" t="s">
        <v>4353</v>
      </c>
      <c r="T761" s="57">
        <v>2071.4196000000002</v>
      </c>
      <c r="U761" s="55">
        <v>165.71360000000001</v>
      </c>
      <c r="V761" s="55">
        <v>51.785499999999999</v>
      </c>
      <c r="W761" s="57">
        <v>2288.9187000000002</v>
      </c>
      <c r="Y761" s="55" t="s">
        <v>4354</v>
      </c>
      <c r="Z761" s="55" t="s">
        <v>4355</v>
      </c>
      <c r="AA761" s="55" t="s">
        <v>4356</v>
      </c>
      <c r="AB761" s="55">
        <v>0</v>
      </c>
      <c r="AC761" s="55" t="s">
        <v>4278</v>
      </c>
      <c r="AD761" s="58">
        <v>37613</v>
      </c>
      <c r="AE761" s="58">
        <v>37608</v>
      </c>
    </row>
    <row r="762" spans="1:31" ht="12.5" customHeight="1">
      <c r="A762" s="55">
        <v>48513</v>
      </c>
      <c r="B762" s="55">
        <v>1</v>
      </c>
      <c r="C762" s="56">
        <v>45271</v>
      </c>
      <c r="D762" s="56">
        <v>45283</v>
      </c>
      <c r="E762" s="56">
        <v>45278</v>
      </c>
      <c r="F762" s="55">
        <v>5</v>
      </c>
      <c r="G762" s="55" t="s">
        <v>4357</v>
      </c>
      <c r="I762" s="55" t="s">
        <v>4358</v>
      </c>
      <c r="J762" s="55">
        <v>15417</v>
      </c>
      <c r="K762" s="55">
        <v>3748</v>
      </c>
      <c r="M762" s="55">
        <v>4</v>
      </c>
      <c r="N762" s="55">
        <v>13583</v>
      </c>
      <c r="O762" s="55">
        <v>13583</v>
      </c>
      <c r="P762" s="55">
        <v>1</v>
      </c>
      <c r="Q762" s="55">
        <v>10003</v>
      </c>
      <c r="R762" s="55" t="s">
        <v>4359</v>
      </c>
      <c r="T762" s="55">
        <v>782.99</v>
      </c>
      <c r="U762" s="55">
        <v>62.639200000000002</v>
      </c>
      <c r="V762" s="55">
        <v>19.5748</v>
      </c>
      <c r="W762" s="55">
        <v>865.20399999999995</v>
      </c>
      <c r="Y762" s="55" t="s">
        <v>4360</v>
      </c>
      <c r="Z762" s="55" t="s">
        <v>4355</v>
      </c>
      <c r="AA762" s="55" t="s">
        <v>4361</v>
      </c>
      <c r="AB762" s="55">
        <v>0</v>
      </c>
      <c r="AC762" s="55" t="s">
        <v>4278</v>
      </c>
      <c r="AD762" s="58">
        <v>37613</v>
      </c>
      <c r="AE762" s="58">
        <v>37608</v>
      </c>
    </row>
    <row r="763" spans="1:31" ht="12.5" customHeight="1">
      <c r="A763" s="55">
        <v>48508</v>
      </c>
      <c r="B763" s="55">
        <v>1</v>
      </c>
      <c r="C763" s="56">
        <v>45271</v>
      </c>
      <c r="D763" s="56">
        <v>45283</v>
      </c>
      <c r="E763" s="56">
        <v>45278</v>
      </c>
      <c r="F763" s="55">
        <v>5</v>
      </c>
      <c r="G763" s="55" t="s">
        <v>4362</v>
      </c>
      <c r="I763" s="55" t="s">
        <v>4363</v>
      </c>
      <c r="J763" s="55">
        <v>13736</v>
      </c>
      <c r="K763" s="55">
        <v>14415</v>
      </c>
      <c r="M763" s="55">
        <v>4</v>
      </c>
      <c r="N763" s="55">
        <v>24285</v>
      </c>
      <c r="O763" s="55">
        <v>24285</v>
      </c>
      <c r="P763" s="55">
        <v>1</v>
      </c>
      <c r="Q763" s="55">
        <v>6649</v>
      </c>
      <c r="R763" s="55" t="s">
        <v>4364</v>
      </c>
      <c r="T763" s="57">
        <v>2181.5625</v>
      </c>
      <c r="U763" s="55">
        <v>174.52500000000001</v>
      </c>
      <c r="V763" s="55">
        <v>54.539099999999998</v>
      </c>
      <c r="W763" s="57">
        <v>2410.6266000000001</v>
      </c>
      <c r="Y763" s="55" t="s">
        <v>4365</v>
      </c>
      <c r="Z763" s="55" t="s">
        <v>4355</v>
      </c>
      <c r="AA763" s="55" t="s">
        <v>4366</v>
      </c>
      <c r="AB763" s="55">
        <v>0</v>
      </c>
      <c r="AC763" s="55" t="s">
        <v>4278</v>
      </c>
      <c r="AD763" s="58">
        <v>37613</v>
      </c>
      <c r="AE763" s="58">
        <v>37608</v>
      </c>
    </row>
    <row r="764" spans="1:31" ht="12.5" customHeight="1">
      <c r="A764" s="55">
        <v>48504</v>
      </c>
      <c r="B764" s="55">
        <v>1</v>
      </c>
      <c r="C764" s="56">
        <v>45271</v>
      </c>
      <c r="D764" s="56">
        <v>45283</v>
      </c>
      <c r="E764" s="56">
        <v>45278</v>
      </c>
      <c r="F764" s="55">
        <v>5</v>
      </c>
      <c r="G764" s="55" t="s">
        <v>4367</v>
      </c>
      <c r="I764" s="55" t="s">
        <v>4368</v>
      </c>
      <c r="J764" s="55">
        <v>20879</v>
      </c>
      <c r="K764" s="55">
        <v>14769</v>
      </c>
      <c r="M764" s="55">
        <v>10</v>
      </c>
      <c r="N764" s="55">
        <v>24644</v>
      </c>
      <c r="O764" s="55">
        <v>24644</v>
      </c>
      <c r="P764" s="55">
        <v>1</v>
      </c>
      <c r="Q764" s="55">
        <v>12721</v>
      </c>
      <c r="R764" s="55" t="s">
        <v>4369</v>
      </c>
      <c r="S764" s="55">
        <v>6183</v>
      </c>
      <c r="T764" s="55">
        <v>782.99</v>
      </c>
      <c r="U764" s="55">
        <v>62.639200000000002</v>
      </c>
      <c r="V764" s="55">
        <v>19.5748</v>
      </c>
      <c r="W764" s="55">
        <v>865.20399999999995</v>
      </c>
      <c r="Y764" s="55" t="s">
        <v>4370</v>
      </c>
      <c r="Z764" s="55" t="s">
        <v>4355</v>
      </c>
      <c r="AA764" s="55" t="s">
        <v>4371</v>
      </c>
      <c r="AB764" s="55">
        <v>0</v>
      </c>
      <c r="AC764" s="55" t="s">
        <v>4278</v>
      </c>
      <c r="AD764" s="58">
        <v>37613</v>
      </c>
      <c r="AE764" s="58">
        <v>37608</v>
      </c>
    </row>
    <row r="765" spans="1:31" ht="12.5" customHeight="1">
      <c r="A765" s="55">
        <v>48525</v>
      </c>
      <c r="B765" s="55">
        <v>1</v>
      </c>
      <c r="C765" s="56">
        <v>45272</v>
      </c>
      <c r="D765" s="56">
        <v>45284</v>
      </c>
      <c r="E765" s="56">
        <v>45279</v>
      </c>
      <c r="F765" s="55">
        <v>5</v>
      </c>
      <c r="G765" s="55" t="s">
        <v>4372</v>
      </c>
      <c r="I765" s="55" t="s">
        <v>4373</v>
      </c>
      <c r="J765" s="55">
        <v>14284</v>
      </c>
      <c r="K765" s="55">
        <v>2967</v>
      </c>
      <c r="M765" s="55">
        <v>1</v>
      </c>
      <c r="N765" s="55">
        <v>12797</v>
      </c>
      <c r="O765" s="55">
        <v>12797</v>
      </c>
      <c r="P765" s="55">
        <v>1</v>
      </c>
      <c r="Q765" s="55">
        <v>6339</v>
      </c>
      <c r="R765" s="55" t="s">
        <v>4374</v>
      </c>
      <c r="T765" s="57">
        <v>1000.4375</v>
      </c>
      <c r="U765" s="55">
        <v>80.034999999999997</v>
      </c>
      <c r="V765" s="55">
        <v>25.010899999999999</v>
      </c>
      <c r="W765" s="57">
        <v>1105.4834000000001</v>
      </c>
      <c r="Y765" s="55" t="s">
        <v>4375</v>
      </c>
      <c r="Z765" s="55" t="s">
        <v>4376</v>
      </c>
      <c r="AA765" s="55" t="s">
        <v>4377</v>
      </c>
      <c r="AB765" s="55">
        <v>0</v>
      </c>
      <c r="AC765" s="55" t="s">
        <v>4284</v>
      </c>
      <c r="AD765" s="58">
        <v>37614</v>
      </c>
      <c r="AE765" s="58">
        <v>37609</v>
      </c>
    </row>
    <row r="766" spans="1:31" ht="12.5" customHeight="1">
      <c r="A766" s="55">
        <v>48520</v>
      </c>
      <c r="B766" s="55">
        <v>1</v>
      </c>
      <c r="C766" s="56">
        <v>45272</v>
      </c>
      <c r="D766" s="56">
        <v>45284</v>
      </c>
      <c r="E766" s="56">
        <v>45279</v>
      </c>
      <c r="F766" s="55">
        <v>5</v>
      </c>
      <c r="G766" s="55" t="s">
        <v>4378</v>
      </c>
      <c r="I766" s="55" t="s">
        <v>4379</v>
      </c>
      <c r="J766" s="55">
        <v>16411</v>
      </c>
      <c r="K766" s="55">
        <v>3262</v>
      </c>
      <c r="M766" s="55">
        <v>8</v>
      </c>
      <c r="N766" s="55">
        <v>13096</v>
      </c>
      <c r="O766" s="55">
        <v>13096</v>
      </c>
      <c r="P766" s="55">
        <v>1</v>
      </c>
      <c r="Q766" s="55">
        <v>2946</v>
      </c>
      <c r="R766" s="55" t="s">
        <v>4380</v>
      </c>
      <c r="T766" s="57">
        <v>2181.5625</v>
      </c>
      <c r="U766" s="55">
        <v>174.52500000000001</v>
      </c>
      <c r="V766" s="55">
        <v>54.539099999999998</v>
      </c>
      <c r="W766" s="57">
        <v>2410.6266000000001</v>
      </c>
      <c r="Y766" s="55" t="s">
        <v>4381</v>
      </c>
      <c r="Z766" s="55" t="s">
        <v>4376</v>
      </c>
      <c r="AA766" s="55" t="s">
        <v>4382</v>
      </c>
      <c r="AB766" s="55">
        <v>0</v>
      </c>
      <c r="AC766" s="55" t="s">
        <v>4284</v>
      </c>
      <c r="AD766" s="58">
        <v>37614</v>
      </c>
      <c r="AE766" s="58">
        <v>37609</v>
      </c>
    </row>
    <row r="767" spans="1:31" ht="12.5" customHeight="1">
      <c r="A767" s="55">
        <v>48532</v>
      </c>
      <c r="B767" s="55">
        <v>1</v>
      </c>
      <c r="C767" s="56">
        <v>45272</v>
      </c>
      <c r="D767" s="56">
        <v>45284</v>
      </c>
      <c r="E767" s="56">
        <v>45279</v>
      </c>
      <c r="F767" s="55">
        <v>5</v>
      </c>
      <c r="G767" s="55" t="s">
        <v>4383</v>
      </c>
      <c r="I767" s="55" t="s">
        <v>4384</v>
      </c>
      <c r="J767" s="55">
        <v>13112</v>
      </c>
      <c r="K767" s="55">
        <v>3998</v>
      </c>
      <c r="M767" s="55">
        <v>9</v>
      </c>
      <c r="N767" s="55">
        <v>13833</v>
      </c>
      <c r="O767" s="55">
        <v>13833</v>
      </c>
      <c r="P767" s="55">
        <v>1</v>
      </c>
      <c r="Q767" s="55">
        <v>15174</v>
      </c>
      <c r="R767" s="55" t="s">
        <v>4385</v>
      </c>
      <c r="S767" s="55">
        <v>6189</v>
      </c>
      <c r="T767" s="57">
        <v>2049.0981999999999</v>
      </c>
      <c r="U767" s="55">
        <v>163.92789999999999</v>
      </c>
      <c r="V767" s="55">
        <v>51.227499999999999</v>
      </c>
      <c r="W767" s="57">
        <v>2264.2536</v>
      </c>
      <c r="Y767" s="55" t="s">
        <v>4386</v>
      </c>
      <c r="Z767" s="55" t="s">
        <v>4376</v>
      </c>
      <c r="AA767" s="55" t="s">
        <v>4387</v>
      </c>
      <c r="AB767" s="55">
        <v>0</v>
      </c>
      <c r="AC767" s="55" t="s">
        <v>4284</v>
      </c>
      <c r="AD767" s="58">
        <v>37614</v>
      </c>
      <c r="AE767" s="58">
        <v>37609</v>
      </c>
    </row>
    <row r="768" spans="1:31" ht="12.5" customHeight="1">
      <c r="A768" s="55">
        <v>48533</v>
      </c>
      <c r="B768" s="55">
        <v>1</v>
      </c>
      <c r="C768" s="56">
        <v>45272</v>
      </c>
      <c r="D768" s="56">
        <v>45284</v>
      </c>
      <c r="E768" s="56">
        <v>45279</v>
      </c>
      <c r="F768" s="55">
        <v>5</v>
      </c>
      <c r="G768" s="55" t="s">
        <v>4388</v>
      </c>
      <c r="I768" s="55" t="s">
        <v>4389</v>
      </c>
      <c r="J768" s="55">
        <v>26560</v>
      </c>
      <c r="K768" s="55">
        <v>19848</v>
      </c>
      <c r="M768" s="55">
        <v>9</v>
      </c>
      <c r="N768" s="55">
        <v>29754</v>
      </c>
      <c r="O768" s="55">
        <v>29754</v>
      </c>
      <c r="P768" s="55">
        <v>1</v>
      </c>
      <c r="S768" s="55">
        <v>6189</v>
      </c>
      <c r="T768" s="55">
        <v>782.99</v>
      </c>
      <c r="U768" s="55">
        <v>62.639200000000002</v>
      </c>
      <c r="V768" s="55">
        <v>19.5748</v>
      </c>
      <c r="W768" s="55">
        <v>865.20399999999995</v>
      </c>
      <c r="Y768" s="55" t="s">
        <v>4390</v>
      </c>
      <c r="Z768" s="55" t="s">
        <v>4376</v>
      </c>
      <c r="AA768" s="55" t="s">
        <v>4391</v>
      </c>
      <c r="AB768" s="55">
        <v>0</v>
      </c>
      <c r="AC768" s="55" t="s">
        <v>4284</v>
      </c>
      <c r="AD768" s="58">
        <v>37614</v>
      </c>
      <c r="AE768" s="58">
        <v>37609</v>
      </c>
    </row>
    <row r="769" spans="1:31" ht="12.5" customHeight="1">
      <c r="A769" s="55">
        <v>48543</v>
      </c>
      <c r="B769" s="55">
        <v>1</v>
      </c>
      <c r="C769" s="56">
        <v>45273</v>
      </c>
      <c r="D769" s="56">
        <v>45285</v>
      </c>
      <c r="E769" s="56">
        <v>45280</v>
      </c>
      <c r="F769" s="55">
        <v>5</v>
      </c>
      <c r="G769" s="55" t="s">
        <v>4392</v>
      </c>
      <c r="I769" s="55" t="s">
        <v>4393</v>
      </c>
      <c r="J769" s="55">
        <v>24918</v>
      </c>
      <c r="K769" s="55">
        <v>11440</v>
      </c>
      <c r="M769" s="55">
        <v>9</v>
      </c>
      <c r="N769" s="55">
        <v>21310</v>
      </c>
      <c r="O769" s="55">
        <v>21310</v>
      </c>
      <c r="P769" s="55">
        <v>1</v>
      </c>
      <c r="Q769" s="55">
        <v>7934</v>
      </c>
      <c r="R769" s="55" t="s">
        <v>4394</v>
      </c>
      <c r="S769" s="55">
        <v>6200</v>
      </c>
      <c r="T769" s="57">
        <v>1000.4375</v>
      </c>
      <c r="U769" s="55">
        <v>80.034999999999997</v>
      </c>
      <c r="V769" s="55">
        <v>25.010899999999999</v>
      </c>
      <c r="W769" s="57">
        <v>1105.4834000000001</v>
      </c>
      <c r="Y769" s="55" t="s">
        <v>4395</v>
      </c>
      <c r="Z769" s="55" t="s">
        <v>4396</v>
      </c>
      <c r="AA769" s="55" t="s">
        <v>4397</v>
      </c>
      <c r="AB769" s="55">
        <v>0</v>
      </c>
      <c r="AC769" s="55" t="s">
        <v>4300</v>
      </c>
      <c r="AD769" s="58">
        <v>37615</v>
      </c>
      <c r="AE769" s="58">
        <v>37610</v>
      </c>
    </row>
    <row r="770" spans="1:31" ht="12.5" customHeight="1">
      <c r="A770" s="55">
        <v>48554</v>
      </c>
      <c r="B770" s="55">
        <v>1</v>
      </c>
      <c r="C770" s="56">
        <v>45274</v>
      </c>
      <c r="D770" s="56">
        <v>45286</v>
      </c>
      <c r="E770" s="56">
        <v>45281</v>
      </c>
      <c r="F770" s="55">
        <v>5</v>
      </c>
      <c r="G770" s="55" t="s">
        <v>4398</v>
      </c>
      <c r="I770" s="55" t="s">
        <v>4399</v>
      </c>
      <c r="J770" s="55">
        <v>26622</v>
      </c>
      <c r="K770" s="55">
        <v>7757</v>
      </c>
      <c r="M770" s="55">
        <v>1</v>
      </c>
      <c r="N770" s="55">
        <v>17610</v>
      </c>
      <c r="O770" s="55">
        <v>17610</v>
      </c>
      <c r="P770" s="55">
        <v>1</v>
      </c>
      <c r="Q770" s="55">
        <v>4555</v>
      </c>
      <c r="R770" s="55" t="s">
        <v>4400</v>
      </c>
      <c r="T770" s="57">
        <v>2049.0981999999999</v>
      </c>
      <c r="U770" s="55">
        <v>163.92789999999999</v>
      </c>
      <c r="V770" s="55">
        <v>51.227499999999999</v>
      </c>
      <c r="W770" s="57">
        <v>2264.2536</v>
      </c>
      <c r="Y770" s="55" t="s">
        <v>4401</v>
      </c>
      <c r="Z770" s="55" t="s">
        <v>4402</v>
      </c>
      <c r="AA770" s="55" t="s">
        <v>4403</v>
      </c>
      <c r="AB770" s="55">
        <v>0</v>
      </c>
      <c r="AC770" s="55" t="s">
        <v>4312</v>
      </c>
      <c r="AD770" s="58">
        <v>37616</v>
      </c>
      <c r="AE770" s="58">
        <v>37611</v>
      </c>
    </row>
    <row r="771" spans="1:31" ht="12.5" customHeight="1">
      <c r="A771" s="55">
        <v>48550</v>
      </c>
      <c r="B771" s="55">
        <v>1</v>
      </c>
      <c r="C771" s="56">
        <v>45274</v>
      </c>
      <c r="D771" s="56">
        <v>45286</v>
      </c>
      <c r="E771" s="56">
        <v>45281</v>
      </c>
      <c r="F771" s="55">
        <v>5</v>
      </c>
      <c r="G771" s="55" t="s">
        <v>4404</v>
      </c>
      <c r="I771" s="55" t="s">
        <v>4405</v>
      </c>
      <c r="J771" s="55">
        <v>19315</v>
      </c>
      <c r="K771" s="55">
        <v>3517</v>
      </c>
      <c r="M771" s="55">
        <v>7</v>
      </c>
      <c r="N771" s="55">
        <v>13352</v>
      </c>
      <c r="O771" s="55">
        <v>13352</v>
      </c>
      <c r="P771" s="55">
        <v>1</v>
      </c>
      <c r="Q771" s="55">
        <v>10634</v>
      </c>
      <c r="R771" s="55" t="s">
        <v>4406</v>
      </c>
      <c r="T771" s="55">
        <v>782.99</v>
      </c>
      <c r="U771" s="55">
        <v>62.639200000000002</v>
      </c>
      <c r="V771" s="55">
        <v>19.5748</v>
      </c>
      <c r="W771" s="55">
        <v>865.20399999999995</v>
      </c>
      <c r="Y771" s="55" t="s">
        <v>4407</v>
      </c>
      <c r="Z771" s="55" t="s">
        <v>4402</v>
      </c>
      <c r="AA771" s="55" t="s">
        <v>4408</v>
      </c>
      <c r="AB771" s="55">
        <v>0</v>
      </c>
      <c r="AC771" s="55" t="s">
        <v>4312</v>
      </c>
      <c r="AD771" s="58">
        <v>37616</v>
      </c>
      <c r="AE771" s="58">
        <v>37611</v>
      </c>
    </row>
    <row r="772" spans="1:31" ht="12.5" customHeight="1">
      <c r="A772" s="55">
        <v>48547</v>
      </c>
      <c r="B772" s="55">
        <v>1</v>
      </c>
      <c r="C772" s="56">
        <v>45274</v>
      </c>
      <c r="D772" s="56">
        <v>45286</v>
      </c>
      <c r="E772" s="56">
        <v>45281</v>
      </c>
      <c r="F772" s="55">
        <v>5</v>
      </c>
      <c r="G772" s="55" t="s">
        <v>4409</v>
      </c>
      <c r="I772" s="55" t="s">
        <v>4410</v>
      </c>
      <c r="J772" s="55">
        <v>19029</v>
      </c>
      <c r="K772" s="55">
        <v>18995</v>
      </c>
      <c r="M772" s="55">
        <v>8</v>
      </c>
      <c r="N772" s="55">
        <v>28896</v>
      </c>
      <c r="O772" s="55">
        <v>28896</v>
      </c>
      <c r="P772" s="55">
        <v>1</v>
      </c>
      <c r="Q772" s="55">
        <v>5331</v>
      </c>
      <c r="R772" s="55" t="s">
        <v>4411</v>
      </c>
      <c r="T772" s="57">
        <v>1000.4375</v>
      </c>
      <c r="U772" s="55">
        <v>80.034999999999997</v>
      </c>
      <c r="V772" s="55">
        <v>25.010899999999999</v>
      </c>
      <c r="W772" s="57">
        <v>1105.4834000000001</v>
      </c>
      <c r="Y772" s="55" t="s">
        <v>4412</v>
      </c>
      <c r="Z772" s="55" t="s">
        <v>4402</v>
      </c>
      <c r="AA772" s="55" t="s">
        <v>4413</v>
      </c>
      <c r="AB772" s="55">
        <v>0</v>
      </c>
      <c r="AC772" s="55" t="s">
        <v>4312</v>
      </c>
      <c r="AD772" s="58">
        <v>37616</v>
      </c>
      <c r="AE772" s="58">
        <v>37611</v>
      </c>
    </row>
    <row r="773" spans="1:31" ht="12.5" customHeight="1">
      <c r="A773" s="55">
        <v>48551</v>
      </c>
      <c r="B773" s="55">
        <v>1</v>
      </c>
      <c r="C773" s="56">
        <v>45274</v>
      </c>
      <c r="D773" s="56">
        <v>45286</v>
      </c>
      <c r="E773" s="56">
        <v>45281</v>
      </c>
      <c r="F773" s="55">
        <v>5</v>
      </c>
      <c r="G773" s="55" t="s">
        <v>4414</v>
      </c>
      <c r="I773" s="55" t="s">
        <v>4415</v>
      </c>
      <c r="J773" s="55">
        <v>20833</v>
      </c>
      <c r="K773" s="55">
        <v>18616</v>
      </c>
      <c r="M773" s="55">
        <v>8</v>
      </c>
      <c r="N773" s="55">
        <v>28509</v>
      </c>
      <c r="O773" s="55">
        <v>28509</v>
      </c>
      <c r="P773" s="55">
        <v>1</v>
      </c>
      <c r="Q773" s="55">
        <v>13842</v>
      </c>
      <c r="R773" s="55" t="s">
        <v>4416</v>
      </c>
      <c r="T773" s="55">
        <v>782.99</v>
      </c>
      <c r="U773" s="55">
        <v>62.639200000000002</v>
      </c>
      <c r="V773" s="55">
        <v>19.5748</v>
      </c>
      <c r="W773" s="55">
        <v>865.20399999999995</v>
      </c>
      <c r="Y773" s="55" t="s">
        <v>4417</v>
      </c>
      <c r="Z773" s="55" t="s">
        <v>4402</v>
      </c>
      <c r="AA773" s="55" t="s">
        <v>4418</v>
      </c>
      <c r="AB773" s="55">
        <v>0</v>
      </c>
      <c r="AC773" s="55" t="s">
        <v>4312</v>
      </c>
      <c r="AD773" s="58">
        <v>37616</v>
      </c>
      <c r="AE773" s="58">
        <v>37611</v>
      </c>
    </row>
    <row r="774" spans="1:31" ht="12.5" customHeight="1">
      <c r="A774" s="55">
        <v>48557</v>
      </c>
      <c r="B774" s="55">
        <v>1</v>
      </c>
      <c r="C774" s="56">
        <v>45274</v>
      </c>
      <c r="D774" s="56">
        <v>45286</v>
      </c>
      <c r="E774" s="56">
        <v>45281</v>
      </c>
      <c r="F774" s="55">
        <v>5</v>
      </c>
      <c r="G774" s="55" t="s">
        <v>4419</v>
      </c>
      <c r="I774" s="55" t="s">
        <v>4420</v>
      </c>
      <c r="J774" s="55">
        <v>22958</v>
      </c>
      <c r="K774" s="55">
        <v>18064</v>
      </c>
      <c r="M774" s="55">
        <v>9</v>
      </c>
      <c r="N774" s="55">
        <v>27952</v>
      </c>
      <c r="O774" s="55">
        <v>27952</v>
      </c>
      <c r="P774" s="55">
        <v>1</v>
      </c>
      <c r="Q774" s="55">
        <v>8735</v>
      </c>
      <c r="R774" s="55" t="s">
        <v>4421</v>
      </c>
      <c r="S774" s="55">
        <v>6211</v>
      </c>
      <c r="T774" s="57">
        <v>2443.35</v>
      </c>
      <c r="U774" s="55">
        <v>195.46799999999999</v>
      </c>
      <c r="V774" s="55">
        <v>61.083799999999997</v>
      </c>
      <c r="W774" s="57">
        <v>2699.9018000000001</v>
      </c>
      <c r="Y774" s="55" t="s">
        <v>4422</v>
      </c>
      <c r="Z774" s="55" t="s">
        <v>4402</v>
      </c>
      <c r="AA774" s="55" t="s">
        <v>4423</v>
      </c>
      <c r="AB774" s="55">
        <v>0</v>
      </c>
      <c r="AC774" s="55" t="s">
        <v>4312</v>
      </c>
      <c r="AD774" s="58">
        <v>37616</v>
      </c>
      <c r="AE774" s="58">
        <v>37611</v>
      </c>
    </row>
    <row r="775" spans="1:31" ht="12.5" customHeight="1">
      <c r="A775" s="55">
        <v>48560</v>
      </c>
      <c r="B775" s="55">
        <v>1</v>
      </c>
      <c r="C775" s="56">
        <v>45274</v>
      </c>
      <c r="D775" s="56">
        <v>45286</v>
      </c>
      <c r="E775" s="56">
        <v>45281</v>
      </c>
      <c r="F775" s="55">
        <v>5</v>
      </c>
      <c r="G775" s="55" t="s">
        <v>4424</v>
      </c>
      <c r="I775" s="55" t="s">
        <v>4425</v>
      </c>
      <c r="J775" s="55">
        <v>26561</v>
      </c>
      <c r="K775" s="55">
        <v>11504</v>
      </c>
      <c r="M775" s="55">
        <v>9</v>
      </c>
      <c r="N775" s="55">
        <v>21374</v>
      </c>
      <c r="O775" s="55">
        <v>21374</v>
      </c>
      <c r="P775" s="55">
        <v>1</v>
      </c>
      <c r="Q775" s="55">
        <v>9969</v>
      </c>
      <c r="R775" s="55" t="s">
        <v>4426</v>
      </c>
      <c r="S775" s="55">
        <v>6211</v>
      </c>
      <c r="T775" s="55">
        <v>782.99</v>
      </c>
      <c r="U775" s="55">
        <v>62.639200000000002</v>
      </c>
      <c r="V775" s="55">
        <v>19.5748</v>
      </c>
      <c r="W775" s="55">
        <v>865.20399999999995</v>
      </c>
      <c r="Y775" s="55" t="s">
        <v>4427</v>
      </c>
      <c r="Z775" s="55" t="s">
        <v>4402</v>
      </c>
      <c r="AA775" s="55" t="s">
        <v>4428</v>
      </c>
      <c r="AB775" s="55">
        <v>0</v>
      </c>
      <c r="AC775" s="55" t="s">
        <v>4312</v>
      </c>
      <c r="AD775" s="58">
        <v>37616</v>
      </c>
      <c r="AE775" s="58">
        <v>37611</v>
      </c>
    </row>
    <row r="776" spans="1:31" ht="12.5" customHeight="1">
      <c r="A776" s="55">
        <v>48563</v>
      </c>
      <c r="B776" s="55">
        <v>1</v>
      </c>
      <c r="C776" s="56">
        <v>45275</v>
      </c>
      <c r="D776" s="56">
        <v>45287</v>
      </c>
      <c r="E776" s="56">
        <v>45282</v>
      </c>
      <c r="F776" s="55">
        <v>5</v>
      </c>
      <c r="G776" s="55" t="s">
        <v>4429</v>
      </c>
      <c r="I776" s="55" t="s">
        <v>4430</v>
      </c>
      <c r="J776" s="55">
        <v>20831</v>
      </c>
      <c r="K776" s="55">
        <v>8407</v>
      </c>
      <c r="M776" s="55">
        <v>8</v>
      </c>
      <c r="N776" s="55">
        <v>18260</v>
      </c>
      <c r="O776" s="55">
        <v>18260</v>
      </c>
      <c r="P776" s="55">
        <v>1</v>
      </c>
      <c r="Q776" s="55">
        <v>4946</v>
      </c>
      <c r="R776" s="55" t="s">
        <v>4431</v>
      </c>
      <c r="T776" s="55">
        <v>782.99</v>
      </c>
      <c r="U776" s="55">
        <v>62.639200000000002</v>
      </c>
      <c r="V776" s="55">
        <v>19.5748</v>
      </c>
      <c r="W776" s="55">
        <v>865.20399999999995</v>
      </c>
      <c r="Y776" s="55" t="s">
        <v>4432</v>
      </c>
      <c r="Z776" s="55" t="s">
        <v>4433</v>
      </c>
      <c r="AA776" s="55" t="s">
        <v>4434</v>
      </c>
      <c r="AB776" s="55">
        <v>0</v>
      </c>
      <c r="AC776" s="55" t="s">
        <v>4328</v>
      </c>
      <c r="AD776" s="58">
        <v>37617</v>
      </c>
      <c r="AE776" s="58">
        <v>37612</v>
      </c>
    </row>
    <row r="777" spans="1:31" ht="12.5" customHeight="1">
      <c r="A777" s="55">
        <v>48574</v>
      </c>
      <c r="B777" s="55">
        <v>1</v>
      </c>
      <c r="C777" s="56">
        <v>45276</v>
      </c>
      <c r="D777" s="56">
        <v>45288</v>
      </c>
      <c r="E777" s="56">
        <v>45283</v>
      </c>
      <c r="F777" s="55">
        <v>5</v>
      </c>
      <c r="G777" s="55" t="s">
        <v>4435</v>
      </c>
      <c r="I777" s="55" t="s">
        <v>4436</v>
      </c>
      <c r="J777" s="55">
        <v>15422</v>
      </c>
      <c r="K777" s="55">
        <v>6772</v>
      </c>
      <c r="M777" s="55">
        <v>1</v>
      </c>
      <c r="N777" s="55">
        <v>16614</v>
      </c>
      <c r="O777" s="55">
        <v>16614</v>
      </c>
      <c r="P777" s="55">
        <v>1</v>
      </c>
      <c r="Q777" s="55">
        <v>8757</v>
      </c>
      <c r="R777" s="55" t="s">
        <v>4437</v>
      </c>
      <c r="T777" s="55">
        <v>782.99</v>
      </c>
      <c r="U777" s="55">
        <v>62.639200000000002</v>
      </c>
      <c r="V777" s="55">
        <v>19.5748</v>
      </c>
      <c r="W777" s="55">
        <v>865.20399999999995</v>
      </c>
      <c r="Y777" s="55" t="s">
        <v>4438</v>
      </c>
      <c r="Z777" s="55" t="s">
        <v>4439</v>
      </c>
      <c r="AA777" s="55" t="s">
        <v>4440</v>
      </c>
      <c r="AB777" s="55">
        <v>0</v>
      </c>
      <c r="AC777" s="55" t="s">
        <v>4339</v>
      </c>
      <c r="AD777" s="58">
        <v>37618</v>
      </c>
      <c r="AE777" s="58">
        <v>37613</v>
      </c>
    </row>
    <row r="778" spans="1:31" ht="12.5" customHeight="1">
      <c r="A778" s="55">
        <v>48572</v>
      </c>
      <c r="B778" s="55">
        <v>1</v>
      </c>
      <c r="C778" s="56">
        <v>45276</v>
      </c>
      <c r="D778" s="56">
        <v>45288</v>
      </c>
      <c r="E778" s="56">
        <v>45283</v>
      </c>
      <c r="F778" s="55">
        <v>5</v>
      </c>
      <c r="G778" s="55" t="s">
        <v>4441</v>
      </c>
      <c r="I778" s="55" t="s">
        <v>4442</v>
      </c>
      <c r="J778" s="55">
        <v>28756</v>
      </c>
      <c r="K778" s="55">
        <v>16825</v>
      </c>
      <c r="M778" s="55">
        <v>7</v>
      </c>
      <c r="N778" s="55">
        <v>26711</v>
      </c>
      <c r="O778" s="55">
        <v>26711</v>
      </c>
      <c r="P778" s="55">
        <v>1</v>
      </c>
      <c r="Q778" s="55">
        <v>16247</v>
      </c>
      <c r="R778" s="55" t="s">
        <v>4443</v>
      </c>
      <c r="T778" s="57">
        <v>2049.0981999999999</v>
      </c>
      <c r="U778" s="55">
        <v>163.92789999999999</v>
      </c>
      <c r="V778" s="55">
        <v>51.227499999999999</v>
      </c>
      <c r="W778" s="57">
        <v>2264.2536</v>
      </c>
      <c r="Y778" s="55" t="s">
        <v>4444</v>
      </c>
      <c r="Z778" s="55" t="s">
        <v>4439</v>
      </c>
      <c r="AA778" s="55" t="s">
        <v>4445</v>
      </c>
      <c r="AB778" s="55">
        <v>0</v>
      </c>
      <c r="AC778" s="55" t="s">
        <v>4339</v>
      </c>
      <c r="AD778" s="58">
        <v>37618</v>
      </c>
      <c r="AE778" s="58">
        <v>37613</v>
      </c>
    </row>
    <row r="779" spans="1:31" ht="12.5" customHeight="1">
      <c r="A779" s="55">
        <v>48598</v>
      </c>
      <c r="B779" s="55">
        <v>1</v>
      </c>
      <c r="C779" s="56">
        <v>45278</v>
      </c>
      <c r="D779" s="56">
        <v>45290</v>
      </c>
      <c r="E779" s="56">
        <v>45285</v>
      </c>
      <c r="F779" s="55">
        <v>5</v>
      </c>
      <c r="G779" s="55" t="s">
        <v>4446</v>
      </c>
      <c r="I779" s="55" t="s">
        <v>4447</v>
      </c>
      <c r="J779" s="55">
        <v>13106</v>
      </c>
      <c r="K779" s="55">
        <v>8884</v>
      </c>
      <c r="M779" s="55">
        <v>9</v>
      </c>
      <c r="N779" s="55">
        <v>18738</v>
      </c>
      <c r="O779" s="55">
        <v>18738</v>
      </c>
      <c r="P779" s="55">
        <v>1</v>
      </c>
      <c r="Q779" s="55">
        <v>11612</v>
      </c>
      <c r="R779" s="55" t="s">
        <v>4448</v>
      </c>
      <c r="S779" s="55">
        <v>6255</v>
      </c>
      <c r="T779" s="57">
        <v>2071.4196000000002</v>
      </c>
      <c r="U779" s="55">
        <v>165.71360000000001</v>
      </c>
      <c r="V779" s="55">
        <v>51.785499999999999</v>
      </c>
      <c r="W779" s="57">
        <v>2288.9187000000002</v>
      </c>
      <c r="Y779" s="55" t="s">
        <v>4449</v>
      </c>
      <c r="Z779" s="55" t="s">
        <v>4450</v>
      </c>
      <c r="AA779" s="55" t="s">
        <v>4451</v>
      </c>
      <c r="AB779" s="55">
        <v>0</v>
      </c>
      <c r="AC779" s="55" t="s">
        <v>4355</v>
      </c>
      <c r="AD779" s="58">
        <v>37620</v>
      </c>
      <c r="AE779" s="58">
        <v>37615</v>
      </c>
    </row>
    <row r="780" spans="1:31" ht="12.5" customHeight="1">
      <c r="A780" s="55">
        <v>48604</v>
      </c>
      <c r="B780" s="55">
        <v>1</v>
      </c>
      <c r="C780" s="56">
        <v>45279</v>
      </c>
      <c r="D780" s="56">
        <v>45291</v>
      </c>
      <c r="E780" s="56">
        <v>45286</v>
      </c>
      <c r="F780" s="55">
        <v>5</v>
      </c>
      <c r="G780" s="55" t="s">
        <v>4452</v>
      </c>
      <c r="I780" s="55" t="s">
        <v>4453</v>
      </c>
      <c r="J780" s="55">
        <v>26609</v>
      </c>
      <c r="K780" s="55">
        <v>3147</v>
      </c>
      <c r="M780" s="55">
        <v>1</v>
      </c>
      <c r="N780" s="55">
        <v>12979</v>
      </c>
      <c r="O780" s="55">
        <v>12979</v>
      </c>
      <c r="P780" s="55">
        <v>1</v>
      </c>
      <c r="Q780" s="55">
        <v>8862</v>
      </c>
      <c r="R780" s="55" t="s">
        <v>4454</v>
      </c>
      <c r="T780" s="57">
        <v>2071.4196000000002</v>
      </c>
      <c r="U780" s="55">
        <v>165.71360000000001</v>
      </c>
      <c r="V780" s="55">
        <v>51.785499999999999</v>
      </c>
      <c r="W780" s="57">
        <v>2288.9187000000002</v>
      </c>
      <c r="Y780" s="55" t="s">
        <v>4455</v>
      </c>
      <c r="Z780" s="55" t="s">
        <v>4456</v>
      </c>
      <c r="AA780" s="55" t="s">
        <v>4457</v>
      </c>
      <c r="AB780" s="55">
        <v>0</v>
      </c>
      <c r="AC780" s="55" t="s">
        <v>4376</v>
      </c>
      <c r="AD780" s="58">
        <v>37621</v>
      </c>
      <c r="AE780" s="58">
        <v>37616</v>
      </c>
    </row>
    <row r="781" spans="1:31" ht="12.5" customHeight="1">
      <c r="A781" s="55">
        <v>48603</v>
      </c>
      <c r="B781" s="55">
        <v>1</v>
      </c>
      <c r="C781" s="56">
        <v>45279</v>
      </c>
      <c r="D781" s="56">
        <v>45291</v>
      </c>
      <c r="E781" s="56">
        <v>45286</v>
      </c>
      <c r="F781" s="55">
        <v>5</v>
      </c>
      <c r="G781" s="55" t="s">
        <v>4458</v>
      </c>
      <c r="I781" s="55" t="s">
        <v>4459</v>
      </c>
      <c r="J781" s="55">
        <v>28751</v>
      </c>
      <c r="K781" s="55">
        <v>10219</v>
      </c>
      <c r="M781" s="55">
        <v>7</v>
      </c>
      <c r="N781" s="55">
        <v>20084</v>
      </c>
      <c r="O781" s="55">
        <v>20084</v>
      </c>
      <c r="P781" s="55">
        <v>1</v>
      </c>
      <c r="Q781" s="55">
        <v>2486</v>
      </c>
      <c r="R781" s="55" t="s">
        <v>4460</v>
      </c>
      <c r="T781" s="57">
        <v>2071.4196000000002</v>
      </c>
      <c r="U781" s="55">
        <v>165.71360000000001</v>
      </c>
      <c r="V781" s="55">
        <v>51.785499999999999</v>
      </c>
      <c r="W781" s="57">
        <v>2288.9187000000002</v>
      </c>
      <c r="Y781" s="55" t="s">
        <v>4461</v>
      </c>
      <c r="Z781" s="55" t="s">
        <v>4456</v>
      </c>
      <c r="AA781" s="55" t="s">
        <v>4462</v>
      </c>
      <c r="AB781" s="55">
        <v>0</v>
      </c>
      <c r="AC781" s="55" t="s">
        <v>4376</v>
      </c>
      <c r="AD781" s="58">
        <v>37621</v>
      </c>
      <c r="AE781" s="58">
        <v>37616</v>
      </c>
    </row>
    <row r="782" spans="1:31" ht="12.5" customHeight="1">
      <c r="A782" s="55">
        <v>48606</v>
      </c>
      <c r="B782" s="55">
        <v>1</v>
      </c>
      <c r="C782" s="56">
        <v>45279</v>
      </c>
      <c r="D782" s="56">
        <v>45291</v>
      </c>
      <c r="E782" s="56">
        <v>45286</v>
      </c>
      <c r="F782" s="55">
        <v>5</v>
      </c>
      <c r="G782" s="55" t="s">
        <v>4463</v>
      </c>
      <c r="I782" s="55" t="s">
        <v>4464</v>
      </c>
      <c r="J782" s="55">
        <v>22988</v>
      </c>
      <c r="K782" s="55">
        <v>18865</v>
      </c>
      <c r="M782" s="55">
        <v>9</v>
      </c>
      <c r="N782" s="55">
        <v>28764</v>
      </c>
      <c r="O782" s="55">
        <v>28764</v>
      </c>
      <c r="P782" s="55">
        <v>1</v>
      </c>
      <c r="Q782" s="55">
        <v>4137</v>
      </c>
      <c r="R782" s="55" t="s">
        <v>4465</v>
      </c>
      <c r="S782" s="55">
        <v>6266</v>
      </c>
      <c r="T782" s="57">
        <v>2443.35</v>
      </c>
      <c r="U782" s="55">
        <v>195.46799999999999</v>
      </c>
      <c r="V782" s="55">
        <v>61.083799999999997</v>
      </c>
      <c r="W782" s="57">
        <v>2699.9018000000001</v>
      </c>
      <c r="Y782" s="55" t="s">
        <v>4466</v>
      </c>
      <c r="Z782" s="55" t="s">
        <v>4456</v>
      </c>
      <c r="AA782" s="55" t="s">
        <v>4467</v>
      </c>
      <c r="AB782" s="55">
        <v>0</v>
      </c>
      <c r="AC782" s="55" t="s">
        <v>4376</v>
      </c>
      <c r="AD782" s="58">
        <v>37621</v>
      </c>
      <c r="AE782" s="58">
        <v>37616</v>
      </c>
    </row>
    <row r="783" spans="1:31" ht="12.5" customHeight="1">
      <c r="A783" s="55">
        <v>48618</v>
      </c>
      <c r="B783" s="55">
        <v>1</v>
      </c>
      <c r="C783" s="56">
        <v>45280</v>
      </c>
      <c r="D783" s="56">
        <v>44927</v>
      </c>
      <c r="E783" s="56">
        <v>45287</v>
      </c>
      <c r="F783" s="55">
        <v>5</v>
      </c>
      <c r="G783" s="55" t="s">
        <v>4468</v>
      </c>
      <c r="I783" s="55" t="s">
        <v>4469</v>
      </c>
      <c r="J783" s="55">
        <v>27259</v>
      </c>
      <c r="K783" s="55">
        <v>6883</v>
      </c>
      <c r="M783" s="55">
        <v>6</v>
      </c>
      <c r="N783" s="55">
        <v>16726</v>
      </c>
      <c r="O783" s="55">
        <v>16726</v>
      </c>
      <c r="P783" s="55">
        <v>1</v>
      </c>
      <c r="Q783" s="55">
        <v>18280</v>
      </c>
      <c r="R783" s="55" t="s">
        <v>4470</v>
      </c>
      <c r="S783" s="55">
        <v>6279</v>
      </c>
      <c r="T783" s="55">
        <v>782.99</v>
      </c>
      <c r="U783" s="55">
        <v>62.639200000000002</v>
      </c>
      <c r="V783" s="55">
        <v>19.5748</v>
      </c>
      <c r="W783" s="55">
        <v>865.20399999999995</v>
      </c>
      <c r="Y783" s="55" t="s">
        <v>4471</v>
      </c>
      <c r="Z783" s="55" t="s">
        <v>4472</v>
      </c>
      <c r="AA783" s="55" t="s">
        <v>4473</v>
      </c>
      <c r="AB783" s="55">
        <v>0</v>
      </c>
      <c r="AC783" s="55" t="s">
        <v>4396</v>
      </c>
      <c r="AD783" s="58">
        <v>37622</v>
      </c>
      <c r="AE783" s="58">
        <v>37617</v>
      </c>
    </row>
    <row r="784" spans="1:31" ht="12.5" customHeight="1">
      <c r="A784" s="55">
        <v>48625</v>
      </c>
      <c r="B784" s="55">
        <v>1</v>
      </c>
      <c r="C784" s="56">
        <v>45280</v>
      </c>
      <c r="D784" s="56">
        <v>44927</v>
      </c>
      <c r="E784" s="56">
        <v>45287</v>
      </c>
      <c r="F784" s="55">
        <v>5</v>
      </c>
      <c r="G784" s="55" t="s">
        <v>4474</v>
      </c>
      <c r="I784" s="55" t="s">
        <v>4475</v>
      </c>
      <c r="J784" s="55">
        <v>26547</v>
      </c>
      <c r="K784" s="55">
        <v>10828</v>
      </c>
      <c r="M784" s="55">
        <v>9</v>
      </c>
      <c r="N784" s="55">
        <v>20695</v>
      </c>
      <c r="O784" s="55">
        <v>20695</v>
      </c>
      <c r="P784" s="55">
        <v>1</v>
      </c>
      <c r="Q784" s="55">
        <v>2497</v>
      </c>
      <c r="R784" s="55" t="s">
        <v>4476</v>
      </c>
      <c r="S784" s="55">
        <v>6277</v>
      </c>
      <c r="T784" s="55">
        <v>782.99</v>
      </c>
      <c r="U784" s="55">
        <v>62.639200000000002</v>
      </c>
      <c r="V784" s="55">
        <v>19.5748</v>
      </c>
      <c r="W784" s="55">
        <v>865.20399999999995</v>
      </c>
      <c r="Y784" s="55" t="s">
        <v>4477</v>
      </c>
      <c r="Z784" s="55" t="s">
        <v>4472</v>
      </c>
      <c r="AA784" s="55" t="s">
        <v>4478</v>
      </c>
      <c r="AB784" s="55">
        <v>0</v>
      </c>
      <c r="AC784" s="55" t="s">
        <v>4396</v>
      </c>
      <c r="AD784" s="58">
        <v>37622</v>
      </c>
      <c r="AE784" s="58">
        <v>37617</v>
      </c>
    </row>
    <row r="785" spans="1:31" ht="12.5" customHeight="1">
      <c r="A785" s="55">
        <v>48640</v>
      </c>
      <c r="B785" s="55">
        <v>1</v>
      </c>
      <c r="C785" s="56">
        <v>45282</v>
      </c>
      <c r="D785" s="56">
        <v>44929</v>
      </c>
      <c r="E785" s="56">
        <v>45289</v>
      </c>
      <c r="F785" s="55">
        <v>5</v>
      </c>
      <c r="G785" s="55" t="s">
        <v>4479</v>
      </c>
      <c r="I785" s="55" t="s">
        <v>4480</v>
      </c>
      <c r="J785" s="55">
        <v>26681</v>
      </c>
      <c r="K785" s="55">
        <v>17760</v>
      </c>
      <c r="M785" s="55">
        <v>4</v>
      </c>
      <c r="N785" s="55">
        <v>27648</v>
      </c>
      <c r="O785" s="55">
        <v>27648</v>
      </c>
      <c r="P785" s="55">
        <v>1</v>
      </c>
      <c r="Q785" s="55">
        <v>16464</v>
      </c>
      <c r="R785" s="55" t="s">
        <v>4481</v>
      </c>
      <c r="T785" s="57">
        <v>2071.4196000000002</v>
      </c>
      <c r="U785" s="55">
        <v>165.71360000000001</v>
      </c>
      <c r="V785" s="55">
        <v>51.785499999999999</v>
      </c>
      <c r="W785" s="57">
        <v>2288.9187000000002</v>
      </c>
      <c r="Y785" s="55" t="s">
        <v>4482</v>
      </c>
      <c r="Z785" s="55" t="s">
        <v>4483</v>
      </c>
      <c r="AA785" s="55" t="s">
        <v>4484</v>
      </c>
      <c r="AB785" s="55">
        <v>0</v>
      </c>
      <c r="AC785" s="55" t="s">
        <v>4433</v>
      </c>
      <c r="AD785" s="58">
        <v>37624</v>
      </c>
      <c r="AE785" s="58">
        <v>37619</v>
      </c>
    </row>
    <row r="786" spans="1:31" ht="12.5" customHeight="1">
      <c r="A786" s="55">
        <v>48641</v>
      </c>
      <c r="B786" s="55">
        <v>1</v>
      </c>
      <c r="C786" s="56">
        <v>45282</v>
      </c>
      <c r="D786" s="56">
        <v>44929</v>
      </c>
      <c r="E786" s="56">
        <v>45289</v>
      </c>
      <c r="F786" s="55">
        <v>5</v>
      </c>
      <c r="G786" s="55" t="s">
        <v>4485</v>
      </c>
      <c r="I786" s="55" t="s">
        <v>4486</v>
      </c>
      <c r="J786" s="55">
        <v>13524</v>
      </c>
      <c r="K786" s="55">
        <v>5402</v>
      </c>
      <c r="M786" s="55">
        <v>9</v>
      </c>
      <c r="N786" s="55">
        <v>15237</v>
      </c>
      <c r="O786" s="55">
        <v>15237</v>
      </c>
      <c r="P786" s="55">
        <v>1</v>
      </c>
      <c r="Q786" s="55">
        <v>4484</v>
      </c>
      <c r="R786" s="55" t="s">
        <v>4487</v>
      </c>
      <c r="S786" s="55">
        <v>6299</v>
      </c>
      <c r="T786" s="57">
        <v>2071.4196000000002</v>
      </c>
      <c r="U786" s="55">
        <v>165.71360000000001</v>
      </c>
      <c r="V786" s="55">
        <v>51.785499999999999</v>
      </c>
      <c r="W786" s="57">
        <v>2288.9187000000002</v>
      </c>
      <c r="Y786" s="55" t="s">
        <v>4488</v>
      </c>
      <c r="Z786" s="55" t="s">
        <v>4483</v>
      </c>
      <c r="AA786" s="55" t="s">
        <v>4489</v>
      </c>
      <c r="AB786" s="55">
        <v>0</v>
      </c>
      <c r="AC786" s="55" t="s">
        <v>4433</v>
      </c>
      <c r="AD786" s="58">
        <v>37624</v>
      </c>
      <c r="AE786" s="58">
        <v>37619</v>
      </c>
    </row>
    <row r="787" spans="1:31" ht="12.5" customHeight="1">
      <c r="A787" s="55">
        <v>48650</v>
      </c>
      <c r="B787" s="55">
        <v>1</v>
      </c>
      <c r="C787" s="56">
        <v>45283</v>
      </c>
      <c r="D787" s="56">
        <v>44930</v>
      </c>
      <c r="E787" s="56">
        <v>45290</v>
      </c>
      <c r="F787" s="55">
        <v>5</v>
      </c>
      <c r="G787" s="55" t="s">
        <v>4490</v>
      </c>
      <c r="I787" s="55" t="s">
        <v>4491</v>
      </c>
      <c r="J787" s="55">
        <v>22986</v>
      </c>
      <c r="K787" s="55">
        <v>3705</v>
      </c>
      <c r="M787" s="55">
        <v>9</v>
      </c>
      <c r="N787" s="55">
        <v>13540</v>
      </c>
      <c r="O787" s="55">
        <v>13540</v>
      </c>
      <c r="P787" s="55">
        <v>1</v>
      </c>
      <c r="Q787" s="55">
        <v>15207</v>
      </c>
      <c r="R787" s="55" t="s">
        <v>4492</v>
      </c>
      <c r="S787" s="55">
        <v>6310</v>
      </c>
      <c r="T787" s="57">
        <v>2181.5625</v>
      </c>
      <c r="U787" s="55">
        <v>174.52500000000001</v>
      </c>
      <c r="V787" s="55">
        <v>54.539099999999998</v>
      </c>
      <c r="W787" s="57">
        <v>2410.6266000000001</v>
      </c>
      <c r="Y787" s="55" t="s">
        <v>4493</v>
      </c>
      <c r="Z787" s="55" t="s">
        <v>4494</v>
      </c>
      <c r="AA787" s="55" t="s">
        <v>4495</v>
      </c>
      <c r="AB787" s="55">
        <v>0</v>
      </c>
      <c r="AC787" s="55" t="s">
        <v>4439</v>
      </c>
      <c r="AD787" s="58">
        <v>37625</v>
      </c>
      <c r="AE787" s="58">
        <v>37620</v>
      </c>
    </row>
    <row r="788" spans="1:31" ht="12.5" customHeight="1">
      <c r="A788" s="55">
        <v>48661</v>
      </c>
      <c r="B788" s="55">
        <v>1</v>
      </c>
      <c r="C788" s="56">
        <v>45284</v>
      </c>
      <c r="D788" s="56">
        <v>44931</v>
      </c>
      <c r="E788" s="56">
        <v>45291</v>
      </c>
      <c r="F788" s="55">
        <v>5</v>
      </c>
      <c r="G788" s="55" t="s">
        <v>4496</v>
      </c>
      <c r="I788" s="55" t="s">
        <v>4497</v>
      </c>
      <c r="J788" s="55">
        <v>15467</v>
      </c>
      <c r="K788" s="55">
        <v>4784</v>
      </c>
      <c r="M788" s="55">
        <v>4</v>
      </c>
      <c r="N788" s="55">
        <v>14619</v>
      </c>
      <c r="O788" s="55">
        <v>14619</v>
      </c>
      <c r="P788" s="55">
        <v>1</v>
      </c>
      <c r="Q788" s="55">
        <v>3342</v>
      </c>
      <c r="R788" s="55" t="s">
        <v>4498</v>
      </c>
      <c r="T788" s="55">
        <v>782.99</v>
      </c>
      <c r="U788" s="55">
        <v>62.639200000000002</v>
      </c>
      <c r="V788" s="55">
        <v>19.5748</v>
      </c>
      <c r="W788" s="55">
        <v>865.20399999999995</v>
      </c>
      <c r="Y788" s="55" t="s">
        <v>4499</v>
      </c>
      <c r="Z788" s="55" t="s">
        <v>4500</v>
      </c>
      <c r="AA788" s="55" t="s">
        <v>4501</v>
      </c>
      <c r="AB788" s="55">
        <v>0</v>
      </c>
      <c r="AC788" s="55" t="s">
        <v>4502</v>
      </c>
      <c r="AD788" s="58">
        <v>37626</v>
      </c>
      <c r="AE788" s="58">
        <v>37621</v>
      </c>
    </row>
    <row r="789" spans="1:31" ht="12.5" customHeight="1">
      <c r="A789" s="55">
        <v>48657</v>
      </c>
      <c r="B789" s="55">
        <v>1</v>
      </c>
      <c r="C789" s="56">
        <v>45284</v>
      </c>
      <c r="D789" s="56">
        <v>44931</v>
      </c>
      <c r="E789" s="56">
        <v>45291</v>
      </c>
      <c r="F789" s="55">
        <v>5</v>
      </c>
      <c r="G789" s="55" t="s">
        <v>4503</v>
      </c>
      <c r="I789" s="55" t="s">
        <v>4504</v>
      </c>
      <c r="J789" s="55">
        <v>15067</v>
      </c>
      <c r="K789" s="55">
        <v>18030</v>
      </c>
      <c r="M789" s="55">
        <v>7</v>
      </c>
      <c r="N789" s="55">
        <v>27918</v>
      </c>
      <c r="O789" s="55">
        <v>27918</v>
      </c>
      <c r="P789" s="55">
        <v>1</v>
      </c>
      <c r="Q789" s="55">
        <v>13382</v>
      </c>
      <c r="R789" s="55" t="s">
        <v>4505</v>
      </c>
      <c r="T789" s="57">
        <v>2181.5625</v>
      </c>
      <c r="U789" s="55">
        <v>174.52500000000001</v>
      </c>
      <c r="V789" s="55">
        <v>54.539099999999998</v>
      </c>
      <c r="W789" s="57">
        <v>2410.6266000000001</v>
      </c>
      <c r="Y789" s="55" t="s">
        <v>4506</v>
      </c>
      <c r="Z789" s="55" t="s">
        <v>4500</v>
      </c>
      <c r="AA789" s="55" t="s">
        <v>4507</v>
      </c>
      <c r="AB789" s="55">
        <v>0</v>
      </c>
      <c r="AC789" s="55" t="s">
        <v>4502</v>
      </c>
      <c r="AD789" s="58">
        <v>37626</v>
      </c>
      <c r="AE789" s="58">
        <v>37621</v>
      </c>
    </row>
    <row r="790" spans="1:31" ht="12.5" customHeight="1">
      <c r="A790" s="55">
        <v>48662</v>
      </c>
      <c r="B790" s="55">
        <v>1</v>
      </c>
      <c r="C790" s="56">
        <v>45284</v>
      </c>
      <c r="D790" s="56">
        <v>44931</v>
      </c>
      <c r="E790" s="56">
        <v>45291</v>
      </c>
      <c r="F790" s="55">
        <v>5</v>
      </c>
      <c r="G790" s="55" t="s">
        <v>4508</v>
      </c>
      <c r="I790" s="55" t="s">
        <v>4509</v>
      </c>
      <c r="J790" s="55">
        <v>22938</v>
      </c>
      <c r="K790" s="55">
        <v>13927</v>
      </c>
      <c r="M790" s="55">
        <v>9</v>
      </c>
      <c r="N790" s="55">
        <v>23797</v>
      </c>
      <c r="O790" s="55">
        <v>23797</v>
      </c>
      <c r="P790" s="55">
        <v>1</v>
      </c>
      <c r="Q790" s="55">
        <v>15357</v>
      </c>
      <c r="R790" s="55" t="s">
        <v>4510</v>
      </c>
      <c r="S790" s="55">
        <v>6321</v>
      </c>
      <c r="T790" s="57">
        <v>2443.35</v>
      </c>
      <c r="U790" s="55">
        <v>195.46799999999999</v>
      </c>
      <c r="V790" s="55">
        <v>61.083799999999997</v>
      </c>
      <c r="W790" s="57">
        <v>2699.9018000000001</v>
      </c>
      <c r="Y790" s="55" t="s">
        <v>4511</v>
      </c>
      <c r="Z790" s="55" t="s">
        <v>4500</v>
      </c>
      <c r="AA790" s="55" t="s">
        <v>4512</v>
      </c>
      <c r="AB790" s="55">
        <v>0</v>
      </c>
      <c r="AC790" s="55" t="s">
        <v>4502</v>
      </c>
      <c r="AD790" s="58">
        <v>37626</v>
      </c>
      <c r="AE790" s="58">
        <v>37621</v>
      </c>
    </row>
    <row r="791" spans="1:31" ht="12.5" customHeight="1">
      <c r="A791" s="55">
        <v>48669</v>
      </c>
      <c r="B791" s="55">
        <v>1</v>
      </c>
      <c r="C791" s="56">
        <v>45285</v>
      </c>
      <c r="D791" s="56">
        <v>44932</v>
      </c>
      <c r="E791" s="56">
        <v>44927</v>
      </c>
      <c r="F791" s="55">
        <v>5</v>
      </c>
      <c r="G791" s="55" t="s">
        <v>4513</v>
      </c>
      <c r="I791" s="55" t="s">
        <v>4514</v>
      </c>
      <c r="J791" s="55">
        <v>19293</v>
      </c>
      <c r="K791" s="55">
        <v>19470</v>
      </c>
      <c r="M791" s="55">
        <v>7</v>
      </c>
      <c r="N791" s="55">
        <v>29376</v>
      </c>
      <c r="O791" s="55">
        <v>29376</v>
      </c>
      <c r="P791" s="55">
        <v>1</v>
      </c>
      <c r="T791" s="55">
        <v>782.99</v>
      </c>
      <c r="U791" s="55">
        <v>62.639200000000002</v>
      </c>
      <c r="V791" s="55">
        <v>19.5748</v>
      </c>
      <c r="W791" s="55">
        <v>865.20399999999995</v>
      </c>
      <c r="Y791" s="55" t="s">
        <v>4515</v>
      </c>
      <c r="Z791" s="55" t="s">
        <v>4516</v>
      </c>
      <c r="AA791" s="55" t="s">
        <v>4517</v>
      </c>
      <c r="AB791" s="55">
        <v>0</v>
      </c>
      <c r="AC791" s="55" t="s">
        <v>4450</v>
      </c>
      <c r="AD791" s="58">
        <v>37627</v>
      </c>
      <c r="AE791" s="58">
        <v>37622</v>
      </c>
    </row>
    <row r="792" spans="1:31" ht="12.5" customHeight="1">
      <c r="A792" s="55">
        <v>48667</v>
      </c>
      <c r="B792" s="55">
        <v>1</v>
      </c>
      <c r="C792" s="56">
        <v>45285</v>
      </c>
      <c r="D792" s="56">
        <v>44932</v>
      </c>
      <c r="E792" s="56">
        <v>44927</v>
      </c>
      <c r="F792" s="55">
        <v>5</v>
      </c>
      <c r="G792" s="55" t="s">
        <v>4518</v>
      </c>
      <c r="I792" s="55" t="s">
        <v>4519</v>
      </c>
      <c r="J792" s="55">
        <v>19341</v>
      </c>
      <c r="K792" s="55">
        <v>5783</v>
      </c>
      <c r="M792" s="55">
        <v>10</v>
      </c>
      <c r="N792" s="55">
        <v>15618</v>
      </c>
      <c r="O792" s="55">
        <v>15618</v>
      </c>
      <c r="P792" s="55">
        <v>1</v>
      </c>
      <c r="Q792" s="55">
        <v>4698</v>
      </c>
      <c r="R792" s="55" t="s">
        <v>4520</v>
      </c>
      <c r="S792" s="55">
        <v>6337</v>
      </c>
      <c r="T792" s="57">
        <v>1000.4375</v>
      </c>
      <c r="U792" s="55">
        <v>80.034999999999997</v>
      </c>
      <c r="V792" s="55">
        <v>25.010899999999999</v>
      </c>
      <c r="W792" s="57">
        <v>1105.4834000000001</v>
      </c>
      <c r="Y792" s="55" t="s">
        <v>4521</v>
      </c>
      <c r="Z792" s="55" t="s">
        <v>4516</v>
      </c>
      <c r="AA792" s="55" t="s">
        <v>4522</v>
      </c>
      <c r="AB792" s="55">
        <v>0</v>
      </c>
      <c r="AC792" s="55" t="s">
        <v>4450</v>
      </c>
      <c r="AD792" s="58">
        <v>37627</v>
      </c>
      <c r="AE792" s="58">
        <v>37622</v>
      </c>
    </row>
    <row r="793" spans="1:31" ht="12.5" customHeight="1">
      <c r="A793" s="55">
        <v>48688</v>
      </c>
      <c r="B793" s="55">
        <v>1</v>
      </c>
      <c r="C793" s="56">
        <v>45287</v>
      </c>
      <c r="D793" s="56">
        <v>44934</v>
      </c>
      <c r="E793" s="56">
        <v>44929</v>
      </c>
      <c r="F793" s="55">
        <v>5</v>
      </c>
      <c r="G793" s="55" t="s">
        <v>4523</v>
      </c>
      <c r="I793" s="55" t="s">
        <v>4524</v>
      </c>
      <c r="J793" s="55">
        <v>22966</v>
      </c>
      <c r="K793" s="55">
        <v>3915</v>
      </c>
      <c r="M793" s="55">
        <v>9</v>
      </c>
      <c r="N793" s="55">
        <v>13750</v>
      </c>
      <c r="O793" s="55">
        <v>13750</v>
      </c>
      <c r="P793" s="55">
        <v>1</v>
      </c>
      <c r="Q793" s="55">
        <v>17171</v>
      </c>
      <c r="R793" s="55" t="s">
        <v>4525</v>
      </c>
      <c r="S793" s="55">
        <v>6354</v>
      </c>
      <c r="T793" s="57">
        <v>2181.5625</v>
      </c>
      <c r="U793" s="55">
        <v>174.52500000000001</v>
      </c>
      <c r="V793" s="55">
        <v>54.539099999999998</v>
      </c>
      <c r="W793" s="57">
        <v>2410.6266000000001</v>
      </c>
      <c r="Y793" s="55" t="s">
        <v>4526</v>
      </c>
      <c r="Z793" s="55" t="s">
        <v>4527</v>
      </c>
      <c r="AA793" s="55" t="s">
        <v>4528</v>
      </c>
      <c r="AB793" s="55">
        <v>0</v>
      </c>
      <c r="AC793" s="55" t="s">
        <v>4472</v>
      </c>
      <c r="AD793" s="58">
        <v>37629</v>
      </c>
      <c r="AE793" s="58">
        <v>37624</v>
      </c>
    </row>
    <row r="794" spans="1:31" ht="12.5" customHeight="1">
      <c r="A794" s="55">
        <v>48687</v>
      </c>
      <c r="B794" s="55">
        <v>1</v>
      </c>
      <c r="C794" s="56">
        <v>45287</v>
      </c>
      <c r="D794" s="56">
        <v>44934</v>
      </c>
      <c r="E794" s="56">
        <v>44929</v>
      </c>
      <c r="F794" s="55">
        <v>5</v>
      </c>
      <c r="G794" s="55" t="s">
        <v>4529</v>
      </c>
      <c r="I794" s="55" t="s">
        <v>4530</v>
      </c>
      <c r="J794" s="55">
        <v>12317</v>
      </c>
      <c r="K794" s="55">
        <v>16134</v>
      </c>
      <c r="M794" s="55">
        <v>10</v>
      </c>
      <c r="N794" s="55">
        <v>26020</v>
      </c>
      <c r="O794" s="55">
        <v>26020</v>
      </c>
      <c r="P794" s="55">
        <v>1</v>
      </c>
      <c r="Q794" s="55">
        <v>6723</v>
      </c>
      <c r="R794" s="55" t="s">
        <v>4531</v>
      </c>
      <c r="S794" s="55">
        <v>6359</v>
      </c>
      <c r="T794" s="57">
        <v>2071.4196000000002</v>
      </c>
      <c r="U794" s="55">
        <v>165.71360000000001</v>
      </c>
      <c r="V794" s="55">
        <v>51.785499999999999</v>
      </c>
      <c r="W794" s="57">
        <v>2288.9187000000002</v>
      </c>
      <c r="Y794" s="55" t="s">
        <v>4532</v>
      </c>
      <c r="Z794" s="55" t="s">
        <v>4527</v>
      </c>
      <c r="AA794" s="55" t="s">
        <v>4533</v>
      </c>
      <c r="AB794" s="55">
        <v>0</v>
      </c>
      <c r="AC794" s="55" t="s">
        <v>4472</v>
      </c>
      <c r="AD794" s="58">
        <v>37629</v>
      </c>
      <c r="AE794" s="58">
        <v>37624</v>
      </c>
    </row>
    <row r="795" spans="1:31" ht="12.5" customHeight="1">
      <c r="A795" s="55">
        <v>48700</v>
      </c>
      <c r="B795" s="55">
        <v>1</v>
      </c>
      <c r="C795" s="56">
        <v>45288</v>
      </c>
      <c r="D795" s="56">
        <v>44935</v>
      </c>
      <c r="E795" s="56">
        <v>44930</v>
      </c>
      <c r="F795" s="55">
        <v>5</v>
      </c>
      <c r="G795" s="55" t="s">
        <v>4534</v>
      </c>
      <c r="I795" s="55" t="s">
        <v>4535</v>
      </c>
      <c r="J795" s="55">
        <v>13519</v>
      </c>
      <c r="K795" s="55">
        <v>13132</v>
      </c>
      <c r="M795" s="55">
        <v>9</v>
      </c>
      <c r="N795" s="55">
        <v>23002</v>
      </c>
      <c r="O795" s="55">
        <v>23002</v>
      </c>
      <c r="P795" s="55">
        <v>1</v>
      </c>
      <c r="Q795" s="55">
        <v>1522</v>
      </c>
      <c r="R795" s="55" t="s">
        <v>4536</v>
      </c>
      <c r="S795" s="55">
        <v>6365</v>
      </c>
      <c r="T795" s="57">
        <v>2049.0981999999999</v>
      </c>
      <c r="U795" s="55">
        <v>163.92789999999999</v>
      </c>
      <c r="V795" s="55">
        <v>51.227499999999999</v>
      </c>
      <c r="W795" s="57">
        <v>2264.2536</v>
      </c>
      <c r="Y795" s="55" t="s">
        <v>4537</v>
      </c>
      <c r="Z795" s="55" t="s">
        <v>4538</v>
      </c>
      <c r="AA795" s="55" t="s">
        <v>4539</v>
      </c>
      <c r="AB795" s="55">
        <v>0</v>
      </c>
      <c r="AC795" s="55" t="s">
        <v>4540</v>
      </c>
      <c r="AD795" s="58">
        <v>37630</v>
      </c>
      <c r="AE795" s="58">
        <v>37625</v>
      </c>
    </row>
    <row r="796" spans="1:31" ht="12.5" customHeight="1">
      <c r="A796" s="55">
        <v>48706</v>
      </c>
      <c r="B796" s="55">
        <v>1</v>
      </c>
      <c r="C796" s="56">
        <v>45289</v>
      </c>
      <c r="D796" s="56">
        <v>44936</v>
      </c>
      <c r="E796" s="56">
        <v>44931</v>
      </c>
      <c r="F796" s="55">
        <v>5</v>
      </c>
      <c r="G796" s="55" t="s">
        <v>4541</v>
      </c>
      <c r="I796" s="55" t="s">
        <v>4542</v>
      </c>
      <c r="J796" s="55">
        <v>19359</v>
      </c>
      <c r="K796" s="55">
        <v>14015</v>
      </c>
      <c r="M796" s="55">
        <v>10</v>
      </c>
      <c r="N796" s="55">
        <v>23885</v>
      </c>
      <c r="O796" s="55">
        <v>23885</v>
      </c>
      <c r="P796" s="55">
        <v>1</v>
      </c>
      <c r="Q796" s="55">
        <v>3471</v>
      </c>
      <c r="R796" s="55" t="s">
        <v>4543</v>
      </c>
      <c r="S796" s="55">
        <v>6381</v>
      </c>
      <c r="T796" s="57">
        <v>1000.4375</v>
      </c>
      <c r="U796" s="55">
        <v>80.034999999999997</v>
      </c>
      <c r="V796" s="55">
        <v>25.010899999999999</v>
      </c>
      <c r="W796" s="57">
        <v>1105.4834000000001</v>
      </c>
      <c r="Y796" s="55" t="s">
        <v>4544</v>
      </c>
      <c r="Z796" s="55" t="s">
        <v>4545</v>
      </c>
      <c r="AA796" s="55" t="s">
        <v>4546</v>
      </c>
      <c r="AB796" s="55">
        <v>0</v>
      </c>
      <c r="AC796" s="55" t="s">
        <v>4483</v>
      </c>
      <c r="AD796" s="58">
        <v>37631</v>
      </c>
      <c r="AE796" s="58">
        <v>37626</v>
      </c>
    </row>
    <row r="797" spans="1:31" ht="12.5" customHeight="1">
      <c r="A797" s="55">
        <v>48722</v>
      </c>
      <c r="B797" s="55">
        <v>1</v>
      </c>
      <c r="C797" s="56">
        <v>45290</v>
      </c>
      <c r="D797" s="56">
        <v>44937</v>
      </c>
      <c r="E797" s="56">
        <v>44932</v>
      </c>
      <c r="F797" s="55">
        <v>5</v>
      </c>
      <c r="G797" s="55" t="s">
        <v>4547</v>
      </c>
      <c r="I797" s="55" t="s">
        <v>4548</v>
      </c>
      <c r="J797" s="55">
        <v>22937</v>
      </c>
      <c r="K797" s="55">
        <v>16065</v>
      </c>
      <c r="M797" s="55">
        <v>9</v>
      </c>
      <c r="N797" s="55">
        <v>25951</v>
      </c>
      <c r="O797" s="55">
        <v>25951</v>
      </c>
      <c r="P797" s="55">
        <v>1</v>
      </c>
      <c r="Q797" s="55">
        <v>6073</v>
      </c>
      <c r="R797" s="55" t="s">
        <v>4549</v>
      </c>
      <c r="S797" s="55">
        <v>6387</v>
      </c>
      <c r="T797" s="57">
        <v>2443.35</v>
      </c>
      <c r="U797" s="55">
        <v>195.46799999999999</v>
      </c>
      <c r="V797" s="55">
        <v>61.083799999999997</v>
      </c>
      <c r="W797" s="57">
        <v>2699.9018000000001</v>
      </c>
      <c r="Y797" s="55" t="s">
        <v>4550</v>
      </c>
      <c r="Z797" s="55" t="s">
        <v>4551</v>
      </c>
      <c r="AA797" s="55" t="s">
        <v>4552</v>
      </c>
      <c r="AB797" s="55">
        <v>0</v>
      </c>
      <c r="AC797" s="55" t="s">
        <v>4494</v>
      </c>
      <c r="AD797" s="58">
        <v>37632</v>
      </c>
      <c r="AE797" s="58">
        <v>37627</v>
      </c>
    </row>
    <row r="798" spans="1:31" ht="12.5" customHeight="1">
      <c r="A798" s="55">
        <v>48720</v>
      </c>
      <c r="B798" s="55">
        <v>1</v>
      </c>
      <c r="C798" s="56">
        <v>45290</v>
      </c>
      <c r="D798" s="56">
        <v>44937</v>
      </c>
      <c r="E798" s="56">
        <v>44932</v>
      </c>
      <c r="F798" s="55">
        <v>5</v>
      </c>
      <c r="G798" s="55" t="s">
        <v>4553</v>
      </c>
      <c r="I798" s="55" t="s">
        <v>4554</v>
      </c>
      <c r="J798" s="55">
        <v>22910</v>
      </c>
      <c r="K798" s="55">
        <v>15577</v>
      </c>
      <c r="M798" s="55">
        <v>9</v>
      </c>
      <c r="N798" s="55">
        <v>25461</v>
      </c>
      <c r="O798" s="55">
        <v>25461</v>
      </c>
      <c r="P798" s="55">
        <v>1</v>
      </c>
      <c r="Q798" s="55">
        <v>9847</v>
      </c>
      <c r="R798" s="55" t="s">
        <v>4555</v>
      </c>
      <c r="S798" s="55">
        <v>6387</v>
      </c>
      <c r="T798" s="57">
        <v>2181.5625</v>
      </c>
      <c r="U798" s="55">
        <v>174.52500000000001</v>
      </c>
      <c r="V798" s="55">
        <v>54.539099999999998</v>
      </c>
      <c r="W798" s="57">
        <v>2410.6266000000001</v>
      </c>
      <c r="Y798" s="55" t="s">
        <v>4556</v>
      </c>
      <c r="Z798" s="55" t="s">
        <v>4551</v>
      </c>
      <c r="AA798" s="55" t="s">
        <v>4557</v>
      </c>
      <c r="AB798" s="55">
        <v>0</v>
      </c>
      <c r="AC798" s="55" t="s">
        <v>4494</v>
      </c>
      <c r="AD798" s="58">
        <v>37632</v>
      </c>
      <c r="AE798" s="58">
        <v>37627</v>
      </c>
    </row>
    <row r="799" spans="1:31" ht="12.5" customHeight="1">
      <c r="A799" s="55">
        <v>48716</v>
      </c>
      <c r="B799" s="55">
        <v>1</v>
      </c>
      <c r="C799" s="56">
        <v>45290</v>
      </c>
      <c r="D799" s="56">
        <v>44937</v>
      </c>
      <c r="E799" s="56">
        <v>44932</v>
      </c>
      <c r="F799" s="55">
        <v>5</v>
      </c>
      <c r="G799" s="55" t="s">
        <v>4558</v>
      </c>
      <c r="I799" s="55" t="s">
        <v>4559</v>
      </c>
      <c r="J799" s="55">
        <v>17626</v>
      </c>
      <c r="K799" s="55">
        <v>2018</v>
      </c>
      <c r="M799" s="55">
        <v>10</v>
      </c>
      <c r="N799" s="55">
        <v>11838</v>
      </c>
      <c r="O799" s="55">
        <v>11838</v>
      </c>
      <c r="P799" s="55">
        <v>1</v>
      </c>
      <c r="Q799" s="55">
        <v>13907</v>
      </c>
      <c r="R799" s="55" t="s">
        <v>4560</v>
      </c>
      <c r="S799" s="55">
        <v>6392</v>
      </c>
      <c r="T799" s="57">
        <v>2181.5625</v>
      </c>
      <c r="U799" s="55">
        <v>174.52500000000001</v>
      </c>
      <c r="V799" s="55">
        <v>54.539099999999998</v>
      </c>
      <c r="W799" s="57">
        <v>2410.6266000000001</v>
      </c>
      <c r="Y799" s="55" t="s">
        <v>4561</v>
      </c>
      <c r="Z799" s="55" t="s">
        <v>4551</v>
      </c>
      <c r="AA799" s="55" t="s">
        <v>4562</v>
      </c>
      <c r="AB799" s="55">
        <v>0</v>
      </c>
      <c r="AC799" s="55" t="s">
        <v>4494</v>
      </c>
      <c r="AD799" s="58">
        <v>37632</v>
      </c>
      <c r="AE799" s="58">
        <v>37627</v>
      </c>
    </row>
    <row r="800" spans="1:31" ht="12.5" customHeight="1">
      <c r="A800" s="55">
        <v>48726</v>
      </c>
      <c r="B800" s="55">
        <v>1</v>
      </c>
      <c r="C800" s="56">
        <v>45291</v>
      </c>
      <c r="D800" s="56">
        <v>44938</v>
      </c>
      <c r="E800" s="56">
        <v>44933</v>
      </c>
      <c r="F800" s="55">
        <v>5</v>
      </c>
      <c r="G800" s="55" t="s">
        <v>4563</v>
      </c>
      <c r="I800" s="55" t="s">
        <v>4564</v>
      </c>
      <c r="J800" s="55">
        <v>24915</v>
      </c>
      <c r="K800" s="55">
        <v>3221</v>
      </c>
      <c r="M800" s="55">
        <v>9</v>
      </c>
      <c r="N800" s="55">
        <v>13054</v>
      </c>
      <c r="O800" s="55">
        <v>13054</v>
      </c>
      <c r="P800" s="55">
        <v>1</v>
      </c>
      <c r="Q800" s="55">
        <v>13926</v>
      </c>
      <c r="R800" s="55" t="s">
        <v>4565</v>
      </c>
      <c r="S800" s="55">
        <v>6398</v>
      </c>
      <c r="T800" s="57">
        <v>1000.4375</v>
      </c>
      <c r="U800" s="55">
        <v>80.034999999999997</v>
      </c>
      <c r="V800" s="55">
        <v>25.010899999999999</v>
      </c>
      <c r="W800" s="57">
        <v>1105.4834000000001</v>
      </c>
      <c r="Y800" s="55" t="s">
        <v>4566</v>
      </c>
      <c r="Z800" s="55" t="s">
        <v>4567</v>
      </c>
      <c r="AA800" s="55" t="s">
        <v>4568</v>
      </c>
      <c r="AB800" s="55">
        <v>0</v>
      </c>
      <c r="AC800" s="55" t="s">
        <v>4500</v>
      </c>
      <c r="AD800" s="58">
        <v>37633</v>
      </c>
      <c r="AE800" s="58">
        <v>37628</v>
      </c>
    </row>
  </sheetData>
  <autoFilter ref="A1:AE800" xr:uid="{00000000-0009-0000-0000-000001000000}">
    <sortState xmlns:xlrd2="http://schemas.microsoft.com/office/spreadsheetml/2017/richdata2" ref="A2:AE800">
      <sortCondition ref="C1:C800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000"/>
  <sheetViews>
    <sheetView workbookViewId="0">
      <pane ySplit="1" topLeftCell="A2" activePane="bottomLeft" state="frozen"/>
      <selection pane="bottomLeft" activeCell="B10" sqref="B10"/>
    </sheetView>
    <sheetView workbookViewId="1"/>
  </sheetViews>
  <sheetFormatPr defaultColWidth="12.6328125" defaultRowHeight="15.75" customHeight="1"/>
  <cols>
    <col min="3" max="3" width="16.54296875" customWidth="1"/>
    <col min="7" max="7" width="14.81640625" customWidth="1"/>
    <col min="8" max="8" width="17.90625" customWidth="1"/>
    <col min="9" max="9" width="28.08984375" bestFit="1" customWidth="1"/>
    <col min="10" max="10" width="28.7265625" bestFit="1" customWidth="1"/>
  </cols>
  <sheetData>
    <row r="1" spans="1:13" ht="12.5" customHeight="1">
      <c r="A1" s="55" t="s">
        <v>47</v>
      </c>
      <c r="B1" s="55" t="s">
        <v>48</v>
      </c>
      <c r="C1" s="55" t="s">
        <v>4569</v>
      </c>
      <c r="D1" s="79" t="s">
        <v>62254</v>
      </c>
      <c r="E1" s="55" t="s">
        <v>4570</v>
      </c>
      <c r="F1" s="55" t="s">
        <v>4571</v>
      </c>
      <c r="G1" s="57" t="s">
        <v>4572</v>
      </c>
      <c r="H1" s="55" t="s">
        <v>4573</v>
      </c>
      <c r="I1" s="55" t="s">
        <v>60</v>
      </c>
      <c r="J1" s="55" t="s">
        <v>61</v>
      </c>
      <c r="K1" s="59" t="s">
        <v>62</v>
      </c>
      <c r="L1" s="59" t="s">
        <v>63</v>
      </c>
      <c r="M1" s="79" t="s">
        <v>62253</v>
      </c>
    </row>
    <row r="2" spans="1:13" ht="12.5" customHeight="1">
      <c r="A2" s="60">
        <v>268</v>
      </c>
      <c r="C2" s="57"/>
      <c r="E2" s="57">
        <v>0</v>
      </c>
      <c r="F2" s="55">
        <v>0</v>
      </c>
      <c r="G2" s="57">
        <v>677558.46530000004</v>
      </c>
      <c r="H2" s="57">
        <v>0</v>
      </c>
      <c r="I2" s="55" t="s">
        <v>4574</v>
      </c>
      <c r="J2" s="55" t="s">
        <v>4575</v>
      </c>
      <c r="K2" s="55" t="s">
        <v>4576</v>
      </c>
      <c r="L2" s="55">
        <v>0</v>
      </c>
      <c r="M2" s="123">
        <v>1.0892689900000001</v>
      </c>
    </row>
    <row r="3" spans="1:13" ht="12.5" customHeight="1">
      <c r="A3" s="55">
        <v>275</v>
      </c>
      <c r="B3" s="55">
        <v>2</v>
      </c>
      <c r="C3" s="57">
        <v>300000</v>
      </c>
      <c r="D3">
        <f>+C3/M3</f>
        <v>275414.06461961241</v>
      </c>
      <c r="E3" s="57">
        <v>4100</v>
      </c>
      <c r="F3" s="55">
        <v>1.2E-2</v>
      </c>
      <c r="G3" s="57">
        <v>4557045.0459000003</v>
      </c>
      <c r="H3" s="57">
        <v>1750406.4785</v>
      </c>
      <c r="I3" s="55" t="s">
        <v>4577</v>
      </c>
      <c r="J3" s="55" t="s">
        <v>4578</v>
      </c>
      <c r="K3" s="55" t="s">
        <v>4576</v>
      </c>
      <c r="L3" s="55">
        <v>0</v>
      </c>
      <c r="M3" s="123">
        <v>1.0892689900000001</v>
      </c>
    </row>
    <row r="4" spans="1:13" ht="12.5" customHeight="1">
      <c r="A4" s="55">
        <v>276</v>
      </c>
      <c r="B4" s="55">
        <v>4</v>
      </c>
      <c r="C4" s="57">
        <v>250000</v>
      </c>
      <c r="D4">
        <f t="shared" ref="D4:D24" si="0">+C4/M4</f>
        <v>229511.72051634369</v>
      </c>
      <c r="E4" s="57">
        <v>2000</v>
      </c>
      <c r="F4" s="55">
        <v>1.4999999999999999E-2</v>
      </c>
      <c r="G4" s="57">
        <v>5200475.2313000001</v>
      </c>
      <c r="H4" s="57">
        <v>1439156.0290999999</v>
      </c>
      <c r="I4" s="55" t="s">
        <v>4579</v>
      </c>
      <c r="J4" s="55" t="s">
        <v>4578</v>
      </c>
      <c r="K4" s="55" t="s">
        <v>4580</v>
      </c>
      <c r="L4" s="55">
        <v>1</v>
      </c>
      <c r="M4" s="123">
        <v>1.0892689900000001</v>
      </c>
    </row>
    <row r="5" spans="1:13" ht="12.5" customHeight="1">
      <c r="A5" s="55">
        <v>276</v>
      </c>
      <c r="B5" s="55">
        <v>4</v>
      </c>
      <c r="C5" s="57">
        <v>250000</v>
      </c>
      <c r="D5">
        <f t="shared" si="0"/>
        <v>229511.72051634369</v>
      </c>
      <c r="E5" s="57">
        <v>2000</v>
      </c>
      <c r="F5" s="55">
        <v>1.4999999999999999E-2</v>
      </c>
      <c r="G5" s="57">
        <v>5200475.2313000001</v>
      </c>
      <c r="H5" s="57">
        <v>1439156.0290999999</v>
      </c>
      <c r="I5" s="55" t="s">
        <v>4579</v>
      </c>
      <c r="J5" s="55" t="s">
        <v>4578</v>
      </c>
      <c r="K5" s="55" t="s">
        <v>4576</v>
      </c>
      <c r="L5" s="55">
        <v>0</v>
      </c>
      <c r="M5" s="123">
        <v>1.0892689900000001</v>
      </c>
    </row>
    <row r="6" spans="1:13" ht="12.5" customHeight="1">
      <c r="A6" s="55">
        <v>276</v>
      </c>
      <c r="B6" s="55">
        <v>4</v>
      </c>
      <c r="C6" s="57">
        <v>250000</v>
      </c>
      <c r="D6">
        <f t="shared" si="0"/>
        <v>229511.72051634369</v>
      </c>
      <c r="E6" s="57">
        <v>2000</v>
      </c>
      <c r="F6" s="55">
        <v>1.4999999999999999E-2</v>
      </c>
      <c r="G6" s="57">
        <v>5200475.2313000001</v>
      </c>
      <c r="H6" s="57">
        <v>1439156.0290999999</v>
      </c>
      <c r="I6" s="55" t="s">
        <v>4579</v>
      </c>
      <c r="J6" s="55" t="s">
        <v>4578</v>
      </c>
      <c r="K6" s="55" t="s">
        <v>4581</v>
      </c>
      <c r="L6" s="55">
        <v>1</v>
      </c>
      <c r="M6" s="123">
        <v>1.0892689900000001</v>
      </c>
    </row>
    <row r="7" spans="1:13" ht="12.5" customHeight="1">
      <c r="A7" s="55">
        <v>277</v>
      </c>
      <c r="B7" s="55">
        <v>3</v>
      </c>
      <c r="C7" s="57">
        <v>250000</v>
      </c>
      <c r="D7">
        <f t="shared" si="0"/>
        <v>229511.72051634369</v>
      </c>
      <c r="E7" s="57">
        <v>2500</v>
      </c>
      <c r="F7" s="55">
        <v>1.4999999999999999E-2</v>
      </c>
      <c r="G7" s="57">
        <v>3857163.6332</v>
      </c>
      <c r="H7" s="57">
        <v>1997186.2037</v>
      </c>
      <c r="I7" s="55" t="s">
        <v>4582</v>
      </c>
      <c r="J7" s="55" t="s">
        <v>4578</v>
      </c>
      <c r="K7" s="55" t="s">
        <v>4576</v>
      </c>
      <c r="L7" s="55">
        <v>0</v>
      </c>
      <c r="M7" s="123">
        <v>1.0892689900000001</v>
      </c>
    </row>
    <row r="8" spans="1:13" ht="12.5" customHeight="1">
      <c r="A8" s="55">
        <v>277</v>
      </c>
      <c r="B8" s="55">
        <v>3</v>
      </c>
      <c r="C8" s="57">
        <v>250000</v>
      </c>
      <c r="D8">
        <f t="shared" si="0"/>
        <v>229511.72051634369</v>
      </c>
      <c r="E8" s="57">
        <v>2500</v>
      </c>
      <c r="F8" s="55">
        <v>1.4999999999999999E-2</v>
      </c>
      <c r="G8" s="57">
        <v>3857163.6332</v>
      </c>
      <c r="H8" s="57">
        <v>1997186.2037</v>
      </c>
      <c r="I8" s="55" t="s">
        <v>4582</v>
      </c>
      <c r="J8" s="55" t="s">
        <v>4578</v>
      </c>
      <c r="K8" s="55" t="s">
        <v>4583</v>
      </c>
      <c r="L8" s="55">
        <v>1</v>
      </c>
      <c r="M8" s="123">
        <v>1.0892689900000001</v>
      </c>
    </row>
    <row r="9" spans="1:13" ht="12.5" customHeight="1">
      <c r="A9" s="55">
        <v>278</v>
      </c>
      <c r="B9" s="55">
        <v>6</v>
      </c>
      <c r="C9" s="57">
        <v>250000</v>
      </c>
      <c r="D9">
        <f t="shared" si="0"/>
        <v>229511.72051634369</v>
      </c>
      <c r="E9" s="57">
        <v>500</v>
      </c>
      <c r="F9" s="55">
        <v>0.01</v>
      </c>
      <c r="G9" s="57">
        <v>1764938.9859</v>
      </c>
      <c r="H9" s="57">
        <v>1620276.8966000001</v>
      </c>
      <c r="I9" s="55" t="s">
        <v>4584</v>
      </c>
      <c r="J9" s="55" t="s">
        <v>4578</v>
      </c>
      <c r="K9" s="55" t="s">
        <v>4576</v>
      </c>
      <c r="L9" s="55">
        <v>0</v>
      </c>
      <c r="M9" s="123">
        <v>1.0892689900000001</v>
      </c>
    </row>
    <row r="10" spans="1:13" ht="12.5" customHeight="1">
      <c r="A10" s="55">
        <v>279</v>
      </c>
      <c r="B10" s="55">
        <v>4</v>
      </c>
      <c r="C10" s="57">
        <v>100000</v>
      </c>
      <c r="D10">
        <f t="shared" si="0"/>
        <v>91804.688206537481</v>
      </c>
      <c r="E10" s="57">
        <v>6700</v>
      </c>
      <c r="F10" s="55">
        <v>0.01</v>
      </c>
      <c r="G10" s="57">
        <v>2811012.7151000001</v>
      </c>
      <c r="H10" s="57">
        <v>1849640.9417999999</v>
      </c>
      <c r="I10" s="55" t="s">
        <v>4585</v>
      </c>
      <c r="J10" s="55" t="s">
        <v>4578</v>
      </c>
      <c r="K10" s="55" t="s">
        <v>4586</v>
      </c>
      <c r="L10" s="55">
        <v>1</v>
      </c>
      <c r="M10" s="123">
        <v>1.0892689900000001</v>
      </c>
    </row>
    <row r="11" spans="1:13" ht="15" customHeight="1">
      <c r="A11" s="55">
        <v>279</v>
      </c>
      <c r="B11" s="55">
        <v>5</v>
      </c>
      <c r="C11" s="57">
        <v>300000</v>
      </c>
      <c r="D11">
        <f t="shared" si="0"/>
        <v>275414.06461961241</v>
      </c>
      <c r="E11" s="57">
        <v>6700</v>
      </c>
      <c r="F11" s="55">
        <v>0.01</v>
      </c>
      <c r="G11" s="57">
        <v>2811012.7151000001</v>
      </c>
      <c r="H11" s="57">
        <v>1849640.9417999999</v>
      </c>
      <c r="I11" s="55" t="s">
        <v>4585</v>
      </c>
      <c r="J11" s="55" t="s">
        <v>4578</v>
      </c>
      <c r="K11" s="55" t="s">
        <v>4576</v>
      </c>
      <c r="L11" s="55">
        <v>0</v>
      </c>
      <c r="M11" s="123">
        <v>1.0892689900000001</v>
      </c>
    </row>
    <row r="12" spans="1:13" ht="12.5" customHeight="1">
      <c r="A12" s="55">
        <v>280</v>
      </c>
      <c r="B12" s="55">
        <v>1</v>
      </c>
      <c r="C12" s="57">
        <v>250000</v>
      </c>
      <c r="D12">
        <f t="shared" si="0"/>
        <v>229511.72051634369</v>
      </c>
      <c r="E12" s="57">
        <v>5000</v>
      </c>
      <c r="F12" s="55">
        <v>0.01</v>
      </c>
      <c r="G12" s="57">
        <v>0</v>
      </c>
      <c r="H12" s="57">
        <v>1927059.1780000001</v>
      </c>
      <c r="I12" s="55" t="s">
        <v>4587</v>
      </c>
      <c r="J12" s="55" t="s">
        <v>4578</v>
      </c>
      <c r="K12" s="55" t="s">
        <v>4576</v>
      </c>
      <c r="L12" s="55">
        <v>0</v>
      </c>
      <c r="M12" s="123">
        <v>1.0892689900000001</v>
      </c>
    </row>
    <row r="13" spans="1:13" ht="12.5" customHeight="1">
      <c r="A13" s="55">
        <v>281</v>
      </c>
      <c r="B13" s="55">
        <v>4</v>
      </c>
      <c r="C13" s="57">
        <v>250000</v>
      </c>
      <c r="D13">
        <f t="shared" si="0"/>
        <v>229511.72051634369</v>
      </c>
      <c r="E13" s="57">
        <v>3550</v>
      </c>
      <c r="F13" s="55">
        <v>0.01</v>
      </c>
      <c r="G13" s="57">
        <v>3018725.4857999999</v>
      </c>
      <c r="H13" s="57">
        <v>2073505.9998999999</v>
      </c>
      <c r="I13" s="55" t="s">
        <v>4588</v>
      </c>
      <c r="J13" s="55" t="s">
        <v>4578</v>
      </c>
      <c r="K13" s="55" t="s">
        <v>4576</v>
      </c>
      <c r="L13" s="55">
        <v>0</v>
      </c>
      <c r="M13" s="123">
        <v>1.0892689900000001</v>
      </c>
    </row>
    <row r="14" spans="1:13" ht="12.5" customHeight="1">
      <c r="A14" s="55">
        <v>282</v>
      </c>
      <c r="B14" s="55">
        <v>6</v>
      </c>
      <c r="C14" s="57">
        <v>250000</v>
      </c>
      <c r="D14">
        <f t="shared" si="0"/>
        <v>229511.72051634369</v>
      </c>
      <c r="E14" s="57">
        <v>5000</v>
      </c>
      <c r="F14" s="55">
        <v>1.4999999999999999E-2</v>
      </c>
      <c r="G14" s="57">
        <v>3189356.2464999999</v>
      </c>
      <c r="H14" s="57">
        <v>2038234.6549</v>
      </c>
      <c r="I14" s="55" t="s">
        <v>4589</v>
      </c>
      <c r="J14" s="55" t="s">
        <v>4578</v>
      </c>
      <c r="K14" s="55" t="s">
        <v>4576</v>
      </c>
      <c r="L14" s="55">
        <v>0</v>
      </c>
      <c r="M14" s="123">
        <v>1.0892689900000001</v>
      </c>
    </row>
    <row r="15" spans="1:13" ht="12.5" customHeight="1">
      <c r="A15" s="55">
        <v>283</v>
      </c>
      <c r="B15" s="55">
        <v>1</v>
      </c>
      <c r="C15" s="57">
        <v>250000</v>
      </c>
      <c r="D15">
        <f t="shared" si="0"/>
        <v>229511.72051634369</v>
      </c>
      <c r="E15" s="57">
        <v>3500</v>
      </c>
      <c r="F15" s="55">
        <v>1.2E-2</v>
      </c>
      <c r="G15" s="57">
        <v>3587378.4257</v>
      </c>
      <c r="H15" s="57">
        <v>1371635.3158</v>
      </c>
      <c r="I15" s="55" t="s">
        <v>4590</v>
      </c>
      <c r="J15" s="55" t="s">
        <v>4578</v>
      </c>
      <c r="K15" s="55" t="s">
        <v>4576</v>
      </c>
      <c r="L15" s="55">
        <v>0</v>
      </c>
      <c r="M15" s="123">
        <v>1.0892689900000001</v>
      </c>
    </row>
    <row r="16" spans="1:13" ht="12.5" customHeight="1">
      <c r="A16" s="60">
        <v>284</v>
      </c>
      <c r="C16" s="57"/>
      <c r="D16">
        <f t="shared" si="0"/>
        <v>0</v>
      </c>
      <c r="E16" s="57">
        <v>0</v>
      </c>
      <c r="F16" s="55">
        <v>0</v>
      </c>
      <c r="G16" s="57">
        <v>636440.25100000005</v>
      </c>
      <c r="H16" s="57">
        <v>0</v>
      </c>
      <c r="I16" s="55" t="s">
        <v>4591</v>
      </c>
      <c r="J16" s="55" t="s">
        <v>1458</v>
      </c>
      <c r="K16" s="55" t="s">
        <v>4576</v>
      </c>
      <c r="L16" s="55">
        <v>0</v>
      </c>
      <c r="M16" s="123">
        <v>1.0892689900000001</v>
      </c>
    </row>
    <row r="17" spans="1:13" ht="12.5" customHeight="1">
      <c r="A17" s="55">
        <v>285</v>
      </c>
      <c r="B17" s="55">
        <v>10</v>
      </c>
      <c r="C17" s="57">
        <v>250000</v>
      </c>
      <c r="D17">
        <f t="shared" si="0"/>
        <v>229511.72051634369</v>
      </c>
      <c r="E17" s="57">
        <v>5150</v>
      </c>
      <c r="F17" s="55">
        <v>0.02</v>
      </c>
      <c r="G17" s="57">
        <v>5015682.3751999997</v>
      </c>
      <c r="H17" s="57">
        <v>1635823.3966999999</v>
      </c>
      <c r="I17" s="55" t="s">
        <v>4592</v>
      </c>
      <c r="J17" s="55" t="s">
        <v>1865</v>
      </c>
      <c r="K17" s="55" t="s">
        <v>4576</v>
      </c>
      <c r="L17" s="55">
        <v>0</v>
      </c>
      <c r="M17" s="123">
        <v>1.0892689900000001</v>
      </c>
    </row>
    <row r="18" spans="1:13" ht="12.5" customHeight="1">
      <c r="A18" s="55">
        <v>286</v>
      </c>
      <c r="B18" s="55">
        <v>7</v>
      </c>
      <c r="C18" s="57">
        <v>250000</v>
      </c>
      <c r="D18">
        <f t="shared" si="0"/>
        <v>229511.72051634369</v>
      </c>
      <c r="E18" s="57">
        <v>985</v>
      </c>
      <c r="F18" s="55">
        <v>1.6E-2</v>
      </c>
      <c r="G18" s="57">
        <v>3827950.2379999999</v>
      </c>
      <c r="H18" s="57">
        <v>2396539.7601000001</v>
      </c>
      <c r="I18" s="55" t="s">
        <v>4593</v>
      </c>
      <c r="J18" s="55" t="s">
        <v>1865</v>
      </c>
      <c r="K18" s="55" t="s">
        <v>4594</v>
      </c>
      <c r="L18" s="55">
        <v>1</v>
      </c>
      <c r="M18" s="123">
        <v>1.0892689900000001</v>
      </c>
    </row>
    <row r="19" spans="1:13" ht="12.5" customHeight="1">
      <c r="A19" s="55">
        <v>286</v>
      </c>
      <c r="B19" s="55">
        <v>7</v>
      </c>
      <c r="C19" s="57">
        <v>250000</v>
      </c>
      <c r="D19">
        <f t="shared" si="0"/>
        <v>229511.72051634369</v>
      </c>
      <c r="E19" s="57">
        <v>985</v>
      </c>
      <c r="F19" s="55">
        <v>1.6E-2</v>
      </c>
      <c r="G19" s="57">
        <v>3827950.2379999999</v>
      </c>
      <c r="H19" s="57">
        <v>2396539.7601000001</v>
      </c>
      <c r="I19" s="55" t="s">
        <v>4593</v>
      </c>
      <c r="J19" s="55" t="s">
        <v>1865</v>
      </c>
      <c r="K19" s="55" t="s">
        <v>4595</v>
      </c>
      <c r="L19" s="55">
        <v>1</v>
      </c>
      <c r="M19" s="123">
        <v>1.0892689900000001</v>
      </c>
    </row>
    <row r="20" spans="1:13" ht="12.5" customHeight="1">
      <c r="A20" s="55">
        <v>286</v>
      </c>
      <c r="B20" s="55">
        <v>7</v>
      </c>
      <c r="C20" s="57">
        <v>250000</v>
      </c>
      <c r="D20">
        <f t="shared" si="0"/>
        <v>229511.72051634369</v>
      </c>
      <c r="E20" s="57">
        <v>985</v>
      </c>
      <c r="F20" s="55">
        <v>1.6E-2</v>
      </c>
      <c r="G20" s="57">
        <v>3827950.2379999999</v>
      </c>
      <c r="H20" s="57">
        <v>2396539.7601000001</v>
      </c>
      <c r="I20" s="55" t="s">
        <v>4593</v>
      </c>
      <c r="J20" s="55" t="s">
        <v>1865</v>
      </c>
      <c r="K20" s="55" t="s">
        <v>4576</v>
      </c>
      <c r="L20" s="55">
        <v>0</v>
      </c>
      <c r="M20" s="123">
        <v>1.0892689900000001</v>
      </c>
    </row>
    <row r="21" spans="1:13" ht="12.5" customHeight="1">
      <c r="A21" s="55">
        <v>287</v>
      </c>
      <c r="B21" s="55">
        <v>1</v>
      </c>
      <c r="C21" s="57">
        <v>300000</v>
      </c>
      <c r="D21">
        <f t="shared" si="0"/>
        <v>275414.06461961241</v>
      </c>
      <c r="E21" s="57">
        <v>3900</v>
      </c>
      <c r="F21" s="55">
        <v>1.9E-2</v>
      </c>
      <c r="G21" s="57">
        <v>1931620.1835</v>
      </c>
      <c r="H21" s="57">
        <v>0</v>
      </c>
      <c r="I21" s="55" t="s">
        <v>4596</v>
      </c>
      <c r="J21" s="55" t="s">
        <v>3608</v>
      </c>
      <c r="K21" s="55" t="s">
        <v>4576</v>
      </c>
      <c r="L21" s="55">
        <v>0</v>
      </c>
      <c r="M21" s="123">
        <v>1.0892689900000001</v>
      </c>
    </row>
    <row r="22" spans="1:13" ht="12.5" customHeight="1">
      <c r="A22" s="60">
        <v>288</v>
      </c>
      <c r="C22" s="57"/>
      <c r="D22">
        <f t="shared" si="0"/>
        <v>0</v>
      </c>
      <c r="E22" s="57">
        <v>0</v>
      </c>
      <c r="F22" s="55">
        <v>0</v>
      </c>
      <c r="G22" s="57">
        <v>219088.8836</v>
      </c>
      <c r="H22" s="57">
        <v>0</v>
      </c>
      <c r="I22" s="55" t="s">
        <v>4597</v>
      </c>
      <c r="J22" s="55" t="s">
        <v>4598</v>
      </c>
      <c r="K22" s="55" t="s">
        <v>4576</v>
      </c>
      <c r="L22" s="55">
        <v>0</v>
      </c>
      <c r="M22" s="123">
        <v>1.0892689900000001</v>
      </c>
    </row>
    <row r="23" spans="1:13" ht="12.5" customHeight="1">
      <c r="A23" s="55">
        <v>289</v>
      </c>
      <c r="B23" s="55">
        <v>8</v>
      </c>
      <c r="C23" s="57">
        <v>250000</v>
      </c>
      <c r="D23">
        <f t="shared" si="0"/>
        <v>229511.72051634369</v>
      </c>
      <c r="E23" s="57">
        <v>75</v>
      </c>
      <c r="F23" s="55">
        <v>1.7999999999999999E-2</v>
      </c>
      <c r="G23" s="57">
        <v>2241204.0424000002</v>
      </c>
      <c r="H23" s="57">
        <v>1307949.7916999999</v>
      </c>
      <c r="I23" s="55" t="s">
        <v>4599</v>
      </c>
      <c r="J23" s="55" t="s">
        <v>4600</v>
      </c>
      <c r="K23" s="55" t="s">
        <v>4576</v>
      </c>
      <c r="L23" s="55">
        <v>0</v>
      </c>
      <c r="M23" s="123">
        <v>1.0892689900000001</v>
      </c>
    </row>
    <row r="24" spans="1:13" ht="12.5" customHeight="1">
      <c r="A24" s="55">
        <v>290</v>
      </c>
      <c r="B24" s="55">
        <v>9</v>
      </c>
      <c r="C24" s="57">
        <v>250000</v>
      </c>
      <c r="D24">
        <f t="shared" si="0"/>
        <v>229511.72051634369</v>
      </c>
      <c r="E24" s="57">
        <v>5650</v>
      </c>
      <c r="F24" s="55">
        <v>1.7999999999999999E-2</v>
      </c>
      <c r="G24" s="57">
        <v>1758385.926</v>
      </c>
      <c r="H24" s="57">
        <v>2278548.9775999999</v>
      </c>
      <c r="I24" s="55" t="s">
        <v>4601</v>
      </c>
      <c r="J24" s="55" t="s">
        <v>4600</v>
      </c>
      <c r="K24" s="55" t="s">
        <v>4576</v>
      </c>
      <c r="L24" s="55">
        <v>0</v>
      </c>
      <c r="M24" s="123">
        <v>1.0892689900000001</v>
      </c>
    </row>
    <row r="25" spans="1:13" ht="12.5" customHeight="1">
      <c r="G25" s="57"/>
    </row>
    <row r="26" spans="1:13" ht="12.5" customHeight="1">
      <c r="G26" s="57"/>
    </row>
    <row r="27" spans="1:13" ht="12.5" customHeight="1">
      <c r="G27" s="57"/>
    </row>
    <row r="28" spans="1:13" ht="12.5" customHeight="1">
      <c r="G28" s="57"/>
    </row>
    <row r="29" spans="1:13" ht="12.5" customHeight="1">
      <c r="G29" s="57"/>
    </row>
    <row r="30" spans="1:13" ht="12.5" customHeight="1">
      <c r="G30" s="57"/>
    </row>
    <row r="31" spans="1:13" ht="12.5" customHeight="1">
      <c r="G31" s="57"/>
    </row>
    <row r="32" spans="1:13" ht="12.5" customHeight="1">
      <c r="G32" s="57"/>
    </row>
    <row r="33" spans="7:7" ht="12.5" customHeight="1">
      <c r="G33" s="57"/>
    </row>
    <row r="34" spans="7:7" ht="12.5" customHeight="1">
      <c r="G34" s="57"/>
    </row>
    <row r="35" spans="7:7" ht="12.5" customHeight="1">
      <c r="G35" s="57"/>
    </row>
    <row r="36" spans="7:7" ht="12.5" customHeight="1">
      <c r="G36" s="57"/>
    </row>
    <row r="37" spans="7:7" ht="12.5" customHeight="1">
      <c r="G37" s="57"/>
    </row>
    <row r="38" spans="7:7" ht="12.5" customHeight="1">
      <c r="G38" s="57"/>
    </row>
    <row r="39" spans="7:7" ht="12.5" customHeight="1">
      <c r="G39" s="57"/>
    </row>
    <row r="40" spans="7:7" ht="12.5" customHeight="1">
      <c r="G40" s="57"/>
    </row>
    <row r="41" spans="7:7" ht="12.5" customHeight="1">
      <c r="G41" s="57"/>
    </row>
    <row r="42" spans="7:7" ht="12.5" customHeight="1">
      <c r="G42" s="57"/>
    </row>
    <row r="43" spans="7:7" ht="12.5" customHeight="1">
      <c r="G43" s="57"/>
    </row>
    <row r="44" spans="7:7" ht="12.5" customHeight="1">
      <c r="G44" s="57"/>
    </row>
    <row r="45" spans="7:7" ht="12.5" customHeight="1">
      <c r="G45" s="57"/>
    </row>
    <row r="46" spans="7:7" ht="12.5" customHeight="1">
      <c r="G46" s="57"/>
    </row>
    <row r="47" spans="7:7" ht="12.5" customHeight="1">
      <c r="G47" s="57"/>
    </row>
    <row r="48" spans="7:7" ht="12.5" customHeight="1">
      <c r="G48" s="57"/>
    </row>
    <row r="49" spans="7:7" ht="12.5" customHeight="1">
      <c r="G49" s="57"/>
    </row>
    <row r="50" spans="7:7" ht="12.5" customHeight="1">
      <c r="G50" s="57"/>
    </row>
    <row r="51" spans="7:7" ht="12.5" customHeight="1">
      <c r="G51" s="57"/>
    </row>
    <row r="52" spans="7:7" ht="12.5" customHeight="1">
      <c r="G52" s="57"/>
    </row>
    <row r="53" spans="7:7" ht="12.5" customHeight="1">
      <c r="G53" s="57"/>
    </row>
    <row r="54" spans="7:7" ht="12.5" customHeight="1">
      <c r="G54" s="57"/>
    </row>
    <row r="55" spans="7:7" ht="12.5" customHeight="1">
      <c r="G55" s="57"/>
    </row>
    <row r="56" spans="7:7" ht="12.5" customHeight="1">
      <c r="G56" s="57"/>
    </row>
    <row r="57" spans="7:7" ht="12.5" customHeight="1">
      <c r="G57" s="57"/>
    </row>
    <row r="58" spans="7:7" ht="12.5" customHeight="1">
      <c r="G58" s="57"/>
    </row>
    <row r="59" spans="7:7" ht="12.5" customHeight="1">
      <c r="G59" s="57"/>
    </row>
    <row r="60" spans="7:7" ht="12.5" customHeight="1">
      <c r="G60" s="57"/>
    </row>
    <row r="61" spans="7:7" ht="12.5" customHeight="1">
      <c r="G61" s="57"/>
    </row>
    <row r="62" spans="7:7" ht="12.5" customHeight="1">
      <c r="G62" s="57"/>
    </row>
    <row r="63" spans="7:7" ht="12.5" customHeight="1">
      <c r="G63" s="57"/>
    </row>
    <row r="64" spans="7:7" ht="12.5" customHeight="1">
      <c r="G64" s="57"/>
    </row>
    <row r="65" spans="7:7" ht="12.5" customHeight="1">
      <c r="G65" s="57"/>
    </row>
    <row r="66" spans="7:7" ht="12.5" customHeight="1">
      <c r="G66" s="57"/>
    </row>
    <row r="67" spans="7:7" ht="12.5" customHeight="1">
      <c r="G67" s="57"/>
    </row>
    <row r="68" spans="7:7" ht="12.5" customHeight="1">
      <c r="G68" s="57"/>
    </row>
    <row r="69" spans="7:7" ht="12.5" customHeight="1">
      <c r="G69" s="57"/>
    </row>
    <row r="70" spans="7:7" ht="12.5" customHeight="1">
      <c r="G70" s="57"/>
    </row>
    <row r="71" spans="7:7" ht="12.5" customHeight="1">
      <c r="G71" s="57"/>
    </row>
    <row r="72" spans="7:7" ht="12.5" customHeight="1">
      <c r="G72" s="57"/>
    </row>
    <row r="73" spans="7:7" ht="12.5" customHeight="1">
      <c r="G73" s="57"/>
    </row>
    <row r="74" spans="7:7" ht="12.5" customHeight="1">
      <c r="G74" s="57"/>
    </row>
    <row r="75" spans="7:7" ht="12.5" customHeight="1">
      <c r="G75" s="57"/>
    </row>
    <row r="76" spans="7:7" ht="12.5" customHeight="1">
      <c r="G76" s="57"/>
    </row>
    <row r="77" spans="7:7" ht="12.5" customHeight="1">
      <c r="G77" s="57"/>
    </row>
    <row r="78" spans="7:7" ht="12.5" customHeight="1">
      <c r="G78" s="57"/>
    </row>
    <row r="79" spans="7:7" ht="12.5" customHeight="1">
      <c r="G79" s="57"/>
    </row>
    <row r="80" spans="7:7" ht="12.5" customHeight="1">
      <c r="G80" s="57"/>
    </row>
    <row r="81" spans="7:7" ht="12.5" customHeight="1">
      <c r="G81" s="57"/>
    </row>
    <row r="82" spans="7:7" ht="12.5" customHeight="1">
      <c r="G82" s="57"/>
    </row>
    <row r="83" spans="7:7" ht="12.5" customHeight="1">
      <c r="G83" s="57"/>
    </row>
    <row r="84" spans="7:7" ht="12.5" customHeight="1">
      <c r="G84" s="57"/>
    </row>
    <row r="85" spans="7:7" ht="12.5" customHeight="1">
      <c r="G85" s="57"/>
    </row>
    <row r="86" spans="7:7" ht="12.5" customHeight="1">
      <c r="G86" s="57"/>
    </row>
    <row r="87" spans="7:7" ht="12.5" customHeight="1">
      <c r="G87" s="57"/>
    </row>
    <row r="88" spans="7:7" ht="12.5" customHeight="1">
      <c r="G88" s="57"/>
    </row>
    <row r="89" spans="7:7" ht="12.5" customHeight="1">
      <c r="G89" s="57"/>
    </row>
    <row r="90" spans="7:7" ht="12.5" customHeight="1">
      <c r="G90" s="57"/>
    </row>
    <row r="91" spans="7:7" ht="12.5" customHeight="1">
      <c r="G91" s="57"/>
    </row>
    <row r="92" spans="7:7" ht="12.5" customHeight="1">
      <c r="G92" s="57"/>
    </row>
    <row r="93" spans="7:7" ht="12.5" customHeight="1">
      <c r="G93" s="57"/>
    </row>
    <row r="94" spans="7:7" ht="12.5" customHeight="1">
      <c r="G94" s="57"/>
    </row>
    <row r="95" spans="7:7" ht="12.5" customHeight="1">
      <c r="G95" s="57"/>
    </row>
    <row r="96" spans="7:7" ht="12.5" customHeight="1">
      <c r="G96" s="57"/>
    </row>
    <row r="97" spans="7:7" ht="12.5" customHeight="1">
      <c r="G97" s="57"/>
    </row>
    <row r="98" spans="7:7" ht="12.5" customHeight="1">
      <c r="G98" s="57"/>
    </row>
    <row r="99" spans="7:7" ht="12.5" customHeight="1">
      <c r="G99" s="57"/>
    </row>
    <row r="100" spans="7:7" ht="12.5" customHeight="1">
      <c r="G100" s="57"/>
    </row>
    <row r="101" spans="7:7" ht="12.5" customHeight="1">
      <c r="G101" s="57"/>
    </row>
    <row r="102" spans="7:7" ht="12.5" customHeight="1">
      <c r="G102" s="57"/>
    </row>
    <row r="103" spans="7:7" ht="12.5" customHeight="1">
      <c r="G103" s="57"/>
    </row>
    <row r="104" spans="7:7" ht="12.5" customHeight="1">
      <c r="G104" s="57"/>
    </row>
    <row r="105" spans="7:7" ht="12.5" customHeight="1">
      <c r="G105" s="57"/>
    </row>
    <row r="106" spans="7:7" ht="12.5" customHeight="1">
      <c r="G106" s="57"/>
    </row>
    <row r="107" spans="7:7" ht="12.5" customHeight="1">
      <c r="G107" s="57"/>
    </row>
    <row r="108" spans="7:7" ht="12.5" customHeight="1">
      <c r="G108" s="57"/>
    </row>
    <row r="109" spans="7:7" ht="12.5" customHeight="1">
      <c r="G109" s="57"/>
    </row>
    <row r="110" spans="7:7" ht="12.5" customHeight="1">
      <c r="G110" s="57"/>
    </row>
    <row r="111" spans="7:7" ht="12.5" customHeight="1">
      <c r="G111" s="57"/>
    </row>
    <row r="112" spans="7:7" ht="12.5" customHeight="1">
      <c r="G112" s="57"/>
    </row>
    <row r="113" spans="7:7" ht="12.5" customHeight="1">
      <c r="G113" s="57"/>
    </row>
    <row r="114" spans="7:7" ht="12.5" customHeight="1">
      <c r="G114" s="57"/>
    </row>
    <row r="115" spans="7:7" ht="12.5" customHeight="1">
      <c r="G115" s="57"/>
    </row>
    <row r="116" spans="7:7" ht="12.5" customHeight="1">
      <c r="G116" s="57"/>
    </row>
    <row r="117" spans="7:7" ht="12.5" customHeight="1">
      <c r="G117" s="57"/>
    </row>
    <row r="118" spans="7:7" ht="12.5" customHeight="1">
      <c r="G118" s="57"/>
    </row>
    <row r="119" spans="7:7" ht="12.5" customHeight="1">
      <c r="G119" s="57"/>
    </row>
    <row r="120" spans="7:7" ht="12.5" customHeight="1">
      <c r="G120" s="57"/>
    </row>
    <row r="121" spans="7:7" ht="12.5" customHeight="1">
      <c r="G121" s="57"/>
    </row>
    <row r="122" spans="7:7" ht="12.5" customHeight="1">
      <c r="G122" s="57"/>
    </row>
    <row r="123" spans="7:7" ht="12.5" customHeight="1">
      <c r="G123" s="57"/>
    </row>
    <row r="124" spans="7:7" ht="12.5" customHeight="1">
      <c r="G124" s="57"/>
    </row>
    <row r="125" spans="7:7" ht="12.5" customHeight="1">
      <c r="G125" s="57"/>
    </row>
    <row r="126" spans="7:7" ht="12.5" customHeight="1">
      <c r="G126" s="57"/>
    </row>
    <row r="127" spans="7:7" ht="12.5" customHeight="1">
      <c r="G127" s="57"/>
    </row>
    <row r="128" spans="7:7" ht="12.5" customHeight="1">
      <c r="G128" s="57"/>
    </row>
    <row r="129" spans="7:7" ht="12.5" customHeight="1">
      <c r="G129" s="57"/>
    </row>
    <row r="130" spans="7:7" ht="12.5" customHeight="1">
      <c r="G130" s="57"/>
    </row>
    <row r="131" spans="7:7" ht="12.5" customHeight="1">
      <c r="G131" s="57"/>
    </row>
    <row r="132" spans="7:7" ht="12.5" customHeight="1">
      <c r="G132" s="57"/>
    </row>
    <row r="133" spans="7:7" ht="12.5" customHeight="1">
      <c r="G133" s="57"/>
    </row>
    <row r="134" spans="7:7" ht="12.5" customHeight="1">
      <c r="G134" s="57"/>
    </row>
    <row r="135" spans="7:7" ht="12.5" customHeight="1">
      <c r="G135" s="57"/>
    </row>
    <row r="136" spans="7:7" ht="12.5" customHeight="1">
      <c r="G136" s="57"/>
    </row>
    <row r="137" spans="7:7" ht="12.5" customHeight="1">
      <c r="G137" s="57"/>
    </row>
    <row r="138" spans="7:7" ht="12.5" customHeight="1">
      <c r="G138" s="57"/>
    </row>
    <row r="139" spans="7:7" ht="12.5" customHeight="1">
      <c r="G139" s="57"/>
    </row>
    <row r="140" spans="7:7" ht="12.5" customHeight="1">
      <c r="G140" s="57"/>
    </row>
    <row r="141" spans="7:7" ht="12.5" customHeight="1">
      <c r="G141" s="57"/>
    </row>
    <row r="142" spans="7:7" ht="12.5" customHeight="1">
      <c r="G142" s="57"/>
    </row>
    <row r="143" spans="7:7" ht="12.5" customHeight="1">
      <c r="G143" s="57"/>
    </row>
    <row r="144" spans="7:7" ht="12.5" customHeight="1">
      <c r="G144" s="57"/>
    </row>
    <row r="145" spans="7:7" ht="12.5" customHeight="1">
      <c r="G145" s="57"/>
    </row>
    <row r="146" spans="7:7" ht="12.5" customHeight="1">
      <c r="G146" s="57"/>
    </row>
    <row r="147" spans="7:7" ht="12.5" customHeight="1">
      <c r="G147" s="57"/>
    </row>
    <row r="148" spans="7:7" ht="12.5" customHeight="1">
      <c r="G148" s="57"/>
    </row>
    <row r="149" spans="7:7" ht="12.5" customHeight="1">
      <c r="G149" s="57"/>
    </row>
    <row r="150" spans="7:7" ht="12.5" customHeight="1">
      <c r="G150" s="57"/>
    </row>
    <row r="151" spans="7:7" ht="12.5" customHeight="1">
      <c r="G151" s="57"/>
    </row>
    <row r="152" spans="7:7" ht="12.5" customHeight="1">
      <c r="G152" s="57"/>
    </row>
    <row r="153" spans="7:7" ht="12.5" customHeight="1">
      <c r="G153" s="57"/>
    </row>
    <row r="154" spans="7:7" ht="12.5" customHeight="1">
      <c r="G154" s="57"/>
    </row>
    <row r="155" spans="7:7" ht="12.5" customHeight="1">
      <c r="G155" s="57"/>
    </row>
    <row r="156" spans="7:7" ht="12.5" customHeight="1">
      <c r="G156" s="57"/>
    </row>
    <row r="157" spans="7:7" ht="12.5" customHeight="1">
      <c r="G157" s="57"/>
    </row>
    <row r="158" spans="7:7" ht="12.5" customHeight="1">
      <c r="G158" s="57"/>
    </row>
    <row r="159" spans="7:7" ht="12.5" customHeight="1">
      <c r="G159" s="57"/>
    </row>
    <row r="160" spans="7:7" ht="12.5" customHeight="1">
      <c r="G160" s="57"/>
    </row>
    <row r="161" spans="7:7" ht="12.5" customHeight="1">
      <c r="G161" s="57"/>
    </row>
    <row r="162" spans="7:7" ht="12.5" customHeight="1">
      <c r="G162" s="57"/>
    </row>
    <row r="163" spans="7:7" ht="12.5" customHeight="1">
      <c r="G163" s="57"/>
    </row>
    <row r="164" spans="7:7" ht="12.5" customHeight="1">
      <c r="G164" s="57"/>
    </row>
    <row r="165" spans="7:7" ht="12.5" customHeight="1">
      <c r="G165" s="57"/>
    </row>
    <row r="166" spans="7:7" ht="12.5" customHeight="1">
      <c r="G166" s="57"/>
    </row>
    <row r="167" spans="7:7" ht="12.5" customHeight="1">
      <c r="G167" s="57"/>
    </row>
    <row r="168" spans="7:7" ht="12.5" customHeight="1">
      <c r="G168" s="57"/>
    </row>
    <row r="169" spans="7:7" ht="12.5" customHeight="1">
      <c r="G169" s="57"/>
    </row>
    <row r="170" spans="7:7" ht="12.5" customHeight="1">
      <c r="G170" s="57"/>
    </row>
    <row r="171" spans="7:7" ht="12.5" customHeight="1">
      <c r="G171" s="57"/>
    </row>
    <row r="172" spans="7:7" ht="12.5" customHeight="1">
      <c r="G172" s="57"/>
    </row>
    <row r="173" spans="7:7" ht="12.5" customHeight="1">
      <c r="G173" s="57"/>
    </row>
    <row r="174" spans="7:7" ht="12.5" customHeight="1">
      <c r="G174" s="57"/>
    </row>
    <row r="175" spans="7:7" ht="12.5" customHeight="1">
      <c r="G175" s="57"/>
    </row>
    <row r="176" spans="7:7" ht="12.5" customHeight="1">
      <c r="G176" s="57"/>
    </row>
    <row r="177" spans="7:7" ht="12.5" customHeight="1">
      <c r="G177" s="57"/>
    </row>
    <row r="178" spans="7:7" ht="12.5" customHeight="1">
      <c r="G178" s="57"/>
    </row>
    <row r="179" spans="7:7" ht="12.5" customHeight="1">
      <c r="G179" s="57"/>
    </row>
    <row r="180" spans="7:7" ht="12.5" customHeight="1">
      <c r="G180" s="57"/>
    </row>
    <row r="181" spans="7:7" ht="12.5" customHeight="1">
      <c r="G181" s="57"/>
    </row>
    <row r="182" spans="7:7" ht="12.5" customHeight="1">
      <c r="G182" s="57"/>
    </row>
    <row r="183" spans="7:7" ht="12.5" customHeight="1">
      <c r="G183" s="57"/>
    </row>
    <row r="184" spans="7:7" ht="12.5" customHeight="1">
      <c r="G184" s="57"/>
    </row>
    <row r="185" spans="7:7" ht="12.5" customHeight="1">
      <c r="G185" s="57"/>
    </row>
    <row r="186" spans="7:7" ht="12.5" customHeight="1">
      <c r="G186" s="57"/>
    </row>
    <row r="187" spans="7:7" ht="12.5" customHeight="1">
      <c r="G187" s="57"/>
    </row>
    <row r="188" spans="7:7" ht="12.5" customHeight="1">
      <c r="G188" s="57"/>
    </row>
    <row r="189" spans="7:7" ht="12.5" customHeight="1">
      <c r="G189" s="57"/>
    </row>
    <row r="190" spans="7:7" ht="12.5" customHeight="1">
      <c r="G190" s="57"/>
    </row>
    <row r="191" spans="7:7" ht="12.5" customHeight="1">
      <c r="G191" s="57"/>
    </row>
    <row r="192" spans="7:7" ht="12.5" customHeight="1">
      <c r="G192" s="57"/>
    </row>
    <row r="193" spans="7:7" ht="12.5" customHeight="1">
      <c r="G193" s="57"/>
    </row>
    <row r="194" spans="7:7" ht="12.5" customHeight="1">
      <c r="G194" s="57"/>
    </row>
    <row r="195" spans="7:7" ht="12.5" customHeight="1">
      <c r="G195" s="57"/>
    </row>
    <row r="196" spans="7:7" ht="12.5" customHeight="1">
      <c r="G196" s="57"/>
    </row>
    <row r="197" spans="7:7" ht="12.5" customHeight="1">
      <c r="G197" s="57"/>
    </row>
    <row r="198" spans="7:7" ht="12.5" customHeight="1">
      <c r="G198" s="57"/>
    </row>
    <row r="199" spans="7:7" ht="12.5" customHeight="1">
      <c r="G199" s="57"/>
    </row>
    <row r="200" spans="7:7" ht="12.5" customHeight="1">
      <c r="G200" s="57"/>
    </row>
    <row r="201" spans="7:7" ht="12.5" customHeight="1">
      <c r="G201" s="57"/>
    </row>
    <row r="202" spans="7:7" ht="12.5" customHeight="1">
      <c r="G202" s="57"/>
    </row>
    <row r="203" spans="7:7" ht="12.5" customHeight="1">
      <c r="G203" s="57"/>
    </row>
    <row r="204" spans="7:7" ht="12.5" customHeight="1">
      <c r="G204" s="57"/>
    </row>
    <row r="205" spans="7:7" ht="12.5" customHeight="1">
      <c r="G205" s="57"/>
    </row>
    <row r="206" spans="7:7" ht="12.5" customHeight="1">
      <c r="G206" s="57"/>
    </row>
    <row r="207" spans="7:7" ht="12.5" customHeight="1">
      <c r="G207" s="57"/>
    </row>
    <row r="208" spans="7:7" ht="12.5" customHeight="1">
      <c r="G208" s="57"/>
    </row>
    <row r="209" spans="7:7" ht="12.5" customHeight="1">
      <c r="G209" s="57"/>
    </row>
    <row r="210" spans="7:7" ht="12.5" customHeight="1">
      <c r="G210" s="57"/>
    </row>
    <row r="211" spans="7:7" ht="12.5" customHeight="1">
      <c r="G211" s="57"/>
    </row>
    <row r="212" spans="7:7" ht="12.5" customHeight="1">
      <c r="G212" s="57"/>
    </row>
    <row r="213" spans="7:7" ht="12.5" customHeight="1">
      <c r="G213" s="57"/>
    </row>
    <row r="214" spans="7:7" ht="12.5" customHeight="1">
      <c r="G214" s="57"/>
    </row>
    <row r="215" spans="7:7" ht="12.5" customHeight="1">
      <c r="G215" s="57"/>
    </row>
    <row r="216" spans="7:7" ht="12.5" customHeight="1">
      <c r="G216" s="57"/>
    </row>
    <row r="217" spans="7:7" ht="12.5" customHeight="1">
      <c r="G217" s="57"/>
    </row>
    <row r="218" spans="7:7" ht="12.5" customHeight="1">
      <c r="G218" s="57"/>
    </row>
    <row r="219" spans="7:7" ht="12.5" customHeight="1">
      <c r="G219" s="57"/>
    </row>
    <row r="220" spans="7:7" ht="12.5" customHeight="1">
      <c r="G220" s="57"/>
    </row>
    <row r="221" spans="7:7" ht="12.5" customHeight="1">
      <c r="G221" s="57"/>
    </row>
    <row r="222" spans="7:7" ht="12.5" customHeight="1">
      <c r="G222" s="57"/>
    </row>
    <row r="223" spans="7:7" ht="12.5" customHeight="1">
      <c r="G223" s="57"/>
    </row>
    <row r="224" spans="7:7" ht="12.5" customHeight="1">
      <c r="G224" s="57"/>
    </row>
    <row r="225" spans="7:7" ht="12.5" customHeight="1">
      <c r="G225" s="57"/>
    </row>
    <row r="226" spans="7:7" ht="12.5" customHeight="1">
      <c r="G226" s="57"/>
    </row>
    <row r="227" spans="7:7" ht="12.5" customHeight="1">
      <c r="G227" s="57"/>
    </row>
    <row r="228" spans="7:7" ht="12.5" customHeight="1">
      <c r="G228" s="57"/>
    </row>
    <row r="229" spans="7:7" ht="12.5" customHeight="1">
      <c r="G229" s="57"/>
    </row>
    <row r="230" spans="7:7" ht="12.5" customHeight="1">
      <c r="G230" s="57"/>
    </row>
    <row r="231" spans="7:7" ht="12.5" customHeight="1">
      <c r="G231" s="57"/>
    </row>
    <row r="232" spans="7:7" ht="12.5" customHeight="1">
      <c r="G232" s="57"/>
    </row>
    <row r="233" spans="7:7" ht="12.5" customHeight="1">
      <c r="G233" s="57"/>
    </row>
    <row r="234" spans="7:7" ht="12.5" customHeight="1">
      <c r="G234" s="57"/>
    </row>
    <row r="235" spans="7:7" ht="12.5" customHeight="1">
      <c r="G235" s="57"/>
    </row>
    <row r="236" spans="7:7" ht="12.5" customHeight="1">
      <c r="G236" s="57"/>
    </row>
    <row r="237" spans="7:7" ht="12.5" customHeight="1">
      <c r="G237" s="57"/>
    </row>
    <row r="238" spans="7:7" ht="12.5" customHeight="1">
      <c r="G238" s="57"/>
    </row>
    <row r="239" spans="7:7" ht="12.5" customHeight="1">
      <c r="G239" s="57"/>
    </row>
    <row r="240" spans="7:7" ht="12.5" customHeight="1">
      <c r="G240" s="57"/>
    </row>
    <row r="241" spans="7:7" ht="12.5" customHeight="1">
      <c r="G241" s="57"/>
    </row>
    <row r="242" spans="7:7" ht="12.5" customHeight="1">
      <c r="G242" s="57"/>
    </row>
    <row r="243" spans="7:7" ht="12.5" customHeight="1">
      <c r="G243" s="57"/>
    </row>
    <row r="244" spans="7:7" ht="12.5" customHeight="1">
      <c r="G244" s="57"/>
    </row>
    <row r="245" spans="7:7" ht="12.5" customHeight="1">
      <c r="G245" s="57"/>
    </row>
    <row r="246" spans="7:7" ht="12.5" customHeight="1">
      <c r="G246" s="57"/>
    </row>
    <row r="247" spans="7:7" ht="12.5" customHeight="1">
      <c r="G247" s="57"/>
    </row>
    <row r="248" spans="7:7" ht="12.5" customHeight="1">
      <c r="G248" s="57"/>
    </row>
    <row r="249" spans="7:7" ht="12.5" customHeight="1">
      <c r="G249" s="57"/>
    </row>
    <row r="250" spans="7:7" ht="12.5" customHeight="1">
      <c r="G250" s="57"/>
    </row>
    <row r="251" spans="7:7" ht="12.5" customHeight="1">
      <c r="G251" s="57"/>
    </row>
    <row r="252" spans="7:7" ht="12.5" customHeight="1">
      <c r="G252" s="57"/>
    </row>
    <row r="253" spans="7:7" ht="12.5" customHeight="1">
      <c r="G253" s="57"/>
    </row>
    <row r="254" spans="7:7" ht="12.5" customHeight="1">
      <c r="G254" s="57"/>
    </row>
    <row r="255" spans="7:7" ht="12.5" customHeight="1">
      <c r="G255" s="57"/>
    </row>
    <row r="256" spans="7:7" ht="12.5" customHeight="1">
      <c r="G256" s="57"/>
    </row>
    <row r="257" spans="7:7" ht="12.5" customHeight="1">
      <c r="G257" s="57"/>
    </row>
    <row r="258" spans="7:7" ht="12.5" customHeight="1">
      <c r="G258" s="57"/>
    </row>
    <row r="259" spans="7:7" ht="12.5" customHeight="1">
      <c r="G259" s="57"/>
    </row>
    <row r="260" spans="7:7" ht="12.5" customHeight="1">
      <c r="G260" s="57"/>
    </row>
    <row r="261" spans="7:7" ht="12.5" customHeight="1">
      <c r="G261" s="57"/>
    </row>
    <row r="262" spans="7:7" ht="12.5" customHeight="1">
      <c r="G262" s="57"/>
    </row>
    <row r="263" spans="7:7" ht="12.5" customHeight="1">
      <c r="G263" s="57"/>
    </row>
    <row r="264" spans="7:7" ht="12.5" customHeight="1">
      <c r="G264" s="57"/>
    </row>
    <row r="265" spans="7:7" ht="12.5" customHeight="1">
      <c r="G265" s="57"/>
    </row>
    <row r="266" spans="7:7" ht="12.5" customHeight="1">
      <c r="G266" s="57"/>
    </row>
    <row r="267" spans="7:7" ht="12.5" customHeight="1">
      <c r="G267" s="57"/>
    </row>
    <row r="268" spans="7:7" ht="12.5" customHeight="1">
      <c r="G268" s="57"/>
    </row>
    <row r="269" spans="7:7" ht="12.5" customHeight="1">
      <c r="G269" s="57"/>
    </row>
    <row r="270" spans="7:7" ht="12.5" customHeight="1">
      <c r="G270" s="57"/>
    </row>
    <row r="271" spans="7:7" ht="12.5" customHeight="1">
      <c r="G271" s="57"/>
    </row>
    <row r="272" spans="7:7" ht="12.5" customHeight="1">
      <c r="G272" s="57"/>
    </row>
    <row r="273" spans="7:7" ht="12.5" customHeight="1">
      <c r="G273" s="57"/>
    </row>
    <row r="274" spans="7:7" ht="12.5" customHeight="1">
      <c r="G274" s="57"/>
    </row>
    <row r="275" spans="7:7" ht="12.5" customHeight="1">
      <c r="G275" s="57"/>
    </row>
    <row r="276" spans="7:7" ht="12.5" customHeight="1">
      <c r="G276" s="57"/>
    </row>
    <row r="277" spans="7:7" ht="12.5" customHeight="1">
      <c r="G277" s="57"/>
    </row>
    <row r="278" spans="7:7" ht="12.5" customHeight="1">
      <c r="G278" s="57"/>
    </row>
    <row r="279" spans="7:7" ht="12.5" customHeight="1">
      <c r="G279" s="57"/>
    </row>
    <row r="280" spans="7:7" ht="12.5" customHeight="1">
      <c r="G280" s="57"/>
    </row>
    <row r="281" spans="7:7" ht="12.5" customHeight="1">
      <c r="G281" s="57"/>
    </row>
    <row r="282" spans="7:7" ht="12.5" customHeight="1">
      <c r="G282" s="57"/>
    </row>
    <row r="283" spans="7:7" ht="12.5" customHeight="1">
      <c r="G283" s="57"/>
    </row>
    <row r="284" spans="7:7" ht="12.5" customHeight="1">
      <c r="G284" s="57"/>
    </row>
    <row r="285" spans="7:7" ht="12.5" customHeight="1">
      <c r="G285" s="57"/>
    </row>
    <row r="286" spans="7:7" ht="12.5" customHeight="1">
      <c r="G286" s="57"/>
    </row>
    <row r="287" spans="7:7" ht="12.5" customHeight="1">
      <c r="G287" s="57"/>
    </row>
    <row r="288" spans="7:7" ht="12.5" customHeight="1">
      <c r="G288" s="57"/>
    </row>
    <row r="289" spans="7:7" ht="12.5" customHeight="1">
      <c r="G289" s="57"/>
    </row>
    <row r="290" spans="7:7" ht="12.5" customHeight="1">
      <c r="G290" s="57"/>
    </row>
    <row r="291" spans="7:7" ht="12.5" customHeight="1">
      <c r="G291" s="57"/>
    </row>
    <row r="292" spans="7:7" ht="12.5" customHeight="1">
      <c r="G292" s="57"/>
    </row>
    <row r="293" spans="7:7" ht="12.5" customHeight="1">
      <c r="G293" s="57"/>
    </row>
    <row r="294" spans="7:7" ht="12.5" customHeight="1">
      <c r="G294" s="57"/>
    </row>
    <row r="295" spans="7:7" ht="12.5" customHeight="1">
      <c r="G295" s="57"/>
    </row>
    <row r="296" spans="7:7" ht="12.5" customHeight="1">
      <c r="G296" s="57"/>
    </row>
    <row r="297" spans="7:7" ht="12.5" customHeight="1">
      <c r="G297" s="57"/>
    </row>
    <row r="298" spans="7:7" ht="12.5" customHeight="1">
      <c r="G298" s="57"/>
    </row>
    <row r="299" spans="7:7" ht="12.5" customHeight="1">
      <c r="G299" s="57"/>
    </row>
    <row r="300" spans="7:7" ht="12.5" customHeight="1">
      <c r="G300" s="57"/>
    </row>
    <row r="301" spans="7:7" ht="12.5" customHeight="1">
      <c r="G301" s="57"/>
    </row>
    <row r="302" spans="7:7" ht="12.5" customHeight="1">
      <c r="G302" s="57"/>
    </row>
    <row r="303" spans="7:7" ht="12.5" customHeight="1">
      <c r="G303" s="57"/>
    </row>
    <row r="304" spans="7:7" ht="12.5" customHeight="1">
      <c r="G304" s="57"/>
    </row>
    <row r="305" spans="7:7" ht="12.5" customHeight="1">
      <c r="G305" s="57"/>
    </row>
    <row r="306" spans="7:7" ht="12.5" customHeight="1">
      <c r="G306" s="57"/>
    </row>
    <row r="307" spans="7:7" ht="12.5" customHeight="1">
      <c r="G307" s="57"/>
    </row>
    <row r="308" spans="7:7" ht="12.5" customHeight="1">
      <c r="G308" s="57"/>
    </row>
    <row r="309" spans="7:7" ht="12.5" customHeight="1">
      <c r="G309" s="57"/>
    </row>
    <row r="310" spans="7:7" ht="12.5" customHeight="1">
      <c r="G310" s="57"/>
    </row>
    <row r="311" spans="7:7" ht="12.5" customHeight="1">
      <c r="G311" s="57"/>
    </row>
    <row r="312" spans="7:7" ht="12.5" customHeight="1">
      <c r="G312" s="57"/>
    </row>
    <row r="313" spans="7:7" ht="12.5" customHeight="1">
      <c r="G313" s="57"/>
    </row>
    <row r="314" spans="7:7" ht="12.5" customHeight="1">
      <c r="G314" s="57"/>
    </row>
    <row r="315" spans="7:7" ht="12.5" customHeight="1">
      <c r="G315" s="57"/>
    </row>
    <row r="316" spans="7:7" ht="12.5" customHeight="1">
      <c r="G316" s="57"/>
    </row>
    <row r="317" spans="7:7" ht="12.5" customHeight="1">
      <c r="G317" s="57"/>
    </row>
    <row r="318" spans="7:7" ht="12.5" customHeight="1">
      <c r="G318" s="57"/>
    </row>
    <row r="319" spans="7:7" ht="12.5" customHeight="1">
      <c r="G319" s="57"/>
    </row>
    <row r="320" spans="7:7" ht="12.5" customHeight="1">
      <c r="G320" s="57"/>
    </row>
    <row r="321" spans="7:7" ht="12.5" customHeight="1">
      <c r="G321" s="57"/>
    </row>
    <row r="322" spans="7:7" ht="12.5" customHeight="1">
      <c r="G322" s="57"/>
    </row>
    <row r="323" spans="7:7" ht="12.5" customHeight="1">
      <c r="G323" s="57"/>
    </row>
    <row r="324" spans="7:7" ht="12.5" customHeight="1">
      <c r="G324" s="57"/>
    </row>
    <row r="325" spans="7:7" ht="12.5" customHeight="1">
      <c r="G325" s="57"/>
    </row>
    <row r="326" spans="7:7" ht="12.5" customHeight="1">
      <c r="G326" s="57"/>
    </row>
    <row r="327" spans="7:7" ht="12.5" customHeight="1">
      <c r="G327" s="57"/>
    </row>
    <row r="328" spans="7:7" ht="12.5" customHeight="1">
      <c r="G328" s="57"/>
    </row>
    <row r="329" spans="7:7" ht="12.5" customHeight="1">
      <c r="G329" s="57"/>
    </row>
    <row r="330" spans="7:7" ht="12.5" customHeight="1">
      <c r="G330" s="57"/>
    </row>
    <row r="331" spans="7:7" ht="12.5" customHeight="1">
      <c r="G331" s="57"/>
    </row>
    <row r="332" spans="7:7" ht="12.5" customHeight="1">
      <c r="G332" s="57"/>
    </row>
    <row r="333" spans="7:7" ht="12.5" customHeight="1">
      <c r="G333" s="57"/>
    </row>
    <row r="334" spans="7:7" ht="12.5" customHeight="1">
      <c r="G334" s="57"/>
    </row>
    <row r="335" spans="7:7" ht="12.5" customHeight="1">
      <c r="G335" s="57"/>
    </row>
    <row r="336" spans="7:7" ht="12.5" customHeight="1">
      <c r="G336" s="57"/>
    </row>
    <row r="337" spans="7:7" ht="12.5" customHeight="1">
      <c r="G337" s="57"/>
    </row>
    <row r="338" spans="7:7" ht="12.5" customHeight="1">
      <c r="G338" s="57"/>
    </row>
    <row r="339" spans="7:7" ht="12.5" customHeight="1">
      <c r="G339" s="57"/>
    </row>
    <row r="340" spans="7:7" ht="12.5" customHeight="1">
      <c r="G340" s="57"/>
    </row>
    <row r="341" spans="7:7" ht="12.5" customHeight="1">
      <c r="G341" s="57"/>
    </row>
    <row r="342" spans="7:7" ht="12.5" customHeight="1">
      <c r="G342" s="57"/>
    </row>
    <row r="343" spans="7:7" ht="12.5" customHeight="1">
      <c r="G343" s="57"/>
    </row>
    <row r="344" spans="7:7" ht="12.5" customHeight="1">
      <c r="G344" s="57"/>
    </row>
    <row r="345" spans="7:7" ht="12.5" customHeight="1">
      <c r="G345" s="57"/>
    </row>
    <row r="346" spans="7:7" ht="12.5" customHeight="1">
      <c r="G346" s="57"/>
    </row>
    <row r="347" spans="7:7" ht="12.5" customHeight="1">
      <c r="G347" s="57"/>
    </row>
    <row r="348" spans="7:7" ht="12.5" customHeight="1">
      <c r="G348" s="57"/>
    </row>
    <row r="349" spans="7:7" ht="12.5" customHeight="1">
      <c r="G349" s="57"/>
    </row>
    <row r="350" spans="7:7" ht="12.5" customHeight="1">
      <c r="G350" s="57"/>
    </row>
    <row r="351" spans="7:7" ht="12.5" customHeight="1">
      <c r="G351" s="57"/>
    </row>
    <row r="352" spans="7:7" ht="12.5" customHeight="1">
      <c r="G352" s="57"/>
    </row>
    <row r="353" spans="7:7" ht="12.5" customHeight="1">
      <c r="G353" s="57"/>
    </row>
    <row r="354" spans="7:7" ht="12.5" customHeight="1">
      <c r="G354" s="57"/>
    </row>
    <row r="355" spans="7:7" ht="12.5" customHeight="1">
      <c r="G355" s="57"/>
    </row>
    <row r="356" spans="7:7" ht="12.5" customHeight="1">
      <c r="G356" s="57"/>
    </row>
    <row r="357" spans="7:7" ht="12.5" customHeight="1">
      <c r="G357" s="57"/>
    </row>
    <row r="358" spans="7:7" ht="12.5" customHeight="1">
      <c r="G358" s="57"/>
    </row>
    <row r="359" spans="7:7" ht="12.5" customHeight="1">
      <c r="G359" s="57"/>
    </row>
    <row r="360" spans="7:7" ht="12.5" customHeight="1">
      <c r="G360" s="57"/>
    </row>
    <row r="361" spans="7:7" ht="12.5" customHeight="1">
      <c r="G361" s="57"/>
    </row>
    <row r="362" spans="7:7" ht="12.5" customHeight="1">
      <c r="G362" s="57"/>
    </row>
    <row r="363" spans="7:7" ht="12.5" customHeight="1">
      <c r="G363" s="57"/>
    </row>
    <row r="364" spans="7:7" ht="12.5" customHeight="1">
      <c r="G364" s="57"/>
    </row>
    <row r="365" spans="7:7" ht="12.5" customHeight="1">
      <c r="G365" s="57"/>
    </row>
    <row r="366" spans="7:7" ht="12.5" customHeight="1">
      <c r="G366" s="57"/>
    </row>
    <row r="367" spans="7:7" ht="12.5" customHeight="1">
      <c r="G367" s="57"/>
    </row>
    <row r="368" spans="7:7" ht="12.5" customHeight="1">
      <c r="G368" s="57"/>
    </row>
    <row r="369" spans="7:7" ht="12.5" customHeight="1">
      <c r="G369" s="57"/>
    </row>
    <row r="370" spans="7:7" ht="12.5" customHeight="1">
      <c r="G370" s="57"/>
    </row>
    <row r="371" spans="7:7" ht="12.5" customHeight="1">
      <c r="G371" s="57"/>
    </row>
    <row r="372" spans="7:7" ht="12.5" customHeight="1">
      <c r="G372" s="57"/>
    </row>
    <row r="373" spans="7:7" ht="12.5" customHeight="1">
      <c r="G373" s="57"/>
    </row>
    <row r="374" spans="7:7" ht="12.5" customHeight="1">
      <c r="G374" s="57"/>
    </row>
    <row r="375" spans="7:7" ht="12.5" customHeight="1">
      <c r="G375" s="57"/>
    </row>
    <row r="376" spans="7:7" ht="12.5" customHeight="1">
      <c r="G376" s="57"/>
    </row>
    <row r="377" spans="7:7" ht="12.5" customHeight="1">
      <c r="G377" s="57"/>
    </row>
    <row r="378" spans="7:7" ht="12.5" customHeight="1">
      <c r="G378" s="57"/>
    </row>
    <row r="379" spans="7:7" ht="12.5" customHeight="1">
      <c r="G379" s="57"/>
    </row>
    <row r="380" spans="7:7" ht="12.5" customHeight="1">
      <c r="G380" s="57"/>
    </row>
    <row r="381" spans="7:7" ht="12.5" customHeight="1">
      <c r="G381" s="57"/>
    </row>
    <row r="382" spans="7:7" ht="12.5" customHeight="1">
      <c r="G382" s="57"/>
    </row>
    <row r="383" spans="7:7" ht="12.5" customHeight="1">
      <c r="G383" s="57"/>
    </row>
    <row r="384" spans="7:7" ht="12.5" customHeight="1">
      <c r="G384" s="57"/>
    </row>
    <row r="385" spans="7:7" ht="12.5" customHeight="1">
      <c r="G385" s="57"/>
    </row>
    <row r="386" spans="7:7" ht="12.5" customHeight="1">
      <c r="G386" s="57"/>
    </row>
    <row r="387" spans="7:7" ht="12.5" customHeight="1">
      <c r="G387" s="57"/>
    </row>
    <row r="388" spans="7:7" ht="12.5" customHeight="1">
      <c r="G388" s="57"/>
    </row>
    <row r="389" spans="7:7" ht="12.5" customHeight="1">
      <c r="G389" s="57"/>
    </row>
    <row r="390" spans="7:7" ht="12.5" customHeight="1">
      <c r="G390" s="57"/>
    </row>
    <row r="391" spans="7:7" ht="12.5" customHeight="1">
      <c r="G391" s="57"/>
    </row>
    <row r="392" spans="7:7" ht="12.5" customHeight="1">
      <c r="G392" s="57"/>
    </row>
    <row r="393" spans="7:7" ht="12.5" customHeight="1">
      <c r="G393" s="57"/>
    </row>
    <row r="394" spans="7:7" ht="12.5" customHeight="1">
      <c r="G394" s="57"/>
    </row>
    <row r="395" spans="7:7" ht="12.5" customHeight="1">
      <c r="G395" s="57"/>
    </row>
    <row r="396" spans="7:7" ht="12.5" customHeight="1">
      <c r="G396" s="57"/>
    </row>
    <row r="397" spans="7:7" ht="12.5" customHeight="1">
      <c r="G397" s="57"/>
    </row>
    <row r="398" spans="7:7" ht="12.5" customHeight="1">
      <c r="G398" s="57"/>
    </row>
    <row r="399" spans="7:7" ht="12.5" customHeight="1">
      <c r="G399" s="57"/>
    </row>
    <row r="400" spans="7:7" ht="12.5" customHeight="1">
      <c r="G400" s="57"/>
    </row>
    <row r="401" spans="7:7" ht="12.5" customHeight="1">
      <c r="G401" s="57"/>
    </row>
    <row r="402" spans="7:7" ht="12.5" customHeight="1">
      <c r="G402" s="57"/>
    </row>
    <row r="403" spans="7:7" ht="12.5" customHeight="1">
      <c r="G403" s="57"/>
    </row>
    <row r="404" spans="7:7" ht="12.5" customHeight="1">
      <c r="G404" s="57"/>
    </row>
    <row r="405" spans="7:7" ht="12.5" customHeight="1">
      <c r="G405" s="57"/>
    </row>
    <row r="406" spans="7:7" ht="12.5" customHeight="1">
      <c r="G406" s="57"/>
    </row>
    <row r="407" spans="7:7" ht="12.5" customHeight="1">
      <c r="G407" s="57"/>
    </row>
    <row r="408" spans="7:7" ht="12.5" customHeight="1">
      <c r="G408" s="57"/>
    </row>
    <row r="409" spans="7:7" ht="12.5" customHeight="1">
      <c r="G409" s="57"/>
    </row>
    <row r="410" spans="7:7" ht="12.5" customHeight="1">
      <c r="G410" s="57"/>
    </row>
    <row r="411" spans="7:7" ht="12.5" customHeight="1">
      <c r="G411" s="57"/>
    </row>
    <row r="412" spans="7:7" ht="12.5" customHeight="1">
      <c r="G412" s="57"/>
    </row>
    <row r="413" spans="7:7" ht="12.5" customHeight="1">
      <c r="G413" s="57"/>
    </row>
    <row r="414" spans="7:7" ht="12.5" customHeight="1">
      <c r="G414" s="57"/>
    </row>
    <row r="415" spans="7:7" ht="12.5" customHeight="1">
      <c r="G415" s="57"/>
    </row>
    <row r="416" spans="7:7" ht="12.5" customHeight="1">
      <c r="G416" s="57"/>
    </row>
    <row r="417" spans="7:7" ht="12.5" customHeight="1">
      <c r="G417" s="57"/>
    </row>
    <row r="418" spans="7:7" ht="12.5" customHeight="1">
      <c r="G418" s="57"/>
    </row>
    <row r="419" spans="7:7" ht="12.5" customHeight="1">
      <c r="G419" s="57"/>
    </row>
    <row r="420" spans="7:7" ht="12.5" customHeight="1">
      <c r="G420" s="57"/>
    </row>
    <row r="421" spans="7:7" ht="12.5" customHeight="1">
      <c r="G421" s="57"/>
    </row>
    <row r="422" spans="7:7" ht="12.5" customHeight="1">
      <c r="G422" s="57"/>
    </row>
    <row r="423" spans="7:7" ht="12.5" customHeight="1">
      <c r="G423" s="57"/>
    </row>
    <row r="424" spans="7:7" ht="12.5" customHeight="1">
      <c r="G424" s="57"/>
    </row>
    <row r="425" spans="7:7" ht="12.5" customHeight="1">
      <c r="G425" s="57"/>
    </row>
    <row r="426" spans="7:7" ht="12.5" customHeight="1">
      <c r="G426" s="57"/>
    </row>
    <row r="427" spans="7:7" ht="12.5" customHeight="1">
      <c r="G427" s="57"/>
    </row>
    <row r="428" spans="7:7" ht="12.5" customHeight="1">
      <c r="G428" s="57"/>
    </row>
    <row r="429" spans="7:7" ht="12.5" customHeight="1">
      <c r="G429" s="57"/>
    </row>
    <row r="430" spans="7:7" ht="12.5" customHeight="1">
      <c r="G430" s="57"/>
    </row>
    <row r="431" spans="7:7" ht="12.5" customHeight="1">
      <c r="G431" s="57"/>
    </row>
    <row r="432" spans="7:7" ht="12.5" customHeight="1">
      <c r="G432" s="57"/>
    </row>
    <row r="433" spans="7:7" ht="12.5" customHeight="1">
      <c r="G433" s="57"/>
    </row>
    <row r="434" spans="7:7" ht="12.5" customHeight="1">
      <c r="G434" s="57"/>
    </row>
    <row r="435" spans="7:7" ht="12.5" customHeight="1">
      <c r="G435" s="57"/>
    </row>
    <row r="436" spans="7:7" ht="12.5" customHeight="1">
      <c r="G436" s="57"/>
    </row>
    <row r="437" spans="7:7" ht="12.5" customHeight="1">
      <c r="G437" s="57"/>
    </row>
    <row r="438" spans="7:7" ht="12.5" customHeight="1">
      <c r="G438" s="57"/>
    </row>
    <row r="439" spans="7:7" ht="12.5" customHeight="1">
      <c r="G439" s="57"/>
    </row>
    <row r="440" spans="7:7" ht="12.5" customHeight="1">
      <c r="G440" s="57"/>
    </row>
    <row r="441" spans="7:7" ht="12.5" customHeight="1">
      <c r="G441" s="57"/>
    </row>
    <row r="442" spans="7:7" ht="12.5" customHeight="1">
      <c r="G442" s="57"/>
    </row>
    <row r="443" spans="7:7" ht="12.5" customHeight="1">
      <c r="G443" s="57"/>
    </row>
    <row r="444" spans="7:7" ht="12.5" customHeight="1">
      <c r="G444" s="57"/>
    </row>
    <row r="445" spans="7:7" ht="12.5" customHeight="1">
      <c r="G445" s="57"/>
    </row>
    <row r="446" spans="7:7" ht="12.5" customHeight="1">
      <c r="G446" s="57"/>
    </row>
    <row r="447" spans="7:7" ht="12.5" customHeight="1">
      <c r="G447" s="57"/>
    </row>
    <row r="448" spans="7:7" ht="12.5" customHeight="1">
      <c r="G448" s="57"/>
    </row>
    <row r="449" spans="7:7" ht="12.5" customHeight="1">
      <c r="G449" s="57"/>
    </row>
    <row r="450" spans="7:7" ht="12.5" customHeight="1">
      <c r="G450" s="57"/>
    </row>
    <row r="451" spans="7:7" ht="12.5" customHeight="1">
      <c r="G451" s="57"/>
    </row>
    <row r="452" spans="7:7" ht="12.5" customHeight="1">
      <c r="G452" s="57"/>
    </row>
    <row r="453" spans="7:7" ht="12.5" customHeight="1">
      <c r="G453" s="57"/>
    </row>
    <row r="454" spans="7:7" ht="12.5" customHeight="1">
      <c r="G454" s="57"/>
    </row>
    <row r="455" spans="7:7" ht="12.5" customHeight="1">
      <c r="G455" s="57"/>
    </row>
    <row r="456" spans="7:7" ht="12.5" customHeight="1">
      <c r="G456" s="57"/>
    </row>
    <row r="457" spans="7:7" ht="12.5" customHeight="1">
      <c r="G457" s="57"/>
    </row>
    <row r="458" spans="7:7" ht="12.5" customHeight="1">
      <c r="G458" s="57"/>
    </row>
    <row r="459" spans="7:7" ht="12.5" customHeight="1">
      <c r="G459" s="57"/>
    </row>
    <row r="460" spans="7:7" ht="12.5" customHeight="1">
      <c r="G460" s="57"/>
    </row>
    <row r="461" spans="7:7" ht="12.5" customHeight="1">
      <c r="G461" s="57"/>
    </row>
    <row r="462" spans="7:7" ht="12.5" customHeight="1">
      <c r="G462" s="57"/>
    </row>
    <row r="463" spans="7:7" ht="12.5" customHeight="1">
      <c r="G463" s="57"/>
    </row>
    <row r="464" spans="7:7" ht="12.5" customHeight="1">
      <c r="G464" s="57"/>
    </row>
    <row r="465" spans="7:7" ht="12.5" customHeight="1">
      <c r="G465" s="57"/>
    </row>
    <row r="466" spans="7:7" ht="12.5" customHeight="1">
      <c r="G466" s="57"/>
    </row>
    <row r="467" spans="7:7" ht="12.5" customHeight="1">
      <c r="G467" s="57"/>
    </row>
    <row r="468" spans="7:7" ht="12.5" customHeight="1">
      <c r="G468" s="57"/>
    </row>
    <row r="469" spans="7:7" ht="12.5" customHeight="1">
      <c r="G469" s="57"/>
    </row>
    <row r="470" spans="7:7" ht="12.5" customHeight="1">
      <c r="G470" s="57"/>
    </row>
    <row r="471" spans="7:7" ht="12.5" customHeight="1">
      <c r="G471" s="57"/>
    </row>
    <row r="472" spans="7:7" ht="12.5" customHeight="1">
      <c r="G472" s="57"/>
    </row>
    <row r="473" spans="7:7" ht="12.5" customHeight="1">
      <c r="G473" s="57"/>
    </row>
    <row r="474" spans="7:7" ht="12.5" customHeight="1">
      <c r="G474" s="57"/>
    </row>
    <row r="475" spans="7:7" ht="12.5" customHeight="1">
      <c r="G475" s="57"/>
    </row>
    <row r="476" spans="7:7" ht="12.5" customHeight="1">
      <c r="G476" s="57"/>
    </row>
    <row r="477" spans="7:7" ht="12.5" customHeight="1">
      <c r="G477" s="57"/>
    </row>
    <row r="478" spans="7:7" ht="12.5" customHeight="1">
      <c r="G478" s="57"/>
    </row>
    <row r="479" spans="7:7" ht="12.5" customHeight="1">
      <c r="G479" s="57"/>
    </row>
    <row r="480" spans="7:7" ht="12.5" customHeight="1">
      <c r="G480" s="57"/>
    </row>
    <row r="481" spans="7:7" ht="12.5" customHeight="1">
      <c r="G481" s="57"/>
    </row>
    <row r="482" spans="7:7" ht="12.5" customHeight="1">
      <c r="G482" s="57"/>
    </row>
    <row r="483" spans="7:7" ht="12.5" customHeight="1">
      <c r="G483" s="57"/>
    </row>
    <row r="484" spans="7:7" ht="12.5" customHeight="1">
      <c r="G484" s="57"/>
    </row>
    <row r="485" spans="7:7" ht="12.5" customHeight="1">
      <c r="G485" s="57"/>
    </row>
    <row r="486" spans="7:7" ht="12.5" customHeight="1">
      <c r="G486" s="57"/>
    </row>
    <row r="487" spans="7:7" ht="12.5" customHeight="1">
      <c r="G487" s="57"/>
    </row>
    <row r="488" spans="7:7" ht="12.5" customHeight="1">
      <c r="G488" s="57"/>
    </row>
    <row r="489" spans="7:7" ht="12.5" customHeight="1">
      <c r="G489" s="57"/>
    </row>
    <row r="490" spans="7:7" ht="12.5" customHeight="1">
      <c r="G490" s="57"/>
    </row>
    <row r="491" spans="7:7" ht="12.5" customHeight="1">
      <c r="G491" s="57"/>
    </row>
    <row r="492" spans="7:7" ht="12.5" customHeight="1">
      <c r="G492" s="57"/>
    </row>
    <row r="493" spans="7:7" ht="12.5" customHeight="1">
      <c r="G493" s="57"/>
    </row>
    <row r="494" spans="7:7" ht="12.5" customHeight="1">
      <c r="G494" s="57"/>
    </row>
    <row r="495" spans="7:7" ht="12.5" customHeight="1">
      <c r="G495" s="57"/>
    </row>
    <row r="496" spans="7:7" ht="12.5" customHeight="1">
      <c r="G496" s="57"/>
    </row>
    <row r="497" spans="7:7" ht="12.5" customHeight="1">
      <c r="G497" s="57"/>
    </row>
    <row r="498" spans="7:7" ht="12.5" customHeight="1">
      <c r="G498" s="57"/>
    </row>
    <row r="499" spans="7:7" ht="12.5" customHeight="1">
      <c r="G499" s="57"/>
    </row>
    <row r="500" spans="7:7" ht="12.5" customHeight="1">
      <c r="G500" s="57"/>
    </row>
    <row r="501" spans="7:7" ht="12.5" customHeight="1">
      <c r="G501" s="57"/>
    </row>
    <row r="502" spans="7:7" ht="12.5" customHeight="1">
      <c r="G502" s="57"/>
    </row>
    <row r="503" spans="7:7" ht="12.5" customHeight="1">
      <c r="G503" s="57"/>
    </row>
    <row r="504" spans="7:7" ht="12.5" customHeight="1">
      <c r="G504" s="57"/>
    </row>
    <row r="505" spans="7:7" ht="12.5" customHeight="1">
      <c r="G505" s="57"/>
    </row>
    <row r="506" spans="7:7" ht="12.5" customHeight="1">
      <c r="G506" s="57"/>
    </row>
    <row r="507" spans="7:7" ht="12.5" customHeight="1">
      <c r="G507" s="57"/>
    </row>
    <row r="508" spans="7:7" ht="12.5" customHeight="1">
      <c r="G508" s="57"/>
    </row>
    <row r="509" spans="7:7" ht="12.5" customHeight="1">
      <c r="G509" s="57"/>
    </row>
    <row r="510" spans="7:7" ht="12.5" customHeight="1">
      <c r="G510" s="57"/>
    </row>
    <row r="511" spans="7:7" ht="12.5" customHeight="1">
      <c r="G511" s="57"/>
    </row>
    <row r="512" spans="7:7" ht="12.5" customHeight="1">
      <c r="G512" s="57"/>
    </row>
    <row r="513" spans="7:7" ht="12.5" customHeight="1">
      <c r="G513" s="57"/>
    </row>
    <row r="514" spans="7:7" ht="12.5" customHeight="1">
      <c r="G514" s="57"/>
    </row>
    <row r="515" spans="7:7" ht="12.5" customHeight="1">
      <c r="G515" s="57"/>
    </row>
    <row r="516" spans="7:7" ht="12.5" customHeight="1">
      <c r="G516" s="57"/>
    </row>
    <row r="517" spans="7:7" ht="12.5" customHeight="1">
      <c r="G517" s="57"/>
    </row>
    <row r="518" spans="7:7" ht="12.5" customHeight="1">
      <c r="G518" s="57"/>
    </row>
    <row r="519" spans="7:7" ht="12.5" customHeight="1">
      <c r="G519" s="57"/>
    </row>
    <row r="520" spans="7:7" ht="12.5" customHeight="1">
      <c r="G520" s="57"/>
    </row>
    <row r="521" spans="7:7" ht="12.5" customHeight="1">
      <c r="G521" s="57"/>
    </row>
    <row r="522" spans="7:7" ht="12.5" customHeight="1">
      <c r="G522" s="57"/>
    </row>
    <row r="523" spans="7:7" ht="12.5" customHeight="1">
      <c r="G523" s="57"/>
    </row>
    <row r="524" spans="7:7" ht="12.5" customHeight="1">
      <c r="G524" s="57"/>
    </row>
    <row r="525" spans="7:7" ht="12.5" customHeight="1">
      <c r="G525" s="57"/>
    </row>
    <row r="526" spans="7:7" ht="12.5" customHeight="1">
      <c r="G526" s="57"/>
    </row>
    <row r="527" spans="7:7" ht="12.5" customHeight="1">
      <c r="G527" s="57"/>
    </row>
    <row r="528" spans="7:7" ht="12.5" customHeight="1">
      <c r="G528" s="57"/>
    </row>
    <row r="529" spans="7:7" ht="12.5" customHeight="1">
      <c r="G529" s="57"/>
    </row>
    <row r="530" spans="7:7" ht="12.5" customHeight="1">
      <c r="G530" s="57"/>
    </row>
    <row r="531" spans="7:7" ht="12.5" customHeight="1">
      <c r="G531" s="57"/>
    </row>
    <row r="532" spans="7:7" ht="12.5" customHeight="1">
      <c r="G532" s="57"/>
    </row>
    <row r="533" spans="7:7" ht="12.5" customHeight="1">
      <c r="G533" s="57"/>
    </row>
    <row r="534" spans="7:7" ht="12.5" customHeight="1">
      <c r="G534" s="57"/>
    </row>
    <row r="535" spans="7:7" ht="12.5" customHeight="1">
      <c r="G535" s="57"/>
    </row>
    <row r="536" spans="7:7" ht="12.5" customHeight="1">
      <c r="G536" s="57"/>
    </row>
    <row r="537" spans="7:7" ht="12.5" customHeight="1">
      <c r="G537" s="57"/>
    </row>
    <row r="538" spans="7:7" ht="12.5" customHeight="1">
      <c r="G538" s="57"/>
    </row>
    <row r="539" spans="7:7" ht="12.5" customHeight="1">
      <c r="G539" s="57"/>
    </row>
    <row r="540" spans="7:7" ht="12.5" customHeight="1">
      <c r="G540" s="57"/>
    </row>
    <row r="541" spans="7:7" ht="12.5" customHeight="1">
      <c r="G541" s="57"/>
    </row>
    <row r="542" spans="7:7" ht="12.5" customHeight="1">
      <c r="G542" s="57"/>
    </row>
    <row r="543" spans="7:7" ht="12.5" customHeight="1">
      <c r="G543" s="57"/>
    </row>
    <row r="544" spans="7:7" ht="12.5" customHeight="1">
      <c r="G544" s="57"/>
    </row>
    <row r="545" spans="7:7" ht="12.5" customHeight="1">
      <c r="G545" s="57"/>
    </row>
    <row r="546" spans="7:7" ht="12.5" customHeight="1">
      <c r="G546" s="57"/>
    </row>
    <row r="547" spans="7:7" ht="12.5" customHeight="1">
      <c r="G547" s="57"/>
    </row>
    <row r="548" spans="7:7" ht="12.5" customHeight="1">
      <c r="G548" s="57"/>
    </row>
    <row r="549" spans="7:7" ht="12.5" customHeight="1">
      <c r="G549" s="57"/>
    </row>
    <row r="550" spans="7:7" ht="12.5" customHeight="1">
      <c r="G550" s="57"/>
    </row>
    <row r="551" spans="7:7" ht="12.5" customHeight="1">
      <c r="G551" s="57"/>
    </row>
    <row r="552" spans="7:7" ht="12.5" customHeight="1">
      <c r="G552" s="57"/>
    </row>
    <row r="553" spans="7:7" ht="12.5" customHeight="1">
      <c r="G553" s="57"/>
    </row>
    <row r="554" spans="7:7" ht="12.5" customHeight="1">
      <c r="G554" s="57"/>
    </row>
    <row r="555" spans="7:7" ht="12.5" customHeight="1">
      <c r="G555" s="57"/>
    </row>
    <row r="556" spans="7:7" ht="12.5" customHeight="1">
      <c r="G556" s="57"/>
    </row>
    <row r="557" spans="7:7" ht="12.5" customHeight="1">
      <c r="G557" s="57"/>
    </row>
    <row r="558" spans="7:7" ht="12.5" customHeight="1">
      <c r="G558" s="57"/>
    </row>
    <row r="559" spans="7:7" ht="12.5" customHeight="1">
      <c r="G559" s="57"/>
    </row>
    <row r="560" spans="7:7" ht="12.5" customHeight="1">
      <c r="G560" s="57"/>
    </row>
    <row r="561" spans="7:7" ht="12.5" customHeight="1">
      <c r="G561" s="57"/>
    </row>
    <row r="562" spans="7:7" ht="12.5" customHeight="1">
      <c r="G562" s="57"/>
    </row>
    <row r="563" spans="7:7" ht="12.5" customHeight="1">
      <c r="G563" s="57"/>
    </row>
    <row r="564" spans="7:7" ht="12.5" customHeight="1">
      <c r="G564" s="57"/>
    </row>
    <row r="565" spans="7:7" ht="12.5" customHeight="1">
      <c r="G565" s="57"/>
    </row>
    <row r="566" spans="7:7" ht="12.5" customHeight="1">
      <c r="G566" s="57"/>
    </row>
    <row r="567" spans="7:7" ht="12.5" customHeight="1">
      <c r="G567" s="57"/>
    </row>
    <row r="568" spans="7:7" ht="12.5" customHeight="1">
      <c r="G568" s="57"/>
    </row>
    <row r="569" spans="7:7" ht="12.5" customHeight="1">
      <c r="G569" s="57"/>
    </row>
    <row r="570" spans="7:7" ht="12.5" customHeight="1">
      <c r="G570" s="57"/>
    </row>
    <row r="571" spans="7:7" ht="12.5" customHeight="1">
      <c r="G571" s="57"/>
    </row>
    <row r="572" spans="7:7" ht="12.5" customHeight="1">
      <c r="G572" s="57"/>
    </row>
    <row r="573" spans="7:7" ht="12.5" customHeight="1">
      <c r="G573" s="57"/>
    </row>
    <row r="574" spans="7:7" ht="12.5" customHeight="1">
      <c r="G574" s="57"/>
    </row>
    <row r="575" spans="7:7" ht="12.5" customHeight="1">
      <c r="G575" s="57"/>
    </row>
    <row r="576" spans="7:7" ht="12.5" customHeight="1">
      <c r="G576" s="57"/>
    </row>
    <row r="577" spans="7:7" ht="12.5" customHeight="1">
      <c r="G577" s="57"/>
    </row>
    <row r="578" spans="7:7" ht="12.5" customHeight="1">
      <c r="G578" s="57"/>
    </row>
    <row r="579" spans="7:7" ht="12.5" customHeight="1">
      <c r="G579" s="57"/>
    </row>
    <row r="580" spans="7:7" ht="12.5" customHeight="1">
      <c r="G580" s="57"/>
    </row>
    <row r="581" spans="7:7" ht="12.5" customHeight="1">
      <c r="G581" s="57"/>
    </row>
    <row r="582" spans="7:7" ht="12.5" customHeight="1">
      <c r="G582" s="57"/>
    </row>
    <row r="583" spans="7:7" ht="12.5" customHeight="1">
      <c r="G583" s="57"/>
    </row>
    <row r="584" spans="7:7" ht="12.5" customHeight="1">
      <c r="G584" s="57"/>
    </row>
    <row r="585" spans="7:7" ht="12.5" customHeight="1">
      <c r="G585" s="57"/>
    </row>
    <row r="586" spans="7:7" ht="12.5" customHeight="1">
      <c r="G586" s="57"/>
    </row>
    <row r="587" spans="7:7" ht="12.5" customHeight="1">
      <c r="G587" s="57"/>
    </row>
    <row r="588" spans="7:7" ht="12.5" customHeight="1">
      <c r="G588" s="57"/>
    </row>
    <row r="589" spans="7:7" ht="12.5" customHeight="1">
      <c r="G589" s="57"/>
    </row>
    <row r="590" spans="7:7" ht="12.5" customHeight="1">
      <c r="G590" s="57"/>
    </row>
    <row r="591" spans="7:7" ht="12.5" customHeight="1">
      <c r="G591" s="57"/>
    </row>
    <row r="592" spans="7:7" ht="12.5" customHeight="1">
      <c r="G592" s="57"/>
    </row>
    <row r="593" spans="7:7" ht="12.5" customHeight="1">
      <c r="G593" s="57"/>
    </row>
    <row r="594" spans="7:7" ht="12.5" customHeight="1">
      <c r="G594" s="57"/>
    </row>
    <row r="595" spans="7:7" ht="12.5" customHeight="1">
      <c r="G595" s="57"/>
    </row>
    <row r="596" spans="7:7" ht="12.5" customHeight="1">
      <c r="G596" s="57"/>
    </row>
    <row r="597" spans="7:7" ht="12.5" customHeight="1">
      <c r="G597" s="57"/>
    </row>
    <row r="598" spans="7:7" ht="12.5" customHeight="1">
      <c r="G598" s="57"/>
    </row>
    <row r="599" spans="7:7" ht="12.5" customHeight="1">
      <c r="G599" s="57"/>
    </row>
    <row r="600" spans="7:7" ht="12.5" customHeight="1">
      <c r="G600" s="57"/>
    </row>
    <row r="601" spans="7:7" ht="12.5" customHeight="1">
      <c r="G601" s="57"/>
    </row>
    <row r="602" spans="7:7" ht="12.5" customHeight="1">
      <c r="G602" s="57"/>
    </row>
    <row r="603" spans="7:7" ht="12.5" customHeight="1">
      <c r="G603" s="57"/>
    </row>
    <row r="604" spans="7:7" ht="12.5" customHeight="1">
      <c r="G604" s="57"/>
    </row>
    <row r="605" spans="7:7" ht="12.5" customHeight="1">
      <c r="G605" s="57"/>
    </row>
    <row r="606" spans="7:7" ht="12.5" customHeight="1">
      <c r="G606" s="57"/>
    </row>
    <row r="607" spans="7:7" ht="12.5" customHeight="1">
      <c r="G607" s="57"/>
    </row>
    <row r="608" spans="7:7" ht="12.5" customHeight="1">
      <c r="G608" s="57"/>
    </row>
    <row r="609" spans="7:7" ht="12.5" customHeight="1">
      <c r="G609" s="57"/>
    </row>
    <row r="610" spans="7:7" ht="12.5" customHeight="1">
      <c r="G610" s="57"/>
    </row>
    <row r="611" spans="7:7" ht="12.5" customHeight="1">
      <c r="G611" s="57"/>
    </row>
    <row r="612" spans="7:7" ht="12.5" customHeight="1">
      <c r="G612" s="57"/>
    </row>
    <row r="613" spans="7:7" ht="12.5" customHeight="1">
      <c r="G613" s="57"/>
    </row>
    <row r="614" spans="7:7" ht="12.5" customHeight="1">
      <c r="G614" s="57"/>
    </row>
    <row r="615" spans="7:7" ht="12.5" customHeight="1">
      <c r="G615" s="57"/>
    </row>
    <row r="616" spans="7:7" ht="12.5" customHeight="1">
      <c r="G616" s="57"/>
    </row>
    <row r="617" spans="7:7" ht="12.5" customHeight="1">
      <c r="G617" s="57"/>
    </row>
    <row r="618" spans="7:7" ht="12.5" customHeight="1">
      <c r="G618" s="57"/>
    </row>
    <row r="619" spans="7:7" ht="12.5" customHeight="1">
      <c r="G619" s="57"/>
    </row>
    <row r="620" spans="7:7" ht="12.5" customHeight="1">
      <c r="G620" s="57"/>
    </row>
    <row r="621" spans="7:7" ht="12.5" customHeight="1">
      <c r="G621" s="57"/>
    </row>
    <row r="622" spans="7:7" ht="12.5" customHeight="1">
      <c r="G622" s="57"/>
    </row>
    <row r="623" spans="7:7" ht="12.5" customHeight="1">
      <c r="G623" s="57"/>
    </row>
    <row r="624" spans="7:7" ht="12.5" customHeight="1">
      <c r="G624" s="57"/>
    </row>
    <row r="625" spans="7:7" ht="12.5" customHeight="1">
      <c r="G625" s="57"/>
    </row>
    <row r="626" spans="7:7" ht="12.5" customHeight="1">
      <c r="G626" s="57"/>
    </row>
    <row r="627" spans="7:7" ht="12.5" customHeight="1">
      <c r="G627" s="57"/>
    </row>
    <row r="628" spans="7:7" ht="12.5" customHeight="1">
      <c r="G628" s="57"/>
    </row>
    <row r="629" spans="7:7" ht="12.5" customHeight="1">
      <c r="G629" s="57"/>
    </row>
    <row r="630" spans="7:7" ht="12.5" customHeight="1">
      <c r="G630" s="57"/>
    </row>
    <row r="631" spans="7:7" ht="12.5" customHeight="1">
      <c r="G631" s="57"/>
    </row>
    <row r="632" spans="7:7" ht="12.5" customHeight="1">
      <c r="G632" s="57"/>
    </row>
    <row r="633" spans="7:7" ht="12.5" customHeight="1">
      <c r="G633" s="57"/>
    </row>
    <row r="634" spans="7:7" ht="12.5" customHeight="1">
      <c r="G634" s="57"/>
    </row>
    <row r="635" spans="7:7" ht="12.5" customHeight="1">
      <c r="G635" s="57"/>
    </row>
    <row r="636" spans="7:7" ht="12.5" customHeight="1">
      <c r="G636" s="57"/>
    </row>
    <row r="637" spans="7:7" ht="12.5" customHeight="1">
      <c r="G637" s="57"/>
    </row>
    <row r="638" spans="7:7" ht="12.5" customHeight="1">
      <c r="G638" s="57"/>
    </row>
    <row r="639" spans="7:7" ht="12.5" customHeight="1">
      <c r="G639" s="57"/>
    </row>
    <row r="640" spans="7:7" ht="12.5" customHeight="1">
      <c r="G640" s="57"/>
    </row>
    <row r="641" spans="7:7" ht="12.5" customHeight="1">
      <c r="G641" s="57"/>
    </row>
    <row r="642" spans="7:7" ht="12.5" customHeight="1">
      <c r="G642" s="57"/>
    </row>
    <row r="643" spans="7:7" ht="12.5" customHeight="1">
      <c r="G643" s="57"/>
    </row>
    <row r="644" spans="7:7" ht="12.5" customHeight="1">
      <c r="G644" s="57"/>
    </row>
    <row r="645" spans="7:7" ht="12.5" customHeight="1">
      <c r="G645" s="57"/>
    </row>
    <row r="646" spans="7:7" ht="12.5" customHeight="1">
      <c r="G646" s="57"/>
    </row>
    <row r="647" spans="7:7" ht="12.5" customHeight="1">
      <c r="G647" s="57"/>
    </row>
    <row r="648" spans="7:7" ht="12.5" customHeight="1">
      <c r="G648" s="57"/>
    </row>
    <row r="649" spans="7:7" ht="12.5" customHeight="1">
      <c r="G649" s="57"/>
    </row>
    <row r="650" spans="7:7" ht="12.5" customHeight="1">
      <c r="G650" s="57"/>
    </row>
    <row r="651" spans="7:7" ht="12.5" customHeight="1">
      <c r="G651" s="57"/>
    </row>
    <row r="652" spans="7:7" ht="12.5" customHeight="1">
      <c r="G652" s="57"/>
    </row>
    <row r="653" spans="7:7" ht="12.5" customHeight="1">
      <c r="G653" s="57"/>
    </row>
    <row r="654" spans="7:7" ht="12.5" customHeight="1">
      <c r="G654" s="57"/>
    </row>
    <row r="655" spans="7:7" ht="12.5" customHeight="1">
      <c r="G655" s="57"/>
    </row>
    <row r="656" spans="7:7" ht="12.5" customHeight="1">
      <c r="G656" s="57"/>
    </row>
    <row r="657" spans="7:7" ht="12.5" customHeight="1">
      <c r="G657" s="57"/>
    </row>
    <row r="658" spans="7:7" ht="12.5" customHeight="1">
      <c r="G658" s="57"/>
    </row>
    <row r="659" spans="7:7" ht="12.5" customHeight="1">
      <c r="G659" s="57"/>
    </row>
    <row r="660" spans="7:7" ht="12.5" customHeight="1">
      <c r="G660" s="57"/>
    </row>
    <row r="661" spans="7:7" ht="12.5" customHeight="1">
      <c r="G661" s="57"/>
    </row>
    <row r="662" spans="7:7" ht="12.5" customHeight="1">
      <c r="G662" s="57"/>
    </row>
    <row r="663" spans="7:7" ht="12.5" customHeight="1">
      <c r="G663" s="57"/>
    </row>
    <row r="664" spans="7:7" ht="12.5" customHeight="1">
      <c r="G664" s="57"/>
    </row>
    <row r="665" spans="7:7" ht="12.5" customHeight="1">
      <c r="G665" s="57"/>
    </row>
    <row r="666" spans="7:7" ht="12.5" customHeight="1">
      <c r="G666" s="57"/>
    </row>
    <row r="667" spans="7:7" ht="12.5" customHeight="1">
      <c r="G667" s="57"/>
    </row>
    <row r="668" spans="7:7" ht="12.5" customHeight="1">
      <c r="G668" s="57"/>
    </row>
    <row r="669" spans="7:7" ht="12.5" customHeight="1">
      <c r="G669" s="57"/>
    </row>
    <row r="670" spans="7:7" ht="12.5" customHeight="1">
      <c r="G670" s="57"/>
    </row>
    <row r="671" spans="7:7" ht="12.5" customHeight="1">
      <c r="G671" s="57"/>
    </row>
    <row r="672" spans="7:7" ht="12.5" customHeight="1">
      <c r="G672" s="57"/>
    </row>
    <row r="673" spans="7:7" ht="12.5" customHeight="1">
      <c r="G673" s="57"/>
    </row>
    <row r="674" spans="7:7" ht="12.5" customHeight="1">
      <c r="G674" s="57"/>
    </row>
    <row r="675" spans="7:7" ht="12.5" customHeight="1">
      <c r="G675" s="57"/>
    </row>
    <row r="676" spans="7:7" ht="12.5" customHeight="1">
      <c r="G676" s="57"/>
    </row>
    <row r="677" spans="7:7" ht="12.5" customHeight="1">
      <c r="G677" s="57"/>
    </row>
    <row r="678" spans="7:7" ht="12.5" customHeight="1">
      <c r="G678" s="57"/>
    </row>
    <row r="679" spans="7:7" ht="12.5" customHeight="1">
      <c r="G679" s="57"/>
    </row>
    <row r="680" spans="7:7" ht="12.5" customHeight="1">
      <c r="G680" s="57"/>
    </row>
    <row r="681" spans="7:7" ht="12.5" customHeight="1">
      <c r="G681" s="57"/>
    </row>
    <row r="682" spans="7:7" ht="12.5" customHeight="1">
      <c r="G682" s="57"/>
    </row>
    <row r="683" spans="7:7" ht="12.5" customHeight="1">
      <c r="G683" s="57"/>
    </row>
    <row r="684" spans="7:7" ht="12.5" customHeight="1">
      <c r="G684" s="57"/>
    </row>
    <row r="685" spans="7:7" ht="12.5" customHeight="1">
      <c r="G685" s="57"/>
    </row>
    <row r="686" spans="7:7" ht="12.5" customHeight="1">
      <c r="G686" s="57"/>
    </row>
    <row r="687" spans="7:7" ht="12.5" customHeight="1">
      <c r="G687" s="57"/>
    </row>
    <row r="688" spans="7:7" ht="12.5" customHeight="1">
      <c r="G688" s="57"/>
    </row>
    <row r="689" spans="7:7" ht="12.5" customHeight="1">
      <c r="G689" s="57"/>
    </row>
    <row r="690" spans="7:7" ht="12.5" customHeight="1">
      <c r="G690" s="57"/>
    </row>
    <row r="691" spans="7:7" ht="12.5" customHeight="1">
      <c r="G691" s="57"/>
    </row>
    <row r="692" spans="7:7" ht="12.5" customHeight="1">
      <c r="G692" s="57"/>
    </row>
    <row r="693" spans="7:7" ht="12.5" customHeight="1">
      <c r="G693" s="57"/>
    </row>
    <row r="694" spans="7:7" ht="12.5" customHeight="1">
      <c r="G694" s="57"/>
    </row>
    <row r="695" spans="7:7" ht="12.5" customHeight="1">
      <c r="G695" s="57"/>
    </row>
    <row r="696" spans="7:7" ht="12.5" customHeight="1">
      <c r="G696" s="57"/>
    </row>
    <row r="697" spans="7:7" ht="12.5" customHeight="1">
      <c r="G697" s="57"/>
    </row>
    <row r="698" spans="7:7" ht="12.5" customHeight="1">
      <c r="G698" s="57"/>
    </row>
    <row r="699" spans="7:7" ht="12.5" customHeight="1">
      <c r="G699" s="57"/>
    </row>
    <row r="700" spans="7:7" ht="12.5" customHeight="1">
      <c r="G700" s="57"/>
    </row>
    <row r="701" spans="7:7" ht="12.5" customHeight="1">
      <c r="G701" s="57"/>
    </row>
    <row r="702" spans="7:7" ht="12.5" customHeight="1">
      <c r="G702" s="57"/>
    </row>
    <row r="703" spans="7:7" ht="12.5" customHeight="1">
      <c r="G703" s="57"/>
    </row>
    <row r="704" spans="7:7" ht="12.5" customHeight="1">
      <c r="G704" s="57"/>
    </row>
    <row r="705" spans="7:7" ht="12.5" customHeight="1">
      <c r="G705" s="57"/>
    </row>
    <row r="706" spans="7:7" ht="12.5" customHeight="1">
      <c r="G706" s="57"/>
    </row>
    <row r="707" spans="7:7" ht="12.5" customHeight="1">
      <c r="G707" s="57"/>
    </row>
    <row r="708" spans="7:7" ht="12.5" customHeight="1">
      <c r="G708" s="57"/>
    </row>
    <row r="709" spans="7:7" ht="12.5" customHeight="1">
      <c r="G709" s="57"/>
    </row>
    <row r="710" spans="7:7" ht="12.5" customHeight="1">
      <c r="G710" s="57"/>
    </row>
    <row r="711" spans="7:7" ht="12.5" customHeight="1">
      <c r="G711" s="57"/>
    </row>
    <row r="712" spans="7:7" ht="12.5" customHeight="1">
      <c r="G712" s="57"/>
    </row>
    <row r="713" spans="7:7" ht="12.5" customHeight="1">
      <c r="G713" s="57"/>
    </row>
    <row r="714" spans="7:7" ht="12.5" customHeight="1">
      <c r="G714" s="57"/>
    </row>
    <row r="715" spans="7:7" ht="12.5" customHeight="1">
      <c r="G715" s="57"/>
    </row>
    <row r="716" spans="7:7" ht="12.5" customHeight="1">
      <c r="G716" s="57"/>
    </row>
    <row r="717" spans="7:7" ht="12.5" customHeight="1">
      <c r="G717" s="57"/>
    </row>
    <row r="718" spans="7:7" ht="12.5" customHeight="1">
      <c r="G718" s="57"/>
    </row>
    <row r="719" spans="7:7" ht="12.5" customHeight="1">
      <c r="G719" s="57"/>
    </row>
    <row r="720" spans="7:7" ht="12.5" customHeight="1">
      <c r="G720" s="57"/>
    </row>
    <row r="721" spans="7:7" ht="12.5" customHeight="1">
      <c r="G721" s="57"/>
    </row>
    <row r="722" spans="7:7" ht="12.5" customHeight="1">
      <c r="G722" s="57"/>
    </row>
    <row r="723" spans="7:7" ht="12.5" customHeight="1">
      <c r="G723" s="57"/>
    </row>
    <row r="724" spans="7:7" ht="12.5" customHeight="1">
      <c r="G724" s="57"/>
    </row>
    <row r="725" spans="7:7" ht="12.5" customHeight="1">
      <c r="G725" s="57"/>
    </row>
    <row r="726" spans="7:7" ht="12.5" customHeight="1">
      <c r="G726" s="57"/>
    </row>
    <row r="727" spans="7:7" ht="12.5" customHeight="1">
      <c r="G727" s="57"/>
    </row>
    <row r="728" spans="7:7" ht="12.5" customHeight="1">
      <c r="G728" s="57"/>
    </row>
    <row r="729" spans="7:7" ht="12.5" customHeight="1">
      <c r="G729" s="57"/>
    </row>
    <row r="730" spans="7:7" ht="12.5" customHeight="1">
      <c r="G730" s="57"/>
    </row>
    <row r="731" spans="7:7" ht="12.5" customHeight="1">
      <c r="G731" s="57"/>
    </row>
    <row r="732" spans="7:7" ht="12.5" customHeight="1">
      <c r="G732" s="57"/>
    </row>
    <row r="733" spans="7:7" ht="12.5" customHeight="1">
      <c r="G733" s="57"/>
    </row>
    <row r="734" spans="7:7" ht="12.5" customHeight="1">
      <c r="G734" s="57"/>
    </row>
    <row r="735" spans="7:7" ht="12.5" customHeight="1">
      <c r="G735" s="57"/>
    </row>
    <row r="736" spans="7:7" ht="12.5" customHeight="1">
      <c r="G736" s="57"/>
    </row>
    <row r="737" spans="7:7" ht="12.5" customHeight="1">
      <c r="G737" s="57"/>
    </row>
    <row r="738" spans="7:7" ht="12.5" customHeight="1">
      <c r="G738" s="57"/>
    </row>
    <row r="739" spans="7:7" ht="12.5" customHeight="1">
      <c r="G739" s="57"/>
    </row>
    <row r="740" spans="7:7" ht="12.5" customHeight="1">
      <c r="G740" s="57"/>
    </row>
    <row r="741" spans="7:7" ht="12.5" customHeight="1">
      <c r="G741" s="57"/>
    </row>
    <row r="742" spans="7:7" ht="12.5" customHeight="1">
      <c r="G742" s="57"/>
    </row>
    <row r="743" spans="7:7" ht="12.5" customHeight="1">
      <c r="G743" s="57"/>
    </row>
    <row r="744" spans="7:7" ht="12.5" customHeight="1">
      <c r="G744" s="57"/>
    </row>
    <row r="745" spans="7:7" ht="12.5" customHeight="1">
      <c r="G745" s="57"/>
    </row>
    <row r="746" spans="7:7" ht="12.5" customHeight="1">
      <c r="G746" s="57"/>
    </row>
    <row r="747" spans="7:7" ht="12.5" customHeight="1">
      <c r="G747" s="57"/>
    </row>
    <row r="748" spans="7:7" ht="12.5" customHeight="1">
      <c r="G748" s="57"/>
    </row>
    <row r="749" spans="7:7" ht="12.5" customHeight="1">
      <c r="G749" s="57"/>
    </row>
    <row r="750" spans="7:7" ht="12.5" customHeight="1">
      <c r="G750" s="57"/>
    </row>
    <row r="751" spans="7:7" ht="12.5" customHeight="1">
      <c r="G751" s="57"/>
    </row>
    <row r="752" spans="7:7" ht="12.5" customHeight="1">
      <c r="G752" s="57"/>
    </row>
    <row r="753" spans="7:7" ht="12.5" customHeight="1">
      <c r="G753" s="57"/>
    </row>
    <row r="754" spans="7:7" ht="12.5" customHeight="1">
      <c r="G754" s="57"/>
    </row>
    <row r="755" spans="7:7" ht="12.5" customHeight="1">
      <c r="G755" s="57"/>
    </row>
    <row r="756" spans="7:7" ht="12.5" customHeight="1">
      <c r="G756" s="57"/>
    </row>
    <row r="757" spans="7:7" ht="12.5" customHeight="1">
      <c r="G757" s="57"/>
    </row>
    <row r="758" spans="7:7" ht="12.5" customHeight="1">
      <c r="G758" s="57"/>
    </row>
    <row r="759" spans="7:7" ht="12.5" customHeight="1">
      <c r="G759" s="57"/>
    </row>
    <row r="760" spans="7:7" ht="12.5" customHeight="1">
      <c r="G760" s="57"/>
    </row>
    <row r="761" spans="7:7" ht="12.5" customHeight="1">
      <c r="G761" s="57"/>
    </row>
    <row r="762" spans="7:7" ht="12.5" customHeight="1">
      <c r="G762" s="57"/>
    </row>
    <row r="763" spans="7:7" ht="12.5" customHeight="1">
      <c r="G763" s="57"/>
    </row>
    <row r="764" spans="7:7" ht="12.5" customHeight="1">
      <c r="G764" s="57"/>
    </row>
    <row r="765" spans="7:7" ht="12.5" customHeight="1">
      <c r="G765" s="57"/>
    </row>
    <row r="766" spans="7:7" ht="12.5" customHeight="1">
      <c r="G766" s="57"/>
    </row>
    <row r="767" spans="7:7" ht="12.5" customHeight="1">
      <c r="G767" s="57"/>
    </row>
    <row r="768" spans="7:7" ht="12.5" customHeight="1">
      <c r="G768" s="57"/>
    </row>
    <row r="769" spans="7:7" ht="12.5" customHeight="1">
      <c r="G769" s="57"/>
    </row>
    <row r="770" spans="7:7" ht="12.5" customHeight="1">
      <c r="G770" s="57"/>
    </row>
    <row r="771" spans="7:7" ht="12.5" customHeight="1">
      <c r="G771" s="57"/>
    </row>
    <row r="772" spans="7:7" ht="12.5" customHeight="1">
      <c r="G772" s="57"/>
    </row>
    <row r="773" spans="7:7" ht="12.5" customHeight="1">
      <c r="G773" s="57"/>
    </row>
    <row r="774" spans="7:7" ht="12.5" customHeight="1">
      <c r="G774" s="57"/>
    </row>
    <row r="775" spans="7:7" ht="12.5" customHeight="1">
      <c r="G775" s="57"/>
    </row>
    <row r="776" spans="7:7" ht="12.5" customHeight="1">
      <c r="G776" s="57"/>
    </row>
    <row r="777" spans="7:7" ht="12.5" customHeight="1">
      <c r="G777" s="57"/>
    </row>
    <row r="778" spans="7:7" ht="12.5" customHeight="1">
      <c r="G778" s="57"/>
    </row>
    <row r="779" spans="7:7" ht="12.5" customHeight="1">
      <c r="G779" s="57"/>
    </row>
    <row r="780" spans="7:7" ht="12.5" customHeight="1">
      <c r="G780" s="57"/>
    </row>
    <row r="781" spans="7:7" ht="12.5" customHeight="1">
      <c r="G781" s="57"/>
    </row>
    <row r="782" spans="7:7" ht="12.5" customHeight="1">
      <c r="G782" s="57"/>
    </row>
    <row r="783" spans="7:7" ht="12.5" customHeight="1">
      <c r="G783" s="57"/>
    </row>
    <row r="784" spans="7:7" ht="12.5" customHeight="1">
      <c r="G784" s="57"/>
    </row>
    <row r="785" spans="7:7" ht="12.5" customHeight="1">
      <c r="G785" s="57"/>
    </row>
    <row r="786" spans="7:7" ht="12.5" customHeight="1">
      <c r="G786" s="57"/>
    </row>
    <row r="787" spans="7:7" ht="12.5" customHeight="1">
      <c r="G787" s="57"/>
    </row>
    <row r="788" spans="7:7" ht="12.5" customHeight="1">
      <c r="G788" s="57"/>
    </row>
    <row r="789" spans="7:7" ht="12.5" customHeight="1">
      <c r="G789" s="57"/>
    </row>
    <row r="790" spans="7:7" ht="12.5" customHeight="1">
      <c r="G790" s="57"/>
    </row>
    <row r="791" spans="7:7" ht="12.5" customHeight="1">
      <c r="G791" s="57"/>
    </row>
    <row r="792" spans="7:7" ht="12.5" customHeight="1">
      <c r="G792" s="57"/>
    </row>
    <row r="793" spans="7:7" ht="12.5" customHeight="1">
      <c r="G793" s="57"/>
    </row>
    <row r="794" spans="7:7" ht="12.5" customHeight="1">
      <c r="G794" s="57"/>
    </row>
    <row r="795" spans="7:7" ht="12.5" customHeight="1">
      <c r="G795" s="57"/>
    </row>
    <row r="796" spans="7:7" ht="12.5" customHeight="1">
      <c r="G796" s="57"/>
    </row>
    <row r="797" spans="7:7" ht="12.5" customHeight="1">
      <c r="G797" s="57"/>
    </row>
    <row r="798" spans="7:7" ht="12.5" customHeight="1">
      <c r="G798" s="57"/>
    </row>
    <row r="799" spans="7:7" ht="12.5" customHeight="1">
      <c r="G799" s="57"/>
    </row>
    <row r="800" spans="7:7" ht="12.5" customHeight="1">
      <c r="G800" s="57"/>
    </row>
    <row r="801" spans="7:7" ht="12.5" customHeight="1">
      <c r="G801" s="57"/>
    </row>
    <row r="802" spans="7:7" ht="12.5" customHeight="1">
      <c r="G802" s="57"/>
    </row>
    <row r="803" spans="7:7" ht="12.5" customHeight="1">
      <c r="G803" s="57"/>
    </row>
    <row r="804" spans="7:7" ht="12.5" customHeight="1">
      <c r="G804" s="57"/>
    </row>
    <row r="805" spans="7:7" ht="12.5" customHeight="1">
      <c r="G805" s="57"/>
    </row>
    <row r="806" spans="7:7" ht="12.5" customHeight="1">
      <c r="G806" s="57"/>
    </row>
    <row r="807" spans="7:7" ht="12.5" customHeight="1">
      <c r="G807" s="57"/>
    </row>
    <row r="808" spans="7:7" ht="12.5" customHeight="1">
      <c r="G808" s="57"/>
    </row>
    <row r="809" spans="7:7" ht="12.5" customHeight="1">
      <c r="G809" s="57"/>
    </row>
    <row r="810" spans="7:7" ht="12.5" customHeight="1">
      <c r="G810" s="57"/>
    </row>
    <row r="811" spans="7:7" ht="12.5" customHeight="1">
      <c r="G811" s="57"/>
    </row>
    <row r="812" spans="7:7" ht="12.5" customHeight="1">
      <c r="G812" s="57"/>
    </row>
    <row r="813" spans="7:7" ht="12.5" customHeight="1">
      <c r="G813" s="57"/>
    </row>
    <row r="814" spans="7:7" ht="12.5" customHeight="1">
      <c r="G814" s="57"/>
    </row>
    <row r="815" spans="7:7" ht="12.5" customHeight="1">
      <c r="G815" s="57"/>
    </row>
    <row r="816" spans="7:7" ht="12.5" customHeight="1">
      <c r="G816" s="57"/>
    </row>
    <row r="817" spans="7:7" ht="12.5" customHeight="1">
      <c r="G817" s="57"/>
    </row>
    <row r="818" spans="7:7" ht="12.5" customHeight="1">
      <c r="G818" s="57"/>
    </row>
    <row r="819" spans="7:7" ht="12.5" customHeight="1">
      <c r="G819" s="57"/>
    </row>
    <row r="820" spans="7:7" ht="12.5" customHeight="1">
      <c r="G820" s="57"/>
    </row>
    <row r="821" spans="7:7" ht="12.5" customHeight="1">
      <c r="G821" s="57"/>
    </row>
    <row r="822" spans="7:7" ht="12.5" customHeight="1">
      <c r="G822" s="57"/>
    </row>
    <row r="823" spans="7:7" ht="12.5" customHeight="1">
      <c r="G823" s="57"/>
    </row>
    <row r="824" spans="7:7" ht="12.5" customHeight="1">
      <c r="G824" s="57"/>
    </row>
    <row r="825" spans="7:7" ht="12.5" customHeight="1">
      <c r="G825" s="57"/>
    </row>
    <row r="826" spans="7:7" ht="12.5" customHeight="1">
      <c r="G826" s="57"/>
    </row>
    <row r="827" spans="7:7" ht="12.5" customHeight="1">
      <c r="G827" s="57"/>
    </row>
    <row r="828" spans="7:7" ht="12.5" customHeight="1">
      <c r="G828" s="57"/>
    </row>
    <row r="829" spans="7:7" ht="12.5" customHeight="1">
      <c r="G829" s="57"/>
    </row>
    <row r="830" spans="7:7" ht="12.5" customHeight="1">
      <c r="G830" s="57"/>
    </row>
    <row r="831" spans="7:7" ht="12.5" customHeight="1">
      <c r="G831" s="57"/>
    </row>
    <row r="832" spans="7:7" ht="12.5" customHeight="1">
      <c r="G832" s="57"/>
    </row>
    <row r="833" spans="7:7" ht="12.5" customHeight="1">
      <c r="G833" s="57"/>
    </row>
    <row r="834" spans="7:7" ht="12.5" customHeight="1">
      <c r="G834" s="57"/>
    </row>
    <row r="835" spans="7:7" ht="12.5" customHeight="1">
      <c r="G835" s="57"/>
    </row>
    <row r="836" spans="7:7" ht="12.5" customHeight="1">
      <c r="G836" s="57"/>
    </row>
    <row r="837" spans="7:7" ht="12.5" customHeight="1">
      <c r="G837" s="57"/>
    </row>
    <row r="838" spans="7:7" ht="12.5" customHeight="1">
      <c r="G838" s="57"/>
    </row>
    <row r="839" spans="7:7" ht="12.5" customHeight="1">
      <c r="G839" s="57"/>
    </row>
    <row r="840" spans="7:7" ht="12.5" customHeight="1">
      <c r="G840" s="57"/>
    </row>
    <row r="841" spans="7:7" ht="12.5" customHeight="1">
      <c r="G841" s="57"/>
    </row>
    <row r="842" spans="7:7" ht="12.5" customHeight="1">
      <c r="G842" s="57"/>
    </row>
    <row r="843" spans="7:7" ht="12.5" customHeight="1">
      <c r="G843" s="57"/>
    </row>
    <row r="844" spans="7:7" ht="12.5" customHeight="1">
      <c r="G844" s="57"/>
    </row>
    <row r="845" spans="7:7" ht="12.5" customHeight="1">
      <c r="G845" s="57"/>
    </row>
    <row r="846" spans="7:7" ht="12.5" customHeight="1">
      <c r="G846" s="57"/>
    </row>
    <row r="847" spans="7:7" ht="12.5" customHeight="1">
      <c r="G847" s="57"/>
    </row>
    <row r="848" spans="7:7" ht="12.5" customHeight="1">
      <c r="G848" s="57"/>
    </row>
    <row r="849" spans="7:7" ht="12.5" customHeight="1">
      <c r="G849" s="57"/>
    </row>
    <row r="850" spans="7:7" ht="12.5" customHeight="1">
      <c r="G850" s="57"/>
    </row>
    <row r="851" spans="7:7" ht="12.5" customHeight="1">
      <c r="G851" s="57"/>
    </row>
    <row r="852" spans="7:7" ht="12.5" customHeight="1">
      <c r="G852" s="57"/>
    </row>
    <row r="853" spans="7:7" ht="12.5" customHeight="1">
      <c r="G853" s="57"/>
    </row>
    <row r="854" spans="7:7" ht="12.5" customHeight="1">
      <c r="G854" s="57"/>
    </row>
    <row r="855" spans="7:7" ht="12.5" customHeight="1">
      <c r="G855" s="57"/>
    </row>
    <row r="856" spans="7:7" ht="12.5" customHeight="1">
      <c r="G856" s="57"/>
    </row>
    <row r="857" spans="7:7" ht="12.5" customHeight="1">
      <c r="G857" s="57"/>
    </row>
    <row r="858" spans="7:7" ht="12.5" customHeight="1">
      <c r="G858" s="57"/>
    </row>
    <row r="859" spans="7:7" ht="12.5" customHeight="1">
      <c r="G859" s="57"/>
    </row>
    <row r="860" spans="7:7" ht="12.5" customHeight="1">
      <c r="G860" s="57"/>
    </row>
    <row r="861" spans="7:7" ht="12.5" customHeight="1">
      <c r="G861" s="57"/>
    </row>
    <row r="862" spans="7:7" ht="12.5" customHeight="1">
      <c r="G862" s="57"/>
    </row>
    <row r="863" spans="7:7" ht="12.5" customHeight="1">
      <c r="G863" s="57"/>
    </row>
    <row r="864" spans="7:7" ht="12.5" customHeight="1">
      <c r="G864" s="57"/>
    </row>
    <row r="865" spans="7:7" ht="12.5" customHeight="1">
      <c r="G865" s="57"/>
    </row>
    <row r="866" spans="7:7" ht="12.5" customHeight="1">
      <c r="G866" s="57"/>
    </row>
    <row r="867" spans="7:7" ht="12.5" customHeight="1">
      <c r="G867" s="57"/>
    </row>
    <row r="868" spans="7:7" ht="12.5" customHeight="1">
      <c r="G868" s="57"/>
    </row>
    <row r="869" spans="7:7" ht="12.5" customHeight="1">
      <c r="G869" s="57"/>
    </row>
    <row r="870" spans="7:7" ht="12.5" customHeight="1">
      <c r="G870" s="57"/>
    </row>
    <row r="871" spans="7:7" ht="12.5" customHeight="1">
      <c r="G871" s="57"/>
    </row>
    <row r="872" spans="7:7" ht="12.5" customHeight="1">
      <c r="G872" s="57"/>
    </row>
    <row r="873" spans="7:7" ht="12.5" customHeight="1">
      <c r="G873" s="57"/>
    </row>
    <row r="874" spans="7:7" ht="12.5" customHeight="1">
      <c r="G874" s="57"/>
    </row>
    <row r="875" spans="7:7" ht="12.5" customHeight="1">
      <c r="G875" s="57"/>
    </row>
    <row r="876" spans="7:7" ht="12.5" customHeight="1">
      <c r="G876" s="57"/>
    </row>
    <row r="877" spans="7:7" ht="12.5" customHeight="1">
      <c r="G877" s="57"/>
    </row>
    <row r="878" spans="7:7" ht="12.5" customHeight="1">
      <c r="G878" s="57"/>
    </row>
    <row r="879" spans="7:7" ht="12.5" customHeight="1">
      <c r="G879" s="57"/>
    </row>
    <row r="880" spans="7:7" ht="12.5" customHeight="1">
      <c r="G880" s="57"/>
    </row>
    <row r="881" spans="7:7" ht="12.5" customHeight="1">
      <c r="G881" s="57"/>
    </row>
    <row r="882" spans="7:7" ht="12.5" customHeight="1">
      <c r="G882" s="57"/>
    </row>
    <row r="883" spans="7:7" ht="12.5" customHeight="1">
      <c r="G883" s="57"/>
    </row>
    <row r="884" spans="7:7" ht="12.5" customHeight="1">
      <c r="G884" s="57"/>
    </row>
    <row r="885" spans="7:7" ht="12.5" customHeight="1">
      <c r="G885" s="57"/>
    </row>
    <row r="886" spans="7:7" ht="12.5" customHeight="1">
      <c r="G886" s="57"/>
    </row>
    <row r="887" spans="7:7" ht="12.5" customHeight="1">
      <c r="G887" s="57"/>
    </row>
    <row r="888" spans="7:7" ht="12.5" customHeight="1">
      <c r="G888" s="57"/>
    </row>
    <row r="889" spans="7:7" ht="12.5" customHeight="1">
      <c r="G889" s="57"/>
    </row>
    <row r="890" spans="7:7" ht="12.5" customHeight="1">
      <c r="G890" s="57"/>
    </row>
    <row r="891" spans="7:7" ht="12.5" customHeight="1">
      <c r="G891" s="57"/>
    </row>
    <row r="892" spans="7:7" ht="12.5" customHeight="1">
      <c r="G892" s="57"/>
    </row>
    <row r="893" spans="7:7" ht="12.5" customHeight="1">
      <c r="G893" s="57"/>
    </row>
    <row r="894" spans="7:7" ht="12.5" customHeight="1">
      <c r="G894" s="57"/>
    </row>
    <row r="895" spans="7:7" ht="12.5" customHeight="1">
      <c r="G895" s="57"/>
    </row>
    <row r="896" spans="7:7" ht="12.5" customHeight="1">
      <c r="G896" s="57"/>
    </row>
    <row r="897" spans="7:7" ht="12.5" customHeight="1">
      <c r="G897" s="57"/>
    </row>
    <row r="898" spans="7:7" ht="12.5" customHeight="1">
      <c r="G898" s="57"/>
    </row>
    <row r="899" spans="7:7" ht="12.5" customHeight="1">
      <c r="G899" s="57"/>
    </row>
    <row r="900" spans="7:7" ht="12.5" customHeight="1">
      <c r="G900" s="57"/>
    </row>
    <row r="901" spans="7:7" ht="12.5" customHeight="1">
      <c r="G901" s="57"/>
    </row>
    <row r="902" spans="7:7" ht="12.5" customHeight="1">
      <c r="G902" s="57"/>
    </row>
    <row r="903" spans="7:7" ht="12.5" customHeight="1">
      <c r="G903" s="57"/>
    </row>
    <row r="904" spans="7:7" ht="12.5" customHeight="1">
      <c r="G904" s="57"/>
    </row>
    <row r="905" spans="7:7" ht="12.5" customHeight="1">
      <c r="G905" s="57"/>
    </row>
    <row r="906" spans="7:7" ht="12.5" customHeight="1">
      <c r="G906" s="57"/>
    </row>
    <row r="907" spans="7:7" ht="12.5" customHeight="1">
      <c r="G907" s="57"/>
    </row>
    <row r="908" spans="7:7" ht="12.5" customHeight="1">
      <c r="G908" s="57"/>
    </row>
    <row r="909" spans="7:7" ht="12.5" customHeight="1">
      <c r="G909" s="57"/>
    </row>
    <row r="910" spans="7:7" ht="12.5" customHeight="1">
      <c r="G910" s="57"/>
    </row>
    <row r="911" spans="7:7" ht="12.5" customHeight="1">
      <c r="G911" s="57"/>
    </row>
    <row r="912" spans="7:7" ht="12.5" customHeight="1">
      <c r="G912" s="57"/>
    </row>
    <row r="913" spans="7:7" ht="12.5" customHeight="1">
      <c r="G913" s="57"/>
    </row>
    <row r="914" spans="7:7" ht="12.5" customHeight="1">
      <c r="G914" s="57"/>
    </row>
    <row r="915" spans="7:7" ht="12.5" customHeight="1">
      <c r="G915" s="57"/>
    </row>
    <row r="916" spans="7:7" ht="12.5" customHeight="1">
      <c r="G916" s="57"/>
    </row>
    <row r="917" spans="7:7" ht="12.5" customHeight="1">
      <c r="G917" s="57"/>
    </row>
    <row r="918" spans="7:7" ht="12.5" customHeight="1">
      <c r="G918" s="57"/>
    </row>
    <row r="919" spans="7:7" ht="12.5" customHeight="1">
      <c r="G919" s="57"/>
    </row>
    <row r="920" spans="7:7" ht="12.5" customHeight="1">
      <c r="G920" s="57"/>
    </row>
    <row r="921" spans="7:7" ht="12.5" customHeight="1">
      <c r="G921" s="57"/>
    </row>
    <row r="922" spans="7:7" ht="12.5" customHeight="1">
      <c r="G922" s="57"/>
    </row>
    <row r="923" spans="7:7" ht="12.5" customHeight="1">
      <c r="G923" s="57"/>
    </row>
    <row r="924" spans="7:7" ht="12.5" customHeight="1">
      <c r="G924" s="57"/>
    </row>
    <row r="925" spans="7:7" ht="12.5" customHeight="1">
      <c r="G925" s="57"/>
    </row>
    <row r="926" spans="7:7" ht="12.5" customHeight="1">
      <c r="G926" s="57"/>
    </row>
    <row r="927" spans="7:7" ht="12.5" customHeight="1">
      <c r="G927" s="57"/>
    </row>
    <row r="928" spans="7:7" ht="12.5" customHeight="1">
      <c r="G928" s="57"/>
    </row>
    <row r="929" spans="7:7" ht="12.5" customHeight="1">
      <c r="G929" s="57"/>
    </row>
    <row r="930" spans="7:7" ht="12.5" customHeight="1">
      <c r="G930" s="57"/>
    </row>
    <row r="931" spans="7:7" ht="12.5" customHeight="1">
      <c r="G931" s="57"/>
    </row>
    <row r="932" spans="7:7" ht="12.5" customHeight="1">
      <c r="G932" s="57"/>
    </row>
    <row r="933" spans="7:7" ht="12.5" customHeight="1">
      <c r="G933" s="57"/>
    </row>
    <row r="934" spans="7:7" ht="12.5" customHeight="1">
      <c r="G934" s="57"/>
    </row>
    <row r="935" spans="7:7" ht="12.5" customHeight="1">
      <c r="G935" s="57"/>
    </row>
    <row r="936" spans="7:7" ht="12.5" customHeight="1">
      <c r="G936" s="57"/>
    </row>
    <row r="937" spans="7:7" ht="12.5" customHeight="1">
      <c r="G937" s="57"/>
    </row>
    <row r="938" spans="7:7" ht="12.5" customHeight="1">
      <c r="G938" s="57"/>
    </row>
    <row r="939" spans="7:7" ht="12.5" customHeight="1">
      <c r="G939" s="57"/>
    </row>
    <row r="940" spans="7:7" ht="12.5" customHeight="1">
      <c r="G940" s="57"/>
    </row>
    <row r="941" spans="7:7" ht="12.5" customHeight="1">
      <c r="G941" s="57"/>
    </row>
    <row r="942" spans="7:7" ht="12.5" customHeight="1">
      <c r="G942" s="57"/>
    </row>
    <row r="943" spans="7:7" ht="12.5" customHeight="1">
      <c r="G943" s="57"/>
    </row>
    <row r="944" spans="7:7" ht="12.5" customHeight="1">
      <c r="G944" s="57"/>
    </row>
    <row r="945" spans="7:7" ht="12.5" customHeight="1">
      <c r="G945" s="57"/>
    </row>
    <row r="946" spans="7:7" ht="12.5" customHeight="1">
      <c r="G946" s="57"/>
    </row>
    <row r="947" spans="7:7" ht="12.5" customHeight="1">
      <c r="G947" s="57"/>
    </row>
    <row r="948" spans="7:7" ht="12.5" customHeight="1">
      <c r="G948" s="57"/>
    </row>
    <row r="949" spans="7:7" ht="12.5" customHeight="1">
      <c r="G949" s="57"/>
    </row>
    <row r="950" spans="7:7" ht="12.5" customHeight="1">
      <c r="G950" s="57"/>
    </row>
    <row r="951" spans="7:7" ht="12.5" customHeight="1">
      <c r="G951" s="57"/>
    </row>
    <row r="952" spans="7:7" ht="12.5" customHeight="1">
      <c r="G952" s="57"/>
    </row>
    <row r="953" spans="7:7" ht="12.5" customHeight="1">
      <c r="G953" s="57"/>
    </row>
    <row r="954" spans="7:7" ht="12.5" customHeight="1">
      <c r="G954" s="57"/>
    </row>
    <row r="955" spans="7:7" ht="12.5" customHeight="1">
      <c r="G955" s="57"/>
    </row>
    <row r="956" spans="7:7" ht="12.5" customHeight="1">
      <c r="G956" s="57"/>
    </row>
    <row r="957" spans="7:7" ht="12.5" customHeight="1">
      <c r="G957" s="57"/>
    </row>
    <row r="958" spans="7:7" ht="12.5" customHeight="1">
      <c r="G958" s="57"/>
    </row>
    <row r="959" spans="7:7" ht="12.5" customHeight="1">
      <c r="G959" s="57"/>
    </row>
    <row r="960" spans="7:7" ht="12.5" customHeight="1">
      <c r="G960" s="57"/>
    </row>
    <row r="961" spans="7:7" ht="12.5" customHeight="1">
      <c r="G961" s="57"/>
    </row>
    <row r="962" spans="7:7" ht="12.5" customHeight="1">
      <c r="G962" s="57"/>
    </row>
    <row r="963" spans="7:7" ht="12.5" customHeight="1">
      <c r="G963" s="57"/>
    </row>
    <row r="964" spans="7:7" ht="12.5" customHeight="1">
      <c r="G964" s="57"/>
    </row>
    <row r="965" spans="7:7" ht="12.5" customHeight="1">
      <c r="G965" s="57"/>
    </row>
    <row r="966" spans="7:7" ht="12.5" customHeight="1">
      <c r="G966" s="57"/>
    </row>
    <row r="967" spans="7:7" ht="12.5" customHeight="1">
      <c r="G967" s="57"/>
    </row>
    <row r="968" spans="7:7" ht="12.5" customHeight="1">
      <c r="G968" s="57"/>
    </row>
    <row r="969" spans="7:7" ht="12.5" customHeight="1">
      <c r="G969" s="57"/>
    </row>
    <row r="970" spans="7:7" ht="12.5" customHeight="1">
      <c r="G970" s="57"/>
    </row>
    <row r="971" spans="7:7" ht="12.5" customHeight="1">
      <c r="G971" s="57"/>
    </row>
    <row r="972" spans="7:7" ht="12.5" customHeight="1">
      <c r="G972" s="57"/>
    </row>
    <row r="973" spans="7:7" ht="12.5" customHeight="1">
      <c r="G973" s="57"/>
    </row>
    <row r="974" spans="7:7" ht="12.5" customHeight="1">
      <c r="G974" s="57"/>
    </row>
    <row r="975" spans="7:7" ht="12.5" customHeight="1">
      <c r="G975" s="57"/>
    </row>
    <row r="976" spans="7:7" ht="12.5" customHeight="1">
      <c r="G976" s="57"/>
    </row>
    <row r="977" spans="7:7" ht="12.5" customHeight="1">
      <c r="G977" s="57"/>
    </row>
    <row r="978" spans="7:7" ht="12.5" customHeight="1">
      <c r="G978" s="57"/>
    </row>
    <row r="979" spans="7:7" ht="12.5" customHeight="1">
      <c r="G979" s="57"/>
    </row>
    <row r="980" spans="7:7" ht="12.5" customHeight="1">
      <c r="G980" s="57"/>
    </row>
    <row r="981" spans="7:7" ht="12.5" customHeight="1">
      <c r="G981" s="57"/>
    </row>
    <row r="982" spans="7:7" ht="12.5" customHeight="1">
      <c r="G982" s="57"/>
    </row>
    <row r="983" spans="7:7" ht="12.5" customHeight="1">
      <c r="G983" s="57"/>
    </row>
    <row r="984" spans="7:7" ht="12.5" customHeight="1">
      <c r="G984" s="57"/>
    </row>
    <row r="985" spans="7:7" ht="12.5" customHeight="1">
      <c r="G985" s="57"/>
    </row>
    <row r="986" spans="7:7" ht="12.5" customHeight="1">
      <c r="G986" s="57"/>
    </row>
    <row r="987" spans="7:7" ht="12.5" customHeight="1">
      <c r="G987" s="57"/>
    </row>
    <row r="988" spans="7:7" ht="12.5" customHeight="1">
      <c r="G988" s="57"/>
    </row>
    <row r="989" spans="7:7" ht="12.5" customHeight="1">
      <c r="G989" s="57"/>
    </row>
    <row r="990" spans="7:7" ht="12.5" customHeight="1">
      <c r="G990" s="57"/>
    </row>
    <row r="991" spans="7:7" ht="12.5" customHeight="1">
      <c r="G991" s="57"/>
    </row>
    <row r="992" spans="7:7" ht="12.5" customHeight="1">
      <c r="G992" s="57"/>
    </row>
    <row r="993" spans="7:7" ht="12.5" customHeight="1">
      <c r="G993" s="57"/>
    </row>
    <row r="994" spans="7:7" ht="12.5" customHeight="1">
      <c r="G994" s="57"/>
    </row>
    <row r="995" spans="7:7" ht="12.5" customHeight="1">
      <c r="G995" s="57"/>
    </row>
    <row r="996" spans="7:7" ht="12.5" customHeight="1">
      <c r="G996" s="57"/>
    </row>
    <row r="997" spans="7:7" ht="12.5" customHeight="1">
      <c r="G997" s="57"/>
    </row>
    <row r="998" spans="7:7" ht="12.5" customHeight="1">
      <c r="G998" s="57"/>
    </row>
    <row r="999" spans="7:7" ht="12.5" customHeight="1">
      <c r="G999" s="57"/>
    </row>
    <row r="1000" spans="7:7" ht="12.5" customHeight="1">
      <c r="G1000" s="57"/>
    </row>
  </sheetData>
  <autoFilter ref="A1:L24" xr:uid="{00000000-0009-0000-0000-000002000000}">
    <sortState xmlns:xlrd2="http://schemas.microsoft.com/office/spreadsheetml/2017/richdata2" ref="A2:L24">
      <sortCondition ref="A1:A24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L14"/>
  <sheetViews>
    <sheetView workbookViewId="0">
      <pane ySplit="1" topLeftCell="A2" activePane="bottomLeft" state="frozen"/>
      <selection pane="bottomLeft" activeCell="E2" sqref="E2:E14"/>
    </sheetView>
    <sheetView workbookViewId="1"/>
  </sheetViews>
  <sheetFormatPr defaultColWidth="12.6328125" defaultRowHeight="15.75" customHeight="1"/>
  <sheetData>
    <row r="1" spans="1:12" ht="15.75" customHeight="1">
      <c r="A1" s="55" t="s">
        <v>48</v>
      </c>
      <c r="B1" s="55" t="s">
        <v>4602</v>
      </c>
      <c r="C1" s="55" t="s">
        <v>4603</v>
      </c>
      <c r="D1" s="55" t="s">
        <v>4604</v>
      </c>
      <c r="E1" s="55" t="s">
        <v>4572</v>
      </c>
      <c r="F1" s="55" t="s">
        <v>4573</v>
      </c>
      <c r="G1" s="55" t="s">
        <v>4605</v>
      </c>
      <c r="H1" s="55" t="s">
        <v>4606</v>
      </c>
      <c r="I1" s="55" t="s">
        <v>60</v>
      </c>
      <c r="J1" s="55" t="s">
        <v>61</v>
      </c>
      <c r="K1" s="59" t="s">
        <v>62</v>
      </c>
      <c r="L1" s="59" t="s">
        <v>63</v>
      </c>
    </row>
    <row r="2" spans="1:12" ht="15.75" hidden="1" customHeight="1">
      <c r="A2" s="55">
        <v>1</v>
      </c>
      <c r="B2" s="55" t="s">
        <v>4607</v>
      </c>
      <c r="C2" s="55" t="s">
        <v>4608</v>
      </c>
      <c r="D2" s="55" t="s">
        <v>4609</v>
      </c>
      <c r="E2" s="57">
        <v>5767341.9752000002</v>
      </c>
      <c r="F2" s="57">
        <v>3298694.4937999998</v>
      </c>
      <c r="G2" s="55">
        <v>0</v>
      </c>
      <c r="H2" s="55">
        <v>0</v>
      </c>
      <c r="I2" s="55" t="s">
        <v>4610</v>
      </c>
      <c r="J2" s="55" t="s">
        <v>4611</v>
      </c>
      <c r="K2" s="55" t="s">
        <v>4612</v>
      </c>
      <c r="L2" s="55">
        <v>1</v>
      </c>
    </row>
    <row r="3" spans="1:12" ht="15.75" customHeight="1">
      <c r="A3" s="55">
        <v>1</v>
      </c>
      <c r="B3" s="55" t="s">
        <v>4613</v>
      </c>
      <c r="C3" s="55" t="s">
        <v>4614</v>
      </c>
      <c r="D3" s="55" t="s">
        <v>4615</v>
      </c>
      <c r="E3" s="57">
        <v>5767341.9752000002</v>
      </c>
      <c r="F3" s="57">
        <v>3298694.4937999998</v>
      </c>
      <c r="G3" s="55">
        <v>0</v>
      </c>
      <c r="H3" s="55">
        <v>0</v>
      </c>
      <c r="I3" s="55" t="s">
        <v>4610</v>
      </c>
      <c r="J3" s="55" t="s">
        <v>4611</v>
      </c>
      <c r="K3" s="55" t="s">
        <v>4616</v>
      </c>
      <c r="L3" s="55">
        <v>0</v>
      </c>
    </row>
    <row r="4" spans="1:12" ht="15.75" customHeight="1">
      <c r="A4" s="55">
        <v>2</v>
      </c>
      <c r="B4" s="55" t="s">
        <v>4617</v>
      </c>
      <c r="C4" s="55" t="s">
        <v>4614</v>
      </c>
      <c r="D4" s="55" t="s">
        <v>4615</v>
      </c>
      <c r="E4" s="57">
        <v>3857163.6331000002</v>
      </c>
      <c r="F4" s="57">
        <v>3607148.9371000002</v>
      </c>
      <c r="G4" s="55">
        <v>0</v>
      </c>
      <c r="H4" s="55">
        <v>0</v>
      </c>
      <c r="I4" s="55" t="s">
        <v>4618</v>
      </c>
      <c r="J4" s="55" t="s">
        <v>4611</v>
      </c>
      <c r="K4" s="55" t="s">
        <v>4616</v>
      </c>
      <c r="L4" s="55">
        <v>0</v>
      </c>
    </row>
    <row r="5" spans="1:12" ht="15.75" customHeight="1">
      <c r="A5" s="55">
        <v>3</v>
      </c>
      <c r="B5" s="55" t="s">
        <v>4619</v>
      </c>
      <c r="C5" s="55" t="s">
        <v>4614</v>
      </c>
      <c r="D5" s="55" t="s">
        <v>4615</v>
      </c>
      <c r="E5" s="57">
        <v>4677108.2690000003</v>
      </c>
      <c r="F5" s="57">
        <v>3205014.0767000001</v>
      </c>
      <c r="G5" s="55">
        <v>0</v>
      </c>
      <c r="H5" s="55">
        <v>0</v>
      </c>
      <c r="I5" s="55" t="s">
        <v>4620</v>
      </c>
      <c r="J5" s="55" t="s">
        <v>4611</v>
      </c>
      <c r="K5" s="55" t="s">
        <v>4616</v>
      </c>
      <c r="L5" s="55">
        <v>0</v>
      </c>
    </row>
    <row r="6" spans="1:12" ht="15.75" customHeight="1">
      <c r="A6" s="55">
        <v>4</v>
      </c>
      <c r="B6" s="55" t="s">
        <v>4621</v>
      </c>
      <c r="C6" s="55" t="s">
        <v>4614</v>
      </c>
      <c r="D6" s="55" t="s">
        <v>4615</v>
      </c>
      <c r="E6" s="57">
        <v>8351296.7411000002</v>
      </c>
      <c r="F6" s="57">
        <v>5366575.7098000003</v>
      </c>
      <c r="G6" s="55">
        <v>0</v>
      </c>
      <c r="H6" s="55">
        <v>0</v>
      </c>
      <c r="I6" s="55" t="s">
        <v>4622</v>
      </c>
      <c r="J6" s="55" t="s">
        <v>4611</v>
      </c>
      <c r="K6" s="55" t="s">
        <v>4616</v>
      </c>
      <c r="L6" s="55">
        <v>0</v>
      </c>
    </row>
    <row r="7" spans="1:12" ht="15.75" hidden="1" customHeight="1">
      <c r="A7" s="55">
        <v>5</v>
      </c>
      <c r="B7" s="55" t="s">
        <v>4623</v>
      </c>
      <c r="C7" s="55" t="s">
        <v>4614</v>
      </c>
      <c r="D7" s="55" t="s">
        <v>4615</v>
      </c>
      <c r="E7" s="57">
        <v>2851419.0435000001</v>
      </c>
      <c r="F7" s="57">
        <v>3925071.4317999999</v>
      </c>
      <c r="G7" s="55">
        <v>0</v>
      </c>
      <c r="H7" s="55">
        <v>0</v>
      </c>
      <c r="I7" s="55" t="s">
        <v>4624</v>
      </c>
      <c r="J7" s="55" t="s">
        <v>4611</v>
      </c>
      <c r="K7" s="55" t="s">
        <v>4625</v>
      </c>
      <c r="L7" s="55">
        <v>1</v>
      </c>
    </row>
    <row r="8" spans="1:12" ht="15.75" customHeight="1">
      <c r="A8" s="55">
        <v>5</v>
      </c>
      <c r="B8" s="55" t="s">
        <v>4623</v>
      </c>
      <c r="C8" s="55" t="s">
        <v>4614</v>
      </c>
      <c r="D8" s="55" t="s">
        <v>4615</v>
      </c>
      <c r="E8" s="57">
        <v>2851419.0435000001</v>
      </c>
      <c r="F8" s="57">
        <v>3925071.4317999999</v>
      </c>
      <c r="G8" s="55">
        <v>0</v>
      </c>
      <c r="H8" s="55">
        <v>0</v>
      </c>
      <c r="I8" s="55" t="s">
        <v>4624</v>
      </c>
      <c r="J8" s="55" t="s">
        <v>4611</v>
      </c>
      <c r="K8" s="55" t="s">
        <v>4616</v>
      </c>
      <c r="L8" s="55">
        <v>0</v>
      </c>
    </row>
    <row r="9" spans="1:12" ht="15.75" customHeight="1">
      <c r="A9" s="55">
        <v>6</v>
      </c>
      <c r="B9" s="55" t="s">
        <v>4626</v>
      </c>
      <c r="C9" s="55" t="s">
        <v>4627</v>
      </c>
      <c r="D9" s="55" t="s">
        <v>4615</v>
      </c>
      <c r="E9" s="57">
        <v>6917270.8842000002</v>
      </c>
      <c r="F9" s="57">
        <v>5693988.8600000003</v>
      </c>
      <c r="G9" s="55">
        <v>0</v>
      </c>
      <c r="H9" s="55">
        <v>0</v>
      </c>
      <c r="I9" s="55" t="s">
        <v>4628</v>
      </c>
      <c r="J9" s="55" t="s">
        <v>4611</v>
      </c>
      <c r="K9" s="55" t="s">
        <v>4616</v>
      </c>
      <c r="L9" s="55">
        <v>0</v>
      </c>
    </row>
    <row r="10" spans="1:12" ht="15.75" customHeight="1">
      <c r="A10" s="55">
        <v>7</v>
      </c>
      <c r="B10" s="55" t="s">
        <v>4629</v>
      </c>
      <c r="C10" s="55" t="s">
        <v>4630</v>
      </c>
      <c r="D10" s="55" t="s">
        <v>4631</v>
      </c>
      <c r="E10" s="57">
        <v>3899045.6940000001</v>
      </c>
      <c r="F10" s="57">
        <v>2396539.7601000001</v>
      </c>
      <c r="G10" s="55">
        <v>0</v>
      </c>
      <c r="H10" s="55">
        <v>0</v>
      </c>
      <c r="I10" s="55" t="s">
        <v>4632</v>
      </c>
      <c r="J10" s="55" t="s">
        <v>4611</v>
      </c>
      <c r="K10" s="55" t="s">
        <v>4616</v>
      </c>
      <c r="L10" s="55">
        <v>0</v>
      </c>
    </row>
    <row r="11" spans="1:12" ht="15.75" customHeight="1">
      <c r="A11" s="55">
        <v>8</v>
      </c>
      <c r="B11" s="55" t="s">
        <v>4633</v>
      </c>
      <c r="C11" s="55" t="s">
        <v>4634</v>
      </c>
      <c r="D11" s="55" t="s">
        <v>4631</v>
      </c>
      <c r="E11" s="57">
        <v>2481039.1786000002</v>
      </c>
      <c r="F11" s="57">
        <v>1307949.7916999999</v>
      </c>
      <c r="G11" s="55">
        <v>0</v>
      </c>
      <c r="H11" s="55">
        <v>0</v>
      </c>
      <c r="I11" s="55" t="s">
        <v>4635</v>
      </c>
      <c r="J11" s="55" t="s">
        <v>4611</v>
      </c>
      <c r="K11" s="55" t="s">
        <v>4616</v>
      </c>
      <c r="L11" s="55">
        <v>0</v>
      </c>
    </row>
    <row r="12" spans="1:12" ht="15.75" customHeight="1">
      <c r="A12" s="55">
        <v>9</v>
      </c>
      <c r="B12" s="55" t="s">
        <v>4636</v>
      </c>
      <c r="C12" s="55" t="s">
        <v>4637</v>
      </c>
      <c r="D12" s="55" t="s">
        <v>4638</v>
      </c>
      <c r="E12" s="57">
        <v>1977474.8096</v>
      </c>
      <c r="F12" s="57">
        <v>2278548.9775999999</v>
      </c>
      <c r="G12" s="55">
        <v>0</v>
      </c>
      <c r="H12" s="55">
        <v>0</v>
      </c>
      <c r="I12" s="55" t="s">
        <v>4639</v>
      </c>
      <c r="J12" s="55" t="s">
        <v>4611</v>
      </c>
      <c r="K12" s="55" t="s">
        <v>4616</v>
      </c>
      <c r="L12" s="55">
        <v>0</v>
      </c>
    </row>
    <row r="13" spans="1:12" ht="15.75" hidden="1" customHeight="1">
      <c r="A13" s="55">
        <v>10</v>
      </c>
      <c r="B13" s="55" t="s">
        <v>4640</v>
      </c>
      <c r="C13" s="55" t="s">
        <v>4641</v>
      </c>
      <c r="D13" s="55" t="s">
        <v>4642</v>
      </c>
      <c r="E13" s="57">
        <v>2481039.1786000002</v>
      </c>
      <c r="F13" s="57">
        <v>1307949.7916999999</v>
      </c>
      <c r="G13" s="55">
        <v>0</v>
      </c>
      <c r="H13" s="55">
        <v>0</v>
      </c>
      <c r="I13" s="55" t="s">
        <v>4635</v>
      </c>
      <c r="J13" s="55" t="s">
        <v>4611</v>
      </c>
      <c r="K13" s="55" t="s">
        <v>4643</v>
      </c>
      <c r="L13" s="55">
        <v>1</v>
      </c>
    </row>
    <row r="14" spans="1:12" ht="15.75" customHeight="1">
      <c r="A14" s="55">
        <v>10</v>
      </c>
      <c r="B14" s="55" t="s">
        <v>4644</v>
      </c>
      <c r="C14" s="55" t="s">
        <v>4645</v>
      </c>
      <c r="D14" s="55" t="s">
        <v>4631</v>
      </c>
      <c r="E14" s="57">
        <v>3514865.9051000001</v>
      </c>
      <c r="F14" s="57">
        <v>1635823.3966999999</v>
      </c>
      <c r="G14" s="55">
        <v>0</v>
      </c>
      <c r="H14" s="55">
        <v>0</v>
      </c>
      <c r="I14" s="55" t="s">
        <v>4646</v>
      </c>
      <c r="J14" s="55" t="s">
        <v>4611</v>
      </c>
      <c r="K14" s="55" t="s">
        <v>4616</v>
      </c>
      <c r="L14" s="55">
        <v>0</v>
      </c>
    </row>
  </sheetData>
  <autoFilter ref="A1:L14" xr:uid="{00000000-0009-0000-0000-000003000000}">
    <filterColumn colId="11">
      <filters>
        <filter val="0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9186"/>
  <sheetViews>
    <sheetView workbookViewId="0">
      <pane ySplit="1" topLeftCell="A2" activePane="bottomLeft" state="frozen"/>
      <selection pane="bottomLeft" activeCell="B3" sqref="B3"/>
    </sheetView>
    <sheetView workbookViewId="1"/>
  </sheetViews>
  <sheetFormatPr defaultColWidth="12.6328125" defaultRowHeight="15.75" customHeight="1"/>
  <cols>
    <col min="5" max="5" width="28.08984375" customWidth="1"/>
    <col min="6" max="6" width="22.90625" customWidth="1"/>
    <col min="7" max="7" width="18.81640625" customWidth="1"/>
  </cols>
  <sheetData>
    <row r="1" spans="1:10" ht="15.75" customHeight="1">
      <c r="A1" s="55" t="s">
        <v>45</v>
      </c>
      <c r="B1" s="55" t="s">
        <v>48</v>
      </c>
      <c r="C1" s="55" t="s">
        <v>44</v>
      </c>
      <c r="D1" s="55" t="s">
        <v>4647</v>
      </c>
      <c r="E1" s="55" t="s">
        <v>60</v>
      </c>
      <c r="F1" s="55" t="s">
        <v>61</v>
      </c>
      <c r="G1" s="59" t="s">
        <v>62</v>
      </c>
      <c r="H1" s="59" t="s">
        <v>63</v>
      </c>
      <c r="I1" s="59"/>
      <c r="J1" s="59"/>
    </row>
    <row r="2" spans="1:10" ht="15.75" customHeight="1">
      <c r="A2" s="55">
        <v>11634</v>
      </c>
      <c r="B2" s="55">
        <v>1</v>
      </c>
      <c r="C2" s="55" t="s">
        <v>4648</v>
      </c>
      <c r="D2" s="55" t="s">
        <v>4649</v>
      </c>
      <c r="E2" s="55" t="s">
        <v>4650</v>
      </c>
      <c r="F2" s="55" t="s">
        <v>4651</v>
      </c>
      <c r="G2" s="55" t="s">
        <v>4652</v>
      </c>
      <c r="H2" s="55">
        <v>0</v>
      </c>
    </row>
    <row r="3" spans="1:10" ht="15.75" customHeight="1">
      <c r="A3" s="55">
        <v>12084</v>
      </c>
      <c r="B3" s="55">
        <v>1</v>
      </c>
      <c r="C3" s="55" t="s">
        <v>4653</v>
      </c>
      <c r="D3" s="55" t="s">
        <v>4649</v>
      </c>
      <c r="E3" s="55" t="s">
        <v>4654</v>
      </c>
      <c r="F3" s="55" t="s">
        <v>4651</v>
      </c>
      <c r="G3" s="55" t="s">
        <v>4655</v>
      </c>
      <c r="H3" s="55">
        <v>0</v>
      </c>
    </row>
    <row r="4" spans="1:10" ht="15.75" customHeight="1">
      <c r="A4" s="55">
        <v>12143</v>
      </c>
      <c r="B4" s="55">
        <v>1</v>
      </c>
      <c r="C4" s="55" t="s">
        <v>4656</v>
      </c>
      <c r="D4" s="55" t="s">
        <v>4649</v>
      </c>
      <c r="E4" s="55" t="s">
        <v>4657</v>
      </c>
      <c r="F4" s="55" t="s">
        <v>4651</v>
      </c>
      <c r="G4" s="55" t="s">
        <v>4658</v>
      </c>
      <c r="H4" s="55">
        <v>0</v>
      </c>
    </row>
    <row r="5" spans="1:10" ht="15.75" customHeight="1">
      <c r="A5" s="55">
        <v>12912</v>
      </c>
      <c r="B5" s="55">
        <v>1</v>
      </c>
      <c r="C5" s="55" t="s">
        <v>4659</v>
      </c>
      <c r="D5" s="55" t="s">
        <v>4649</v>
      </c>
      <c r="E5" s="55" t="s">
        <v>4660</v>
      </c>
      <c r="F5" s="55" t="s">
        <v>4651</v>
      </c>
      <c r="G5" s="55" t="s">
        <v>4661</v>
      </c>
      <c r="H5" s="55">
        <v>0</v>
      </c>
    </row>
    <row r="6" spans="1:10" ht="15.75" customHeight="1">
      <c r="A6" s="55">
        <v>13180</v>
      </c>
      <c r="B6" s="55">
        <v>1</v>
      </c>
      <c r="C6" s="55" t="s">
        <v>4662</v>
      </c>
      <c r="D6" s="55" t="s">
        <v>4649</v>
      </c>
      <c r="E6" s="55" t="s">
        <v>4663</v>
      </c>
      <c r="F6" s="55" t="s">
        <v>4651</v>
      </c>
      <c r="G6" s="55" t="s">
        <v>4664</v>
      </c>
      <c r="H6" s="55">
        <v>0</v>
      </c>
    </row>
    <row r="7" spans="1:10" ht="15.75" customHeight="1">
      <c r="A7" s="55">
        <v>13393</v>
      </c>
      <c r="B7" s="55">
        <v>1</v>
      </c>
      <c r="C7" s="55" t="s">
        <v>4665</v>
      </c>
      <c r="D7" s="55" t="s">
        <v>4649</v>
      </c>
      <c r="E7" s="55" t="s">
        <v>4666</v>
      </c>
      <c r="F7" s="55" t="s">
        <v>4651</v>
      </c>
      <c r="G7" s="55" t="s">
        <v>4667</v>
      </c>
      <c r="H7" s="55">
        <v>0</v>
      </c>
    </row>
    <row r="8" spans="1:10" ht="15.75" customHeight="1">
      <c r="A8" s="55">
        <v>13396</v>
      </c>
      <c r="B8" s="55">
        <v>1</v>
      </c>
      <c r="C8" s="55" t="s">
        <v>4668</v>
      </c>
      <c r="D8" s="55" t="s">
        <v>4649</v>
      </c>
      <c r="E8" s="55" t="s">
        <v>4669</v>
      </c>
      <c r="F8" s="55" t="s">
        <v>4651</v>
      </c>
      <c r="G8" s="55" t="s">
        <v>4670</v>
      </c>
      <c r="H8" s="55">
        <v>0</v>
      </c>
    </row>
    <row r="9" spans="1:10" ht="15.75" customHeight="1">
      <c r="A9" s="55">
        <v>13653</v>
      </c>
      <c r="B9" s="55">
        <v>1</v>
      </c>
      <c r="C9" s="55" t="s">
        <v>4671</v>
      </c>
      <c r="D9" s="55" t="s">
        <v>4649</v>
      </c>
      <c r="E9" s="55" t="s">
        <v>4672</v>
      </c>
      <c r="F9" s="55" t="s">
        <v>4651</v>
      </c>
      <c r="G9" s="55" t="s">
        <v>4673</v>
      </c>
      <c r="H9" s="55">
        <v>0</v>
      </c>
    </row>
    <row r="10" spans="1:10" ht="15.75" customHeight="1">
      <c r="A10" s="55">
        <v>14411</v>
      </c>
      <c r="B10" s="55">
        <v>1</v>
      </c>
      <c r="C10" s="55" t="s">
        <v>4674</v>
      </c>
      <c r="D10" s="55" t="s">
        <v>4649</v>
      </c>
      <c r="E10" s="55" t="s">
        <v>4675</v>
      </c>
      <c r="F10" s="55" t="s">
        <v>4651</v>
      </c>
      <c r="G10" s="55" t="s">
        <v>4676</v>
      </c>
      <c r="H10" s="55">
        <v>0</v>
      </c>
    </row>
    <row r="11" spans="1:10" ht="15.75" customHeight="1">
      <c r="A11" s="55">
        <v>14510</v>
      </c>
      <c r="B11" s="55">
        <v>1</v>
      </c>
      <c r="C11" s="55" t="s">
        <v>4677</v>
      </c>
      <c r="D11" s="55" t="s">
        <v>4649</v>
      </c>
      <c r="E11" s="55" t="s">
        <v>4678</v>
      </c>
      <c r="F11" s="55" t="s">
        <v>4651</v>
      </c>
      <c r="G11" s="55" t="s">
        <v>4679</v>
      </c>
      <c r="H11" s="55">
        <v>0</v>
      </c>
    </row>
    <row r="12" spans="1:10" ht="15.75" customHeight="1">
      <c r="A12" s="55">
        <v>14599</v>
      </c>
      <c r="B12" s="55">
        <v>1</v>
      </c>
      <c r="C12" s="55" t="s">
        <v>4680</v>
      </c>
      <c r="D12" s="55" t="s">
        <v>4649</v>
      </c>
      <c r="E12" s="55" t="s">
        <v>4681</v>
      </c>
      <c r="F12" s="55" t="s">
        <v>4651</v>
      </c>
      <c r="G12" s="55" t="s">
        <v>4682</v>
      </c>
      <c r="H12" s="55">
        <v>0</v>
      </c>
    </row>
    <row r="13" spans="1:10" ht="15.75" customHeight="1">
      <c r="A13" s="55">
        <v>15332</v>
      </c>
      <c r="B13" s="55">
        <v>1</v>
      </c>
      <c r="C13" s="55" t="s">
        <v>4683</v>
      </c>
      <c r="D13" s="55" t="s">
        <v>4649</v>
      </c>
      <c r="E13" s="55" t="s">
        <v>4684</v>
      </c>
      <c r="F13" s="55" t="s">
        <v>4651</v>
      </c>
      <c r="G13" s="55" t="s">
        <v>4685</v>
      </c>
      <c r="H13" s="55">
        <v>0</v>
      </c>
    </row>
    <row r="14" spans="1:10" ht="15.75" customHeight="1">
      <c r="A14" s="55">
        <v>15573</v>
      </c>
      <c r="B14" s="55">
        <v>1</v>
      </c>
      <c r="C14" s="55" t="s">
        <v>4686</v>
      </c>
      <c r="D14" s="55" t="s">
        <v>4649</v>
      </c>
      <c r="E14" s="55" t="s">
        <v>4687</v>
      </c>
      <c r="F14" s="55" t="s">
        <v>4651</v>
      </c>
      <c r="G14" s="55" t="s">
        <v>4688</v>
      </c>
      <c r="H14" s="55">
        <v>0</v>
      </c>
    </row>
    <row r="15" spans="1:10" ht="15.75" customHeight="1">
      <c r="A15" s="55">
        <v>15825</v>
      </c>
      <c r="B15" s="55">
        <v>1</v>
      </c>
      <c r="C15" s="55" t="s">
        <v>4689</v>
      </c>
      <c r="D15" s="55" t="s">
        <v>4649</v>
      </c>
      <c r="E15" s="55" t="s">
        <v>4690</v>
      </c>
      <c r="F15" s="55" t="s">
        <v>4651</v>
      </c>
      <c r="G15" s="55" t="s">
        <v>4691</v>
      </c>
      <c r="H15" s="55">
        <v>0</v>
      </c>
    </row>
    <row r="16" spans="1:10" ht="15.75" customHeight="1">
      <c r="A16" s="55">
        <v>16354</v>
      </c>
      <c r="B16" s="55">
        <v>1</v>
      </c>
      <c r="C16" s="55" t="s">
        <v>4692</v>
      </c>
      <c r="D16" s="55" t="s">
        <v>4649</v>
      </c>
      <c r="E16" s="55" t="s">
        <v>4693</v>
      </c>
      <c r="F16" s="55" t="s">
        <v>4651</v>
      </c>
      <c r="G16" s="55" t="s">
        <v>4694</v>
      </c>
      <c r="H16" s="55">
        <v>0</v>
      </c>
    </row>
    <row r="17" spans="1:8" ht="15.75" customHeight="1">
      <c r="A17" s="55">
        <v>16502</v>
      </c>
      <c r="B17" s="55">
        <v>1</v>
      </c>
      <c r="C17" s="55" t="s">
        <v>4695</v>
      </c>
      <c r="D17" s="55" t="s">
        <v>4649</v>
      </c>
      <c r="E17" s="55" t="s">
        <v>4696</v>
      </c>
      <c r="F17" s="55" t="s">
        <v>4651</v>
      </c>
      <c r="G17" s="55" t="s">
        <v>4697</v>
      </c>
      <c r="H17" s="55">
        <v>0</v>
      </c>
    </row>
    <row r="18" spans="1:8" ht="15.75" customHeight="1">
      <c r="A18" s="55">
        <v>16805</v>
      </c>
      <c r="B18" s="55">
        <v>1</v>
      </c>
      <c r="C18" s="55" t="s">
        <v>4698</v>
      </c>
      <c r="D18" s="55" t="s">
        <v>4649</v>
      </c>
      <c r="E18" s="55" t="s">
        <v>4699</v>
      </c>
      <c r="F18" s="55" t="s">
        <v>4651</v>
      </c>
      <c r="G18" s="55" t="s">
        <v>4700</v>
      </c>
      <c r="H18" s="55">
        <v>0</v>
      </c>
    </row>
    <row r="19" spans="1:8" ht="15.75" customHeight="1">
      <c r="A19" s="55">
        <v>16991</v>
      </c>
      <c r="B19" s="55">
        <v>1</v>
      </c>
      <c r="C19" s="55" t="s">
        <v>4701</v>
      </c>
      <c r="D19" s="55" t="s">
        <v>4649</v>
      </c>
      <c r="E19" s="55" t="s">
        <v>4702</v>
      </c>
      <c r="F19" s="55" t="s">
        <v>4651</v>
      </c>
      <c r="G19" s="55" t="s">
        <v>4703</v>
      </c>
      <c r="H19" s="55">
        <v>0</v>
      </c>
    </row>
    <row r="20" spans="1:8" ht="15.75" customHeight="1">
      <c r="A20" s="55">
        <v>17272</v>
      </c>
      <c r="B20" s="55">
        <v>1</v>
      </c>
      <c r="C20" s="55" t="s">
        <v>4704</v>
      </c>
      <c r="D20" s="55" t="s">
        <v>4649</v>
      </c>
      <c r="E20" s="55" t="s">
        <v>4705</v>
      </c>
      <c r="F20" s="55" t="s">
        <v>4651</v>
      </c>
      <c r="G20" s="55" t="s">
        <v>4706</v>
      </c>
      <c r="H20" s="55">
        <v>0</v>
      </c>
    </row>
    <row r="21" spans="1:8" ht="15.75" customHeight="1">
      <c r="A21" s="55">
        <v>17359</v>
      </c>
      <c r="B21" s="55">
        <v>1</v>
      </c>
      <c r="C21" s="55" t="s">
        <v>4707</v>
      </c>
      <c r="D21" s="55" t="s">
        <v>4649</v>
      </c>
      <c r="E21" s="55" t="s">
        <v>4708</v>
      </c>
      <c r="F21" s="55" t="s">
        <v>4651</v>
      </c>
      <c r="G21" s="55" t="s">
        <v>4709</v>
      </c>
      <c r="H21" s="55">
        <v>0</v>
      </c>
    </row>
    <row r="22" spans="1:8" ht="15.75" customHeight="1">
      <c r="A22" s="55">
        <v>17368</v>
      </c>
      <c r="B22" s="55">
        <v>1</v>
      </c>
      <c r="C22" s="55" t="s">
        <v>4710</v>
      </c>
      <c r="D22" s="55" t="s">
        <v>4649</v>
      </c>
      <c r="E22" s="55" t="s">
        <v>4711</v>
      </c>
      <c r="F22" s="55" t="s">
        <v>4651</v>
      </c>
      <c r="G22" s="55" t="s">
        <v>4712</v>
      </c>
      <c r="H22" s="55">
        <v>0</v>
      </c>
    </row>
    <row r="23" spans="1:8" ht="15.75" customHeight="1">
      <c r="A23" s="55">
        <v>17401</v>
      </c>
      <c r="B23" s="55">
        <v>1</v>
      </c>
      <c r="C23" s="55" t="s">
        <v>4713</v>
      </c>
      <c r="D23" s="55" t="s">
        <v>4649</v>
      </c>
      <c r="E23" s="55" t="s">
        <v>4714</v>
      </c>
      <c r="F23" s="55" t="s">
        <v>4651</v>
      </c>
      <c r="G23" s="55" t="s">
        <v>4715</v>
      </c>
      <c r="H23" s="55">
        <v>0</v>
      </c>
    </row>
    <row r="24" spans="1:8" ht="15.75" customHeight="1">
      <c r="A24" s="55">
        <v>18074</v>
      </c>
      <c r="B24" s="55">
        <v>1</v>
      </c>
      <c r="C24" s="55" t="s">
        <v>4716</v>
      </c>
      <c r="D24" s="55" t="s">
        <v>4649</v>
      </c>
      <c r="E24" s="55" t="s">
        <v>4717</v>
      </c>
      <c r="F24" s="55" t="s">
        <v>4651</v>
      </c>
      <c r="G24" s="55" t="s">
        <v>4718</v>
      </c>
      <c r="H24" s="55">
        <v>0</v>
      </c>
    </row>
    <row r="25" spans="1:8" ht="15.75" customHeight="1">
      <c r="A25" s="55">
        <v>18121</v>
      </c>
      <c r="B25" s="55">
        <v>1</v>
      </c>
      <c r="C25" s="55" t="s">
        <v>4719</v>
      </c>
      <c r="D25" s="55" t="s">
        <v>4649</v>
      </c>
      <c r="E25" s="55" t="s">
        <v>4720</v>
      </c>
      <c r="F25" s="55" t="s">
        <v>4651</v>
      </c>
      <c r="G25" s="55" t="s">
        <v>4721</v>
      </c>
      <c r="H25" s="55">
        <v>0</v>
      </c>
    </row>
    <row r="26" spans="1:8" ht="15.75" customHeight="1">
      <c r="A26" s="55">
        <v>18404</v>
      </c>
      <c r="B26" s="55">
        <v>1</v>
      </c>
      <c r="C26" s="55" t="s">
        <v>4722</v>
      </c>
      <c r="D26" s="55" t="s">
        <v>4649</v>
      </c>
      <c r="E26" s="55" t="s">
        <v>4723</v>
      </c>
      <c r="F26" s="55" t="s">
        <v>4651</v>
      </c>
      <c r="G26" s="55" t="s">
        <v>4724</v>
      </c>
      <c r="H26" s="55">
        <v>0</v>
      </c>
    </row>
    <row r="27" spans="1:8" ht="12.5" customHeight="1">
      <c r="A27" s="55">
        <v>18553</v>
      </c>
      <c r="B27" s="55">
        <v>1</v>
      </c>
      <c r="C27" s="55" t="s">
        <v>4725</v>
      </c>
      <c r="D27" s="55" t="s">
        <v>4649</v>
      </c>
      <c r="E27" s="55" t="s">
        <v>4726</v>
      </c>
      <c r="F27" s="55" t="s">
        <v>4651</v>
      </c>
      <c r="G27" s="55" t="s">
        <v>4727</v>
      </c>
      <c r="H27" s="55">
        <v>0</v>
      </c>
    </row>
    <row r="28" spans="1:8" ht="12.5" customHeight="1">
      <c r="A28" s="55">
        <v>18688</v>
      </c>
      <c r="B28" s="55">
        <v>1</v>
      </c>
      <c r="C28" s="55" t="s">
        <v>4728</v>
      </c>
      <c r="D28" s="55" t="s">
        <v>4649</v>
      </c>
      <c r="E28" s="55" t="s">
        <v>4729</v>
      </c>
      <c r="F28" s="55" t="s">
        <v>4651</v>
      </c>
      <c r="G28" s="55" t="s">
        <v>4730</v>
      </c>
      <c r="H28" s="55">
        <v>0</v>
      </c>
    </row>
    <row r="29" spans="1:8" ht="12.5" customHeight="1">
      <c r="A29" s="55">
        <v>18787</v>
      </c>
      <c r="B29" s="55">
        <v>1</v>
      </c>
      <c r="C29" s="55" t="s">
        <v>4731</v>
      </c>
      <c r="D29" s="55" t="s">
        <v>4649</v>
      </c>
      <c r="E29" s="55" t="s">
        <v>4732</v>
      </c>
      <c r="F29" s="55" t="s">
        <v>4651</v>
      </c>
      <c r="G29" s="55" t="s">
        <v>4733</v>
      </c>
      <c r="H29" s="55">
        <v>0</v>
      </c>
    </row>
    <row r="30" spans="1:8" ht="12.5" customHeight="1">
      <c r="A30" s="55">
        <v>19684</v>
      </c>
      <c r="B30" s="55">
        <v>1</v>
      </c>
      <c r="C30" s="55" t="s">
        <v>4734</v>
      </c>
      <c r="D30" s="55" t="s">
        <v>4649</v>
      </c>
      <c r="E30" s="55" t="s">
        <v>4735</v>
      </c>
      <c r="F30" s="55" t="s">
        <v>4651</v>
      </c>
      <c r="G30" s="55" t="s">
        <v>4736</v>
      </c>
      <c r="H30" s="55">
        <v>0</v>
      </c>
    </row>
    <row r="31" spans="1:8" ht="12.5" customHeight="1">
      <c r="A31" s="55">
        <v>19720</v>
      </c>
      <c r="B31" s="55">
        <v>1</v>
      </c>
      <c r="C31" s="55" t="s">
        <v>4737</v>
      </c>
      <c r="D31" s="55" t="s">
        <v>4649</v>
      </c>
      <c r="E31" s="55" t="s">
        <v>4738</v>
      </c>
      <c r="F31" s="55" t="s">
        <v>4651</v>
      </c>
      <c r="G31" s="55" t="s">
        <v>4739</v>
      </c>
      <c r="H31" s="55">
        <v>0</v>
      </c>
    </row>
    <row r="32" spans="1:8" ht="12.5" customHeight="1">
      <c r="A32" s="55">
        <v>19737</v>
      </c>
      <c r="B32" s="55">
        <v>1</v>
      </c>
      <c r="C32" s="55" t="s">
        <v>4740</v>
      </c>
      <c r="D32" s="55" t="s">
        <v>4649</v>
      </c>
      <c r="E32" s="55" t="s">
        <v>4741</v>
      </c>
      <c r="F32" s="55" t="s">
        <v>4651</v>
      </c>
      <c r="G32" s="55" t="s">
        <v>4742</v>
      </c>
      <c r="H32" s="55">
        <v>0</v>
      </c>
    </row>
    <row r="33" spans="1:8" ht="12.5" customHeight="1">
      <c r="A33" s="55">
        <v>19871</v>
      </c>
      <c r="B33" s="55">
        <v>1</v>
      </c>
      <c r="C33" s="55" t="s">
        <v>4743</v>
      </c>
      <c r="D33" s="55" t="s">
        <v>4649</v>
      </c>
      <c r="E33" s="55" t="s">
        <v>4744</v>
      </c>
      <c r="F33" s="55" t="s">
        <v>4651</v>
      </c>
      <c r="G33" s="55" t="s">
        <v>4745</v>
      </c>
      <c r="H33" s="55">
        <v>0</v>
      </c>
    </row>
    <row r="34" spans="1:8" ht="12.5" customHeight="1">
      <c r="A34" s="55">
        <v>20026</v>
      </c>
      <c r="B34" s="55">
        <v>1</v>
      </c>
      <c r="C34" s="55" t="s">
        <v>4746</v>
      </c>
      <c r="D34" s="55" t="s">
        <v>4649</v>
      </c>
      <c r="E34" s="55" t="s">
        <v>4747</v>
      </c>
      <c r="F34" s="55" t="s">
        <v>4651</v>
      </c>
      <c r="G34" s="55" t="s">
        <v>4748</v>
      </c>
      <c r="H34" s="55">
        <v>0</v>
      </c>
    </row>
    <row r="35" spans="1:8" ht="12.5" customHeight="1">
      <c r="A35" s="55">
        <v>20399</v>
      </c>
      <c r="B35" s="55">
        <v>1</v>
      </c>
      <c r="C35" s="55" t="s">
        <v>4749</v>
      </c>
      <c r="D35" s="55" t="s">
        <v>4649</v>
      </c>
      <c r="E35" s="55" t="s">
        <v>4750</v>
      </c>
      <c r="F35" s="55" t="s">
        <v>4651</v>
      </c>
      <c r="G35" s="55" t="s">
        <v>4751</v>
      </c>
      <c r="H35" s="55">
        <v>0</v>
      </c>
    </row>
    <row r="36" spans="1:8" ht="12.5" customHeight="1">
      <c r="A36" s="55">
        <v>21395</v>
      </c>
      <c r="B36" s="55">
        <v>1</v>
      </c>
      <c r="C36" s="55" t="s">
        <v>4752</v>
      </c>
      <c r="D36" s="55" t="s">
        <v>4649</v>
      </c>
      <c r="E36" s="55" t="s">
        <v>4753</v>
      </c>
      <c r="F36" s="55" t="s">
        <v>4651</v>
      </c>
      <c r="G36" s="55" t="s">
        <v>4754</v>
      </c>
      <c r="H36" s="55">
        <v>0</v>
      </c>
    </row>
    <row r="37" spans="1:8" ht="12.5" customHeight="1">
      <c r="A37" s="55">
        <v>21626</v>
      </c>
      <c r="B37" s="55">
        <v>1</v>
      </c>
      <c r="C37" s="55" t="s">
        <v>4755</v>
      </c>
      <c r="D37" s="55" t="s">
        <v>4649</v>
      </c>
      <c r="E37" s="55" t="s">
        <v>4756</v>
      </c>
      <c r="F37" s="55" t="s">
        <v>4651</v>
      </c>
      <c r="G37" s="55" t="s">
        <v>4757</v>
      </c>
      <c r="H37" s="55">
        <v>0</v>
      </c>
    </row>
    <row r="38" spans="1:8" ht="12.5" customHeight="1">
      <c r="A38" s="55">
        <v>21728</v>
      </c>
      <c r="B38" s="55">
        <v>1</v>
      </c>
      <c r="C38" s="55" t="s">
        <v>4758</v>
      </c>
      <c r="D38" s="55" t="s">
        <v>4649</v>
      </c>
      <c r="E38" s="55" t="s">
        <v>4759</v>
      </c>
      <c r="F38" s="55" t="s">
        <v>4651</v>
      </c>
      <c r="G38" s="55" t="s">
        <v>4760</v>
      </c>
      <c r="H38" s="55">
        <v>0</v>
      </c>
    </row>
    <row r="39" spans="1:8" ht="12.5" customHeight="1">
      <c r="A39" s="55">
        <v>21754</v>
      </c>
      <c r="B39" s="55">
        <v>1</v>
      </c>
      <c r="C39" s="55" t="s">
        <v>4761</v>
      </c>
      <c r="D39" s="55" t="s">
        <v>4649</v>
      </c>
      <c r="E39" s="55" t="s">
        <v>4762</v>
      </c>
      <c r="F39" s="55" t="s">
        <v>4651</v>
      </c>
      <c r="G39" s="55" t="s">
        <v>4763</v>
      </c>
      <c r="H39" s="55">
        <v>0</v>
      </c>
    </row>
    <row r="40" spans="1:8" ht="12.5" customHeight="1">
      <c r="A40" s="55">
        <v>22115</v>
      </c>
      <c r="B40" s="55">
        <v>1</v>
      </c>
      <c r="C40" s="55" t="s">
        <v>4764</v>
      </c>
      <c r="D40" s="55" t="s">
        <v>4649</v>
      </c>
      <c r="E40" s="55" t="s">
        <v>4765</v>
      </c>
      <c r="F40" s="55" t="s">
        <v>4651</v>
      </c>
      <c r="G40" s="55" t="s">
        <v>4766</v>
      </c>
      <c r="H40" s="55">
        <v>0</v>
      </c>
    </row>
    <row r="41" spans="1:8" ht="12.5" customHeight="1">
      <c r="A41" s="55">
        <v>22160</v>
      </c>
      <c r="B41" s="55">
        <v>1</v>
      </c>
      <c r="C41" s="55" t="s">
        <v>4767</v>
      </c>
      <c r="D41" s="55" t="s">
        <v>4649</v>
      </c>
      <c r="E41" s="55" t="s">
        <v>4768</v>
      </c>
      <c r="F41" s="55" t="s">
        <v>4651</v>
      </c>
      <c r="G41" s="55" t="s">
        <v>4769</v>
      </c>
      <c r="H41" s="55">
        <v>0</v>
      </c>
    </row>
    <row r="42" spans="1:8" ht="12.5" customHeight="1">
      <c r="A42" s="55">
        <v>22290</v>
      </c>
      <c r="B42" s="55">
        <v>1</v>
      </c>
      <c r="C42" s="55" t="s">
        <v>4770</v>
      </c>
      <c r="D42" s="55" t="s">
        <v>4649</v>
      </c>
      <c r="E42" s="55" t="s">
        <v>4771</v>
      </c>
      <c r="F42" s="55" t="s">
        <v>4651</v>
      </c>
      <c r="G42" s="55" t="s">
        <v>4772</v>
      </c>
      <c r="H42" s="55">
        <v>0</v>
      </c>
    </row>
    <row r="43" spans="1:8" ht="12.5" customHeight="1">
      <c r="A43" s="55">
        <v>22376</v>
      </c>
      <c r="B43" s="55">
        <v>1</v>
      </c>
      <c r="C43" s="55" t="s">
        <v>4773</v>
      </c>
      <c r="D43" s="55" t="s">
        <v>4649</v>
      </c>
      <c r="E43" s="55" t="s">
        <v>4774</v>
      </c>
      <c r="F43" s="55" t="s">
        <v>4651</v>
      </c>
      <c r="G43" s="55" t="s">
        <v>4775</v>
      </c>
      <c r="H43" s="55">
        <v>0</v>
      </c>
    </row>
    <row r="44" spans="1:8" ht="12.5" customHeight="1">
      <c r="A44" s="55">
        <v>23037</v>
      </c>
      <c r="B44" s="55">
        <v>1</v>
      </c>
      <c r="C44" s="55" t="s">
        <v>4776</v>
      </c>
      <c r="D44" s="55" t="s">
        <v>4649</v>
      </c>
      <c r="E44" s="55" t="s">
        <v>4777</v>
      </c>
      <c r="F44" s="55" t="s">
        <v>4651</v>
      </c>
      <c r="G44" s="55" t="s">
        <v>4778</v>
      </c>
      <c r="H44" s="55">
        <v>0</v>
      </c>
    </row>
    <row r="45" spans="1:8" ht="12.5" customHeight="1">
      <c r="A45" s="55">
        <v>23706</v>
      </c>
      <c r="B45" s="55">
        <v>1</v>
      </c>
      <c r="C45" s="55" t="s">
        <v>4779</v>
      </c>
      <c r="D45" s="55" t="s">
        <v>4649</v>
      </c>
      <c r="E45" s="55" t="s">
        <v>4780</v>
      </c>
      <c r="F45" s="55" t="s">
        <v>4651</v>
      </c>
      <c r="G45" s="55" t="s">
        <v>4781</v>
      </c>
      <c r="H45" s="55">
        <v>0</v>
      </c>
    </row>
    <row r="46" spans="1:8" ht="12.5" customHeight="1">
      <c r="A46" s="55">
        <v>24498</v>
      </c>
      <c r="B46" s="55">
        <v>1</v>
      </c>
      <c r="C46" s="55" t="s">
        <v>4782</v>
      </c>
      <c r="D46" s="55" t="s">
        <v>4649</v>
      </c>
      <c r="E46" s="55" t="s">
        <v>4783</v>
      </c>
      <c r="F46" s="55" t="s">
        <v>4651</v>
      </c>
      <c r="G46" s="55" t="s">
        <v>4784</v>
      </c>
      <c r="H46" s="55">
        <v>0</v>
      </c>
    </row>
    <row r="47" spans="1:8" ht="12.5" customHeight="1">
      <c r="A47" s="55">
        <v>24936</v>
      </c>
      <c r="B47" s="55">
        <v>1</v>
      </c>
      <c r="C47" s="55" t="s">
        <v>4785</v>
      </c>
      <c r="D47" s="55" t="s">
        <v>4649</v>
      </c>
      <c r="E47" s="55" t="s">
        <v>4786</v>
      </c>
      <c r="F47" s="55" t="s">
        <v>4651</v>
      </c>
      <c r="G47" s="55" t="s">
        <v>4787</v>
      </c>
      <c r="H47" s="55">
        <v>0</v>
      </c>
    </row>
    <row r="48" spans="1:8" ht="12.5" customHeight="1">
      <c r="A48" s="55">
        <v>25067</v>
      </c>
      <c r="B48" s="55">
        <v>1</v>
      </c>
      <c r="C48" s="55" t="s">
        <v>4788</v>
      </c>
      <c r="D48" s="55" t="s">
        <v>4649</v>
      </c>
      <c r="E48" s="55" t="s">
        <v>4789</v>
      </c>
      <c r="F48" s="55" t="s">
        <v>4651</v>
      </c>
      <c r="G48" s="55" t="s">
        <v>4790</v>
      </c>
      <c r="H48" s="55">
        <v>0</v>
      </c>
    </row>
    <row r="49" spans="1:8" ht="12.5" customHeight="1">
      <c r="A49" s="55">
        <v>25979</v>
      </c>
      <c r="B49" s="55">
        <v>1</v>
      </c>
      <c r="C49" s="55" t="s">
        <v>4791</v>
      </c>
      <c r="D49" s="55" t="s">
        <v>4649</v>
      </c>
      <c r="E49" s="55" t="s">
        <v>4792</v>
      </c>
      <c r="F49" s="55" t="s">
        <v>4651</v>
      </c>
      <c r="G49" s="55" t="s">
        <v>4793</v>
      </c>
      <c r="H49" s="55">
        <v>0</v>
      </c>
    </row>
    <row r="50" spans="1:8" ht="12.5" customHeight="1">
      <c r="A50" s="55">
        <v>26259</v>
      </c>
      <c r="B50" s="55">
        <v>1</v>
      </c>
      <c r="C50" s="55" t="s">
        <v>4794</v>
      </c>
      <c r="D50" s="55" t="s">
        <v>4649</v>
      </c>
      <c r="E50" s="55" t="s">
        <v>4795</v>
      </c>
      <c r="F50" s="55" t="s">
        <v>4651</v>
      </c>
      <c r="G50" s="55" t="s">
        <v>4796</v>
      </c>
      <c r="H50" s="55">
        <v>0</v>
      </c>
    </row>
    <row r="51" spans="1:8" ht="12.5" customHeight="1">
      <c r="A51" s="55">
        <v>26275</v>
      </c>
      <c r="B51" s="55">
        <v>1</v>
      </c>
      <c r="C51" s="55" t="s">
        <v>4797</v>
      </c>
      <c r="D51" s="55" t="s">
        <v>4649</v>
      </c>
      <c r="E51" s="55" t="s">
        <v>4798</v>
      </c>
      <c r="F51" s="55" t="s">
        <v>4651</v>
      </c>
      <c r="G51" s="55" t="s">
        <v>4799</v>
      </c>
      <c r="H51" s="55">
        <v>0</v>
      </c>
    </row>
    <row r="52" spans="1:8" ht="12.5" customHeight="1">
      <c r="A52" s="55">
        <v>26487</v>
      </c>
      <c r="B52" s="55">
        <v>1</v>
      </c>
      <c r="C52" s="55" t="s">
        <v>4800</v>
      </c>
      <c r="D52" s="55" t="s">
        <v>4649</v>
      </c>
      <c r="E52" s="55" t="s">
        <v>4801</v>
      </c>
      <c r="F52" s="55" t="s">
        <v>4651</v>
      </c>
      <c r="G52" s="55" t="s">
        <v>4802</v>
      </c>
      <c r="H52" s="55">
        <v>0</v>
      </c>
    </row>
    <row r="53" spans="1:8" ht="12.5" customHeight="1">
      <c r="A53" s="55">
        <v>26580</v>
      </c>
      <c r="B53" s="55">
        <v>1</v>
      </c>
      <c r="C53" s="55" t="s">
        <v>4803</v>
      </c>
      <c r="D53" s="55" t="s">
        <v>4649</v>
      </c>
      <c r="E53" s="55" t="s">
        <v>4804</v>
      </c>
      <c r="F53" s="55" t="s">
        <v>4651</v>
      </c>
      <c r="G53" s="55" t="s">
        <v>4805</v>
      </c>
      <c r="H53" s="55">
        <v>0</v>
      </c>
    </row>
    <row r="54" spans="1:8" ht="12.5" customHeight="1">
      <c r="A54" s="55">
        <v>26717</v>
      </c>
      <c r="B54" s="55">
        <v>1</v>
      </c>
      <c r="C54" s="55" t="s">
        <v>4806</v>
      </c>
      <c r="D54" s="55" t="s">
        <v>4649</v>
      </c>
      <c r="E54" s="55" t="s">
        <v>4807</v>
      </c>
      <c r="F54" s="55" t="s">
        <v>4651</v>
      </c>
      <c r="G54" s="55" t="s">
        <v>4808</v>
      </c>
      <c r="H54" s="55">
        <v>0</v>
      </c>
    </row>
    <row r="55" spans="1:8" ht="12.5" customHeight="1">
      <c r="A55" s="55">
        <v>27047</v>
      </c>
      <c r="B55" s="55">
        <v>1</v>
      </c>
      <c r="C55" s="55" t="s">
        <v>4809</v>
      </c>
      <c r="D55" s="55" t="s">
        <v>4649</v>
      </c>
      <c r="E55" s="55" t="s">
        <v>4810</v>
      </c>
      <c r="F55" s="55" t="s">
        <v>4651</v>
      </c>
      <c r="G55" s="55" t="s">
        <v>4811</v>
      </c>
      <c r="H55" s="55">
        <v>0</v>
      </c>
    </row>
    <row r="56" spans="1:8" ht="12.5" customHeight="1">
      <c r="A56" s="55">
        <v>27221</v>
      </c>
      <c r="B56" s="55">
        <v>1</v>
      </c>
      <c r="C56" s="55" t="s">
        <v>4812</v>
      </c>
      <c r="D56" s="55" t="s">
        <v>4649</v>
      </c>
      <c r="E56" s="55" t="s">
        <v>4813</v>
      </c>
      <c r="F56" s="55" t="s">
        <v>4651</v>
      </c>
      <c r="G56" s="55" t="s">
        <v>4814</v>
      </c>
      <c r="H56" s="55">
        <v>0</v>
      </c>
    </row>
    <row r="57" spans="1:8" ht="12.5" customHeight="1">
      <c r="A57" s="55">
        <v>27629</v>
      </c>
      <c r="B57" s="55">
        <v>1</v>
      </c>
      <c r="C57" s="55" t="s">
        <v>4815</v>
      </c>
      <c r="D57" s="55" t="s">
        <v>4649</v>
      </c>
      <c r="E57" s="55" t="s">
        <v>4816</v>
      </c>
      <c r="F57" s="55" t="s">
        <v>4651</v>
      </c>
      <c r="G57" s="55" t="s">
        <v>4817</v>
      </c>
      <c r="H57" s="55">
        <v>0</v>
      </c>
    </row>
    <row r="58" spans="1:8" ht="12.5" customHeight="1">
      <c r="A58" s="55">
        <v>27911</v>
      </c>
      <c r="B58" s="55">
        <v>1</v>
      </c>
      <c r="C58" s="55" t="s">
        <v>4818</v>
      </c>
      <c r="D58" s="55" t="s">
        <v>4649</v>
      </c>
      <c r="E58" s="55" t="s">
        <v>4819</v>
      </c>
      <c r="F58" s="55" t="s">
        <v>4651</v>
      </c>
      <c r="G58" s="55" t="s">
        <v>4820</v>
      </c>
      <c r="H58" s="55">
        <v>0</v>
      </c>
    </row>
    <row r="59" spans="1:8" ht="12.5" customHeight="1">
      <c r="A59" s="55">
        <v>28004</v>
      </c>
      <c r="B59" s="55">
        <v>1</v>
      </c>
      <c r="C59" s="55" t="s">
        <v>4821</v>
      </c>
      <c r="D59" s="55" t="s">
        <v>4649</v>
      </c>
      <c r="E59" s="55" t="s">
        <v>4822</v>
      </c>
      <c r="F59" s="55" t="s">
        <v>4651</v>
      </c>
      <c r="G59" s="55" t="s">
        <v>4823</v>
      </c>
      <c r="H59" s="55">
        <v>0</v>
      </c>
    </row>
    <row r="60" spans="1:8" ht="12.5" customHeight="1">
      <c r="A60" s="55">
        <v>28017</v>
      </c>
      <c r="B60" s="55">
        <v>1</v>
      </c>
      <c r="C60" s="55" t="s">
        <v>4824</v>
      </c>
      <c r="D60" s="55" t="s">
        <v>4649</v>
      </c>
      <c r="E60" s="55" t="s">
        <v>4825</v>
      </c>
      <c r="F60" s="55" t="s">
        <v>4651</v>
      </c>
      <c r="G60" s="55" t="s">
        <v>4826</v>
      </c>
      <c r="H60" s="55">
        <v>0</v>
      </c>
    </row>
    <row r="61" spans="1:8" ht="12.5" customHeight="1">
      <c r="A61" s="55">
        <v>28266</v>
      </c>
      <c r="B61" s="55">
        <v>1</v>
      </c>
      <c r="C61" s="55" t="s">
        <v>4827</v>
      </c>
      <c r="D61" s="55" t="s">
        <v>4649</v>
      </c>
      <c r="E61" s="55" t="s">
        <v>4828</v>
      </c>
      <c r="F61" s="55" t="s">
        <v>4651</v>
      </c>
      <c r="G61" s="55" t="s">
        <v>4829</v>
      </c>
      <c r="H61" s="55">
        <v>0</v>
      </c>
    </row>
    <row r="62" spans="1:8" ht="12.5" customHeight="1">
      <c r="A62" s="55">
        <v>28870</v>
      </c>
      <c r="B62" s="55">
        <v>1</v>
      </c>
      <c r="C62" s="55" t="s">
        <v>4830</v>
      </c>
      <c r="D62" s="55" t="s">
        <v>4649</v>
      </c>
      <c r="E62" s="55" t="s">
        <v>4831</v>
      </c>
      <c r="F62" s="55" t="s">
        <v>4651</v>
      </c>
      <c r="G62" s="55" t="s">
        <v>4832</v>
      </c>
      <c r="H62" s="55">
        <v>0</v>
      </c>
    </row>
    <row r="63" spans="1:8" ht="12.5" customHeight="1">
      <c r="A63" s="55">
        <v>29217</v>
      </c>
      <c r="B63" s="55">
        <v>1</v>
      </c>
      <c r="C63" s="55" t="s">
        <v>4833</v>
      </c>
      <c r="D63" s="55" t="s">
        <v>4649</v>
      </c>
      <c r="E63" s="55" t="s">
        <v>4834</v>
      </c>
      <c r="F63" s="55" t="s">
        <v>4651</v>
      </c>
      <c r="G63" s="55" t="s">
        <v>4835</v>
      </c>
      <c r="H63" s="55">
        <v>0</v>
      </c>
    </row>
    <row r="64" spans="1:8" ht="12.5" customHeight="1">
      <c r="A64" s="55">
        <v>11013</v>
      </c>
      <c r="B64" s="55">
        <v>1</v>
      </c>
      <c r="C64" s="55" t="s">
        <v>4836</v>
      </c>
      <c r="D64" s="55" t="s">
        <v>4649</v>
      </c>
      <c r="E64" s="55" t="s">
        <v>4837</v>
      </c>
      <c r="F64" s="55" t="s">
        <v>4651</v>
      </c>
      <c r="G64" s="55" t="s">
        <v>4838</v>
      </c>
      <c r="H64" s="55">
        <v>0</v>
      </c>
    </row>
    <row r="65" spans="1:8" ht="12.5" customHeight="1">
      <c r="A65" s="55">
        <v>11062</v>
      </c>
      <c r="B65" s="55">
        <v>1</v>
      </c>
      <c r="C65" s="55" t="s">
        <v>4839</v>
      </c>
      <c r="D65" s="55" t="s">
        <v>4649</v>
      </c>
      <c r="E65" s="55" t="s">
        <v>4840</v>
      </c>
      <c r="F65" s="55" t="s">
        <v>4651</v>
      </c>
      <c r="G65" s="55" t="s">
        <v>4841</v>
      </c>
      <c r="H65" s="55">
        <v>0</v>
      </c>
    </row>
    <row r="66" spans="1:8" ht="12.5" customHeight="1">
      <c r="A66" s="55">
        <v>11133</v>
      </c>
      <c r="B66" s="55">
        <v>1</v>
      </c>
      <c r="C66" s="55" t="s">
        <v>4842</v>
      </c>
      <c r="D66" s="55" t="s">
        <v>4649</v>
      </c>
      <c r="E66" s="55" t="s">
        <v>4843</v>
      </c>
      <c r="F66" s="55" t="s">
        <v>4651</v>
      </c>
      <c r="G66" s="55" t="s">
        <v>4844</v>
      </c>
      <c r="H66" s="55">
        <v>0</v>
      </c>
    </row>
    <row r="67" spans="1:8" ht="12.5" customHeight="1">
      <c r="A67" s="55">
        <v>11144</v>
      </c>
      <c r="B67" s="55">
        <v>1</v>
      </c>
      <c r="C67" s="55" t="s">
        <v>4845</v>
      </c>
      <c r="D67" s="55" t="s">
        <v>4649</v>
      </c>
      <c r="E67" s="55" t="s">
        <v>4846</v>
      </c>
      <c r="F67" s="55" t="s">
        <v>4651</v>
      </c>
      <c r="G67" s="55" t="s">
        <v>4847</v>
      </c>
      <c r="H67" s="55">
        <v>0</v>
      </c>
    </row>
    <row r="68" spans="1:8" ht="12.5" customHeight="1">
      <c r="A68" s="55">
        <v>11746</v>
      </c>
      <c r="B68" s="55">
        <v>1</v>
      </c>
      <c r="C68" s="55" t="s">
        <v>4848</v>
      </c>
      <c r="D68" s="55" t="s">
        <v>4649</v>
      </c>
      <c r="E68" s="55" t="s">
        <v>4849</v>
      </c>
      <c r="F68" s="55" t="s">
        <v>4651</v>
      </c>
      <c r="G68" s="55" t="s">
        <v>4850</v>
      </c>
      <c r="H68" s="55">
        <v>0</v>
      </c>
    </row>
    <row r="69" spans="1:8" ht="12.5" customHeight="1">
      <c r="A69" s="55">
        <v>11926</v>
      </c>
      <c r="B69" s="55">
        <v>1</v>
      </c>
      <c r="C69" s="55" t="s">
        <v>4851</v>
      </c>
      <c r="D69" s="55" t="s">
        <v>4649</v>
      </c>
      <c r="E69" s="55" t="s">
        <v>4852</v>
      </c>
      <c r="F69" s="55" t="s">
        <v>4651</v>
      </c>
      <c r="G69" s="55" t="s">
        <v>4853</v>
      </c>
      <c r="H69" s="55">
        <v>0</v>
      </c>
    </row>
    <row r="70" spans="1:8" ht="12.5" customHeight="1">
      <c r="A70" s="55">
        <v>12445</v>
      </c>
      <c r="B70" s="55">
        <v>1</v>
      </c>
      <c r="C70" s="55" t="s">
        <v>4854</v>
      </c>
      <c r="D70" s="55" t="s">
        <v>4649</v>
      </c>
      <c r="E70" s="55" t="s">
        <v>4855</v>
      </c>
      <c r="F70" s="55" t="s">
        <v>4651</v>
      </c>
      <c r="G70" s="55" t="s">
        <v>4856</v>
      </c>
      <c r="H70" s="55">
        <v>0</v>
      </c>
    </row>
    <row r="71" spans="1:8" ht="12.5" customHeight="1">
      <c r="A71" s="55">
        <v>13063</v>
      </c>
      <c r="B71" s="55">
        <v>1</v>
      </c>
      <c r="C71" s="55" t="s">
        <v>4857</v>
      </c>
      <c r="D71" s="55" t="s">
        <v>4649</v>
      </c>
      <c r="E71" s="55" t="s">
        <v>4858</v>
      </c>
      <c r="F71" s="55" t="s">
        <v>4651</v>
      </c>
      <c r="G71" s="55" t="s">
        <v>4859</v>
      </c>
      <c r="H71" s="55">
        <v>0</v>
      </c>
    </row>
    <row r="72" spans="1:8" ht="12.5" customHeight="1">
      <c r="A72" s="55">
        <v>13083</v>
      </c>
      <c r="B72" s="55">
        <v>1</v>
      </c>
      <c r="C72" s="55" t="s">
        <v>4860</v>
      </c>
      <c r="D72" s="55" t="s">
        <v>4649</v>
      </c>
      <c r="E72" s="55" t="s">
        <v>4861</v>
      </c>
      <c r="F72" s="55" t="s">
        <v>4651</v>
      </c>
      <c r="G72" s="55" t="s">
        <v>4862</v>
      </c>
      <c r="H72" s="55">
        <v>0</v>
      </c>
    </row>
    <row r="73" spans="1:8" ht="12.5" customHeight="1">
      <c r="A73" s="55">
        <v>13248</v>
      </c>
      <c r="B73" s="55">
        <v>1</v>
      </c>
      <c r="C73" s="55" t="s">
        <v>4863</v>
      </c>
      <c r="D73" s="55" t="s">
        <v>4649</v>
      </c>
      <c r="E73" s="55" t="s">
        <v>4864</v>
      </c>
      <c r="F73" s="55" t="s">
        <v>4651</v>
      </c>
      <c r="G73" s="55" t="s">
        <v>4865</v>
      </c>
      <c r="H73" s="55">
        <v>0</v>
      </c>
    </row>
    <row r="74" spans="1:8" ht="12.5" customHeight="1">
      <c r="A74" s="55">
        <v>13384</v>
      </c>
      <c r="B74" s="55">
        <v>1</v>
      </c>
      <c r="C74" s="55" t="s">
        <v>4866</v>
      </c>
      <c r="D74" s="55" t="s">
        <v>4649</v>
      </c>
      <c r="E74" s="55" t="s">
        <v>4867</v>
      </c>
      <c r="F74" s="55" t="s">
        <v>4651</v>
      </c>
      <c r="G74" s="55" t="s">
        <v>4868</v>
      </c>
      <c r="H74" s="55">
        <v>0</v>
      </c>
    </row>
    <row r="75" spans="1:8" ht="12.5" customHeight="1">
      <c r="A75" s="55">
        <v>13761</v>
      </c>
      <c r="B75" s="55">
        <v>1</v>
      </c>
      <c r="C75" s="55" t="s">
        <v>4869</v>
      </c>
      <c r="D75" s="55" t="s">
        <v>4649</v>
      </c>
      <c r="E75" s="55" t="s">
        <v>4870</v>
      </c>
      <c r="F75" s="55" t="s">
        <v>4651</v>
      </c>
      <c r="G75" s="55" t="s">
        <v>4871</v>
      </c>
      <c r="H75" s="55">
        <v>0</v>
      </c>
    </row>
    <row r="76" spans="1:8" ht="12.5" customHeight="1">
      <c r="A76" s="55">
        <v>13870</v>
      </c>
      <c r="B76" s="55">
        <v>1</v>
      </c>
      <c r="C76" s="55" t="s">
        <v>4872</v>
      </c>
      <c r="D76" s="55" t="s">
        <v>4649</v>
      </c>
      <c r="E76" s="55" t="s">
        <v>4873</v>
      </c>
      <c r="F76" s="55" t="s">
        <v>4651</v>
      </c>
      <c r="G76" s="55" t="s">
        <v>4874</v>
      </c>
      <c r="H76" s="55">
        <v>0</v>
      </c>
    </row>
    <row r="77" spans="1:8" ht="12.5" customHeight="1">
      <c r="A77" s="55">
        <v>13911</v>
      </c>
      <c r="B77" s="55">
        <v>1</v>
      </c>
      <c r="C77" s="55" t="s">
        <v>4875</v>
      </c>
      <c r="D77" s="55" t="s">
        <v>4649</v>
      </c>
      <c r="E77" s="55" t="s">
        <v>4876</v>
      </c>
      <c r="F77" s="55" t="s">
        <v>4651</v>
      </c>
      <c r="G77" s="55" t="s">
        <v>4877</v>
      </c>
      <c r="H77" s="55">
        <v>0</v>
      </c>
    </row>
    <row r="78" spans="1:8" ht="12.5" customHeight="1">
      <c r="A78" s="55">
        <v>13926</v>
      </c>
      <c r="B78" s="55">
        <v>1</v>
      </c>
      <c r="C78" s="55" t="s">
        <v>4878</v>
      </c>
      <c r="D78" s="55" t="s">
        <v>4649</v>
      </c>
      <c r="E78" s="55" t="s">
        <v>4879</v>
      </c>
      <c r="F78" s="55" t="s">
        <v>4651</v>
      </c>
      <c r="G78" s="55" t="s">
        <v>4880</v>
      </c>
      <c r="H78" s="55">
        <v>0</v>
      </c>
    </row>
    <row r="79" spans="1:8" ht="12.5" customHeight="1">
      <c r="A79" s="55">
        <v>14000</v>
      </c>
      <c r="B79" s="55">
        <v>1</v>
      </c>
      <c r="C79" s="55" t="s">
        <v>4881</v>
      </c>
      <c r="D79" s="55" t="s">
        <v>4649</v>
      </c>
      <c r="E79" s="55" t="s">
        <v>4882</v>
      </c>
      <c r="F79" s="55" t="s">
        <v>4651</v>
      </c>
      <c r="G79" s="55" t="s">
        <v>4883</v>
      </c>
      <c r="H79" s="55">
        <v>0</v>
      </c>
    </row>
    <row r="80" spans="1:8" ht="12.5" customHeight="1">
      <c r="A80" s="55">
        <v>14405</v>
      </c>
      <c r="B80" s="55">
        <v>1</v>
      </c>
      <c r="C80" s="55" t="s">
        <v>4884</v>
      </c>
      <c r="D80" s="55" t="s">
        <v>4649</v>
      </c>
      <c r="E80" s="55" t="s">
        <v>4885</v>
      </c>
      <c r="F80" s="55" t="s">
        <v>4651</v>
      </c>
      <c r="G80" s="55" t="s">
        <v>4886</v>
      </c>
      <c r="H80" s="55">
        <v>0</v>
      </c>
    </row>
    <row r="81" spans="1:8" ht="12.5" customHeight="1">
      <c r="A81" s="55">
        <v>14637</v>
      </c>
      <c r="B81" s="55">
        <v>1</v>
      </c>
      <c r="C81" s="55" t="s">
        <v>4887</v>
      </c>
      <c r="D81" s="55" t="s">
        <v>4649</v>
      </c>
      <c r="E81" s="55" t="s">
        <v>4888</v>
      </c>
      <c r="F81" s="55" t="s">
        <v>4651</v>
      </c>
      <c r="G81" s="55" t="s">
        <v>4889</v>
      </c>
      <c r="H81" s="55">
        <v>0</v>
      </c>
    </row>
    <row r="82" spans="1:8" ht="12.5" customHeight="1">
      <c r="A82" s="55">
        <v>14887</v>
      </c>
      <c r="B82" s="55">
        <v>1</v>
      </c>
      <c r="C82" s="55" t="s">
        <v>4890</v>
      </c>
      <c r="D82" s="55" t="s">
        <v>4649</v>
      </c>
      <c r="E82" s="55" t="s">
        <v>4891</v>
      </c>
      <c r="F82" s="55" t="s">
        <v>4651</v>
      </c>
      <c r="G82" s="55" t="s">
        <v>4892</v>
      </c>
      <c r="H82" s="55">
        <v>0</v>
      </c>
    </row>
    <row r="83" spans="1:8" ht="12.5" customHeight="1">
      <c r="A83" s="55">
        <v>15774</v>
      </c>
      <c r="B83" s="55">
        <v>1</v>
      </c>
      <c r="C83" s="55" t="s">
        <v>4893</v>
      </c>
      <c r="D83" s="55" t="s">
        <v>4649</v>
      </c>
      <c r="E83" s="55" t="s">
        <v>4894</v>
      </c>
      <c r="F83" s="55" t="s">
        <v>4651</v>
      </c>
      <c r="G83" s="55" t="s">
        <v>4895</v>
      </c>
      <c r="H83" s="55">
        <v>0</v>
      </c>
    </row>
    <row r="84" spans="1:8" ht="12.5" customHeight="1">
      <c r="A84" s="55">
        <v>15848</v>
      </c>
      <c r="B84" s="55">
        <v>1</v>
      </c>
      <c r="C84" s="55" t="s">
        <v>4896</v>
      </c>
      <c r="D84" s="55" t="s">
        <v>4649</v>
      </c>
      <c r="E84" s="55" t="s">
        <v>4897</v>
      </c>
      <c r="F84" s="55" t="s">
        <v>4651</v>
      </c>
      <c r="G84" s="55" t="s">
        <v>4898</v>
      </c>
      <c r="H84" s="55">
        <v>0</v>
      </c>
    </row>
    <row r="85" spans="1:8" ht="12.5" customHeight="1">
      <c r="A85" s="55">
        <v>15934</v>
      </c>
      <c r="B85" s="55">
        <v>1</v>
      </c>
      <c r="C85" s="55" t="s">
        <v>4899</v>
      </c>
      <c r="D85" s="55" t="s">
        <v>4649</v>
      </c>
      <c r="E85" s="55" t="s">
        <v>4900</v>
      </c>
      <c r="F85" s="55" t="s">
        <v>4651</v>
      </c>
      <c r="G85" s="55" t="s">
        <v>4901</v>
      </c>
      <c r="H85" s="55">
        <v>0</v>
      </c>
    </row>
    <row r="86" spans="1:8" ht="12.5" customHeight="1">
      <c r="A86" s="55">
        <v>15969</v>
      </c>
      <c r="B86" s="55">
        <v>1</v>
      </c>
      <c r="C86" s="55" t="s">
        <v>4902</v>
      </c>
      <c r="D86" s="55" t="s">
        <v>4649</v>
      </c>
      <c r="E86" s="55" t="s">
        <v>4903</v>
      </c>
      <c r="F86" s="55" t="s">
        <v>4651</v>
      </c>
      <c r="G86" s="55" t="s">
        <v>4904</v>
      </c>
      <c r="H86" s="55">
        <v>0</v>
      </c>
    </row>
    <row r="87" spans="1:8" ht="12.5" customHeight="1">
      <c r="A87" s="55">
        <v>16751</v>
      </c>
      <c r="B87" s="55">
        <v>1</v>
      </c>
      <c r="C87" s="55" t="s">
        <v>4905</v>
      </c>
      <c r="D87" s="55" t="s">
        <v>4649</v>
      </c>
      <c r="E87" s="55" t="s">
        <v>4906</v>
      </c>
      <c r="F87" s="55" t="s">
        <v>4651</v>
      </c>
      <c r="G87" s="55" t="s">
        <v>4907</v>
      </c>
      <c r="H87" s="55">
        <v>0</v>
      </c>
    </row>
    <row r="88" spans="1:8" ht="12.5" customHeight="1">
      <c r="A88" s="55">
        <v>16757</v>
      </c>
      <c r="B88" s="55">
        <v>1</v>
      </c>
      <c r="C88" s="55" t="s">
        <v>4908</v>
      </c>
      <c r="D88" s="55" t="s">
        <v>4649</v>
      </c>
      <c r="E88" s="55" t="s">
        <v>4909</v>
      </c>
      <c r="F88" s="55" t="s">
        <v>4651</v>
      </c>
      <c r="G88" s="55" t="s">
        <v>4910</v>
      </c>
      <c r="H88" s="55">
        <v>0</v>
      </c>
    </row>
    <row r="89" spans="1:8" ht="12.5" customHeight="1">
      <c r="A89" s="55">
        <v>16986</v>
      </c>
      <c r="B89" s="55">
        <v>1</v>
      </c>
      <c r="C89" s="55" t="s">
        <v>4911</v>
      </c>
      <c r="D89" s="55" t="s">
        <v>4649</v>
      </c>
      <c r="E89" s="55" t="s">
        <v>4912</v>
      </c>
      <c r="F89" s="55" t="s">
        <v>4651</v>
      </c>
      <c r="G89" s="55" t="s">
        <v>4913</v>
      </c>
      <c r="H89" s="55">
        <v>0</v>
      </c>
    </row>
    <row r="90" spans="1:8" ht="12.5" customHeight="1">
      <c r="A90" s="55">
        <v>17519</v>
      </c>
      <c r="B90" s="55">
        <v>1</v>
      </c>
      <c r="C90" s="55" t="s">
        <v>4914</v>
      </c>
      <c r="D90" s="55" t="s">
        <v>4649</v>
      </c>
      <c r="E90" s="55" t="s">
        <v>4915</v>
      </c>
      <c r="F90" s="55" t="s">
        <v>4651</v>
      </c>
      <c r="G90" s="55" t="s">
        <v>4916</v>
      </c>
      <c r="H90" s="55">
        <v>0</v>
      </c>
    </row>
    <row r="91" spans="1:8" ht="12.5" customHeight="1">
      <c r="A91" s="55">
        <v>17540</v>
      </c>
      <c r="B91" s="55">
        <v>1</v>
      </c>
      <c r="C91" s="55" t="s">
        <v>4917</v>
      </c>
      <c r="D91" s="55" t="s">
        <v>4649</v>
      </c>
      <c r="E91" s="55" t="s">
        <v>4918</v>
      </c>
      <c r="F91" s="55" t="s">
        <v>4651</v>
      </c>
      <c r="G91" s="55" t="s">
        <v>4919</v>
      </c>
      <c r="H91" s="55">
        <v>0</v>
      </c>
    </row>
    <row r="92" spans="1:8" ht="12.5" customHeight="1">
      <c r="A92" s="55">
        <v>17588</v>
      </c>
      <c r="B92" s="55">
        <v>1</v>
      </c>
      <c r="C92" s="55" t="s">
        <v>4920</v>
      </c>
      <c r="D92" s="55" t="s">
        <v>4649</v>
      </c>
      <c r="E92" s="55" t="s">
        <v>4921</v>
      </c>
      <c r="F92" s="55" t="s">
        <v>4651</v>
      </c>
      <c r="G92" s="55" t="s">
        <v>4922</v>
      </c>
      <c r="H92" s="55">
        <v>0</v>
      </c>
    </row>
    <row r="93" spans="1:8" ht="12.5" customHeight="1">
      <c r="A93" s="55">
        <v>18834</v>
      </c>
      <c r="B93" s="55">
        <v>1</v>
      </c>
      <c r="C93" s="55" t="s">
        <v>4923</v>
      </c>
      <c r="D93" s="55" t="s">
        <v>4649</v>
      </c>
      <c r="E93" s="55" t="s">
        <v>4924</v>
      </c>
      <c r="F93" s="55" t="s">
        <v>4651</v>
      </c>
      <c r="G93" s="55" t="s">
        <v>4925</v>
      </c>
      <c r="H93" s="55">
        <v>0</v>
      </c>
    </row>
    <row r="94" spans="1:8" ht="12.5" customHeight="1">
      <c r="A94" s="55">
        <v>19985</v>
      </c>
      <c r="B94" s="55">
        <v>1</v>
      </c>
      <c r="C94" s="55" t="s">
        <v>4926</v>
      </c>
      <c r="D94" s="55" t="s">
        <v>4649</v>
      </c>
      <c r="E94" s="55" t="s">
        <v>4927</v>
      </c>
      <c r="F94" s="55" t="s">
        <v>4651</v>
      </c>
      <c r="G94" s="55" t="s">
        <v>4928</v>
      </c>
      <c r="H94" s="55">
        <v>0</v>
      </c>
    </row>
    <row r="95" spans="1:8" ht="12.5" customHeight="1">
      <c r="A95" s="55">
        <v>20101</v>
      </c>
      <c r="B95" s="55">
        <v>1</v>
      </c>
      <c r="C95" s="55" t="s">
        <v>4929</v>
      </c>
      <c r="D95" s="55" t="s">
        <v>4649</v>
      </c>
      <c r="E95" s="55" t="s">
        <v>4930</v>
      </c>
      <c r="F95" s="55" t="s">
        <v>4651</v>
      </c>
      <c r="G95" s="55" t="s">
        <v>4931</v>
      </c>
      <c r="H95" s="55">
        <v>0</v>
      </c>
    </row>
    <row r="96" spans="1:8" ht="12.5" customHeight="1">
      <c r="A96" s="55">
        <v>20197</v>
      </c>
      <c r="B96" s="55">
        <v>1</v>
      </c>
      <c r="C96" s="55" t="s">
        <v>4932</v>
      </c>
      <c r="D96" s="55" t="s">
        <v>4649</v>
      </c>
      <c r="E96" s="55" t="s">
        <v>4933</v>
      </c>
      <c r="F96" s="55" t="s">
        <v>4651</v>
      </c>
      <c r="G96" s="55" t="s">
        <v>4934</v>
      </c>
      <c r="H96" s="55">
        <v>0</v>
      </c>
    </row>
    <row r="97" spans="1:8" ht="12.5" customHeight="1">
      <c r="A97" s="55">
        <v>20281</v>
      </c>
      <c r="B97" s="55">
        <v>1</v>
      </c>
      <c r="C97" s="55" t="s">
        <v>4935</v>
      </c>
      <c r="D97" s="55" t="s">
        <v>4649</v>
      </c>
      <c r="E97" s="55" t="s">
        <v>4936</v>
      </c>
      <c r="F97" s="55" t="s">
        <v>4651</v>
      </c>
      <c r="G97" s="55" t="s">
        <v>4937</v>
      </c>
      <c r="H97" s="55">
        <v>0</v>
      </c>
    </row>
    <row r="98" spans="1:8" ht="12.5" customHeight="1">
      <c r="A98" s="55">
        <v>20323</v>
      </c>
      <c r="B98" s="55">
        <v>1</v>
      </c>
      <c r="C98" s="55" t="s">
        <v>4938</v>
      </c>
      <c r="D98" s="55" t="s">
        <v>4649</v>
      </c>
      <c r="E98" s="55" t="s">
        <v>4939</v>
      </c>
      <c r="F98" s="55" t="s">
        <v>4651</v>
      </c>
      <c r="G98" s="55" t="s">
        <v>4940</v>
      </c>
      <c r="H98" s="55">
        <v>0</v>
      </c>
    </row>
    <row r="99" spans="1:8" ht="12.5" customHeight="1">
      <c r="A99" s="55">
        <v>21146</v>
      </c>
      <c r="B99" s="55">
        <v>1</v>
      </c>
      <c r="C99" s="55" t="s">
        <v>4941</v>
      </c>
      <c r="D99" s="55" t="s">
        <v>4649</v>
      </c>
      <c r="E99" s="55" t="s">
        <v>4942</v>
      </c>
      <c r="F99" s="55" t="s">
        <v>4651</v>
      </c>
      <c r="G99" s="55" t="s">
        <v>4943</v>
      </c>
      <c r="H99" s="55">
        <v>0</v>
      </c>
    </row>
    <row r="100" spans="1:8" ht="12.5" customHeight="1">
      <c r="A100" s="55">
        <v>21483</v>
      </c>
      <c r="B100" s="55">
        <v>1</v>
      </c>
      <c r="C100" s="55" t="s">
        <v>4944</v>
      </c>
      <c r="D100" s="55" t="s">
        <v>4649</v>
      </c>
      <c r="E100" s="55" t="s">
        <v>4945</v>
      </c>
      <c r="F100" s="55" t="s">
        <v>4651</v>
      </c>
      <c r="G100" s="55" t="s">
        <v>4946</v>
      </c>
      <c r="H100" s="55">
        <v>0</v>
      </c>
    </row>
    <row r="101" spans="1:8" ht="12.5" customHeight="1">
      <c r="A101" s="55">
        <v>21500</v>
      </c>
      <c r="B101" s="55">
        <v>1</v>
      </c>
      <c r="C101" s="55" t="s">
        <v>4947</v>
      </c>
      <c r="D101" s="55" t="s">
        <v>4649</v>
      </c>
      <c r="E101" s="55" t="s">
        <v>4948</v>
      </c>
      <c r="F101" s="55" t="s">
        <v>4651</v>
      </c>
      <c r="G101" s="55" t="s">
        <v>4949</v>
      </c>
      <c r="H101" s="55">
        <v>0</v>
      </c>
    </row>
    <row r="102" spans="1:8" ht="12.5" customHeight="1">
      <c r="A102" s="55">
        <v>21599</v>
      </c>
      <c r="B102" s="55">
        <v>1</v>
      </c>
      <c r="C102" s="55" t="s">
        <v>4950</v>
      </c>
      <c r="D102" s="55" t="s">
        <v>4649</v>
      </c>
      <c r="E102" s="55" t="s">
        <v>4951</v>
      </c>
      <c r="F102" s="55" t="s">
        <v>4651</v>
      </c>
      <c r="G102" s="55" t="s">
        <v>4952</v>
      </c>
      <c r="H102" s="55">
        <v>0</v>
      </c>
    </row>
    <row r="103" spans="1:8" ht="12.5" customHeight="1">
      <c r="A103" s="55">
        <v>22007</v>
      </c>
      <c r="B103" s="55">
        <v>1</v>
      </c>
      <c r="C103" s="55" t="s">
        <v>4953</v>
      </c>
      <c r="D103" s="55" t="s">
        <v>4649</v>
      </c>
      <c r="E103" s="55" t="s">
        <v>4954</v>
      </c>
      <c r="F103" s="55" t="s">
        <v>4651</v>
      </c>
      <c r="G103" s="55" t="s">
        <v>4955</v>
      </c>
      <c r="H103" s="55">
        <v>0</v>
      </c>
    </row>
    <row r="104" spans="1:8" ht="12.5" customHeight="1">
      <c r="A104" s="55">
        <v>22255</v>
      </c>
      <c r="B104" s="55">
        <v>1</v>
      </c>
      <c r="C104" s="55" t="s">
        <v>4956</v>
      </c>
      <c r="D104" s="55" t="s">
        <v>4649</v>
      </c>
      <c r="E104" s="55" t="s">
        <v>4957</v>
      </c>
      <c r="F104" s="55" t="s">
        <v>4651</v>
      </c>
      <c r="G104" s="55" t="s">
        <v>4958</v>
      </c>
      <c r="H104" s="55">
        <v>0</v>
      </c>
    </row>
    <row r="105" spans="1:8" ht="12.5" customHeight="1">
      <c r="A105" s="55">
        <v>23191</v>
      </c>
      <c r="B105" s="55">
        <v>1</v>
      </c>
      <c r="C105" s="55" t="s">
        <v>4959</v>
      </c>
      <c r="D105" s="55" t="s">
        <v>4649</v>
      </c>
      <c r="E105" s="55" t="s">
        <v>4960</v>
      </c>
      <c r="F105" s="55" t="s">
        <v>4651</v>
      </c>
      <c r="G105" s="55" t="s">
        <v>4961</v>
      </c>
      <c r="H105" s="55">
        <v>0</v>
      </c>
    </row>
    <row r="106" spans="1:8" ht="12.5" customHeight="1">
      <c r="A106" s="55">
        <v>23263</v>
      </c>
      <c r="B106" s="55">
        <v>1</v>
      </c>
      <c r="C106" s="55" t="s">
        <v>4962</v>
      </c>
      <c r="D106" s="55" t="s">
        <v>4649</v>
      </c>
      <c r="E106" s="55" t="s">
        <v>4963</v>
      </c>
      <c r="F106" s="55" t="s">
        <v>4651</v>
      </c>
      <c r="G106" s="55" t="s">
        <v>4964</v>
      </c>
      <c r="H106" s="55">
        <v>0</v>
      </c>
    </row>
    <row r="107" spans="1:8" ht="12.5" customHeight="1">
      <c r="A107" s="55">
        <v>23782</v>
      </c>
      <c r="B107" s="55">
        <v>1</v>
      </c>
      <c r="C107" s="55" t="s">
        <v>4965</v>
      </c>
      <c r="D107" s="55" t="s">
        <v>4649</v>
      </c>
      <c r="E107" s="55" t="s">
        <v>4966</v>
      </c>
      <c r="F107" s="55" t="s">
        <v>4651</v>
      </c>
      <c r="G107" s="55" t="s">
        <v>4967</v>
      </c>
      <c r="H107" s="55">
        <v>0</v>
      </c>
    </row>
    <row r="108" spans="1:8" ht="12.5" customHeight="1">
      <c r="A108" s="55">
        <v>23792</v>
      </c>
      <c r="B108" s="55">
        <v>1</v>
      </c>
      <c r="C108" s="55" t="s">
        <v>4968</v>
      </c>
      <c r="D108" s="55" t="s">
        <v>4649</v>
      </c>
      <c r="E108" s="55" t="s">
        <v>4969</v>
      </c>
      <c r="F108" s="55" t="s">
        <v>4651</v>
      </c>
      <c r="G108" s="55" t="s">
        <v>4970</v>
      </c>
      <c r="H108" s="55">
        <v>0</v>
      </c>
    </row>
    <row r="109" spans="1:8" ht="12.5" customHeight="1">
      <c r="A109" s="55">
        <v>24222</v>
      </c>
      <c r="B109" s="55">
        <v>1</v>
      </c>
      <c r="C109" s="55" t="s">
        <v>4971</v>
      </c>
      <c r="D109" s="55" t="s">
        <v>4649</v>
      </c>
      <c r="E109" s="55" t="s">
        <v>4972</v>
      </c>
      <c r="F109" s="55" t="s">
        <v>4651</v>
      </c>
      <c r="G109" s="55" t="s">
        <v>4973</v>
      </c>
      <c r="H109" s="55">
        <v>0</v>
      </c>
    </row>
    <row r="110" spans="1:8" ht="12.5" customHeight="1">
      <c r="A110" s="55">
        <v>24743</v>
      </c>
      <c r="B110" s="55">
        <v>1</v>
      </c>
      <c r="C110" s="55" t="s">
        <v>4974</v>
      </c>
      <c r="D110" s="55" t="s">
        <v>4649</v>
      </c>
      <c r="E110" s="55" t="s">
        <v>4975</v>
      </c>
      <c r="F110" s="55" t="s">
        <v>4651</v>
      </c>
      <c r="G110" s="55" t="s">
        <v>4976</v>
      </c>
      <c r="H110" s="55">
        <v>0</v>
      </c>
    </row>
    <row r="111" spans="1:8" ht="12.5" customHeight="1">
      <c r="A111" s="55">
        <v>24965</v>
      </c>
      <c r="B111" s="55">
        <v>1</v>
      </c>
      <c r="C111" s="55" t="s">
        <v>4977</v>
      </c>
      <c r="D111" s="55" t="s">
        <v>4649</v>
      </c>
      <c r="E111" s="55" t="s">
        <v>4978</v>
      </c>
      <c r="F111" s="55" t="s">
        <v>4651</v>
      </c>
      <c r="G111" s="55" t="s">
        <v>4979</v>
      </c>
      <c r="H111" s="55">
        <v>0</v>
      </c>
    </row>
    <row r="112" spans="1:8" ht="12.5" customHeight="1">
      <c r="A112" s="55">
        <v>25000</v>
      </c>
      <c r="B112" s="55">
        <v>1</v>
      </c>
      <c r="C112" s="55" t="s">
        <v>4980</v>
      </c>
      <c r="D112" s="55" t="s">
        <v>4649</v>
      </c>
      <c r="E112" s="55" t="s">
        <v>4981</v>
      </c>
      <c r="F112" s="55" t="s">
        <v>4651</v>
      </c>
      <c r="G112" s="55" t="s">
        <v>4982</v>
      </c>
      <c r="H112" s="55">
        <v>0</v>
      </c>
    </row>
    <row r="113" spans="1:8" ht="12.5" customHeight="1">
      <c r="A113" s="55">
        <v>25006</v>
      </c>
      <c r="B113" s="55">
        <v>1</v>
      </c>
      <c r="C113" s="55" t="s">
        <v>4983</v>
      </c>
      <c r="D113" s="55" t="s">
        <v>4649</v>
      </c>
      <c r="E113" s="55" t="s">
        <v>4984</v>
      </c>
      <c r="F113" s="55" t="s">
        <v>4651</v>
      </c>
      <c r="G113" s="55" t="s">
        <v>4985</v>
      </c>
      <c r="H113" s="55">
        <v>0</v>
      </c>
    </row>
    <row r="114" spans="1:8" ht="12.5" customHeight="1">
      <c r="A114" s="55">
        <v>25074</v>
      </c>
      <c r="B114" s="55">
        <v>1</v>
      </c>
      <c r="C114" s="55" t="s">
        <v>4986</v>
      </c>
      <c r="D114" s="55" t="s">
        <v>4649</v>
      </c>
      <c r="E114" s="55" t="s">
        <v>4987</v>
      </c>
      <c r="F114" s="55" t="s">
        <v>4651</v>
      </c>
      <c r="G114" s="55" t="s">
        <v>4988</v>
      </c>
      <c r="H114" s="55">
        <v>0</v>
      </c>
    </row>
    <row r="115" spans="1:8" ht="12.5" customHeight="1">
      <c r="A115" s="55">
        <v>25146</v>
      </c>
      <c r="B115" s="55">
        <v>1</v>
      </c>
      <c r="C115" s="55" t="s">
        <v>4989</v>
      </c>
      <c r="D115" s="55" t="s">
        <v>4649</v>
      </c>
      <c r="E115" s="55" t="s">
        <v>4990</v>
      </c>
      <c r="F115" s="55" t="s">
        <v>4651</v>
      </c>
      <c r="G115" s="55" t="s">
        <v>4991</v>
      </c>
      <c r="H115" s="55">
        <v>0</v>
      </c>
    </row>
    <row r="116" spans="1:8" ht="12.5" customHeight="1">
      <c r="A116" s="55">
        <v>25336</v>
      </c>
      <c r="B116" s="55">
        <v>1</v>
      </c>
      <c r="C116" s="55" t="s">
        <v>4992</v>
      </c>
      <c r="D116" s="55" t="s">
        <v>4649</v>
      </c>
      <c r="E116" s="55" t="s">
        <v>4993</v>
      </c>
      <c r="F116" s="55" t="s">
        <v>4651</v>
      </c>
      <c r="G116" s="55" t="s">
        <v>4994</v>
      </c>
      <c r="H116" s="55">
        <v>0</v>
      </c>
    </row>
    <row r="117" spans="1:8" ht="12.5" customHeight="1">
      <c r="A117" s="55">
        <v>26116</v>
      </c>
      <c r="B117" s="55">
        <v>1</v>
      </c>
      <c r="C117" s="55" t="s">
        <v>4995</v>
      </c>
      <c r="D117" s="55" t="s">
        <v>4649</v>
      </c>
      <c r="E117" s="55" t="s">
        <v>4996</v>
      </c>
      <c r="F117" s="55" t="s">
        <v>4651</v>
      </c>
      <c r="G117" s="55" t="s">
        <v>4997</v>
      </c>
      <c r="H117" s="55">
        <v>0</v>
      </c>
    </row>
    <row r="118" spans="1:8" ht="12.5" customHeight="1">
      <c r="A118" s="55">
        <v>26249</v>
      </c>
      <c r="B118" s="55">
        <v>1</v>
      </c>
      <c r="C118" s="55" t="s">
        <v>4998</v>
      </c>
      <c r="D118" s="55" t="s">
        <v>4649</v>
      </c>
      <c r="E118" s="55" t="s">
        <v>4999</v>
      </c>
      <c r="F118" s="55" t="s">
        <v>4651</v>
      </c>
      <c r="G118" s="55" t="s">
        <v>5000</v>
      </c>
      <c r="H118" s="55">
        <v>0</v>
      </c>
    </row>
    <row r="119" spans="1:8" ht="12.5" customHeight="1">
      <c r="A119" s="55">
        <v>26276</v>
      </c>
      <c r="B119" s="55">
        <v>1</v>
      </c>
      <c r="C119" s="55" t="s">
        <v>5001</v>
      </c>
      <c r="D119" s="55" t="s">
        <v>4649</v>
      </c>
      <c r="E119" s="55" t="s">
        <v>5002</v>
      </c>
      <c r="F119" s="55" t="s">
        <v>4651</v>
      </c>
      <c r="G119" s="55" t="s">
        <v>5003</v>
      </c>
      <c r="H119" s="55">
        <v>0</v>
      </c>
    </row>
    <row r="120" spans="1:8" ht="12.5" customHeight="1">
      <c r="A120" s="55">
        <v>26614</v>
      </c>
      <c r="B120" s="55">
        <v>1</v>
      </c>
      <c r="C120" s="55" t="s">
        <v>5004</v>
      </c>
      <c r="D120" s="55" t="s">
        <v>4649</v>
      </c>
      <c r="E120" s="55" t="s">
        <v>5005</v>
      </c>
      <c r="F120" s="55" t="s">
        <v>4651</v>
      </c>
      <c r="G120" s="55" t="s">
        <v>5006</v>
      </c>
      <c r="H120" s="55">
        <v>0</v>
      </c>
    </row>
    <row r="121" spans="1:8" ht="12.5" customHeight="1">
      <c r="A121" s="55">
        <v>26726</v>
      </c>
      <c r="B121" s="55">
        <v>1</v>
      </c>
      <c r="C121" s="55" t="s">
        <v>5007</v>
      </c>
      <c r="D121" s="55" t="s">
        <v>4649</v>
      </c>
      <c r="E121" s="55" t="s">
        <v>5008</v>
      </c>
      <c r="F121" s="55" t="s">
        <v>4651</v>
      </c>
      <c r="G121" s="55" t="s">
        <v>5009</v>
      </c>
      <c r="H121" s="55">
        <v>0</v>
      </c>
    </row>
    <row r="122" spans="1:8" ht="12.5" customHeight="1">
      <c r="A122" s="55">
        <v>27659</v>
      </c>
      <c r="B122" s="55">
        <v>1</v>
      </c>
      <c r="C122" s="55" t="s">
        <v>5010</v>
      </c>
      <c r="D122" s="55" t="s">
        <v>4649</v>
      </c>
      <c r="E122" s="55" t="s">
        <v>5011</v>
      </c>
      <c r="F122" s="55" t="s">
        <v>4651</v>
      </c>
      <c r="G122" s="55" t="s">
        <v>5012</v>
      </c>
      <c r="H122" s="55">
        <v>0</v>
      </c>
    </row>
    <row r="123" spans="1:8" ht="12.5" customHeight="1">
      <c r="A123" s="55">
        <v>28186</v>
      </c>
      <c r="B123" s="55">
        <v>1</v>
      </c>
      <c r="C123" s="55" t="s">
        <v>5013</v>
      </c>
      <c r="D123" s="55" t="s">
        <v>4649</v>
      </c>
      <c r="E123" s="55" t="s">
        <v>5014</v>
      </c>
      <c r="F123" s="55" t="s">
        <v>4651</v>
      </c>
      <c r="G123" s="55" t="s">
        <v>5015</v>
      </c>
      <c r="H123" s="55">
        <v>0</v>
      </c>
    </row>
    <row r="124" spans="1:8" ht="12.5" customHeight="1">
      <c r="A124" s="55">
        <v>28297</v>
      </c>
      <c r="B124" s="55">
        <v>1</v>
      </c>
      <c r="C124" s="55" t="s">
        <v>5016</v>
      </c>
      <c r="D124" s="55" t="s">
        <v>4649</v>
      </c>
      <c r="E124" s="55" t="s">
        <v>5017</v>
      </c>
      <c r="F124" s="55" t="s">
        <v>4651</v>
      </c>
      <c r="G124" s="55" t="s">
        <v>5018</v>
      </c>
      <c r="H124" s="55">
        <v>0</v>
      </c>
    </row>
    <row r="125" spans="1:8" ht="12.5" customHeight="1">
      <c r="A125" s="55">
        <v>28361</v>
      </c>
      <c r="B125" s="55">
        <v>1</v>
      </c>
      <c r="C125" s="55" t="s">
        <v>5019</v>
      </c>
      <c r="D125" s="55" t="s">
        <v>4649</v>
      </c>
      <c r="E125" s="55" t="s">
        <v>5020</v>
      </c>
      <c r="F125" s="55" t="s">
        <v>4651</v>
      </c>
      <c r="G125" s="55" t="s">
        <v>5021</v>
      </c>
      <c r="H125" s="55">
        <v>0</v>
      </c>
    </row>
    <row r="126" spans="1:8" ht="12.5" customHeight="1">
      <c r="A126" s="55">
        <v>28578</v>
      </c>
      <c r="B126" s="55">
        <v>1</v>
      </c>
      <c r="C126" s="55" t="s">
        <v>5022</v>
      </c>
      <c r="D126" s="55" t="s">
        <v>4649</v>
      </c>
      <c r="E126" s="55" t="s">
        <v>5023</v>
      </c>
      <c r="F126" s="55" t="s">
        <v>4651</v>
      </c>
      <c r="G126" s="55" t="s">
        <v>5024</v>
      </c>
      <c r="H126" s="55">
        <v>0</v>
      </c>
    </row>
    <row r="127" spans="1:8" ht="12.5" customHeight="1">
      <c r="A127" s="55">
        <v>28780</v>
      </c>
      <c r="B127" s="55">
        <v>1</v>
      </c>
      <c r="C127" s="55" t="s">
        <v>5025</v>
      </c>
      <c r="D127" s="55" t="s">
        <v>4649</v>
      </c>
      <c r="E127" s="55" t="s">
        <v>5026</v>
      </c>
      <c r="F127" s="55" t="s">
        <v>4651</v>
      </c>
      <c r="G127" s="55" t="s">
        <v>5027</v>
      </c>
      <c r="H127" s="55">
        <v>0</v>
      </c>
    </row>
    <row r="128" spans="1:8" ht="12.5" customHeight="1">
      <c r="A128" s="55">
        <v>11236</v>
      </c>
      <c r="B128" s="55">
        <v>1</v>
      </c>
      <c r="C128" s="55" t="s">
        <v>5028</v>
      </c>
      <c r="D128" s="55" t="s">
        <v>4649</v>
      </c>
      <c r="E128" s="55" t="s">
        <v>5029</v>
      </c>
      <c r="F128" s="55" t="s">
        <v>4651</v>
      </c>
      <c r="G128" s="55" t="s">
        <v>5030</v>
      </c>
      <c r="H128" s="55">
        <v>0</v>
      </c>
    </row>
    <row r="129" spans="1:8" ht="12.5" customHeight="1">
      <c r="A129" s="55">
        <v>11256</v>
      </c>
      <c r="B129" s="55">
        <v>1</v>
      </c>
      <c r="C129" s="55" t="s">
        <v>5031</v>
      </c>
      <c r="D129" s="55" t="s">
        <v>4649</v>
      </c>
      <c r="E129" s="55" t="s">
        <v>5032</v>
      </c>
      <c r="F129" s="55" t="s">
        <v>4651</v>
      </c>
      <c r="G129" s="55" t="s">
        <v>5033</v>
      </c>
      <c r="H129" s="55">
        <v>0</v>
      </c>
    </row>
    <row r="130" spans="1:8" ht="12.5" customHeight="1">
      <c r="A130" s="55">
        <v>11274</v>
      </c>
      <c r="B130" s="55">
        <v>1</v>
      </c>
      <c r="C130" s="55" t="s">
        <v>5034</v>
      </c>
      <c r="D130" s="55" t="s">
        <v>4649</v>
      </c>
      <c r="E130" s="55" t="s">
        <v>5035</v>
      </c>
      <c r="F130" s="55" t="s">
        <v>4651</v>
      </c>
      <c r="G130" s="55" t="s">
        <v>5036</v>
      </c>
      <c r="H130" s="55">
        <v>0</v>
      </c>
    </row>
    <row r="131" spans="1:8" ht="12.5" customHeight="1">
      <c r="A131" s="55">
        <v>11315</v>
      </c>
      <c r="B131" s="55">
        <v>1</v>
      </c>
      <c r="C131" s="55" t="s">
        <v>5037</v>
      </c>
      <c r="D131" s="55" t="s">
        <v>4649</v>
      </c>
      <c r="E131" s="55" t="s">
        <v>5038</v>
      </c>
      <c r="F131" s="55" t="s">
        <v>4651</v>
      </c>
      <c r="G131" s="55" t="s">
        <v>5039</v>
      </c>
      <c r="H131" s="55">
        <v>0</v>
      </c>
    </row>
    <row r="132" spans="1:8" ht="12.5" customHeight="1">
      <c r="A132" s="55">
        <v>11883</v>
      </c>
      <c r="B132" s="55">
        <v>1</v>
      </c>
      <c r="C132" s="55" t="s">
        <v>5040</v>
      </c>
      <c r="D132" s="55" t="s">
        <v>4649</v>
      </c>
      <c r="E132" s="55" t="s">
        <v>5041</v>
      </c>
      <c r="F132" s="55" t="s">
        <v>4651</v>
      </c>
      <c r="G132" s="55" t="s">
        <v>5042</v>
      </c>
      <c r="H132" s="55">
        <v>0</v>
      </c>
    </row>
    <row r="133" spans="1:8" ht="12.5" customHeight="1">
      <c r="A133" s="55">
        <v>12098</v>
      </c>
      <c r="B133" s="55">
        <v>1</v>
      </c>
      <c r="C133" s="55" t="s">
        <v>5043</v>
      </c>
      <c r="D133" s="55" t="s">
        <v>4649</v>
      </c>
      <c r="E133" s="55" t="s">
        <v>5044</v>
      </c>
      <c r="F133" s="55" t="s">
        <v>4651</v>
      </c>
      <c r="G133" s="55" t="s">
        <v>5045</v>
      </c>
      <c r="H133" s="55">
        <v>0</v>
      </c>
    </row>
    <row r="134" spans="1:8" ht="12.5" customHeight="1">
      <c r="A134" s="55">
        <v>13052</v>
      </c>
      <c r="B134" s="55">
        <v>1</v>
      </c>
      <c r="C134" s="55" t="s">
        <v>5046</v>
      </c>
      <c r="D134" s="55" t="s">
        <v>4649</v>
      </c>
      <c r="E134" s="55" t="s">
        <v>5047</v>
      </c>
      <c r="F134" s="55" t="s">
        <v>4651</v>
      </c>
      <c r="G134" s="55" t="s">
        <v>5048</v>
      </c>
      <c r="H134" s="55">
        <v>0</v>
      </c>
    </row>
    <row r="135" spans="1:8" ht="12.5" customHeight="1">
      <c r="A135" s="55">
        <v>13161</v>
      </c>
      <c r="B135" s="55">
        <v>1</v>
      </c>
      <c r="C135" s="55" t="s">
        <v>5049</v>
      </c>
      <c r="D135" s="55" t="s">
        <v>4649</v>
      </c>
      <c r="E135" s="55" t="s">
        <v>5050</v>
      </c>
      <c r="F135" s="55" t="s">
        <v>4651</v>
      </c>
      <c r="G135" s="55" t="s">
        <v>5051</v>
      </c>
      <c r="H135" s="55">
        <v>0</v>
      </c>
    </row>
    <row r="136" spans="1:8" ht="12.5" customHeight="1">
      <c r="A136" s="55">
        <v>13172</v>
      </c>
      <c r="B136" s="55">
        <v>1</v>
      </c>
      <c r="C136" s="55" t="s">
        <v>5052</v>
      </c>
      <c r="D136" s="55" t="s">
        <v>4649</v>
      </c>
      <c r="E136" s="55" t="s">
        <v>5053</v>
      </c>
      <c r="F136" s="55" t="s">
        <v>4651</v>
      </c>
      <c r="G136" s="55" t="s">
        <v>5054</v>
      </c>
      <c r="H136" s="55">
        <v>0</v>
      </c>
    </row>
    <row r="137" spans="1:8" ht="12.5" customHeight="1">
      <c r="A137" s="55">
        <v>13353</v>
      </c>
      <c r="B137" s="55">
        <v>1</v>
      </c>
      <c r="C137" s="55" t="s">
        <v>5055</v>
      </c>
      <c r="D137" s="55" t="s">
        <v>4649</v>
      </c>
      <c r="E137" s="55" t="s">
        <v>5056</v>
      </c>
      <c r="F137" s="55" t="s">
        <v>4651</v>
      </c>
      <c r="G137" s="55" t="s">
        <v>5057</v>
      </c>
      <c r="H137" s="55">
        <v>0</v>
      </c>
    </row>
    <row r="138" spans="1:8" ht="12.5" customHeight="1">
      <c r="A138" s="55">
        <v>13456</v>
      </c>
      <c r="B138" s="55">
        <v>1</v>
      </c>
      <c r="C138" s="55" t="s">
        <v>5058</v>
      </c>
      <c r="D138" s="55" t="s">
        <v>4649</v>
      </c>
      <c r="E138" s="55" t="s">
        <v>5059</v>
      </c>
      <c r="F138" s="55" t="s">
        <v>4651</v>
      </c>
      <c r="G138" s="55" t="s">
        <v>5060</v>
      </c>
      <c r="H138" s="55">
        <v>0</v>
      </c>
    </row>
    <row r="139" spans="1:8" ht="12.5" customHeight="1">
      <c r="A139" s="55">
        <v>13721</v>
      </c>
      <c r="B139" s="55">
        <v>1</v>
      </c>
      <c r="C139" s="55" t="s">
        <v>5061</v>
      </c>
      <c r="D139" s="55" t="s">
        <v>4649</v>
      </c>
      <c r="E139" s="55" t="s">
        <v>5062</v>
      </c>
      <c r="F139" s="55" t="s">
        <v>4651</v>
      </c>
      <c r="G139" s="55" t="s">
        <v>5063</v>
      </c>
      <c r="H139" s="55">
        <v>0</v>
      </c>
    </row>
    <row r="140" spans="1:8" ht="12.5" customHeight="1">
      <c r="A140" s="55">
        <v>13946</v>
      </c>
      <c r="B140" s="55">
        <v>1</v>
      </c>
      <c r="C140" s="55" t="s">
        <v>5064</v>
      </c>
      <c r="D140" s="55" t="s">
        <v>4649</v>
      </c>
      <c r="E140" s="55" t="s">
        <v>5065</v>
      </c>
      <c r="F140" s="55" t="s">
        <v>4651</v>
      </c>
      <c r="G140" s="55" t="s">
        <v>5066</v>
      </c>
      <c r="H140" s="55">
        <v>0</v>
      </c>
    </row>
    <row r="141" spans="1:8" ht="12.5" customHeight="1">
      <c r="A141" s="55">
        <v>14026</v>
      </c>
      <c r="B141" s="55">
        <v>1</v>
      </c>
      <c r="C141" s="55" t="s">
        <v>5067</v>
      </c>
      <c r="D141" s="55" t="s">
        <v>4649</v>
      </c>
      <c r="E141" s="55" t="s">
        <v>5068</v>
      </c>
      <c r="F141" s="55" t="s">
        <v>4651</v>
      </c>
      <c r="G141" s="55" t="s">
        <v>5069</v>
      </c>
      <c r="H141" s="55">
        <v>0</v>
      </c>
    </row>
    <row r="142" spans="1:8" ht="12.5" customHeight="1">
      <c r="A142" s="55">
        <v>14437</v>
      </c>
      <c r="B142" s="55">
        <v>1</v>
      </c>
      <c r="C142" s="55" t="s">
        <v>5070</v>
      </c>
      <c r="D142" s="55" t="s">
        <v>4649</v>
      </c>
      <c r="E142" s="55" t="s">
        <v>5071</v>
      </c>
      <c r="F142" s="55" t="s">
        <v>4651</v>
      </c>
      <c r="G142" s="55" t="s">
        <v>5072</v>
      </c>
      <c r="H142" s="55">
        <v>0</v>
      </c>
    </row>
    <row r="143" spans="1:8" ht="12.5" customHeight="1">
      <c r="A143" s="55">
        <v>14469</v>
      </c>
      <c r="B143" s="55">
        <v>1</v>
      </c>
      <c r="C143" s="55" t="s">
        <v>5073</v>
      </c>
      <c r="D143" s="55" t="s">
        <v>4649</v>
      </c>
      <c r="E143" s="55" t="s">
        <v>5074</v>
      </c>
      <c r="F143" s="55" t="s">
        <v>4651</v>
      </c>
      <c r="G143" s="55" t="s">
        <v>5075</v>
      </c>
      <c r="H143" s="55">
        <v>0</v>
      </c>
    </row>
    <row r="144" spans="1:8" ht="12.5" customHeight="1">
      <c r="A144" s="55">
        <v>15012</v>
      </c>
      <c r="B144" s="55">
        <v>1</v>
      </c>
      <c r="C144" s="55" t="s">
        <v>5076</v>
      </c>
      <c r="D144" s="55" t="s">
        <v>4649</v>
      </c>
      <c r="E144" s="55" t="s">
        <v>5077</v>
      </c>
      <c r="F144" s="55" t="s">
        <v>4651</v>
      </c>
      <c r="G144" s="55" t="s">
        <v>5078</v>
      </c>
      <c r="H144" s="55">
        <v>0</v>
      </c>
    </row>
    <row r="145" spans="1:8" ht="12.5" customHeight="1">
      <c r="A145" s="55">
        <v>16216</v>
      </c>
      <c r="B145" s="55">
        <v>1</v>
      </c>
      <c r="C145" s="55" t="s">
        <v>5079</v>
      </c>
      <c r="D145" s="55" t="s">
        <v>4649</v>
      </c>
      <c r="E145" s="55" t="s">
        <v>5080</v>
      </c>
      <c r="F145" s="55" t="s">
        <v>4651</v>
      </c>
      <c r="G145" s="55" t="s">
        <v>5081</v>
      </c>
      <c r="H145" s="55">
        <v>0</v>
      </c>
    </row>
    <row r="146" spans="1:8" ht="12.5" customHeight="1">
      <c r="A146" s="55">
        <v>16232</v>
      </c>
      <c r="B146" s="55">
        <v>1</v>
      </c>
      <c r="C146" s="55" t="s">
        <v>5082</v>
      </c>
      <c r="D146" s="55" t="s">
        <v>4649</v>
      </c>
      <c r="E146" s="55" t="s">
        <v>5083</v>
      </c>
      <c r="F146" s="55" t="s">
        <v>4651</v>
      </c>
      <c r="G146" s="55" t="s">
        <v>5084</v>
      </c>
      <c r="H146" s="55">
        <v>0</v>
      </c>
    </row>
    <row r="147" spans="1:8" ht="12.5" customHeight="1">
      <c r="A147" s="55">
        <v>16886</v>
      </c>
      <c r="B147" s="55">
        <v>1</v>
      </c>
      <c r="C147" s="55" t="s">
        <v>5085</v>
      </c>
      <c r="D147" s="55" t="s">
        <v>4649</v>
      </c>
      <c r="E147" s="55" t="s">
        <v>5086</v>
      </c>
      <c r="F147" s="55" t="s">
        <v>4651</v>
      </c>
      <c r="G147" s="55" t="s">
        <v>5087</v>
      </c>
      <c r="H147" s="55">
        <v>0</v>
      </c>
    </row>
    <row r="148" spans="1:8" ht="12.5" customHeight="1">
      <c r="A148" s="55">
        <v>17379</v>
      </c>
      <c r="B148" s="55">
        <v>1</v>
      </c>
      <c r="C148" s="55" t="s">
        <v>5088</v>
      </c>
      <c r="D148" s="55" t="s">
        <v>4649</v>
      </c>
      <c r="E148" s="55" t="s">
        <v>5089</v>
      </c>
      <c r="F148" s="55" t="s">
        <v>4651</v>
      </c>
      <c r="G148" s="55" t="s">
        <v>5090</v>
      </c>
      <c r="H148" s="55">
        <v>0</v>
      </c>
    </row>
    <row r="149" spans="1:8" ht="12.5" customHeight="1">
      <c r="A149" s="55">
        <v>17589</v>
      </c>
      <c r="B149" s="55">
        <v>1</v>
      </c>
      <c r="C149" s="55" t="s">
        <v>5091</v>
      </c>
      <c r="D149" s="55" t="s">
        <v>4649</v>
      </c>
      <c r="E149" s="55" t="s">
        <v>5092</v>
      </c>
      <c r="F149" s="55" t="s">
        <v>4651</v>
      </c>
      <c r="G149" s="55" t="s">
        <v>5093</v>
      </c>
      <c r="H149" s="55">
        <v>0</v>
      </c>
    </row>
    <row r="150" spans="1:8" ht="12.5" customHeight="1">
      <c r="A150" s="55">
        <v>18408</v>
      </c>
      <c r="B150" s="55">
        <v>1</v>
      </c>
      <c r="C150" s="55" t="s">
        <v>5094</v>
      </c>
      <c r="D150" s="55" t="s">
        <v>4649</v>
      </c>
      <c r="E150" s="55" t="s">
        <v>5095</v>
      </c>
      <c r="F150" s="55" t="s">
        <v>4651</v>
      </c>
      <c r="G150" s="55" t="s">
        <v>5096</v>
      </c>
      <c r="H150" s="55">
        <v>0</v>
      </c>
    </row>
    <row r="151" spans="1:8" ht="12.5" customHeight="1">
      <c r="A151" s="55">
        <v>18661</v>
      </c>
      <c r="B151" s="55">
        <v>1</v>
      </c>
      <c r="C151" s="55" t="s">
        <v>5097</v>
      </c>
      <c r="D151" s="55" t="s">
        <v>4649</v>
      </c>
      <c r="E151" s="55" t="s">
        <v>5098</v>
      </c>
      <c r="F151" s="55" t="s">
        <v>4651</v>
      </c>
      <c r="G151" s="55" t="s">
        <v>5099</v>
      </c>
      <c r="H151" s="55">
        <v>0</v>
      </c>
    </row>
    <row r="152" spans="1:8" ht="12.5" customHeight="1">
      <c r="A152" s="55">
        <v>18757</v>
      </c>
      <c r="B152" s="55">
        <v>1</v>
      </c>
      <c r="C152" s="55" t="s">
        <v>5100</v>
      </c>
      <c r="D152" s="55" t="s">
        <v>4649</v>
      </c>
      <c r="E152" s="55" t="s">
        <v>5101</v>
      </c>
      <c r="F152" s="55" t="s">
        <v>4651</v>
      </c>
      <c r="G152" s="55" t="s">
        <v>5102</v>
      </c>
      <c r="H152" s="55">
        <v>0</v>
      </c>
    </row>
    <row r="153" spans="1:8" ht="12.5" customHeight="1">
      <c r="A153" s="55">
        <v>18910</v>
      </c>
      <c r="B153" s="55">
        <v>1</v>
      </c>
      <c r="C153" s="55" t="s">
        <v>5103</v>
      </c>
      <c r="D153" s="55" t="s">
        <v>4649</v>
      </c>
      <c r="E153" s="55" t="s">
        <v>5104</v>
      </c>
      <c r="F153" s="55" t="s">
        <v>4651</v>
      </c>
      <c r="G153" s="55" t="s">
        <v>5105</v>
      </c>
      <c r="H153" s="55">
        <v>0</v>
      </c>
    </row>
    <row r="154" spans="1:8" ht="12.5" customHeight="1">
      <c r="A154" s="55">
        <v>19202</v>
      </c>
      <c r="B154" s="55">
        <v>1</v>
      </c>
      <c r="C154" s="55" t="s">
        <v>5106</v>
      </c>
      <c r="D154" s="55" t="s">
        <v>4649</v>
      </c>
      <c r="E154" s="55" t="s">
        <v>5107</v>
      </c>
      <c r="F154" s="55" t="s">
        <v>4651</v>
      </c>
      <c r="G154" s="55" t="s">
        <v>5108</v>
      </c>
      <c r="H154" s="55">
        <v>0</v>
      </c>
    </row>
    <row r="155" spans="1:8" ht="12.5" customHeight="1">
      <c r="A155" s="55">
        <v>19699</v>
      </c>
      <c r="B155" s="55">
        <v>1</v>
      </c>
      <c r="C155" s="55" t="s">
        <v>5109</v>
      </c>
      <c r="D155" s="55" t="s">
        <v>4649</v>
      </c>
      <c r="E155" s="55" t="s">
        <v>5110</v>
      </c>
      <c r="F155" s="55" t="s">
        <v>4651</v>
      </c>
      <c r="G155" s="55" t="s">
        <v>5111</v>
      </c>
      <c r="H155" s="55">
        <v>0</v>
      </c>
    </row>
    <row r="156" spans="1:8" ht="12.5" customHeight="1">
      <c r="A156" s="55">
        <v>19824</v>
      </c>
      <c r="B156" s="55">
        <v>1</v>
      </c>
      <c r="C156" s="55" t="s">
        <v>5112</v>
      </c>
      <c r="D156" s="55" t="s">
        <v>4649</v>
      </c>
      <c r="E156" s="55" t="s">
        <v>5113</v>
      </c>
      <c r="F156" s="55" t="s">
        <v>4651</v>
      </c>
      <c r="G156" s="55" t="s">
        <v>5114</v>
      </c>
      <c r="H156" s="55">
        <v>0</v>
      </c>
    </row>
    <row r="157" spans="1:8" ht="12.5" customHeight="1">
      <c r="A157" s="55">
        <v>19852</v>
      </c>
      <c r="B157" s="55">
        <v>1</v>
      </c>
      <c r="C157" s="55" t="s">
        <v>5115</v>
      </c>
      <c r="D157" s="55" t="s">
        <v>4649</v>
      </c>
      <c r="E157" s="55" t="s">
        <v>5116</v>
      </c>
      <c r="F157" s="55" t="s">
        <v>4651</v>
      </c>
      <c r="G157" s="55" t="s">
        <v>5117</v>
      </c>
      <c r="H157" s="55">
        <v>0</v>
      </c>
    </row>
    <row r="158" spans="1:8" ht="12.5" customHeight="1">
      <c r="A158" s="55">
        <v>20039</v>
      </c>
      <c r="B158" s="55">
        <v>1</v>
      </c>
      <c r="C158" s="55" t="s">
        <v>5118</v>
      </c>
      <c r="D158" s="55" t="s">
        <v>4649</v>
      </c>
      <c r="E158" s="55" t="s">
        <v>5119</v>
      </c>
      <c r="F158" s="55" t="s">
        <v>4651</v>
      </c>
      <c r="G158" s="55" t="s">
        <v>5120</v>
      </c>
      <c r="H158" s="55">
        <v>0</v>
      </c>
    </row>
    <row r="159" spans="1:8" ht="12.5" customHeight="1">
      <c r="A159" s="55">
        <v>20071</v>
      </c>
      <c r="B159" s="55">
        <v>1</v>
      </c>
      <c r="C159" s="55" t="s">
        <v>5121</v>
      </c>
      <c r="D159" s="55" t="s">
        <v>4649</v>
      </c>
      <c r="E159" s="55" t="s">
        <v>5122</v>
      </c>
      <c r="F159" s="55" t="s">
        <v>4651</v>
      </c>
      <c r="G159" s="55" t="s">
        <v>5123</v>
      </c>
      <c r="H159" s="55">
        <v>0</v>
      </c>
    </row>
    <row r="160" spans="1:8" ht="12.5" customHeight="1">
      <c r="A160" s="55">
        <v>20390</v>
      </c>
      <c r="B160" s="55">
        <v>1</v>
      </c>
      <c r="C160" s="55" t="s">
        <v>5124</v>
      </c>
      <c r="D160" s="55" t="s">
        <v>4649</v>
      </c>
      <c r="E160" s="55" t="s">
        <v>5125</v>
      </c>
      <c r="F160" s="55" t="s">
        <v>4651</v>
      </c>
      <c r="G160" s="55" t="s">
        <v>5126</v>
      </c>
      <c r="H160" s="55">
        <v>0</v>
      </c>
    </row>
    <row r="161" spans="1:8" ht="12.5" customHeight="1">
      <c r="A161" s="55">
        <v>20488</v>
      </c>
      <c r="B161" s="55">
        <v>1</v>
      </c>
      <c r="C161" s="55" t="s">
        <v>5127</v>
      </c>
      <c r="D161" s="55" t="s">
        <v>4649</v>
      </c>
      <c r="E161" s="55" t="s">
        <v>5128</v>
      </c>
      <c r="F161" s="55" t="s">
        <v>4651</v>
      </c>
      <c r="G161" s="55" t="s">
        <v>5129</v>
      </c>
      <c r="H161" s="55">
        <v>0</v>
      </c>
    </row>
    <row r="162" spans="1:8" ht="12.5" customHeight="1">
      <c r="A162" s="55">
        <v>20674</v>
      </c>
      <c r="B162" s="55">
        <v>1</v>
      </c>
      <c r="C162" s="55" t="s">
        <v>5130</v>
      </c>
      <c r="D162" s="55" t="s">
        <v>4649</v>
      </c>
      <c r="E162" s="55" t="s">
        <v>5131</v>
      </c>
      <c r="F162" s="55" t="s">
        <v>4651</v>
      </c>
      <c r="G162" s="55" t="s">
        <v>5132</v>
      </c>
      <c r="H162" s="55">
        <v>0</v>
      </c>
    </row>
    <row r="163" spans="1:8" ht="12.5" customHeight="1">
      <c r="A163" s="55">
        <v>21289</v>
      </c>
      <c r="B163" s="55">
        <v>1</v>
      </c>
      <c r="C163" s="55" t="s">
        <v>5133</v>
      </c>
      <c r="D163" s="55" t="s">
        <v>4649</v>
      </c>
      <c r="E163" s="55" t="s">
        <v>5134</v>
      </c>
      <c r="F163" s="55" t="s">
        <v>4651</v>
      </c>
      <c r="G163" s="55" t="s">
        <v>5135</v>
      </c>
      <c r="H163" s="55">
        <v>0</v>
      </c>
    </row>
    <row r="164" spans="1:8" ht="12.5" customHeight="1">
      <c r="A164" s="55">
        <v>21415</v>
      </c>
      <c r="B164" s="55">
        <v>1</v>
      </c>
      <c r="C164" s="55" t="s">
        <v>5136</v>
      </c>
      <c r="D164" s="55" t="s">
        <v>4649</v>
      </c>
      <c r="E164" s="55" t="s">
        <v>5137</v>
      </c>
      <c r="F164" s="55" t="s">
        <v>4651</v>
      </c>
      <c r="G164" s="55" t="s">
        <v>5138</v>
      </c>
      <c r="H164" s="55">
        <v>0</v>
      </c>
    </row>
    <row r="165" spans="1:8" ht="12.5" customHeight="1">
      <c r="A165" s="55">
        <v>21704</v>
      </c>
      <c r="B165" s="55">
        <v>1</v>
      </c>
      <c r="C165" s="55" t="s">
        <v>5139</v>
      </c>
      <c r="D165" s="55" t="s">
        <v>4649</v>
      </c>
      <c r="E165" s="55" t="s">
        <v>5140</v>
      </c>
      <c r="F165" s="55" t="s">
        <v>4651</v>
      </c>
      <c r="G165" s="55" t="s">
        <v>5141</v>
      </c>
      <c r="H165" s="55">
        <v>0</v>
      </c>
    </row>
    <row r="166" spans="1:8" ht="12.5" customHeight="1">
      <c r="A166" s="55">
        <v>22101</v>
      </c>
      <c r="B166" s="55">
        <v>1</v>
      </c>
      <c r="C166" s="55" t="s">
        <v>5142</v>
      </c>
      <c r="D166" s="55" t="s">
        <v>4649</v>
      </c>
      <c r="E166" s="55" t="s">
        <v>5143</v>
      </c>
      <c r="F166" s="55" t="s">
        <v>4651</v>
      </c>
      <c r="G166" s="55" t="s">
        <v>5144</v>
      </c>
      <c r="H166" s="55">
        <v>0</v>
      </c>
    </row>
    <row r="167" spans="1:8" ht="12.5" customHeight="1">
      <c r="A167" s="55">
        <v>22326</v>
      </c>
      <c r="B167" s="55">
        <v>1</v>
      </c>
      <c r="C167" s="55" t="s">
        <v>5145</v>
      </c>
      <c r="D167" s="55" t="s">
        <v>4649</v>
      </c>
      <c r="E167" s="55" t="s">
        <v>5146</v>
      </c>
      <c r="F167" s="55" t="s">
        <v>4651</v>
      </c>
      <c r="G167" s="55" t="s">
        <v>5147</v>
      </c>
      <c r="H167" s="55">
        <v>0</v>
      </c>
    </row>
    <row r="168" spans="1:8" ht="12.5" customHeight="1">
      <c r="A168" s="55">
        <v>22374</v>
      </c>
      <c r="B168" s="55">
        <v>1</v>
      </c>
      <c r="C168" s="55" t="s">
        <v>5148</v>
      </c>
      <c r="D168" s="55" t="s">
        <v>4649</v>
      </c>
      <c r="E168" s="55" t="s">
        <v>5149</v>
      </c>
      <c r="F168" s="55" t="s">
        <v>4651</v>
      </c>
      <c r="G168" s="55" t="s">
        <v>5150</v>
      </c>
      <c r="H168" s="55">
        <v>0</v>
      </c>
    </row>
    <row r="169" spans="1:8" ht="12.5" customHeight="1">
      <c r="A169" s="55">
        <v>22721</v>
      </c>
      <c r="B169" s="55">
        <v>1</v>
      </c>
      <c r="C169" s="55" t="s">
        <v>5151</v>
      </c>
      <c r="D169" s="55" t="s">
        <v>4649</v>
      </c>
      <c r="E169" s="55" t="s">
        <v>5152</v>
      </c>
      <c r="F169" s="55" t="s">
        <v>4651</v>
      </c>
      <c r="G169" s="55" t="s">
        <v>5153</v>
      </c>
      <c r="H169" s="55">
        <v>0</v>
      </c>
    </row>
    <row r="170" spans="1:8" ht="12.5" customHeight="1">
      <c r="A170" s="55">
        <v>22874</v>
      </c>
      <c r="B170" s="55">
        <v>1</v>
      </c>
      <c r="C170" s="55" t="s">
        <v>5154</v>
      </c>
      <c r="D170" s="55" t="s">
        <v>4649</v>
      </c>
      <c r="E170" s="55" t="s">
        <v>5155</v>
      </c>
      <c r="F170" s="55" t="s">
        <v>4651</v>
      </c>
      <c r="G170" s="55" t="s">
        <v>5156</v>
      </c>
      <c r="H170" s="55">
        <v>0</v>
      </c>
    </row>
    <row r="171" spans="1:8" ht="12.5" customHeight="1">
      <c r="A171" s="55">
        <v>23018</v>
      </c>
      <c r="B171" s="55">
        <v>1</v>
      </c>
      <c r="C171" s="55" t="s">
        <v>5157</v>
      </c>
      <c r="D171" s="55" t="s">
        <v>4649</v>
      </c>
      <c r="E171" s="55" t="s">
        <v>5158</v>
      </c>
      <c r="F171" s="55" t="s">
        <v>4651</v>
      </c>
      <c r="G171" s="55" t="s">
        <v>5159</v>
      </c>
      <c r="H171" s="55">
        <v>0</v>
      </c>
    </row>
    <row r="172" spans="1:8" ht="12.5" customHeight="1">
      <c r="A172" s="55">
        <v>23038</v>
      </c>
      <c r="B172" s="55">
        <v>1</v>
      </c>
      <c r="C172" s="55" t="s">
        <v>5160</v>
      </c>
      <c r="D172" s="55" t="s">
        <v>4649</v>
      </c>
      <c r="E172" s="55" t="s">
        <v>5161</v>
      </c>
      <c r="F172" s="55" t="s">
        <v>4651</v>
      </c>
      <c r="G172" s="55" t="s">
        <v>5162</v>
      </c>
      <c r="H172" s="55">
        <v>0</v>
      </c>
    </row>
    <row r="173" spans="1:8" ht="12.5" customHeight="1">
      <c r="A173" s="55">
        <v>23053</v>
      </c>
      <c r="B173" s="55">
        <v>1</v>
      </c>
      <c r="C173" s="55" t="s">
        <v>5163</v>
      </c>
      <c r="D173" s="55" t="s">
        <v>4649</v>
      </c>
      <c r="E173" s="55" t="s">
        <v>5164</v>
      </c>
      <c r="F173" s="55" t="s">
        <v>4651</v>
      </c>
      <c r="G173" s="55" t="s">
        <v>5165</v>
      </c>
      <c r="H173" s="55">
        <v>0</v>
      </c>
    </row>
    <row r="174" spans="1:8" ht="12.5" customHeight="1">
      <c r="A174" s="55">
        <v>23065</v>
      </c>
      <c r="B174" s="55">
        <v>1</v>
      </c>
      <c r="C174" s="55" t="s">
        <v>5166</v>
      </c>
      <c r="D174" s="55" t="s">
        <v>4649</v>
      </c>
      <c r="E174" s="55" t="s">
        <v>5167</v>
      </c>
      <c r="F174" s="55" t="s">
        <v>4651</v>
      </c>
      <c r="G174" s="55" t="s">
        <v>5168</v>
      </c>
      <c r="H174" s="55">
        <v>0</v>
      </c>
    </row>
    <row r="175" spans="1:8" ht="12.5" customHeight="1">
      <c r="A175" s="55">
        <v>23169</v>
      </c>
      <c r="B175" s="55">
        <v>1</v>
      </c>
      <c r="C175" s="55" t="s">
        <v>5169</v>
      </c>
      <c r="D175" s="55" t="s">
        <v>4649</v>
      </c>
      <c r="E175" s="55" t="s">
        <v>5170</v>
      </c>
      <c r="F175" s="55" t="s">
        <v>4651</v>
      </c>
      <c r="G175" s="55" t="s">
        <v>5171</v>
      </c>
      <c r="H175" s="55">
        <v>0</v>
      </c>
    </row>
    <row r="176" spans="1:8" ht="12.5" customHeight="1">
      <c r="A176" s="55">
        <v>23670</v>
      </c>
      <c r="B176" s="55">
        <v>1</v>
      </c>
      <c r="C176" s="55" t="s">
        <v>5172</v>
      </c>
      <c r="D176" s="55" t="s">
        <v>4649</v>
      </c>
      <c r="E176" s="55" t="s">
        <v>5173</v>
      </c>
      <c r="F176" s="55" t="s">
        <v>4651</v>
      </c>
      <c r="G176" s="55" t="s">
        <v>5174</v>
      </c>
      <c r="H176" s="55">
        <v>0</v>
      </c>
    </row>
    <row r="177" spans="1:8" ht="12.5" customHeight="1">
      <c r="A177" s="55">
        <v>23804</v>
      </c>
      <c r="B177" s="55">
        <v>1</v>
      </c>
      <c r="C177" s="55" t="s">
        <v>5175</v>
      </c>
      <c r="D177" s="55" t="s">
        <v>4649</v>
      </c>
      <c r="E177" s="55" t="s">
        <v>5176</v>
      </c>
      <c r="F177" s="55" t="s">
        <v>4651</v>
      </c>
      <c r="G177" s="55" t="s">
        <v>5177</v>
      </c>
      <c r="H177" s="55">
        <v>0</v>
      </c>
    </row>
    <row r="178" spans="1:8" ht="12.5" customHeight="1">
      <c r="A178" s="55">
        <v>23850</v>
      </c>
      <c r="B178" s="55">
        <v>1</v>
      </c>
      <c r="C178" s="55" t="s">
        <v>5178</v>
      </c>
      <c r="D178" s="55" t="s">
        <v>4649</v>
      </c>
      <c r="E178" s="55" t="s">
        <v>5179</v>
      </c>
      <c r="F178" s="55" t="s">
        <v>4651</v>
      </c>
      <c r="G178" s="55" t="s">
        <v>5180</v>
      </c>
      <c r="H178" s="55">
        <v>0</v>
      </c>
    </row>
    <row r="179" spans="1:8" ht="12.5" customHeight="1">
      <c r="A179" s="55">
        <v>24634</v>
      </c>
      <c r="B179" s="55">
        <v>1</v>
      </c>
      <c r="C179" s="55" t="s">
        <v>5181</v>
      </c>
      <c r="D179" s="55" t="s">
        <v>4649</v>
      </c>
      <c r="E179" s="55" t="s">
        <v>5182</v>
      </c>
      <c r="F179" s="55" t="s">
        <v>4651</v>
      </c>
      <c r="G179" s="55" t="s">
        <v>5183</v>
      </c>
      <c r="H179" s="55">
        <v>0</v>
      </c>
    </row>
    <row r="180" spans="1:8" ht="12.5" customHeight="1">
      <c r="A180" s="55">
        <v>25041</v>
      </c>
      <c r="B180" s="55">
        <v>1</v>
      </c>
      <c r="C180" s="55" t="s">
        <v>5184</v>
      </c>
      <c r="D180" s="55" t="s">
        <v>4649</v>
      </c>
      <c r="E180" s="55" t="s">
        <v>5185</v>
      </c>
      <c r="F180" s="55" t="s">
        <v>4651</v>
      </c>
      <c r="G180" s="55" t="s">
        <v>5186</v>
      </c>
      <c r="H180" s="55">
        <v>0</v>
      </c>
    </row>
    <row r="181" spans="1:8" ht="12.5" customHeight="1">
      <c r="A181" s="55">
        <v>25285</v>
      </c>
      <c r="B181" s="55">
        <v>1</v>
      </c>
      <c r="C181" s="55" t="s">
        <v>5187</v>
      </c>
      <c r="D181" s="55" t="s">
        <v>4649</v>
      </c>
      <c r="E181" s="55" t="s">
        <v>5188</v>
      </c>
      <c r="F181" s="55" t="s">
        <v>4651</v>
      </c>
      <c r="G181" s="55" t="s">
        <v>5189</v>
      </c>
      <c r="H181" s="55">
        <v>0</v>
      </c>
    </row>
    <row r="182" spans="1:8" ht="12.5" customHeight="1">
      <c r="A182" s="55">
        <v>25624</v>
      </c>
      <c r="B182" s="55">
        <v>1</v>
      </c>
      <c r="C182" s="55" t="s">
        <v>5190</v>
      </c>
      <c r="D182" s="55" t="s">
        <v>4649</v>
      </c>
      <c r="E182" s="55" t="s">
        <v>5191</v>
      </c>
      <c r="F182" s="55" t="s">
        <v>4651</v>
      </c>
      <c r="G182" s="55" t="s">
        <v>5192</v>
      </c>
      <c r="H182" s="55">
        <v>0</v>
      </c>
    </row>
    <row r="183" spans="1:8" ht="12.5" customHeight="1">
      <c r="A183" s="55">
        <v>25869</v>
      </c>
      <c r="B183" s="55">
        <v>1</v>
      </c>
      <c r="C183" s="55" t="s">
        <v>5193</v>
      </c>
      <c r="D183" s="55" t="s">
        <v>4649</v>
      </c>
      <c r="E183" s="55" t="s">
        <v>5194</v>
      </c>
      <c r="F183" s="55" t="s">
        <v>4651</v>
      </c>
      <c r="G183" s="55" t="s">
        <v>5195</v>
      </c>
      <c r="H183" s="55">
        <v>0</v>
      </c>
    </row>
    <row r="184" spans="1:8" ht="12.5" customHeight="1">
      <c r="A184" s="55">
        <v>26284</v>
      </c>
      <c r="B184" s="55">
        <v>1</v>
      </c>
      <c r="C184" s="55" t="s">
        <v>5196</v>
      </c>
      <c r="D184" s="55" t="s">
        <v>4649</v>
      </c>
      <c r="E184" s="55" t="s">
        <v>5197</v>
      </c>
      <c r="F184" s="55" t="s">
        <v>4651</v>
      </c>
      <c r="G184" s="55" t="s">
        <v>5198</v>
      </c>
      <c r="H184" s="55">
        <v>0</v>
      </c>
    </row>
    <row r="185" spans="1:8" ht="12.5" customHeight="1">
      <c r="A185" s="55">
        <v>26339</v>
      </c>
      <c r="B185" s="55">
        <v>1</v>
      </c>
      <c r="C185" s="55" t="s">
        <v>5199</v>
      </c>
      <c r="D185" s="55" t="s">
        <v>4649</v>
      </c>
      <c r="E185" s="55" t="s">
        <v>5200</v>
      </c>
      <c r="F185" s="55" t="s">
        <v>4651</v>
      </c>
      <c r="G185" s="55" t="s">
        <v>5201</v>
      </c>
      <c r="H185" s="55">
        <v>0</v>
      </c>
    </row>
    <row r="186" spans="1:8" ht="12.5" customHeight="1">
      <c r="A186" s="55">
        <v>27387</v>
      </c>
      <c r="B186" s="55">
        <v>1</v>
      </c>
      <c r="C186" s="55" t="s">
        <v>5202</v>
      </c>
      <c r="D186" s="55" t="s">
        <v>4649</v>
      </c>
      <c r="E186" s="55" t="s">
        <v>5203</v>
      </c>
      <c r="F186" s="55" t="s">
        <v>4651</v>
      </c>
      <c r="G186" s="55" t="s">
        <v>5204</v>
      </c>
      <c r="H186" s="55">
        <v>0</v>
      </c>
    </row>
    <row r="187" spans="1:8" ht="12.5" customHeight="1">
      <c r="A187" s="55">
        <v>27465</v>
      </c>
      <c r="B187" s="55">
        <v>1</v>
      </c>
      <c r="C187" s="55" t="s">
        <v>5205</v>
      </c>
      <c r="D187" s="55" t="s">
        <v>4649</v>
      </c>
      <c r="E187" s="55" t="s">
        <v>5206</v>
      </c>
      <c r="F187" s="55" t="s">
        <v>4651</v>
      </c>
      <c r="G187" s="55" t="s">
        <v>5207</v>
      </c>
      <c r="H187" s="55">
        <v>0</v>
      </c>
    </row>
    <row r="188" spans="1:8" ht="12.5" customHeight="1">
      <c r="A188" s="55">
        <v>27531</v>
      </c>
      <c r="B188" s="55">
        <v>1</v>
      </c>
      <c r="C188" s="55" t="s">
        <v>5208</v>
      </c>
      <c r="D188" s="55" t="s">
        <v>4649</v>
      </c>
      <c r="E188" s="55" t="s">
        <v>5209</v>
      </c>
      <c r="F188" s="55" t="s">
        <v>4651</v>
      </c>
      <c r="G188" s="55" t="s">
        <v>5210</v>
      </c>
      <c r="H188" s="55">
        <v>0</v>
      </c>
    </row>
    <row r="189" spans="1:8" ht="12.5" customHeight="1">
      <c r="A189" s="55">
        <v>27618</v>
      </c>
      <c r="B189" s="55">
        <v>1</v>
      </c>
      <c r="C189" s="55" t="s">
        <v>5211</v>
      </c>
      <c r="D189" s="55" t="s">
        <v>4649</v>
      </c>
      <c r="E189" s="55" t="s">
        <v>5212</v>
      </c>
      <c r="F189" s="55" t="s">
        <v>4651</v>
      </c>
      <c r="G189" s="55" t="s">
        <v>5213</v>
      </c>
      <c r="H189" s="55">
        <v>0</v>
      </c>
    </row>
    <row r="190" spans="1:8" ht="12.5" customHeight="1">
      <c r="A190" s="55">
        <v>27638</v>
      </c>
      <c r="B190" s="55">
        <v>1</v>
      </c>
      <c r="C190" s="55" t="s">
        <v>5214</v>
      </c>
      <c r="D190" s="55" t="s">
        <v>4649</v>
      </c>
      <c r="E190" s="55" t="s">
        <v>5215</v>
      </c>
      <c r="F190" s="55" t="s">
        <v>4651</v>
      </c>
      <c r="G190" s="55" t="s">
        <v>5216</v>
      </c>
      <c r="H190" s="55">
        <v>0</v>
      </c>
    </row>
    <row r="191" spans="1:8" ht="12.5" customHeight="1">
      <c r="A191" s="55">
        <v>28057</v>
      </c>
      <c r="B191" s="55">
        <v>1</v>
      </c>
      <c r="C191" s="55" t="s">
        <v>5217</v>
      </c>
      <c r="D191" s="55" t="s">
        <v>4649</v>
      </c>
      <c r="E191" s="55" t="s">
        <v>5218</v>
      </c>
      <c r="F191" s="55" t="s">
        <v>4651</v>
      </c>
      <c r="G191" s="55" t="s">
        <v>5219</v>
      </c>
      <c r="H191" s="55">
        <v>0</v>
      </c>
    </row>
    <row r="192" spans="1:8" ht="12.5" customHeight="1">
      <c r="A192" s="55">
        <v>28122</v>
      </c>
      <c r="B192" s="55">
        <v>1</v>
      </c>
      <c r="C192" s="55" t="s">
        <v>5220</v>
      </c>
      <c r="D192" s="55" t="s">
        <v>4649</v>
      </c>
      <c r="E192" s="55" t="s">
        <v>5221</v>
      </c>
      <c r="F192" s="55" t="s">
        <v>4651</v>
      </c>
      <c r="G192" s="55" t="s">
        <v>5222</v>
      </c>
      <c r="H192" s="55">
        <v>0</v>
      </c>
    </row>
    <row r="193" spans="1:8" ht="12.5" customHeight="1">
      <c r="A193" s="55">
        <v>28347</v>
      </c>
      <c r="B193" s="55">
        <v>1</v>
      </c>
      <c r="C193" s="55" t="s">
        <v>5223</v>
      </c>
      <c r="D193" s="55" t="s">
        <v>4649</v>
      </c>
      <c r="E193" s="55" t="s">
        <v>5224</v>
      </c>
      <c r="F193" s="55" t="s">
        <v>4651</v>
      </c>
      <c r="G193" s="55" t="s">
        <v>5225</v>
      </c>
      <c r="H193" s="55">
        <v>0</v>
      </c>
    </row>
    <row r="194" spans="1:8" ht="12.5" customHeight="1">
      <c r="A194" s="55">
        <v>28794</v>
      </c>
      <c r="B194" s="55">
        <v>1</v>
      </c>
      <c r="C194" s="55" t="s">
        <v>5226</v>
      </c>
      <c r="D194" s="55" t="s">
        <v>4649</v>
      </c>
      <c r="E194" s="55" t="s">
        <v>5227</v>
      </c>
      <c r="F194" s="55" t="s">
        <v>4651</v>
      </c>
      <c r="G194" s="55" t="s">
        <v>5228</v>
      </c>
      <c r="H194" s="55">
        <v>0</v>
      </c>
    </row>
    <row r="195" spans="1:8" ht="12.5" customHeight="1">
      <c r="A195" s="55">
        <v>28821</v>
      </c>
      <c r="B195" s="55">
        <v>1</v>
      </c>
      <c r="C195" s="55" t="s">
        <v>5229</v>
      </c>
      <c r="D195" s="55" t="s">
        <v>4649</v>
      </c>
      <c r="E195" s="55" t="s">
        <v>5230</v>
      </c>
      <c r="F195" s="55" t="s">
        <v>4651</v>
      </c>
      <c r="G195" s="55" t="s">
        <v>5231</v>
      </c>
      <c r="H195" s="55">
        <v>0</v>
      </c>
    </row>
    <row r="196" spans="1:8" ht="12.5" customHeight="1">
      <c r="A196" s="55">
        <v>28822</v>
      </c>
      <c r="B196" s="55">
        <v>1</v>
      </c>
      <c r="C196" s="55" t="s">
        <v>5232</v>
      </c>
      <c r="D196" s="55" t="s">
        <v>4649</v>
      </c>
      <c r="E196" s="55" t="s">
        <v>5233</v>
      </c>
      <c r="F196" s="55" t="s">
        <v>4651</v>
      </c>
      <c r="G196" s="55" t="s">
        <v>5234</v>
      </c>
      <c r="H196" s="55">
        <v>0</v>
      </c>
    </row>
    <row r="197" spans="1:8" ht="12.5" customHeight="1">
      <c r="A197" s="55">
        <v>29173</v>
      </c>
      <c r="B197" s="55">
        <v>1</v>
      </c>
      <c r="C197" s="55" t="s">
        <v>5235</v>
      </c>
      <c r="D197" s="55" t="s">
        <v>4649</v>
      </c>
      <c r="E197" s="55" t="s">
        <v>5236</v>
      </c>
      <c r="F197" s="55" t="s">
        <v>4651</v>
      </c>
      <c r="G197" s="55" t="s">
        <v>5237</v>
      </c>
      <c r="H197" s="55">
        <v>0</v>
      </c>
    </row>
    <row r="198" spans="1:8" ht="12.5" customHeight="1">
      <c r="A198" s="55">
        <v>11166</v>
      </c>
      <c r="B198" s="55">
        <v>1</v>
      </c>
      <c r="C198" s="55" t="s">
        <v>5238</v>
      </c>
      <c r="D198" s="55" t="s">
        <v>4649</v>
      </c>
      <c r="E198" s="55" t="s">
        <v>5239</v>
      </c>
      <c r="F198" s="55" t="s">
        <v>4651</v>
      </c>
      <c r="G198" s="55" t="s">
        <v>5240</v>
      </c>
      <c r="H198" s="55">
        <v>0</v>
      </c>
    </row>
    <row r="199" spans="1:8" ht="12.5" customHeight="1">
      <c r="A199" s="55">
        <v>11278</v>
      </c>
      <c r="B199" s="55">
        <v>1</v>
      </c>
      <c r="C199" s="55" t="s">
        <v>5241</v>
      </c>
      <c r="D199" s="55" t="s">
        <v>4649</v>
      </c>
      <c r="E199" s="55" t="s">
        <v>5242</v>
      </c>
      <c r="F199" s="55" t="s">
        <v>4651</v>
      </c>
      <c r="G199" s="55" t="s">
        <v>5243</v>
      </c>
      <c r="H199" s="55">
        <v>0</v>
      </c>
    </row>
    <row r="200" spans="1:8" ht="12.5" customHeight="1">
      <c r="A200" s="55">
        <v>12168</v>
      </c>
      <c r="B200" s="55">
        <v>1</v>
      </c>
      <c r="C200" s="55" t="s">
        <v>5244</v>
      </c>
      <c r="D200" s="55" t="s">
        <v>4649</v>
      </c>
      <c r="E200" s="55" t="s">
        <v>5245</v>
      </c>
      <c r="F200" s="55" t="s">
        <v>4651</v>
      </c>
      <c r="G200" s="55" t="s">
        <v>5246</v>
      </c>
      <c r="H200" s="55">
        <v>0</v>
      </c>
    </row>
    <row r="201" spans="1:8" ht="12.5" customHeight="1">
      <c r="A201" s="55">
        <v>12707</v>
      </c>
      <c r="B201" s="55">
        <v>1</v>
      </c>
      <c r="C201" s="55" t="s">
        <v>5247</v>
      </c>
      <c r="D201" s="55" t="s">
        <v>4649</v>
      </c>
      <c r="E201" s="55" t="s">
        <v>5248</v>
      </c>
      <c r="F201" s="55" t="s">
        <v>4651</v>
      </c>
      <c r="G201" s="55" t="s">
        <v>5249</v>
      </c>
      <c r="H201" s="55">
        <v>0</v>
      </c>
    </row>
    <row r="202" spans="1:8" ht="12.5" customHeight="1">
      <c r="A202" s="55">
        <v>13979</v>
      </c>
      <c r="B202" s="55">
        <v>1</v>
      </c>
      <c r="C202" s="55" t="s">
        <v>5250</v>
      </c>
      <c r="D202" s="55" t="s">
        <v>4649</v>
      </c>
      <c r="E202" s="55" t="s">
        <v>5251</v>
      </c>
      <c r="F202" s="55" t="s">
        <v>4651</v>
      </c>
      <c r="G202" s="55" t="s">
        <v>5252</v>
      </c>
      <c r="H202" s="55">
        <v>0</v>
      </c>
    </row>
    <row r="203" spans="1:8" ht="12.5" customHeight="1">
      <c r="A203" s="55">
        <v>14419</v>
      </c>
      <c r="B203" s="55">
        <v>1</v>
      </c>
      <c r="C203" s="55" t="s">
        <v>5253</v>
      </c>
      <c r="D203" s="55" t="s">
        <v>4649</v>
      </c>
      <c r="E203" s="55" t="s">
        <v>5254</v>
      </c>
      <c r="F203" s="55" t="s">
        <v>4651</v>
      </c>
      <c r="G203" s="55" t="s">
        <v>5255</v>
      </c>
      <c r="H203" s="55">
        <v>0</v>
      </c>
    </row>
    <row r="204" spans="1:8" ht="12.5" customHeight="1">
      <c r="A204" s="55">
        <v>14466</v>
      </c>
      <c r="B204" s="55">
        <v>1</v>
      </c>
      <c r="C204" s="55" t="s">
        <v>5256</v>
      </c>
      <c r="D204" s="55" t="s">
        <v>4649</v>
      </c>
      <c r="E204" s="55" t="s">
        <v>5257</v>
      </c>
      <c r="F204" s="55" t="s">
        <v>4651</v>
      </c>
      <c r="G204" s="55" t="s">
        <v>5258</v>
      </c>
      <c r="H204" s="55">
        <v>0</v>
      </c>
    </row>
    <row r="205" spans="1:8" ht="12.5" customHeight="1">
      <c r="A205" s="55">
        <v>14573</v>
      </c>
      <c r="B205" s="55">
        <v>1</v>
      </c>
      <c r="C205" s="55" t="s">
        <v>5259</v>
      </c>
      <c r="D205" s="55" t="s">
        <v>4649</v>
      </c>
      <c r="E205" s="55" t="s">
        <v>5260</v>
      </c>
      <c r="F205" s="55" t="s">
        <v>4651</v>
      </c>
      <c r="G205" s="55" t="s">
        <v>5261</v>
      </c>
      <c r="H205" s="55">
        <v>0</v>
      </c>
    </row>
    <row r="206" spans="1:8" ht="12.5" customHeight="1">
      <c r="A206" s="55">
        <v>14588</v>
      </c>
      <c r="B206" s="55">
        <v>1</v>
      </c>
      <c r="C206" s="55" t="s">
        <v>5262</v>
      </c>
      <c r="D206" s="55" t="s">
        <v>4649</v>
      </c>
      <c r="E206" s="55" t="s">
        <v>5263</v>
      </c>
      <c r="F206" s="55" t="s">
        <v>4651</v>
      </c>
      <c r="G206" s="55" t="s">
        <v>5264</v>
      </c>
      <c r="H206" s="55">
        <v>0</v>
      </c>
    </row>
    <row r="207" spans="1:8" ht="12.5" customHeight="1">
      <c r="A207" s="55">
        <v>14737</v>
      </c>
      <c r="B207" s="55">
        <v>1</v>
      </c>
      <c r="C207" s="55" t="s">
        <v>5265</v>
      </c>
      <c r="D207" s="55" t="s">
        <v>4649</v>
      </c>
      <c r="E207" s="55" t="s">
        <v>5266</v>
      </c>
      <c r="F207" s="55" t="s">
        <v>4651</v>
      </c>
      <c r="G207" s="55" t="s">
        <v>5267</v>
      </c>
      <c r="H207" s="55">
        <v>0</v>
      </c>
    </row>
    <row r="208" spans="1:8" ht="12.5" customHeight="1">
      <c r="A208" s="55">
        <v>14888</v>
      </c>
      <c r="B208" s="55">
        <v>1</v>
      </c>
      <c r="C208" s="55" t="s">
        <v>5268</v>
      </c>
      <c r="D208" s="55" t="s">
        <v>4649</v>
      </c>
      <c r="E208" s="55" t="s">
        <v>5269</v>
      </c>
      <c r="F208" s="55" t="s">
        <v>4651</v>
      </c>
      <c r="G208" s="55" t="s">
        <v>5270</v>
      </c>
      <c r="H208" s="55">
        <v>0</v>
      </c>
    </row>
    <row r="209" spans="1:8" ht="12.5" customHeight="1">
      <c r="A209" s="55">
        <v>15163</v>
      </c>
      <c r="B209" s="55">
        <v>1</v>
      </c>
      <c r="C209" s="55" t="s">
        <v>5271</v>
      </c>
      <c r="D209" s="55" t="s">
        <v>4649</v>
      </c>
      <c r="E209" s="55" t="s">
        <v>5272</v>
      </c>
      <c r="F209" s="55" t="s">
        <v>4651</v>
      </c>
      <c r="G209" s="55" t="s">
        <v>5273</v>
      </c>
      <c r="H209" s="55">
        <v>0</v>
      </c>
    </row>
    <row r="210" spans="1:8" ht="12.5" customHeight="1">
      <c r="A210" s="55">
        <v>15188</v>
      </c>
      <c r="B210" s="55">
        <v>1</v>
      </c>
      <c r="C210" s="55" t="s">
        <v>5274</v>
      </c>
      <c r="D210" s="55" t="s">
        <v>4649</v>
      </c>
      <c r="E210" s="55" t="s">
        <v>5275</v>
      </c>
      <c r="F210" s="55" t="s">
        <v>4651</v>
      </c>
      <c r="G210" s="55" t="s">
        <v>5276</v>
      </c>
      <c r="H210" s="55">
        <v>0</v>
      </c>
    </row>
    <row r="211" spans="1:8" ht="12.5" customHeight="1">
      <c r="A211" s="55">
        <v>15297</v>
      </c>
      <c r="B211" s="55">
        <v>1</v>
      </c>
      <c r="C211" s="55" t="s">
        <v>5277</v>
      </c>
      <c r="D211" s="55" t="s">
        <v>4649</v>
      </c>
      <c r="E211" s="55" t="s">
        <v>5278</v>
      </c>
      <c r="F211" s="55" t="s">
        <v>4651</v>
      </c>
      <c r="G211" s="55" t="s">
        <v>5279</v>
      </c>
      <c r="H211" s="55">
        <v>0</v>
      </c>
    </row>
    <row r="212" spans="1:8" ht="12.5" customHeight="1">
      <c r="A212" s="55">
        <v>15320</v>
      </c>
      <c r="B212" s="55">
        <v>1</v>
      </c>
      <c r="C212" s="55" t="s">
        <v>5280</v>
      </c>
      <c r="D212" s="55" t="s">
        <v>4649</v>
      </c>
      <c r="E212" s="55" t="s">
        <v>5281</v>
      </c>
      <c r="F212" s="55" t="s">
        <v>4651</v>
      </c>
      <c r="G212" s="55" t="s">
        <v>5282</v>
      </c>
      <c r="H212" s="55">
        <v>0</v>
      </c>
    </row>
    <row r="213" spans="1:8" ht="12.5" customHeight="1">
      <c r="A213" s="55">
        <v>15370</v>
      </c>
      <c r="B213" s="55">
        <v>1</v>
      </c>
      <c r="C213" s="55" t="s">
        <v>5283</v>
      </c>
      <c r="D213" s="55" t="s">
        <v>4649</v>
      </c>
      <c r="E213" s="55" t="s">
        <v>5284</v>
      </c>
      <c r="F213" s="55" t="s">
        <v>4651</v>
      </c>
      <c r="G213" s="55" t="s">
        <v>5285</v>
      </c>
      <c r="H213" s="55">
        <v>0</v>
      </c>
    </row>
    <row r="214" spans="1:8" ht="12.5" customHeight="1">
      <c r="A214" s="55">
        <v>15952</v>
      </c>
      <c r="B214" s="55">
        <v>1</v>
      </c>
      <c r="C214" s="55" t="s">
        <v>5286</v>
      </c>
      <c r="D214" s="55" t="s">
        <v>4649</v>
      </c>
      <c r="E214" s="55" t="s">
        <v>5287</v>
      </c>
      <c r="F214" s="55" t="s">
        <v>4651</v>
      </c>
      <c r="G214" s="55" t="s">
        <v>5288</v>
      </c>
      <c r="H214" s="55">
        <v>0</v>
      </c>
    </row>
    <row r="215" spans="1:8" ht="12.5" customHeight="1">
      <c r="A215" s="55">
        <v>15980</v>
      </c>
      <c r="B215" s="55">
        <v>1</v>
      </c>
      <c r="C215" s="55" t="s">
        <v>5289</v>
      </c>
      <c r="D215" s="55" t="s">
        <v>4649</v>
      </c>
      <c r="E215" s="55" t="s">
        <v>5290</v>
      </c>
      <c r="F215" s="55" t="s">
        <v>4651</v>
      </c>
      <c r="G215" s="55" t="s">
        <v>5291</v>
      </c>
      <c r="H215" s="55">
        <v>0</v>
      </c>
    </row>
    <row r="216" spans="1:8" ht="12.5" customHeight="1">
      <c r="A216" s="55">
        <v>16007</v>
      </c>
      <c r="B216" s="55">
        <v>1</v>
      </c>
      <c r="C216" s="55" t="s">
        <v>5292</v>
      </c>
      <c r="D216" s="55" t="s">
        <v>4649</v>
      </c>
      <c r="E216" s="55" t="s">
        <v>5293</v>
      </c>
      <c r="F216" s="55" t="s">
        <v>4651</v>
      </c>
      <c r="G216" s="55" t="s">
        <v>5294</v>
      </c>
      <c r="H216" s="55">
        <v>0</v>
      </c>
    </row>
    <row r="217" spans="1:8" ht="12.5" customHeight="1">
      <c r="A217" s="55">
        <v>16137</v>
      </c>
      <c r="B217" s="55">
        <v>1</v>
      </c>
      <c r="C217" s="55" t="s">
        <v>5295</v>
      </c>
      <c r="D217" s="55" t="s">
        <v>4649</v>
      </c>
      <c r="E217" s="55" t="s">
        <v>5296</v>
      </c>
      <c r="F217" s="55" t="s">
        <v>4651</v>
      </c>
      <c r="G217" s="55" t="s">
        <v>5297</v>
      </c>
      <c r="H217" s="55">
        <v>0</v>
      </c>
    </row>
    <row r="218" spans="1:8" ht="12.5" customHeight="1">
      <c r="A218" s="55">
        <v>16755</v>
      </c>
      <c r="B218" s="55">
        <v>1</v>
      </c>
      <c r="C218" s="55" t="s">
        <v>5298</v>
      </c>
      <c r="D218" s="55" t="s">
        <v>4649</v>
      </c>
      <c r="E218" s="55" t="s">
        <v>5299</v>
      </c>
      <c r="F218" s="55" t="s">
        <v>4651</v>
      </c>
      <c r="G218" s="55" t="s">
        <v>5300</v>
      </c>
      <c r="H218" s="55">
        <v>0</v>
      </c>
    </row>
    <row r="219" spans="1:8" ht="12.5" customHeight="1">
      <c r="A219" s="55">
        <v>16756</v>
      </c>
      <c r="B219" s="55">
        <v>1</v>
      </c>
      <c r="C219" s="55" t="s">
        <v>5301</v>
      </c>
      <c r="D219" s="55" t="s">
        <v>4649</v>
      </c>
      <c r="E219" s="55" t="s">
        <v>5302</v>
      </c>
      <c r="F219" s="55" t="s">
        <v>4651</v>
      </c>
      <c r="G219" s="55" t="s">
        <v>5303</v>
      </c>
      <c r="H219" s="55">
        <v>0</v>
      </c>
    </row>
    <row r="220" spans="1:8" ht="12.5" customHeight="1">
      <c r="A220" s="55">
        <v>16801</v>
      </c>
      <c r="B220" s="55">
        <v>1</v>
      </c>
      <c r="C220" s="55" t="s">
        <v>5304</v>
      </c>
      <c r="D220" s="55" t="s">
        <v>4649</v>
      </c>
      <c r="E220" s="55" t="s">
        <v>5305</v>
      </c>
      <c r="F220" s="55" t="s">
        <v>4651</v>
      </c>
      <c r="G220" s="55" t="s">
        <v>5306</v>
      </c>
      <c r="H220" s="55">
        <v>0</v>
      </c>
    </row>
    <row r="221" spans="1:8" ht="12.5" customHeight="1">
      <c r="A221" s="55">
        <v>16859</v>
      </c>
      <c r="B221" s="55">
        <v>1</v>
      </c>
      <c r="C221" s="55" t="s">
        <v>5307</v>
      </c>
      <c r="D221" s="55" t="s">
        <v>4649</v>
      </c>
      <c r="E221" s="55" t="s">
        <v>5308</v>
      </c>
      <c r="F221" s="55" t="s">
        <v>4651</v>
      </c>
      <c r="G221" s="55" t="s">
        <v>5309</v>
      </c>
      <c r="H221" s="55">
        <v>0</v>
      </c>
    </row>
    <row r="222" spans="1:8" ht="12.5" customHeight="1">
      <c r="A222" s="55">
        <v>16885</v>
      </c>
      <c r="B222" s="55">
        <v>1</v>
      </c>
      <c r="C222" s="55" t="s">
        <v>5310</v>
      </c>
      <c r="D222" s="55" t="s">
        <v>4649</v>
      </c>
      <c r="E222" s="55" t="s">
        <v>5311</v>
      </c>
      <c r="F222" s="55" t="s">
        <v>4651</v>
      </c>
      <c r="G222" s="55" t="s">
        <v>5312</v>
      </c>
      <c r="H222" s="55">
        <v>0</v>
      </c>
    </row>
    <row r="223" spans="1:8" ht="12.5" customHeight="1">
      <c r="A223" s="55">
        <v>16954</v>
      </c>
      <c r="B223" s="55">
        <v>1</v>
      </c>
      <c r="C223" s="55" t="s">
        <v>5313</v>
      </c>
      <c r="D223" s="55" t="s">
        <v>4649</v>
      </c>
      <c r="E223" s="55" t="s">
        <v>5314</v>
      </c>
      <c r="F223" s="55" t="s">
        <v>4651</v>
      </c>
      <c r="G223" s="55" t="s">
        <v>5315</v>
      </c>
      <c r="H223" s="55">
        <v>0</v>
      </c>
    </row>
    <row r="224" spans="1:8" ht="12.5" customHeight="1">
      <c r="A224" s="55">
        <v>17362</v>
      </c>
      <c r="B224" s="55">
        <v>1</v>
      </c>
      <c r="C224" s="55" t="s">
        <v>5316</v>
      </c>
      <c r="D224" s="55" t="s">
        <v>4649</v>
      </c>
      <c r="E224" s="55" t="s">
        <v>5317</v>
      </c>
      <c r="F224" s="55" t="s">
        <v>4651</v>
      </c>
      <c r="G224" s="55" t="s">
        <v>5318</v>
      </c>
      <c r="H224" s="55">
        <v>0</v>
      </c>
    </row>
    <row r="225" spans="1:8" ht="12.5" customHeight="1">
      <c r="A225" s="55">
        <v>17425</v>
      </c>
      <c r="B225" s="55">
        <v>1</v>
      </c>
      <c r="C225" s="55" t="s">
        <v>5319</v>
      </c>
      <c r="D225" s="55" t="s">
        <v>4649</v>
      </c>
      <c r="E225" s="55" t="s">
        <v>5320</v>
      </c>
      <c r="F225" s="55" t="s">
        <v>4651</v>
      </c>
      <c r="G225" s="55" t="s">
        <v>5321</v>
      </c>
      <c r="H225" s="55">
        <v>0</v>
      </c>
    </row>
    <row r="226" spans="1:8" ht="12.5" customHeight="1">
      <c r="A226" s="55">
        <v>18227</v>
      </c>
      <c r="B226" s="55">
        <v>1</v>
      </c>
      <c r="C226" s="55" t="s">
        <v>5322</v>
      </c>
      <c r="D226" s="55" t="s">
        <v>4649</v>
      </c>
      <c r="E226" s="55" t="s">
        <v>5323</v>
      </c>
      <c r="F226" s="55" t="s">
        <v>4651</v>
      </c>
      <c r="G226" s="55" t="s">
        <v>5324</v>
      </c>
      <c r="H226" s="55">
        <v>0</v>
      </c>
    </row>
    <row r="227" spans="1:8" ht="12.5" customHeight="1">
      <c r="A227" s="55">
        <v>18593</v>
      </c>
      <c r="B227" s="55">
        <v>1</v>
      </c>
      <c r="C227" s="55" t="s">
        <v>5325</v>
      </c>
      <c r="D227" s="55" t="s">
        <v>4649</v>
      </c>
      <c r="E227" s="55" t="s">
        <v>5326</v>
      </c>
      <c r="F227" s="55" t="s">
        <v>4651</v>
      </c>
      <c r="G227" s="55" t="s">
        <v>5327</v>
      </c>
      <c r="H227" s="55">
        <v>0</v>
      </c>
    </row>
    <row r="228" spans="1:8" ht="12.5" customHeight="1">
      <c r="A228" s="55">
        <v>19024</v>
      </c>
      <c r="B228" s="55">
        <v>1</v>
      </c>
      <c r="C228" s="55" t="s">
        <v>5328</v>
      </c>
      <c r="D228" s="55" t="s">
        <v>4649</v>
      </c>
      <c r="E228" s="55" t="s">
        <v>5329</v>
      </c>
      <c r="F228" s="55" t="s">
        <v>4651</v>
      </c>
      <c r="G228" s="55" t="s">
        <v>5330</v>
      </c>
      <c r="H228" s="55">
        <v>0</v>
      </c>
    </row>
    <row r="229" spans="1:8" ht="12.5" customHeight="1">
      <c r="A229" s="55">
        <v>19126</v>
      </c>
      <c r="B229" s="55">
        <v>1</v>
      </c>
      <c r="C229" s="55" t="s">
        <v>5331</v>
      </c>
      <c r="D229" s="55" t="s">
        <v>4649</v>
      </c>
      <c r="E229" s="55" t="s">
        <v>5332</v>
      </c>
      <c r="F229" s="55" t="s">
        <v>4651</v>
      </c>
      <c r="G229" s="55" t="s">
        <v>5333</v>
      </c>
      <c r="H229" s="55">
        <v>0</v>
      </c>
    </row>
    <row r="230" spans="1:8" ht="12.5" customHeight="1">
      <c r="A230" s="55">
        <v>20304</v>
      </c>
      <c r="B230" s="55">
        <v>1</v>
      </c>
      <c r="C230" s="55" t="s">
        <v>5334</v>
      </c>
      <c r="D230" s="55" t="s">
        <v>4649</v>
      </c>
      <c r="E230" s="55" t="s">
        <v>5335</v>
      </c>
      <c r="F230" s="55" t="s">
        <v>4651</v>
      </c>
      <c r="G230" s="55" t="s">
        <v>5336</v>
      </c>
      <c r="H230" s="55">
        <v>0</v>
      </c>
    </row>
    <row r="231" spans="1:8" ht="12.5" customHeight="1">
      <c r="A231" s="55">
        <v>20357</v>
      </c>
      <c r="B231" s="55">
        <v>1</v>
      </c>
      <c r="C231" s="55" t="s">
        <v>5337</v>
      </c>
      <c r="D231" s="55" t="s">
        <v>4649</v>
      </c>
      <c r="E231" s="55" t="s">
        <v>5338</v>
      </c>
      <c r="F231" s="55" t="s">
        <v>4651</v>
      </c>
      <c r="G231" s="55" t="s">
        <v>5339</v>
      </c>
      <c r="H231" s="55">
        <v>0</v>
      </c>
    </row>
    <row r="232" spans="1:8" ht="12.5" customHeight="1">
      <c r="A232" s="55">
        <v>20378</v>
      </c>
      <c r="B232" s="55">
        <v>1</v>
      </c>
      <c r="C232" s="55" t="s">
        <v>5340</v>
      </c>
      <c r="D232" s="55" t="s">
        <v>4649</v>
      </c>
      <c r="E232" s="55" t="s">
        <v>5341</v>
      </c>
      <c r="F232" s="55" t="s">
        <v>4651</v>
      </c>
      <c r="G232" s="55" t="s">
        <v>5342</v>
      </c>
      <c r="H232" s="55">
        <v>0</v>
      </c>
    </row>
    <row r="233" spans="1:8" ht="12.5" customHeight="1">
      <c r="A233" s="55">
        <v>20743</v>
      </c>
      <c r="B233" s="55">
        <v>1</v>
      </c>
      <c r="C233" s="55" t="s">
        <v>5343</v>
      </c>
      <c r="D233" s="55" t="s">
        <v>4649</v>
      </c>
      <c r="E233" s="55" t="s">
        <v>5344</v>
      </c>
      <c r="F233" s="55" t="s">
        <v>4651</v>
      </c>
      <c r="G233" s="55" t="s">
        <v>5345</v>
      </c>
      <c r="H233" s="55">
        <v>0</v>
      </c>
    </row>
    <row r="234" spans="1:8" ht="12.5" customHeight="1">
      <c r="A234" s="55">
        <v>21297</v>
      </c>
      <c r="B234" s="55">
        <v>1</v>
      </c>
      <c r="C234" s="55" t="s">
        <v>5346</v>
      </c>
      <c r="D234" s="55" t="s">
        <v>4649</v>
      </c>
      <c r="E234" s="55" t="s">
        <v>5347</v>
      </c>
      <c r="F234" s="55" t="s">
        <v>4651</v>
      </c>
      <c r="G234" s="55" t="s">
        <v>5348</v>
      </c>
      <c r="H234" s="55">
        <v>0</v>
      </c>
    </row>
    <row r="235" spans="1:8" ht="12.5" customHeight="1">
      <c r="A235" s="55">
        <v>21340</v>
      </c>
      <c r="B235" s="55">
        <v>1</v>
      </c>
      <c r="C235" s="55" t="s">
        <v>5349</v>
      </c>
      <c r="D235" s="55" t="s">
        <v>4649</v>
      </c>
      <c r="E235" s="55" t="s">
        <v>5350</v>
      </c>
      <c r="F235" s="55" t="s">
        <v>4651</v>
      </c>
      <c r="G235" s="55" t="s">
        <v>5351</v>
      </c>
      <c r="H235" s="55">
        <v>0</v>
      </c>
    </row>
    <row r="236" spans="1:8" ht="12.5" customHeight="1">
      <c r="A236" s="55">
        <v>21583</v>
      </c>
      <c r="B236" s="55">
        <v>1</v>
      </c>
      <c r="C236" s="55" t="s">
        <v>5352</v>
      </c>
      <c r="D236" s="55" t="s">
        <v>4649</v>
      </c>
      <c r="E236" s="55" t="s">
        <v>5353</v>
      </c>
      <c r="F236" s="55" t="s">
        <v>4651</v>
      </c>
      <c r="G236" s="55" t="s">
        <v>5354</v>
      </c>
      <c r="H236" s="55">
        <v>0</v>
      </c>
    </row>
    <row r="237" spans="1:8" ht="12.5" customHeight="1">
      <c r="A237" s="55">
        <v>21605</v>
      </c>
      <c r="B237" s="55">
        <v>1</v>
      </c>
      <c r="C237" s="55" t="s">
        <v>5355</v>
      </c>
      <c r="D237" s="55" t="s">
        <v>4649</v>
      </c>
      <c r="E237" s="55" t="s">
        <v>5356</v>
      </c>
      <c r="F237" s="55" t="s">
        <v>4651</v>
      </c>
      <c r="G237" s="55" t="s">
        <v>5357</v>
      </c>
      <c r="H237" s="55">
        <v>0</v>
      </c>
    </row>
    <row r="238" spans="1:8" ht="12.5" customHeight="1">
      <c r="A238" s="55">
        <v>21814</v>
      </c>
      <c r="B238" s="55">
        <v>1</v>
      </c>
      <c r="C238" s="55" t="s">
        <v>5358</v>
      </c>
      <c r="D238" s="55" t="s">
        <v>4649</v>
      </c>
      <c r="E238" s="55" t="s">
        <v>5359</v>
      </c>
      <c r="F238" s="55" t="s">
        <v>4651</v>
      </c>
      <c r="G238" s="55" t="s">
        <v>5360</v>
      </c>
      <c r="H238" s="55">
        <v>0</v>
      </c>
    </row>
    <row r="239" spans="1:8" ht="12.5" customHeight="1">
      <c r="A239" s="55">
        <v>22259</v>
      </c>
      <c r="B239" s="55">
        <v>1</v>
      </c>
      <c r="C239" s="55" t="s">
        <v>5361</v>
      </c>
      <c r="D239" s="55" t="s">
        <v>4649</v>
      </c>
      <c r="E239" s="55" t="s">
        <v>5362</v>
      </c>
      <c r="F239" s="55" t="s">
        <v>4651</v>
      </c>
      <c r="G239" s="55" t="s">
        <v>5363</v>
      </c>
      <c r="H239" s="55">
        <v>0</v>
      </c>
    </row>
    <row r="240" spans="1:8" ht="12.5" customHeight="1">
      <c r="A240" s="55">
        <v>22329</v>
      </c>
      <c r="B240" s="55">
        <v>1</v>
      </c>
      <c r="C240" s="55" t="s">
        <v>5364</v>
      </c>
      <c r="D240" s="55" t="s">
        <v>4649</v>
      </c>
      <c r="E240" s="55" t="s">
        <v>5365</v>
      </c>
      <c r="F240" s="55" t="s">
        <v>4651</v>
      </c>
      <c r="G240" s="55" t="s">
        <v>5366</v>
      </c>
      <c r="H240" s="55">
        <v>0</v>
      </c>
    </row>
    <row r="241" spans="1:8" ht="12.5" customHeight="1">
      <c r="A241" s="55">
        <v>22543</v>
      </c>
      <c r="B241" s="55">
        <v>1</v>
      </c>
      <c r="C241" s="55" t="s">
        <v>5367</v>
      </c>
      <c r="D241" s="55" t="s">
        <v>4649</v>
      </c>
      <c r="E241" s="55" t="s">
        <v>5368</v>
      </c>
      <c r="F241" s="55" t="s">
        <v>4651</v>
      </c>
      <c r="G241" s="55" t="s">
        <v>5369</v>
      </c>
      <c r="H241" s="55">
        <v>0</v>
      </c>
    </row>
    <row r="242" spans="1:8" ht="12.5" customHeight="1">
      <c r="A242" s="55">
        <v>23046</v>
      </c>
      <c r="B242" s="55">
        <v>1</v>
      </c>
      <c r="C242" s="55" t="s">
        <v>5370</v>
      </c>
      <c r="D242" s="55" t="s">
        <v>4649</v>
      </c>
      <c r="E242" s="55" t="s">
        <v>5371</v>
      </c>
      <c r="F242" s="55" t="s">
        <v>4651</v>
      </c>
      <c r="G242" s="55" t="s">
        <v>5372</v>
      </c>
      <c r="H242" s="55">
        <v>0</v>
      </c>
    </row>
    <row r="243" spans="1:8" ht="12.5" customHeight="1">
      <c r="A243" s="55">
        <v>23262</v>
      </c>
      <c r="B243" s="55">
        <v>1</v>
      </c>
      <c r="C243" s="55" t="s">
        <v>5373</v>
      </c>
      <c r="D243" s="55" t="s">
        <v>4649</v>
      </c>
      <c r="E243" s="55" t="s">
        <v>5374</v>
      </c>
      <c r="F243" s="55" t="s">
        <v>4651</v>
      </c>
      <c r="G243" s="55" t="s">
        <v>5375</v>
      </c>
      <c r="H243" s="55">
        <v>0</v>
      </c>
    </row>
    <row r="244" spans="1:8" ht="12.5" customHeight="1">
      <c r="A244" s="55">
        <v>23294</v>
      </c>
      <c r="B244" s="55">
        <v>1</v>
      </c>
      <c r="C244" s="55" t="s">
        <v>5376</v>
      </c>
      <c r="D244" s="55" t="s">
        <v>4649</v>
      </c>
      <c r="E244" s="55" t="s">
        <v>5377</v>
      </c>
      <c r="F244" s="55" t="s">
        <v>4651</v>
      </c>
      <c r="G244" s="55" t="s">
        <v>5378</v>
      </c>
      <c r="H244" s="55">
        <v>0</v>
      </c>
    </row>
    <row r="245" spans="1:8" ht="12.5" customHeight="1">
      <c r="A245" s="55">
        <v>23465</v>
      </c>
      <c r="B245" s="55">
        <v>1</v>
      </c>
      <c r="C245" s="55" t="s">
        <v>5379</v>
      </c>
      <c r="D245" s="55" t="s">
        <v>4649</v>
      </c>
      <c r="E245" s="55" t="s">
        <v>5380</v>
      </c>
      <c r="F245" s="55" t="s">
        <v>4651</v>
      </c>
      <c r="G245" s="55" t="s">
        <v>5381</v>
      </c>
      <c r="H245" s="55">
        <v>0</v>
      </c>
    </row>
    <row r="246" spans="1:8" ht="12.5" customHeight="1">
      <c r="A246" s="55">
        <v>23820</v>
      </c>
      <c r="B246" s="55">
        <v>1</v>
      </c>
      <c r="C246" s="55" t="s">
        <v>5382</v>
      </c>
      <c r="D246" s="55" t="s">
        <v>4649</v>
      </c>
      <c r="E246" s="55" t="s">
        <v>5383</v>
      </c>
      <c r="F246" s="55" t="s">
        <v>4651</v>
      </c>
      <c r="G246" s="55" t="s">
        <v>5384</v>
      </c>
      <c r="H246" s="55">
        <v>0</v>
      </c>
    </row>
    <row r="247" spans="1:8" ht="12.5" customHeight="1">
      <c r="A247" s="55">
        <v>24751</v>
      </c>
      <c r="B247" s="55">
        <v>1</v>
      </c>
      <c r="C247" s="55" t="s">
        <v>5385</v>
      </c>
      <c r="D247" s="55" t="s">
        <v>4649</v>
      </c>
      <c r="E247" s="55" t="s">
        <v>5386</v>
      </c>
      <c r="F247" s="55" t="s">
        <v>4651</v>
      </c>
      <c r="G247" s="55" t="s">
        <v>5387</v>
      </c>
      <c r="H247" s="55">
        <v>0</v>
      </c>
    </row>
    <row r="248" spans="1:8" ht="12.5" customHeight="1">
      <c r="A248" s="55">
        <v>24780</v>
      </c>
      <c r="B248" s="55">
        <v>1</v>
      </c>
      <c r="C248" s="55" t="s">
        <v>5388</v>
      </c>
      <c r="D248" s="55" t="s">
        <v>4649</v>
      </c>
      <c r="E248" s="55" t="s">
        <v>5389</v>
      </c>
      <c r="F248" s="55" t="s">
        <v>4651</v>
      </c>
      <c r="G248" s="55" t="s">
        <v>5390</v>
      </c>
      <c r="H248" s="55">
        <v>0</v>
      </c>
    </row>
    <row r="249" spans="1:8" ht="12.5" customHeight="1">
      <c r="A249" s="55">
        <v>25392</v>
      </c>
      <c r="B249" s="55">
        <v>1</v>
      </c>
      <c r="C249" s="55" t="s">
        <v>5391</v>
      </c>
      <c r="D249" s="55" t="s">
        <v>4649</v>
      </c>
      <c r="E249" s="55" t="s">
        <v>5392</v>
      </c>
      <c r="F249" s="55" t="s">
        <v>4651</v>
      </c>
      <c r="G249" s="55" t="s">
        <v>5393</v>
      </c>
      <c r="H249" s="55">
        <v>0</v>
      </c>
    </row>
    <row r="250" spans="1:8" ht="12.5" customHeight="1">
      <c r="A250" s="55">
        <v>25413</v>
      </c>
      <c r="B250" s="55">
        <v>1</v>
      </c>
      <c r="C250" s="55" t="s">
        <v>5394</v>
      </c>
      <c r="D250" s="55" t="s">
        <v>4649</v>
      </c>
      <c r="E250" s="55" t="s">
        <v>5395</v>
      </c>
      <c r="F250" s="55" t="s">
        <v>4651</v>
      </c>
      <c r="G250" s="55" t="s">
        <v>5396</v>
      </c>
      <c r="H250" s="55">
        <v>0</v>
      </c>
    </row>
    <row r="251" spans="1:8" ht="12.5" customHeight="1">
      <c r="A251" s="55">
        <v>25851</v>
      </c>
      <c r="B251" s="55">
        <v>1</v>
      </c>
      <c r="C251" s="55" t="s">
        <v>5397</v>
      </c>
      <c r="D251" s="55" t="s">
        <v>4649</v>
      </c>
      <c r="E251" s="55" t="s">
        <v>5398</v>
      </c>
      <c r="F251" s="55" t="s">
        <v>4651</v>
      </c>
      <c r="G251" s="55" t="s">
        <v>5399</v>
      </c>
      <c r="H251" s="55">
        <v>0</v>
      </c>
    </row>
    <row r="252" spans="1:8" ht="12.5" customHeight="1">
      <c r="A252" s="55">
        <v>26005</v>
      </c>
      <c r="B252" s="55">
        <v>1</v>
      </c>
      <c r="C252" s="55" t="s">
        <v>5400</v>
      </c>
      <c r="D252" s="55" t="s">
        <v>4649</v>
      </c>
      <c r="E252" s="55" t="s">
        <v>5401</v>
      </c>
      <c r="F252" s="55" t="s">
        <v>4651</v>
      </c>
      <c r="G252" s="55" t="s">
        <v>5402</v>
      </c>
      <c r="H252" s="55">
        <v>0</v>
      </c>
    </row>
    <row r="253" spans="1:8" ht="12.5" customHeight="1">
      <c r="A253" s="55">
        <v>26244</v>
      </c>
      <c r="B253" s="55">
        <v>1</v>
      </c>
      <c r="C253" s="55" t="s">
        <v>5403</v>
      </c>
      <c r="D253" s="55" t="s">
        <v>4649</v>
      </c>
      <c r="E253" s="55" t="s">
        <v>5404</v>
      </c>
      <c r="F253" s="55" t="s">
        <v>4651</v>
      </c>
      <c r="G253" s="55" t="s">
        <v>5405</v>
      </c>
      <c r="H253" s="55">
        <v>0</v>
      </c>
    </row>
    <row r="254" spans="1:8" ht="12.5" customHeight="1">
      <c r="A254" s="55">
        <v>26282</v>
      </c>
      <c r="B254" s="55">
        <v>1</v>
      </c>
      <c r="C254" s="55" t="s">
        <v>5406</v>
      </c>
      <c r="D254" s="55" t="s">
        <v>4649</v>
      </c>
      <c r="E254" s="55" t="s">
        <v>5407</v>
      </c>
      <c r="F254" s="55" t="s">
        <v>4651</v>
      </c>
      <c r="G254" s="55" t="s">
        <v>5408</v>
      </c>
      <c r="H254" s="55">
        <v>0</v>
      </c>
    </row>
    <row r="255" spans="1:8" ht="12.5" customHeight="1">
      <c r="A255" s="55">
        <v>26333</v>
      </c>
      <c r="B255" s="55">
        <v>1</v>
      </c>
      <c r="C255" s="55" t="s">
        <v>5409</v>
      </c>
      <c r="D255" s="55" t="s">
        <v>4649</v>
      </c>
      <c r="E255" s="55" t="s">
        <v>5410</v>
      </c>
      <c r="F255" s="55" t="s">
        <v>4651</v>
      </c>
      <c r="G255" s="55" t="s">
        <v>5411</v>
      </c>
      <c r="H255" s="55">
        <v>0</v>
      </c>
    </row>
    <row r="256" spans="1:8" ht="12.5" customHeight="1">
      <c r="A256" s="55">
        <v>26508</v>
      </c>
      <c r="B256" s="55">
        <v>1</v>
      </c>
      <c r="C256" s="55" t="s">
        <v>5412</v>
      </c>
      <c r="D256" s="55" t="s">
        <v>4649</v>
      </c>
      <c r="E256" s="55" t="s">
        <v>5413</v>
      </c>
      <c r="F256" s="55" t="s">
        <v>4651</v>
      </c>
      <c r="G256" s="55" t="s">
        <v>5414</v>
      </c>
      <c r="H256" s="55">
        <v>0</v>
      </c>
    </row>
    <row r="257" spans="1:8" ht="12.5" customHeight="1">
      <c r="A257" s="55">
        <v>27203</v>
      </c>
      <c r="B257" s="55">
        <v>1</v>
      </c>
      <c r="C257" s="55" t="s">
        <v>5415</v>
      </c>
      <c r="D257" s="55" t="s">
        <v>4649</v>
      </c>
      <c r="E257" s="55" t="s">
        <v>5416</v>
      </c>
      <c r="F257" s="55" t="s">
        <v>4651</v>
      </c>
      <c r="G257" s="55" t="s">
        <v>5417</v>
      </c>
      <c r="H257" s="55">
        <v>0</v>
      </c>
    </row>
    <row r="258" spans="1:8" ht="12.5" customHeight="1">
      <c r="A258" s="55">
        <v>27217</v>
      </c>
      <c r="B258" s="55">
        <v>1</v>
      </c>
      <c r="C258" s="55" t="s">
        <v>5418</v>
      </c>
      <c r="D258" s="55" t="s">
        <v>4649</v>
      </c>
      <c r="E258" s="55" t="s">
        <v>5419</v>
      </c>
      <c r="F258" s="55" t="s">
        <v>4651</v>
      </c>
      <c r="G258" s="55" t="s">
        <v>5420</v>
      </c>
      <c r="H258" s="55">
        <v>0</v>
      </c>
    </row>
    <row r="259" spans="1:8" ht="12.5" customHeight="1">
      <c r="A259" s="55">
        <v>27394</v>
      </c>
      <c r="B259" s="55">
        <v>1</v>
      </c>
      <c r="C259" s="55" t="s">
        <v>5421</v>
      </c>
      <c r="D259" s="55" t="s">
        <v>4649</v>
      </c>
      <c r="E259" s="55" t="s">
        <v>5422</v>
      </c>
      <c r="F259" s="55" t="s">
        <v>4651</v>
      </c>
      <c r="G259" s="55" t="s">
        <v>5423</v>
      </c>
      <c r="H259" s="55">
        <v>0</v>
      </c>
    </row>
    <row r="260" spans="1:8" ht="12.5" customHeight="1">
      <c r="A260" s="55">
        <v>27567</v>
      </c>
      <c r="B260" s="55">
        <v>1</v>
      </c>
      <c r="C260" s="55" t="s">
        <v>5424</v>
      </c>
      <c r="D260" s="55" t="s">
        <v>4649</v>
      </c>
      <c r="E260" s="55" t="s">
        <v>5425</v>
      </c>
      <c r="F260" s="55" t="s">
        <v>4651</v>
      </c>
      <c r="G260" s="55" t="s">
        <v>5426</v>
      </c>
      <c r="H260" s="55">
        <v>0</v>
      </c>
    </row>
    <row r="261" spans="1:8" ht="12.5" customHeight="1">
      <c r="A261" s="55">
        <v>27570</v>
      </c>
      <c r="B261" s="55">
        <v>1</v>
      </c>
      <c r="C261" s="55" t="s">
        <v>5427</v>
      </c>
      <c r="D261" s="55" t="s">
        <v>4649</v>
      </c>
      <c r="E261" s="55" t="s">
        <v>5428</v>
      </c>
      <c r="F261" s="55" t="s">
        <v>4651</v>
      </c>
      <c r="G261" s="55" t="s">
        <v>5429</v>
      </c>
      <c r="H261" s="55">
        <v>0</v>
      </c>
    </row>
    <row r="262" spans="1:8" ht="12.5" customHeight="1">
      <c r="A262" s="55">
        <v>28082</v>
      </c>
      <c r="B262" s="55">
        <v>1</v>
      </c>
      <c r="C262" s="55" t="s">
        <v>5430</v>
      </c>
      <c r="D262" s="55" t="s">
        <v>4649</v>
      </c>
      <c r="E262" s="55" t="s">
        <v>5431</v>
      </c>
      <c r="F262" s="55" t="s">
        <v>4651</v>
      </c>
      <c r="G262" s="55" t="s">
        <v>5432</v>
      </c>
      <c r="H262" s="55">
        <v>0</v>
      </c>
    </row>
    <row r="263" spans="1:8" ht="12.5" customHeight="1">
      <c r="A263" s="55">
        <v>28762</v>
      </c>
      <c r="B263" s="55">
        <v>1</v>
      </c>
      <c r="C263" s="55" t="s">
        <v>5433</v>
      </c>
      <c r="D263" s="55" t="s">
        <v>4649</v>
      </c>
      <c r="E263" s="55" t="s">
        <v>5434</v>
      </c>
      <c r="F263" s="55" t="s">
        <v>4651</v>
      </c>
      <c r="G263" s="55" t="s">
        <v>5435</v>
      </c>
      <c r="H263" s="55">
        <v>0</v>
      </c>
    </row>
    <row r="264" spans="1:8" ht="12.5" customHeight="1">
      <c r="A264" s="55">
        <v>28970</v>
      </c>
      <c r="B264" s="55">
        <v>1</v>
      </c>
      <c r="C264" s="55" t="s">
        <v>5436</v>
      </c>
      <c r="D264" s="55" t="s">
        <v>4649</v>
      </c>
      <c r="E264" s="55" t="s">
        <v>5437</v>
      </c>
      <c r="F264" s="55" t="s">
        <v>4651</v>
      </c>
      <c r="G264" s="55" t="s">
        <v>5438</v>
      </c>
      <c r="H264" s="55">
        <v>0</v>
      </c>
    </row>
    <row r="265" spans="1:8" ht="12.5" customHeight="1">
      <c r="A265" s="55">
        <v>29241</v>
      </c>
      <c r="B265" s="55">
        <v>1</v>
      </c>
      <c r="C265" s="55" t="s">
        <v>5439</v>
      </c>
      <c r="D265" s="55" t="s">
        <v>4649</v>
      </c>
      <c r="E265" s="55" t="s">
        <v>5440</v>
      </c>
      <c r="F265" s="55" t="s">
        <v>4651</v>
      </c>
      <c r="G265" s="55" t="s">
        <v>5441</v>
      </c>
      <c r="H265" s="55">
        <v>0</v>
      </c>
    </row>
    <row r="266" spans="1:8" ht="12.5" customHeight="1">
      <c r="A266" s="55">
        <v>29334</v>
      </c>
      <c r="B266" s="55">
        <v>1</v>
      </c>
      <c r="C266" s="55" t="s">
        <v>5442</v>
      </c>
      <c r="D266" s="55" t="s">
        <v>4649</v>
      </c>
      <c r="E266" s="55" t="s">
        <v>5443</v>
      </c>
      <c r="F266" s="55" t="s">
        <v>4651</v>
      </c>
      <c r="G266" s="55" t="s">
        <v>5444</v>
      </c>
      <c r="H266" s="55">
        <v>0</v>
      </c>
    </row>
    <row r="267" spans="1:8" ht="12.5" customHeight="1">
      <c r="A267" s="55">
        <v>11280</v>
      </c>
      <c r="B267" s="55">
        <v>1</v>
      </c>
      <c r="C267" s="55" t="s">
        <v>5445</v>
      </c>
      <c r="D267" s="55" t="s">
        <v>4649</v>
      </c>
      <c r="E267" s="55" t="s">
        <v>5446</v>
      </c>
      <c r="F267" s="55" t="s">
        <v>4651</v>
      </c>
      <c r="G267" s="55" t="s">
        <v>5447</v>
      </c>
      <c r="H267" s="55">
        <v>0</v>
      </c>
    </row>
    <row r="268" spans="1:8" ht="12.5" customHeight="1">
      <c r="A268" s="55">
        <v>11633</v>
      </c>
      <c r="B268" s="55">
        <v>1</v>
      </c>
      <c r="C268" s="55" t="s">
        <v>5448</v>
      </c>
      <c r="D268" s="55" t="s">
        <v>4649</v>
      </c>
      <c r="E268" s="55" t="s">
        <v>5449</v>
      </c>
      <c r="F268" s="55" t="s">
        <v>4651</v>
      </c>
      <c r="G268" s="55" t="s">
        <v>5450</v>
      </c>
      <c r="H268" s="55">
        <v>0</v>
      </c>
    </row>
    <row r="269" spans="1:8" ht="12.5" customHeight="1">
      <c r="A269" s="55">
        <v>11799</v>
      </c>
      <c r="B269" s="55">
        <v>1</v>
      </c>
      <c r="C269" s="55" t="s">
        <v>5451</v>
      </c>
      <c r="D269" s="55" t="s">
        <v>4649</v>
      </c>
      <c r="E269" s="55" t="s">
        <v>5452</v>
      </c>
      <c r="F269" s="55" t="s">
        <v>4651</v>
      </c>
      <c r="G269" s="55" t="s">
        <v>5453</v>
      </c>
      <c r="H269" s="55">
        <v>0</v>
      </c>
    </row>
    <row r="270" spans="1:8" ht="12.5" customHeight="1">
      <c r="A270" s="55">
        <v>12179</v>
      </c>
      <c r="B270" s="55">
        <v>1</v>
      </c>
      <c r="C270" s="55" t="s">
        <v>5454</v>
      </c>
      <c r="D270" s="55" t="s">
        <v>4649</v>
      </c>
      <c r="E270" s="55" t="s">
        <v>5455</v>
      </c>
      <c r="F270" s="55" t="s">
        <v>4651</v>
      </c>
      <c r="G270" s="55" t="s">
        <v>5456</v>
      </c>
      <c r="H270" s="55">
        <v>0</v>
      </c>
    </row>
    <row r="271" spans="1:8" ht="12.5" customHeight="1">
      <c r="A271" s="55">
        <v>13088</v>
      </c>
      <c r="B271" s="55">
        <v>1</v>
      </c>
      <c r="C271" s="55" t="s">
        <v>5457</v>
      </c>
      <c r="D271" s="55" t="s">
        <v>4649</v>
      </c>
      <c r="E271" s="55" t="s">
        <v>5458</v>
      </c>
      <c r="F271" s="55" t="s">
        <v>4651</v>
      </c>
      <c r="G271" s="55" t="s">
        <v>5459</v>
      </c>
      <c r="H271" s="55">
        <v>0</v>
      </c>
    </row>
    <row r="272" spans="1:8" ht="12.5" customHeight="1">
      <c r="A272" s="55">
        <v>13385</v>
      </c>
      <c r="B272" s="55">
        <v>1</v>
      </c>
      <c r="C272" s="55" t="s">
        <v>5460</v>
      </c>
      <c r="D272" s="55" t="s">
        <v>4649</v>
      </c>
      <c r="E272" s="55" t="s">
        <v>5461</v>
      </c>
      <c r="F272" s="55" t="s">
        <v>4651</v>
      </c>
      <c r="G272" s="55" t="s">
        <v>5462</v>
      </c>
      <c r="H272" s="55">
        <v>0</v>
      </c>
    </row>
    <row r="273" spans="1:8" ht="12.5" customHeight="1">
      <c r="A273" s="55">
        <v>13478</v>
      </c>
      <c r="B273" s="55">
        <v>1</v>
      </c>
      <c r="C273" s="55" t="s">
        <v>5463</v>
      </c>
      <c r="D273" s="55" t="s">
        <v>4649</v>
      </c>
      <c r="E273" s="55" t="s">
        <v>5464</v>
      </c>
      <c r="F273" s="55" t="s">
        <v>4651</v>
      </c>
      <c r="G273" s="55" t="s">
        <v>5465</v>
      </c>
      <c r="H273" s="55">
        <v>0</v>
      </c>
    </row>
    <row r="274" spans="1:8" ht="12.5" customHeight="1">
      <c r="A274" s="55">
        <v>13848</v>
      </c>
      <c r="B274" s="55">
        <v>1</v>
      </c>
      <c r="C274" s="55" t="s">
        <v>5466</v>
      </c>
      <c r="D274" s="55" t="s">
        <v>4649</v>
      </c>
      <c r="E274" s="55" t="s">
        <v>5467</v>
      </c>
      <c r="F274" s="55" t="s">
        <v>4651</v>
      </c>
      <c r="G274" s="55" t="s">
        <v>5468</v>
      </c>
      <c r="H274" s="55">
        <v>0</v>
      </c>
    </row>
    <row r="275" spans="1:8" ht="12.5" customHeight="1">
      <c r="A275" s="55">
        <v>13892</v>
      </c>
      <c r="B275" s="55">
        <v>1</v>
      </c>
      <c r="C275" s="55" t="s">
        <v>5469</v>
      </c>
      <c r="D275" s="55" t="s">
        <v>4649</v>
      </c>
      <c r="E275" s="55" t="s">
        <v>5470</v>
      </c>
      <c r="F275" s="55" t="s">
        <v>4651</v>
      </c>
      <c r="G275" s="55" t="s">
        <v>5471</v>
      </c>
      <c r="H275" s="55">
        <v>0</v>
      </c>
    </row>
    <row r="276" spans="1:8" ht="12.5" customHeight="1">
      <c r="A276" s="55">
        <v>14343</v>
      </c>
      <c r="B276" s="55">
        <v>1</v>
      </c>
      <c r="C276" s="55" t="s">
        <v>5472</v>
      </c>
      <c r="D276" s="55" t="s">
        <v>4649</v>
      </c>
      <c r="E276" s="55" t="s">
        <v>5473</v>
      </c>
      <c r="F276" s="55" t="s">
        <v>4651</v>
      </c>
      <c r="G276" s="55" t="s">
        <v>5474</v>
      </c>
      <c r="H276" s="55">
        <v>0</v>
      </c>
    </row>
    <row r="277" spans="1:8" ht="12.5" customHeight="1">
      <c r="A277" s="55">
        <v>14352</v>
      </c>
      <c r="B277" s="55">
        <v>1</v>
      </c>
      <c r="C277" s="55" t="s">
        <v>5475</v>
      </c>
      <c r="D277" s="55" t="s">
        <v>4649</v>
      </c>
      <c r="E277" s="55" t="s">
        <v>5476</v>
      </c>
      <c r="F277" s="55" t="s">
        <v>4651</v>
      </c>
      <c r="G277" s="55" t="s">
        <v>5477</v>
      </c>
      <c r="H277" s="55">
        <v>0</v>
      </c>
    </row>
    <row r="278" spans="1:8" ht="12.5" customHeight="1">
      <c r="A278" s="55">
        <v>14456</v>
      </c>
      <c r="B278" s="55">
        <v>1</v>
      </c>
      <c r="C278" s="55" t="s">
        <v>5478</v>
      </c>
      <c r="D278" s="55" t="s">
        <v>4649</v>
      </c>
      <c r="E278" s="55" t="s">
        <v>5479</v>
      </c>
      <c r="F278" s="55" t="s">
        <v>4651</v>
      </c>
      <c r="G278" s="55" t="s">
        <v>5480</v>
      </c>
      <c r="H278" s="55">
        <v>0</v>
      </c>
    </row>
    <row r="279" spans="1:8" ht="12.5" customHeight="1">
      <c r="A279" s="55">
        <v>14482</v>
      </c>
      <c r="B279" s="55">
        <v>1</v>
      </c>
      <c r="C279" s="55" t="s">
        <v>5481</v>
      </c>
      <c r="D279" s="55" t="s">
        <v>4649</v>
      </c>
      <c r="E279" s="55" t="s">
        <v>5482</v>
      </c>
      <c r="F279" s="55" t="s">
        <v>4651</v>
      </c>
      <c r="G279" s="55" t="s">
        <v>5483</v>
      </c>
      <c r="H279" s="55">
        <v>0</v>
      </c>
    </row>
    <row r="280" spans="1:8" ht="12.5" customHeight="1">
      <c r="A280" s="55">
        <v>15287</v>
      </c>
      <c r="B280" s="55">
        <v>1</v>
      </c>
      <c r="C280" s="55" t="s">
        <v>5484</v>
      </c>
      <c r="D280" s="55" t="s">
        <v>4649</v>
      </c>
      <c r="E280" s="55" t="s">
        <v>5485</v>
      </c>
      <c r="F280" s="55" t="s">
        <v>4651</v>
      </c>
      <c r="G280" s="55" t="s">
        <v>5486</v>
      </c>
      <c r="H280" s="55">
        <v>0</v>
      </c>
    </row>
    <row r="281" spans="1:8" ht="12.5" customHeight="1">
      <c r="A281" s="55">
        <v>15840</v>
      </c>
      <c r="B281" s="55">
        <v>1</v>
      </c>
      <c r="C281" s="55" t="s">
        <v>5487</v>
      </c>
      <c r="D281" s="55" t="s">
        <v>4649</v>
      </c>
      <c r="E281" s="55" t="s">
        <v>5488</v>
      </c>
      <c r="F281" s="55" t="s">
        <v>4651</v>
      </c>
      <c r="G281" s="55" t="s">
        <v>5489</v>
      </c>
      <c r="H281" s="55">
        <v>0</v>
      </c>
    </row>
    <row r="282" spans="1:8" ht="12.5" customHeight="1">
      <c r="A282" s="55">
        <v>15966</v>
      </c>
      <c r="B282" s="55">
        <v>1</v>
      </c>
      <c r="C282" s="55" t="s">
        <v>5490</v>
      </c>
      <c r="D282" s="55" t="s">
        <v>4649</v>
      </c>
      <c r="E282" s="55" t="s">
        <v>5491</v>
      </c>
      <c r="F282" s="55" t="s">
        <v>4651</v>
      </c>
      <c r="G282" s="55" t="s">
        <v>5492</v>
      </c>
      <c r="H282" s="55">
        <v>0</v>
      </c>
    </row>
    <row r="283" spans="1:8" ht="12.5" customHeight="1">
      <c r="A283" s="55">
        <v>16004</v>
      </c>
      <c r="B283" s="55">
        <v>1</v>
      </c>
      <c r="C283" s="55" t="s">
        <v>5493</v>
      </c>
      <c r="D283" s="55" t="s">
        <v>4649</v>
      </c>
      <c r="E283" s="55" t="s">
        <v>5494</v>
      </c>
      <c r="F283" s="55" t="s">
        <v>4651</v>
      </c>
      <c r="G283" s="55" t="s">
        <v>5495</v>
      </c>
      <c r="H283" s="55">
        <v>0</v>
      </c>
    </row>
    <row r="284" spans="1:8" ht="12.5" customHeight="1">
      <c r="A284" s="55">
        <v>16878</v>
      </c>
      <c r="B284" s="55">
        <v>1</v>
      </c>
      <c r="C284" s="55" t="s">
        <v>5496</v>
      </c>
      <c r="D284" s="55" t="s">
        <v>4649</v>
      </c>
      <c r="E284" s="55" t="s">
        <v>5497</v>
      </c>
      <c r="F284" s="55" t="s">
        <v>4651</v>
      </c>
      <c r="G284" s="55" t="s">
        <v>5498</v>
      </c>
      <c r="H284" s="55">
        <v>0</v>
      </c>
    </row>
    <row r="285" spans="1:8" ht="12.5" customHeight="1">
      <c r="A285" s="55">
        <v>17124</v>
      </c>
      <c r="B285" s="55">
        <v>1</v>
      </c>
      <c r="C285" s="55" t="s">
        <v>5499</v>
      </c>
      <c r="D285" s="55" t="s">
        <v>4649</v>
      </c>
      <c r="E285" s="55" t="s">
        <v>5500</v>
      </c>
      <c r="F285" s="55" t="s">
        <v>4651</v>
      </c>
      <c r="G285" s="55" t="s">
        <v>5501</v>
      </c>
      <c r="H285" s="55">
        <v>0</v>
      </c>
    </row>
    <row r="286" spans="1:8" ht="12.5" customHeight="1">
      <c r="A286" s="55">
        <v>17132</v>
      </c>
      <c r="B286" s="55">
        <v>1</v>
      </c>
      <c r="C286" s="55" t="s">
        <v>5502</v>
      </c>
      <c r="D286" s="55" t="s">
        <v>4649</v>
      </c>
      <c r="E286" s="55" t="s">
        <v>5503</v>
      </c>
      <c r="F286" s="55" t="s">
        <v>4651</v>
      </c>
      <c r="G286" s="55" t="s">
        <v>5504</v>
      </c>
      <c r="H286" s="55">
        <v>0</v>
      </c>
    </row>
    <row r="287" spans="1:8" ht="12.5" customHeight="1">
      <c r="A287" s="55">
        <v>17438</v>
      </c>
      <c r="B287" s="55">
        <v>1</v>
      </c>
      <c r="C287" s="55" t="s">
        <v>5505</v>
      </c>
      <c r="D287" s="55" t="s">
        <v>4649</v>
      </c>
      <c r="E287" s="55" t="s">
        <v>5506</v>
      </c>
      <c r="F287" s="55" t="s">
        <v>4651</v>
      </c>
      <c r="G287" s="55" t="s">
        <v>5507</v>
      </c>
      <c r="H287" s="55">
        <v>0</v>
      </c>
    </row>
    <row r="288" spans="1:8" ht="12.5" customHeight="1">
      <c r="A288" s="55">
        <v>18588</v>
      </c>
      <c r="B288" s="55">
        <v>1</v>
      </c>
      <c r="C288" s="55" t="s">
        <v>5508</v>
      </c>
      <c r="D288" s="55" t="s">
        <v>4649</v>
      </c>
      <c r="E288" s="55" t="s">
        <v>5509</v>
      </c>
      <c r="F288" s="55" t="s">
        <v>4651</v>
      </c>
      <c r="G288" s="55" t="s">
        <v>5510</v>
      </c>
      <c r="H288" s="55">
        <v>0</v>
      </c>
    </row>
    <row r="289" spans="1:8" ht="12.5" customHeight="1">
      <c r="A289" s="55">
        <v>18689</v>
      </c>
      <c r="B289" s="55">
        <v>1</v>
      </c>
      <c r="C289" s="55" t="s">
        <v>5511</v>
      </c>
      <c r="D289" s="55" t="s">
        <v>4649</v>
      </c>
      <c r="E289" s="55" t="s">
        <v>5512</v>
      </c>
      <c r="F289" s="55" t="s">
        <v>4651</v>
      </c>
      <c r="G289" s="55" t="s">
        <v>5513</v>
      </c>
      <c r="H289" s="55">
        <v>0</v>
      </c>
    </row>
    <row r="290" spans="1:8" ht="12.5" customHeight="1">
      <c r="A290" s="55">
        <v>18775</v>
      </c>
      <c r="B290" s="55">
        <v>1</v>
      </c>
      <c r="C290" s="55" t="s">
        <v>5514</v>
      </c>
      <c r="D290" s="55" t="s">
        <v>4649</v>
      </c>
      <c r="E290" s="55" t="s">
        <v>5515</v>
      </c>
      <c r="F290" s="55" t="s">
        <v>4651</v>
      </c>
      <c r="G290" s="55" t="s">
        <v>5516</v>
      </c>
      <c r="H290" s="55">
        <v>0</v>
      </c>
    </row>
    <row r="291" spans="1:8" ht="12.5" customHeight="1">
      <c r="A291" s="55">
        <v>18802</v>
      </c>
      <c r="B291" s="55">
        <v>1</v>
      </c>
      <c r="C291" s="55" t="s">
        <v>5517</v>
      </c>
      <c r="D291" s="55" t="s">
        <v>4649</v>
      </c>
      <c r="E291" s="55" t="s">
        <v>5518</v>
      </c>
      <c r="F291" s="55" t="s">
        <v>4651</v>
      </c>
      <c r="G291" s="55" t="s">
        <v>5519</v>
      </c>
      <c r="H291" s="55">
        <v>0</v>
      </c>
    </row>
    <row r="292" spans="1:8" ht="12.5" customHeight="1">
      <c r="A292" s="55">
        <v>18836</v>
      </c>
      <c r="B292" s="55">
        <v>1</v>
      </c>
      <c r="C292" s="55" t="s">
        <v>5520</v>
      </c>
      <c r="D292" s="55" t="s">
        <v>4649</v>
      </c>
      <c r="E292" s="55" t="s">
        <v>5521</v>
      </c>
      <c r="F292" s="55" t="s">
        <v>4651</v>
      </c>
      <c r="G292" s="55" t="s">
        <v>5522</v>
      </c>
      <c r="H292" s="55">
        <v>0</v>
      </c>
    </row>
    <row r="293" spans="1:8" ht="12.5" customHeight="1">
      <c r="A293" s="55">
        <v>19008</v>
      </c>
      <c r="B293" s="55">
        <v>1</v>
      </c>
      <c r="C293" s="55" t="s">
        <v>5523</v>
      </c>
      <c r="D293" s="55" t="s">
        <v>4649</v>
      </c>
      <c r="E293" s="55" t="s">
        <v>5524</v>
      </c>
      <c r="F293" s="55" t="s">
        <v>4651</v>
      </c>
      <c r="G293" s="55" t="s">
        <v>5525</v>
      </c>
      <c r="H293" s="55">
        <v>0</v>
      </c>
    </row>
    <row r="294" spans="1:8" ht="12.5" customHeight="1">
      <c r="A294" s="55">
        <v>19152</v>
      </c>
      <c r="B294" s="55">
        <v>1</v>
      </c>
      <c r="C294" s="55" t="s">
        <v>5526</v>
      </c>
      <c r="D294" s="55" t="s">
        <v>4649</v>
      </c>
      <c r="E294" s="55" t="s">
        <v>5527</v>
      </c>
      <c r="F294" s="55" t="s">
        <v>4651</v>
      </c>
      <c r="G294" s="55" t="s">
        <v>5528</v>
      </c>
      <c r="H294" s="55">
        <v>0</v>
      </c>
    </row>
    <row r="295" spans="1:8" ht="12.5" customHeight="1">
      <c r="A295" s="55">
        <v>19543</v>
      </c>
      <c r="B295" s="55">
        <v>1</v>
      </c>
      <c r="C295" s="55" t="s">
        <v>5529</v>
      </c>
      <c r="D295" s="55" t="s">
        <v>4649</v>
      </c>
      <c r="E295" s="55" t="s">
        <v>5530</v>
      </c>
      <c r="F295" s="55" t="s">
        <v>4651</v>
      </c>
      <c r="G295" s="55" t="s">
        <v>5531</v>
      </c>
      <c r="H295" s="55">
        <v>0</v>
      </c>
    </row>
    <row r="296" spans="1:8" ht="12.5" customHeight="1">
      <c r="A296" s="55">
        <v>19643</v>
      </c>
      <c r="B296" s="55">
        <v>1</v>
      </c>
      <c r="C296" s="55" t="s">
        <v>5532</v>
      </c>
      <c r="D296" s="55" t="s">
        <v>4649</v>
      </c>
      <c r="E296" s="55" t="s">
        <v>5533</v>
      </c>
      <c r="F296" s="55" t="s">
        <v>4651</v>
      </c>
      <c r="G296" s="55" t="s">
        <v>5534</v>
      </c>
      <c r="H296" s="55">
        <v>0</v>
      </c>
    </row>
    <row r="297" spans="1:8" ht="12.5" customHeight="1">
      <c r="A297" s="55">
        <v>19842</v>
      </c>
      <c r="B297" s="55">
        <v>1</v>
      </c>
      <c r="C297" s="55" t="s">
        <v>5535</v>
      </c>
      <c r="D297" s="55" t="s">
        <v>4649</v>
      </c>
      <c r="E297" s="55" t="s">
        <v>5536</v>
      </c>
      <c r="F297" s="55" t="s">
        <v>4651</v>
      </c>
      <c r="G297" s="55" t="s">
        <v>5537</v>
      </c>
      <c r="H297" s="55">
        <v>0</v>
      </c>
    </row>
    <row r="298" spans="1:8" ht="12.5" customHeight="1">
      <c r="A298" s="55">
        <v>19848</v>
      </c>
      <c r="B298" s="55">
        <v>1</v>
      </c>
      <c r="C298" s="55" t="s">
        <v>5538</v>
      </c>
      <c r="D298" s="55" t="s">
        <v>4649</v>
      </c>
      <c r="E298" s="55" t="s">
        <v>5539</v>
      </c>
      <c r="F298" s="55" t="s">
        <v>4651</v>
      </c>
      <c r="G298" s="55" t="s">
        <v>5540</v>
      </c>
      <c r="H298" s="55">
        <v>0</v>
      </c>
    </row>
    <row r="299" spans="1:8" ht="12.5" customHeight="1">
      <c r="A299" s="55">
        <v>20032</v>
      </c>
      <c r="B299" s="55">
        <v>1</v>
      </c>
      <c r="C299" s="55" t="s">
        <v>5541</v>
      </c>
      <c r="D299" s="55" t="s">
        <v>4649</v>
      </c>
      <c r="E299" s="55" t="s">
        <v>5542</v>
      </c>
      <c r="F299" s="55" t="s">
        <v>4651</v>
      </c>
      <c r="G299" s="55" t="s">
        <v>5543</v>
      </c>
      <c r="H299" s="55">
        <v>0</v>
      </c>
    </row>
    <row r="300" spans="1:8" ht="12.5" customHeight="1">
      <c r="A300" s="55">
        <v>20088</v>
      </c>
      <c r="B300" s="55">
        <v>1</v>
      </c>
      <c r="C300" s="55" t="s">
        <v>5544</v>
      </c>
      <c r="D300" s="55" t="s">
        <v>4649</v>
      </c>
      <c r="E300" s="55" t="s">
        <v>5545</v>
      </c>
      <c r="F300" s="55" t="s">
        <v>4651</v>
      </c>
      <c r="G300" s="55" t="s">
        <v>5546</v>
      </c>
      <c r="H300" s="55">
        <v>0</v>
      </c>
    </row>
    <row r="301" spans="1:8" ht="12.5" customHeight="1">
      <c r="A301" s="55">
        <v>20322</v>
      </c>
      <c r="B301" s="55">
        <v>1</v>
      </c>
      <c r="C301" s="55" t="s">
        <v>5547</v>
      </c>
      <c r="D301" s="55" t="s">
        <v>4649</v>
      </c>
      <c r="E301" s="55" t="s">
        <v>5548</v>
      </c>
      <c r="F301" s="55" t="s">
        <v>4651</v>
      </c>
      <c r="G301" s="55" t="s">
        <v>5549</v>
      </c>
      <c r="H301" s="55">
        <v>0</v>
      </c>
    </row>
    <row r="302" spans="1:8" ht="12.5" customHeight="1">
      <c r="A302" s="55">
        <v>20510</v>
      </c>
      <c r="B302" s="55">
        <v>1</v>
      </c>
      <c r="C302" s="55" t="s">
        <v>5550</v>
      </c>
      <c r="D302" s="55" t="s">
        <v>4649</v>
      </c>
      <c r="E302" s="55" t="s">
        <v>5551</v>
      </c>
      <c r="F302" s="55" t="s">
        <v>4651</v>
      </c>
      <c r="G302" s="55" t="s">
        <v>5552</v>
      </c>
      <c r="H302" s="55">
        <v>0</v>
      </c>
    </row>
    <row r="303" spans="1:8" ht="12.5" customHeight="1">
      <c r="A303" s="55">
        <v>20521</v>
      </c>
      <c r="B303" s="55">
        <v>1</v>
      </c>
      <c r="C303" s="55" t="s">
        <v>5553</v>
      </c>
      <c r="D303" s="55" t="s">
        <v>4649</v>
      </c>
      <c r="E303" s="55" t="s">
        <v>5554</v>
      </c>
      <c r="F303" s="55" t="s">
        <v>4651</v>
      </c>
      <c r="G303" s="55" t="s">
        <v>5555</v>
      </c>
      <c r="H303" s="55">
        <v>0</v>
      </c>
    </row>
    <row r="304" spans="1:8" ht="12.5" customHeight="1">
      <c r="A304" s="55">
        <v>20539</v>
      </c>
      <c r="B304" s="55">
        <v>1</v>
      </c>
      <c r="C304" s="55" t="s">
        <v>5556</v>
      </c>
      <c r="D304" s="55" t="s">
        <v>4649</v>
      </c>
      <c r="E304" s="55" t="s">
        <v>5557</v>
      </c>
      <c r="F304" s="55" t="s">
        <v>4651</v>
      </c>
      <c r="G304" s="55" t="s">
        <v>5558</v>
      </c>
      <c r="H304" s="55">
        <v>0</v>
      </c>
    </row>
    <row r="305" spans="1:8" ht="12.5" customHeight="1">
      <c r="A305" s="55">
        <v>21504</v>
      </c>
      <c r="B305" s="55">
        <v>1</v>
      </c>
      <c r="C305" s="55" t="s">
        <v>5559</v>
      </c>
      <c r="D305" s="55" t="s">
        <v>4649</v>
      </c>
      <c r="E305" s="55" t="s">
        <v>5560</v>
      </c>
      <c r="F305" s="55" t="s">
        <v>4651</v>
      </c>
      <c r="G305" s="55" t="s">
        <v>5561</v>
      </c>
      <c r="H305" s="55">
        <v>0</v>
      </c>
    </row>
    <row r="306" spans="1:8" ht="12.5" customHeight="1">
      <c r="A306" s="55">
        <v>21799</v>
      </c>
      <c r="B306" s="55">
        <v>1</v>
      </c>
      <c r="C306" s="55" t="s">
        <v>5562</v>
      </c>
      <c r="D306" s="55" t="s">
        <v>4649</v>
      </c>
      <c r="E306" s="55" t="s">
        <v>5563</v>
      </c>
      <c r="F306" s="55" t="s">
        <v>4651</v>
      </c>
      <c r="G306" s="55" t="s">
        <v>5564</v>
      </c>
      <c r="H306" s="55">
        <v>0</v>
      </c>
    </row>
    <row r="307" spans="1:8" ht="12.5" customHeight="1">
      <c r="A307" s="55">
        <v>22253</v>
      </c>
      <c r="B307" s="55">
        <v>1</v>
      </c>
      <c r="C307" s="55" t="s">
        <v>5565</v>
      </c>
      <c r="D307" s="55" t="s">
        <v>4649</v>
      </c>
      <c r="E307" s="55" t="s">
        <v>5566</v>
      </c>
      <c r="F307" s="55" t="s">
        <v>4651</v>
      </c>
      <c r="G307" s="55" t="s">
        <v>5567</v>
      </c>
      <c r="H307" s="55">
        <v>0</v>
      </c>
    </row>
    <row r="308" spans="1:8" ht="12.5" customHeight="1">
      <c r="A308" s="55">
        <v>22762</v>
      </c>
      <c r="B308" s="55">
        <v>1</v>
      </c>
      <c r="C308" s="55" t="s">
        <v>5568</v>
      </c>
      <c r="D308" s="55" t="s">
        <v>4649</v>
      </c>
      <c r="E308" s="55" t="s">
        <v>5569</v>
      </c>
      <c r="F308" s="55" t="s">
        <v>4651</v>
      </c>
      <c r="G308" s="55" t="s">
        <v>5570</v>
      </c>
      <c r="H308" s="55">
        <v>0</v>
      </c>
    </row>
    <row r="309" spans="1:8" ht="12.5" customHeight="1">
      <c r="A309" s="55">
        <v>23467</v>
      </c>
      <c r="B309" s="55">
        <v>1</v>
      </c>
      <c r="C309" s="55" t="s">
        <v>5571</v>
      </c>
      <c r="D309" s="55" t="s">
        <v>4649</v>
      </c>
      <c r="E309" s="55" t="s">
        <v>5572</v>
      </c>
      <c r="F309" s="55" t="s">
        <v>4651</v>
      </c>
      <c r="G309" s="55" t="s">
        <v>5573</v>
      </c>
      <c r="H309" s="55">
        <v>0</v>
      </c>
    </row>
    <row r="310" spans="1:8" ht="12.5" customHeight="1">
      <c r="A310" s="55">
        <v>24400</v>
      </c>
      <c r="B310" s="55">
        <v>1</v>
      </c>
      <c r="C310" s="55" t="s">
        <v>5574</v>
      </c>
      <c r="D310" s="55" t="s">
        <v>4649</v>
      </c>
      <c r="E310" s="55" t="s">
        <v>5575</v>
      </c>
      <c r="F310" s="55" t="s">
        <v>4651</v>
      </c>
      <c r="G310" s="55" t="s">
        <v>5576</v>
      </c>
      <c r="H310" s="55">
        <v>0</v>
      </c>
    </row>
    <row r="311" spans="1:8" ht="12.5" customHeight="1">
      <c r="A311" s="55">
        <v>24819</v>
      </c>
      <c r="B311" s="55">
        <v>1</v>
      </c>
      <c r="C311" s="55" t="s">
        <v>5577</v>
      </c>
      <c r="D311" s="55" t="s">
        <v>4649</v>
      </c>
      <c r="E311" s="55" t="s">
        <v>5578</v>
      </c>
      <c r="F311" s="55" t="s">
        <v>4651</v>
      </c>
      <c r="G311" s="55" t="s">
        <v>5579</v>
      </c>
      <c r="H311" s="55">
        <v>0</v>
      </c>
    </row>
    <row r="312" spans="1:8" ht="12.5" customHeight="1">
      <c r="A312" s="55">
        <v>24966</v>
      </c>
      <c r="B312" s="55">
        <v>1</v>
      </c>
      <c r="C312" s="55" t="s">
        <v>5580</v>
      </c>
      <c r="D312" s="55" t="s">
        <v>4649</v>
      </c>
      <c r="E312" s="55" t="s">
        <v>5581</v>
      </c>
      <c r="F312" s="55" t="s">
        <v>4651</v>
      </c>
      <c r="G312" s="55" t="s">
        <v>5582</v>
      </c>
      <c r="H312" s="55">
        <v>0</v>
      </c>
    </row>
    <row r="313" spans="1:8" ht="12.5" customHeight="1">
      <c r="A313" s="55">
        <v>25087</v>
      </c>
      <c r="B313" s="55">
        <v>1</v>
      </c>
      <c r="C313" s="55" t="s">
        <v>5583</v>
      </c>
      <c r="D313" s="55" t="s">
        <v>4649</v>
      </c>
      <c r="E313" s="55" t="s">
        <v>5584</v>
      </c>
      <c r="F313" s="55" t="s">
        <v>4651</v>
      </c>
      <c r="G313" s="55" t="s">
        <v>5585</v>
      </c>
      <c r="H313" s="55">
        <v>0</v>
      </c>
    </row>
    <row r="314" spans="1:8" ht="12.5" customHeight="1">
      <c r="A314" s="55">
        <v>26493</v>
      </c>
      <c r="B314" s="55">
        <v>1</v>
      </c>
      <c r="C314" s="55" t="s">
        <v>5586</v>
      </c>
      <c r="D314" s="55" t="s">
        <v>4649</v>
      </c>
      <c r="E314" s="55" t="s">
        <v>5587</v>
      </c>
      <c r="F314" s="55" t="s">
        <v>4651</v>
      </c>
      <c r="G314" s="55" t="s">
        <v>5588</v>
      </c>
      <c r="H314" s="55">
        <v>0</v>
      </c>
    </row>
    <row r="315" spans="1:8" ht="12.5" customHeight="1">
      <c r="A315" s="55">
        <v>27262</v>
      </c>
      <c r="B315" s="55">
        <v>1</v>
      </c>
      <c r="C315" s="55" t="s">
        <v>5589</v>
      </c>
      <c r="D315" s="55" t="s">
        <v>4649</v>
      </c>
      <c r="E315" s="55" t="s">
        <v>5590</v>
      </c>
      <c r="F315" s="55" t="s">
        <v>4651</v>
      </c>
      <c r="G315" s="55" t="s">
        <v>5591</v>
      </c>
      <c r="H315" s="55">
        <v>0</v>
      </c>
    </row>
    <row r="316" spans="1:8" ht="12.5" customHeight="1">
      <c r="A316" s="55">
        <v>27679</v>
      </c>
      <c r="B316" s="55">
        <v>1</v>
      </c>
      <c r="C316" s="55" t="s">
        <v>5592</v>
      </c>
      <c r="D316" s="55" t="s">
        <v>4649</v>
      </c>
      <c r="E316" s="55" t="s">
        <v>5593</v>
      </c>
      <c r="F316" s="55" t="s">
        <v>4651</v>
      </c>
      <c r="G316" s="55" t="s">
        <v>5594</v>
      </c>
      <c r="H316" s="55">
        <v>0</v>
      </c>
    </row>
    <row r="317" spans="1:8" ht="12.5" customHeight="1">
      <c r="A317" s="55">
        <v>28008</v>
      </c>
      <c r="B317" s="55">
        <v>1</v>
      </c>
      <c r="C317" s="55" t="s">
        <v>5595</v>
      </c>
      <c r="D317" s="55" t="s">
        <v>4649</v>
      </c>
      <c r="E317" s="55" t="s">
        <v>5596</v>
      </c>
      <c r="F317" s="55" t="s">
        <v>4651</v>
      </c>
      <c r="G317" s="55" t="s">
        <v>5597</v>
      </c>
      <c r="H317" s="55">
        <v>0</v>
      </c>
    </row>
    <row r="318" spans="1:8" ht="12.5" customHeight="1">
      <c r="A318" s="55">
        <v>28093</v>
      </c>
      <c r="B318" s="55">
        <v>1</v>
      </c>
      <c r="C318" s="55" t="s">
        <v>5598</v>
      </c>
      <c r="D318" s="55" t="s">
        <v>4649</v>
      </c>
      <c r="E318" s="55" t="s">
        <v>5599</v>
      </c>
      <c r="F318" s="55" t="s">
        <v>4651</v>
      </c>
      <c r="G318" s="55" t="s">
        <v>5600</v>
      </c>
      <c r="H318" s="55">
        <v>0</v>
      </c>
    </row>
    <row r="319" spans="1:8" ht="12.5" customHeight="1">
      <c r="A319" s="55">
        <v>28280</v>
      </c>
      <c r="B319" s="55">
        <v>1</v>
      </c>
      <c r="C319" s="55" t="s">
        <v>5601</v>
      </c>
      <c r="D319" s="55" t="s">
        <v>4649</v>
      </c>
      <c r="E319" s="55" t="s">
        <v>5602</v>
      </c>
      <c r="F319" s="55" t="s">
        <v>4651</v>
      </c>
      <c r="G319" s="55" t="s">
        <v>5603</v>
      </c>
      <c r="H319" s="55">
        <v>0</v>
      </c>
    </row>
    <row r="320" spans="1:8" ht="12.5" customHeight="1">
      <c r="A320" s="55">
        <v>28285</v>
      </c>
      <c r="B320" s="55">
        <v>1</v>
      </c>
      <c r="C320" s="55" t="s">
        <v>5604</v>
      </c>
      <c r="D320" s="55" t="s">
        <v>4649</v>
      </c>
      <c r="E320" s="55" t="s">
        <v>5605</v>
      </c>
      <c r="F320" s="55" t="s">
        <v>4651</v>
      </c>
      <c r="G320" s="55" t="s">
        <v>5606</v>
      </c>
      <c r="H320" s="55">
        <v>0</v>
      </c>
    </row>
    <row r="321" spans="1:8" ht="12.5" customHeight="1">
      <c r="A321" s="55">
        <v>28618</v>
      </c>
      <c r="B321" s="55">
        <v>1</v>
      </c>
      <c r="C321" s="55" t="s">
        <v>5607</v>
      </c>
      <c r="D321" s="55" t="s">
        <v>4649</v>
      </c>
      <c r="E321" s="55" t="s">
        <v>5608</v>
      </c>
      <c r="F321" s="55" t="s">
        <v>4651</v>
      </c>
      <c r="G321" s="55" t="s">
        <v>5609</v>
      </c>
      <c r="H321" s="55">
        <v>0</v>
      </c>
    </row>
    <row r="322" spans="1:8" ht="12.5" customHeight="1">
      <c r="A322" s="55">
        <v>29133</v>
      </c>
      <c r="B322" s="55">
        <v>1</v>
      </c>
      <c r="C322" s="55" t="s">
        <v>5610</v>
      </c>
      <c r="D322" s="55" t="s">
        <v>4649</v>
      </c>
      <c r="E322" s="55" t="s">
        <v>5611</v>
      </c>
      <c r="F322" s="55" t="s">
        <v>4651</v>
      </c>
      <c r="G322" s="55" t="s">
        <v>5612</v>
      </c>
      <c r="H322" s="55">
        <v>0</v>
      </c>
    </row>
    <row r="323" spans="1:8" ht="12.5" customHeight="1">
      <c r="A323" s="55">
        <v>29216</v>
      </c>
      <c r="B323" s="55">
        <v>1</v>
      </c>
      <c r="C323" s="55" t="s">
        <v>5613</v>
      </c>
      <c r="D323" s="55" t="s">
        <v>4649</v>
      </c>
      <c r="E323" s="55" t="s">
        <v>5614</v>
      </c>
      <c r="F323" s="55" t="s">
        <v>4651</v>
      </c>
      <c r="G323" s="55" t="s">
        <v>5615</v>
      </c>
      <c r="H323" s="55">
        <v>0</v>
      </c>
    </row>
    <row r="324" spans="1:8" ht="12.5" customHeight="1">
      <c r="A324" s="55">
        <v>11192</v>
      </c>
      <c r="B324" s="55">
        <v>1</v>
      </c>
      <c r="C324" s="55" t="s">
        <v>5616</v>
      </c>
      <c r="D324" s="55" t="s">
        <v>4649</v>
      </c>
      <c r="E324" s="55" t="s">
        <v>5617</v>
      </c>
      <c r="F324" s="55" t="s">
        <v>4651</v>
      </c>
      <c r="G324" s="55" t="s">
        <v>5618</v>
      </c>
      <c r="H324" s="55">
        <v>0</v>
      </c>
    </row>
    <row r="325" spans="1:8" ht="12.5" customHeight="1">
      <c r="A325" s="55">
        <v>12418</v>
      </c>
      <c r="B325" s="55">
        <v>1</v>
      </c>
      <c r="C325" s="55" t="s">
        <v>5619</v>
      </c>
      <c r="D325" s="55" t="s">
        <v>4649</v>
      </c>
      <c r="E325" s="55" t="s">
        <v>5620</v>
      </c>
      <c r="F325" s="55" t="s">
        <v>4651</v>
      </c>
      <c r="G325" s="55" t="s">
        <v>5621</v>
      </c>
      <c r="H325" s="55">
        <v>0</v>
      </c>
    </row>
    <row r="326" spans="1:8" ht="12.5" customHeight="1">
      <c r="A326" s="55">
        <v>12425</v>
      </c>
      <c r="B326" s="55">
        <v>1</v>
      </c>
      <c r="C326" s="55" t="s">
        <v>5622</v>
      </c>
      <c r="D326" s="55" t="s">
        <v>4649</v>
      </c>
      <c r="E326" s="55" t="s">
        <v>5623</v>
      </c>
      <c r="F326" s="55" t="s">
        <v>4651</v>
      </c>
      <c r="G326" s="55" t="s">
        <v>5624</v>
      </c>
      <c r="H326" s="55">
        <v>0</v>
      </c>
    </row>
    <row r="327" spans="1:8" ht="12.5" customHeight="1">
      <c r="A327" s="55">
        <v>12792</v>
      </c>
      <c r="B327" s="55">
        <v>1</v>
      </c>
      <c r="C327" s="55" t="s">
        <v>5625</v>
      </c>
      <c r="D327" s="55" t="s">
        <v>4649</v>
      </c>
      <c r="E327" s="55" t="s">
        <v>5626</v>
      </c>
      <c r="F327" s="55" t="s">
        <v>4651</v>
      </c>
      <c r="G327" s="55" t="s">
        <v>5627</v>
      </c>
      <c r="H327" s="55">
        <v>0</v>
      </c>
    </row>
    <row r="328" spans="1:8" ht="12.5" customHeight="1">
      <c r="A328" s="55">
        <v>12908</v>
      </c>
      <c r="B328" s="55">
        <v>1</v>
      </c>
      <c r="C328" s="55" t="s">
        <v>5628</v>
      </c>
      <c r="D328" s="55" t="s">
        <v>4649</v>
      </c>
      <c r="E328" s="55" t="s">
        <v>5629</v>
      </c>
      <c r="F328" s="55" t="s">
        <v>4651</v>
      </c>
      <c r="G328" s="55" t="s">
        <v>5630</v>
      </c>
      <c r="H328" s="55">
        <v>0</v>
      </c>
    </row>
    <row r="329" spans="1:8" ht="12.5" customHeight="1">
      <c r="A329" s="55">
        <v>13214</v>
      </c>
      <c r="B329" s="55">
        <v>1</v>
      </c>
      <c r="C329" s="55" t="s">
        <v>5631</v>
      </c>
      <c r="D329" s="55" t="s">
        <v>4649</v>
      </c>
      <c r="E329" s="55" t="s">
        <v>5632</v>
      </c>
      <c r="F329" s="55" t="s">
        <v>4651</v>
      </c>
      <c r="G329" s="55" t="s">
        <v>5633</v>
      </c>
      <c r="H329" s="55">
        <v>0</v>
      </c>
    </row>
    <row r="330" spans="1:8" ht="12.5" customHeight="1">
      <c r="A330" s="55">
        <v>13310</v>
      </c>
      <c r="B330" s="55">
        <v>1</v>
      </c>
      <c r="C330" s="55" t="s">
        <v>5634</v>
      </c>
      <c r="D330" s="55" t="s">
        <v>4649</v>
      </c>
      <c r="E330" s="55" t="s">
        <v>5635</v>
      </c>
      <c r="F330" s="55" t="s">
        <v>4651</v>
      </c>
      <c r="G330" s="55" t="s">
        <v>5636</v>
      </c>
      <c r="H330" s="55">
        <v>0</v>
      </c>
    </row>
    <row r="331" spans="1:8" ht="12.5" customHeight="1">
      <c r="A331" s="55">
        <v>13394</v>
      </c>
      <c r="B331" s="55">
        <v>1</v>
      </c>
      <c r="C331" s="55" t="s">
        <v>5637</v>
      </c>
      <c r="D331" s="55" t="s">
        <v>4649</v>
      </c>
      <c r="E331" s="55" t="s">
        <v>5638</v>
      </c>
      <c r="F331" s="55" t="s">
        <v>4651</v>
      </c>
      <c r="G331" s="55" t="s">
        <v>5639</v>
      </c>
      <c r="H331" s="55">
        <v>0</v>
      </c>
    </row>
    <row r="332" spans="1:8" ht="12.5" customHeight="1">
      <c r="A332" s="55">
        <v>13442</v>
      </c>
      <c r="B332" s="55">
        <v>1</v>
      </c>
      <c r="C332" s="55" t="s">
        <v>5640</v>
      </c>
      <c r="D332" s="55" t="s">
        <v>4649</v>
      </c>
      <c r="E332" s="55" t="s">
        <v>5641</v>
      </c>
      <c r="F332" s="55" t="s">
        <v>4651</v>
      </c>
      <c r="G332" s="55" t="s">
        <v>5642</v>
      </c>
      <c r="H332" s="55">
        <v>0</v>
      </c>
    </row>
    <row r="333" spans="1:8" ht="12.5" customHeight="1">
      <c r="A333" s="55">
        <v>14043</v>
      </c>
      <c r="B333" s="55">
        <v>1</v>
      </c>
      <c r="C333" s="55" t="s">
        <v>5643</v>
      </c>
      <c r="D333" s="55" t="s">
        <v>4649</v>
      </c>
      <c r="E333" s="55" t="s">
        <v>5644</v>
      </c>
      <c r="F333" s="55" t="s">
        <v>4651</v>
      </c>
      <c r="G333" s="55" t="s">
        <v>5645</v>
      </c>
      <c r="H333" s="55">
        <v>0</v>
      </c>
    </row>
    <row r="334" spans="1:8" ht="12.5" customHeight="1">
      <c r="A334" s="55">
        <v>14421</v>
      </c>
      <c r="B334" s="55">
        <v>1</v>
      </c>
      <c r="C334" s="55" t="s">
        <v>5646</v>
      </c>
      <c r="D334" s="55" t="s">
        <v>4649</v>
      </c>
      <c r="E334" s="55" t="s">
        <v>5647</v>
      </c>
      <c r="F334" s="55" t="s">
        <v>4651</v>
      </c>
      <c r="G334" s="55" t="s">
        <v>5648</v>
      </c>
      <c r="H334" s="55">
        <v>0</v>
      </c>
    </row>
    <row r="335" spans="1:8" ht="12.5" customHeight="1">
      <c r="A335" s="55">
        <v>14576</v>
      </c>
      <c r="B335" s="55">
        <v>1</v>
      </c>
      <c r="C335" s="55" t="s">
        <v>5649</v>
      </c>
      <c r="D335" s="55" t="s">
        <v>4649</v>
      </c>
      <c r="E335" s="55" t="s">
        <v>5650</v>
      </c>
      <c r="F335" s="55" t="s">
        <v>4651</v>
      </c>
      <c r="G335" s="55" t="s">
        <v>5651</v>
      </c>
      <c r="H335" s="55">
        <v>0</v>
      </c>
    </row>
    <row r="336" spans="1:8" ht="12.5" customHeight="1">
      <c r="A336" s="55">
        <v>14908</v>
      </c>
      <c r="B336" s="55">
        <v>1</v>
      </c>
      <c r="C336" s="55" t="s">
        <v>5652</v>
      </c>
      <c r="D336" s="55" t="s">
        <v>4649</v>
      </c>
      <c r="E336" s="55" t="s">
        <v>5653</v>
      </c>
      <c r="F336" s="55" t="s">
        <v>4651</v>
      </c>
      <c r="G336" s="55" t="s">
        <v>5654</v>
      </c>
      <c r="H336" s="55">
        <v>0</v>
      </c>
    </row>
    <row r="337" spans="1:8" ht="12.5" customHeight="1">
      <c r="A337" s="55">
        <v>15189</v>
      </c>
      <c r="B337" s="55">
        <v>1</v>
      </c>
      <c r="C337" s="55" t="s">
        <v>5655</v>
      </c>
      <c r="D337" s="55" t="s">
        <v>4649</v>
      </c>
      <c r="E337" s="55" t="s">
        <v>5656</v>
      </c>
      <c r="F337" s="55" t="s">
        <v>4651</v>
      </c>
      <c r="G337" s="55" t="s">
        <v>5657</v>
      </c>
      <c r="H337" s="55">
        <v>0</v>
      </c>
    </row>
    <row r="338" spans="1:8" ht="12.5" customHeight="1">
      <c r="A338" s="55">
        <v>15292</v>
      </c>
      <c r="B338" s="55">
        <v>1</v>
      </c>
      <c r="C338" s="55" t="s">
        <v>5658</v>
      </c>
      <c r="D338" s="55" t="s">
        <v>4649</v>
      </c>
      <c r="E338" s="55" t="s">
        <v>5659</v>
      </c>
      <c r="F338" s="55" t="s">
        <v>4651</v>
      </c>
      <c r="G338" s="55" t="s">
        <v>5660</v>
      </c>
      <c r="H338" s="55">
        <v>0</v>
      </c>
    </row>
    <row r="339" spans="1:8" ht="12.5" customHeight="1">
      <c r="A339" s="55">
        <v>16226</v>
      </c>
      <c r="B339" s="55">
        <v>1</v>
      </c>
      <c r="C339" s="55" t="s">
        <v>5661</v>
      </c>
      <c r="D339" s="55" t="s">
        <v>4649</v>
      </c>
      <c r="E339" s="55" t="s">
        <v>5662</v>
      </c>
      <c r="F339" s="55" t="s">
        <v>4651</v>
      </c>
      <c r="G339" s="55" t="s">
        <v>5663</v>
      </c>
      <c r="H339" s="55">
        <v>0</v>
      </c>
    </row>
    <row r="340" spans="1:8" ht="12.5" customHeight="1">
      <c r="A340" s="55">
        <v>16746</v>
      </c>
      <c r="B340" s="55">
        <v>1</v>
      </c>
      <c r="C340" s="55" t="s">
        <v>5664</v>
      </c>
      <c r="D340" s="55" t="s">
        <v>4649</v>
      </c>
      <c r="E340" s="55" t="s">
        <v>5665</v>
      </c>
      <c r="F340" s="55" t="s">
        <v>4651</v>
      </c>
      <c r="G340" s="55" t="s">
        <v>5666</v>
      </c>
      <c r="H340" s="55">
        <v>0</v>
      </c>
    </row>
    <row r="341" spans="1:8" ht="12.5" customHeight="1">
      <c r="A341" s="55">
        <v>16783</v>
      </c>
      <c r="B341" s="55">
        <v>1</v>
      </c>
      <c r="C341" s="55" t="s">
        <v>5667</v>
      </c>
      <c r="D341" s="55" t="s">
        <v>4649</v>
      </c>
      <c r="E341" s="55" t="s">
        <v>5668</v>
      </c>
      <c r="F341" s="55" t="s">
        <v>4651</v>
      </c>
      <c r="G341" s="55" t="s">
        <v>5669</v>
      </c>
      <c r="H341" s="55">
        <v>0</v>
      </c>
    </row>
    <row r="342" spans="1:8" ht="12.5" customHeight="1">
      <c r="A342" s="55">
        <v>16970</v>
      </c>
      <c r="B342" s="55">
        <v>1</v>
      </c>
      <c r="C342" s="55" t="s">
        <v>5670</v>
      </c>
      <c r="D342" s="55" t="s">
        <v>4649</v>
      </c>
      <c r="E342" s="55" t="s">
        <v>5671</v>
      </c>
      <c r="F342" s="55" t="s">
        <v>4651</v>
      </c>
      <c r="G342" s="55" t="s">
        <v>5672</v>
      </c>
      <c r="H342" s="55">
        <v>0</v>
      </c>
    </row>
    <row r="343" spans="1:8" ht="12.5" customHeight="1">
      <c r="A343" s="55">
        <v>16972</v>
      </c>
      <c r="B343" s="55">
        <v>1</v>
      </c>
      <c r="C343" s="55" t="s">
        <v>5673</v>
      </c>
      <c r="D343" s="55" t="s">
        <v>4649</v>
      </c>
      <c r="E343" s="55" t="s">
        <v>5674</v>
      </c>
      <c r="F343" s="55" t="s">
        <v>4651</v>
      </c>
      <c r="G343" s="55" t="s">
        <v>5675</v>
      </c>
      <c r="H343" s="55">
        <v>0</v>
      </c>
    </row>
    <row r="344" spans="1:8" ht="12.5" customHeight="1">
      <c r="A344" s="55">
        <v>16978</v>
      </c>
      <c r="B344" s="55">
        <v>1</v>
      </c>
      <c r="C344" s="55" t="s">
        <v>5676</v>
      </c>
      <c r="D344" s="55" t="s">
        <v>4649</v>
      </c>
      <c r="E344" s="55" t="s">
        <v>5677</v>
      </c>
      <c r="F344" s="55" t="s">
        <v>4651</v>
      </c>
      <c r="G344" s="55" t="s">
        <v>5678</v>
      </c>
      <c r="H344" s="55">
        <v>0</v>
      </c>
    </row>
    <row r="345" spans="1:8" ht="12.5" customHeight="1">
      <c r="A345" s="55">
        <v>17449</v>
      </c>
      <c r="B345" s="55">
        <v>1</v>
      </c>
      <c r="C345" s="55" t="s">
        <v>5679</v>
      </c>
      <c r="D345" s="55" t="s">
        <v>4649</v>
      </c>
      <c r="E345" s="55" t="s">
        <v>5680</v>
      </c>
      <c r="F345" s="55" t="s">
        <v>4651</v>
      </c>
      <c r="G345" s="55" t="s">
        <v>5681</v>
      </c>
      <c r="H345" s="55">
        <v>0</v>
      </c>
    </row>
    <row r="346" spans="1:8" ht="12.5" customHeight="1">
      <c r="A346" s="55">
        <v>17528</v>
      </c>
      <c r="B346" s="55">
        <v>1</v>
      </c>
      <c r="C346" s="55" t="s">
        <v>5682</v>
      </c>
      <c r="D346" s="55" t="s">
        <v>4649</v>
      </c>
      <c r="E346" s="55" t="s">
        <v>5683</v>
      </c>
      <c r="F346" s="55" t="s">
        <v>4651</v>
      </c>
      <c r="G346" s="55" t="s">
        <v>5684</v>
      </c>
      <c r="H346" s="55">
        <v>0</v>
      </c>
    </row>
    <row r="347" spans="1:8" ht="12.5" customHeight="1">
      <c r="A347" s="55">
        <v>17560</v>
      </c>
      <c r="B347" s="55">
        <v>1</v>
      </c>
      <c r="C347" s="55" t="s">
        <v>5685</v>
      </c>
      <c r="D347" s="55" t="s">
        <v>4649</v>
      </c>
      <c r="E347" s="55" t="s">
        <v>5686</v>
      </c>
      <c r="F347" s="55" t="s">
        <v>4651</v>
      </c>
      <c r="G347" s="55" t="s">
        <v>5687</v>
      </c>
      <c r="H347" s="55">
        <v>0</v>
      </c>
    </row>
    <row r="348" spans="1:8" ht="12.5" customHeight="1">
      <c r="A348" s="55">
        <v>18093</v>
      </c>
      <c r="B348" s="55">
        <v>1</v>
      </c>
      <c r="C348" s="55" t="s">
        <v>5688</v>
      </c>
      <c r="D348" s="55" t="s">
        <v>4649</v>
      </c>
      <c r="E348" s="55" t="s">
        <v>5689</v>
      </c>
      <c r="F348" s="55" t="s">
        <v>4651</v>
      </c>
      <c r="G348" s="55" t="s">
        <v>5690</v>
      </c>
      <c r="H348" s="55">
        <v>0</v>
      </c>
    </row>
    <row r="349" spans="1:8" ht="12.5" customHeight="1">
      <c r="A349" s="55">
        <v>18105</v>
      </c>
      <c r="B349" s="55">
        <v>1</v>
      </c>
      <c r="C349" s="55" t="s">
        <v>5691</v>
      </c>
      <c r="D349" s="55" t="s">
        <v>4649</v>
      </c>
      <c r="E349" s="55" t="s">
        <v>5692</v>
      </c>
      <c r="F349" s="55" t="s">
        <v>4651</v>
      </c>
      <c r="G349" s="55" t="s">
        <v>5693</v>
      </c>
      <c r="H349" s="55">
        <v>0</v>
      </c>
    </row>
    <row r="350" spans="1:8" ht="12.5" customHeight="1">
      <c r="A350" s="55">
        <v>18607</v>
      </c>
      <c r="B350" s="55">
        <v>1</v>
      </c>
      <c r="C350" s="55" t="s">
        <v>5694</v>
      </c>
      <c r="D350" s="55" t="s">
        <v>4649</v>
      </c>
      <c r="E350" s="55" t="s">
        <v>5695</v>
      </c>
      <c r="F350" s="55" t="s">
        <v>4651</v>
      </c>
      <c r="G350" s="55" t="s">
        <v>5696</v>
      </c>
      <c r="H350" s="55">
        <v>0</v>
      </c>
    </row>
    <row r="351" spans="1:8" ht="12.5" customHeight="1">
      <c r="A351" s="55">
        <v>18797</v>
      </c>
      <c r="B351" s="55">
        <v>1</v>
      </c>
      <c r="C351" s="55" t="s">
        <v>5697</v>
      </c>
      <c r="D351" s="55" t="s">
        <v>4649</v>
      </c>
      <c r="E351" s="55" t="s">
        <v>5698</v>
      </c>
      <c r="F351" s="55" t="s">
        <v>4651</v>
      </c>
      <c r="G351" s="55" t="s">
        <v>5699</v>
      </c>
      <c r="H351" s="55">
        <v>0</v>
      </c>
    </row>
    <row r="352" spans="1:8" ht="12.5" customHeight="1">
      <c r="A352" s="55">
        <v>18867</v>
      </c>
      <c r="B352" s="55">
        <v>1</v>
      </c>
      <c r="C352" s="55" t="s">
        <v>5700</v>
      </c>
      <c r="D352" s="55" t="s">
        <v>4649</v>
      </c>
      <c r="E352" s="55" t="s">
        <v>5701</v>
      </c>
      <c r="F352" s="55" t="s">
        <v>4651</v>
      </c>
      <c r="G352" s="55" t="s">
        <v>5702</v>
      </c>
      <c r="H352" s="55">
        <v>0</v>
      </c>
    </row>
    <row r="353" spans="1:8" ht="12.5" customHeight="1">
      <c r="A353" s="55">
        <v>18980</v>
      </c>
      <c r="B353" s="55">
        <v>1</v>
      </c>
      <c r="C353" s="55" t="s">
        <v>5703</v>
      </c>
      <c r="D353" s="55" t="s">
        <v>4649</v>
      </c>
      <c r="E353" s="55" t="s">
        <v>5704</v>
      </c>
      <c r="F353" s="55" t="s">
        <v>4651</v>
      </c>
      <c r="G353" s="55" t="s">
        <v>5705</v>
      </c>
      <c r="H353" s="55">
        <v>0</v>
      </c>
    </row>
    <row r="354" spans="1:8" ht="12.5" customHeight="1">
      <c r="A354" s="55">
        <v>19664</v>
      </c>
      <c r="B354" s="55">
        <v>1</v>
      </c>
      <c r="C354" s="55" t="s">
        <v>5706</v>
      </c>
      <c r="D354" s="55" t="s">
        <v>4649</v>
      </c>
      <c r="E354" s="55" t="s">
        <v>5707</v>
      </c>
      <c r="F354" s="55" t="s">
        <v>4651</v>
      </c>
      <c r="G354" s="55" t="s">
        <v>5708</v>
      </c>
      <c r="H354" s="55">
        <v>0</v>
      </c>
    </row>
    <row r="355" spans="1:8" ht="12.5" customHeight="1">
      <c r="A355" s="55">
        <v>19740</v>
      </c>
      <c r="B355" s="55">
        <v>1</v>
      </c>
      <c r="C355" s="55" t="s">
        <v>5709</v>
      </c>
      <c r="D355" s="55" t="s">
        <v>4649</v>
      </c>
      <c r="E355" s="55" t="s">
        <v>5710</v>
      </c>
      <c r="F355" s="55" t="s">
        <v>4651</v>
      </c>
      <c r="G355" s="55" t="s">
        <v>5711</v>
      </c>
      <c r="H355" s="55">
        <v>0</v>
      </c>
    </row>
    <row r="356" spans="1:8" ht="12.5" customHeight="1">
      <c r="A356" s="55">
        <v>20066</v>
      </c>
      <c r="B356" s="55">
        <v>1</v>
      </c>
      <c r="C356" s="55" t="s">
        <v>5712</v>
      </c>
      <c r="D356" s="55" t="s">
        <v>4649</v>
      </c>
      <c r="E356" s="55" t="s">
        <v>5713</v>
      </c>
      <c r="F356" s="55" t="s">
        <v>4651</v>
      </c>
      <c r="G356" s="55" t="s">
        <v>5714</v>
      </c>
      <c r="H356" s="55">
        <v>0</v>
      </c>
    </row>
    <row r="357" spans="1:8" ht="12.5" customHeight="1">
      <c r="A357" s="55">
        <v>20200</v>
      </c>
      <c r="B357" s="55">
        <v>1</v>
      </c>
      <c r="C357" s="55" t="s">
        <v>5715</v>
      </c>
      <c r="D357" s="55" t="s">
        <v>4649</v>
      </c>
      <c r="E357" s="55" t="s">
        <v>5716</v>
      </c>
      <c r="F357" s="55" t="s">
        <v>4651</v>
      </c>
      <c r="G357" s="55" t="s">
        <v>5717</v>
      </c>
      <c r="H357" s="55">
        <v>0</v>
      </c>
    </row>
    <row r="358" spans="1:8" ht="12.5" customHeight="1">
      <c r="A358" s="55">
        <v>20507</v>
      </c>
      <c r="B358" s="55">
        <v>1</v>
      </c>
      <c r="C358" s="55" t="s">
        <v>5718</v>
      </c>
      <c r="D358" s="55" t="s">
        <v>4649</v>
      </c>
      <c r="E358" s="55" t="s">
        <v>5719</v>
      </c>
      <c r="F358" s="55" t="s">
        <v>4651</v>
      </c>
      <c r="G358" s="55" t="s">
        <v>5720</v>
      </c>
      <c r="H358" s="55">
        <v>0</v>
      </c>
    </row>
    <row r="359" spans="1:8" ht="12.5" customHeight="1">
      <c r="A359" s="55">
        <v>20696</v>
      </c>
      <c r="B359" s="55">
        <v>1</v>
      </c>
      <c r="C359" s="55" t="s">
        <v>5721</v>
      </c>
      <c r="D359" s="55" t="s">
        <v>4649</v>
      </c>
      <c r="E359" s="55" t="s">
        <v>5722</v>
      </c>
      <c r="F359" s="55" t="s">
        <v>4651</v>
      </c>
      <c r="G359" s="55" t="s">
        <v>5723</v>
      </c>
      <c r="H359" s="55">
        <v>0</v>
      </c>
    </row>
    <row r="360" spans="1:8" ht="12.5" customHeight="1">
      <c r="A360" s="55">
        <v>20747</v>
      </c>
      <c r="B360" s="55">
        <v>1</v>
      </c>
      <c r="C360" s="55" t="s">
        <v>5724</v>
      </c>
      <c r="D360" s="55" t="s">
        <v>4649</v>
      </c>
      <c r="E360" s="55" t="s">
        <v>5725</v>
      </c>
      <c r="F360" s="55" t="s">
        <v>4651</v>
      </c>
      <c r="G360" s="55" t="s">
        <v>5726</v>
      </c>
      <c r="H360" s="55">
        <v>0</v>
      </c>
    </row>
    <row r="361" spans="1:8" ht="12.5" customHeight="1">
      <c r="A361" s="55">
        <v>21260</v>
      </c>
      <c r="B361" s="55">
        <v>1</v>
      </c>
      <c r="C361" s="55" t="s">
        <v>5727</v>
      </c>
      <c r="D361" s="55" t="s">
        <v>4649</v>
      </c>
      <c r="E361" s="55" t="s">
        <v>5728</v>
      </c>
      <c r="F361" s="55" t="s">
        <v>4651</v>
      </c>
      <c r="G361" s="55" t="s">
        <v>5729</v>
      </c>
      <c r="H361" s="55">
        <v>0</v>
      </c>
    </row>
    <row r="362" spans="1:8" ht="12.5" customHeight="1">
      <c r="A362" s="55">
        <v>21298</v>
      </c>
      <c r="B362" s="55">
        <v>1</v>
      </c>
      <c r="C362" s="55" t="s">
        <v>5730</v>
      </c>
      <c r="D362" s="55" t="s">
        <v>4649</v>
      </c>
      <c r="E362" s="55" t="s">
        <v>5731</v>
      </c>
      <c r="F362" s="55" t="s">
        <v>4651</v>
      </c>
      <c r="G362" s="55" t="s">
        <v>5732</v>
      </c>
      <c r="H362" s="55">
        <v>0</v>
      </c>
    </row>
    <row r="363" spans="1:8" ht="12.5" customHeight="1">
      <c r="A363" s="55">
        <v>21576</v>
      </c>
      <c r="B363" s="55">
        <v>1</v>
      </c>
      <c r="C363" s="55" t="s">
        <v>5733</v>
      </c>
      <c r="D363" s="55" t="s">
        <v>4649</v>
      </c>
      <c r="E363" s="55" t="s">
        <v>5734</v>
      </c>
      <c r="F363" s="55" t="s">
        <v>4651</v>
      </c>
      <c r="G363" s="55" t="s">
        <v>5735</v>
      </c>
      <c r="H363" s="55">
        <v>0</v>
      </c>
    </row>
    <row r="364" spans="1:8" ht="12.5" customHeight="1">
      <c r="A364" s="55">
        <v>21757</v>
      </c>
      <c r="B364" s="55">
        <v>1</v>
      </c>
      <c r="C364" s="55" t="s">
        <v>5736</v>
      </c>
      <c r="D364" s="55" t="s">
        <v>4649</v>
      </c>
      <c r="E364" s="55" t="s">
        <v>5737</v>
      </c>
      <c r="F364" s="55" t="s">
        <v>4651</v>
      </c>
      <c r="G364" s="55" t="s">
        <v>5738</v>
      </c>
      <c r="H364" s="55">
        <v>0</v>
      </c>
    </row>
    <row r="365" spans="1:8" ht="12.5" customHeight="1">
      <c r="A365" s="55">
        <v>21812</v>
      </c>
      <c r="B365" s="55">
        <v>1</v>
      </c>
      <c r="C365" s="55" t="s">
        <v>5739</v>
      </c>
      <c r="D365" s="55" t="s">
        <v>4649</v>
      </c>
      <c r="E365" s="55" t="s">
        <v>5740</v>
      </c>
      <c r="F365" s="55" t="s">
        <v>4651</v>
      </c>
      <c r="G365" s="55" t="s">
        <v>5741</v>
      </c>
      <c r="H365" s="55">
        <v>0</v>
      </c>
    </row>
    <row r="366" spans="1:8" ht="12.5" customHeight="1">
      <c r="A366" s="55">
        <v>23156</v>
      </c>
      <c r="B366" s="55">
        <v>1</v>
      </c>
      <c r="C366" s="55" t="s">
        <v>5742</v>
      </c>
      <c r="D366" s="55" t="s">
        <v>4649</v>
      </c>
      <c r="E366" s="55" t="s">
        <v>5743</v>
      </c>
      <c r="F366" s="55" t="s">
        <v>4651</v>
      </c>
      <c r="G366" s="55" t="s">
        <v>5744</v>
      </c>
      <c r="H366" s="55">
        <v>0</v>
      </c>
    </row>
    <row r="367" spans="1:8" ht="12.5" customHeight="1">
      <c r="A367" s="55">
        <v>23289</v>
      </c>
      <c r="B367" s="55">
        <v>1</v>
      </c>
      <c r="C367" s="55" t="s">
        <v>5745</v>
      </c>
      <c r="D367" s="55" t="s">
        <v>4649</v>
      </c>
      <c r="E367" s="55" t="s">
        <v>5746</v>
      </c>
      <c r="F367" s="55" t="s">
        <v>4651</v>
      </c>
      <c r="G367" s="55" t="s">
        <v>5747</v>
      </c>
      <c r="H367" s="55">
        <v>0</v>
      </c>
    </row>
    <row r="368" spans="1:8" ht="12.5" customHeight="1">
      <c r="A368" s="55">
        <v>23404</v>
      </c>
      <c r="B368" s="55">
        <v>1</v>
      </c>
      <c r="C368" s="55" t="s">
        <v>5748</v>
      </c>
      <c r="D368" s="55" t="s">
        <v>4649</v>
      </c>
      <c r="E368" s="55" t="s">
        <v>5749</v>
      </c>
      <c r="F368" s="55" t="s">
        <v>4651</v>
      </c>
      <c r="G368" s="55" t="s">
        <v>5750</v>
      </c>
      <c r="H368" s="55">
        <v>0</v>
      </c>
    </row>
    <row r="369" spans="1:8" ht="12.5" customHeight="1">
      <c r="A369" s="55">
        <v>24319</v>
      </c>
      <c r="B369" s="55">
        <v>1</v>
      </c>
      <c r="C369" s="55" t="s">
        <v>5751</v>
      </c>
      <c r="D369" s="55" t="s">
        <v>4649</v>
      </c>
      <c r="E369" s="55" t="s">
        <v>5752</v>
      </c>
      <c r="F369" s="55" t="s">
        <v>4651</v>
      </c>
      <c r="G369" s="55" t="s">
        <v>5753</v>
      </c>
      <c r="H369" s="55">
        <v>0</v>
      </c>
    </row>
    <row r="370" spans="1:8" ht="12.5" customHeight="1">
      <c r="A370" s="55">
        <v>24393</v>
      </c>
      <c r="B370" s="55">
        <v>1</v>
      </c>
      <c r="C370" s="55" t="s">
        <v>5754</v>
      </c>
      <c r="D370" s="55" t="s">
        <v>4649</v>
      </c>
      <c r="E370" s="55" t="s">
        <v>5755</v>
      </c>
      <c r="F370" s="55" t="s">
        <v>4651</v>
      </c>
      <c r="G370" s="55" t="s">
        <v>5756</v>
      </c>
      <c r="H370" s="55">
        <v>0</v>
      </c>
    </row>
    <row r="371" spans="1:8" ht="12.5" customHeight="1">
      <c r="A371" s="55">
        <v>24766</v>
      </c>
      <c r="B371" s="55">
        <v>1</v>
      </c>
      <c r="C371" s="55" t="s">
        <v>5757</v>
      </c>
      <c r="D371" s="55" t="s">
        <v>4649</v>
      </c>
      <c r="E371" s="55" t="s">
        <v>5758</v>
      </c>
      <c r="F371" s="55" t="s">
        <v>4651</v>
      </c>
      <c r="G371" s="55" t="s">
        <v>5759</v>
      </c>
      <c r="H371" s="55">
        <v>0</v>
      </c>
    </row>
    <row r="372" spans="1:8" ht="12.5" customHeight="1">
      <c r="A372" s="55">
        <v>24787</v>
      </c>
      <c r="B372" s="55">
        <v>1</v>
      </c>
      <c r="C372" s="55" t="s">
        <v>5760</v>
      </c>
      <c r="D372" s="55" t="s">
        <v>4649</v>
      </c>
      <c r="E372" s="55" t="s">
        <v>5761</v>
      </c>
      <c r="F372" s="55" t="s">
        <v>4651</v>
      </c>
      <c r="G372" s="55" t="s">
        <v>5762</v>
      </c>
      <c r="H372" s="55">
        <v>0</v>
      </c>
    </row>
    <row r="373" spans="1:8" ht="12.5" customHeight="1">
      <c r="A373" s="55">
        <v>24821</v>
      </c>
      <c r="B373" s="55">
        <v>1</v>
      </c>
      <c r="C373" s="55" t="s">
        <v>5763</v>
      </c>
      <c r="D373" s="55" t="s">
        <v>4649</v>
      </c>
      <c r="E373" s="55" t="s">
        <v>5764</v>
      </c>
      <c r="F373" s="55" t="s">
        <v>4651</v>
      </c>
      <c r="G373" s="55" t="s">
        <v>5765</v>
      </c>
      <c r="H373" s="55">
        <v>0</v>
      </c>
    </row>
    <row r="374" spans="1:8" ht="12.5" customHeight="1">
      <c r="A374" s="55">
        <v>26092</v>
      </c>
      <c r="B374" s="55">
        <v>1</v>
      </c>
      <c r="C374" s="55" t="s">
        <v>5766</v>
      </c>
      <c r="D374" s="55" t="s">
        <v>4649</v>
      </c>
      <c r="E374" s="55" t="s">
        <v>5767</v>
      </c>
      <c r="F374" s="55" t="s">
        <v>4651</v>
      </c>
      <c r="G374" s="55" t="s">
        <v>5768</v>
      </c>
      <c r="H374" s="55">
        <v>0</v>
      </c>
    </row>
    <row r="375" spans="1:8" ht="12.5" customHeight="1">
      <c r="A375" s="55">
        <v>26274</v>
      </c>
      <c r="B375" s="55">
        <v>1</v>
      </c>
      <c r="C375" s="55" t="s">
        <v>5769</v>
      </c>
      <c r="D375" s="55" t="s">
        <v>4649</v>
      </c>
      <c r="E375" s="55" t="s">
        <v>5770</v>
      </c>
      <c r="F375" s="55" t="s">
        <v>4651</v>
      </c>
      <c r="G375" s="55" t="s">
        <v>5771</v>
      </c>
      <c r="H375" s="55">
        <v>0</v>
      </c>
    </row>
    <row r="376" spans="1:8" ht="12.5" customHeight="1">
      <c r="A376" s="55">
        <v>26341</v>
      </c>
      <c r="B376" s="55">
        <v>1</v>
      </c>
      <c r="C376" s="55" t="s">
        <v>5772</v>
      </c>
      <c r="D376" s="55" t="s">
        <v>4649</v>
      </c>
      <c r="E376" s="55" t="s">
        <v>5773</v>
      </c>
      <c r="F376" s="55" t="s">
        <v>4651</v>
      </c>
      <c r="G376" s="55" t="s">
        <v>5774</v>
      </c>
      <c r="H376" s="55">
        <v>0</v>
      </c>
    </row>
    <row r="377" spans="1:8" ht="12.5" customHeight="1">
      <c r="A377" s="55">
        <v>26453</v>
      </c>
      <c r="B377" s="55">
        <v>1</v>
      </c>
      <c r="C377" s="55" t="s">
        <v>5775</v>
      </c>
      <c r="D377" s="55" t="s">
        <v>4649</v>
      </c>
      <c r="E377" s="55" t="s">
        <v>5776</v>
      </c>
      <c r="F377" s="55" t="s">
        <v>4651</v>
      </c>
      <c r="G377" s="55" t="s">
        <v>5777</v>
      </c>
      <c r="H377" s="55">
        <v>0</v>
      </c>
    </row>
    <row r="378" spans="1:8" ht="12.5" customHeight="1">
      <c r="A378" s="55">
        <v>26624</v>
      </c>
      <c r="B378" s="55">
        <v>1</v>
      </c>
      <c r="C378" s="55" t="s">
        <v>5778</v>
      </c>
      <c r="D378" s="55" t="s">
        <v>4649</v>
      </c>
      <c r="E378" s="55" t="s">
        <v>5779</v>
      </c>
      <c r="F378" s="55" t="s">
        <v>4651</v>
      </c>
      <c r="G378" s="55" t="s">
        <v>5780</v>
      </c>
      <c r="H378" s="55">
        <v>0</v>
      </c>
    </row>
    <row r="379" spans="1:8" ht="12.5" customHeight="1">
      <c r="A379" s="55">
        <v>26644</v>
      </c>
      <c r="B379" s="55">
        <v>1</v>
      </c>
      <c r="C379" s="55" t="s">
        <v>5781</v>
      </c>
      <c r="D379" s="55" t="s">
        <v>4649</v>
      </c>
      <c r="E379" s="55" t="s">
        <v>5782</v>
      </c>
      <c r="F379" s="55" t="s">
        <v>4651</v>
      </c>
      <c r="G379" s="55" t="s">
        <v>5783</v>
      </c>
      <c r="H379" s="55">
        <v>0</v>
      </c>
    </row>
    <row r="380" spans="1:8" ht="12.5" customHeight="1">
      <c r="A380" s="55">
        <v>27052</v>
      </c>
      <c r="B380" s="55">
        <v>1</v>
      </c>
      <c r="C380" s="55" t="s">
        <v>5784</v>
      </c>
      <c r="D380" s="55" t="s">
        <v>4649</v>
      </c>
      <c r="E380" s="55" t="s">
        <v>5785</v>
      </c>
      <c r="F380" s="55" t="s">
        <v>4651</v>
      </c>
      <c r="G380" s="55" t="s">
        <v>5786</v>
      </c>
      <c r="H380" s="55">
        <v>0</v>
      </c>
    </row>
    <row r="381" spans="1:8" ht="12.5" customHeight="1">
      <c r="A381" s="55">
        <v>27291</v>
      </c>
      <c r="B381" s="55">
        <v>1</v>
      </c>
      <c r="C381" s="55" t="s">
        <v>5787</v>
      </c>
      <c r="D381" s="55" t="s">
        <v>4649</v>
      </c>
      <c r="E381" s="55" t="s">
        <v>5788</v>
      </c>
      <c r="F381" s="55" t="s">
        <v>4651</v>
      </c>
      <c r="G381" s="55" t="s">
        <v>5789</v>
      </c>
      <c r="H381" s="55">
        <v>0</v>
      </c>
    </row>
    <row r="382" spans="1:8" ht="12.5" customHeight="1">
      <c r="A382" s="55">
        <v>27532</v>
      </c>
      <c r="B382" s="55">
        <v>1</v>
      </c>
      <c r="C382" s="55" t="s">
        <v>5790</v>
      </c>
      <c r="D382" s="55" t="s">
        <v>4649</v>
      </c>
      <c r="E382" s="55" t="s">
        <v>5791</v>
      </c>
      <c r="F382" s="55" t="s">
        <v>4651</v>
      </c>
      <c r="G382" s="55" t="s">
        <v>5792</v>
      </c>
      <c r="H382" s="55">
        <v>0</v>
      </c>
    </row>
    <row r="383" spans="1:8" ht="12.5" customHeight="1">
      <c r="A383" s="55">
        <v>27637</v>
      </c>
      <c r="B383" s="55">
        <v>1</v>
      </c>
      <c r="C383" s="55" t="s">
        <v>5793</v>
      </c>
      <c r="D383" s="55" t="s">
        <v>4649</v>
      </c>
      <c r="E383" s="55" t="s">
        <v>5794</v>
      </c>
      <c r="F383" s="55" t="s">
        <v>4651</v>
      </c>
      <c r="G383" s="55" t="s">
        <v>5795</v>
      </c>
      <c r="H383" s="55">
        <v>0</v>
      </c>
    </row>
    <row r="384" spans="1:8" ht="12.5" customHeight="1">
      <c r="A384" s="55">
        <v>28282</v>
      </c>
      <c r="B384" s="55">
        <v>1</v>
      </c>
      <c r="C384" s="55" t="s">
        <v>5796</v>
      </c>
      <c r="D384" s="55" t="s">
        <v>4649</v>
      </c>
      <c r="E384" s="55" t="s">
        <v>5797</v>
      </c>
      <c r="F384" s="55" t="s">
        <v>4651</v>
      </c>
      <c r="G384" s="55" t="s">
        <v>5798</v>
      </c>
      <c r="H384" s="55">
        <v>0</v>
      </c>
    </row>
    <row r="385" spans="1:8" ht="12.5" customHeight="1">
      <c r="A385" s="55">
        <v>28838</v>
      </c>
      <c r="B385" s="55">
        <v>1</v>
      </c>
      <c r="C385" s="55" t="s">
        <v>5799</v>
      </c>
      <c r="D385" s="55" t="s">
        <v>4649</v>
      </c>
      <c r="E385" s="55" t="s">
        <v>5800</v>
      </c>
      <c r="F385" s="55" t="s">
        <v>4651</v>
      </c>
      <c r="G385" s="55" t="s">
        <v>5801</v>
      </c>
      <c r="H385" s="55">
        <v>0</v>
      </c>
    </row>
    <row r="386" spans="1:8" ht="12.5" customHeight="1">
      <c r="A386" s="55">
        <v>29163</v>
      </c>
      <c r="B386" s="55">
        <v>1</v>
      </c>
      <c r="C386" s="55" t="s">
        <v>5802</v>
      </c>
      <c r="D386" s="55" t="s">
        <v>4649</v>
      </c>
      <c r="E386" s="55" t="s">
        <v>5803</v>
      </c>
      <c r="F386" s="55" t="s">
        <v>4651</v>
      </c>
      <c r="G386" s="55" t="s">
        <v>5804</v>
      </c>
      <c r="H386" s="55">
        <v>0</v>
      </c>
    </row>
    <row r="387" spans="1:8" ht="12.5" customHeight="1">
      <c r="A387" s="55">
        <v>29211</v>
      </c>
      <c r="B387" s="55">
        <v>1</v>
      </c>
      <c r="C387" s="55" t="s">
        <v>5805</v>
      </c>
      <c r="D387" s="55" t="s">
        <v>4649</v>
      </c>
      <c r="E387" s="55" t="s">
        <v>5806</v>
      </c>
      <c r="F387" s="55" t="s">
        <v>4651</v>
      </c>
      <c r="G387" s="55" t="s">
        <v>5807</v>
      </c>
      <c r="H387" s="55">
        <v>0</v>
      </c>
    </row>
    <row r="388" spans="1:8" ht="12.5" customHeight="1">
      <c r="A388" s="55">
        <v>11167</v>
      </c>
      <c r="B388" s="55">
        <v>1</v>
      </c>
      <c r="C388" s="55" t="s">
        <v>5808</v>
      </c>
      <c r="D388" s="55" t="s">
        <v>4649</v>
      </c>
      <c r="E388" s="55" t="s">
        <v>5809</v>
      </c>
      <c r="F388" s="55" t="s">
        <v>4651</v>
      </c>
      <c r="G388" s="55" t="s">
        <v>5810</v>
      </c>
      <c r="H388" s="55">
        <v>0</v>
      </c>
    </row>
    <row r="389" spans="1:8" ht="12.5" customHeight="1">
      <c r="A389" s="55">
        <v>11214</v>
      </c>
      <c r="B389" s="55">
        <v>1</v>
      </c>
      <c r="C389" s="55" t="s">
        <v>5811</v>
      </c>
      <c r="D389" s="55" t="s">
        <v>4649</v>
      </c>
      <c r="E389" s="55" t="s">
        <v>5812</v>
      </c>
      <c r="F389" s="55" t="s">
        <v>4651</v>
      </c>
      <c r="G389" s="55" t="s">
        <v>5813</v>
      </c>
      <c r="H389" s="55">
        <v>0</v>
      </c>
    </row>
    <row r="390" spans="1:8" ht="12.5" customHeight="1">
      <c r="A390" s="55">
        <v>11217</v>
      </c>
      <c r="B390" s="55">
        <v>1</v>
      </c>
      <c r="C390" s="55" t="s">
        <v>5814</v>
      </c>
      <c r="D390" s="55" t="s">
        <v>4649</v>
      </c>
      <c r="E390" s="55" t="s">
        <v>5815</v>
      </c>
      <c r="F390" s="55" t="s">
        <v>4651</v>
      </c>
      <c r="G390" s="55" t="s">
        <v>5816</v>
      </c>
      <c r="H390" s="55">
        <v>0</v>
      </c>
    </row>
    <row r="391" spans="1:8" ht="12.5" customHeight="1">
      <c r="A391" s="55">
        <v>11717</v>
      </c>
      <c r="B391" s="55">
        <v>1</v>
      </c>
      <c r="C391" s="55" t="s">
        <v>5817</v>
      </c>
      <c r="D391" s="55" t="s">
        <v>4649</v>
      </c>
      <c r="E391" s="55" t="s">
        <v>5818</v>
      </c>
      <c r="F391" s="55" t="s">
        <v>4651</v>
      </c>
      <c r="G391" s="55" t="s">
        <v>5819</v>
      </c>
      <c r="H391" s="55">
        <v>0</v>
      </c>
    </row>
    <row r="392" spans="1:8" ht="12.5" customHeight="1">
      <c r="A392" s="55">
        <v>11803</v>
      </c>
      <c r="B392" s="55">
        <v>1</v>
      </c>
      <c r="C392" s="55" t="s">
        <v>5820</v>
      </c>
      <c r="D392" s="55" t="s">
        <v>4649</v>
      </c>
      <c r="E392" s="55" t="s">
        <v>5821</v>
      </c>
      <c r="F392" s="55" t="s">
        <v>4651</v>
      </c>
      <c r="G392" s="55" t="s">
        <v>5822</v>
      </c>
      <c r="H392" s="55">
        <v>0</v>
      </c>
    </row>
    <row r="393" spans="1:8" ht="12.5" customHeight="1">
      <c r="A393" s="55">
        <v>11819</v>
      </c>
      <c r="B393" s="55">
        <v>1</v>
      </c>
      <c r="C393" s="55" t="s">
        <v>5823</v>
      </c>
      <c r="D393" s="55" t="s">
        <v>4649</v>
      </c>
      <c r="E393" s="55" t="s">
        <v>5824</v>
      </c>
      <c r="F393" s="55" t="s">
        <v>4651</v>
      </c>
      <c r="G393" s="55" t="s">
        <v>5825</v>
      </c>
      <c r="H393" s="55">
        <v>0</v>
      </c>
    </row>
    <row r="394" spans="1:8" ht="12.5" customHeight="1">
      <c r="A394" s="55">
        <v>11828</v>
      </c>
      <c r="B394" s="55">
        <v>1</v>
      </c>
      <c r="C394" s="55" t="s">
        <v>5826</v>
      </c>
      <c r="D394" s="55" t="s">
        <v>4649</v>
      </c>
      <c r="E394" s="55" t="s">
        <v>5827</v>
      </c>
      <c r="F394" s="55" t="s">
        <v>4651</v>
      </c>
      <c r="G394" s="55" t="s">
        <v>5828</v>
      </c>
      <c r="H394" s="55">
        <v>0</v>
      </c>
    </row>
    <row r="395" spans="1:8" ht="12.5" customHeight="1">
      <c r="A395" s="55">
        <v>11859</v>
      </c>
      <c r="B395" s="55">
        <v>1</v>
      </c>
      <c r="C395" s="55" t="s">
        <v>5829</v>
      </c>
      <c r="D395" s="55" t="s">
        <v>4649</v>
      </c>
      <c r="E395" s="55" t="s">
        <v>5830</v>
      </c>
      <c r="F395" s="55" t="s">
        <v>4651</v>
      </c>
      <c r="G395" s="55" t="s">
        <v>5831</v>
      </c>
      <c r="H395" s="55">
        <v>0</v>
      </c>
    </row>
    <row r="396" spans="1:8" ht="12.5" customHeight="1">
      <c r="A396" s="55">
        <v>12022</v>
      </c>
      <c r="B396" s="55">
        <v>1</v>
      </c>
      <c r="C396" s="55" t="s">
        <v>5832</v>
      </c>
      <c r="D396" s="55" t="s">
        <v>4649</v>
      </c>
      <c r="E396" s="55" t="s">
        <v>5833</v>
      </c>
      <c r="F396" s="55" t="s">
        <v>4651</v>
      </c>
      <c r="G396" s="55" t="s">
        <v>5834</v>
      </c>
      <c r="H396" s="55">
        <v>0</v>
      </c>
    </row>
    <row r="397" spans="1:8" ht="12.5" customHeight="1">
      <c r="A397" s="55">
        <v>12913</v>
      </c>
      <c r="B397" s="55">
        <v>1</v>
      </c>
      <c r="C397" s="55" t="s">
        <v>5835</v>
      </c>
      <c r="D397" s="55" t="s">
        <v>4649</v>
      </c>
      <c r="E397" s="55" t="s">
        <v>5836</v>
      </c>
      <c r="F397" s="55" t="s">
        <v>4651</v>
      </c>
      <c r="G397" s="55" t="s">
        <v>5837</v>
      </c>
      <c r="H397" s="55">
        <v>0</v>
      </c>
    </row>
    <row r="398" spans="1:8" ht="12.5" customHeight="1">
      <c r="A398" s="55">
        <v>13029</v>
      </c>
      <c r="B398" s="55">
        <v>1</v>
      </c>
      <c r="C398" s="55" t="s">
        <v>5838</v>
      </c>
      <c r="D398" s="55" t="s">
        <v>4649</v>
      </c>
      <c r="E398" s="55" t="s">
        <v>5839</v>
      </c>
      <c r="F398" s="55" t="s">
        <v>4651</v>
      </c>
      <c r="G398" s="55" t="s">
        <v>5840</v>
      </c>
      <c r="H398" s="55">
        <v>0</v>
      </c>
    </row>
    <row r="399" spans="1:8" ht="12.5" customHeight="1">
      <c r="A399" s="55">
        <v>13067</v>
      </c>
      <c r="B399" s="55">
        <v>1</v>
      </c>
      <c r="C399" s="55" t="s">
        <v>5841</v>
      </c>
      <c r="D399" s="55" t="s">
        <v>4649</v>
      </c>
      <c r="E399" s="55" t="s">
        <v>5842</v>
      </c>
      <c r="F399" s="55" t="s">
        <v>4651</v>
      </c>
      <c r="G399" s="55" t="s">
        <v>5843</v>
      </c>
      <c r="H399" s="55">
        <v>0</v>
      </c>
    </row>
    <row r="400" spans="1:8" ht="12.5" customHeight="1">
      <c r="A400" s="55">
        <v>13154</v>
      </c>
      <c r="B400" s="55">
        <v>1</v>
      </c>
      <c r="C400" s="55" t="s">
        <v>5844</v>
      </c>
      <c r="D400" s="55" t="s">
        <v>4649</v>
      </c>
      <c r="E400" s="55" t="s">
        <v>5845</v>
      </c>
      <c r="F400" s="55" t="s">
        <v>4651</v>
      </c>
      <c r="G400" s="55" t="s">
        <v>5846</v>
      </c>
      <c r="H400" s="55">
        <v>0</v>
      </c>
    </row>
    <row r="401" spans="1:8" ht="12.5" customHeight="1">
      <c r="A401" s="55">
        <v>13425</v>
      </c>
      <c r="B401" s="55">
        <v>1</v>
      </c>
      <c r="C401" s="55" t="s">
        <v>5847</v>
      </c>
      <c r="D401" s="55" t="s">
        <v>4649</v>
      </c>
      <c r="E401" s="55" t="s">
        <v>5848</v>
      </c>
      <c r="F401" s="55" t="s">
        <v>4651</v>
      </c>
      <c r="G401" s="55" t="s">
        <v>5849</v>
      </c>
      <c r="H401" s="55">
        <v>0</v>
      </c>
    </row>
    <row r="402" spans="1:8" ht="12.5" customHeight="1">
      <c r="A402" s="55">
        <v>13713</v>
      </c>
      <c r="B402" s="55">
        <v>1</v>
      </c>
      <c r="C402" s="55" t="s">
        <v>5850</v>
      </c>
      <c r="D402" s="55" t="s">
        <v>4649</v>
      </c>
      <c r="E402" s="55" t="s">
        <v>5851</v>
      </c>
      <c r="F402" s="55" t="s">
        <v>4651</v>
      </c>
      <c r="G402" s="55" t="s">
        <v>5852</v>
      </c>
      <c r="H402" s="55">
        <v>0</v>
      </c>
    </row>
    <row r="403" spans="1:8" ht="12.5" customHeight="1">
      <c r="A403" s="55">
        <v>13990</v>
      </c>
      <c r="B403" s="55">
        <v>1</v>
      </c>
      <c r="C403" s="55" t="s">
        <v>5853</v>
      </c>
      <c r="D403" s="55" t="s">
        <v>4649</v>
      </c>
      <c r="E403" s="55" t="s">
        <v>5854</v>
      </c>
      <c r="F403" s="55" t="s">
        <v>4651</v>
      </c>
      <c r="G403" s="55" t="s">
        <v>5855</v>
      </c>
      <c r="H403" s="55">
        <v>0</v>
      </c>
    </row>
    <row r="404" spans="1:8" ht="12.5" customHeight="1">
      <c r="A404" s="55">
        <v>14398</v>
      </c>
      <c r="B404" s="55">
        <v>1</v>
      </c>
      <c r="C404" s="55" t="s">
        <v>5856</v>
      </c>
      <c r="D404" s="55" t="s">
        <v>4649</v>
      </c>
      <c r="E404" s="55" t="s">
        <v>5857</v>
      </c>
      <c r="F404" s="55" t="s">
        <v>4651</v>
      </c>
      <c r="G404" s="55" t="s">
        <v>5858</v>
      </c>
      <c r="H404" s="55">
        <v>0</v>
      </c>
    </row>
    <row r="405" spans="1:8" ht="12.5" customHeight="1">
      <c r="A405" s="55">
        <v>14618</v>
      </c>
      <c r="B405" s="55">
        <v>1</v>
      </c>
      <c r="C405" s="55" t="s">
        <v>5859</v>
      </c>
      <c r="D405" s="55" t="s">
        <v>4649</v>
      </c>
      <c r="E405" s="55" t="s">
        <v>5860</v>
      </c>
      <c r="F405" s="55" t="s">
        <v>4651</v>
      </c>
      <c r="G405" s="55" t="s">
        <v>5861</v>
      </c>
      <c r="H405" s="55">
        <v>0</v>
      </c>
    </row>
    <row r="406" spans="1:8" ht="12.5" customHeight="1">
      <c r="A406" s="55">
        <v>14660</v>
      </c>
      <c r="B406" s="55">
        <v>1</v>
      </c>
      <c r="C406" s="55" t="s">
        <v>5862</v>
      </c>
      <c r="D406" s="55" t="s">
        <v>4649</v>
      </c>
      <c r="E406" s="55" t="s">
        <v>5863</v>
      </c>
      <c r="F406" s="55" t="s">
        <v>4651</v>
      </c>
      <c r="G406" s="55" t="s">
        <v>5864</v>
      </c>
      <c r="H406" s="55">
        <v>0</v>
      </c>
    </row>
    <row r="407" spans="1:8" ht="12.5" customHeight="1">
      <c r="A407" s="55">
        <v>14751</v>
      </c>
      <c r="B407" s="55">
        <v>1</v>
      </c>
      <c r="C407" s="55" t="s">
        <v>5865</v>
      </c>
      <c r="D407" s="55" t="s">
        <v>4649</v>
      </c>
      <c r="E407" s="55" t="s">
        <v>5866</v>
      </c>
      <c r="F407" s="55" t="s">
        <v>4651</v>
      </c>
      <c r="G407" s="55" t="s">
        <v>5867</v>
      </c>
      <c r="H407" s="55">
        <v>0</v>
      </c>
    </row>
    <row r="408" spans="1:8" ht="12.5" customHeight="1">
      <c r="A408" s="55">
        <v>14872</v>
      </c>
      <c r="B408" s="55">
        <v>1</v>
      </c>
      <c r="C408" s="55" t="s">
        <v>5868</v>
      </c>
      <c r="D408" s="55" t="s">
        <v>4649</v>
      </c>
      <c r="E408" s="55" t="s">
        <v>5869</v>
      </c>
      <c r="F408" s="55" t="s">
        <v>4651</v>
      </c>
      <c r="G408" s="55" t="s">
        <v>5870</v>
      </c>
      <c r="H408" s="55">
        <v>0</v>
      </c>
    </row>
    <row r="409" spans="1:8" ht="12.5" customHeight="1">
      <c r="A409" s="55">
        <v>15300</v>
      </c>
      <c r="B409" s="55">
        <v>1</v>
      </c>
      <c r="C409" s="55" t="s">
        <v>5871</v>
      </c>
      <c r="D409" s="55" t="s">
        <v>4649</v>
      </c>
      <c r="E409" s="55" t="s">
        <v>5872</v>
      </c>
      <c r="F409" s="55" t="s">
        <v>4651</v>
      </c>
      <c r="G409" s="55" t="s">
        <v>5873</v>
      </c>
      <c r="H409" s="55">
        <v>0</v>
      </c>
    </row>
    <row r="410" spans="1:8" ht="12.5" customHeight="1">
      <c r="A410" s="55">
        <v>15888</v>
      </c>
      <c r="B410" s="55">
        <v>1</v>
      </c>
      <c r="C410" s="55" t="s">
        <v>5874</v>
      </c>
      <c r="D410" s="55" t="s">
        <v>4649</v>
      </c>
      <c r="E410" s="55" t="s">
        <v>5875</v>
      </c>
      <c r="F410" s="55" t="s">
        <v>4651</v>
      </c>
      <c r="G410" s="55" t="s">
        <v>5876</v>
      </c>
      <c r="H410" s="55">
        <v>0</v>
      </c>
    </row>
    <row r="411" spans="1:8" ht="12.5" customHeight="1">
      <c r="A411" s="55">
        <v>16728</v>
      </c>
      <c r="B411" s="55">
        <v>1</v>
      </c>
      <c r="C411" s="55" t="s">
        <v>5877</v>
      </c>
      <c r="D411" s="55" t="s">
        <v>4649</v>
      </c>
      <c r="E411" s="55" t="s">
        <v>5878</v>
      </c>
      <c r="F411" s="55" t="s">
        <v>4651</v>
      </c>
      <c r="G411" s="55" t="s">
        <v>5879</v>
      </c>
      <c r="H411" s="55">
        <v>0</v>
      </c>
    </row>
    <row r="412" spans="1:8" ht="12.5" customHeight="1">
      <c r="A412" s="55">
        <v>16960</v>
      </c>
      <c r="B412" s="55">
        <v>1</v>
      </c>
      <c r="C412" s="55" t="s">
        <v>5880</v>
      </c>
      <c r="D412" s="55" t="s">
        <v>4649</v>
      </c>
      <c r="E412" s="55" t="s">
        <v>5881</v>
      </c>
      <c r="F412" s="55" t="s">
        <v>4651</v>
      </c>
      <c r="G412" s="55" t="s">
        <v>5882</v>
      </c>
      <c r="H412" s="55">
        <v>0</v>
      </c>
    </row>
    <row r="413" spans="1:8" ht="12.5" customHeight="1">
      <c r="A413" s="55">
        <v>17150</v>
      </c>
      <c r="B413" s="55">
        <v>1</v>
      </c>
      <c r="C413" s="55" t="s">
        <v>5883</v>
      </c>
      <c r="D413" s="55" t="s">
        <v>4649</v>
      </c>
      <c r="E413" s="55" t="s">
        <v>5884</v>
      </c>
      <c r="F413" s="55" t="s">
        <v>4651</v>
      </c>
      <c r="G413" s="55" t="s">
        <v>5885</v>
      </c>
      <c r="H413" s="55">
        <v>0</v>
      </c>
    </row>
    <row r="414" spans="1:8" ht="12.5" customHeight="1">
      <c r="A414" s="55">
        <v>17527</v>
      </c>
      <c r="B414" s="55">
        <v>1</v>
      </c>
      <c r="C414" s="55" t="s">
        <v>5886</v>
      </c>
      <c r="D414" s="55" t="s">
        <v>4649</v>
      </c>
      <c r="E414" s="55" t="s">
        <v>5887</v>
      </c>
      <c r="F414" s="55" t="s">
        <v>4651</v>
      </c>
      <c r="G414" s="55" t="s">
        <v>5888</v>
      </c>
      <c r="H414" s="55">
        <v>0</v>
      </c>
    </row>
    <row r="415" spans="1:8" ht="12.5" customHeight="1">
      <c r="A415" s="55">
        <v>18357</v>
      </c>
      <c r="B415" s="55">
        <v>1</v>
      </c>
      <c r="C415" s="55" t="s">
        <v>5889</v>
      </c>
      <c r="D415" s="55" t="s">
        <v>4649</v>
      </c>
      <c r="E415" s="55" t="s">
        <v>5890</v>
      </c>
      <c r="F415" s="55" t="s">
        <v>4651</v>
      </c>
      <c r="G415" s="55" t="s">
        <v>5891</v>
      </c>
      <c r="H415" s="55">
        <v>0</v>
      </c>
    </row>
    <row r="416" spans="1:8" ht="12.5" customHeight="1">
      <c r="A416" s="55">
        <v>18911</v>
      </c>
      <c r="B416" s="55">
        <v>1</v>
      </c>
      <c r="C416" s="55" t="s">
        <v>5892</v>
      </c>
      <c r="D416" s="55" t="s">
        <v>4649</v>
      </c>
      <c r="E416" s="55" t="s">
        <v>5893</v>
      </c>
      <c r="F416" s="55" t="s">
        <v>4651</v>
      </c>
      <c r="G416" s="55" t="s">
        <v>5894</v>
      </c>
      <c r="H416" s="55">
        <v>0</v>
      </c>
    </row>
    <row r="417" spans="1:8" ht="12.5" customHeight="1">
      <c r="A417" s="55">
        <v>19131</v>
      </c>
      <c r="B417" s="55">
        <v>1</v>
      </c>
      <c r="C417" s="55" t="s">
        <v>5895</v>
      </c>
      <c r="D417" s="55" t="s">
        <v>4649</v>
      </c>
      <c r="E417" s="55" t="s">
        <v>5896</v>
      </c>
      <c r="F417" s="55" t="s">
        <v>4651</v>
      </c>
      <c r="G417" s="55" t="s">
        <v>5897</v>
      </c>
      <c r="H417" s="55">
        <v>0</v>
      </c>
    </row>
    <row r="418" spans="1:8" ht="12.5" customHeight="1">
      <c r="A418" s="55">
        <v>19236</v>
      </c>
      <c r="B418" s="55">
        <v>1</v>
      </c>
      <c r="C418" s="55" t="s">
        <v>5898</v>
      </c>
      <c r="D418" s="55" t="s">
        <v>4649</v>
      </c>
      <c r="E418" s="55" t="s">
        <v>5899</v>
      </c>
      <c r="F418" s="55" t="s">
        <v>4651</v>
      </c>
      <c r="G418" s="55" t="s">
        <v>5900</v>
      </c>
      <c r="H418" s="55">
        <v>0</v>
      </c>
    </row>
    <row r="419" spans="1:8" ht="12.5" customHeight="1">
      <c r="A419" s="55">
        <v>19549</v>
      </c>
      <c r="B419" s="55">
        <v>1</v>
      </c>
      <c r="C419" s="55" t="s">
        <v>5901</v>
      </c>
      <c r="D419" s="55" t="s">
        <v>4649</v>
      </c>
      <c r="E419" s="55" t="s">
        <v>5902</v>
      </c>
      <c r="F419" s="55" t="s">
        <v>4651</v>
      </c>
      <c r="G419" s="55" t="s">
        <v>5903</v>
      </c>
      <c r="H419" s="55">
        <v>0</v>
      </c>
    </row>
    <row r="420" spans="1:8" ht="12.5" customHeight="1">
      <c r="A420" s="55">
        <v>19863</v>
      </c>
      <c r="B420" s="55">
        <v>1</v>
      </c>
      <c r="C420" s="55" t="s">
        <v>5904</v>
      </c>
      <c r="D420" s="55" t="s">
        <v>4649</v>
      </c>
      <c r="E420" s="55" t="s">
        <v>5905</v>
      </c>
      <c r="F420" s="55" t="s">
        <v>4651</v>
      </c>
      <c r="G420" s="55" t="s">
        <v>5906</v>
      </c>
      <c r="H420" s="55">
        <v>0</v>
      </c>
    </row>
    <row r="421" spans="1:8" ht="12.5" customHeight="1">
      <c r="A421" s="55">
        <v>20108</v>
      </c>
      <c r="B421" s="55">
        <v>1</v>
      </c>
      <c r="C421" s="55" t="s">
        <v>5907</v>
      </c>
      <c r="D421" s="55" t="s">
        <v>4649</v>
      </c>
      <c r="E421" s="55" t="s">
        <v>5908</v>
      </c>
      <c r="F421" s="55" t="s">
        <v>4651</v>
      </c>
      <c r="G421" s="55" t="s">
        <v>5909</v>
      </c>
      <c r="H421" s="55">
        <v>0</v>
      </c>
    </row>
    <row r="422" spans="1:8" ht="12.5" customHeight="1">
      <c r="A422" s="55">
        <v>20544</v>
      </c>
      <c r="B422" s="55">
        <v>1</v>
      </c>
      <c r="C422" s="55" t="s">
        <v>5910</v>
      </c>
      <c r="D422" s="55" t="s">
        <v>4649</v>
      </c>
      <c r="E422" s="55" t="s">
        <v>5911</v>
      </c>
      <c r="F422" s="55" t="s">
        <v>4651</v>
      </c>
      <c r="G422" s="55" t="s">
        <v>5912</v>
      </c>
      <c r="H422" s="55">
        <v>0</v>
      </c>
    </row>
    <row r="423" spans="1:8" ht="12.5" customHeight="1">
      <c r="A423" s="55">
        <v>20642</v>
      </c>
      <c r="B423" s="55">
        <v>1</v>
      </c>
      <c r="C423" s="55" t="s">
        <v>5913</v>
      </c>
      <c r="D423" s="55" t="s">
        <v>4649</v>
      </c>
      <c r="E423" s="55" t="s">
        <v>5914</v>
      </c>
      <c r="F423" s="55" t="s">
        <v>4651</v>
      </c>
      <c r="G423" s="55" t="s">
        <v>5915</v>
      </c>
      <c r="H423" s="55">
        <v>0</v>
      </c>
    </row>
    <row r="424" spans="1:8" ht="12.5" customHeight="1">
      <c r="A424" s="55">
        <v>20664</v>
      </c>
      <c r="B424" s="55">
        <v>1</v>
      </c>
      <c r="C424" s="55" t="s">
        <v>5916</v>
      </c>
      <c r="D424" s="55" t="s">
        <v>4649</v>
      </c>
      <c r="E424" s="55" t="s">
        <v>5917</v>
      </c>
      <c r="F424" s="55" t="s">
        <v>4651</v>
      </c>
      <c r="G424" s="55" t="s">
        <v>5918</v>
      </c>
      <c r="H424" s="55">
        <v>0</v>
      </c>
    </row>
    <row r="425" spans="1:8" ht="12.5" customHeight="1">
      <c r="A425" s="55">
        <v>20704</v>
      </c>
      <c r="B425" s="55">
        <v>1</v>
      </c>
      <c r="C425" s="55" t="s">
        <v>5919</v>
      </c>
      <c r="D425" s="55" t="s">
        <v>4649</v>
      </c>
      <c r="E425" s="55" t="s">
        <v>5920</v>
      </c>
      <c r="F425" s="55" t="s">
        <v>4651</v>
      </c>
      <c r="G425" s="55" t="s">
        <v>5921</v>
      </c>
      <c r="H425" s="55">
        <v>0</v>
      </c>
    </row>
    <row r="426" spans="1:8" ht="12.5" customHeight="1">
      <c r="A426" s="55">
        <v>21304</v>
      </c>
      <c r="B426" s="55">
        <v>1</v>
      </c>
      <c r="C426" s="55" t="s">
        <v>5922</v>
      </c>
      <c r="D426" s="55" t="s">
        <v>4649</v>
      </c>
      <c r="E426" s="55" t="s">
        <v>5923</v>
      </c>
      <c r="F426" s="55" t="s">
        <v>4651</v>
      </c>
      <c r="G426" s="55" t="s">
        <v>5924</v>
      </c>
      <c r="H426" s="55">
        <v>0</v>
      </c>
    </row>
    <row r="427" spans="1:8" ht="12.5" customHeight="1">
      <c r="A427" s="55">
        <v>21782</v>
      </c>
      <c r="B427" s="55">
        <v>1</v>
      </c>
      <c r="C427" s="55" t="s">
        <v>5925</v>
      </c>
      <c r="D427" s="55" t="s">
        <v>4649</v>
      </c>
      <c r="E427" s="55" t="s">
        <v>5926</v>
      </c>
      <c r="F427" s="55" t="s">
        <v>4651</v>
      </c>
      <c r="G427" s="55" t="s">
        <v>5927</v>
      </c>
      <c r="H427" s="55">
        <v>0</v>
      </c>
    </row>
    <row r="428" spans="1:8" ht="12.5" customHeight="1">
      <c r="A428" s="55">
        <v>22157</v>
      </c>
      <c r="B428" s="55">
        <v>1</v>
      </c>
      <c r="C428" s="55" t="s">
        <v>5928</v>
      </c>
      <c r="D428" s="55" t="s">
        <v>4649</v>
      </c>
      <c r="E428" s="55" t="s">
        <v>5929</v>
      </c>
      <c r="F428" s="55" t="s">
        <v>4651</v>
      </c>
      <c r="G428" s="55" t="s">
        <v>5930</v>
      </c>
      <c r="H428" s="55">
        <v>0</v>
      </c>
    </row>
    <row r="429" spans="1:8" ht="12.5" customHeight="1">
      <c r="A429" s="55">
        <v>22263</v>
      </c>
      <c r="B429" s="55">
        <v>1</v>
      </c>
      <c r="C429" s="55" t="s">
        <v>5931</v>
      </c>
      <c r="D429" s="55" t="s">
        <v>4649</v>
      </c>
      <c r="E429" s="55" t="s">
        <v>5932</v>
      </c>
      <c r="F429" s="55" t="s">
        <v>4651</v>
      </c>
      <c r="G429" s="55" t="s">
        <v>5933</v>
      </c>
      <c r="H429" s="55">
        <v>0</v>
      </c>
    </row>
    <row r="430" spans="1:8" ht="12.5" customHeight="1">
      <c r="A430" s="55">
        <v>22343</v>
      </c>
      <c r="B430" s="55">
        <v>1</v>
      </c>
      <c r="C430" s="55" t="s">
        <v>5934</v>
      </c>
      <c r="D430" s="55" t="s">
        <v>4649</v>
      </c>
      <c r="E430" s="55" t="s">
        <v>5935</v>
      </c>
      <c r="F430" s="55" t="s">
        <v>4651</v>
      </c>
      <c r="G430" s="55" t="s">
        <v>5936</v>
      </c>
      <c r="H430" s="55">
        <v>0</v>
      </c>
    </row>
    <row r="431" spans="1:8" ht="12.5" customHeight="1">
      <c r="A431" s="55">
        <v>22360</v>
      </c>
      <c r="B431" s="55">
        <v>1</v>
      </c>
      <c r="C431" s="55" t="s">
        <v>5937</v>
      </c>
      <c r="D431" s="55" t="s">
        <v>4649</v>
      </c>
      <c r="E431" s="55" t="s">
        <v>5938</v>
      </c>
      <c r="F431" s="55" t="s">
        <v>4651</v>
      </c>
      <c r="G431" s="55" t="s">
        <v>5939</v>
      </c>
      <c r="H431" s="55">
        <v>0</v>
      </c>
    </row>
    <row r="432" spans="1:8" ht="12.5" customHeight="1">
      <c r="A432" s="55">
        <v>22546</v>
      </c>
      <c r="B432" s="55">
        <v>1</v>
      </c>
      <c r="C432" s="55" t="s">
        <v>5940</v>
      </c>
      <c r="D432" s="55" t="s">
        <v>4649</v>
      </c>
      <c r="E432" s="55" t="s">
        <v>5941</v>
      </c>
      <c r="F432" s="55" t="s">
        <v>4651</v>
      </c>
      <c r="G432" s="55" t="s">
        <v>5942</v>
      </c>
      <c r="H432" s="55">
        <v>0</v>
      </c>
    </row>
    <row r="433" spans="1:8" ht="12.5" customHeight="1">
      <c r="A433" s="55">
        <v>22864</v>
      </c>
      <c r="B433" s="55">
        <v>1</v>
      </c>
      <c r="C433" s="55" t="s">
        <v>5943</v>
      </c>
      <c r="D433" s="55" t="s">
        <v>4649</v>
      </c>
      <c r="E433" s="55" t="s">
        <v>5944</v>
      </c>
      <c r="F433" s="55" t="s">
        <v>4651</v>
      </c>
      <c r="G433" s="55" t="s">
        <v>5945</v>
      </c>
      <c r="H433" s="55">
        <v>0</v>
      </c>
    </row>
    <row r="434" spans="1:8" ht="12.5" customHeight="1">
      <c r="A434" s="55">
        <v>23143</v>
      </c>
      <c r="B434" s="55">
        <v>1</v>
      </c>
      <c r="C434" s="55" t="s">
        <v>5946</v>
      </c>
      <c r="D434" s="55" t="s">
        <v>4649</v>
      </c>
      <c r="E434" s="55" t="s">
        <v>5947</v>
      </c>
      <c r="F434" s="55" t="s">
        <v>4651</v>
      </c>
      <c r="G434" s="55" t="s">
        <v>5948</v>
      </c>
      <c r="H434" s="55">
        <v>0</v>
      </c>
    </row>
    <row r="435" spans="1:8" ht="12.5" customHeight="1">
      <c r="A435" s="55">
        <v>23847</v>
      </c>
      <c r="B435" s="55">
        <v>1</v>
      </c>
      <c r="C435" s="55" t="s">
        <v>5949</v>
      </c>
      <c r="D435" s="55" t="s">
        <v>4649</v>
      </c>
      <c r="E435" s="55" t="s">
        <v>5950</v>
      </c>
      <c r="F435" s="55" t="s">
        <v>4651</v>
      </c>
      <c r="G435" s="55" t="s">
        <v>5951</v>
      </c>
      <c r="H435" s="55">
        <v>0</v>
      </c>
    </row>
    <row r="436" spans="1:8" ht="12.5" customHeight="1">
      <c r="A436" s="55">
        <v>23871</v>
      </c>
      <c r="B436" s="55">
        <v>1</v>
      </c>
      <c r="C436" s="55" t="s">
        <v>5952</v>
      </c>
      <c r="D436" s="55" t="s">
        <v>4649</v>
      </c>
      <c r="E436" s="55" t="s">
        <v>5953</v>
      </c>
      <c r="F436" s="55" t="s">
        <v>4651</v>
      </c>
      <c r="G436" s="55" t="s">
        <v>5954</v>
      </c>
      <c r="H436" s="55">
        <v>0</v>
      </c>
    </row>
    <row r="437" spans="1:8" ht="12.5" customHeight="1">
      <c r="A437" s="55">
        <v>24335</v>
      </c>
      <c r="B437" s="55">
        <v>1</v>
      </c>
      <c r="C437" s="55" t="s">
        <v>5955</v>
      </c>
      <c r="D437" s="55" t="s">
        <v>4649</v>
      </c>
      <c r="E437" s="55" t="s">
        <v>5956</v>
      </c>
      <c r="F437" s="55" t="s">
        <v>4651</v>
      </c>
      <c r="G437" s="55" t="s">
        <v>5957</v>
      </c>
      <c r="H437" s="55">
        <v>0</v>
      </c>
    </row>
    <row r="438" spans="1:8" ht="12.5" customHeight="1">
      <c r="A438" s="55">
        <v>24336</v>
      </c>
      <c r="B438" s="55">
        <v>1</v>
      </c>
      <c r="C438" s="55" t="s">
        <v>5958</v>
      </c>
      <c r="D438" s="55" t="s">
        <v>4649</v>
      </c>
      <c r="E438" s="55" t="s">
        <v>5959</v>
      </c>
      <c r="F438" s="55" t="s">
        <v>4651</v>
      </c>
      <c r="G438" s="55" t="s">
        <v>5960</v>
      </c>
      <c r="H438" s="55">
        <v>0</v>
      </c>
    </row>
    <row r="439" spans="1:8" ht="12.5" customHeight="1">
      <c r="A439" s="55">
        <v>24490</v>
      </c>
      <c r="B439" s="55">
        <v>1</v>
      </c>
      <c r="C439" s="55" t="s">
        <v>5961</v>
      </c>
      <c r="D439" s="55" t="s">
        <v>4649</v>
      </c>
      <c r="E439" s="55" t="s">
        <v>5962</v>
      </c>
      <c r="F439" s="55" t="s">
        <v>4651</v>
      </c>
      <c r="G439" s="55" t="s">
        <v>5963</v>
      </c>
      <c r="H439" s="55">
        <v>0</v>
      </c>
    </row>
    <row r="440" spans="1:8" ht="12.5" customHeight="1">
      <c r="A440" s="55">
        <v>25855</v>
      </c>
      <c r="B440" s="55">
        <v>1</v>
      </c>
      <c r="C440" s="55" t="s">
        <v>5964</v>
      </c>
      <c r="D440" s="55" t="s">
        <v>4649</v>
      </c>
      <c r="E440" s="55" t="s">
        <v>5965</v>
      </c>
      <c r="F440" s="55" t="s">
        <v>4651</v>
      </c>
      <c r="G440" s="55" t="s">
        <v>5966</v>
      </c>
      <c r="H440" s="55">
        <v>0</v>
      </c>
    </row>
    <row r="441" spans="1:8" ht="12.5" customHeight="1">
      <c r="A441" s="55">
        <v>26043</v>
      </c>
      <c r="B441" s="55">
        <v>1</v>
      </c>
      <c r="C441" s="55" t="s">
        <v>5967</v>
      </c>
      <c r="D441" s="55" t="s">
        <v>4649</v>
      </c>
      <c r="E441" s="55" t="s">
        <v>5968</v>
      </c>
      <c r="F441" s="55" t="s">
        <v>4651</v>
      </c>
      <c r="G441" s="55" t="s">
        <v>5969</v>
      </c>
      <c r="H441" s="55">
        <v>0</v>
      </c>
    </row>
    <row r="442" spans="1:8" ht="12.5" customHeight="1">
      <c r="A442" s="55">
        <v>26256</v>
      </c>
      <c r="B442" s="55">
        <v>1</v>
      </c>
      <c r="C442" s="55" t="s">
        <v>5970</v>
      </c>
      <c r="D442" s="55" t="s">
        <v>4649</v>
      </c>
      <c r="E442" s="55" t="s">
        <v>5971</v>
      </c>
      <c r="F442" s="55" t="s">
        <v>4651</v>
      </c>
      <c r="G442" s="55" t="s">
        <v>5972</v>
      </c>
      <c r="H442" s="55">
        <v>0</v>
      </c>
    </row>
    <row r="443" spans="1:8" ht="12.5" customHeight="1">
      <c r="A443" s="55">
        <v>26330</v>
      </c>
      <c r="B443" s="55">
        <v>1</v>
      </c>
      <c r="C443" s="55" t="s">
        <v>5973</v>
      </c>
      <c r="D443" s="55" t="s">
        <v>4649</v>
      </c>
      <c r="E443" s="55" t="s">
        <v>5974</v>
      </c>
      <c r="F443" s="55" t="s">
        <v>4651</v>
      </c>
      <c r="G443" s="55" t="s">
        <v>5975</v>
      </c>
      <c r="H443" s="55">
        <v>0</v>
      </c>
    </row>
    <row r="444" spans="1:8" ht="12.5" customHeight="1">
      <c r="A444" s="55">
        <v>26459</v>
      </c>
      <c r="B444" s="55">
        <v>1</v>
      </c>
      <c r="C444" s="55" t="s">
        <v>5976</v>
      </c>
      <c r="D444" s="55" t="s">
        <v>4649</v>
      </c>
      <c r="E444" s="55" t="s">
        <v>5977</v>
      </c>
      <c r="F444" s="55" t="s">
        <v>4651</v>
      </c>
      <c r="G444" s="55" t="s">
        <v>5978</v>
      </c>
      <c r="H444" s="55">
        <v>0</v>
      </c>
    </row>
    <row r="445" spans="1:8" ht="12.5" customHeight="1">
      <c r="A445" s="55">
        <v>26783</v>
      </c>
      <c r="B445" s="55">
        <v>1</v>
      </c>
      <c r="C445" s="55" t="s">
        <v>5979</v>
      </c>
      <c r="D445" s="55" t="s">
        <v>4649</v>
      </c>
      <c r="E445" s="55" t="s">
        <v>5980</v>
      </c>
      <c r="F445" s="55" t="s">
        <v>4651</v>
      </c>
      <c r="G445" s="55" t="s">
        <v>5981</v>
      </c>
      <c r="H445" s="55">
        <v>0</v>
      </c>
    </row>
    <row r="446" spans="1:8" ht="12.5" customHeight="1">
      <c r="A446" s="55">
        <v>27025</v>
      </c>
      <c r="B446" s="55">
        <v>1</v>
      </c>
      <c r="C446" s="55" t="s">
        <v>5982</v>
      </c>
      <c r="D446" s="55" t="s">
        <v>4649</v>
      </c>
      <c r="E446" s="55" t="s">
        <v>5983</v>
      </c>
      <c r="F446" s="55" t="s">
        <v>4651</v>
      </c>
      <c r="G446" s="55" t="s">
        <v>5984</v>
      </c>
      <c r="H446" s="55">
        <v>0</v>
      </c>
    </row>
    <row r="447" spans="1:8" ht="12.5" customHeight="1">
      <c r="A447" s="55">
        <v>27117</v>
      </c>
      <c r="B447" s="55">
        <v>1</v>
      </c>
      <c r="C447" s="55" t="s">
        <v>5985</v>
      </c>
      <c r="D447" s="55" t="s">
        <v>4649</v>
      </c>
      <c r="E447" s="55" t="s">
        <v>5986</v>
      </c>
      <c r="F447" s="55" t="s">
        <v>4651</v>
      </c>
      <c r="G447" s="55" t="s">
        <v>5987</v>
      </c>
      <c r="H447" s="55">
        <v>0</v>
      </c>
    </row>
    <row r="448" spans="1:8" ht="12.5" customHeight="1">
      <c r="A448" s="55">
        <v>28339</v>
      </c>
      <c r="B448" s="55">
        <v>1</v>
      </c>
      <c r="C448" s="55" t="s">
        <v>5988</v>
      </c>
      <c r="D448" s="55" t="s">
        <v>4649</v>
      </c>
      <c r="E448" s="55" t="s">
        <v>5989</v>
      </c>
      <c r="F448" s="55" t="s">
        <v>4651</v>
      </c>
      <c r="G448" s="55" t="s">
        <v>5990</v>
      </c>
      <c r="H448" s="55">
        <v>0</v>
      </c>
    </row>
    <row r="449" spans="1:8" ht="12.5" customHeight="1">
      <c r="A449" s="55">
        <v>28664</v>
      </c>
      <c r="B449" s="55">
        <v>1</v>
      </c>
      <c r="C449" s="55" t="s">
        <v>5991</v>
      </c>
      <c r="D449" s="55" t="s">
        <v>4649</v>
      </c>
      <c r="E449" s="55" t="s">
        <v>5992</v>
      </c>
      <c r="F449" s="55" t="s">
        <v>4651</v>
      </c>
      <c r="G449" s="55" t="s">
        <v>5993</v>
      </c>
      <c r="H449" s="55">
        <v>0</v>
      </c>
    </row>
    <row r="450" spans="1:8" ht="12.5" customHeight="1">
      <c r="A450" s="55">
        <v>28993</v>
      </c>
      <c r="B450" s="55">
        <v>1</v>
      </c>
      <c r="C450" s="55" t="s">
        <v>5994</v>
      </c>
      <c r="D450" s="55" t="s">
        <v>4649</v>
      </c>
      <c r="E450" s="55" t="s">
        <v>5995</v>
      </c>
      <c r="F450" s="55" t="s">
        <v>4651</v>
      </c>
      <c r="G450" s="55" t="s">
        <v>5996</v>
      </c>
      <c r="H450" s="55">
        <v>0</v>
      </c>
    </row>
    <row r="451" spans="1:8" ht="12.5" customHeight="1">
      <c r="A451" s="55">
        <v>29225</v>
      </c>
      <c r="B451" s="55">
        <v>1</v>
      </c>
      <c r="C451" s="55" t="s">
        <v>5997</v>
      </c>
      <c r="D451" s="55" t="s">
        <v>4649</v>
      </c>
      <c r="E451" s="55" t="s">
        <v>5998</v>
      </c>
      <c r="F451" s="55" t="s">
        <v>4651</v>
      </c>
      <c r="G451" s="55" t="s">
        <v>5999</v>
      </c>
      <c r="H451" s="55">
        <v>0</v>
      </c>
    </row>
    <row r="452" spans="1:8" ht="12.5" customHeight="1">
      <c r="A452" s="55">
        <v>29268</v>
      </c>
      <c r="B452" s="55">
        <v>1</v>
      </c>
      <c r="C452" s="55" t="s">
        <v>6000</v>
      </c>
      <c r="D452" s="55" t="s">
        <v>4649</v>
      </c>
      <c r="E452" s="55" t="s">
        <v>6001</v>
      </c>
      <c r="F452" s="55" t="s">
        <v>4651</v>
      </c>
      <c r="G452" s="55" t="s">
        <v>6002</v>
      </c>
      <c r="H452" s="55">
        <v>0</v>
      </c>
    </row>
    <row r="453" spans="1:8" ht="12.5" customHeight="1">
      <c r="A453" s="55">
        <v>29322</v>
      </c>
      <c r="B453" s="55">
        <v>1</v>
      </c>
      <c r="C453" s="55" t="s">
        <v>6003</v>
      </c>
      <c r="D453" s="55" t="s">
        <v>4649</v>
      </c>
      <c r="E453" s="55" t="s">
        <v>6004</v>
      </c>
      <c r="F453" s="55" t="s">
        <v>4651</v>
      </c>
      <c r="G453" s="55" t="s">
        <v>6005</v>
      </c>
      <c r="H453" s="55">
        <v>0</v>
      </c>
    </row>
    <row r="454" spans="1:8" ht="12.5" customHeight="1">
      <c r="A454" s="55">
        <v>29324</v>
      </c>
      <c r="B454" s="55">
        <v>1</v>
      </c>
      <c r="C454" s="55" t="s">
        <v>6006</v>
      </c>
      <c r="D454" s="55" t="s">
        <v>4649</v>
      </c>
      <c r="E454" s="55" t="s">
        <v>6007</v>
      </c>
      <c r="F454" s="55" t="s">
        <v>4651</v>
      </c>
      <c r="G454" s="55" t="s">
        <v>6008</v>
      </c>
      <c r="H454" s="55">
        <v>0</v>
      </c>
    </row>
    <row r="455" spans="1:8" ht="12.5" customHeight="1">
      <c r="A455" s="55">
        <v>11152</v>
      </c>
      <c r="B455" s="55">
        <v>1</v>
      </c>
      <c r="C455" s="55" t="s">
        <v>6009</v>
      </c>
      <c r="D455" s="55" t="s">
        <v>4649</v>
      </c>
      <c r="E455" s="55" t="s">
        <v>6010</v>
      </c>
      <c r="F455" s="55" t="s">
        <v>4651</v>
      </c>
      <c r="G455" s="55" t="s">
        <v>6011</v>
      </c>
      <c r="H455" s="55">
        <v>0</v>
      </c>
    </row>
    <row r="456" spans="1:8" ht="12.5" customHeight="1">
      <c r="A456" s="55">
        <v>11232</v>
      </c>
      <c r="B456" s="55">
        <v>1</v>
      </c>
      <c r="C456" s="55" t="s">
        <v>6012</v>
      </c>
      <c r="D456" s="55" t="s">
        <v>4649</v>
      </c>
      <c r="E456" s="55" t="s">
        <v>6013</v>
      </c>
      <c r="F456" s="55" t="s">
        <v>4651</v>
      </c>
      <c r="G456" s="55" t="s">
        <v>6014</v>
      </c>
      <c r="H456" s="55">
        <v>0</v>
      </c>
    </row>
    <row r="457" spans="1:8" ht="12.5" customHeight="1">
      <c r="A457" s="55">
        <v>11690</v>
      </c>
      <c r="B457" s="55">
        <v>1</v>
      </c>
      <c r="C457" s="55" t="s">
        <v>6015</v>
      </c>
      <c r="D457" s="55" t="s">
        <v>4649</v>
      </c>
      <c r="E457" s="55" t="s">
        <v>6016</v>
      </c>
      <c r="F457" s="55" t="s">
        <v>4651</v>
      </c>
      <c r="G457" s="55" t="s">
        <v>6017</v>
      </c>
      <c r="H457" s="55">
        <v>0</v>
      </c>
    </row>
    <row r="458" spans="1:8" ht="12.5" customHeight="1">
      <c r="A458" s="55">
        <v>12025</v>
      </c>
      <c r="B458" s="55">
        <v>1</v>
      </c>
      <c r="C458" s="55" t="s">
        <v>6018</v>
      </c>
      <c r="D458" s="55" t="s">
        <v>4649</v>
      </c>
      <c r="E458" s="55" t="s">
        <v>6019</v>
      </c>
      <c r="F458" s="55" t="s">
        <v>4651</v>
      </c>
      <c r="G458" s="55" t="s">
        <v>6020</v>
      </c>
      <c r="H458" s="55">
        <v>0</v>
      </c>
    </row>
    <row r="459" spans="1:8" ht="12.5" customHeight="1">
      <c r="A459" s="55">
        <v>12138</v>
      </c>
      <c r="B459" s="55">
        <v>1</v>
      </c>
      <c r="C459" s="55" t="s">
        <v>6021</v>
      </c>
      <c r="D459" s="55" t="s">
        <v>4649</v>
      </c>
      <c r="E459" s="55" t="s">
        <v>6022</v>
      </c>
      <c r="F459" s="55" t="s">
        <v>4651</v>
      </c>
      <c r="G459" s="55" t="s">
        <v>6023</v>
      </c>
      <c r="H459" s="55">
        <v>0</v>
      </c>
    </row>
    <row r="460" spans="1:8" ht="12.5" customHeight="1">
      <c r="A460" s="55">
        <v>12155</v>
      </c>
      <c r="B460" s="55">
        <v>1</v>
      </c>
      <c r="C460" s="55" t="s">
        <v>6024</v>
      </c>
      <c r="D460" s="55" t="s">
        <v>4649</v>
      </c>
      <c r="E460" s="55" t="s">
        <v>6025</v>
      </c>
      <c r="F460" s="55" t="s">
        <v>4651</v>
      </c>
      <c r="G460" s="55" t="s">
        <v>6026</v>
      </c>
      <c r="H460" s="55">
        <v>0</v>
      </c>
    </row>
    <row r="461" spans="1:8" ht="12.5" customHeight="1">
      <c r="A461" s="55">
        <v>12178</v>
      </c>
      <c r="B461" s="55">
        <v>1</v>
      </c>
      <c r="C461" s="55" t="s">
        <v>6027</v>
      </c>
      <c r="D461" s="55" t="s">
        <v>4649</v>
      </c>
      <c r="E461" s="55" t="s">
        <v>6028</v>
      </c>
      <c r="F461" s="55" t="s">
        <v>4651</v>
      </c>
      <c r="G461" s="55" t="s">
        <v>6029</v>
      </c>
      <c r="H461" s="55">
        <v>0</v>
      </c>
    </row>
    <row r="462" spans="1:8" ht="12.5" customHeight="1">
      <c r="A462" s="55">
        <v>12208</v>
      </c>
      <c r="B462" s="55">
        <v>1</v>
      </c>
      <c r="C462" s="55" t="s">
        <v>6030</v>
      </c>
      <c r="D462" s="55" t="s">
        <v>4649</v>
      </c>
      <c r="E462" s="55" t="s">
        <v>6031</v>
      </c>
      <c r="F462" s="55" t="s">
        <v>4651</v>
      </c>
      <c r="G462" s="55" t="s">
        <v>6032</v>
      </c>
      <c r="H462" s="55">
        <v>0</v>
      </c>
    </row>
    <row r="463" spans="1:8" ht="12.5" customHeight="1">
      <c r="A463" s="55">
        <v>12448</v>
      </c>
      <c r="B463" s="55">
        <v>1</v>
      </c>
      <c r="C463" s="55" t="s">
        <v>6033</v>
      </c>
      <c r="D463" s="55" t="s">
        <v>4649</v>
      </c>
      <c r="E463" s="55" t="s">
        <v>6034</v>
      </c>
      <c r="F463" s="55" t="s">
        <v>4651</v>
      </c>
      <c r="G463" s="55" t="s">
        <v>6035</v>
      </c>
      <c r="H463" s="55">
        <v>0</v>
      </c>
    </row>
    <row r="464" spans="1:8" ht="12.5" customHeight="1">
      <c r="A464" s="55">
        <v>12963</v>
      </c>
      <c r="B464" s="55">
        <v>1</v>
      </c>
      <c r="C464" s="55" t="s">
        <v>6036</v>
      </c>
      <c r="D464" s="55" t="s">
        <v>4649</v>
      </c>
      <c r="E464" s="55" t="s">
        <v>6037</v>
      </c>
      <c r="F464" s="55" t="s">
        <v>4651</v>
      </c>
      <c r="G464" s="55" t="s">
        <v>6038</v>
      </c>
      <c r="H464" s="55">
        <v>0</v>
      </c>
    </row>
    <row r="465" spans="1:8" ht="12.5" customHeight="1">
      <c r="A465" s="55">
        <v>13276</v>
      </c>
      <c r="B465" s="55">
        <v>1</v>
      </c>
      <c r="C465" s="55" t="s">
        <v>6039</v>
      </c>
      <c r="D465" s="55" t="s">
        <v>4649</v>
      </c>
      <c r="E465" s="55" t="s">
        <v>6040</v>
      </c>
      <c r="F465" s="55" t="s">
        <v>4651</v>
      </c>
      <c r="G465" s="55" t="s">
        <v>6041</v>
      </c>
      <c r="H465" s="55">
        <v>0</v>
      </c>
    </row>
    <row r="466" spans="1:8" ht="12.5" customHeight="1">
      <c r="A466" s="55">
        <v>13286</v>
      </c>
      <c r="B466" s="55">
        <v>1</v>
      </c>
      <c r="C466" s="55" t="s">
        <v>6042</v>
      </c>
      <c r="D466" s="55" t="s">
        <v>4649</v>
      </c>
      <c r="E466" s="55" t="s">
        <v>6043</v>
      </c>
      <c r="F466" s="55" t="s">
        <v>4651</v>
      </c>
      <c r="G466" s="55" t="s">
        <v>6044</v>
      </c>
      <c r="H466" s="55">
        <v>0</v>
      </c>
    </row>
    <row r="467" spans="1:8" ht="12.5" customHeight="1">
      <c r="A467" s="55">
        <v>13657</v>
      </c>
      <c r="B467" s="55">
        <v>1</v>
      </c>
      <c r="C467" s="55" t="s">
        <v>6045</v>
      </c>
      <c r="D467" s="55" t="s">
        <v>4649</v>
      </c>
      <c r="E467" s="55" t="s">
        <v>6046</v>
      </c>
      <c r="F467" s="55" t="s">
        <v>4651</v>
      </c>
      <c r="G467" s="55" t="s">
        <v>6047</v>
      </c>
      <c r="H467" s="55">
        <v>0</v>
      </c>
    </row>
    <row r="468" spans="1:8" ht="12.5" customHeight="1">
      <c r="A468" s="55">
        <v>13857</v>
      </c>
      <c r="B468" s="55">
        <v>1</v>
      </c>
      <c r="C468" s="55" t="s">
        <v>6048</v>
      </c>
      <c r="D468" s="55" t="s">
        <v>4649</v>
      </c>
      <c r="E468" s="55" t="s">
        <v>6049</v>
      </c>
      <c r="F468" s="55" t="s">
        <v>4651</v>
      </c>
      <c r="G468" s="55" t="s">
        <v>6050</v>
      </c>
      <c r="H468" s="55">
        <v>0</v>
      </c>
    </row>
    <row r="469" spans="1:8" ht="12.5" customHeight="1">
      <c r="A469" s="55">
        <v>13907</v>
      </c>
      <c r="B469" s="55">
        <v>1</v>
      </c>
      <c r="C469" s="55" t="s">
        <v>6051</v>
      </c>
      <c r="D469" s="55" t="s">
        <v>4649</v>
      </c>
      <c r="E469" s="55" t="s">
        <v>6052</v>
      </c>
      <c r="F469" s="55" t="s">
        <v>4651</v>
      </c>
      <c r="G469" s="55" t="s">
        <v>6053</v>
      </c>
      <c r="H469" s="55">
        <v>0</v>
      </c>
    </row>
    <row r="470" spans="1:8" ht="12.5" customHeight="1">
      <c r="A470" s="55">
        <v>13928</v>
      </c>
      <c r="B470" s="55">
        <v>1</v>
      </c>
      <c r="C470" s="55" t="s">
        <v>6054</v>
      </c>
      <c r="D470" s="55" t="s">
        <v>4649</v>
      </c>
      <c r="E470" s="55" t="s">
        <v>6055</v>
      </c>
      <c r="F470" s="55" t="s">
        <v>4651</v>
      </c>
      <c r="G470" s="55" t="s">
        <v>6056</v>
      </c>
      <c r="H470" s="55">
        <v>0</v>
      </c>
    </row>
    <row r="471" spans="1:8" ht="12.5" customHeight="1">
      <c r="A471" s="55">
        <v>14252</v>
      </c>
      <c r="B471" s="55">
        <v>1</v>
      </c>
      <c r="C471" s="55" t="s">
        <v>6057</v>
      </c>
      <c r="D471" s="55" t="s">
        <v>4649</v>
      </c>
      <c r="E471" s="55" t="s">
        <v>6058</v>
      </c>
      <c r="F471" s="55" t="s">
        <v>4651</v>
      </c>
      <c r="G471" s="55" t="s">
        <v>6059</v>
      </c>
      <c r="H471" s="55">
        <v>0</v>
      </c>
    </row>
    <row r="472" spans="1:8" ht="12.5" customHeight="1">
      <c r="A472" s="55">
        <v>14558</v>
      </c>
      <c r="B472" s="55">
        <v>1</v>
      </c>
      <c r="C472" s="55" t="s">
        <v>6060</v>
      </c>
      <c r="D472" s="55" t="s">
        <v>4649</v>
      </c>
      <c r="E472" s="55" t="s">
        <v>6061</v>
      </c>
      <c r="F472" s="55" t="s">
        <v>4651</v>
      </c>
      <c r="G472" s="55" t="s">
        <v>6062</v>
      </c>
      <c r="H472" s="55">
        <v>0</v>
      </c>
    </row>
    <row r="473" spans="1:8" ht="12.5" customHeight="1">
      <c r="A473" s="55">
        <v>14728</v>
      </c>
      <c r="B473" s="55">
        <v>1</v>
      </c>
      <c r="C473" s="55" t="s">
        <v>6063</v>
      </c>
      <c r="D473" s="55" t="s">
        <v>4649</v>
      </c>
      <c r="E473" s="55" t="s">
        <v>6064</v>
      </c>
      <c r="F473" s="55" t="s">
        <v>4651</v>
      </c>
      <c r="G473" s="55" t="s">
        <v>6065</v>
      </c>
      <c r="H473" s="55">
        <v>0</v>
      </c>
    </row>
    <row r="474" spans="1:8" ht="12.5" customHeight="1">
      <c r="A474" s="55">
        <v>15430</v>
      </c>
      <c r="B474" s="55">
        <v>1</v>
      </c>
      <c r="C474" s="55" t="s">
        <v>6066</v>
      </c>
      <c r="D474" s="55" t="s">
        <v>4649</v>
      </c>
      <c r="E474" s="55" t="s">
        <v>6067</v>
      </c>
      <c r="F474" s="55" t="s">
        <v>4651</v>
      </c>
      <c r="G474" s="55" t="s">
        <v>6068</v>
      </c>
      <c r="H474" s="55">
        <v>0</v>
      </c>
    </row>
    <row r="475" spans="1:8" ht="12.5" customHeight="1">
      <c r="A475" s="55">
        <v>15504</v>
      </c>
      <c r="B475" s="55">
        <v>1</v>
      </c>
      <c r="C475" s="55" t="s">
        <v>6069</v>
      </c>
      <c r="D475" s="55" t="s">
        <v>4649</v>
      </c>
      <c r="E475" s="55" t="s">
        <v>6070</v>
      </c>
      <c r="F475" s="55" t="s">
        <v>4651</v>
      </c>
      <c r="G475" s="55" t="s">
        <v>6071</v>
      </c>
      <c r="H475" s="55">
        <v>0</v>
      </c>
    </row>
    <row r="476" spans="1:8" ht="12.5" customHeight="1">
      <c r="A476" s="55">
        <v>15523</v>
      </c>
      <c r="B476" s="55">
        <v>1</v>
      </c>
      <c r="C476" s="55" t="s">
        <v>6072</v>
      </c>
      <c r="D476" s="55" t="s">
        <v>4649</v>
      </c>
      <c r="E476" s="55" t="s">
        <v>6073</v>
      </c>
      <c r="F476" s="55" t="s">
        <v>4651</v>
      </c>
      <c r="G476" s="55" t="s">
        <v>6074</v>
      </c>
      <c r="H476" s="55">
        <v>0</v>
      </c>
    </row>
    <row r="477" spans="1:8" ht="12.5" customHeight="1">
      <c r="A477" s="55">
        <v>15991</v>
      </c>
      <c r="B477" s="55">
        <v>1</v>
      </c>
      <c r="C477" s="55" t="s">
        <v>6075</v>
      </c>
      <c r="D477" s="55" t="s">
        <v>4649</v>
      </c>
      <c r="E477" s="55" t="s">
        <v>6076</v>
      </c>
      <c r="F477" s="55" t="s">
        <v>4651</v>
      </c>
      <c r="G477" s="55" t="s">
        <v>6077</v>
      </c>
      <c r="H477" s="55">
        <v>0</v>
      </c>
    </row>
    <row r="478" spans="1:8" ht="12.5" customHeight="1">
      <c r="A478" s="55">
        <v>16062</v>
      </c>
      <c r="B478" s="55">
        <v>1</v>
      </c>
      <c r="C478" s="55" t="s">
        <v>6078</v>
      </c>
      <c r="D478" s="55" t="s">
        <v>4649</v>
      </c>
      <c r="E478" s="55" t="s">
        <v>6079</v>
      </c>
      <c r="F478" s="55" t="s">
        <v>4651</v>
      </c>
      <c r="G478" s="55" t="s">
        <v>6080</v>
      </c>
      <c r="H478" s="55">
        <v>0</v>
      </c>
    </row>
    <row r="479" spans="1:8" ht="12.5" customHeight="1">
      <c r="A479" s="55">
        <v>16129</v>
      </c>
      <c r="B479" s="55">
        <v>1</v>
      </c>
      <c r="C479" s="55" t="s">
        <v>6081</v>
      </c>
      <c r="D479" s="55" t="s">
        <v>4649</v>
      </c>
      <c r="E479" s="55" t="s">
        <v>6082</v>
      </c>
      <c r="F479" s="55" t="s">
        <v>4651</v>
      </c>
      <c r="G479" s="55" t="s">
        <v>6083</v>
      </c>
      <c r="H479" s="55">
        <v>0</v>
      </c>
    </row>
    <row r="480" spans="1:8" ht="12.5" customHeight="1">
      <c r="A480" s="55">
        <v>16333</v>
      </c>
      <c r="B480" s="55">
        <v>1</v>
      </c>
      <c r="C480" s="55" t="s">
        <v>6084</v>
      </c>
      <c r="D480" s="55" t="s">
        <v>4649</v>
      </c>
      <c r="E480" s="55" t="s">
        <v>6085</v>
      </c>
      <c r="F480" s="55" t="s">
        <v>4651</v>
      </c>
      <c r="G480" s="55" t="s">
        <v>6086</v>
      </c>
      <c r="H480" s="55">
        <v>0</v>
      </c>
    </row>
    <row r="481" spans="1:8" ht="12.5" customHeight="1">
      <c r="A481" s="55">
        <v>16353</v>
      </c>
      <c r="B481" s="55">
        <v>1</v>
      </c>
      <c r="C481" s="55" t="s">
        <v>6087</v>
      </c>
      <c r="D481" s="55" t="s">
        <v>4649</v>
      </c>
      <c r="E481" s="55" t="s">
        <v>6088</v>
      </c>
      <c r="F481" s="55" t="s">
        <v>4651</v>
      </c>
      <c r="G481" s="55" t="s">
        <v>6089</v>
      </c>
      <c r="H481" s="55">
        <v>0</v>
      </c>
    </row>
    <row r="482" spans="1:8" ht="12.5" customHeight="1">
      <c r="A482" s="55">
        <v>16967</v>
      </c>
      <c r="B482" s="55">
        <v>1</v>
      </c>
      <c r="C482" s="55" t="s">
        <v>6090</v>
      </c>
      <c r="D482" s="55" t="s">
        <v>4649</v>
      </c>
      <c r="E482" s="55" t="s">
        <v>6091</v>
      </c>
      <c r="F482" s="55" t="s">
        <v>4651</v>
      </c>
      <c r="G482" s="55" t="s">
        <v>6092</v>
      </c>
      <c r="H482" s="55">
        <v>0</v>
      </c>
    </row>
    <row r="483" spans="1:8" ht="12.5" customHeight="1">
      <c r="A483" s="55">
        <v>17006</v>
      </c>
      <c r="B483" s="55">
        <v>1</v>
      </c>
      <c r="C483" s="55" t="s">
        <v>6093</v>
      </c>
      <c r="D483" s="55" t="s">
        <v>4649</v>
      </c>
      <c r="E483" s="55" t="s">
        <v>6094</v>
      </c>
      <c r="F483" s="55" t="s">
        <v>4651</v>
      </c>
      <c r="G483" s="55" t="s">
        <v>6095</v>
      </c>
      <c r="H483" s="55">
        <v>0</v>
      </c>
    </row>
    <row r="484" spans="1:8" ht="12.5" customHeight="1">
      <c r="A484" s="55">
        <v>17043</v>
      </c>
      <c r="B484" s="55">
        <v>1</v>
      </c>
      <c r="C484" s="55" t="s">
        <v>6096</v>
      </c>
      <c r="D484" s="55" t="s">
        <v>4649</v>
      </c>
      <c r="E484" s="55" t="s">
        <v>6097</v>
      </c>
      <c r="F484" s="55" t="s">
        <v>4651</v>
      </c>
      <c r="G484" s="55" t="s">
        <v>6098</v>
      </c>
      <c r="H484" s="55">
        <v>0</v>
      </c>
    </row>
    <row r="485" spans="1:8" ht="12.5" customHeight="1">
      <c r="A485" s="55">
        <v>17386</v>
      </c>
      <c r="B485" s="55">
        <v>1</v>
      </c>
      <c r="C485" s="55" t="s">
        <v>6099</v>
      </c>
      <c r="D485" s="55" t="s">
        <v>4649</v>
      </c>
      <c r="E485" s="55" t="s">
        <v>6100</v>
      </c>
      <c r="F485" s="55" t="s">
        <v>4651</v>
      </c>
      <c r="G485" s="55" t="s">
        <v>6101</v>
      </c>
      <c r="H485" s="55">
        <v>0</v>
      </c>
    </row>
    <row r="486" spans="1:8" ht="12.5" customHeight="1">
      <c r="A486" s="55">
        <v>17526</v>
      </c>
      <c r="B486" s="55">
        <v>1</v>
      </c>
      <c r="C486" s="55" t="s">
        <v>6102</v>
      </c>
      <c r="D486" s="55" t="s">
        <v>4649</v>
      </c>
      <c r="E486" s="55" t="s">
        <v>6103</v>
      </c>
      <c r="F486" s="55" t="s">
        <v>4651</v>
      </c>
      <c r="G486" s="55" t="s">
        <v>6104</v>
      </c>
      <c r="H486" s="55">
        <v>0</v>
      </c>
    </row>
    <row r="487" spans="1:8" ht="12.5" customHeight="1">
      <c r="A487" s="55">
        <v>17659</v>
      </c>
      <c r="B487" s="55">
        <v>1</v>
      </c>
      <c r="C487" s="55" t="s">
        <v>6105</v>
      </c>
      <c r="D487" s="55" t="s">
        <v>4649</v>
      </c>
      <c r="E487" s="55" t="s">
        <v>6106</v>
      </c>
      <c r="F487" s="55" t="s">
        <v>4651</v>
      </c>
      <c r="G487" s="55" t="s">
        <v>6107</v>
      </c>
      <c r="H487" s="55">
        <v>0</v>
      </c>
    </row>
    <row r="488" spans="1:8" ht="12.5" customHeight="1">
      <c r="A488" s="55">
        <v>17669</v>
      </c>
      <c r="B488" s="55">
        <v>1</v>
      </c>
      <c r="C488" s="55" t="s">
        <v>6108</v>
      </c>
      <c r="D488" s="55" t="s">
        <v>4649</v>
      </c>
      <c r="E488" s="55" t="s">
        <v>6109</v>
      </c>
      <c r="F488" s="55" t="s">
        <v>4651</v>
      </c>
      <c r="G488" s="55" t="s">
        <v>6110</v>
      </c>
      <c r="H488" s="55">
        <v>0</v>
      </c>
    </row>
    <row r="489" spans="1:8" ht="12.5" customHeight="1">
      <c r="A489" s="55">
        <v>18439</v>
      </c>
      <c r="B489" s="55">
        <v>1</v>
      </c>
      <c r="C489" s="55" t="s">
        <v>6111</v>
      </c>
      <c r="D489" s="55" t="s">
        <v>4649</v>
      </c>
      <c r="E489" s="55" t="s">
        <v>6112</v>
      </c>
      <c r="F489" s="55" t="s">
        <v>4651</v>
      </c>
      <c r="G489" s="55" t="s">
        <v>6113</v>
      </c>
      <c r="H489" s="55">
        <v>0</v>
      </c>
    </row>
    <row r="490" spans="1:8" ht="12.5" customHeight="1">
      <c r="A490" s="55">
        <v>18609</v>
      </c>
      <c r="B490" s="55">
        <v>1</v>
      </c>
      <c r="C490" s="55" t="s">
        <v>6114</v>
      </c>
      <c r="D490" s="55" t="s">
        <v>4649</v>
      </c>
      <c r="E490" s="55" t="s">
        <v>6115</v>
      </c>
      <c r="F490" s="55" t="s">
        <v>4651</v>
      </c>
      <c r="G490" s="55" t="s">
        <v>6116</v>
      </c>
      <c r="H490" s="55">
        <v>0</v>
      </c>
    </row>
    <row r="491" spans="1:8" ht="12.5" customHeight="1">
      <c r="A491" s="55">
        <v>18652</v>
      </c>
      <c r="B491" s="55">
        <v>1</v>
      </c>
      <c r="C491" s="55" t="s">
        <v>6117</v>
      </c>
      <c r="D491" s="55" t="s">
        <v>4649</v>
      </c>
      <c r="E491" s="55" t="s">
        <v>6118</v>
      </c>
      <c r="F491" s="55" t="s">
        <v>4651</v>
      </c>
      <c r="G491" s="55" t="s">
        <v>6119</v>
      </c>
      <c r="H491" s="55">
        <v>0</v>
      </c>
    </row>
    <row r="492" spans="1:8" ht="12.5" customHeight="1">
      <c r="A492" s="55">
        <v>18814</v>
      </c>
      <c r="B492" s="55">
        <v>1</v>
      </c>
      <c r="C492" s="55" t="s">
        <v>6120</v>
      </c>
      <c r="D492" s="55" t="s">
        <v>4649</v>
      </c>
      <c r="E492" s="55" t="s">
        <v>6121</v>
      </c>
      <c r="F492" s="55" t="s">
        <v>4651</v>
      </c>
      <c r="G492" s="55" t="s">
        <v>6122</v>
      </c>
      <c r="H492" s="55">
        <v>0</v>
      </c>
    </row>
    <row r="493" spans="1:8" ht="12.5" customHeight="1">
      <c r="A493" s="55">
        <v>19813</v>
      </c>
      <c r="B493" s="55">
        <v>1</v>
      </c>
      <c r="C493" s="55" t="s">
        <v>6123</v>
      </c>
      <c r="D493" s="55" t="s">
        <v>4649</v>
      </c>
      <c r="E493" s="55" t="s">
        <v>6124</v>
      </c>
      <c r="F493" s="55" t="s">
        <v>4651</v>
      </c>
      <c r="G493" s="55" t="s">
        <v>6125</v>
      </c>
      <c r="H493" s="55">
        <v>0</v>
      </c>
    </row>
    <row r="494" spans="1:8" ht="12.5" customHeight="1">
      <c r="A494" s="55">
        <v>19834</v>
      </c>
      <c r="B494" s="55">
        <v>1</v>
      </c>
      <c r="C494" s="55" t="s">
        <v>6126</v>
      </c>
      <c r="D494" s="55" t="s">
        <v>4649</v>
      </c>
      <c r="E494" s="55" t="s">
        <v>6127</v>
      </c>
      <c r="F494" s="55" t="s">
        <v>4651</v>
      </c>
      <c r="G494" s="55" t="s">
        <v>6128</v>
      </c>
      <c r="H494" s="55">
        <v>0</v>
      </c>
    </row>
    <row r="495" spans="1:8" ht="12.5" customHeight="1">
      <c r="A495" s="55">
        <v>20388</v>
      </c>
      <c r="B495" s="55">
        <v>1</v>
      </c>
      <c r="C495" s="55" t="s">
        <v>6129</v>
      </c>
      <c r="D495" s="55" t="s">
        <v>4649</v>
      </c>
      <c r="E495" s="55" t="s">
        <v>6130</v>
      </c>
      <c r="F495" s="55" t="s">
        <v>4651</v>
      </c>
      <c r="G495" s="55" t="s">
        <v>6131</v>
      </c>
      <c r="H495" s="55">
        <v>0</v>
      </c>
    </row>
    <row r="496" spans="1:8" ht="12.5" customHeight="1">
      <c r="A496" s="55">
        <v>20487</v>
      </c>
      <c r="B496" s="55">
        <v>1</v>
      </c>
      <c r="C496" s="55" t="s">
        <v>6132</v>
      </c>
      <c r="D496" s="55" t="s">
        <v>4649</v>
      </c>
      <c r="E496" s="55" t="s">
        <v>6133</v>
      </c>
      <c r="F496" s="55" t="s">
        <v>4651</v>
      </c>
      <c r="G496" s="55" t="s">
        <v>6134</v>
      </c>
      <c r="H496" s="55">
        <v>0</v>
      </c>
    </row>
    <row r="497" spans="1:8" ht="12.5" customHeight="1">
      <c r="A497" s="55">
        <v>20732</v>
      </c>
      <c r="B497" s="55">
        <v>1</v>
      </c>
      <c r="C497" s="55" t="s">
        <v>6135</v>
      </c>
      <c r="D497" s="55" t="s">
        <v>4649</v>
      </c>
      <c r="E497" s="55" t="s">
        <v>6136</v>
      </c>
      <c r="F497" s="55" t="s">
        <v>4651</v>
      </c>
      <c r="G497" s="55" t="s">
        <v>6137</v>
      </c>
      <c r="H497" s="55">
        <v>0</v>
      </c>
    </row>
    <row r="498" spans="1:8" ht="12.5" customHeight="1">
      <c r="A498" s="55">
        <v>20782</v>
      </c>
      <c r="B498" s="55">
        <v>1</v>
      </c>
      <c r="C498" s="55" t="s">
        <v>6138</v>
      </c>
      <c r="D498" s="55" t="s">
        <v>4649</v>
      </c>
      <c r="E498" s="55" t="s">
        <v>6139</v>
      </c>
      <c r="F498" s="55" t="s">
        <v>4651</v>
      </c>
      <c r="G498" s="55" t="s">
        <v>6140</v>
      </c>
      <c r="H498" s="55">
        <v>0</v>
      </c>
    </row>
    <row r="499" spans="1:8" ht="12.5" customHeight="1">
      <c r="A499" s="55">
        <v>21267</v>
      </c>
      <c r="B499" s="55">
        <v>1</v>
      </c>
      <c r="C499" s="55" t="s">
        <v>6141</v>
      </c>
      <c r="D499" s="55" t="s">
        <v>4649</v>
      </c>
      <c r="E499" s="55" t="s">
        <v>6142</v>
      </c>
      <c r="F499" s="55" t="s">
        <v>4651</v>
      </c>
      <c r="G499" s="55" t="s">
        <v>6143</v>
      </c>
      <c r="H499" s="55">
        <v>0</v>
      </c>
    </row>
    <row r="500" spans="1:8" ht="12.5" customHeight="1">
      <c r="A500" s="55">
        <v>22189</v>
      </c>
      <c r="B500" s="55">
        <v>1</v>
      </c>
      <c r="C500" s="55" t="s">
        <v>6144</v>
      </c>
      <c r="D500" s="55" t="s">
        <v>4649</v>
      </c>
      <c r="E500" s="55" t="s">
        <v>6145</v>
      </c>
      <c r="F500" s="55" t="s">
        <v>4651</v>
      </c>
      <c r="G500" s="55" t="s">
        <v>6146</v>
      </c>
      <c r="H500" s="55">
        <v>0</v>
      </c>
    </row>
    <row r="501" spans="1:8" ht="12.5" customHeight="1">
      <c r="A501" s="55">
        <v>22900</v>
      </c>
      <c r="B501" s="55">
        <v>1</v>
      </c>
      <c r="C501" s="55" t="s">
        <v>6147</v>
      </c>
      <c r="D501" s="55" t="s">
        <v>4649</v>
      </c>
      <c r="E501" s="55" t="s">
        <v>6148</v>
      </c>
      <c r="F501" s="55" t="s">
        <v>4651</v>
      </c>
      <c r="G501" s="55" t="s">
        <v>6149</v>
      </c>
      <c r="H501" s="55">
        <v>0</v>
      </c>
    </row>
    <row r="502" spans="1:8" ht="12.5" customHeight="1">
      <c r="A502" s="55">
        <v>22992</v>
      </c>
      <c r="B502" s="55">
        <v>1</v>
      </c>
      <c r="C502" s="55" t="s">
        <v>6150</v>
      </c>
      <c r="D502" s="55" t="s">
        <v>4649</v>
      </c>
      <c r="E502" s="55" t="s">
        <v>6151</v>
      </c>
      <c r="F502" s="55" t="s">
        <v>4651</v>
      </c>
      <c r="G502" s="55" t="s">
        <v>6152</v>
      </c>
      <c r="H502" s="55">
        <v>0</v>
      </c>
    </row>
    <row r="503" spans="1:8" ht="12.5" customHeight="1">
      <c r="A503" s="55">
        <v>23158</v>
      </c>
      <c r="B503" s="55">
        <v>1</v>
      </c>
      <c r="C503" s="55" t="s">
        <v>6153</v>
      </c>
      <c r="D503" s="55" t="s">
        <v>4649</v>
      </c>
      <c r="E503" s="55" t="s">
        <v>6154</v>
      </c>
      <c r="F503" s="55" t="s">
        <v>4651</v>
      </c>
      <c r="G503" s="55" t="s">
        <v>6155</v>
      </c>
      <c r="H503" s="55">
        <v>0</v>
      </c>
    </row>
    <row r="504" spans="1:8" ht="12.5" customHeight="1">
      <c r="A504" s="55">
        <v>23250</v>
      </c>
      <c r="B504" s="55">
        <v>1</v>
      </c>
      <c r="C504" s="55" t="s">
        <v>6156</v>
      </c>
      <c r="D504" s="55" t="s">
        <v>4649</v>
      </c>
      <c r="E504" s="55" t="s">
        <v>6157</v>
      </c>
      <c r="F504" s="55" t="s">
        <v>4651</v>
      </c>
      <c r="G504" s="55" t="s">
        <v>6158</v>
      </c>
      <c r="H504" s="55">
        <v>0</v>
      </c>
    </row>
    <row r="505" spans="1:8" ht="12.5" customHeight="1">
      <c r="A505" s="55">
        <v>23334</v>
      </c>
      <c r="B505" s="55">
        <v>1</v>
      </c>
      <c r="C505" s="55" t="s">
        <v>6159</v>
      </c>
      <c r="D505" s="55" t="s">
        <v>4649</v>
      </c>
      <c r="E505" s="55" t="s">
        <v>6160</v>
      </c>
      <c r="F505" s="55" t="s">
        <v>4651</v>
      </c>
      <c r="G505" s="55" t="s">
        <v>6161</v>
      </c>
      <c r="H505" s="55">
        <v>0</v>
      </c>
    </row>
    <row r="506" spans="1:8" ht="12.5" customHeight="1">
      <c r="A506" s="55">
        <v>23801</v>
      </c>
      <c r="B506" s="55">
        <v>1</v>
      </c>
      <c r="C506" s="55" t="s">
        <v>6162</v>
      </c>
      <c r="D506" s="55" t="s">
        <v>4649</v>
      </c>
      <c r="E506" s="55" t="s">
        <v>6163</v>
      </c>
      <c r="F506" s="55" t="s">
        <v>4651</v>
      </c>
      <c r="G506" s="55" t="s">
        <v>6164</v>
      </c>
      <c r="H506" s="55">
        <v>0</v>
      </c>
    </row>
    <row r="507" spans="1:8" ht="12.5" customHeight="1">
      <c r="A507" s="55">
        <v>24511</v>
      </c>
      <c r="B507" s="55">
        <v>1</v>
      </c>
      <c r="C507" s="55" t="s">
        <v>6165</v>
      </c>
      <c r="D507" s="55" t="s">
        <v>4649</v>
      </c>
      <c r="E507" s="55" t="s">
        <v>6166</v>
      </c>
      <c r="F507" s="55" t="s">
        <v>4651</v>
      </c>
      <c r="G507" s="55" t="s">
        <v>6167</v>
      </c>
      <c r="H507" s="55">
        <v>0</v>
      </c>
    </row>
    <row r="508" spans="1:8" ht="12.5" customHeight="1">
      <c r="A508" s="55">
        <v>24737</v>
      </c>
      <c r="B508" s="55">
        <v>1</v>
      </c>
      <c r="C508" s="55" t="s">
        <v>6168</v>
      </c>
      <c r="D508" s="55" t="s">
        <v>4649</v>
      </c>
      <c r="E508" s="55" t="s">
        <v>6169</v>
      </c>
      <c r="F508" s="55" t="s">
        <v>4651</v>
      </c>
      <c r="G508" s="55" t="s">
        <v>6170</v>
      </c>
      <c r="H508" s="55">
        <v>0</v>
      </c>
    </row>
    <row r="509" spans="1:8" ht="12.5" customHeight="1">
      <c r="A509" s="55">
        <v>25337</v>
      </c>
      <c r="B509" s="55">
        <v>1</v>
      </c>
      <c r="C509" s="55" t="s">
        <v>6171</v>
      </c>
      <c r="D509" s="55" t="s">
        <v>4649</v>
      </c>
      <c r="E509" s="55" t="s">
        <v>6172</v>
      </c>
      <c r="F509" s="55" t="s">
        <v>4651</v>
      </c>
      <c r="G509" s="55" t="s">
        <v>6173</v>
      </c>
      <c r="H509" s="55">
        <v>0</v>
      </c>
    </row>
    <row r="510" spans="1:8" ht="12.5" customHeight="1">
      <c r="A510" s="55">
        <v>25962</v>
      </c>
      <c r="B510" s="55">
        <v>1</v>
      </c>
      <c r="C510" s="55" t="s">
        <v>6174</v>
      </c>
      <c r="D510" s="55" t="s">
        <v>4649</v>
      </c>
      <c r="E510" s="55" t="s">
        <v>6175</v>
      </c>
      <c r="F510" s="55" t="s">
        <v>4651</v>
      </c>
      <c r="G510" s="55" t="s">
        <v>6176</v>
      </c>
      <c r="H510" s="55">
        <v>0</v>
      </c>
    </row>
    <row r="511" spans="1:8" ht="12.5" customHeight="1">
      <c r="A511" s="55">
        <v>26055</v>
      </c>
      <c r="B511" s="55">
        <v>1</v>
      </c>
      <c r="C511" s="55" t="s">
        <v>6177</v>
      </c>
      <c r="D511" s="55" t="s">
        <v>4649</v>
      </c>
      <c r="E511" s="55" t="s">
        <v>6178</v>
      </c>
      <c r="F511" s="55" t="s">
        <v>4651</v>
      </c>
      <c r="G511" s="55" t="s">
        <v>6179</v>
      </c>
      <c r="H511" s="55">
        <v>0</v>
      </c>
    </row>
    <row r="512" spans="1:8" ht="12.5" customHeight="1">
      <c r="A512" s="55">
        <v>26080</v>
      </c>
      <c r="B512" s="55">
        <v>1</v>
      </c>
      <c r="C512" s="55" t="s">
        <v>6180</v>
      </c>
      <c r="D512" s="55" t="s">
        <v>4649</v>
      </c>
      <c r="E512" s="55" t="s">
        <v>6181</v>
      </c>
      <c r="F512" s="55" t="s">
        <v>4651</v>
      </c>
      <c r="G512" s="55" t="s">
        <v>6182</v>
      </c>
      <c r="H512" s="55">
        <v>0</v>
      </c>
    </row>
    <row r="513" spans="1:8" ht="12.5" customHeight="1">
      <c r="A513" s="55">
        <v>26125</v>
      </c>
      <c r="B513" s="55">
        <v>1</v>
      </c>
      <c r="C513" s="55" t="s">
        <v>6183</v>
      </c>
      <c r="D513" s="55" t="s">
        <v>4649</v>
      </c>
      <c r="E513" s="55" t="s">
        <v>6184</v>
      </c>
      <c r="F513" s="55" t="s">
        <v>4651</v>
      </c>
      <c r="G513" s="55" t="s">
        <v>6185</v>
      </c>
      <c r="H513" s="55">
        <v>0</v>
      </c>
    </row>
    <row r="514" spans="1:8" ht="12.5" customHeight="1">
      <c r="A514" s="55">
        <v>26260</v>
      </c>
      <c r="B514" s="55">
        <v>1</v>
      </c>
      <c r="C514" s="55" t="s">
        <v>6186</v>
      </c>
      <c r="D514" s="55" t="s">
        <v>4649</v>
      </c>
      <c r="E514" s="55" t="s">
        <v>6187</v>
      </c>
      <c r="F514" s="55" t="s">
        <v>4651</v>
      </c>
      <c r="G514" s="55" t="s">
        <v>6188</v>
      </c>
      <c r="H514" s="55">
        <v>0</v>
      </c>
    </row>
    <row r="515" spans="1:8" ht="12.5" customHeight="1">
      <c r="A515" s="55">
        <v>27074</v>
      </c>
      <c r="B515" s="55">
        <v>1</v>
      </c>
      <c r="C515" s="55" t="s">
        <v>6189</v>
      </c>
      <c r="D515" s="55" t="s">
        <v>4649</v>
      </c>
      <c r="E515" s="55" t="s">
        <v>6190</v>
      </c>
      <c r="F515" s="55" t="s">
        <v>4651</v>
      </c>
      <c r="G515" s="55" t="s">
        <v>6191</v>
      </c>
      <c r="H515" s="55">
        <v>0</v>
      </c>
    </row>
    <row r="516" spans="1:8" ht="12.5" customHeight="1">
      <c r="A516" s="55">
        <v>27103</v>
      </c>
      <c r="B516" s="55">
        <v>1</v>
      </c>
      <c r="C516" s="55" t="s">
        <v>6192</v>
      </c>
      <c r="D516" s="55" t="s">
        <v>4649</v>
      </c>
      <c r="E516" s="55" t="s">
        <v>6193</v>
      </c>
      <c r="F516" s="55" t="s">
        <v>4651</v>
      </c>
      <c r="G516" s="55" t="s">
        <v>6194</v>
      </c>
      <c r="H516" s="55">
        <v>0</v>
      </c>
    </row>
    <row r="517" spans="1:8" ht="12.5" customHeight="1">
      <c r="A517" s="55">
        <v>27391</v>
      </c>
      <c r="B517" s="55">
        <v>1</v>
      </c>
      <c r="C517" s="55" t="s">
        <v>6195</v>
      </c>
      <c r="D517" s="55" t="s">
        <v>4649</v>
      </c>
      <c r="E517" s="55" t="s">
        <v>6196</v>
      </c>
      <c r="F517" s="55" t="s">
        <v>4651</v>
      </c>
      <c r="G517" s="55" t="s">
        <v>6197</v>
      </c>
      <c r="H517" s="55">
        <v>0</v>
      </c>
    </row>
    <row r="518" spans="1:8" ht="12.5" customHeight="1">
      <c r="A518" s="55">
        <v>27622</v>
      </c>
      <c r="B518" s="55">
        <v>1</v>
      </c>
      <c r="C518" s="55" t="s">
        <v>6198</v>
      </c>
      <c r="D518" s="55" t="s">
        <v>4649</v>
      </c>
      <c r="E518" s="55" t="s">
        <v>6199</v>
      </c>
      <c r="F518" s="55" t="s">
        <v>4651</v>
      </c>
      <c r="G518" s="55" t="s">
        <v>6200</v>
      </c>
      <c r="H518" s="55">
        <v>0</v>
      </c>
    </row>
    <row r="519" spans="1:8" ht="12.5" customHeight="1">
      <c r="A519" s="55">
        <v>28003</v>
      </c>
      <c r="B519" s="55">
        <v>1</v>
      </c>
      <c r="C519" s="55" t="s">
        <v>6201</v>
      </c>
      <c r="D519" s="55" t="s">
        <v>4649</v>
      </c>
      <c r="E519" s="55" t="s">
        <v>6202</v>
      </c>
      <c r="F519" s="55" t="s">
        <v>4651</v>
      </c>
      <c r="G519" s="55" t="s">
        <v>6203</v>
      </c>
      <c r="H519" s="55">
        <v>0</v>
      </c>
    </row>
    <row r="520" spans="1:8" ht="12.5" customHeight="1">
      <c r="A520" s="55">
        <v>28228</v>
      </c>
      <c r="B520" s="55">
        <v>1</v>
      </c>
      <c r="C520" s="55" t="s">
        <v>6204</v>
      </c>
      <c r="D520" s="55" t="s">
        <v>4649</v>
      </c>
      <c r="E520" s="55" t="s">
        <v>6205</v>
      </c>
      <c r="F520" s="55" t="s">
        <v>4651</v>
      </c>
      <c r="G520" s="55" t="s">
        <v>6206</v>
      </c>
      <c r="H520" s="55">
        <v>0</v>
      </c>
    </row>
    <row r="521" spans="1:8" ht="12.5" customHeight="1">
      <c r="A521" s="55">
        <v>28232</v>
      </c>
      <c r="B521" s="55">
        <v>1</v>
      </c>
      <c r="C521" s="55" t="s">
        <v>6207</v>
      </c>
      <c r="D521" s="55" t="s">
        <v>4649</v>
      </c>
      <c r="E521" s="55" t="s">
        <v>6208</v>
      </c>
      <c r="F521" s="55" t="s">
        <v>4651</v>
      </c>
      <c r="G521" s="55" t="s">
        <v>6209</v>
      </c>
      <c r="H521" s="55">
        <v>0</v>
      </c>
    </row>
    <row r="522" spans="1:8" ht="12.5" customHeight="1">
      <c r="A522" s="55">
        <v>28607</v>
      </c>
      <c r="B522" s="55">
        <v>1</v>
      </c>
      <c r="C522" s="55" t="s">
        <v>6210</v>
      </c>
      <c r="D522" s="55" t="s">
        <v>4649</v>
      </c>
      <c r="E522" s="55" t="s">
        <v>6211</v>
      </c>
      <c r="F522" s="55" t="s">
        <v>4651</v>
      </c>
      <c r="G522" s="55" t="s">
        <v>6212</v>
      </c>
      <c r="H522" s="55">
        <v>0</v>
      </c>
    </row>
    <row r="523" spans="1:8" ht="12.5" customHeight="1">
      <c r="A523" s="55">
        <v>28786</v>
      </c>
      <c r="B523" s="55">
        <v>1</v>
      </c>
      <c r="C523" s="55" t="s">
        <v>6213</v>
      </c>
      <c r="D523" s="55" t="s">
        <v>4649</v>
      </c>
      <c r="E523" s="55" t="s">
        <v>6214</v>
      </c>
      <c r="F523" s="55" t="s">
        <v>4651</v>
      </c>
      <c r="G523" s="55" t="s">
        <v>6215</v>
      </c>
      <c r="H523" s="55">
        <v>0</v>
      </c>
    </row>
    <row r="524" spans="1:8" ht="12.5" customHeight="1">
      <c r="A524" s="55">
        <v>29167</v>
      </c>
      <c r="B524" s="55">
        <v>1</v>
      </c>
      <c r="C524" s="55" t="s">
        <v>6216</v>
      </c>
      <c r="D524" s="55" t="s">
        <v>4649</v>
      </c>
      <c r="E524" s="55" t="s">
        <v>6217</v>
      </c>
      <c r="F524" s="55" t="s">
        <v>4651</v>
      </c>
      <c r="G524" s="55" t="s">
        <v>6218</v>
      </c>
      <c r="H524" s="55">
        <v>0</v>
      </c>
    </row>
    <row r="525" spans="1:8" ht="12.5" customHeight="1">
      <c r="A525" s="55">
        <v>11205</v>
      </c>
      <c r="B525" s="55">
        <v>1</v>
      </c>
      <c r="C525" s="55" t="s">
        <v>6219</v>
      </c>
      <c r="D525" s="55" t="s">
        <v>4649</v>
      </c>
      <c r="E525" s="55" t="s">
        <v>6220</v>
      </c>
      <c r="F525" s="55" t="s">
        <v>4651</v>
      </c>
      <c r="G525" s="55" t="s">
        <v>6221</v>
      </c>
      <c r="H525" s="55">
        <v>0</v>
      </c>
    </row>
    <row r="526" spans="1:8" ht="12.5" customHeight="1">
      <c r="A526" s="55">
        <v>11779</v>
      </c>
      <c r="B526" s="55">
        <v>1</v>
      </c>
      <c r="C526" s="55" t="s">
        <v>6222</v>
      </c>
      <c r="D526" s="55" t="s">
        <v>4649</v>
      </c>
      <c r="E526" s="55" t="s">
        <v>6223</v>
      </c>
      <c r="F526" s="55" t="s">
        <v>4651</v>
      </c>
      <c r="G526" s="55" t="s">
        <v>6224</v>
      </c>
      <c r="H526" s="55">
        <v>0</v>
      </c>
    </row>
    <row r="527" spans="1:8" ht="12.5" customHeight="1">
      <c r="A527" s="55">
        <v>11785</v>
      </c>
      <c r="B527" s="55">
        <v>1</v>
      </c>
      <c r="C527" s="55" t="s">
        <v>6225</v>
      </c>
      <c r="D527" s="55" t="s">
        <v>4649</v>
      </c>
      <c r="E527" s="55" t="s">
        <v>6226</v>
      </c>
      <c r="F527" s="55" t="s">
        <v>4651</v>
      </c>
      <c r="G527" s="55" t="s">
        <v>6227</v>
      </c>
      <c r="H527" s="55">
        <v>0</v>
      </c>
    </row>
    <row r="528" spans="1:8" ht="12.5" customHeight="1">
      <c r="A528" s="55">
        <v>12042</v>
      </c>
      <c r="B528" s="55">
        <v>1</v>
      </c>
      <c r="C528" s="55" t="s">
        <v>6228</v>
      </c>
      <c r="D528" s="55" t="s">
        <v>4649</v>
      </c>
      <c r="E528" s="55" t="s">
        <v>6229</v>
      </c>
      <c r="F528" s="55" t="s">
        <v>4651</v>
      </c>
      <c r="G528" s="55" t="s">
        <v>6230</v>
      </c>
      <c r="H528" s="55">
        <v>0</v>
      </c>
    </row>
    <row r="529" spans="1:8" ht="12.5" customHeight="1">
      <c r="A529" s="55">
        <v>12149</v>
      </c>
      <c r="B529" s="55">
        <v>1</v>
      </c>
      <c r="C529" s="55" t="s">
        <v>6231</v>
      </c>
      <c r="D529" s="55" t="s">
        <v>4649</v>
      </c>
      <c r="E529" s="55" t="s">
        <v>6232</v>
      </c>
      <c r="F529" s="55" t="s">
        <v>4651</v>
      </c>
      <c r="G529" s="55" t="s">
        <v>6233</v>
      </c>
      <c r="H529" s="55">
        <v>0</v>
      </c>
    </row>
    <row r="530" spans="1:8" ht="12.5" customHeight="1">
      <c r="A530" s="55">
        <v>12901</v>
      </c>
      <c r="B530" s="55">
        <v>1</v>
      </c>
      <c r="C530" s="55" t="s">
        <v>6234</v>
      </c>
      <c r="D530" s="55" t="s">
        <v>4649</v>
      </c>
      <c r="E530" s="55" t="s">
        <v>6235</v>
      </c>
      <c r="F530" s="55" t="s">
        <v>4651</v>
      </c>
      <c r="G530" s="55" t="s">
        <v>6236</v>
      </c>
      <c r="H530" s="55">
        <v>0</v>
      </c>
    </row>
    <row r="531" spans="1:8" ht="12.5" customHeight="1">
      <c r="A531" s="55">
        <v>12958</v>
      </c>
      <c r="B531" s="55">
        <v>1</v>
      </c>
      <c r="C531" s="55" t="s">
        <v>6237</v>
      </c>
      <c r="D531" s="55" t="s">
        <v>4649</v>
      </c>
      <c r="E531" s="55" t="s">
        <v>6238</v>
      </c>
      <c r="F531" s="55" t="s">
        <v>4651</v>
      </c>
      <c r="G531" s="55" t="s">
        <v>6239</v>
      </c>
      <c r="H531" s="55">
        <v>0</v>
      </c>
    </row>
    <row r="532" spans="1:8" ht="12.5" customHeight="1">
      <c r="A532" s="55">
        <v>13304</v>
      </c>
      <c r="B532" s="55">
        <v>1</v>
      </c>
      <c r="C532" s="55" t="s">
        <v>6240</v>
      </c>
      <c r="D532" s="55" t="s">
        <v>4649</v>
      </c>
      <c r="E532" s="55" t="s">
        <v>6241</v>
      </c>
      <c r="F532" s="55" t="s">
        <v>4651</v>
      </c>
      <c r="G532" s="55" t="s">
        <v>6242</v>
      </c>
      <c r="H532" s="55">
        <v>0</v>
      </c>
    </row>
    <row r="533" spans="1:8" ht="12.5" customHeight="1">
      <c r="A533" s="55">
        <v>13311</v>
      </c>
      <c r="B533" s="55">
        <v>1</v>
      </c>
      <c r="C533" s="55" t="s">
        <v>6243</v>
      </c>
      <c r="D533" s="55" t="s">
        <v>4649</v>
      </c>
      <c r="E533" s="55" t="s">
        <v>6244</v>
      </c>
      <c r="F533" s="55" t="s">
        <v>4651</v>
      </c>
      <c r="G533" s="55" t="s">
        <v>6245</v>
      </c>
      <c r="H533" s="55">
        <v>0</v>
      </c>
    </row>
    <row r="534" spans="1:8" ht="12.5" customHeight="1">
      <c r="A534" s="55">
        <v>14369</v>
      </c>
      <c r="B534" s="55">
        <v>1</v>
      </c>
      <c r="C534" s="55" t="s">
        <v>6246</v>
      </c>
      <c r="D534" s="55" t="s">
        <v>4649</v>
      </c>
      <c r="E534" s="55" t="s">
        <v>6247</v>
      </c>
      <c r="F534" s="55" t="s">
        <v>4651</v>
      </c>
      <c r="G534" s="55" t="s">
        <v>6248</v>
      </c>
      <c r="H534" s="55">
        <v>0</v>
      </c>
    </row>
    <row r="535" spans="1:8" ht="12.5" customHeight="1">
      <c r="A535" s="55">
        <v>14439</v>
      </c>
      <c r="B535" s="55">
        <v>1</v>
      </c>
      <c r="C535" s="55" t="s">
        <v>6249</v>
      </c>
      <c r="D535" s="55" t="s">
        <v>4649</v>
      </c>
      <c r="E535" s="55" t="s">
        <v>6250</v>
      </c>
      <c r="F535" s="55" t="s">
        <v>4651</v>
      </c>
      <c r="G535" s="55" t="s">
        <v>6251</v>
      </c>
      <c r="H535" s="55">
        <v>0</v>
      </c>
    </row>
    <row r="536" spans="1:8" ht="12.5" customHeight="1">
      <c r="A536" s="55">
        <v>14856</v>
      </c>
      <c r="B536" s="55">
        <v>1</v>
      </c>
      <c r="C536" s="55" t="s">
        <v>6252</v>
      </c>
      <c r="D536" s="55" t="s">
        <v>4649</v>
      </c>
      <c r="E536" s="55" t="s">
        <v>6253</v>
      </c>
      <c r="F536" s="55" t="s">
        <v>4651</v>
      </c>
      <c r="G536" s="55" t="s">
        <v>6254</v>
      </c>
      <c r="H536" s="55">
        <v>0</v>
      </c>
    </row>
    <row r="537" spans="1:8" ht="12.5" customHeight="1">
      <c r="A537" s="55">
        <v>14922</v>
      </c>
      <c r="B537" s="55">
        <v>1</v>
      </c>
      <c r="C537" s="55" t="s">
        <v>6255</v>
      </c>
      <c r="D537" s="55" t="s">
        <v>4649</v>
      </c>
      <c r="E537" s="55" t="s">
        <v>6256</v>
      </c>
      <c r="F537" s="55" t="s">
        <v>4651</v>
      </c>
      <c r="G537" s="55" t="s">
        <v>6257</v>
      </c>
      <c r="H537" s="55">
        <v>0</v>
      </c>
    </row>
    <row r="538" spans="1:8" ht="12.5" customHeight="1">
      <c r="A538" s="55">
        <v>15513</v>
      </c>
      <c r="B538" s="55">
        <v>1</v>
      </c>
      <c r="C538" s="55" t="s">
        <v>6258</v>
      </c>
      <c r="D538" s="55" t="s">
        <v>4649</v>
      </c>
      <c r="E538" s="55" t="s">
        <v>6259</v>
      </c>
      <c r="F538" s="55" t="s">
        <v>4651</v>
      </c>
      <c r="G538" s="55" t="s">
        <v>6260</v>
      </c>
      <c r="H538" s="55">
        <v>0</v>
      </c>
    </row>
    <row r="539" spans="1:8" ht="12.5" customHeight="1">
      <c r="A539" s="55">
        <v>15563</v>
      </c>
      <c r="B539" s="55">
        <v>1</v>
      </c>
      <c r="C539" s="55" t="s">
        <v>6261</v>
      </c>
      <c r="D539" s="55" t="s">
        <v>4649</v>
      </c>
      <c r="E539" s="55" t="s">
        <v>6262</v>
      </c>
      <c r="F539" s="55" t="s">
        <v>4651</v>
      </c>
      <c r="G539" s="55" t="s">
        <v>6263</v>
      </c>
      <c r="H539" s="55">
        <v>0</v>
      </c>
    </row>
    <row r="540" spans="1:8" ht="12.5" customHeight="1">
      <c r="A540" s="55">
        <v>15819</v>
      </c>
      <c r="B540" s="55">
        <v>1</v>
      </c>
      <c r="C540" s="55" t="s">
        <v>6264</v>
      </c>
      <c r="D540" s="55" t="s">
        <v>4649</v>
      </c>
      <c r="E540" s="55" t="s">
        <v>6265</v>
      </c>
      <c r="F540" s="55" t="s">
        <v>4651</v>
      </c>
      <c r="G540" s="55" t="s">
        <v>6266</v>
      </c>
      <c r="H540" s="55">
        <v>0</v>
      </c>
    </row>
    <row r="541" spans="1:8" ht="12.5" customHeight="1">
      <c r="A541" s="55">
        <v>16229</v>
      </c>
      <c r="B541" s="55">
        <v>1</v>
      </c>
      <c r="C541" s="55" t="s">
        <v>6267</v>
      </c>
      <c r="D541" s="55" t="s">
        <v>4649</v>
      </c>
      <c r="E541" s="55" t="s">
        <v>6268</v>
      </c>
      <c r="F541" s="55" t="s">
        <v>4651</v>
      </c>
      <c r="G541" s="55" t="s">
        <v>6269</v>
      </c>
      <c r="H541" s="55">
        <v>0</v>
      </c>
    </row>
    <row r="542" spans="1:8" ht="12.5" customHeight="1">
      <c r="A542" s="55">
        <v>16893</v>
      </c>
      <c r="B542" s="55">
        <v>1</v>
      </c>
      <c r="C542" s="55" t="s">
        <v>6270</v>
      </c>
      <c r="D542" s="55" t="s">
        <v>4649</v>
      </c>
      <c r="E542" s="55" t="s">
        <v>6271</v>
      </c>
      <c r="F542" s="55" t="s">
        <v>4651</v>
      </c>
      <c r="G542" s="55" t="s">
        <v>6272</v>
      </c>
      <c r="H542" s="55">
        <v>0</v>
      </c>
    </row>
    <row r="543" spans="1:8" ht="12.5" customHeight="1">
      <c r="A543" s="55">
        <v>16914</v>
      </c>
      <c r="B543" s="55">
        <v>1</v>
      </c>
      <c r="C543" s="55" t="s">
        <v>6273</v>
      </c>
      <c r="D543" s="55" t="s">
        <v>4649</v>
      </c>
      <c r="E543" s="55" t="s">
        <v>6274</v>
      </c>
      <c r="F543" s="55" t="s">
        <v>4651</v>
      </c>
      <c r="G543" s="55" t="s">
        <v>6275</v>
      </c>
      <c r="H543" s="55">
        <v>0</v>
      </c>
    </row>
    <row r="544" spans="1:8" ht="12.5" customHeight="1">
      <c r="A544" s="55">
        <v>17044</v>
      </c>
      <c r="B544" s="55">
        <v>1</v>
      </c>
      <c r="C544" s="55" t="s">
        <v>6276</v>
      </c>
      <c r="D544" s="55" t="s">
        <v>4649</v>
      </c>
      <c r="E544" s="55" t="s">
        <v>6277</v>
      </c>
      <c r="F544" s="55" t="s">
        <v>4651</v>
      </c>
      <c r="G544" s="55" t="s">
        <v>6278</v>
      </c>
      <c r="H544" s="55">
        <v>0</v>
      </c>
    </row>
    <row r="545" spans="1:8" ht="12.5" customHeight="1">
      <c r="A545" s="55">
        <v>17439</v>
      </c>
      <c r="B545" s="55">
        <v>1</v>
      </c>
      <c r="C545" s="55" t="s">
        <v>6279</v>
      </c>
      <c r="D545" s="55" t="s">
        <v>4649</v>
      </c>
      <c r="E545" s="55" t="s">
        <v>6280</v>
      </c>
      <c r="F545" s="55" t="s">
        <v>4651</v>
      </c>
      <c r="G545" s="55" t="s">
        <v>6281</v>
      </c>
      <c r="H545" s="55">
        <v>0</v>
      </c>
    </row>
    <row r="546" spans="1:8" ht="12.5" customHeight="1">
      <c r="A546" s="55">
        <v>17693</v>
      </c>
      <c r="B546" s="55">
        <v>1</v>
      </c>
      <c r="C546" s="55" t="s">
        <v>6282</v>
      </c>
      <c r="D546" s="55" t="s">
        <v>4649</v>
      </c>
      <c r="E546" s="55" t="s">
        <v>6283</v>
      </c>
      <c r="F546" s="55" t="s">
        <v>4651</v>
      </c>
      <c r="G546" s="55" t="s">
        <v>6284</v>
      </c>
      <c r="H546" s="55">
        <v>0</v>
      </c>
    </row>
    <row r="547" spans="1:8" ht="12.5" customHeight="1">
      <c r="A547" s="55">
        <v>17871</v>
      </c>
      <c r="B547" s="55">
        <v>1</v>
      </c>
      <c r="C547" s="55" t="s">
        <v>6285</v>
      </c>
      <c r="D547" s="55" t="s">
        <v>4649</v>
      </c>
      <c r="E547" s="55" t="s">
        <v>6286</v>
      </c>
      <c r="F547" s="55" t="s">
        <v>4651</v>
      </c>
      <c r="G547" s="55" t="s">
        <v>6287</v>
      </c>
      <c r="H547" s="55">
        <v>0</v>
      </c>
    </row>
    <row r="548" spans="1:8" ht="12.5" customHeight="1">
      <c r="A548" s="55">
        <v>18098</v>
      </c>
      <c r="B548" s="55">
        <v>1</v>
      </c>
      <c r="C548" s="55" t="s">
        <v>6288</v>
      </c>
      <c r="D548" s="55" t="s">
        <v>4649</v>
      </c>
      <c r="E548" s="55" t="s">
        <v>6289</v>
      </c>
      <c r="F548" s="55" t="s">
        <v>4651</v>
      </c>
      <c r="G548" s="55" t="s">
        <v>6290</v>
      </c>
      <c r="H548" s="55">
        <v>0</v>
      </c>
    </row>
    <row r="549" spans="1:8" ht="12.5" customHeight="1">
      <c r="A549" s="55">
        <v>18516</v>
      </c>
      <c r="B549" s="55">
        <v>1</v>
      </c>
      <c r="C549" s="55" t="s">
        <v>6291</v>
      </c>
      <c r="D549" s="55" t="s">
        <v>4649</v>
      </c>
      <c r="E549" s="55" t="s">
        <v>6292</v>
      </c>
      <c r="F549" s="55" t="s">
        <v>4651</v>
      </c>
      <c r="G549" s="55" t="s">
        <v>6293</v>
      </c>
      <c r="H549" s="55">
        <v>0</v>
      </c>
    </row>
    <row r="550" spans="1:8" ht="12.5" customHeight="1">
      <c r="A550" s="55">
        <v>18587</v>
      </c>
      <c r="B550" s="55">
        <v>1</v>
      </c>
      <c r="C550" s="55" t="s">
        <v>6294</v>
      </c>
      <c r="D550" s="55" t="s">
        <v>4649</v>
      </c>
      <c r="E550" s="55" t="s">
        <v>6295</v>
      </c>
      <c r="F550" s="55" t="s">
        <v>4651</v>
      </c>
      <c r="G550" s="55" t="s">
        <v>6296</v>
      </c>
      <c r="H550" s="55">
        <v>0</v>
      </c>
    </row>
    <row r="551" spans="1:8" ht="12.5" customHeight="1">
      <c r="A551" s="55">
        <v>18792</v>
      </c>
      <c r="B551" s="55">
        <v>1</v>
      </c>
      <c r="C551" s="55" t="s">
        <v>6297</v>
      </c>
      <c r="D551" s="55" t="s">
        <v>4649</v>
      </c>
      <c r="E551" s="55" t="s">
        <v>6298</v>
      </c>
      <c r="F551" s="55" t="s">
        <v>4651</v>
      </c>
      <c r="G551" s="55" t="s">
        <v>6299</v>
      </c>
      <c r="H551" s="55">
        <v>0</v>
      </c>
    </row>
    <row r="552" spans="1:8" ht="12.5" customHeight="1">
      <c r="A552" s="55">
        <v>18816</v>
      </c>
      <c r="B552" s="55">
        <v>1</v>
      </c>
      <c r="C552" s="55" t="s">
        <v>6300</v>
      </c>
      <c r="D552" s="55" t="s">
        <v>4649</v>
      </c>
      <c r="E552" s="55" t="s">
        <v>6301</v>
      </c>
      <c r="F552" s="55" t="s">
        <v>4651</v>
      </c>
      <c r="G552" s="55" t="s">
        <v>6302</v>
      </c>
      <c r="H552" s="55">
        <v>0</v>
      </c>
    </row>
    <row r="553" spans="1:8" ht="12.5" customHeight="1">
      <c r="A553" s="55">
        <v>18829</v>
      </c>
      <c r="B553" s="55">
        <v>1</v>
      </c>
      <c r="C553" s="55" t="s">
        <v>6303</v>
      </c>
      <c r="D553" s="55" t="s">
        <v>4649</v>
      </c>
      <c r="E553" s="55" t="s">
        <v>6304</v>
      </c>
      <c r="F553" s="55" t="s">
        <v>4651</v>
      </c>
      <c r="G553" s="55" t="s">
        <v>6305</v>
      </c>
      <c r="H553" s="55">
        <v>0</v>
      </c>
    </row>
    <row r="554" spans="1:8" ht="12.5" customHeight="1">
      <c r="A554" s="55">
        <v>18840</v>
      </c>
      <c r="B554" s="55">
        <v>1</v>
      </c>
      <c r="C554" s="55" t="s">
        <v>6306</v>
      </c>
      <c r="D554" s="55" t="s">
        <v>4649</v>
      </c>
      <c r="E554" s="55" t="s">
        <v>6307</v>
      </c>
      <c r="F554" s="55" t="s">
        <v>4651</v>
      </c>
      <c r="G554" s="55" t="s">
        <v>6308</v>
      </c>
      <c r="H554" s="55">
        <v>0</v>
      </c>
    </row>
    <row r="555" spans="1:8" ht="12.5" customHeight="1">
      <c r="A555" s="55">
        <v>18854</v>
      </c>
      <c r="B555" s="55">
        <v>1</v>
      </c>
      <c r="C555" s="55" t="s">
        <v>6309</v>
      </c>
      <c r="D555" s="55" t="s">
        <v>4649</v>
      </c>
      <c r="E555" s="55" t="s">
        <v>6310</v>
      </c>
      <c r="F555" s="55" t="s">
        <v>4651</v>
      </c>
      <c r="G555" s="55" t="s">
        <v>6311</v>
      </c>
      <c r="H555" s="55">
        <v>0</v>
      </c>
    </row>
    <row r="556" spans="1:8" ht="12.5" customHeight="1">
      <c r="A556" s="55">
        <v>19136</v>
      </c>
      <c r="B556" s="55">
        <v>1</v>
      </c>
      <c r="C556" s="55" t="s">
        <v>6312</v>
      </c>
      <c r="D556" s="55" t="s">
        <v>4649</v>
      </c>
      <c r="E556" s="55" t="s">
        <v>6313</v>
      </c>
      <c r="F556" s="55" t="s">
        <v>4651</v>
      </c>
      <c r="G556" s="55" t="s">
        <v>6314</v>
      </c>
      <c r="H556" s="55">
        <v>0</v>
      </c>
    </row>
    <row r="557" spans="1:8" ht="12.5" customHeight="1">
      <c r="A557" s="55">
        <v>19412</v>
      </c>
      <c r="B557" s="55">
        <v>1</v>
      </c>
      <c r="C557" s="55" t="s">
        <v>6315</v>
      </c>
      <c r="D557" s="55" t="s">
        <v>4649</v>
      </c>
      <c r="E557" s="55" t="s">
        <v>6316</v>
      </c>
      <c r="F557" s="55" t="s">
        <v>4651</v>
      </c>
      <c r="G557" s="55" t="s">
        <v>6317</v>
      </c>
      <c r="H557" s="55">
        <v>0</v>
      </c>
    </row>
    <row r="558" spans="1:8" ht="12.5" customHeight="1">
      <c r="A558" s="55">
        <v>19540</v>
      </c>
      <c r="B558" s="55">
        <v>1</v>
      </c>
      <c r="C558" s="55" t="s">
        <v>6318</v>
      </c>
      <c r="D558" s="55" t="s">
        <v>4649</v>
      </c>
      <c r="E558" s="55" t="s">
        <v>6319</v>
      </c>
      <c r="F558" s="55" t="s">
        <v>4651</v>
      </c>
      <c r="G558" s="55" t="s">
        <v>6320</v>
      </c>
      <c r="H558" s="55">
        <v>0</v>
      </c>
    </row>
    <row r="559" spans="1:8" ht="12.5" customHeight="1">
      <c r="A559" s="55">
        <v>19717</v>
      </c>
      <c r="B559" s="55">
        <v>1</v>
      </c>
      <c r="C559" s="55" t="s">
        <v>6321</v>
      </c>
      <c r="D559" s="55" t="s">
        <v>4649</v>
      </c>
      <c r="E559" s="55" t="s">
        <v>6322</v>
      </c>
      <c r="F559" s="55" t="s">
        <v>4651</v>
      </c>
      <c r="G559" s="55" t="s">
        <v>6323</v>
      </c>
      <c r="H559" s="55">
        <v>0</v>
      </c>
    </row>
    <row r="560" spans="1:8" ht="12.5" customHeight="1">
      <c r="A560" s="55">
        <v>19865</v>
      </c>
      <c r="B560" s="55">
        <v>1</v>
      </c>
      <c r="C560" s="55" t="s">
        <v>6324</v>
      </c>
      <c r="D560" s="55" t="s">
        <v>4649</v>
      </c>
      <c r="E560" s="55" t="s">
        <v>6325</v>
      </c>
      <c r="F560" s="55" t="s">
        <v>4651</v>
      </c>
      <c r="G560" s="55" t="s">
        <v>6326</v>
      </c>
      <c r="H560" s="55">
        <v>0</v>
      </c>
    </row>
    <row r="561" spans="1:8" ht="12.5" customHeight="1">
      <c r="A561" s="55">
        <v>20183</v>
      </c>
      <c r="B561" s="55">
        <v>1</v>
      </c>
      <c r="C561" s="55" t="s">
        <v>6327</v>
      </c>
      <c r="D561" s="55" t="s">
        <v>4649</v>
      </c>
      <c r="E561" s="55" t="s">
        <v>6328</v>
      </c>
      <c r="F561" s="55" t="s">
        <v>4651</v>
      </c>
      <c r="G561" s="55" t="s">
        <v>6329</v>
      </c>
      <c r="H561" s="55">
        <v>0</v>
      </c>
    </row>
    <row r="562" spans="1:8" ht="12.5" customHeight="1">
      <c r="A562" s="55">
        <v>20361</v>
      </c>
      <c r="B562" s="55">
        <v>1</v>
      </c>
      <c r="C562" s="55" t="s">
        <v>6330</v>
      </c>
      <c r="D562" s="55" t="s">
        <v>4649</v>
      </c>
      <c r="E562" s="55" t="s">
        <v>6331</v>
      </c>
      <c r="F562" s="55" t="s">
        <v>4651</v>
      </c>
      <c r="G562" s="55" t="s">
        <v>6332</v>
      </c>
      <c r="H562" s="55">
        <v>0</v>
      </c>
    </row>
    <row r="563" spans="1:8" ht="12.5" customHeight="1">
      <c r="A563" s="55">
        <v>20633</v>
      </c>
      <c r="B563" s="55">
        <v>1</v>
      </c>
      <c r="C563" s="55" t="s">
        <v>6333</v>
      </c>
      <c r="D563" s="55" t="s">
        <v>4649</v>
      </c>
      <c r="E563" s="55" t="s">
        <v>6334</v>
      </c>
      <c r="F563" s="55" t="s">
        <v>4651</v>
      </c>
      <c r="G563" s="55" t="s">
        <v>6335</v>
      </c>
      <c r="H563" s="55">
        <v>0</v>
      </c>
    </row>
    <row r="564" spans="1:8" ht="12.5" customHeight="1">
      <c r="A564" s="55">
        <v>21455</v>
      </c>
      <c r="B564" s="55">
        <v>1</v>
      </c>
      <c r="C564" s="55" t="s">
        <v>6336</v>
      </c>
      <c r="D564" s="55" t="s">
        <v>4649</v>
      </c>
      <c r="E564" s="55" t="s">
        <v>6337</v>
      </c>
      <c r="F564" s="55" t="s">
        <v>4651</v>
      </c>
      <c r="G564" s="55" t="s">
        <v>6338</v>
      </c>
      <c r="H564" s="55">
        <v>0</v>
      </c>
    </row>
    <row r="565" spans="1:8" ht="12.5" customHeight="1">
      <c r="A565" s="55">
        <v>21719</v>
      </c>
      <c r="B565" s="55">
        <v>1</v>
      </c>
      <c r="C565" s="55" t="s">
        <v>6339</v>
      </c>
      <c r="D565" s="55" t="s">
        <v>4649</v>
      </c>
      <c r="E565" s="55" t="s">
        <v>6340</v>
      </c>
      <c r="F565" s="55" t="s">
        <v>4651</v>
      </c>
      <c r="G565" s="55" t="s">
        <v>6341</v>
      </c>
      <c r="H565" s="55">
        <v>0</v>
      </c>
    </row>
    <row r="566" spans="1:8" ht="12.5" customHeight="1">
      <c r="A566" s="55">
        <v>21907</v>
      </c>
      <c r="B566" s="55">
        <v>1</v>
      </c>
      <c r="C566" s="55" t="s">
        <v>6342</v>
      </c>
      <c r="D566" s="55" t="s">
        <v>4649</v>
      </c>
      <c r="E566" s="55" t="s">
        <v>6343</v>
      </c>
      <c r="F566" s="55" t="s">
        <v>4651</v>
      </c>
      <c r="G566" s="55" t="s">
        <v>6344</v>
      </c>
      <c r="H566" s="55">
        <v>0</v>
      </c>
    </row>
    <row r="567" spans="1:8" ht="12.5" customHeight="1">
      <c r="A567" s="55">
        <v>22074</v>
      </c>
      <c r="B567" s="55">
        <v>1</v>
      </c>
      <c r="C567" s="55" t="s">
        <v>6345</v>
      </c>
      <c r="D567" s="55" t="s">
        <v>4649</v>
      </c>
      <c r="E567" s="55" t="s">
        <v>6346</v>
      </c>
      <c r="F567" s="55" t="s">
        <v>4651</v>
      </c>
      <c r="G567" s="55" t="s">
        <v>6347</v>
      </c>
      <c r="H567" s="55">
        <v>0</v>
      </c>
    </row>
    <row r="568" spans="1:8" ht="12.5" customHeight="1">
      <c r="A568" s="55">
        <v>22092</v>
      </c>
      <c r="B568" s="55">
        <v>1</v>
      </c>
      <c r="C568" s="55" t="s">
        <v>6348</v>
      </c>
      <c r="D568" s="55" t="s">
        <v>4649</v>
      </c>
      <c r="E568" s="55" t="s">
        <v>6349</v>
      </c>
      <c r="F568" s="55" t="s">
        <v>4651</v>
      </c>
      <c r="G568" s="55" t="s">
        <v>6350</v>
      </c>
      <c r="H568" s="55">
        <v>0</v>
      </c>
    </row>
    <row r="569" spans="1:8" ht="12.5" customHeight="1">
      <c r="A569" s="55">
        <v>22098</v>
      </c>
      <c r="B569" s="55">
        <v>1</v>
      </c>
      <c r="C569" s="55" t="s">
        <v>6351</v>
      </c>
      <c r="D569" s="55" t="s">
        <v>4649</v>
      </c>
      <c r="E569" s="55" t="s">
        <v>6352</v>
      </c>
      <c r="F569" s="55" t="s">
        <v>4651</v>
      </c>
      <c r="G569" s="55" t="s">
        <v>6353</v>
      </c>
      <c r="H569" s="55">
        <v>0</v>
      </c>
    </row>
    <row r="570" spans="1:8" ht="12.5" customHeight="1">
      <c r="A570" s="55">
        <v>22220</v>
      </c>
      <c r="B570" s="55">
        <v>1</v>
      </c>
      <c r="C570" s="55" t="s">
        <v>6354</v>
      </c>
      <c r="D570" s="55" t="s">
        <v>4649</v>
      </c>
      <c r="E570" s="55" t="s">
        <v>6355</v>
      </c>
      <c r="F570" s="55" t="s">
        <v>4651</v>
      </c>
      <c r="G570" s="55" t="s">
        <v>6356</v>
      </c>
      <c r="H570" s="55">
        <v>0</v>
      </c>
    </row>
    <row r="571" spans="1:8" ht="12.5" customHeight="1">
      <c r="A571" s="55">
        <v>22244</v>
      </c>
      <c r="B571" s="55">
        <v>1</v>
      </c>
      <c r="C571" s="55" t="s">
        <v>6357</v>
      </c>
      <c r="D571" s="55" t="s">
        <v>4649</v>
      </c>
      <c r="E571" s="55" t="s">
        <v>6358</v>
      </c>
      <c r="F571" s="55" t="s">
        <v>4651</v>
      </c>
      <c r="G571" s="55" t="s">
        <v>6359</v>
      </c>
      <c r="H571" s="55">
        <v>0</v>
      </c>
    </row>
    <row r="572" spans="1:8" ht="12.5" customHeight="1">
      <c r="A572" s="55">
        <v>22885</v>
      </c>
      <c r="B572" s="55">
        <v>1</v>
      </c>
      <c r="C572" s="55" t="s">
        <v>6360</v>
      </c>
      <c r="D572" s="55" t="s">
        <v>4649</v>
      </c>
      <c r="E572" s="55" t="s">
        <v>6361</v>
      </c>
      <c r="F572" s="55" t="s">
        <v>4651</v>
      </c>
      <c r="G572" s="55" t="s">
        <v>6362</v>
      </c>
      <c r="H572" s="55">
        <v>0</v>
      </c>
    </row>
    <row r="573" spans="1:8" ht="12.5" customHeight="1">
      <c r="A573" s="55">
        <v>23020</v>
      </c>
      <c r="B573" s="55">
        <v>1</v>
      </c>
      <c r="C573" s="55" t="s">
        <v>6363</v>
      </c>
      <c r="D573" s="55" t="s">
        <v>4649</v>
      </c>
      <c r="E573" s="55" t="s">
        <v>6364</v>
      </c>
      <c r="F573" s="55" t="s">
        <v>4651</v>
      </c>
      <c r="G573" s="55" t="s">
        <v>6365</v>
      </c>
      <c r="H573" s="55">
        <v>0</v>
      </c>
    </row>
    <row r="574" spans="1:8" ht="12.5" customHeight="1">
      <c r="A574" s="55">
        <v>23489</v>
      </c>
      <c r="B574" s="55">
        <v>1</v>
      </c>
      <c r="C574" s="55" t="s">
        <v>6366</v>
      </c>
      <c r="D574" s="55" t="s">
        <v>4649</v>
      </c>
      <c r="E574" s="55" t="s">
        <v>6367</v>
      </c>
      <c r="F574" s="55" t="s">
        <v>4651</v>
      </c>
      <c r="G574" s="55" t="s">
        <v>6368</v>
      </c>
      <c r="H574" s="55">
        <v>0</v>
      </c>
    </row>
    <row r="575" spans="1:8" ht="12.5" customHeight="1">
      <c r="A575" s="55">
        <v>23700</v>
      </c>
      <c r="B575" s="55">
        <v>1</v>
      </c>
      <c r="C575" s="55" t="s">
        <v>6369</v>
      </c>
      <c r="D575" s="55" t="s">
        <v>4649</v>
      </c>
      <c r="E575" s="55" t="s">
        <v>6370</v>
      </c>
      <c r="F575" s="55" t="s">
        <v>4651</v>
      </c>
      <c r="G575" s="55" t="s">
        <v>6371</v>
      </c>
      <c r="H575" s="55">
        <v>0</v>
      </c>
    </row>
    <row r="576" spans="1:8" ht="12.5" customHeight="1">
      <c r="A576" s="55">
        <v>24774</v>
      </c>
      <c r="B576" s="55">
        <v>1</v>
      </c>
      <c r="C576" s="55" t="s">
        <v>6372</v>
      </c>
      <c r="D576" s="55" t="s">
        <v>4649</v>
      </c>
      <c r="E576" s="55" t="s">
        <v>6373</v>
      </c>
      <c r="F576" s="55" t="s">
        <v>4651</v>
      </c>
      <c r="G576" s="55" t="s">
        <v>6374</v>
      </c>
      <c r="H576" s="55">
        <v>0</v>
      </c>
    </row>
    <row r="577" spans="1:8" ht="12.5" customHeight="1">
      <c r="A577" s="55">
        <v>24791</v>
      </c>
      <c r="B577" s="55">
        <v>1</v>
      </c>
      <c r="C577" s="55" t="s">
        <v>6375</v>
      </c>
      <c r="D577" s="55" t="s">
        <v>4649</v>
      </c>
      <c r="E577" s="55" t="s">
        <v>6376</v>
      </c>
      <c r="F577" s="55" t="s">
        <v>4651</v>
      </c>
      <c r="G577" s="55" t="s">
        <v>6377</v>
      </c>
      <c r="H577" s="55">
        <v>0</v>
      </c>
    </row>
    <row r="578" spans="1:8" ht="12.5" customHeight="1">
      <c r="A578" s="55">
        <v>24952</v>
      </c>
      <c r="B578" s="55">
        <v>1</v>
      </c>
      <c r="C578" s="55" t="s">
        <v>6378</v>
      </c>
      <c r="D578" s="55" t="s">
        <v>4649</v>
      </c>
      <c r="E578" s="55" t="s">
        <v>6379</v>
      </c>
      <c r="F578" s="55" t="s">
        <v>4651</v>
      </c>
      <c r="G578" s="55" t="s">
        <v>6380</v>
      </c>
      <c r="H578" s="55">
        <v>0</v>
      </c>
    </row>
    <row r="579" spans="1:8" ht="12.5" customHeight="1">
      <c r="A579" s="55">
        <v>25003</v>
      </c>
      <c r="B579" s="55">
        <v>1</v>
      </c>
      <c r="C579" s="55" t="s">
        <v>6381</v>
      </c>
      <c r="D579" s="55" t="s">
        <v>4649</v>
      </c>
      <c r="E579" s="55" t="s">
        <v>6382</v>
      </c>
      <c r="F579" s="55" t="s">
        <v>4651</v>
      </c>
      <c r="G579" s="55" t="s">
        <v>6383</v>
      </c>
      <c r="H579" s="55">
        <v>0</v>
      </c>
    </row>
    <row r="580" spans="1:8" ht="12.5" customHeight="1">
      <c r="A580" s="55">
        <v>25045</v>
      </c>
      <c r="B580" s="55">
        <v>1</v>
      </c>
      <c r="C580" s="55" t="s">
        <v>6384</v>
      </c>
      <c r="D580" s="55" t="s">
        <v>4649</v>
      </c>
      <c r="E580" s="55" t="s">
        <v>6385</v>
      </c>
      <c r="F580" s="55" t="s">
        <v>4651</v>
      </c>
      <c r="G580" s="55" t="s">
        <v>6386</v>
      </c>
      <c r="H580" s="55">
        <v>0</v>
      </c>
    </row>
    <row r="581" spans="1:8" ht="12.5" customHeight="1">
      <c r="A581" s="55">
        <v>25254</v>
      </c>
      <c r="B581" s="55">
        <v>1</v>
      </c>
      <c r="C581" s="55" t="s">
        <v>6387</v>
      </c>
      <c r="D581" s="55" t="s">
        <v>4649</v>
      </c>
      <c r="E581" s="55" t="s">
        <v>6388</v>
      </c>
      <c r="F581" s="55" t="s">
        <v>4651</v>
      </c>
      <c r="G581" s="55" t="s">
        <v>6389</v>
      </c>
      <c r="H581" s="55">
        <v>0</v>
      </c>
    </row>
    <row r="582" spans="1:8" ht="12.5" customHeight="1">
      <c r="A582" s="55">
        <v>25405</v>
      </c>
      <c r="B582" s="55">
        <v>1</v>
      </c>
      <c r="C582" s="55" t="s">
        <v>6390</v>
      </c>
      <c r="D582" s="55" t="s">
        <v>4649</v>
      </c>
      <c r="E582" s="55" t="s">
        <v>6391</v>
      </c>
      <c r="F582" s="55" t="s">
        <v>4651</v>
      </c>
      <c r="G582" s="55" t="s">
        <v>6392</v>
      </c>
      <c r="H582" s="55">
        <v>0</v>
      </c>
    </row>
    <row r="583" spans="1:8" ht="12.5" customHeight="1">
      <c r="A583" s="55">
        <v>26102</v>
      </c>
      <c r="B583" s="55">
        <v>1</v>
      </c>
      <c r="C583" s="55" t="s">
        <v>6393</v>
      </c>
      <c r="D583" s="55" t="s">
        <v>4649</v>
      </c>
      <c r="E583" s="55" t="s">
        <v>6394</v>
      </c>
      <c r="F583" s="55" t="s">
        <v>4651</v>
      </c>
      <c r="G583" s="55" t="s">
        <v>6395</v>
      </c>
      <c r="H583" s="55">
        <v>0</v>
      </c>
    </row>
    <row r="584" spans="1:8" ht="12.5" customHeight="1">
      <c r="A584" s="55">
        <v>26254</v>
      </c>
      <c r="B584" s="55">
        <v>1</v>
      </c>
      <c r="C584" s="55" t="s">
        <v>6396</v>
      </c>
      <c r="D584" s="55" t="s">
        <v>4649</v>
      </c>
      <c r="E584" s="55" t="s">
        <v>6397</v>
      </c>
      <c r="F584" s="55" t="s">
        <v>4651</v>
      </c>
      <c r="G584" s="55" t="s">
        <v>6398</v>
      </c>
      <c r="H584" s="55">
        <v>0</v>
      </c>
    </row>
    <row r="585" spans="1:8" ht="12.5" customHeight="1">
      <c r="A585" s="55">
        <v>26623</v>
      </c>
      <c r="B585" s="55">
        <v>1</v>
      </c>
      <c r="C585" s="55" t="s">
        <v>6399</v>
      </c>
      <c r="D585" s="55" t="s">
        <v>4649</v>
      </c>
      <c r="E585" s="55" t="s">
        <v>6400</v>
      </c>
      <c r="F585" s="55" t="s">
        <v>4651</v>
      </c>
      <c r="G585" s="55" t="s">
        <v>6401</v>
      </c>
      <c r="H585" s="55">
        <v>0</v>
      </c>
    </row>
    <row r="586" spans="1:8" ht="12.5" customHeight="1">
      <c r="A586" s="55">
        <v>27033</v>
      </c>
      <c r="B586" s="55">
        <v>1</v>
      </c>
      <c r="C586" s="55" t="s">
        <v>6402</v>
      </c>
      <c r="D586" s="55" t="s">
        <v>4649</v>
      </c>
      <c r="E586" s="55" t="s">
        <v>6403</v>
      </c>
      <c r="F586" s="55" t="s">
        <v>4651</v>
      </c>
      <c r="G586" s="55" t="s">
        <v>6404</v>
      </c>
      <c r="H586" s="55">
        <v>0</v>
      </c>
    </row>
    <row r="587" spans="1:8" ht="12.5" customHeight="1">
      <c r="A587" s="55">
        <v>27250</v>
      </c>
      <c r="B587" s="55">
        <v>1</v>
      </c>
      <c r="C587" s="55" t="s">
        <v>6405</v>
      </c>
      <c r="D587" s="55" t="s">
        <v>4649</v>
      </c>
      <c r="E587" s="55" t="s">
        <v>6406</v>
      </c>
      <c r="F587" s="55" t="s">
        <v>4651</v>
      </c>
      <c r="G587" s="55" t="s">
        <v>6407</v>
      </c>
      <c r="H587" s="55">
        <v>0</v>
      </c>
    </row>
    <row r="588" spans="1:8" ht="12.5" customHeight="1">
      <c r="A588" s="55">
        <v>27374</v>
      </c>
      <c r="B588" s="55">
        <v>1</v>
      </c>
      <c r="C588" s="55" t="s">
        <v>6408</v>
      </c>
      <c r="D588" s="55" t="s">
        <v>4649</v>
      </c>
      <c r="E588" s="55" t="s">
        <v>6409</v>
      </c>
      <c r="F588" s="55" t="s">
        <v>4651</v>
      </c>
      <c r="G588" s="55" t="s">
        <v>6410</v>
      </c>
      <c r="H588" s="55">
        <v>0</v>
      </c>
    </row>
    <row r="589" spans="1:8" ht="12.5" customHeight="1">
      <c r="A589" s="55">
        <v>28037</v>
      </c>
      <c r="B589" s="55">
        <v>1</v>
      </c>
      <c r="C589" s="55" t="s">
        <v>6411</v>
      </c>
      <c r="D589" s="55" t="s">
        <v>4649</v>
      </c>
      <c r="E589" s="55" t="s">
        <v>6412</v>
      </c>
      <c r="F589" s="55" t="s">
        <v>4651</v>
      </c>
      <c r="G589" s="55" t="s">
        <v>6413</v>
      </c>
      <c r="H589" s="55">
        <v>0</v>
      </c>
    </row>
    <row r="590" spans="1:8" ht="12.5" customHeight="1">
      <c r="A590" s="55">
        <v>29034</v>
      </c>
      <c r="B590" s="55">
        <v>1</v>
      </c>
      <c r="C590" s="55" t="s">
        <v>6414</v>
      </c>
      <c r="D590" s="55" t="s">
        <v>4649</v>
      </c>
      <c r="E590" s="55" t="s">
        <v>6415</v>
      </c>
      <c r="F590" s="55" t="s">
        <v>4651</v>
      </c>
      <c r="G590" s="55" t="s">
        <v>6416</v>
      </c>
      <c r="H590" s="55">
        <v>0</v>
      </c>
    </row>
    <row r="591" spans="1:8" ht="12.5" customHeight="1">
      <c r="A591" s="55">
        <v>29175</v>
      </c>
      <c r="B591" s="55">
        <v>1</v>
      </c>
      <c r="C591" s="55" t="s">
        <v>6417</v>
      </c>
      <c r="D591" s="55" t="s">
        <v>4649</v>
      </c>
      <c r="E591" s="55" t="s">
        <v>6418</v>
      </c>
      <c r="F591" s="55" t="s">
        <v>4651</v>
      </c>
      <c r="G591" s="55" t="s">
        <v>6419</v>
      </c>
      <c r="H591" s="55">
        <v>0</v>
      </c>
    </row>
    <row r="592" spans="1:8" ht="12.5" customHeight="1">
      <c r="A592" s="55">
        <v>11254</v>
      </c>
      <c r="B592" s="55">
        <v>1</v>
      </c>
      <c r="C592" s="55" t="s">
        <v>6420</v>
      </c>
      <c r="D592" s="55" t="s">
        <v>4649</v>
      </c>
      <c r="E592" s="55" t="s">
        <v>6421</v>
      </c>
      <c r="F592" s="55" t="s">
        <v>4651</v>
      </c>
      <c r="G592" s="55" t="s">
        <v>6422</v>
      </c>
      <c r="H592" s="55">
        <v>0</v>
      </c>
    </row>
    <row r="593" spans="1:8" ht="12.5" customHeight="1">
      <c r="A593" s="55">
        <v>11312</v>
      </c>
      <c r="B593" s="55">
        <v>1</v>
      </c>
      <c r="C593" s="55" t="s">
        <v>6423</v>
      </c>
      <c r="D593" s="55" t="s">
        <v>4649</v>
      </c>
      <c r="E593" s="55" t="s">
        <v>6424</v>
      </c>
      <c r="F593" s="55" t="s">
        <v>4651</v>
      </c>
      <c r="G593" s="55" t="s">
        <v>6425</v>
      </c>
      <c r="H593" s="55">
        <v>0</v>
      </c>
    </row>
    <row r="594" spans="1:8" ht="12.5" customHeight="1">
      <c r="A594" s="55">
        <v>11314</v>
      </c>
      <c r="B594" s="55">
        <v>1</v>
      </c>
      <c r="C594" s="55" t="s">
        <v>6426</v>
      </c>
      <c r="D594" s="55" t="s">
        <v>4649</v>
      </c>
      <c r="E594" s="55" t="s">
        <v>6427</v>
      </c>
      <c r="F594" s="55" t="s">
        <v>4651</v>
      </c>
      <c r="G594" s="55" t="s">
        <v>6428</v>
      </c>
      <c r="H594" s="55">
        <v>0</v>
      </c>
    </row>
    <row r="595" spans="1:8" ht="12.5" customHeight="1">
      <c r="A595" s="55">
        <v>11621</v>
      </c>
      <c r="B595" s="55">
        <v>1</v>
      </c>
      <c r="C595" s="55" t="s">
        <v>6429</v>
      </c>
      <c r="D595" s="55" t="s">
        <v>4649</v>
      </c>
      <c r="E595" s="55" t="s">
        <v>6430</v>
      </c>
      <c r="F595" s="55" t="s">
        <v>4651</v>
      </c>
      <c r="G595" s="55" t="s">
        <v>6431</v>
      </c>
      <c r="H595" s="55">
        <v>0</v>
      </c>
    </row>
    <row r="596" spans="1:8" ht="12.5" customHeight="1">
      <c r="A596" s="55">
        <v>11689</v>
      </c>
      <c r="B596" s="55">
        <v>1</v>
      </c>
      <c r="C596" s="55" t="s">
        <v>6432</v>
      </c>
      <c r="D596" s="55" t="s">
        <v>4649</v>
      </c>
      <c r="E596" s="55" t="s">
        <v>6433</v>
      </c>
      <c r="F596" s="55" t="s">
        <v>4651</v>
      </c>
      <c r="G596" s="55" t="s">
        <v>6434</v>
      </c>
      <c r="H596" s="55">
        <v>0</v>
      </c>
    </row>
    <row r="597" spans="1:8" ht="12.5" customHeight="1">
      <c r="A597" s="55">
        <v>12420</v>
      </c>
      <c r="B597" s="55">
        <v>1</v>
      </c>
      <c r="C597" s="55" t="s">
        <v>6435</v>
      </c>
      <c r="D597" s="55" t="s">
        <v>4649</v>
      </c>
      <c r="E597" s="55" t="s">
        <v>6436</v>
      </c>
      <c r="F597" s="55" t="s">
        <v>4651</v>
      </c>
      <c r="G597" s="55" t="s">
        <v>6437</v>
      </c>
      <c r="H597" s="55">
        <v>0</v>
      </c>
    </row>
    <row r="598" spans="1:8" ht="12.5" customHeight="1">
      <c r="A598" s="55">
        <v>13016</v>
      </c>
      <c r="B598" s="55">
        <v>1</v>
      </c>
      <c r="C598" s="55" t="s">
        <v>6438</v>
      </c>
      <c r="D598" s="55" t="s">
        <v>4649</v>
      </c>
      <c r="E598" s="55" t="s">
        <v>6439</v>
      </c>
      <c r="F598" s="55" t="s">
        <v>4651</v>
      </c>
      <c r="G598" s="55" t="s">
        <v>6440</v>
      </c>
      <c r="H598" s="55">
        <v>0</v>
      </c>
    </row>
    <row r="599" spans="1:8" ht="12.5" customHeight="1">
      <c r="A599" s="55">
        <v>13321</v>
      </c>
      <c r="B599" s="55">
        <v>1</v>
      </c>
      <c r="C599" s="55" t="s">
        <v>6441</v>
      </c>
      <c r="D599" s="55" t="s">
        <v>4649</v>
      </c>
      <c r="E599" s="55" t="s">
        <v>6442</v>
      </c>
      <c r="F599" s="55" t="s">
        <v>4651</v>
      </c>
      <c r="G599" s="55" t="s">
        <v>6443</v>
      </c>
      <c r="H599" s="55">
        <v>0</v>
      </c>
    </row>
    <row r="600" spans="1:8" ht="12.5" customHeight="1">
      <c r="A600" s="55">
        <v>13413</v>
      </c>
      <c r="B600" s="55">
        <v>1</v>
      </c>
      <c r="C600" s="55" t="s">
        <v>6444</v>
      </c>
      <c r="D600" s="55" t="s">
        <v>4649</v>
      </c>
      <c r="E600" s="55" t="s">
        <v>6445</v>
      </c>
      <c r="F600" s="55" t="s">
        <v>4651</v>
      </c>
      <c r="G600" s="55" t="s">
        <v>6446</v>
      </c>
      <c r="H600" s="55">
        <v>0</v>
      </c>
    </row>
    <row r="601" spans="1:8" ht="12.5" customHeight="1">
      <c r="A601" s="55">
        <v>13763</v>
      </c>
      <c r="B601" s="55">
        <v>1</v>
      </c>
      <c r="C601" s="55" t="s">
        <v>6447</v>
      </c>
      <c r="D601" s="55" t="s">
        <v>4649</v>
      </c>
      <c r="E601" s="55" t="s">
        <v>6448</v>
      </c>
      <c r="F601" s="55" t="s">
        <v>4651</v>
      </c>
      <c r="G601" s="55" t="s">
        <v>6449</v>
      </c>
      <c r="H601" s="55">
        <v>0</v>
      </c>
    </row>
    <row r="602" spans="1:8" ht="12.5" customHeight="1">
      <c r="A602" s="55">
        <v>13900</v>
      </c>
      <c r="B602" s="55">
        <v>1</v>
      </c>
      <c r="C602" s="55" t="s">
        <v>6450</v>
      </c>
      <c r="D602" s="55" t="s">
        <v>4649</v>
      </c>
      <c r="E602" s="55" t="s">
        <v>6451</v>
      </c>
      <c r="F602" s="55" t="s">
        <v>4651</v>
      </c>
      <c r="G602" s="55" t="s">
        <v>6452</v>
      </c>
      <c r="H602" s="55">
        <v>0</v>
      </c>
    </row>
    <row r="603" spans="1:8" ht="12.5" customHeight="1">
      <c r="A603" s="55">
        <v>14111</v>
      </c>
      <c r="B603" s="55">
        <v>1</v>
      </c>
      <c r="C603" s="55" t="s">
        <v>6453</v>
      </c>
      <c r="D603" s="55" t="s">
        <v>4649</v>
      </c>
      <c r="E603" s="55" t="s">
        <v>6454</v>
      </c>
      <c r="F603" s="55" t="s">
        <v>4651</v>
      </c>
      <c r="G603" s="55" t="s">
        <v>6455</v>
      </c>
      <c r="H603" s="55">
        <v>0</v>
      </c>
    </row>
    <row r="604" spans="1:8" ht="12.5" customHeight="1">
      <c r="A604" s="55">
        <v>14375</v>
      </c>
      <c r="B604" s="55">
        <v>1</v>
      </c>
      <c r="C604" s="55" t="s">
        <v>6456</v>
      </c>
      <c r="D604" s="55" t="s">
        <v>4649</v>
      </c>
      <c r="E604" s="55" t="s">
        <v>6457</v>
      </c>
      <c r="F604" s="55" t="s">
        <v>4651</v>
      </c>
      <c r="G604" s="55" t="s">
        <v>6458</v>
      </c>
      <c r="H604" s="55">
        <v>0</v>
      </c>
    </row>
    <row r="605" spans="1:8" ht="12.5" customHeight="1">
      <c r="A605" s="55">
        <v>14430</v>
      </c>
      <c r="B605" s="55">
        <v>1</v>
      </c>
      <c r="C605" s="55" t="s">
        <v>6459</v>
      </c>
      <c r="D605" s="55" t="s">
        <v>4649</v>
      </c>
      <c r="E605" s="55" t="s">
        <v>6460</v>
      </c>
      <c r="F605" s="55" t="s">
        <v>4651</v>
      </c>
      <c r="G605" s="55" t="s">
        <v>6461</v>
      </c>
      <c r="H605" s="55">
        <v>0</v>
      </c>
    </row>
    <row r="606" spans="1:8" ht="12.5" customHeight="1">
      <c r="A606" s="55">
        <v>14610</v>
      </c>
      <c r="B606" s="55">
        <v>1</v>
      </c>
      <c r="C606" s="55" t="s">
        <v>6462</v>
      </c>
      <c r="D606" s="55" t="s">
        <v>4649</v>
      </c>
      <c r="E606" s="55" t="s">
        <v>6463</v>
      </c>
      <c r="F606" s="55" t="s">
        <v>4651</v>
      </c>
      <c r="G606" s="55" t="s">
        <v>6464</v>
      </c>
      <c r="H606" s="55">
        <v>0</v>
      </c>
    </row>
    <row r="607" spans="1:8" ht="12.5" customHeight="1">
      <c r="A607" s="55">
        <v>15885</v>
      </c>
      <c r="B607" s="55">
        <v>1</v>
      </c>
      <c r="C607" s="55" t="s">
        <v>6465</v>
      </c>
      <c r="D607" s="55" t="s">
        <v>4649</v>
      </c>
      <c r="E607" s="55" t="s">
        <v>6466</v>
      </c>
      <c r="F607" s="55" t="s">
        <v>4651</v>
      </c>
      <c r="G607" s="55" t="s">
        <v>6467</v>
      </c>
      <c r="H607" s="55">
        <v>0</v>
      </c>
    </row>
    <row r="608" spans="1:8" ht="12.5" customHeight="1">
      <c r="A608" s="55">
        <v>16477</v>
      </c>
      <c r="B608" s="55">
        <v>1</v>
      </c>
      <c r="C608" s="55" t="s">
        <v>6468</v>
      </c>
      <c r="D608" s="55" t="s">
        <v>4649</v>
      </c>
      <c r="E608" s="55" t="s">
        <v>6469</v>
      </c>
      <c r="F608" s="55" t="s">
        <v>4651</v>
      </c>
      <c r="G608" s="55" t="s">
        <v>6470</v>
      </c>
      <c r="H608" s="55">
        <v>0</v>
      </c>
    </row>
    <row r="609" spans="1:8" ht="12.5" customHeight="1">
      <c r="A609" s="55">
        <v>17131</v>
      </c>
      <c r="B609" s="55">
        <v>1</v>
      </c>
      <c r="C609" s="55" t="s">
        <v>6471</v>
      </c>
      <c r="D609" s="55" t="s">
        <v>4649</v>
      </c>
      <c r="E609" s="55" t="s">
        <v>6472</v>
      </c>
      <c r="F609" s="55" t="s">
        <v>4651</v>
      </c>
      <c r="G609" s="55" t="s">
        <v>6473</v>
      </c>
      <c r="H609" s="55">
        <v>0</v>
      </c>
    </row>
    <row r="610" spans="1:8" ht="12.5" customHeight="1">
      <c r="A610" s="55">
        <v>17533</v>
      </c>
      <c r="B610" s="55">
        <v>1</v>
      </c>
      <c r="C610" s="55" t="s">
        <v>6474</v>
      </c>
      <c r="D610" s="55" t="s">
        <v>4649</v>
      </c>
      <c r="E610" s="55" t="s">
        <v>6475</v>
      </c>
      <c r="F610" s="55" t="s">
        <v>4651</v>
      </c>
      <c r="G610" s="55" t="s">
        <v>6476</v>
      </c>
      <c r="H610" s="55">
        <v>0</v>
      </c>
    </row>
    <row r="611" spans="1:8" ht="12.5" customHeight="1">
      <c r="A611" s="55">
        <v>17554</v>
      </c>
      <c r="B611" s="55">
        <v>1</v>
      </c>
      <c r="C611" s="55" t="s">
        <v>6477</v>
      </c>
      <c r="D611" s="55" t="s">
        <v>4649</v>
      </c>
      <c r="E611" s="55" t="s">
        <v>6478</v>
      </c>
      <c r="F611" s="55" t="s">
        <v>4651</v>
      </c>
      <c r="G611" s="55" t="s">
        <v>6479</v>
      </c>
      <c r="H611" s="55">
        <v>0</v>
      </c>
    </row>
    <row r="612" spans="1:8" ht="12.5" customHeight="1">
      <c r="A612" s="55">
        <v>18316</v>
      </c>
      <c r="B612" s="55">
        <v>1</v>
      </c>
      <c r="C612" s="55" t="s">
        <v>6480</v>
      </c>
      <c r="D612" s="55" t="s">
        <v>4649</v>
      </c>
      <c r="E612" s="55" t="s">
        <v>6481</v>
      </c>
      <c r="F612" s="55" t="s">
        <v>4651</v>
      </c>
      <c r="G612" s="55" t="s">
        <v>6482</v>
      </c>
      <c r="H612" s="55">
        <v>0</v>
      </c>
    </row>
    <row r="613" spans="1:8" ht="12.5" customHeight="1">
      <c r="A613" s="55">
        <v>18427</v>
      </c>
      <c r="B613" s="55">
        <v>1</v>
      </c>
      <c r="C613" s="55" t="s">
        <v>6483</v>
      </c>
      <c r="D613" s="55" t="s">
        <v>4649</v>
      </c>
      <c r="E613" s="55" t="s">
        <v>6484</v>
      </c>
      <c r="F613" s="55" t="s">
        <v>4651</v>
      </c>
      <c r="G613" s="55" t="s">
        <v>6485</v>
      </c>
      <c r="H613" s="55">
        <v>0</v>
      </c>
    </row>
    <row r="614" spans="1:8" ht="12.5" customHeight="1">
      <c r="A614" s="55">
        <v>18442</v>
      </c>
      <c r="B614" s="55">
        <v>1</v>
      </c>
      <c r="C614" s="55" t="s">
        <v>6486</v>
      </c>
      <c r="D614" s="55" t="s">
        <v>4649</v>
      </c>
      <c r="E614" s="55" t="s">
        <v>6487</v>
      </c>
      <c r="F614" s="55" t="s">
        <v>4651</v>
      </c>
      <c r="G614" s="55" t="s">
        <v>6488</v>
      </c>
      <c r="H614" s="55">
        <v>0</v>
      </c>
    </row>
    <row r="615" spans="1:8" ht="12.5" customHeight="1">
      <c r="A615" s="55">
        <v>18579</v>
      </c>
      <c r="B615" s="55">
        <v>1</v>
      </c>
      <c r="C615" s="55" t="s">
        <v>6489</v>
      </c>
      <c r="D615" s="55" t="s">
        <v>4649</v>
      </c>
      <c r="E615" s="55" t="s">
        <v>6490</v>
      </c>
      <c r="F615" s="55" t="s">
        <v>4651</v>
      </c>
      <c r="G615" s="55" t="s">
        <v>6491</v>
      </c>
      <c r="H615" s="55">
        <v>0</v>
      </c>
    </row>
    <row r="616" spans="1:8" ht="12.5" customHeight="1">
      <c r="A616" s="55">
        <v>18861</v>
      </c>
      <c r="B616" s="55">
        <v>1</v>
      </c>
      <c r="C616" s="55" t="s">
        <v>6492</v>
      </c>
      <c r="D616" s="55" t="s">
        <v>4649</v>
      </c>
      <c r="E616" s="55" t="s">
        <v>6493</v>
      </c>
      <c r="F616" s="55" t="s">
        <v>4651</v>
      </c>
      <c r="G616" s="55" t="s">
        <v>6494</v>
      </c>
      <c r="H616" s="55">
        <v>0</v>
      </c>
    </row>
    <row r="617" spans="1:8" ht="12.5" customHeight="1">
      <c r="A617" s="55">
        <v>18952</v>
      </c>
      <c r="B617" s="55">
        <v>1</v>
      </c>
      <c r="C617" s="55" t="s">
        <v>6495</v>
      </c>
      <c r="D617" s="55" t="s">
        <v>4649</v>
      </c>
      <c r="E617" s="55" t="s">
        <v>6496</v>
      </c>
      <c r="F617" s="55" t="s">
        <v>4651</v>
      </c>
      <c r="G617" s="55" t="s">
        <v>6497</v>
      </c>
      <c r="H617" s="55">
        <v>0</v>
      </c>
    </row>
    <row r="618" spans="1:8" ht="12.5" customHeight="1">
      <c r="A618" s="55">
        <v>19529</v>
      </c>
      <c r="B618" s="55">
        <v>1</v>
      </c>
      <c r="C618" s="55" t="s">
        <v>6498</v>
      </c>
      <c r="D618" s="55" t="s">
        <v>4649</v>
      </c>
      <c r="E618" s="55" t="s">
        <v>6499</v>
      </c>
      <c r="F618" s="55" t="s">
        <v>4651</v>
      </c>
      <c r="G618" s="55" t="s">
        <v>6500</v>
      </c>
      <c r="H618" s="55">
        <v>0</v>
      </c>
    </row>
    <row r="619" spans="1:8" ht="12.5" customHeight="1">
      <c r="A619" s="55">
        <v>19680</v>
      </c>
      <c r="B619" s="55">
        <v>1</v>
      </c>
      <c r="C619" s="55" t="s">
        <v>6501</v>
      </c>
      <c r="D619" s="55" t="s">
        <v>4649</v>
      </c>
      <c r="E619" s="55" t="s">
        <v>6502</v>
      </c>
      <c r="F619" s="55" t="s">
        <v>4651</v>
      </c>
      <c r="G619" s="55" t="s">
        <v>6503</v>
      </c>
      <c r="H619" s="55">
        <v>0</v>
      </c>
    </row>
    <row r="620" spans="1:8" ht="12.5" customHeight="1">
      <c r="A620" s="55">
        <v>19742</v>
      </c>
      <c r="B620" s="55">
        <v>1</v>
      </c>
      <c r="C620" s="55" t="s">
        <v>6504</v>
      </c>
      <c r="D620" s="55" t="s">
        <v>4649</v>
      </c>
      <c r="E620" s="55" t="s">
        <v>6505</v>
      </c>
      <c r="F620" s="55" t="s">
        <v>4651</v>
      </c>
      <c r="G620" s="55" t="s">
        <v>6506</v>
      </c>
      <c r="H620" s="55">
        <v>0</v>
      </c>
    </row>
    <row r="621" spans="1:8" ht="12.5" customHeight="1">
      <c r="A621" s="55">
        <v>20119</v>
      </c>
      <c r="B621" s="55">
        <v>1</v>
      </c>
      <c r="C621" s="55" t="s">
        <v>6507</v>
      </c>
      <c r="D621" s="55" t="s">
        <v>4649</v>
      </c>
      <c r="E621" s="55" t="s">
        <v>6508</v>
      </c>
      <c r="F621" s="55" t="s">
        <v>4651</v>
      </c>
      <c r="G621" s="55" t="s">
        <v>6509</v>
      </c>
      <c r="H621" s="55">
        <v>0</v>
      </c>
    </row>
    <row r="622" spans="1:8" ht="12.5" customHeight="1">
      <c r="A622" s="55">
        <v>20184</v>
      </c>
      <c r="B622" s="55">
        <v>1</v>
      </c>
      <c r="C622" s="55" t="s">
        <v>6510</v>
      </c>
      <c r="D622" s="55" t="s">
        <v>4649</v>
      </c>
      <c r="E622" s="55" t="s">
        <v>6511</v>
      </c>
      <c r="F622" s="55" t="s">
        <v>4651</v>
      </c>
      <c r="G622" s="55" t="s">
        <v>6512</v>
      </c>
      <c r="H622" s="55">
        <v>0</v>
      </c>
    </row>
    <row r="623" spans="1:8" ht="12.5" customHeight="1">
      <c r="A623" s="55">
        <v>20365</v>
      </c>
      <c r="B623" s="55">
        <v>1</v>
      </c>
      <c r="C623" s="55" t="s">
        <v>6513</v>
      </c>
      <c r="D623" s="55" t="s">
        <v>4649</v>
      </c>
      <c r="E623" s="55" t="s">
        <v>6514</v>
      </c>
      <c r="F623" s="55" t="s">
        <v>4651</v>
      </c>
      <c r="G623" s="55" t="s">
        <v>6515</v>
      </c>
      <c r="H623" s="55">
        <v>0</v>
      </c>
    </row>
    <row r="624" spans="1:8" ht="12.5" customHeight="1">
      <c r="A624" s="55">
        <v>20433</v>
      </c>
      <c r="B624" s="55">
        <v>1</v>
      </c>
      <c r="C624" s="55" t="s">
        <v>6516</v>
      </c>
      <c r="D624" s="55" t="s">
        <v>4649</v>
      </c>
      <c r="E624" s="55" t="s">
        <v>6517</v>
      </c>
      <c r="F624" s="55" t="s">
        <v>4651</v>
      </c>
      <c r="G624" s="55" t="s">
        <v>6518</v>
      </c>
      <c r="H624" s="55">
        <v>0</v>
      </c>
    </row>
    <row r="625" spans="1:8" ht="12.5" customHeight="1">
      <c r="A625" s="55">
        <v>20457</v>
      </c>
      <c r="B625" s="55">
        <v>1</v>
      </c>
      <c r="C625" s="55" t="s">
        <v>6519</v>
      </c>
      <c r="D625" s="55" t="s">
        <v>4649</v>
      </c>
      <c r="E625" s="55" t="s">
        <v>6520</v>
      </c>
      <c r="F625" s="55" t="s">
        <v>4651</v>
      </c>
      <c r="G625" s="55" t="s">
        <v>6521</v>
      </c>
      <c r="H625" s="55">
        <v>0</v>
      </c>
    </row>
    <row r="626" spans="1:8" ht="12.5" customHeight="1">
      <c r="A626" s="55">
        <v>20480</v>
      </c>
      <c r="B626" s="55">
        <v>1</v>
      </c>
      <c r="C626" s="55" t="s">
        <v>6522</v>
      </c>
      <c r="D626" s="55" t="s">
        <v>4649</v>
      </c>
      <c r="E626" s="55" t="s">
        <v>6523</v>
      </c>
      <c r="F626" s="55" t="s">
        <v>4651</v>
      </c>
      <c r="G626" s="55" t="s">
        <v>6524</v>
      </c>
      <c r="H626" s="55">
        <v>0</v>
      </c>
    </row>
    <row r="627" spans="1:8" ht="12.5" customHeight="1">
      <c r="A627" s="55">
        <v>21491</v>
      </c>
      <c r="B627" s="55">
        <v>1</v>
      </c>
      <c r="C627" s="55" t="s">
        <v>6525</v>
      </c>
      <c r="D627" s="55" t="s">
        <v>4649</v>
      </c>
      <c r="E627" s="55" t="s">
        <v>6526</v>
      </c>
      <c r="F627" s="55" t="s">
        <v>4651</v>
      </c>
      <c r="G627" s="55" t="s">
        <v>6527</v>
      </c>
      <c r="H627" s="55">
        <v>0</v>
      </c>
    </row>
    <row r="628" spans="1:8" ht="12.5" customHeight="1">
      <c r="A628" s="55">
        <v>22335</v>
      </c>
      <c r="B628" s="55">
        <v>1</v>
      </c>
      <c r="C628" s="55" t="s">
        <v>6528</v>
      </c>
      <c r="D628" s="55" t="s">
        <v>4649</v>
      </c>
      <c r="E628" s="55" t="s">
        <v>6529</v>
      </c>
      <c r="F628" s="55" t="s">
        <v>4651</v>
      </c>
      <c r="G628" s="55" t="s">
        <v>6530</v>
      </c>
      <c r="H628" s="55">
        <v>0</v>
      </c>
    </row>
    <row r="629" spans="1:8" ht="12.5" customHeight="1">
      <c r="A629" s="55">
        <v>22716</v>
      </c>
      <c r="B629" s="55">
        <v>1</v>
      </c>
      <c r="C629" s="55" t="s">
        <v>6531</v>
      </c>
      <c r="D629" s="55" t="s">
        <v>4649</v>
      </c>
      <c r="E629" s="55" t="s">
        <v>6532</v>
      </c>
      <c r="F629" s="55" t="s">
        <v>4651</v>
      </c>
      <c r="G629" s="55" t="s">
        <v>6533</v>
      </c>
      <c r="H629" s="55">
        <v>0</v>
      </c>
    </row>
    <row r="630" spans="1:8" ht="12.5" customHeight="1">
      <c r="A630" s="55">
        <v>22967</v>
      </c>
      <c r="B630" s="55">
        <v>1</v>
      </c>
      <c r="C630" s="55" t="s">
        <v>6534</v>
      </c>
      <c r="D630" s="55" t="s">
        <v>4649</v>
      </c>
      <c r="E630" s="55" t="s">
        <v>6535</v>
      </c>
      <c r="F630" s="55" t="s">
        <v>4651</v>
      </c>
      <c r="G630" s="55" t="s">
        <v>6536</v>
      </c>
      <c r="H630" s="55">
        <v>0</v>
      </c>
    </row>
    <row r="631" spans="1:8" ht="12.5" customHeight="1">
      <c r="A631" s="55">
        <v>23031</v>
      </c>
      <c r="B631" s="55">
        <v>1</v>
      </c>
      <c r="C631" s="55" t="s">
        <v>6537</v>
      </c>
      <c r="D631" s="55" t="s">
        <v>4649</v>
      </c>
      <c r="E631" s="55" t="s">
        <v>6538</v>
      </c>
      <c r="F631" s="55" t="s">
        <v>4651</v>
      </c>
      <c r="G631" s="55" t="s">
        <v>6539</v>
      </c>
      <c r="H631" s="55">
        <v>0</v>
      </c>
    </row>
    <row r="632" spans="1:8" ht="12.5" customHeight="1">
      <c r="A632" s="55">
        <v>23141</v>
      </c>
      <c r="B632" s="55">
        <v>1</v>
      </c>
      <c r="C632" s="55" t="s">
        <v>6540</v>
      </c>
      <c r="D632" s="55" t="s">
        <v>4649</v>
      </c>
      <c r="E632" s="55" t="s">
        <v>6541</v>
      </c>
      <c r="F632" s="55" t="s">
        <v>4651</v>
      </c>
      <c r="G632" s="55" t="s">
        <v>6542</v>
      </c>
      <c r="H632" s="55">
        <v>0</v>
      </c>
    </row>
    <row r="633" spans="1:8" ht="12.5" customHeight="1">
      <c r="A633" s="55">
        <v>23181</v>
      </c>
      <c r="B633" s="55">
        <v>1</v>
      </c>
      <c r="C633" s="55" t="s">
        <v>6543</v>
      </c>
      <c r="D633" s="55" t="s">
        <v>4649</v>
      </c>
      <c r="E633" s="55" t="s">
        <v>6544</v>
      </c>
      <c r="F633" s="55" t="s">
        <v>4651</v>
      </c>
      <c r="G633" s="55" t="s">
        <v>6545</v>
      </c>
      <c r="H633" s="55">
        <v>0</v>
      </c>
    </row>
    <row r="634" spans="1:8" ht="12.5" customHeight="1">
      <c r="A634" s="55">
        <v>23193</v>
      </c>
      <c r="B634" s="55">
        <v>1</v>
      </c>
      <c r="C634" s="55" t="s">
        <v>6546</v>
      </c>
      <c r="D634" s="55" t="s">
        <v>4649</v>
      </c>
      <c r="E634" s="55" t="s">
        <v>6547</v>
      </c>
      <c r="F634" s="55" t="s">
        <v>4651</v>
      </c>
      <c r="G634" s="55" t="s">
        <v>6548</v>
      </c>
      <c r="H634" s="55">
        <v>0</v>
      </c>
    </row>
    <row r="635" spans="1:8" ht="12.5" customHeight="1">
      <c r="A635" s="55">
        <v>24622</v>
      </c>
      <c r="B635" s="55">
        <v>1</v>
      </c>
      <c r="C635" s="55" t="s">
        <v>6549</v>
      </c>
      <c r="D635" s="55" t="s">
        <v>4649</v>
      </c>
      <c r="E635" s="55" t="s">
        <v>6550</v>
      </c>
      <c r="F635" s="55" t="s">
        <v>4651</v>
      </c>
      <c r="G635" s="55" t="s">
        <v>6551</v>
      </c>
      <c r="H635" s="55">
        <v>0</v>
      </c>
    </row>
    <row r="636" spans="1:8" ht="12.5" customHeight="1">
      <c r="A636" s="55">
        <v>24657</v>
      </c>
      <c r="B636" s="55">
        <v>1</v>
      </c>
      <c r="C636" s="55" t="s">
        <v>6552</v>
      </c>
      <c r="D636" s="55" t="s">
        <v>4649</v>
      </c>
      <c r="E636" s="55" t="s">
        <v>6553</v>
      </c>
      <c r="F636" s="55" t="s">
        <v>4651</v>
      </c>
      <c r="G636" s="55" t="s">
        <v>6554</v>
      </c>
      <c r="H636" s="55">
        <v>0</v>
      </c>
    </row>
    <row r="637" spans="1:8" ht="12.5" customHeight="1">
      <c r="A637" s="55">
        <v>24741</v>
      </c>
      <c r="B637" s="55">
        <v>1</v>
      </c>
      <c r="C637" s="55" t="s">
        <v>6555</v>
      </c>
      <c r="D637" s="55" t="s">
        <v>4649</v>
      </c>
      <c r="E637" s="55" t="s">
        <v>6556</v>
      </c>
      <c r="F637" s="55" t="s">
        <v>4651</v>
      </c>
      <c r="G637" s="55" t="s">
        <v>6557</v>
      </c>
      <c r="H637" s="55">
        <v>0</v>
      </c>
    </row>
    <row r="638" spans="1:8" ht="12.5" customHeight="1">
      <c r="A638" s="55">
        <v>25352</v>
      </c>
      <c r="B638" s="55">
        <v>1</v>
      </c>
      <c r="C638" s="55" t="s">
        <v>6558</v>
      </c>
      <c r="D638" s="55" t="s">
        <v>4649</v>
      </c>
      <c r="E638" s="55" t="s">
        <v>6559</v>
      </c>
      <c r="F638" s="55" t="s">
        <v>4651</v>
      </c>
      <c r="G638" s="55" t="s">
        <v>6560</v>
      </c>
      <c r="H638" s="55">
        <v>0</v>
      </c>
    </row>
    <row r="639" spans="1:8" ht="12.5" customHeight="1">
      <c r="A639" s="55">
        <v>25368</v>
      </c>
      <c r="B639" s="55">
        <v>1</v>
      </c>
      <c r="C639" s="55" t="s">
        <v>6561</v>
      </c>
      <c r="D639" s="55" t="s">
        <v>4649</v>
      </c>
      <c r="E639" s="55" t="s">
        <v>6562</v>
      </c>
      <c r="F639" s="55" t="s">
        <v>4651</v>
      </c>
      <c r="G639" s="55" t="s">
        <v>6563</v>
      </c>
      <c r="H639" s="55">
        <v>0</v>
      </c>
    </row>
    <row r="640" spans="1:8" ht="12.5" customHeight="1">
      <c r="A640" s="55">
        <v>25859</v>
      </c>
      <c r="B640" s="55">
        <v>1</v>
      </c>
      <c r="C640" s="55" t="s">
        <v>6564</v>
      </c>
      <c r="D640" s="55" t="s">
        <v>4649</v>
      </c>
      <c r="E640" s="55" t="s">
        <v>6565</v>
      </c>
      <c r="F640" s="55" t="s">
        <v>4651</v>
      </c>
      <c r="G640" s="55" t="s">
        <v>6566</v>
      </c>
      <c r="H640" s="55">
        <v>0</v>
      </c>
    </row>
    <row r="641" spans="1:8" ht="12.5" customHeight="1">
      <c r="A641" s="55">
        <v>25904</v>
      </c>
      <c r="B641" s="55">
        <v>1</v>
      </c>
      <c r="C641" s="55" t="s">
        <v>6567</v>
      </c>
      <c r="D641" s="55" t="s">
        <v>4649</v>
      </c>
      <c r="E641" s="55" t="s">
        <v>6568</v>
      </c>
      <c r="F641" s="55" t="s">
        <v>4651</v>
      </c>
      <c r="G641" s="55" t="s">
        <v>6569</v>
      </c>
      <c r="H641" s="55">
        <v>0</v>
      </c>
    </row>
    <row r="642" spans="1:8" ht="12.5" customHeight="1">
      <c r="A642" s="55">
        <v>26292</v>
      </c>
      <c r="B642" s="55">
        <v>1</v>
      </c>
      <c r="C642" s="55" t="s">
        <v>6570</v>
      </c>
      <c r="D642" s="55" t="s">
        <v>4649</v>
      </c>
      <c r="E642" s="55" t="s">
        <v>6571</v>
      </c>
      <c r="F642" s="55" t="s">
        <v>4651</v>
      </c>
      <c r="G642" s="55" t="s">
        <v>6572</v>
      </c>
      <c r="H642" s="55">
        <v>0</v>
      </c>
    </row>
    <row r="643" spans="1:8" ht="12.5" customHeight="1">
      <c r="A643" s="55">
        <v>26455</v>
      </c>
      <c r="B643" s="55">
        <v>1</v>
      </c>
      <c r="C643" s="55" t="s">
        <v>6573</v>
      </c>
      <c r="D643" s="55" t="s">
        <v>4649</v>
      </c>
      <c r="E643" s="55" t="s">
        <v>6574</v>
      </c>
      <c r="F643" s="55" t="s">
        <v>4651</v>
      </c>
      <c r="G643" s="55" t="s">
        <v>6575</v>
      </c>
      <c r="H643" s="55">
        <v>0</v>
      </c>
    </row>
    <row r="644" spans="1:8" ht="12.5" customHeight="1">
      <c r="A644" s="55">
        <v>27236</v>
      </c>
      <c r="B644" s="55">
        <v>1</v>
      </c>
      <c r="C644" s="55" t="s">
        <v>6576</v>
      </c>
      <c r="D644" s="55" t="s">
        <v>4649</v>
      </c>
      <c r="E644" s="55" t="s">
        <v>6577</v>
      </c>
      <c r="F644" s="55" t="s">
        <v>4651</v>
      </c>
      <c r="G644" s="55" t="s">
        <v>6578</v>
      </c>
      <c r="H644" s="55">
        <v>0</v>
      </c>
    </row>
    <row r="645" spans="1:8" ht="12.5" customHeight="1">
      <c r="A645" s="55">
        <v>27248</v>
      </c>
      <c r="B645" s="55">
        <v>1</v>
      </c>
      <c r="C645" s="55" t="s">
        <v>6579</v>
      </c>
      <c r="D645" s="55" t="s">
        <v>4649</v>
      </c>
      <c r="E645" s="55" t="s">
        <v>6580</v>
      </c>
      <c r="F645" s="55" t="s">
        <v>4651</v>
      </c>
      <c r="G645" s="55" t="s">
        <v>6581</v>
      </c>
      <c r="H645" s="55">
        <v>0</v>
      </c>
    </row>
    <row r="646" spans="1:8" ht="12.5" customHeight="1">
      <c r="A646" s="55">
        <v>27635</v>
      </c>
      <c r="B646" s="55">
        <v>1</v>
      </c>
      <c r="C646" s="55" t="s">
        <v>6582</v>
      </c>
      <c r="D646" s="55" t="s">
        <v>4649</v>
      </c>
      <c r="E646" s="55" t="s">
        <v>6583</v>
      </c>
      <c r="F646" s="55" t="s">
        <v>4651</v>
      </c>
      <c r="G646" s="55" t="s">
        <v>6584</v>
      </c>
      <c r="H646" s="55">
        <v>0</v>
      </c>
    </row>
    <row r="647" spans="1:8" ht="12.5" customHeight="1">
      <c r="A647" s="55">
        <v>27992</v>
      </c>
      <c r="B647" s="55">
        <v>1</v>
      </c>
      <c r="C647" s="55" t="s">
        <v>6585</v>
      </c>
      <c r="D647" s="55" t="s">
        <v>4649</v>
      </c>
      <c r="E647" s="55" t="s">
        <v>6586</v>
      </c>
      <c r="F647" s="55" t="s">
        <v>4651</v>
      </c>
      <c r="G647" s="55" t="s">
        <v>6587</v>
      </c>
      <c r="H647" s="55">
        <v>0</v>
      </c>
    </row>
    <row r="648" spans="1:8" ht="12.5" customHeight="1">
      <c r="A648" s="55">
        <v>28240</v>
      </c>
      <c r="B648" s="55">
        <v>1</v>
      </c>
      <c r="C648" s="55" t="s">
        <v>6588</v>
      </c>
      <c r="D648" s="55" t="s">
        <v>4649</v>
      </c>
      <c r="E648" s="55" t="s">
        <v>6589</v>
      </c>
      <c r="F648" s="55" t="s">
        <v>4651</v>
      </c>
      <c r="G648" s="55" t="s">
        <v>6590</v>
      </c>
      <c r="H648" s="55">
        <v>0</v>
      </c>
    </row>
    <row r="649" spans="1:8" ht="12.5" customHeight="1">
      <c r="A649" s="55">
        <v>28576</v>
      </c>
      <c r="B649" s="55">
        <v>1</v>
      </c>
      <c r="C649" s="55" t="s">
        <v>6591</v>
      </c>
      <c r="D649" s="55" t="s">
        <v>4649</v>
      </c>
      <c r="E649" s="55" t="s">
        <v>6592</v>
      </c>
      <c r="F649" s="55" t="s">
        <v>4651</v>
      </c>
      <c r="G649" s="55" t="s">
        <v>6593</v>
      </c>
      <c r="H649" s="55">
        <v>0</v>
      </c>
    </row>
    <row r="650" spans="1:8" ht="12.5" customHeight="1">
      <c r="A650" s="55">
        <v>28772</v>
      </c>
      <c r="B650" s="55">
        <v>1</v>
      </c>
      <c r="C650" s="55" t="s">
        <v>6594</v>
      </c>
      <c r="D650" s="55" t="s">
        <v>4649</v>
      </c>
      <c r="E650" s="55" t="s">
        <v>6595</v>
      </c>
      <c r="F650" s="55" t="s">
        <v>4651</v>
      </c>
      <c r="G650" s="55" t="s">
        <v>6596</v>
      </c>
      <c r="H650" s="55">
        <v>0</v>
      </c>
    </row>
    <row r="651" spans="1:8" ht="12.5" customHeight="1">
      <c r="A651" s="55">
        <v>29155</v>
      </c>
      <c r="B651" s="55">
        <v>1</v>
      </c>
      <c r="C651" s="55" t="s">
        <v>6597</v>
      </c>
      <c r="D651" s="55" t="s">
        <v>4649</v>
      </c>
      <c r="E651" s="55" t="s">
        <v>6598</v>
      </c>
      <c r="F651" s="55" t="s">
        <v>4651</v>
      </c>
      <c r="G651" s="55" t="s">
        <v>6599</v>
      </c>
      <c r="H651" s="55">
        <v>0</v>
      </c>
    </row>
    <row r="652" spans="1:8" ht="12.5" customHeight="1">
      <c r="A652" s="55">
        <v>29160</v>
      </c>
      <c r="B652" s="55">
        <v>1</v>
      </c>
      <c r="C652" s="55" t="s">
        <v>6600</v>
      </c>
      <c r="D652" s="55" t="s">
        <v>4649</v>
      </c>
      <c r="E652" s="55" t="s">
        <v>6601</v>
      </c>
      <c r="F652" s="55" t="s">
        <v>4651</v>
      </c>
      <c r="G652" s="55" t="s">
        <v>6602</v>
      </c>
      <c r="H652" s="55">
        <v>0</v>
      </c>
    </row>
    <row r="653" spans="1:8" ht="12.5" customHeight="1">
      <c r="A653" s="55">
        <v>29280</v>
      </c>
      <c r="B653" s="55">
        <v>1</v>
      </c>
      <c r="C653" s="55" t="s">
        <v>6603</v>
      </c>
      <c r="D653" s="55" t="s">
        <v>4649</v>
      </c>
      <c r="E653" s="55" t="s">
        <v>6604</v>
      </c>
      <c r="F653" s="55" t="s">
        <v>4651</v>
      </c>
      <c r="G653" s="55" t="s">
        <v>6605</v>
      </c>
      <c r="H653" s="55">
        <v>0</v>
      </c>
    </row>
    <row r="654" spans="1:8" ht="12.5" customHeight="1">
      <c r="A654" s="55">
        <v>11182</v>
      </c>
      <c r="B654" s="55">
        <v>1</v>
      </c>
      <c r="C654" s="55" t="s">
        <v>6606</v>
      </c>
      <c r="D654" s="55" t="s">
        <v>4649</v>
      </c>
      <c r="E654" s="55" t="s">
        <v>6607</v>
      </c>
      <c r="F654" s="55" t="s">
        <v>4651</v>
      </c>
      <c r="G654" s="55" t="s">
        <v>6608</v>
      </c>
      <c r="H654" s="55">
        <v>0</v>
      </c>
    </row>
    <row r="655" spans="1:8" ht="12.5" customHeight="1">
      <c r="A655" s="55">
        <v>11296</v>
      </c>
      <c r="B655" s="55">
        <v>1</v>
      </c>
      <c r="C655" s="55" t="s">
        <v>6609</v>
      </c>
      <c r="D655" s="55" t="s">
        <v>4649</v>
      </c>
      <c r="E655" s="55" t="s">
        <v>6610</v>
      </c>
      <c r="F655" s="55" t="s">
        <v>4651</v>
      </c>
      <c r="G655" s="55" t="s">
        <v>6611</v>
      </c>
      <c r="H655" s="55">
        <v>0</v>
      </c>
    </row>
    <row r="656" spans="1:8" ht="12.5" customHeight="1">
      <c r="A656" s="55">
        <v>11317</v>
      </c>
      <c r="B656" s="55">
        <v>1</v>
      </c>
      <c r="C656" s="55" t="s">
        <v>6612</v>
      </c>
      <c r="D656" s="55" t="s">
        <v>4649</v>
      </c>
      <c r="E656" s="55" t="s">
        <v>6613</v>
      </c>
      <c r="F656" s="55" t="s">
        <v>4651</v>
      </c>
      <c r="G656" s="55" t="s">
        <v>6614</v>
      </c>
      <c r="H656" s="55">
        <v>0</v>
      </c>
    </row>
    <row r="657" spans="1:8" ht="12.5" customHeight="1">
      <c r="A657" s="55">
        <v>11518</v>
      </c>
      <c r="B657" s="55">
        <v>1</v>
      </c>
      <c r="C657" s="55" t="s">
        <v>6615</v>
      </c>
      <c r="D657" s="55" t="s">
        <v>4649</v>
      </c>
      <c r="E657" s="55" t="s">
        <v>6616</v>
      </c>
      <c r="F657" s="55" t="s">
        <v>4651</v>
      </c>
      <c r="G657" s="55" t="s">
        <v>6617</v>
      </c>
      <c r="H657" s="55">
        <v>0</v>
      </c>
    </row>
    <row r="658" spans="1:8" ht="12.5" customHeight="1">
      <c r="A658" s="55">
        <v>11525</v>
      </c>
      <c r="B658" s="55">
        <v>1</v>
      </c>
      <c r="C658" s="55" t="s">
        <v>6618</v>
      </c>
      <c r="D658" s="55" t="s">
        <v>4649</v>
      </c>
      <c r="E658" s="55" t="s">
        <v>6619</v>
      </c>
      <c r="F658" s="55" t="s">
        <v>4651</v>
      </c>
      <c r="G658" s="55" t="s">
        <v>6620</v>
      </c>
      <c r="H658" s="55">
        <v>0</v>
      </c>
    </row>
    <row r="659" spans="1:8" ht="12.5" customHeight="1">
      <c r="A659" s="55">
        <v>11800</v>
      </c>
      <c r="B659" s="55">
        <v>1</v>
      </c>
      <c r="C659" s="55" t="s">
        <v>6621</v>
      </c>
      <c r="D659" s="55" t="s">
        <v>4649</v>
      </c>
      <c r="E659" s="55" t="s">
        <v>6622</v>
      </c>
      <c r="F659" s="55" t="s">
        <v>4651</v>
      </c>
      <c r="G659" s="55" t="s">
        <v>6623</v>
      </c>
      <c r="H659" s="55">
        <v>0</v>
      </c>
    </row>
    <row r="660" spans="1:8" ht="12.5" customHeight="1">
      <c r="A660" s="55">
        <v>12145</v>
      </c>
      <c r="B660" s="55">
        <v>1</v>
      </c>
      <c r="C660" s="55" t="s">
        <v>6624</v>
      </c>
      <c r="D660" s="55" t="s">
        <v>4649</v>
      </c>
      <c r="E660" s="55" t="s">
        <v>6625</v>
      </c>
      <c r="F660" s="55" t="s">
        <v>4651</v>
      </c>
      <c r="G660" s="55" t="s">
        <v>6626</v>
      </c>
      <c r="H660" s="55">
        <v>0</v>
      </c>
    </row>
    <row r="661" spans="1:8" ht="12.5" customHeight="1">
      <c r="A661" s="55">
        <v>12199</v>
      </c>
      <c r="B661" s="55">
        <v>1</v>
      </c>
      <c r="C661" s="55" t="s">
        <v>6627</v>
      </c>
      <c r="D661" s="55" t="s">
        <v>4649</v>
      </c>
      <c r="E661" s="55" t="s">
        <v>6628</v>
      </c>
      <c r="F661" s="55" t="s">
        <v>4651</v>
      </c>
      <c r="G661" s="55" t="s">
        <v>6629</v>
      </c>
      <c r="H661" s="55">
        <v>0</v>
      </c>
    </row>
    <row r="662" spans="1:8" ht="12.5" customHeight="1">
      <c r="A662" s="55">
        <v>12419</v>
      </c>
      <c r="B662" s="55">
        <v>1</v>
      </c>
      <c r="C662" s="55" t="s">
        <v>6630</v>
      </c>
      <c r="D662" s="55" t="s">
        <v>4649</v>
      </c>
      <c r="E662" s="55" t="s">
        <v>6631</v>
      </c>
      <c r="F662" s="55" t="s">
        <v>4651</v>
      </c>
      <c r="G662" s="55" t="s">
        <v>6632</v>
      </c>
      <c r="H662" s="55">
        <v>0</v>
      </c>
    </row>
    <row r="663" spans="1:8" ht="12.5" customHeight="1">
      <c r="A663" s="55">
        <v>13055</v>
      </c>
      <c r="B663" s="55">
        <v>1</v>
      </c>
      <c r="C663" s="55" t="s">
        <v>6633</v>
      </c>
      <c r="D663" s="55" t="s">
        <v>4649</v>
      </c>
      <c r="E663" s="55" t="s">
        <v>6634</v>
      </c>
      <c r="F663" s="55" t="s">
        <v>4651</v>
      </c>
      <c r="G663" s="55" t="s">
        <v>6635</v>
      </c>
      <c r="H663" s="55">
        <v>0</v>
      </c>
    </row>
    <row r="664" spans="1:8" ht="12.5" customHeight="1">
      <c r="A664" s="55">
        <v>13233</v>
      </c>
      <c r="B664" s="55">
        <v>1</v>
      </c>
      <c r="C664" s="55" t="s">
        <v>6636</v>
      </c>
      <c r="D664" s="55" t="s">
        <v>4649</v>
      </c>
      <c r="E664" s="55" t="s">
        <v>6637</v>
      </c>
      <c r="F664" s="55" t="s">
        <v>4651</v>
      </c>
      <c r="G664" s="55" t="s">
        <v>6638</v>
      </c>
      <c r="H664" s="55">
        <v>0</v>
      </c>
    </row>
    <row r="665" spans="1:8" ht="12.5" customHeight="1">
      <c r="A665" s="55">
        <v>13351</v>
      </c>
      <c r="B665" s="55">
        <v>1</v>
      </c>
      <c r="C665" s="55" t="s">
        <v>6639</v>
      </c>
      <c r="D665" s="55" t="s">
        <v>4649</v>
      </c>
      <c r="E665" s="55" t="s">
        <v>6640</v>
      </c>
      <c r="F665" s="55" t="s">
        <v>4651</v>
      </c>
      <c r="G665" s="55" t="s">
        <v>6641</v>
      </c>
      <c r="H665" s="55">
        <v>0</v>
      </c>
    </row>
    <row r="666" spans="1:8" ht="12.5" customHeight="1">
      <c r="A666" s="55">
        <v>13395</v>
      </c>
      <c r="B666" s="55">
        <v>1</v>
      </c>
      <c r="C666" s="55" t="s">
        <v>6642</v>
      </c>
      <c r="D666" s="55" t="s">
        <v>4649</v>
      </c>
      <c r="E666" s="55" t="s">
        <v>6643</v>
      </c>
      <c r="F666" s="55" t="s">
        <v>4651</v>
      </c>
      <c r="G666" s="55" t="s">
        <v>6644</v>
      </c>
      <c r="H666" s="55">
        <v>0</v>
      </c>
    </row>
    <row r="667" spans="1:8" ht="12.5" customHeight="1">
      <c r="A667" s="55">
        <v>13468</v>
      </c>
      <c r="B667" s="55">
        <v>1</v>
      </c>
      <c r="C667" s="55" t="s">
        <v>6645</v>
      </c>
      <c r="D667" s="55" t="s">
        <v>4649</v>
      </c>
      <c r="E667" s="55" t="s">
        <v>6646</v>
      </c>
      <c r="F667" s="55" t="s">
        <v>4651</v>
      </c>
      <c r="G667" s="55" t="s">
        <v>6647</v>
      </c>
      <c r="H667" s="55">
        <v>0</v>
      </c>
    </row>
    <row r="668" spans="1:8" ht="12.5" customHeight="1">
      <c r="A668" s="55">
        <v>13705</v>
      </c>
      <c r="B668" s="55">
        <v>1</v>
      </c>
      <c r="C668" s="55" t="s">
        <v>6648</v>
      </c>
      <c r="D668" s="55" t="s">
        <v>4649</v>
      </c>
      <c r="E668" s="55" t="s">
        <v>6649</v>
      </c>
      <c r="F668" s="55" t="s">
        <v>4651</v>
      </c>
      <c r="G668" s="55" t="s">
        <v>6650</v>
      </c>
      <c r="H668" s="55">
        <v>0</v>
      </c>
    </row>
    <row r="669" spans="1:8" ht="12.5" customHeight="1">
      <c r="A669" s="55">
        <v>13910</v>
      </c>
      <c r="B669" s="55">
        <v>1</v>
      </c>
      <c r="C669" s="55" t="s">
        <v>6651</v>
      </c>
      <c r="D669" s="55" t="s">
        <v>4649</v>
      </c>
      <c r="E669" s="55" t="s">
        <v>6652</v>
      </c>
      <c r="F669" s="55" t="s">
        <v>4651</v>
      </c>
      <c r="G669" s="55" t="s">
        <v>6653</v>
      </c>
      <c r="H669" s="55">
        <v>0</v>
      </c>
    </row>
    <row r="670" spans="1:8" ht="12.5" customHeight="1">
      <c r="A670" s="55">
        <v>13976</v>
      </c>
      <c r="B670" s="55">
        <v>1</v>
      </c>
      <c r="C670" s="55" t="s">
        <v>6654</v>
      </c>
      <c r="D670" s="55" t="s">
        <v>4649</v>
      </c>
      <c r="E670" s="55" t="s">
        <v>6655</v>
      </c>
      <c r="F670" s="55" t="s">
        <v>4651</v>
      </c>
      <c r="G670" s="55" t="s">
        <v>6656</v>
      </c>
      <c r="H670" s="55">
        <v>0</v>
      </c>
    </row>
    <row r="671" spans="1:8" ht="12.5" customHeight="1">
      <c r="A671" s="55">
        <v>15023</v>
      </c>
      <c r="B671" s="55">
        <v>1</v>
      </c>
      <c r="C671" s="55" t="s">
        <v>6657</v>
      </c>
      <c r="D671" s="55" t="s">
        <v>4649</v>
      </c>
      <c r="E671" s="55" t="s">
        <v>6658</v>
      </c>
      <c r="F671" s="55" t="s">
        <v>4651</v>
      </c>
      <c r="G671" s="55" t="s">
        <v>6659</v>
      </c>
      <c r="H671" s="55">
        <v>0</v>
      </c>
    </row>
    <row r="672" spans="1:8" ht="12.5" customHeight="1">
      <c r="A672" s="55">
        <v>15493</v>
      </c>
      <c r="B672" s="55">
        <v>1</v>
      </c>
      <c r="C672" s="55" t="s">
        <v>6660</v>
      </c>
      <c r="D672" s="55" t="s">
        <v>4649</v>
      </c>
      <c r="E672" s="55" t="s">
        <v>6661</v>
      </c>
      <c r="F672" s="55" t="s">
        <v>4651</v>
      </c>
      <c r="G672" s="55" t="s">
        <v>6662</v>
      </c>
      <c r="H672" s="55">
        <v>0</v>
      </c>
    </row>
    <row r="673" spans="1:8" ht="12.5" customHeight="1">
      <c r="A673" s="55">
        <v>15867</v>
      </c>
      <c r="B673" s="55">
        <v>1</v>
      </c>
      <c r="C673" s="55" t="s">
        <v>6663</v>
      </c>
      <c r="D673" s="55" t="s">
        <v>4649</v>
      </c>
      <c r="E673" s="55" t="s">
        <v>6664</v>
      </c>
      <c r="F673" s="55" t="s">
        <v>4651</v>
      </c>
      <c r="G673" s="55" t="s">
        <v>6665</v>
      </c>
      <c r="H673" s="55">
        <v>0</v>
      </c>
    </row>
    <row r="674" spans="1:8" ht="12.5" customHeight="1">
      <c r="A674" s="55">
        <v>15958</v>
      </c>
      <c r="B674" s="55">
        <v>1</v>
      </c>
      <c r="C674" s="55" t="s">
        <v>6666</v>
      </c>
      <c r="D674" s="55" t="s">
        <v>4649</v>
      </c>
      <c r="E674" s="55" t="s">
        <v>6667</v>
      </c>
      <c r="F674" s="55" t="s">
        <v>4651</v>
      </c>
      <c r="G674" s="55" t="s">
        <v>6668</v>
      </c>
      <c r="H674" s="55">
        <v>0</v>
      </c>
    </row>
    <row r="675" spans="1:8" ht="12.5" customHeight="1">
      <c r="A675" s="55">
        <v>16215</v>
      </c>
      <c r="B675" s="55">
        <v>1</v>
      </c>
      <c r="C675" s="55" t="s">
        <v>6669</v>
      </c>
      <c r="D675" s="55" t="s">
        <v>4649</v>
      </c>
      <c r="E675" s="55" t="s">
        <v>6670</v>
      </c>
      <c r="F675" s="55" t="s">
        <v>4651</v>
      </c>
      <c r="G675" s="55" t="s">
        <v>6671</v>
      </c>
      <c r="H675" s="55">
        <v>0</v>
      </c>
    </row>
    <row r="676" spans="1:8" ht="12.5" customHeight="1">
      <c r="A676" s="55">
        <v>16359</v>
      </c>
      <c r="B676" s="55">
        <v>1</v>
      </c>
      <c r="C676" s="55" t="s">
        <v>6672</v>
      </c>
      <c r="D676" s="55" t="s">
        <v>4649</v>
      </c>
      <c r="E676" s="55" t="s">
        <v>6673</v>
      </c>
      <c r="F676" s="55" t="s">
        <v>4651</v>
      </c>
      <c r="G676" s="55" t="s">
        <v>6674</v>
      </c>
      <c r="H676" s="55">
        <v>0</v>
      </c>
    </row>
    <row r="677" spans="1:8" ht="12.5" customHeight="1">
      <c r="A677" s="55">
        <v>16911</v>
      </c>
      <c r="B677" s="55">
        <v>1</v>
      </c>
      <c r="C677" s="55" t="s">
        <v>6675</v>
      </c>
      <c r="D677" s="55" t="s">
        <v>4649</v>
      </c>
      <c r="E677" s="55" t="s">
        <v>6676</v>
      </c>
      <c r="F677" s="55" t="s">
        <v>4651</v>
      </c>
      <c r="G677" s="55" t="s">
        <v>6677</v>
      </c>
      <c r="H677" s="55">
        <v>0</v>
      </c>
    </row>
    <row r="678" spans="1:8" ht="12.5" customHeight="1">
      <c r="A678" s="55">
        <v>17134</v>
      </c>
      <c r="B678" s="55">
        <v>1</v>
      </c>
      <c r="C678" s="55" t="s">
        <v>6678</v>
      </c>
      <c r="D678" s="55" t="s">
        <v>4649</v>
      </c>
      <c r="E678" s="55" t="s">
        <v>6679</v>
      </c>
      <c r="F678" s="55" t="s">
        <v>4651</v>
      </c>
      <c r="G678" s="55" t="s">
        <v>6680</v>
      </c>
      <c r="H678" s="55">
        <v>0</v>
      </c>
    </row>
    <row r="679" spans="1:8" ht="12.5" customHeight="1">
      <c r="A679" s="55">
        <v>17378</v>
      </c>
      <c r="B679" s="55">
        <v>1</v>
      </c>
      <c r="C679" s="55" t="s">
        <v>6681</v>
      </c>
      <c r="D679" s="55" t="s">
        <v>4649</v>
      </c>
      <c r="E679" s="55" t="s">
        <v>6682</v>
      </c>
      <c r="F679" s="55" t="s">
        <v>4651</v>
      </c>
      <c r="G679" s="55" t="s">
        <v>6683</v>
      </c>
      <c r="H679" s="55">
        <v>0</v>
      </c>
    </row>
    <row r="680" spans="1:8" ht="12.5" customHeight="1">
      <c r="A680" s="55">
        <v>17583</v>
      </c>
      <c r="B680" s="55">
        <v>1</v>
      </c>
      <c r="C680" s="55" t="s">
        <v>6684</v>
      </c>
      <c r="D680" s="55" t="s">
        <v>4649</v>
      </c>
      <c r="E680" s="55" t="s">
        <v>6685</v>
      </c>
      <c r="F680" s="55" t="s">
        <v>4651</v>
      </c>
      <c r="G680" s="55" t="s">
        <v>6686</v>
      </c>
      <c r="H680" s="55">
        <v>0</v>
      </c>
    </row>
    <row r="681" spans="1:8" ht="12.5" customHeight="1">
      <c r="A681" s="55">
        <v>17612</v>
      </c>
      <c r="B681" s="55">
        <v>1</v>
      </c>
      <c r="C681" s="55" t="s">
        <v>6687</v>
      </c>
      <c r="D681" s="55" t="s">
        <v>4649</v>
      </c>
      <c r="E681" s="55" t="s">
        <v>6688</v>
      </c>
      <c r="F681" s="55" t="s">
        <v>4651</v>
      </c>
      <c r="G681" s="55" t="s">
        <v>6689</v>
      </c>
      <c r="H681" s="55">
        <v>0</v>
      </c>
    </row>
    <row r="682" spans="1:8" ht="12.5" customHeight="1">
      <c r="A682" s="55">
        <v>17699</v>
      </c>
      <c r="B682" s="55">
        <v>1</v>
      </c>
      <c r="C682" s="55" t="s">
        <v>6690</v>
      </c>
      <c r="D682" s="55" t="s">
        <v>4649</v>
      </c>
      <c r="E682" s="55" t="s">
        <v>6691</v>
      </c>
      <c r="F682" s="55" t="s">
        <v>4651</v>
      </c>
      <c r="G682" s="55" t="s">
        <v>6692</v>
      </c>
      <c r="H682" s="55">
        <v>0</v>
      </c>
    </row>
    <row r="683" spans="1:8" ht="12.5" customHeight="1">
      <c r="A683" s="55">
        <v>17872</v>
      </c>
      <c r="B683" s="55">
        <v>1</v>
      </c>
      <c r="C683" s="55" t="s">
        <v>6693</v>
      </c>
      <c r="D683" s="55" t="s">
        <v>4649</v>
      </c>
      <c r="E683" s="55" t="s">
        <v>6694</v>
      </c>
      <c r="F683" s="55" t="s">
        <v>4651</v>
      </c>
      <c r="G683" s="55" t="s">
        <v>6695</v>
      </c>
      <c r="H683" s="55">
        <v>0</v>
      </c>
    </row>
    <row r="684" spans="1:8" ht="12.5" customHeight="1">
      <c r="A684" s="55">
        <v>18527</v>
      </c>
      <c r="B684" s="55">
        <v>1</v>
      </c>
      <c r="C684" s="55" t="s">
        <v>6696</v>
      </c>
      <c r="D684" s="55" t="s">
        <v>4649</v>
      </c>
      <c r="E684" s="55" t="s">
        <v>6697</v>
      </c>
      <c r="F684" s="55" t="s">
        <v>4651</v>
      </c>
      <c r="G684" s="55" t="s">
        <v>6698</v>
      </c>
      <c r="H684" s="55">
        <v>0</v>
      </c>
    </row>
    <row r="685" spans="1:8" ht="12.5" customHeight="1">
      <c r="A685" s="55">
        <v>18542</v>
      </c>
      <c r="B685" s="55">
        <v>1</v>
      </c>
      <c r="C685" s="55" t="s">
        <v>6699</v>
      </c>
      <c r="D685" s="55" t="s">
        <v>4649</v>
      </c>
      <c r="E685" s="55" t="s">
        <v>6700</v>
      </c>
      <c r="F685" s="55" t="s">
        <v>4651</v>
      </c>
      <c r="G685" s="55" t="s">
        <v>6701</v>
      </c>
      <c r="H685" s="55">
        <v>0</v>
      </c>
    </row>
    <row r="686" spans="1:8" ht="12.5" customHeight="1">
      <c r="A686" s="55">
        <v>18583</v>
      </c>
      <c r="B686" s="55">
        <v>1</v>
      </c>
      <c r="C686" s="55" t="s">
        <v>6702</v>
      </c>
      <c r="D686" s="55" t="s">
        <v>4649</v>
      </c>
      <c r="E686" s="55" t="s">
        <v>6703</v>
      </c>
      <c r="F686" s="55" t="s">
        <v>4651</v>
      </c>
      <c r="G686" s="55" t="s">
        <v>6704</v>
      </c>
      <c r="H686" s="55">
        <v>0</v>
      </c>
    </row>
    <row r="687" spans="1:8" ht="12.5" customHeight="1">
      <c r="A687" s="55">
        <v>18815</v>
      </c>
      <c r="B687" s="55">
        <v>1</v>
      </c>
      <c r="C687" s="55" t="s">
        <v>6705</v>
      </c>
      <c r="D687" s="55" t="s">
        <v>4649</v>
      </c>
      <c r="E687" s="55" t="s">
        <v>6706</v>
      </c>
      <c r="F687" s="55" t="s">
        <v>4651</v>
      </c>
      <c r="G687" s="55" t="s">
        <v>6707</v>
      </c>
      <c r="H687" s="55">
        <v>0</v>
      </c>
    </row>
    <row r="688" spans="1:8" ht="12.5" customHeight="1">
      <c r="A688" s="55">
        <v>19219</v>
      </c>
      <c r="B688" s="55">
        <v>1</v>
      </c>
      <c r="C688" s="55" t="s">
        <v>6708</v>
      </c>
      <c r="D688" s="55" t="s">
        <v>4649</v>
      </c>
      <c r="E688" s="55" t="s">
        <v>6709</v>
      </c>
      <c r="F688" s="55" t="s">
        <v>4651</v>
      </c>
      <c r="G688" s="55" t="s">
        <v>6710</v>
      </c>
      <c r="H688" s="55">
        <v>0</v>
      </c>
    </row>
    <row r="689" spans="1:8" ht="12.5" customHeight="1">
      <c r="A689" s="55">
        <v>19649</v>
      </c>
      <c r="B689" s="55">
        <v>1</v>
      </c>
      <c r="C689" s="55" t="s">
        <v>6711</v>
      </c>
      <c r="D689" s="55" t="s">
        <v>4649</v>
      </c>
      <c r="E689" s="55" t="s">
        <v>6712</v>
      </c>
      <c r="F689" s="55" t="s">
        <v>4651</v>
      </c>
      <c r="G689" s="55" t="s">
        <v>6713</v>
      </c>
      <c r="H689" s="55">
        <v>0</v>
      </c>
    </row>
    <row r="690" spans="1:8" ht="12.5" customHeight="1">
      <c r="A690" s="55">
        <v>19754</v>
      </c>
      <c r="B690" s="55">
        <v>1</v>
      </c>
      <c r="C690" s="55" t="s">
        <v>6714</v>
      </c>
      <c r="D690" s="55" t="s">
        <v>4649</v>
      </c>
      <c r="E690" s="55" t="s">
        <v>6715</v>
      </c>
      <c r="F690" s="55" t="s">
        <v>4651</v>
      </c>
      <c r="G690" s="55" t="s">
        <v>6716</v>
      </c>
      <c r="H690" s="55">
        <v>0</v>
      </c>
    </row>
    <row r="691" spans="1:8" ht="12.5" customHeight="1">
      <c r="A691" s="55">
        <v>19885</v>
      </c>
      <c r="B691" s="55">
        <v>1</v>
      </c>
      <c r="C691" s="55" t="s">
        <v>6717</v>
      </c>
      <c r="D691" s="55" t="s">
        <v>4649</v>
      </c>
      <c r="E691" s="55" t="s">
        <v>6718</v>
      </c>
      <c r="F691" s="55" t="s">
        <v>4651</v>
      </c>
      <c r="G691" s="55" t="s">
        <v>6719</v>
      </c>
      <c r="H691" s="55">
        <v>0</v>
      </c>
    </row>
    <row r="692" spans="1:8" ht="12.5" customHeight="1">
      <c r="A692" s="55">
        <v>20117</v>
      </c>
      <c r="B692" s="55">
        <v>1</v>
      </c>
      <c r="C692" s="55" t="s">
        <v>6720</v>
      </c>
      <c r="D692" s="55" t="s">
        <v>4649</v>
      </c>
      <c r="E692" s="55" t="s">
        <v>6721</v>
      </c>
      <c r="F692" s="55" t="s">
        <v>4651</v>
      </c>
      <c r="G692" s="55" t="s">
        <v>6722</v>
      </c>
      <c r="H692" s="55">
        <v>0</v>
      </c>
    </row>
    <row r="693" spans="1:8" ht="12.5" customHeight="1">
      <c r="A693" s="55">
        <v>20775</v>
      </c>
      <c r="B693" s="55">
        <v>1</v>
      </c>
      <c r="C693" s="55" t="s">
        <v>6723</v>
      </c>
      <c r="D693" s="55" t="s">
        <v>4649</v>
      </c>
      <c r="E693" s="55" t="s">
        <v>6724</v>
      </c>
      <c r="F693" s="55" t="s">
        <v>4651</v>
      </c>
      <c r="G693" s="55" t="s">
        <v>6725</v>
      </c>
      <c r="H693" s="55">
        <v>0</v>
      </c>
    </row>
    <row r="694" spans="1:8" ht="12.5" customHeight="1">
      <c r="A694" s="55">
        <v>21355</v>
      </c>
      <c r="B694" s="55">
        <v>1</v>
      </c>
      <c r="C694" s="55" t="s">
        <v>6726</v>
      </c>
      <c r="D694" s="55" t="s">
        <v>4649</v>
      </c>
      <c r="E694" s="55" t="s">
        <v>6727</v>
      </c>
      <c r="F694" s="55" t="s">
        <v>4651</v>
      </c>
      <c r="G694" s="55" t="s">
        <v>6728</v>
      </c>
      <c r="H694" s="55">
        <v>0</v>
      </c>
    </row>
    <row r="695" spans="1:8" ht="12.5" customHeight="1">
      <c r="A695" s="55">
        <v>21429</v>
      </c>
      <c r="B695" s="55">
        <v>1</v>
      </c>
      <c r="C695" s="55" t="s">
        <v>6729</v>
      </c>
      <c r="D695" s="55" t="s">
        <v>4649</v>
      </c>
      <c r="E695" s="55" t="s">
        <v>6730</v>
      </c>
      <c r="F695" s="55" t="s">
        <v>4651</v>
      </c>
      <c r="G695" s="55" t="s">
        <v>6731</v>
      </c>
      <c r="H695" s="55">
        <v>0</v>
      </c>
    </row>
    <row r="696" spans="1:8" ht="12.5" customHeight="1">
      <c r="A696" s="55">
        <v>21432</v>
      </c>
      <c r="B696" s="55">
        <v>1</v>
      </c>
      <c r="C696" s="55" t="s">
        <v>6732</v>
      </c>
      <c r="D696" s="55" t="s">
        <v>4649</v>
      </c>
      <c r="E696" s="55" t="s">
        <v>6733</v>
      </c>
      <c r="F696" s="55" t="s">
        <v>4651</v>
      </c>
      <c r="G696" s="55" t="s">
        <v>6734</v>
      </c>
      <c r="H696" s="55">
        <v>0</v>
      </c>
    </row>
    <row r="697" spans="1:8" ht="12.5" customHeight="1">
      <c r="A697" s="55">
        <v>21466</v>
      </c>
      <c r="B697" s="55">
        <v>1</v>
      </c>
      <c r="C697" s="55" t="s">
        <v>6735</v>
      </c>
      <c r="D697" s="55" t="s">
        <v>4649</v>
      </c>
      <c r="E697" s="55" t="s">
        <v>6736</v>
      </c>
      <c r="F697" s="55" t="s">
        <v>4651</v>
      </c>
      <c r="G697" s="55" t="s">
        <v>6737</v>
      </c>
      <c r="H697" s="55">
        <v>0</v>
      </c>
    </row>
    <row r="698" spans="1:8" ht="12.5" customHeight="1">
      <c r="A698" s="55">
        <v>21617</v>
      </c>
      <c r="B698" s="55">
        <v>1</v>
      </c>
      <c r="C698" s="55" t="s">
        <v>6738</v>
      </c>
      <c r="D698" s="55" t="s">
        <v>4649</v>
      </c>
      <c r="E698" s="55" t="s">
        <v>6739</v>
      </c>
      <c r="F698" s="55" t="s">
        <v>4651</v>
      </c>
      <c r="G698" s="55" t="s">
        <v>6740</v>
      </c>
      <c r="H698" s="55">
        <v>0</v>
      </c>
    </row>
    <row r="699" spans="1:8" ht="12.5" customHeight="1">
      <c r="A699" s="55">
        <v>21624</v>
      </c>
      <c r="B699" s="55">
        <v>1</v>
      </c>
      <c r="C699" s="55" t="s">
        <v>6741</v>
      </c>
      <c r="D699" s="55" t="s">
        <v>4649</v>
      </c>
      <c r="E699" s="55" t="s">
        <v>6742</v>
      </c>
      <c r="F699" s="55" t="s">
        <v>4651</v>
      </c>
      <c r="G699" s="55" t="s">
        <v>6743</v>
      </c>
      <c r="H699" s="55">
        <v>0</v>
      </c>
    </row>
    <row r="700" spans="1:8" ht="12.5" customHeight="1">
      <c r="A700" s="55">
        <v>21628</v>
      </c>
      <c r="B700" s="55">
        <v>1</v>
      </c>
      <c r="C700" s="55" t="s">
        <v>6744</v>
      </c>
      <c r="D700" s="55" t="s">
        <v>4649</v>
      </c>
      <c r="E700" s="55" t="s">
        <v>6745</v>
      </c>
      <c r="F700" s="55" t="s">
        <v>4651</v>
      </c>
      <c r="G700" s="55" t="s">
        <v>6746</v>
      </c>
      <c r="H700" s="55">
        <v>0</v>
      </c>
    </row>
    <row r="701" spans="1:8" ht="12.5" customHeight="1">
      <c r="A701" s="55">
        <v>21630</v>
      </c>
      <c r="B701" s="55">
        <v>1</v>
      </c>
      <c r="C701" s="55" t="s">
        <v>6747</v>
      </c>
      <c r="D701" s="55" t="s">
        <v>4649</v>
      </c>
      <c r="E701" s="55" t="s">
        <v>6748</v>
      </c>
      <c r="F701" s="55" t="s">
        <v>4651</v>
      </c>
      <c r="G701" s="55" t="s">
        <v>6749</v>
      </c>
      <c r="H701" s="55">
        <v>0</v>
      </c>
    </row>
    <row r="702" spans="1:8" ht="12.5" customHeight="1">
      <c r="A702" s="55">
        <v>21647</v>
      </c>
      <c r="B702" s="55">
        <v>1</v>
      </c>
      <c r="C702" s="55" t="s">
        <v>6750</v>
      </c>
      <c r="D702" s="55" t="s">
        <v>4649</v>
      </c>
      <c r="E702" s="55" t="s">
        <v>6751</v>
      </c>
      <c r="F702" s="55" t="s">
        <v>4651</v>
      </c>
      <c r="G702" s="55" t="s">
        <v>6752</v>
      </c>
      <c r="H702" s="55">
        <v>0</v>
      </c>
    </row>
    <row r="703" spans="1:8" ht="12.5" customHeight="1">
      <c r="A703" s="55">
        <v>21689</v>
      </c>
      <c r="B703" s="55">
        <v>1</v>
      </c>
      <c r="C703" s="55" t="s">
        <v>6753</v>
      </c>
      <c r="D703" s="55" t="s">
        <v>4649</v>
      </c>
      <c r="E703" s="55" t="s">
        <v>6754</v>
      </c>
      <c r="F703" s="55" t="s">
        <v>4651</v>
      </c>
      <c r="G703" s="55" t="s">
        <v>6755</v>
      </c>
      <c r="H703" s="55">
        <v>0</v>
      </c>
    </row>
    <row r="704" spans="1:8" ht="12.5" customHeight="1">
      <c r="A704" s="55">
        <v>21692</v>
      </c>
      <c r="B704" s="55">
        <v>1</v>
      </c>
      <c r="C704" s="55" t="s">
        <v>6756</v>
      </c>
      <c r="D704" s="55" t="s">
        <v>4649</v>
      </c>
      <c r="E704" s="55" t="s">
        <v>6757</v>
      </c>
      <c r="F704" s="55" t="s">
        <v>4651</v>
      </c>
      <c r="G704" s="55" t="s">
        <v>6758</v>
      </c>
      <c r="H704" s="55">
        <v>0</v>
      </c>
    </row>
    <row r="705" spans="1:8" ht="12.5" customHeight="1">
      <c r="A705" s="55">
        <v>21707</v>
      </c>
      <c r="B705" s="55">
        <v>1</v>
      </c>
      <c r="C705" s="55" t="s">
        <v>6759</v>
      </c>
      <c r="D705" s="55" t="s">
        <v>4649</v>
      </c>
      <c r="E705" s="55" t="s">
        <v>6760</v>
      </c>
      <c r="F705" s="55" t="s">
        <v>4651</v>
      </c>
      <c r="G705" s="55" t="s">
        <v>6761</v>
      </c>
      <c r="H705" s="55">
        <v>0</v>
      </c>
    </row>
    <row r="706" spans="1:8" ht="12.5" customHeight="1">
      <c r="A706" s="55">
        <v>21804</v>
      </c>
      <c r="B706" s="55">
        <v>1</v>
      </c>
      <c r="C706" s="55" t="s">
        <v>6762</v>
      </c>
      <c r="D706" s="55" t="s">
        <v>4649</v>
      </c>
      <c r="E706" s="55" t="s">
        <v>6763</v>
      </c>
      <c r="F706" s="55" t="s">
        <v>4651</v>
      </c>
      <c r="G706" s="55" t="s">
        <v>6764</v>
      </c>
      <c r="H706" s="55">
        <v>0</v>
      </c>
    </row>
    <row r="707" spans="1:8" ht="12.5" customHeight="1">
      <c r="A707" s="55">
        <v>22225</v>
      </c>
      <c r="B707" s="55">
        <v>1</v>
      </c>
      <c r="C707" s="55" t="s">
        <v>6765</v>
      </c>
      <c r="D707" s="55" t="s">
        <v>4649</v>
      </c>
      <c r="E707" s="55" t="s">
        <v>6766</v>
      </c>
      <c r="F707" s="55" t="s">
        <v>4651</v>
      </c>
      <c r="G707" s="55" t="s">
        <v>6767</v>
      </c>
      <c r="H707" s="55">
        <v>0</v>
      </c>
    </row>
    <row r="708" spans="1:8" ht="12.5" customHeight="1">
      <c r="A708" s="55">
        <v>22254</v>
      </c>
      <c r="B708" s="55">
        <v>1</v>
      </c>
      <c r="C708" s="55" t="s">
        <v>6768</v>
      </c>
      <c r="D708" s="55" t="s">
        <v>4649</v>
      </c>
      <c r="E708" s="55" t="s">
        <v>6769</v>
      </c>
      <c r="F708" s="55" t="s">
        <v>4651</v>
      </c>
      <c r="G708" s="55" t="s">
        <v>6770</v>
      </c>
      <c r="H708" s="55">
        <v>0</v>
      </c>
    </row>
    <row r="709" spans="1:8" ht="12.5" customHeight="1">
      <c r="A709" s="55">
        <v>22777</v>
      </c>
      <c r="B709" s="55">
        <v>1</v>
      </c>
      <c r="C709" s="55" t="s">
        <v>6771</v>
      </c>
      <c r="D709" s="55" t="s">
        <v>4649</v>
      </c>
      <c r="E709" s="55" t="s">
        <v>6772</v>
      </c>
      <c r="F709" s="55" t="s">
        <v>4651</v>
      </c>
      <c r="G709" s="55" t="s">
        <v>6773</v>
      </c>
      <c r="H709" s="55">
        <v>0</v>
      </c>
    </row>
    <row r="710" spans="1:8" ht="12.5" customHeight="1">
      <c r="A710" s="55">
        <v>22872</v>
      </c>
      <c r="B710" s="55">
        <v>1</v>
      </c>
      <c r="C710" s="55" t="s">
        <v>6774</v>
      </c>
      <c r="D710" s="55" t="s">
        <v>4649</v>
      </c>
      <c r="E710" s="55" t="s">
        <v>6775</v>
      </c>
      <c r="F710" s="55" t="s">
        <v>4651</v>
      </c>
      <c r="G710" s="55" t="s">
        <v>6776</v>
      </c>
      <c r="H710" s="55">
        <v>0</v>
      </c>
    </row>
    <row r="711" spans="1:8" ht="12.5" customHeight="1">
      <c r="A711" s="55">
        <v>23199</v>
      </c>
      <c r="B711" s="55">
        <v>1</v>
      </c>
      <c r="C711" s="55" t="s">
        <v>6777</v>
      </c>
      <c r="D711" s="55" t="s">
        <v>4649</v>
      </c>
      <c r="E711" s="55" t="s">
        <v>6778</v>
      </c>
      <c r="F711" s="55" t="s">
        <v>4651</v>
      </c>
      <c r="G711" s="55" t="s">
        <v>6779</v>
      </c>
      <c r="H711" s="55">
        <v>0</v>
      </c>
    </row>
    <row r="712" spans="1:8" ht="12.5" customHeight="1">
      <c r="A712" s="55">
        <v>23261</v>
      </c>
      <c r="B712" s="55">
        <v>1</v>
      </c>
      <c r="C712" s="55" t="s">
        <v>6780</v>
      </c>
      <c r="D712" s="55" t="s">
        <v>4649</v>
      </c>
      <c r="E712" s="55" t="s">
        <v>6781</v>
      </c>
      <c r="F712" s="55" t="s">
        <v>4651</v>
      </c>
      <c r="G712" s="55" t="s">
        <v>6782</v>
      </c>
      <c r="H712" s="55">
        <v>0</v>
      </c>
    </row>
    <row r="713" spans="1:8" ht="12.5" customHeight="1">
      <c r="A713" s="55">
        <v>23300</v>
      </c>
      <c r="B713" s="55">
        <v>1</v>
      </c>
      <c r="C713" s="55" t="s">
        <v>6783</v>
      </c>
      <c r="D713" s="55" t="s">
        <v>4649</v>
      </c>
      <c r="E713" s="55" t="s">
        <v>6784</v>
      </c>
      <c r="F713" s="55" t="s">
        <v>4651</v>
      </c>
      <c r="G713" s="55" t="s">
        <v>6785</v>
      </c>
      <c r="H713" s="55">
        <v>0</v>
      </c>
    </row>
    <row r="714" spans="1:8" ht="12.5" customHeight="1">
      <c r="A714" s="55">
        <v>23512</v>
      </c>
      <c r="B714" s="55">
        <v>1</v>
      </c>
      <c r="C714" s="55" t="s">
        <v>6786</v>
      </c>
      <c r="D714" s="55" t="s">
        <v>4649</v>
      </c>
      <c r="E714" s="55" t="s">
        <v>6787</v>
      </c>
      <c r="F714" s="55" t="s">
        <v>4651</v>
      </c>
      <c r="G714" s="55" t="s">
        <v>6788</v>
      </c>
      <c r="H714" s="55">
        <v>0</v>
      </c>
    </row>
    <row r="715" spans="1:8" ht="12.5" customHeight="1">
      <c r="A715" s="55">
        <v>23802</v>
      </c>
      <c r="B715" s="55">
        <v>1</v>
      </c>
      <c r="C715" s="55" t="s">
        <v>6789</v>
      </c>
      <c r="D715" s="55" t="s">
        <v>4649</v>
      </c>
      <c r="E715" s="55" t="s">
        <v>6790</v>
      </c>
      <c r="F715" s="55" t="s">
        <v>4651</v>
      </c>
      <c r="G715" s="55" t="s">
        <v>6791</v>
      </c>
      <c r="H715" s="55">
        <v>0</v>
      </c>
    </row>
    <row r="716" spans="1:8" ht="12.5" customHeight="1">
      <c r="A716" s="55">
        <v>24758</v>
      </c>
      <c r="B716" s="55">
        <v>1</v>
      </c>
      <c r="C716" s="55" t="s">
        <v>6792</v>
      </c>
      <c r="D716" s="55" t="s">
        <v>4649</v>
      </c>
      <c r="E716" s="55" t="s">
        <v>6793</v>
      </c>
      <c r="F716" s="55" t="s">
        <v>4651</v>
      </c>
      <c r="G716" s="55" t="s">
        <v>6794</v>
      </c>
      <c r="H716" s="55">
        <v>0</v>
      </c>
    </row>
    <row r="717" spans="1:8" ht="12.5" customHeight="1">
      <c r="A717" s="55">
        <v>24801</v>
      </c>
      <c r="B717" s="55">
        <v>1</v>
      </c>
      <c r="C717" s="55" t="s">
        <v>6795</v>
      </c>
      <c r="D717" s="55" t="s">
        <v>4649</v>
      </c>
      <c r="E717" s="55" t="s">
        <v>6796</v>
      </c>
      <c r="F717" s="55" t="s">
        <v>4651</v>
      </c>
      <c r="G717" s="55" t="s">
        <v>6797</v>
      </c>
      <c r="H717" s="55">
        <v>0</v>
      </c>
    </row>
    <row r="718" spans="1:8" ht="12.5" customHeight="1">
      <c r="A718" s="55">
        <v>25200</v>
      </c>
      <c r="B718" s="55">
        <v>1</v>
      </c>
      <c r="C718" s="55" t="s">
        <v>6798</v>
      </c>
      <c r="D718" s="55" t="s">
        <v>4649</v>
      </c>
      <c r="E718" s="55" t="s">
        <v>6799</v>
      </c>
      <c r="F718" s="55" t="s">
        <v>4651</v>
      </c>
      <c r="G718" s="55" t="s">
        <v>6800</v>
      </c>
      <c r="H718" s="55">
        <v>0</v>
      </c>
    </row>
    <row r="719" spans="1:8" ht="12.5" customHeight="1">
      <c r="A719" s="55">
        <v>25356</v>
      </c>
      <c r="B719" s="55">
        <v>1</v>
      </c>
      <c r="C719" s="55" t="s">
        <v>6801</v>
      </c>
      <c r="D719" s="55" t="s">
        <v>4649</v>
      </c>
      <c r="E719" s="55" t="s">
        <v>6802</v>
      </c>
      <c r="F719" s="55" t="s">
        <v>4651</v>
      </c>
      <c r="G719" s="55" t="s">
        <v>6803</v>
      </c>
      <c r="H719" s="55">
        <v>0</v>
      </c>
    </row>
    <row r="720" spans="1:8" ht="12.5" customHeight="1">
      <c r="A720" s="55">
        <v>25383</v>
      </c>
      <c r="B720" s="55">
        <v>1</v>
      </c>
      <c r="C720" s="55" t="s">
        <v>6804</v>
      </c>
      <c r="D720" s="55" t="s">
        <v>4649</v>
      </c>
      <c r="E720" s="55" t="s">
        <v>6805</v>
      </c>
      <c r="F720" s="55" t="s">
        <v>4651</v>
      </c>
      <c r="G720" s="55" t="s">
        <v>6806</v>
      </c>
      <c r="H720" s="55">
        <v>0</v>
      </c>
    </row>
    <row r="721" spans="1:8" ht="12.5" customHeight="1">
      <c r="A721" s="55">
        <v>25402</v>
      </c>
      <c r="B721" s="55">
        <v>1</v>
      </c>
      <c r="C721" s="55" t="s">
        <v>6807</v>
      </c>
      <c r="D721" s="55" t="s">
        <v>4649</v>
      </c>
      <c r="E721" s="55" t="s">
        <v>6808</v>
      </c>
      <c r="F721" s="55" t="s">
        <v>4651</v>
      </c>
      <c r="G721" s="55" t="s">
        <v>6809</v>
      </c>
      <c r="H721" s="55">
        <v>0</v>
      </c>
    </row>
    <row r="722" spans="1:8" ht="12.5" customHeight="1">
      <c r="A722" s="55">
        <v>25764</v>
      </c>
      <c r="B722" s="55">
        <v>1</v>
      </c>
      <c r="C722" s="55" t="s">
        <v>6810</v>
      </c>
      <c r="D722" s="55" t="s">
        <v>4649</v>
      </c>
      <c r="E722" s="55" t="s">
        <v>6811</v>
      </c>
      <c r="F722" s="55" t="s">
        <v>4651</v>
      </c>
      <c r="G722" s="55" t="s">
        <v>6812</v>
      </c>
      <c r="H722" s="55">
        <v>0</v>
      </c>
    </row>
    <row r="723" spans="1:8" ht="12.5" customHeight="1">
      <c r="A723" s="55">
        <v>25930</v>
      </c>
      <c r="B723" s="55">
        <v>1</v>
      </c>
      <c r="C723" s="55" t="s">
        <v>6813</v>
      </c>
      <c r="D723" s="55" t="s">
        <v>4649</v>
      </c>
      <c r="E723" s="55" t="s">
        <v>6814</v>
      </c>
      <c r="F723" s="55" t="s">
        <v>4651</v>
      </c>
      <c r="G723" s="55" t="s">
        <v>6815</v>
      </c>
      <c r="H723" s="55">
        <v>0</v>
      </c>
    </row>
    <row r="724" spans="1:8" ht="12.5" customHeight="1">
      <c r="A724" s="55">
        <v>26018</v>
      </c>
      <c r="B724" s="55">
        <v>1</v>
      </c>
      <c r="C724" s="55" t="s">
        <v>6816</v>
      </c>
      <c r="D724" s="55" t="s">
        <v>4649</v>
      </c>
      <c r="E724" s="55" t="s">
        <v>6817</v>
      </c>
      <c r="F724" s="55" t="s">
        <v>4651</v>
      </c>
      <c r="G724" s="55" t="s">
        <v>6818</v>
      </c>
      <c r="H724" s="55">
        <v>0</v>
      </c>
    </row>
    <row r="725" spans="1:8" ht="12.5" customHeight="1">
      <c r="A725" s="55">
        <v>26798</v>
      </c>
      <c r="B725" s="55">
        <v>1</v>
      </c>
      <c r="C725" s="55" t="s">
        <v>6819</v>
      </c>
      <c r="D725" s="55" t="s">
        <v>4649</v>
      </c>
      <c r="E725" s="55" t="s">
        <v>6820</v>
      </c>
      <c r="F725" s="55" t="s">
        <v>4651</v>
      </c>
      <c r="G725" s="55" t="s">
        <v>6821</v>
      </c>
      <c r="H725" s="55">
        <v>0</v>
      </c>
    </row>
    <row r="726" spans="1:8" ht="12.5" customHeight="1">
      <c r="A726" s="55">
        <v>27070</v>
      </c>
      <c r="B726" s="55">
        <v>1</v>
      </c>
      <c r="C726" s="55" t="s">
        <v>6822</v>
      </c>
      <c r="D726" s="55" t="s">
        <v>4649</v>
      </c>
      <c r="E726" s="55" t="s">
        <v>6823</v>
      </c>
      <c r="F726" s="55" t="s">
        <v>4651</v>
      </c>
      <c r="G726" s="55" t="s">
        <v>6824</v>
      </c>
      <c r="H726" s="55">
        <v>0</v>
      </c>
    </row>
    <row r="727" spans="1:8" ht="12.5" customHeight="1">
      <c r="A727" s="55">
        <v>27073</v>
      </c>
      <c r="B727" s="55">
        <v>1</v>
      </c>
      <c r="C727" s="55" t="s">
        <v>6825</v>
      </c>
      <c r="D727" s="55" t="s">
        <v>4649</v>
      </c>
      <c r="E727" s="55" t="s">
        <v>6826</v>
      </c>
      <c r="F727" s="55" t="s">
        <v>4651</v>
      </c>
      <c r="G727" s="55" t="s">
        <v>6827</v>
      </c>
      <c r="H727" s="55">
        <v>0</v>
      </c>
    </row>
    <row r="728" spans="1:8" ht="12.5" customHeight="1">
      <c r="A728" s="55">
        <v>28194</v>
      </c>
      <c r="B728" s="55">
        <v>1</v>
      </c>
      <c r="C728" s="55" t="s">
        <v>6828</v>
      </c>
      <c r="D728" s="55" t="s">
        <v>4649</v>
      </c>
      <c r="E728" s="55" t="s">
        <v>6829</v>
      </c>
      <c r="F728" s="55" t="s">
        <v>4651</v>
      </c>
      <c r="G728" s="55" t="s">
        <v>6830</v>
      </c>
      <c r="H728" s="55">
        <v>0</v>
      </c>
    </row>
    <row r="729" spans="1:8" ht="12.5" customHeight="1">
      <c r="A729" s="55">
        <v>28196</v>
      </c>
      <c r="B729" s="55">
        <v>1</v>
      </c>
      <c r="C729" s="55" t="s">
        <v>6831</v>
      </c>
      <c r="D729" s="55" t="s">
        <v>4649</v>
      </c>
      <c r="E729" s="55" t="s">
        <v>6832</v>
      </c>
      <c r="F729" s="55" t="s">
        <v>4651</v>
      </c>
      <c r="G729" s="55" t="s">
        <v>6833</v>
      </c>
      <c r="H729" s="55">
        <v>0</v>
      </c>
    </row>
    <row r="730" spans="1:8" ht="12.5" customHeight="1">
      <c r="A730" s="55">
        <v>28286</v>
      </c>
      <c r="B730" s="55">
        <v>1</v>
      </c>
      <c r="C730" s="55" t="s">
        <v>6834</v>
      </c>
      <c r="D730" s="55" t="s">
        <v>4649</v>
      </c>
      <c r="E730" s="55" t="s">
        <v>6835</v>
      </c>
      <c r="F730" s="55" t="s">
        <v>4651</v>
      </c>
      <c r="G730" s="55" t="s">
        <v>6836</v>
      </c>
      <c r="H730" s="55">
        <v>0</v>
      </c>
    </row>
    <row r="731" spans="1:8" ht="12.5" customHeight="1">
      <c r="A731" s="55">
        <v>28849</v>
      </c>
      <c r="B731" s="55">
        <v>1</v>
      </c>
      <c r="C731" s="55" t="s">
        <v>6837</v>
      </c>
      <c r="D731" s="55" t="s">
        <v>4649</v>
      </c>
      <c r="E731" s="55" t="s">
        <v>6838</v>
      </c>
      <c r="F731" s="55" t="s">
        <v>4651</v>
      </c>
      <c r="G731" s="55" t="s">
        <v>6839</v>
      </c>
      <c r="H731" s="55">
        <v>0</v>
      </c>
    </row>
    <row r="732" spans="1:8" ht="12.5" customHeight="1">
      <c r="A732" s="55">
        <v>28874</v>
      </c>
      <c r="B732" s="55">
        <v>1</v>
      </c>
      <c r="C732" s="55" t="s">
        <v>6840</v>
      </c>
      <c r="D732" s="55" t="s">
        <v>4649</v>
      </c>
      <c r="E732" s="55" t="s">
        <v>6841</v>
      </c>
      <c r="F732" s="55" t="s">
        <v>4651</v>
      </c>
      <c r="G732" s="55" t="s">
        <v>6842</v>
      </c>
      <c r="H732" s="55">
        <v>0</v>
      </c>
    </row>
    <row r="733" spans="1:8" ht="12.5" customHeight="1">
      <c r="A733" s="55">
        <v>29202</v>
      </c>
      <c r="B733" s="55">
        <v>1</v>
      </c>
      <c r="C733" s="55" t="s">
        <v>6843</v>
      </c>
      <c r="D733" s="55" t="s">
        <v>4649</v>
      </c>
      <c r="E733" s="55" t="s">
        <v>6844</v>
      </c>
      <c r="F733" s="55" t="s">
        <v>4651</v>
      </c>
      <c r="G733" s="55" t="s">
        <v>6845</v>
      </c>
      <c r="H733" s="55">
        <v>0</v>
      </c>
    </row>
    <row r="734" spans="1:8" ht="12.5" customHeight="1">
      <c r="A734" s="55">
        <v>11226</v>
      </c>
      <c r="B734" s="55">
        <v>1</v>
      </c>
      <c r="C734" s="55" t="s">
        <v>6846</v>
      </c>
      <c r="D734" s="55" t="s">
        <v>4649</v>
      </c>
      <c r="E734" s="55" t="s">
        <v>6847</v>
      </c>
      <c r="F734" s="55" t="s">
        <v>4651</v>
      </c>
      <c r="G734" s="55" t="s">
        <v>6848</v>
      </c>
      <c r="H734" s="55">
        <v>0</v>
      </c>
    </row>
    <row r="735" spans="1:8" ht="12.5" customHeight="1">
      <c r="A735" s="55">
        <v>11735</v>
      </c>
      <c r="B735" s="55">
        <v>1</v>
      </c>
      <c r="C735" s="55" t="s">
        <v>6849</v>
      </c>
      <c r="D735" s="55" t="s">
        <v>4649</v>
      </c>
      <c r="E735" s="55" t="s">
        <v>6850</v>
      </c>
      <c r="F735" s="55" t="s">
        <v>4651</v>
      </c>
      <c r="G735" s="55" t="s">
        <v>6851</v>
      </c>
      <c r="H735" s="55">
        <v>0</v>
      </c>
    </row>
    <row r="736" spans="1:8" ht="12.5" customHeight="1">
      <c r="A736" s="55">
        <v>11842</v>
      </c>
      <c r="B736" s="55">
        <v>1</v>
      </c>
      <c r="C736" s="55" t="s">
        <v>6852</v>
      </c>
      <c r="D736" s="55" t="s">
        <v>4649</v>
      </c>
      <c r="E736" s="55" t="s">
        <v>6853</v>
      </c>
      <c r="F736" s="55" t="s">
        <v>4651</v>
      </c>
      <c r="G736" s="55" t="s">
        <v>6854</v>
      </c>
      <c r="H736" s="55">
        <v>0</v>
      </c>
    </row>
    <row r="737" spans="1:8" ht="12.5" customHeight="1">
      <c r="A737" s="55">
        <v>11985</v>
      </c>
      <c r="B737" s="55">
        <v>1</v>
      </c>
      <c r="C737" s="55" t="s">
        <v>6855</v>
      </c>
      <c r="D737" s="55" t="s">
        <v>4649</v>
      </c>
      <c r="E737" s="55" t="s">
        <v>6856</v>
      </c>
      <c r="F737" s="55" t="s">
        <v>4651</v>
      </c>
      <c r="G737" s="55" t="s">
        <v>6857</v>
      </c>
      <c r="H737" s="55">
        <v>0</v>
      </c>
    </row>
    <row r="738" spans="1:8" ht="12.5" customHeight="1">
      <c r="A738" s="55">
        <v>12764</v>
      </c>
      <c r="B738" s="55">
        <v>1</v>
      </c>
      <c r="C738" s="55" t="s">
        <v>6858</v>
      </c>
      <c r="D738" s="55" t="s">
        <v>4649</v>
      </c>
      <c r="E738" s="55" t="s">
        <v>6859</v>
      </c>
      <c r="F738" s="55" t="s">
        <v>4651</v>
      </c>
      <c r="G738" s="55" t="s">
        <v>6860</v>
      </c>
      <c r="H738" s="55">
        <v>0</v>
      </c>
    </row>
    <row r="739" spans="1:8" ht="12.5" customHeight="1">
      <c r="A739" s="55">
        <v>12787</v>
      </c>
      <c r="B739" s="55">
        <v>1</v>
      </c>
      <c r="C739" s="55" t="s">
        <v>6861</v>
      </c>
      <c r="D739" s="55" t="s">
        <v>4649</v>
      </c>
      <c r="E739" s="55" t="s">
        <v>6862</v>
      </c>
      <c r="F739" s="55" t="s">
        <v>4651</v>
      </c>
      <c r="G739" s="55" t="s">
        <v>6863</v>
      </c>
      <c r="H739" s="55">
        <v>0</v>
      </c>
    </row>
    <row r="740" spans="1:8" ht="12.5" customHeight="1">
      <c r="A740" s="55">
        <v>13300</v>
      </c>
      <c r="B740" s="55">
        <v>1</v>
      </c>
      <c r="C740" s="55" t="s">
        <v>6864</v>
      </c>
      <c r="D740" s="55" t="s">
        <v>4649</v>
      </c>
      <c r="E740" s="55" t="s">
        <v>6865</v>
      </c>
      <c r="F740" s="55" t="s">
        <v>4651</v>
      </c>
      <c r="G740" s="55" t="s">
        <v>6866</v>
      </c>
      <c r="H740" s="55">
        <v>0</v>
      </c>
    </row>
    <row r="741" spans="1:8" ht="12.5" customHeight="1">
      <c r="A741" s="55">
        <v>13346</v>
      </c>
      <c r="B741" s="55">
        <v>1</v>
      </c>
      <c r="C741" s="55" t="s">
        <v>6867</v>
      </c>
      <c r="D741" s="55" t="s">
        <v>4649</v>
      </c>
      <c r="E741" s="55" t="s">
        <v>6868</v>
      </c>
      <c r="F741" s="55" t="s">
        <v>4651</v>
      </c>
      <c r="G741" s="55" t="s">
        <v>6869</v>
      </c>
      <c r="H741" s="55">
        <v>0</v>
      </c>
    </row>
    <row r="742" spans="1:8" ht="12.5" customHeight="1">
      <c r="A742" s="55">
        <v>13369</v>
      </c>
      <c r="B742" s="55">
        <v>1</v>
      </c>
      <c r="C742" s="55" t="s">
        <v>6870</v>
      </c>
      <c r="D742" s="55" t="s">
        <v>4649</v>
      </c>
      <c r="E742" s="55" t="s">
        <v>6871</v>
      </c>
      <c r="F742" s="55" t="s">
        <v>4651</v>
      </c>
      <c r="G742" s="55" t="s">
        <v>6872</v>
      </c>
      <c r="H742" s="55">
        <v>0</v>
      </c>
    </row>
    <row r="743" spans="1:8" ht="12.5" customHeight="1">
      <c r="A743" s="55">
        <v>13436</v>
      </c>
      <c r="B743" s="55">
        <v>1</v>
      </c>
      <c r="C743" s="55" t="s">
        <v>6873</v>
      </c>
      <c r="D743" s="55" t="s">
        <v>4649</v>
      </c>
      <c r="E743" s="55" t="s">
        <v>6874</v>
      </c>
      <c r="F743" s="55" t="s">
        <v>4651</v>
      </c>
      <c r="G743" s="55" t="s">
        <v>6875</v>
      </c>
      <c r="H743" s="55">
        <v>0</v>
      </c>
    </row>
    <row r="744" spans="1:8" ht="12.5" customHeight="1">
      <c r="A744" s="55">
        <v>14088</v>
      </c>
      <c r="B744" s="55">
        <v>1</v>
      </c>
      <c r="C744" s="55" t="s">
        <v>6876</v>
      </c>
      <c r="D744" s="55" t="s">
        <v>4649</v>
      </c>
      <c r="E744" s="55" t="s">
        <v>6877</v>
      </c>
      <c r="F744" s="55" t="s">
        <v>4651</v>
      </c>
      <c r="G744" s="55" t="s">
        <v>6878</v>
      </c>
      <c r="H744" s="55">
        <v>0</v>
      </c>
    </row>
    <row r="745" spans="1:8" ht="12.5" customHeight="1">
      <c r="A745" s="55">
        <v>14340</v>
      </c>
      <c r="B745" s="55">
        <v>1</v>
      </c>
      <c r="C745" s="55" t="s">
        <v>6879</v>
      </c>
      <c r="D745" s="55" t="s">
        <v>4649</v>
      </c>
      <c r="E745" s="55" t="s">
        <v>6880</v>
      </c>
      <c r="F745" s="55" t="s">
        <v>4651</v>
      </c>
      <c r="G745" s="55" t="s">
        <v>6881</v>
      </c>
      <c r="H745" s="55">
        <v>0</v>
      </c>
    </row>
    <row r="746" spans="1:8" ht="12.5" customHeight="1">
      <c r="A746" s="55">
        <v>14384</v>
      </c>
      <c r="B746" s="55">
        <v>1</v>
      </c>
      <c r="C746" s="55" t="s">
        <v>6882</v>
      </c>
      <c r="D746" s="55" t="s">
        <v>4649</v>
      </c>
      <c r="E746" s="55" t="s">
        <v>6883</v>
      </c>
      <c r="F746" s="55" t="s">
        <v>4651</v>
      </c>
      <c r="G746" s="55" t="s">
        <v>6884</v>
      </c>
      <c r="H746" s="55">
        <v>0</v>
      </c>
    </row>
    <row r="747" spans="1:8" ht="12.5" customHeight="1">
      <c r="A747" s="55">
        <v>15318</v>
      </c>
      <c r="B747" s="55">
        <v>1</v>
      </c>
      <c r="C747" s="55" t="s">
        <v>6885</v>
      </c>
      <c r="D747" s="55" t="s">
        <v>4649</v>
      </c>
      <c r="E747" s="55" t="s">
        <v>6886</v>
      </c>
      <c r="F747" s="55" t="s">
        <v>4651</v>
      </c>
      <c r="G747" s="55" t="s">
        <v>6887</v>
      </c>
      <c r="H747" s="55">
        <v>0</v>
      </c>
    </row>
    <row r="748" spans="1:8" ht="12.5" customHeight="1">
      <c r="A748" s="55">
        <v>15551</v>
      </c>
      <c r="B748" s="55">
        <v>1</v>
      </c>
      <c r="C748" s="55" t="s">
        <v>6888</v>
      </c>
      <c r="D748" s="55" t="s">
        <v>4649</v>
      </c>
      <c r="E748" s="55" t="s">
        <v>6889</v>
      </c>
      <c r="F748" s="55" t="s">
        <v>4651</v>
      </c>
      <c r="G748" s="55" t="s">
        <v>6890</v>
      </c>
      <c r="H748" s="55">
        <v>0</v>
      </c>
    </row>
    <row r="749" spans="1:8" ht="12.5" customHeight="1">
      <c r="A749" s="55">
        <v>15558</v>
      </c>
      <c r="B749" s="55">
        <v>1</v>
      </c>
      <c r="C749" s="55" t="s">
        <v>6891</v>
      </c>
      <c r="D749" s="55" t="s">
        <v>4649</v>
      </c>
      <c r="E749" s="55" t="s">
        <v>6892</v>
      </c>
      <c r="F749" s="55" t="s">
        <v>4651</v>
      </c>
      <c r="G749" s="55" t="s">
        <v>6893</v>
      </c>
      <c r="H749" s="55">
        <v>0</v>
      </c>
    </row>
    <row r="750" spans="1:8" ht="12.5" customHeight="1">
      <c r="A750" s="55">
        <v>15962</v>
      </c>
      <c r="B750" s="55">
        <v>1</v>
      </c>
      <c r="C750" s="55" t="s">
        <v>6894</v>
      </c>
      <c r="D750" s="55" t="s">
        <v>4649</v>
      </c>
      <c r="E750" s="55" t="s">
        <v>6895</v>
      </c>
      <c r="F750" s="55" t="s">
        <v>4651</v>
      </c>
      <c r="G750" s="55" t="s">
        <v>6896</v>
      </c>
      <c r="H750" s="55">
        <v>0</v>
      </c>
    </row>
    <row r="751" spans="1:8" ht="12.5" customHeight="1">
      <c r="A751" s="55">
        <v>16002</v>
      </c>
      <c r="B751" s="55">
        <v>1</v>
      </c>
      <c r="C751" s="55" t="s">
        <v>6897</v>
      </c>
      <c r="D751" s="55" t="s">
        <v>4649</v>
      </c>
      <c r="E751" s="55" t="s">
        <v>6898</v>
      </c>
      <c r="F751" s="55" t="s">
        <v>4651</v>
      </c>
      <c r="G751" s="55" t="s">
        <v>6899</v>
      </c>
      <c r="H751" s="55">
        <v>0</v>
      </c>
    </row>
    <row r="752" spans="1:8" ht="12.5" customHeight="1">
      <c r="A752" s="55">
        <v>16374</v>
      </c>
      <c r="B752" s="55">
        <v>1</v>
      </c>
      <c r="C752" s="55" t="s">
        <v>6900</v>
      </c>
      <c r="D752" s="55" t="s">
        <v>4649</v>
      </c>
      <c r="E752" s="55" t="s">
        <v>6901</v>
      </c>
      <c r="F752" s="55" t="s">
        <v>4651</v>
      </c>
      <c r="G752" s="55" t="s">
        <v>6902</v>
      </c>
      <c r="H752" s="55">
        <v>0</v>
      </c>
    </row>
    <row r="753" spans="1:8" ht="12.5" customHeight="1">
      <c r="A753" s="55">
        <v>16780</v>
      </c>
      <c r="B753" s="55">
        <v>1</v>
      </c>
      <c r="C753" s="55" t="s">
        <v>6903</v>
      </c>
      <c r="D753" s="55" t="s">
        <v>4649</v>
      </c>
      <c r="E753" s="55" t="s">
        <v>6904</v>
      </c>
      <c r="F753" s="55" t="s">
        <v>4651</v>
      </c>
      <c r="G753" s="55" t="s">
        <v>6905</v>
      </c>
      <c r="H753" s="55">
        <v>0</v>
      </c>
    </row>
    <row r="754" spans="1:8" ht="12.5" customHeight="1">
      <c r="A754" s="55">
        <v>17264</v>
      </c>
      <c r="B754" s="55">
        <v>1</v>
      </c>
      <c r="C754" s="55" t="s">
        <v>6906</v>
      </c>
      <c r="D754" s="55" t="s">
        <v>4649</v>
      </c>
      <c r="E754" s="55" t="s">
        <v>6907</v>
      </c>
      <c r="F754" s="55" t="s">
        <v>4651</v>
      </c>
      <c r="G754" s="55" t="s">
        <v>6908</v>
      </c>
      <c r="H754" s="55">
        <v>0</v>
      </c>
    </row>
    <row r="755" spans="1:8" ht="12.5" customHeight="1">
      <c r="A755" s="55">
        <v>17405</v>
      </c>
      <c r="B755" s="55">
        <v>1</v>
      </c>
      <c r="C755" s="55" t="s">
        <v>6909</v>
      </c>
      <c r="D755" s="55" t="s">
        <v>4649</v>
      </c>
      <c r="E755" s="55" t="s">
        <v>6910</v>
      </c>
      <c r="F755" s="55" t="s">
        <v>4651</v>
      </c>
      <c r="G755" s="55" t="s">
        <v>6911</v>
      </c>
      <c r="H755" s="55">
        <v>0</v>
      </c>
    </row>
    <row r="756" spans="1:8" ht="12.5" customHeight="1">
      <c r="A756" s="55">
        <v>17424</v>
      </c>
      <c r="B756" s="55">
        <v>1</v>
      </c>
      <c r="C756" s="55" t="s">
        <v>6912</v>
      </c>
      <c r="D756" s="55" t="s">
        <v>4649</v>
      </c>
      <c r="E756" s="55" t="s">
        <v>6913</v>
      </c>
      <c r="F756" s="55" t="s">
        <v>4651</v>
      </c>
      <c r="G756" s="55" t="s">
        <v>6914</v>
      </c>
      <c r="H756" s="55">
        <v>0</v>
      </c>
    </row>
    <row r="757" spans="1:8" ht="12.5" customHeight="1">
      <c r="A757" s="55">
        <v>17550</v>
      </c>
      <c r="B757" s="55">
        <v>1</v>
      </c>
      <c r="C757" s="55" t="s">
        <v>6915</v>
      </c>
      <c r="D757" s="55" t="s">
        <v>4649</v>
      </c>
      <c r="E757" s="55" t="s">
        <v>6916</v>
      </c>
      <c r="F757" s="55" t="s">
        <v>4651</v>
      </c>
      <c r="G757" s="55" t="s">
        <v>6917</v>
      </c>
      <c r="H757" s="55">
        <v>0</v>
      </c>
    </row>
    <row r="758" spans="1:8" ht="12.5" customHeight="1">
      <c r="A758" s="55">
        <v>18318</v>
      </c>
      <c r="B758" s="55">
        <v>1</v>
      </c>
      <c r="C758" s="55" t="s">
        <v>6918</v>
      </c>
      <c r="D758" s="55" t="s">
        <v>4649</v>
      </c>
      <c r="E758" s="55" t="s">
        <v>6919</v>
      </c>
      <c r="F758" s="55" t="s">
        <v>4651</v>
      </c>
      <c r="G758" s="55" t="s">
        <v>6920</v>
      </c>
      <c r="H758" s="55">
        <v>0</v>
      </c>
    </row>
    <row r="759" spans="1:8" ht="12.5" customHeight="1">
      <c r="A759" s="55">
        <v>18651</v>
      </c>
      <c r="B759" s="55">
        <v>1</v>
      </c>
      <c r="C759" s="55" t="s">
        <v>6921</v>
      </c>
      <c r="D759" s="55" t="s">
        <v>4649</v>
      </c>
      <c r="E759" s="55" t="s">
        <v>6922</v>
      </c>
      <c r="F759" s="55" t="s">
        <v>4651</v>
      </c>
      <c r="G759" s="55" t="s">
        <v>6923</v>
      </c>
      <c r="H759" s="55">
        <v>0</v>
      </c>
    </row>
    <row r="760" spans="1:8" ht="12.5" customHeight="1">
      <c r="A760" s="55">
        <v>18655</v>
      </c>
      <c r="B760" s="55">
        <v>1</v>
      </c>
      <c r="C760" s="55" t="s">
        <v>6924</v>
      </c>
      <c r="D760" s="55" t="s">
        <v>4649</v>
      </c>
      <c r="E760" s="55" t="s">
        <v>6925</v>
      </c>
      <c r="F760" s="55" t="s">
        <v>4651</v>
      </c>
      <c r="G760" s="55" t="s">
        <v>6926</v>
      </c>
      <c r="H760" s="55">
        <v>0</v>
      </c>
    </row>
    <row r="761" spans="1:8" ht="12.5" customHeight="1">
      <c r="A761" s="55">
        <v>18865</v>
      </c>
      <c r="B761" s="55">
        <v>1</v>
      </c>
      <c r="C761" s="55" t="s">
        <v>6927</v>
      </c>
      <c r="D761" s="55" t="s">
        <v>4649</v>
      </c>
      <c r="E761" s="55" t="s">
        <v>6928</v>
      </c>
      <c r="F761" s="55" t="s">
        <v>4651</v>
      </c>
      <c r="G761" s="55" t="s">
        <v>6929</v>
      </c>
      <c r="H761" s="55">
        <v>0</v>
      </c>
    </row>
    <row r="762" spans="1:8" ht="12.5" customHeight="1">
      <c r="A762" s="55">
        <v>19215</v>
      </c>
      <c r="B762" s="55">
        <v>1</v>
      </c>
      <c r="C762" s="55" t="s">
        <v>6930</v>
      </c>
      <c r="D762" s="55" t="s">
        <v>4649</v>
      </c>
      <c r="E762" s="55" t="s">
        <v>6931</v>
      </c>
      <c r="F762" s="55" t="s">
        <v>4651</v>
      </c>
      <c r="G762" s="55" t="s">
        <v>6932</v>
      </c>
      <c r="H762" s="55">
        <v>0</v>
      </c>
    </row>
    <row r="763" spans="1:8" ht="12.5" customHeight="1">
      <c r="A763" s="55">
        <v>19238</v>
      </c>
      <c r="B763" s="55">
        <v>1</v>
      </c>
      <c r="C763" s="55" t="s">
        <v>6933</v>
      </c>
      <c r="D763" s="55" t="s">
        <v>4649</v>
      </c>
      <c r="E763" s="55" t="s">
        <v>6934</v>
      </c>
      <c r="F763" s="55" t="s">
        <v>4651</v>
      </c>
      <c r="G763" s="55" t="s">
        <v>6935</v>
      </c>
      <c r="H763" s="55">
        <v>0</v>
      </c>
    </row>
    <row r="764" spans="1:8" ht="12.5" customHeight="1">
      <c r="A764" s="55">
        <v>19713</v>
      </c>
      <c r="B764" s="55">
        <v>1</v>
      </c>
      <c r="C764" s="55" t="s">
        <v>6936</v>
      </c>
      <c r="D764" s="55" t="s">
        <v>4649</v>
      </c>
      <c r="E764" s="55" t="s">
        <v>6937</v>
      </c>
      <c r="F764" s="55" t="s">
        <v>4651</v>
      </c>
      <c r="G764" s="55" t="s">
        <v>6938</v>
      </c>
      <c r="H764" s="55">
        <v>0</v>
      </c>
    </row>
    <row r="765" spans="1:8" ht="12.5" customHeight="1">
      <c r="A765" s="55">
        <v>19845</v>
      </c>
      <c r="B765" s="55">
        <v>1</v>
      </c>
      <c r="C765" s="55" t="s">
        <v>6939</v>
      </c>
      <c r="D765" s="55" t="s">
        <v>4649</v>
      </c>
      <c r="E765" s="55" t="s">
        <v>6940</v>
      </c>
      <c r="F765" s="55" t="s">
        <v>4651</v>
      </c>
      <c r="G765" s="55" t="s">
        <v>6941</v>
      </c>
      <c r="H765" s="55">
        <v>0</v>
      </c>
    </row>
    <row r="766" spans="1:8" ht="12.5" customHeight="1">
      <c r="A766" s="55">
        <v>20319</v>
      </c>
      <c r="B766" s="55">
        <v>1</v>
      </c>
      <c r="C766" s="55" t="s">
        <v>6942</v>
      </c>
      <c r="D766" s="55" t="s">
        <v>4649</v>
      </c>
      <c r="E766" s="55" t="s">
        <v>6943</v>
      </c>
      <c r="F766" s="55" t="s">
        <v>4651</v>
      </c>
      <c r="G766" s="55" t="s">
        <v>6944</v>
      </c>
      <c r="H766" s="55">
        <v>0</v>
      </c>
    </row>
    <row r="767" spans="1:8" ht="12.5" customHeight="1">
      <c r="A767" s="55">
        <v>20362</v>
      </c>
      <c r="B767" s="55">
        <v>1</v>
      </c>
      <c r="C767" s="55" t="s">
        <v>6945</v>
      </c>
      <c r="D767" s="55" t="s">
        <v>4649</v>
      </c>
      <c r="E767" s="55" t="s">
        <v>6946</v>
      </c>
      <c r="F767" s="55" t="s">
        <v>4651</v>
      </c>
      <c r="G767" s="55" t="s">
        <v>6947</v>
      </c>
      <c r="H767" s="55">
        <v>0</v>
      </c>
    </row>
    <row r="768" spans="1:8" ht="12.5" customHeight="1">
      <c r="A768" s="55">
        <v>20482</v>
      </c>
      <c r="B768" s="55">
        <v>1</v>
      </c>
      <c r="C768" s="55" t="s">
        <v>6948</v>
      </c>
      <c r="D768" s="55" t="s">
        <v>4649</v>
      </c>
      <c r="E768" s="55" t="s">
        <v>6949</v>
      </c>
      <c r="F768" s="55" t="s">
        <v>4651</v>
      </c>
      <c r="G768" s="55" t="s">
        <v>6950</v>
      </c>
      <c r="H768" s="55">
        <v>0</v>
      </c>
    </row>
    <row r="769" spans="1:8" ht="12.5" customHeight="1">
      <c r="A769" s="55">
        <v>21421</v>
      </c>
      <c r="B769" s="55">
        <v>1</v>
      </c>
      <c r="C769" s="55" t="s">
        <v>6951</v>
      </c>
      <c r="D769" s="55" t="s">
        <v>4649</v>
      </c>
      <c r="E769" s="55" t="s">
        <v>6952</v>
      </c>
      <c r="F769" s="55" t="s">
        <v>4651</v>
      </c>
      <c r="G769" s="55" t="s">
        <v>6953</v>
      </c>
      <c r="H769" s="55">
        <v>0</v>
      </c>
    </row>
    <row r="770" spans="1:8" ht="12.5" customHeight="1">
      <c r="A770" s="55">
        <v>21456</v>
      </c>
      <c r="B770" s="55">
        <v>1</v>
      </c>
      <c r="C770" s="55" t="s">
        <v>6954</v>
      </c>
      <c r="D770" s="55" t="s">
        <v>4649</v>
      </c>
      <c r="E770" s="55" t="s">
        <v>6955</v>
      </c>
      <c r="F770" s="55" t="s">
        <v>4651</v>
      </c>
      <c r="G770" s="55" t="s">
        <v>6956</v>
      </c>
      <c r="H770" s="55">
        <v>0</v>
      </c>
    </row>
    <row r="771" spans="1:8" ht="12.5" customHeight="1">
      <c r="A771" s="55">
        <v>22016</v>
      </c>
      <c r="B771" s="55">
        <v>1</v>
      </c>
      <c r="C771" s="55" t="s">
        <v>6957</v>
      </c>
      <c r="D771" s="55" t="s">
        <v>4649</v>
      </c>
      <c r="E771" s="55" t="s">
        <v>6958</v>
      </c>
      <c r="F771" s="55" t="s">
        <v>4651</v>
      </c>
      <c r="G771" s="55" t="s">
        <v>6959</v>
      </c>
      <c r="H771" s="55">
        <v>0</v>
      </c>
    </row>
    <row r="772" spans="1:8" ht="12.5" customHeight="1">
      <c r="A772" s="55">
        <v>22081</v>
      </c>
      <c r="B772" s="55">
        <v>1</v>
      </c>
      <c r="C772" s="55" t="s">
        <v>6960</v>
      </c>
      <c r="D772" s="55" t="s">
        <v>4649</v>
      </c>
      <c r="E772" s="55" t="s">
        <v>6961</v>
      </c>
      <c r="F772" s="55" t="s">
        <v>4651</v>
      </c>
      <c r="G772" s="55" t="s">
        <v>6962</v>
      </c>
      <c r="H772" s="55">
        <v>0</v>
      </c>
    </row>
    <row r="773" spans="1:8" ht="12.5" customHeight="1">
      <c r="A773" s="55">
        <v>22277</v>
      </c>
      <c r="B773" s="55">
        <v>1</v>
      </c>
      <c r="C773" s="55" t="s">
        <v>6963</v>
      </c>
      <c r="D773" s="55" t="s">
        <v>4649</v>
      </c>
      <c r="E773" s="55" t="s">
        <v>6964</v>
      </c>
      <c r="F773" s="55" t="s">
        <v>4651</v>
      </c>
      <c r="G773" s="55" t="s">
        <v>6965</v>
      </c>
      <c r="H773" s="55">
        <v>0</v>
      </c>
    </row>
    <row r="774" spans="1:8" ht="12.5" customHeight="1">
      <c r="A774" s="55">
        <v>23000</v>
      </c>
      <c r="B774" s="55">
        <v>1</v>
      </c>
      <c r="C774" s="55" t="s">
        <v>6966</v>
      </c>
      <c r="D774" s="55" t="s">
        <v>4649</v>
      </c>
      <c r="E774" s="55" t="s">
        <v>6967</v>
      </c>
      <c r="F774" s="55" t="s">
        <v>4651</v>
      </c>
      <c r="G774" s="55" t="s">
        <v>6968</v>
      </c>
      <c r="H774" s="55">
        <v>0</v>
      </c>
    </row>
    <row r="775" spans="1:8" ht="12.5" customHeight="1">
      <c r="A775" s="55">
        <v>23017</v>
      </c>
      <c r="B775" s="55">
        <v>1</v>
      </c>
      <c r="C775" s="55" t="s">
        <v>6969</v>
      </c>
      <c r="D775" s="55" t="s">
        <v>4649</v>
      </c>
      <c r="E775" s="55" t="s">
        <v>6970</v>
      </c>
      <c r="F775" s="55" t="s">
        <v>4651</v>
      </c>
      <c r="G775" s="55" t="s">
        <v>6971</v>
      </c>
      <c r="H775" s="55">
        <v>0</v>
      </c>
    </row>
    <row r="776" spans="1:8" ht="12.5" customHeight="1">
      <c r="A776" s="55">
        <v>23044</v>
      </c>
      <c r="B776" s="55">
        <v>1</v>
      </c>
      <c r="C776" s="55" t="s">
        <v>6972</v>
      </c>
      <c r="D776" s="55" t="s">
        <v>4649</v>
      </c>
      <c r="E776" s="55" t="s">
        <v>6973</v>
      </c>
      <c r="F776" s="55" t="s">
        <v>4651</v>
      </c>
      <c r="G776" s="55" t="s">
        <v>6974</v>
      </c>
      <c r="H776" s="55">
        <v>0</v>
      </c>
    </row>
    <row r="777" spans="1:8" ht="12.5" customHeight="1">
      <c r="A777" s="55">
        <v>23148</v>
      </c>
      <c r="B777" s="55">
        <v>1</v>
      </c>
      <c r="C777" s="55" t="s">
        <v>6975</v>
      </c>
      <c r="D777" s="55" t="s">
        <v>4649</v>
      </c>
      <c r="E777" s="55" t="s">
        <v>6976</v>
      </c>
      <c r="F777" s="55" t="s">
        <v>4651</v>
      </c>
      <c r="G777" s="55" t="s">
        <v>6977</v>
      </c>
      <c r="H777" s="55">
        <v>0</v>
      </c>
    </row>
    <row r="778" spans="1:8" ht="12.5" customHeight="1">
      <c r="A778" s="55">
        <v>23379</v>
      </c>
      <c r="B778" s="55">
        <v>1</v>
      </c>
      <c r="C778" s="55" t="s">
        <v>6978</v>
      </c>
      <c r="D778" s="55" t="s">
        <v>4649</v>
      </c>
      <c r="E778" s="55" t="s">
        <v>6979</v>
      </c>
      <c r="F778" s="55" t="s">
        <v>4651</v>
      </c>
      <c r="G778" s="55" t="s">
        <v>6980</v>
      </c>
      <c r="H778" s="55">
        <v>0</v>
      </c>
    </row>
    <row r="779" spans="1:8" ht="12.5" customHeight="1">
      <c r="A779" s="55">
        <v>23390</v>
      </c>
      <c r="B779" s="55">
        <v>1</v>
      </c>
      <c r="C779" s="55" t="s">
        <v>6981</v>
      </c>
      <c r="D779" s="55" t="s">
        <v>4649</v>
      </c>
      <c r="E779" s="55" t="s">
        <v>6982</v>
      </c>
      <c r="F779" s="55" t="s">
        <v>4651</v>
      </c>
      <c r="G779" s="55" t="s">
        <v>6983</v>
      </c>
      <c r="H779" s="55">
        <v>0</v>
      </c>
    </row>
    <row r="780" spans="1:8" ht="12.5" customHeight="1">
      <c r="A780" s="55">
        <v>23490</v>
      </c>
      <c r="B780" s="55">
        <v>1</v>
      </c>
      <c r="C780" s="55" t="s">
        <v>6984</v>
      </c>
      <c r="D780" s="55" t="s">
        <v>4649</v>
      </c>
      <c r="E780" s="55" t="s">
        <v>6985</v>
      </c>
      <c r="F780" s="55" t="s">
        <v>4651</v>
      </c>
      <c r="G780" s="55" t="s">
        <v>6986</v>
      </c>
      <c r="H780" s="55">
        <v>0</v>
      </c>
    </row>
    <row r="781" spans="1:8" ht="12.5" customHeight="1">
      <c r="A781" s="55">
        <v>23784</v>
      </c>
      <c r="B781" s="55">
        <v>1</v>
      </c>
      <c r="C781" s="55" t="s">
        <v>6987</v>
      </c>
      <c r="D781" s="55" t="s">
        <v>4649</v>
      </c>
      <c r="E781" s="55" t="s">
        <v>6988</v>
      </c>
      <c r="F781" s="55" t="s">
        <v>4651</v>
      </c>
      <c r="G781" s="55" t="s">
        <v>6989</v>
      </c>
      <c r="H781" s="55">
        <v>0</v>
      </c>
    </row>
    <row r="782" spans="1:8" ht="12.5" customHeight="1">
      <c r="A782" s="55">
        <v>24312</v>
      </c>
      <c r="B782" s="55">
        <v>1</v>
      </c>
      <c r="C782" s="55" t="s">
        <v>6990</v>
      </c>
      <c r="D782" s="55" t="s">
        <v>4649</v>
      </c>
      <c r="E782" s="55" t="s">
        <v>6991</v>
      </c>
      <c r="F782" s="55" t="s">
        <v>4651</v>
      </c>
      <c r="G782" s="55" t="s">
        <v>6992</v>
      </c>
      <c r="H782" s="55">
        <v>0</v>
      </c>
    </row>
    <row r="783" spans="1:8" ht="12.5" customHeight="1">
      <c r="A783" s="55">
        <v>24438</v>
      </c>
      <c r="B783" s="55">
        <v>1</v>
      </c>
      <c r="C783" s="55" t="s">
        <v>6993</v>
      </c>
      <c r="D783" s="55" t="s">
        <v>4649</v>
      </c>
      <c r="E783" s="55" t="s">
        <v>6994</v>
      </c>
      <c r="F783" s="55" t="s">
        <v>4651</v>
      </c>
      <c r="G783" s="55" t="s">
        <v>6995</v>
      </c>
      <c r="H783" s="55">
        <v>0</v>
      </c>
    </row>
    <row r="784" spans="1:8" ht="12.5" customHeight="1">
      <c r="A784" s="55">
        <v>24441</v>
      </c>
      <c r="B784" s="55">
        <v>1</v>
      </c>
      <c r="C784" s="55" t="s">
        <v>6996</v>
      </c>
      <c r="D784" s="55" t="s">
        <v>4649</v>
      </c>
      <c r="E784" s="55" t="s">
        <v>6997</v>
      </c>
      <c r="F784" s="55" t="s">
        <v>4651</v>
      </c>
      <c r="G784" s="55" t="s">
        <v>6998</v>
      </c>
      <c r="H784" s="55">
        <v>0</v>
      </c>
    </row>
    <row r="785" spans="1:8" ht="12.5" customHeight="1">
      <c r="A785" s="55">
        <v>24970</v>
      </c>
      <c r="B785" s="55">
        <v>1</v>
      </c>
      <c r="C785" s="55" t="s">
        <v>6999</v>
      </c>
      <c r="D785" s="55" t="s">
        <v>4649</v>
      </c>
      <c r="E785" s="55" t="s">
        <v>7000</v>
      </c>
      <c r="F785" s="55" t="s">
        <v>4651</v>
      </c>
      <c r="G785" s="55" t="s">
        <v>7001</v>
      </c>
      <c r="H785" s="55">
        <v>0</v>
      </c>
    </row>
    <row r="786" spans="1:8" ht="12.5" customHeight="1">
      <c r="A786" s="55">
        <v>25039</v>
      </c>
      <c r="B786" s="55">
        <v>1</v>
      </c>
      <c r="C786" s="55" t="s">
        <v>7002</v>
      </c>
      <c r="D786" s="55" t="s">
        <v>4649</v>
      </c>
      <c r="E786" s="55" t="s">
        <v>7003</v>
      </c>
      <c r="F786" s="55" t="s">
        <v>4651</v>
      </c>
      <c r="G786" s="55" t="s">
        <v>7004</v>
      </c>
      <c r="H786" s="55">
        <v>0</v>
      </c>
    </row>
    <row r="787" spans="1:8" ht="12.5" customHeight="1">
      <c r="A787" s="55">
        <v>25065</v>
      </c>
      <c r="B787" s="55">
        <v>1</v>
      </c>
      <c r="C787" s="55" t="s">
        <v>7005</v>
      </c>
      <c r="D787" s="55" t="s">
        <v>4649</v>
      </c>
      <c r="E787" s="55" t="s">
        <v>7006</v>
      </c>
      <c r="F787" s="55" t="s">
        <v>4651</v>
      </c>
      <c r="G787" s="55" t="s">
        <v>7007</v>
      </c>
      <c r="H787" s="55">
        <v>0</v>
      </c>
    </row>
    <row r="788" spans="1:8" ht="12.5" customHeight="1">
      <c r="A788" s="55">
        <v>25073</v>
      </c>
      <c r="B788" s="55">
        <v>1</v>
      </c>
      <c r="C788" s="55" t="s">
        <v>7008</v>
      </c>
      <c r="D788" s="55" t="s">
        <v>4649</v>
      </c>
      <c r="E788" s="55" t="s">
        <v>7009</v>
      </c>
      <c r="F788" s="55" t="s">
        <v>4651</v>
      </c>
      <c r="G788" s="55" t="s">
        <v>7010</v>
      </c>
      <c r="H788" s="55">
        <v>0</v>
      </c>
    </row>
    <row r="789" spans="1:8" ht="12.5" customHeight="1">
      <c r="A789" s="55">
        <v>25253</v>
      </c>
      <c r="B789" s="55">
        <v>1</v>
      </c>
      <c r="C789" s="55" t="s">
        <v>7011</v>
      </c>
      <c r="D789" s="55" t="s">
        <v>4649</v>
      </c>
      <c r="E789" s="55" t="s">
        <v>7012</v>
      </c>
      <c r="F789" s="55" t="s">
        <v>4651</v>
      </c>
      <c r="G789" s="55" t="s">
        <v>7013</v>
      </c>
      <c r="H789" s="55">
        <v>0</v>
      </c>
    </row>
    <row r="790" spans="1:8" ht="12.5" customHeight="1">
      <c r="A790" s="55">
        <v>25333</v>
      </c>
      <c r="B790" s="55">
        <v>1</v>
      </c>
      <c r="C790" s="55" t="s">
        <v>7014</v>
      </c>
      <c r="D790" s="55" t="s">
        <v>4649</v>
      </c>
      <c r="E790" s="55" t="s">
        <v>7015</v>
      </c>
      <c r="F790" s="55" t="s">
        <v>4651</v>
      </c>
      <c r="G790" s="55" t="s">
        <v>7016</v>
      </c>
      <c r="H790" s="55">
        <v>0</v>
      </c>
    </row>
    <row r="791" spans="1:8" ht="12.5" customHeight="1">
      <c r="A791" s="55">
        <v>25963</v>
      </c>
      <c r="B791" s="55">
        <v>1</v>
      </c>
      <c r="C791" s="55" t="s">
        <v>7017</v>
      </c>
      <c r="D791" s="55" t="s">
        <v>4649</v>
      </c>
      <c r="E791" s="55" t="s">
        <v>7018</v>
      </c>
      <c r="F791" s="55" t="s">
        <v>4651</v>
      </c>
      <c r="G791" s="55" t="s">
        <v>7019</v>
      </c>
      <c r="H791" s="55">
        <v>0</v>
      </c>
    </row>
    <row r="792" spans="1:8" ht="12.5" customHeight="1">
      <c r="A792" s="55">
        <v>26086</v>
      </c>
      <c r="B792" s="55">
        <v>1</v>
      </c>
      <c r="C792" s="55" t="s">
        <v>7020</v>
      </c>
      <c r="D792" s="55" t="s">
        <v>4649</v>
      </c>
      <c r="E792" s="55" t="s">
        <v>7021</v>
      </c>
      <c r="F792" s="55" t="s">
        <v>4651</v>
      </c>
      <c r="G792" s="55" t="s">
        <v>7022</v>
      </c>
      <c r="H792" s="55">
        <v>0</v>
      </c>
    </row>
    <row r="793" spans="1:8" ht="12.5" customHeight="1">
      <c r="A793" s="55">
        <v>26181</v>
      </c>
      <c r="B793" s="55">
        <v>1</v>
      </c>
      <c r="C793" s="55" t="s">
        <v>7023</v>
      </c>
      <c r="D793" s="55" t="s">
        <v>4649</v>
      </c>
      <c r="E793" s="55" t="s">
        <v>7024</v>
      </c>
      <c r="F793" s="55" t="s">
        <v>4651</v>
      </c>
      <c r="G793" s="55" t="s">
        <v>7025</v>
      </c>
      <c r="H793" s="55">
        <v>0</v>
      </c>
    </row>
    <row r="794" spans="1:8" ht="12.5" customHeight="1">
      <c r="A794" s="55">
        <v>26460</v>
      </c>
      <c r="B794" s="55">
        <v>1</v>
      </c>
      <c r="C794" s="55" t="s">
        <v>7026</v>
      </c>
      <c r="D794" s="55" t="s">
        <v>4649</v>
      </c>
      <c r="E794" s="55" t="s">
        <v>7027</v>
      </c>
      <c r="F794" s="55" t="s">
        <v>4651</v>
      </c>
      <c r="G794" s="55" t="s">
        <v>7028</v>
      </c>
      <c r="H794" s="55">
        <v>0</v>
      </c>
    </row>
    <row r="795" spans="1:8" ht="12.5" customHeight="1">
      <c r="A795" s="55">
        <v>27115</v>
      </c>
      <c r="B795" s="55">
        <v>1</v>
      </c>
      <c r="C795" s="55" t="s">
        <v>7029</v>
      </c>
      <c r="D795" s="55" t="s">
        <v>4649</v>
      </c>
      <c r="E795" s="55" t="s">
        <v>7030</v>
      </c>
      <c r="F795" s="55" t="s">
        <v>4651</v>
      </c>
      <c r="G795" s="55" t="s">
        <v>7031</v>
      </c>
      <c r="H795" s="55">
        <v>0</v>
      </c>
    </row>
    <row r="796" spans="1:8" ht="12.5" customHeight="1">
      <c r="A796" s="55">
        <v>27475</v>
      </c>
      <c r="B796" s="55">
        <v>1</v>
      </c>
      <c r="C796" s="55" t="s">
        <v>7032</v>
      </c>
      <c r="D796" s="55" t="s">
        <v>4649</v>
      </c>
      <c r="E796" s="55" t="s">
        <v>7033</v>
      </c>
      <c r="F796" s="55" t="s">
        <v>4651</v>
      </c>
      <c r="G796" s="55" t="s">
        <v>7034</v>
      </c>
      <c r="H796" s="55">
        <v>0</v>
      </c>
    </row>
    <row r="797" spans="1:8" ht="12.5" customHeight="1">
      <c r="A797" s="55">
        <v>28055</v>
      </c>
      <c r="B797" s="55">
        <v>1</v>
      </c>
      <c r="C797" s="55" t="s">
        <v>7035</v>
      </c>
      <c r="D797" s="55" t="s">
        <v>4649</v>
      </c>
      <c r="E797" s="55" t="s">
        <v>7036</v>
      </c>
      <c r="F797" s="55" t="s">
        <v>4651</v>
      </c>
      <c r="G797" s="55" t="s">
        <v>7037</v>
      </c>
      <c r="H797" s="55">
        <v>0</v>
      </c>
    </row>
    <row r="798" spans="1:8" ht="12.5" customHeight="1">
      <c r="A798" s="55">
        <v>28163</v>
      </c>
      <c r="B798" s="55">
        <v>1</v>
      </c>
      <c r="C798" s="55" t="s">
        <v>7038</v>
      </c>
      <c r="D798" s="55" t="s">
        <v>4649</v>
      </c>
      <c r="E798" s="55" t="s">
        <v>7039</v>
      </c>
      <c r="F798" s="55" t="s">
        <v>4651</v>
      </c>
      <c r="G798" s="55" t="s">
        <v>7040</v>
      </c>
      <c r="H798" s="55">
        <v>0</v>
      </c>
    </row>
    <row r="799" spans="1:8" ht="12.5" customHeight="1">
      <c r="A799" s="55">
        <v>28265</v>
      </c>
      <c r="B799" s="55">
        <v>1</v>
      </c>
      <c r="C799" s="55" t="s">
        <v>7041</v>
      </c>
      <c r="D799" s="55" t="s">
        <v>4649</v>
      </c>
      <c r="E799" s="55" t="s">
        <v>7042</v>
      </c>
      <c r="F799" s="55" t="s">
        <v>4651</v>
      </c>
      <c r="G799" s="55" t="s">
        <v>7043</v>
      </c>
      <c r="H799" s="55">
        <v>0</v>
      </c>
    </row>
    <row r="800" spans="1:8" ht="12.5" customHeight="1">
      <c r="A800" s="55">
        <v>28278</v>
      </c>
      <c r="B800" s="55">
        <v>1</v>
      </c>
      <c r="C800" s="55" t="s">
        <v>7044</v>
      </c>
      <c r="D800" s="55" t="s">
        <v>4649</v>
      </c>
      <c r="E800" s="55" t="s">
        <v>7045</v>
      </c>
      <c r="F800" s="55" t="s">
        <v>4651</v>
      </c>
      <c r="G800" s="55" t="s">
        <v>7046</v>
      </c>
      <c r="H800" s="55">
        <v>0</v>
      </c>
    </row>
    <row r="801" spans="1:8" ht="12.5" customHeight="1">
      <c r="A801" s="55">
        <v>28343</v>
      </c>
      <c r="B801" s="55">
        <v>1</v>
      </c>
      <c r="C801" s="55" t="s">
        <v>7047</v>
      </c>
      <c r="D801" s="55" t="s">
        <v>4649</v>
      </c>
      <c r="E801" s="55" t="s">
        <v>7048</v>
      </c>
      <c r="F801" s="55" t="s">
        <v>4651</v>
      </c>
      <c r="G801" s="55" t="s">
        <v>7049</v>
      </c>
      <c r="H801" s="55">
        <v>0</v>
      </c>
    </row>
    <row r="802" spans="1:8" ht="12.5" customHeight="1">
      <c r="A802" s="55">
        <v>28678</v>
      </c>
      <c r="B802" s="55">
        <v>1</v>
      </c>
      <c r="C802" s="55" t="s">
        <v>7050</v>
      </c>
      <c r="D802" s="55" t="s">
        <v>4649</v>
      </c>
      <c r="E802" s="55" t="s">
        <v>7051</v>
      </c>
      <c r="F802" s="55" t="s">
        <v>4651</v>
      </c>
      <c r="G802" s="55" t="s">
        <v>7052</v>
      </c>
      <c r="H802" s="55">
        <v>0</v>
      </c>
    </row>
    <row r="803" spans="1:8" ht="12.5" customHeight="1">
      <c r="A803" s="55">
        <v>28681</v>
      </c>
      <c r="B803" s="55">
        <v>1</v>
      </c>
      <c r="C803" s="55" t="s">
        <v>7053</v>
      </c>
      <c r="D803" s="55" t="s">
        <v>4649</v>
      </c>
      <c r="E803" s="55" t="s">
        <v>7054</v>
      </c>
      <c r="F803" s="55" t="s">
        <v>4651</v>
      </c>
      <c r="G803" s="55" t="s">
        <v>7055</v>
      </c>
      <c r="H803" s="55">
        <v>0</v>
      </c>
    </row>
    <row r="804" spans="1:8" ht="12.5" customHeight="1">
      <c r="A804" s="55">
        <v>29210</v>
      </c>
      <c r="B804" s="55">
        <v>1</v>
      </c>
      <c r="C804" s="55" t="s">
        <v>7056</v>
      </c>
      <c r="D804" s="55" t="s">
        <v>4649</v>
      </c>
      <c r="E804" s="55" t="s">
        <v>7057</v>
      </c>
      <c r="F804" s="55" t="s">
        <v>4651</v>
      </c>
      <c r="G804" s="55" t="s">
        <v>7058</v>
      </c>
      <c r="H804" s="55">
        <v>0</v>
      </c>
    </row>
    <row r="805" spans="1:8" ht="12.5" customHeight="1">
      <c r="A805" s="55">
        <v>29270</v>
      </c>
      <c r="B805" s="55">
        <v>1</v>
      </c>
      <c r="C805" s="55" t="s">
        <v>7059</v>
      </c>
      <c r="D805" s="55" t="s">
        <v>4649</v>
      </c>
      <c r="E805" s="55" t="s">
        <v>7060</v>
      </c>
      <c r="F805" s="55" t="s">
        <v>4651</v>
      </c>
      <c r="G805" s="55" t="s">
        <v>7061</v>
      </c>
      <c r="H805" s="55">
        <v>0</v>
      </c>
    </row>
    <row r="806" spans="1:8" ht="12.5" customHeight="1">
      <c r="A806" s="55">
        <v>11321</v>
      </c>
      <c r="B806" s="55">
        <v>1</v>
      </c>
      <c r="C806" s="55" t="s">
        <v>7062</v>
      </c>
      <c r="D806" s="55" t="s">
        <v>4649</v>
      </c>
      <c r="E806" s="55" t="s">
        <v>7063</v>
      </c>
      <c r="F806" s="55" t="s">
        <v>4651</v>
      </c>
      <c r="G806" s="55" t="s">
        <v>7064</v>
      </c>
      <c r="H806" s="55">
        <v>0</v>
      </c>
    </row>
    <row r="807" spans="1:8" ht="12.5" customHeight="1">
      <c r="A807" s="55">
        <v>12078</v>
      </c>
      <c r="B807" s="55">
        <v>1</v>
      </c>
      <c r="C807" s="55" t="s">
        <v>7065</v>
      </c>
      <c r="D807" s="55" t="s">
        <v>4649</v>
      </c>
      <c r="E807" s="55" t="s">
        <v>7066</v>
      </c>
      <c r="F807" s="55" t="s">
        <v>4651</v>
      </c>
      <c r="G807" s="55" t="s">
        <v>7067</v>
      </c>
      <c r="H807" s="55">
        <v>0</v>
      </c>
    </row>
    <row r="808" spans="1:8" ht="12.5" customHeight="1">
      <c r="A808" s="55">
        <v>12929</v>
      </c>
      <c r="B808" s="55">
        <v>1</v>
      </c>
      <c r="C808" s="55" t="s">
        <v>7068</v>
      </c>
      <c r="D808" s="55" t="s">
        <v>4649</v>
      </c>
      <c r="E808" s="55" t="s">
        <v>7069</v>
      </c>
      <c r="F808" s="55" t="s">
        <v>4651</v>
      </c>
      <c r="G808" s="55" t="s">
        <v>7070</v>
      </c>
      <c r="H808" s="55">
        <v>0</v>
      </c>
    </row>
    <row r="809" spans="1:8" ht="12.5" customHeight="1">
      <c r="A809" s="55">
        <v>13086</v>
      </c>
      <c r="B809" s="55">
        <v>1</v>
      </c>
      <c r="C809" s="55" t="s">
        <v>7071</v>
      </c>
      <c r="D809" s="55" t="s">
        <v>4649</v>
      </c>
      <c r="E809" s="55" t="s">
        <v>7072</v>
      </c>
      <c r="F809" s="55" t="s">
        <v>4651</v>
      </c>
      <c r="G809" s="55" t="s">
        <v>7073</v>
      </c>
      <c r="H809" s="55">
        <v>0</v>
      </c>
    </row>
    <row r="810" spans="1:8" ht="12.5" customHeight="1">
      <c r="A810" s="55">
        <v>13269</v>
      </c>
      <c r="B810" s="55">
        <v>1</v>
      </c>
      <c r="C810" s="55" t="s">
        <v>7074</v>
      </c>
      <c r="D810" s="55" t="s">
        <v>4649</v>
      </c>
      <c r="E810" s="55" t="s">
        <v>7075</v>
      </c>
      <c r="F810" s="55" t="s">
        <v>4651</v>
      </c>
      <c r="G810" s="55" t="s">
        <v>7076</v>
      </c>
      <c r="H810" s="55">
        <v>0</v>
      </c>
    </row>
    <row r="811" spans="1:8" ht="12.5" customHeight="1">
      <c r="A811" s="55">
        <v>13356</v>
      </c>
      <c r="B811" s="55">
        <v>1</v>
      </c>
      <c r="C811" s="55" t="s">
        <v>7077</v>
      </c>
      <c r="D811" s="55" t="s">
        <v>4649</v>
      </c>
      <c r="E811" s="55" t="s">
        <v>7078</v>
      </c>
      <c r="F811" s="55" t="s">
        <v>4651</v>
      </c>
      <c r="G811" s="55" t="s">
        <v>7079</v>
      </c>
      <c r="H811" s="55">
        <v>0</v>
      </c>
    </row>
    <row r="812" spans="1:8" ht="12.5" customHeight="1">
      <c r="A812" s="55">
        <v>13371</v>
      </c>
      <c r="B812" s="55">
        <v>1</v>
      </c>
      <c r="C812" s="55" t="s">
        <v>7080</v>
      </c>
      <c r="D812" s="55" t="s">
        <v>4649</v>
      </c>
      <c r="E812" s="55" t="s">
        <v>7081</v>
      </c>
      <c r="F812" s="55" t="s">
        <v>4651</v>
      </c>
      <c r="G812" s="55" t="s">
        <v>7082</v>
      </c>
      <c r="H812" s="55">
        <v>0</v>
      </c>
    </row>
    <row r="813" spans="1:8" ht="12.5" customHeight="1">
      <c r="A813" s="55">
        <v>13703</v>
      </c>
      <c r="B813" s="55">
        <v>1</v>
      </c>
      <c r="C813" s="55" t="s">
        <v>7083</v>
      </c>
      <c r="D813" s="55" t="s">
        <v>4649</v>
      </c>
      <c r="E813" s="55" t="s">
        <v>7084</v>
      </c>
      <c r="F813" s="55" t="s">
        <v>4651</v>
      </c>
      <c r="G813" s="55" t="s">
        <v>7085</v>
      </c>
      <c r="H813" s="55">
        <v>0</v>
      </c>
    </row>
    <row r="814" spans="1:8" ht="12.5" customHeight="1">
      <c r="A814" s="55">
        <v>13748</v>
      </c>
      <c r="B814" s="55">
        <v>1</v>
      </c>
      <c r="C814" s="55" t="s">
        <v>7086</v>
      </c>
      <c r="D814" s="55" t="s">
        <v>4649</v>
      </c>
      <c r="E814" s="55" t="s">
        <v>7087</v>
      </c>
      <c r="F814" s="55" t="s">
        <v>4651</v>
      </c>
      <c r="G814" s="55" t="s">
        <v>7088</v>
      </c>
      <c r="H814" s="55">
        <v>0</v>
      </c>
    </row>
    <row r="815" spans="1:8" ht="12.5" customHeight="1">
      <c r="A815" s="55">
        <v>13757</v>
      </c>
      <c r="B815" s="55">
        <v>1</v>
      </c>
      <c r="C815" s="55" t="s">
        <v>7089</v>
      </c>
      <c r="D815" s="55" t="s">
        <v>4649</v>
      </c>
      <c r="E815" s="55" t="s">
        <v>7090</v>
      </c>
      <c r="F815" s="55" t="s">
        <v>4651</v>
      </c>
      <c r="G815" s="55" t="s">
        <v>7091</v>
      </c>
      <c r="H815" s="55">
        <v>0</v>
      </c>
    </row>
    <row r="816" spans="1:8" ht="12.5" customHeight="1">
      <c r="A816" s="55">
        <v>13884</v>
      </c>
      <c r="B816" s="55">
        <v>1</v>
      </c>
      <c r="C816" s="55" t="s">
        <v>7092</v>
      </c>
      <c r="D816" s="55" t="s">
        <v>4649</v>
      </c>
      <c r="E816" s="55" t="s">
        <v>7093</v>
      </c>
      <c r="F816" s="55" t="s">
        <v>4651</v>
      </c>
      <c r="G816" s="55" t="s">
        <v>7094</v>
      </c>
      <c r="H816" s="55">
        <v>0</v>
      </c>
    </row>
    <row r="817" spans="1:8" ht="12.5" customHeight="1">
      <c r="A817" s="55">
        <v>13947</v>
      </c>
      <c r="B817" s="55">
        <v>1</v>
      </c>
      <c r="C817" s="55" t="s">
        <v>7095</v>
      </c>
      <c r="D817" s="55" t="s">
        <v>4649</v>
      </c>
      <c r="E817" s="55" t="s">
        <v>7096</v>
      </c>
      <c r="F817" s="55" t="s">
        <v>4651</v>
      </c>
      <c r="G817" s="55" t="s">
        <v>7097</v>
      </c>
      <c r="H817" s="55">
        <v>0</v>
      </c>
    </row>
    <row r="818" spans="1:8" ht="12.5" customHeight="1">
      <c r="A818" s="55">
        <v>14092</v>
      </c>
      <c r="B818" s="55">
        <v>1</v>
      </c>
      <c r="C818" s="55" t="s">
        <v>7098</v>
      </c>
      <c r="D818" s="55" t="s">
        <v>4649</v>
      </c>
      <c r="E818" s="55" t="s">
        <v>7099</v>
      </c>
      <c r="F818" s="55" t="s">
        <v>4651</v>
      </c>
      <c r="G818" s="55" t="s">
        <v>7100</v>
      </c>
      <c r="H818" s="55">
        <v>0</v>
      </c>
    </row>
    <row r="819" spans="1:8" ht="12.5" customHeight="1">
      <c r="A819" s="55">
        <v>14098</v>
      </c>
      <c r="B819" s="55">
        <v>1</v>
      </c>
      <c r="C819" s="55" t="s">
        <v>7101</v>
      </c>
      <c r="D819" s="55" t="s">
        <v>4649</v>
      </c>
      <c r="E819" s="55" t="s">
        <v>7102</v>
      </c>
      <c r="F819" s="55" t="s">
        <v>4651</v>
      </c>
      <c r="G819" s="55" t="s">
        <v>7103</v>
      </c>
      <c r="H819" s="55">
        <v>0</v>
      </c>
    </row>
    <row r="820" spans="1:8" ht="12.5" customHeight="1">
      <c r="A820" s="55">
        <v>14600</v>
      </c>
      <c r="B820" s="55">
        <v>1</v>
      </c>
      <c r="C820" s="55" t="s">
        <v>7104</v>
      </c>
      <c r="D820" s="55" t="s">
        <v>4649</v>
      </c>
      <c r="E820" s="55" t="s">
        <v>7105</v>
      </c>
      <c r="F820" s="55" t="s">
        <v>4651</v>
      </c>
      <c r="G820" s="55" t="s">
        <v>7106</v>
      </c>
      <c r="H820" s="55">
        <v>0</v>
      </c>
    </row>
    <row r="821" spans="1:8" ht="12.5" customHeight="1">
      <c r="A821" s="55">
        <v>14636</v>
      </c>
      <c r="B821" s="55">
        <v>1</v>
      </c>
      <c r="C821" s="55" t="s">
        <v>7107</v>
      </c>
      <c r="D821" s="55" t="s">
        <v>4649</v>
      </c>
      <c r="E821" s="55" t="s">
        <v>7108</v>
      </c>
      <c r="F821" s="55" t="s">
        <v>4651</v>
      </c>
      <c r="G821" s="55" t="s">
        <v>7109</v>
      </c>
      <c r="H821" s="55">
        <v>0</v>
      </c>
    </row>
    <row r="822" spans="1:8" ht="12.5" customHeight="1">
      <c r="A822" s="55">
        <v>14881</v>
      </c>
      <c r="B822" s="55">
        <v>1</v>
      </c>
      <c r="C822" s="55" t="s">
        <v>7110</v>
      </c>
      <c r="D822" s="55" t="s">
        <v>4649</v>
      </c>
      <c r="E822" s="55" t="s">
        <v>7111</v>
      </c>
      <c r="F822" s="55" t="s">
        <v>4651</v>
      </c>
      <c r="G822" s="55" t="s">
        <v>7112</v>
      </c>
      <c r="H822" s="55">
        <v>0</v>
      </c>
    </row>
    <row r="823" spans="1:8" ht="12.5" customHeight="1">
      <c r="A823" s="55">
        <v>15009</v>
      </c>
      <c r="B823" s="55">
        <v>1</v>
      </c>
      <c r="C823" s="55" t="s">
        <v>7113</v>
      </c>
      <c r="D823" s="55" t="s">
        <v>4649</v>
      </c>
      <c r="E823" s="55" t="s">
        <v>7114</v>
      </c>
      <c r="F823" s="55" t="s">
        <v>4651</v>
      </c>
      <c r="G823" s="55" t="s">
        <v>7115</v>
      </c>
      <c r="H823" s="55">
        <v>0</v>
      </c>
    </row>
    <row r="824" spans="1:8" ht="12.5" customHeight="1">
      <c r="A824" s="55">
        <v>15569</v>
      </c>
      <c r="B824" s="55">
        <v>1</v>
      </c>
      <c r="C824" s="55" t="s">
        <v>7116</v>
      </c>
      <c r="D824" s="55" t="s">
        <v>4649</v>
      </c>
      <c r="E824" s="55" t="s">
        <v>7117</v>
      </c>
      <c r="F824" s="55" t="s">
        <v>4651</v>
      </c>
      <c r="G824" s="55" t="s">
        <v>7118</v>
      </c>
      <c r="H824" s="55">
        <v>0</v>
      </c>
    </row>
    <row r="825" spans="1:8" ht="12.5" customHeight="1">
      <c r="A825" s="55">
        <v>15749</v>
      </c>
      <c r="B825" s="55">
        <v>1</v>
      </c>
      <c r="C825" s="55" t="s">
        <v>7119</v>
      </c>
      <c r="D825" s="55" t="s">
        <v>4649</v>
      </c>
      <c r="E825" s="55" t="s">
        <v>7120</v>
      </c>
      <c r="F825" s="55" t="s">
        <v>4651</v>
      </c>
      <c r="G825" s="55" t="s">
        <v>7121</v>
      </c>
      <c r="H825" s="55">
        <v>0</v>
      </c>
    </row>
    <row r="826" spans="1:8" ht="12.5" customHeight="1">
      <c r="A826" s="55">
        <v>15951</v>
      </c>
      <c r="B826" s="55">
        <v>1</v>
      </c>
      <c r="C826" s="55" t="s">
        <v>7122</v>
      </c>
      <c r="D826" s="55" t="s">
        <v>4649</v>
      </c>
      <c r="E826" s="55" t="s">
        <v>7123</v>
      </c>
      <c r="F826" s="55" t="s">
        <v>4651</v>
      </c>
      <c r="G826" s="55" t="s">
        <v>7124</v>
      </c>
      <c r="H826" s="55">
        <v>0</v>
      </c>
    </row>
    <row r="827" spans="1:8" ht="12.5" customHeight="1">
      <c r="A827" s="55">
        <v>16072</v>
      </c>
      <c r="B827" s="55">
        <v>1</v>
      </c>
      <c r="C827" s="55" t="s">
        <v>7125</v>
      </c>
      <c r="D827" s="55" t="s">
        <v>4649</v>
      </c>
      <c r="E827" s="55" t="s">
        <v>7126</v>
      </c>
      <c r="F827" s="55" t="s">
        <v>4651</v>
      </c>
      <c r="G827" s="55" t="s">
        <v>7127</v>
      </c>
      <c r="H827" s="55">
        <v>0</v>
      </c>
    </row>
    <row r="828" spans="1:8" ht="12.5" customHeight="1">
      <c r="A828" s="55">
        <v>16075</v>
      </c>
      <c r="B828" s="55">
        <v>1</v>
      </c>
      <c r="C828" s="55" t="s">
        <v>7128</v>
      </c>
      <c r="D828" s="55" t="s">
        <v>4649</v>
      </c>
      <c r="E828" s="55" t="s">
        <v>7129</v>
      </c>
      <c r="F828" s="55" t="s">
        <v>4651</v>
      </c>
      <c r="G828" s="55" t="s">
        <v>7130</v>
      </c>
      <c r="H828" s="55">
        <v>0</v>
      </c>
    </row>
    <row r="829" spans="1:8" ht="12.5" customHeight="1">
      <c r="A829" s="55">
        <v>16084</v>
      </c>
      <c r="B829" s="55">
        <v>1</v>
      </c>
      <c r="C829" s="55" t="s">
        <v>7131</v>
      </c>
      <c r="D829" s="55" t="s">
        <v>4649</v>
      </c>
      <c r="E829" s="55" t="s">
        <v>7132</v>
      </c>
      <c r="F829" s="55" t="s">
        <v>4651</v>
      </c>
      <c r="G829" s="55" t="s">
        <v>7133</v>
      </c>
      <c r="H829" s="55">
        <v>0</v>
      </c>
    </row>
    <row r="830" spans="1:8" ht="12.5" customHeight="1">
      <c r="A830" s="55">
        <v>16670</v>
      </c>
      <c r="B830" s="55">
        <v>1</v>
      </c>
      <c r="C830" s="55" t="s">
        <v>7134</v>
      </c>
      <c r="D830" s="55" t="s">
        <v>4649</v>
      </c>
      <c r="E830" s="55" t="s">
        <v>7135</v>
      </c>
      <c r="F830" s="55" t="s">
        <v>4651</v>
      </c>
      <c r="G830" s="55" t="s">
        <v>7136</v>
      </c>
      <c r="H830" s="55">
        <v>0</v>
      </c>
    </row>
    <row r="831" spans="1:8" ht="12.5" customHeight="1">
      <c r="A831" s="55">
        <v>16957</v>
      </c>
      <c r="B831" s="55">
        <v>1</v>
      </c>
      <c r="C831" s="55" t="s">
        <v>7137</v>
      </c>
      <c r="D831" s="55" t="s">
        <v>4649</v>
      </c>
      <c r="E831" s="55" t="s">
        <v>7138</v>
      </c>
      <c r="F831" s="55" t="s">
        <v>4651</v>
      </c>
      <c r="G831" s="55" t="s">
        <v>7139</v>
      </c>
      <c r="H831" s="55">
        <v>0</v>
      </c>
    </row>
    <row r="832" spans="1:8" ht="12.5" customHeight="1">
      <c r="A832" s="55">
        <v>16974</v>
      </c>
      <c r="B832" s="55">
        <v>1</v>
      </c>
      <c r="C832" s="55" t="s">
        <v>7140</v>
      </c>
      <c r="D832" s="55" t="s">
        <v>4649</v>
      </c>
      <c r="E832" s="55" t="s">
        <v>7141</v>
      </c>
      <c r="F832" s="55" t="s">
        <v>4651</v>
      </c>
      <c r="G832" s="55" t="s">
        <v>7142</v>
      </c>
      <c r="H832" s="55">
        <v>0</v>
      </c>
    </row>
    <row r="833" spans="1:8" ht="12.5" customHeight="1">
      <c r="A833" s="55">
        <v>17161</v>
      </c>
      <c r="B833" s="55">
        <v>1</v>
      </c>
      <c r="C833" s="55" t="s">
        <v>7143</v>
      </c>
      <c r="D833" s="55" t="s">
        <v>4649</v>
      </c>
      <c r="E833" s="55" t="s">
        <v>7144</v>
      </c>
      <c r="F833" s="55" t="s">
        <v>4651</v>
      </c>
      <c r="G833" s="55" t="s">
        <v>7145</v>
      </c>
      <c r="H833" s="55">
        <v>0</v>
      </c>
    </row>
    <row r="834" spans="1:8" ht="12.5" customHeight="1">
      <c r="A834" s="55">
        <v>17168</v>
      </c>
      <c r="B834" s="55">
        <v>1</v>
      </c>
      <c r="C834" s="55" t="s">
        <v>7146</v>
      </c>
      <c r="D834" s="55" t="s">
        <v>4649</v>
      </c>
      <c r="E834" s="55" t="s">
        <v>7147</v>
      </c>
      <c r="F834" s="55" t="s">
        <v>4651</v>
      </c>
      <c r="G834" s="55" t="s">
        <v>7148</v>
      </c>
      <c r="H834" s="55">
        <v>0</v>
      </c>
    </row>
    <row r="835" spans="1:8" ht="12.5" customHeight="1">
      <c r="A835" s="55">
        <v>17266</v>
      </c>
      <c r="B835" s="55">
        <v>1</v>
      </c>
      <c r="C835" s="55" t="s">
        <v>7149</v>
      </c>
      <c r="D835" s="55" t="s">
        <v>4649</v>
      </c>
      <c r="E835" s="55" t="s">
        <v>7150</v>
      </c>
      <c r="F835" s="55" t="s">
        <v>4651</v>
      </c>
      <c r="G835" s="55" t="s">
        <v>7151</v>
      </c>
      <c r="H835" s="55">
        <v>0</v>
      </c>
    </row>
    <row r="836" spans="1:8" ht="12.5" customHeight="1">
      <c r="A836" s="55">
        <v>17471</v>
      </c>
      <c r="B836" s="55">
        <v>1</v>
      </c>
      <c r="C836" s="55" t="s">
        <v>7152</v>
      </c>
      <c r="D836" s="55" t="s">
        <v>4649</v>
      </c>
      <c r="E836" s="55" t="s">
        <v>7153</v>
      </c>
      <c r="F836" s="55" t="s">
        <v>4651</v>
      </c>
      <c r="G836" s="55" t="s">
        <v>7154</v>
      </c>
      <c r="H836" s="55">
        <v>0</v>
      </c>
    </row>
    <row r="837" spans="1:8" ht="12.5" customHeight="1">
      <c r="A837" s="55">
        <v>17553</v>
      </c>
      <c r="B837" s="55">
        <v>1</v>
      </c>
      <c r="C837" s="55" t="s">
        <v>7155</v>
      </c>
      <c r="D837" s="55" t="s">
        <v>4649</v>
      </c>
      <c r="E837" s="55" t="s">
        <v>7156</v>
      </c>
      <c r="F837" s="55" t="s">
        <v>4651</v>
      </c>
      <c r="G837" s="55" t="s">
        <v>7157</v>
      </c>
      <c r="H837" s="55">
        <v>0</v>
      </c>
    </row>
    <row r="838" spans="1:8" ht="12.5" customHeight="1">
      <c r="A838" s="55">
        <v>18800</v>
      </c>
      <c r="B838" s="55">
        <v>1</v>
      </c>
      <c r="C838" s="55" t="s">
        <v>7158</v>
      </c>
      <c r="D838" s="55" t="s">
        <v>4649</v>
      </c>
      <c r="E838" s="55" t="s">
        <v>7159</v>
      </c>
      <c r="F838" s="55" t="s">
        <v>4651</v>
      </c>
      <c r="G838" s="55" t="s">
        <v>7160</v>
      </c>
      <c r="H838" s="55">
        <v>0</v>
      </c>
    </row>
    <row r="839" spans="1:8" ht="12.5" customHeight="1">
      <c r="A839" s="55">
        <v>18977</v>
      </c>
      <c r="B839" s="55">
        <v>1</v>
      </c>
      <c r="C839" s="55" t="s">
        <v>7161</v>
      </c>
      <c r="D839" s="55" t="s">
        <v>4649</v>
      </c>
      <c r="E839" s="55" t="s">
        <v>7162</v>
      </c>
      <c r="F839" s="55" t="s">
        <v>4651</v>
      </c>
      <c r="G839" s="55" t="s">
        <v>7163</v>
      </c>
      <c r="H839" s="55">
        <v>0</v>
      </c>
    </row>
    <row r="840" spans="1:8" ht="12.5" customHeight="1">
      <c r="A840" s="55">
        <v>18997</v>
      </c>
      <c r="B840" s="55">
        <v>1</v>
      </c>
      <c r="C840" s="55" t="s">
        <v>7164</v>
      </c>
      <c r="D840" s="55" t="s">
        <v>4649</v>
      </c>
      <c r="E840" s="55" t="s">
        <v>7165</v>
      </c>
      <c r="F840" s="55" t="s">
        <v>4651</v>
      </c>
      <c r="G840" s="55" t="s">
        <v>7166</v>
      </c>
      <c r="H840" s="55">
        <v>0</v>
      </c>
    </row>
    <row r="841" spans="1:8" ht="12.5" customHeight="1">
      <c r="A841" s="55">
        <v>20006</v>
      </c>
      <c r="B841" s="55">
        <v>1</v>
      </c>
      <c r="C841" s="55" t="s">
        <v>7167</v>
      </c>
      <c r="D841" s="55" t="s">
        <v>4649</v>
      </c>
      <c r="E841" s="55" t="s">
        <v>7168</v>
      </c>
      <c r="F841" s="55" t="s">
        <v>4651</v>
      </c>
      <c r="G841" s="55" t="s">
        <v>7169</v>
      </c>
      <c r="H841" s="55">
        <v>0</v>
      </c>
    </row>
    <row r="842" spans="1:8" ht="12.5" customHeight="1">
      <c r="A842" s="55">
        <v>20285</v>
      </c>
      <c r="B842" s="55">
        <v>1</v>
      </c>
      <c r="C842" s="55" t="s">
        <v>7170</v>
      </c>
      <c r="D842" s="55" t="s">
        <v>4649</v>
      </c>
      <c r="E842" s="55" t="s">
        <v>7171</v>
      </c>
      <c r="F842" s="55" t="s">
        <v>4651</v>
      </c>
      <c r="G842" s="55" t="s">
        <v>7172</v>
      </c>
      <c r="H842" s="55">
        <v>0</v>
      </c>
    </row>
    <row r="843" spans="1:8" ht="12.5" customHeight="1">
      <c r="A843" s="55">
        <v>20645</v>
      </c>
      <c r="B843" s="55">
        <v>1</v>
      </c>
      <c r="C843" s="55" t="s">
        <v>7173</v>
      </c>
      <c r="D843" s="55" t="s">
        <v>4649</v>
      </c>
      <c r="E843" s="55" t="s">
        <v>7174</v>
      </c>
      <c r="F843" s="55" t="s">
        <v>4651</v>
      </c>
      <c r="G843" s="55" t="s">
        <v>7175</v>
      </c>
      <c r="H843" s="55">
        <v>0</v>
      </c>
    </row>
    <row r="844" spans="1:8" ht="12.5" customHeight="1">
      <c r="A844" s="55">
        <v>20675</v>
      </c>
      <c r="B844" s="55">
        <v>1</v>
      </c>
      <c r="C844" s="55" t="s">
        <v>7176</v>
      </c>
      <c r="D844" s="55" t="s">
        <v>4649</v>
      </c>
      <c r="E844" s="55" t="s">
        <v>7177</v>
      </c>
      <c r="F844" s="55" t="s">
        <v>4651</v>
      </c>
      <c r="G844" s="55" t="s">
        <v>7178</v>
      </c>
      <c r="H844" s="55">
        <v>0</v>
      </c>
    </row>
    <row r="845" spans="1:8" ht="12.5" customHeight="1">
      <c r="A845" s="55">
        <v>20693</v>
      </c>
      <c r="B845" s="55">
        <v>1</v>
      </c>
      <c r="C845" s="55" t="s">
        <v>7179</v>
      </c>
      <c r="D845" s="55" t="s">
        <v>4649</v>
      </c>
      <c r="E845" s="55" t="s">
        <v>7180</v>
      </c>
      <c r="F845" s="55" t="s">
        <v>4651</v>
      </c>
      <c r="G845" s="55" t="s">
        <v>7181</v>
      </c>
      <c r="H845" s="55">
        <v>0</v>
      </c>
    </row>
    <row r="846" spans="1:8" ht="12.5" customHeight="1">
      <c r="A846" s="55">
        <v>21247</v>
      </c>
      <c r="B846" s="55">
        <v>1</v>
      </c>
      <c r="C846" s="55" t="s">
        <v>7182</v>
      </c>
      <c r="D846" s="55" t="s">
        <v>4649</v>
      </c>
      <c r="E846" s="55" t="s">
        <v>7183</v>
      </c>
      <c r="F846" s="55" t="s">
        <v>4651</v>
      </c>
      <c r="G846" s="55" t="s">
        <v>7184</v>
      </c>
      <c r="H846" s="55">
        <v>0</v>
      </c>
    </row>
    <row r="847" spans="1:8" ht="12.5" customHeight="1">
      <c r="A847" s="55">
        <v>21714</v>
      </c>
      <c r="B847" s="55">
        <v>1</v>
      </c>
      <c r="C847" s="55" t="s">
        <v>7185</v>
      </c>
      <c r="D847" s="55" t="s">
        <v>4649</v>
      </c>
      <c r="E847" s="55" t="s">
        <v>7186</v>
      </c>
      <c r="F847" s="55" t="s">
        <v>4651</v>
      </c>
      <c r="G847" s="55" t="s">
        <v>7187</v>
      </c>
      <c r="H847" s="55">
        <v>0</v>
      </c>
    </row>
    <row r="848" spans="1:8" ht="12.5" customHeight="1">
      <c r="A848" s="55">
        <v>21762</v>
      </c>
      <c r="B848" s="55">
        <v>1</v>
      </c>
      <c r="C848" s="55" t="s">
        <v>7188</v>
      </c>
      <c r="D848" s="55" t="s">
        <v>4649</v>
      </c>
      <c r="E848" s="55" t="s">
        <v>7189</v>
      </c>
      <c r="F848" s="55" t="s">
        <v>4651</v>
      </c>
      <c r="G848" s="55" t="s">
        <v>7190</v>
      </c>
      <c r="H848" s="55">
        <v>0</v>
      </c>
    </row>
    <row r="849" spans="1:8" ht="12.5" customHeight="1">
      <c r="A849" s="55">
        <v>22243</v>
      </c>
      <c r="B849" s="55">
        <v>1</v>
      </c>
      <c r="C849" s="55" t="s">
        <v>7191</v>
      </c>
      <c r="D849" s="55" t="s">
        <v>4649</v>
      </c>
      <c r="E849" s="55" t="s">
        <v>7192</v>
      </c>
      <c r="F849" s="55" t="s">
        <v>4651</v>
      </c>
      <c r="G849" s="55" t="s">
        <v>7193</v>
      </c>
      <c r="H849" s="55">
        <v>0</v>
      </c>
    </row>
    <row r="850" spans="1:8" ht="12.5" customHeight="1">
      <c r="A850" s="55">
        <v>22733</v>
      </c>
      <c r="B850" s="55">
        <v>1</v>
      </c>
      <c r="C850" s="55" t="s">
        <v>7194</v>
      </c>
      <c r="D850" s="55" t="s">
        <v>4649</v>
      </c>
      <c r="E850" s="55" t="s">
        <v>7195</v>
      </c>
      <c r="F850" s="55" t="s">
        <v>4651</v>
      </c>
      <c r="G850" s="55" t="s">
        <v>7196</v>
      </c>
      <c r="H850" s="55">
        <v>0</v>
      </c>
    </row>
    <row r="851" spans="1:8" ht="12.5" customHeight="1">
      <c r="A851" s="55">
        <v>22742</v>
      </c>
      <c r="B851" s="55">
        <v>1</v>
      </c>
      <c r="C851" s="55" t="s">
        <v>7197</v>
      </c>
      <c r="D851" s="55" t="s">
        <v>4649</v>
      </c>
      <c r="E851" s="55" t="s">
        <v>7198</v>
      </c>
      <c r="F851" s="55" t="s">
        <v>4651</v>
      </c>
      <c r="G851" s="55" t="s">
        <v>7199</v>
      </c>
      <c r="H851" s="55">
        <v>0</v>
      </c>
    </row>
    <row r="852" spans="1:8" ht="12.5" customHeight="1">
      <c r="A852" s="55">
        <v>22758</v>
      </c>
      <c r="B852" s="55">
        <v>1</v>
      </c>
      <c r="C852" s="55" t="s">
        <v>7200</v>
      </c>
      <c r="D852" s="55" t="s">
        <v>4649</v>
      </c>
      <c r="E852" s="55" t="s">
        <v>7201</v>
      </c>
      <c r="F852" s="55" t="s">
        <v>4651</v>
      </c>
      <c r="G852" s="55" t="s">
        <v>7202</v>
      </c>
      <c r="H852" s="55">
        <v>0</v>
      </c>
    </row>
    <row r="853" spans="1:8" ht="12.5" customHeight="1">
      <c r="A853" s="55">
        <v>23024</v>
      </c>
      <c r="B853" s="55">
        <v>1</v>
      </c>
      <c r="C853" s="55" t="s">
        <v>7203</v>
      </c>
      <c r="D853" s="55" t="s">
        <v>4649</v>
      </c>
      <c r="E853" s="55" t="s">
        <v>7204</v>
      </c>
      <c r="F853" s="55" t="s">
        <v>4651</v>
      </c>
      <c r="G853" s="55" t="s">
        <v>7205</v>
      </c>
      <c r="H853" s="55">
        <v>0</v>
      </c>
    </row>
    <row r="854" spans="1:8" ht="12.5" customHeight="1">
      <c r="A854" s="55">
        <v>23088</v>
      </c>
      <c r="B854" s="55">
        <v>1</v>
      </c>
      <c r="C854" s="55" t="s">
        <v>7206</v>
      </c>
      <c r="D854" s="55" t="s">
        <v>4649</v>
      </c>
      <c r="E854" s="55" t="s">
        <v>7207</v>
      </c>
      <c r="F854" s="55" t="s">
        <v>4651</v>
      </c>
      <c r="G854" s="55" t="s">
        <v>7208</v>
      </c>
      <c r="H854" s="55">
        <v>0</v>
      </c>
    </row>
    <row r="855" spans="1:8" ht="12.5" customHeight="1">
      <c r="A855" s="55">
        <v>23352</v>
      </c>
      <c r="B855" s="55">
        <v>1</v>
      </c>
      <c r="C855" s="55" t="s">
        <v>7209</v>
      </c>
      <c r="D855" s="55" t="s">
        <v>4649</v>
      </c>
      <c r="E855" s="55" t="s">
        <v>7210</v>
      </c>
      <c r="F855" s="55" t="s">
        <v>4651</v>
      </c>
      <c r="G855" s="55" t="s">
        <v>7211</v>
      </c>
      <c r="H855" s="55">
        <v>0</v>
      </c>
    </row>
    <row r="856" spans="1:8" ht="12.5" customHeight="1">
      <c r="A856" s="55">
        <v>23372</v>
      </c>
      <c r="B856" s="55">
        <v>1</v>
      </c>
      <c r="C856" s="55" t="s">
        <v>7212</v>
      </c>
      <c r="D856" s="55" t="s">
        <v>4649</v>
      </c>
      <c r="E856" s="55" t="s">
        <v>7213</v>
      </c>
      <c r="F856" s="55" t="s">
        <v>4651</v>
      </c>
      <c r="G856" s="55" t="s">
        <v>7214</v>
      </c>
      <c r="H856" s="55">
        <v>0</v>
      </c>
    </row>
    <row r="857" spans="1:8" ht="12.5" customHeight="1">
      <c r="A857" s="55">
        <v>23687</v>
      </c>
      <c r="B857" s="55">
        <v>1</v>
      </c>
      <c r="C857" s="55" t="s">
        <v>7215</v>
      </c>
      <c r="D857" s="55" t="s">
        <v>4649</v>
      </c>
      <c r="E857" s="55" t="s">
        <v>7216</v>
      </c>
      <c r="F857" s="55" t="s">
        <v>4651</v>
      </c>
      <c r="G857" s="55" t="s">
        <v>7217</v>
      </c>
      <c r="H857" s="55">
        <v>0</v>
      </c>
    </row>
    <row r="858" spans="1:8" ht="12.5" customHeight="1">
      <c r="A858" s="55">
        <v>23817</v>
      </c>
      <c r="B858" s="55">
        <v>1</v>
      </c>
      <c r="C858" s="55" t="s">
        <v>7218</v>
      </c>
      <c r="D858" s="55" t="s">
        <v>4649</v>
      </c>
      <c r="E858" s="55" t="s">
        <v>7219</v>
      </c>
      <c r="F858" s="55" t="s">
        <v>4651</v>
      </c>
      <c r="G858" s="55" t="s">
        <v>7220</v>
      </c>
      <c r="H858" s="55">
        <v>0</v>
      </c>
    </row>
    <row r="859" spans="1:8" ht="12.5" customHeight="1">
      <c r="A859" s="55">
        <v>23822</v>
      </c>
      <c r="B859" s="55">
        <v>1</v>
      </c>
      <c r="C859" s="55" t="s">
        <v>7221</v>
      </c>
      <c r="D859" s="55" t="s">
        <v>4649</v>
      </c>
      <c r="E859" s="55" t="s">
        <v>7222</v>
      </c>
      <c r="F859" s="55" t="s">
        <v>4651</v>
      </c>
      <c r="G859" s="55" t="s">
        <v>7223</v>
      </c>
      <c r="H859" s="55">
        <v>0</v>
      </c>
    </row>
    <row r="860" spans="1:8" ht="12.5" customHeight="1">
      <c r="A860" s="55">
        <v>24969</v>
      </c>
      <c r="B860" s="55">
        <v>1</v>
      </c>
      <c r="C860" s="55" t="s">
        <v>7224</v>
      </c>
      <c r="D860" s="55" t="s">
        <v>4649</v>
      </c>
      <c r="E860" s="55" t="s">
        <v>7225</v>
      </c>
      <c r="F860" s="55" t="s">
        <v>4651</v>
      </c>
      <c r="G860" s="55" t="s">
        <v>7226</v>
      </c>
      <c r="H860" s="55">
        <v>0</v>
      </c>
    </row>
    <row r="861" spans="1:8" ht="12.5" customHeight="1">
      <c r="A861" s="55">
        <v>25077</v>
      </c>
      <c r="B861" s="55">
        <v>1</v>
      </c>
      <c r="C861" s="55" t="s">
        <v>7227</v>
      </c>
      <c r="D861" s="55" t="s">
        <v>4649</v>
      </c>
      <c r="E861" s="55" t="s">
        <v>7228</v>
      </c>
      <c r="F861" s="55" t="s">
        <v>4651</v>
      </c>
      <c r="G861" s="55" t="s">
        <v>7229</v>
      </c>
      <c r="H861" s="55">
        <v>0</v>
      </c>
    </row>
    <row r="862" spans="1:8" ht="12.5" customHeight="1">
      <c r="A862" s="55">
        <v>25194</v>
      </c>
      <c r="B862" s="55">
        <v>1</v>
      </c>
      <c r="C862" s="55" t="s">
        <v>7230</v>
      </c>
      <c r="D862" s="55" t="s">
        <v>4649</v>
      </c>
      <c r="E862" s="55" t="s">
        <v>7231</v>
      </c>
      <c r="F862" s="55" t="s">
        <v>4651</v>
      </c>
      <c r="G862" s="55" t="s">
        <v>7232</v>
      </c>
      <c r="H862" s="55">
        <v>0</v>
      </c>
    </row>
    <row r="863" spans="1:8" ht="12.5" customHeight="1">
      <c r="A863" s="55">
        <v>25424</v>
      </c>
      <c r="B863" s="55">
        <v>1</v>
      </c>
      <c r="C863" s="55" t="s">
        <v>7233</v>
      </c>
      <c r="D863" s="55" t="s">
        <v>4649</v>
      </c>
      <c r="E863" s="55" t="s">
        <v>7234</v>
      </c>
      <c r="F863" s="55" t="s">
        <v>4651</v>
      </c>
      <c r="G863" s="55" t="s">
        <v>7235</v>
      </c>
      <c r="H863" s="55">
        <v>0</v>
      </c>
    </row>
    <row r="864" spans="1:8" ht="12.5" customHeight="1">
      <c r="A864" s="55">
        <v>25766</v>
      </c>
      <c r="B864" s="55">
        <v>1</v>
      </c>
      <c r="C864" s="55" t="s">
        <v>7236</v>
      </c>
      <c r="D864" s="55" t="s">
        <v>4649</v>
      </c>
      <c r="E864" s="55" t="s">
        <v>7237</v>
      </c>
      <c r="F864" s="55" t="s">
        <v>4651</v>
      </c>
      <c r="G864" s="55" t="s">
        <v>7238</v>
      </c>
      <c r="H864" s="55">
        <v>0</v>
      </c>
    </row>
    <row r="865" spans="1:8" ht="12.5" customHeight="1">
      <c r="A865" s="55">
        <v>25956</v>
      </c>
      <c r="B865" s="55">
        <v>1</v>
      </c>
      <c r="C865" s="55" t="s">
        <v>7239</v>
      </c>
      <c r="D865" s="55" t="s">
        <v>4649</v>
      </c>
      <c r="E865" s="55" t="s">
        <v>7240</v>
      </c>
      <c r="F865" s="55" t="s">
        <v>4651</v>
      </c>
      <c r="G865" s="55" t="s">
        <v>7241</v>
      </c>
      <c r="H865" s="55">
        <v>0</v>
      </c>
    </row>
    <row r="866" spans="1:8" ht="12.5" customHeight="1">
      <c r="A866" s="55">
        <v>26285</v>
      </c>
      <c r="B866" s="55">
        <v>1</v>
      </c>
      <c r="C866" s="55" t="s">
        <v>7242</v>
      </c>
      <c r="D866" s="55" t="s">
        <v>4649</v>
      </c>
      <c r="E866" s="55" t="s">
        <v>7243</v>
      </c>
      <c r="F866" s="55" t="s">
        <v>4651</v>
      </c>
      <c r="G866" s="55" t="s">
        <v>7244</v>
      </c>
      <c r="H866" s="55">
        <v>0</v>
      </c>
    </row>
    <row r="867" spans="1:8" ht="12.5" customHeight="1">
      <c r="A867" s="55">
        <v>26522</v>
      </c>
      <c r="B867" s="55">
        <v>1</v>
      </c>
      <c r="C867" s="55" t="s">
        <v>7245</v>
      </c>
      <c r="D867" s="55" t="s">
        <v>4649</v>
      </c>
      <c r="E867" s="55" t="s">
        <v>7246</v>
      </c>
      <c r="F867" s="55" t="s">
        <v>4651</v>
      </c>
      <c r="G867" s="55" t="s">
        <v>7247</v>
      </c>
      <c r="H867" s="55">
        <v>0</v>
      </c>
    </row>
    <row r="868" spans="1:8" ht="12.5" customHeight="1">
      <c r="A868" s="55">
        <v>26530</v>
      </c>
      <c r="B868" s="55">
        <v>1</v>
      </c>
      <c r="C868" s="55" t="s">
        <v>7248</v>
      </c>
      <c r="D868" s="55" t="s">
        <v>4649</v>
      </c>
      <c r="E868" s="55" t="s">
        <v>7249</v>
      </c>
      <c r="F868" s="55" t="s">
        <v>4651</v>
      </c>
      <c r="G868" s="55" t="s">
        <v>7250</v>
      </c>
      <c r="H868" s="55">
        <v>0</v>
      </c>
    </row>
    <row r="869" spans="1:8" ht="12.5" customHeight="1">
      <c r="A869" s="55">
        <v>26621</v>
      </c>
      <c r="B869" s="55">
        <v>1</v>
      </c>
      <c r="C869" s="55" t="s">
        <v>7251</v>
      </c>
      <c r="D869" s="55" t="s">
        <v>4649</v>
      </c>
      <c r="E869" s="55" t="s">
        <v>7252</v>
      </c>
      <c r="F869" s="55" t="s">
        <v>4651</v>
      </c>
      <c r="G869" s="55" t="s">
        <v>7253</v>
      </c>
      <c r="H869" s="55">
        <v>0</v>
      </c>
    </row>
    <row r="870" spans="1:8" ht="12.5" customHeight="1">
      <c r="A870" s="55">
        <v>27023</v>
      </c>
      <c r="B870" s="55">
        <v>1</v>
      </c>
      <c r="C870" s="55" t="s">
        <v>7254</v>
      </c>
      <c r="D870" s="55" t="s">
        <v>4649</v>
      </c>
      <c r="E870" s="55" t="s">
        <v>7255</v>
      </c>
      <c r="F870" s="55" t="s">
        <v>4651</v>
      </c>
      <c r="G870" s="55" t="s">
        <v>7256</v>
      </c>
      <c r="H870" s="55">
        <v>0</v>
      </c>
    </row>
    <row r="871" spans="1:8" ht="12.5" customHeight="1">
      <c r="A871" s="55">
        <v>27050</v>
      </c>
      <c r="B871" s="55">
        <v>1</v>
      </c>
      <c r="C871" s="55" t="s">
        <v>7257</v>
      </c>
      <c r="D871" s="55" t="s">
        <v>4649</v>
      </c>
      <c r="E871" s="55" t="s">
        <v>7258</v>
      </c>
      <c r="F871" s="55" t="s">
        <v>4651</v>
      </c>
      <c r="G871" s="55" t="s">
        <v>7259</v>
      </c>
      <c r="H871" s="55">
        <v>0</v>
      </c>
    </row>
    <row r="872" spans="1:8" ht="12.5" customHeight="1">
      <c r="A872" s="55">
        <v>28085</v>
      </c>
      <c r="B872" s="55">
        <v>1</v>
      </c>
      <c r="C872" s="55" t="s">
        <v>7260</v>
      </c>
      <c r="D872" s="55" t="s">
        <v>4649</v>
      </c>
      <c r="E872" s="55" t="s">
        <v>7261</v>
      </c>
      <c r="F872" s="55" t="s">
        <v>4651</v>
      </c>
      <c r="G872" s="55" t="s">
        <v>7262</v>
      </c>
      <c r="H872" s="55">
        <v>0</v>
      </c>
    </row>
    <row r="873" spans="1:8" ht="12.5" customHeight="1">
      <c r="A873" s="55">
        <v>28610</v>
      </c>
      <c r="B873" s="55">
        <v>1</v>
      </c>
      <c r="C873" s="55" t="s">
        <v>7263</v>
      </c>
      <c r="D873" s="55" t="s">
        <v>4649</v>
      </c>
      <c r="E873" s="55" t="s">
        <v>7264</v>
      </c>
      <c r="F873" s="55" t="s">
        <v>4651</v>
      </c>
      <c r="G873" s="55" t="s">
        <v>7265</v>
      </c>
      <c r="H873" s="55">
        <v>0</v>
      </c>
    </row>
    <row r="874" spans="1:8" ht="12.5" customHeight="1">
      <c r="A874" s="55">
        <v>28833</v>
      </c>
      <c r="B874" s="55">
        <v>1</v>
      </c>
      <c r="C874" s="55" t="s">
        <v>7266</v>
      </c>
      <c r="D874" s="55" t="s">
        <v>4649</v>
      </c>
      <c r="E874" s="55" t="s">
        <v>7267</v>
      </c>
      <c r="F874" s="55" t="s">
        <v>4651</v>
      </c>
      <c r="G874" s="55" t="s">
        <v>7268</v>
      </c>
      <c r="H874" s="55">
        <v>0</v>
      </c>
    </row>
    <row r="875" spans="1:8" ht="12.5" customHeight="1">
      <c r="A875" s="55">
        <v>11172</v>
      </c>
      <c r="B875" s="55">
        <v>1</v>
      </c>
      <c r="C875" s="55" t="s">
        <v>7269</v>
      </c>
      <c r="D875" s="55" t="s">
        <v>4649</v>
      </c>
      <c r="E875" s="55" t="s">
        <v>7270</v>
      </c>
      <c r="F875" s="55" t="s">
        <v>4651</v>
      </c>
      <c r="G875" s="55" t="s">
        <v>7271</v>
      </c>
      <c r="H875" s="55">
        <v>0</v>
      </c>
    </row>
    <row r="876" spans="1:8" ht="12.5" customHeight="1">
      <c r="A876" s="55">
        <v>11682</v>
      </c>
      <c r="B876" s="55">
        <v>1</v>
      </c>
      <c r="C876" s="55" t="s">
        <v>7272</v>
      </c>
      <c r="D876" s="55" t="s">
        <v>4649</v>
      </c>
      <c r="E876" s="55" t="s">
        <v>7273</v>
      </c>
      <c r="F876" s="55" t="s">
        <v>4651</v>
      </c>
      <c r="G876" s="55" t="s">
        <v>7274</v>
      </c>
      <c r="H876" s="55">
        <v>0</v>
      </c>
    </row>
    <row r="877" spans="1:8" ht="12.5" customHeight="1">
      <c r="A877" s="55">
        <v>11696</v>
      </c>
      <c r="B877" s="55">
        <v>1</v>
      </c>
      <c r="C877" s="55" t="s">
        <v>7275</v>
      </c>
      <c r="D877" s="55" t="s">
        <v>4649</v>
      </c>
      <c r="E877" s="55" t="s">
        <v>7276</v>
      </c>
      <c r="F877" s="55" t="s">
        <v>4651</v>
      </c>
      <c r="G877" s="55" t="s">
        <v>7277</v>
      </c>
      <c r="H877" s="55">
        <v>0</v>
      </c>
    </row>
    <row r="878" spans="1:8" ht="12.5" customHeight="1">
      <c r="A878" s="55">
        <v>11770</v>
      </c>
      <c r="B878" s="55">
        <v>1</v>
      </c>
      <c r="C878" s="55" t="s">
        <v>7278</v>
      </c>
      <c r="D878" s="55" t="s">
        <v>4649</v>
      </c>
      <c r="E878" s="55" t="s">
        <v>7279</v>
      </c>
      <c r="F878" s="55" t="s">
        <v>4651</v>
      </c>
      <c r="G878" s="55" t="s">
        <v>7280</v>
      </c>
      <c r="H878" s="55">
        <v>0</v>
      </c>
    </row>
    <row r="879" spans="1:8" ht="12.5" customHeight="1">
      <c r="A879" s="55">
        <v>11958</v>
      </c>
      <c r="B879" s="55">
        <v>1</v>
      </c>
      <c r="C879" s="55" t="s">
        <v>7281</v>
      </c>
      <c r="D879" s="55" t="s">
        <v>4649</v>
      </c>
      <c r="E879" s="55" t="s">
        <v>7282</v>
      </c>
      <c r="F879" s="55" t="s">
        <v>4651</v>
      </c>
      <c r="G879" s="55" t="s">
        <v>7283</v>
      </c>
      <c r="H879" s="55">
        <v>0</v>
      </c>
    </row>
    <row r="880" spans="1:8" ht="12.5" customHeight="1">
      <c r="A880" s="55">
        <v>12109</v>
      </c>
      <c r="B880" s="55">
        <v>1</v>
      </c>
      <c r="C880" s="55" t="s">
        <v>7284</v>
      </c>
      <c r="D880" s="55" t="s">
        <v>4649</v>
      </c>
      <c r="E880" s="55" t="s">
        <v>7285</v>
      </c>
      <c r="F880" s="55" t="s">
        <v>4651</v>
      </c>
      <c r="G880" s="55" t="s">
        <v>7286</v>
      </c>
      <c r="H880" s="55">
        <v>0</v>
      </c>
    </row>
    <row r="881" spans="1:8" ht="12.5" customHeight="1">
      <c r="A881" s="55">
        <v>12141</v>
      </c>
      <c r="B881" s="55">
        <v>1</v>
      </c>
      <c r="C881" s="55" t="s">
        <v>7287</v>
      </c>
      <c r="D881" s="55" t="s">
        <v>4649</v>
      </c>
      <c r="E881" s="55" t="s">
        <v>7288</v>
      </c>
      <c r="F881" s="55" t="s">
        <v>4651</v>
      </c>
      <c r="G881" s="55" t="s">
        <v>7289</v>
      </c>
      <c r="H881" s="55">
        <v>0</v>
      </c>
    </row>
    <row r="882" spans="1:8" ht="12.5" customHeight="1">
      <c r="A882" s="55">
        <v>12366</v>
      </c>
      <c r="B882" s="55">
        <v>1</v>
      </c>
      <c r="C882" s="55" t="s">
        <v>7290</v>
      </c>
      <c r="D882" s="55" t="s">
        <v>4649</v>
      </c>
      <c r="E882" s="55" t="s">
        <v>7291</v>
      </c>
      <c r="F882" s="55" t="s">
        <v>4651</v>
      </c>
      <c r="G882" s="55" t="s">
        <v>7292</v>
      </c>
      <c r="H882" s="55">
        <v>0</v>
      </c>
    </row>
    <row r="883" spans="1:8" ht="12.5" customHeight="1">
      <c r="A883" s="55">
        <v>12423</v>
      </c>
      <c r="B883" s="55">
        <v>1</v>
      </c>
      <c r="C883" s="55" t="s">
        <v>7293</v>
      </c>
      <c r="D883" s="55" t="s">
        <v>4649</v>
      </c>
      <c r="E883" s="55" t="s">
        <v>7294</v>
      </c>
      <c r="F883" s="55" t="s">
        <v>4651</v>
      </c>
      <c r="G883" s="55" t="s">
        <v>7295</v>
      </c>
      <c r="H883" s="55">
        <v>0</v>
      </c>
    </row>
    <row r="884" spans="1:8" ht="12.5" customHeight="1">
      <c r="A884" s="55">
        <v>12937</v>
      </c>
      <c r="B884" s="55">
        <v>1</v>
      </c>
      <c r="C884" s="55" t="s">
        <v>7296</v>
      </c>
      <c r="D884" s="55" t="s">
        <v>4649</v>
      </c>
      <c r="E884" s="55" t="s">
        <v>7297</v>
      </c>
      <c r="F884" s="55" t="s">
        <v>4651</v>
      </c>
      <c r="G884" s="55" t="s">
        <v>7298</v>
      </c>
      <c r="H884" s="55">
        <v>0</v>
      </c>
    </row>
    <row r="885" spans="1:8" ht="12.5" customHeight="1">
      <c r="A885" s="55">
        <v>13182</v>
      </c>
      <c r="B885" s="55">
        <v>1</v>
      </c>
      <c r="C885" s="55" t="s">
        <v>7299</v>
      </c>
      <c r="D885" s="55" t="s">
        <v>4649</v>
      </c>
      <c r="E885" s="55" t="s">
        <v>7300</v>
      </c>
      <c r="F885" s="55" t="s">
        <v>4651</v>
      </c>
      <c r="G885" s="55" t="s">
        <v>7301</v>
      </c>
      <c r="H885" s="55">
        <v>0</v>
      </c>
    </row>
    <row r="886" spans="1:8" ht="12.5" customHeight="1">
      <c r="A886" s="55">
        <v>13224</v>
      </c>
      <c r="B886" s="55">
        <v>1</v>
      </c>
      <c r="C886" s="55" t="s">
        <v>7302</v>
      </c>
      <c r="D886" s="55" t="s">
        <v>4649</v>
      </c>
      <c r="E886" s="55" t="s">
        <v>7303</v>
      </c>
      <c r="F886" s="55" t="s">
        <v>4651</v>
      </c>
      <c r="G886" s="55" t="s">
        <v>7304</v>
      </c>
      <c r="H886" s="55">
        <v>0</v>
      </c>
    </row>
    <row r="887" spans="1:8" ht="12.5" customHeight="1">
      <c r="A887" s="55">
        <v>13437</v>
      </c>
      <c r="B887" s="55">
        <v>1</v>
      </c>
      <c r="C887" s="55" t="s">
        <v>7305</v>
      </c>
      <c r="D887" s="55" t="s">
        <v>4649</v>
      </c>
      <c r="E887" s="55" t="s">
        <v>7306</v>
      </c>
      <c r="F887" s="55" t="s">
        <v>4651</v>
      </c>
      <c r="G887" s="55" t="s">
        <v>7307</v>
      </c>
      <c r="H887" s="55">
        <v>0</v>
      </c>
    </row>
    <row r="888" spans="1:8" ht="12.5" customHeight="1">
      <c r="A888" s="55">
        <v>13880</v>
      </c>
      <c r="B888" s="55">
        <v>1</v>
      </c>
      <c r="C888" s="55" t="s">
        <v>7308</v>
      </c>
      <c r="D888" s="55" t="s">
        <v>4649</v>
      </c>
      <c r="E888" s="55" t="s">
        <v>7309</v>
      </c>
      <c r="F888" s="55" t="s">
        <v>4651</v>
      </c>
      <c r="G888" s="55" t="s">
        <v>7310</v>
      </c>
      <c r="H888" s="55">
        <v>0</v>
      </c>
    </row>
    <row r="889" spans="1:8" ht="12.5" customHeight="1">
      <c r="A889" s="55">
        <v>14503</v>
      </c>
      <c r="B889" s="55">
        <v>1</v>
      </c>
      <c r="C889" s="55" t="s">
        <v>7311</v>
      </c>
      <c r="D889" s="55" t="s">
        <v>4649</v>
      </c>
      <c r="E889" s="55" t="s">
        <v>7312</v>
      </c>
      <c r="F889" s="55" t="s">
        <v>4651</v>
      </c>
      <c r="G889" s="55" t="s">
        <v>7313</v>
      </c>
      <c r="H889" s="55">
        <v>0</v>
      </c>
    </row>
    <row r="890" spans="1:8" ht="12.5" customHeight="1">
      <c r="A890" s="55">
        <v>14592</v>
      </c>
      <c r="B890" s="55">
        <v>1</v>
      </c>
      <c r="C890" s="55" t="s">
        <v>7314</v>
      </c>
      <c r="D890" s="55" t="s">
        <v>4649</v>
      </c>
      <c r="E890" s="55" t="s">
        <v>7315</v>
      </c>
      <c r="F890" s="55" t="s">
        <v>4651</v>
      </c>
      <c r="G890" s="55" t="s">
        <v>7316</v>
      </c>
      <c r="H890" s="55">
        <v>0</v>
      </c>
    </row>
    <row r="891" spans="1:8" ht="12.5" customHeight="1">
      <c r="A891" s="55">
        <v>14613</v>
      </c>
      <c r="B891" s="55">
        <v>1</v>
      </c>
      <c r="C891" s="55" t="s">
        <v>7317</v>
      </c>
      <c r="D891" s="55" t="s">
        <v>4649</v>
      </c>
      <c r="E891" s="55" t="s">
        <v>7318</v>
      </c>
      <c r="F891" s="55" t="s">
        <v>4651</v>
      </c>
      <c r="G891" s="55" t="s">
        <v>7319</v>
      </c>
      <c r="H891" s="55">
        <v>0</v>
      </c>
    </row>
    <row r="892" spans="1:8" ht="12.5" customHeight="1">
      <c r="A892" s="55">
        <v>14654</v>
      </c>
      <c r="B892" s="55">
        <v>1</v>
      </c>
      <c r="C892" s="55" t="s">
        <v>7320</v>
      </c>
      <c r="D892" s="55" t="s">
        <v>4649</v>
      </c>
      <c r="E892" s="55" t="s">
        <v>7321</v>
      </c>
      <c r="F892" s="55" t="s">
        <v>4651</v>
      </c>
      <c r="G892" s="55" t="s">
        <v>7322</v>
      </c>
      <c r="H892" s="55">
        <v>0</v>
      </c>
    </row>
    <row r="893" spans="1:8" ht="12.5" customHeight="1">
      <c r="A893" s="55">
        <v>15330</v>
      </c>
      <c r="B893" s="55">
        <v>1</v>
      </c>
      <c r="C893" s="55" t="s">
        <v>7323</v>
      </c>
      <c r="D893" s="55" t="s">
        <v>4649</v>
      </c>
      <c r="E893" s="55" t="s">
        <v>7324</v>
      </c>
      <c r="F893" s="55" t="s">
        <v>4651</v>
      </c>
      <c r="G893" s="55" t="s">
        <v>7325</v>
      </c>
      <c r="H893" s="55">
        <v>0</v>
      </c>
    </row>
    <row r="894" spans="1:8" ht="12.5" customHeight="1">
      <c r="A894" s="55">
        <v>15409</v>
      </c>
      <c r="B894" s="55">
        <v>1</v>
      </c>
      <c r="C894" s="55" t="s">
        <v>7326</v>
      </c>
      <c r="D894" s="55" t="s">
        <v>4649</v>
      </c>
      <c r="E894" s="55" t="s">
        <v>7327</v>
      </c>
      <c r="F894" s="55" t="s">
        <v>4651</v>
      </c>
      <c r="G894" s="55" t="s">
        <v>7328</v>
      </c>
      <c r="H894" s="55">
        <v>0</v>
      </c>
    </row>
    <row r="895" spans="1:8" ht="12.5" customHeight="1">
      <c r="A895" s="55">
        <v>15562</v>
      </c>
      <c r="B895" s="55">
        <v>1</v>
      </c>
      <c r="C895" s="55" t="s">
        <v>7329</v>
      </c>
      <c r="D895" s="55" t="s">
        <v>4649</v>
      </c>
      <c r="E895" s="55" t="s">
        <v>7330</v>
      </c>
      <c r="F895" s="55" t="s">
        <v>4651</v>
      </c>
      <c r="G895" s="55" t="s">
        <v>7331</v>
      </c>
      <c r="H895" s="55">
        <v>0</v>
      </c>
    </row>
    <row r="896" spans="1:8" ht="12.5" customHeight="1">
      <c r="A896" s="55">
        <v>15759</v>
      </c>
      <c r="B896" s="55">
        <v>1</v>
      </c>
      <c r="C896" s="55" t="s">
        <v>7332</v>
      </c>
      <c r="D896" s="55" t="s">
        <v>4649</v>
      </c>
      <c r="E896" s="55" t="s">
        <v>7333</v>
      </c>
      <c r="F896" s="55" t="s">
        <v>4651</v>
      </c>
      <c r="G896" s="55" t="s">
        <v>7334</v>
      </c>
      <c r="H896" s="55">
        <v>0</v>
      </c>
    </row>
    <row r="897" spans="1:8" ht="12.5" customHeight="1">
      <c r="A897" s="55">
        <v>15845</v>
      </c>
      <c r="B897" s="55">
        <v>1</v>
      </c>
      <c r="C897" s="55" t="s">
        <v>7335</v>
      </c>
      <c r="D897" s="55" t="s">
        <v>4649</v>
      </c>
      <c r="E897" s="55" t="s">
        <v>7336</v>
      </c>
      <c r="F897" s="55" t="s">
        <v>4651</v>
      </c>
      <c r="G897" s="55" t="s">
        <v>7337</v>
      </c>
      <c r="H897" s="55">
        <v>0</v>
      </c>
    </row>
    <row r="898" spans="1:8" ht="12.5" customHeight="1">
      <c r="A898" s="55">
        <v>15940</v>
      </c>
      <c r="B898" s="55">
        <v>1</v>
      </c>
      <c r="C898" s="55" t="s">
        <v>7338</v>
      </c>
      <c r="D898" s="55" t="s">
        <v>4649</v>
      </c>
      <c r="E898" s="55" t="s">
        <v>7339</v>
      </c>
      <c r="F898" s="55" t="s">
        <v>4651</v>
      </c>
      <c r="G898" s="55" t="s">
        <v>7340</v>
      </c>
      <c r="H898" s="55">
        <v>0</v>
      </c>
    </row>
    <row r="899" spans="1:8" ht="12.5" customHeight="1">
      <c r="A899" s="55">
        <v>15950</v>
      </c>
      <c r="B899" s="55">
        <v>1</v>
      </c>
      <c r="C899" s="55" t="s">
        <v>7341</v>
      </c>
      <c r="D899" s="55" t="s">
        <v>4649</v>
      </c>
      <c r="E899" s="55" t="s">
        <v>7342</v>
      </c>
      <c r="F899" s="55" t="s">
        <v>4651</v>
      </c>
      <c r="G899" s="55" t="s">
        <v>7343</v>
      </c>
      <c r="H899" s="55">
        <v>0</v>
      </c>
    </row>
    <row r="900" spans="1:8" ht="12.5" customHeight="1">
      <c r="A900" s="55">
        <v>16151</v>
      </c>
      <c r="B900" s="55">
        <v>1</v>
      </c>
      <c r="C900" s="55" t="s">
        <v>7344</v>
      </c>
      <c r="D900" s="55" t="s">
        <v>4649</v>
      </c>
      <c r="E900" s="55" t="s">
        <v>7345</v>
      </c>
      <c r="F900" s="55" t="s">
        <v>4651</v>
      </c>
      <c r="G900" s="55" t="s">
        <v>7346</v>
      </c>
      <c r="H900" s="55">
        <v>0</v>
      </c>
    </row>
    <row r="901" spans="1:8" ht="12.5" customHeight="1">
      <c r="A901" s="55">
        <v>16221</v>
      </c>
      <c r="B901" s="55">
        <v>1</v>
      </c>
      <c r="C901" s="55" t="s">
        <v>7347</v>
      </c>
      <c r="D901" s="55" t="s">
        <v>4649</v>
      </c>
      <c r="E901" s="55" t="s">
        <v>7348</v>
      </c>
      <c r="F901" s="55" t="s">
        <v>4651</v>
      </c>
      <c r="G901" s="55" t="s">
        <v>7349</v>
      </c>
      <c r="H901" s="55">
        <v>0</v>
      </c>
    </row>
    <row r="902" spans="1:8" ht="12.5" customHeight="1">
      <c r="A902" s="55">
        <v>16669</v>
      </c>
      <c r="B902" s="55">
        <v>1</v>
      </c>
      <c r="C902" s="55" t="s">
        <v>7350</v>
      </c>
      <c r="D902" s="55" t="s">
        <v>4649</v>
      </c>
      <c r="E902" s="55" t="s">
        <v>7351</v>
      </c>
      <c r="F902" s="55" t="s">
        <v>4651</v>
      </c>
      <c r="G902" s="55" t="s">
        <v>7352</v>
      </c>
      <c r="H902" s="55">
        <v>0</v>
      </c>
    </row>
    <row r="903" spans="1:8" ht="12.5" customHeight="1">
      <c r="A903" s="55">
        <v>16747</v>
      </c>
      <c r="B903" s="55">
        <v>1</v>
      </c>
      <c r="C903" s="55" t="s">
        <v>7353</v>
      </c>
      <c r="D903" s="55" t="s">
        <v>4649</v>
      </c>
      <c r="E903" s="55" t="s">
        <v>7354</v>
      </c>
      <c r="F903" s="55" t="s">
        <v>4651</v>
      </c>
      <c r="G903" s="55" t="s">
        <v>7355</v>
      </c>
      <c r="H903" s="55">
        <v>0</v>
      </c>
    </row>
    <row r="904" spans="1:8" ht="12.5" customHeight="1">
      <c r="A904" s="55">
        <v>17689</v>
      </c>
      <c r="B904" s="55">
        <v>1</v>
      </c>
      <c r="C904" s="55" t="s">
        <v>7356</v>
      </c>
      <c r="D904" s="55" t="s">
        <v>4649</v>
      </c>
      <c r="E904" s="55" t="s">
        <v>7357</v>
      </c>
      <c r="F904" s="55" t="s">
        <v>4651</v>
      </c>
      <c r="G904" s="55" t="s">
        <v>7358</v>
      </c>
      <c r="H904" s="55">
        <v>0</v>
      </c>
    </row>
    <row r="905" spans="1:8" ht="12.5" customHeight="1">
      <c r="A905" s="55">
        <v>18223</v>
      </c>
      <c r="B905" s="55">
        <v>1</v>
      </c>
      <c r="C905" s="55" t="s">
        <v>7359</v>
      </c>
      <c r="D905" s="55" t="s">
        <v>4649</v>
      </c>
      <c r="E905" s="55" t="s">
        <v>7360</v>
      </c>
      <c r="F905" s="55" t="s">
        <v>4651</v>
      </c>
      <c r="G905" s="55" t="s">
        <v>7361</v>
      </c>
      <c r="H905" s="55">
        <v>0</v>
      </c>
    </row>
    <row r="906" spans="1:8" ht="12.5" customHeight="1">
      <c r="A906" s="55">
        <v>18403</v>
      </c>
      <c r="B906" s="55">
        <v>1</v>
      </c>
      <c r="C906" s="55" t="s">
        <v>7362</v>
      </c>
      <c r="D906" s="55" t="s">
        <v>4649</v>
      </c>
      <c r="E906" s="55" t="s">
        <v>7363</v>
      </c>
      <c r="F906" s="55" t="s">
        <v>4651</v>
      </c>
      <c r="G906" s="55" t="s">
        <v>7364</v>
      </c>
      <c r="H906" s="55">
        <v>0</v>
      </c>
    </row>
    <row r="907" spans="1:8" ht="12.5" customHeight="1">
      <c r="A907" s="55">
        <v>18534</v>
      </c>
      <c r="B907" s="55">
        <v>1</v>
      </c>
      <c r="C907" s="55" t="s">
        <v>7365</v>
      </c>
      <c r="D907" s="55" t="s">
        <v>4649</v>
      </c>
      <c r="E907" s="55" t="s">
        <v>7366</v>
      </c>
      <c r="F907" s="55" t="s">
        <v>4651</v>
      </c>
      <c r="G907" s="55" t="s">
        <v>7367</v>
      </c>
      <c r="H907" s="55">
        <v>0</v>
      </c>
    </row>
    <row r="908" spans="1:8" ht="12.5" customHeight="1">
      <c r="A908" s="55">
        <v>18805</v>
      </c>
      <c r="B908" s="55">
        <v>1</v>
      </c>
      <c r="C908" s="55" t="s">
        <v>7368</v>
      </c>
      <c r="D908" s="55" t="s">
        <v>4649</v>
      </c>
      <c r="E908" s="55" t="s">
        <v>7369</v>
      </c>
      <c r="F908" s="55" t="s">
        <v>4651</v>
      </c>
      <c r="G908" s="55" t="s">
        <v>7370</v>
      </c>
      <c r="H908" s="55">
        <v>0</v>
      </c>
    </row>
    <row r="909" spans="1:8" ht="12.5" customHeight="1">
      <c r="A909" s="55">
        <v>18987</v>
      </c>
      <c r="B909" s="55">
        <v>1</v>
      </c>
      <c r="C909" s="55" t="s">
        <v>7371</v>
      </c>
      <c r="D909" s="55" t="s">
        <v>4649</v>
      </c>
      <c r="E909" s="55" t="s">
        <v>7372</v>
      </c>
      <c r="F909" s="55" t="s">
        <v>4651</v>
      </c>
      <c r="G909" s="55" t="s">
        <v>7373</v>
      </c>
      <c r="H909" s="55">
        <v>0</v>
      </c>
    </row>
    <row r="910" spans="1:8" ht="12.5" customHeight="1">
      <c r="A910" s="55">
        <v>18991</v>
      </c>
      <c r="B910" s="55">
        <v>1</v>
      </c>
      <c r="C910" s="55" t="s">
        <v>7374</v>
      </c>
      <c r="D910" s="55" t="s">
        <v>4649</v>
      </c>
      <c r="E910" s="55" t="s">
        <v>7375</v>
      </c>
      <c r="F910" s="55" t="s">
        <v>4651</v>
      </c>
      <c r="G910" s="55" t="s">
        <v>7376</v>
      </c>
      <c r="H910" s="55">
        <v>0</v>
      </c>
    </row>
    <row r="911" spans="1:8" ht="12.5" customHeight="1">
      <c r="A911" s="55">
        <v>19728</v>
      </c>
      <c r="B911" s="55">
        <v>1</v>
      </c>
      <c r="C911" s="55" t="s">
        <v>7377</v>
      </c>
      <c r="D911" s="55" t="s">
        <v>4649</v>
      </c>
      <c r="E911" s="55" t="s">
        <v>7378</v>
      </c>
      <c r="F911" s="55" t="s">
        <v>4651</v>
      </c>
      <c r="G911" s="55" t="s">
        <v>7379</v>
      </c>
      <c r="H911" s="55">
        <v>0</v>
      </c>
    </row>
    <row r="912" spans="1:8" ht="12.5" customHeight="1">
      <c r="A912" s="55">
        <v>20738</v>
      </c>
      <c r="B912" s="55">
        <v>1</v>
      </c>
      <c r="C912" s="55" t="s">
        <v>7380</v>
      </c>
      <c r="D912" s="55" t="s">
        <v>4649</v>
      </c>
      <c r="E912" s="55" t="s">
        <v>7381</v>
      </c>
      <c r="F912" s="55" t="s">
        <v>4651</v>
      </c>
      <c r="G912" s="55" t="s">
        <v>7382</v>
      </c>
      <c r="H912" s="55">
        <v>0</v>
      </c>
    </row>
    <row r="913" spans="1:8" ht="12.5" customHeight="1">
      <c r="A913" s="55">
        <v>21264</v>
      </c>
      <c r="B913" s="55">
        <v>1</v>
      </c>
      <c r="C913" s="55" t="s">
        <v>7383</v>
      </c>
      <c r="D913" s="55" t="s">
        <v>4649</v>
      </c>
      <c r="E913" s="55" t="s">
        <v>7384</v>
      </c>
      <c r="F913" s="55" t="s">
        <v>4651</v>
      </c>
      <c r="G913" s="55" t="s">
        <v>7385</v>
      </c>
      <c r="H913" s="55">
        <v>0</v>
      </c>
    </row>
    <row r="914" spans="1:8" ht="12.5" customHeight="1">
      <c r="A914" s="55">
        <v>21301</v>
      </c>
      <c r="B914" s="55">
        <v>1</v>
      </c>
      <c r="C914" s="55" t="s">
        <v>7386</v>
      </c>
      <c r="D914" s="55" t="s">
        <v>4649</v>
      </c>
      <c r="E914" s="55" t="s">
        <v>7387</v>
      </c>
      <c r="F914" s="55" t="s">
        <v>4651</v>
      </c>
      <c r="G914" s="55" t="s">
        <v>7388</v>
      </c>
      <c r="H914" s="55">
        <v>0</v>
      </c>
    </row>
    <row r="915" spans="1:8" ht="12.5" customHeight="1">
      <c r="A915" s="55">
        <v>21579</v>
      </c>
      <c r="B915" s="55">
        <v>1</v>
      </c>
      <c r="C915" s="55" t="s">
        <v>7389</v>
      </c>
      <c r="D915" s="55" t="s">
        <v>4649</v>
      </c>
      <c r="E915" s="55" t="s">
        <v>7390</v>
      </c>
      <c r="F915" s="55" t="s">
        <v>4651</v>
      </c>
      <c r="G915" s="55" t="s">
        <v>7391</v>
      </c>
      <c r="H915" s="55">
        <v>0</v>
      </c>
    </row>
    <row r="916" spans="1:8" ht="12.5" customHeight="1">
      <c r="A916" s="55">
        <v>21905</v>
      </c>
      <c r="B916" s="55">
        <v>1</v>
      </c>
      <c r="C916" s="55" t="s">
        <v>7392</v>
      </c>
      <c r="D916" s="55" t="s">
        <v>4649</v>
      </c>
      <c r="E916" s="55" t="s">
        <v>7393</v>
      </c>
      <c r="F916" s="55" t="s">
        <v>4651</v>
      </c>
      <c r="G916" s="55" t="s">
        <v>7394</v>
      </c>
      <c r="H916" s="55">
        <v>0</v>
      </c>
    </row>
    <row r="917" spans="1:8" ht="12.5" customHeight="1">
      <c r="A917" s="55">
        <v>22191</v>
      </c>
      <c r="B917" s="55">
        <v>1</v>
      </c>
      <c r="C917" s="55" t="s">
        <v>7395</v>
      </c>
      <c r="D917" s="55" t="s">
        <v>4649</v>
      </c>
      <c r="E917" s="55" t="s">
        <v>7396</v>
      </c>
      <c r="F917" s="55" t="s">
        <v>4651</v>
      </c>
      <c r="G917" s="55" t="s">
        <v>7397</v>
      </c>
      <c r="H917" s="55">
        <v>0</v>
      </c>
    </row>
    <row r="918" spans="1:8" ht="12.5" customHeight="1">
      <c r="A918" s="55">
        <v>22763</v>
      </c>
      <c r="B918" s="55">
        <v>1</v>
      </c>
      <c r="C918" s="55" t="s">
        <v>7398</v>
      </c>
      <c r="D918" s="55" t="s">
        <v>4649</v>
      </c>
      <c r="E918" s="55" t="s">
        <v>7399</v>
      </c>
      <c r="F918" s="55" t="s">
        <v>4651</v>
      </c>
      <c r="G918" s="55" t="s">
        <v>7400</v>
      </c>
      <c r="H918" s="55">
        <v>0</v>
      </c>
    </row>
    <row r="919" spans="1:8" ht="12.5" customHeight="1">
      <c r="A919" s="55">
        <v>23246</v>
      </c>
      <c r="B919" s="55">
        <v>1</v>
      </c>
      <c r="C919" s="55" t="s">
        <v>7401</v>
      </c>
      <c r="D919" s="55" t="s">
        <v>4649</v>
      </c>
      <c r="E919" s="55" t="s">
        <v>7402</v>
      </c>
      <c r="F919" s="55" t="s">
        <v>4651</v>
      </c>
      <c r="G919" s="55" t="s">
        <v>7403</v>
      </c>
      <c r="H919" s="55">
        <v>0</v>
      </c>
    </row>
    <row r="920" spans="1:8" ht="12.5" customHeight="1">
      <c r="A920" s="55">
        <v>23732</v>
      </c>
      <c r="B920" s="55">
        <v>1</v>
      </c>
      <c r="C920" s="55" t="s">
        <v>7404</v>
      </c>
      <c r="D920" s="55" t="s">
        <v>4649</v>
      </c>
      <c r="E920" s="55" t="s">
        <v>7405</v>
      </c>
      <c r="F920" s="55" t="s">
        <v>4651</v>
      </c>
      <c r="G920" s="55" t="s">
        <v>7406</v>
      </c>
      <c r="H920" s="55">
        <v>0</v>
      </c>
    </row>
    <row r="921" spans="1:8" ht="12.5" customHeight="1">
      <c r="A921" s="55">
        <v>24788</v>
      </c>
      <c r="B921" s="55">
        <v>1</v>
      </c>
      <c r="C921" s="55" t="s">
        <v>7407</v>
      </c>
      <c r="D921" s="55" t="s">
        <v>4649</v>
      </c>
      <c r="E921" s="55" t="s">
        <v>7408</v>
      </c>
      <c r="F921" s="55" t="s">
        <v>4651</v>
      </c>
      <c r="G921" s="55" t="s">
        <v>7409</v>
      </c>
      <c r="H921" s="55">
        <v>0</v>
      </c>
    </row>
    <row r="922" spans="1:8" ht="12.5" customHeight="1">
      <c r="A922" s="55">
        <v>24929</v>
      </c>
      <c r="B922" s="55">
        <v>1</v>
      </c>
      <c r="C922" s="55" t="s">
        <v>7410</v>
      </c>
      <c r="D922" s="55" t="s">
        <v>4649</v>
      </c>
      <c r="E922" s="55" t="s">
        <v>7411</v>
      </c>
      <c r="F922" s="55" t="s">
        <v>4651</v>
      </c>
      <c r="G922" s="55" t="s">
        <v>7412</v>
      </c>
      <c r="H922" s="55">
        <v>0</v>
      </c>
    </row>
    <row r="923" spans="1:8" ht="12.5" customHeight="1">
      <c r="A923" s="55">
        <v>25089</v>
      </c>
      <c r="B923" s="55">
        <v>1</v>
      </c>
      <c r="C923" s="55" t="s">
        <v>7413</v>
      </c>
      <c r="D923" s="55" t="s">
        <v>4649</v>
      </c>
      <c r="E923" s="55" t="s">
        <v>7414</v>
      </c>
      <c r="F923" s="55" t="s">
        <v>4651</v>
      </c>
      <c r="G923" s="55" t="s">
        <v>7415</v>
      </c>
      <c r="H923" s="55">
        <v>0</v>
      </c>
    </row>
    <row r="924" spans="1:8" ht="12.5" customHeight="1">
      <c r="A924" s="55">
        <v>25189</v>
      </c>
      <c r="B924" s="55">
        <v>1</v>
      </c>
      <c r="C924" s="55" t="s">
        <v>7416</v>
      </c>
      <c r="D924" s="55" t="s">
        <v>4649</v>
      </c>
      <c r="E924" s="55" t="s">
        <v>7417</v>
      </c>
      <c r="F924" s="55" t="s">
        <v>4651</v>
      </c>
      <c r="G924" s="55" t="s">
        <v>7418</v>
      </c>
      <c r="H924" s="55">
        <v>0</v>
      </c>
    </row>
    <row r="925" spans="1:8" ht="12.5" customHeight="1">
      <c r="A925" s="55">
        <v>25290</v>
      </c>
      <c r="B925" s="55">
        <v>1</v>
      </c>
      <c r="C925" s="55" t="s">
        <v>7419</v>
      </c>
      <c r="D925" s="55" t="s">
        <v>4649</v>
      </c>
      <c r="E925" s="55" t="s">
        <v>7420</v>
      </c>
      <c r="F925" s="55" t="s">
        <v>4651</v>
      </c>
      <c r="G925" s="55" t="s">
        <v>7421</v>
      </c>
      <c r="H925" s="55">
        <v>0</v>
      </c>
    </row>
    <row r="926" spans="1:8" ht="12.5" customHeight="1">
      <c r="A926" s="55">
        <v>25763</v>
      </c>
      <c r="B926" s="55">
        <v>1</v>
      </c>
      <c r="C926" s="55" t="s">
        <v>7422</v>
      </c>
      <c r="D926" s="55" t="s">
        <v>4649</v>
      </c>
      <c r="E926" s="55" t="s">
        <v>7423</v>
      </c>
      <c r="F926" s="55" t="s">
        <v>4651</v>
      </c>
      <c r="G926" s="55" t="s">
        <v>7424</v>
      </c>
      <c r="H926" s="55">
        <v>0</v>
      </c>
    </row>
    <row r="927" spans="1:8" ht="12.5" customHeight="1">
      <c r="A927" s="55">
        <v>25887</v>
      </c>
      <c r="B927" s="55">
        <v>1</v>
      </c>
      <c r="C927" s="55" t="s">
        <v>7425</v>
      </c>
      <c r="D927" s="55" t="s">
        <v>4649</v>
      </c>
      <c r="E927" s="55" t="s">
        <v>7426</v>
      </c>
      <c r="F927" s="55" t="s">
        <v>4651</v>
      </c>
      <c r="G927" s="55" t="s">
        <v>7427</v>
      </c>
      <c r="H927" s="55">
        <v>0</v>
      </c>
    </row>
    <row r="928" spans="1:8" ht="12.5" customHeight="1">
      <c r="A928" s="55">
        <v>26047</v>
      </c>
      <c r="B928" s="55">
        <v>1</v>
      </c>
      <c r="C928" s="55" t="s">
        <v>7428</v>
      </c>
      <c r="D928" s="55" t="s">
        <v>4649</v>
      </c>
      <c r="E928" s="55" t="s">
        <v>7429</v>
      </c>
      <c r="F928" s="55" t="s">
        <v>4651</v>
      </c>
      <c r="G928" s="55" t="s">
        <v>7430</v>
      </c>
      <c r="H928" s="55">
        <v>0</v>
      </c>
    </row>
    <row r="929" spans="1:8" ht="12.5" customHeight="1">
      <c r="A929" s="55">
        <v>26081</v>
      </c>
      <c r="B929" s="55">
        <v>1</v>
      </c>
      <c r="C929" s="55" t="s">
        <v>7431</v>
      </c>
      <c r="D929" s="55" t="s">
        <v>4649</v>
      </c>
      <c r="E929" s="55" t="s">
        <v>7432</v>
      </c>
      <c r="F929" s="55" t="s">
        <v>4651</v>
      </c>
      <c r="G929" s="55" t="s">
        <v>7433</v>
      </c>
      <c r="H929" s="55">
        <v>0</v>
      </c>
    </row>
    <row r="930" spans="1:8" ht="12.5" customHeight="1">
      <c r="A930" s="55">
        <v>26304</v>
      </c>
      <c r="B930" s="55">
        <v>1</v>
      </c>
      <c r="C930" s="55" t="s">
        <v>7434</v>
      </c>
      <c r="D930" s="55" t="s">
        <v>4649</v>
      </c>
      <c r="E930" s="55" t="s">
        <v>7435</v>
      </c>
      <c r="F930" s="55" t="s">
        <v>4651</v>
      </c>
      <c r="G930" s="55" t="s">
        <v>7436</v>
      </c>
      <c r="H930" s="55">
        <v>0</v>
      </c>
    </row>
    <row r="931" spans="1:8" ht="12.5" customHeight="1">
      <c r="A931" s="55">
        <v>26454</v>
      </c>
      <c r="B931" s="55">
        <v>1</v>
      </c>
      <c r="C931" s="55" t="s">
        <v>7437</v>
      </c>
      <c r="D931" s="55" t="s">
        <v>4649</v>
      </c>
      <c r="E931" s="55" t="s">
        <v>7438</v>
      </c>
      <c r="F931" s="55" t="s">
        <v>4651</v>
      </c>
      <c r="G931" s="55" t="s">
        <v>7439</v>
      </c>
      <c r="H931" s="55">
        <v>0</v>
      </c>
    </row>
    <row r="932" spans="1:8" ht="12.5" customHeight="1">
      <c r="A932" s="55">
        <v>26462</v>
      </c>
      <c r="B932" s="55">
        <v>1</v>
      </c>
      <c r="C932" s="55" t="s">
        <v>7440</v>
      </c>
      <c r="D932" s="55" t="s">
        <v>4649</v>
      </c>
      <c r="E932" s="55" t="s">
        <v>7441</v>
      </c>
      <c r="F932" s="55" t="s">
        <v>4651</v>
      </c>
      <c r="G932" s="55" t="s">
        <v>7442</v>
      </c>
      <c r="H932" s="55">
        <v>0</v>
      </c>
    </row>
    <row r="933" spans="1:8" ht="12.5" customHeight="1">
      <c r="A933" s="55">
        <v>27089</v>
      </c>
      <c r="B933" s="55">
        <v>1</v>
      </c>
      <c r="C933" s="55" t="s">
        <v>7443</v>
      </c>
      <c r="D933" s="55" t="s">
        <v>4649</v>
      </c>
      <c r="E933" s="55" t="s">
        <v>7444</v>
      </c>
      <c r="F933" s="55" t="s">
        <v>4651</v>
      </c>
      <c r="G933" s="55" t="s">
        <v>7445</v>
      </c>
      <c r="H933" s="55">
        <v>0</v>
      </c>
    </row>
    <row r="934" spans="1:8" ht="12.5" customHeight="1">
      <c r="A934" s="55">
        <v>27375</v>
      </c>
      <c r="B934" s="55">
        <v>1</v>
      </c>
      <c r="C934" s="55" t="s">
        <v>7446</v>
      </c>
      <c r="D934" s="55" t="s">
        <v>4649</v>
      </c>
      <c r="E934" s="55" t="s">
        <v>7447</v>
      </c>
      <c r="F934" s="55" t="s">
        <v>4651</v>
      </c>
      <c r="G934" s="55" t="s">
        <v>7448</v>
      </c>
      <c r="H934" s="55">
        <v>0</v>
      </c>
    </row>
    <row r="935" spans="1:8" ht="12.5" customHeight="1">
      <c r="A935" s="55">
        <v>28262</v>
      </c>
      <c r="B935" s="55">
        <v>1</v>
      </c>
      <c r="C935" s="55" t="s">
        <v>7449</v>
      </c>
      <c r="D935" s="55" t="s">
        <v>4649</v>
      </c>
      <c r="E935" s="55" t="s">
        <v>7450</v>
      </c>
      <c r="F935" s="55" t="s">
        <v>4651</v>
      </c>
      <c r="G935" s="55" t="s">
        <v>7451</v>
      </c>
      <c r="H935" s="55">
        <v>0</v>
      </c>
    </row>
    <row r="936" spans="1:8" ht="12.5" customHeight="1">
      <c r="A936" s="55">
        <v>28862</v>
      </c>
      <c r="B936" s="55">
        <v>1</v>
      </c>
      <c r="C936" s="55" t="s">
        <v>7452</v>
      </c>
      <c r="D936" s="55" t="s">
        <v>4649</v>
      </c>
      <c r="E936" s="55" t="s">
        <v>7453</v>
      </c>
      <c r="F936" s="55" t="s">
        <v>4651</v>
      </c>
      <c r="G936" s="55" t="s">
        <v>7454</v>
      </c>
      <c r="H936" s="55">
        <v>0</v>
      </c>
    </row>
    <row r="937" spans="1:8" ht="12.5" customHeight="1">
      <c r="A937" s="55">
        <v>28991</v>
      </c>
      <c r="B937" s="55">
        <v>1</v>
      </c>
      <c r="C937" s="55" t="s">
        <v>7455</v>
      </c>
      <c r="D937" s="55" t="s">
        <v>4649</v>
      </c>
      <c r="E937" s="55" t="s">
        <v>7456</v>
      </c>
      <c r="F937" s="55" t="s">
        <v>4651</v>
      </c>
      <c r="G937" s="55" t="s">
        <v>7457</v>
      </c>
      <c r="H937" s="55">
        <v>0</v>
      </c>
    </row>
    <row r="938" spans="1:8" ht="12.5" customHeight="1">
      <c r="A938" s="55">
        <v>29029</v>
      </c>
      <c r="B938" s="55">
        <v>1</v>
      </c>
      <c r="C938" s="55" t="s">
        <v>7458</v>
      </c>
      <c r="D938" s="55" t="s">
        <v>4649</v>
      </c>
      <c r="E938" s="55" t="s">
        <v>7459</v>
      </c>
      <c r="F938" s="55" t="s">
        <v>4651</v>
      </c>
      <c r="G938" s="55" t="s">
        <v>7460</v>
      </c>
      <c r="H938" s="55">
        <v>0</v>
      </c>
    </row>
    <row r="939" spans="1:8" ht="12.5" customHeight="1">
      <c r="A939" s="55">
        <v>29044</v>
      </c>
      <c r="B939" s="55">
        <v>1</v>
      </c>
      <c r="C939" s="55" t="s">
        <v>7461</v>
      </c>
      <c r="D939" s="55" t="s">
        <v>4649</v>
      </c>
      <c r="E939" s="55" t="s">
        <v>7462</v>
      </c>
      <c r="F939" s="55" t="s">
        <v>4651</v>
      </c>
      <c r="G939" s="55" t="s">
        <v>7463</v>
      </c>
      <c r="H939" s="55">
        <v>0</v>
      </c>
    </row>
    <row r="940" spans="1:8" ht="12.5" customHeight="1">
      <c r="A940" s="55">
        <v>29074</v>
      </c>
      <c r="B940" s="55">
        <v>1</v>
      </c>
      <c r="C940" s="55" t="s">
        <v>7464</v>
      </c>
      <c r="D940" s="55" t="s">
        <v>4649</v>
      </c>
      <c r="E940" s="55" t="s">
        <v>7465</v>
      </c>
      <c r="F940" s="55" t="s">
        <v>4651</v>
      </c>
      <c r="G940" s="55" t="s">
        <v>7466</v>
      </c>
      <c r="H940" s="55">
        <v>0</v>
      </c>
    </row>
    <row r="941" spans="1:8" ht="12.5" customHeight="1">
      <c r="A941" s="55">
        <v>11294</v>
      </c>
      <c r="B941" s="55">
        <v>1</v>
      </c>
      <c r="C941" s="55" t="s">
        <v>7467</v>
      </c>
      <c r="D941" s="55" t="s">
        <v>4649</v>
      </c>
      <c r="E941" s="55" t="s">
        <v>7468</v>
      </c>
      <c r="F941" s="55" t="s">
        <v>4651</v>
      </c>
      <c r="G941" s="55" t="s">
        <v>7469</v>
      </c>
      <c r="H941" s="55">
        <v>0</v>
      </c>
    </row>
    <row r="942" spans="1:8" ht="12.5" customHeight="1">
      <c r="A942" s="55">
        <v>11667</v>
      </c>
      <c r="B942" s="55">
        <v>1</v>
      </c>
      <c r="C942" s="55" t="s">
        <v>7470</v>
      </c>
      <c r="D942" s="55" t="s">
        <v>4649</v>
      </c>
      <c r="E942" s="55" t="s">
        <v>7471</v>
      </c>
      <c r="F942" s="55" t="s">
        <v>4651</v>
      </c>
      <c r="G942" s="55" t="s">
        <v>7472</v>
      </c>
      <c r="H942" s="55">
        <v>0</v>
      </c>
    </row>
    <row r="943" spans="1:8" ht="12.5" customHeight="1">
      <c r="A943" s="55">
        <v>11772</v>
      </c>
      <c r="B943" s="55">
        <v>1</v>
      </c>
      <c r="C943" s="55" t="s">
        <v>7473</v>
      </c>
      <c r="D943" s="55" t="s">
        <v>4649</v>
      </c>
      <c r="E943" s="55" t="s">
        <v>7474</v>
      </c>
      <c r="F943" s="55" t="s">
        <v>4651</v>
      </c>
      <c r="G943" s="55" t="s">
        <v>7475</v>
      </c>
      <c r="H943" s="55">
        <v>0</v>
      </c>
    </row>
    <row r="944" spans="1:8" ht="12.5" customHeight="1">
      <c r="A944" s="55">
        <v>11927</v>
      </c>
      <c r="B944" s="55">
        <v>1</v>
      </c>
      <c r="C944" s="55" t="s">
        <v>7476</v>
      </c>
      <c r="D944" s="55" t="s">
        <v>4649</v>
      </c>
      <c r="E944" s="55" t="s">
        <v>7477</v>
      </c>
      <c r="F944" s="55" t="s">
        <v>4651</v>
      </c>
      <c r="G944" s="55" t="s">
        <v>7478</v>
      </c>
      <c r="H944" s="55">
        <v>0</v>
      </c>
    </row>
    <row r="945" spans="1:8" ht="12.5" customHeight="1">
      <c r="A945" s="55">
        <v>12064</v>
      </c>
      <c r="B945" s="55">
        <v>1</v>
      </c>
      <c r="C945" s="55" t="s">
        <v>7479</v>
      </c>
      <c r="D945" s="55" t="s">
        <v>4649</v>
      </c>
      <c r="E945" s="55" t="s">
        <v>7480</v>
      </c>
      <c r="F945" s="55" t="s">
        <v>4651</v>
      </c>
      <c r="G945" s="55" t="s">
        <v>7481</v>
      </c>
      <c r="H945" s="55">
        <v>0</v>
      </c>
    </row>
    <row r="946" spans="1:8" ht="12.5" customHeight="1">
      <c r="A946" s="55">
        <v>12891</v>
      </c>
      <c r="B946" s="55">
        <v>1</v>
      </c>
      <c r="C946" s="55" t="s">
        <v>7482</v>
      </c>
      <c r="D946" s="55" t="s">
        <v>4649</v>
      </c>
      <c r="E946" s="55" t="s">
        <v>7483</v>
      </c>
      <c r="F946" s="55" t="s">
        <v>4651</v>
      </c>
      <c r="G946" s="55" t="s">
        <v>7484</v>
      </c>
      <c r="H946" s="55">
        <v>0</v>
      </c>
    </row>
    <row r="947" spans="1:8" ht="12.5" customHeight="1">
      <c r="A947" s="55">
        <v>13056</v>
      </c>
      <c r="B947" s="55">
        <v>1</v>
      </c>
      <c r="C947" s="55" t="s">
        <v>7485</v>
      </c>
      <c r="D947" s="55" t="s">
        <v>4649</v>
      </c>
      <c r="E947" s="55" t="s">
        <v>7486</v>
      </c>
      <c r="F947" s="55" t="s">
        <v>4651</v>
      </c>
      <c r="G947" s="55" t="s">
        <v>7487</v>
      </c>
      <c r="H947" s="55">
        <v>0</v>
      </c>
    </row>
    <row r="948" spans="1:8" ht="12.5" customHeight="1">
      <c r="A948" s="55">
        <v>13867</v>
      </c>
      <c r="B948" s="55">
        <v>1</v>
      </c>
      <c r="C948" s="55" t="s">
        <v>7488</v>
      </c>
      <c r="D948" s="55" t="s">
        <v>4649</v>
      </c>
      <c r="E948" s="55" t="s">
        <v>7489</v>
      </c>
      <c r="F948" s="55" t="s">
        <v>4651</v>
      </c>
      <c r="G948" s="55" t="s">
        <v>7490</v>
      </c>
      <c r="H948" s="55">
        <v>0</v>
      </c>
    </row>
    <row r="949" spans="1:8" ht="12.5" customHeight="1">
      <c r="A949" s="55">
        <v>13899</v>
      </c>
      <c r="B949" s="55">
        <v>1</v>
      </c>
      <c r="C949" s="55" t="s">
        <v>7491</v>
      </c>
      <c r="D949" s="55" t="s">
        <v>4649</v>
      </c>
      <c r="E949" s="55" t="s">
        <v>7492</v>
      </c>
      <c r="F949" s="55" t="s">
        <v>4651</v>
      </c>
      <c r="G949" s="55" t="s">
        <v>7493</v>
      </c>
      <c r="H949" s="55">
        <v>0</v>
      </c>
    </row>
    <row r="950" spans="1:8" ht="12.5" customHeight="1">
      <c r="A950" s="55">
        <v>14027</v>
      </c>
      <c r="B950" s="55">
        <v>1</v>
      </c>
      <c r="C950" s="55" t="s">
        <v>7494</v>
      </c>
      <c r="D950" s="55" t="s">
        <v>4649</v>
      </c>
      <c r="E950" s="55" t="s">
        <v>7495</v>
      </c>
      <c r="F950" s="55" t="s">
        <v>4651</v>
      </c>
      <c r="G950" s="55" t="s">
        <v>7496</v>
      </c>
      <c r="H950" s="55">
        <v>0</v>
      </c>
    </row>
    <row r="951" spans="1:8" ht="12.5" customHeight="1">
      <c r="A951" s="55">
        <v>14028</v>
      </c>
      <c r="B951" s="55">
        <v>1</v>
      </c>
      <c r="C951" s="55" t="s">
        <v>7497</v>
      </c>
      <c r="D951" s="55" t="s">
        <v>4649</v>
      </c>
      <c r="E951" s="55" t="s">
        <v>7498</v>
      </c>
      <c r="F951" s="55" t="s">
        <v>4651</v>
      </c>
      <c r="G951" s="55" t="s">
        <v>7499</v>
      </c>
      <c r="H951" s="55">
        <v>0</v>
      </c>
    </row>
    <row r="952" spans="1:8" ht="12.5" customHeight="1">
      <c r="A952" s="55">
        <v>14085</v>
      </c>
      <c r="B952" s="55">
        <v>1</v>
      </c>
      <c r="C952" s="55" t="s">
        <v>7500</v>
      </c>
      <c r="D952" s="55" t="s">
        <v>4649</v>
      </c>
      <c r="E952" s="55" t="s">
        <v>7501</v>
      </c>
      <c r="F952" s="55" t="s">
        <v>4651</v>
      </c>
      <c r="G952" s="55" t="s">
        <v>7502</v>
      </c>
      <c r="H952" s="55">
        <v>0</v>
      </c>
    </row>
    <row r="953" spans="1:8" ht="12.5" customHeight="1">
      <c r="A953" s="55">
        <v>14650</v>
      </c>
      <c r="B953" s="55">
        <v>1</v>
      </c>
      <c r="C953" s="55" t="s">
        <v>7503</v>
      </c>
      <c r="D953" s="55" t="s">
        <v>4649</v>
      </c>
      <c r="E953" s="55" t="s">
        <v>7504</v>
      </c>
      <c r="F953" s="55" t="s">
        <v>4651</v>
      </c>
      <c r="G953" s="55" t="s">
        <v>7505</v>
      </c>
      <c r="H953" s="55">
        <v>0</v>
      </c>
    </row>
    <row r="954" spans="1:8" ht="12.5" customHeight="1">
      <c r="A954" s="55">
        <v>14743</v>
      </c>
      <c r="B954" s="55">
        <v>1</v>
      </c>
      <c r="C954" s="55" t="s">
        <v>7506</v>
      </c>
      <c r="D954" s="55" t="s">
        <v>4649</v>
      </c>
      <c r="E954" s="55" t="s">
        <v>7507</v>
      </c>
      <c r="F954" s="55" t="s">
        <v>4651</v>
      </c>
      <c r="G954" s="55" t="s">
        <v>7508</v>
      </c>
      <c r="H954" s="55">
        <v>0</v>
      </c>
    </row>
    <row r="955" spans="1:8" ht="12.5" customHeight="1">
      <c r="A955" s="55">
        <v>15335</v>
      </c>
      <c r="B955" s="55">
        <v>1</v>
      </c>
      <c r="C955" s="55" t="s">
        <v>7509</v>
      </c>
      <c r="D955" s="55" t="s">
        <v>4649</v>
      </c>
      <c r="E955" s="55" t="s">
        <v>7510</v>
      </c>
      <c r="F955" s="55" t="s">
        <v>4651</v>
      </c>
      <c r="G955" s="55" t="s">
        <v>7511</v>
      </c>
      <c r="H955" s="55">
        <v>0</v>
      </c>
    </row>
    <row r="956" spans="1:8" ht="12.5" customHeight="1">
      <c r="A956" s="55">
        <v>15976</v>
      </c>
      <c r="B956" s="55">
        <v>1</v>
      </c>
      <c r="C956" s="55" t="s">
        <v>7512</v>
      </c>
      <c r="D956" s="55" t="s">
        <v>4649</v>
      </c>
      <c r="E956" s="55" t="s">
        <v>7513</v>
      </c>
      <c r="F956" s="55" t="s">
        <v>4651</v>
      </c>
      <c r="G956" s="55" t="s">
        <v>7514</v>
      </c>
      <c r="H956" s="55">
        <v>0</v>
      </c>
    </row>
    <row r="957" spans="1:8" ht="12.5" customHeight="1">
      <c r="A957" s="55">
        <v>16076</v>
      </c>
      <c r="B957" s="55">
        <v>1</v>
      </c>
      <c r="C957" s="55" t="s">
        <v>7515</v>
      </c>
      <c r="D957" s="55" t="s">
        <v>4649</v>
      </c>
      <c r="E957" s="55" t="s">
        <v>7516</v>
      </c>
      <c r="F957" s="55" t="s">
        <v>4651</v>
      </c>
      <c r="G957" s="55" t="s">
        <v>7517</v>
      </c>
      <c r="H957" s="55">
        <v>0</v>
      </c>
    </row>
    <row r="958" spans="1:8" ht="12.5" customHeight="1">
      <c r="A958" s="55">
        <v>16135</v>
      </c>
      <c r="B958" s="55">
        <v>1</v>
      </c>
      <c r="C958" s="55" t="s">
        <v>7518</v>
      </c>
      <c r="D958" s="55" t="s">
        <v>4649</v>
      </c>
      <c r="E958" s="55" t="s">
        <v>7519</v>
      </c>
      <c r="F958" s="55" t="s">
        <v>4651</v>
      </c>
      <c r="G958" s="55" t="s">
        <v>7520</v>
      </c>
      <c r="H958" s="55">
        <v>0</v>
      </c>
    </row>
    <row r="959" spans="1:8" ht="12.5" customHeight="1">
      <c r="A959" s="55">
        <v>16727</v>
      </c>
      <c r="B959" s="55">
        <v>1</v>
      </c>
      <c r="C959" s="55" t="s">
        <v>7521</v>
      </c>
      <c r="D959" s="55" t="s">
        <v>4649</v>
      </c>
      <c r="E959" s="55" t="s">
        <v>7522</v>
      </c>
      <c r="F959" s="55" t="s">
        <v>4651</v>
      </c>
      <c r="G959" s="55" t="s">
        <v>7523</v>
      </c>
      <c r="H959" s="55">
        <v>0</v>
      </c>
    </row>
    <row r="960" spans="1:8" ht="12.5" customHeight="1">
      <c r="A960" s="55">
        <v>17137</v>
      </c>
      <c r="B960" s="55">
        <v>1</v>
      </c>
      <c r="C960" s="55" t="s">
        <v>7524</v>
      </c>
      <c r="D960" s="55" t="s">
        <v>4649</v>
      </c>
      <c r="E960" s="55" t="s">
        <v>7525</v>
      </c>
      <c r="F960" s="55" t="s">
        <v>4651</v>
      </c>
      <c r="G960" s="55" t="s">
        <v>7526</v>
      </c>
      <c r="H960" s="55">
        <v>0</v>
      </c>
    </row>
    <row r="961" spans="1:8" ht="12.5" customHeight="1">
      <c r="A961" s="55">
        <v>17413</v>
      </c>
      <c r="B961" s="55">
        <v>1</v>
      </c>
      <c r="C961" s="55" t="s">
        <v>7527</v>
      </c>
      <c r="D961" s="55" t="s">
        <v>4649</v>
      </c>
      <c r="E961" s="55" t="s">
        <v>7528</v>
      </c>
      <c r="F961" s="55" t="s">
        <v>4651</v>
      </c>
      <c r="G961" s="55" t="s">
        <v>7529</v>
      </c>
      <c r="H961" s="55">
        <v>0</v>
      </c>
    </row>
    <row r="962" spans="1:8" ht="12.5" customHeight="1">
      <c r="A962" s="55">
        <v>17456</v>
      </c>
      <c r="B962" s="55">
        <v>1</v>
      </c>
      <c r="C962" s="55" t="s">
        <v>7530</v>
      </c>
      <c r="D962" s="55" t="s">
        <v>4649</v>
      </c>
      <c r="E962" s="55" t="s">
        <v>7531</v>
      </c>
      <c r="F962" s="55" t="s">
        <v>4651</v>
      </c>
      <c r="G962" s="55" t="s">
        <v>7532</v>
      </c>
      <c r="H962" s="55">
        <v>0</v>
      </c>
    </row>
    <row r="963" spans="1:8" ht="12.5" customHeight="1">
      <c r="A963" s="55">
        <v>17679</v>
      </c>
      <c r="B963" s="55">
        <v>1</v>
      </c>
      <c r="C963" s="55" t="s">
        <v>7533</v>
      </c>
      <c r="D963" s="55" t="s">
        <v>4649</v>
      </c>
      <c r="E963" s="55" t="s">
        <v>7534</v>
      </c>
      <c r="F963" s="55" t="s">
        <v>4651</v>
      </c>
      <c r="G963" s="55" t="s">
        <v>7535</v>
      </c>
      <c r="H963" s="55">
        <v>0</v>
      </c>
    </row>
    <row r="964" spans="1:8" ht="12.5" customHeight="1">
      <c r="A964" s="55">
        <v>18060</v>
      </c>
      <c r="B964" s="55">
        <v>1</v>
      </c>
      <c r="C964" s="55" t="s">
        <v>7536</v>
      </c>
      <c r="D964" s="55" t="s">
        <v>4649</v>
      </c>
      <c r="E964" s="55" t="s">
        <v>7537</v>
      </c>
      <c r="F964" s="55" t="s">
        <v>4651</v>
      </c>
      <c r="G964" s="55" t="s">
        <v>7538</v>
      </c>
      <c r="H964" s="55">
        <v>0</v>
      </c>
    </row>
    <row r="965" spans="1:8" ht="12.5" customHeight="1">
      <c r="A965" s="55">
        <v>18753</v>
      </c>
      <c r="B965" s="55">
        <v>1</v>
      </c>
      <c r="C965" s="55" t="s">
        <v>7539</v>
      </c>
      <c r="D965" s="55" t="s">
        <v>4649</v>
      </c>
      <c r="E965" s="55" t="s">
        <v>7540</v>
      </c>
      <c r="F965" s="55" t="s">
        <v>4651</v>
      </c>
      <c r="G965" s="55" t="s">
        <v>7541</v>
      </c>
      <c r="H965" s="55">
        <v>0</v>
      </c>
    </row>
    <row r="966" spans="1:8" ht="12.5" customHeight="1">
      <c r="A966" s="55">
        <v>18843</v>
      </c>
      <c r="B966" s="55">
        <v>1</v>
      </c>
      <c r="C966" s="55" t="s">
        <v>7542</v>
      </c>
      <c r="D966" s="55" t="s">
        <v>4649</v>
      </c>
      <c r="E966" s="55" t="s">
        <v>7543</v>
      </c>
      <c r="F966" s="55" t="s">
        <v>4651</v>
      </c>
      <c r="G966" s="55" t="s">
        <v>7544</v>
      </c>
      <c r="H966" s="55">
        <v>0</v>
      </c>
    </row>
    <row r="967" spans="1:8" ht="12.5" customHeight="1">
      <c r="A967" s="55">
        <v>18853</v>
      </c>
      <c r="B967" s="55">
        <v>1</v>
      </c>
      <c r="C967" s="55" t="s">
        <v>7545</v>
      </c>
      <c r="D967" s="55" t="s">
        <v>4649</v>
      </c>
      <c r="E967" s="55" t="s">
        <v>7546</v>
      </c>
      <c r="F967" s="55" t="s">
        <v>4651</v>
      </c>
      <c r="G967" s="55" t="s">
        <v>7547</v>
      </c>
      <c r="H967" s="55">
        <v>0</v>
      </c>
    </row>
    <row r="968" spans="1:8" ht="12.5" customHeight="1">
      <c r="A968" s="55">
        <v>19227</v>
      </c>
      <c r="B968" s="55">
        <v>1</v>
      </c>
      <c r="C968" s="55" t="s">
        <v>7548</v>
      </c>
      <c r="D968" s="55" t="s">
        <v>4649</v>
      </c>
      <c r="E968" s="55" t="s">
        <v>7549</v>
      </c>
      <c r="F968" s="55" t="s">
        <v>4651</v>
      </c>
      <c r="G968" s="55" t="s">
        <v>7550</v>
      </c>
      <c r="H968" s="55">
        <v>0</v>
      </c>
    </row>
    <row r="969" spans="1:8" ht="12.5" customHeight="1">
      <c r="A969" s="55">
        <v>19638</v>
      </c>
      <c r="B969" s="55">
        <v>1</v>
      </c>
      <c r="C969" s="55" t="s">
        <v>7551</v>
      </c>
      <c r="D969" s="55" t="s">
        <v>4649</v>
      </c>
      <c r="E969" s="55" t="s">
        <v>7552</v>
      </c>
      <c r="F969" s="55" t="s">
        <v>4651</v>
      </c>
      <c r="G969" s="55" t="s">
        <v>7553</v>
      </c>
      <c r="H969" s="55">
        <v>0</v>
      </c>
    </row>
    <row r="970" spans="1:8" ht="12.5" customHeight="1">
      <c r="A970" s="55">
        <v>19683</v>
      </c>
      <c r="B970" s="55">
        <v>1</v>
      </c>
      <c r="C970" s="55" t="s">
        <v>7554</v>
      </c>
      <c r="D970" s="55" t="s">
        <v>4649</v>
      </c>
      <c r="E970" s="55" t="s">
        <v>7555</v>
      </c>
      <c r="F970" s="55" t="s">
        <v>4651</v>
      </c>
      <c r="G970" s="55" t="s">
        <v>7556</v>
      </c>
      <c r="H970" s="55">
        <v>0</v>
      </c>
    </row>
    <row r="971" spans="1:8" ht="12.5" customHeight="1">
      <c r="A971" s="55">
        <v>19727</v>
      </c>
      <c r="B971" s="55">
        <v>1</v>
      </c>
      <c r="C971" s="55" t="s">
        <v>7557</v>
      </c>
      <c r="D971" s="55" t="s">
        <v>4649</v>
      </c>
      <c r="E971" s="55" t="s">
        <v>7558</v>
      </c>
      <c r="F971" s="55" t="s">
        <v>4651</v>
      </c>
      <c r="G971" s="55" t="s">
        <v>7559</v>
      </c>
      <c r="H971" s="55">
        <v>0</v>
      </c>
    </row>
    <row r="972" spans="1:8" ht="12.5" customHeight="1">
      <c r="A972" s="55">
        <v>19741</v>
      </c>
      <c r="B972" s="55">
        <v>1</v>
      </c>
      <c r="C972" s="55" t="s">
        <v>7560</v>
      </c>
      <c r="D972" s="55" t="s">
        <v>4649</v>
      </c>
      <c r="E972" s="55" t="s">
        <v>7561</v>
      </c>
      <c r="F972" s="55" t="s">
        <v>4651</v>
      </c>
      <c r="G972" s="55" t="s">
        <v>7562</v>
      </c>
      <c r="H972" s="55">
        <v>0</v>
      </c>
    </row>
    <row r="973" spans="1:8" ht="12.5" customHeight="1">
      <c r="A973" s="55">
        <v>19891</v>
      </c>
      <c r="B973" s="55">
        <v>1</v>
      </c>
      <c r="C973" s="55" t="s">
        <v>7563</v>
      </c>
      <c r="D973" s="55" t="s">
        <v>4649</v>
      </c>
      <c r="E973" s="55" t="s">
        <v>7564</v>
      </c>
      <c r="F973" s="55" t="s">
        <v>4651</v>
      </c>
      <c r="G973" s="55" t="s">
        <v>7565</v>
      </c>
      <c r="H973" s="55">
        <v>0</v>
      </c>
    </row>
    <row r="974" spans="1:8" ht="12.5" customHeight="1">
      <c r="A974" s="55">
        <v>20025</v>
      </c>
      <c r="B974" s="55">
        <v>1</v>
      </c>
      <c r="C974" s="55" t="s">
        <v>7566</v>
      </c>
      <c r="D974" s="55" t="s">
        <v>4649</v>
      </c>
      <c r="E974" s="55" t="s">
        <v>7567</v>
      </c>
      <c r="F974" s="55" t="s">
        <v>4651</v>
      </c>
      <c r="G974" s="55" t="s">
        <v>7568</v>
      </c>
      <c r="H974" s="55">
        <v>0</v>
      </c>
    </row>
    <row r="975" spans="1:8" ht="12.5" customHeight="1">
      <c r="A975" s="55">
        <v>20352</v>
      </c>
      <c r="B975" s="55">
        <v>1</v>
      </c>
      <c r="C975" s="55" t="s">
        <v>7569</v>
      </c>
      <c r="D975" s="55" t="s">
        <v>4649</v>
      </c>
      <c r="E975" s="55" t="s">
        <v>7570</v>
      </c>
      <c r="F975" s="55" t="s">
        <v>4651</v>
      </c>
      <c r="G975" s="55" t="s">
        <v>7571</v>
      </c>
      <c r="H975" s="55">
        <v>0</v>
      </c>
    </row>
    <row r="976" spans="1:8" ht="12.5" customHeight="1">
      <c r="A976" s="55">
        <v>20778</v>
      </c>
      <c r="B976" s="55">
        <v>1</v>
      </c>
      <c r="C976" s="55" t="s">
        <v>7572</v>
      </c>
      <c r="D976" s="55" t="s">
        <v>4649</v>
      </c>
      <c r="E976" s="55" t="s">
        <v>7573</v>
      </c>
      <c r="F976" s="55" t="s">
        <v>4651</v>
      </c>
      <c r="G976" s="55" t="s">
        <v>7574</v>
      </c>
      <c r="H976" s="55">
        <v>0</v>
      </c>
    </row>
    <row r="977" spans="1:8" ht="12.5" customHeight="1">
      <c r="A977" s="55">
        <v>21150</v>
      </c>
      <c r="B977" s="55">
        <v>1</v>
      </c>
      <c r="C977" s="55" t="s">
        <v>7575</v>
      </c>
      <c r="D977" s="55" t="s">
        <v>4649</v>
      </c>
      <c r="E977" s="55" t="s">
        <v>7576</v>
      </c>
      <c r="F977" s="55" t="s">
        <v>4651</v>
      </c>
      <c r="G977" s="55" t="s">
        <v>7577</v>
      </c>
      <c r="H977" s="55">
        <v>0</v>
      </c>
    </row>
    <row r="978" spans="1:8" ht="12.5" customHeight="1">
      <c r="A978" s="55">
        <v>21574</v>
      </c>
      <c r="B978" s="55">
        <v>1</v>
      </c>
      <c r="C978" s="55" t="s">
        <v>7578</v>
      </c>
      <c r="D978" s="55" t="s">
        <v>4649</v>
      </c>
      <c r="E978" s="55" t="s">
        <v>7579</v>
      </c>
      <c r="F978" s="55" t="s">
        <v>4651</v>
      </c>
      <c r="G978" s="55" t="s">
        <v>7580</v>
      </c>
      <c r="H978" s="55">
        <v>0</v>
      </c>
    </row>
    <row r="979" spans="1:8" ht="12.5" customHeight="1">
      <c r="A979" s="55">
        <v>21798</v>
      </c>
      <c r="B979" s="55">
        <v>1</v>
      </c>
      <c r="C979" s="55" t="s">
        <v>7581</v>
      </c>
      <c r="D979" s="55" t="s">
        <v>4649</v>
      </c>
      <c r="E979" s="55" t="s">
        <v>7582</v>
      </c>
      <c r="F979" s="55" t="s">
        <v>4651</v>
      </c>
      <c r="G979" s="55" t="s">
        <v>7583</v>
      </c>
      <c r="H979" s="55">
        <v>0</v>
      </c>
    </row>
    <row r="980" spans="1:8" ht="12.5" customHeight="1">
      <c r="A980" s="55">
        <v>22743</v>
      </c>
      <c r="B980" s="55">
        <v>1</v>
      </c>
      <c r="C980" s="55" t="s">
        <v>7584</v>
      </c>
      <c r="D980" s="55" t="s">
        <v>4649</v>
      </c>
      <c r="E980" s="55" t="s">
        <v>7585</v>
      </c>
      <c r="F980" s="55" t="s">
        <v>4651</v>
      </c>
      <c r="G980" s="55" t="s">
        <v>7586</v>
      </c>
      <c r="H980" s="55">
        <v>0</v>
      </c>
    </row>
    <row r="981" spans="1:8" ht="12.5" customHeight="1">
      <c r="A981" s="55">
        <v>23152</v>
      </c>
      <c r="B981" s="55">
        <v>1</v>
      </c>
      <c r="C981" s="55" t="s">
        <v>7587</v>
      </c>
      <c r="D981" s="55" t="s">
        <v>4649</v>
      </c>
      <c r="E981" s="55" t="s">
        <v>7588</v>
      </c>
      <c r="F981" s="55" t="s">
        <v>4651</v>
      </c>
      <c r="G981" s="55" t="s">
        <v>7589</v>
      </c>
      <c r="H981" s="55">
        <v>0</v>
      </c>
    </row>
    <row r="982" spans="1:8" ht="12.5" customHeight="1">
      <c r="A982" s="55">
        <v>23157</v>
      </c>
      <c r="B982" s="55">
        <v>1</v>
      </c>
      <c r="C982" s="55" t="s">
        <v>7590</v>
      </c>
      <c r="D982" s="55" t="s">
        <v>4649</v>
      </c>
      <c r="E982" s="55" t="s">
        <v>7591</v>
      </c>
      <c r="F982" s="55" t="s">
        <v>4651</v>
      </c>
      <c r="G982" s="55" t="s">
        <v>7592</v>
      </c>
      <c r="H982" s="55">
        <v>0</v>
      </c>
    </row>
    <row r="983" spans="1:8" ht="12.5" customHeight="1">
      <c r="A983" s="55">
        <v>23251</v>
      </c>
      <c r="B983" s="55">
        <v>1</v>
      </c>
      <c r="C983" s="55" t="s">
        <v>7593</v>
      </c>
      <c r="D983" s="55" t="s">
        <v>4649</v>
      </c>
      <c r="E983" s="55" t="s">
        <v>7594</v>
      </c>
      <c r="F983" s="55" t="s">
        <v>4651</v>
      </c>
      <c r="G983" s="55" t="s">
        <v>7595</v>
      </c>
      <c r="H983" s="55">
        <v>0</v>
      </c>
    </row>
    <row r="984" spans="1:8" ht="12.5" customHeight="1">
      <c r="A984" s="55">
        <v>23479</v>
      </c>
      <c r="B984" s="55">
        <v>1</v>
      </c>
      <c r="C984" s="55" t="s">
        <v>7596</v>
      </c>
      <c r="D984" s="55" t="s">
        <v>4649</v>
      </c>
      <c r="E984" s="55" t="s">
        <v>7597</v>
      </c>
      <c r="F984" s="55" t="s">
        <v>4651</v>
      </c>
      <c r="G984" s="55" t="s">
        <v>7598</v>
      </c>
      <c r="H984" s="55">
        <v>0</v>
      </c>
    </row>
    <row r="985" spans="1:8" ht="12.5" customHeight="1">
      <c r="A985" s="55">
        <v>24435</v>
      </c>
      <c r="B985" s="55">
        <v>1</v>
      </c>
      <c r="C985" s="55" t="s">
        <v>7599</v>
      </c>
      <c r="D985" s="55" t="s">
        <v>4649</v>
      </c>
      <c r="E985" s="55" t="s">
        <v>7600</v>
      </c>
      <c r="F985" s="55" t="s">
        <v>4651</v>
      </c>
      <c r="G985" s="55" t="s">
        <v>7601</v>
      </c>
      <c r="H985" s="55">
        <v>0</v>
      </c>
    </row>
    <row r="986" spans="1:8" ht="12.5" customHeight="1">
      <c r="A986" s="55">
        <v>24725</v>
      </c>
      <c r="B986" s="55">
        <v>1</v>
      </c>
      <c r="C986" s="55" t="s">
        <v>7602</v>
      </c>
      <c r="D986" s="55" t="s">
        <v>4649</v>
      </c>
      <c r="E986" s="55" t="s">
        <v>7603</v>
      </c>
      <c r="F986" s="55" t="s">
        <v>4651</v>
      </c>
      <c r="G986" s="55" t="s">
        <v>7604</v>
      </c>
      <c r="H986" s="55">
        <v>0</v>
      </c>
    </row>
    <row r="987" spans="1:8" ht="12.5" customHeight="1">
      <c r="A987" s="55">
        <v>24978</v>
      </c>
      <c r="B987" s="55">
        <v>1</v>
      </c>
      <c r="C987" s="55" t="s">
        <v>7605</v>
      </c>
      <c r="D987" s="55" t="s">
        <v>4649</v>
      </c>
      <c r="E987" s="55" t="s">
        <v>7606</v>
      </c>
      <c r="F987" s="55" t="s">
        <v>4651</v>
      </c>
      <c r="G987" s="55" t="s">
        <v>7607</v>
      </c>
      <c r="H987" s="55">
        <v>0</v>
      </c>
    </row>
    <row r="988" spans="1:8" ht="12.5" customHeight="1">
      <c r="A988" s="55">
        <v>25202</v>
      </c>
      <c r="B988" s="55">
        <v>1</v>
      </c>
      <c r="C988" s="55" t="s">
        <v>7608</v>
      </c>
      <c r="D988" s="55" t="s">
        <v>4649</v>
      </c>
      <c r="E988" s="55" t="s">
        <v>7609</v>
      </c>
      <c r="F988" s="55" t="s">
        <v>4651</v>
      </c>
      <c r="G988" s="55" t="s">
        <v>7610</v>
      </c>
      <c r="H988" s="55">
        <v>0</v>
      </c>
    </row>
    <row r="989" spans="1:8" ht="12.5" customHeight="1">
      <c r="A989" s="55">
        <v>25364</v>
      </c>
      <c r="B989" s="55">
        <v>1</v>
      </c>
      <c r="C989" s="55" t="s">
        <v>7611</v>
      </c>
      <c r="D989" s="55" t="s">
        <v>4649</v>
      </c>
      <c r="E989" s="55" t="s">
        <v>7612</v>
      </c>
      <c r="F989" s="55" t="s">
        <v>4651</v>
      </c>
      <c r="G989" s="55" t="s">
        <v>7613</v>
      </c>
      <c r="H989" s="55">
        <v>0</v>
      </c>
    </row>
    <row r="990" spans="1:8" ht="12.5" customHeight="1">
      <c r="A990" s="55">
        <v>25380</v>
      </c>
      <c r="B990" s="55">
        <v>1</v>
      </c>
      <c r="C990" s="55" t="s">
        <v>7614</v>
      </c>
      <c r="D990" s="55" t="s">
        <v>4649</v>
      </c>
      <c r="E990" s="55" t="s">
        <v>7615</v>
      </c>
      <c r="F990" s="55" t="s">
        <v>4651</v>
      </c>
      <c r="G990" s="55" t="s">
        <v>7616</v>
      </c>
      <c r="H990" s="55">
        <v>0</v>
      </c>
    </row>
    <row r="991" spans="1:8" ht="12.5" customHeight="1">
      <c r="A991" s="55">
        <v>25990</v>
      </c>
      <c r="B991" s="55">
        <v>1</v>
      </c>
      <c r="C991" s="55" t="s">
        <v>7617</v>
      </c>
      <c r="D991" s="55" t="s">
        <v>4649</v>
      </c>
      <c r="E991" s="55" t="s">
        <v>7618</v>
      </c>
      <c r="F991" s="55" t="s">
        <v>4651</v>
      </c>
      <c r="G991" s="55" t="s">
        <v>7619</v>
      </c>
      <c r="H991" s="55">
        <v>0</v>
      </c>
    </row>
    <row r="992" spans="1:8" ht="12.5" customHeight="1">
      <c r="A992" s="55">
        <v>26050</v>
      </c>
      <c r="B992" s="55">
        <v>1</v>
      </c>
      <c r="C992" s="55" t="s">
        <v>7620</v>
      </c>
      <c r="D992" s="55" t="s">
        <v>4649</v>
      </c>
      <c r="E992" s="55" t="s">
        <v>7621</v>
      </c>
      <c r="F992" s="55" t="s">
        <v>4651</v>
      </c>
      <c r="G992" s="55" t="s">
        <v>7622</v>
      </c>
      <c r="H992" s="55">
        <v>0</v>
      </c>
    </row>
    <row r="993" spans="1:8" ht="12.5" customHeight="1">
      <c r="A993" s="55">
        <v>26127</v>
      </c>
      <c r="B993" s="55">
        <v>1</v>
      </c>
      <c r="C993" s="55" t="s">
        <v>7623</v>
      </c>
      <c r="D993" s="55" t="s">
        <v>4649</v>
      </c>
      <c r="E993" s="55" t="s">
        <v>7624</v>
      </c>
      <c r="F993" s="55" t="s">
        <v>4651</v>
      </c>
      <c r="G993" s="55" t="s">
        <v>7625</v>
      </c>
      <c r="H993" s="55">
        <v>0</v>
      </c>
    </row>
    <row r="994" spans="1:8" ht="12.5" customHeight="1">
      <c r="A994" s="55">
        <v>26178</v>
      </c>
      <c r="B994" s="55">
        <v>1</v>
      </c>
      <c r="C994" s="55" t="s">
        <v>7626</v>
      </c>
      <c r="D994" s="55" t="s">
        <v>4649</v>
      </c>
      <c r="E994" s="55" t="s">
        <v>7627</v>
      </c>
      <c r="F994" s="55" t="s">
        <v>4651</v>
      </c>
      <c r="G994" s="55" t="s">
        <v>7628</v>
      </c>
      <c r="H994" s="55">
        <v>0</v>
      </c>
    </row>
    <row r="995" spans="1:8" ht="12.5" customHeight="1">
      <c r="A995" s="55">
        <v>26240</v>
      </c>
      <c r="B995" s="55">
        <v>1</v>
      </c>
      <c r="C995" s="55" t="s">
        <v>7629</v>
      </c>
      <c r="D995" s="55" t="s">
        <v>4649</v>
      </c>
      <c r="E995" s="55" t="s">
        <v>7630</v>
      </c>
      <c r="F995" s="55" t="s">
        <v>4651</v>
      </c>
      <c r="G995" s="55" t="s">
        <v>7631</v>
      </c>
      <c r="H995" s="55">
        <v>0</v>
      </c>
    </row>
    <row r="996" spans="1:8" ht="12.5" customHeight="1">
      <c r="A996" s="55">
        <v>26293</v>
      </c>
      <c r="B996" s="55">
        <v>1</v>
      </c>
      <c r="C996" s="55" t="s">
        <v>7632</v>
      </c>
      <c r="D996" s="55" t="s">
        <v>4649</v>
      </c>
      <c r="E996" s="55" t="s">
        <v>7633</v>
      </c>
      <c r="F996" s="55" t="s">
        <v>4651</v>
      </c>
      <c r="G996" s="55" t="s">
        <v>7634</v>
      </c>
      <c r="H996" s="55">
        <v>0</v>
      </c>
    </row>
    <row r="997" spans="1:8" ht="12.5" customHeight="1">
      <c r="A997" s="55">
        <v>26311</v>
      </c>
      <c r="B997" s="55">
        <v>1</v>
      </c>
      <c r="C997" s="55" t="s">
        <v>7635</v>
      </c>
      <c r="D997" s="55" t="s">
        <v>4649</v>
      </c>
      <c r="E997" s="55" t="s">
        <v>7636</v>
      </c>
      <c r="F997" s="55" t="s">
        <v>4651</v>
      </c>
      <c r="G997" s="55" t="s">
        <v>7637</v>
      </c>
      <c r="H997" s="55">
        <v>0</v>
      </c>
    </row>
    <row r="998" spans="1:8" ht="12.5" customHeight="1">
      <c r="A998" s="55">
        <v>26550</v>
      </c>
      <c r="B998" s="55">
        <v>1</v>
      </c>
      <c r="C998" s="55" t="s">
        <v>7638</v>
      </c>
      <c r="D998" s="55" t="s">
        <v>4649</v>
      </c>
      <c r="E998" s="55" t="s">
        <v>7639</v>
      </c>
      <c r="F998" s="55" t="s">
        <v>4651</v>
      </c>
      <c r="G998" s="55" t="s">
        <v>7640</v>
      </c>
      <c r="H998" s="55">
        <v>0</v>
      </c>
    </row>
    <row r="999" spans="1:8" ht="12.5" customHeight="1">
      <c r="A999" s="55">
        <v>26729</v>
      </c>
      <c r="B999" s="55">
        <v>1</v>
      </c>
      <c r="C999" s="55" t="s">
        <v>7641</v>
      </c>
      <c r="D999" s="55" t="s">
        <v>4649</v>
      </c>
      <c r="E999" s="55" t="s">
        <v>7642</v>
      </c>
      <c r="F999" s="55" t="s">
        <v>4651</v>
      </c>
      <c r="G999" s="55" t="s">
        <v>7643</v>
      </c>
      <c r="H999" s="55">
        <v>0</v>
      </c>
    </row>
    <row r="1000" spans="1:8" ht="12.5" customHeight="1">
      <c r="A1000" s="55">
        <v>27116</v>
      </c>
      <c r="B1000" s="55">
        <v>1</v>
      </c>
      <c r="C1000" s="55" t="s">
        <v>7644</v>
      </c>
      <c r="D1000" s="55" t="s">
        <v>4649</v>
      </c>
      <c r="E1000" s="55" t="s">
        <v>7645</v>
      </c>
      <c r="F1000" s="55" t="s">
        <v>4651</v>
      </c>
      <c r="G1000" s="55" t="s">
        <v>7646</v>
      </c>
      <c r="H1000" s="55">
        <v>0</v>
      </c>
    </row>
    <row r="1001" spans="1:8" ht="12.5" customHeight="1">
      <c r="A1001" s="55">
        <v>27199</v>
      </c>
      <c r="B1001" s="55">
        <v>1</v>
      </c>
      <c r="C1001" s="55" t="s">
        <v>7647</v>
      </c>
      <c r="D1001" s="55" t="s">
        <v>4649</v>
      </c>
      <c r="E1001" s="55" t="s">
        <v>7648</v>
      </c>
      <c r="F1001" s="55" t="s">
        <v>4651</v>
      </c>
      <c r="G1001" s="55" t="s">
        <v>7649</v>
      </c>
      <c r="H1001" s="55">
        <v>0</v>
      </c>
    </row>
    <row r="1002" spans="1:8" ht="12.5" customHeight="1">
      <c r="A1002" s="55">
        <v>27240</v>
      </c>
      <c r="B1002" s="55">
        <v>1</v>
      </c>
      <c r="C1002" s="55" t="s">
        <v>7650</v>
      </c>
      <c r="D1002" s="55" t="s">
        <v>4649</v>
      </c>
      <c r="E1002" s="55" t="s">
        <v>7651</v>
      </c>
      <c r="F1002" s="55" t="s">
        <v>4651</v>
      </c>
      <c r="G1002" s="55" t="s">
        <v>7652</v>
      </c>
      <c r="H1002" s="55">
        <v>0</v>
      </c>
    </row>
    <row r="1003" spans="1:8" ht="12.5" customHeight="1">
      <c r="A1003" s="55">
        <v>27430</v>
      </c>
      <c r="B1003" s="55">
        <v>1</v>
      </c>
      <c r="C1003" s="55" t="s">
        <v>7653</v>
      </c>
      <c r="D1003" s="55" t="s">
        <v>4649</v>
      </c>
      <c r="E1003" s="55" t="s">
        <v>7654</v>
      </c>
      <c r="F1003" s="55" t="s">
        <v>4651</v>
      </c>
      <c r="G1003" s="55" t="s">
        <v>7655</v>
      </c>
      <c r="H1003" s="55">
        <v>0</v>
      </c>
    </row>
    <row r="1004" spans="1:8" ht="12.5" customHeight="1">
      <c r="A1004" s="55">
        <v>27509</v>
      </c>
      <c r="B1004" s="55">
        <v>1</v>
      </c>
      <c r="C1004" s="55" t="s">
        <v>7656</v>
      </c>
      <c r="D1004" s="55" t="s">
        <v>4649</v>
      </c>
      <c r="E1004" s="55" t="s">
        <v>7657</v>
      </c>
      <c r="F1004" s="55" t="s">
        <v>4651</v>
      </c>
      <c r="G1004" s="55" t="s">
        <v>7658</v>
      </c>
      <c r="H1004" s="55">
        <v>0</v>
      </c>
    </row>
    <row r="1005" spans="1:8" ht="12.5" customHeight="1">
      <c r="A1005" s="55">
        <v>27524</v>
      </c>
      <c r="B1005" s="55">
        <v>1</v>
      </c>
      <c r="C1005" s="55" t="s">
        <v>7659</v>
      </c>
      <c r="D1005" s="55" t="s">
        <v>4649</v>
      </c>
      <c r="E1005" s="55" t="s">
        <v>7660</v>
      </c>
      <c r="F1005" s="55" t="s">
        <v>4651</v>
      </c>
      <c r="G1005" s="55" t="s">
        <v>7661</v>
      </c>
      <c r="H1005" s="55">
        <v>0</v>
      </c>
    </row>
    <row r="1006" spans="1:8" ht="12.5" customHeight="1">
      <c r="A1006" s="55">
        <v>27625</v>
      </c>
      <c r="B1006" s="55">
        <v>1</v>
      </c>
      <c r="C1006" s="55" t="s">
        <v>7662</v>
      </c>
      <c r="D1006" s="55" t="s">
        <v>4649</v>
      </c>
      <c r="E1006" s="55" t="s">
        <v>7663</v>
      </c>
      <c r="F1006" s="55" t="s">
        <v>4651</v>
      </c>
      <c r="G1006" s="55" t="s">
        <v>7664</v>
      </c>
      <c r="H1006" s="55">
        <v>0</v>
      </c>
    </row>
    <row r="1007" spans="1:8" ht="12.5" customHeight="1">
      <c r="A1007" s="55">
        <v>27677</v>
      </c>
      <c r="B1007" s="55">
        <v>1</v>
      </c>
      <c r="C1007" s="55" t="s">
        <v>7665</v>
      </c>
      <c r="D1007" s="55" t="s">
        <v>4649</v>
      </c>
      <c r="E1007" s="55" t="s">
        <v>7666</v>
      </c>
      <c r="F1007" s="55" t="s">
        <v>4651</v>
      </c>
      <c r="G1007" s="55" t="s">
        <v>7667</v>
      </c>
      <c r="H1007" s="55">
        <v>0</v>
      </c>
    </row>
    <row r="1008" spans="1:8" ht="12.5" customHeight="1">
      <c r="A1008" s="55">
        <v>28056</v>
      </c>
      <c r="B1008" s="55">
        <v>1</v>
      </c>
      <c r="C1008" s="55" t="s">
        <v>7668</v>
      </c>
      <c r="D1008" s="55" t="s">
        <v>4649</v>
      </c>
      <c r="E1008" s="55" t="s">
        <v>7669</v>
      </c>
      <c r="F1008" s="55" t="s">
        <v>4651</v>
      </c>
      <c r="G1008" s="55" t="s">
        <v>7670</v>
      </c>
      <c r="H1008" s="55">
        <v>0</v>
      </c>
    </row>
    <row r="1009" spans="1:8" ht="12.5" customHeight="1">
      <c r="A1009" s="55">
        <v>28300</v>
      </c>
      <c r="B1009" s="55">
        <v>1</v>
      </c>
      <c r="C1009" s="55" t="s">
        <v>7671</v>
      </c>
      <c r="D1009" s="55" t="s">
        <v>4649</v>
      </c>
      <c r="E1009" s="55" t="s">
        <v>7672</v>
      </c>
      <c r="F1009" s="55" t="s">
        <v>4651</v>
      </c>
      <c r="G1009" s="55" t="s">
        <v>7673</v>
      </c>
      <c r="H1009" s="55">
        <v>0</v>
      </c>
    </row>
    <row r="1010" spans="1:8" ht="12.5" customHeight="1">
      <c r="A1010" s="55">
        <v>28334</v>
      </c>
      <c r="B1010" s="55">
        <v>1</v>
      </c>
      <c r="C1010" s="55" t="s">
        <v>7674</v>
      </c>
      <c r="D1010" s="55" t="s">
        <v>4649</v>
      </c>
      <c r="E1010" s="55" t="s">
        <v>7675</v>
      </c>
      <c r="F1010" s="55" t="s">
        <v>4651</v>
      </c>
      <c r="G1010" s="55" t="s">
        <v>7676</v>
      </c>
      <c r="H1010" s="55">
        <v>0</v>
      </c>
    </row>
    <row r="1011" spans="1:8" ht="12.5" customHeight="1">
      <c r="A1011" s="55">
        <v>28572</v>
      </c>
      <c r="B1011" s="55">
        <v>1</v>
      </c>
      <c r="C1011" s="55" t="s">
        <v>7677</v>
      </c>
      <c r="D1011" s="55" t="s">
        <v>4649</v>
      </c>
      <c r="E1011" s="55" t="s">
        <v>7678</v>
      </c>
      <c r="F1011" s="55" t="s">
        <v>4651</v>
      </c>
      <c r="G1011" s="55" t="s">
        <v>7679</v>
      </c>
      <c r="H1011" s="55">
        <v>0</v>
      </c>
    </row>
    <row r="1012" spans="1:8" ht="12.5" customHeight="1">
      <c r="A1012" s="55">
        <v>28665</v>
      </c>
      <c r="B1012" s="55">
        <v>1</v>
      </c>
      <c r="C1012" s="55" t="s">
        <v>7680</v>
      </c>
      <c r="D1012" s="55" t="s">
        <v>4649</v>
      </c>
      <c r="E1012" s="55" t="s">
        <v>7681</v>
      </c>
      <c r="F1012" s="55" t="s">
        <v>4651</v>
      </c>
      <c r="G1012" s="55" t="s">
        <v>7682</v>
      </c>
      <c r="H1012" s="55">
        <v>0</v>
      </c>
    </row>
    <row r="1013" spans="1:8" ht="12.5" customHeight="1">
      <c r="A1013" s="55">
        <v>28671</v>
      </c>
      <c r="B1013" s="55">
        <v>1</v>
      </c>
      <c r="C1013" s="55" t="s">
        <v>7683</v>
      </c>
      <c r="D1013" s="55" t="s">
        <v>4649</v>
      </c>
      <c r="E1013" s="55" t="s">
        <v>7684</v>
      </c>
      <c r="F1013" s="55" t="s">
        <v>4651</v>
      </c>
      <c r="G1013" s="55" t="s">
        <v>7685</v>
      </c>
      <c r="H1013" s="55">
        <v>0</v>
      </c>
    </row>
    <row r="1014" spans="1:8" ht="12.5" customHeight="1">
      <c r="A1014" s="55">
        <v>28787</v>
      </c>
      <c r="B1014" s="55">
        <v>1</v>
      </c>
      <c r="C1014" s="55" t="s">
        <v>7686</v>
      </c>
      <c r="D1014" s="55" t="s">
        <v>4649</v>
      </c>
      <c r="E1014" s="55" t="s">
        <v>7687</v>
      </c>
      <c r="F1014" s="55" t="s">
        <v>4651</v>
      </c>
      <c r="G1014" s="55" t="s">
        <v>7688</v>
      </c>
      <c r="H1014" s="55">
        <v>0</v>
      </c>
    </row>
    <row r="1015" spans="1:8" ht="12.5" customHeight="1">
      <c r="A1015" s="55">
        <v>28845</v>
      </c>
      <c r="B1015" s="55">
        <v>1</v>
      </c>
      <c r="C1015" s="55" t="s">
        <v>7689</v>
      </c>
      <c r="D1015" s="55" t="s">
        <v>4649</v>
      </c>
      <c r="E1015" s="55" t="s">
        <v>7690</v>
      </c>
      <c r="F1015" s="55" t="s">
        <v>4651</v>
      </c>
      <c r="G1015" s="55" t="s">
        <v>7691</v>
      </c>
      <c r="H1015" s="55">
        <v>0</v>
      </c>
    </row>
    <row r="1016" spans="1:8" ht="12.5" customHeight="1">
      <c r="A1016" s="55">
        <v>29162</v>
      </c>
      <c r="B1016" s="55">
        <v>1</v>
      </c>
      <c r="C1016" s="55" t="s">
        <v>7692</v>
      </c>
      <c r="D1016" s="55" t="s">
        <v>4649</v>
      </c>
      <c r="E1016" s="55" t="s">
        <v>7693</v>
      </c>
      <c r="F1016" s="55" t="s">
        <v>4651</v>
      </c>
      <c r="G1016" s="55" t="s">
        <v>7694</v>
      </c>
      <c r="H1016" s="55">
        <v>0</v>
      </c>
    </row>
    <row r="1017" spans="1:8" ht="12.5" customHeight="1">
      <c r="A1017" s="55">
        <v>29276</v>
      </c>
      <c r="B1017" s="55">
        <v>1</v>
      </c>
      <c r="C1017" s="55" t="s">
        <v>7695</v>
      </c>
      <c r="D1017" s="55" t="s">
        <v>4649</v>
      </c>
      <c r="E1017" s="55" t="s">
        <v>7696</v>
      </c>
      <c r="F1017" s="55" t="s">
        <v>4651</v>
      </c>
      <c r="G1017" s="55" t="s">
        <v>7697</v>
      </c>
      <c r="H1017" s="55">
        <v>0</v>
      </c>
    </row>
    <row r="1018" spans="1:8" ht="12.5" customHeight="1">
      <c r="A1018" s="55">
        <v>11012</v>
      </c>
      <c r="B1018" s="55">
        <v>1</v>
      </c>
      <c r="C1018" s="55" t="s">
        <v>7698</v>
      </c>
      <c r="D1018" s="55" t="s">
        <v>4649</v>
      </c>
      <c r="E1018" s="55" t="s">
        <v>7699</v>
      </c>
      <c r="F1018" s="55" t="s">
        <v>4651</v>
      </c>
      <c r="G1018" s="55" t="s">
        <v>7700</v>
      </c>
      <c r="H1018" s="55">
        <v>0</v>
      </c>
    </row>
    <row r="1019" spans="1:8" ht="12.5" customHeight="1">
      <c r="A1019" s="55">
        <v>11219</v>
      </c>
      <c r="B1019" s="55">
        <v>1</v>
      </c>
      <c r="C1019" s="55" t="s">
        <v>7701</v>
      </c>
      <c r="D1019" s="55" t="s">
        <v>4649</v>
      </c>
      <c r="E1019" s="55" t="s">
        <v>7702</v>
      </c>
      <c r="F1019" s="55" t="s">
        <v>4651</v>
      </c>
      <c r="G1019" s="55" t="s">
        <v>7703</v>
      </c>
      <c r="H1019" s="55">
        <v>0</v>
      </c>
    </row>
    <row r="1020" spans="1:8" ht="12.5" customHeight="1">
      <c r="A1020" s="55">
        <v>11857</v>
      </c>
      <c r="B1020" s="55">
        <v>1</v>
      </c>
      <c r="C1020" s="55" t="s">
        <v>7704</v>
      </c>
      <c r="D1020" s="55" t="s">
        <v>4649</v>
      </c>
      <c r="E1020" s="55" t="s">
        <v>7705</v>
      </c>
      <c r="F1020" s="55" t="s">
        <v>4651</v>
      </c>
      <c r="G1020" s="55" t="s">
        <v>7706</v>
      </c>
      <c r="H1020" s="55">
        <v>0</v>
      </c>
    </row>
    <row r="1021" spans="1:8" ht="12.5" customHeight="1">
      <c r="A1021" s="55">
        <v>12030</v>
      </c>
      <c r="B1021" s="55">
        <v>1</v>
      </c>
      <c r="C1021" s="55" t="s">
        <v>7707</v>
      </c>
      <c r="D1021" s="55" t="s">
        <v>4649</v>
      </c>
      <c r="E1021" s="55" t="s">
        <v>7708</v>
      </c>
      <c r="F1021" s="55" t="s">
        <v>4651</v>
      </c>
      <c r="G1021" s="55" t="s">
        <v>7709</v>
      </c>
      <c r="H1021" s="55">
        <v>0</v>
      </c>
    </row>
    <row r="1022" spans="1:8" ht="12.5" customHeight="1">
      <c r="A1022" s="55">
        <v>12160</v>
      </c>
      <c r="B1022" s="55">
        <v>1</v>
      </c>
      <c r="C1022" s="55" t="s">
        <v>7710</v>
      </c>
      <c r="D1022" s="55" t="s">
        <v>4649</v>
      </c>
      <c r="E1022" s="55" t="s">
        <v>7711</v>
      </c>
      <c r="F1022" s="55" t="s">
        <v>4651</v>
      </c>
      <c r="G1022" s="55" t="s">
        <v>7712</v>
      </c>
      <c r="H1022" s="55">
        <v>0</v>
      </c>
    </row>
    <row r="1023" spans="1:8" ht="12.5" customHeight="1">
      <c r="A1023" s="55">
        <v>12167</v>
      </c>
      <c r="B1023" s="55">
        <v>1</v>
      </c>
      <c r="C1023" s="55" t="s">
        <v>7713</v>
      </c>
      <c r="D1023" s="55" t="s">
        <v>4649</v>
      </c>
      <c r="E1023" s="55" t="s">
        <v>7714</v>
      </c>
      <c r="F1023" s="55" t="s">
        <v>4651</v>
      </c>
      <c r="G1023" s="55" t="s">
        <v>7715</v>
      </c>
      <c r="H1023" s="55">
        <v>0</v>
      </c>
    </row>
    <row r="1024" spans="1:8" ht="12.5" customHeight="1">
      <c r="A1024" s="55">
        <v>12453</v>
      </c>
      <c r="B1024" s="55">
        <v>1</v>
      </c>
      <c r="C1024" s="55" t="s">
        <v>7716</v>
      </c>
      <c r="D1024" s="55" t="s">
        <v>4649</v>
      </c>
      <c r="E1024" s="55" t="s">
        <v>7717</v>
      </c>
      <c r="F1024" s="55" t="s">
        <v>4651</v>
      </c>
      <c r="G1024" s="55" t="s">
        <v>7718</v>
      </c>
      <c r="H1024" s="55">
        <v>0</v>
      </c>
    </row>
    <row r="1025" spans="1:8" ht="12.5" customHeight="1">
      <c r="A1025" s="55">
        <v>12766</v>
      </c>
      <c r="B1025" s="55">
        <v>1</v>
      </c>
      <c r="C1025" s="55" t="s">
        <v>7719</v>
      </c>
      <c r="D1025" s="55" t="s">
        <v>4649</v>
      </c>
      <c r="E1025" s="55" t="s">
        <v>7720</v>
      </c>
      <c r="F1025" s="55" t="s">
        <v>4651</v>
      </c>
      <c r="G1025" s="55" t="s">
        <v>7721</v>
      </c>
      <c r="H1025" s="55">
        <v>0</v>
      </c>
    </row>
    <row r="1026" spans="1:8" ht="12.5" customHeight="1">
      <c r="A1026" s="55">
        <v>12920</v>
      </c>
      <c r="B1026" s="55">
        <v>1</v>
      </c>
      <c r="C1026" s="55" t="s">
        <v>7722</v>
      </c>
      <c r="D1026" s="55" t="s">
        <v>4649</v>
      </c>
      <c r="E1026" s="55" t="s">
        <v>7723</v>
      </c>
      <c r="F1026" s="55" t="s">
        <v>4651</v>
      </c>
      <c r="G1026" s="55" t="s">
        <v>7724</v>
      </c>
      <c r="H1026" s="55">
        <v>0</v>
      </c>
    </row>
    <row r="1027" spans="1:8" ht="12.5" customHeight="1">
      <c r="A1027" s="55">
        <v>13272</v>
      </c>
      <c r="B1027" s="55">
        <v>1</v>
      </c>
      <c r="C1027" s="55" t="s">
        <v>7725</v>
      </c>
      <c r="D1027" s="55" t="s">
        <v>4649</v>
      </c>
      <c r="E1027" s="55" t="s">
        <v>7726</v>
      </c>
      <c r="F1027" s="55" t="s">
        <v>4651</v>
      </c>
      <c r="G1027" s="55" t="s">
        <v>7727</v>
      </c>
      <c r="H1027" s="55">
        <v>0</v>
      </c>
    </row>
    <row r="1028" spans="1:8" ht="12.5" customHeight="1">
      <c r="A1028" s="55">
        <v>13458</v>
      </c>
      <c r="B1028" s="55">
        <v>1</v>
      </c>
      <c r="C1028" s="55" t="s">
        <v>7728</v>
      </c>
      <c r="D1028" s="55" t="s">
        <v>4649</v>
      </c>
      <c r="E1028" s="55" t="s">
        <v>7729</v>
      </c>
      <c r="F1028" s="55" t="s">
        <v>4651</v>
      </c>
      <c r="G1028" s="55" t="s">
        <v>7730</v>
      </c>
      <c r="H1028" s="55">
        <v>0</v>
      </c>
    </row>
    <row r="1029" spans="1:8" ht="12.5" customHeight="1">
      <c r="A1029" s="55">
        <v>13652</v>
      </c>
      <c r="B1029" s="55">
        <v>1</v>
      </c>
      <c r="C1029" s="55" t="s">
        <v>7731</v>
      </c>
      <c r="D1029" s="55" t="s">
        <v>4649</v>
      </c>
      <c r="E1029" s="55" t="s">
        <v>7732</v>
      </c>
      <c r="F1029" s="55" t="s">
        <v>4651</v>
      </c>
      <c r="G1029" s="55" t="s">
        <v>7733</v>
      </c>
      <c r="H1029" s="55">
        <v>0</v>
      </c>
    </row>
    <row r="1030" spans="1:8" ht="12.5" customHeight="1">
      <c r="A1030" s="55">
        <v>13929</v>
      </c>
      <c r="B1030" s="55">
        <v>1</v>
      </c>
      <c r="C1030" s="55" t="s">
        <v>7734</v>
      </c>
      <c r="D1030" s="55" t="s">
        <v>4649</v>
      </c>
      <c r="E1030" s="55" t="s">
        <v>7735</v>
      </c>
      <c r="F1030" s="55" t="s">
        <v>4651</v>
      </c>
      <c r="G1030" s="55" t="s">
        <v>7736</v>
      </c>
      <c r="H1030" s="55">
        <v>0</v>
      </c>
    </row>
    <row r="1031" spans="1:8" ht="12.5" customHeight="1">
      <c r="A1031" s="55">
        <v>14581</v>
      </c>
      <c r="B1031" s="55">
        <v>1</v>
      </c>
      <c r="C1031" s="55" t="s">
        <v>7737</v>
      </c>
      <c r="D1031" s="55" t="s">
        <v>4649</v>
      </c>
      <c r="E1031" s="55" t="s">
        <v>7738</v>
      </c>
      <c r="F1031" s="55" t="s">
        <v>4651</v>
      </c>
      <c r="G1031" s="55" t="s">
        <v>7739</v>
      </c>
      <c r="H1031" s="55">
        <v>0</v>
      </c>
    </row>
    <row r="1032" spans="1:8" ht="12.5" customHeight="1">
      <c r="A1032" s="55">
        <v>14621</v>
      </c>
      <c r="B1032" s="55">
        <v>1</v>
      </c>
      <c r="C1032" s="55" t="s">
        <v>7740</v>
      </c>
      <c r="D1032" s="55" t="s">
        <v>4649</v>
      </c>
      <c r="E1032" s="55" t="s">
        <v>7741</v>
      </c>
      <c r="F1032" s="55" t="s">
        <v>4651</v>
      </c>
      <c r="G1032" s="55" t="s">
        <v>7742</v>
      </c>
      <c r="H1032" s="55">
        <v>0</v>
      </c>
    </row>
    <row r="1033" spans="1:8" ht="12.5" customHeight="1">
      <c r="A1033" s="55">
        <v>14635</v>
      </c>
      <c r="B1033" s="55">
        <v>1</v>
      </c>
      <c r="C1033" s="55" t="s">
        <v>7743</v>
      </c>
      <c r="D1033" s="55" t="s">
        <v>4649</v>
      </c>
      <c r="E1033" s="55" t="s">
        <v>7744</v>
      </c>
      <c r="F1033" s="55" t="s">
        <v>4651</v>
      </c>
      <c r="G1033" s="55" t="s">
        <v>7745</v>
      </c>
      <c r="H1033" s="55">
        <v>0</v>
      </c>
    </row>
    <row r="1034" spans="1:8" ht="12.5" customHeight="1">
      <c r="A1034" s="55">
        <v>15159</v>
      </c>
      <c r="B1034" s="55">
        <v>1</v>
      </c>
      <c r="C1034" s="55" t="s">
        <v>7746</v>
      </c>
      <c r="D1034" s="55" t="s">
        <v>4649</v>
      </c>
      <c r="E1034" s="55" t="s">
        <v>7747</v>
      </c>
      <c r="F1034" s="55" t="s">
        <v>4651</v>
      </c>
      <c r="G1034" s="55" t="s">
        <v>7748</v>
      </c>
      <c r="H1034" s="55">
        <v>0</v>
      </c>
    </row>
    <row r="1035" spans="1:8" ht="12.5" customHeight="1">
      <c r="A1035" s="55">
        <v>15508</v>
      </c>
      <c r="B1035" s="55">
        <v>1</v>
      </c>
      <c r="C1035" s="55" t="s">
        <v>7749</v>
      </c>
      <c r="D1035" s="55" t="s">
        <v>4649</v>
      </c>
      <c r="E1035" s="55" t="s">
        <v>7750</v>
      </c>
      <c r="F1035" s="55" t="s">
        <v>4651</v>
      </c>
      <c r="G1035" s="55" t="s">
        <v>7751</v>
      </c>
      <c r="H1035" s="55">
        <v>0</v>
      </c>
    </row>
    <row r="1036" spans="1:8" ht="12.5" customHeight="1">
      <c r="A1036" s="55">
        <v>15971</v>
      </c>
      <c r="B1036" s="55">
        <v>1</v>
      </c>
      <c r="C1036" s="55" t="s">
        <v>7752</v>
      </c>
      <c r="D1036" s="55" t="s">
        <v>4649</v>
      </c>
      <c r="E1036" s="55" t="s">
        <v>7753</v>
      </c>
      <c r="F1036" s="55" t="s">
        <v>4651</v>
      </c>
      <c r="G1036" s="55" t="s">
        <v>7754</v>
      </c>
      <c r="H1036" s="55">
        <v>0</v>
      </c>
    </row>
    <row r="1037" spans="1:8" ht="12.5" customHeight="1">
      <c r="A1037" s="55">
        <v>15988</v>
      </c>
      <c r="B1037" s="55">
        <v>1</v>
      </c>
      <c r="C1037" s="55" t="s">
        <v>7755</v>
      </c>
      <c r="D1037" s="55" t="s">
        <v>4649</v>
      </c>
      <c r="E1037" s="55" t="s">
        <v>7756</v>
      </c>
      <c r="F1037" s="55" t="s">
        <v>4651</v>
      </c>
      <c r="G1037" s="55" t="s">
        <v>7757</v>
      </c>
      <c r="H1037" s="55">
        <v>0</v>
      </c>
    </row>
    <row r="1038" spans="1:8" ht="12.5" customHeight="1">
      <c r="A1038" s="55">
        <v>16653</v>
      </c>
      <c r="B1038" s="55">
        <v>1</v>
      </c>
      <c r="C1038" s="55" t="s">
        <v>7758</v>
      </c>
      <c r="D1038" s="55" t="s">
        <v>4649</v>
      </c>
      <c r="E1038" s="55" t="s">
        <v>7759</v>
      </c>
      <c r="F1038" s="55" t="s">
        <v>4651</v>
      </c>
      <c r="G1038" s="55" t="s">
        <v>7760</v>
      </c>
      <c r="H1038" s="55">
        <v>0</v>
      </c>
    </row>
    <row r="1039" spans="1:8" ht="12.5" customHeight="1">
      <c r="A1039" s="55">
        <v>16794</v>
      </c>
      <c r="B1039" s="55">
        <v>1</v>
      </c>
      <c r="C1039" s="55" t="s">
        <v>7761</v>
      </c>
      <c r="D1039" s="55" t="s">
        <v>4649</v>
      </c>
      <c r="E1039" s="55" t="s">
        <v>7762</v>
      </c>
      <c r="F1039" s="55" t="s">
        <v>4651</v>
      </c>
      <c r="G1039" s="55" t="s">
        <v>7763</v>
      </c>
      <c r="H1039" s="55">
        <v>0</v>
      </c>
    </row>
    <row r="1040" spans="1:8" ht="12.5" customHeight="1">
      <c r="A1040" s="55">
        <v>17002</v>
      </c>
      <c r="B1040" s="55">
        <v>1</v>
      </c>
      <c r="C1040" s="55" t="s">
        <v>7764</v>
      </c>
      <c r="D1040" s="55" t="s">
        <v>4649</v>
      </c>
      <c r="E1040" s="55" t="s">
        <v>7765</v>
      </c>
      <c r="F1040" s="55" t="s">
        <v>4651</v>
      </c>
      <c r="G1040" s="55" t="s">
        <v>7766</v>
      </c>
      <c r="H1040" s="55">
        <v>0</v>
      </c>
    </row>
    <row r="1041" spans="1:8" ht="12.5" customHeight="1">
      <c r="A1041" s="55">
        <v>17392</v>
      </c>
      <c r="B1041" s="55">
        <v>1</v>
      </c>
      <c r="C1041" s="55" t="s">
        <v>7767</v>
      </c>
      <c r="D1041" s="55" t="s">
        <v>4649</v>
      </c>
      <c r="E1041" s="55" t="s">
        <v>7768</v>
      </c>
      <c r="F1041" s="55" t="s">
        <v>4651</v>
      </c>
      <c r="G1041" s="55" t="s">
        <v>7769</v>
      </c>
      <c r="H1041" s="55">
        <v>0</v>
      </c>
    </row>
    <row r="1042" spans="1:8" ht="12.5" customHeight="1">
      <c r="A1042" s="55">
        <v>17597</v>
      </c>
      <c r="B1042" s="55">
        <v>1</v>
      </c>
      <c r="C1042" s="55" t="s">
        <v>7770</v>
      </c>
      <c r="D1042" s="55" t="s">
        <v>4649</v>
      </c>
      <c r="E1042" s="55" t="s">
        <v>7771</v>
      </c>
      <c r="F1042" s="55" t="s">
        <v>4651</v>
      </c>
      <c r="G1042" s="55" t="s">
        <v>7772</v>
      </c>
      <c r="H1042" s="55">
        <v>0</v>
      </c>
    </row>
    <row r="1043" spans="1:8" ht="12.5" customHeight="1">
      <c r="A1043" s="55">
        <v>17608</v>
      </c>
      <c r="B1043" s="55">
        <v>1</v>
      </c>
      <c r="C1043" s="55" t="s">
        <v>7773</v>
      </c>
      <c r="D1043" s="55" t="s">
        <v>4649</v>
      </c>
      <c r="E1043" s="55" t="s">
        <v>7774</v>
      </c>
      <c r="F1043" s="55" t="s">
        <v>4651</v>
      </c>
      <c r="G1043" s="55" t="s">
        <v>7775</v>
      </c>
      <c r="H1043" s="55">
        <v>0</v>
      </c>
    </row>
    <row r="1044" spans="1:8" ht="12.5" customHeight="1">
      <c r="A1044" s="55">
        <v>18097</v>
      </c>
      <c r="B1044" s="55">
        <v>1</v>
      </c>
      <c r="C1044" s="55" t="s">
        <v>7776</v>
      </c>
      <c r="D1044" s="55" t="s">
        <v>4649</v>
      </c>
      <c r="E1044" s="55" t="s">
        <v>7777</v>
      </c>
      <c r="F1044" s="55" t="s">
        <v>4651</v>
      </c>
      <c r="G1044" s="55" t="s">
        <v>7778</v>
      </c>
      <c r="H1044" s="55">
        <v>0</v>
      </c>
    </row>
    <row r="1045" spans="1:8" ht="12.5" customHeight="1">
      <c r="A1045" s="55">
        <v>18323</v>
      </c>
      <c r="B1045" s="55">
        <v>1</v>
      </c>
      <c r="C1045" s="55" t="s">
        <v>7779</v>
      </c>
      <c r="D1045" s="55" t="s">
        <v>4649</v>
      </c>
      <c r="E1045" s="55" t="s">
        <v>7780</v>
      </c>
      <c r="F1045" s="55" t="s">
        <v>4651</v>
      </c>
      <c r="G1045" s="55" t="s">
        <v>7781</v>
      </c>
      <c r="H1045" s="55">
        <v>0</v>
      </c>
    </row>
    <row r="1046" spans="1:8" ht="12.5" customHeight="1">
      <c r="A1046" s="55">
        <v>18395</v>
      </c>
      <c r="B1046" s="55">
        <v>1</v>
      </c>
      <c r="C1046" s="55" t="s">
        <v>7782</v>
      </c>
      <c r="D1046" s="55" t="s">
        <v>4649</v>
      </c>
      <c r="E1046" s="55" t="s">
        <v>7783</v>
      </c>
      <c r="F1046" s="55" t="s">
        <v>4651</v>
      </c>
      <c r="G1046" s="55" t="s">
        <v>7784</v>
      </c>
      <c r="H1046" s="55">
        <v>0</v>
      </c>
    </row>
    <row r="1047" spans="1:8" ht="12.5" customHeight="1">
      <c r="A1047" s="55">
        <v>19154</v>
      </c>
      <c r="B1047" s="55">
        <v>1</v>
      </c>
      <c r="C1047" s="55" t="s">
        <v>7785</v>
      </c>
      <c r="D1047" s="55" t="s">
        <v>4649</v>
      </c>
      <c r="E1047" s="55" t="s">
        <v>7786</v>
      </c>
      <c r="F1047" s="55" t="s">
        <v>4651</v>
      </c>
      <c r="G1047" s="55" t="s">
        <v>7787</v>
      </c>
      <c r="H1047" s="55">
        <v>0</v>
      </c>
    </row>
    <row r="1048" spans="1:8" ht="12.5" customHeight="1">
      <c r="A1048" s="55">
        <v>19678</v>
      </c>
      <c r="B1048" s="55">
        <v>1</v>
      </c>
      <c r="C1048" s="55" t="s">
        <v>7788</v>
      </c>
      <c r="D1048" s="55" t="s">
        <v>4649</v>
      </c>
      <c r="E1048" s="55" t="s">
        <v>7789</v>
      </c>
      <c r="F1048" s="55" t="s">
        <v>4651</v>
      </c>
      <c r="G1048" s="55" t="s">
        <v>7790</v>
      </c>
      <c r="H1048" s="55">
        <v>0</v>
      </c>
    </row>
    <row r="1049" spans="1:8" ht="12.5" customHeight="1">
      <c r="A1049" s="55">
        <v>20276</v>
      </c>
      <c r="B1049" s="55">
        <v>1</v>
      </c>
      <c r="C1049" s="55" t="s">
        <v>7791</v>
      </c>
      <c r="D1049" s="55" t="s">
        <v>4649</v>
      </c>
      <c r="E1049" s="55" t="s">
        <v>7792</v>
      </c>
      <c r="F1049" s="55" t="s">
        <v>4651</v>
      </c>
      <c r="G1049" s="55" t="s">
        <v>7793</v>
      </c>
      <c r="H1049" s="55">
        <v>0</v>
      </c>
    </row>
    <row r="1050" spans="1:8" ht="12.5" customHeight="1">
      <c r="A1050" s="55">
        <v>20469</v>
      </c>
      <c r="B1050" s="55">
        <v>1</v>
      </c>
      <c r="C1050" s="55" t="s">
        <v>7794</v>
      </c>
      <c r="D1050" s="55" t="s">
        <v>4649</v>
      </c>
      <c r="E1050" s="55" t="s">
        <v>7795</v>
      </c>
      <c r="F1050" s="55" t="s">
        <v>4651</v>
      </c>
      <c r="G1050" s="55" t="s">
        <v>7796</v>
      </c>
      <c r="H1050" s="55">
        <v>0</v>
      </c>
    </row>
    <row r="1051" spans="1:8" ht="12.5" customHeight="1">
      <c r="A1051" s="55">
        <v>20514</v>
      </c>
      <c r="B1051" s="55">
        <v>1</v>
      </c>
      <c r="C1051" s="55" t="s">
        <v>7797</v>
      </c>
      <c r="D1051" s="55" t="s">
        <v>4649</v>
      </c>
      <c r="E1051" s="55" t="s">
        <v>7798</v>
      </c>
      <c r="F1051" s="55" t="s">
        <v>4651</v>
      </c>
      <c r="G1051" s="55" t="s">
        <v>7799</v>
      </c>
      <c r="H1051" s="55">
        <v>0</v>
      </c>
    </row>
    <row r="1052" spans="1:8" ht="12.5" customHeight="1">
      <c r="A1052" s="55">
        <v>20634</v>
      </c>
      <c r="B1052" s="55">
        <v>1</v>
      </c>
      <c r="C1052" s="55" t="s">
        <v>7800</v>
      </c>
      <c r="D1052" s="55" t="s">
        <v>4649</v>
      </c>
      <c r="E1052" s="55" t="s">
        <v>7801</v>
      </c>
      <c r="F1052" s="55" t="s">
        <v>4651</v>
      </c>
      <c r="G1052" s="55" t="s">
        <v>7802</v>
      </c>
      <c r="H1052" s="55">
        <v>0</v>
      </c>
    </row>
    <row r="1053" spans="1:8" ht="12.5" customHeight="1">
      <c r="A1053" s="55">
        <v>20689</v>
      </c>
      <c r="B1053" s="55">
        <v>1</v>
      </c>
      <c r="C1053" s="55" t="s">
        <v>7803</v>
      </c>
      <c r="D1053" s="55" t="s">
        <v>4649</v>
      </c>
      <c r="E1053" s="55" t="s">
        <v>7804</v>
      </c>
      <c r="F1053" s="55" t="s">
        <v>4651</v>
      </c>
      <c r="G1053" s="55" t="s">
        <v>7805</v>
      </c>
      <c r="H1053" s="55">
        <v>0</v>
      </c>
    </row>
    <row r="1054" spans="1:8" ht="12.5" customHeight="1">
      <c r="A1054" s="55">
        <v>21357</v>
      </c>
      <c r="B1054" s="55">
        <v>1</v>
      </c>
      <c r="C1054" s="55" t="s">
        <v>7806</v>
      </c>
      <c r="D1054" s="55" t="s">
        <v>4649</v>
      </c>
      <c r="E1054" s="55" t="s">
        <v>7807</v>
      </c>
      <c r="F1054" s="55" t="s">
        <v>4651</v>
      </c>
      <c r="G1054" s="55" t="s">
        <v>7808</v>
      </c>
      <c r="H1054" s="55">
        <v>0</v>
      </c>
    </row>
    <row r="1055" spans="1:8" ht="12.5" customHeight="1">
      <c r="A1055" s="55">
        <v>21584</v>
      </c>
      <c r="B1055" s="55">
        <v>1</v>
      </c>
      <c r="C1055" s="55" t="s">
        <v>7809</v>
      </c>
      <c r="D1055" s="55" t="s">
        <v>4649</v>
      </c>
      <c r="E1055" s="55" t="s">
        <v>7810</v>
      </c>
      <c r="F1055" s="55" t="s">
        <v>4651</v>
      </c>
      <c r="G1055" s="55" t="s">
        <v>7811</v>
      </c>
      <c r="H1055" s="55">
        <v>0</v>
      </c>
    </row>
    <row r="1056" spans="1:8" ht="12.5" customHeight="1">
      <c r="A1056" s="55">
        <v>22902</v>
      </c>
      <c r="B1056" s="55">
        <v>1</v>
      </c>
      <c r="C1056" s="55" t="s">
        <v>7812</v>
      </c>
      <c r="D1056" s="55" t="s">
        <v>4649</v>
      </c>
      <c r="E1056" s="55" t="s">
        <v>7813</v>
      </c>
      <c r="F1056" s="55" t="s">
        <v>4651</v>
      </c>
      <c r="G1056" s="55" t="s">
        <v>7814</v>
      </c>
      <c r="H1056" s="55">
        <v>0</v>
      </c>
    </row>
    <row r="1057" spans="1:8" ht="12.5" customHeight="1">
      <c r="A1057" s="55">
        <v>23125</v>
      </c>
      <c r="B1057" s="55">
        <v>1</v>
      </c>
      <c r="C1057" s="55" t="s">
        <v>7815</v>
      </c>
      <c r="D1057" s="55" t="s">
        <v>4649</v>
      </c>
      <c r="E1057" s="55" t="s">
        <v>7816</v>
      </c>
      <c r="F1057" s="55" t="s">
        <v>4651</v>
      </c>
      <c r="G1057" s="55" t="s">
        <v>7817</v>
      </c>
      <c r="H1057" s="55">
        <v>0</v>
      </c>
    </row>
    <row r="1058" spans="1:8" ht="12.5" customHeight="1">
      <c r="A1058" s="55">
        <v>23154</v>
      </c>
      <c r="B1058" s="55">
        <v>1</v>
      </c>
      <c r="C1058" s="55" t="s">
        <v>7818</v>
      </c>
      <c r="D1058" s="55" t="s">
        <v>4649</v>
      </c>
      <c r="E1058" s="55" t="s">
        <v>7819</v>
      </c>
      <c r="F1058" s="55" t="s">
        <v>4651</v>
      </c>
      <c r="G1058" s="55" t="s">
        <v>7820</v>
      </c>
      <c r="H1058" s="55">
        <v>0</v>
      </c>
    </row>
    <row r="1059" spans="1:8" ht="12.5" customHeight="1">
      <c r="A1059" s="55">
        <v>23242</v>
      </c>
      <c r="B1059" s="55">
        <v>1</v>
      </c>
      <c r="C1059" s="55" t="s">
        <v>7821</v>
      </c>
      <c r="D1059" s="55" t="s">
        <v>4649</v>
      </c>
      <c r="E1059" s="55" t="s">
        <v>7822</v>
      </c>
      <c r="F1059" s="55" t="s">
        <v>4651</v>
      </c>
      <c r="G1059" s="55" t="s">
        <v>7823</v>
      </c>
      <c r="H1059" s="55">
        <v>0</v>
      </c>
    </row>
    <row r="1060" spans="1:8" ht="12.5" customHeight="1">
      <c r="A1060" s="55">
        <v>23373</v>
      </c>
      <c r="B1060" s="55">
        <v>1</v>
      </c>
      <c r="C1060" s="55" t="s">
        <v>7824</v>
      </c>
      <c r="D1060" s="55" t="s">
        <v>4649</v>
      </c>
      <c r="E1060" s="55" t="s">
        <v>7825</v>
      </c>
      <c r="F1060" s="55" t="s">
        <v>4651</v>
      </c>
      <c r="G1060" s="55" t="s">
        <v>7826</v>
      </c>
      <c r="H1060" s="55">
        <v>0</v>
      </c>
    </row>
    <row r="1061" spans="1:8" ht="12.5" customHeight="1">
      <c r="A1061" s="55">
        <v>23474</v>
      </c>
      <c r="B1061" s="55">
        <v>1</v>
      </c>
      <c r="C1061" s="55" t="s">
        <v>7827</v>
      </c>
      <c r="D1061" s="55" t="s">
        <v>4649</v>
      </c>
      <c r="E1061" s="55" t="s">
        <v>7828</v>
      </c>
      <c r="F1061" s="55" t="s">
        <v>4651</v>
      </c>
      <c r="G1061" s="55" t="s">
        <v>7829</v>
      </c>
      <c r="H1061" s="55">
        <v>0</v>
      </c>
    </row>
    <row r="1062" spans="1:8" ht="12.5" customHeight="1">
      <c r="A1062" s="55">
        <v>23497</v>
      </c>
      <c r="B1062" s="55">
        <v>1</v>
      </c>
      <c r="C1062" s="55" t="s">
        <v>7830</v>
      </c>
      <c r="D1062" s="55" t="s">
        <v>4649</v>
      </c>
      <c r="E1062" s="55" t="s">
        <v>7831</v>
      </c>
      <c r="F1062" s="55" t="s">
        <v>4651</v>
      </c>
      <c r="G1062" s="55" t="s">
        <v>7832</v>
      </c>
      <c r="H1062" s="55">
        <v>0</v>
      </c>
    </row>
    <row r="1063" spans="1:8" ht="12.5" customHeight="1">
      <c r="A1063" s="55">
        <v>24259</v>
      </c>
      <c r="B1063" s="55">
        <v>1</v>
      </c>
      <c r="C1063" s="55" t="s">
        <v>7833</v>
      </c>
      <c r="D1063" s="55" t="s">
        <v>4649</v>
      </c>
      <c r="E1063" s="55" t="s">
        <v>7834</v>
      </c>
      <c r="F1063" s="55" t="s">
        <v>4651</v>
      </c>
      <c r="G1063" s="55" t="s">
        <v>7835</v>
      </c>
      <c r="H1063" s="55">
        <v>0</v>
      </c>
    </row>
    <row r="1064" spans="1:8" ht="12.5" customHeight="1">
      <c r="A1064" s="55">
        <v>24294</v>
      </c>
      <c r="B1064" s="55">
        <v>1</v>
      </c>
      <c r="C1064" s="55" t="s">
        <v>7836</v>
      </c>
      <c r="D1064" s="55" t="s">
        <v>4649</v>
      </c>
      <c r="E1064" s="55" t="s">
        <v>7837</v>
      </c>
      <c r="F1064" s="55" t="s">
        <v>4651</v>
      </c>
      <c r="G1064" s="55" t="s">
        <v>7838</v>
      </c>
      <c r="H1064" s="55">
        <v>0</v>
      </c>
    </row>
    <row r="1065" spans="1:8" ht="12.5" customHeight="1">
      <c r="A1065" s="55">
        <v>24961</v>
      </c>
      <c r="B1065" s="55">
        <v>1</v>
      </c>
      <c r="C1065" s="55" t="s">
        <v>7839</v>
      </c>
      <c r="D1065" s="55" t="s">
        <v>4649</v>
      </c>
      <c r="E1065" s="55" t="s">
        <v>7840</v>
      </c>
      <c r="F1065" s="55" t="s">
        <v>4651</v>
      </c>
      <c r="G1065" s="55" t="s">
        <v>7841</v>
      </c>
      <c r="H1065" s="55">
        <v>0</v>
      </c>
    </row>
    <row r="1066" spans="1:8" ht="12.5" customHeight="1">
      <c r="A1066" s="55">
        <v>25063</v>
      </c>
      <c r="B1066" s="55">
        <v>1</v>
      </c>
      <c r="C1066" s="55" t="s">
        <v>7842</v>
      </c>
      <c r="D1066" s="55" t="s">
        <v>4649</v>
      </c>
      <c r="E1066" s="55" t="s">
        <v>7843</v>
      </c>
      <c r="F1066" s="55" t="s">
        <v>4651</v>
      </c>
      <c r="G1066" s="55" t="s">
        <v>7844</v>
      </c>
      <c r="H1066" s="55">
        <v>0</v>
      </c>
    </row>
    <row r="1067" spans="1:8" ht="12.5" customHeight="1">
      <c r="A1067" s="55">
        <v>25379</v>
      </c>
      <c r="B1067" s="55">
        <v>1</v>
      </c>
      <c r="C1067" s="55" t="s">
        <v>7845</v>
      </c>
      <c r="D1067" s="55" t="s">
        <v>4649</v>
      </c>
      <c r="E1067" s="55" t="s">
        <v>7846</v>
      </c>
      <c r="F1067" s="55" t="s">
        <v>4651</v>
      </c>
      <c r="G1067" s="55" t="s">
        <v>7847</v>
      </c>
      <c r="H1067" s="55">
        <v>0</v>
      </c>
    </row>
    <row r="1068" spans="1:8" ht="12.5" customHeight="1">
      <c r="A1068" s="55">
        <v>25394</v>
      </c>
      <c r="B1068" s="55">
        <v>1</v>
      </c>
      <c r="C1068" s="55" t="s">
        <v>7848</v>
      </c>
      <c r="D1068" s="55" t="s">
        <v>4649</v>
      </c>
      <c r="E1068" s="55" t="s">
        <v>7849</v>
      </c>
      <c r="F1068" s="55" t="s">
        <v>4651</v>
      </c>
      <c r="G1068" s="55" t="s">
        <v>7850</v>
      </c>
      <c r="H1068" s="55">
        <v>0</v>
      </c>
    </row>
    <row r="1069" spans="1:8" ht="12.5" customHeight="1">
      <c r="A1069" s="55">
        <v>25931</v>
      </c>
      <c r="B1069" s="55">
        <v>1</v>
      </c>
      <c r="C1069" s="55" t="s">
        <v>7851</v>
      </c>
      <c r="D1069" s="55" t="s">
        <v>4649</v>
      </c>
      <c r="E1069" s="55" t="s">
        <v>7852</v>
      </c>
      <c r="F1069" s="55" t="s">
        <v>4651</v>
      </c>
      <c r="G1069" s="55" t="s">
        <v>7853</v>
      </c>
      <c r="H1069" s="55">
        <v>0</v>
      </c>
    </row>
    <row r="1070" spans="1:8" ht="12.5" customHeight="1">
      <c r="A1070" s="55">
        <v>25980</v>
      </c>
      <c r="B1070" s="55">
        <v>1</v>
      </c>
      <c r="C1070" s="55" t="s">
        <v>7854</v>
      </c>
      <c r="D1070" s="55" t="s">
        <v>4649</v>
      </c>
      <c r="E1070" s="55" t="s">
        <v>7855</v>
      </c>
      <c r="F1070" s="55" t="s">
        <v>4651</v>
      </c>
      <c r="G1070" s="55" t="s">
        <v>7856</v>
      </c>
      <c r="H1070" s="55">
        <v>0</v>
      </c>
    </row>
    <row r="1071" spans="1:8" ht="12.5" customHeight="1">
      <c r="A1071" s="55">
        <v>26002</v>
      </c>
      <c r="B1071" s="55">
        <v>1</v>
      </c>
      <c r="C1071" s="55" t="s">
        <v>7857</v>
      </c>
      <c r="D1071" s="55" t="s">
        <v>4649</v>
      </c>
      <c r="E1071" s="55" t="s">
        <v>7858</v>
      </c>
      <c r="F1071" s="55" t="s">
        <v>4651</v>
      </c>
      <c r="G1071" s="55" t="s">
        <v>7859</v>
      </c>
      <c r="H1071" s="55">
        <v>0</v>
      </c>
    </row>
    <row r="1072" spans="1:8" ht="12.5" customHeight="1">
      <c r="A1072" s="55">
        <v>26064</v>
      </c>
      <c r="B1072" s="55">
        <v>1</v>
      </c>
      <c r="C1072" s="55" t="s">
        <v>7860</v>
      </c>
      <c r="D1072" s="55" t="s">
        <v>4649</v>
      </c>
      <c r="E1072" s="55" t="s">
        <v>7861</v>
      </c>
      <c r="F1072" s="55" t="s">
        <v>4651</v>
      </c>
      <c r="G1072" s="55" t="s">
        <v>7862</v>
      </c>
      <c r="H1072" s="55">
        <v>0</v>
      </c>
    </row>
    <row r="1073" spans="1:8" ht="12.5" customHeight="1">
      <c r="A1073" s="55">
        <v>26068</v>
      </c>
      <c r="B1073" s="55">
        <v>1</v>
      </c>
      <c r="C1073" s="55" t="s">
        <v>7863</v>
      </c>
      <c r="D1073" s="55" t="s">
        <v>4649</v>
      </c>
      <c r="E1073" s="55" t="s">
        <v>7864</v>
      </c>
      <c r="F1073" s="55" t="s">
        <v>4651</v>
      </c>
      <c r="G1073" s="55" t="s">
        <v>7865</v>
      </c>
      <c r="H1073" s="55">
        <v>0</v>
      </c>
    </row>
    <row r="1074" spans="1:8" ht="12.5" customHeight="1">
      <c r="A1074" s="55">
        <v>26278</v>
      </c>
      <c r="B1074" s="55">
        <v>1</v>
      </c>
      <c r="C1074" s="55" t="s">
        <v>7866</v>
      </c>
      <c r="D1074" s="55" t="s">
        <v>4649</v>
      </c>
      <c r="E1074" s="55" t="s">
        <v>7867</v>
      </c>
      <c r="F1074" s="55" t="s">
        <v>4651</v>
      </c>
      <c r="G1074" s="55" t="s">
        <v>7868</v>
      </c>
      <c r="H1074" s="55">
        <v>0</v>
      </c>
    </row>
    <row r="1075" spans="1:8" ht="12.5" customHeight="1">
      <c r="A1075" s="55">
        <v>26450</v>
      </c>
      <c r="B1075" s="55">
        <v>1</v>
      </c>
      <c r="C1075" s="55" t="s">
        <v>7869</v>
      </c>
      <c r="D1075" s="55" t="s">
        <v>4649</v>
      </c>
      <c r="E1075" s="55" t="s">
        <v>7870</v>
      </c>
      <c r="F1075" s="55" t="s">
        <v>4651</v>
      </c>
      <c r="G1075" s="55" t="s">
        <v>7871</v>
      </c>
      <c r="H1075" s="55">
        <v>0</v>
      </c>
    </row>
    <row r="1076" spans="1:8" ht="12.5" customHeight="1">
      <c r="A1076" s="55">
        <v>26606</v>
      </c>
      <c r="B1076" s="55">
        <v>1</v>
      </c>
      <c r="C1076" s="55" t="s">
        <v>7872</v>
      </c>
      <c r="D1076" s="55" t="s">
        <v>4649</v>
      </c>
      <c r="E1076" s="55" t="s">
        <v>7873</v>
      </c>
      <c r="F1076" s="55" t="s">
        <v>4651</v>
      </c>
      <c r="G1076" s="55" t="s">
        <v>7874</v>
      </c>
      <c r="H1076" s="55">
        <v>0</v>
      </c>
    </row>
    <row r="1077" spans="1:8" ht="12.5" customHeight="1">
      <c r="A1077" s="55">
        <v>27036</v>
      </c>
      <c r="B1077" s="55">
        <v>1</v>
      </c>
      <c r="C1077" s="55" t="s">
        <v>7875</v>
      </c>
      <c r="D1077" s="55" t="s">
        <v>4649</v>
      </c>
      <c r="E1077" s="55" t="s">
        <v>7876</v>
      </c>
      <c r="F1077" s="55" t="s">
        <v>4651</v>
      </c>
      <c r="G1077" s="55" t="s">
        <v>7877</v>
      </c>
      <c r="H1077" s="55">
        <v>0</v>
      </c>
    </row>
    <row r="1078" spans="1:8" ht="12.5" customHeight="1">
      <c r="A1078" s="55">
        <v>27559</v>
      </c>
      <c r="B1078" s="55">
        <v>1</v>
      </c>
      <c r="C1078" s="55" t="s">
        <v>7878</v>
      </c>
      <c r="D1078" s="55" t="s">
        <v>4649</v>
      </c>
      <c r="E1078" s="55" t="s">
        <v>7879</v>
      </c>
      <c r="F1078" s="55" t="s">
        <v>4651</v>
      </c>
      <c r="G1078" s="55" t="s">
        <v>7880</v>
      </c>
      <c r="H1078" s="55">
        <v>0</v>
      </c>
    </row>
    <row r="1079" spans="1:8" ht="12.5" customHeight="1">
      <c r="A1079" s="55">
        <v>11128</v>
      </c>
      <c r="B1079" s="55">
        <v>1</v>
      </c>
      <c r="C1079" s="55" t="s">
        <v>7881</v>
      </c>
      <c r="D1079" s="55" t="s">
        <v>4649</v>
      </c>
      <c r="E1079" s="55" t="s">
        <v>7882</v>
      </c>
      <c r="F1079" s="55" t="s">
        <v>4651</v>
      </c>
      <c r="G1079" s="55" t="s">
        <v>7883</v>
      </c>
      <c r="H1079" s="55">
        <v>0</v>
      </c>
    </row>
    <row r="1080" spans="1:8" ht="12.5" customHeight="1">
      <c r="A1080" s="55">
        <v>11195</v>
      </c>
      <c r="B1080" s="55">
        <v>1</v>
      </c>
      <c r="C1080" s="55" t="s">
        <v>7884</v>
      </c>
      <c r="D1080" s="55" t="s">
        <v>4649</v>
      </c>
      <c r="E1080" s="55" t="s">
        <v>7885</v>
      </c>
      <c r="F1080" s="55" t="s">
        <v>4651</v>
      </c>
      <c r="G1080" s="55" t="s">
        <v>7886</v>
      </c>
      <c r="H1080" s="55">
        <v>0</v>
      </c>
    </row>
    <row r="1081" spans="1:8" ht="12.5" customHeight="1">
      <c r="A1081" s="55">
        <v>11196</v>
      </c>
      <c r="B1081" s="55">
        <v>1</v>
      </c>
      <c r="C1081" s="55" t="s">
        <v>7887</v>
      </c>
      <c r="D1081" s="55" t="s">
        <v>4649</v>
      </c>
      <c r="E1081" s="55" t="s">
        <v>7888</v>
      </c>
      <c r="F1081" s="55" t="s">
        <v>4651</v>
      </c>
      <c r="G1081" s="55" t="s">
        <v>7889</v>
      </c>
      <c r="H1081" s="55">
        <v>0</v>
      </c>
    </row>
    <row r="1082" spans="1:8" ht="12.5" customHeight="1">
      <c r="A1082" s="55">
        <v>11235</v>
      </c>
      <c r="B1082" s="55">
        <v>1</v>
      </c>
      <c r="C1082" s="55" t="s">
        <v>7890</v>
      </c>
      <c r="D1082" s="55" t="s">
        <v>4649</v>
      </c>
      <c r="E1082" s="55" t="s">
        <v>7891</v>
      </c>
      <c r="F1082" s="55" t="s">
        <v>4651</v>
      </c>
      <c r="G1082" s="55" t="s">
        <v>7892</v>
      </c>
      <c r="H1082" s="55">
        <v>0</v>
      </c>
    </row>
    <row r="1083" spans="1:8" ht="12.5" customHeight="1">
      <c r="A1083" s="55">
        <v>11643</v>
      </c>
      <c r="B1083" s="55">
        <v>1</v>
      </c>
      <c r="C1083" s="55" t="s">
        <v>7893</v>
      </c>
      <c r="D1083" s="55" t="s">
        <v>4649</v>
      </c>
      <c r="E1083" s="55" t="s">
        <v>7894</v>
      </c>
      <c r="F1083" s="55" t="s">
        <v>4651</v>
      </c>
      <c r="G1083" s="55" t="s">
        <v>7895</v>
      </c>
      <c r="H1083" s="55">
        <v>0</v>
      </c>
    </row>
    <row r="1084" spans="1:8" ht="12.5" customHeight="1">
      <c r="A1084" s="55">
        <v>11726</v>
      </c>
      <c r="B1084" s="55">
        <v>1</v>
      </c>
      <c r="C1084" s="55" t="s">
        <v>7896</v>
      </c>
      <c r="D1084" s="55" t="s">
        <v>4649</v>
      </c>
      <c r="E1084" s="55" t="s">
        <v>7897</v>
      </c>
      <c r="F1084" s="55" t="s">
        <v>4651</v>
      </c>
      <c r="G1084" s="55" t="s">
        <v>7898</v>
      </c>
      <c r="H1084" s="55">
        <v>0</v>
      </c>
    </row>
    <row r="1085" spans="1:8" ht="12.5" customHeight="1">
      <c r="A1085" s="55">
        <v>12796</v>
      </c>
      <c r="B1085" s="55">
        <v>1</v>
      </c>
      <c r="C1085" s="55" t="s">
        <v>7899</v>
      </c>
      <c r="D1085" s="55" t="s">
        <v>4649</v>
      </c>
      <c r="E1085" s="55" t="s">
        <v>7900</v>
      </c>
      <c r="F1085" s="55" t="s">
        <v>4651</v>
      </c>
      <c r="G1085" s="55" t="s">
        <v>7901</v>
      </c>
      <c r="H1085" s="55">
        <v>0</v>
      </c>
    </row>
    <row r="1086" spans="1:8" ht="12.5" customHeight="1">
      <c r="A1086" s="55">
        <v>12930</v>
      </c>
      <c r="B1086" s="55">
        <v>1</v>
      </c>
      <c r="C1086" s="55" t="s">
        <v>7902</v>
      </c>
      <c r="D1086" s="55" t="s">
        <v>4649</v>
      </c>
      <c r="E1086" s="55" t="s">
        <v>7903</v>
      </c>
      <c r="F1086" s="55" t="s">
        <v>4651</v>
      </c>
      <c r="G1086" s="55" t="s">
        <v>7904</v>
      </c>
      <c r="H1086" s="55">
        <v>0</v>
      </c>
    </row>
    <row r="1087" spans="1:8" ht="12.5" customHeight="1">
      <c r="A1087" s="55">
        <v>13308</v>
      </c>
      <c r="B1087" s="55">
        <v>1</v>
      </c>
      <c r="C1087" s="55" t="s">
        <v>7905</v>
      </c>
      <c r="D1087" s="55" t="s">
        <v>4649</v>
      </c>
      <c r="E1087" s="55" t="s">
        <v>7906</v>
      </c>
      <c r="F1087" s="55" t="s">
        <v>4651</v>
      </c>
      <c r="G1087" s="55" t="s">
        <v>7907</v>
      </c>
      <c r="H1087" s="55">
        <v>0</v>
      </c>
    </row>
    <row r="1088" spans="1:8" ht="12.5" customHeight="1">
      <c r="A1088" s="55">
        <v>13977</v>
      </c>
      <c r="B1088" s="55">
        <v>1</v>
      </c>
      <c r="C1088" s="55" t="s">
        <v>7908</v>
      </c>
      <c r="D1088" s="55" t="s">
        <v>4649</v>
      </c>
      <c r="E1088" s="55" t="s">
        <v>7909</v>
      </c>
      <c r="F1088" s="55" t="s">
        <v>4651</v>
      </c>
      <c r="G1088" s="55" t="s">
        <v>7910</v>
      </c>
      <c r="H1088" s="55">
        <v>0</v>
      </c>
    </row>
    <row r="1089" spans="1:8" ht="12.5" customHeight="1">
      <c r="A1089" s="55">
        <v>14076</v>
      </c>
      <c r="B1089" s="55">
        <v>1</v>
      </c>
      <c r="C1089" s="55" t="s">
        <v>7911</v>
      </c>
      <c r="D1089" s="55" t="s">
        <v>4649</v>
      </c>
      <c r="E1089" s="55" t="s">
        <v>7912</v>
      </c>
      <c r="F1089" s="55" t="s">
        <v>4651</v>
      </c>
      <c r="G1089" s="55" t="s">
        <v>7913</v>
      </c>
      <c r="H1089" s="55">
        <v>0</v>
      </c>
    </row>
    <row r="1090" spans="1:8" ht="12.5" customHeight="1">
      <c r="A1090" s="55">
        <v>14336</v>
      </c>
      <c r="B1090" s="55">
        <v>1</v>
      </c>
      <c r="C1090" s="55" t="s">
        <v>7914</v>
      </c>
      <c r="D1090" s="55" t="s">
        <v>4649</v>
      </c>
      <c r="E1090" s="55" t="s">
        <v>7915</v>
      </c>
      <c r="F1090" s="55" t="s">
        <v>4651</v>
      </c>
      <c r="G1090" s="55" t="s">
        <v>7916</v>
      </c>
      <c r="H1090" s="55">
        <v>0</v>
      </c>
    </row>
    <row r="1091" spans="1:8" ht="12.5" customHeight="1">
      <c r="A1091" s="55">
        <v>14453</v>
      </c>
      <c r="B1091" s="55">
        <v>1</v>
      </c>
      <c r="C1091" s="55" t="s">
        <v>7917</v>
      </c>
      <c r="D1091" s="55" t="s">
        <v>4649</v>
      </c>
      <c r="E1091" s="55" t="s">
        <v>7918</v>
      </c>
      <c r="F1091" s="55" t="s">
        <v>4651</v>
      </c>
      <c r="G1091" s="55" t="s">
        <v>7919</v>
      </c>
      <c r="H1091" s="55">
        <v>0</v>
      </c>
    </row>
    <row r="1092" spans="1:8" ht="12.5" customHeight="1">
      <c r="A1092" s="55">
        <v>14460</v>
      </c>
      <c r="B1092" s="55">
        <v>1</v>
      </c>
      <c r="C1092" s="55" t="s">
        <v>7920</v>
      </c>
      <c r="D1092" s="55" t="s">
        <v>4649</v>
      </c>
      <c r="E1092" s="55" t="s">
        <v>7921</v>
      </c>
      <c r="F1092" s="55" t="s">
        <v>4651</v>
      </c>
      <c r="G1092" s="55" t="s">
        <v>7922</v>
      </c>
      <c r="H1092" s="55">
        <v>0</v>
      </c>
    </row>
    <row r="1093" spans="1:8" ht="12.5" customHeight="1">
      <c r="A1093" s="55">
        <v>14475</v>
      </c>
      <c r="B1093" s="55">
        <v>1</v>
      </c>
      <c r="C1093" s="55" t="s">
        <v>7923</v>
      </c>
      <c r="D1093" s="55" t="s">
        <v>4649</v>
      </c>
      <c r="E1093" s="55" t="s">
        <v>7924</v>
      </c>
      <c r="F1093" s="55" t="s">
        <v>4651</v>
      </c>
      <c r="G1093" s="55" t="s">
        <v>7925</v>
      </c>
      <c r="H1093" s="55">
        <v>0</v>
      </c>
    </row>
    <row r="1094" spans="1:8" ht="12.5" customHeight="1">
      <c r="A1094" s="55">
        <v>14735</v>
      </c>
      <c r="B1094" s="55">
        <v>1</v>
      </c>
      <c r="C1094" s="55" t="s">
        <v>7926</v>
      </c>
      <c r="D1094" s="55" t="s">
        <v>4649</v>
      </c>
      <c r="E1094" s="55" t="s">
        <v>7927</v>
      </c>
      <c r="F1094" s="55" t="s">
        <v>4651</v>
      </c>
      <c r="G1094" s="55" t="s">
        <v>7928</v>
      </c>
      <c r="H1094" s="55">
        <v>0</v>
      </c>
    </row>
    <row r="1095" spans="1:8" ht="12.5" customHeight="1">
      <c r="A1095" s="55">
        <v>15270</v>
      </c>
      <c r="B1095" s="55">
        <v>1</v>
      </c>
      <c r="C1095" s="55" t="s">
        <v>7929</v>
      </c>
      <c r="D1095" s="55" t="s">
        <v>4649</v>
      </c>
      <c r="E1095" s="55" t="s">
        <v>7930</v>
      </c>
      <c r="F1095" s="55" t="s">
        <v>4651</v>
      </c>
      <c r="G1095" s="55" t="s">
        <v>7931</v>
      </c>
      <c r="H1095" s="55">
        <v>0</v>
      </c>
    </row>
    <row r="1096" spans="1:8" ht="12.5" customHeight="1">
      <c r="A1096" s="55">
        <v>15492</v>
      </c>
      <c r="B1096" s="55">
        <v>1</v>
      </c>
      <c r="C1096" s="55" t="s">
        <v>7932</v>
      </c>
      <c r="D1096" s="55" t="s">
        <v>4649</v>
      </c>
      <c r="E1096" s="55" t="s">
        <v>7933</v>
      </c>
      <c r="F1096" s="55" t="s">
        <v>4651</v>
      </c>
      <c r="G1096" s="55" t="s">
        <v>7934</v>
      </c>
      <c r="H1096" s="55">
        <v>0</v>
      </c>
    </row>
    <row r="1097" spans="1:8" ht="12.5" customHeight="1">
      <c r="A1097" s="55">
        <v>15505</v>
      </c>
      <c r="B1097" s="55">
        <v>1</v>
      </c>
      <c r="C1097" s="55" t="s">
        <v>7935</v>
      </c>
      <c r="D1097" s="55" t="s">
        <v>4649</v>
      </c>
      <c r="E1097" s="55" t="s">
        <v>7936</v>
      </c>
      <c r="F1097" s="55" t="s">
        <v>4651</v>
      </c>
      <c r="G1097" s="55" t="s">
        <v>7937</v>
      </c>
      <c r="H1097" s="55">
        <v>0</v>
      </c>
    </row>
    <row r="1098" spans="1:8" ht="12.5" customHeight="1">
      <c r="A1098" s="55">
        <v>16214</v>
      </c>
      <c r="B1098" s="55">
        <v>1</v>
      </c>
      <c r="C1098" s="55" t="s">
        <v>7938</v>
      </c>
      <c r="D1098" s="55" t="s">
        <v>4649</v>
      </c>
      <c r="E1098" s="55" t="s">
        <v>7939</v>
      </c>
      <c r="F1098" s="55" t="s">
        <v>4651</v>
      </c>
      <c r="G1098" s="55" t="s">
        <v>7940</v>
      </c>
      <c r="H1098" s="55">
        <v>0</v>
      </c>
    </row>
    <row r="1099" spans="1:8" ht="12.5" customHeight="1">
      <c r="A1099" s="55">
        <v>16360</v>
      </c>
      <c r="B1099" s="55">
        <v>1</v>
      </c>
      <c r="C1099" s="55" t="s">
        <v>7941</v>
      </c>
      <c r="D1099" s="55" t="s">
        <v>4649</v>
      </c>
      <c r="E1099" s="55" t="s">
        <v>7942</v>
      </c>
      <c r="F1099" s="55" t="s">
        <v>4651</v>
      </c>
      <c r="G1099" s="55" t="s">
        <v>7943</v>
      </c>
      <c r="H1099" s="55">
        <v>0</v>
      </c>
    </row>
    <row r="1100" spans="1:8" ht="12.5" customHeight="1">
      <c r="A1100" s="55">
        <v>16811</v>
      </c>
      <c r="B1100" s="55">
        <v>1</v>
      </c>
      <c r="C1100" s="55" t="s">
        <v>7944</v>
      </c>
      <c r="D1100" s="55" t="s">
        <v>4649</v>
      </c>
      <c r="E1100" s="55" t="s">
        <v>7945</v>
      </c>
      <c r="F1100" s="55" t="s">
        <v>4651</v>
      </c>
      <c r="G1100" s="55" t="s">
        <v>7946</v>
      </c>
      <c r="H1100" s="55">
        <v>0</v>
      </c>
    </row>
    <row r="1101" spans="1:8" ht="12.5" customHeight="1">
      <c r="A1101" s="55">
        <v>16993</v>
      </c>
      <c r="B1101" s="55">
        <v>1</v>
      </c>
      <c r="C1101" s="55" t="s">
        <v>7947</v>
      </c>
      <c r="D1101" s="55" t="s">
        <v>4649</v>
      </c>
      <c r="E1101" s="55" t="s">
        <v>7948</v>
      </c>
      <c r="F1101" s="55" t="s">
        <v>4651</v>
      </c>
      <c r="G1101" s="55" t="s">
        <v>7949</v>
      </c>
      <c r="H1101" s="55">
        <v>0</v>
      </c>
    </row>
    <row r="1102" spans="1:8" ht="12.5" customHeight="1">
      <c r="A1102" s="55">
        <v>17461</v>
      </c>
      <c r="B1102" s="55">
        <v>1</v>
      </c>
      <c r="C1102" s="55" t="s">
        <v>7950</v>
      </c>
      <c r="D1102" s="55" t="s">
        <v>4649</v>
      </c>
      <c r="E1102" s="55" t="s">
        <v>7951</v>
      </c>
      <c r="F1102" s="55" t="s">
        <v>4651</v>
      </c>
      <c r="G1102" s="55" t="s">
        <v>7952</v>
      </c>
      <c r="H1102" s="55">
        <v>0</v>
      </c>
    </row>
    <row r="1103" spans="1:8" ht="12.5" customHeight="1">
      <c r="A1103" s="55">
        <v>17463</v>
      </c>
      <c r="B1103" s="55">
        <v>1</v>
      </c>
      <c r="C1103" s="55" t="s">
        <v>7953</v>
      </c>
      <c r="D1103" s="55" t="s">
        <v>4649</v>
      </c>
      <c r="E1103" s="55" t="s">
        <v>7954</v>
      </c>
      <c r="F1103" s="55" t="s">
        <v>4651</v>
      </c>
      <c r="G1103" s="55" t="s">
        <v>7955</v>
      </c>
      <c r="H1103" s="55">
        <v>0</v>
      </c>
    </row>
    <row r="1104" spans="1:8" ht="12.5" customHeight="1">
      <c r="A1104" s="55">
        <v>17488</v>
      </c>
      <c r="B1104" s="55">
        <v>1</v>
      </c>
      <c r="C1104" s="55" t="s">
        <v>7956</v>
      </c>
      <c r="D1104" s="55" t="s">
        <v>4649</v>
      </c>
      <c r="E1104" s="55" t="s">
        <v>7957</v>
      </c>
      <c r="F1104" s="55" t="s">
        <v>4651</v>
      </c>
      <c r="G1104" s="55" t="s">
        <v>7958</v>
      </c>
      <c r="H1104" s="55">
        <v>0</v>
      </c>
    </row>
    <row r="1105" spans="1:8" ht="12.5" customHeight="1">
      <c r="A1105" s="55">
        <v>18067</v>
      </c>
      <c r="B1105" s="55">
        <v>1</v>
      </c>
      <c r="C1105" s="55" t="s">
        <v>7959</v>
      </c>
      <c r="D1105" s="55" t="s">
        <v>4649</v>
      </c>
      <c r="E1105" s="55" t="s">
        <v>7960</v>
      </c>
      <c r="F1105" s="55" t="s">
        <v>4651</v>
      </c>
      <c r="G1105" s="55" t="s">
        <v>7961</v>
      </c>
      <c r="H1105" s="55">
        <v>0</v>
      </c>
    </row>
    <row r="1106" spans="1:8" ht="12.5" customHeight="1">
      <c r="A1106" s="55">
        <v>18822</v>
      </c>
      <c r="B1106" s="55">
        <v>1</v>
      </c>
      <c r="C1106" s="55" t="s">
        <v>7962</v>
      </c>
      <c r="D1106" s="55" t="s">
        <v>4649</v>
      </c>
      <c r="E1106" s="55" t="s">
        <v>7963</v>
      </c>
      <c r="F1106" s="55" t="s">
        <v>4651</v>
      </c>
      <c r="G1106" s="55" t="s">
        <v>7964</v>
      </c>
      <c r="H1106" s="55">
        <v>0</v>
      </c>
    </row>
    <row r="1107" spans="1:8" ht="12.5" customHeight="1">
      <c r="A1107" s="55">
        <v>18847</v>
      </c>
      <c r="B1107" s="55">
        <v>1</v>
      </c>
      <c r="C1107" s="55" t="s">
        <v>7965</v>
      </c>
      <c r="D1107" s="55" t="s">
        <v>4649</v>
      </c>
      <c r="E1107" s="55" t="s">
        <v>7966</v>
      </c>
      <c r="F1107" s="55" t="s">
        <v>4651</v>
      </c>
      <c r="G1107" s="55" t="s">
        <v>7967</v>
      </c>
      <c r="H1107" s="55">
        <v>0</v>
      </c>
    </row>
    <row r="1108" spans="1:8" ht="12.5" customHeight="1">
      <c r="A1108" s="55">
        <v>18874</v>
      </c>
      <c r="B1108" s="55">
        <v>1</v>
      </c>
      <c r="C1108" s="55" t="s">
        <v>7968</v>
      </c>
      <c r="D1108" s="55" t="s">
        <v>4649</v>
      </c>
      <c r="E1108" s="55" t="s">
        <v>7969</v>
      </c>
      <c r="F1108" s="55" t="s">
        <v>4651</v>
      </c>
      <c r="G1108" s="55" t="s">
        <v>7970</v>
      </c>
      <c r="H1108" s="55">
        <v>0</v>
      </c>
    </row>
    <row r="1109" spans="1:8" ht="12.5" customHeight="1">
      <c r="A1109" s="55">
        <v>18912</v>
      </c>
      <c r="B1109" s="55">
        <v>1</v>
      </c>
      <c r="C1109" s="55" t="s">
        <v>7971</v>
      </c>
      <c r="D1109" s="55" t="s">
        <v>4649</v>
      </c>
      <c r="E1109" s="55" t="s">
        <v>7972</v>
      </c>
      <c r="F1109" s="55" t="s">
        <v>4651</v>
      </c>
      <c r="G1109" s="55" t="s">
        <v>7973</v>
      </c>
      <c r="H1109" s="55">
        <v>0</v>
      </c>
    </row>
    <row r="1110" spans="1:8" ht="12.5" customHeight="1">
      <c r="A1110" s="55">
        <v>18921</v>
      </c>
      <c r="B1110" s="55">
        <v>1</v>
      </c>
      <c r="C1110" s="55" t="s">
        <v>7974</v>
      </c>
      <c r="D1110" s="55" t="s">
        <v>4649</v>
      </c>
      <c r="E1110" s="55" t="s">
        <v>7975</v>
      </c>
      <c r="F1110" s="55" t="s">
        <v>4651</v>
      </c>
      <c r="G1110" s="55" t="s">
        <v>7976</v>
      </c>
      <c r="H1110" s="55">
        <v>0</v>
      </c>
    </row>
    <row r="1111" spans="1:8" ht="12.5" customHeight="1">
      <c r="A1111" s="55">
        <v>19168</v>
      </c>
      <c r="B1111" s="55">
        <v>1</v>
      </c>
      <c r="C1111" s="55" t="s">
        <v>7977</v>
      </c>
      <c r="D1111" s="55" t="s">
        <v>4649</v>
      </c>
      <c r="E1111" s="55" t="s">
        <v>7978</v>
      </c>
      <c r="F1111" s="55" t="s">
        <v>4651</v>
      </c>
      <c r="G1111" s="55" t="s">
        <v>7979</v>
      </c>
      <c r="H1111" s="55">
        <v>0</v>
      </c>
    </row>
    <row r="1112" spans="1:8" ht="12.5" customHeight="1">
      <c r="A1112" s="55">
        <v>19239</v>
      </c>
      <c r="B1112" s="55">
        <v>1</v>
      </c>
      <c r="C1112" s="55" t="s">
        <v>7980</v>
      </c>
      <c r="D1112" s="55" t="s">
        <v>4649</v>
      </c>
      <c r="E1112" s="55" t="s">
        <v>7981</v>
      </c>
      <c r="F1112" s="55" t="s">
        <v>4651</v>
      </c>
      <c r="G1112" s="55" t="s">
        <v>7982</v>
      </c>
      <c r="H1112" s="55">
        <v>0</v>
      </c>
    </row>
    <row r="1113" spans="1:8" ht="12.5" customHeight="1">
      <c r="A1113" s="55">
        <v>19246</v>
      </c>
      <c r="B1113" s="55">
        <v>1</v>
      </c>
      <c r="C1113" s="55" t="s">
        <v>7983</v>
      </c>
      <c r="D1113" s="55" t="s">
        <v>4649</v>
      </c>
      <c r="E1113" s="55" t="s">
        <v>7984</v>
      </c>
      <c r="F1113" s="55" t="s">
        <v>4651</v>
      </c>
      <c r="G1113" s="55" t="s">
        <v>7985</v>
      </c>
      <c r="H1113" s="55">
        <v>0</v>
      </c>
    </row>
    <row r="1114" spans="1:8" ht="12.5" customHeight="1">
      <c r="A1114" s="55">
        <v>19537</v>
      </c>
      <c r="B1114" s="55">
        <v>1</v>
      </c>
      <c r="C1114" s="55" t="s">
        <v>7986</v>
      </c>
      <c r="D1114" s="55" t="s">
        <v>4649</v>
      </c>
      <c r="E1114" s="55" t="s">
        <v>7987</v>
      </c>
      <c r="F1114" s="55" t="s">
        <v>4651</v>
      </c>
      <c r="G1114" s="55" t="s">
        <v>7988</v>
      </c>
      <c r="H1114" s="55">
        <v>0</v>
      </c>
    </row>
    <row r="1115" spans="1:8" ht="12.5" customHeight="1">
      <c r="A1115" s="55">
        <v>20079</v>
      </c>
      <c r="B1115" s="55">
        <v>1</v>
      </c>
      <c r="C1115" s="55" t="s">
        <v>7989</v>
      </c>
      <c r="D1115" s="55" t="s">
        <v>4649</v>
      </c>
      <c r="E1115" s="55" t="s">
        <v>7990</v>
      </c>
      <c r="F1115" s="55" t="s">
        <v>4651</v>
      </c>
      <c r="G1115" s="55" t="s">
        <v>7991</v>
      </c>
      <c r="H1115" s="55">
        <v>0</v>
      </c>
    </row>
    <row r="1116" spans="1:8" ht="12.5" customHeight="1">
      <c r="A1116" s="55">
        <v>20342</v>
      </c>
      <c r="B1116" s="55">
        <v>1</v>
      </c>
      <c r="C1116" s="55" t="s">
        <v>7992</v>
      </c>
      <c r="D1116" s="55" t="s">
        <v>4649</v>
      </c>
      <c r="E1116" s="55" t="s">
        <v>7993</v>
      </c>
      <c r="F1116" s="55" t="s">
        <v>4651</v>
      </c>
      <c r="G1116" s="55" t="s">
        <v>7994</v>
      </c>
      <c r="H1116" s="55">
        <v>0</v>
      </c>
    </row>
    <row r="1117" spans="1:8" ht="12.5" customHeight="1">
      <c r="A1117" s="55">
        <v>20688</v>
      </c>
      <c r="B1117" s="55">
        <v>1</v>
      </c>
      <c r="C1117" s="55" t="s">
        <v>7995</v>
      </c>
      <c r="D1117" s="55" t="s">
        <v>4649</v>
      </c>
      <c r="E1117" s="55" t="s">
        <v>7996</v>
      </c>
      <c r="F1117" s="55" t="s">
        <v>4651</v>
      </c>
      <c r="G1117" s="55" t="s">
        <v>7997</v>
      </c>
      <c r="H1117" s="55">
        <v>0</v>
      </c>
    </row>
    <row r="1118" spans="1:8" ht="12.5" customHeight="1">
      <c r="A1118" s="55">
        <v>21241</v>
      </c>
      <c r="B1118" s="55">
        <v>1</v>
      </c>
      <c r="C1118" s="55" t="s">
        <v>7998</v>
      </c>
      <c r="D1118" s="55" t="s">
        <v>4649</v>
      </c>
      <c r="E1118" s="55" t="s">
        <v>7999</v>
      </c>
      <c r="F1118" s="55" t="s">
        <v>4651</v>
      </c>
      <c r="G1118" s="55" t="s">
        <v>8000</v>
      </c>
      <c r="H1118" s="55">
        <v>0</v>
      </c>
    </row>
    <row r="1119" spans="1:8" ht="12.5" customHeight="1">
      <c r="A1119" s="55">
        <v>21278</v>
      </c>
      <c r="B1119" s="55">
        <v>1</v>
      </c>
      <c r="C1119" s="55" t="s">
        <v>8001</v>
      </c>
      <c r="D1119" s="55" t="s">
        <v>4649</v>
      </c>
      <c r="E1119" s="55" t="s">
        <v>8002</v>
      </c>
      <c r="F1119" s="55" t="s">
        <v>4651</v>
      </c>
      <c r="G1119" s="55" t="s">
        <v>8003</v>
      </c>
      <c r="H1119" s="55">
        <v>0</v>
      </c>
    </row>
    <row r="1120" spans="1:8" ht="12.5" customHeight="1">
      <c r="A1120" s="55">
        <v>21616</v>
      </c>
      <c r="B1120" s="55">
        <v>1</v>
      </c>
      <c r="C1120" s="55" t="s">
        <v>8004</v>
      </c>
      <c r="D1120" s="55" t="s">
        <v>4649</v>
      </c>
      <c r="E1120" s="55" t="s">
        <v>8005</v>
      </c>
      <c r="F1120" s="55" t="s">
        <v>4651</v>
      </c>
      <c r="G1120" s="55" t="s">
        <v>8006</v>
      </c>
      <c r="H1120" s="55">
        <v>0</v>
      </c>
    </row>
    <row r="1121" spans="1:8" ht="12.5" customHeight="1">
      <c r="A1121" s="55">
        <v>21901</v>
      </c>
      <c r="B1121" s="55">
        <v>1</v>
      </c>
      <c r="C1121" s="55" t="s">
        <v>8007</v>
      </c>
      <c r="D1121" s="55" t="s">
        <v>4649</v>
      </c>
      <c r="E1121" s="55" t="s">
        <v>8008</v>
      </c>
      <c r="F1121" s="55" t="s">
        <v>4651</v>
      </c>
      <c r="G1121" s="55" t="s">
        <v>8009</v>
      </c>
      <c r="H1121" s="55">
        <v>0</v>
      </c>
    </row>
    <row r="1122" spans="1:8" ht="12.5" customHeight="1">
      <c r="A1122" s="55">
        <v>21935</v>
      </c>
      <c r="B1122" s="55">
        <v>1</v>
      </c>
      <c r="C1122" s="55" t="s">
        <v>8010</v>
      </c>
      <c r="D1122" s="55" t="s">
        <v>4649</v>
      </c>
      <c r="E1122" s="55" t="s">
        <v>8011</v>
      </c>
      <c r="F1122" s="55" t="s">
        <v>4651</v>
      </c>
      <c r="G1122" s="55" t="s">
        <v>8012</v>
      </c>
      <c r="H1122" s="55">
        <v>0</v>
      </c>
    </row>
    <row r="1123" spans="1:8" ht="12.5" customHeight="1">
      <c r="A1123" s="55">
        <v>22037</v>
      </c>
      <c r="B1123" s="55">
        <v>1</v>
      </c>
      <c r="C1123" s="55" t="s">
        <v>8013</v>
      </c>
      <c r="D1123" s="55" t="s">
        <v>4649</v>
      </c>
      <c r="E1123" s="55" t="s">
        <v>8014</v>
      </c>
      <c r="F1123" s="55" t="s">
        <v>4651</v>
      </c>
      <c r="G1123" s="55" t="s">
        <v>8015</v>
      </c>
      <c r="H1123" s="55">
        <v>0</v>
      </c>
    </row>
    <row r="1124" spans="1:8" ht="12.5" customHeight="1">
      <c r="A1124" s="55">
        <v>23514</v>
      </c>
      <c r="B1124" s="55">
        <v>1</v>
      </c>
      <c r="C1124" s="55" t="s">
        <v>8016</v>
      </c>
      <c r="D1124" s="55" t="s">
        <v>4649</v>
      </c>
      <c r="E1124" s="55" t="s">
        <v>8017</v>
      </c>
      <c r="F1124" s="55" t="s">
        <v>4651</v>
      </c>
      <c r="G1124" s="55" t="s">
        <v>8018</v>
      </c>
      <c r="H1124" s="55">
        <v>0</v>
      </c>
    </row>
    <row r="1125" spans="1:8" ht="12.5" customHeight="1">
      <c r="A1125" s="55">
        <v>23887</v>
      </c>
      <c r="B1125" s="55">
        <v>1</v>
      </c>
      <c r="C1125" s="55" t="s">
        <v>8019</v>
      </c>
      <c r="D1125" s="55" t="s">
        <v>4649</v>
      </c>
      <c r="E1125" s="55" t="s">
        <v>8020</v>
      </c>
      <c r="F1125" s="55" t="s">
        <v>4651</v>
      </c>
      <c r="G1125" s="55" t="s">
        <v>8021</v>
      </c>
      <c r="H1125" s="55">
        <v>0</v>
      </c>
    </row>
    <row r="1126" spans="1:8" ht="12.5" customHeight="1">
      <c r="A1126" s="55">
        <v>24291</v>
      </c>
      <c r="B1126" s="55">
        <v>1</v>
      </c>
      <c r="C1126" s="55" t="s">
        <v>8022</v>
      </c>
      <c r="D1126" s="55" t="s">
        <v>4649</v>
      </c>
      <c r="E1126" s="55" t="s">
        <v>8023</v>
      </c>
      <c r="F1126" s="55" t="s">
        <v>4651</v>
      </c>
      <c r="G1126" s="55" t="s">
        <v>8024</v>
      </c>
      <c r="H1126" s="55">
        <v>0</v>
      </c>
    </row>
    <row r="1127" spans="1:8" ht="12.5" customHeight="1">
      <c r="A1127" s="55">
        <v>24337</v>
      </c>
      <c r="B1127" s="55">
        <v>1</v>
      </c>
      <c r="C1127" s="55" t="s">
        <v>8025</v>
      </c>
      <c r="D1127" s="55" t="s">
        <v>4649</v>
      </c>
      <c r="E1127" s="55" t="s">
        <v>8026</v>
      </c>
      <c r="F1127" s="55" t="s">
        <v>4651</v>
      </c>
      <c r="G1127" s="55" t="s">
        <v>8027</v>
      </c>
      <c r="H1127" s="55">
        <v>0</v>
      </c>
    </row>
    <row r="1128" spans="1:8" ht="12.5" customHeight="1">
      <c r="A1128" s="55">
        <v>24726</v>
      </c>
      <c r="B1128" s="55">
        <v>1</v>
      </c>
      <c r="C1128" s="55" t="s">
        <v>8028</v>
      </c>
      <c r="D1128" s="55" t="s">
        <v>4649</v>
      </c>
      <c r="E1128" s="55" t="s">
        <v>8029</v>
      </c>
      <c r="F1128" s="55" t="s">
        <v>4651</v>
      </c>
      <c r="G1128" s="55" t="s">
        <v>8030</v>
      </c>
      <c r="H1128" s="55">
        <v>0</v>
      </c>
    </row>
    <row r="1129" spans="1:8" ht="12.5" customHeight="1">
      <c r="A1129" s="55">
        <v>25098</v>
      </c>
      <c r="B1129" s="55">
        <v>1</v>
      </c>
      <c r="C1129" s="55" t="s">
        <v>8031</v>
      </c>
      <c r="D1129" s="55" t="s">
        <v>4649</v>
      </c>
      <c r="E1129" s="55" t="s">
        <v>8032</v>
      </c>
      <c r="F1129" s="55" t="s">
        <v>4651</v>
      </c>
      <c r="G1129" s="55" t="s">
        <v>8033</v>
      </c>
      <c r="H1129" s="55">
        <v>0</v>
      </c>
    </row>
    <row r="1130" spans="1:8" ht="12.5" customHeight="1">
      <c r="A1130" s="55">
        <v>25192</v>
      </c>
      <c r="B1130" s="55">
        <v>1</v>
      </c>
      <c r="C1130" s="55" t="s">
        <v>8034</v>
      </c>
      <c r="D1130" s="55" t="s">
        <v>4649</v>
      </c>
      <c r="E1130" s="55" t="s">
        <v>8035</v>
      </c>
      <c r="F1130" s="55" t="s">
        <v>4651</v>
      </c>
      <c r="G1130" s="55" t="s">
        <v>8036</v>
      </c>
      <c r="H1130" s="55">
        <v>0</v>
      </c>
    </row>
    <row r="1131" spans="1:8" ht="12.5" customHeight="1">
      <c r="A1131" s="55">
        <v>26263</v>
      </c>
      <c r="B1131" s="55">
        <v>1</v>
      </c>
      <c r="C1131" s="55" t="s">
        <v>8037</v>
      </c>
      <c r="D1131" s="55" t="s">
        <v>4649</v>
      </c>
      <c r="E1131" s="55" t="s">
        <v>8038</v>
      </c>
      <c r="F1131" s="55" t="s">
        <v>4651</v>
      </c>
      <c r="G1131" s="55" t="s">
        <v>8039</v>
      </c>
      <c r="H1131" s="55">
        <v>0</v>
      </c>
    </row>
    <row r="1132" spans="1:8" ht="12.5" customHeight="1">
      <c r="A1132" s="55">
        <v>26473</v>
      </c>
      <c r="B1132" s="55">
        <v>1</v>
      </c>
      <c r="C1132" s="55" t="s">
        <v>8040</v>
      </c>
      <c r="D1132" s="55" t="s">
        <v>4649</v>
      </c>
      <c r="E1132" s="55" t="s">
        <v>8041</v>
      </c>
      <c r="F1132" s="55" t="s">
        <v>4651</v>
      </c>
      <c r="G1132" s="55" t="s">
        <v>8042</v>
      </c>
      <c r="H1132" s="55">
        <v>0</v>
      </c>
    </row>
    <row r="1133" spans="1:8" ht="12.5" customHeight="1">
      <c r="A1133" s="55">
        <v>26719</v>
      </c>
      <c r="B1133" s="55">
        <v>1</v>
      </c>
      <c r="C1133" s="55" t="s">
        <v>8043</v>
      </c>
      <c r="D1133" s="55" t="s">
        <v>4649</v>
      </c>
      <c r="E1133" s="55" t="s">
        <v>8044</v>
      </c>
      <c r="F1133" s="55" t="s">
        <v>4651</v>
      </c>
      <c r="G1133" s="55" t="s">
        <v>8045</v>
      </c>
      <c r="H1133" s="55">
        <v>0</v>
      </c>
    </row>
    <row r="1134" spans="1:8" ht="12.5" customHeight="1">
      <c r="A1134" s="55">
        <v>26727</v>
      </c>
      <c r="B1134" s="55">
        <v>1</v>
      </c>
      <c r="C1134" s="55" t="s">
        <v>8046</v>
      </c>
      <c r="D1134" s="55" t="s">
        <v>4649</v>
      </c>
      <c r="E1134" s="55" t="s">
        <v>8047</v>
      </c>
      <c r="F1134" s="55" t="s">
        <v>4651</v>
      </c>
      <c r="G1134" s="55" t="s">
        <v>8048</v>
      </c>
      <c r="H1134" s="55">
        <v>0</v>
      </c>
    </row>
    <row r="1135" spans="1:8" ht="12.5" customHeight="1">
      <c r="A1135" s="55">
        <v>27456</v>
      </c>
      <c r="B1135" s="55">
        <v>1</v>
      </c>
      <c r="C1135" s="55" t="s">
        <v>8049</v>
      </c>
      <c r="D1135" s="55" t="s">
        <v>4649</v>
      </c>
      <c r="E1135" s="55" t="s">
        <v>8050</v>
      </c>
      <c r="F1135" s="55" t="s">
        <v>4651</v>
      </c>
      <c r="G1135" s="55" t="s">
        <v>8051</v>
      </c>
      <c r="H1135" s="55">
        <v>0</v>
      </c>
    </row>
    <row r="1136" spans="1:8" ht="12.5" customHeight="1">
      <c r="A1136" s="55">
        <v>27466</v>
      </c>
      <c r="B1136" s="55">
        <v>1</v>
      </c>
      <c r="C1136" s="55" t="s">
        <v>8052</v>
      </c>
      <c r="D1136" s="55" t="s">
        <v>4649</v>
      </c>
      <c r="E1136" s="55" t="s">
        <v>8053</v>
      </c>
      <c r="F1136" s="55" t="s">
        <v>4651</v>
      </c>
      <c r="G1136" s="55" t="s">
        <v>8054</v>
      </c>
      <c r="H1136" s="55">
        <v>0</v>
      </c>
    </row>
    <row r="1137" spans="1:8" ht="12.5" customHeight="1">
      <c r="A1137" s="55">
        <v>27605</v>
      </c>
      <c r="B1137" s="55">
        <v>1</v>
      </c>
      <c r="C1137" s="55" t="s">
        <v>8055</v>
      </c>
      <c r="D1137" s="55" t="s">
        <v>4649</v>
      </c>
      <c r="E1137" s="55" t="s">
        <v>8056</v>
      </c>
      <c r="F1137" s="55" t="s">
        <v>4651</v>
      </c>
      <c r="G1137" s="55" t="s">
        <v>8057</v>
      </c>
      <c r="H1137" s="55">
        <v>0</v>
      </c>
    </row>
    <row r="1138" spans="1:8" ht="12.5" customHeight="1">
      <c r="A1138" s="55">
        <v>27747</v>
      </c>
      <c r="B1138" s="55">
        <v>1</v>
      </c>
      <c r="C1138" s="55" t="s">
        <v>8058</v>
      </c>
      <c r="D1138" s="55" t="s">
        <v>4649</v>
      </c>
      <c r="E1138" s="55" t="s">
        <v>8059</v>
      </c>
      <c r="F1138" s="55" t="s">
        <v>4651</v>
      </c>
      <c r="G1138" s="55" t="s">
        <v>8060</v>
      </c>
      <c r="H1138" s="55">
        <v>0</v>
      </c>
    </row>
    <row r="1139" spans="1:8" ht="12.5" customHeight="1">
      <c r="A1139" s="55">
        <v>28020</v>
      </c>
      <c r="B1139" s="55">
        <v>1</v>
      </c>
      <c r="C1139" s="55" t="s">
        <v>8061</v>
      </c>
      <c r="D1139" s="55" t="s">
        <v>4649</v>
      </c>
      <c r="E1139" s="55" t="s">
        <v>8062</v>
      </c>
      <c r="F1139" s="55" t="s">
        <v>4651</v>
      </c>
      <c r="G1139" s="55" t="s">
        <v>8063</v>
      </c>
      <c r="H1139" s="55">
        <v>0</v>
      </c>
    </row>
    <row r="1140" spans="1:8" ht="12.5" customHeight="1">
      <c r="A1140" s="55">
        <v>28144</v>
      </c>
      <c r="B1140" s="55">
        <v>1</v>
      </c>
      <c r="C1140" s="55" t="s">
        <v>8064</v>
      </c>
      <c r="D1140" s="55" t="s">
        <v>4649</v>
      </c>
      <c r="E1140" s="55" t="s">
        <v>8065</v>
      </c>
      <c r="F1140" s="55" t="s">
        <v>4651</v>
      </c>
      <c r="G1140" s="55" t="s">
        <v>8066</v>
      </c>
      <c r="H1140" s="55">
        <v>0</v>
      </c>
    </row>
    <row r="1141" spans="1:8" ht="12.5" customHeight="1">
      <c r="A1141" s="55">
        <v>28801</v>
      </c>
      <c r="B1141" s="55">
        <v>1</v>
      </c>
      <c r="C1141" s="55" t="s">
        <v>8067</v>
      </c>
      <c r="D1141" s="55" t="s">
        <v>4649</v>
      </c>
      <c r="E1141" s="55" t="s">
        <v>8068</v>
      </c>
      <c r="F1141" s="55" t="s">
        <v>4651</v>
      </c>
      <c r="G1141" s="55" t="s">
        <v>8069</v>
      </c>
      <c r="H1141" s="55">
        <v>0</v>
      </c>
    </row>
    <row r="1142" spans="1:8" ht="12.5" customHeight="1">
      <c r="A1142" s="55">
        <v>28969</v>
      </c>
      <c r="B1142" s="55">
        <v>1</v>
      </c>
      <c r="C1142" s="55" t="s">
        <v>8070</v>
      </c>
      <c r="D1142" s="55" t="s">
        <v>4649</v>
      </c>
      <c r="E1142" s="55" t="s">
        <v>8071</v>
      </c>
      <c r="F1142" s="55" t="s">
        <v>4651</v>
      </c>
      <c r="G1142" s="55" t="s">
        <v>8072</v>
      </c>
      <c r="H1142" s="55">
        <v>0</v>
      </c>
    </row>
    <row r="1143" spans="1:8" ht="12.5" customHeight="1">
      <c r="A1143" s="55">
        <v>29158</v>
      </c>
      <c r="B1143" s="55">
        <v>1</v>
      </c>
      <c r="C1143" s="55" t="s">
        <v>8073</v>
      </c>
      <c r="D1143" s="55" t="s">
        <v>4649</v>
      </c>
      <c r="E1143" s="55" t="s">
        <v>8074</v>
      </c>
      <c r="F1143" s="55" t="s">
        <v>4651</v>
      </c>
      <c r="G1143" s="55" t="s">
        <v>8075</v>
      </c>
      <c r="H1143" s="55">
        <v>0</v>
      </c>
    </row>
    <row r="1144" spans="1:8" ht="12.5" customHeight="1">
      <c r="A1144" s="55">
        <v>11204</v>
      </c>
      <c r="B1144" s="55">
        <v>1</v>
      </c>
      <c r="C1144" s="55" t="s">
        <v>8076</v>
      </c>
      <c r="D1144" s="55" t="s">
        <v>4649</v>
      </c>
      <c r="E1144" s="55" t="s">
        <v>8077</v>
      </c>
      <c r="F1144" s="55" t="s">
        <v>4651</v>
      </c>
      <c r="G1144" s="55" t="s">
        <v>8078</v>
      </c>
      <c r="H1144" s="55">
        <v>0</v>
      </c>
    </row>
    <row r="1145" spans="1:8" ht="12.5" customHeight="1">
      <c r="A1145" s="55">
        <v>11206</v>
      </c>
      <c r="B1145" s="55">
        <v>1</v>
      </c>
      <c r="C1145" s="55" t="s">
        <v>8079</v>
      </c>
      <c r="D1145" s="55" t="s">
        <v>4649</v>
      </c>
      <c r="E1145" s="55" t="s">
        <v>8080</v>
      </c>
      <c r="F1145" s="55" t="s">
        <v>4651</v>
      </c>
      <c r="G1145" s="55" t="s">
        <v>8081</v>
      </c>
      <c r="H1145" s="55">
        <v>0</v>
      </c>
    </row>
    <row r="1146" spans="1:8" ht="12.5" customHeight="1">
      <c r="A1146" s="55">
        <v>11263</v>
      </c>
      <c r="B1146" s="55">
        <v>1</v>
      </c>
      <c r="C1146" s="55" t="s">
        <v>8082</v>
      </c>
      <c r="D1146" s="55" t="s">
        <v>4649</v>
      </c>
      <c r="E1146" s="55" t="s">
        <v>8083</v>
      </c>
      <c r="F1146" s="55" t="s">
        <v>4651</v>
      </c>
      <c r="G1146" s="55" t="s">
        <v>8084</v>
      </c>
      <c r="H1146" s="55">
        <v>0</v>
      </c>
    </row>
    <row r="1147" spans="1:8" ht="12.5" customHeight="1">
      <c r="A1147" s="55">
        <v>11630</v>
      </c>
      <c r="B1147" s="55">
        <v>1</v>
      </c>
      <c r="C1147" s="55" t="s">
        <v>8085</v>
      </c>
      <c r="D1147" s="55" t="s">
        <v>4649</v>
      </c>
      <c r="E1147" s="55" t="s">
        <v>8086</v>
      </c>
      <c r="F1147" s="55" t="s">
        <v>4651</v>
      </c>
      <c r="G1147" s="55" t="s">
        <v>8087</v>
      </c>
      <c r="H1147" s="55">
        <v>0</v>
      </c>
    </row>
    <row r="1148" spans="1:8" ht="12.5" customHeight="1">
      <c r="A1148" s="55">
        <v>11786</v>
      </c>
      <c r="B1148" s="55">
        <v>1</v>
      </c>
      <c r="C1148" s="55" t="s">
        <v>8088</v>
      </c>
      <c r="D1148" s="55" t="s">
        <v>4649</v>
      </c>
      <c r="E1148" s="55" t="s">
        <v>8089</v>
      </c>
      <c r="F1148" s="55" t="s">
        <v>4651</v>
      </c>
      <c r="G1148" s="55" t="s">
        <v>8090</v>
      </c>
      <c r="H1148" s="55">
        <v>0</v>
      </c>
    </row>
    <row r="1149" spans="1:8" ht="12.5" customHeight="1">
      <c r="A1149" s="55">
        <v>11843</v>
      </c>
      <c r="B1149" s="55">
        <v>1</v>
      </c>
      <c r="C1149" s="55" t="s">
        <v>8091</v>
      </c>
      <c r="D1149" s="55" t="s">
        <v>4649</v>
      </c>
      <c r="E1149" s="55" t="s">
        <v>8092</v>
      </c>
      <c r="F1149" s="55" t="s">
        <v>4651</v>
      </c>
      <c r="G1149" s="55" t="s">
        <v>8093</v>
      </c>
      <c r="H1149" s="55">
        <v>0</v>
      </c>
    </row>
    <row r="1150" spans="1:8" ht="12.5" customHeight="1">
      <c r="A1150" s="55">
        <v>11870</v>
      </c>
      <c r="B1150" s="55">
        <v>1</v>
      </c>
      <c r="C1150" s="55" t="s">
        <v>8094</v>
      </c>
      <c r="D1150" s="55" t="s">
        <v>4649</v>
      </c>
      <c r="E1150" s="55" t="s">
        <v>8095</v>
      </c>
      <c r="F1150" s="55" t="s">
        <v>4651</v>
      </c>
      <c r="G1150" s="55" t="s">
        <v>8096</v>
      </c>
      <c r="H1150" s="55">
        <v>0</v>
      </c>
    </row>
    <row r="1151" spans="1:8" ht="12.5" customHeight="1">
      <c r="A1151" s="55">
        <v>12758</v>
      </c>
      <c r="B1151" s="55">
        <v>1</v>
      </c>
      <c r="C1151" s="55" t="s">
        <v>8097</v>
      </c>
      <c r="D1151" s="55" t="s">
        <v>4649</v>
      </c>
      <c r="E1151" s="55" t="s">
        <v>8098</v>
      </c>
      <c r="F1151" s="55" t="s">
        <v>4651</v>
      </c>
      <c r="G1151" s="55" t="s">
        <v>8099</v>
      </c>
      <c r="H1151" s="55">
        <v>0</v>
      </c>
    </row>
    <row r="1152" spans="1:8" ht="12.5" customHeight="1">
      <c r="A1152" s="55">
        <v>12769</v>
      </c>
      <c r="B1152" s="55">
        <v>1</v>
      </c>
      <c r="C1152" s="55" t="s">
        <v>8100</v>
      </c>
      <c r="D1152" s="55" t="s">
        <v>4649</v>
      </c>
      <c r="E1152" s="55" t="s">
        <v>8101</v>
      </c>
      <c r="F1152" s="55" t="s">
        <v>4651</v>
      </c>
      <c r="G1152" s="55" t="s">
        <v>8102</v>
      </c>
      <c r="H1152" s="55">
        <v>0</v>
      </c>
    </row>
    <row r="1153" spans="1:8" ht="12.5" customHeight="1">
      <c r="A1153" s="55">
        <v>12877</v>
      </c>
      <c r="B1153" s="55">
        <v>1</v>
      </c>
      <c r="C1153" s="55" t="s">
        <v>8103</v>
      </c>
      <c r="D1153" s="55" t="s">
        <v>4649</v>
      </c>
      <c r="E1153" s="55" t="s">
        <v>8104</v>
      </c>
      <c r="F1153" s="55" t="s">
        <v>4651</v>
      </c>
      <c r="G1153" s="55" t="s">
        <v>8105</v>
      </c>
      <c r="H1153" s="55">
        <v>0</v>
      </c>
    </row>
    <row r="1154" spans="1:8" ht="12.5" customHeight="1">
      <c r="A1154" s="55">
        <v>13183</v>
      </c>
      <c r="B1154" s="55">
        <v>1</v>
      </c>
      <c r="C1154" s="55" t="s">
        <v>8106</v>
      </c>
      <c r="D1154" s="55" t="s">
        <v>4649</v>
      </c>
      <c r="E1154" s="55" t="s">
        <v>8107</v>
      </c>
      <c r="F1154" s="55" t="s">
        <v>4651</v>
      </c>
      <c r="G1154" s="55" t="s">
        <v>8108</v>
      </c>
      <c r="H1154" s="55">
        <v>0</v>
      </c>
    </row>
    <row r="1155" spans="1:8" ht="12.5" customHeight="1">
      <c r="A1155" s="55">
        <v>13457</v>
      </c>
      <c r="B1155" s="55">
        <v>1</v>
      </c>
      <c r="C1155" s="55" t="s">
        <v>8109</v>
      </c>
      <c r="D1155" s="55" t="s">
        <v>4649</v>
      </c>
      <c r="E1155" s="55" t="s">
        <v>8110</v>
      </c>
      <c r="F1155" s="55" t="s">
        <v>4651</v>
      </c>
      <c r="G1155" s="55" t="s">
        <v>8111</v>
      </c>
      <c r="H1155" s="55">
        <v>0</v>
      </c>
    </row>
    <row r="1156" spans="1:8" ht="12.5" customHeight="1">
      <c r="A1156" s="55">
        <v>13740</v>
      </c>
      <c r="B1156" s="55">
        <v>1</v>
      </c>
      <c r="C1156" s="55" t="s">
        <v>8112</v>
      </c>
      <c r="D1156" s="55" t="s">
        <v>4649</v>
      </c>
      <c r="E1156" s="55" t="s">
        <v>8113</v>
      </c>
      <c r="F1156" s="55" t="s">
        <v>4651</v>
      </c>
      <c r="G1156" s="55" t="s">
        <v>8114</v>
      </c>
      <c r="H1156" s="55">
        <v>0</v>
      </c>
    </row>
    <row r="1157" spans="1:8" ht="12.5" customHeight="1">
      <c r="A1157" s="55">
        <v>13889</v>
      </c>
      <c r="B1157" s="55">
        <v>1</v>
      </c>
      <c r="C1157" s="55" t="s">
        <v>8115</v>
      </c>
      <c r="D1157" s="55" t="s">
        <v>4649</v>
      </c>
      <c r="E1157" s="55" t="s">
        <v>8116</v>
      </c>
      <c r="F1157" s="55" t="s">
        <v>4651</v>
      </c>
      <c r="G1157" s="55" t="s">
        <v>8117</v>
      </c>
      <c r="H1157" s="55">
        <v>0</v>
      </c>
    </row>
    <row r="1158" spans="1:8" ht="12.5" customHeight="1">
      <c r="A1158" s="55">
        <v>13950</v>
      </c>
      <c r="B1158" s="55">
        <v>1</v>
      </c>
      <c r="C1158" s="55" t="s">
        <v>8118</v>
      </c>
      <c r="D1158" s="55" t="s">
        <v>4649</v>
      </c>
      <c r="E1158" s="55" t="s">
        <v>8119</v>
      </c>
      <c r="F1158" s="55" t="s">
        <v>4651</v>
      </c>
      <c r="G1158" s="55" t="s">
        <v>8120</v>
      </c>
      <c r="H1158" s="55">
        <v>0</v>
      </c>
    </row>
    <row r="1159" spans="1:8" ht="12.5" customHeight="1">
      <c r="A1159" s="55">
        <v>14381</v>
      </c>
      <c r="B1159" s="55">
        <v>1</v>
      </c>
      <c r="C1159" s="55" t="s">
        <v>8121</v>
      </c>
      <c r="D1159" s="55" t="s">
        <v>4649</v>
      </c>
      <c r="E1159" s="55" t="s">
        <v>8122</v>
      </c>
      <c r="F1159" s="55" t="s">
        <v>4651</v>
      </c>
      <c r="G1159" s="55" t="s">
        <v>8123</v>
      </c>
      <c r="H1159" s="55">
        <v>0</v>
      </c>
    </row>
    <row r="1160" spans="1:8" ht="12.5" customHeight="1">
      <c r="A1160" s="55">
        <v>14468</v>
      </c>
      <c r="B1160" s="55">
        <v>1</v>
      </c>
      <c r="C1160" s="55" t="s">
        <v>8124</v>
      </c>
      <c r="D1160" s="55" t="s">
        <v>4649</v>
      </c>
      <c r="E1160" s="55" t="s">
        <v>8125</v>
      </c>
      <c r="F1160" s="55" t="s">
        <v>4651</v>
      </c>
      <c r="G1160" s="55" t="s">
        <v>8126</v>
      </c>
      <c r="H1160" s="55">
        <v>0</v>
      </c>
    </row>
    <row r="1161" spans="1:8" ht="12.5" customHeight="1">
      <c r="A1161" s="55">
        <v>14520</v>
      </c>
      <c r="B1161" s="55">
        <v>1</v>
      </c>
      <c r="C1161" s="55" t="s">
        <v>8127</v>
      </c>
      <c r="D1161" s="55" t="s">
        <v>4649</v>
      </c>
      <c r="E1161" s="55" t="s">
        <v>8128</v>
      </c>
      <c r="F1161" s="55" t="s">
        <v>4651</v>
      </c>
      <c r="G1161" s="55" t="s">
        <v>8129</v>
      </c>
      <c r="H1161" s="55">
        <v>0</v>
      </c>
    </row>
    <row r="1162" spans="1:8" ht="12.5" customHeight="1">
      <c r="A1162" s="55">
        <v>14617</v>
      </c>
      <c r="B1162" s="55">
        <v>1</v>
      </c>
      <c r="C1162" s="55" t="s">
        <v>8130</v>
      </c>
      <c r="D1162" s="55" t="s">
        <v>4649</v>
      </c>
      <c r="E1162" s="55" t="s">
        <v>8131</v>
      </c>
      <c r="F1162" s="55" t="s">
        <v>4651</v>
      </c>
      <c r="G1162" s="55" t="s">
        <v>8132</v>
      </c>
      <c r="H1162" s="55">
        <v>0</v>
      </c>
    </row>
    <row r="1163" spans="1:8" ht="12.5" customHeight="1">
      <c r="A1163" s="55">
        <v>14722</v>
      </c>
      <c r="B1163" s="55">
        <v>1</v>
      </c>
      <c r="C1163" s="55" t="s">
        <v>8133</v>
      </c>
      <c r="D1163" s="55" t="s">
        <v>4649</v>
      </c>
      <c r="E1163" s="55" t="s">
        <v>8134</v>
      </c>
      <c r="F1163" s="55" t="s">
        <v>4651</v>
      </c>
      <c r="G1163" s="55" t="s">
        <v>8135</v>
      </c>
      <c r="H1163" s="55">
        <v>0</v>
      </c>
    </row>
    <row r="1164" spans="1:8" ht="12.5" customHeight="1">
      <c r="A1164" s="55">
        <v>15243</v>
      </c>
      <c r="B1164" s="55">
        <v>1</v>
      </c>
      <c r="C1164" s="55" t="s">
        <v>8136</v>
      </c>
      <c r="D1164" s="55" t="s">
        <v>4649</v>
      </c>
      <c r="E1164" s="55" t="s">
        <v>8137</v>
      </c>
      <c r="F1164" s="55" t="s">
        <v>4651</v>
      </c>
      <c r="G1164" s="55" t="s">
        <v>8138</v>
      </c>
      <c r="H1164" s="55">
        <v>0</v>
      </c>
    </row>
    <row r="1165" spans="1:8" ht="12.5" customHeight="1">
      <c r="A1165" s="55">
        <v>15359</v>
      </c>
      <c r="B1165" s="55">
        <v>1</v>
      </c>
      <c r="C1165" s="55" t="s">
        <v>8139</v>
      </c>
      <c r="D1165" s="55" t="s">
        <v>4649</v>
      </c>
      <c r="E1165" s="55" t="s">
        <v>8140</v>
      </c>
      <c r="F1165" s="55" t="s">
        <v>4651</v>
      </c>
      <c r="G1165" s="55" t="s">
        <v>8141</v>
      </c>
      <c r="H1165" s="55">
        <v>0</v>
      </c>
    </row>
    <row r="1166" spans="1:8" ht="12.5" customHeight="1">
      <c r="A1166" s="55">
        <v>15384</v>
      </c>
      <c r="B1166" s="55">
        <v>1</v>
      </c>
      <c r="C1166" s="55" t="s">
        <v>8142</v>
      </c>
      <c r="D1166" s="55" t="s">
        <v>4649</v>
      </c>
      <c r="E1166" s="55" t="s">
        <v>8143</v>
      </c>
      <c r="F1166" s="55" t="s">
        <v>4651</v>
      </c>
      <c r="G1166" s="55" t="s">
        <v>8144</v>
      </c>
      <c r="H1166" s="55">
        <v>0</v>
      </c>
    </row>
    <row r="1167" spans="1:8" ht="12.5" customHeight="1">
      <c r="A1167" s="55">
        <v>16074</v>
      </c>
      <c r="B1167" s="55">
        <v>1</v>
      </c>
      <c r="C1167" s="55" t="s">
        <v>8145</v>
      </c>
      <c r="D1167" s="55" t="s">
        <v>4649</v>
      </c>
      <c r="E1167" s="55" t="s">
        <v>8146</v>
      </c>
      <c r="F1167" s="55" t="s">
        <v>4651</v>
      </c>
      <c r="G1167" s="55" t="s">
        <v>8147</v>
      </c>
      <c r="H1167" s="55">
        <v>0</v>
      </c>
    </row>
    <row r="1168" spans="1:8" ht="12.5" customHeight="1">
      <c r="A1168" s="55">
        <v>16367</v>
      </c>
      <c r="B1168" s="55">
        <v>1</v>
      </c>
      <c r="C1168" s="55" t="s">
        <v>8148</v>
      </c>
      <c r="D1168" s="55" t="s">
        <v>4649</v>
      </c>
      <c r="E1168" s="55" t="s">
        <v>8149</v>
      </c>
      <c r="F1168" s="55" t="s">
        <v>4651</v>
      </c>
      <c r="G1168" s="55" t="s">
        <v>8150</v>
      </c>
      <c r="H1168" s="55">
        <v>0</v>
      </c>
    </row>
    <row r="1169" spans="1:8" ht="12.5" customHeight="1">
      <c r="A1169" s="55">
        <v>16753</v>
      </c>
      <c r="B1169" s="55">
        <v>1</v>
      </c>
      <c r="C1169" s="55" t="s">
        <v>8151</v>
      </c>
      <c r="D1169" s="55" t="s">
        <v>4649</v>
      </c>
      <c r="E1169" s="55" t="s">
        <v>8152</v>
      </c>
      <c r="F1169" s="55" t="s">
        <v>4651</v>
      </c>
      <c r="G1169" s="55" t="s">
        <v>8153</v>
      </c>
      <c r="H1169" s="55">
        <v>0</v>
      </c>
    </row>
    <row r="1170" spans="1:8" ht="12.5" customHeight="1">
      <c r="A1170" s="55">
        <v>16985</v>
      </c>
      <c r="B1170" s="55">
        <v>1</v>
      </c>
      <c r="C1170" s="55" t="s">
        <v>8154</v>
      </c>
      <c r="D1170" s="55" t="s">
        <v>4649</v>
      </c>
      <c r="E1170" s="55" t="s">
        <v>8155</v>
      </c>
      <c r="F1170" s="55" t="s">
        <v>4651</v>
      </c>
      <c r="G1170" s="55" t="s">
        <v>8156</v>
      </c>
      <c r="H1170" s="55">
        <v>0</v>
      </c>
    </row>
    <row r="1171" spans="1:8" ht="12.5" customHeight="1">
      <c r="A1171" s="55">
        <v>17276</v>
      </c>
      <c r="B1171" s="55">
        <v>1</v>
      </c>
      <c r="C1171" s="55" t="s">
        <v>8157</v>
      </c>
      <c r="D1171" s="55" t="s">
        <v>4649</v>
      </c>
      <c r="E1171" s="55" t="s">
        <v>8158</v>
      </c>
      <c r="F1171" s="55" t="s">
        <v>4651</v>
      </c>
      <c r="G1171" s="55" t="s">
        <v>8159</v>
      </c>
      <c r="H1171" s="55">
        <v>0</v>
      </c>
    </row>
    <row r="1172" spans="1:8" ht="12.5" customHeight="1">
      <c r="A1172" s="55">
        <v>17340</v>
      </c>
      <c r="B1172" s="55">
        <v>1</v>
      </c>
      <c r="C1172" s="55" t="s">
        <v>8160</v>
      </c>
      <c r="D1172" s="55" t="s">
        <v>4649</v>
      </c>
      <c r="E1172" s="55" t="s">
        <v>8161</v>
      </c>
      <c r="F1172" s="55" t="s">
        <v>4651</v>
      </c>
      <c r="G1172" s="55" t="s">
        <v>8162</v>
      </c>
      <c r="H1172" s="55">
        <v>0</v>
      </c>
    </row>
    <row r="1173" spans="1:8" ht="12.5" customHeight="1">
      <c r="A1173" s="55">
        <v>17423</v>
      </c>
      <c r="B1173" s="55">
        <v>1</v>
      </c>
      <c r="C1173" s="55" t="s">
        <v>8163</v>
      </c>
      <c r="D1173" s="55" t="s">
        <v>4649</v>
      </c>
      <c r="E1173" s="55" t="s">
        <v>8164</v>
      </c>
      <c r="F1173" s="55" t="s">
        <v>4651</v>
      </c>
      <c r="G1173" s="55" t="s">
        <v>8165</v>
      </c>
      <c r="H1173" s="55">
        <v>0</v>
      </c>
    </row>
    <row r="1174" spans="1:8" ht="12.5" customHeight="1">
      <c r="A1174" s="55">
        <v>17430</v>
      </c>
      <c r="B1174" s="55">
        <v>1</v>
      </c>
      <c r="C1174" s="55" t="s">
        <v>8166</v>
      </c>
      <c r="D1174" s="55" t="s">
        <v>4649</v>
      </c>
      <c r="E1174" s="55" t="s">
        <v>8167</v>
      </c>
      <c r="F1174" s="55" t="s">
        <v>4651</v>
      </c>
      <c r="G1174" s="55" t="s">
        <v>8168</v>
      </c>
      <c r="H1174" s="55">
        <v>0</v>
      </c>
    </row>
    <row r="1175" spans="1:8" ht="12.5" customHeight="1">
      <c r="A1175" s="55">
        <v>17535</v>
      </c>
      <c r="B1175" s="55">
        <v>1</v>
      </c>
      <c r="C1175" s="55" t="s">
        <v>8169</v>
      </c>
      <c r="D1175" s="55" t="s">
        <v>4649</v>
      </c>
      <c r="E1175" s="55" t="s">
        <v>8170</v>
      </c>
      <c r="F1175" s="55" t="s">
        <v>4651</v>
      </c>
      <c r="G1175" s="55" t="s">
        <v>8171</v>
      </c>
      <c r="H1175" s="55">
        <v>0</v>
      </c>
    </row>
    <row r="1176" spans="1:8" ht="12.5" customHeight="1">
      <c r="A1176" s="55">
        <v>17603</v>
      </c>
      <c r="B1176" s="55">
        <v>1</v>
      </c>
      <c r="C1176" s="55" t="s">
        <v>8172</v>
      </c>
      <c r="D1176" s="55" t="s">
        <v>4649</v>
      </c>
      <c r="E1176" s="55" t="s">
        <v>8173</v>
      </c>
      <c r="F1176" s="55" t="s">
        <v>4651</v>
      </c>
      <c r="G1176" s="55" t="s">
        <v>8174</v>
      </c>
      <c r="H1176" s="55">
        <v>0</v>
      </c>
    </row>
    <row r="1177" spans="1:8" ht="12.5" customHeight="1">
      <c r="A1177" s="55">
        <v>18471</v>
      </c>
      <c r="B1177" s="55">
        <v>1</v>
      </c>
      <c r="C1177" s="55" t="s">
        <v>8175</v>
      </c>
      <c r="D1177" s="55" t="s">
        <v>4649</v>
      </c>
      <c r="E1177" s="55" t="s">
        <v>8176</v>
      </c>
      <c r="F1177" s="55" t="s">
        <v>4651</v>
      </c>
      <c r="G1177" s="55" t="s">
        <v>8177</v>
      </c>
      <c r="H1177" s="55">
        <v>0</v>
      </c>
    </row>
    <row r="1178" spans="1:8" ht="12.5" customHeight="1">
      <c r="A1178" s="55">
        <v>18638</v>
      </c>
      <c r="B1178" s="55">
        <v>1</v>
      </c>
      <c r="C1178" s="55" t="s">
        <v>8178</v>
      </c>
      <c r="D1178" s="55" t="s">
        <v>4649</v>
      </c>
      <c r="E1178" s="55" t="s">
        <v>8179</v>
      </c>
      <c r="F1178" s="55" t="s">
        <v>4651</v>
      </c>
      <c r="G1178" s="55" t="s">
        <v>8180</v>
      </c>
      <c r="H1178" s="55">
        <v>0</v>
      </c>
    </row>
    <row r="1179" spans="1:8" ht="12.5" customHeight="1">
      <c r="A1179" s="55">
        <v>18668</v>
      </c>
      <c r="B1179" s="55">
        <v>1</v>
      </c>
      <c r="C1179" s="55" t="s">
        <v>8181</v>
      </c>
      <c r="D1179" s="55" t="s">
        <v>4649</v>
      </c>
      <c r="E1179" s="55" t="s">
        <v>8182</v>
      </c>
      <c r="F1179" s="55" t="s">
        <v>4651</v>
      </c>
      <c r="G1179" s="55" t="s">
        <v>8183</v>
      </c>
      <c r="H1179" s="55">
        <v>0</v>
      </c>
    </row>
    <row r="1180" spans="1:8" ht="12.5" customHeight="1">
      <c r="A1180" s="55">
        <v>18809</v>
      </c>
      <c r="B1180" s="55">
        <v>1</v>
      </c>
      <c r="C1180" s="55" t="s">
        <v>8184</v>
      </c>
      <c r="D1180" s="55" t="s">
        <v>4649</v>
      </c>
      <c r="E1180" s="55" t="s">
        <v>8185</v>
      </c>
      <c r="F1180" s="55" t="s">
        <v>4651</v>
      </c>
      <c r="G1180" s="55" t="s">
        <v>8186</v>
      </c>
      <c r="H1180" s="55">
        <v>0</v>
      </c>
    </row>
    <row r="1181" spans="1:8" ht="12.5" customHeight="1">
      <c r="A1181" s="55">
        <v>18934</v>
      </c>
      <c r="B1181" s="55">
        <v>1</v>
      </c>
      <c r="C1181" s="55" t="s">
        <v>8187</v>
      </c>
      <c r="D1181" s="55" t="s">
        <v>4649</v>
      </c>
      <c r="E1181" s="55" t="s">
        <v>8188</v>
      </c>
      <c r="F1181" s="55" t="s">
        <v>4651</v>
      </c>
      <c r="G1181" s="55" t="s">
        <v>8189</v>
      </c>
      <c r="H1181" s="55">
        <v>0</v>
      </c>
    </row>
    <row r="1182" spans="1:8" ht="12.5" customHeight="1">
      <c r="A1182" s="55">
        <v>19108</v>
      </c>
      <c r="B1182" s="55">
        <v>1</v>
      </c>
      <c r="C1182" s="55" t="s">
        <v>8190</v>
      </c>
      <c r="D1182" s="55" t="s">
        <v>4649</v>
      </c>
      <c r="E1182" s="55" t="s">
        <v>8191</v>
      </c>
      <c r="F1182" s="55" t="s">
        <v>4651</v>
      </c>
      <c r="G1182" s="55" t="s">
        <v>8192</v>
      </c>
      <c r="H1182" s="55">
        <v>0</v>
      </c>
    </row>
    <row r="1183" spans="1:8" ht="12.5" customHeight="1">
      <c r="A1183" s="55">
        <v>19143</v>
      </c>
      <c r="B1183" s="55">
        <v>1</v>
      </c>
      <c r="C1183" s="55" t="s">
        <v>8193</v>
      </c>
      <c r="D1183" s="55" t="s">
        <v>4649</v>
      </c>
      <c r="E1183" s="55" t="s">
        <v>8194</v>
      </c>
      <c r="F1183" s="55" t="s">
        <v>4651</v>
      </c>
      <c r="G1183" s="55" t="s">
        <v>8195</v>
      </c>
      <c r="H1183" s="55">
        <v>0</v>
      </c>
    </row>
    <row r="1184" spans="1:8" ht="12.5" customHeight="1">
      <c r="A1184" s="55">
        <v>19149</v>
      </c>
      <c r="B1184" s="55">
        <v>1</v>
      </c>
      <c r="C1184" s="55" t="s">
        <v>8196</v>
      </c>
      <c r="D1184" s="55" t="s">
        <v>4649</v>
      </c>
      <c r="E1184" s="55" t="s">
        <v>8197</v>
      </c>
      <c r="F1184" s="55" t="s">
        <v>4651</v>
      </c>
      <c r="G1184" s="55" t="s">
        <v>8198</v>
      </c>
      <c r="H1184" s="55">
        <v>0</v>
      </c>
    </row>
    <row r="1185" spans="1:8" ht="12.5" customHeight="1">
      <c r="A1185" s="55">
        <v>19156</v>
      </c>
      <c r="B1185" s="55">
        <v>1</v>
      </c>
      <c r="C1185" s="55" t="s">
        <v>8199</v>
      </c>
      <c r="D1185" s="55" t="s">
        <v>4649</v>
      </c>
      <c r="E1185" s="55" t="s">
        <v>8200</v>
      </c>
      <c r="F1185" s="55" t="s">
        <v>4651</v>
      </c>
      <c r="G1185" s="55" t="s">
        <v>8201</v>
      </c>
      <c r="H1185" s="55">
        <v>0</v>
      </c>
    </row>
    <row r="1186" spans="1:8" ht="12.5" customHeight="1">
      <c r="A1186" s="55">
        <v>19711</v>
      </c>
      <c r="B1186" s="55">
        <v>1</v>
      </c>
      <c r="C1186" s="55" t="s">
        <v>8202</v>
      </c>
      <c r="D1186" s="55" t="s">
        <v>4649</v>
      </c>
      <c r="E1186" s="55" t="s">
        <v>8203</v>
      </c>
      <c r="F1186" s="55" t="s">
        <v>4651</v>
      </c>
      <c r="G1186" s="55" t="s">
        <v>8204</v>
      </c>
      <c r="H1186" s="55">
        <v>0</v>
      </c>
    </row>
    <row r="1187" spans="1:8" ht="12.5" customHeight="1">
      <c r="A1187" s="55">
        <v>19779</v>
      </c>
      <c r="B1187" s="55">
        <v>1</v>
      </c>
      <c r="C1187" s="55" t="s">
        <v>8205</v>
      </c>
      <c r="D1187" s="55" t="s">
        <v>4649</v>
      </c>
      <c r="E1187" s="55" t="s">
        <v>8206</v>
      </c>
      <c r="F1187" s="55" t="s">
        <v>4651</v>
      </c>
      <c r="G1187" s="55" t="s">
        <v>8207</v>
      </c>
      <c r="H1187" s="55">
        <v>0</v>
      </c>
    </row>
    <row r="1188" spans="1:8" ht="12.5" customHeight="1">
      <c r="A1188" s="55">
        <v>20313</v>
      </c>
      <c r="B1188" s="55">
        <v>1</v>
      </c>
      <c r="C1188" s="55" t="s">
        <v>8208</v>
      </c>
      <c r="D1188" s="55" t="s">
        <v>4649</v>
      </c>
      <c r="E1188" s="55" t="s">
        <v>8209</v>
      </c>
      <c r="F1188" s="55" t="s">
        <v>4651</v>
      </c>
      <c r="G1188" s="55" t="s">
        <v>8210</v>
      </c>
      <c r="H1188" s="55">
        <v>0</v>
      </c>
    </row>
    <row r="1189" spans="1:8" ht="12.5" customHeight="1">
      <c r="A1189" s="55">
        <v>21651</v>
      </c>
      <c r="B1189" s="55">
        <v>1</v>
      </c>
      <c r="C1189" s="55" t="s">
        <v>8211</v>
      </c>
      <c r="D1189" s="55" t="s">
        <v>4649</v>
      </c>
      <c r="E1189" s="55" t="s">
        <v>8212</v>
      </c>
      <c r="F1189" s="55" t="s">
        <v>4651</v>
      </c>
      <c r="G1189" s="55" t="s">
        <v>8213</v>
      </c>
      <c r="H1189" s="55">
        <v>0</v>
      </c>
    </row>
    <row r="1190" spans="1:8" ht="12.5" customHeight="1">
      <c r="A1190" s="55">
        <v>22727</v>
      </c>
      <c r="B1190" s="55">
        <v>1</v>
      </c>
      <c r="C1190" s="55" t="s">
        <v>8214</v>
      </c>
      <c r="D1190" s="55" t="s">
        <v>4649</v>
      </c>
      <c r="E1190" s="55" t="s">
        <v>8215</v>
      </c>
      <c r="F1190" s="55" t="s">
        <v>4651</v>
      </c>
      <c r="G1190" s="55" t="s">
        <v>8216</v>
      </c>
      <c r="H1190" s="55">
        <v>0</v>
      </c>
    </row>
    <row r="1191" spans="1:8" ht="12.5" customHeight="1">
      <c r="A1191" s="55">
        <v>22766</v>
      </c>
      <c r="B1191" s="55">
        <v>1</v>
      </c>
      <c r="C1191" s="55" t="s">
        <v>8217</v>
      </c>
      <c r="D1191" s="55" t="s">
        <v>4649</v>
      </c>
      <c r="E1191" s="55" t="s">
        <v>8218</v>
      </c>
      <c r="F1191" s="55" t="s">
        <v>4651</v>
      </c>
      <c r="G1191" s="55" t="s">
        <v>8219</v>
      </c>
      <c r="H1191" s="55">
        <v>0</v>
      </c>
    </row>
    <row r="1192" spans="1:8" ht="12.5" customHeight="1">
      <c r="A1192" s="55">
        <v>23029</v>
      </c>
      <c r="B1192" s="55">
        <v>1</v>
      </c>
      <c r="C1192" s="55" t="s">
        <v>8220</v>
      </c>
      <c r="D1192" s="55" t="s">
        <v>4649</v>
      </c>
      <c r="E1192" s="55" t="s">
        <v>8221</v>
      </c>
      <c r="F1192" s="55" t="s">
        <v>4651</v>
      </c>
      <c r="G1192" s="55" t="s">
        <v>8222</v>
      </c>
      <c r="H1192" s="55">
        <v>0</v>
      </c>
    </row>
    <row r="1193" spans="1:8" ht="12.5" customHeight="1">
      <c r="A1193" s="55">
        <v>23299</v>
      </c>
      <c r="B1193" s="55">
        <v>1</v>
      </c>
      <c r="C1193" s="55" t="s">
        <v>8223</v>
      </c>
      <c r="D1193" s="55" t="s">
        <v>4649</v>
      </c>
      <c r="E1193" s="55" t="s">
        <v>8224</v>
      </c>
      <c r="F1193" s="55" t="s">
        <v>4651</v>
      </c>
      <c r="G1193" s="55" t="s">
        <v>8225</v>
      </c>
      <c r="H1193" s="55">
        <v>0</v>
      </c>
    </row>
    <row r="1194" spans="1:8" ht="12.5" customHeight="1">
      <c r="A1194" s="55">
        <v>23475</v>
      </c>
      <c r="B1194" s="55">
        <v>1</v>
      </c>
      <c r="C1194" s="55" t="s">
        <v>8226</v>
      </c>
      <c r="D1194" s="55" t="s">
        <v>4649</v>
      </c>
      <c r="E1194" s="55" t="s">
        <v>8227</v>
      </c>
      <c r="F1194" s="55" t="s">
        <v>4651</v>
      </c>
      <c r="G1194" s="55" t="s">
        <v>8228</v>
      </c>
      <c r="H1194" s="55">
        <v>0</v>
      </c>
    </row>
    <row r="1195" spans="1:8" ht="12.5" customHeight="1">
      <c r="A1195" s="55">
        <v>23734</v>
      </c>
      <c r="B1195" s="55">
        <v>1</v>
      </c>
      <c r="C1195" s="55" t="s">
        <v>8229</v>
      </c>
      <c r="D1195" s="55" t="s">
        <v>4649</v>
      </c>
      <c r="E1195" s="55" t="s">
        <v>8230</v>
      </c>
      <c r="F1195" s="55" t="s">
        <v>4651</v>
      </c>
      <c r="G1195" s="55" t="s">
        <v>8231</v>
      </c>
      <c r="H1195" s="55">
        <v>0</v>
      </c>
    </row>
    <row r="1196" spans="1:8" ht="12.5" customHeight="1">
      <c r="A1196" s="55">
        <v>23785</v>
      </c>
      <c r="B1196" s="55">
        <v>1</v>
      </c>
      <c r="C1196" s="55" t="s">
        <v>8232</v>
      </c>
      <c r="D1196" s="55" t="s">
        <v>4649</v>
      </c>
      <c r="E1196" s="55" t="s">
        <v>8233</v>
      </c>
      <c r="F1196" s="55" t="s">
        <v>4651</v>
      </c>
      <c r="G1196" s="55" t="s">
        <v>8234</v>
      </c>
      <c r="H1196" s="55">
        <v>0</v>
      </c>
    </row>
    <row r="1197" spans="1:8" ht="12.5" customHeight="1">
      <c r="A1197" s="55">
        <v>23869</v>
      </c>
      <c r="B1197" s="55">
        <v>1</v>
      </c>
      <c r="C1197" s="55" t="s">
        <v>8235</v>
      </c>
      <c r="D1197" s="55" t="s">
        <v>4649</v>
      </c>
      <c r="E1197" s="55" t="s">
        <v>8236</v>
      </c>
      <c r="F1197" s="55" t="s">
        <v>4651</v>
      </c>
      <c r="G1197" s="55" t="s">
        <v>8237</v>
      </c>
      <c r="H1197" s="55">
        <v>0</v>
      </c>
    </row>
    <row r="1198" spans="1:8" ht="12.5" customHeight="1">
      <c r="A1198" s="55">
        <v>24798</v>
      </c>
      <c r="B1198" s="55">
        <v>1</v>
      </c>
      <c r="C1198" s="55" t="s">
        <v>8238</v>
      </c>
      <c r="D1198" s="55" t="s">
        <v>4649</v>
      </c>
      <c r="E1198" s="55" t="s">
        <v>8239</v>
      </c>
      <c r="F1198" s="55" t="s">
        <v>4651</v>
      </c>
      <c r="G1198" s="55" t="s">
        <v>8240</v>
      </c>
      <c r="H1198" s="55">
        <v>0</v>
      </c>
    </row>
    <row r="1199" spans="1:8" ht="12.5" customHeight="1">
      <c r="A1199" s="55">
        <v>24938</v>
      </c>
      <c r="B1199" s="55">
        <v>1</v>
      </c>
      <c r="C1199" s="55" t="s">
        <v>8241</v>
      </c>
      <c r="D1199" s="55" t="s">
        <v>4649</v>
      </c>
      <c r="E1199" s="55" t="s">
        <v>8242</v>
      </c>
      <c r="F1199" s="55" t="s">
        <v>4651</v>
      </c>
      <c r="G1199" s="55" t="s">
        <v>8243</v>
      </c>
      <c r="H1199" s="55">
        <v>0</v>
      </c>
    </row>
    <row r="1200" spans="1:8" ht="12.5" customHeight="1">
      <c r="A1200" s="55">
        <v>24953</v>
      </c>
      <c r="B1200" s="55">
        <v>1</v>
      </c>
      <c r="C1200" s="55" t="s">
        <v>8244</v>
      </c>
      <c r="D1200" s="55" t="s">
        <v>4649</v>
      </c>
      <c r="E1200" s="55" t="s">
        <v>8245</v>
      </c>
      <c r="F1200" s="55" t="s">
        <v>4651</v>
      </c>
      <c r="G1200" s="55" t="s">
        <v>8246</v>
      </c>
      <c r="H1200" s="55">
        <v>0</v>
      </c>
    </row>
    <row r="1201" spans="1:8" ht="12.5" customHeight="1">
      <c r="A1201" s="55">
        <v>25902</v>
      </c>
      <c r="B1201" s="55">
        <v>1</v>
      </c>
      <c r="C1201" s="55" t="s">
        <v>8247</v>
      </c>
      <c r="D1201" s="55" t="s">
        <v>4649</v>
      </c>
      <c r="E1201" s="55" t="s">
        <v>8248</v>
      </c>
      <c r="F1201" s="55" t="s">
        <v>4651</v>
      </c>
      <c r="G1201" s="55" t="s">
        <v>8249</v>
      </c>
      <c r="H1201" s="55">
        <v>0</v>
      </c>
    </row>
    <row r="1202" spans="1:8" ht="12.5" customHeight="1">
      <c r="A1202" s="55">
        <v>26236</v>
      </c>
      <c r="B1202" s="55">
        <v>1</v>
      </c>
      <c r="C1202" s="55" t="s">
        <v>8250</v>
      </c>
      <c r="D1202" s="55" t="s">
        <v>4649</v>
      </c>
      <c r="E1202" s="55" t="s">
        <v>8251</v>
      </c>
      <c r="F1202" s="55" t="s">
        <v>4651</v>
      </c>
      <c r="G1202" s="55" t="s">
        <v>8252</v>
      </c>
      <c r="H1202" s="55">
        <v>0</v>
      </c>
    </row>
    <row r="1203" spans="1:8" ht="12.5" customHeight="1">
      <c r="A1203" s="55">
        <v>26258</v>
      </c>
      <c r="B1203" s="55">
        <v>1</v>
      </c>
      <c r="C1203" s="55" t="s">
        <v>8253</v>
      </c>
      <c r="D1203" s="55" t="s">
        <v>4649</v>
      </c>
      <c r="E1203" s="55" t="s">
        <v>8254</v>
      </c>
      <c r="F1203" s="55" t="s">
        <v>4651</v>
      </c>
      <c r="G1203" s="55" t="s">
        <v>8255</v>
      </c>
      <c r="H1203" s="55">
        <v>0</v>
      </c>
    </row>
    <row r="1204" spans="1:8" ht="12.5" customHeight="1">
      <c r="A1204" s="55">
        <v>26521</v>
      </c>
      <c r="B1204" s="55">
        <v>1</v>
      </c>
      <c r="C1204" s="55" t="s">
        <v>8256</v>
      </c>
      <c r="D1204" s="55" t="s">
        <v>4649</v>
      </c>
      <c r="E1204" s="55" t="s">
        <v>8257</v>
      </c>
      <c r="F1204" s="55" t="s">
        <v>4651</v>
      </c>
      <c r="G1204" s="55" t="s">
        <v>8258</v>
      </c>
      <c r="H1204" s="55">
        <v>0</v>
      </c>
    </row>
    <row r="1205" spans="1:8" ht="12.5" customHeight="1">
      <c r="A1205" s="55">
        <v>26552</v>
      </c>
      <c r="B1205" s="55">
        <v>1</v>
      </c>
      <c r="C1205" s="55" t="s">
        <v>8259</v>
      </c>
      <c r="D1205" s="55" t="s">
        <v>4649</v>
      </c>
      <c r="E1205" s="55" t="s">
        <v>8260</v>
      </c>
      <c r="F1205" s="55" t="s">
        <v>4651</v>
      </c>
      <c r="G1205" s="55" t="s">
        <v>8261</v>
      </c>
      <c r="H1205" s="55">
        <v>0</v>
      </c>
    </row>
    <row r="1206" spans="1:8" ht="12.5" customHeight="1">
      <c r="A1206" s="55">
        <v>26581</v>
      </c>
      <c r="B1206" s="55">
        <v>1</v>
      </c>
      <c r="C1206" s="55" t="s">
        <v>8262</v>
      </c>
      <c r="D1206" s="55" t="s">
        <v>4649</v>
      </c>
      <c r="E1206" s="55" t="s">
        <v>8263</v>
      </c>
      <c r="F1206" s="55" t="s">
        <v>4651</v>
      </c>
      <c r="G1206" s="55" t="s">
        <v>8264</v>
      </c>
      <c r="H1206" s="55">
        <v>0</v>
      </c>
    </row>
    <row r="1207" spans="1:8" ht="12.5" customHeight="1">
      <c r="A1207" s="55">
        <v>26815</v>
      </c>
      <c r="B1207" s="55">
        <v>1</v>
      </c>
      <c r="C1207" s="55" t="s">
        <v>8265</v>
      </c>
      <c r="D1207" s="55" t="s">
        <v>4649</v>
      </c>
      <c r="E1207" s="55" t="s">
        <v>8266</v>
      </c>
      <c r="F1207" s="55" t="s">
        <v>4651</v>
      </c>
      <c r="G1207" s="55" t="s">
        <v>8267</v>
      </c>
      <c r="H1207" s="55">
        <v>0</v>
      </c>
    </row>
    <row r="1208" spans="1:8" ht="12.5" customHeight="1">
      <c r="A1208" s="55">
        <v>27224</v>
      </c>
      <c r="B1208" s="55">
        <v>1</v>
      </c>
      <c r="C1208" s="55" t="s">
        <v>8268</v>
      </c>
      <c r="D1208" s="55" t="s">
        <v>4649</v>
      </c>
      <c r="E1208" s="55" t="s">
        <v>8269</v>
      </c>
      <c r="F1208" s="55" t="s">
        <v>4651</v>
      </c>
      <c r="G1208" s="55" t="s">
        <v>8270</v>
      </c>
      <c r="H1208" s="55">
        <v>0</v>
      </c>
    </row>
    <row r="1209" spans="1:8" ht="12.5" customHeight="1">
      <c r="A1209" s="55">
        <v>27228</v>
      </c>
      <c r="B1209" s="55">
        <v>1</v>
      </c>
      <c r="C1209" s="55" t="s">
        <v>8271</v>
      </c>
      <c r="D1209" s="55" t="s">
        <v>4649</v>
      </c>
      <c r="E1209" s="55" t="s">
        <v>8272</v>
      </c>
      <c r="F1209" s="55" t="s">
        <v>4651</v>
      </c>
      <c r="G1209" s="55" t="s">
        <v>8273</v>
      </c>
      <c r="H1209" s="55">
        <v>0</v>
      </c>
    </row>
    <row r="1210" spans="1:8" ht="12.5" customHeight="1">
      <c r="A1210" s="55">
        <v>27271</v>
      </c>
      <c r="B1210" s="55">
        <v>1</v>
      </c>
      <c r="C1210" s="55" t="s">
        <v>8274</v>
      </c>
      <c r="D1210" s="55" t="s">
        <v>4649</v>
      </c>
      <c r="E1210" s="55" t="s">
        <v>8275</v>
      </c>
      <c r="F1210" s="55" t="s">
        <v>4651</v>
      </c>
      <c r="G1210" s="55" t="s">
        <v>8276</v>
      </c>
      <c r="H1210" s="55">
        <v>0</v>
      </c>
    </row>
    <row r="1211" spans="1:8" ht="12.5" customHeight="1">
      <c r="A1211" s="55">
        <v>27416</v>
      </c>
      <c r="B1211" s="55">
        <v>1</v>
      </c>
      <c r="C1211" s="55" t="s">
        <v>8277</v>
      </c>
      <c r="D1211" s="55" t="s">
        <v>4649</v>
      </c>
      <c r="E1211" s="55" t="s">
        <v>8278</v>
      </c>
      <c r="F1211" s="55" t="s">
        <v>4651</v>
      </c>
      <c r="G1211" s="55" t="s">
        <v>8279</v>
      </c>
      <c r="H1211" s="55">
        <v>0</v>
      </c>
    </row>
    <row r="1212" spans="1:8" ht="12.5" customHeight="1">
      <c r="A1212" s="55">
        <v>27444</v>
      </c>
      <c r="B1212" s="55">
        <v>1</v>
      </c>
      <c r="C1212" s="55" t="s">
        <v>8280</v>
      </c>
      <c r="D1212" s="55" t="s">
        <v>4649</v>
      </c>
      <c r="E1212" s="55" t="s">
        <v>8281</v>
      </c>
      <c r="F1212" s="55" t="s">
        <v>4651</v>
      </c>
      <c r="G1212" s="55" t="s">
        <v>8282</v>
      </c>
      <c r="H1212" s="55">
        <v>0</v>
      </c>
    </row>
    <row r="1213" spans="1:8" ht="12.5" customHeight="1">
      <c r="A1213" s="55">
        <v>27457</v>
      </c>
      <c r="B1213" s="55">
        <v>1</v>
      </c>
      <c r="C1213" s="55" t="s">
        <v>8283</v>
      </c>
      <c r="D1213" s="55" t="s">
        <v>4649</v>
      </c>
      <c r="E1213" s="55" t="s">
        <v>8284</v>
      </c>
      <c r="F1213" s="55" t="s">
        <v>4651</v>
      </c>
      <c r="G1213" s="55" t="s">
        <v>8285</v>
      </c>
      <c r="H1213" s="55">
        <v>0</v>
      </c>
    </row>
    <row r="1214" spans="1:8" ht="12.5" customHeight="1">
      <c r="A1214" s="55">
        <v>27668</v>
      </c>
      <c r="B1214" s="55">
        <v>1</v>
      </c>
      <c r="C1214" s="55" t="s">
        <v>8286</v>
      </c>
      <c r="D1214" s="55" t="s">
        <v>4649</v>
      </c>
      <c r="E1214" s="55" t="s">
        <v>8287</v>
      </c>
      <c r="F1214" s="55" t="s">
        <v>4651</v>
      </c>
      <c r="G1214" s="55" t="s">
        <v>8288</v>
      </c>
      <c r="H1214" s="55">
        <v>0</v>
      </c>
    </row>
    <row r="1215" spans="1:8" ht="12.5" customHeight="1">
      <c r="A1215" s="55">
        <v>27736</v>
      </c>
      <c r="B1215" s="55">
        <v>1</v>
      </c>
      <c r="C1215" s="55" t="s">
        <v>8289</v>
      </c>
      <c r="D1215" s="55" t="s">
        <v>4649</v>
      </c>
      <c r="E1215" s="55" t="s">
        <v>8290</v>
      </c>
      <c r="F1215" s="55" t="s">
        <v>4651</v>
      </c>
      <c r="G1215" s="55" t="s">
        <v>8291</v>
      </c>
      <c r="H1215" s="55">
        <v>0</v>
      </c>
    </row>
    <row r="1216" spans="1:8" ht="12.5" customHeight="1">
      <c r="A1216" s="55">
        <v>28052</v>
      </c>
      <c r="B1216" s="55">
        <v>1</v>
      </c>
      <c r="C1216" s="55" t="s">
        <v>8292</v>
      </c>
      <c r="D1216" s="55" t="s">
        <v>4649</v>
      </c>
      <c r="E1216" s="55" t="s">
        <v>8293</v>
      </c>
      <c r="F1216" s="55" t="s">
        <v>4651</v>
      </c>
      <c r="G1216" s="55" t="s">
        <v>8294</v>
      </c>
      <c r="H1216" s="55">
        <v>0</v>
      </c>
    </row>
    <row r="1217" spans="1:8" ht="12.5" customHeight="1">
      <c r="A1217" s="55">
        <v>28241</v>
      </c>
      <c r="B1217" s="55">
        <v>1</v>
      </c>
      <c r="C1217" s="55" t="s">
        <v>8295</v>
      </c>
      <c r="D1217" s="55" t="s">
        <v>4649</v>
      </c>
      <c r="E1217" s="55" t="s">
        <v>8296</v>
      </c>
      <c r="F1217" s="55" t="s">
        <v>4651</v>
      </c>
      <c r="G1217" s="55" t="s">
        <v>8297</v>
      </c>
      <c r="H1217" s="55">
        <v>0</v>
      </c>
    </row>
    <row r="1218" spans="1:8" ht="12.5" customHeight="1">
      <c r="A1218" s="55">
        <v>28336</v>
      </c>
      <c r="B1218" s="55">
        <v>1</v>
      </c>
      <c r="C1218" s="55" t="s">
        <v>8298</v>
      </c>
      <c r="D1218" s="55" t="s">
        <v>4649</v>
      </c>
      <c r="E1218" s="55" t="s">
        <v>8299</v>
      </c>
      <c r="F1218" s="55" t="s">
        <v>4651</v>
      </c>
      <c r="G1218" s="55" t="s">
        <v>8300</v>
      </c>
      <c r="H1218" s="55">
        <v>0</v>
      </c>
    </row>
    <row r="1219" spans="1:8" ht="12.5" customHeight="1">
      <c r="A1219" s="55">
        <v>28582</v>
      </c>
      <c r="B1219" s="55">
        <v>1</v>
      </c>
      <c r="C1219" s="55" t="s">
        <v>8301</v>
      </c>
      <c r="D1219" s="55" t="s">
        <v>4649</v>
      </c>
      <c r="E1219" s="55" t="s">
        <v>8302</v>
      </c>
      <c r="F1219" s="55" t="s">
        <v>4651</v>
      </c>
      <c r="G1219" s="55" t="s">
        <v>8303</v>
      </c>
      <c r="H1219" s="55">
        <v>0</v>
      </c>
    </row>
    <row r="1220" spans="1:8" ht="12.5" customHeight="1">
      <c r="A1220" s="55">
        <v>28657</v>
      </c>
      <c r="B1220" s="55">
        <v>1</v>
      </c>
      <c r="C1220" s="55" t="s">
        <v>8304</v>
      </c>
      <c r="D1220" s="55" t="s">
        <v>4649</v>
      </c>
      <c r="E1220" s="55" t="s">
        <v>8305</v>
      </c>
      <c r="F1220" s="55" t="s">
        <v>4651</v>
      </c>
      <c r="G1220" s="55" t="s">
        <v>8306</v>
      </c>
      <c r="H1220" s="55">
        <v>0</v>
      </c>
    </row>
    <row r="1221" spans="1:8" ht="12.5" customHeight="1">
      <c r="A1221" s="55">
        <v>28677</v>
      </c>
      <c r="B1221" s="55">
        <v>1</v>
      </c>
      <c r="C1221" s="55" t="s">
        <v>8307</v>
      </c>
      <c r="D1221" s="55" t="s">
        <v>4649</v>
      </c>
      <c r="E1221" s="55" t="s">
        <v>8308</v>
      </c>
      <c r="F1221" s="55" t="s">
        <v>4651</v>
      </c>
      <c r="G1221" s="55" t="s">
        <v>8309</v>
      </c>
      <c r="H1221" s="55">
        <v>0</v>
      </c>
    </row>
    <row r="1222" spans="1:8" ht="12.5" customHeight="1">
      <c r="A1222" s="55">
        <v>28820</v>
      </c>
      <c r="B1222" s="55">
        <v>1</v>
      </c>
      <c r="C1222" s="55" t="s">
        <v>8310</v>
      </c>
      <c r="D1222" s="55" t="s">
        <v>4649</v>
      </c>
      <c r="E1222" s="55" t="s">
        <v>8311</v>
      </c>
      <c r="F1222" s="55" t="s">
        <v>4651</v>
      </c>
      <c r="G1222" s="55" t="s">
        <v>8312</v>
      </c>
      <c r="H1222" s="55">
        <v>0</v>
      </c>
    </row>
    <row r="1223" spans="1:8" ht="12.5" customHeight="1">
      <c r="A1223" s="55">
        <v>28972</v>
      </c>
      <c r="B1223" s="55">
        <v>1</v>
      </c>
      <c r="C1223" s="55" t="s">
        <v>8313</v>
      </c>
      <c r="D1223" s="55" t="s">
        <v>4649</v>
      </c>
      <c r="E1223" s="55" t="s">
        <v>8314</v>
      </c>
      <c r="F1223" s="55" t="s">
        <v>4651</v>
      </c>
      <c r="G1223" s="55" t="s">
        <v>8315</v>
      </c>
      <c r="H1223" s="55">
        <v>0</v>
      </c>
    </row>
    <row r="1224" spans="1:8" ht="12.5" customHeight="1">
      <c r="A1224" s="55">
        <v>29031</v>
      </c>
      <c r="B1224" s="55">
        <v>1</v>
      </c>
      <c r="C1224" s="55" t="s">
        <v>8316</v>
      </c>
      <c r="D1224" s="55" t="s">
        <v>4649</v>
      </c>
      <c r="E1224" s="55" t="s">
        <v>8317</v>
      </c>
      <c r="F1224" s="55" t="s">
        <v>4651</v>
      </c>
      <c r="G1224" s="55" t="s">
        <v>8318</v>
      </c>
      <c r="H1224" s="55">
        <v>0</v>
      </c>
    </row>
    <row r="1225" spans="1:8" ht="12.5" customHeight="1">
      <c r="A1225" s="55">
        <v>11225</v>
      </c>
      <c r="B1225" s="55">
        <v>1</v>
      </c>
      <c r="C1225" s="55" t="s">
        <v>8319</v>
      </c>
      <c r="D1225" s="55" t="s">
        <v>4649</v>
      </c>
      <c r="E1225" s="55" t="s">
        <v>8320</v>
      </c>
      <c r="F1225" s="55" t="s">
        <v>4651</v>
      </c>
      <c r="G1225" s="55" t="s">
        <v>8321</v>
      </c>
      <c r="H1225" s="55">
        <v>0</v>
      </c>
    </row>
    <row r="1226" spans="1:8" ht="12.5" customHeight="1">
      <c r="A1226" s="55">
        <v>11662</v>
      </c>
      <c r="B1226" s="55">
        <v>1</v>
      </c>
      <c r="C1226" s="55" t="s">
        <v>8322</v>
      </c>
      <c r="D1226" s="55" t="s">
        <v>4649</v>
      </c>
      <c r="E1226" s="55" t="s">
        <v>8323</v>
      </c>
      <c r="F1226" s="55" t="s">
        <v>4651</v>
      </c>
      <c r="G1226" s="55" t="s">
        <v>8324</v>
      </c>
      <c r="H1226" s="55">
        <v>0</v>
      </c>
    </row>
    <row r="1227" spans="1:8" ht="12.5" customHeight="1">
      <c r="A1227" s="55">
        <v>11678</v>
      </c>
      <c r="B1227" s="55">
        <v>1</v>
      </c>
      <c r="C1227" s="55" t="s">
        <v>8325</v>
      </c>
      <c r="D1227" s="55" t="s">
        <v>4649</v>
      </c>
      <c r="E1227" s="55" t="s">
        <v>8326</v>
      </c>
      <c r="F1227" s="55" t="s">
        <v>4651</v>
      </c>
      <c r="G1227" s="55" t="s">
        <v>8327</v>
      </c>
      <c r="H1227" s="55">
        <v>0</v>
      </c>
    </row>
    <row r="1228" spans="1:8" ht="12.5" customHeight="1">
      <c r="A1228" s="55">
        <v>12759</v>
      </c>
      <c r="B1228" s="55">
        <v>1</v>
      </c>
      <c r="C1228" s="55" t="s">
        <v>8328</v>
      </c>
      <c r="D1228" s="55" t="s">
        <v>4649</v>
      </c>
      <c r="E1228" s="55" t="s">
        <v>8329</v>
      </c>
      <c r="F1228" s="55" t="s">
        <v>4651</v>
      </c>
      <c r="G1228" s="55" t="s">
        <v>8330</v>
      </c>
      <c r="H1228" s="55">
        <v>0</v>
      </c>
    </row>
    <row r="1229" spans="1:8" ht="12.5" customHeight="1">
      <c r="A1229" s="55">
        <v>12917</v>
      </c>
      <c r="B1229" s="55">
        <v>1</v>
      </c>
      <c r="C1229" s="55" t="s">
        <v>8331</v>
      </c>
      <c r="D1229" s="55" t="s">
        <v>4649</v>
      </c>
      <c r="E1229" s="55" t="s">
        <v>8332</v>
      </c>
      <c r="F1229" s="55" t="s">
        <v>4651</v>
      </c>
      <c r="G1229" s="55" t="s">
        <v>8333</v>
      </c>
      <c r="H1229" s="55">
        <v>0</v>
      </c>
    </row>
    <row r="1230" spans="1:8" ht="12.5" customHeight="1">
      <c r="A1230" s="55">
        <v>13098</v>
      </c>
      <c r="B1230" s="55">
        <v>1</v>
      </c>
      <c r="C1230" s="55" t="s">
        <v>8334</v>
      </c>
      <c r="D1230" s="55" t="s">
        <v>4649</v>
      </c>
      <c r="E1230" s="55" t="s">
        <v>8335</v>
      </c>
      <c r="F1230" s="55" t="s">
        <v>4651</v>
      </c>
      <c r="G1230" s="55" t="s">
        <v>8336</v>
      </c>
      <c r="H1230" s="55">
        <v>0</v>
      </c>
    </row>
    <row r="1231" spans="1:8" ht="12.5" customHeight="1">
      <c r="A1231" s="55">
        <v>13173</v>
      </c>
      <c r="B1231" s="55">
        <v>1</v>
      </c>
      <c r="C1231" s="55" t="s">
        <v>8337</v>
      </c>
      <c r="D1231" s="55" t="s">
        <v>4649</v>
      </c>
      <c r="E1231" s="55" t="s">
        <v>8338</v>
      </c>
      <c r="F1231" s="55" t="s">
        <v>4651</v>
      </c>
      <c r="G1231" s="55" t="s">
        <v>8339</v>
      </c>
      <c r="H1231" s="55">
        <v>0</v>
      </c>
    </row>
    <row r="1232" spans="1:8" ht="12.5" customHeight="1">
      <c r="A1232" s="55">
        <v>13898</v>
      </c>
      <c r="B1232" s="55">
        <v>1</v>
      </c>
      <c r="C1232" s="55" t="s">
        <v>8340</v>
      </c>
      <c r="D1232" s="55" t="s">
        <v>4649</v>
      </c>
      <c r="E1232" s="55" t="s">
        <v>8341</v>
      </c>
      <c r="F1232" s="55" t="s">
        <v>4651</v>
      </c>
      <c r="G1232" s="55" t="s">
        <v>8342</v>
      </c>
      <c r="H1232" s="55">
        <v>0</v>
      </c>
    </row>
    <row r="1233" spans="1:8" ht="12.5" customHeight="1">
      <c r="A1233" s="55">
        <v>14115</v>
      </c>
      <c r="B1233" s="55">
        <v>1</v>
      </c>
      <c r="C1233" s="55" t="s">
        <v>8343</v>
      </c>
      <c r="D1233" s="55" t="s">
        <v>4649</v>
      </c>
      <c r="E1233" s="55" t="s">
        <v>8344</v>
      </c>
      <c r="F1233" s="55" t="s">
        <v>4651</v>
      </c>
      <c r="G1233" s="55" t="s">
        <v>8345</v>
      </c>
      <c r="H1233" s="55">
        <v>0</v>
      </c>
    </row>
    <row r="1234" spans="1:8" ht="12.5" customHeight="1">
      <c r="A1234" s="55">
        <v>14117</v>
      </c>
      <c r="B1234" s="55">
        <v>1</v>
      </c>
      <c r="C1234" s="55" t="s">
        <v>8346</v>
      </c>
      <c r="D1234" s="55" t="s">
        <v>4649</v>
      </c>
      <c r="E1234" s="55" t="s">
        <v>8347</v>
      </c>
      <c r="F1234" s="55" t="s">
        <v>4651</v>
      </c>
      <c r="G1234" s="55" t="s">
        <v>8348</v>
      </c>
      <c r="H1234" s="55">
        <v>0</v>
      </c>
    </row>
    <row r="1235" spans="1:8" ht="12.5" customHeight="1">
      <c r="A1235" s="55">
        <v>14519</v>
      </c>
      <c r="B1235" s="55">
        <v>1</v>
      </c>
      <c r="C1235" s="55" t="s">
        <v>8349</v>
      </c>
      <c r="D1235" s="55" t="s">
        <v>4649</v>
      </c>
      <c r="E1235" s="55" t="s">
        <v>8350</v>
      </c>
      <c r="F1235" s="55" t="s">
        <v>4651</v>
      </c>
      <c r="G1235" s="55" t="s">
        <v>8351</v>
      </c>
      <c r="H1235" s="55">
        <v>0</v>
      </c>
    </row>
    <row r="1236" spans="1:8" ht="12.5" customHeight="1">
      <c r="A1236" s="55">
        <v>14587</v>
      </c>
      <c r="B1236" s="55">
        <v>1</v>
      </c>
      <c r="C1236" s="55" t="s">
        <v>8352</v>
      </c>
      <c r="D1236" s="55" t="s">
        <v>4649</v>
      </c>
      <c r="E1236" s="55" t="s">
        <v>8353</v>
      </c>
      <c r="F1236" s="55" t="s">
        <v>4651</v>
      </c>
      <c r="G1236" s="55" t="s">
        <v>8354</v>
      </c>
      <c r="H1236" s="55">
        <v>0</v>
      </c>
    </row>
    <row r="1237" spans="1:8" ht="12.5" customHeight="1">
      <c r="A1237" s="55">
        <v>14726</v>
      </c>
      <c r="B1237" s="55">
        <v>1</v>
      </c>
      <c r="C1237" s="55" t="s">
        <v>8355</v>
      </c>
      <c r="D1237" s="55" t="s">
        <v>4649</v>
      </c>
      <c r="E1237" s="55" t="s">
        <v>8356</v>
      </c>
      <c r="F1237" s="55" t="s">
        <v>4651</v>
      </c>
      <c r="G1237" s="55" t="s">
        <v>8357</v>
      </c>
      <c r="H1237" s="55">
        <v>0</v>
      </c>
    </row>
    <row r="1238" spans="1:8" ht="12.5" customHeight="1">
      <c r="A1238" s="55">
        <v>14915</v>
      </c>
      <c r="B1238" s="55">
        <v>1</v>
      </c>
      <c r="C1238" s="55" t="s">
        <v>8358</v>
      </c>
      <c r="D1238" s="55" t="s">
        <v>4649</v>
      </c>
      <c r="E1238" s="55" t="s">
        <v>8359</v>
      </c>
      <c r="F1238" s="55" t="s">
        <v>4651</v>
      </c>
      <c r="G1238" s="55" t="s">
        <v>8360</v>
      </c>
      <c r="H1238" s="55">
        <v>0</v>
      </c>
    </row>
    <row r="1239" spans="1:8" ht="12.5" customHeight="1">
      <c r="A1239" s="55">
        <v>15258</v>
      </c>
      <c r="B1239" s="55">
        <v>1</v>
      </c>
      <c r="C1239" s="55" t="s">
        <v>8361</v>
      </c>
      <c r="D1239" s="55" t="s">
        <v>4649</v>
      </c>
      <c r="E1239" s="55" t="s">
        <v>8362</v>
      </c>
      <c r="F1239" s="55" t="s">
        <v>4651</v>
      </c>
      <c r="G1239" s="55" t="s">
        <v>8363</v>
      </c>
      <c r="H1239" s="55">
        <v>0</v>
      </c>
    </row>
    <row r="1240" spans="1:8" ht="12.5" customHeight="1">
      <c r="A1240" s="55">
        <v>15390</v>
      </c>
      <c r="B1240" s="55">
        <v>1</v>
      </c>
      <c r="C1240" s="55" t="s">
        <v>8364</v>
      </c>
      <c r="D1240" s="55" t="s">
        <v>4649</v>
      </c>
      <c r="E1240" s="55" t="s">
        <v>8365</v>
      </c>
      <c r="F1240" s="55" t="s">
        <v>4651</v>
      </c>
      <c r="G1240" s="55" t="s">
        <v>8366</v>
      </c>
      <c r="H1240" s="55">
        <v>0</v>
      </c>
    </row>
    <row r="1241" spans="1:8" ht="12.5" customHeight="1">
      <c r="A1241" s="55">
        <v>15851</v>
      </c>
      <c r="B1241" s="55">
        <v>1</v>
      </c>
      <c r="C1241" s="55" t="s">
        <v>8367</v>
      </c>
      <c r="D1241" s="55" t="s">
        <v>4649</v>
      </c>
      <c r="E1241" s="55" t="s">
        <v>8368</v>
      </c>
      <c r="F1241" s="55" t="s">
        <v>4651</v>
      </c>
      <c r="G1241" s="55" t="s">
        <v>8369</v>
      </c>
      <c r="H1241" s="55">
        <v>0</v>
      </c>
    </row>
    <row r="1242" spans="1:8" ht="12.5" customHeight="1">
      <c r="A1242" s="55">
        <v>15902</v>
      </c>
      <c r="B1242" s="55">
        <v>1</v>
      </c>
      <c r="C1242" s="55" t="s">
        <v>8370</v>
      </c>
      <c r="D1242" s="55" t="s">
        <v>4649</v>
      </c>
      <c r="E1242" s="55" t="s">
        <v>8371</v>
      </c>
      <c r="F1242" s="55" t="s">
        <v>4651</v>
      </c>
      <c r="G1242" s="55" t="s">
        <v>8372</v>
      </c>
      <c r="H1242" s="55">
        <v>0</v>
      </c>
    </row>
    <row r="1243" spans="1:8" ht="12.5" customHeight="1">
      <c r="A1243" s="55">
        <v>15938</v>
      </c>
      <c r="B1243" s="55">
        <v>1</v>
      </c>
      <c r="C1243" s="55" t="s">
        <v>8373</v>
      </c>
      <c r="D1243" s="55" t="s">
        <v>4649</v>
      </c>
      <c r="E1243" s="55" t="s">
        <v>8374</v>
      </c>
      <c r="F1243" s="55" t="s">
        <v>4651</v>
      </c>
      <c r="G1243" s="55" t="s">
        <v>8375</v>
      </c>
      <c r="H1243" s="55">
        <v>0</v>
      </c>
    </row>
    <row r="1244" spans="1:8" ht="12.5" customHeight="1">
      <c r="A1244" s="55">
        <v>16672</v>
      </c>
      <c r="B1244" s="55">
        <v>1</v>
      </c>
      <c r="C1244" s="55" t="s">
        <v>8376</v>
      </c>
      <c r="D1244" s="55" t="s">
        <v>4649</v>
      </c>
      <c r="E1244" s="55" t="s">
        <v>8377</v>
      </c>
      <c r="F1244" s="55" t="s">
        <v>4651</v>
      </c>
      <c r="G1244" s="55" t="s">
        <v>8378</v>
      </c>
      <c r="H1244" s="55">
        <v>0</v>
      </c>
    </row>
    <row r="1245" spans="1:8" ht="12.5" customHeight="1">
      <c r="A1245" s="55">
        <v>16797</v>
      </c>
      <c r="B1245" s="55">
        <v>1</v>
      </c>
      <c r="C1245" s="55" t="s">
        <v>8379</v>
      </c>
      <c r="D1245" s="55" t="s">
        <v>4649</v>
      </c>
      <c r="E1245" s="55" t="s">
        <v>8380</v>
      </c>
      <c r="F1245" s="55" t="s">
        <v>4651</v>
      </c>
      <c r="G1245" s="55" t="s">
        <v>8381</v>
      </c>
      <c r="H1245" s="55">
        <v>0</v>
      </c>
    </row>
    <row r="1246" spans="1:8" ht="12.5" customHeight="1">
      <c r="A1246" s="55">
        <v>16913</v>
      </c>
      <c r="B1246" s="55">
        <v>1</v>
      </c>
      <c r="C1246" s="55" t="s">
        <v>8382</v>
      </c>
      <c r="D1246" s="55" t="s">
        <v>4649</v>
      </c>
      <c r="E1246" s="55" t="s">
        <v>8383</v>
      </c>
      <c r="F1246" s="55" t="s">
        <v>4651</v>
      </c>
      <c r="G1246" s="55" t="s">
        <v>8384</v>
      </c>
      <c r="H1246" s="55">
        <v>0</v>
      </c>
    </row>
    <row r="1247" spans="1:8" ht="12.5" customHeight="1">
      <c r="A1247" s="55">
        <v>16918</v>
      </c>
      <c r="B1247" s="55">
        <v>1</v>
      </c>
      <c r="C1247" s="55" t="s">
        <v>8385</v>
      </c>
      <c r="D1247" s="55" t="s">
        <v>4649</v>
      </c>
      <c r="E1247" s="55" t="s">
        <v>8386</v>
      </c>
      <c r="F1247" s="55" t="s">
        <v>4651</v>
      </c>
      <c r="G1247" s="55" t="s">
        <v>8387</v>
      </c>
      <c r="H1247" s="55">
        <v>0</v>
      </c>
    </row>
    <row r="1248" spans="1:8" ht="12.5" customHeight="1">
      <c r="A1248" s="55">
        <v>17260</v>
      </c>
      <c r="B1248" s="55">
        <v>1</v>
      </c>
      <c r="C1248" s="55" t="s">
        <v>8388</v>
      </c>
      <c r="D1248" s="55" t="s">
        <v>4649</v>
      </c>
      <c r="E1248" s="55" t="s">
        <v>8389</v>
      </c>
      <c r="F1248" s="55" t="s">
        <v>4651</v>
      </c>
      <c r="G1248" s="55" t="s">
        <v>8390</v>
      </c>
      <c r="H1248" s="55">
        <v>0</v>
      </c>
    </row>
    <row r="1249" spans="1:8" ht="12.5" customHeight="1">
      <c r="A1249" s="55">
        <v>17505</v>
      </c>
      <c r="B1249" s="55">
        <v>1</v>
      </c>
      <c r="C1249" s="55" t="s">
        <v>8391</v>
      </c>
      <c r="D1249" s="55" t="s">
        <v>4649</v>
      </c>
      <c r="E1249" s="55" t="s">
        <v>8392</v>
      </c>
      <c r="F1249" s="55" t="s">
        <v>4651</v>
      </c>
      <c r="G1249" s="55" t="s">
        <v>8393</v>
      </c>
      <c r="H1249" s="55">
        <v>0</v>
      </c>
    </row>
    <row r="1250" spans="1:8" ht="12.5" customHeight="1">
      <c r="A1250" s="55">
        <v>17516</v>
      </c>
      <c r="B1250" s="55">
        <v>1</v>
      </c>
      <c r="C1250" s="55" t="s">
        <v>8394</v>
      </c>
      <c r="D1250" s="55" t="s">
        <v>4649</v>
      </c>
      <c r="E1250" s="55" t="s">
        <v>8395</v>
      </c>
      <c r="F1250" s="55" t="s">
        <v>4651</v>
      </c>
      <c r="G1250" s="55" t="s">
        <v>8396</v>
      </c>
      <c r="H1250" s="55">
        <v>0</v>
      </c>
    </row>
    <row r="1251" spans="1:8" ht="12.5" customHeight="1">
      <c r="A1251" s="55">
        <v>17557</v>
      </c>
      <c r="B1251" s="55">
        <v>1</v>
      </c>
      <c r="C1251" s="55" t="s">
        <v>8397</v>
      </c>
      <c r="D1251" s="55" t="s">
        <v>4649</v>
      </c>
      <c r="E1251" s="55" t="s">
        <v>8398</v>
      </c>
      <c r="F1251" s="55" t="s">
        <v>4651</v>
      </c>
      <c r="G1251" s="55" t="s">
        <v>8399</v>
      </c>
      <c r="H1251" s="55">
        <v>0</v>
      </c>
    </row>
    <row r="1252" spans="1:8" ht="12.5" customHeight="1">
      <c r="A1252" s="55">
        <v>18117</v>
      </c>
      <c r="B1252" s="55">
        <v>1</v>
      </c>
      <c r="C1252" s="55" t="s">
        <v>8400</v>
      </c>
      <c r="D1252" s="55" t="s">
        <v>4649</v>
      </c>
      <c r="E1252" s="55" t="s">
        <v>8401</v>
      </c>
      <c r="F1252" s="55" t="s">
        <v>4651</v>
      </c>
      <c r="G1252" s="55" t="s">
        <v>8402</v>
      </c>
      <c r="H1252" s="55">
        <v>0</v>
      </c>
    </row>
    <row r="1253" spans="1:8" ht="12.5" customHeight="1">
      <c r="A1253" s="55">
        <v>18559</v>
      </c>
      <c r="B1253" s="55">
        <v>1</v>
      </c>
      <c r="C1253" s="55" t="s">
        <v>8403</v>
      </c>
      <c r="D1253" s="55" t="s">
        <v>4649</v>
      </c>
      <c r="E1253" s="55" t="s">
        <v>8404</v>
      </c>
      <c r="F1253" s="55" t="s">
        <v>4651</v>
      </c>
      <c r="G1253" s="55" t="s">
        <v>8405</v>
      </c>
      <c r="H1253" s="55">
        <v>0</v>
      </c>
    </row>
    <row r="1254" spans="1:8" ht="12.5" customHeight="1">
      <c r="A1254" s="55">
        <v>19886</v>
      </c>
      <c r="B1254" s="55">
        <v>1</v>
      </c>
      <c r="C1254" s="55" t="s">
        <v>8406</v>
      </c>
      <c r="D1254" s="55" t="s">
        <v>4649</v>
      </c>
      <c r="E1254" s="55" t="s">
        <v>8407</v>
      </c>
      <c r="F1254" s="55" t="s">
        <v>4651</v>
      </c>
      <c r="G1254" s="55" t="s">
        <v>8408</v>
      </c>
      <c r="H1254" s="55">
        <v>0</v>
      </c>
    </row>
    <row r="1255" spans="1:8" ht="12.5" customHeight="1">
      <c r="A1255" s="55">
        <v>20019</v>
      </c>
      <c r="B1255" s="55">
        <v>1</v>
      </c>
      <c r="C1255" s="55" t="s">
        <v>8409</v>
      </c>
      <c r="D1255" s="55" t="s">
        <v>4649</v>
      </c>
      <c r="E1255" s="55" t="s">
        <v>8410</v>
      </c>
      <c r="F1255" s="55" t="s">
        <v>4651</v>
      </c>
      <c r="G1255" s="55" t="s">
        <v>8411</v>
      </c>
      <c r="H1255" s="55">
        <v>0</v>
      </c>
    </row>
    <row r="1256" spans="1:8" ht="12.5" customHeight="1">
      <c r="A1256" s="55">
        <v>20073</v>
      </c>
      <c r="B1256" s="55">
        <v>1</v>
      </c>
      <c r="C1256" s="55" t="s">
        <v>8412</v>
      </c>
      <c r="D1256" s="55" t="s">
        <v>4649</v>
      </c>
      <c r="E1256" s="55" t="s">
        <v>8413</v>
      </c>
      <c r="F1256" s="55" t="s">
        <v>4651</v>
      </c>
      <c r="G1256" s="55" t="s">
        <v>8414</v>
      </c>
      <c r="H1256" s="55">
        <v>0</v>
      </c>
    </row>
    <row r="1257" spans="1:8" ht="12.5" customHeight="1">
      <c r="A1257" s="55">
        <v>20128</v>
      </c>
      <c r="B1257" s="55">
        <v>1</v>
      </c>
      <c r="C1257" s="55" t="s">
        <v>8415</v>
      </c>
      <c r="D1257" s="55" t="s">
        <v>4649</v>
      </c>
      <c r="E1257" s="55" t="s">
        <v>8416</v>
      </c>
      <c r="F1257" s="55" t="s">
        <v>4651</v>
      </c>
      <c r="G1257" s="55" t="s">
        <v>8417</v>
      </c>
      <c r="H1257" s="55">
        <v>0</v>
      </c>
    </row>
    <row r="1258" spans="1:8" ht="12.5" customHeight="1">
      <c r="A1258" s="55">
        <v>20205</v>
      </c>
      <c r="B1258" s="55">
        <v>1</v>
      </c>
      <c r="C1258" s="55" t="s">
        <v>8418</v>
      </c>
      <c r="D1258" s="55" t="s">
        <v>4649</v>
      </c>
      <c r="E1258" s="55" t="s">
        <v>8419</v>
      </c>
      <c r="F1258" s="55" t="s">
        <v>4651</v>
      </c>
      <c r="G1258" s="55" t="s">
        <v>8420</v>
      </c>
      <c r="H1258" s="55">
        <v>0</v>
      </c>
    </row>
    <row r="1259" spans="1:8" ht="12.5" customHeight="1">
      <c r="A1259" s="55">
        <v>20210</v>
      </c>
      <c r="B1259" s="55">
        <v>1</v>
      </c>
      <c r="C1259" s="55" t="s">
        <v>8421</v>
      </c>
      <c r="D1259" s="55" t="s">
        <v>4649</v>
      </c>
      <c r="E1259" s="55" t="s">
        <v>8422</v>
      </c>
      <c r="F1259" s="55" t="s">
        <v>4651</v>
      </c>
      <c r="G1259" s="55" t="s">
        <v>8423</v>
      </c>
      <c r="H1259" s="55">
        <v>0</v>
      </c>
    </row>
    <row r="1260" spans="1:8" ht="12.5" customHeight="1">
      <c r="A1260" s="55">
        <v>20776</v>
      </c>
      <c r="B1260" s="55">
        <v>1</v>
      </c>
      <c r="C1260" s="55" t="s">
        <v>8424</v>
      </c>
      <c r="D1260" s="55" t="s">
        <v>4649</v>
      </c>
      <c r="E1260" s="55" t="s">
        <v>8425</v>
      </c>
      <c r="F1260" s="55" t="s">
        <v>4651</v>
      </c>
      <c r="G1260" s="55" t="s">
        <v>8426</v>
      </c>
      <c r="H1260" s="55">
        <v>0</v>
      </c>
    </row>
    <row r="1261" spans="1:8" ht="12.5" customHeight="1">
      <c r="A1261" s="55">
        <v>21427</v>
      </c>
      <c r="B1261" s="55">
        <v>1</v>
      </c>
      <c r="C1261" s="55" t="s">
        <v>8427</v>
      </c>
      <c r="D1261" s="55" t="s">
        <v>4649</v>
      </c>
      <c r="E1261" s="55" t="s">
        <v>8428</v>
      </c>
      <c r="F1261" s="55" t="s">
        <v>4651</v>
      </c>
      <c r="G1261" s="55" t="s">
        <v>8429</v>
      </c>
      <c r="H1261" s="55">
        <v>0</v>
      </c>
    </row>
    <row r="1262" spans="1:8" ht="12.5" customHeight="1">
      <c r="A1262" s="55">
        <v>21625</v>
      </c>
      <c r="B1262" s="55">
        <v>1</v>
      </c>
      <c r="C1262" s="55" t="s">
        <v>8430</v>
      </c>
      <c r="D1262" s="55" t="s">
        <v>4649</v>
      </c>
      <c r="E1262" s="55" t="s">
        <v>8431</v>
      </c>
      <c r="F1262" s="55" t="s">
        <v>4651</v>
      </c>
      <c r="G1262" s="55" t="s">
        <v>8432</v>
      </c>
      <c r="H1262" s="55">
        <v>0</v>
      </c>
    </row>
    <row r="1263" spans="1:8" ht="12.5" customHeight="1">
      <c r="A1263" s="55">
        <v>22102</v>
      </c>
      <c r="B1263" s="55">
        <v>1</v>
      </c>
      <c r="C1263" s="55" t="s">
        <v>8433</v>
      </c>
      <c r="D1263" s="55" t="s">
        <v>4649</v>
      </c>
      <c r="E1263" s="55" t="s">
        <v>8434</v>
      </c>
      <c r="F1263" s="55" t="s">
        <v>4651</v>
      </c>
      <c r="G1263" s="55" t="s">
        <v>8435</v>
      </c>
      <c r="H1263" s="55">
        <v>0</v>
      </c>
    </row>
    <row r="1264" spans="1:8" ht="12.5" customHeight="1">
      <c r="A1264" s="55">
        <v>22218</v>
      </c>
      <c r="B1264" s="55">
        <v>1</v>
      </c>
      <c r="C1264" s="55" t="s">
        <v>8436</v>
      </c>
      <c r="D1264" s="55" t="s">
        <v>4649</v>
      </c>
      <c r="E1264" s="55" t="s">
        <v>8437</v>
      </c>
      <c r="F1264" s="55" t="s">
        <v>4651</v>
      </c>
      <c r="G1264" s="55" t="s">
        <v>8438</v>
      </c>
      <c r="H1264" s="55">
        <v>0</v>
      </c>
    </row>
    <row r="1265" spans="1:8" ht="12.5" customHeight="1">
      <c r="A1265" s="55">
        <v>23002</v>
      </c>
      <c r="B1265" s="55">
        <v>1</v>
      </c>
      <c r="C1265" s="55" t="s">
        <v>8439</v>
      </c>
      <c r="D1265" s="55" t="s">
        <v>4649</v>
      </c>
      <c r="E1265" s="55" t="s">
        <v>8440</v>
      </c>
      <c r="F1265" s="55" t="s">
        <v>4651</v>
      </c>
      <c r="G1265" s="55" t="s">
        <v>8441</v>
      </c>
      <c r="H1265" s="55">
        <v>0</v>
      </c>
    </row>
    <row r="1266" spans="1:8" ht="12.5" customHeight="1">
      <c r="A1266" s="55">
        <v>23195</v>
      </c>
      <c r="B1266" s="55">
        <v>1</v>
      </c>
      <c r="C1266" s="55" t="s">
        <v>8442</v>
      </c>
      <c r="D1266" s="55" t="s">
        <v>4649</v>
      </c>
      <c r="E1266" s="55" t="s">
        <v>8443</v>
      </c>
      <c r="F1266" s="55" t="s">
        <v>4651</v>
      </c>
      <c r="G1266" s="55" t="s">
        <v>8444</v>
      </c>
      <c r="H1266" s="55">
        <v>0</v>
      </c>
    </row>
    <row r="1267" spans="1:8" ht="12.5" customHeight="1">
      <c r="A1267" s="55">
        <v>23292</v>
      </c>
      <c r="B1267" s="55">
        <v>1</v>
      </c>
      <c r="C1267" s="55" t="s">
        <v>8445</v>
      </c>
      <c r="D1267" s="55" t="s">
        <v>4649</v>
      </c>
      <c r="E1267" s="55" t="s">
        <v>8446</v>
      </c>
      <c r="F1267" s="55" t="s">
        <v>4651</v>
      </c>
      <c r="G1267" s="55" t="s">
        <v>8447</v>
      </c>
      <c r="H1267" s="55">
        <v>0</v>
      </c>
    </row>
    <row r="1268" spans="1:8" ht="12.5" customHeight="1">
      <c r="A1268" s="55">
        <v>23480</v>
      </c>
      <c r="B1268" s="55">
        <v>1</v>
      </c>
      <c r="C1268" s="55" t="s">
        <v>8448</v>
      </c>
      <c r="D1268" s="55" t="s">
        <v>4649</v>
      </c>
      <c r="E1268" s="55" t="s">
        <v>8449</v>
      </c>
      <c r="F1268" s="55" t="s">
        <v>4651</v>
      </c>
      <c r="G1268" s="55" t="s">
        <v>8450</v>
      </c>
      <c r="H1268" s="55">
        <v>0</v>
      </c>
    </row>
    <row r="1269" spans="1:8" ht="12.5" customHeight="1">
      <c r="A1269" s="55">
        <v>23520</v>
      </c>
      <c r="B1269" s="55">
        <v>1</v>
      </c>
      <c r="C1269" s="55" t="s">
        <v>8451</v>
      </c>
      <c r="D1269" s="55" t="s">
        <v>4649</v>
      </c>
      <c r="E1269" s="55" t="s">
        <v>8452</v>
      </c>
      <c r="F1269" s="55" t="s">
        <v>4651</v>
      </c>
      <c r="G1269" s="55" t="s">
        <v>8453</v>
      </c>
      <c r="H1269" s="55">
        <v>0</v>
      </c>
    </row>
    <row r="1270" spans="1:8" ht="12.5" customHeight="1">
      <c r="A1270" s="55">
        <v>23579</v>
      </c>
      <c r="B1270" s="55">
        <v>1</v>
      </c>
      <c r="C1270" s="55" t="s">
        <v>8454</v>
      </c>
      <c r="D1270" s="55" t="s">
        <v>4649</v>
      </c>
      <c r="E1270" s="55" t="s">
        <v>8455</v>
      </c>
      <c r="F1270" s="55" t="s">
        <v>4651</v>
      </c>
      <c r="G1270" s="55" t="s">
        <v>8456</v>
      </c>
      <c r="H1270" s="55">
        <v>0</v>
      </c>
    </row>
    <row r="1271" spans="1:8" ht="12.5" customHeight="1">
      <c r="A1271" s="55">
        <v>23889</v>
      </c>
      <c r="B1271" s="55">
        <v>1</v>
      </c>
      <c r="C1271" s="55" t="s">
        <v>8457</v>
      </c>
      <c r="D1271" s="55" t="s">
        <v>4649</v>
      </c>
      <c r="E1271" s="55" t="s">
        <v>8458</v>
      </c>
      <c r="F1271" s="55" t="s">
        <v>4651</v>
      </c>
      <c r="G1271" s="55" t="s">
        <v>8459</v>
      </c>
      <c r="H1271" s="55">
        <v>0</v>
      </c>
    </row>
    <row r="1272" spans="1:8" ht="12.5" customHeight="1">
      <c r="A1272" s="55">
        <v>24290</v>
      </c>
      <c r="B1272" s="55">
        <v>1</v>
      </c>
      <c r="C1272" s="55" t="s">
        <v>8460</v>
      </c>
      <c r="D1272" s="55" t="s">
        <v>4649</v>
      </c>
      <c r="E1272" s="55" t="s">
        <v>8461</v>
      </c>
      <c r="F1272" s="55" t="s">
        <v>4651</v>
      </c>
      <c r="G1272" s="55" t="s">
        <v>8462</v>
      </c>
      <c r="H1272" s="55">
        <v>0</v>
      </c>
    </row>
    <row r="1273" spans="1:8" ht="12.5" customHeight="1">
      <c r="A1273" s="55">
        <v>24510</v>
      </c>
      <c r="B1273" s="55">
        <v>1</v>
      </c>
      <c r="C1273" s="55" t="s">
        <v>8463</v>
      </c>
      <c r="D1273" s="55" t="s">
        <v>4649</v>
      </c>
      <c r="E1273" s="55" t="s">
        <v>8464</v>
      </c>
      <c r="F1273" s="55" t="s">
        <v>4651</v>
      </c>
      <c r="G1273" s="55" t="s">
        <v>8465</v>
      </c>
      <c r="H1273" s="55">
        <v>0</v>
      </c>
    </row>
    <row r="1274" spans="1:8" ht="12.5" customHeight="1">
      <c r="A1274" s="55">
        <v>24521</v>
      </c>
      <c r="B1274" s="55">
        <v>1</v>
      </c>
      <c r="C1274" s="55" t="s">
        <v>8466</v>
      </c>
      <c r="D1274" s="55" t="s">
        <v>4649</v>
      </c>
      <c r="E1274" s="55" t="s">
        <v>8467</v>
      </c>
      <c r="F1274" s="55" t="s">
        <v>4651</v>
      </c>
      <c r="G1274" s="55" t="s">
        <v>8468</v>
      </c>
      <c r="H1274" s="55">
        <v>0</v>
      </c>
    </row>
    <row r="1275" spans="1:8" ht="12.5" customHeight="1">
      <c r="A1275" s="55">
        <v>24797</v>
      </c>
      <c r="B1275" s="55">
        <v>1</v>
      </c>
      <c r="C1275" s="55" t="s">
        <v>8469</v>
      </c>
      <c r="D1275" s="55" t="s">
        <v>4649</v>
      </c>
      <c r="E1275" s="55" t="s">
        <v>8470</v>
      </c>
      <c r="F1275" s="55" t="s">
        <v>4651</v>
      </c>
      <c r="G1275" s="55" t="s">
        <v>8471</v>
      </c>
      <c r="H1275" s="55">
        <v>0</v>
      </c>
    </row>
    <row r="1276" spans="1:8" ht="12.5" customHeight="1">
      <c r="A1276" s="55">
        <v>24937</v>
      </c>
      <c r="B1276" s="55">
        <v>1</v>
      </c>
      <c r="C1276" s="55" t="s">
        <v>8472</v>
      </c>
      <c r="D1276" s="55" t="s">
        <v>4649</v>
      </c>
      <c r="E1276" s="55" t="s">
        <v>8473</v>
      </c>
      <c r="F1276" s="55" t="s">
        <v>4651</v>
      </c>
      <c r="G1276" s="55" t="s">
        <v>8474</v>
      </c>
      <c r="H1276" s="55">
        <v>0</v>
      </c>
    </row>
    <row r="1277" spans="1:8" ht="12.5" customHeight="1">
      <c r="A1277" s="55">
        <v>25084</v>
      </c>
      <c r="B1277" s="55">
        <v>1</v>
      </c>
      <c r="C1277" s="55" t="s">
        <v>8475</v>
      </c>
      <c r="D1277" s="55" t="s">
        <v>4649</v>
      </c>
      <c r="E1277" s="55" t="s">
        <v>8476</v>
      </c>
      <c r="F1277" s="55" t="s">
        <v>4651</v>
      </c>
      <c r="G1277" s="55" t="s">
        <v>8477</v>
      </c>
      <c r="H1277" s="55">
        <v>0</v>
      </c>
    </row>
    <row r="1278" spans="1:8" ht="12.5" customHeight="1">
      <c r="A1278" s="55">
        <v>25260</v>
      </c>
      <c r="B1278" s="55">
        <v>1</v>
      </c>
      <c r="C1278" s="55" t="s">
        <v>8478</v>
      </c>
      <c r="D1278" s="55" t="s">
        <v>4649</v>
      </c>
      <c r="E1278" s="55" t="s">
        <v>8479</v>
      </c>
      <c r="F1278" s="55" t="s">
        <v>4651</v>
      </c>
      <c r="G1278" s="55" t="s">
        <v>8480</v>
      </c>
      <c r="H1278" s="55">
        <v>0</v>
      </c>
    </row>
    <row r="1279" spans="1:8" ht="12.5" customHeight="1">
      <c r="A1279" s="55">
        <v>26112</v>
      </c>
      <c r="B1279" s="55">
        <v>1</v>
      </c>
      <c r="C1279" s="55" t="s">
        <v>8481</v>
      </c>
      <c r="D1279" s="55" t="s">
        <v>4649</v>
      </c>
      <c r="E1279" s="55" t="s">
        <v>8482</v>
      </c>
      <c r="F1279" s="55" t="s">
        <v>4651</v>
      </c>
      <c r="G1279" s="55" t="s">
        <v>8483</v>
      </c>
      <c r="H1279" s="55">
        <v>0</v>
      </c>
    </row>
    <row r="1280" spans="1:8" ht="12.5" customHeight="1">
      <c r="A1280" s="55">
        <v>26298</v>
      </c>
      <c r="B1280" s="55">
        <v>1</v>
      </c>
      <c r="C1280" s="55" t="s">
        <v>8484</v>
      </c>
      <c r="D1280" s="55" t="s">
        <v>4649</v>
      </c>
      <c r="E1280" s="55" t="s">
        <v>8485</v>
      </c>
      <c r="F1280" s="55" t="s">
        <v>4651</v>
      </c>
      <c r="G1280" s="55" t="s">
        <v>8486</v>
      </c>
      <c r="H1280" s="55">
        <v>0</v>
      </c>
    </row>
    <row r="1281" spans="1:8" ht="12.5" customHeight="1">
      <c r="A1281" s="55">
        <v>26506</v>
      </c>
      <c r="B1281" s="55">
        <v>1</v>
      </c>
      <c r="C1281" s="55" t="s">
        <v>8487</v>
      </c>
      <c r="D1281" s="55" t="s">
        <v>4649</v>
      </c>
      <c r="E1281" s="55" t="s">
        <v>8488</v>
      </c>
      <c r="F1281" s="55" t="s">
        <v>4651</v>
      </c>
      <c r="G1281" s="55" t="s">
        <v>8489</v>
      </c>
      <c r="H1281" s="55">
        <v>0</v>
      </c>
    </row>
    <row r="1282" spans="1:8" ht="12.5" customHeight="1">
      <c r="A1282" s="55">
        <v>26573</v>
      </c>
      <c r="B1282" s="55">
        <v>1</v>
      </c>
      <c r="C1282" s="55" t="s">
        <v>8490</v>
      </c>
      <c r="D1282" s="55" t="s">
        <v>4649</v>
      </c>
      <c r="E1282" s="55" t="s">
        <v>8491</v>
      </c>
      <c r="F1282" s="55" t="s">
        <v>4651</v>
      </c>
      <c r="G1282" s="55" t="s">
        <v>8492</v>
      </c>
      <c r="H1282" s="55">
        <v>0</v>
      </c>
    </row>
    <row r="1283" spans="1:8" ht="12.5" customHeight="1">
      <c r="A1283" s="55">
        <v>26694</v>
      </c>
      <c r="B1283" s="55">
        <v>1</v>
      </c>
      <c r="C1283" s="55" t="s">
        <v>8493</v>
      </c>
      <c r="D1283" s="55" t="s">
        <v>4649</v>
      </c>
      <c r="E1283" s="55" t="s">
        <v>8494</v>
      </c>
      <c r="F1283" s="55" t="s">
        <v>4651</v>
      </c>
      <c r="G1283" s="55" t="s">
        <v>8495</v>
      </c>
      <c r="H1283" s="55">
        <v>0</v>
      </c>
    </row>
    <row r="1284" spans="1:8" ht="12.5" customHeight="1">
      <c r="A1284" s="55">
        <v>26734</v>
      </c>
      <c r="B1284" s="55">
        <v>1</v>
      </c>
      <c r="C1284" s="55" t="s">
        <v>8496</v>
      </c>
      <c r="D1284" s="55" t="s">
        <v>4649</v>
      </c>
      <c r="E1284" s="55" t="s">
        <v>8497</v>
      </c>
      <c r="F1284" s="55" t="s">
        <v>4651</v>
      </c>
      <c r="G1284" s="55" t="s">
        <v>8498</v>
      </c>
      <c r="H1284" s="55">
        <v>0</v>
      </c>
    </row>
    <row r="1285" spans="1:8" ht="12.5" customHeight="1">
      <c r="A1285" s="55">
        <v>27091</v>
      </c>
      <c r="B1285" s="55">
        <v>1</v>
      </c>
      <c r="C1285" s="55" t="s">
        <v>8499</v>
      </c>
      <c r="D1285" s="55" t="s">
        <v>4649</v>
      </c>
      <c r="E1285" s="55" t="s">
        <v>8500</v>
      </c>
      <c r="F1285" s="55" t="s">
        <v>4651</v>
      </c>
      <c r="G1285" s="55" t="s">
        <v>8501</v>
      </c>
      <c r="H1285" s="55">
        <v>0</v>
      </c>
    </row>
    <row r="1286" spans="1:8" ht="12.5" customHeight="1">
      <c r="A1286" s="55">
        <v>27254</v>
      </c>
      <c r="B1286" s="55">
        <v>1</v>
      </c>
      <c r="C1286" s="55" t="s">
        <v>8502</v>
      </c>
      <c r="D1286" s="55" t="s">
        <v>4649</v>
      </c>
      <c r="E1286" s="55" t="s">
        <v>8503</v>
      </c>
      <c r="F1286" s="55" t="s">
        <v>4651</v>
      </c>
      <c r="G1286" s="55" t="s">
        <v>8504</v>
      </c>
      <c r="H1286" s="55">
        <v>0</v>
      </c>
    </row>
    <row r="1287" spans="1:8" ht="12.5" customHeight="1">
      <c r="A1287" s="55">
        <v>28041</v>
      </c>
      <c r="B1287" s="55">
        <v>1</v>
      </c>
      <c r="C1287" s="55" t="s">
        <v>8505</v>
      </c>
      <c r="D1287" s="55" t="s">
        <v>4649</v>
      </c>
      <c r="E1287" s="55" t="s">
        <v>8506</v>
      </c>
      <c r="F1287" s="55" t="s">
        <v>4651</v>
      </c>
      <c r="G1287" s="55" t="s">
        <v>8507</v>
      </c>
      <c r="H1287" s="55">
        <v>0</v>
      </c>
    </row>
    <row r="1288" spans="1:8" ht="12.5" customHeight="1">
      <c r="A1288" s="55">
        <v>28188</v>
      </c>
      <c r="B1288" s="55">
        <v>1</v>
      </c>
      <c r="C1288" s="55" t="s">
        <v>8508</v>
      </c>
      <c r="D1288" s="55" t="s">
        <v>4649</v>
      </c>
      <c r="E1288" s="55" t="s">
        <v>8509</v>
      </c>
      <c r="F1288" s="55" t="s">
        <v>4651</v>
      </c>
      <c r="G1288" s="55" t="s">
        <v>8510</v>
      </c>
      <c r="H1288" s="55">
        <v>0</v>
      </c>
    </row>
    <row r="1289" spans="1:8" ht="12.5" customHeight="1">
      <c r="A1289" s="55">
        <v>28337</v>
      </c>
      <c r="B1289" s="55">
        <v>1</v>
      </c>
      <c r="C1289" s="55" t="s">
        <v>8511</v>
      </c>
      <c r="D1289" s="55" t="s">
        <v>4649</v>
      </c>
      <c r="E1289" s="55" t="s">
        <v>8512</v>
      </c>
      <c r="F1289" s="55" t="s">
        <v>4651</v>
      </c>
      <c r="G1289" s="55" t="s">
        <v>8513</v>
      </c>
      <c r="H1289" s="55">
        <v>0</v>
      </c>
    </row>
    <row r="1290" spans="1:8" ht="12.5" customHeight="1">
      <c r="A1290" s="55">
        <v>28655</v>
      </c>
      <c r="B1290" s="55">
        <v>1</v>
      </c>
      <c r="C1290" s="55" t="s">
        <v>8514</v>
      </c>
      <c r="D1290" s="55" t="s">
        <v>4649</v>
      </c>
      <c r="E1290" s="55" t="s">
        <v>8515</v>
      </c>
      <c r="F1290" s="55" t="s">
        <v>4651</v>
      </c>
      <c r="G1290" s="55" t="s">
        <v>8516</v>
      </c>
      <c r="H1290" s="55">
        <v>0</v>
      </c>
    </row>
    <row r="1291" spans="1:8" ht="12.5" customHeight="1">
      <c r="A1291" s="55">
        <v>28824</v>
      </c>
      <c r="B1291" s="55">
        <v>1</v>
      </c>
      <c r="C1291" s="55" t="s">
        <v>8517</v>
      </c>
      <c r="D1291" s="55" t="s">
        <v>4649</v>
      </c>
      <c r="E1291" s="55" t="s">
        <v>8518</v>
      </c>
      <c r="F1291" s="55" t="s">
        <v>4651</v>
      </c>
      <c r="G1291" s="55" t="s">
        <v>8519</v>
      </c>
      <c r="H1291" s="55">
        <v>0</v>
      </c>
    </row>
    <row r="1292" spans="1:8" ht="12.5" customHeight="1">
      <c r="A1292" s="55">
        <v>29015</v>
      </c>
      <c r="B1292" s="55">
        <v>1</v>
      </c>
      <c r="C1292" s="55" t="s">
        <v>8520</v>
      </c>
      <c r="D1292" s="55" t="s">
        <v>4649</v>
      </c>
      <c r="E1292" s="55" t="s">
        <v>8521</v>
      </c>
      <c r="F1292" s="55" t="s">
        <v>4651</v>
      </c>
      <c r="G1292" s="55" t="s">
        <v>8522</v>
      </c>
      <c r="H1292" s="55">
        <v>0</v>
      </c>
    </row>
    <row r="1293" spans="1:8" ht="12.5" customHeight="1">
      <c r="A1293" s="55">
        <v>11264</v>
      </c>
      <c r="B1293" s="55">
        <v>1</v>
      </c>
      <c r="C1293" s="55" t="s">
        <v>8523</v>
      </c>
      <c r="D1293" s="55" t="s">
        <v>4649</v>
      </c>
      <c r="E1293" s="55" t="s">
        <v>8524</v>
      </c>
      <c r="F1293" s="55" t="s">
        <v>4651</v>
      </c>
      <c r="G1293" s="55" t="s">
        <v>8525</v>
      </c>
      <c r="H1293" s="55">
        <v>0</v>
      </c>
    </row>
    <row r="1294" spans="1:8" ht="12.5" customHeight="1">
      <c r="A1294" s="55">
        <v>11522</v>
      </c>
      <c r="B1294" s="55">
        <v>1</v>
      </c>
      <c r="C1294" s="55" t="s">
        <v>8526</v>
      </c>
      <c r="D1294" s="55" t="s">
        <v>4649</v>
      </c>
      <c r="E1294" s="55" t="s">
        <v>8527</v>
      </c>
      <c r="F1294" s="55" t="s">
        <v>4651</v>
      </c>
      <c r="G1294" s="55" t="s">
        <v>8528</v>
      </c>
      <c r="H1294" s="55">
        <v>0</v>
      </c>
    </row>
    <row r="1295" spans="1:8" ht="12.5" customHeight="1">
      <c r="A1295" s="55">
        <v>11645</v>
      </c>
      <c r="B1295" s="55">
        <v>1</v>
      </c>
      <c r="C1295" s="55" t="s">
        <v>8529</v>
      </c>
      <c r="D1295" s="55" t="s">
        <v>4649</v>
      </c>
      <c r="E1295" s="55" t="s">
        <v>8530</v>
      </c>
      <c r="F1295" s="55" t="s">
        <v>4651</v>
      </c>
      <c r="G1295" s="55" t="s">
        <v>8531</v>
      </c>
      <c r="H1295" s="55">
        <v>0</v>
      </c>
    </row>
    <row r="1296" spans="1:8" ht="12.5" customHeight="1">
      <c r="A1296" s="55">
        <v>11747</v>
      </c>
      <c r="B1296" s="55">
        <v>1</v>
      </c>
      <c r="C1296" s="55" t="s">
        <v>8532</v>
      </c>
      <c r="D1296" s="55" t="s">
        <v>4649</v>
      </c>
      <c r="E1296" s="55" t="s">
        <v>8533</v>
      </c>
      <c r="F1296" s="55" t="s">
        <v>4651</v>
      </c>
      <c r="G1296" s="55" t="s">
        <v>8534</v>
      </c>
      <c r="H1296" s="55">
        <v>0</v>
      </c>
    </row>
    <row r="1297" spans="1:8" ht="12.5" customHeight="1">
      <c r="A1297" s="55">
        <v>13305</v>
      </c>
      <c r="B1297" s="55">
        <v>1</v>
      </c>
      <c r="C1297" s="55" t="s">
        <v>8535</v>
      </c>
      <c r="D1297" s="55" t="s">
        <v>4649</v>
      </c>
      <c r="E1297" s="55" t="s">
        <v>8536</v>
      </c>
      <c r="F1297" s="55" t="s">
        <v>4651</v>
      </c>
      <c r="G1297" s="55" t="s">
        <v>8537</v>
      </c>
      <c r="H1297" s="55">
        <v>0</v>
      </c>
    </row>
    <row r="1298" spans="1:8" ht="12.5" customHeight="1">
      <c r="A1298" s="55">
        <v>13344</v>
      </c>
      <c r="B1298" s="55">
        <v>1</v>
      </c>
      <c r="C1298" s="55" t="s">
        <v>8538</v>
      </c>
      <c r="D1298" s="55" t="s">
        <v>4649</v>
      </c>
      <c r="E1298" s="55" t="s">
        <v>8539</v>
      </c>
      <c r="F1298" s="55" t="s">
        <v>4651</v>
      </c>
      <c r="G1298" s="55" t="s">
        <v>8540</v>
      </c>
      <c r="H1298" s="55">
        <v>0</v>
      </c>
    </row>
    <row r="1299" spans="1:8" ht="12.5" customHeight="1">
      <c r="A1299" s="55">
        <v>13363</v>
      </c>
      <c r="B1299" s="55">
        <v>1</v>
      </c>
      <c r="C1299" s="55" t="s">
        <v>8541</v>
      </c>
      <c r="D1299" s="55" t="s">
        <v>4649</v>
      </c>
      <c r="E1299" s="55" t="s">
        <v>8542</v>
      </c>
      <c r="F1299" s="55" t="s">
        <v>4651</v>
      </c>
      <c r="G1299" s="55" t="s">
        <v>8543</v>
      </c>
      <c r="H1299" s="55">
        <v>0</v>
      </c>
    </row>
    <row r="1300" spans="1:8" ht="12.5" customHeight="1">
      <c r="A1300" s="55">
        <v>14243</v>
      </c>
      <c r="B1300" s="55">
        <v>1</v>
      </c>
      <c r="C1300" s="55" t="s">
        <v>8544</v>
      </c>
      <c r="D1300" s="55" t="s">
        <v>4649</v>
      </c>
      <c r="E1300" s="55" t="s">
        <v>8545</v>
      </c>
      <c r="F1300" s="55" t="s">
        <v>4651</v>
      </c>
      <c r="G1300" s="55" t="s">
        <v>8546</v>
      </c>
      <c r="H1300" s="55">
        <v>0</v>
      </c>
    </row>
    <row r="1301" spans="1:8" ht="12.5" customHeight="1">
      <c r="A1301" s="55">
        <v>14349</v>
      </c>
      <c r="B1301" s="55">
        <v>1</v>
      </c>
      <c r="C1301" s="55" t="s">
        <v>8547</v>
      </c>
      <c r="D1301" s="55" t="s">
        <v>4649</v>
      </c>
      <c r="E1301" s="55" t="s">
        <v>8548</v>
      </c>
      <c r="F1301" s="55" t="s">
        <v>4651</v>
      </c>
      <c r="G1301" s="55" t="s">
        <v>8549</v>
      </c>
      <c r="H1301" s="55">
        <v>0</v>
      </c>
    </row>
    <row r="1302" spans="1:8" ht="12.5" customHeight="1">
      <c r="A1302" s="55">
        <v>14401</v>
      </c>
      <c r="B1302" s="55">
        <v>1</v>
      </c>
      <c r="C1302" s="55" t="s">
        <v>8550</v>
      </c>
      <c r="D1302" s="55" t="s">
        <v>4649</v>
      </c>
      <c r="E1302" s="55" t="s">
        <v>8551</v>
      </c>
      <c r="F1302" s="55" t="s">
        <v>4651</v>
      </c>
      <c r="G1302" s="55" t="s">
        <v>8552</v>
      </c>
      <c r="H1302" s="55">
        <v>0</v>
      </c>
    </row>
    <row r="1303" spans="1:8" ht="12.5" customHeight="1">
      <c r="A1303" s="55">
        <v>15286</v>
      </c>
      <c r="B1303" s="55">
        <v>1</v>
      </c>
      <c r="C1303" s="55" t="s">
        <v>8553</v>
      </c>
      <c r="D1303" s="55" t="s">
        <v>4649</v>
      </c>
      <c r="E1303" s="55" t="s">
        <v>8554</v>
      </c>
      <c r="F1303" s="55" t="s">
        <v>4651</v>
      </c>
      <c r="G1303" s="55" t="s">
        <v>8555</v>
      </c>
      <c r="H1303" s="55">
        <v>0</v>
      </c>
    </row>
    <row r="1304" spans="1:8" ht="12.5" customHeight="1">
      <c r="A1304" s="55">
        <v>15299</v>
      </c>
      <c r="B1304" s="55">
        <v>1</v>
      </c>
      <c r="C1304" s="55" t="s">
        <v>8556</v>
      </c>
      <c r="D1304" s="55" t="s">
        <v>4649</v>
      </c>
      <c r="E1304" s="55" t="s">
        <v>8557</v>
      </c>
      <c r="F1304" s="55" t="s">
        <v>4651</v>
      </c>
      <c r="G1304" s="55" t="s">
        <v>8558</v>
      </c>
      <c r="H1304" s="55">
        <v>0</v>
      </c>
    </row>
    <row r="1305" spans="1:8" ht="12.5" customHeight="1">
      <c r="A1305" s="55">
        <v>15351</v>
      </c>
      <c r="B1305" s="55">
        <v>1</v>
      </c>
      <c r="C1305" s="55" t="s">
        <v>8559</v>
      </c>
      <c r="D1305" s="55" t="s">
        <v>4649</v>
      </c>
      <c r="E1305" s="55" t="s">
        <v>8560</v>
      </c>
      <c r="F1305" s="55" t="s">
        <v>4651</v>
      </c>
      <c r="G1305" s="55" t="s">
        <v>8561</v>
      </c>
      <c r="H1305" s="55">
        <v>0</v>
      </c>
    </row>
    <row r="1306" spans="1:8" ht="12.5" customHeight="1">
      <c r="A1306" s="55">
        <v>15967</v>
      </c>
      <c r="B1306" s="55">
        <v>1</v>
      </c>
      <c r="C1306" s="55" t="s">
        <v>8562</v>
      </c>
      <c r="D1306" s="55" t="s">
        <v>4649</v>
      </c>
      <c r="E1306" s="55" t="s">
        <v>8563</v>
      </c>
      <c r="F1306" s="55" t="s">
        <v>4651</v>
      </c>
      <c r="G1306" s="55" t="s">
        <v>8564</v>
      </c>
      <c r="H1306" s="55">
        <v>0</v>
      </c>
    </row>
    <row r="1307" spans="1:8" ht="12.5" customHeight="1">
      <c r="A1307" s="55">
        <v>16369</v>
      </c>
      <c r="B1307" s="55">
        <v>1</v>
      </c>
      <c r="C1307" s="55" t="s">
        <v>8565</v>
      </c>
      <c r="D1307" s="55" t="s">
        <v>4649</v>
      </c>
      <c r="E1307" s="55" t="s">
        <v>8566</v>
      </c>
      <c r="F1307" s="55" t="s">
        <v>4651</v>
      </c>
      <c r="G1307" s="55" t="s">
        <v>8567</v>
      </c>
      <c r="H1307" s="55">
        <v>0</v>
      </c>
    </row>
    <row r="1308" spans="1:8" ht="12.5" customHeight="1">
      <c r="A1308" s="55">
        <v>16790</v>
      </c>
      <c r="B1308" s="55">
        <v>1</v>
      </c>
      <c r="C1308" s="55" t="s">
        <v>8568</v>
      </c>
      <c r="D1308" s="55" t="s">
        <v>4649</v>
      </c>
      <c r="E1308" s="55" t="s">
        <v>8569</v>
      </c>
      <c r="F1308" s="55" t="s">
        <v>4651</v>
      </c>
      <c r="G1308" s="55" t="s">
        <v>8570</v>
      </c>
      <c r="H1308" s="55">
        <v>0</v>
      </c>
    </row>
    <row r="1309" spans="1:8" ht="12.5" customHeight="1">
      <c r="A1309" s="55">
        <v>16956</v>
      </c>
      <c r="B1309" s="55">
        <v>1</v>
      </c>
      <c r="C1309" s="55" t="s">
        <v>8571</v>
      </c>
      <c r="D1309" s="55" t="s">
        <v>4649</v>
      </c>
      <c r="E1309" s="55" t="s">
        <v>8572</v>
      </c>
      <c r="F1309" s="55" t="s">
        <v>4651</v>
      </c>
      <c r="G1309" s="55" t="s">
        <v>8573</v>
      </c>
      <c r="H1309" s="55">
        <v>0</v>
      </c>
    </row>
    <row r="1310" spans="1:8" ht="12.5" customHeight="1">
      <c r="A1310" s="55">
        <v>17180</v>
      </c>
      <c r="B1310" s="55">
        <v>1</v>
      </c>
      <c r="C1310" s="55" t="s">
        <v>8574</v>
      </c>
      <c r="D1310" s="55" t="s">
        <v>4649</v>
      </c>
      <c r="E1310" s="55" t="s">
        <v>8575</v>
      </c>
      <c r="F1310" s="55" t="s">
        <v>4651</v>
      </c>
      <c r="G1310" s="55" t="s">
        <v>8576</v>
      </c>
      <c r="H1310" s="55">
        <v>0</v>
      </c>
    </row>
    <row r="1311" spans="1:8" ht="12.5" customHeight="1">
      <c r="A1311" s="55">
        <v>17261</v>
      </c>
      <c r="B1311" s="55">
        <v>1</v>
      </c>
      <c r="C1311" s="55" t="s">
        <v>8577</v>
      </c>
      <c r="D1311" s="55" t="s">
        <v>4649</v>
      </c>
      <c r="E1311" s="55" t="s">
        <v>8578</v>
      </c>
      <c r="F1311" s="55" t="s">
        <v>4651</v>
      </c>
      <c r="G1311" s="55" t="s">
        <v>8579</v>
      </c>
      <c r="H1311" s="55">
        <v>0</v>
      </c>
    </row>
    <row r="1312" spans="1:8" ht="12.5" customHeight="1">
      <c r="A1312" s="55">
        <v>17339</v>
      </c>
      <c r="B1312" s="55">
        <v>1</v>
      </c>
      <c r="C1312" s="55" t="s">
        <v>8580</v>
      </c>
      <c r="D1312" s="55" t="s">
        <v>4649</v>
      </c>
      <c r="E1312" s="55" t="s">
        <v>8581</v>
      </c>
      <c r="F1312" s="55" t="s">
        <v>4651</v>
      </c>
      <c r="G1312" s="55" t="s">
        <v>8582</v>
      </c>
      <c r="H1312" s="55">
        <v>0</v>
      </c>
    </row>
    <row r="1313" spans="1:8" ht="12.5" customHeight="1">
      <c r="A1313" s="55">
        <v>17529</v>
      </c>
      <c r="B1313" s="55">
        <v>1</v>
      </c>
      <c r="C1313" s="55" t="s">
        <v>8583</v>
      </c>
      <c r="D1313" s="55" t="s">
        <v>4649</v>
      </c>
      <c r="E1313" s="55" t="s">
        <v>8584</v>
      </c>
      <c r="F1313" s="55" t="s">
        <v>4651</v>
      </c>
      <c r="G1313" s="55" t="s">
        <v>8585</v>
      </c>
      <c r="H1313" s="55">
        <v>0</v>
      </c>
    </row>
    <row r="1314" spans="1:8" ht="12.5" customHeight="1">
      <c r="A1314" s="55">
        <v>17556</v>
      </c>
      <c r="B1314" s="55">
        <v>1</v>
      </c>
      <c r="C1314" s="55" t="s">
        <v>8586</v>
      </c>
      <c r="D1314" s="55" t="s">
        <v>4649</v>
      </c>
      <c r="E1314" s="55" t="s">
        <v>8587</v>
      </c>
      <c r="F1314" s="55" t="s">
        <v>4651</v>
      </c>
      <c r="G1314" s="55" t="s">
        <v>8588</v>
      </c>
      <c r="H1314" s="55">
        <v>0</v>
      </c>
    </row>
    <row r="1315" spans="1:8" ht="12.5" customHeight="1">
      <c r="A1315" s="55">
        <v>17677</v>
      </c>
      <c r="B1315" s="55">
        <v>1</v>
      </c>
      <c r="C1315" s="55" t="s">
        <v>8589</v>
      </c>
      <c r="D1315" s="55" t="s">
        <v>4649</v>
      </c>
      <c r="E1315" s="55" t="s">
        <v>8590</v>
      </c>
      <c r="F1315" s="55" t="s">
        <v>4651</v>
      </c>
      <c r="G1315" s="55" t="s">
        <v>8591</v>
      </c>
      <c r="H1315" s="55">
        <v>0</v>
      </c>
    </row>
    <row r="1316" spans="1:8" ht="12.5" customHeight="1">
      <c r="A1316" s="55">
        <v>18517</v>
      </c>
      <c r="B1316" s="55">
        <v>1</v>
      </c>
      <c r="C1316" s="55" t="s">
        <v>8592</v>
      </c>
      <c r="D1316" s="55" t="s">
        <v>4649</v>
      </c>
      <c r="E1316" s="55" t="s">
        <v>8593</v>
      </c>
      <c r="F1316" s="55" t="s">
        <v>4651</v>
      </c>
      <c r="G1316" s="55" t="s">
        <v>8594</v>
      </c>
      <c r="H1316" s="55">
        <v>0</v>
      </c>
    </row>
    <row r="1317" spans="1:8" ht="12.5" customHeight="1">
      <c r="A1317" s="55">
        <v>18806</v>
      </c>
      <c r="B1317" s="55">
        <v>1</v>
      </c>
      <c r="C1317" s="55" t="s">
        <v>8595</v>
      </c>
      <c r="D1317" s="55" t="s">
        <v>4649</v>
      </c>
      <c r="E1317" s="55" t="s">
        <v>8596</v>
      </c>
      <c r="F1317" s="55" t="s">
        <v>4651</v>
      </c>
      <c r="G1317" s="55" t="s">
        <v>8597</v>
      </c>
      <c r="H1317" s="55">
        <v>0</v>
      </c>
    </row>
    <row r="1318" spans="1:8" ht="12.5" customHeight="1">
      <c r="A1318" s="55">
        <v>18933</v>
      </c>
      <c r="B1318" s="55">
        <v>1</v>
      </c>
      <c r="C1318" s="55" t="s">
        <v>8598</v>
      </c>
      <c r="D1318" s="55" t="s">
        <v>4649</v>
      </c>
      <c r="E1318" s="55" t="s">
        <v>8599</v>
      </c>
      <c r="F1318" s="55" t="s">
        <v>4651</v>
      </c>
      <c r="G1318" s="55" t="s">
        <v>8600</v>
      </c>
      <c r="H1318" s="55">
        <v>0</v>
      </c>
    </row>
    <row r="1319" spans="1:8" ht="12.5" customHeight="1">
      <c r="A1319" s="55">
        <v>19209</v>
      </c>
      <c r="B1319" s="55">
        <v>1</v>
      </c>
      <c r="C1319" s="55" t="s">
        <v>8601</v>
      </c>
      <c r="D1319" s="55" t="s">
        <v>4649</v>
      </c>
      <c r="E1319" s="55" t="s">
        <v>8602</v>
      </c>
      <c r="F1319" s="55" t="s">
        <v>4651</v>
      </c>
      <c r="G1319" s="55" t="s">
        <v>8603</v>
      </c>
      <c r="H1319" s="55">
        <v>0</v>
      </c>
    </row>
    <row r="1320" spans="1:8" ht="12.5" customHeight="1">
      <c r="A1320" s="55">
        <v>19538</v>
      </c>
      <c r="B1320" s="55">
        <v>1</v>
      </c>
      <c r="C1320" s="55" t="s">
        <v>8604</v>
      </c>
      <c r="D1320" s="55" t="s">
        <v>4649</v>
      </c>
      <c r="E1320" s="55" t="s">
        <v>8605</v>
      </c>
      <c r="F1320" s="55" t="s">
        <v>4651</v>
      </c>
      <c r="G1320" s="55" t="s">
        <v>8606</v>
      </c>
      <c r="H1320" s="55">
        <v>0</v>
      </c>
    </row>
    <row r="1321" spans="1:8" ht="12.5" customHeight="1">
      <c r="A1321" s="55">
        <v>19669</v>
      </c>
      <c r="B1321" s="55">
        <v>1</v>
      </c>
      <c r="C1321" s="55" t="s">
        <v>8607</v>
      </c>
      <c r="D1321" s="55" t="s">
        <v>4649</v>
      </c>
      <c r="E1321" s="55" t="s">
        <v>8608</v>
      </c>
      <c r="F1321" s="55" t="s">
        <v>4651</v>
      </c>
      <c r="G1321" s="55" t="s">
        <v>8609</v>
      </c>
      <c r="H1321" s="55">
        <v>0</v>
      </c>
    </row>
    <row r="1322" spans="1:8" ht="12.5" customHeight="1">
      <c r="A1322" s="55">
        <v>20080</v>
      </c>
      <c r="B1322" s="55">
        <v>1</v>
      </c>
      <c r="C1322" s="55" t="s">
        <v>8610</v>
      </c>
      <c r="D1322" s="55" t="s">
        <v>4649</v>
      </c>
      <c r="E1322" s="55" t="s">
        <v>8611</v>
      </c>
      <c r="F1322" s="55" t="s">
        <v>4651</v>
      </c>
      <c r="G1322" s="55" t="s">
        <v>8612</v>
      </c>
      <c r="H1322" s="55">
        <v>0</v>
      </c>
    </row>
    <row r="1323" spans="1:8" ht="12.5" customHeight="1">
      <c r="A1323" s="55">
        <v>20763</v>
      </c>
      <c r="B1323" s="55">
        <v>1</v>
      </c>
      <c r="C1323" s="55" t="s">
        <v>8613</v>
      </c>
      <c r="D1323" s="55" t="s">
        <v>4649</v>
      </c>
      <c r="E1323" s="55" t="s">
        <v>8614</v>
      </c>
      <c r="F1323" s="55" t="s">
        <v>4651</v>
      </c>
      <c r="G1323" s="55" t="s">
        <v>8615</v>
      </c>
      <c r="H1323" s="55">
        <v>0</v>
      </c>
    </row>
    <row r="1324" spans="1:8" ht="12.5" customHeight="1">
      <c r="A1324" s="55">
        <v>21236</v>
      </c>
      <c r="B1324" s="55">
        <v>1</v>
      </c>
      <c r="C1324" s="55" t="s">
        <v>8616</v>
      </c>
      <c r="D1324" s="55" t="s">
        <v>4649</v>
      </c>
      <c r="E1324" s="55" t="s">
        <v>8617</v>
      </c>
      <c r="F1324" s="55" t="s">
        <v>4651</v>
      </c>
      <c r="G1324" s="55" t="s">
        <v>8618</v>
      </c>
      <c r="H1324" s="55">
        <v>0</v>
      </c>
    </row>
    <row r="1325" spans="1:8" ht="12.5" customHeight="1">
      <c r="A1325" s="55">
        <v>21401</v>
      </c>
      <c r="B1325" s="55">
        <v>1</v>
      </c>
      <c r="C1325" s="55" t="s">
        <v>8619</v>
      </c>
      <c r="D1325" s="55" t="s">
        <v>4649</v>
      </c>
      <c r="E1325" s="55" t="s">
        <v>8620</v>
      </c>
      <c r="F1325" s="55" t="s">
        <v>4651</v>
      </c>
      <c r="G1325" s="55" t="s">
        <v>8621</v>
      </c>
      <c r="H1325" s="55">
        <v>0</v>
      </c>
    </row>
    <row r="1326" spans="1:8" ht="12.5" customHeight="1">
      <c r="A1326" s="55">
        <v>21467</v>
      </c>
      <c r="B1326" s="55">
        <v>1</v>
      </c>
      <c r="C1326" s="55" t="s">
        <v>8622</v>
      </c>
      <c r="D1326" s="55" t="s">
        <v>4649</v>
      </c>
      <c r="E1326" s="55" t="s">
        <v>8623</v>
      </c>
      <c r="F1326" s="55" t="s">
        <v>4651</v>
      </c>
      <c r="G1326" s="55" t="s">
        <v>8624</v>
      </c>
      <c r="H1326" s="55">
        <v>0</v>
      </c>
    </row>
    <row r="1327" spans="1:8" ht="12.5" customHeight="1">
      <c r="A1327" s="55">
        <v>21733</v>
      </c>
      <c r="B1327" s="55">
        <v>1</v>
      </c>
      <c r="C1327" s="55" t="s">
        <v>8625</v>
      </c>
      <c r="D1327" s="55" t="s">
        <v>4649</v>
      </c>
      <c r="E1327" s="55" t="s">
        <v>8626</v>
      </c>
      <c r="F1327" s="55" t="s">
        <v>4651</v>
      </c>
      <c r="G1327" s="55" t="s">
        <v>8627</v>
      </c>
      <c r="H1327" s="55">
        <v>0</v>
      </c>
    </row>
    <row r="1328" spans="1:8" ht="12.5" customHeight="1">
      <c r="A1328" s="55">
        <v>21753</v>
      </c>
      <c r="B1328" s="55">
        <v>1</v>
      </c>
      <c r="C1328" s="55" t="s">
        <v>8628</v>
      </c>
      <c r="D1328" s="55" t="s">
        <v>4649</v>
      </c>
      <c r="E1328" s="55" t="s">
        <v>8629</v>
      </c>
      <c r="F1328" s="55" t="s">
        <v>4651</v>
      </c>
      <c r="G1328" s="55" t="s">
        <v>8630</v>
      </c>
      <c r="H1328" s="55">
        <v>0</v>
      </c>
    </row>
    <row r="1329" spans="1:8" ht="12.5" customHeight="1">
      <c r="A1329" s="55">
        <v>22056</v>
      </c>
      <c r="B1329" s="55">
        <v>1</v>
      </c>
      <c r="C1329" s="55" t="s">
        <v>8631</v>
      </c>
      <c r="D1329" s="55" t="s">
        <v>4649</v>
      </c>
      <c r="E1329" s="55" t="s">
        <v>8632</v>
      </c>
      <c r="F1329" s="55" t="s">
        <v>4651</v>
      </c>
      <c r="G1329" s="55" t="s">
        <v>8633</v>
      </c>
      <c r="H1329" s="55">
        <v>0</v>
      </c>
    </row>
    <row r="1330" spans="1:8" ht="12.5" customHeight="1">
      <c r="A1330" s="55">
        <v>22245</v>
      </c>
      <c r="B1330" s="55">
        <v>1</v>
      </c>
      <c r="C1330" s="55" t="s">
        <v>8634</v>
      </c>
      <c r="D1330" s="55" t="s">
        <v>4649</v>
      </c>
      <c r="E1330" s="55" t="s">
        <v>8635</v>
      </c>
      <c r="F1330" s="55" t="s">
        <v>4651</v>
      </c>
      <c r="G1330" s="55" t="s">
        <v>8636</v>
      </c>
      <c r="H1330" s="55">
        <v>0</v>
      </c>
    </row>
    <row r="1331" spans="1:8" ht="12.5" customHeight="1">
      <c r="A1331" s="55">
        <v>22754</v>
      </c>
      <c r="B1331" s="55">
        <v>1</v>
      </c>
      <c r="C1331" s="55" t="s">
        <v>8637</v>
      </c>
      <c r="D1331" s="55" t="s">
        <v>4649</v>
      </c>
      <c r="E1331" s="55" t="s">
        <v>8638</v>
      </c>
      <c r="F1331" s="55" t="s">
        <v>4651</v>
      </c>
      <c r="G1331" s="55" t="s">
        <v>8639</v>
      </c>
      <c r="H1331" s="55">
        <v>0</v>
      </c>
    </row>
    <row r="1332" spans="1:8" ht="12.5" customHeight="1">
      <c r="A1332" s="55">
        <v>22896</v>
      </c>
      <c r="B1332" s="55">
        <v>1</v>
      </c>
      <c r="C1332" s="55" t="s">
        <v>8640</v>
      </c>
      <c r="D1332" s="55" t="s">
        <v>4649</v>
      </c>
      <c r="E1332" s="55" t="s">
        <v>8641</v>
      </c>
      <c r="F1332" s="55" t="s">
        <v>4651</v>
      </c>
      <c r="G1332" s="55" t="s">
        <v>8642</v>
      </c>
      <c r="H1332" s="55">
        <v>0</v>
      </c>
    </row>
    <row r="1333" spans="1:8" ht="12.5" customHeight="1">
      <c r="A1333" s="55">
        <v>23339</v>
      </c>
      <c r="B1333" s="55">
        <v>1</v>
      </c>
      <c r="C1333" s="55" t="s">
        <v>8643</v>
      </c>
      <c r="D1333" s="55" t="s">
        <v>4649</v>
      </c>
      <c r="E1333" s="55" t="s">
        <v>8644</v>
      </c>
      <c r="F1333" s="55" t="s">
        <v>4651</v>
      </c>
      <c r="G1333" s="55" t="s">
        <v>8645</v>
      </c>
      <c r="H1333" s="55">
        <v>0</v>
      </c>
    </row>
    <row r="1334" spans="1:8" ht="12.5" customHeight="1">
      <c r="A1334" s="55">
        <v>23367</v>
      </c>
      <c r="B1334" s="55">
        <v>1</v>
      </c>
      <c r="C1334" s="55" t="s">
        <v>8646</v>
      </c>
      <c r="D1334" s="55" t="s">
        <v>4649</v>
      </c>
      <c r="E1334" s="55" t="s">
        <v>8647</v>
      </c>
      <c r="F1334" s="55" t="s">
        <v>4651</v>
      </c>
      <c r="G1334" s="55" t="s">
        <v>8648</v>
      </c>
      <c r="H1334" s="55">
        <v>0</v>
      </c>
    </row>
    <row r="1335" spans="1:8" ht="12.5" customHeight="1">
      <c r="A1335" s="55">
        <v>23717</v>
      </c>
      <c r="B1335" s="55">
        <v>1</v>
      </c>
      <c r="C1335" s="55" t="s">
        <v>8649</v>
      </c>
      <c r="D1335" s="55" t="s">
        <v>4649</v>
      </c>
      <c r="E1335" s="55" t="s">
        <v>8650</v>
      </c>
      <c r="F1335" s="55" t="s">
        <v>4651</v>
      </c>
      <c r="G1335" s="55" t="s">
        <v>8651</v>
      </c>
      <c r="H1335" s="55">
        <v>0</v>
      </c>
    </row>
    <row r="1336" spans="1:8" ht="12.5" customHeight="1">
      <c r="A1336" s="55">
        <v>23834</v>
      </c>
      <c r="B1336" s="55">
        <v>1</v>
      </c>
      <c r="C1336" s="55" t="s">
        <v>8652</v>
      </c>
      <c r="D1336" s="55" t="s">
        <v>4649</v>
      </c>
      <c r="E1336" s="55" t="s">
        <v>8653</v>
      </c>
      <c r="F1336" s="55" t="s">
        <v>4651</v>
      </c>
      <c r="G1336" s="55" t="s">
        <v>8654</v>
      </c>
      <c r="H1336" s="55">
        <v>0</v>
      </c>
    </row>
    <row r="1337" spans="1:8" ht="12.5" customHeight="1">
      <c r="A1337" s="55">
        <v>24236</v>
      </c>
      <c r="B1337" s="55">
        <v>1</v>
      </c>
      <c r="C1337" s="55" t="s">
        <v>8655</v>
      </c>
      <c r="D1337" s="55" t="s">
        <v>4649</v>
      </c>
      <c r="E1337" s="55" t="s">
        <v>8656</v>
      </c>
      <c r="F1337" s="55" t="s">
        <v>4651</v>
      </c>
      <c r="G1337" s="55" t="s">
        <v>8657</v>
      </c>
      <c r="H1337" s="55">
        <v>0</v>
      </c>
    </row>
    <row r="1338" spans="1:8" ht="12.5" customHeight="1">
      <c r="A1338" s="55">
        <v>24285</v>
      </c>
      <c r="B1338" s="55">
        <v>1</v>
      </c>
      <c r="C1338" s="55" t="s">
        <v>8658</v>
      </c>
      <c r="D1338" s="55" t="s">
        <v>4649</v>
      </c>
      <c r="E1338" s="55" t="s">
        <v>8659</v>
      </c>
      <c r="F1338" s="55" t="s">
        <v>4651</v>
      </c>
      <c r="G1338" s="55" t="s">
        <v>8660</v>
      </c>
      <c r="H1338" s="55">
        <v>0</v>
      </c>
    </row>
    <row r="1339" spans="1:8" ht="12.5" customHeight="1">
      <c r="A1339" s="55">
        <v>24313</v>
      </c>
      <c r="B1339" s="55">
        <v>1</v>
      </c>
      <c r="C1339" s="55" t="s">
        <v>8661</v>
      </c>
      <c r="D1339" s="55" t="s">
        <v>4649</v>
      </c>
      <c r="E1339" s="55" t="s">
        <v>8662</v>
      </c>
      <c r="F1339" s="55" t="s">
        <v>4651</v>
      </c>
      <c r="G1339" s="55" t="s">
        <v>8663</v>
      </c>
      <c r="H1339" s="55">
        <v>0</v>
      </c>
    </row>
    <row r="1340" spans="1:8" ht="12.5" customHeight="1">
      <c r="A1340" s="55">
        <v>24321</v>
      </c>
      <c r="B1340" s="55">
        <v>1</v>
      </c>
      <c r="C1340" s="55" t="s">
        <v>8664</v>
      </c>
      <c r="D1340" s="55" t="s">
        <v>4649</v>
      </c>
      <c r="E1340" s="55" t="s">
        <v>8665</v>
      </c>
      <c r="F1340" s="55" t="s">
        <v>4651</v>
      </c>
      <c r="G1340" s="55" t="s">
        <v>8666</v>
      </c>
      <c r="H1340" s="55">
        <v>0</v>
      </c>
    </row>
    <row r="1341" spans="1:8" ht="12.5" customHeight="1">
      <c r="A1341" s="55">
        <v>24326</v>
      </c>
      <c r="B1341" s="55">
        <v>1</v>
      </c>
      <c r="C1341" s="55" t="s">
        <v>8667</v>
      </c>
      <c r="D1341" s="55" t="s">
        <v>4649</v>
      </c>
      <c r="E1341" s="55" t="s">
        <v>8668</v>
      </c>
      <c r="F1341" s="55" t="s">
        <v>4651</v>
      </c>
      <c r="G1341" s="55" t="s">
        <v>8669</v>
      </c>
      <c r="H1341" s="55">
        <v>0</v>
      </c>
    </row>
    <row r="1342" spans="1:8" ht="12.5" customHeight="1">
      <c r="A1342" s="55">
        <v>24416</v>
      </c>
      <c r="B1342" s="55">
        <v>1</v>
      </c>
      <c r="C1342" s="55" t="s">
        <v>8670</v>
      </c>
      <c r="D1342" s="55" t="s">
        <v>4649</v>
      </c>
      <c r="E1342" s="55" t="s">
        <v>8671</v>
      </c>
      <c r="F1342" s="55" t="s">
        <v>4651</v>
      </c>
      <c r="G1342" s="55" t="s">
        <v>8672</v>
      </c>
      <c r="H1342" s="55">
        <v>0</v>
      </c>
    </row>
    <row r="1343" spans="1:8" ht="12.5" customHeight="1">
      <c r="A1343" s="55">
        <v>24451</v>
      </c>
      <c r="B1343" s="55">
        <v>1</v>
      </c>
      <c r="C1343" s="55" t="s">
        <v>8673</v>
      </c>
      <c r="D1343" s="55" t="s">
        <v>4649</v>
      </c>
      <c r="E1343" s="55" t="s">
        <v>8674</v>
      </c>
      <c r="F1343" s="55" t="s">
        <v>4651</v>
      </c>
      <c r="G1343" s="55" t="s">
        <v>8675</v>
      </c>
      <c r="H1343" s="55">
        <v>0</v>
      </c>
    </row>
    <row r="1344" spans="1:8" ht="12.5" customHeight="1">
      <c r="A1344" s="55">
        <v>25275</v>
      </c>
      <c r="B1344" s="55">
        <v>1</v>
      </c>
      <c r="C1344" s="55" t="s">
        <v>8676</v>
      </c>
      <c r="D1344" s="55" t="s">
        <v>4649</v>
      </c>
      <c r="E1344" s="55" t="s">
        <v>8677</v>
      </c>
      <c r="F1344" s="55" t="s">
        <v>4651</v>
      </c>
      <c r="G1344" s="55" t="s">
        <v>8678</v>
      </c>
      <c r="H1344" s="55">
        <v>0</v>
      </c>
    </row>
    <row r="1345" spans="1:8" ht="12.5" customHeight="1">
      <c r="A1345" s="55">
        <v>25346</v>
      </c>
      <c r="B1345" s="55">
        <v>1</v>
      </c>
      <c r="C1345" s="55" t="s">
        <v>8679</v>
      </c>
      <c r="D1345" s="55" t="s">
        <v>4649</v>
      </c>
      <c r="E1345" s="55" t="s">
        <v>8680</v>
      </c>
      <c r="F1345" s="55" t="s">
        <v>4651</v>
      </c>
      <c r="G1345" s="55" t="s">
        <v>8681</v>
      </c>
      <c r="H1345" s="55">
        <v>0</v>
      </c>
    </row>
    <row r="1346" spans="1:8" ht="12.5" customHeight="1">
      <c r="A1346" s="55">
        <v>25973</v>
      </c>
      <c r="B1346" s="55">
        <v>1</v>
      </c>
      <c r="C1346" s="55" t="s">
        <v>8682</v>
      </c>
      <c r="D1346" s="55" t="s">
        <v>4649</v>
      </c>
      <c r="E1346" s="55" t="s">
        <v>8683</v>
      </c>
      <c r="F1346" s="55" t="s">
        <v>4651</v>
      </c>
      <c r="G1346" s="55" t="s">
        <v>8684</v>
      </c>
      <c r="H1346" s="55">
        <v>0</v>
      </c>
    </row>
    <row r="1347" spans="1:8" ht="12.5" customHeight="1">
      <c r="A1347" s="55">
        <v>27650</v>
      </c>
      <c r="B1347" s="55">
        <v>1</v>
      </c>
      <c r="C1347" s="55" t="s">
        <v>8685</v>
      </c>
      <c r="D1347" s="55" t="s">
        <v>4649</v>
      </c>
      <c r="E1347" s="55" t="s">
        <v>8686</v>
      </c>
      <c r="F1347" s="55" t="s">
        <v>4651</v>
      </c>
      <c r="G1347" s="55" t="s">
        <v>8687</v>
      </c>
      <c r="H1347" s="55">
        <v>0</v>
      </c>
    </row>
    <row r="1348" spans="1:8" ht="12.5" customHeight="1">
      <c r="A1348" s="55">
        <v>27684</v>
      </c>
      <c r="B1348" s="55">
        <v>1</v>
      </c>
      <c r="C1348" s="55" t="s">
        <v>8688</v>
      </c>
      <c r="D1348" s="55" t="s">
        <v>4649</v>
      </c>
      <c r="E1348" s="55" t="s">
        <v>8689</v>
      </c>
      <c r="F1348" s="55" t="s">
        <v>4651</v>
      </c>
      <c r="G1348" s="55" t="s">
        <v>8690</v>
      </c>
      <c r="H1348" s="55">
        <v>0</v>
      </c>
    </row>
    <row r="1349" spans="1:8" ht="12.5" customHeight="1">
      <c r="A1349" s="55">
        <v>27753</v>
      </c>
      <c r="B1349" s="55">
        <v>1</v>
      </c>
      <c r="C1349" s="55" t="s">
        <v>8691</v>
      </c>
      <c r="D1349" s="55" t="s">
        <v>4649</v>
      </c>
      <c r="E1349" s="55" t="s">
        <v>8692</v>
      </c>
      <c r="F1349" s="55" t="s">
        <v>4651</v>
      </c>
      <c r="G1349" s="55" t="s">
        <v>8693</v>
      </c>
      <c r="H1349" s="55">
        <v>0</v>
      </c>
    </row>
    <row r="1350" spans="1:8" ht="12.5" customHeight="1">
      <c r="A1350" s="55">
        <v>27994</v>
      </c>
      <c r="B1350" s="55">
        <v>1</v>
      </c>
      <c r="C1350" s="55" t="s">
        <v>8694</v>
      </c>
      <c r="D1350" s="55" t="s">
        <v>4649</v>
      </c>
      <c r="E1350" s="55" t="s">
        <v>8695</v>
      </c>
      <c r="F1350" s="55" t="s">
        <v>4651</v>
      </c>
      <c r="G1350" s="55" t="s">
        <v>8696</v>
      </c>
      <c r="H1350" s="55">
        <v>0</v>
      </c>
    </row>
    <row r="1351" spans="1:8" ht="12.5" customHeight="1">
      <c r="A1351" s="55">
        <v>28010</v>
      </c>
      <c r="B1351" s="55">
        <v>1</v>
      </c>
      <c r="C1351" s="55" t="s">
        <v>8697</v>
      </c>
      <c r="D1351" s="55" t="s">
        <v>4649</v>
      </c>
      <c r="E1351" s="55" t="s">
        <v>8698</v>
      </c>
      <c r="F1351" s="55" t="s">
        <v>4651</v>
      </c>
      <c r="G1351" s="55" t="s">
        <v>8699</v>
      </c>
      <c r="H1351" s="55">
        <v>0</v>
      </c>
    </row>
    <row r="1352" spans="1:8" ht="12.5" customHeight="1">
      <c r="A1352" s="55">
        <v>28030</v>
      </c>
      <c r="B1352" s="55">
        <v>1</v>
      </c>
      <c r="C1352" s="55" t="s">
        <v>8700</v>
      </c>
      <c r="D1352" s="55" t="s">
        <v>4649</v>
      </c>
      <c r="E1352" s="55" t="s">
        <v>8701</v>
      </c>
      <c r="F1352" s="55" t="s">
        <v>4651</v>
      </c>
      <c r="G1352" s="55" t="s">
        <v>8702</v>
      </c>
      <c r="H1352" s="55">
        <v>0</v>
      </c>
    </row>
    <row r="1353" spans="1:8" ht="12.5" customHeight="1">
      <c r="A1353" s="55">
        <v>28142</v>
      </c>
      <c r="B1353" s="55">
        <v>1</v>
      </c>
      <c r="C1353" s="55" t="s">
        <v>8703</v>
      </c>
      <c r="D1353" s="55" t="s">
        <v>4649</v>
      </c>
      <c r="E1353" s="55" t="s">
        <v>8704</v>
      </c>
      <c r="F1353" s="55" t="s">
        <v>4651</v>
      </c>
      <c r="G1353" s="55" t="s">
        <v>8705</v>
      </c>
      <c r="H1353" s="55">
        <v>0</v>
      </c>
    </row>
    <row r="1354" spans="1:8" ht="12.5" customHeight="1">
      <c r="A1354" s="55">
        <v>28632</v>
      </c>
      <c r="B1354" s="55">
        <v>1</v>
      </c>
      <c r="C1354" s="55" t="s">
        <v>8706</v>
      </c>
      <c r="D1354" s="55" t="s">
        <v>4649</v>
      </c>
      <c r="E1354" s="55" t="s">
        <v>8707</v>
      </c>
      <c r="F1354" s="55" t="s">
        <v>4651</v>
      </c>
      <c r="G1354" s="55" t="s">
        <v>8708</v>
      </c>
      <c r="H1354" s="55">
        <v>0</v>
      </c>
    </row>
    <row r="1355" spans="1:8" ht="12.5" customHeight="1">
      <c r="A1355" s="55">
        <v>29207</v>
      </c>
      <c r="B1355" s="55">
        <v>1</v>
      </c>
      <c r="C1355" s="55" t="s">
        <v>8709</v>
      </c>
      <c r="D1355" s="55" t="s">
        <v>4649</v>
      </c>
      <c r="E1355" s="55" t="s">
        <v>8710</v>
      </c>
      <c r="F1355" s="55" t="s">
        <v>4651</v>
      </c>
      <c r="G1355" s="55" t="s">
        <v>8711</v>
      </c>
      <c r="H1355" s="55">
        <v>0</v>
      </c>
    </row>
    <row r="1356" spans="1:8" ht="12.5" customHeight="1">
      <c r="A1356" s="55">
        <v>11145</v>
      </c>
      <c r="B1356" s="55">
        <v>1</v>
      </c>
      <c r="C1356" s="55" t="s">
        <v>8712</v>
      </c>
      <c r="D1356" s="55" t="s">
        <v>4649</v>
      </c>
      <c r="E1356" s="55" t="s">
        <v>8713</v>
      </c>
      <c r="F1356" s="55" t="s">
        <v>4651</v>
      </c>
      <c r="G1356" s="55" t="s">
        <v>8714</v>
      </c>
      <c r="H1356" s="55">
        <v>0</v>
      </c>
    </row>
    <row r="1357" spans="1:8" ht="12.5" customHeight="1">
      <c r="A1357" s="55">
        <v>11673</v>
      </c>
      <c r="B1357" s="55">
        <v>1</v>
      </c>
      <c r="C1357" s="55" t="s">
        <v>8715</v>
      </c>
      <c r="D1357" s="55" t="s">
        <v>4649</v>
      </c>
      <c r="E1357" s="55" t="s">
        <v>8716</v>
      </c>
      <c r="F1357" s="55" t="s">
        <v>4651</v>
      </c>
      <c r="G1357" s="55" t="s">
        <v>8717</v>
      </c>
      <c r="H1357" s="55">
        <v>0</v>
      </c>
    </row>
    <row r="1358" spans="1:8" ht="12.5" customHeight="1">
      <c r="A1358" s="55">
        <v>12117</v>
      </c>
      <c r="B1358" s="55">
        <v>1</v>
      </c>
      <c r="C1358" s="55" t="s">
        <v>8718</v>
      </c>
      <c r="D1358" s="55" t="s">
        <v>4649</v>
      </c>
      <c r="E1358" s="55" t="s">
        <v>8719</v>
      </c>
      <c r="F1358" s="55" t="s">
        <v>4651</v>
      </c>
      <c r="G1358" s="55" t="s">
        <v>8720</v>
      </c>
      <c r="H1358" s="55">
        <v>0</v>
      </c>
    </row>
    <row r="1359" spans="1:8" ht="12.5" customHeight="1">
      <c r="A1359" s="55">
        <v>12365</v>
      </c>
      <c r="B1359" s="55">
        <v>1</v>
      </c>
      <c r="C1359" s="55" t="s">
        <v>8721</v>
      </c>
      <c r="D1359" s="55" t="s">
        <v>4649</v>
      </c>
      <c r="E1359" s="55" t="s">
        <v>8722</v>
      </c>
      <c r="F1359" s="55" t="s">
        <v>4651</v>
      </c>
      <c r="G1359" s="55" t="s">
        <v>8723</v>
      </c>
      <c r="H1359" s="55">
        <v>0</v>
      </c>
    </row>
    <row r="1360" spans="1:8" ht="12.5" customHeight="1">
      <c r="A1360" s="55">
        <v>13361</v>
      </c>
      <c r="B1360" s="55">
        <v>1</v>
      </c>
      <c r="C1360" s="55" t="s">
        <v>8724</v>
      </c>
      <c r="D1360" s="55" t="s">
        <v>4649</v>
      </c>
      <c r="E1360" s="55" t="s">
        <v>8725</v>
      </c>
      <c r="F1360" s="55" t="s">
        <v>4651</v>
      </c>
      <c r="G1360" s="55" t="s">
        <v>8726</v>
      </c>
      <c r="H1360" s="55">
        <v>0</v>
      </c>
    </row>
    <row r="1361" spans="1:8" ht="12.5" customHeight="1">
      <c r="A1361" s="55">
        <v>13733</v>
      </c>
      <c r="B1361" s="55">
        <v>1</v>
      </c>
      <c r="C1361" s="55" t="s">
        <v>8727</v>
      </c>
      <c r="D1361" s="55" t="s">
        <v>4649</v>
      </c>
      <c r="E1361" s="55" t="s">
        <v>8728</v>
      </c>
      <c r="F1361" s="55" t="s">
        <v>4651</v>
      </c>
      <c r="G1361" s="55" t="s">
        <v>8729</v>
      </c>
      <c r="H1361" s="55">
        <v>0</v>
      </c>
    </row>
    <row r="1362" spans="1:8" ht="12.5" customHeight="1">
      <c r="A1362" s="55">
        <v>13754</v>
      </c>
      <c r="B1362" s="55">
        <v>1</v>
      </c>
      <c r="C1362" s="55" t="s">
        <v>8730</v>
      </c>
      <c r="D1362" s="55" t="s">
        <v>4649</v>
      </c>
      <c r="E1362" s="55" t="s">
        <v>8731</v>
      </c>
      <c r="F1362" s="55" t="s">
        <v>4651</v>
      </c>
      <c r="G1362" s="55" t="s">
        <v>8732</v>
      </c>
      <c r="H1362" s="55">
        <v>0</v>
      </c>
    </row>
    <row r="1363" spans="1:8" ht="12.5" customHeight="1">
      <c r="A1363" s="55">
        <v>13755</v>
      </c>
      <c r="B1363" s="55">
        <v>1</v>
      </c>
      <c r="C1363" s="55" t="s">
        <v>8733</v>
      </c>
      <c r="D1363" s="55" t="s">
        <v>4649</v>
      </c>
      <c r="E1363" s="55" t="s">
        <v>8734</v>
      </c>
      <c r="F1363" s="55" t="s">
        <v>4651</v>
      </c>
      <c r="G1363" s="55" t="s">
        <v>8735</v>
      </c>
      <c r="H1363" s="55">
        <v>0</v>
      </c>
    </row>
    <row r="1364" spans="1:8" ht="12.5" customHeight="1">
      <c r="A1364" s="55">
        <v>13931</v>
      </c>
      <c r="B1364" s="55">
        <v>1</v>
      </c>
      <c r="C1364" s="55" t="s">
        <v>8736</v>
      </c>
      <c r="D1364" s="55" t="s">
        <v>4649</v>
      </c>
      <c r="E1364" s="55" t="s">
        <v>8737</v>
      </c>
      <c r="F1364" s="55" t="s">
        <v>4651</v>
      </c>
      <c r="G1364" s="55" t="s">
        <v>8738</v>
      </c>
      <c r="H1364" s="55">
        <v>0</v>
      </c>
    </row>
    <row r="1365" spans="1:8" ht="12.5" customHeight="1">
      <c r="A1365" s="55">
        <v>14271</v>
      </c>
      <c r="B1365" s="55">
        <v>1</v>
      </c>
      <c r="C1365" s="55" t="s">
        <v>8739</v>
      </c>
      <c r="D1365" s="55" t="s">
        <v>4649</v>
      </c>
      <c r="E1365" s="55" t="s">
        <v>8740</v>
      </c>
      <c r="F1365" s="55" t="s">
        <v>4651</v>
      </c>
      <c r="G1365" s="55" t="s">
        <v>8741</v>
      </c>
      <c r="H1365" s="55">
        <v>0</v>
      </c>
    </row>
    <row r="1366" spans="1:8" ht="12.5" customHeight="1">
      <c r="A1366" s="55">
        <v>14447</v>
      </c>
      <c r="B1366" s="55">
        <v>1</v>
      </c>
      <c r="C1366" s="55" t="s">
        <v>8742</v>
      </c>
      <c r="D1366" s="55" t="s">
        <v>4649</v>
      </c>
      <c r="E1366" s="55" t="s">
        <v>8743</v>
      </c>
      <c r="F1366" s="55" t="s">
        <v>4651</v>
      </c>
      <c r="G1366" s="55" t="s">
        <v>8744</v>
      </c>
      <c r="H1366" s="55">
        <v>0</v>
      </c>
    </row>
    <row r="1367" spans="1:8" ht="12.5" customHeight="1">
      <c r="A1367" s="55">
        <v>15325</v>
      </c>
      <c r="B1367" s="55">
        <v>1</v>
      </c>
      <c r="C1367" s="55" t="s">
        <v>8745</v>
      </c>
      <c r="D1367" s="55" t="s">
        <v>4649</v>
      </c>
      <c r="E1367" s="55" t="s">
        <v>8746</v>
      </c>
      <c r="F1367" s="55" t="s">
        <v>4651</v>
      </c>
      <c r="G1367" s="55" t="s">
        <v>8747</v>
      </c>
      <c r="H1367" s="55">
        <v>0</v>
      </c>
    </row>
    <row r="1368" spans="1:8" ht="12.5" customHeight="1">
      <c r="A1368" s="55">
        <v>15331</v>
      </c>
      <c r="B1368" s="55">
        <v>1</v>
      </c>
      <c r="C1368" s="55" t="s">
        <v>8748</v>
      </c>
      <c r="D1368" s="55" t="s">
        <v>4649</v>
      </c>
      <c r="E1368" s="55" t="s">
        <v>8749</v>
      </c>
      <c r="F1368" s="55" t="s">
        <v>4651</v>
      </c>
      <c r="G1368" s="55" t="s">
        <v>8750</v>
      </c>
      <c r="H1368" s="55">
        <v>0</v>
      </c>
    </row>
    <row r="1369" spans="1:8" ht="12.5" customHeight="1">
      <c r="A1369" s="55">
        <v>15531</v>
      </c>
      <c r="B1369" s="55">
        <v>1</v>
      </c>
      <c r="C1369" s="55" t="s">
        <v>8751</v>
      </c>
      <c r="D1369" s="55" t="s">
        <v>4649</v>
      </c>
      <c r="E1369" s="55" t="s">
        <v>8752</v>
      </c>
      <c r="F1369" s="55" t="s">
        <v>4651</v>
      </c>
      <c r="G1369" s="55" t="s">
        <v>8753</v>
      </c>
      <c r="H1369" s="55">
        <v>0</v>
      </c>
    </row>
    <row r="1370" spans="1:8" ht="12.5" customHeight="1">
      <c r="A1370" s="55">
        <v>15737</v>
      </c>
      <c r="B1370" s="55">
        <v>1</v>
      </c>
      <c r="C1370" s="55" t="s">
        <v>8754</v>
      </c>
      <c r="D1370" s="55" t="s">
        <v>4649</v>
      </c>
      <c r="E1370" s="55" t="s">
        <v>8755</v>
      </c>
      <c r="F1370" s="55" t="s">
        <v>4651</v>
      </c>
      <c r="G1370" s="55" t="s">
        <v>8756</v>
      </c>
      <c r="H1370" s="55">
        <v>0</v>
      </c>
    </row>
    <row r="1371" spans="1:8" ht="12.5" customHeight="1">
      <c r="A1371" s="55">
        <v>15818</v>
      </c>
      <c r="B1371" s="55">
        <v>1</v>
      </c>
      <c r="C1371" s="55" t="s">
        <v>8757</v>
      </c>
      <c r="D1371" s="55" t="s">
        <v>4649</v>
      </c>
      <c r="E1371" s="55" t="s">
        <v>8758</v>
      </c>
      <c r="F1371" s="55" t="s">
        <v>4651</v>
      </c>
      <c r="G1371" s="55" t="s">
        <v>8759</v>
      </c>
      <c r="H1371" s="55">
        <v>0</v>
      </c>
    </row>
    <row r="1372" spans="1:8" ht="12.5" customHeight="1">
      <c r="A1372" s="55">
        <v>16650</v>
      </c>
      <c r="B1372" s="55">
        <v>1</v>
      </c>
      <c r="C1372" s="55" t="s">
        <v>8760</v>
      </c>
      <c r="D1372" s="55" t="s">
        <v>4649</v>
      </c>
      <c r="E1372" s="55" t="s">
        <v>8761</v>
      </c>
      <c r="F1372" s="55" t="s">
        <v>4651</v>
      </c>
      <c r="G1372" s="55" t="s">
        <v>8762</v>
      </c>
      <c r="H1372" s="55">
        <v>0</v>
      </c>
    </row>
    <row r="1373" spans="1:8" ht="12.5" customHeight="1">
      <c r="A1373" s="55">
        <v>16803</v>
      </c>
      <c r="B1373" s="55">
        <v>1</v>
      </c>
      <c r="C1373" s="55" t="s">
        <v>8763</v>
      </c>
      <c r="D1373" s="55" t="s">
        <v>4649</v>
      </c>
      <c r="E1373" s="55" t="s">
        <v>8764</v>
      </c>
      <c r="F1373" s="55" t="s">
        <v>4651</v>
      </c>
      <c r="G1373" s="55" t="s">
        <v>8765</v>
      </c>
      <c r="H1373" s="55">
        <v>0</v>
      </c>
    </row>
    <row r="1374" spans="1:8" ht="12.5" customHeight="1">
      <c r="A1374" s="55">
        <v>16981</v>
      </c>
      <c r="B1374" s="55">
        <v>1</v>
      </c>
      <c r="C1374" s="55" t="s">
        <v>8766</v>
      </c>
      <c r="D1374" s="55" t="s">
        <v>4649</v>
      </c>
      <c r="E1374" s="55" t="s">
        <v>8767</v>
      </c>
      <c r="F1374" s="55" t="s">
        <v>4651</v>
      </c>
      <c r="G1374" s="55" t="s">
        <v>8768</v>
      </c>
      <c r="H1374" s="55">
        <v>0</v>
      </c>
    </row>
    <row r="1375" spans="1:8" ht="12.5" customHeight="1">
      <c r="A1375" s="55">
        <v>17127</v>
      </c>
      <c r="B1375" s="55">
        <v>1</v>
      </c>
      <c r="C1375" s="55" t="s">
        <v>8769</v>
      </c>
      <c r="D1375" s="55" t="s">
        <v>4649</v>
      </c>
      <c r="E1375" s="55" t="s">
        <v>8770</v>
      </c>
      <c r="F1375" s="55" t="s">
        <v>4651</v>
      </c>
      <c r="G1375" s="55" t="s">
        <v>8771</v>
      </c>
      <c r="H1375" s="55">
        <v>0</v>
      </c>
    </row>
    <row r="1376" spans="1:8" ht="12.5" customHeight="1">
      <c r="A1376" s="55">
        <v>17135</v>
      </c>
      <c r="B1376" s="55">
        <v>1</v>
      </c>
      <c r="C1376" s="55" t="s">
        <v>8772</v>
      </c>
      <c r="D1376" s="55" t="s">
        <v>4649</v>
      </c>
      <c r="E1376" s="55" t="s">
        <v>8773</v>
      </c>
      <c r="F1376" s="55" t="s">
        <v>4651</v>
      </c>
      <c r="G1376" s="55" t="s">
        <v>8774</v>
      </c>
      <c r="H1376" s="55">
        <v>0</v>
      </c>
    </row>
    <row r="1377" spans="1:8" ht="12.5" customHeight="1">
      <c r="A1377" s="55">
        <v>17383</v>
      </c>
      <c r="B1377" s="55">
        <v>1</v>
      </c>
      <c r="C1377" s="55" t="s">
        <v>8775</v>
      </c>
      <c r="D1377" s="55" t="s">
        <v>4649</v>
      </c>
      <c r="E1377" s="55" t="s">
        <v>8776</v>
      </c>
      <c r="F1377" s="55" t="s">
        <v>4651</v>
      </c>
      <c r="G1377" s="55" t="s">
        <v>8777</v>
      </c>
      <c r="H1377" s="55">
        <v>0</v>
      </c>
    </row>
    <row r="1378" spans="1:8" ht="12.5" customHeight="1">
      <c r="A1378" s="55">
        <v>17390</v>
      </c>
      <c r="B1378" s="55">
        <v>1</v>
      </c>
      <c r="C1378" s="55" t="s">
        <v>8778</v>
      </c>
      <c r="D1378" s="55" t="s">
        <v>4649</v>
      </c>
      <c r="E1378" s="55" t="s">
        <v>8779</v>
      </c>
      <c r="F1378" s="55" t="s">
        <v>4651</v>
      </c>
      <c r="G1378" s="55" t="s">
        <v>8780</v>
      </c>
      <c r="H1378" s="55">
        <v>0</v>
      </c>
    </row>
    <row r="1379" spans="1:8" ht="12.5" customHeight="1">
      <c r="A1379" s="55">
        <v>18416</v>
      </c>
      <c r="B1379" s="55">
        <v>1</v>
      </c>
      <c r="C1379" s="55" t="s">
        <v>8781</v>
      </c>
      <c r="D1379" s="55" t="s">
        <v>4649</v>
      </c>
      <c r="E1379" s="55" t="s">
        <v>8782</v>
      </c>
      <c r="F1379" s="55" t="s">
        <v>4651</v>
      </c>
      <c r="G1379" s="55" t="s">
        <v>8783</v>
      </c>
      <c r="H1379" s="55">
        <v>0</v>
      </c>
    </row>
    <row r="1380" spans="1:8" ht="12.5" customHeight="1">
      <c r="A1380" s="55">
        <v>18501</v>
      </c>
      <c r="B1380" s="55">
        <v>1</v>
      </c>
      <c r="C1380" s="55" t="s">
        <v>8784</v>
      </c>
      <c r="D1380" s="55" t="s">
        <v>4649</v>
      </c>
      <c r="E1380" s="55" t="s">
        <v>8785</v>
      </c>
      <c r="F1380" s="55" t="s">
        <v>4651</v>
      </c>
      <c r="G1380" s="55" t="s">
        <v>8786</v>
      </c>
      <c r="H1380" s="55">
        <v>0</v>
      </c>
    </row>
    <row r="1381" spans="1:8" ht="12.5" customHeight="1">
      <c r="A1381" s="55">
        <v>18606</v>
      </c>
      <c r="B1381" s="55">
        <v>1</v>
      </c>
      <c r="C1381" s="55" t="s">
        <v>8787</v>
      </c>
      <c r="D1381" s="55" t="s">
        <v>4649</v>
      </c>
      <c r="E1381" s="55" t="s">
        <v>8788</v>
      </c>
      <c r="F1381" s="55" t="s">
        <v>4651</v>
      </c>
      <c r="G1381" s="55" t="s">
        <v>8789</v>
      </c>
      <c r="H1381" s="55">
        <v>0</v>
      </c>
    </row>
    <row r="1382" spans="1:8" ht="12.5" customHeight="1">
      <c r="A1382" s="55">
        <v>18789</v>
      </c>
      <c r="B1382" s="55">
        <v>1</v>
      </c>
      <c r="C1382" s="55" t="s">
        <v>8790</v>
      </c>
      <c r="D1382" s="55" t="s">
        <v>4649</v>
      </c>
      <c r="E1382" s="55" t="s">
        <v>8791</v>
      </c>
      <c r="F1382" s="55" t="s">
        <v>4651</v>
      </c>
      <c r="G1382" s="55" t="s">
        <v>8792</v>
      </c>
      <c r="H1382" s="55">
        <v>0</v>
      </c>
    </row>
    <row r="1383" spans="1:8" ht="12.5" customHeight="1">
      <c r="A1383" s="55">
        <v>19637</v>
      </c>
      <c r="B1383" s="55">
        <v>1</v>
      </c>
      <c r="C1383" s="55" t="s">
        <v>8793</v>
      </c>
      <c r="D1383" s="55" t="s">
        <v>4649</v>
      </c>
      <c r="E1383" s="55" t="s">
        <v>8794</v>
      </c>
      <c r="F1383" s="55" t="s">
        <v>4651</v>
      </c>
      <c r="G1383" s="55" t="s">
        <v>8795</v>
      </c>
      <c r="H1383" s="55">
        <v>0</v>
      </c>
    </row>
    <row r="1384" spans="1:8" ht="12.5" customHeight="1">
      <c r="A1384" s="55">
        <v>19654</v>
      </c>
      <c r="B1384" s="55">
        <v>1</v>
      </c>
      <c r="C1384" s="55" t="s">
        <v>8796</v>
      </c>
      <c r="D1384" s="55" t="s">
        <v>4649</v>
      </c>
      <c r="E1384" s="55" t="s">
        <v>8797</v>
      </c>
      <c r="F1384" s="55" t="s">
        <v>4651</v>
      </c>
      <c r="G1384" s="55" t="s">
        <v>8798</v>
      </c>
      <c r="H1384" s="55">
        <v>0</v>
      </c>
    </row>
    <row r="1385" spans="1:8" ht="12.5" customHeight="1">
      <c r="A1385" s="55">
        <v>19816</v>
      </c>
      <c r="B1385" s="55">
        <v>1</v>
      </c>
      <c r="C1385" s="55" t="s">
        <v>8799</v>
      </c>
      <c r="D1385" s="55" t="s">
        <v>4649</v>
      </c>
      <c r="E1385" s="55" t="s">
        <v>8800</v>
      </c>
      <c r="F1385" s="55" t="s">
        <v>4651</v>
      </c>
      <c r="G1385" s="55" t="s">
        <v>8801</v>
      </c>
      <c r="H1385" s="55">
        <v>0</v>
      </c>
    </row>
    <row r="1386" spans="1:8" ht="12.5" customHeight="1">
      <c r="A1386" s="55">
        <v>19833</v>
      </c>
      <c r="B1386" s="55">
        <v>1</v>
      </c>
      <c r="C1386" s="55" t="s">
        <v>8802</v>
      </c>
      <c r="D1386" s="55" t="s">
        <v>4649</v>
      </c>
      <c r="E1386" s="55" t="s">
        <v>8803</v>
      </c>
      <c r="F1386" s="55" t="s">
        <v>4651</v>
      </c>
      <c r="G1386" s="55" t="s">
        <v>8804</v>
      </c>
      <c r="H1386" s="55">
        <v>0</v>
      </c>
    </row>
    <row r="1387" spans="1:8" ht="12.5" customHeight="1">
      <c r="A1387" s="55">
        <v>20355</v>
      </c>
      <c r="B1387" s="55">
        <v>1</v>
      </c>
      <c r="C1387" s="55" t="s">
        <v>8805</v>
      </c>
      <c r="D1387" s="55" t="s">
        <v>4649</v>
      </c>
      <c r="E1387" s="55" t="s">
        <v>8806</v>
      </c>
      <c r="F1387" s="55" t="s">
        <v>4651</v>
      </c>
      <c r="G1387" s="55" t="s">
        <v>8807</v>
      </c>
      <c r="H1387" s="55">
        <v>0</v>
      </c>
    </row>
    <row r="1388" spans="1:8" ht="12.5" customHeight="1">
      <c r="A1388" s="55">
        <v>20758</v>
      </c>
      <c r="B1388" s="55">
        <v>1</v>
      </c>
      <c r="C1388" s="55" t="s">
        <v>8808</v>
      </c>
      <c r="D1388" s="55" t="s">
        <v>4649</v>
      </c>
      <c r="E1388" s="55" t="s">
        <v>8809</v>
      </c>
      <c r="F1388" s="55" t="s">
        <v>4651</v>
      </c>
      <c r="G1388" s="55" t="s">
        <v>8810</v>
      </c>
      <c r="H1388" s="55">
        <v>0</v>
      </c>
    </row>
    <row r="1389" spans="1:8" ht="12.5" customHeight="1">
      <c r="A1389" s="55">
        <v>20777</v>
      </c>
      <c r="B1389" s="55">
        <v>1</v>
      </c>
      <c r="C1389" s="55" t="s">
        <v>8811</v>
      </c>
      <c r="D1389" s="55" t="s">
        <v>4649</v>
      </c>
      <c r="E1389" s="55" t="s">
        <v>8812</v>
      </c>
      <c r="F1389" s="55" t="s">
        <v>4651</v>
      </c>
      <c r="G1389" s="55" t="s">
        <v>8813</v>
      </c>
      <c r="H1389" s="55">
        <v>0</v>
      </c>
    </row>
    <row r="1390" spans="1:8" ht="12.5" customHeight="1">
      <c r="A1390" s="55">
        <v>21273</v>
      </c>
      <c r="B1390" s="55">
        <v>1</v>
      </c>
      <c r="C1390" s="55" t="s">
        <v>8814</v>
      </c>
      <c r="D1390" s="55" t="s">
        <v>4649</v>
      </c>
      <c r="E1390" s="55" t="s">
        <v>8815</v>
      </c>
      <c r="F1390" s="55" t="s">
        <v>4651</v>
      </c>
      <c r="G1390" s="55" t="s">
        <v>8816</v>
      </c>
      <c r="H1390" s="55">
        <v>0</v>
      </c>
    </row>
    <row r="1391" spans="1:8" ht="12.5" customHeight="1">
      <c r="A1391" s="55">
        <v>21321</v>
      </c>
      <c r="B1391" s="55">
        <v>1</v>
      </c>
      <c r="C1391" s="55" t="s">
        <v>8817</v>
      </c>
      <c r="D1391" s="55" t="s">
        <v>4649</v>
      </c>
      <c r="E1391" s="55" t="s">
        <v>8818</v>
      </c>
      <c r="F1391" s="55" t="s">
        <v>4651</v>
      </c>
      <c r="G1391" s="55" t="s">
        <v>8819</v>
      </c>
      <c r="H1391" s="55">
        <v>0</v>
      </c>
    </row>
    <row r="1392" spans="1:8" ht="12.5" customHeight="1">
      <c r="A1392" s="55">
        <v>21323</v>
      </c>
      <c r="B1392" s="55">
        <v>1</v>
      </c>
      <c r="C1392" s="55" t="s">
        <v>8820</v>
      </c>
      <c r="D1392" s="55" t="s">
        <v>4649</v>
      </c>
      <c r="E1392" s="55" t="s">
        <v>8821</v>
      </c>
      <c r="F1392" s="55" t="s">
        <v>4651</v>
      </c>
      <c r="G1392" s="55" t="s">
        <v>8822</v>
      </c>
      <c r="H1392" s="55">
        <v>0</v>
      </c>
    </row>
    <row r="1393" spans="1:8" ht="12.5" customHeight="1">
      <c r="A1393" s="55">
        <v>21337</v>
      </c>
      <c r="B1393" s="55">
        <v>1</v>
      </c>
      <c r="C1393" s="55" t="s">
        <v>8823</v>
      </c>
      <c r="D1393" s="55" t="s">
        <v>4649</v>
      </c>
      <c r="E1393" s="55" t="s">
        <v>8824</v>
      </c>
      <c r="F1393" s="55" t="s">
        <v>4651</v>
      </c>
      <c r="G1393" s="55" t="s">
        <v>8825</v>
      </c>
      <c r="H1393" s="55">
        <v>0</v>
      </c>
    </row>
    <row r="1394" spans="1:8" ht="12.5" customHeight="1">
      <c r="A1394" s="55">
        <v>21602</v>
      </c>
      <c r="B1394" s="55">
        <v>1</v>
      </c>
      <c r="C1394" s="55" t="s">
        <v>8826</v>
      </c>
      <c r="D1394" s="55" t="s">
        <v>4649</v>
      </c>
      <c r="E1394" s="55" t="s">
        <v>8827</v>
      </c>
      <c r="F1394" s="55" t="s">
        <v>4651</v>
      </c>
      <c r="G1394" s="55" t="s">
        <v>8828</v>
      </c>
      <c r="H1394" s="55">
        <v>0</v>
      </c>
    </row>
    <row r="1395" spans="1:8" ht="12.5" customHeight="1">
      <c r="A1395" s="55">
        <v>21639</v>
      </c>
      <c r="B1395" s="55">
        <v>1</v>
      </c>
      <c r="C1395" s="55" t="s">
        <v>8829</v>
      </c>
      <c r="D1395" s="55" t="s">
        <v>4649</v>
      </c>
      <c r="E1395" s="55" t="s">
        <v>8830</v>
      </c>
      <c r="F1395" s="55" t="s">
        <v>4651</v>
      </c>
      <c r="G1395" s="55" t="s">
        <v>8831</v>
      </c>
      <c r="H1395" s="55">
        <v>0</v>
      </c>
    </row>
    <row r="1396" spans="1:8" ht="12.5" customHeight="1">
      <c r="A1396" s="55">
        <v>21784</v>
      </c>
      <c r="B1396" s="55">
        <v>1</v>
      </c>
      <c r="C1396" s="55" t="s">
        <v>8832</v>
      </c>
      <c r="D1396" s="55" t="s">
        <v>4649</v>
      </c>
      <c r="E1396" s="55" t="s">
        <v>8833</v>
      </c>
      <c r="F1396" s="55" t="s">
        <v>4651</v>
      </c>
      <c r="G1396" s="55" t="s">
        <v>8834</v>
      </c>
      <c r="H1396" s="55">
        <v>0</v>
      </c>
    </row>
    <row r="1397" spans="1:8" ht="12.5" customHeight="1">
      <c r="A1397" s="55">
        <v>21906</v>
      </c>
      <c r="B1397" s="55">
        <v>1</v>
      </c>
      <c r="C1397" s="55" t="s">
        <v>8835</v>
      </c>
      <c r="D1397" s="55" t="s">
        <v>4649</v>
      </c>
      <c r="E1397" s="55" t="s">
        <v>8836</v>
      </c>
      <c r="F1397" s="55" t="s">
        <v>4651</v>
      </c>
      <c r="G1397" s="55" t="s">
        <v>8837</v>
      </c>
      <c r="H1397" s="55">
        <v>0</v>
      </c>
    </row>
    <row r="1398" spans="1:8" ht="12.5" customHeight="1">
      <c r="A1398" s="55">
        <v>22060</v>
      </c>
      <c r="B1398" s="55">
        <v>1</v>
      </c>
      <c r="C1398" s="55" t="s">
        <v>8838</v>
      </c>
      <c r="D1398" s="55" t="s">
        <v>4649</v>
      </c>
      <c r="E1398" s="55" t="s">
        <v>8839</v>
      </c>
      <c r="F1398" s="55" t="s">
        <v>4651</v>
      </c>
      <c r="G1398" s="55" t="s">
        <v>8840</v>
      </c>
      <c r="H1398" s="55">
        <v>0</v>
      </c>
    </row>
    <row r="1399" spans="1:8" ht="12.5" customHeight="1">
      <c r="A1399" s="55">
        <v>22122</v>
      </c>
      <c r="B1399" s="55">
        <v>1</v>
      </c>
      <c r="C1399" s="55" t="s">
        <v>8841</v>
      </c>
      <c r="D1399" s="55" t="s">
        <v>4649</v>
      </c>
      <c r="E1399" s="55" t="s">
        <v>8842</v>
      </c>
      <c r="F1399" s="55" t="s">
        <v>4651</v>
      </c>
      <c r="G1399" s="55" t="s">
        <v>8843</v>
      </c>
      <c r="H1399" s="55">
        <v>0</v>
      </c>
    </row>
    <row r="1400" spans="1:8" ht="12.5" customHeight="1">
      <c r="A1400" s="55">
        <v>22159</v>
      </c>
      <c r="B1400" s="55">
        <v>1</v>
      </c>
      <c r="C1400" s="55" t="s">
        <v>8844</v>
      </c>
      <c r="D1400" s="55" t="s">
        <v>4649</v>
      </c>
      <c r="E1400" s="55" t="s">
        <v>8845</v>
      </c>
      <c r="F1400" s="55" t="s">
        <v>4651</v>
      </c>
      <c r="G1400" s="55" t="s">
        <v>8846</v>
      </c>
      <c r="H1400" s="55">
        <v>0</v>
      </c>
    </row>
    <row r="1401" spans="1:8" ht="12.5" customHeight="1">
      <c r="A1401" s="55">
        <v>22260</v>
      </c>
      <c r="B1401" s="55">
        <v>1</v>
      </c>
      <c r="C1401" s="55" t="s">
        <v>8847</v>
      </c>
      <c r="D1401" s="55" t="s">
        <v>4649</v>
      </c>
      <c r="E1401" s="55" t="s">
        <v>8848</v>
      </c>
      <c r="F1401" s="55" t="s">
        <v>4651</v>
      </c>
      <c r="G1401" s="55" t="s">
        <v>8849</v>
      </c>
      <c r="H1401" s="55">
        <v>0</v>
      </c>
    </row>
    <row r="1402" spans="1:8" ht="12.5" customHeight="1">
      <c r="A1402" s="55">
        <v>23168</v>
      </c>
      <c r="B1402" s="55">
        <v>1</v>
      </c>
      <c r="C1402" s="55" t="s">
        <v>8850</v>
      </c>
      <c r="D1402" s="55" t="s">
        <v>4649</v>
      </c>
      <c r="E1402" s="55" t="s">
        <v>8851</v>
      </c>
      <c r="F1402" s="55" t="s">
        <v>4651</v>
      </c>
      <c r="G1402" s="55" t="s">
        <v>8852</v>
      </c>
      <c r="H1402" s="55">
        <v>0</v>
      </c>
    </row>
    <row r="1403" spans="1:8" ht="12.5" customHeight="1">
      <c r="A1403" s="55">
        <v>23387</v>
      </c>
      <c r="B1403" s="55">
        <v>1</v>
      </c>
      <c r="C1403" s="55" t="s">
        <v>8853</v>
      </c>
      <c r="D1403" s="55" t="s">
        <v>4649</v>
      </c>
      <c r="E1403" s="55" t="s">
        <v>8854</v>
      </c>
      <c r="F1403" s="55" t="s">
        <v>4651</v>
      </c>
      <c r="G1403" s="55" t="s">
        <v>8855</v>
      </c>
      <c r="H1403" s="55">
        <v>0</v>
      </c>
    </row>
    <row r="1404" spans="1:8" ht="12.5" customHeight="1">
      <c r="A1404" s="55">
        <v>23462</v>
      </c>
      <c r="B1404" s="55">
        <v>1</v>
      </c>
      <c r="C1404" s="55" t="s">
        <v>8856</v>
      </c>
      <c r="D1404" s="55" t="s">
        <v>4649</v>
      </c>
      <c r="E1404" s="55" t="s">
        <v>8857</v>
      </c>
      <c r="F1404" s="55" t="s">
        <v>4651</v>
      </c>
      <c r="G1404" s="55" t="s">
        <v>8858</v>
      </c>
      <c r="H1404" s="55">
        <v>0</v>
      </c>
    </row>
    <row r="1405" spans="1:8" ht="12.5" customHeight="1">
      <c r="A1405" s="55">
        <v>23491</v>
      </c>
      <c r="B1405" s="55">
        <v>1</v>
      </c>
      <c r="C1405" s="55" t="s">
        <v>8859</v>
      </c>
      <c r="D1405" s="55" t="s">
        <v>4649</v>
      </c>
      <c r="E1405" s="55" t="s">
        <v>8860</v>
      </c>
      <c r="F1405" s="55" t="s">
        <v>4651</v>
      </c>
      <c r="G1405" s="55" t="s">
        <v>8861</v>
      </c>
      <c r="H1405" s="55">
        <v>0</v>
      </c>
    </row>
    <row r="1406" spans="1:8" ht="12.5" customHeight="1">
      <c r="A1406" s="55">
        <v>23672</v>
      </c>
      <c r="B1406" s="55">
        <v>1</v>
      </c>
      <c r="C1406" s="55" t="s">
        <v>8862</v>
      </c>
      <c r="D1406" s="55" t="s">
        <v>4649</v>
      </c>
      <c r="E1406" s="55" t="s">
        <v>8863</v>
      </c>
      <c r="F1406" s="55" t="s">
        <v>4651</v>
      </c>
      <c r="G1406" s="55" t="s">
        <v>8864</v>
      </c>
      <c r="H1406" s="55">
        <v>0</v>
      </c>
    </row>
    <row r="1407" spans="1:8" ht="12.5" customHeight="1">
      <c r="A1407" s="55">
        <v>24500</v>
      </c>
      <c r="B1407" s="55">
        <v>1</v>
      </c>
      <c r="C1407" s="55" t="s">
        <v>8865</v>
      </c>
      <c r="D1407" s="55" t="s">
        <v>4649</v>
      </c>
      <c r="E1407" s="55" t="s">
        <v>8866</v>
      </c>
      <c r="F1407" s="55" t="s">
        <v>4651</v>
      </c>
      <c r="G1407" s="55" t="s">
        <v>8867</v>
      </c>
      <c r="H1407" s="55">
        <v>0</v>
      </c>
    </row>
    <row r="1408" spans="1:8" ht="12.5" customHeight="1">
      <c r="A1408" s="55">
        <v>24652</v>
      </c>
      <c r="B1408" s="55">
        <v>1</v>
      </c>
      <c r="C1408" s="55" t="s">
        <v>8868</v>
      </c>
      <c r="D1408" s="55" t="s">
        <v>4649</v>
      </c>
      <c r="E1408" s="55" t="s">
        <v>8869</v>
      </c>
      <c r="F1408" s="55" t="s">
        <v>4651</v>
      </c>
      <c r="G1408" s="55" t="s">
        <v>8870</v>
      </c>
      <c r="H1408" s="55">
        <v>0</v>
      </c>
    </row>
    <row r="1409" spans="1:8" ht="12.5" customHeight="1">
      <c r="A1409" s="55">
        <v>25005</v>
      </c>
      <c r="B1409" s="55">
        <v>1</v>
      </c>
      <c r="C1409" s="55" t="s">
        <v>8871</v>
      </c>
      <c r="D1409" s="55" t="s">
        <v>4649</v>
      </c>
      <c r="E1409" s="55" t="s">
        <v>8872</v>
      </c>
      <c r="F1409" s="55" t="s">
        <v>4651</v>
      </c>
      <c r="G1409" s="55" t="s">
        <v>8873</v>
      </c>
      <c r="H1409" s="55">
        <v>0</v>
      </c>
    </row>
    <row r="1410" spans="1:8" ht="12.5" customHeight="1">
      <c r="A1410" s="55">
        <v>25171</v>
      </c>
      <c r="B1410" s="55">
        <v>1</v>
      </c>
      <c r="C1410" s="55" t="s">
        <v>8874</v>
      </c>
      <c r="D1410" s="55" t="s">
        <v>4649</v>
      </c>
      <c r="E1410" s="55" t="s">
        <v>8875</v>
      </c>
      <c r="F1410" s="55" t="s">
        <v>4651</v>
      </c>
      <c r="G1410" s="55" t="s">
        <v>8876</v>
      </c>
      <c r="H1410" s="55">
        <v>0</v>
      </c>
    </row>
    <row r="1411" spans="1:8" ht="12.5" customHeight="1">
      <c r="A1411" s="55">
        <v>25182</v>
      </c>
      <c r="B1411" s="55">
        <v>1</v>
      </c>
      <c r="C1411" s="55" t="s">
        <v>8877</v>
      </c>
      <c r="D1411" s="55" t="s">
        <v>4649</v>
      </c>
      <c r="E1411" s="55" t="s">
        <v>8878</v>
      </c>
      <c r="F1411" s="55" t="s">
        <v>4651</v>
      </c>
      <c r="G1411" s="55" t="s">
        <v>8879</v>
      </c>
      <c r="H1411" s="55">
        <v>0</v>
      </c>
    </row>
    <row r="1412" spans="1:8" ht="12.5" customHeight="1">
      <c r="A1412" s="55">
        <v>25420</v>
      </c>
      <c r="B1412" s="55">
        <v>1</v>
      </c>
      <c r="C1412" s="55" t="s">
        <v>8880</v>
      </c>
      <c r="D1412" s="55" t="s">
        <v>4649</v>
      </c>
      <c r="E1412" s="55" t="s">
        <v>8881</v>
      </c>
      <c r="F1412" s="55" t="s">
        <v>4651</v>
      </c>
      <c r="G1412" s="55" t="s">
        <v>8882</v>
      </c>
      <c r="H1412" s="55">
        <v>0</v>
      </c>
    </row>
    <row r="1413" spans="1:8" ht="12.5" customHeight="1">
      <c r="A1413" s="55">
        <v>26197</v>
      </c>
      <c r="B1413" s="55">
        <v>1</v>
      </c>
      <c r="C1413" s="55" t="s">
        <v>8883</v>
      </c>
      <c r="D1413" s="55" t="s">
        <v>4649</v>
      </c>
      <c r="E1413" s="55" t="s">
        <v>8884</v>
      </c>
      <c r="F1413" s="55" t="s">
        <v>4651</v>
      </c>
      <c r="G1413" s="55" t="s">
        <v>8885</v>
      </c>
      <c r="H1413" s="55">
        <v>0</v>
      </c>
    </row>
    <row r="1414" spans="1:8" ht="12.5" customHeight="1">
      <c r="A1414" s="55">
        <v>26255</v>
      </c>
      <c r="B1414" s="55">
        <v>1</v>
      </c>
      <c r="C1414" s="55" t="s">
        <v>8886</v>
      </c>
      <c r="D1414" s="55" t="s">
        <v>4649</v>
      </c>
      <c r="E1414" s="55" t="s">
        <v>8887</v>
      </c>
      <c r="F1414" s="55" t="s">
        <v>4651</v>
      </c>
      <c r="G1414" s="55" t="s">
        <v>8888</v>
      </c>
      <c r="H1414" s="55">
        <v>0</v>
      </c>
    </row>
    <row r="1415" spans="1:8" ht="12.5" customHeight="1">
      <c r="A1415" s="55">
        <v>26308</v>
      </c>
      <c r="B1415" s="55">
        <v>1</v>
      </c>
      <c r="C1415" s="55" t="s">
        <v>8889</v>
      </c>
      <c r="D1415" s="55" t="s">
        <v>4649</v>
      </c>
      <c r="E1415" s="55" t="s">
        <v>8890</v>
      </c>
      <c r="F1415" s="55" t="s">
        <v>4651</v>
      </c>
      <c r="G1415" s="55" t="s">
        <v>8891</v>
      </c>
      <c r="H1415" s="55">
        <v>0</v>
      </c>
    </row>
    <row r="1416" spans="1:8" ht="12.5" customHeight="1">
      <c r="A1416" s="55">
        <v>26331</v>
      </c>
      <c r="B1416" s="55">
        <v>1</v>
      </c>
      <c r="C1416" s="55" t="s">
        <v>8892</v>
      </c>
      <c r="D1416" s="55" t="s">
        <v>4649</v>
      </c>
      <c r="E1416" s="55" t="s">
        <v>8893</v>
      </c>
      <c r="F1416" s="55" t="s">
        <v>4651</v>
      </c>
      <c r="G1416" s="55" t="s">
        <v>8894</v>
      </c>
      <c r="H1416" s="55">
        <v>0</v>
      </c>
    </row>
    <row r="1417" spans="1:8" ht="12.5" customHeight="1">
      <c r="A1417" s="55">
        <v>26466</v>
      </c>
      <c r="B1417" s="55">
        <v>1</v>
      </c>
      <c r="C1417" s="55" t="s">
        <v>8895</v>
      </c>
      <c r="D1417" s="55" t="s">
        <v>4649</v>
      </c>
      <c r="E1417" s="55" t="s">
        <v>8896</v>
      </c>
      <c r="F1417" s="55" t="s">
        <v>4651</v>
      </c>
      <c r="G1417" s="55" t="s">
        <v>8897</v>
      </c>
      <c r="H1417" s="55">
        <v>0</v>
      </c>
    </row>
    <row r="1418" spans="1:8" ht="12.5" customHeight="1">
      <c r="A1418" s="55">
        <v>26528</v>
      </c>
      <c r="B1418" s="55">
        <v>1</v>
      </c>
      <c r="C1418" s="55" t="s">
        <v>8898</v>
      </c>
      <c r="D1418" s="55" t="s">
        <v>4649</v>
      </c>
      <c r="E1418" s="55" t="s">
        <v>8899</v>
      </c>
      <c r="F1418" s="55" t="s">
        <v>4651</v>
      </c>
      <c r="G1418" s="55" t="s">
        <v>8900</v>
      </c>
      <c r="H1418" s="55">
        <v>0</v>
      </c>
    </row>
    <row r="1419" spans="1:8" ht="12.5" customHeight="1">
      <c r="A1419" s="55">
        <v>26586</v>
      </c>
      <c r="B1419" s="55">
        <v>1</v>
      </c>
      <c r="C1419" s="55" t="s">
        <v>8901</v>
      </c>
      <c r="D1419" s="55" t="s">
        <v>4649</v>
      </c>
      <c r="E1419" s="55" t="s">
        <v>8902</v>
      </c>
      <c r="F1419" s="55" t="s">
        <v>4651</v>
      </c>
      <c r="G1419" s="55" t="s">
        <v>8903</v>
      </c>
      <c r="H1419" s="55">
        <v>0</v>
      </c>
    </row>
    <row r="1420" spans="1:8" ht="12.5" customHeight="1">
      <c r="A1420" s="55">
        <v>26619</v>
      </c>
      <c r="B1420" s="55">
        <v>1</v>
      </c>
      <c r="C1420" s="55" t="s">
        <v>8904</v>
      </c>
      <c r="D1420" s="55" t="s">
        <v>4649</v>
      </c>
      <c r="E1420" s="55" t="s">
        <v>8905</v>
      </c>
      <c r="F1420" s="55" t="s">
        <v>4651</v>
      </c>
      <c r="G1420" s="55" t="s">
        <v>8906</v>
      </c>
      <c r="H1420" s="55">
        <v>0</v>
      </c>
    </row>
    <row r="1421" spans="1:8" ht="12.5" customHeight="1">
      <c r="A1421" s="55">
        <v>11170</v>
      </c>
      <c r="B1421" s="55">
        <v>1</v>
      </c>
      <c r="C1421" s="55" t="s">
        <v>8907</v>
      </c>
      <c r="D1421" s="55" t="s">
        <v>4649</v>
      </c>
      <c r="E1421" s="55" t="s">
        <v>8908</v>
      </c>
      <c r="F1421" s="55" t="s">
        <v>4651</v>
      </c>
      <c r="G1421" s="55" t="s">
        <v>8909</v>
      </c>
      <c r="H1421" s="55">
        <v>0</v>
      </c>
    </row>
    <row r="1422" spans="1:8" ht="12.5" customHeight="1">
      <c r="A1422" s="55">
        <v>11187</v>
      </c>
      <c r="B1422" s="55">
        <v>1</v>
      </c>
      <c r="C1422" s="55" t="s">
        <v>8910</v>
      </c>
      <c r="D1422" s="55" t="s">
        <v>4649</v>
      </c>
      <c r="E1422" s="55" t="s">
        <v>8911</v>
      </c>
      <c r="F1422" s="55" t="s">
        <v>4651</v>
      </c>
      <c r="G1422" s="55" t="s">
        <v>8912</v>
      </c>
      <c r="H1422" s="55">
        <v>0</v>
      </c>
    </row>
    <row r="1423" spans="1:8" ht="12.5" customHeight="1">
      <c r="A1423" s="55">
        <v>11308</v>
      </c>
      <c r="B1423" s="55">
        <v>1</v>
      </c>
      <c r="C1423" s="55" t="s">
        <v>8913</v>
      </c>
      <c r="D1423" s="55" t="s">
        <v>4649</v>
      </c>
      <c r="E1423" s="55" t="s">
        <v>8914</v>
      </c>
      <c r="F1423" s="55" t="s">
        <v>4651</v>
      </c>
      <c r="G1423" s="55" t="s">
        <v>8915</v>
      </c>
      <c r="H1423" s="55">
        <v>0</v>
      </c>
    </row>
    <row r="1424" spans="1:8" ht="12.5" customHeight="1">
      <c r="A1424" s="55">
        <v>11325</v>
      </c>
      <c r="B1424" s="55">
        <v>1</v>
      </c>
      <c r="C1424" s="55" t="s">
        <v>8916</v>
      </c>
      <c r="D1424" s="55" t="s">
        <v>4649</v>
      </c>
      <c r="E1424" s="55" t="s">
        <v>8917</v>
      </c>
      <c r="F1424" s="55" t="s">
        <v>4651</v>
      </c>
      <c r="G1424" s="55" t="s">
        <v>8918</v>
      </c>
      <c r="H1424" s="55">
        <v>0</v>
      </c>
    </row>
    <row r="1425" spans="1:8" ht="12.5" customHeight="1">
      <c r="A1425" s="55">
        <v>11981</v>
      </c>
      <c r="B1425" s="55">
        <v>1</v>
      </c>
      <c r="C1425" s="55" t="s">
        <v>8919</v>
      </c>
      <c r="D1425" s="55" t="s">
        <v>4649</v>
      </c>
      <c r="E1425" s="55" t="s">
        <v>8920</v>
      </c>
      <c r="F1425" s="55" t="s">
        <v>4651</v>
      </c>
      <c r="G1425" s="55" t="s">
        <v>8921</v>
      </c>
      <c r="H1425" s="55">
        <v>0</v>
      </c>
    </row>
    <row r="1426" spans="1:8" ht="12.5" customHeight="1">
      <c r="A1426" s="55">
        <v>12889</v>
      </c>
      <c r="B1426" s="55">
        <v>1</v>
      </c>
      <c r="C1426" s="55" t="s">
        <v>8922</v>
      </c>
      <c r="D1426" s="55" t="s">
        <v>4649</v>
      </c>
      <c r="E1426" s="55" t="s">
        <v>8923</v>
      </c>
      <c r="F1426" s="55" t="s">
        <v>4651</v>
      </c>
      <c r="G1426" s="55" t="s">
        <v>8924</v>
      </c>
      <c r="H1426" s="55">
        <v>0</v>
      </c>
    </row>
    <row r="1427" spans="1:8" ht="12.5" customHeight="1">
      <c r="A1427" s="55">
        <v>13277</v>
      </c>
      <c r="B1427" s="55">
        <v>1</v>
      </c>
      <c r="C1427" s="55" t="s">
        <v>8925</v>
      </c>
      <c r="D1427" s="55" t="s">
        <v>4649</v>
      </c>
      <c r="E1427" s="55" t="s">
        <v>8926</v>
      </c>
      <c r="F1427" s="55" t="s">
        <v>4651</v>
      </c>
      <c r="G1427" s="55" t="s">
        <v>8927</v>
      </c>
      <c r="H1427" s="55">
        <v>0</v>
      </c>
    </row>
    <row r="1428" spans="1:8" ht="12.5" customHeight="1">
      <c r="A1428" s="55">
        <v>13718</v>
      </c>
      <c r="B1428" s="55">
        <v>1</v>
      </c>
      <c r="C1428" s="55" t="s">
        <v>8928</v>
      </c>
      <c r="D1428" s="55" t="s">
        <v>4649</v>
      </c>
      <c r="E1428" s="55" t="s">
        <v>8929</v>
      </c>
      <c r="F1428" s="55" t="s">
        <v>4651</v>
      </c>
      <c r="G1428" s="55" t="s">
        <v>8930</v>
      </c>
      <c r="H1428" s="55">
        <v>0</v>
      </c>
    </row>
    <row r="1429" spans="1:8" ht="12.5" customHeight="1">
      <c r="A1429" s="55">
        <v>13739</v>
      </c>
      <c r="B1429" s="55">
        <v>1</v>
      </c>
      <c r="C1429" s="55" t="s">
        <v>8931</v>
      </c>
      <c r="D1429" s="55" t="s">
        <v>4649</v>
      </c>
      <c r="E1429" s="55" t="s">
        <v>8932</v>
      </c>
      <c r="F1429" s="55" t="s">
        <v>4651</v>
      </c>
      <c r="G1429" s="55" t="s">
        <v>8933</v>
      </c>
      <c r="H1429" s="55">
        <v>0</v>
      </c>
    </row>
    <row r="1430" spans="1:8" ht="12.5" customHeight="1">
      <c r="A1430" s="55">
        <v>14256</v>
      </c>
      <c r="B1430" s="55">
        <v>1</v>
      </c>
      <c r="C1430" s="55" t="s">
        <v>8934</v>
      </c>
      <c r="D1430" s="55" t="s">
        <v>4649</v>
      </c>
      <c r="E1430" s="55" t="s">
        <v>8935</v>
      </c>
      <c r="F1430" s="55" t="s">
        <v>4651</v>
      </c>
      <c r="G1430" s="55" t="s">
        <v>8936</v>
      </c>
      <c r="H1430" s="55">
        <v>0</v>
      </c>
    </row>
    <row r="1431" spans="1:8" ht="12.5" customHeight="1">
      <c r="A1431" s="55">
        <v>14280</v>
      </c>
      <c r="B1431" s="55">
        <v>1</v>
      </c>
      <c r="C1431" s="55" t="s">
        <v>8937</v>
      </c>
      <c r="D1431" s="55" t="s">
        <v>4649</v>
      </c>
      <c r="E1431" s="55" t="s">
        <v>8938</v>
      </c>
      <c r="F1431" s="55" t="s">
        <v>4651</v>
      </c>
      <c r="G1431" s="55" t="s">
        <v>8939</v>
      </c>
      <c r="H1431" s="55">
        <v>0</v>
      </c>
    </row>
    <row r="1432" spans="1:8" ht="12.5" customHeight="1">
      <c r="A1432" s="55">
        <v>14362</v>
      </c>
      <c r="B1432" s="55">
        <v>1</v>
      </c>
      <c r="C1432" s="55" t="s">
        <v>8940</v>
      </c>
      <c r="D1432" s="55" t="s">
        <v>4649</v>
      </c>
      <c r="E1432" s="55" t="s">
        <v>8941</v>
      </c>
      <c r="F1432" s="55" t="s">
        <v>4651</v>
      </c>
      <c r="G1432" s="55" t="s">
        <v>8942</v>
      </c>
      <c r="H1432" s="55">
        <v>0</v>
      </c>
    </row>
    <row r="1433" spans="1:8" ht="12.5" customHeight="1">
      <c r="A1433" s="55">
        <v>14366</v>
      </c>
      <c r="B1433" s="55">
        <v>1</v>
      </c>
      <c r="C1433" s="55" t="s">
        <v>8943</v>
      </c>
      <c r="D1433" s="55" t="s">
        <v>4649</v>
      </c>
      <c r="E1433" s="55" t="s">
        <v>8944</v>
      </c>
      <c r="F1433" s="55" t="s">
        <v>4651</v>
      </c>
      <c r="G1433" s="55" t="s">
        <v>8945</v>
      </c>
      <c r="H1433" s="55">
        <v>0</v>
      </c>
    </row>
    <row r="1434" spans="1:8" ht="12.5" customHeight="1">
      <c r="A1434" s="55">
        <v>14418</v>
      </c>
      <c r="B1434" s="55">
        <v>1</v>
      </c>
      <c r="C1434" s="55" t="s">
        <v>8946</v>
      </c>
      <c r="D1434" s="55" t="s">
        <v>4649</v>
      </c>
      <c r="E1434" s="55" t="s">
        <v>8947</v>
      </c>
      <c r="F1434" s="55" t="s">
        <v>4651</v>
      </c>
      <c r="G1434" s="55" t="s">
        <v>8948</v>
      </c>
      <c r="H1434" s="55">
        <v>0</v>
      </c>
    </row>
    <row r="1435" spans="1:8" ht="12.5" customHeight="1">
      <c r="A1435" s="55">
        <v>14657</v>
      </c>
      <c r="B1435" s="55">
        <v>1</v>
      </c>
      <c r="C1435" s="55" t="s">
        <v>8949</v>
      </c>
      <c r="D1435" s="55" t="s">
        <v>4649</v>
      </c>
      <c r="E1435" s="55" t="s">
        <v>8950</v>
      </c>
      <c r="F1435" s="55" t="s">
        <v>4651</v>
      </c>
      <c r="G1435" s="55" t="s">
        <v>8951</v>
      </c>
      <c r="H1435" s="55">
        <v>0</v>
      </c>
    </row>
    <row r="1436" spans="1:8" ht="12.5" customHeight="1">
      <c r="A1436" s="55">
        <v>15364</v>
      </c>
      <c r="B1436" s="55">
        <v>1</v>
      </c>
      <c r="C1436" s="55" t="s">
        <v>8952</v>
      </c>
      <c r="D1436" s="55" t="s">
        <v>4649</v>
      </c>
      <c r="E1436" s="55" t="s">
        <v>8953</v>
      </c>
      <c r="F1436" s="55" t="s">
        <v>4651</v>
      </c>
      <c r="G1436" s="55" t="s">
        <v>8954</v>
      </c>
      <c r="H1436" s="55">
        <v>0</v>
      </c>
    </row>
    <row r="1437" spans="1:8" ht="12.5" customHeight="1">
      <c r="A1437" s="55">
        <v>15522</v>
      </c>
      <c r="B1437" s="55">
        <v>1</v>
      </c>
      <c r="C1437" s="55" t="s">
        <v>8955</v>
      </c>
      <c r="D1437" s="55" t="s">
        <v>4649</v>
      </c>
      <c r="E1437" s="55" t="s">
        <v>8956</v>
      </c>
      <c r="F1437" s="55" t="s">
        <v>4651</v>
      </c>
      <c r="G1437" s="55" t="s">
        <v>8957</v>
      </c>
      <c r="H1437" s="55">
        <v>0</v>
      </c>
    </row>
    <row r="1438" spans="1:8" ht="12.5" customHeight="1">
      <c r="A1438" s="55">
        <v>15529</v>
      </c>
      <c r="B1438" s="55">
        <v>1</v>
      </c>
      <c r="C1438" s="55" t="s">
        <v>8958</v>
      </c>
      <c r="D1438" s="55" t="s">
        <v>4649</v>
      </c>
      <c r="E1438" s="55" t="s">
        <v>8959</v>
      </c>
      <c r="F1438" s="55" t="s">
        <v>4651</v>
      </c>
      <c r="G1438" s="55" t="s">
        <v>8960</v>
      </c>
      <c r="H1438" s="55">
        <v>0</v>
      </c>
    </row>
    <row r="1439" spans="1:8" ht="12.5" customHeight="1">
      <c r="A1439" s="55">
        <v>15552</v>
      </c>
      <c r="B1439" s="55">
        <v>1</v>
      </c>
      <c r="C1439" s="55" t="s">
        <v>8961</v>
      </c>
      <c r="D1439" s="55" t="s">
        <v>4649</v>
      </c>
      <c r="E1439" s="55" t="s">
        <v>8962</v>
      </c>
      <c r="F1439" s="55" t="s">
        <v>4651</v>
      </c>
      <c r="G1439" s="55" t="s">
        <v>8963</v>
      </c>
      <c r="H1439" s="55">
        <v>0</v>
      </c>
    </row>
    <row r="1440" spans="1:8" ht="12.5" customHeight="1">
      <c r="A1440" s="55">
        <v>15944</v>
      </c>
      <c r="B1440" s="55">
        <v>1</v>
      </c>
      <c r="C1440" s="55" t="s">
        <v>8964</v>
      </c>
      <c r="D1440" s="55" t="s">
        <v>4649</v>
      </c>
      <c r="E1440" s="55" t="s">
        <v>8965</v>
      </c>
      <c r="F1440" s="55" t="s">
        <v>4651</v>
      </c>
      <c r="G1440" s="55" t="s">
        <v>8966</v>
      </c>
      <c r="H1440" s="55">
        <v>0</v>
      </c>
    </row>
    <row r="1441" spans="1:8" ht="12.5" customHeight="1">
      <c r="A1441" s="55">
        <v>16013</v>
      </c>
      <c r="B1441" s="55">
        <v>1</v>
      </c>
      <c r="C1441" s="55" t="s">
        <v>8967</v>
      </c>
      <c r="D1441" s="55" t="s">
        <v>4649</v>
      </c>
      <c r="E1441" s="55" t="s">
        <v>8968</v>
      </c>
      <c r="F1441" s="55" t="s">
        <v>4651</v>
      </c>
      <c r="G1441" s="55" t="s">
        <v>8969</v>
      </c>
      <c r="H1441" s="55">
        <v>0</v>
      </c>
    </row>
    <row r="1442" spans="1:8" ht="12.5" customHeight="1">
      <c r="A1442" s="55">
        <v>16732</v>
      </c>
      <c r="B1442" s="55">
        <v>1</v>
      </c>
      <c r="C1442" s="55" t="s">
        <v>8970</v>
      </c>
      <c r="D1442" s="55" t="s">
        <v>4649</v>
      </c>
      <c r="E1442" s="55" t="s">
        <v>8971</v>
      </c>
      <c r="F1442" s="55" t="s">
        <v>4651</v>
      </c>
      <c r="G1442" s="55" t="s">
        <v>8972</v>
      </c>
      <c r="H1442" s="55">
        <v>0</v>
      </c>
    </row>
    <row r="1443" spans="1:8" ht="12.5" customHeight="1">
      <c r="A1443" s="55">
        <v>17013</v>
      </c>
      <c r="B1443" s="55">
        <v>1</v>
      </c>
      <c r="C1443" s="55" t="s">
        <v>8973</v>
      </c>
      <c r="D1443" s="55" t="s">
        <v>4649</v>
      </c>
      <c r="E1443" s="55" t="s">
        <v>8974</v>
      </c>
      <c r="F1443" s="55" t="s">
        <v>4651</v>
      </c>
      <c r="G1443" s="55" t="s">
        <v>8975</v>
      </c>
      <c r="H1443" s="55">
        <v>0</v>
      </c>
    </row>
    <row r="1444" spans="1:8" ht="12.5" customHeight="1">
      <c r="A1444" s="55">
        <v>17162</v>
      </c>
      <c r="B1444" s="55">
        <v>1</v>
      </c>
      <c r="C1444" s="55" t="s">
        <v>8976</v>
      </c>
      <c r="D1444" s="55" t="s">
        <v>4649</v>
      </c>
      <c r="E1444" s="55" t="s">
        <v>8977</v>
      </c>
      <c r="F1444" s="55" t="s">
        <v>4651</v>
      </c>
      <c r="G1444" s="55" t="s">
        <v>8978</v>
      </c>
      <c r="H1444" s="55">
        <v>0</v>
      </c>
    </row>
    <row r="1445" spans="1:8" ht="12.5" customHeight="1">
      <c r="A1445" s="55">
        <v>17356</v>
      </c>
      <c r="B1445" s="55">
        <v>1</v>
      </c>
      <c r="C1445" s="55" t="s">
        <v>8979</v>
      </c>
      <c r="D1445" s="55" t="s">
        <v>4649</v>
      </c>
      <c r="E1445" s="55" t="s">
        <v>8980</v>
      </c>
      <c r="F1445" s="55" t="s">
        <v>4651</v>
      </c>
      <c r="G1445" s="55" t="s">
        <v>8981</v>
      </c>
      <c r="H1445" s="55">
        <v>0</v>
      </c>
    </row>
    <row r="1446" spans="1:8" ht="12.5" customHeight="1">
      <c r="A1446" s="55">
        <v>18581</v>
      </c>
      <c r="B1446" s="55">
        <v>1</v>
      </c>
      <c r="C1446" s="55" t="s">
        <v>8982</v>
      </c>
      <c r="D1446" s="55" t="s">
        <v>4649</v>
      </c>
      <c r="E1446" s="55" t="s">
        <v>8983</v>
      </c>
      <c r="F1446" s="55" t="s">
        <v>4651</v>
      </c>
      <c r="G1446" s="55" t="s">
        <v>8984</v>
      </c>
      <c r="H1446" s="55">
        <v>0</v>
      </c>
    </row>
    <row r="1447" spans="1:8" ht="12.5" customHeight="1">
      <c r="A1447" s="55">
        <v>18592</v>
      </c>
      <c r="B1447" s="55">
        <v>1</v>
      </c>
      <c r="C1447" s="55" t="s">
        <v>8985</v>
      </c>
      <c r="D1447" s="55" t="s">
        <v>4649</v>
      </c>
      <c r="E1447" s="55" t="s">
        <v>8986</v>
      </c>
      <c r="F1447" s="55" t="s">
        <v>4651</v>
      </c>
      <c r="G1447" s="55" t="s">
        <v>8987</v>
      </c>
      <c r="H1447" s="55">
        <v>0</v>
      </c>
    </row>
    <row r="1448" spans="1:8" ht="12.5" customHeight="1">
      <c r="A1448" s="55">
        <v>18846</v>
      </c>
      <c r="B1448" s="55">
        <v>1</v>
      </c>
      <c r="C1448" s="55" t="s">
        <v>8988</v>
      </c>
      <c r="D1448" s="55" t="s">
        <v>4649</v>
      </c>
      <c r="E1448" s="55" t="s">
        <v>8989</v>
      </c>
      <c r="F1448" s="55" t="s">
        <v>4651</v>
      </c>
      <c r="G1448" s="55" t="s">
        <v>8990</v>
      </c>
      <c r="H1448" s="55">
        <v>0</v>
      </c>
    </row>
    <row r="1449" spans="1:8" ht="12.5" customHeight="1">
      <c r="A1449" s="55">
        <v>19204</v>
      </c>
      <c r="B1449" s="55">
        <v>1</v>
      </c>
      <c r="C1449" s="55" t="s">
        <v>8991</v>
      </c>
      <c r="D1449" s="55" t="s">
        <v>4649</v>
      </c>
      <c r="E1449" s="55" t="s">
        <v>8992</v>
      </c>
      <c r="F1449" s="55" t="s">
        <v>4651</v>
      </c>
      <c r="G1449" s="55" t="s">
        <v>8993</v>
      </c>
      <c r="H1449" s="55">
        <v>0</v>
      </c>
    </row>
    <row r="1450" spans="1:8" ht="12.5" customHeight="1">
      <c r="A1450" s="55">
        <v>19551</v>
      </c>
      <c r="B1450" s="55">
        <v>1</v>
      </c>
      <c r="C1450" s="55" t="s">
        <v>8994</v>
      </c>
      <c r="D1450" s="55" t="s">
        <v>4649</v>
      </c>
      <c r="E1450" s="55" t="s">
        <v>8995</v>
      </c>
      <c r="F1450" s="55" t="s">
        <v>4651</v>
      </c>
      <c r="G1450" s="55" t="s">
        <v>8996</v>
      </c>
      <c r="H1450" s="55">
        <v>0</v>
      </c>
    </row>
    <row r="1451" spans="1:8" ht="12.5" customHeight="1">
      <c r="A1451" s="55">
        <v>19668</v>
      </c>
      <c r="B1451" s="55">
        <v>1</v>
      </c>
      <c r="C1451" s="55" t="s">
        <v>8997</v>
      </c>
      <c r="D1451" s="55" t="s">
        <v>4649</v>
      </c>
      <c r="E1451" s="55" t="s">
        <v>8998</v>
      </c>
      <c r="F1451" s="55" t="s">
        <v>4651</v>
      </c>
      <c r="G1451" s="55" t="s">
        <v>8999</v>
      </c>
      <c r="H1451" s="55">
        <v>0</v>
      </c>
    </row>
    <row r="1452" spans="1:8" ht="12.5" customHeight="1">
      <c r="A1452" s="55">
        <v>19803</v>
      </c>
      <c r="B1452" s="55">
        <v>1</v>
      </c>
      <c r="C1452" s="55" t="s">
        <v>9000</v>
      </c>
      <c r="D1452" s="55" t="s">
        <v>4649</v>
      </c>
      <c r="E1452" s="55" t="s">
        <v>9001</v>
      </c>
      <c r="F1452" s="55" t="s">
        <v>4651</v>
      </c>
      <c r="G1452" s="55" t="s">
        <v>9002</v>
      </c>
      <c r="H1452" s="55">
        <v>0</v>
      </c>
    </row>
    <row r="1453" spans="1:8" ht="12.5" customHeight="1">
      <c r="A1453" s="55">
        <v>20001</v>
      </c>
      <c r="B1453" s="55">
        <v>1</v>
      </c>
      <c r="C1453" s="55" t="s">
        <v>9003</v>
      </c>
      <c r="D1453" s="55" t="s">
        <v>4649</v>
      </c>
      <c r="E1453" s="55" t="s">
        <v>9004</v>
      </c>
      <c r="F1453" s="55" t="s">
        <v>4651</v>
      </c>
      <c r="G1453" s="55" t="s">
        <v>9005</v>
      </c>
      <c r="H1453" s="55">
        <v>0</v>
      </c>
    </row>
    <row r="1454" spans="1:8" ht="12.5" customHeight="1">
      <c r="A1454" s="55">
        <v>20013</v>
      </c>
      <c r="B1454" s="55">
        <v>1</v>
      </c>
      <c r="C1454" s="55" t="s">
        <v>9006</v>
      </c>
      <c r="D1454" s="55" t="s">
        <v>4649</v>
      </c>
      <c r="E1454" s="55" t="s">
        <v>9007</v>
      </c>
      <c r="F1454" s="55" t="s">
        <v>4651</v>
      </c>
      <c r="G1454" s="55" t="s">
        <v>9008</v>
      </c>
      <c r="H1454" s="55">
        <v>0</v>
      </c>
    </row>
    <row r="1455" spans="1:8" ht="12.5" customHeight="1">
      <c r="A1455" s="55">
        <v>20089</v>
      </c>
      <c r="B1455" s="55">
        <v>1</v>
      </c>
      <c r="C1455" s="55" t="s">
        <v>9009</v>
      </c>
      <c r="D1455" s="55" t="s">
        <v>4649</v>
      </c>
      <c r="E1455" s="55" t="s">
        <v>9010</v>
      </c>
      <c r="F1455" s="55" t="s">
        <v>4651</v>
      </c>
      <c r="G1455" s="55" t="s">
        <v>9011</v>
      </c>
      <c r="H1455" s="55">
        <v>0</v>
      </c>
    </row>
    <row r="1456" spans="1:8" ht="12.5" customHeight="1">
      <c r="A1456" s="55">
        <v>20190</v>
      </c>
      <c r="B1456" s="55">
        <v>1</v>
      </c>
      <c r="C1456" s="55" t="s">
        <v>9012</v>
      </c>
      <c r="D1456" s="55" t="s">
        <v>4649</v>
      </c>
      <c r="E1456" s="55" t="s">
        <v>9013</v>
      </c>
      <c r="F1456" s="55" t="s">
        <v>4651</v>
      </c>
      <c r="G1456" s="55" t="s">
        <v>9014</v>
      </c>
      <c r="H1456" s="55">
        <v>0</v>
      </c>
    </row>
    <row r="1457" spans="1:8" ht="12.5" customHeight="1">
      <c r="A1457" s="55">
        <v>20275</v>
      </c>
      <c r="B1457" s="55">
        <v>1</v>
      </c>
      <c r="C1457" s="55" t="s">
        <v>9015</v>
      </c>
      <c r="D1457" s="55" t="s">
        <v>4649</v>
      </c>
      <c r="E1457" s="55" t="s">
        <v>9016</v>
      </c>
      <c r="F1457" s="55" t="s">
        <v>4651</v>
      </c>
      <c r="G1457" s="55" t="s">
        <v>9017</v>
      </c>
      <c r="H1457" s="55">
        <v>0</v>
      </c>
    </row>
    <row r="1458" spans="1:8" ht="12.5" customHeight="1">
      <c r="A1458" s="55">
        <v>20370</v>
      </c>
      <c r="B1458" s="55">
        <v>1</v>
      </c>
      <c r="C1458" s="55" t="s">
        <v>9018</v>
      </c>
      <c r="D1458" s="55" t="s">
        <v>4649</v>
      </c>
      <c r="E1458" s="55" t="s">
        <v>9019</v>
      </c>
      <c r="F1458" s="55" t="s">
        <v>4651</v>
      </c>
      <c r="G1458" s="55" t="s">
        <v>9020</v>
      </c>
      <c r="H1458" s="55">
        <v>0</v>
      </c>
    </row>
    <row r="1459" spans="1:8" ht="12.5" customHeight="1">
      <c r="A1459" s="55">
        <v>20409</v>
      </c>
      <c r="B1459" s="55">
        <v>1</v>
      </c>
      <c r="C1459" s="55" t="s">
        <v>9021</v>
      </c>
      <c r="D1459" s="55" t="s">
        <v>4649</v>
      </c>
      <c r="E1459" s="55" t="s">
        <v>9022</v>
      </c>
      <c r="F1459" s="55" t="s">
        <v>4651</v>
      </c>
      <c r="G1459" s="55" t="s">
        <v>9023</v>
      </c>
      <c r="H1459" s="55">
        <v>0</v>
      </c>
    </row>
    <row r="1460" spans="1:8" ht="12.5" customHeight="1">
      <c r="A1460" s="55">
        <v>20410</v>
      </c>
      <c r="B1460" s="55">
        <v>1</v>
      </c>
      <c r="C1460" s="55" t="s">
        <v>9024</v>
      </c>
      <c r="D1460" s="55" t="s">
        <v>4649</v>
      </c>
      <c r="E1460" s="55" t="s">
        <v>9025</v>
      </c>
      <c r="F1460" s="55" t="s">
        <v>4651</v>
      </c>
      <c r="G1460" s="55" t="s">
        <v>9026</v>
      </c>
      <c r="H1460" s="55">
        <v>0</v>
      </c>
    </row>
    <row r="1461" spans="1:8" ht="12.5" customHeight="1">
      <c r="A1461" s="55">
        <v>20464</v>
      </c>
      <c r="B1461" s="55">
        <v>1</v>
      </c>
      <c r="C1461" s="55" t="s">
        <v>9027</v>
      </c>
      <c r="D1461" s="55" t="s">
        <v>4649</v>
      </c>
      <c r="E1461" s="55" t="s">
        <v>9028</v>
      </c>
      <c r="F1461" s="55" t="s">
        <v>4651</v>
      </c>
      <c r="G1461" s="55" t="s">
        <v>9029</v>
      </c>
      <c r="H1461" s="55">
        <v>0</v>
      </c>
    </row>
    <row r="1462" spans="1:8" ht="12.5" customHeight="1">
      <c r="A1462" s="55">
        <v>21158</v>
      </c>
      <c r="B1462" s="55">
        <v>1</v>
      </c>
      <c r="C1462" s="55" t="s">
        <v>9030</v>
      </c>
      <c r="D1462" s="55" t="s">
        <v>4649</v>
      </c>
      <c r="E1462" s="55" t="s">
        <v>9031</v>
      </c>
      <c r="F1462" s="55" t="s">
        <v>4651</v>
      </c>
      <c r="G1462" s="55" t="s">
        <v>9032</v>
      </c>
      <c r="H1462" s="55">
        <v>0</v>
      </c>
    </row>
    <row r="1463" spans="1:8" ht="12.5" customHeight="1">
      <c r="A1463" s="55">
        <v>21312</v>
      </c>
      <c r="B1463" s="55">
        <v>1</v>
      </c>
      <c r="C1463" s="55" t="s">
        <v>9033</v>
      </c>
      <c r="D1463" s="55" t="s">
        <v>4649</v>
      </c>
      <c r="E1463" s="55" t="s">
        <v>9034</v>
      </c>
      <c r="F1463" s="55" t="s">
        <v>4651</v>
      </c>
      <c r="G1463" s="55" t="s">
        <v>9035</v>
      </c>
      <c r="H1463" s="55">
        <v>0</v>
      </c>
    </row>
    <row r="1464" spans="1:8" ht="12.5" customHeight="1">
      <c r="A1464" s="55">
        <v>21320</v>
      </c>
      <c r="B1464" s="55">
        <v>1</v>
      </c>
      <c r="C1464" s="55" t="s">
        <v>9036</v>
      </c>
      <c r="D1464" s="55" t="s">
        <v>4649</v>
      </c>
      <c r="E1464" s="55" t="s">
        <v>9037</v>
      </c>
      <c r="F1464" s="55" t="s">
        <v>4651</v>
      </c>
      <c r="G1464" s="55" t="s">
        <v>9038</v>
      </c>
      <c r="H1464" s="55">
        <v>0</v>
      </c>
    </row>
    <row r="1465" spans="1:8" ht="12.5" customHeight="1">
      <c r="A1465" s="55">
        <v>21708</v>
      </c>
      <c r="B1465" s="55">
        <v>1</v>
      </c>
      <c r="C1465" s="55" t="s">
        <v>9039</v>
      </c>
      <c r="D1465" s="55" t="s">
        <v>4649</v>
      </c>
      <c r="E1465" s="55" t="s">
        <v>9040</v>
      </c>
      <c r="F1465" s="55" t="s">
        <v>4651</v>
      </c>
      <c r="G1465" s="55" t="s">
        <v>9041</v>
      </c>
      <c r="H1465" s="55">
        <v>0</v>
      </c>
    </row>
    <row r="1466" spans="1:8" ht="12.5" customHeight="1">
      <c r="A1466" s="55">
        <v>21709</v>
      </c>
      <c r="B1466" s="55">
        <v>1</v>
      </c>
      <c r="C1466" s="55" t="s">
        <v>9042</v>
      </c>
      <c r="D1466" s="55" t="s">
        <v>4649</v>
      </c>
      <c r="E1466" s="55" t="s">
        <v>9043</v>
      </c>
      <c r="F1466" s="55" t="s">
        <v>4651</v>
      </c>
      <c r="G1466" s="55" t="s">
        <v>9044</v>
      </c>
      <c r="H1466" s="55">
        <v>0</v>
      </c>
    </row>
    <row r="1467" spans="1:8" ht="12.5" customHeight="1">
      <c r="A1467" s="55">
        <v>21770</v>
      </c>
      <c r="B1467" s="55">
        <v>1</v>
      </c>
      <c r="C1467" s="55" t="s">
        <v>9045</v>
      </c>
      <c r="D1467" s="55" t="s">
        <v>4649</v>
      </c>
      <c r="E1467" s="55" t="s">
        <v>9046</v>
      </c>
      <c r="F1467" s="55" t="s">
        <v>4651</v>
      </c>
      <c r="G1467" s="55" t="s">
        <v>9047</v>
      </c>
      <c r="H1467" s="55">
        <v>0</v>
      </c>
    </row>
    <row r="1468" spans="1:8" ht="12.5" customHeight="1">
      <c r="A1468" s="55">
        <v>22783</v>
      </c>
      <c r="B1468" s="55">
        <v>1</v>
      </c>
      <c r="C1468" s="55" t="s">
        <v>9048</v>
      </c>
      <c r="D1468" s="55" t="s">
        <v>4649</v>
      </c>
      <c r="E1468" s="55" t="s">
        <v>9049</v>
      </c>
      <c r="F1468" s="55" t="s">
        <v>4651</v>
      </c>
      <c r="G1468" s="55" t="s">
        <v>9050</v>
      </c>
      <c r="H1468" s="55">
        <v>0</v>
      </c>
    </row>
    <row r="1469" spans="1:8" ht="12.5" customHeight="1">
      <c r="A1469" s="55">
        <v>23001</v>
      </c>
      <c r="B1469" s="55">
        <v>1</v>
      </c>
      <c r="C1469" s="55" t="s">
        <v>9051</v>
      </c>
      <c r="D1469" s="55" t="s">
        <v>4649</v>
      </c>
      <c r="E1469" s="55" t="s">
        <v>9052</v>
      </c>
      <c r="F1469" s="55" t="s">
        <v>4651</v>
      </c>
      <c r="G1469" s="55" t="s">
        <v>9053</v>
      </c>
      <c r="H1469" s="55">
        <v>0</v>
      </c>
    </row>
    <row r="1470" spans="1:8" ht="12.5" customHeight="1">
      <c r="A1470" s="55">
        <v>23142</v>
      </c>
      <c r="B1470" s="55">
        <v>1</v>
      </c>
      <c r="C1470" s="55" t="s">
        <v>9054</v>
      </c>
      <c r="D1470" s="55" t="s">
        <v>4649</v>
      </c>
      <c r="E1470" s="55" t="s">
        <v>9055</v>
      </c>
      <c r="F1470" s="55" t="s">
        <v>4651</v>
      </c>
      <c r="G1470" s="55" t="s">
        <v>9056</v>
      </c>
      <c r="H1470" s="55">
        <v>0</v>
      </c>
    </row>
    <row r="1471" spans="1:8" ht="12.5" customHeight="1">
      <c r="A1471" s="55">
        <v>23211</v>
      </c>
      <c r="B1471" s="55">
        <v>1</v>
      </c>
      <c r="C1471" s="55" t="s">
        <v>9057</v>
      </c>
      <c r="D1471" s="55" t="s">
        <v>4649</v>
      </c>
      <c r="E1471" s="55" t="s">
        <v>9058</v>
      </c>
      <c r="F1471" s="55" t="s">
        <v>4651</v>
      </c>
      <c r="G1471" s="55" t="s">
        <v>9059</v>
      </c>
      <c r="H1471" s="55">
        <v>0</v>
      </c>
    </row>
    <row r="1472" spans="1:8" ht="12.5" customHeight="1">
      <c r="A1472" s="55">
        <v>23496</v>
      </c>
      <c r="B1472" s="55">
        <v>1</v>
      </c>
      <c r="C1472" s="55" t="s">
        <v>9060</v>
      </c>
      <c r="D1472" s="55" t="s">
        <v>4649</v>
      </c>
      <c r="E1472" s="55" t="s">
        <v>9061</v>
      </c>
      <c r="F1472" s="55" t="s">
        <v>4651</v>
      </c>
      <c r="G1472" s="55" t="s">
        <v>9062</v>
      </c>
      <c r="H1472" s="55">
        <v>0</v>
      </c>
    </row>
    <row r="1473" spans="1:8" ht="12.5" customHeight="1">
      <c r="A1473" s="55">
        <v>24509</v>
      </c>
      <c r="B1473" s="55">
        <v>1</v>
      </c>
      <c r="C1473" s="55" t="s">
        <v>9063</v>
      </c>
      <c r="D1473" s="55" t="s">
        <v>4649</v>
      </c>
      <c r="E1473" s="55" t="s">
        <v>9064</v>
      </c>
      <c r="F1473" s="55" t="s">
        <v>4651</v>
      </c>
      <c r="G1473" s="55" t="s">
        <v>9065</v>
      </c>
      <c r="H1473" s="55">
        <v>0</v>
      </c>
    </row>
    <row r="1474" spans="1:8" ht="12.5" customHeight="1">
      <c r="A1474" s="55">
        <v>24653</v>
      </c>
      <c r="B1474" s="55">
        <v>1</v>
      </c>
      <c r="C1474" s="55" t="s">
        <v>9066</v>
      </c>
      <c r="D1474" s="55" t="s">
        <v>4649</v>
      </c>
      <c r="E1474" s="55" t="s">
        <v>9067</v>
      </c>
      <c r="F1474" s="55" t="s">
        <v>4651</v>
      </c>
      <c r="G1474" s="55" t="s">
        <v>9068</v>
      </c>
      <c r="H1474" s="55">
        <v>0</v>
      </c>
    </row>
    <row r="1475" spans="1:8" ht="12.5" customHeight="1">
      <c r="A1475" s="55">
        <v>24949</v>
      </c>
      <c r="B1475" s="55">
        <v>1</v>
      </c>
      <c r="C1475" s="55" t="s">
        <v>9069</v>
      </c>
      <c r="D1475" s="55" t="s">
        <v>4649</v>
      </c>
      <c r="E1475" s="55" t="s">
        <v>9070</v>
      </c>
      <c r="F1475" s="55" t="s">
        <v>4651</v>
      </c>
      <c r="G1475" s="55" t="s">
        <v>9071</v>
      </c>
      <c r="H1475" s="55">
        <v>0</v>
      </c>
    </row>
    <row r="1476" spans="1:8" ht="12.5" customHeight="1">
      <c r="A1476" s="55">
        <v>25289</v>
      </c>
      <c r="B1476" s="55">
        <v>1</v>
      </c>
      <c r="C1476" s="55" t="s">
        <v>9072</v>
      </c>
      <c r="D1476" s="55" t="s">
        <v>4649</v>
      </c>
      <c r="E1476" s="55" t="s">
        <v>9073</v>
      </c>
      <c r="F1476" s="55" t="s">
        <v>4651</v>
      </c>
      <c r="G1476" s="55" t="s">
        <v>9074</v>
      </c>
      <c r="H1476" s="55">
        <v>0</v>
      </c>
    </row>
    <row r="1477" spans="1:8" ht="12.5" customHeight="1">
      <c r="A1477" s="55">
        <v>25342</v>
      </c>
      <c r="B1477" s="55">
        <v>1</v>
      </c>
      <c r="C1477" s="55" t="s">
        <v>9075</v>
      </c>
      <c r="D1477" s="55" t="s">
        <v>4649</v>
      </c>
      <c r="E1477" s="55" t="s">
        <v>9076</v>
      </c>
      <c r="F1477" s="55" t="s">
        <v>4651</v>
      </c>
      <c r="G1477" s="55" t="s">
        <v>9077</v>
      </c>
      <c r="H1477" s="55">
        <v>0</v>
      </c>
    </row>
    <row r="1478" spans="1:8" ht="12.5" customHeight="1">
      <c r="A1478" s="55">
        <v>25929</v>
      </c>
      <c r="B1478" s="55">
        <v>1</v>
      </c>
      <c r="C1478" s="55" t="s">
        <v>9078</v>
      </c>
      <c r="D1478" s="55" t="s">
        <v>4649</v>
      </c>
      <c r="E1478" s="55" t="s">
        <v>9079</v>
      </c>
      <c r="F1478" s="55" t="s">
        <v>4651</v>
      </c>
      <c r="G1478" s="55" t="s">
        <v>9080</v>
      </c>
      <c r="H1478" s="55">
        <v>0</v>
      </c>
    </row>
    <row r="1479" spans="1:8" ht="12.5" customHeight="1">
      <c r="A1479" s="55">
        <v>26045</v>
      </c>
      <c r="B1479" s="55">
        <v>1</v>
      </c>
      <c r="C1479" s="55" t="s">
        <v>9081</v>
      </c>
      <c r="D1479" s="55" t="s">
        <v>4649</v>
      </c>
      <c r="E1479" s="55" t="s">
        <v>9082</v>
      </c>
      <c r="F1479" s="55" t="s">
        <v>4651</v>
      </c>
      <c r="G1479" s="55" t="s">
        <v>9083</v>
      </c>
      <c r="H1479" s="55">
        <v>0</v>
      </c>
    </row>
    <row r="1480" spans="1:8" ht="12.5" customHeight="1">
      <c r="A1480" s="55">
        <v>26087</v>
      </c>
      <c r="B1480" s="55">
        <v>1</v>
      </c>
      <c r="C1480" s="55" t="s">
        <v>9084</v>
      </c>
      <c r="D1480" s="55" t="s">
        <v>4649</v>
      </c>
      <c r="E1480" s="55" t="s">
        <v>9085</v>
      </c>
      <c r="F1480" s="55" t="s">
        <v>4651</v>
      </c>
      <c r="G1480" s="55" t="s">
        <v>9086</v>
      </c>
      <c r="H1480" s="55">
        <v>0</v>
      </c>
    </row>
    <row r="1481" spans="1:8" ht="12.5" customHeight="1">
      <c r="A1481" s="55">
        <v>26110</v>
      </c>
      <c r="B1481" s="55">
        <v>1</v>
      </c>
      <c r="C1481" s="55" t="s">
        <v>9087</v>
      </c>
      <c r="D1481" s="55" t="s">
        <v>4649</v>
      </c>
      <c r="E1481" s="55" t="s">
        <v>9088</v>
      </c>
      <c r="F1481" s="55" t="s">
        <v>4651</v>
      </c>
      <c r="G1481" s="55" t="s">
        <v>9089</v>
      </c>
      <c r="H1481" s="55">
        <v>0</v>
      </c>
    </row>
    <row r="1482" spans="1:8" ht="12.5" customHeight="1">
      <c r="A1482" s="55">
        <v>26507</v>
      </c>
      <c r="B1482" s="55">
        <v>1</v>
      </c>
      <c r="C1482" s="55" t="s">
        <v>9090</v>
      </c>
      <c r="D1482" s="55" t="s">
        <v>4649</v>
      </c>
      <c r="E1482" s="55" t="s">
        <v>9091</v>
      </c>
      <c r="F1482" s="55" t="s">
        <v>4651</v>
      </c>
      <c r="G1482" s="55" t="s">
        <v>9092</v>
      </c>
      <c r="H1482" s="55">
        <v>0</v>
      </c>
    </row>
    <row r="1483" spans="1:8" ht="12.5" customHeight="1">
      <c r="A1483" s="55">
        <v>27030</v>
      </c>
      <c r="B1483" s="55">
        <v>1</v>
      </c>
      <c r="C1483" s="55" t="s">
        <v>9093</v>
      </c>
      <c r="D1483" s="55" t="s">
        <v>4649</v>
      </c>
      <c r="E1483" s="55" t="s">
        <v>9094</v>
      </c>
      <c r="F1483" s="55" t="s">
        <v>4651</v>
      </c>
      <c r="G1483" s="55" t="s">
        <v>9095</v>
      </c>
      <c r="H1483" s="55">
        <v>0</v>
      </c>
    </row>
    <row r="1484" spans="1:8" ht="12.5" customHeight="1">
      <c r="A1484" s="55">
        <v>27083</v>
      </c>
      <c r="B1484" s="55">
        <v>1</v>
      </c>
      <c r="C1484" s="55" t="s">
        <v>9096</v>
      </c>
      <c r="D1484" s="55" t="s">
        <v>4649</v>
      </c>
      <c r="E1484" s="55" t="s">
        <v>9097</v>
      </c>
      <c r="F1484" s="55" t="s">
        <v>4651</v>
      </c>
      <c r="G1484" s="55" t="s">
        <v>9098</v>
      </c>
      <c r="H1484" s="55">
        <v>0</v>
      </c>
    </row>
    <row r="1485" spans="1:8" ht="12.5" customHeight="1">
      <c r="A1485" s="55">
        <v>27991</v>
      </c>
      <c r="B1485" s="55">
        <v>1</v>
      </c>
      <c r="C1485" s="55" t="s">
        <v>9099</v>
      </c>
      <c r="D1485" s="55" t="s">
        <v>4649</v>
      </c>
      <c r="E1485" s="55" t="s">
        <v>9100</v>
      </c>
      <c r="F1485" s="55" t="s">
        <v>4651</v>
      </c>
      <c r="G1485" s="55" t="s">
        <v>9101</v>
      </c>
      <c r="H1485" s="55">
        <v>0</v>
      </c>
    </row>
    <row r="1486" spans="1:8" ht="12.5" customHeight="1">
      <c r="A1486" s="55">
        <v>28023</v>
      </c>
      <c r="B1486" s="55">
        <v>1</v>
      </c>
      <c r="C1486" s="55" t="s">
        <v>9102</v>
      </c>
      <c r="D1486" s="55" t="s">
        <v>4649</v>
      </c>
      <c r="E1486" s="55" t="s">
        <v>9103</v>
      </c>
      <c r="F1486" s="55" t="s">
        <v>4651</v>
      </c>
      <c r="G1486" s="55" t="s">
        <v>9104</v>
      </c>
      <c r="H1486" s="55">
        <v>0</v>
      </c>
    </row>
    <row r="1487" spans="1:8" ht="12.5" customHeight="1">
      <c r="A1487" s="55">
        <v>28028</v>
      </c>
      <c r="B1487" s="55">
        <v>1</v>
      </c>
      <c r="C1487" s="55" t="s">
        <v>9105</v>
      </c>
      <c r="D1487" s="55" t="s">
        <v>4649</v>
      </c>
      <c r="E1487" s="55" t="s">
        <v>9106</v>
      </c>
      <c r="F1487" s="55" t="s">
        <v>4651</v>
      </c>
      <c r="G1487" s="55" t="s">
        <v>9107</v>
      </c>
      <c r="H1487" s="55">
        <v>0</v>
      </c>
    </row>
    <row r="1488" spans="1:8" ht="12.5" customHeight="1">
      <c r="A1488" s="55">
        <v>28180</v>
      </c>
      <c r="B1488" s="55">
        <v>1</v>
      </c>
      <c r="C1488" s="55" t="s">
        <v>9108</v>
      </c>
      <c r="D1488" s="55" t="s">
        <v>4649</v>
      </c>
      <c r="E1488" s="55" t="s">
        <v>9109</v>
      </c>
      <c r="F1488" s="55" t="s">
        <v>4651</v>
      </c>
      <c r="G1488" s="55" t="s">
        <v>9110</v>
      </c>
      <c r="H1488" s="55">
        <v>0</v>
      </c>
    </row>
    <row r="1489" spans="1:8" ht="12.5" customHeight="1">
      <c r="A1489" s="55">
        <v>28613</v>
      </c>
      <c r="B1489" s="55">
        <v>1</v>
      </c>
      <c r="C1489" s="55" t="s">
        <v>9111</v>
      </c>
      <c r="D1489" s="55" t="s">
        <v>4649</v>
      </c>
      <c r="E1489" s="55" t="s">
        <v>9112</v>
      </c>
      <c r="F1489" s="55" t="s">
        <v>4651</v>
      </c>
      <c r="G1489" s="55" t="s">
        <v>9113</v>
      </c>
      <c r="H1489" s="55">
        <v>0</v>
      </c>
    </row>
    <row r="1490" spans="1:8" ht="12.5" customHeight="1">
      <c r="A1490" s="55">
        <v>28965</v>
      </c>
      <c r="B1490" s="55">
        <v>1</v>
      </c>
      <c r="C1490" s="55" t="s">
        <v>9114</v>
      </c>
      <c r="D1490" s="55" t="s">
        <v>4649</v>
      </c>
      <c r="E1490" s="55" t="s">
        <v>9115</v>
      </c>
      <c r="F1490" s="55" t="s">
        <v>4651</v>
      </c>
      <c r="G1490" s="55" t="s">
        <v>9116</v>
      </c>
      <c r="H1490" s="55">
        <v>0</v>
      </c>
    </row>
    <row r="1491" spans="1:8" ht="12.5" customHeight="1">
      <c r="A1491" s="55">
        <v>29023</v>
      </c>
      <c r="B1491" s="55">
        <v>1</v>
      </c>
      <c r="C1491" s="55" t="s">
        <v>9117</v>
      </c>
      <c r="D1491" s="55" t="s">
        <v>4649</v>
      </c>
      <c r="E1491" s="55" t="s">
        <v>9118</v>
      </c>
      <c r="F1491" s="55" t="s">
        <v>4651</v>
      </c>
      <c r="G1491" s="55" t="s">
        <v>9119</v>
      </c>
      <c r="H1491" s="55">
        <v>0</v>
      </c>
    </row>
    <row r="1492" spans="1:8" ht="12.5" customHeight="1">
      <c r="A1492" s="55">
        <v>29144</v>
      </c>
      <c r="B1492" s="55">
        <v>1</v>
      </c>
      <c r="C1492" s="55" t="s">
        <v>9120</v>
      </c>
      <c r="D1492" s="55" t="s">
        <v>4649</v>
      </c>
      <c r="E1492" s="55" t="s">
        <v>9121</v>
      </c>
      <c r="F1492" s="55" t="s">
        <v>4651</v>
      </c>
      <c r="G1492" s="55" t="s">
        <v>9122</v>
      </c>
      <c r="H1492" s="55">
        <v>0</v>
      </c>
    </row>
    <row r="1493" spans="1:8" ht="12.5" customHeight="1">
      <c r="A1493" s="55">
        <v>29232</v>
      </c>
      <c r="B1493" s="55">
        <v>1</v>
      </c>
      <c r="C1493" s="55" t="s">
        <v>9123</v>
      </c>
      <c r="D1493" s="55" t="s">
        <v>4649</v>
      </c>
      <c r="E1493" s="55" t="s">
        <v>9124</v>
      </c>
      <c r="F1493" s="55" t="s">
        <v>4651</v>
      </c>
      <c r="G1493" s="55" t="s">
        <v>9125</v>
      </c>
      <c r="H1493" s="55">
        <v>0</v>
      </c>
    </row>
    <row r="1494" spans="1:8" ht="12.5" customHeight="1">
      <c r="A1494" s="55">
        <v>29330</v>
      </c>
      <c r="B1494" s="55">
        <v>1</v>
      </c>
      <c r="C1494" s="55" t="s">
        <v>9126</v>
      </c>
      <c r="D1494" s="55" t="s">
        <v>4649</v>
      </c>
      <c r="E1494" s="55" t="s">
        <v>9127</v>
      </c>
      <c r="F1494" s="55" t="s">
        <v>4651</v>
      </c>
      <c r="G1494" s="55" t="s">
        <v>9128</v>
      </c>
      <c r="H1494" s="55">
        <v>0</v>
      </c>
    </row>
    <row r="1495" spans="1:8" ht="12.5" customHeight="1">
      <c r="A1495" s="55">
        <v>11265</v>
      </c>
      <c r="B1495" s="55">
        <v>1</v>
      </c>
      <c r="C1495" s="55" t="s">
        <v>9129</v>
      </c>
      <c r="D1495" s="55" t="s">
        <v>4649</v>
      </c>
      <c r="E1495" s="55" t="s">
        <v>9130</v>
      </c>
      <c r="F1495" s="55" t="s">
        <v>4651</v>
      </c>
      <c r="G1495" s="55" t="s">
        <v>9131</v>
      </c>
      <c r="H1495" s="55">
        <v>0</v>
      </c>
    </row>
    <row r="1496" spans="1:8" ht="12.5" customHeight="1">
      <c r="A1496" s="55">
        <v>11680</v>
      </c>
      <c r="B1496" s="55">
        <v>1</v>
      </c>
      <c r="C1496" s="55" t="s">
        <v>9132</v>
      </c>
      <c r="D1496" s="55" t="s">
        <v>4649</v>
      </c>
      <c r="E1496" s="55" t="s">
        <v>9133</v>
      </c>
      <c r="F1496" s="55" t="s">
        <v>4651</v>
      </c>
      <c r="G1496" s="55" t="s">
        <v>9134</v>
      </c>
      <c r="H1496" s="55">
        <v>0</v>
      </c>
    </row>
    <row r="1497" spans="1:8" ht="12.5" customHeight="1">
      <c r="A1497" s="55">
        <v>11729</v>
      </c>
      <c r="B1497" s="55">
        <v>1</v>
      </c>
      <c r="C1497" s="55" t="s">
        <v>9135</v>
      </c>
      <c r="D1497" s="55" t="s">
        <v>4649</v>
      </c>
      <c r="E1497" s="55" t="s">
        <v>9136</v>
      </c>
      <c r="F1497" s="55" t="s">
        <v>4651</v>
      </c>
      <c r="G1497" s="55" t="s">
        <v>9137</v>
      </c>
      <c r="H1497" s="55">
        <v>0</v>
      </c>
    </row>
    <row r="1498" spans="1:8" ht="12.5" customHeight="1">
      <c r="A1498" s="55">
        <v>11814</v>
      </c>
      <c r="B1498" s="55">
        <v>1</v>
      </c>
      <c r="C1498" s="55" t="s">
        <v>9138</v>
      </c>
      <c r="D1498" s="55" t="s">
        <v>4649</v>
      </c>
      <c r="E1498" s="55" t="s">
        <v>9139</v>
      </c>
      <c r="F1498" s="55" t="s">
        <v>4651</v>
      </c>
      <c r="G1498" s="55" t="s">
        <v>9140</v>
      </c>
      <c r="H1498" s="55">
        <v>0</v>
      </c>
    </row>
    <row r="1499" spans="1:8" ht="12.5" customHeight="1">
      <c r="A1499" s="55">
        <v>11864</v>
      </c>
      <c r="B1499" s="55">
        <v>1</v>
      </c>
      <c r="C1499" s="55" t="s">
        <v>9141</v>
      </c>
      <c r="D1499" s="55" t="s">
        <v>4649</v>
      </c>
      <c r="E1499" s="55" t="s">
        <v>9142</v>
      </c>
      <c r="F1499" s="55" t="s">
        <v>4651</v>
      </c>
      <c r="G1499" s="55" t="s">
        <v>9143</v>
      </c>
      <c r="H1499" s="55">
        <v>0</v>
      </c>
    </row>
    <row r="1500" spans="1:8" ht="12.5" customHeight="1">
      <c r="A1500" s="55">
        <v>12115</v>
      </c>
      <c r="B1500" s="55">
        <v>1</v>
      </c>
      <c r="C1500" s="55" t="s">
        <v>9144</v>
      </c>
      <c r="D1500" s="55" t="s">
        <v>4649</v>
      </c>
      <c r="E1500" s="55" t="s">
        <v>9145</v>
      </c>
      <c r="F1500" s="55" t="s">
        <v>4651</v>
      </c>
      <c r="G1500" s="55" t="s">
        <v>9146</v>
      </c>
      <c r="H1500" s="55">
        <v>0</v>
      </c>
    </row>
    <row r="1501" spans="1:8" ht="12.5" customHeight="1">
      <c r="A1501" s="55">
        <v>12116</v>
      </c>
      <c r="B1501" s="55">
        <v>1</v>
      </c>
      <c r="C1501" s="55" t="s">
        <v>9147</v>
      </c>
      <c r="D1501" s="55" t="s">
        <v>4649</v>
      </c>
      <c r="E1501" s="55" t="s">
        <v>9148</v>
      </c>
      <c r="F1501" s="55" t="s">
        <v>4651</v>
      </c>
      <c r="G1501" s="55" t="s">
        <v>9149</v>
      </c>
      <c r="H1501" s="55">
        <v>0</v>
      </c>
    </row>
    <row r="1502" spans="1:8" ht="12.5" customHeight="1">
      <c r="A1502" s="55">
        <v>12207</v>
      </c>
      <c r="B1502" s="55">
        <v>1</v>
      </c>
      <c r="C1502" s="55" t="s">
        <v>9150</v>
      </c>
      <c r="D1502" s="55" t="s">
        <v>4649</v>
      </c>
      <c r="E1502" s="55" t="s">
        <v>9151</v>
      </c>
      <c r="F1502" s="55" t="s">
        <v>4651</v>
      </c>
      <c r="G1502" s="55" t="s">
        <v>9152</v>
      </c>
      <c r="H1502" s="55">
        <v>0</v>
      </c>
    </row>
    <row r="1503" spans="1:8" ht="12.5" customHeight="1">
      <c r="A1503" s="55">
        <v>12979</v>
      </c>
      <c r="B1503" s="55">
        <v>1</v>
      </c>
      <c r="C1503" s="55" t="s">
        <v>9153</v>
      </c>
      <c r="D1503" s="55" t="s">
        <v>4649</v>
      </c>
      <c r="E1503" s="55" t="s">
        <v>9154</v>
      </c>
      <c r="F1503" s="55" t="s">
        <v>4651</v>
      </c>
      <c r="G1503" s="55" t="s">
        <v>9155</v>
      </c>
      <c r="H1503" s="55">
        <v>0</v>
      </c>
    </row>
    <row r="1504" spans="1:8" ht="12.5" customHeight="1">
      <c r="A1504" s="55">
        <v>13087</v>
      </c>
      <c r="B1504" s="55">
        <v>1</v>
      </c>
      <c r="C1504" s="55" t="s">
        <v>9156</v>
      </c>
      <c r="D1504" s="55" t="s">
        <v>4649</v>
      </c>
      <c r="E1504" s="55" t="s">
        <v>9157</v>
      </c>
      <c r="F1504" s="55" t="s">
        <v>4651</v>
      </c>
      <c r="G1504" s="55" t="s">
        <v>9158</v>
      </c>
      <c r="H1504" s="55">
        <v>0</v>
      </c>
    </row>
    <row r="1505" spans="1:8" ht="12.5" customHeight="1">
      <c r="A1505" s="55">
        <v>13235</v>
      </c>
      <c r="B1505" s="55">
        <v>1</v>
      </c>
      <c r="C1505" s="55" t="s">
        <v>9159</v>
      </c>
      <c r="D1505" s="55" t="s">
        <v>4649</v>
      </c>
      <c r="E1505" s="55" t="s">
        <v>9160</v>
      </c>
      <c r="F1505" s="55" t="s">
        <v>4651</v>
      </c>
      <c r="G1505" s="55" t="s">
        <v>9161</v>
      </c>
      <c r="H1505" s="55">
        <v>0</v>
      </c>
    </row>
    <row r="1506" spans="1:8" ht="12.5" customHeight="1">
      <c r="A1506" s="55">
        <v>13274</v>
      </c>
      <c r="B1506" s="55">
        <v>1</v>
      </c>
      <c r="C1506" s="55" t="s">
        <v>9162</v>
      </c>
      <c r="D1506" s="55" t="s">
        <v>4649</v>
      </c>
      <c r="E1506" s="55" t="s">
        <v>9163</v>
      </c>
      <c r="F1506" s="55" t="s">
        <v>4651</v>
      </c>
      <c r="G1506" s="55" t="s">
        <v>9164</v>
      </c>
      <c r="H1506" s="55">
        <v>0</v>
      </c>
    </row>
    <row r="1507" spans="1:8" ht="12.5" customHeight="1">
      <c r="A1507" s="55">
        <v>13906</v>
      </c>
      <c r="B1507" s="55">
        <v>1</v>
      </c>
      <c r="C1507" s="55" t="s">
        <v>9165</v>
      </c>
      <c r="D1507" s="55" t="s">
        <v>4649</v>
      </c>
      <c r="E1507" s="55" t="s">
        <v>9166</v>
      </c>
      <c r="F1507" s="55" t="s">
        <v>4651</v>
      </c>
      <c r="G1507" s="55" t="s">
        <v>9167</v>
      </c>
      <c r="H1507" s="55">
        <v>0</v>
      </c>
    </row>
    <row r="1508" spans="1:8" ht="12.5" customHeight="1">
      <c r="A1508" s="55">
        <v>14025</v>
      </c>
      <c r="B1508" s="55">
        <v>1</v>
      </c>
      <c r="C1508" s="55" t="s">
        <v>9168</v>
      </c>
      <c r="D1508" s="55" t="s">
        <v>4649</v>
      </c>
      <c r="E1508" s="55" t="s">
        <v>9169</v>
      </c>
      <c r="F1508" s="55" t="s">
        <v>4651</v>
      </c>
      <c r="G1508" s="55" t="s">
        <v>9170</v>
      </c>
      <c r="H1508" s="55">
        <v>0</v>
      </c>
    </row>
    <row r="1509" spans="1:8" ht="12.5" customHeight="1">
      <c r="A1509" s="55">
        <v>14121</v>
      </c>
      <c r="B1509" s="55">
        <v>1</v>
      </c>
      <c r="C1509" s="55" t="s">
        <v>9171</v>
      </c>
      <c r="D1509" s="55" t="s">
        <v>4649</v>
      </c>
      <c r="E1509" s="55" t="s">
        <v>9172</v>
      </c>
      <c r="F1509" s="55" t="s">
        <v>4651</v>
      </c>
      <c r="G1509" s="55" t="s">
        <v>9173</v>
      </c>
      <c r="H1509" s="55">
        <v>0</v>
      </c>
    </row>
    <row r="1510" spans="1:8" ht="12.5" customHeight="1">
      <c r="A1510" s="55">
        <v>14361</v>
      </c>
      <c r="B1510" s="55">
        <v>1</v>
      </c>
      <c r="C1510" s="55" t="s">
        <v>9174</v>
      </c>
      <c r="D1510" s="55" t="s">
        <v>4649</v>
      </c>
      <c r="E1510" s="55" t="s">
        <v>9175</v>
      </c>
      <c r="F1510" s="55" t="s">
        <v>4651</v>
      </c>
      <c r="G1510" s="55" t="s">
        <v>9176</v>
      </c>
      <c r="H1510" s="55">
        <v>0</v>
      </c>
    </row>
    <row r="1511" spans="1:8" ht="12.5" customHeight="1">
      <c r="A1511" s="55">
        <v>14898</v>
      </c>
      <c r="B1511" s="55">
        <v>1</v>
      </c>
      <c r="C1511" s="55" t="s">
        <v>9177</v>
      </c>
      <c r="D1511" s="55" t="s">
        <v>4649</v>
      </c>
      <c r="E1511" s="55" t="s">
        <v>9178</v>
      </c>
      <c r="F1511" s="55" t="s">
        <v>4651</v>
      </c>
      <c r="G1511" s="55" t="s">
        <v>9179</v>
      </c>
      <c r="H1511" s="55">
        <v>0</v>
      </c>
    </row>
    <row r="1512" spans="1:8" ht="12.5" customHeight="1">
      <c r="A1512" s="55">
        <v>15945</v>
      </c>
      <c r="B1512" s="55">
        <v>1</v>
      </c>
      <c r="C1512" s="55" t="s">
        <v>9180</v>
      </c>
      <c r="D1512" s="55" t="s">
        <v>4649</v>
      </c>
      <c r="E1512" s="55" t="s">
        <v>9181</v>
      </c>
      <c r="F1512" s="55" t="s">
        <v>4651</v>
      </c>
      <c r="G1512" s="55" t="s">
        <v>9182</v>
      </c>
      <c r="H1512" s="55">
        <v>0</v>
      </c>
    </row>
    <row r="1513" spans="1:8" ht="12.5" customHeight="1">
      <c r="A1513" s="55">
        <v>16107</v>
      </c>
      <c r="B1513" s="55">
        <v>1</v>
      </c>
      <c r="C1513" s="55" t="s">
        <v>9183</v>
      </c>
      <c r="D1513" s="55" t="s">
        <v>4649</v>
      </c>
      <c r="E1513" s="55" t="s">
        <v>9184</v>
      </c>
      <c r="F1513" s="55" t="s">
        <v>4651</v>
      </c>
      <c r="G1513" s="55" t="s">
        <v>9185</v>
      </c>
      <c r="H1513" s="55">
        <v>0</v>
      </c>
    </row>
    <row r="1514" spans="1:8" ht="12.5" customHeight="1">
      <c r="A1514" s="55">
        <v>16246</v>
      </c>
      <c r="B1514" s="55">
        <v>1</v>
      </c>
      <c r="C1514" s="55" t="s">
        <v>9186</v>
      </c>
      <c r="D1514" s="55" t="s">
        <v>4649</v>
      </c>
      <c r="E1514" s="55" t="s">
        <v>9187</v>
      </c>
      <c r="F1514" s="55" t="s">
        <v>4651</v>
      </c>
      <c r="G1514" s="55" t="s">
        <v>9188</v>
      </c>
      <c r="H1514" s="55">
        <v>0</v>
      </c>
    </row>
    <row r="1515" spans="1:8" ht="12.5" customHeight="1">
      <c r="A1515" s="55">
        <v>17141</v>
      </c>
      <c r="B1515" s="55">
        <v>1</v>
      </c>
      <c r="C1515" s="55" t="s">
        <v>9189</v>
      </c>
      <c r="D1515" s="55" t="s">
        <v>4649</v>
      </c>
      <c r="E1515" s="55" t="s">
        <v>9190</v>
      </c>
      <c r="F1515" s="55" t="s">
        <v>4651</v>
      </c>
      <c r="G1515" s="55" t="s">
        <v>9191</v>
      </c>
      <c r="H1515" s="55">
        <v>0</v>
      </c>
    </row>
    <row r="1516" spans="1:8" ht="12.5" customHeight="1">
      <c r="A1516" s="55">
        <v>17433</v>
      </c>
      <c r="B1516" s="55">
        <v>1</v>
      </c>
      <c r="C1516" s="55" t="s">
        <v>9192</v>
      </c>
      <c r="D1516" s="55" t="s">
        <v>4649</v>
      </c>
      <c r="E1516" s="55" t="s">
        <v>9193</v>
      </c>
      <c r="F1516" s="55" t="s">
        <v>4651</v>
      </c>
      <c r="G1516" s="55" t="s">
        <v>9194</v>
      </c>
      <c r="H1516" s="55">
        <v>0</v>
      </c>
    </row>
    <row r="1517" spans="1:8" ht="12.5" customHeight="1">
      <c r="A1517" s="55">
        <v>17453</v>
      </c>
      <c r="B1517" s="55">
        <v>1</v>
      </c>
      <c r="C1517" s="55" t="s">
        <v>9195</v>
      </c>
      <c r="D1517" s="55" t="s">
        <v>4649</v>
      </c>
      <c r="E1517" s="55" t="s">
        <v>9196</v>
      </c>
      <c r="F1517" s="55" t="s">
        <v>4651</v>
      </c>
      <c r="G1517" s="55" t="s">
        <v>9197</v>
      </c>
      <c r="H1517" s="55">
        <v>0</v>
      </c>
    </row>
    <row r="1518" spans="1:8" ht="12.5" customHeight="1">
      <c r="A1518" s="55">
        <v>17492</v>
      </c>
      <c r="B1518" s="55">
        <v>1</v>
      </c>
      <c r="C1518" s="55" t="s">
        <v>9198</v>
      </c>
      <c r="D1518" s="55" t="s">
        <v>4649</v>
      </c>
      <c r="E1518" s="55" t="s">
        <v>9199</v>
      </c>
      <c r="F1518" s="55" t="s">
        <v>4651</v>
      </c>
      <c r="G1518" s="55" t="s">
        <v>9200</v>
      </c>
      <c r="H1518" s="55">
        <v>0</v>
      </c>
    </row>
    <row r="1519" spans="1:8" ht="12.5" customHeight="1">
      <c r="A1519" s="55">
        <v>17618</v>
      </c>
      <c r="B1519" s="55">
        <v>1</v>
      </c>
      <c r="C1519" s="55" t="s">
        <v>9201</v>
      </c>
      <c r="D1519" s="55" t="s">
        <v>4649</v>
      </c>
      <c r="E1519" s="55" t="s">
        <v>9202</v>
      </c>
      <c r="F1519" s="55" t="s">
        <v>4651</v>
      </c>
      <c r="G1519" s="55" t="s">
        <v>9203</v>
      </c>
      <c r="H1519" s="55">
        <v>0</v>
      </c>
    </row>
    <row r="1520" spans="1:8" ht="12.5" customHeight="1">
      <c r="A1520" s="55">
        <v>17687</v>
      </c>
      <c r="B1520" s="55">
        <v>1</v>
      </c>
      <c r="C1520" s="55" t="s">
        <v>9204</v>
      </c>
      <c r="D1520" s="55" t="s">
        <v>4649</v>
      </c>
      <c r="E1520" s="55" t="s">
        <v>9205</v>
      </c>
      <c r="F1520" s="55" t="s">
        <v>4651</v>
      </c>
      <c r="G1520" s="55" t="s">
        <v>9206</v>
      </c>
      <c r="H1520" s="55">
        <v>0</v>
      </c>
    </row>
    <row r="1521" spans="1:8" ht="12.5" customHeight="1">
      <c r="A1521" s="55">
        <v>18233</v>
      </c>
      <c r="B1521" s="55">
        <v>1</v>
      </c>
      <c r="C1521" s="55" t="s">
        <v>9207</v>
      </c>
      <c r="D1521" s="55" t="s">
        <v>4649</v>
      </c>
      <c r="E1521" s="55" t="s">
        <v>9208</v>
      </c>
      <c r="F1521" s="55" t="s">
        <v>4651</v>
      </c>
      <c r="G1521" s="55" t="s">
        <v>9209</v>
      </c>
      <c r="H1521" s="55">
        <v>0</v>
      </c>
    </row>
    <row r="1522" spans="1:8" ht="12.5" customHeight="1">
      <c r="A1522" s="55">
        <v>18558</v>
      </c>
      <c r="B1522" s="55">
        <v>1</v>
      </c>
      <c r="C1522" s="55" t="s">
        <v>9210</v>
      </c>
      <c r="D1522" s="55" t="s">
        <v>4649</v>
      </c>
      <c r="E1522" s="55" t="s">
        <v>9211</v>
      </c>
      <c r="F1522" s="55" t="s">
        <v>4651</v>
      </c>
      <c r="G1522" s="55" t="s">
        <v>9212</v>
      </c>
      <c r="H1522" s="55">
        <v>0</v>
      </c>
    </row>
    <row r="1523" spans="1:8" ht="12.5" customHeight="1">
      <c r="A1523" s="55">
        <v>18791</v>
      </c>
      <c r="B1523" s="55">
        <v>1</v>
      </c>
      <c r="C1523" s="55" t="s">
        <v>9213</v>
      </c>
      <c r="D1523" s="55" t="s">
        <v>4649</v>
      </c>
      <c r="E1523" s="55" t="s">
        <v>9214</v>
      </c>
      <c r="F1523" s="55" t="s">
        <v>4651</v>
      </c>
      <c r="G1523" s="55" t="s">
        <v>9215</v>
      </c>
      <c r="H1523" s="55">
        <v>0</v>
      </c>
    </row>
    <row r="1524" spans="1:8" ht="12.5" customHeight="1">
      <c r="A1524" s="55">
        <v>18888</v>
      </c>
      <c r="B1524" s="55">
        <v>1</v>
      </c>
      <c r="C1524" s="55" t="s">
        <v>9216</v>
      </c>
      <c r="D1524" s="55" t="s">
        <v>4649</v>
      </c>
      <c r="E1524" s="55" t="s">
        <v>9217</v>
      </c>
      <c r="F1524" s="55" t="s">
        <v>4651</v>
      </c>
      <c r="G1524" s="55" t="s">
        <v>9218</v>
      </c>
      <c r="H1524" s="55">
        <v>0</v>
      </c>
    </row>
    <row r="1525" spans="1:8" ht="12.5" customHeight="1">
      <c r="A1525" s="55">
        <v>18943</v>
      </c>
      <c r="B1525" s="55">
        <v>1</v>
      </c>
      <c r="C1525" s="55" t="s">
        <v>9219</v>
      </c>
      <c r="D1525" s="55" t="s">
        <v>4649</v>
      </c>
      <c r="E1525" s="55" t="s">
        <v>9220</v>
      </c>
      <c r="F1525" s="55" t="s">
        <v>4651</v>
      </c>
      <c r="G1525" s="55" t="s">
        <v>9221</v>
      </c>
      <c r="H1525" s="55">
        <v>0</v>
      </c>
    </row>
    <row r="1526" spans="1:8" ht="12.5" customHeight="1">
      <c r="A1526" s="55">
        <v>19005</v>
      </c>
      <c r="B1526" s="55">
        <v>1</v>
      </c>
      <c r="C1526" s="55" t="s">
        <v>9222</v>
      </c>
      <c r="D1526" s="55" t="s">
        <v>4649</v>
      </c>
      <c r="E1526" s="55" t="s">
        <v>9223</v>
      </c>
      <c r="F1526" s="55" t="s">
        <v>4651</v>
      </c>
      <c r="G1526" s="55" t="s">
        <v>9224</v>
      </c>
      <c r="H1526" s="55">
        <v>0</v>
      </c>
    </row>
    <row r="1527" spans="1:8" ht="12.5" customHeight="1">
      <c r="A1527" s="55">
        <v>19025</v>
      </c>
      <c r="B1527" s="55">
        <v>1</v>
      </c>
      <c r="C1527" s="55" t="s">
        <v>9225</v>
      </c>
      <c r="D1527" s="55" t="s">
        <v>4649</v>
      </c>
      <c r="E1527" s="55" t="s">
        <v>9226</v>
      </c>
      <c r="F1527" s="55" t="s">
        <v>4651</v>
      </c>
      <c r="G1527" s="55" t="s">
        <v>9227</v>
      </c>
      <c r="H1527" s="55">
        <v>0</v>
      </c>
    </row>
    <row r="1528" spans="1:8" ht="12.5" customHeight="1">
      <c r="A1528" s="55">
        <v>19127</v>
      </c>
      <c r="B1528" s="55">
        <v>1</v>
      </c>
      <c r="C1528" s="55" t="s">
        <v>9228</v>
      </c>
      <c r="D1528" s="55" t="s">
        <v>4649</v>
      </c>
      <c r="E1528" s="55" t="s">
        <v>9229</v>
      </c>
      <c r="F1528" s="55" t="s">
        <v>4651</v>
      </c>
      <c r="G1528" s="55" t="s">
        <v>9230</v>
      </c>
      <c r="H1528" s="55">
        <v>0</v>
      </c>
    </row>
    <row r="1529" spans="1:8" ht="12.5" customHeight="1">
      <c r="A1529" s="55">
        <v>19663</v>
      </c>
      <c r="B1529" s="55">
        <v>1</v>
      </c>
      <c r="C1529" s="55" t="s">
        <v>9231</v>
      </c>
      <c r="D1529" s="55" t="s">
        <v>4649</v>
      </c>
      <c r="E1529" s="55" t="s">
        <v>9232</v>
      </c>
      <c r="F1529" s="55" t="s">
        <v>4651</v>
      </c>
      <c r="G1529" s="55" t="s">
        <v>9233</v>
      </c>
      <c r="H1529" s="55">
        <v>0</v>
      </c>
    </row>
    <row r="1530" spans="1:8" ht="12.5" customHeight="1">
      <c r="A1530" s="55">
        <v>19694</v>
      </c>
      <c r="B1530" s="55">
        <v>1</v>
      </c>
      <c r="C1530" s="55" t="s">
        <v>9234</v>
      </c>
      <c r="D1530" s="55" t="s">
        <v>4649</v>
      </c>
      <c r="E1530" s="55" t="s">
        <v>9235</v>
      </c>
      <c r="F1530" s="55" t="s">
        <v>4651</v>
      </c>
      <c r="G1530" s="55" t="s">
        <v>9236</v>
      </c>
      <c r="H1530" s="55">
        <v>0</v>
      </c>
    </row>
    <row r="1531" spans="1:8" ht="12.5" customHeight="1">
      <c r="A1531" s="55">
        <v>19896</v>
      </c>
      <c r="B1531" s="55">
        <v>1</v>
      </c>
      <c r="C1531" s="55" t="s">
        <v>9237</v>
      </c>
      <c r="D1531" s="55" t="s">
        <v>4649</v>
      </c>
      <c r="E1531" s="55" t="s">
        <v>9238</v>
      </c>
      <c r="F1531" s="55" t="s">
        <v>4651</v>
      </c>
      <c r="G1531" s="55" t="s">
        <v>9239</v>
      </c>
      <c r="H1531" s="55">
        <v>0</v>
      </c>
    </row>
    <row r="1532" spans="1:8" ht="12.5" customHeight="1">
      <c r="A1532" s="55">
        <v>19993</v>
      </c>
      <c r="B1532" s="55">
        <v>1</v>
      </c>
      <c r="C1532" s="55" t="s">
        <v>9240</v>
      </c>
      <c r="D1532" s="55" t="s">
        <v>4649</v>
      </c>
      <c r="E1532" s="55" t="s">
        <v>9241</v>
      </c>
      <c r="F1532" s="55" t="s">
        <v>4651</v>
      </c>
      <c r="G1532" s="55" t="s">
        <v>9242</v>
      </c>
      <c r="H1532" s="55">
        <v>0</v>
      </c>
    </row>
    <row r="1533" spans="1:8" ht="12.5" customHeight="1">
      <c r="A1533" s="55">
        <v>20356</v>
      </c>
      <c r="B1533" s="55">
        <v>1</v>
      </c>
      <c r="C1533" s="55" t="s">
        <v>9243</v>
      </c>
      <c r="D1533" s="55" t="s">
        <v>4649</v>
      </c>
      <c r="E1533" s="55" t="s">
        <v>9244</v>
      </c>
      <c r="F1533" s="55" t="s">
        <v>4651</v>
      </c>
      <c r="G1533" s="55" t="s">
        <v>9245</v>
      </c>
      <c r="H1533" s="55">
        <v>0</v>
      </c>
    </row>
    <row r="1534" spans="1:8" ht="12.5" customHeight="1">
      <c r="A1534" s="55">
        <v>20501</v>
      </c>
      <c r="B1534" s="55">
        <v>1</v>
      </c>
      <c r="C1534" s="55" t="s">
        <v>9246</v>
      </c>
      <c r="D1534" s="55" t="s">
        <v>4649</v>
      </c>
      <c r="E1534" s="55" t="s">
        <v>9247</v>
      </c>
      <c r="F1534" s="55" t="s">
        <v>4651</v>
      </c>
      <c r="G1534" s="55" t="s">
        <v>9248</v>
      </c>
      <c r="H1534" s="55">
        <v>0</v>
      </c>
    </row>
    <row r="1535" spans="1:8" ht="12.5" customHeight="1">
      <c r="A1535" s="55">
        <v>20742</v>
      </c>
      <c r="B1535" s="55">
        <v>1</v>
      </c>
      <c r="C1535" s="55" t="s">
        <v>9249</v>
      </c>
      <c r="D1535" s="55" t="s">
        <v>4649</v>
      </c>
      <c r="E1535" s="55" t="s">
        <v>9250</v>
      </c>
      <c r="F1535" s="55" t="s">
        <v>4651</v>
      </c>
      <c r="G1535" s="55" t="s">
        <v>9251</v>
      </c>
      <c r="H1535" s="55">
        <v>0</v>
      </c>
    </row>
    <row r="1536" spans="1:8" ht="12.5" customHeight="1">
      <c r="A1536" s="55">
        <v>20748</v>
      </c>
      <c r="B1536" s="55">
        <v>1</v>
      </c>
      <c r="C1536" s="55" t="s">
        <v>9252</v>
      </c>
      <c r="D1536" s="55" t="s">
        <v>4649</v>
      </c>
      <c r="E1536" s="55" t="s">
        <v>9253</v>
      </c>
      <c r="F1536" s="55" t="s">
        <v>4651</v>
      </c>
      <c r="G1536" s="55" t="s">
        <v>9254</v>
      </c>
      <c r="H1536" s="55">
        <v>0</v>
      </c>
    </row>
    <row r="1537" spans="1:8" ht="12.5" customHeight="1">
      <c r="A1537" s="55">
        <v>20769</v>
      </c>
      <c r="B1537" s="55">
        <v>1</v>
      </c>
      <c r="C1537" s="55" t="s">
        <v>9255</v>
      </c>
      <c r="D1537" s="55" t="s">
        <v>4649</v>
      </c>
      <c r="E1537" s="55" t="s">
        <v>9256</v>
      </c>
      <c r="F1537" s="55" t="s">
        <v>4651</v>
      </c>
      <c r="G1537" s="55" t="s">
        <v>9257</v>
      </c>
      <c r="H1537" s="55">
        <v>0</v>
      </c>
    </row>
    <row r="1538" spans="1:8" ht="12.5" customHeight="1">
      <c r="A1538" s="55">
        <v>21397</v>
      </c>
      <c r="B1538" s="55">
        <v>1</v>
      </c>
      <c r="C1538" s="55" t="s">
        <v>9258</v>
      </c>
      <c r="D1538" s="55" t="s">
        <v>4649</v>
      </c>
      <c r="E1538" s="55" t="s">
        <v>9259</v>
      </c>
      <c r="F1538" s="55" t="s">
        <v>4651</v>
      </c>
      <c r="G1538" s="55" t="s">
        <v>9260</v>
      </c>
      <c r="H1538" s="55">
        <v>0</v>
      </c>
    </row>
    <row r="1539" spans="1:8" ht="12.5" customHeight="1">
      <c r="A1539" s="55">
        <v>21603</v>
      </c>
      <c r="B1539" s="55">
        <v>1</v>
      </c>
      <c r="C1539" s="55" t="s">
        <v>9261</v>
      </c>
      <c r="D1539" s="55" t="s">
        <v>4649</v>
      </c>
      <c r="E1539" s="55" t="s">
        <v>9262</v>
      </c>
      <c r="F1539" s="55" t="s">
        <v>4651</v>
      </c>
      <c r="G1539" s="55" t="s">
        <v>9263</v>
      </c>
      <c r="H1539" s="55">
        <v>0</v>
      </c>
    </row>
    <row r="1540" spans="1:8" ht="12.5" customHeight="1">
      <c r="A1540" s="55">
        <v>22749</v>
      </c>
      <c r="B1540" s="55">
        <v>1</v>
      </c>
      <c r="C1540" s="55" t="s">
        <v>9264</v>
      </c>
      <c r="D1540" s="55" t="s">
        <v>4649</v>
      </c>
      <c r="E1540" s="55" t="s">
        <v>9265</v>
      </c>
      <c r="F1540" s="55" t="s">
        <v>4651</v>
      </c>
      <c r="G1540" s="55" t="s">
        <v>9266</v>
      </c>
      <c r="H1540" s="55">
        <v>0</v>
      </c>
    </row>
    <row r="1541" spans="1:8" ht="12.5" customHeight="1">
      <c r="A1541" s="55">
        <v>23073</v>
      </c>
      <c r="B1541" s="55">
        <v>1</v>
      </c>
      <c r="C1541" s="55" t="s">
        <v>9267</v>
      </c>
      <c r="D1541" s="55" t="s">
        <v>4649</v>
      </c>
      <c r="E1541" s="55" t="s">
        <v>9268</v>
      </c>
      <c r="F1541" s="55" t="s">
        <v>4651</v>
      </c>
      <c r="G1541" s="55" t="s">
        <v>9269</v>
      </c>
      <c r="H1541" s="55">
        <v>0</v>
      </c>
    </row>
    <row r="1542" spans="1:8" ht="12.5" customHeight="1">
      <c r="A1542" s="55">
        <v>23144</v>
      </c>
      <c r="B1542" s="55">
        <v>1</v>
      </c>
      <c r="C1542" s="55" t="s">
        <v>9270</v>
      </c>
      <c r="D1542" s="55" t="s">
        <v>4649</v>
      </c>
      <c r="E1542" s="55" t="s">
        <v>9271</v>
      </c>
      <c r="F1542" s="55" t="s">
        <v>4651</v>
      </c>
      <c r="G1542" s="55" t="s">
        <v>9272</v>
      </c>
      <c r="H1542" s="55">
        <v>0</v>
      </c>
    </row>
    <row r="1543" spans="1:8" ht="12.5" customHeight="1">
      <c r="A1543" s="55">
        <v>23241</v>
      </c>
      <c r="B1543" s="55">
        <v>1</v>
      </c>
      <c r="C1543" s="55" t="s">
        <v>9273</v>
      </c>
      <c r="D1543" s="55" t="s">
        <v>4649</v>
      </c>
      <c r="E1543" s="55" t="s">
        <v>9274</v>
      </c>
      <c r="F1543" s="55" t="s">
        <v>4651</v>
      </c>
      <c r="G1543" s="55" t="s">
        <v>9275</v>
      </c>
      <c r="H1543" s="55">
        <v>0</v>
      </c>
    </row>
    <row r="1544" spans="1:8" ht="12.5" customHeight="1">
      <c r="A1544" s="55">
        <v>23478</v>
      </c>
      <c r="B1544" s="55">
        <v>1</v>
      </c>
      <c r="C1544" s="55" t="s">
        <v>9276</v>
      </c>
      <c r="D1544" s="55" t="s">
        <v>4649</v>
      </c>
      <c r="E1544" s="55" t="s">
        <v>9277</v>
      </c>
      <c r="F1544" s="55" t="s">
        <v>4651</v>
      </c>
      <c r="G1544" s="55" t="s">
        <v>9278</v>
      </c>
      <c r="H1544" s="55">
        <v>0</v>
      </c>
    </row>
    <row r="1545" spans="1:8" ht="12.5" customHeight="1">
      <c r="A1545" s="55">
        <v>23584</v>
      </c>
      <c r="B1545" s="55">
        <v>1</v>
      </c>
      <c r="C1545" s="55" t="s">
        <v>9279</v>
      </c>
      <c r="D1545" s="55" t="s">
        <v>4649</v>
      </c>
      <c r="E1545" s="55" t="s">
        <v>9280</v>
      </c>
      <c r="F1545" s="55" t="s">
        <v>4651</v>
      </c>
      <c r="G1545" s="55" t="s">
        <v>9281</v>
      </c>
      <c r="H1545" s="55">
        <v>0</v>
      </c>
    </row>
    <row r="1546" spans="1:8" ht="12.5" customHeight="1">
      <c r="A1546" s="55">
        <v>23694</v>
      </c>
      <c r="B1546" s="55">
        <v>1</v>
      </c>
      <c r="C1546" s="55" t="s">
        <v>9282</v>
      </c>
      <c r="D1546" s="55" t="s">
        <v>4649</v>
      </c>
      <c r="E1546" s="55" t="s">
        <v>9283</v>
      </c>
      <c r="F1546" s="55" t="s">
        <v>4651</v>
      </c>
      <c r="G1546" s="55" t="s">
        <v>9284</v>
      </c>
      <c r="H1546" s="55">
        <v>0</v>
      </c>
    </row>
    <row r="1547" spans="1:8" ht="12.5" customHeight="1">
      <c r="A1547" s="55">
        <v>23720</v>
      </c>
      <c r="B1547" s="55">
        <v>1</v>
      </c>
      <c r="C1547" s="55" t="s">
        <v>9285</v>
      </c>
      <c r="D1547" s="55" t="s">
        <v>4649</v>
      </c>
      <c r="E1547" s="55" t="s">
        <v>9286</v>
      </c>
      <c r="F1547" s="55" t="s">
        <v>4651</v>
      </c>
      <c r="G1547" s="55" t="s">
        <v>9287</v>
      </c>
      <c r="H1547" s="55">
        <v>0</v>
      </c>
    </row>
    <row r="1548" spans="1:8" ht="12.5" customHeight="1">
      <c r="A1548" s="55">
        <v>24224</v>
      </c>
      <c r="B1548" s="55">
        <v>1</v>
      </c>
      <c r="C1548" s="55" t="s">
        <v>9288</v>
      </c>
      <c r="D1548" s="55" t="s">
        <v>4649</v>
      </c>
      <c r="E1548" s="55" t="s">
        <v>9289</v>
      </c>
      <c r="F1548" s="55" t="s">
        <v>4651</v>
      </c>
      <c r="G1548" s="55" t="s">
        <v>9290</v>
      </c>
      <c r="H1548" s="55">
        <v>0</v>
      </c>
    </row>
    <row r="1549" spans="1:8" ht="12.5" customHeight="1">
      <c r="A1549" s="55">
        <v>24327</v>
      </c>
      <c r="B1549" s="55">
        <v>1</v>
      </c>
      <c r="C1549" s="55" t="s">
        <v>9291</v>
      </c>
      <c r="D1549" s="55" t="s">
        <v>4649</v>
      </c>
      <c r="E1549" s="55" t="s">
        <v>9292</v>
      </c>
      <c r="F1549" s="55" t="s">
        <v>4651</v>
      </c>
      <c r="G1549" s="55" t="s">
        <v>9293</v>
      </c>
      <c r="H1549" s="55">
        <v>0</v>
      </c>
    </row>
    <row r="1550" spans="1:8" ht="12.5" customHeight="1">
      <c r="A1550" s="55">
        <v>24420</v>
      </c>
      <c r="B1550" s="55">
        <v>1</v>
      </c>
      <c r="C1550" s="55" t="s">
        <v>9294</v>
      </c>
      <c r="D1550" s="55" t="s">
        <v>4649</v>
      </c>
      <c r="E1550" s="55" t="s">
        <v>9295</v>
      </c>
      <c r="F1550" s="55" t="s">
        <v>4651</v>
      </c>
      <c r="G1550" s="55" t="s">
        <v>9296</v>
      </c>
      <c r="H1550" s="55">
        <v>0</v>
      </c>
    </row>
    <row r="1551" spans="1:8" ht="12.5" customHeight="1">
      <c r="A1551" s="55">
        <v>24450</v>
      </c>
      <c r="B1551" s="55">
        <v>1</v>
      </c>
      <c r="C1551" s="55" t="s">
        <v>9297</v>
      </c>
      <c r="D1551" s="55" t="s">
        <v>4649</v>
      </c>
      <c r="E1551" s="55" t="s">
        <v>9298</v>
      </c>
      <c r="F1551" s="55" t="s">
        <v>4651</v>
      </c>
      <c r="G1551" s="55" t="s">
        <v>9299</v>
      </c>
      <c r="H1551" s="55">
        <v>0</v>
      </c>
    </row>
    <row r="1552" spans="1:8" ht="12.5" customHeight="1">
      <c r="A1552" s="55">
        <v>24981</v>
      </c>
      <c r="B1552" s="55">
        <v>1</v>
      </c>
      <c r="C1552" s="55" t="s">
        <v>9300</v>
      </c>
      <c r="D1552" s="55" t="s">
        <v>4649</v>
      </c>
      <c r="E1552" s="55" t="s">
        <v>9301</v>
      </c>
      <c r="F1552" s="55" t="s">
        <v>4651</v>
      </c>
      <c r="G1552" s="55" t="s">
        <v>9302</v>
      </c>
      <c r="H1552" s="55">
        <v>0</v>
      </c>
    </row>
    <row r="1553" spans="1:8" ht="12.5" customHeight="1">
      <c r="A1553" s="55">
        <v>25276</v>
      </c>
      <c r="B1553" s="55">
        <v>1</v>
      </c>
      <c r="C1553" s="55" t="s">
        <v>9303</v>
      </c>
      <c r="D1553" s="55" t="s">
        <v>4649</v>
      </c>
      <c r="E1553" s="55" t="s">
        <v>9304</v>
      </c>
      <c r="F1553" s="55" t="s">
        <v>4651</v>
      </c>
      <c r="G1553" s="55" t="s">
        <v>9305</v>
      </c>
      <c r="H1553" s="55">
        <v>0</v>
      </c>
    </row>
    <row r="1554" spans="1:8" ht="12.5" customHeight="1">
      <c r="A1554" s="55">
        <v>26103</v>
      </c>
      <c r="B1554" s="55">
        <v>1</v>
      </c>
      <c r="C1554" s="55" t="s">
        <v>9306</v>
      </c>
      <c r="D1554" s="55" t="s">
        <v>4649</v>
      </c>
      <c r="E1554" s="55" t="s">
        <v>9307</v>
      </c>
      <c r="F1554" s="55" t="s">
        <v>4651</v>
      </c>
      <c r="G1554" s="55" t="s">
        <v>9308</v>
      </c>
      <c r="H1554" s="55">
        <v>0</v>
      </c>
    </row>
    <row r="1555" spans="1:8" ht="12.5" customHeight="1">
      <c r="A1555" s="55">
        <v>26174</v>
      </c>
      <c r="B1555" s="55">
        <v>1</v>
      </c>
      <c r="C1555" s="55" t="s">
        <v>9309</v>
      </c>
      <c r="D1555" s="55" t="s">
        <v>4649</v>
      </c>
      <c r="E1555" s="55" t="s">
        <v>9310</v>
      </c>
      <c r="F1555" s="55" t="s">
        <v>4651</v>
      </c>
      <c r="G1555" s="55" t="s">
        <v>9311</v>
      </c>
      <c r="H1555" s="55">
        <v>0</v>
      </c>
    </row>
    <row r="1556" spans="1:8" ht="12.5" customHeight="1">
      <c r="A1556" s="55">
        <v>26261</v>
      </c>
      <c r="B1556" s="55">
        <v>1</v>
      </c>
      <c r="C1556" s="55" t="s">
        <v>9312</v>
      </c>
      <c r="D1556" s="55" t="s">
        <v>4649</v>
      </c>
      <c r="E1556" s="55" t="s">
        <v>9313</v>
      </c>
      <c r="F1556" s="55" t="s">
        <v>4651</v>
      </c>
      <c r="G1556" s="55" t="s">
        <v>9314</v>
      </c>
      <c r="H1556" s="55">
        <v>0</v>
      </c>
    </row>
    <row r="1557" spans="1:8" ht="12.5" customHeight="1">
      <c r="A1557" s="55">
        <v>26622</v>
      </c>
      <c r="B1557" s="55">
        <v>1</v>
      </c>
      <c r="C1557" s="55" t="s">
        <v>9315</v>
      </c>
      <c r="D1557" s="55" t="s">
        <v>4649</v>
      </c>
      <c r="E1557" s="55" t="s">
        <v>9316</v>
      </c>
      <c r="F1557" s="55" t="s">
        <v>4651</v>
      </c>
      <c r="G1557" s="55" t="s">
        <v>9317</v>
      </c>
      <c r="H1557" s="55">
        <v>0</v>
      </c>
    </row>
    <row r="1558" spans="1:8" ht="12.5" customHeight="1">
      <c r="A1558" s="55">
        <v>27207</v>
      </c>
      <c r="B1558" s="55">
        <v>1</v>
      </c>
      <c r="C1558" s="55" t="s">
        <v>9318</v>
      </c>
      <c r="D1558" s="55" t="s">
        <v>4649</v>
      </c>
      <c r="E1558" s="55" t="s">
        <v>9319</v>
      </c>
      <c r="F1558" s="55" t="s">
        <v>4651</v>
      </c>
      <c r="G1558" s="55" t="s">
        <v>9320</v>
      </c>
      <c r="H1558" s="55">
        <v>0</v>
      </c>
    </row>
    <row r="1559" spans="1:8" ht="12.5" customHeight="1">
      <c r="A1559" s="55">
        <v>27922</v>
      </c>
      <c r="B1559" s="55">
        <v>1</v>
      </c>
      <c r="C1559" s="55" t="s">
        <v>9321</v>
      </c>
      <c r="D1559" s="55" t="s">
        <v>4649</v>
      </c>
      <c r="E1559" s="55" t="s">
        <v>9322</v>
      </c>
      <c r="F1559" s="55" t="s">
        <v>4651</v>
      </c>
      <c r="G1559" s="55" t="s">
        <v>9323</v>
      </c>
      <c r="H1559" s="55">
        <v>0</v>
      </c>
    </row>
    <row r="1560" spans="1:8" ht="12.5" customHeight="1">
      <c r="A1560" s="55">
        <v>28015</v>
      </c>
      <c r="B1560" s="55">
        <v>1</v>
      </c>
      <c r="C1560" s="55" t="s">
        <v>9324</v>
      </c>
      <c r="D1560" s="55" t="s">
        <v>4649</v>
      </c>
      <c r="E1560" s="55" t="s">
        <v>9325</v>
      </c>
      <c r="F1560" s="55" t="s">
        <v>4651</v>
      </c>
      <c r="G1560" s="55" t="s">
        <v>9326</v>
      </c>
      <c r="H1560" s="55">
        <v>0</v>
      </c>
    </row>
    <row r="1561" spans="1:8" ht="12.5" customHeight="1">
      <c r="A1561" s="55">
        <v>28270</v>
      </c>
      <c r="B1561" s="55">
        <v>1</v>
      </c>
      <c r="C1561" s="55" t="s">
        <v>9327</v>
      </c>
      <c r="D1561" s="55" t="s">
        <v>4649</v>
      </c>
      <c r="E1561" s="55" t="s">
        <v>9328</v>
      </c>
      <c r="F1561" s="55" t="s">
        <v>4651</v>
      </c>
      <c r="G1561" s="55" t="s">
        <v>9329</v>
      </c>
      <c r="H1561" s="55">
        <v>0</v>
      </c>
    </row>
    <row r="1562" spans="1:8" ht="12.5" customHeight="1">
      <c r="A1562" s="55">
        <v>28777</v>
      </c>
      <c r="B1562" s="55">
        <v>1</v>
      </c>
      <c r="C1562" s="55" t="s">
        <v>9330</v>
      </c>
      <c r="D1562" s="55" t="s">
        <v>4649</v>
      </c>
      <c r="E1562" s="55" t="s">
        <v>9331</v>
      </c>
      <c r="F1562" s="55" t="s">
        <v>4651</v>
      </c>
      <c r="G1562" s="55" t="s">
        <v>9332</v>
      </c>
      <c r="H1562" s="55">
        <v>0</v>
      </c>
    </row>
    <row r="1563" spans="1:8" ht="12.5" customHeight="1">
      <c r="A1563" s="55">
        <v>28853</v>
      </c>
      <c r="B1563" s="55">
        <v>1</v>
      </c>
      <c r="C1563" s="55" t="s">
        <v>9333</v>
      </c>
      <c r="D1563" s="55" t="s">
        <v>4649</v>
      </c>
      <c r="E1563" s="55" t="s">
        <v>9334</v>
      </c>
      <c r="F1563" s="55" t="s">
        <v>4651</v>
      </c>
      <c r="G1563" s="55" t="s">
        <v>9335</v>
      </c>
      <c r="H1563" s="55">
        <v>0</v>
      </c>
    </row>
    <row r="1564" spans="1:8" ht="12.5" customHeight="1">
      <c r="A1564" s="55">
        <v>29007</v>
      </c>
      <c r="B1564" s="55">
        <v>1</v>
      </c>
      <c r="C1564" s="55" t="s">
        <v>9336</v>
      </c>
      <c r="D1564" s="55" t="s">
        <v>4649</v>
      </c>
      <c r="E1564" s="55" t="s">
        <v>9337</v>
      </c>
      <c r="F1564" s="55" t="s">
        <v>4651</v>
      </c>
      <c r="G1564" s="55" t="s">
        <v>9338</v>
      </c>
      <c r="H1564" s="55">
        <v>0</v>
      </c>
    </row>
    <row r="1565" spans="1:8" ht="12.5" customHeight="1">
      <c r="A1565" s="55">
        <v>29125</v>
      </c>
      <c r="B1565" s="55">
        <v>1</v>
      </c>
      <c r="C1565" s="55" t="s">
        <v>9339</v>
      </c>
      <c r="D1565" s="55" t="s">
        <v>4649</v>
      </c>
      <c r="E1565" s="55" t="s">
        <v>9340</v>
      </c>
      <c r="F1565" s="55" t="s">
        <v>4651</v>
      </c>
      <c r="G1565" s="55" t="s">
        <v>9341</v>
      </c>
      <c r="H1565" s="55">
        <v>0</v>
      </c>
    </row>
    <row r="1566" spans="1:8" ht="12.5" customHeight="1">
      <c r="A1566" s="55">
        <v>29349</v>
      </c>
      <c r="B1566" s="55">
        <v>1</v>
      </c>
      <c r="C1566" s="55" t="s">
        <v>9342</v>
      </c>
      <c r="D1566" s="55" t="s">
        <v>4649</v>
      </c>
      <c r="E1566" s="55" t="s">
        <v>9343</v>
      </c>
      <c r="F1566" s="55" t="s">
        <v>4651</v>
      </c>
      <c r="G1566" s="55" t="s">
        <v>9344</v>
      </c>
      <c r="H1566" s="55">
        <v>0</v>
      </c>
    </row>
    <row r="1567" spans="1:8" ht="12.5" customHeight="1">
      <c r="A1567" s="55">
        <v>11130</v>
      </c>
      <c r="B1567" s="55">
        <v>1</v>
      </c>
      <c r="C1567" s="55" t="s">
        <v>9345</v>
      </c>
      <c r="D1567" s="55" t="s">
        <v>4649</v>
      </c>
      <c r="E1567" s="55" t="s">
        <v>9346</v>
      </c>
      <c r="F1567" s="55" t="s">
        <v>4651</v>
      </c>
      <c r="G1567" s="55" t="s">
        <v>9347</v>
      </c>
      <c r="H1567" s="55">
        <v>0</v>
      </c>
    </row>
    <row r="1568" spans="1:8" ht="12.5" customHeight="1">
      <c r="A1568" s="55">
        <v>11304</v>
      </c>
      <c r="B1568" s="55">
        <v>1</v>
      </c>
      <c r="C1568" s="55" t="s">
        <v>9348</v>
      </c>
      <c r="D1568" s="55" t="s">
        <v>4649</v>
      </c>
      <c r="E1568" s="55" t="s">
        <v>9349</v>
      </c>
      <c r="F1568" s="55" t="s">
        <v>4651</v>
      </c>
      <c r="G1568" s="55" t="s">
        <v>9350</v>
      </c>
      <c r="H1568" s="55">
        <v>0</v>
      </c>
    </row>
    <row r="1569" spans="1:8" ht="12.5" customHeight="1">
      <c r="A1569" s="55">
        <v>11622</v>
      </c>
      <c r="B1569" s="55">
        <v>1</v>
      </c>
      <c r="C1569" s="55" t="s">
        <v>9351</v>
      </c>
      <c r="D1569" s="55" t="s">
        <v>4649</v>
      </c>
      <c r="E1569" s="55" t="s">
        <v>9352</v>
      </c>
      <c r="F1569" s="55" t="s">
        <v>4651</v>
      </c>
      <c r="G1569" s="55" t="s">
        <v>9353</v>
      </c>
      <c r="H1569" s="55">
        <v>0</v>
      </c>
    </row>
    <row r="1570" spans="1:8" ht="12.5" customHeight="1">
      <c r="A1570" s="55">
        <v>11879</v>
      </c>
      <c r="B1570" s="55">
        <v>1</v>
      </c>
      <c r="C1570" s="55" t="s">
        <v>9354</v>
      </c>
      <c r="D1570" s="55" t="s">
        <v>4649</v>
      </c>
      <c r="E1570" s="55" t="s">
        <v>9355</v>
      </c>
      <c r="F1570" s="55" t="s">
        <v>4651</v>
      </c>
      <c r="G1570" s="55" t="s">
        <v>9356</v>
      </c>
      <c r="H1570" s="55">
        <v>0</v>
      </c>
    </row>
    <row r="1571" spans="1:8" ht="12.5" customHeight="1">
      <c r="A1571" s="55">
        <v>11953</v>
      </c>
      <c r="B1571" s="55">
        <v>1</v>
      </c>
      <c r="C1571" s="55" t="s">
        <v>9357</v>
      </c>
      <c r="D1571" s="55" t="s">
        <v>4649</v>
      </c>
      <c r="E1571" s="55" t="s">
        <v>9358</v>
      </c>
      <c r="F1571" s="55" t="s">
        <v>4651</v>
      </c>
      <c r="G1571" s="55" t="s">
        <v>9359</v>
      </c>
      <c r="H1571" s="55">
        <v>0</v>
      </c>
    </row>
    <row r="1572" spans="1:8" ht="12.5" customHeight="1">
      <c r="A1572" s="55">
        <v>12148</v>
      </c>
      <c r="B1572" s="55">
        <v>1</v>
      </c>
      <c r="C1572" s="55" t="s">
        <v>9360</v>
      </c>
      <c r="D1572" s="55" t="s">
        <v>4649</v>
      </c>
      <c r="E1572" s="55" t="s">
        <v>9361</v>
      </c>
      <c r="F1572" s="55" t="s">
        <v>4651</v>
      </c>
      <c r="G1572" s="55" t="s">
        <v>9362</v>
      </c>
      <c r="H1572" s="55">
        <v>0</v>
      </c>
    </row>
    <row r="1573" spans="1:8" ht="12.5" customHeight="1">
      <c r="A1573" s="55">
        <v>12185</v>
      </c>
      <c r="B1573" s="55">
        <v>1</v>
      </c>
      <c r="C1573" s="55" t="s">
        <v>9363</v>
      </c>
      <c r="D1573" s="55" t="s">
        <v>4649</v>
      </c>
      <c r="E1573" s="55" t="s">
        <v>9364</v>
      </c>
      <c r="F1573" s="55" t="s">
        <v>4651</v>
      </c>
      <c r="G1573" s="55" t="s">
        <v>9365</v>
      </c>
      <c r="H1573" s="55">
        <v>0</v>
      </c>
    </row>
    <row r="1574" spans="1:8" ht="12.5" customHeight="1">
      <c r="A1574" s="55">
        <v>12204</v>
      </c>
      <c r="B1574" s="55">
        <v>1</v>
      </c>
      <c r="C1574" s="55" t="s">
        <v>9366</v>
      </c>
      <c r="D1574" s="55" t="s">
        <v>4649</v>
      </c>
      <c r="E1574" s="55" t="s">
        <v>9367</v>
      </c>
      <c r="F1574" s="55" t="s">
        <v>4651</v>
      </c>
      <c r="G1574" s="55" t="s">
        <v>9368</v>
      </c>
      <c r="H1574" s="55">
        <v>0</v>
      </c>
    </row>
    <row r="1575" spans="1:8" ht="12.5" customHeight="1">
      <c r="A1575" s="55">
        <v>12456</v>
      </c>
      <c r="B1575" s="55">
        <v>1</v>
      </c>
      <c r="C1575" s="55" t="s">
        <v>9369</v>
      </c>
      <c r="D1575" s="55" t="s">
        <v>4649</v>
      </c>
      <c r="E1575" s="55" t="s">
        <v>9370</v>
      </c>
      <c r="F1575" s="55" t="s">
        <v>4651</v>
      </c>
      <c r="G1575" s="55" t="s">
        <v>9371</v>
      </c>
      <c r="H1575" s="55">
        <v>0</v>
      </c>
    </row>
    <row r="1576" spans="1:8" ht="12.5" customHeight="1">
      <c r="A1576" s="55">
        <v>12528</v>
      </c>
      <c r="B1576" s="55">
        <v>1</v>
      </c>
      <c r="C1576" s="55" t="s">
        <v>9372</v>
      </c>
      <c r="D1576" s="55" t="s">
        <v>4649</v>
      </c>
      <c r="E1576" s="55" t="s">
        <v>9373</v>
      </c>
      <c r="F1576" s="55" t="s">
        <v>4651</v>
      </c>
      <c r="G1576" s="55" t="s">
        <v>9374</v>
      </c>
      <c r="H1576" s="55">
        <v>0</v>
      </c>
    </row>
    <row r="1577" spans="1:8" ht="12.5" customHeight="1">
      <c r="A1577" s="55">
        <v>12779</v>
      </c>
      <c r="B1577" s="55">
        <v>1</v>
      </c>
      <c r="C1577" s="55" t="s">
        <v>9375</v>
      </c>
      <c r="D1577" s="55" t="s">
        <v>4649</v>
      </c>
      <c r="E1577" s="55" t="s">
        <v>9376</v>
      </c>
      <c r="F1577" s="55" t="s">
        <v>4651</v>
      </c>
      <c r="G1577" s="55" t="s">
        <v>9377</v>
      </c>
      <c r="H1577" s="55">
        <v>0</v>
      </c>
    </row>
    <row r="1578" spans="1:8" ht="12.5" customHeight="1">
      <c r="A1578" s="55">
        <v>13213</v>
      </c>
      <c r="B1578" s="55">
        <v>1</v>
      </c>
      <c r="C1578" s="55" t="s">
        <v>9378</v>
      </c>
      <c r="D1578" s="55" t="s">
        <v>4649</v>
      </c>
      <c r="E1578" s="55" t="s">
        <v>9379</v>
      </c>
      <c r="F1578" s="55" t="s">
        <v>4651</v>
      </c>
      <c r="G1578" s="55" t="s">
        <v>9380</v>
      </c>
      <c r="H1578" s="55">
        <v>0</v>
      </c>
    </row>
    <row r="1579" spans="1:8" ht="12.5" customHeight="1">
      <c r="A1579" s="55">
        <v>13397</v>
      </c>
      <c r="B1579" s="55">
        <v>1</v>
      </c>
      <c r="C1579" s="55" t="s">
        <v>9381</v>
      </c>
      <c r="D1579" s="55" t="s">
        <v>4649</v>
      </c>
      <c r="E1579" s="55" t="s">
        <v>9382</v>
      </c>
      <c r="F1579" s="55" t="s">
        <v>4651</v>
      </c>
      <c r="G1579" s="55" t="s">
        <v>9383</v>
      </c>
      <c r="H1579" s="55">
        <v>0</v>
      </c>
    </row>
    <row r="1580" spans="1:8" ht="12.5" customHeight="1">
      <c r="A1580" s="55">
        <v>13717</v>
      </c>
      <c r="B1580" s="55">
        <v>1</v>
      </c>
      <c r="C1580" s="55" t="s">
        <v>9384</v>
      </c>
      <c r="D1580" s="55" t="s">
        <v>4649</v>
      </c>
      <c r="E1580" s="55" t="s">
        <v>9385</v>
      </c>
      <c r="F1580" s="55" t="s">
        <v>4651</v>
      </c>
      <c r="G1580" s="55" t="s">
        <v>9386</v>
      </c>
      <c r="H1580" s="55">
        <v>0</v>
      </c>
    </row>
    <row r="1581" spans="1:8" ht="12.5" customHeight="1">
      <c r="A1581" s="55">
        <v>14570</v>
      </c>
      <c r="B1581" s="55">
        <v>1</v>
      </c>
      <c r="C1581" s="55" t="s">
        <v>9387</v>
      </c>
      <c r="D1581" s="55" t="s">
        <v>4649</v>
      </c>
      <c r="E1581" s="55" t="s">
        <v>9388</v>
      </c>
      <c r="F1581" s="55" t="s">
        <v>4651</v>
      </c>
      <c r="G1581" s="55" t="s">
        <v>9389</v>
      </c>
      <c r="H1581" s="55">
        <v>0</v>
      </c>
    </row>
    <row r="1582" spans="1:8" ht="12.5" customHeight="1">
      <c r="A1582" s="55">
        <v>14625</v>
      </c>
      <c r="B1582" s="55">
        <v>1</v>
      </c>
      <c r="C1582" s="55" t="s">
        <v>9390</v>
      </c>
      <c r="D1582" s="55" t="s">
        <v>4649</v>
      </c>
      <c r="E1582" s="55" t="s">
        <v>9391</v>
      </c>
      <c r="F1582" s="55" t="s">
        <v>4651</v>
      </c>
      <c r="G1582" s="55" t="s">
        <v>9392</v>
      </c>
      <c r="H1582" s="55">
        <v>0</v>
      </c>
    </row>
    <row r="1583" spans="1:8" ht="12.5" customHeight="1">
      <c r="A1583" s="55">
        <v>14628</v>
      </c>
      <c r="B1583" s="55">
        <v>1</v>
      </c>
      <c r="C1583" s="55" t="s">
        <v>9393</v>
      </c>
      <c r="D1583" s="55" t="s">
        <v>4649</v>
      </c>
      <c r="E1583" s="55" t="s">
        <v>9394</v>
      </c>
      <c r="F1583" s="55" t="s">
        <v>4651</v>
      </c>
      <c r="G1583" s="55" t="s">
        <v>9395</v>
      </c>
      <c r="H1583" s="55">
        <v>0</v>
      </c>
    </row>
    <row r="1584" spans="1:8" ht="12.5" customHeight="1">
      <c r="A1584" s="55">
        <v>14869</v>
      </c>
      <c r="B1584" s="55">
        <v>1</v>
      </c>
      <c r="C1584" s="55" t="s">
        <v>9396</v>
      </c>
      <c r="D1584" s="55" t="s">
        <v>4649</v>
      </c>
      <c r="E1584" s="55" t="s">
        <v>9397</v>
      </c>
      <c r="F1584" s="55" t="s">
        <v>4651</v>
      </c>
      <c r="G1584" s="55" t="s">
        <v>9398</v>
      </c>
      <c r="H1584" s="55">
        <v>0</v>
      </c>
    </row>
    <row r="1585" spans="1:8" ht="12.5" customHeight="1">
      <c r="A1585" s="55">
        <v>14905</v>
      </c>
      <c r="B1585" s="55">
        <v>1</v>
      </c>
      <c r="C1585" s="55" t="s">
        <v>9399</v>
      </c>
      <c r="D1585" s="55" t="s">
        <v>4649</v>
      </c>
      <c r="E1585" s="55" t="s">
        <v>9400</v>
      </c>
      <c r="F1585" s="55" t="s">
        <v>4651</v>
      </c>
      <c r="G1585" s="55" t="s">
        <v>9401</v>
      </c>
      <c r="H1585" s="55">
        <v>0</v>
      </c>
    </row>
    <row r="1586" spans="1:8" ht="12.5" customHeight="1">
      <c r="A1586" s="55">
        <v>15247</v>
      </c>
      <c r="B1586" s="55">
        <v>1</v>
      </c>
      <c r="C1586" s="55" t="s">
        <v>9402</v>
      </c>
      <c r="D1586" s="55" t="s">
        <v>4649</v>
      </c>
      <c r="E1586" s="55" t="s">
        <v>9403</v>
      </c>
      <c r="F1586" s="55" t="s">
        <v>4651</v>
      </c>
      <c r="G1586" s="55" t="s">
        <v>9404</v>
      </c>
      <c r="H1586" s="55">
        <v>0</v>
      </c>
    </row>
    <row r="1587" spans="1:8" ht="12.5" customHeight="1">
      <c r="A1587" s="55">
        <v>15515</v>
      </c>
      <c r="B1587" s="55">
        <v>1</v>
      </c>
      <c r="C1587" s="55" t="s">
        <v>9405</v>
      </c>
      <c r="D1587" s="55" t="s">
        <v>4649</v>
      </c>
      <c r="E1587" s="55" t="s">
        <v>9406</v>
      </c>
      <c r="F1587" s="55" t="s">
        <v>4651</v>
      </c>
      <c r="G1587" s="55" t="s">
        <v>9407</v>
      </c>
      <c r="H1587" s="55">
        <v>0</v>
      </c>
    </row>
    <row r="1588" spans="1:8" ht="12.5" customHeight="1">
      <c r="A1588" s="55">
        <v>15743</v>
      </c>
      <c r="B1588" s="55">
        <v>1</v>
      </c>
      <c r="C1588" s="55" t="s">
        <v>9408</v>
      </c>
      <c r="D1588" s="55" t="s">
        <v>4649</v>
      </c>
      <c r="E1588" s="55" t="s">
        <v>9409</v>
      </c>
      <c r="F1588" s="55" t="s">
        <v>4651</v>
      </c>
      <c r="G1588" s="55" t="s">
        <v>9410</v>
      </c>
      <c r="H1588" s="55">
        <v>0</v>
      </c>
    </row>
    <row r="1589" spans="1:8" ht="12.5" customHeight="1">
      <c r="A1589" s="55">
        <v>15918</v>
      </c>
      <c r="B1589" s="55">
        <v>1</v>
      </c>
      <c r="C1589" s="55" t="s">
        <v>9411</v>
      </c>
      <c r="D1589" s="55" t="s">
        <v>4649</v>
      </c>
      <c r="E1589" s="55" t="s">
        <v>9412</v>
      </c>
      <c r="F1589" s="55" t="s">
        <v>4651</v>
      </c>
      <c r="G1589" s="55" t="s">
        <v>9413</v>
      </c>
      <c r="H1589" s="55">
        <v>0</v>
      </c>
    </row>
    <row r="1590" spans="1:8" ht="12.5" customHeight="1">
      <c r="A1590" s="55">
        <v>16092</v>
      </c>
      <c r="B1590" s="55">
        <v>1</v>
      </c>
      <c r="C1590" s="55" t="s">
        <v>9414</v>
      </c>
      <c r="D1590" s="55" t="s">
        <v>4649</v>
      </c>
      <c r="E1590" s="55" t="s">
        <v>9415</v>
      </c>
      <c r="F1590" s="55" t="s">
        <v>4651</v>
      </c>
      <c r="G1590" s="55" t="s">
        <v>9416</v>
      </c>
      <c r="H1590" s="55">
        <v>0</v>
      </c>
    </row>
    <row r="1591" spans="1:8" ht="12.5" customHeight="1">
      <c r="A1591" s="55">
        <v>16146</v>
      </c>
      <c r="B1591" s="55">
        <v>1</v>
      </c>
      <c r="C1591" s="55" t="s">
        <v>9417</v>
      </c>
      <c r="D1591" s="55" t="s">
        <v>4649</v>
      </c>
      <c r="E1591" s="55" t="s">
        <v>9418</v>
      </c>
      <c r="F1591" s="55" t="s">
        <v>4651</v>
      </c>
      <c r="G1591" s="55" t="s">
        <v>9419</v>
      </c>
      <c r="H1591" s="55">
        <v>0</v>
      </c>
    </row>
    <row r="1592" spans="1:8" ht="12.5" customHeight="1">
      <c r="A1592" s="55">
        <v>16671</v>
      </c>
      <c r="B1592" s="55">
        <v>1</v>
      </c>
      <c r="C1592" s="55" t="s">
        <v>9420</v>
      </c>
      <c r="D1592" s="55" t="s">
        <v>4649</v>
      </c>
      <c r="E1592" s="55" t="s">
        <v>9421</v>
      </c>
      <c r="F1592" s="55" t="s">
        <v>4651</v>
      </c>
      <c r="G1592" s="55" t="s">
        <v>9422</v>
      </c>
      <c r="H1592" s="55">
        <v>0</v>
      </c>
    </row>
    <row r="1593" spans="1:8" ht="12.5" customHeight="1">
      <c r="A1593" s="55">
        <v>18353</v>
      </c>
      <c r="B1593" s="55">
        <v>1</v>
      </c>
      <c r="C1593" s="55" t="s">
        <v>9423</v>
      </c>
      <c r="D1593" s="55" t="s">
        <v>4649</v>
      </c>
      <c r="E1593" s="55" t="s">
        <v>9424</v>
      </c>
      <c r="F1593" s="55" t="s">
        <v>4651</v>
      </c>
      <c r="G1593" s="55" t="s">
        <v>9425</v>
      </c>
      <c r="H1593" s="55">
        <v>0</v>
      </c>
    </row>
    <row r="1594" spans="1:8" ht="12.5" customHeight="1">
      <c r="A1594" s="55">
        <v>18545</v>
      </c>
      <c r="B1594" s="55">
        <v>1</v>
      </c>
      <c r="C1594" s="55" t="s">
        <v>9426</v>
      </c>
      <c r="D1594" s="55" t="s">
        <v>4649</v>
      </c>
      <c r="E1594" s="55" t="s">
        <v>9427</v>
      </c>
      <c r="F1594" s="55" t="s">
        <v>4651</v>
      </c>
      <c r="G1594" s="55" t="s">
        <v>9428</v>
      </c>
      <c r="H1594" s="55">
        <v>0</v>
      </c>
    </row>
    <row r="1595" spans="1:8" ht="12.5" customHeight="1">
      <c r="A1595" s="55">
        <v>18918</v>
      </c>
      <c r="B1595" s="55">
        <v>1</v>
      </c>
      <c r="C1595" s="55" t="s">
        <v>9429</v>
      </c>
      <c r="D1595" s="55" t="s">
        <v>4649</v>
      </c>
      <c r="E1595" s="55" t="s">
        <v>9430</v>
      </c>
      <c r="F1595" s="55" t="s">
        <v>4651</v>
      </c>
      <c r="G1595" s="55" t="s">
        <v>9431</v>
      </c>
      <c r="H1595" s="55">
        <v>0</v>
      </c>
    </row>
    <row r="1596" spans="1:8" ht="12.5" customHeight="1">
      <c r="A1596" s="55">
        <v>18990</v>
      </c>
      <c r="B1596" s="55">
        <v>1</v>
      </c>
      <c r="C1596" s="55" t="s">
        <v>9432</v>
      </c>
      <c r="D1596" s="55" t="s">
        <v>4649</v>
      </c>
      <c r="E1596" s="55" t="s">
        <v>9433</v>
      </c>
      <c r="F1596" s="55" t="s">
        <v>4651</v>
      </c>
      <c r="G1596" s="55" t="s">
        <v>9434</v>
      </c>
      <c r="H1596" s="55">
        <v>0</v>
      </c>
    </row>
    <row r="1597" spans="1:8" ht="12.5" customHeight="1">
      <c r="A1597" s="55">
        <v>19133</v>
      </c>
      <c r="B1597" s="55">
        <v>1</v>
      </c>
      <c r="C1597" s="55" t="s">
        <v>9435</v>
      </c>
      <c r="D1597" s="55" t="s">
        <v>4649</v>
      </c>
      <c r="E1597" s="55" t="s">
        <v>9436</v>
      </c>
      <c r="F1597" s="55" t="s">
        <v>4651</v>
      </c>
      <c r="G1597" s="55" t="s">
        <v>9437</v>
      </c>
      <c r="H1597" s="55">
        <v>0</v>
      </c>
    </row>
    <row r="1598" spans="1:8" ht="12.5" customHeight="1">
      <c r="A1598" s="55">
        <v>19980</v>
      </c>
      <c r="B1598" s="55">
        <v>1</v>
      </c>
      <c r="C1598" s="55" t="s">
        <v>9438</v>
      </c>
      <c r="D1598" s="55" t="s">
        <v>4649</v>
      </c>
      <c r="E1598" s="55" t="s">
        <v>9439</v>
      </c>
      <c r="F1598" s="55" t="s">
        <v>4651</v>
      </c>
      <c r="G1598" s="55" t="s">
        <v>9440</v>
      </c>
      <c r="H1598" s="55">
        <v>0</v>
      </c>
    </row>
    <row r="1599" spans="1:8" ht="12.5" customHeight="1">
      <c r="A1599" s="55">
        <v>20474</v>
      </c>
      <c r="B1599" s="55">
        <v>1</v>
      </c>
      <c r="C1599" s="55" t="s">
        <v>9441</v>
      </c>
      <c r="D1599" s="55" t="s">
        <v>4649</v>
      </c>
      <c r="E1599" s="55" t="s">
        <v>9442</v>
      </c>
      <c r="F1599" s="55" t="s">
        <v>4651</v>
      </c>
      <c r="G1599" s="55" t="s">
        <v>9443</v>
      </c>
      <c r="H1599" s="55">
        <v>0</v>
      </c>
    </row>
    <row r="1600" spans="1:8" ht="12.5" customHeight="1">
      <c r="A1600" s="55">
        <v>20703</v>
      </c>
      <c r="B1600" s="55">
        <v>1</v>
      </c>
      <c r="C1600" s="55" t="s">
        <v>9444</v>
      </c>
      <c r="D1600" s="55" t="s">
        <v>4649</v>
      </c>
      <c r="E1600" s="55" t="s">
        <v>9445</v>
      </c>
      <c r="F1600" s="55" t="s">
        <v>4651</v>
      </c>
      <c r="G1600" s="55" t="s">
        <v>9446</v>
      </c>
      <c r="H1600" s="55">
        <v>0</v>
      </c>
    </row>
    <row r="1601" spans="1:8" ht="12.5" customHeight="1">
      <c r="A1601" s="55">
        <v>21156</v>
      </c>
      <c r="B1601" s="55">
        <v>1</v>
      </c>
      <c r="C1601" s="55" t="s">
        <v>9447</v>
      </c>
      <c r="D1601" s="55" t="s">
        <v>4649</v>
      </c>
      <c r="E1601" s="55" t="s">
        <v>9448</v>
      </c>
      <c r="F1601" s="55" t="s">
        <v>4651</v>
      </c>
      <c r="G1601" s="55" t="s">
        <v>9449</v>
      </c>
      <c r="H1601" s="55">
        <v>0</v>
      </c>
    </row>
    <row r="1602" spans="1:8" ht="12.5" customHeight="1">
      <c r="A1602" s="55">
        <v>21314</v>
      </c>
      <c r="B1602" s="55">
        <v>1</v>
      </c>
      <c r="C1602" s="55" t="s">
        <v>9450</v>
      </c>
      <c r="D1602" s="55" t="s">
        <v>4649</v>
      </c>
      <c r="E1602" s="55" t="s">
        <v>9451</v>
      </c>
      <c r="F1602" s="55" t="s">
        <v>4651</v>
      </c>
      <c r="G1602" s="55" t="s">
        <v>9452</v>
      </c>
      <c r="H1602" s="55">
        <v>0</v>
      </c>
    </row>
    <row r="1603" spans="1:8" ht="12.5" customHeight="1">
      <c r="A1603" s="55">
        <v>21353</v>
      </c>
      <c r="B1603" s="55">
        <v>1</v>
      </c>
      <c r="C1603" s="55" t="s">
        <v>9453</v>
      </c>
      <c r="D1603" s="55" t="s">
        <v>4649</v>
      </c>
      <c r="E1603" s="55" t="s">
        <v>9454</v>
      </c>
      <c r="F1603" s="55" t="s">
        <v>4651</v>
      </c>
      <c r="G1603" s="55" t="s">
        <v>9455</v>
      </c>
      <c r="H1603" s="55">
        <v>0</v>
      </c>
    </row>
    <row r="1604" spans="1:8" ht="12.5" customHeight="1">
      <c r="A1604" s="55">
        <v>21396</v>
      </c>
      <c r="B1604" s="55">
        <v>1</v>
      </c>
      <c r="C1604" s="55" t="s">
        <v>9456</v>
      </c>
      <c r="D1604" s="55" t="s">
        <v>4649</v>
      </c>
      <c r="E1604" s="55" t="s">
        <v>9457</v>
      </c>
      <c r="F1604" s="55" t="s">
        <v>4651</v>
      </c>
      <c r="G1604" s="55" t="s">
        <v>9458</v>
      </c>
      <c r="H1604" s="55">
        <v>0</v>
      </c>
    </row>
    <row r="1605" spans="1:8" ht="12.5" customHeight="1">
      <c r="A1605" s="55">
        <v>21485</v>
      </c>
      <c r="B1605" s="55">
        <v>1</v>
      </c>
      <c r="C1605" s="55" t="s">
        <v>9459</v>
      </c>
      <c r="D1605" s="55" t="s">
        <v>4649</v>
      </c>
      <c r="E1605" s="55" t="s">
        <v>9460</v>
      </c>
      <c r="F1605" s="55" t="s">
        <v>4651</v>
      </c>
      <c r="G1605" s="55" t="s">
        <v>9461</v>
      </c>
      <c r="H1605" s="55">
        <v>0</v>
      </c>
    </row>
    <row r="1606" spans="1:8" ht="12.5" customHeight="1">
      <c r="A1606" s="55">
        <v>21924</v>
      </c>
      <c r="B1606" s="55">
        <v>1</v>
      </c>
      <c r="C1606" s="55" t="s">
        <v>9462</v>
      </c>
      <c r="D1606" s="55" t="s">
        <v>4649</v>
      </c>
      <c r="E1606" s="55" t="s">
        <v>9463</v>
      </c>
      <c r="F1606" s="55" t="s">
        <v>4651</v>
      </c>
      <c r="G1606" s="55" t="s">
        <v>9464</v>
      </c>
      <c r="H1606" s="55">
        <v>0</v>
      </c>
    </row>
    <row r="1607" spans="1:8" ht="12.5" customHeight="1">
      <c r="A1607" s="55">
        <v>21926</v>
      </c>
      <c r="B1607" s="55">
        <v>1</v>
      </c>
      <c r="C1607" s="55" t="s">
        <v>9465</v>
      </c>
      <c r="D1607" s="55" t="s">
        <v>4649</v>
      </c>
      <c r="E1607" s="55" t="s">
        <v>9466</v>
      </c>
      <c r="F1607" s="55" t="s">
        <v>4651</v>
      </c>
      <c r="G1607" s="55" t="s">
        <v>9467</v>
      </c>
      <c r="H1607" s="55">
        <v>0</v>
      </c>
    </row>
    <row r="1608" spans="1:8" ht="12.5" customHeight="1">
      <c r="A1608" s="55">
        <v>22011</v>
      </c>
      <c r="B1608" s="55">
        <v>1</v>
      </c>
      <c r="C1608" s="55" t="s">
        <v>9468</v>
      </c>
      <c r="D1608" s="55" t="s">
        <v>4649</v>
      </c>
      <c r="E1608" s="55" t="s">
        <v>9469</v>
      </c>
      <c r="F1608" s="55" t="s">
        <v>4651</v>
      </c>
      <c r="G1608" s="55" t="s">
        <v>9470</v>
      </c>
      <c r="H1608" s="55">
        <v>0</v>
      </c>
    </row>
    <row r="1609" spans="1:8" ht="12.5" customHeight="1">
      <c r="A1609" s="55">
        <v>22897</v>
      </c>
      <c r="B1609" s="55">
        <v>1</v>
      </c>
      <c r="C1609" s="55" t="s">
        <v>9471</v>
      </c>
      <c r="D1609" s="55" t="s">
        <v>4649</v>
      </c>
      <c r="E1609" s="55" t="s">
        <v>9472</v>
      </c>
      <c r="F1609" s="55" t="s">
        <v>4651</v>
      </c>
      <c r="G1609" s="55" t="s">
        <v>9473</v>
      </c>
      <c r="H1609" s="55">
        <v>0</v>
      </c>
    </row>
    <row r="1610" spans="1:8" ht="12.5" customHeight="1">
      <c r="A1610" s="55">
        <v>23187</v>
      </c>
      <c r="B1610" s="55">
        <v>1</v>
      </c>
      <c r="C1610" s="55" t="s">
        <v>9474</v>
      </c>
      <c r="D1610" s="55" t="s">
        <v>4649</v>
      </c>
      <c r="E1610" s="55" t="s">
        <v>9475</v>
      </c>
      <c r="F1610" s="55" t="s">
        <v>4651</v>
      </c>
      <c r="G1610" s="55" t="s">
        <v>9476</v>
      </c>
      <c r="H1610" s="55">
        <v>0</v>
      </c>
    </row>
    <row r="1611" spans="1:8" ht="12.5" customHeight="1">
      <c r="A1611" s="55">
        <v>23280</v>
      </c>
      <c r="B1611" s="55">
        <v>1</v>
      </c>
      <c r="C1611" s="55" t="s">
        <v>9477</v>
      </c>
      <c r="D1611" s="55" t="s">
        <v>4649</v>
      </c>
      <c r="E1611" s="55" t="s">
        <v>9478</v>
      </c>
      <c r="F1611" s="55" t="s">
        <v>4651</v>
      </c>
      <c r="G1611" s="55" t="s">
        <v>9479</v>
      </c>
      <c r="H1611" s="55">
        <v>0</v>
      </c>
    </row>
    <row r="1612" spans="1:8" ht="12.5" customHeight="1">
      <c r="A1612" s="55">
        <v>23298</v>
      </c>
      <c r="B1612" s="55">
        <v>1</v>
      </c>
      <c r="C1612" s="55" t="s">
        <v>9480</v>
      </c>
      <c r="D1612" s="55" t="s">
        <v>4649</v>
      </c>
      <c r="E1612" s="55" t="s">
        <v>9481</v>
      </c>
      <c r="F1612" s="55" t="s">
        <v>4651</v>
      </c>
      <c r="G1612" s="55" t="s">
        <v>9482</v>
      </c>
      <c r="H1612" s="55">
        <v>0</v>
      </c>
    </row>
    <row r="1613" spans="1:8" ht="12.5" customHeight="1">
      <c r="A1613" s="55">
        <v>23461</v>
      </c>
      <c r="B1613" s="55">
        <v>1</v>
      </c>
      <c r="C1613" s="55" t="s">
        <v>9483</v>
      </c>
      <c r="D1613" s="55" t="s">
        <v>4649</v>
      </c>
      <c r="E1613" s="55" t="s">
        <v>9484</v>
      </c>
      <c r="F1613" s="55" t="s">
        <v>4651</v>
      </c>
      <c r="G1613" s="55" t="s">
        <v>9485</v>
      </c>
      <c r="H1613" s="55">
        <v>0</v>
      </c>
    </row>
    <row r="1614" spans="1:8" ht="12.5" customHeight="1">
      <c r="A1614" s="55">
        <v>23568</v>
      </c>
      <c r="B1614" s="55">
        <v>1</v>
      </c>
      <c r="C1614" s="55" t="s">
        <v>9486</v>
      </c>
      <c r="D1614" s="55" t="s">
        <v>4649</v>
      </c>
      <c r="E1614" s="55" t="s">
        <v>9487</v>
      </c>
      <c r="F1614" s="55" t="s">
        <v>4651</v>
      </c>
      <c r="G1614" s="55" t="s">
        <v>9488</v>
      </c>
      <c r="H1614" s="55">
        <v>0</v>
      </c>
    </row>
    <row r="1615" spans="1:8" ht="12.5" customHeight="1">
      <c r="A1615" s="55">
        <v>23870</v>
      </c>
      <c r="B1615" s="55">
        <v>1</v>
      </c>
      <c r="C1615" s="55" t="s">
        <v>9489</v>
      </c>
      <c r="D1615" s="55" t="s">
        <v>4649</v>
      </c>
      <c r="E1615" s="55" t="s">
        <v>9490</v>
      </c>
      <c r="F1615" s="55" t="s">
        <v>4651</v>
      </c>
      <c r="G1615" s="55" t="s">
        <v>9491</v>
      </c>
      <c r="H1615" s="55">
        <v>0</v>
      </c>
    </row>
    <row r="1616" spans="1:8" ht="12.5" customHeight="1">
      <c r="A1616" s="55">
        <v>24425</v>
      </c>
      <c r="B1616" s="55">
        <v>1</v>
      </c>
      <c r="C1616" s="55" t="s">
        <v>9492</v>
      </c>
      <c r="D1616" s="55" t="s">
        <v>4649</v>
      </c>
      <c r="E1616" s="55" t="s">
        <v>9493</v>
      </c>
      <c r="F1616" s="55" t="s">
        <v>4651</v>
      </c>
      <c r="G1616" s="55" t="s">
        <v>9494</v>
      </c>
      <c r="H1616" s="55">
        <v>0</v>
      </c>
    </row>
    <row r="1617" spans="1:8" ht="12.5" customHeight="1">
      <c r="A1617" s="55">
        <v>25059</v>
      </c>
      <c r="B1617" s="55">
        <v>1</v>
      </c>
      <c r="C1617" s="55" t="s">
        <v>9495</v>
      </c>
      <c r="D1617" s="55" t="s">
        <v>4649</v>
      </c>
      <c r="E1617" s="55" t="s">
        <v>9496</v>
      </c>
      <c r="F1617" s="55" t="s">
        <v>4651</v>
      </c>
      <c r="G1617" s="55" t="s">
        <v>9497</v>
      </c>
      <c r="H1617" s="55">
        <v>0</v>
      </c>
    </row>
    <row r="1618" spans="1:8" ht="12.5" customHeight="1">
      <c r="A1618" s="55">
        <v>25178</v>
      </c>
      <c r="B1618" s="55">
        <v>1</v>
      </c>
      <c r="C1618" s="55" t="s">
        <v>9498</v>
      </c>
      <c r="D1618" s="55" t="s">
        <v>4649</v>
      </c>
      <c r="E1618" s="55" t="s">
        <v>9499</v>
      </c>
      <c r="F1618" s="55" t="s">
        <v>4651</v>
      </c>
      <c r="G1618" s="55" t="s">
        <v>9500</v>
      </c>
      <c r="H1618" s="55">
        <v>0</v>
      </c>
    </row>
    <row r="1619" spans="1:8" ht="12.5" customHeight="1">
      <c r="A1619" s="55">
        <v>25183</v>
      </c>
      <c r="B1619" s="55">
        <v>1</v>
      </c>
      <c r="C1619" s="55" t="s">
        <v>9501</v>
      </c>
      <c r="D1619" s="55" t="s">
        <v>4649</v>
      </c>
      <c r="E1619" s="55" t="s">
        <v>9502</v>
      </c>
      <c r="F1619" s="55" t="s">
        <v>4651</v>
      </c>
      <c r="G1619" s="55" t="s">
        <v>9503</v>
      </c>
      <c r="H1619" s="55">
        <v>0</v>
      </c>
    </row>
    <row r="1620" spans="1:8" ht="12.5" customHeight="1">
      <c r="A1620" s="55">
        <v>25395</v>
      </c>
      <c r="B1620" s="55">
        <v>1</v>
      </c>
      <c r="C1620" s="55" t="s">
        <v>9504</v>
      </c>
      <c r="D1620" s="55" t="s">
        <v>4649</v>
      </c>
      <c r="E1620" s="55" t="s">
        <v>9505</v>
      </c>
      <c r="F1620" s="55" t="s">
        <v>4651</v>
      </c>
      <c r="G1620" s="55" t="s">
        <v>9506</v>
      </c>
      <c r="H1620" s="55">
        <v>0</v>
      </c>
    </row>
    <row r="1621" spans="1:8" ht="12.5" customHeight="1">
      <c r="A1621" s="55">
        <v>25914</v>
      </c>
      <c r="B1621" s="55">
        <v>1</v>
      </c>
      <c r="C1621" s="55" t="s">
        <v>9507</v>
      </c>
      <c r="D1621" s="55" t="s">
        <v>4649</v>
      </c>
      <c r="E1621" s="55" t="s">
        <v>9508</v>
      </c>
      <c r="F1621" s="55" t="s">
        <v>4651</v>
      </c>
      <c r="G1621" s="55" t="s">
        <v>9509</v>
      </c>
      <c r="H1621" s="55">
        <v>0</v>
      </c>
    </row>
    <row r="1622" spans="1:8" ht="12.5" customHeight="1">
      <c r="A1622" s="55">
        <v>26041</v>
      </c>
      <c r="B1622" s="55">
        <v>1</v>
      </c>
      <c r="C1622" s="55" t="s">
        <v>9510</v>
      </c>
      <c r="D1622" s="55" t="s">
        <v>4649</v>
      </c>
      <c r="E1622" s="55" t="s">
        <v>9511</v>
      </c>
      <c r="F1622" s="55" t="s">
        <v>4651</v>
      </c>
      <c r="G1622" s="55" t="s">
        <v>9512</v>
      </c>
      <c r="H1622" s="55">
        <v>0</v>
      </c>
    </row>
    <row r="1623" spans="1:8" ht="12.5" customHeight="1">
      <c r="A1623" s="55">
        <v>26542</v>
      </c>
      <c r="B1623" s="55">
        <v>1</v>
      </c>
      <c r="C1623" s="55" t="s">
        <v>9513</v>
      </c>
      <c r="D1623" s="55" t="s">
        <v>4649</v>
      </c>
      <c r="E1623" s="55" t="s">
        <v>9514</v>
      </c>
      <c r="F1623" s="55" t="s">
        <v>4651</v>
      </c>
      <c r="G1623" s="55" t="s">
        <v>9515</v>
      </c>
      <c r="H1623" s="55">
        <v>0</v>
      </c>
    </row>
    <row r="1624" spans="1:8" ht="12.5" customHeight="1">
      <c r="A1624" s="55">
        <v>26556</v>
      </c>
      <c r="B1624" s="55">
        <v>1</v>
      </c>
      <c r="C1624" s="55" t="s">
        <v>9516</v>
      </c>
      <c r="D1624" s="55" t="s">
        <v>4649</v>
      </c>
      <c r="E1624" s="55" t="s">
        <v>9517</v>
      </c>
      <c r="F1624" s="55" t="s">
        <v>4651</v>
      </c>
      <c r="G1624" s="55" t="s">
        <v>9518</v>
      </c>
      <c r="H1624" s="55">
        <v>0</v>
      </c>
    </row>
    <row r="1625" spans="1:8" ht="12.5" customHeight="1">
      <c r="A1625" s="55">
        <v>27639</v>
      </c>
      <c r="B1625" s="55">
        <v>1</v>
      </c>
      <c r="C1625" s="55" t="s">
        <v>9519</v>
      </c>
      <c r="D1625" s="55" t="s">
        <v>4649</v>
      </c>
      <c r="E1625" s="55" t="s">
        <v>9520</v>
      </c>
      <c r="F1625" s="55" t="s">
        <v>4651</v>
      </c>
      <c r="G1625" s="55" t="s">
        <v>9521</v>
      </c>
      <c r="H1625" s="55">
        <v>0</v>
      </c>
    </row>
    <row r="1626" spans="1:8" ht="12.5" customHeight="1">
      <c r="A1626" s="55">
        <v>28171</v>
      </c>
      <c r="B1626" s="55">
        <v>1</v>
      </c>
      <c r="C1626" s="55" t="s">
        <v>9522</v>
      </c>
      <c r="D1626" s="55" t="s">
        <v>4649</v>
      </c>
      <c r="E1626" s="55" t="s">
        <v>9523</v>
      </c>
      <c r="F1626" s="55" t="s">
        <v>4651</v>
      </c>
      <c r="G1626" s="55" t="s">
        <v>9524</v>
      </c>
      <c r="H1626" s="55">
        <v>0</v>
      </c>
    </row>
    <row r="1627" spans="1:8" ht="12.5" customHeight="1">
      <c r="A1627" s="55">
        <v>28175</v>
      </c>
      <c r="B1627" s="55">
        <v>1</v>
      </c>
      <c r="C1627" s="55" t="s">
        <v>9525</v>
      </c>
      <c r="D1627" s="55" t="s">
        <v>4649</v>
      </c>
      <c r="E1627" s="55" t="s">
        <v>9526</v>
      </c>
      <c r="F1627" s="55" t="s">
        <v>4651</v>
      </c>
      <c r="G1627" s="55" t="s">
        <v>9527</v>
      </c>
      <c r="H1627" s="55">
        <v>0</v>
      </c>
    </row>
    <row r="1628" spans="1:8" ht="12.5" customHeight="1">
      <c r="A1628" s="55">
        <v>28792</v>
      </c>
      <c r="B1628" s="55">
        <v>1</v>
      </c>
      <c r="C1628" s="55" t="s">
        <v>9528</v>
      </c>
      <c r="D1628" s="55" t="s">
        <v>4649</v>
      </c>
      <c r="E1628" s="55" t="s">
        <v>9529</v>
      </c>
      <c r="F1628" s="55" t="s">
        <v>4651</v>
      </c>
      <c r="G1628" s="55" t="s">
        <v>9530</v>
      </c>
      <c r="H1628" s="55">
        <v>0</v>
      </c>
    </row>
    <row r="1629" spans="1:8" ht="12.5" customHeight="1">
      <c r="A1629" s="55">
        <v>28803</v>
      </c>
      <c r="B1629" s="55">
        <v>1</v>
      </c>
      <c r="C1629" s="55" t="s">
        <v>9531</v>
      </c>
      <c r="D1629" s="55" t="s">
        <v>4649</v>
      </c>
      <c r="E1629" s="55" t="s">
        <v>9532</v>
      </c>
      <c r="F1629" s="55" t="s">
        <v>4651</v>
      </c>
      <c r="G1629" s="55" t="s">
        <v>9533</v>
      </c>
      <c r="H1629" s="55">
        <v>0</v>
      </c>
    </row>
    <row r="1630" spans="1:8" ht="12.5" customHeight="1">
      <c r="A1630" s="55">
        <v>28839</v>
      </c>
      <c r="B1630" s="55">
        <v>1</v>
      </c>
      <c r="C1630" s="55" t="s">
        <v>9534</v>
      </c>
      <c r="D1630" s="55" t="s">
        <v>4649</v>
      </c>
      <c r="E1630" s="55" t="s">
        <v>9535</v>
      </c>
      <c r="F1630" s="55" t="s">
        <v>4651</v>
      </c>
      <c r="G1630" s="55" t="s">
        <v>9536</v>
      </c>
      <c r="H1630" s="55">
        <v>0</v>
      </c>
    </row>
    <row r="1631" spans="1:8" ht="12.5" customHeight="1">
      <c r="A1631" s="55">
        <v>28851</v>
      </c>
      <c r="B1631" s="55">
        <v>1</v>
      </c>
      <c r="C1631" s="55" t="s">
        <v>9537</v>
      </c>
      <c r="D1631" s="55" t="s">
        <v>4649</v>
      </c>
      <c r="E1631" s="55" t="s">
        <v>9538</v>
      </c>
      <c r="F1631" s="55" t="s">
        <v>4651</v>
      </c>
      <c r="G1631" s="55" t="s">
        <v>9539</v>
      </c>
      <c r="H1631" s="55">
        <v>0</v>
      </c>
    </row>
    <row r="1632" spans="1:8" ht="12.5" customHeight="1">
      <c r="A1632" s="55">
        <v>28989</v>
      </c>
      <c r="B1632" s="55">
        <v>1</v>
      </c>
      <c r="C1632" s="55" t="s">
        <v>9540</v>
      </c>
      <c r="D1632" s="55" t="s">
        <v>4649</v>
      </c>
      <c r="E1632" s="55" t="s">
        <v>9541</v>
      </c>
      <c r="F1632" s="55" t="s">
        <v>4651</v>
      </c>
      <c r="G1632" s="55" t="s">
        <v>9542</v>
      </c>
      <c r="H1632" s="55">
        <v>0</v>
      </c>
    </row>
    <row r="1633" spans="1:8" ht="12.5" customHeight="1">
      <c r="A1633" s="55">
        <v>29073</v>
      </c>
      <c r="B1633" s="55">
        <v>1</v>
      </c>
      <c r="C1633" s="55" t="s">
        <v>9543</v>
      </c>
      <c r="D1633" s="55" t="s">
        <v>4649</v>
      </c>
      <c r="E1633" s="55" t="s">
        <v>9544</v>
      </c>
      <c r="F1633" s="55" t="s">
        <v>4651</v>
      </c>
      <c r="G1633" s="55" t="s">
        <v>9545</v>
      </c>
      <c r="H1633" s="55">
        <v>0</v>
      </c>
    </row>
    <row r="1634" spans="1:8" ht="12.5" customHeight="1">
      <c r="A1634" s="55">
        <v>11675</v>
      </c>
      <c r="B1634" s="55">
        <v>1</v>
      </c>
      <c r="C1634" s="55" t="s">
        <v>9546</v>
      </c>
      <c r="D1634" s="55" t="s">
        <v>4649</v>
      </c>
      <c r="E1634" s="55" t="s">
        <v>9547</v>
      </c>
      <c r="F1634" s="55" t="s">
        <v>4651</v>
      </c>
      <c r="G1634" s="55" t="s">
        <v>9548</v>
      </c>
      <c r="H1634" s="55">
        <v>0</v>
      </c>
    </row>
    <row r="1635" spans="1:8" ht="12.5" customHeight="1">
      <c r="A1635" s="55">
        <v>11871</v>
      </c>
      <c r="B1635" s="55">
        <v>1</v>
      </c>
      <c r="C1635" s="55" t="s">
        <v>9549</v>
      </c>
      <c r="D1635" s="55" t="s">
        <v>4649</v>
      </c>
      <c r="E1635" s="55" t="s">
        <v>9550</v>
      </c>
      <c r="F1635" s="55" t="s">
        <v>4651</v>
      </c>
      <c r="G1635" s="55" t="s">
        <v>9551</v>
      </c>
      <c r="H1635" s="55">
        <v>0</v>
      </c>
    </row>
    <row r="1636" spans="1:8" ht="12.5" customHeight="1">
      <c r="A1636" s="55">
        <v>12161</v>
      </c>
      <c r="B1636" s="55">
        <v>1</v>
      </c>
      <c r="C1636" s="55" t="s">
        <v>9552</v>
      </c>
      <c r="D1636" s="55" t="s">
        <v>4649</v>
      </c>
      <c r="E1636" s="55" t="s">
        <v>9553</v>
      </c>
      <c r="F1636" s="55" t="s">
        <v>4651</v>
      </c>
      <c r="G1636" s="55" t="s">
        <v>9554</v>
      </c>
      <c r="H1636" s="55">
        <v>0</v>
      </c>
    </row>
    <row r="1637" spans="1:8" ht="12.5" customHeight="1">
      <c r="A1637" s="55">
        <v>12415</v>
      </c>
      <c r="B1637" s="55">
        <v>1</v>
      </c>
      <c r="C1637" s="55" t="s">
        <v>9555</v>
      </c>
      <c r="D1637" s="55" t="s">
        <v>4649</v>
      </c>
      <c r="E1637" s="55" t="s">
        <v>9556</v>
      </c>
      <c r="F1637" s="55" t="s">
        <v>4651</v>
      </c>
      <c r="G1637" s="55" t="s">
        <v>9557</v>
      </c>
      <c r="H1637" s="55">
        <v>0</v>
      </c>
    </row>
    <row r="1638" spans="1:8" ht="12.5" customHeight="1">
      <c r="A1638" s="55">
        <v>12896</v>
      </c>
      <c r="B1638" s="55">
        <v>1</v>
      </c>
      <c r="C1638" s="55" t="s">
        <v>9558</v>
      </c>
      <c r="D1638" s="55" t="s">
        <v>4649</v>
      </c>
      <c r="E1638" s="55" t="s">
        <v>9559</v>
      </c>
      <c r="F1638" s="55" t="s">
        <v>4651</v>
      </c>
      <c r="G1638" s="55" t="s">
        <v>9560</v>
      </c>
      <c r="H1638" s="55">
        <v>0</v>
      </c>
    </row>
    <row r="1639" spans="1:8" ht="12.5" customHeight="1">
      <c r="A1639" s="55">
        <v>13234</v>
      </c>
      <c r="B1639" s="55">
        <v>1</v>
      </c>
      <c r="C1639" s="55" t="s">
        <v>9561</v>
      </c>
      <c r="D1639" s="55" t="s">
        <v>4649</v>
      </c>
      <c r="E1639" s="55" t="s">
        <v>9562</v>
      </c>
      <c r="F1639" s="55" t="s">
        <v>4651</v>
      </c>
      <c r="G1639" s="55" t="s">
        <v>9563</v>
      </c>
      <c r="H1639" s="55">
        <v>0</v>
      </c>
    </row>
    <row r="1640" spans="1:8" ht="12.5" customHeight="1">
      <c r="A1640" s="55">
        <v>13245</v>
      </c>
      <c r="B1640" s="55">
        <v>1</v>
      </c>
      <c r="C1640" s="55" t="s">
        <v>9564</v>
      </c>
      <c r="D1640" s="55" t="s">
        <v>4649</v>
      </c>
      <c r="E1640" s="55" t="s">
        <v>9565</v>
      </c>
      <c r="F1640" s="55" t="s">
        <v>4651</v>
      </c>
      <c r="G1640" s="55" t="s">
        <v>9566</v>
      </c>
      <c r="H1640" s="55">
        <v>0</v>
      </c>
    </row>
    <row r="1641" spans="1:8" ht="12.5" customHeight="1">
      <c r="A1641" s="55">
        <v>13280</v>
      </c>
      <c r="B1641" s="55">
        <v>1</v>
      </c>
      <c r="C1641" s="55" t="s">
        <v>9567</v>
      </c>
      <c r="D1641" s="55" t="s">
        <v>4649</v>
      </c>
      <c r="E1641" s="55" t="s">
        <v>9568</v>
      </c>
      <c r="F1641" s="55" t="s">
        <v>4651</v>
      </c>
      <c r="G1641" s="55" t="s">
        <v>9569</v>
      </c>
      <c r="H1641" s="55">
        <v>0</v>
      </c>
    </row>
    <row r="1642" spans="1:8" ht="12.5" customHeight="1">
      <c r="A1642" s="55">
        <v>13372</v>
      </c>
      <c r="B1642" s="55">
        <v>1</v>
      </c>
      <c r="C1642" s="55" t="s">
        <v>9570</v>
      </c>
      <c r="D1642" s="55" t="s">
        <v>4649</v>
      </c>
      <c r="E1642" s="55" t="s">
        <v>9571</v>
      </c>
      <c r="F1642" s="55" t="s">
        <v>4651</v>
      </c>
      <c r="G1642" s="55" t="s">
        <v>9572</v>
      </c>
      <c r="H1642" s="55">
        <v>0</v>
      </c>
    </row>
    <row r="1643" spans="1:8" ht="12.5" customHeight="1">
      <c r="A1643" s="55">
        <v>13462</v>
      </c>
      <c r="B1643" s="55">
        <v>1</v>
      </c>
      <c r="C1643" s="55" t="s">
        <v>9573</v>
      </c>
      <c r="D1643" s="55" t="s">
        <v>4649</v>
      </c>
      <c r="E1643" s="55" t="s">
        <v>9574</v>
      </c>
      <c r="F1643" s="55" t="s">
        <v>4651</v>
      </c>
      <c r="G1643" s="55" t="s">
        <v>9575</v>
      </c>
      <c r="H1643" s="55">
        <v>0</v>
      </c>
    </row>
    <row r="1644" spans="1:8" ht="12.5" customHeight="1">
      <c r="A1644" s="55">
        <v>13469</v>
      </c>
      <c r="B1644" s="55">
        <v>1</v>
      </c>
      <c r="C1644" s="55" t="s">
        <v>9576</v>
      </c>
      <c r="D1644" s="55" t="s">
        <v>4649</v>
      </c>
      <c r="E1644" s="55" t="s">
        <v>9577</v>
      </c>
      <c r="F1644" s="55" t="s">
        <v>4651</v>
      </c>
      <c r="G1644" s="55" t="s">
        <v>9578</v>
      </c>
      <c r="H1644" s="55">
        <v>0</v>
      </c>
    </row>
    <row r="1645" spans="1:8" ht="12.5" customHeight="1">
      <c r="A1645" s="55">
        <v>13483</v>
      </c>
      <c r="B1645" s="55">
        <v>1</v>
      </c>
      <c r="C1645" s="55" t="s">
        <v>9579</v>
      </c>
      <c r="D1645" s="55" t="s">
        <v>4649</v>
      </c>
      <c r="E1645" s="55" t="s">
        <v>9580</v>
      </c>
      <c r="F1645" s="55" t="s">
        <v>4651</v>
      </c>
      <c r="G1645" s="55" t="s">
        <v>9581</v>
      </c>
      <c r="H1645" s="55">
        <v>0</v>
      </c>
    </row>
    <row r="1646" spans="1:8" ht="12.5" customHeight="1">
      <c r="A1646" s="55">
        <v>13488</v>
      </c>
      <c r="B1646" s="55">
        <v>1</v>
      </c>
      <c r="C1646" s="55" t="s">
        <v>9582</v>
      </c>
      <c r="D1646" s="55" t="s">
        <v>4649</v>
      </c>
      <c r="E1646" s="55" t="s">
        <v>9583</v>
      </c>
      <c r="F1646" s="55" t="s">
        <v>4651</v>
      </c>
      <c r="G1646" s="55" t="s">
        <v>9584</v>
      </c>
      <c r="H1646" s="55">
        <v>0</v>
      </c>
    </row>
    <row r="1647" spans="1:8" ht="12.5" customHeight="1">
      <c r="A1647" s="55">
        <v>13658</v>
      </c>
      <c r="B1647" s="55">
        <v>1</v>
      </c>
      <c r="C1647" s="55" t="s">
        <v>9585</v>
      </c>
      <c r="D1647" s="55" t="s">
        <v>4649</v>
      </c>
      <c r="E1647" s="55" t="s">
        <v>9586</v>
      </c>
      <c r="F1647" s="55" t="s">
        <v>4651</v>
      </c>
      <c r="G1647" s="55" t="s">
        <v>9587</v>
      </c>
      <c r="H1647" s="55">
        <v>0</v>
      </c>
    </row>
    <row r="1648" spans="1:8" ht="12.5" customHeight="1">
      <c r="A1648" s="55">
        <v>13730</v>
      </c>
      <c r="B1648" s="55">
        <v>1</v>
      </c>
      <c r="C1648" s="55" t="s">
        <v>9588</v>
      </c>
      <c r="D1648" s="55" t="s">
        <v>4649</v>
      </c>
      <c r="E1648" s="55" t="s">
        <v>9589</v>
      </c>
      <c r="F1648" s="55" t="s">
        <v>4651</v>
      </c>
      <c r="G1648" s="55" t="s">
        <v>9590</v>
      </c>
      <c r="H1648" s="55">
        <v>0</v>
      </c>
    </row>
    <row r="1649" spans="1:8" ht="12.5" customHeight="1">
      <c r="A1649" s="55">
        <v>13861</v>
      </c>
      <c r="B1649" s="55">
        <v>1</v>
      </c>
      <c r="C1649" s="55" t="s">
        <v>9591</v>
      </c>
      <c r="D1649" s="55" t="s">
        <v>4649</v>
      </c>
      <c r="E1649" s="55" t="s">
        <v>9592</v>
      </c>
      <c r="F1649" s="55" t="s">
        <v>4651</v>
      </c>
      <c r="G1649" s="55" t="s">
        <v>9593</v>
      </c>
      <c r="H1649" s="55">
        <v>0</v>
      </c>
    </row>
    <row r="1650" spans="1:8" ht="12.5" customHeight="1">
      <c r="A1650" s="55">
        <v>14753</v>
      </c>
      <c r="B1650" s="55">
        <v>1</v>
      </c>
      <c r="C1650" s="55" t="s">
        <v>9594</v>
      </c>
      <c r="D1650" s="55" t="s">
        <v>4649</v>
      </c>
      <c r="E1650" s="55" t="s">
        <v>9595</v>
      </c>
      <c r="F1650" s="55" t="s">
        <v>4651</v>
      </c>
      <c r="G1650" s="55" t="s">
        <v>9596</v>
      </c>
      <c r="H1650" s="55">
        <v>0</v>
      </c>
    </row>
    <row r="1651" spans="1:8" ht="12.5" customHeight="1">
      <c r="A1651" s="55">
        <v>15168</v>
      </c>
      <c r="B1651" s="55">
        <v>1</v>
      </c>
      <c r="C1651" s="55" t="s">
        <v>9597</v>
      </c>
      <c r="D1651" s="55" t="s">
        <v>4649</v>
      </c>
      <c r="E1651" s="55" t="s">
        <v>9598</v>
      </c>
      <c r="F1651" s="55" t="s">
        <v>4651</v>
      </c>
      <c r="G1651" s="55" t="s">
        <v>9599</v>
      </c>
      <c r="H1651" s="55">
        <v>0</v>
      </c>
    </row>
    <row r="1652" spans="1:8" ht="12.5" customHeight="1">
      <c r="A1652" s="55">
        <v>15290</v>
      </c>
      <c r="B1652" s="55">
        <v>1</v>
      </c>
      <c r="C1652" s="55" t="s">
        <v>9600</v>
      </c>
      <c r="D1652" s="55" t="s">
        <v>4649</v>
      </c>
      <c r="E1652" s="55" t="s">
        <v>9601</v>
      </c>
      <c r="F1652" s="55" t="s">
        <v>4651</v>
      </c>
      <c r="G1652" s="55" t="s">
        <v>9602</v>
      </c>
      <c r="H1652" s="55">
        <v>0</v>
      </c>
    </row>
    <row r="1653" spans="1:8" ht="12.5" customHeight="1">
      <c r="A1653" s="55">
        <v>15893</v>
      </c>
      <c r="B1653" s="55">
        <v>1</v>
      </c>
      <c r="C1653" s="55" t="s">
        <v>9603</v>
      </c>
      <c r="D1653" s="55" t="s">
        <v>4649</v>
      </c>
      <c r="E1653" s="55" t="s">
        <v>9604</v>
      </c>
      <c r="F1653" s="55" t="s">
        <v>4651</v>
      </c>
      <c r="G1653" s="55" t="s">
        <v>9605</v>
      </c>
      <c r="H1653" s="55">
        <v>0</v>
      </c>
    </row>
    <row r="1654" spans="1:8" ht="12.5" customHeight="1">
      <c r="A1654" s="55">
        <v>16104</v>
      </c>
      <c r="B1654" s="55">
        <v>1</v>
      </c>
      <c r="C1654" s="55" t="s">
        <v>9606</v>
      </c>
      <c r="D1654" s="55" t="s">
        <v>4649</v>
      </c>
      <c r="E1654" s="55" t="s">
        <v>9607</v>
      </c>
      <c r="F1654" s="55" t="s">
        <v>4651</v>
      </c>
      <c r="G1654" s="55" t="s">
        <v>9608</v>
      </c>
      <c r="H1654" s="55">
        <v>0</v>
      </c>
    </row>
    <row r="1655" spans="1:8" ht="12.5" customHeight="1">
      <c r="A1655" s="55">
        <v>16105</v>
      </c>
      <c r="B1655" s="55">
        <v>1</v>
      </c>
      <c r="C1655" s="55" t="s">
        <v>9609</v>
      </c>
      <c r="D1655" s="55" t="s">
        <v>4649</v>
      </c>
      <c r="E1655" s="55" t="s">
        <v>9610</v>
      </c>
      <c r="F1655" s="55" t="s">
        <v>4651</v>
      </c>
      <c r="G1655" s="55" t="s">
        <v>9611</v>
      </c>
      <c r="H1655" s="55">
        <v>0</v>
      </c>
    </row>
    <row r="1656" spans="1:8" ht="12.5" customHeight="1">
      <c r="A1656" s="55">
        <v>16774</v>
      </c>
      <c r="B1656" s="55">
        <v>1</v>
      </c>
      <c r="C1656" s="55" t="s">
        <v>9612</v>
      </c>
      <c r="D1656" s="55" t="s">
        <v>4649</v>
      </c>
      <c r="E1656" s="55" t="s">
        <v>9613</v>
      </c>
      <c r="F1656" s="55" t="s">
        <v>4651</v>
      </c>
      <c r="G1656" s="55" t="s">
        <v>9614</v>
      </c>
      <c r="H1656" s="55">
        <v>0</v>
      </c>
    </row>
    <row r="1657" spans="1:8" ht="12.5" customHeight="1">
      <c r="A1657" s="55">
        <v>16856</v>
      </c>
      <c r="B1657" s="55">
        <v>1</v>
      </c>
      <c r="C1657" s="55" t="s">
        <v>9615</v>
      </c>
      <c r="D1657" s="55" t="s">
        <v>4649</v>
      </c>
      <c r="E1657" s="55" t="s">
        <v>9616</v>
      </c>
      <c r="F1657" s="55" t="s">
        <v>4651</v>
      </c>
      <c r="G1657" s="55" t="s">
        <v>9617</v>
      </c>
      <c r="H1657" s="55">
        <v>0</v>
      </c>
    </row>
    <row r="1658" spans="1:8" ht="12.5" customHeight="1">
      <c r="A1658" s="55">
        <v>16857</v>
      </c>
      <c r="B1658" s="55">
        <v>1</v>
      </c>
      <c r="C1658" s="55" t="s">
        <v>9618</v>
      </c>
      <c r="D1658" s="55" t="s">
        <v>4649</v>
      </c>
      <c r="E1658" s="55" t="s">
        <v>9619</v>
      </c>
      <c r="F1658" s="55" t="s">
        <v>4651</v>
      </c>
      <c r="G1658" s="55" t="s">
        <v>9620</v>
      </c>
      <c r="H1658" s="55">
        <v>0</v>
      </c>
    </row>
    <row r="1659" spans="1:8" ht="12.5" customHeight="1">
      <c r="A1659" s="55">
        <v>17118</v>
      </c>
      <c r="B1659" s="55">
        <v>1</v>
      </c>
      <c r="C1659" s="55" t="s">
        <v>9621</v>
      </c>
      <c r="D1659" s="55" t="s">
        <v>4649</v>
      </c>
      <c r="E1659" s="55" t="s">
        <v>9622</v>
      </c>
      <c r="F1659" s="55" t="s">
        <v>4651</v>
      </c>
      <c r="G1659" s="55" t="s">
        <v>9623</v>
      </c>
      <c r="H1659" s="55">
        <v>0</v>
      </c>
    </row>
    <row r="1660" spans="1:8" ht="12.5" customHeight="1">
      <c r="A1660" s="55">
        <v>17166</v>
      </c>
      <c r="B1660" s="55">
        <v>1</v>
      </c>
      <c r="C1660" s="55" t="s">
        <v>9624</v>
      </c>
      <c r="D1660" s="55" t="s">
        <v>4649</v>
      </c>
      <c r="E1660" s="55" t="s">
        <v>9625</v>
      </c>
      <c r="F1660" s="55" t="s">
        <v>4651</v>
      </c>
      <c r="G1660" s="55" t="s">
        <v>9626</v>
      </c>
      <c r="H1660" s="55">
        <v>0</v>
      </c>
    </row>
    <row r="1661" spans="1:8" ht="12.5" customHeight="1">
      <c r="A1661" s="55">
        <v>17389</v>
      </c>
      <c r="B1661" s="55">
        <v>1</v>
      </c>
      <c r="C1661" s="55" t="s">
        <v>9627</v>
      </c>
      <c r="D1661" s="55" t="s">
        <v>4649</v>
      </c>
      <c r="E1661" s="55" t="s">
        <v>9628</v>
      </c>
      <c r="F1661" s="55" t="s">
        <v>4651</v>
      </c>
      <c r="G1661" s="55" t="s">
        <v>9629</v>
      </c>
      <c r="H1661" s="55">
        <v>0</v>
      </c>
    </row>
    <row r="1662" spans="1:8" ht="12.5" customHeight="1">
      <c r="A1662" s="55">
        <v>17414</v>
      </c>
      <c r="B1662" s="55">
        <v>1</v>
      </c>
      <c r="C1662" s="55" t="s">
        <v>9630</v>
      </c>
      <c r="D1662" s="55" t="s">
        <v>4649</v>
      </c>
      <c r="E1662" s="55" t="s">
        <v>9631</v>
      </c>
      <c r="F1662" s="55" t="s">
        <v>4651</v>
      </c>
      <c r="G1662" s="55" t="s">
        <v>9632</v>
      </c>
      <c r="H1662" s="55">
        <v>0</v>
      </c>
    </row>
    <row r="1663" spans="1:8" ht="12.5" customHeight="1">
      <c r="A1663" s="55">
        <v>17464</v>
      </c>
      <c r="B1663" s="55">
        <v>1</v>
      </c>
      <c r="C1663" s="55" t="s">
        <v>9633</v>
      </c>
      <c r="D1663" s="55" t="s">
        <v>4649</v>
      </c>
      <c r="E1663" s="55" t="s">
        <v>9634</v>
      </c>
      <c r="F1663" s="55" t="s">
        <v>4651</v>
      </c>
      <c r="G1663" s="55" t="s">
        <v>9635</v>
      </c>
      <c r="H1663" s="55">
        <v>0</v>
      </c>
    </row>
    <row r="1664" spans="1:8" ht="12.5" customHeight="1">
      <c r="A1664" s="55">
        <v>17570</v>
      </c>
      <c r="B1664" s="55">
        <v>1</v>
      </c>
      <c r="C1664" s="55" t="s">
        <v>9636</v>
      </c>
      <c r="D1664" s="55" t="s">
        <v>4649</v>
      </c>
      <c r="E1664" s="55" t="s">
        <v>9637</v>
      </c>
      <c r="F1664" s="55" t="s">
        <v>4651</v>
      </c>
      <c r="G1664" s="55" t="s">
        <v>9638</v>
      </c>
      <c r="H1664" s="55">
        <v>0</v>
      </c>
    </row>
    <row r="1665" spans="1:8" ht="12.5" customHeight="1">
      <c r="A1665" s="55">
        <v>17862</v>
      </c>
      <c r="B1665" s="55">
        <v>1</v>
      </c>
      <c r="C1665" s="55" t="s">
        <v>9639</v>
      </c>
      <c r="D1665" s="55" t="s">
        <v>4649</v>
      </c>
      <c r="E1665" s="55" t="s">
        <v>9640</v>
      </c>
      <c r="F1665" s="55" t="s">
        <v>4651</v>
      </c>
      <c r="G1665" s="55" t="s">
        <v>9641</v>
      </c>
      <c r="H1665" s="55">
        <v>0</v>
      </c>
    </row>
    <row r="1666" spans="1:8" ht="12.5" customHeight="1">
      <c r="A1666" s="55">
        <v>18393</v>
      </c>
      <c r="B1666" s="55">
        <v>1</v>
      </c>
      <c r="C1666" s="55" t="s">
        <v>9642</v>
      </c>
      <c r="D1666" s="55" t="s">
        <v>4649</v>
      </c>
      <c r="E1666" s="55" t="s">
        <v>9643</v>
      </c>
      <c r="F1666" s="55" t="s">
        <v>4651</v>
      </c>
      <c r="G1666" s="55" t="s">
        <v>9644</v>
      </c>
      <c r="H1666" s="55">
        <v>0</v>
      </c>
    </row>
    <row r="1667" spans="1:8" ht="12.5" customHeight="1">
      <c r="A1667" s="55">
        <v>18472</v>
      </c>
      <c r="B1667" s="55">
        <v>1</v>
      </c>
      <c r="C1667" s="55" t="s">
        <v>9645</v>
      </c>
      <c r="D1667" s="55" t="s">
        <v>4649</v>
      </c>
      <c r="E1667" s="55" t="s">
        <v>9646</v>
      </c>
      <c r="F1667" s="55" t="s">
        <v>4651</v>
      </c>
      <c r="G1667" s="55" t="s">
        <v>9647</v>
      </c>
      <c r="H1667" s="55">
        <v>0</v>
      </c>
    </row>
    <row r="1668" spans="1:8" ht="12.5" customHeight="1">
      <c r="A1668" s="55">
        <v>18828</v>
      </c>
      <c r="B1668" s="55">
        <v>1</v>
      </c>
      <c r="C1668" s="55" t="s">
        <v>9648</v>
      </c>
      <c r="D1668" s="55" t="s">
        <v>4649</v>
      </c>
      <c r="E1668" s="55" t="s">
        <v>9649</v>
      </c>
      <c r="F1668" s="55" t="s">
        <v>4651</v>
      </c>
      <c r="G1668" s="55" t="s">
        <v>9650</v>
      </c>
      <c r="H1668" s="55">
        <v>0</v>
      </c>
    </row>
    <row r="1669" spans="1:8" ht="12.5" customHeight="1">
      <c r="A1669" s="55">
        <v>18969</v>
      </c>
      <c r="B1669" s="55">
        <v>1</v>
      </c>
      <c r="C1669" s="55" t="s">
        <v>9651</v>
      </c>
      <c r="D1669" s="55" t="s">
        <v>4649</v>
      </c>
      <c r="E1669" s="55" t="s">
        <v>9652</v>
      </c>
      <c r="F1669" s="55" t="s">
        <v>4651</v>
      </c>
      <c r="G1669" s="55" t="s">
        <v>9653</v>
      </c>
      <c r="H1669" s="55">
        <v>0</v>
      </c>
    </row>
    <row r="1670" spans="1:8" ht="12.5" customHeight="1">
      <c r="A1670" s="55">
        <v>19212</v>
      </c>
      <c r="B1670" s="55">
        <v>1</v>
      </c>
      <c r="C1670" s="55" t="s">
        <v>9654</v>
      </c>
      <c r="D1670" s="55" t="s">
        <v>4649</v>
      </c>
      <c r="E1670" s="55" t="s">
        <v>9655</v>
      </c>
      <c r="F1670" s="55" t="s">
        <v>4651</v>
      </c>
      <c r="G1670" s="55" t="s">
        <v>9656</v>
      </c>
      <c r="H1670" s="55">
        <v>0</v>
      </c>
    </row>
    <row r="1671" spans="1:8" ht="12.5" customHeight="1">
      <c r="A1671" s="55">
        <v>19410</v>
      </c>
      <c r="B1671" s="55">
        <v>1</v>
      </c>
      <c r="C1671" s="55" t="s">
        <v>9657</v>
      </c>
      <c r="D1671" s="55" t="s">
        <v>4649</v>
      </c>
      <c r="E1671" s="55" t="s">
        <v>9658</v>
      </c>
      <c r="F1671" s="55" t="s">
        <v>4651</v>
      </c>
      <c r="G1671" s="55" t="s">
        <v>9659</v>
      </c>
      <c r="H1671" s="55">
        <v>0</v>
      </c>
    </row>
    <row r="1672" spans="1:8" ht="12.5" customHeight="1">
      <c r="A1672" s="55">
        <v>19635</v>
      </c>
      <c r="B1672" s="55">
        <v>1</v>
      </c>
      <c r="C1672" s="55" t="s">
        <v>9660</v>
      </c>
      <c r="D1672" s="55" t="s">
        <v>4649</v>
      </c>
      <c r="E1672" s="55" t="s">
        <v>9661</v>
      </c>
      <c r="F1672" s="55" t="s">
        <v>4651</v>
      </c>
      <c r="G1672" s="55" t="s">
        <v>9662</v>
      </c>
      <c r="H1672" s="55">
        <v>0</v>
      </c>
    </row>
    <row r="1673" spans="1:8" ht="12.5" customHeight="1">
      <c r="A1673" s="55">
        <v>19657</v>
      </c>
      <c r="B1673" s="55">
        <v>1</v>
      </c>
      <c r="C1673" s="55" t="s">
        <v>9663</v>
      </c>
      <c r="D1673" s="55" t="s">
        <v>4649</v>
      </c>
      <c r="E1673" s="55" t="s">
        <v>9664</v>
      </c>
      <c r="F1673" s="55" t="s">
        <v>4651</v>
      </c>
      <c r="G1673" s="55" t="s">
        <v>9665</v>
      </c>
      <c r="H1673" s="55">
        <v>0</v>
      </c>
    </row>
    <row r="1674" spans="1:8" ht="12.5" customHeight="1">
      <c r="A1674" s="55">
        <v>20332</v>
      </c>
      <c r="B1674" s="55">
        <v>1</v>
      </c>
      <c r="C1674" s="55" t="s">
        <v>9666</v>
      </c>
      <c r="D1674" s="55" t="s">
        <v>4649</v>
      </c>
      <c r="E1674" s="55" t="s">
        <v>9667</v>
      </c>
      <c r="F1674" s="55" t="s">
        <v>4651</v>
      </c>
      <c r="G1674" s="55" t="s">
        <v>9668</v>
      </c>
      <c r="H1674" s="55">
        <v>0</v>
      </c>
    </row>
    <row r="1675" spans="1:8" ht="12.5" customHeight="1">
      <c r="A1675" s="55">
        <v>20662</v>
      </c>
      <c r="B1675" s="55">
        <v>1</v>
      </c>
      <c r="C1675" s="55" t="s">
        <v>9669</v>
      </c>
      <c r="D1675" s="55" t="s">
        <v>4649</v>
      </c>
      <c r="E1675" s="55" t="s">
        <v>9670</v>
      </c>
      <c r="F1675" s="55" t="s">
        <v>4651</v>
      </c>
      <c r="G1675" s="55" t="s">
        <v>9671</v>
      </c>
      <c r="H1675" s="55">
        <v>0</v>
      </c>
    </row>
    <row r="1676" spans="1:8" ht="12.5" customHeight="1">
      <c r="A1676" s="55">
        <v>20733</v>
      </c>
      <c r="B1676" s="55">
        <v>1</v>
      </c>
      <c r="C1676" s="55" t="s">
        <v>9672</v>
      </c>
      <c r="D1676" s="55" t="s">
        <v>4649</v>
      </c>
      <c r="E1676" s="55" t="s">
        <v>9673</v>
      </c>
      <c r="F1676" s="55" t="s">
        <v>4651</v>
      </c>
      <c r="G1676" s="55" t="s">
        <v>9674</v>
      </c>
      <c r="H1676" s="55">
        <v>0</v>
      </c>
    </row>
    <row r="1677" spans="1:8" ht="12.5" customHeight="1">
      <c r="A1677" s="55">
        <v>21149</v>
      </c>
      <c r="B1677" s="55">
        <v>1</v>
      </c>
      <c r="C1677" s="55" t="s">
        <v>9675</v>
      </c>
      <c r="D1677" s="55" t="s">
        <v>4649</v>
      </c>
      <c r="E1677" s="55" t="s">
        <v>9676</v>
      </c>
      <c r="F1677" s="55" t="s">
        <v>4651</v>
      </c>
      <c r="G1677" s="55" t="s">
        <v>9677</v>
      </c>
      <c r="H1677" s="55">
        <v>0</v>
      </c>
    </row>
    <row r="1678" spans="1:8" ht="12.5" customHeight="1">
      <c r="A1678" s="55">
        <v>21495</v>
      </c>
      <c r="B1678" s="55">
        <v>1</v>
      </c>
      <c r="C1678" s="55" t="s">
        <v>9678</v>
      </c>
      <c r="D1678" s="55" t="s">
        <v>4649</v>
      </c>
      <c r="E1678" s="55" t="s">
        <v>9679</v>
      </c>
      <c r="F1678" s="55" t="s">
        <v>4651</v>
      </c>
      <c r="G1678" s="55" t="s">
        <v>9680</v>
      </c>
      <c r="H1678" s="55">
        <v>0</v>
      </c>
    </row>
    <row r="1679" spans="1:8" ht="12.5" customHeight="1">
      <c r="A1679" s="55">
        <v>21634</v>
      </c>
      <c r="B1679" s="55">
        <v>1</v>
      </c>
      <c r="C1679" s="55" t="s">
        <v>9681</v>
      </c>
      <c r="D1679" s="55" t="s">
        <v>4649</v>
      </c>
      <c r="E1679" s="55" t="s">
        <v>9682</v>
      </c>
      <c r="F1679" s="55" t="s">
        <v>4651</v>
      </c>
      <c r="G1679" s="55" t="s">
        <v>9683</v>
      </c>
      <c r="H1679" s="55">
        <v>0</v>
      </c>
    </row>
    <row r="1680" spans="1:8" ht="12.5" customHeight="1">
      <c r="A1680" s="55">
        <v>22158</v>
      </c>
      <c r="B1680" s="55">
        <v>1</v>
      </c>
      <c r="C1680" s="55" t="s">
        <v>9684</v>
      </c>
      <c r="D1680" s="55" t="s">
        <v>4649</v>
      </c>
      <c r="E1680" s="55" t="s">
        <v>9685</v>
      </c>
      <c r="F1680" s="55" t="s">
        <v>4651</v>
      </c>
      <c r="G1680" s="55" t="s">
        <v>9686</v>
      </c>
      <c r="H1680" s="55">
        <v>0</v>
      </c>
    </row>
    <row r="1681" spans="1:8" ht="12.5" customHeight="1">
      <c r="A1681" s="55">
        <v>22228</v>
      </c>
      <c r="B1681" s="55">
        <v>1</v>
      </c>
      <c r="C1681" s="55" t="s">
        <v>9687</v>
      </c>
      <c r="D1681" s="55" t="s">
        <v>4649</v>
      </c>
      <c r="E1681" s="55" t="s">
        <v>9688</v>
      </c>
      <c r="F1681" s="55" t="s">
        <v>4651</v>
      </c>
      <c r="G1681" s="55" t="s">
        <v>9689</v>
      </c>
      <c r="H1681" s="55">
        <v>0</v>
      </c>
    </row>
    <row r="1682" spans="1:8" ht="12.5" customHeight="1">
      <c r="A1682" s="55">
        <v>22339</v>
      </c>
      <c r="B1682" s="55">
        <v>1</v>
      </c>
      <c r="C1682" s="55" t="s">
        <v>9690</v>
      </c>
      <c r="D1682" s="55" t="s">
        <v>4649</v>
      </c>
      <c r="E1682" s="55" t="s">
        <v>9691</v>
      </c>
      <c r="F1682" s="55" t="s">
        <v>4651</v>
      </c>
      <c r="G1682" s="55" t="s">
        <v>9692</v>
      </c>
      <c r="H1682" s="55">
        <v>0</v>
      </c>
    </row>
    <row r="1683" spans="1:8" ht="12.5" customHeight="1">
      <c r="A1683" s="55">
        <v>22985</v>
      </c>
      <c r="B1683" s="55">
        <v>1</v>
      </c>
      <c r="C1683" s="55" t="s">
        <v>9693</v>
      </c>
      <c r="D1683" s="55" t="s">
        <v>4649</v>
      </c>
      <c r="E1683" s="55" t="s">
        <v>9694</v>
      </c>
      <c r="F1683" s="55" t="s">
        <v>4651</v>
      </c>
      <c r="G1683" s="55" t="s">
        <v>9695</v>
      </c>
      <c r="H1683" s="55">
        <v>0</v>
      </c>
    </row>
    <row r="1684" spans="1:8" ht="12.5" customHeight="1">
      <c r="A1684" s="55">
        <v>23282</v>
      </c>
      <c r="B1684" s="55">
        <v>1</v>
      </c>
      <c r="C1684" s="55" t="s">
        <v>9696</v>
      </c>
      <c r="D1684" s="55" t="s">
        <v>4649</v>
      </c>
      <c r="E1684" s="55" t="s">
        <v>9697</v>
      </c>
      <c r="F1684" s="55" t="s">
        <v>4651</v>
      </c>
      <c r="G1684" s="55" t="s">
        <v>9698</v>
      </c>
      <c r="H1684" s="55">
        <v>0</v>
      </c>
    </row>
    <row r="1685" spans="1:8" ht="12.5" customHeight="1">
      <c r="A1685" s="55">
        <v>23821</v>
      </c>
      <c r="B1685" s="55">
        <v>1</v>
      </c>
      <c r="C1685" s="55" t="s">
        <v>9699</v>
      </c>
      <c r="D1685" s="55" t="s">
        <v>4649</v>
      </c>
      <c r="E1685" s="55" t="s">
        <v>9700</v>
      </c>
      <c r="F1685" s="55" t="s">
        <v>4651</v>
      </c>
      <c r="G1685" s="55" t="s">
        <v>9701</v>
      </c>
      <c r="H1685" s="55">
        <v>0</v>
      </c>
    </row>
    <row r="1686" spans="1:8" ht="12.5" customHeight="1">
      <c r="A1686" s="55">
        <v>24311</v>
      </c>
      <c r="B1686" s="55">
        <v>1</v>
      </c>
      <c r="C1686" s="55" t="s">
        <v>9702</v>
      </c>
      <c r="D1686" s="55" t="s">
        <v>4649</v>
      </c>
      <c r="E1686" s="55" t="s">
        <v>9703</v>
      </c>
      <c r="F1686" s="55" t="s">
        <v>4651</v>
      </c>
      <c r="G1686" s="55" t="s">
        <v>9704</v>
      </c>
      <c r="H1686" s="55">
        <v>0</v>
      </c>
    </row>
    <row r="1687" spans="1:8" ht="12.5" customHeight="1">
      <c r="A1687" s="55">
        <v>24736</v>
      </c>
      <c r="B1687" s="55">
        <v>1</v>
      </c>
      <c r="C1687" s="55" t="s">
        <v>9705</v>
      </c>
      <c r="D1687" s="55" t="s">
        <v>4649</v>
      </c>
      <c r="E1687" s="55" t="s">
        <v>9706</v>
      </c>
      <c r="F1687" s="55" t="s">
        <v>4651</v>
      </c>
      <c r="G1687" s="55" t="s">
        <v>9707</v>
      </c>
      <c r="H1687" s="55">
        <v>0</v>
      </c>
    </row>
    <row r="1688" spans="1:8" ht="12.5" customHeight="1">
      <c r="A1688" s="55">
        <v>25181</v>
      </c>
      <c r="B1688" s="55">
        <v>1</v>
      </c>
      <c r="C1688" s="55" t="s">
        <v>9708</v>
      </c>
      <c r="D1688" s="55" t="s">
        <v>4649</v>
      </c>
      <c r="E1688" s="55" t="s">
        <v>9709</v>
      </c>
      <c r="F1688" s="55" t="s">
        <v>4651</v>
      </c>
      <c r="G1688" s="55" t="s">
        <v>9710</v>
      </c>
      <c r="H1688" s="55">
        <v>0</v>
      </c>
    </row>
    <row r="1689" spans="1:8" ht="12.5" customHeight="1">
      <c r="A1689" s="55">
        <v>26598</v>
      </c>
      <c r="B1689" s="55">
        <v>1</v>
      </c>
      <c r="C1689" s="55" t="s">
        <v>9711</v>
      </c>
      <c r="D1689" s="55" t="s">
        <v>4649</v>
      </c>
      <c r="E1689" s="55" t="s">
        <v>9712</v>
      </c>
      <c r="F1689" s="55" t="s">
        <v>4651</v>
      </c>
      <c r="G1689" s="55" t="s">
        <v>9713</v>
      </c>
      <c r="H1689" s="55">
        <v>0</v>
      </c>
    </row>
    <row r="1690" spans="1:8" ht="12.5" customHeight="1">
      <c r="A1690" s="55">
        <v>26720</v>
      </c>
      <c r="B1690" s="55">
        <v>1</v>
      </c>
      <c r="C1690" s="55" t="s">
        <v>9714</v>
      </c>
      <c r="D1690" s="55" t="s">
        <v>4649</v>
      </c>
      <c r="E1690" s="55" t="s">
        <v>9715</v>
      </c>
      <c r="F1690" s="55" t="s">
        <v>4651</v>
      </c>
      <c r="G1690" s="55" t="s">
        <v>9716</v>
      </c>
      <c r="H1690" s="55">
        <v>0</v>
      </c>
    </row>
    <row r="1691" spans="1:8" ht="12.5" customHeight="1">
      <c r="A1691" s="55">
        <v>27096</v>
      </c>
      <c r="B1691" s="55">
        <v>1</v>
      </c>
      <c r="C1691" s="55" t="s">
        <v>9717</v>
      </c>
      <c r="D1691" s="55" t="s">
        <v>4649</v>
      </c>
      <c r="E1691" s="55" t="s">
        <v>9718</v>
      </c>
      <c r="F1691" s="55" t="s">
        <v>4651</v>
      </c>
      <c r="G1691" s="55" t="s">
        <v>9719</v>
      </c>
      <c r="H1691" s="55">
        <v>0</v>
      </c>
    </row>
    <row r="1692" spans="1:8" ht="12.5" customHeight="1">
      <c r="A1692" s="55">
        <v>27113</v>
      </c>
      <c r="B1692" s="55">
        <v>1</v>
      </c>
      <c r="C1692" s="55" t="s">
        <v>9720</v>
      </c>
      <c r="D1692" s="55" t="s">
        <v>4649</v>
      </c>
      <c r="E1692" s="55" t="s">
        <v>9721</v>
      </c>
      <c r="F1692" s="55" t="s">
        <v>4651</v>
      </c>
      <c r="G1692" s="55" t="s">
        <v>9722</v>
      </c>
      <c r="H1692" s="55">
        <v>0</v>
      </c>
    </row>
    <row r="1693" spans="1:8" ht="12.5" customHeight="1">
      <c r="A1693" s="55">
        <v>27548</v>
      </c>
      <c r="B1693" s="55">
        <v>1</v>
      </c>
      <c r="C1693" s="55" t="s">
        <v>9723</v>
      </c>
      <c r="D1693" s="55" t="s">
        <v>4649</v>
      </c>
      <c r="E1693" s="55" t="s">
        <v>9724</v>
      </c>
      <c r="F1693" s="55" t="s">
        <v>4651</v>
      </c>
      <c r="G1693" s="55" t="s">
        <v>9725</v>
      </c>
      <c r="H1693" s="55">
        <v>0</v>
      </c>
    </row>
    <row r="1694" spans="1:8" ht="12.5" customHeight="1">
      <c r="A1694" s="55">
        <v>28040</v>
      </c>
      <c r="B1694" s="55">
        <v>1</v>
      </c>
      <c r="C1694" s="55" t="s">
        <v>9726</v>
      </c>
      <c r="D1694" s="55" t="s">
        <v>4649</v>
      </c>
      <c r="E1694" s="55" t="s">
        <v>9727</v>
      </c>
      <c r="F1694" s="55" t="s">
        <v>4651</v>
      </c>
      <c r="G1694" s="55" t="s">
        <v>9728</v>
      </c>
      <c r="H1694" s="55">
        <v>0</v>
      </c>
    </row>
    <row r="1695" spans="1:8" ht="12.5" customHeight="1">
      <c r="A1695" s="55">
        <v>28148</v>
      </c>
      <c r="B1695" s="55">
        <v>1</v>
      </c>
      <c r="C1695" s="55" t="s">
        <v>9729</v>
      </c>
      <c r="D1695" s="55" t="s">
        <v>4649</v>
      </c>
      <c r="E1695" s="55" t="s">
        <v>9730</v>
      </c>
      <c r="F1695" s="55" t="s">
        <v>4651</v>
      </c>
      <c r="G1695" s="55" t="s">
        <v>9731</v>
      </c>
      <c r="H1695" s="55">
        <v>0</v>
      </c>
    </row>
    <row r="1696" spans="1:8" ht="12.5" customHeight="1">
      <c r="A1696" s="55">
        <v>28807</v>
      </c>
      <c r="B1696" s="55">
        <v>1</v>
      </c>
      <c r="C1696" s="55" t="s">
        <v>9732</v>
      </c>
      <c r="D1696" s="55" t="s">
        <v>4649</v>
      </c>
      <c r="E1696" s="55" t="s">
        <v>9733</v>
      </c>
      <c r="F1696" s="55" t="s">
        <v>4651</v>
      </c>
      <c r="G1696" s="55" t="s">
        <v>9734</v>
      </c>
      <c r="H1696" s="55">
        <v>0</v>
      </c>
    </row>
    <row r="1697" spans="1:8" ht="12.5" customHeight="1">
      <c r="A1697" s="55">
        <v>28861</v>
      </c>
      <c r="B1697" s="55">
        <v>1</v>
      </c>
      <c r="C1697" s="55" t="s">
        <v>9735</v>
      </c>
      <c r="D1697" s="55" t="s">
        <v>4649</v>
      </c>
      <c r="E1697" s="55" t="s">
        <v>9736</v>
      </c>
      <c r="F1697" s="55" t="s">
        <v>4651</v>
      </c>
      <c r="G1697" s="55" t="s">
        <v>9737</v>
      </c>
      <c r="H1697" s="55">
        <v>0</v>
      </c>
    </row>
    <row r="1698" spans="1:8" ht="12.5" customHeight="1">
      <c r="A1698" s="55">
        <v>29002</v>
      </c>
      <c r="B1698" s="55">
        <v>1</v>
      </c>
      <c r="C1698" s="55" t="s">
        <v>9738</v>
      </c>
      <c r="D1698" s="55" t="s">
        <v>4649</v>
      </c>
      <c r="E1698" s="55" t="s">
        <v>9739</v>
      </c>
      <c r="F1698" s="55" t="s">
        <v>4651</v>
      </c>
      <c r="G1698" s="55" t="s">
        <v>9740</v>
      </c>
      <c r="H1698" s="55">
        <v>0</v>
      </c>
    </row>
    <row r="1699" spans="1:8" ht="12.5" customHeight="1">
      <c r="A1699" s="55">
        <v>29325</v>
      </c>
      <c r="B1699" s="55">
        <v>1</v>
      </c>
      <c r="C1699" s="55" t="s">
        <v>9741</v>
      </c>
      <c r="D1699" s="55" t="s">
        <v>4649</v>
      </c>
      <c r="E1699" s="55" t="s">
        <v>9742</v>
      </c>
      <c r="F1699" s="55" t="s">
        <v>4651</v>
      </c>
      <c r="G1699" s="55" t="s">
        <v>9743</v>
      </c>
      <c r="H1699" s="55">
        <v>0</v>
      </c>
    </row>
    <row r="1700" spans="1:8" ht="12.5" customHeight="1">
      <c r="A1700" s="55">
        <v>11815</v>
      </c>
      <c r="B1700" s="55">
        <v>1</v>
      </c>
      <c r="C1700" s="55" t="s">
        <v>9744</v>
      </c>
      <c r="D1700" s="55" t="s">
        <v>4649</v>
      </c>
      <c r="E1700" s="55" t="s">
        <v>9745</v>
      </c>
      <c r="F1700" s="55" t="s">
        <v>4651</v>
      </c>
      <c r="G1700" s="55" t="s">
        <v>9746</v>
      </c>
      <c r="H1700" s="55">
        <v>0</v>
      </c>
    </row>
    <row r="1701" spans="1:8" ht="12.5" customHeight="1">
      <c r="A1701" s="55">
        <v>12075</v>
      </c>
      <c r="B1701" s="55">
        <v>1</v>
      </c>
      <c r="C1701" s="55" t="s">
        <v>9747</v>
      </c>
      <c r="D1701" s="55" t="s">
        <v>4649</v>
      </c>
      <c r="E1701" s="55" t="s">
        <v>9748</v>
      </c>
      <c r="F1701" s="55" t="s">
        <v>4651</v>
      </c>
      <c r="G1701" s="55" t="s">
        <v>9749</v>
      </c>
      <c r="H1701" s="55">
        <v>0</v>
      </c>
    </row>
    <row r="1702" spans="1:8" ht="12.5" customHeight="1">
      <c r="A1702" s="55">
        <v>12767</v>
      </c>
      <c r="B1702" s="55">
        <v>1</v>
      </c>
      <c r="C1702" s="55" t="s">
        <v>9750</v>
      </c>
      <c r="D1702" s="55" t="s">
        <v>4649</v>
      </c>
      <c r="E1702" s="55" t="s">
        <v>9751</v>
      </c>
      <c r="F1702" s="55" t="s">
        <v>4651</v>
      </c>
      <c r="G1702" s="55" t="s">
        <v>9752</v>
      </c>
      <c r="H1702" s="55">
        <v>0</v>
      </c>
    </row>
    <row r="1703" spans="1:8" ht="12.5" customHeight="1">
      <c r="A1703" s="55">
        <v>12915</v>
      </c>
      <c r="B1703" s="55">
        <v>1</v>
      </c>
      <c r="C1703" s="55" t="s">
        <v>9753</v>
      </c>
      <c r="D1703" s="55" t="s">
        <v>4649</v>
      </c>
      <c r="E1703" s="55" t="s">
        <v>9754</v>
      </c>
      <c r="F1703" s="55" t="s">
        <v>4651</v>
      </c>
      <c r="G1703" s="55" t="s">
        <v>9755</v>
      </c>
      <c r="H1703" s="55">
        <v>0</v>
      </c>
    </row>
    <row r="1704" spans="1:8" ht="12.5" customHeight="1">
      <c r="A1704" s="55">
        <v>13211</v>
      </c>
      <c r="B1704" s="55">
        <v>1</v>
      </c>
      <c r="C1704" s="55" t="s">
        <v>9756</v>
      </c>
      <c r="D1704" s="55" t="s">
        <v>4649</v>
      </c>
      <c r="E1704" s="55" t="s">
        <v>9757</v>
      </c>
      <c r="F1704" s="55" t="s">
        <v>4651</v>
      </c>
      <c r="G1704" s="55" t="s">
        <v>9758</v>
      </c>
      <c r="H1704" s="55">
        <v>0</v>
      </c>
    </row>
    <row r="1705" spans="1:8" ht="12.5" customHeight="1">
      <c r="A1705" s="55">
        <v>13337</v>
      </c>
      <c r="B1705" s="55">
        <v>1</v>
      </c>
      <c r="C1705" s="55" t="s">
        <v>9759</v>
      </c>
      <c r="D1705" s="55" t="s">
        <v>4649</v>
      </c>
      <c r="E1705" s="55" t="s">
        <v>9760</v>
      </c>
      <c r="F1705" s="55" t="s">
        <v>4651</v>
      </c>
      <c r="G1705" s="55" t="s">
        <v>9761</v>
      </c>
      <c r="H1705" s="55">
        <v>0</v>
      </c>
    </row>
    <row r="1706" spans="1:8" ht="12.5" customHeight="1">
      <c r="A1706" s="55">
        <v>13655</v>
      </c>
      <c r="B1706" s="55">
        <v>1</v>
      </c>
      <c r="C1706" s="55" t="s">
        <v>9762</v>
      </c>
      <c r="D1706" s="55" t="s">
        <v>4649</v>
      </c>
      <c r="E1706" s="55" t="s">
        <v>9763</v>
      </c>
      <c r="F1706" s="55" t="s">
        <v>4651</v>
      </c>
      <c r="G1706" s="55" t="s">
        <v>9764</v>
      </c>
      <c r="H1706" s="55">
        <v>0</v>
      </c>
    </row>
    <row r="1707" spans="1:8" ht="12.5" customHeight="1">
      <c r="A1707" s="55">
        <v>13742</v>
      </c>
      <c r="B1707" s="55">
        <v>1</v>
      </c>
      <c r="C1707" s="55" t="s">
        <v>9765</v>
      </c>
      <c r="D1707" s="55" t="s">
        <v>4649</v>
      </c>
      <c r="E1707" s="55" t="s">
        <v>9766</v>
      </c>
      <c r="F1707" s="55" t="s">
        <v>4651</v>
      </c>
      <c r="G1707" s="55" t="s">
        <v>9767</v>
      </c>
      <c r="H1707" s="55">
        <v>0</v>
      </c>
    </row>
    <row r="1708" spans="1:8" ht="12.5" customHeight="1">
      <c r="A1708" s="55">
        <v>13989</v>
      </c>
      <c r="B1708" s="55">
        <v>1</v>
      </c>
      <c r="C1708" s="55" t="s">
        <v>9768</v>
      </c>
      <c r="D1708" s="55" t="s">
        <v>4649</v>
      </c>
      <c r="E1708" s="55" t="s">
        <v>9769</v>
      </c>
      <c r="F1708" s="55" t="s">
        <v>4651</v>
      </c>
      <c r="G1708" s="55" t="s">
        <v>9770</v>
      </c>
      <c r="H1708" s="55">
        <v>0</v>
      </c>
    </row>
    <row r="1709" spans="1:8" ht="12.5" customHeight="1">
      <c r="A1709" s="55">
        <v>14036</v>
      </c>
      <c r="B1709" s="55">
        <v>1</v>
      </c>
      <c r="C1709" s="55" t="s">
        <v>9771</v>
      </c>
      <c r="D1709" s="55" t="s">
        <v>4649</v>
      </c>
      <c r="E1709" s="55" t="s">
        <v>9772</v>
      </c>
      <c r="F1709" s="55" t="s">
        <v>4651</v>
      </c>
      <c r="G1709" s="55" t="s">
        <v>9773</v>
      </c>
      <c r="H1709" s="55">
        <v>0</v>
      </c>
    </row>
    <row r="1710" spans="1:8" ht="12.5" customHeight="1">
      <c r="A1710" s="55">
        <v>14083</v>
      </c>
      <c r="B1710" s="55">
        <v>1</v>
      </c>
      <c r="C1710" s="55" t="s">
        <v>9774</v>
      </c>
      <c r="D1710" s="55" t="s">
        <v>4649</v>
      </c>
      <c r="E1710" s="55" t="s">
        <v>9775</v>
      </c>
      <c r="F1710" s="55" t="s">
        <v>4651</v>
      </c>
      <c r="G1710" s="55" t="s">
        <v>9776</v>
      </c>
      <c r="H1710" s="55">
        <v>0</v>
      </c>
    </row>
    <row r="1711" spans="1:8" ht="12.5" customHeight="1">
      <c r="A1711" s="55">
        <v>14385</v>
      </c>
      <c r="B1711" s="55">
        <v>1</v>
      </c>
      <c r="C1711" s="55" t="s">
        <v>9777</v>
      </c>
      <c r="D1711" s="55" t="s">
        <v>4649</v>
      </c>
      <c r="E1711" s="55" t="s">
        <v>9778</v>
      </c>
      <c r="F1711" s="55" t="s">
        <v>4651</v>
      </c>
      <c r="G1711" s="55" t="s">
        <v>9779</v>
      </c>
      <c r="H1711" s="55">
        <v>0</v>
      </c>
    </row>
    <row r="1712" spans="1:8" ht="12.5" customHeight="1">
      <c r="A1712" s="55">
        <v>14391</v>
      </c>
      <c r="B1712" s="55">
        <v>1</v>
      </c>
      <c r="C1712" s="55" t="s">
        <v>9780</v>
      </c>
      <c r="D1712" s="55" t="s">
        <v>4649</v>
      </c>
      <c r="E1712" s="55" t="s">
        <v>9781</v>
      </c>
      <c r="F1712" s="55" t="s">
        <v>4651</v>
      </c>
      <c r="G1712" s="55" t="s">
        <v>9782</v>
      </c>
      <c r="H1712" s="55">
        <v>0</v>
      </c>
    </row>
    <row r="1713" spans="1:8" ht="12.5" customHeight="1">
      <c r="A1713" s="55">
        <v>14449</v>
      </c>
      <c r="B1713" s="55">
        <v>1</v>
      </c>
      <c r="C1713" s="55" t="s">
        <v>9783</v>
      </c>
      <c r="D1713" s="55" t="s">
        <v>4649</v>
      </c>
      <c r="E1713" s="55" t="s">
        <v>9784</v>
      </c>
      <c r="F1713" s="55" t="s">
        <v>4651</v>
      </c>
      <c r="G1713" s="55" t="s">
        <v>9785</v>
      </c>
      <c r="H1713" s="55">
        <v>0</v>
      </c>
    </row>
    <row r="1714" spans="1:8" ht="12.5" customHeight="1">
      <c r="A1714" s="55">
        <v>14577</v>
      </c>
      <c r="B1714" s="55">
        <v>1</v>
      </c>
      <c r="C1714" s="55" t="s">
        <v>9786</v>
      </c>
      <c r="D1714" s="55" t="s">
        <v>4649</v>
      </c>
      <c r="E1714" s="55" t="s">
        <v>9787</v>
      </c>
      <c r="F1714" s="55" t="s">
        <v>4651</v>
      </c>
      <c r="G1714" s="55" t="s">
        <v>9788</v>
      </c>
      <c r="H1714" s="55">
        <v>0</v>
      </c>
    </row>
    <row r="1715" spans="1:8" ht="12.5" customHeight="1">
      <c r="A1715" s="55">
        <v>15306</v>
      </c>
      <c r="B1715" s="55">
        <v>1</v>
      </c>
      <c r="C1715" s="55" t="s">
        <v>9789</v>
      </c>
      <c r="D1715" s="55" t="s">
        <v>4649</v>
      </c>
      <c r="E1715" s="55" t="s">
        <v>9790</v>
      </c>
      <c r="F1715" s="55" t="s">
        <v>4651</v>
      </c>
      <c r="G1715" s="55" t="s">
        <v>9791</v>
      </c>
      <c r="H1715" s="55">
        <v>0</v>
      </c>
    </row>
    <row r="1716" spans="1:8" ht="12.5" customHeight="1">
      <c r="A1716" s="55">
        <v>15373</v>
      </c>
      <c r="B1716" s="55">
        <v>1</v>
      </c>
      <c r="C1716" s="55" t="s">
        <v>9792</v>
      </c>
      <c r="D1716" s="55" t="s">
        <v>4649</v>
      </c>
      <c r="E1716" s="55" t="s">
        <v>9793</v>
      </c>
      <c r="F1716" s="55" t="s">
        <v>4651</v>
      </c>
      <c r="G1716" s="55" t="s">
        <v>9794</v>
      </c>
      <c r="H1716" s="55">
        <v>0</v>
      </c>
    </row>
    <row r="1717" spans="1:8" ht="12.5" customHeight="1">
      <c r="A1717" s="55">
        <v>16776</v>
      </c>
      <c r="B1717" s="55">
        <v>1</v>
      </c>
      <c r="C1717" s="55" t="s">
        <v>9795</v>
      </c>
      <c r="D1717" s="55" t="s">
        <v>4649</v>
      </c>
      <c r="E1717" s="55" t="s">
        <v>9796</v>
      </c>
      <c r="F1717" s="55" t="s">
        <v>4651</v>
      </c>
      <c r="G1717" s="55" t="s">
        <v>9797</v>
      </c>
      <c r="H1717" s="55">
        <v>0</v>
      </c>
    </row>
    <row r="1718" spans="1:8" ht="12.5" customHeight="1">
      <c r="A1718" s="55">
        <v>16785</v>
      </c>
      <c r="B1718" s="55">
        <v>1</v>
      </c>
      <c r="C1718" s="55" t="s">
        <v>9798</v>
      </c>
      <c r="D1718" s="55" t="s">
        <v>4649</v>
      </c>
      <c r="E1718" s="55" t="s">
        <v>9799</v>
      </c>
      <c r="F1718" s="55" t="s">
        <v>4651</v>
      </c>
      <c r="G1718" s="55" t="s">
        <v>9800</v>
      </c>
      <c r="H1718" s="55">
        <v>0</v>
      </c>
    </row>
    <row r="1719" spans="1:8" ht="12.5" customHeight="1">
      <c r="A1719" s="55">
        <v>16882</v>
      </c>
      <c r="B1719" s="55">
        <v>1</v>
      </c>
      <c r="C1719" s="55" t="s">
        <v>9801</v>
      </c>
      <c r="D1719" s="55" t="s">
        <v>4649</v>
      </c>
      <c r="E1719" s="55" t="s">
        <v>9802</v>
      </c>
      <c r="F1719" s="55" t="s">
        <v>4651</v>
      </c>
      <c r="G1719" s="55" t="s">
        <v>9803</v>
      </c>
      <c r="H1719" s="55">
        <v>0</v>
      </c>
    </row>
    <row r="1720" spans="1:8" ht="12.5" customHeight="1">
      <c r="A1720" s="55">
        <v>16915</v>
      </c>
      <c r="B1720" s="55">
        <v>1</v>
      </c>
      <c r="C1720" s="55" t="s">
        <v>9804</v>
      </c>
      <c r="D1720" s="55" t="s">
        <v>4649</v>
      </c>
      <c r="E1720" s="55" t="s">
        <v>9805</v>
      </c>
      <c r="F1720" s="55" t="s">
        <v>4651</v>
      </c>
      <c r="G1720" s="55" t="s">
        <v>9806</v>
      </c>
      <c r="H1720" s="55">
        <v>0</v>
      </c>
    </row>
    <row r="1721" spans="1:8" ht="12.5" customHeight="1">
      <c r="A1721" s="55">
        <v>17268</v>
      </c>
      <c r="B1721" s="55">
        <v>1</v>
      </c>
      <c r="C1721" s="55" t="s">
        <v>9807</v>
      </c>
      <c r="D1721" s="55" t="s">
        <v>4649</v>
      </c>
      <c r="E1721" s="55" t="s">
        <v>9808</v>
      </c>
      <c r="F1721" s="55" t="s">
        <v>4651</v>
      </c>
      <c r="G1721" s="55" t="s">
        <v>9809</v>
      </c>
      <c r="H1721" s="55">
        <v>0</v>
      </c>
    </row>
    <row r="1722" spans="1:8" ht="12.5" customHeight="1">
      <c r="A1722" s="55">
        <v>17377</v>
      </c>
      <c r="B1722" s="55">
        <v>1</v>
      </c>
      <c r="C1722" s="55" t="s">
        <v>9810</v>
      </c>
      <c r="D1722" s="55" t="s">
        <v>4649</v>
      </c>
      <c r="E1722" s="55" t="s">
        <v>9811</v>
      </c>
      <c r="F1722" s="55" t="s">
        <v>4651</v>
      </c>
      <c r="G1722" s="55" t="s">
        <v>9812</v>
      </c>
      <c r="H1722" s="55">
        <v>0</v>
      </c>
    </row>
    <row r="1723" spans="1:8" ht="12.5" customHeight="1">
      <c r="A1723" s="55">
        <v>17530</v>
      </c>
      <c r="B1723" s="55">
        <v>1</v>
      </c>
      <c r="C1723" s="55" t="s">
        <v>9813</v>
      </c>
      <c r="D1723" s="55" t="s">
        <v>4649</v>
      </c>
      <c r="E1723" s="55" t="s">
        <v>9814</v>
      </c>
      <c r="F1723" s="55" t="s">
        <v>4651</v>
      </c>
      <c r="G1723" s="55" t="s">
        <v>9815</v>
      </c>
      <c r="H1723" s="55">
        <v>0</v>
      </c>
    </row>
    <row r="1724" spans="1:8" ht="12.5" customHeight="1">
      <c r="A1724" s="55">
        <v>17534</v>
      </c>
      <c r="B1724" s="55">
        <v>1</v>
      </c>
      <c r="C1724" s="55" t="s">
        <v>9816</v>
      </c>
      <c r="D1724" s="55" t="s">
        <v>4649</v>
      </c>
      <c r="E1724" s="55" t="s">
        <v>9817</v>
      </c>
      <c r="F1724" s="55" t="s">
        <v>4651</v>
      </c>
      <c r="G1724" s="55" t="s">
        <v>9818</v>
      </c>
      <c r="H1724" s="55">
        <v>0</v>
      </c>
    </row>
    <row r="1725" spans="1:8" ht="12.5" customHeight="1">
      <c r="A1725" s="55">
        <v>18049</v>
      </c>
      <c r="B1725" s="55">
        <v>1</v>
      </c>
      <c r="C1725" s="55" t="s">
        <v>9819</v>
      </c>
      <c r="D1725" s="55" t="s">
        <v>4649</v>
      </c>
      <c r="E1725" s="55" t="s">
        <v>9820</v>
      </c>
      <c r="F1725" s="55" t="s">
        <v>4651</v>
      </c>
      <c r="G1725" s="55" t="s">
        <v>9821</v>
      </c>
      <c r="H1725" s="55">
        <v>0</v>
      </c>
    </row>
    <row r="1726" spans="1:8" ht="12.5" customHeight="1">
      <c r="A1726" s="55">
        <v>18234</v>
      </c>
      <c r="B1726" s="55">
        <v>1</v>
      </c>
      <c r="C1726" s="55" t="s">
        <v>9822</v>
      </c>
      <c r="D1726" s="55" t="s">
        <v>4649</v>
      </c>
      <c r="E1726" s="55" t="s">
        <v>9823</v>
      </c>
      <c r="F1726" s="55" t="s">
        <v>4651</v>
      </c>
      <c r="G1726" s="55" t="s">
        <v>9824</v>
      </c>
      <c r="H1726" s="55">
        <v>0</v>
      </c>
    </row>
    <row r="1727" spans="1:8" ht="12.5" customHeight="1">
      <c r="A1727" s="55">
        <v>18428</v>
      </c>
      <c r="B1727" s="55">
        <v>1</v>
      </c>
      <c r="C1727" s="55" t="s">
        <v>9825</v>
      </c>
      <c r="D1727" s="55" t="s">
        <v>4649</v>
      </c>
      <c r="E1727" s="55" t="s">
        <v>9826</v>
      </c>
      <c r="F1727" s="55" t="s">
        <v>4651</v>
      </c>
      <c r="G1727" s="55" t="s">
        <v>9827</v>
      </c>
      <c r="H1727" s="55">
        <v>0</v>
      </c>
    </row>
    <row r="1728" spans="1:8" ht="12.5" customHeight="1">
      <c r="A1728" s="55">
        <v>18827</v>
      </c>
      <c r="B1728" s="55">
        <v>1</v>
      </c>
      <c r="C1728" s="55" t="s">
        <v>9828</v>
      </c>
      <c r="D1728" s="55" t="s">
        <v>4649</v>
      </c>
      <c r="E1728" s="55" t="s">
        <v>9829</v>
      </c>
      <c r="F1728" s="55" t="s">
        <v>4651</v>
      </c>
      <c r="G1728" s="55" t="s">
        <v>9830</v>
      </c>
      <c r="H1728" s="55">
        <v>0</v>
      </c>
    </row>
    <row r="1729" spans="1:8" ht="12.5" customHeight="1">
      <c r="A1729" s="55">
        <v>18886</v>
      </c>
      <c r="B1729" s="55">
        <v>1</v>
      </c>
      <c r="C1729" s="55" t="s">
        <v>9831</v>
      </c>
      <c r="D1729" s="55" t="s">
        <v>4649</v>
      </c>
      <c r="E1729" s="55" t="s">
        <v>9832</v>
      </c>
      <c r="F1729" s="55" t="s">
        <v>4651</v>
      </c>
      <c r="G1729" s="55" t="s">
        <v>9833</v>
      </c>
      <c r="H1729" s="55">
        <v>0</v>
      </c>
    </row>
    <row r="1730" spans="1:8" ht="12.5" customHeight="1">
      <c r="A1730" s="55">
        <v>18957</v>
      </c>
      <c r="B1730" s="55">
        <v>1</v>
      </c>
      <c r="C1730" s="55" t="s">
        <v>9834</v>
      </c>
      <c r="D1730" s="55" t="s">
        <v>4649</v>
      </c>
      <c r="E1730" s="55" t="s">
        <v>9835</v>
      </c>
      <c r="F1730" s="55" t="s">
        <v>4651</v>
      </c>
      <c r="G1730" s="55" t="s">
        <v>9836</v>
      </c>
      <c r="H1730" s="55">
        <v>0</v>
      </c>
    </row>
    <row r="1731" spans="1:8" ht="12.5" customHeight="1">
      <c r="A1731" s="55">
        <v>18999</v>
      </c>
      <c r="B1731" s="55">
        <v>1</v>
      </c>
      <c r="C1731" s="55" t="s">
        <v>9837</v>
      </c>
      <c r="D1731" s="55" t="s">
        <v>4649</v>
      </c>
      <c r="E1731" s="55" t="s">
        <v>9838</v>
      </c>
      <c r="F1731" s="55" t="s">
        <v>4651</v>
      </c>
      <c r="G1731" s="55" t="s">
        <v>9839</v>
      </c>
      <c r="H1731" s="55">
        <v>0</v>
      </c>
    </row>
    <row r="1732" spans="1:8" ht="12.5" customHeight="1">
      <c r="A1732" s="55">
        <v>19861</v>
      </c>
      <c r="B1732" s="55">
        <v>1</v>
      </c>
      <c r="C1732" s="55" t="s">
        <v>9840</v>
      </c>
      <c r="D1732" s="55" t="s">
        <v>4649</v>
      </c>
      <c r="E1732" s="55" t="s">
        <v>9841</v>
      </c>
      <c r="F1732" s="55" t="s">
        <v>4651</v>
      </c>
      <c r="G1732" s="55" t="s">
        <v>9842</v>
      </c>
      <c r="H1732" s="55">
        <v>0</v>
      </c>
    </row>
    <row r="1733" spans="1:8" ht="12.5" customHeight="1">
      <c r="A1733" s="55">
        <v>20389</v>
      </c>
      <c r="B1733" s="55">
        <v>1</v>
      </c>
      <c r="C1733" s="55" t="s">
        <v>9843</v>
      </c>
      <c r="D1733" s="55" t="s">
        <v>4649</v>
      </c>
      <c r="E1733" s="55" t="s">
        <v>9844</v>
      </c>
      <c r="F1733" s="55" t="s">
        <v>4651</v>
      </c>
      <c r="G1733" s="55" t="s">
        <v>9845</v>
      </c>
      <c r="H1733" s="55">
        <v>0</v>
      </c>
    </row>
    <row r="1734" spans="1:8" ht="12.5" customHeight="1">
      <c r="A1734" s="55">
        <v>20467</v>
      </c>
      <c r="B1734" s="55">
        <v>1</v>
      </c>
      <c r="C1734" s="55" t="s">
        <v>9846</v>
      </c>
      <c r="D1734" s="55" t="s">
        <v>4649</v>
      </c>
      <c r="E1734" s="55" t="s">
        <v>9847</v>
      </c>
      <c r="F1734" s="55" t="s">
        <v>4651</v>
      </c>
      <c r="G1734" s="55" t="s">
        <v>9848</v>
      </c>
      <c r="H1734" s="55">
        <v>0</v>
      </c>
    </row>
    <row r="1735" spans="1:8" ht="12.5" customHeight="1">
      <c r="A1735" s="55">
        <v>20753</v>
      </c>
      <c r="B1735" s="55">
        <v>1</v>
      </c>
      <c r="C1735" s="55" t="s">
        <v>9849</v>
      </c>
      <c r="D1735" s="55" t="s">
        <v>4649</v>
      </c>
      <c r="E1735" s="55" t="s">
        <v>9850</v>
      </c>
      <c r="F1735" s="55" t="s">
        <v>4651</v>
      </c>
      <c r="G1735" s="55" t="s">
        <v>9851</v>
      </c>
      <c r="H1735" s="55">
        <v>0</v>
      </c>
    </row>
    <row r="1736" spans="1:8" ht="12.5" customHeight="1">
      <c r="A1736" s="55">
        <v>21436</v>
      </c>
      <c r="B1736" s="55">
        <v>1</v>
      </c>
      <c r="C1736" s="55" t="s">
        <v>9852</v>
      </c>
      <c r="D1736" s="55" t="s">
        <v>4649</v>
      </c>
      <c r="E1736" s="55" t="s">
        <v>9853</v>
      </c>
      <c r="F1736" s="55" t="s">
        <v>4651</v>
      </c>
      <c r="G1736" s="55" t="s">
        <v>9854</v>
      </c>
      <c r="H1736" s="55">
        <v>0</v>
      </c>
    </row>
    <row r="1737" spans="1:8" ht="12.5" customHeight="1">
      <c r="A1737" s="55">
        <v>21452</v>
      </c>
      <c r="B1737" s="55">
        <v>1</v>
      </c>
      <c r="C1737" s="55" t="s">
        <v>9855</v>
      </c>
      <c r="D1737" s="55" t="s">
        <v>4649</v>
      </c>
      <c r="E1737" s="55" t="s">
        <v>9856</v>
      </c>
      <c r="F1737" s="55" t="s">
        <v>4651</v>
      </c>
      <c r="G1737" s="55" t="s">
        <v>9857</v>
      </c>
      <c r="H1737" s="55">
        <v>0</v>
      </c>
    </row>
    <row r="1738" spans="1:8" ht="12.5" customHeight="1">
      <c r="A1738" s="55">
        <v>21607</v>
      </c>
      <c r="B1738" s="55">
        <v>1</v>
      </c>
      <c r="C1738" s="55" t="s">
        <v>9858</v>
      </c>
      <c r="D1738" s="55" t="s">
        <v>4649</v>
      </c>
      <c r="E1738" s="55" t="s">
        <v>9859</v>
      </c>
      <c r="F1738" s="55" t="s">
        <v>4651</v>
      </c>
      <c r="G1738" s="55" t="s">
        <v>9860</v>
      </c>
      <c r="H1738" s="55">
        <v>0</v>
      </c>
    </row>
    <row r="1739" spans="1:8" ht="12.5" customHeight="1">
      <c r="A1739" s="55">
        <v>21696</v>
      </c>
      <c r="B1739" s="55">
        <v>1</v>
      </c>
      <c r="C1739" s="55" t="s">
        <v>9861</v>
      </c>
      <c r="D1739" s="55" t="s">
        <v>4649</v>
      </c>
      <c r="E1739" s="55" t="s">
        <v>9862</v>
      </c>
      <c r="F1739" s="55" t="s">
        <v>4651</v>
      </c>
      <c r="G1739" s="55" t="s">
        <v>9863</v>
      </c>
      <c r="H1739" s="55">
        <v>0</v>
      </c>
    </row>
    <row r="1740" spans="1:8" ht="12.5" customHeight="1">
      <c r="A1740" s="55">
        <v>21773</v>
      </c>
      <c r="B1740" s="55">
        <v>1</v>
      </c>
      <c r="C1740" s="55" t="s">
        <v>9864</v>
      </c>
      <c r="D1740" s="55" t="s">
        <v>4649</v>
      </c>
      <c r="E1740" s="55" t="s">
        <v>9865</v>
      </c>
      <c r="F1740" s="55" t="s">
        <v>4651</v>
      </c>
      <c r="G1740" s="55" t="s">
        <v>9866</v>
      </c>
      <c r="H1740" s="55">
        <v>0</v>
      </c>
    </row>
    <row r="1741" spans="1:8" ht="12.5" customHeight="1">
      <c r="A1741" s="55">
        <v>22725</v>
      </c>
      <c r="B1741" s="55">
        <v>1</v>
      </c>
      <c r="C1741" s="55" t="s">
        <v>9867</v>
      </c>
      <c r="D1741" s="55" t="s">
        <v>4649</v>
      </c>
      <c r="E1741" s="55" t="s">
        <v>9868</v>
      </c>
      <c r="F1741" s="55" t="s">
        <v>4651</v>
      </c>
      <c r="G1741" s="55" t="s">
        <v>9869</v>
      </c>
      <c r="H1741" s="55">
        <v>0</v>
      </c>
    </row>
    <row r="1742" spans="1:8" ht="12.5" customHeight="1">
      <c r="A1742" s="55">
        <v>23055</v>
      </c>
      <c r="B1742" s="55">
        <v>1</v>
      </c>
      <c r="C1742" s="55" t="s">
        <v>9870</v>
      </c>
      <c r="D1742" s="55" t="s">
        <v>4649</v>
      </c>
      <c r="E1742" s="55" t="s">
        <v>9871</v>
      </c>
      <c r="F1742" s="55" t="s">
        <v>4651</v>
      </c>
      <c r="G1742" s="55" t="s">
        <v>9872</v>
      </c>
      <c r="H1742" s="55">
        <v>0</v>
      </c>
    </row>
    <row r="1743" spans="1:8" ht="12.5" customHeight="1">
      <c r="A1743" s="55">
        <v>23072</v>
      </c>
      <c r="B1743" s="55">
        <v>1</v>
      </c>
      <c r="C1743" s="55" t="s">
        <v>9873</v>
      </c>
      <c r="D1743" s="55" t="s">
        <v>4649</v>
      </c>
      <c r="E1743" s="55" t="s">
        <v>9874</v>
      </c>
      <c r="F1743" s="55" t="s">
        <v>4651</v>
      </c>
      <c r="G1743" s="55" t="s">
        <v>9875</v>
      </c>
      <c r="H1743" s="55">
        <v>0</v>
      </c>
    </row>
    <row r="1744" spans="1:8" ht="12.5" customHeight="1">
      <c r="A1744" s="55">
        <v>23793</v>
      </c>
      <c r="B1744" s="55">
        <v>1</v>
      </c>
      <c r="C1744" s="55" t="s">
        <v>9876</v>
      </c>
      <c r="D1744" s="55" t="s">
        <v>4649</v>
      </c>
      <c r="E1744" s="55" t="s">
        <v>9877</v>
      </c>
      <c r="F1744" s="55" t="s">
        <v>4651</v>
      </c>
      <c r="G1744" s="55" t="s">
        <v>9878</v>
      </c>
      <c r="H1744" s="55">
        <v>0</v>
      </c>
    </row>
    <row r="1745" spans="1:8" ht="12.5" customHeight="1">
      <c r="A1745" s="55">
        <v>23861</v>
      </c>
      <c r="B1745" s="55">
        <v>1</v>
      </c>
      <c r="C1745" s="55" t="s">
        <v>9879</v>
      </c>
      <c r="D1745" s="55" t="s">
        <v>4649</v>
      </c>
      <c r="E1745" s="55" t="s">
        <v>9880</v>
      </c>
      <c r="F1745" s="55" t="s">
        <v>4651</v>
      </c>
      <c r="G1745" s="55" t="s">
        <v>9881</v>
      </c>
      <c r="H1745" s="55">
        <v>0</v>
      </c>
    </row>
    <row r="1746" spans="1:8" ht="12.5" customHeight="1">
      <c r="A1746" s="55">
        <v>25158</v>
      </c>
      <c r="B1746" s="55">
        <v>1</v>
      </c>
      <c r="C1746" s="55" t="s">
        <v>9882</v>
      </c>
      <c r="D1746" s="55" t="s">
        <v>4649</v>
      </c>
      <c r="E1746" s="55" t="s">
        <v>9883</v>
      </c>
      <c r="F1746" s="55" t="s">
        <v>4651</v>
      </c>
      <c r="G1746" s="55" t="s">
        <v>9884</v>
      </c>
      <c r="H1746" s="55">
        <v>0</v>
      </c>
    </row>
    <row r="1747" spans="1:8" ht="12.5" customHeight="1">
      <c r="A1747" s="55">
        <v>25344</v>
      </c>
      <c r="B1747" s="55">
        <v>1</v>
      </c>
      <c r="C1747" s="55" t="s">
        <v>9885</v>
      </c>
      <c r="D1747" s="55" t="s">
        <v>4649</v>
      </c>
      <c r="E1747" s="55" t="s">
        <v>9886</v>
      </c>
      <c r="F1747" s="55" t="s">
        <v>4651</v>
      </c>
      <c r="G1747" s="55" t="s">
        <v>9887</v>
      </c>
      <c r="H1747" s="55">
        <v>0</v>
      </c>
    </row>
    <row r="1748" spans="1:8" ht="12.5" customHeight="1">
      <c r="A1748" s="55">
        <v>25853</v>
      </c>
      <c r="B1748" s="55">
        <v>1</v>
      </c>
      <c r="C1748" s="55" t="s">
        <v>9888</v>
      </c>
      <c r="D1748" s="55" t="s">
        <v>4649</v>
      </c>
      <c r="E1748" s="55" t="s">
        <v>9889</v>
      </c>
      <c r="F1748" s="55" t="s">
        <v>4651</v>
      </c>
      <c r="G1748" s="55" t="s">
        <v>9890</v>
      </c>
      <c r="H1748" s="55">
        <v>0</v>
      </c>
    </row>
    <row r="1749" spans="1:8" ht="12.5" customHeight="1">
      <c r="A1749" s="55">
        <v>25874</v>
      </c>
      <c r="B1749" s="55">
        <v>1</v>
      </c>
      <c r="C1749" s="55" t="s">
        <v>9891</v>
      </c>
      <c r="D1749" s="55" t="s">
        <v>4649</v>
      </c>
      <c r="E1749" s="55" t="s">
        <v>9892</v>
      </c>
      <c r="F1749" s="55" t="s">
        <v>4651</v>
      </c>
      <c r="G1749" s="55" t="s">
        <v>9893</v>
      </c>
      <c r="H1749" s="55">
        <v>0</v>
      </c>
    </row>
    <row r="1750" spans="1:8" ht="12.5" customHeight="1">
      <c r="A1750" s="55">
        <v>25993</v>
      </c>
      <c r="B1750" s="55">
        <v>1</v>
      </c>
      <c r="C1750" s="55" t="s">
        <v>9894</v>
      </c>
      <c r="D1750" s="55" t="s">
        <v>4649</v>
      </c>
      <c r="E1750" s="55" t="s">
        <v>9895</v>
      </c>
      <c r="F1750" s="55" t="s">
        <v>4651</v>
      </c>
      <c r="G1750" s="55" t="s">
        <v>9896</v>
      </c>
      <c r="H1750" s="55">
        <v>0</v>
      </c>
    </row>
    <row r="1751" spans="1:8" ht="12.5" customHeight="1">
      <c r="A1751" s="55">
        <v>26175</v>
      </c>
      <c r="B1751" s="55">
        <v>1</v>
      </c>
      <c r="C1751" s="55" t="s">
        <v>9897</v>
      </c>
      <c r="D1751" s="55" t="s">
        <v>4649</v>
      </c>
      <c r="E1751" s="55" t="s">
        <v>9898</v>
      </c>
      <c r="F1751" s="55" t="s">
        <v>4651</v>
      </c>
      <c r="G1751" s="55" t="s">
        <v>9899</v>
      </c>
      <c r="H1751" s="55">
        <v>0</v>
      </c>
    </row>
    <row r="1752" spans="1:8" ht="12.5" customHeight="1">
      <c r="A1752" s="55">
        <v>27440</v>
      </c>
      <c r="B1752" s="55">
        <v>1</v>
      </c>
      <c r="C1752" s="55" t="s">
        <v>9900</v>
      </c>
      <c r="D1752" s="55" t="s">
        <v>4649</v>
      </c>
      <c r="E1752" s="55" t="s">
        <v>9901</v>
      </c>
      <c r="F1752" s="55" t="s">
        <v>4651</v>
      </c>
      <c r="G1752" s="55" t="s">
        <v>9902</v>
      </c>
      <c r="H1752" s="55">
        <v>0</v>
      </c>
    </row>
    <row r="1753" spans="1:8" ht="12.5" customHeight="1">
      <c r="A1753" s="55">
        <v>27450</v>
      </c>
      <c r="B1753" s="55">
        <v>1</v>
      </c>
      <c r="C1753" s="55" t="s">
        <v>9903</v>
      </c>
      <c r="D1753" s="55" t="s">
        <v>4649</v>
      </c>
      <c r="E1753" s="55" t="s">
        <v>9904</v>
      </c>
      <c r="F1753" s="55" t="s">
        <v>4651</v>
      </c>
      <c r="G1753" s="55" t="s">
        <v>9905</v>
      </c>
      <c r="H1753" s="55">
        <v>0</v>
      </c>
    </row>
    <row r="1754" spans="1:8" ht="12.5" customHeight="1">
      <c r="A1754" s="55">
        <v>27648</v>
      </c>
      <c r="B1754" s="55">
        <v>1</v>
      </c>
      <c r="C1754" s="55" t="s">
        <v>9906</v>
      </c>
      <c r="D1754" s="55" t="s">
        <v>4649</v>
      </c>
      <c r="E1754" s="55" t="s">
        <v>9907</v>
      </c>
      <c r="F1754" s="55" t="s">
        <v>4651</v>
      </c>
      <c r="G1754" s="55" t="s">
        <v>9908</v>
      </c>
      <c r="H1754" s="55">
        <v>0</v>
      </c>
    </row>
    <row r="1755" spans="1:8" ht="12.5" customHeight="1">
      <c r="A1755" s="55">
        <v>27649</v>
      </c>
      <c r="B1755" s="55">
        <v>1</v>
      </c>
      <c r="C1755" s="55" t="s">
        <v>9909</v>
      </c>
      <c r="D1755" s="55" t="s">
        <v>4649</v>
      </c>
      <c r="E1755" s="55" t="s">
        <v>9910</v>
      </c>
      <c r="F1755" s="55" t="s">
        <v>4651</v>
      </c>
      <c r="G1755" s="55" t="s">
        <v>9911</v>
      </c>
      <c r="H1755" s="55">
        <v>0</v>
      </c>
    </row>
    <row r="1756" spans="1:8" ht="12.5" customHeight="1">
      <c r="A1756" s="55">
        <v>11066</v>
      </c>
      <c r="B1756" s="55">
        <v>1</v>
      </c>
      <c r="C1756" s="55" t="s">
        <v>9912</v>
      </c>
      <c r="D1756" s="55" t="s">
        <v>4649</v>
      </c>
      <c r="E1756" s="55" t="s">
        <v>9913</v>
      </c>
      <c r="F1756" s="55" t="s">
        <v>4651</v>
      </c>
      <c r="G1756" s="55" t="s">
        <v>9914</v>
      </c>
      <c r="H1756" s="55">
        <v>0</v>
      </c>
    </row>
    <row r="1757" spans="1:8" ht="12.5" customHeight="1">
      <c r="A1757" s="55">
        <v>11836</v>
      </c>
      <c r="B1757" s="55">
        <v>1</v>
      </c>
      <c r="C1757" s="55" t="s">
        <v>9915</v>
      </c>
      <c r="D1757" s="55" t="s">
        <v>4649</v>
      </c>
      <c r="E1757" s="55" t="s">
        <v>9916</v>
      </c>
      <c r="F1757" s="55" t="s">
        <v>4651</v>
      </c>
      <c r="G1757" s="55" t="s">
        <v>9917</v>
      </c>
      <c r="H1757" s="55">
        <v>0</v>
      </c>
    </row>
    <row r="1758" spans="1:8" ht="12.5" customHeight="1">
      <c r="A1758" s="55">
        <v>11848</v>
      </c>
      <c r="B1758" s="55">
        <v>1</v>
      </c>
      <c r="C1758" s="55" t="s">
        <v>9918</v>
      </c>
      <c r="D1758" s="55" t="s">
        <v>4649</v>
      </c>
      <c r="E1758" s="55" t="s">
        <v>9919</v>
      </c>
      <c r="F1758" s="55" t="s">
        <v>4651</v>
      </c>
      <c r="G1758" s="55" t="s">
        <v>9920</v>
      </c>
      <c r="H1758" s="55">
        <v>0</v>
      </c>
    </row>
    <row r="1759" spans="1:8" ht="12.5" customHeight="1">
      <c r="A1759" s="55">
        <v>12088</v>
      </c>
      <c r="B1759" s="55">
        <v>1</v>
      </c>
      <c r="C1759" s="55" t="s">
        <v>9921</v>
      </c>
      <c r="D1759" s="55" t="s">
        <v>4649</v>
      </c>
      <c r="E1759" s="55" t="s">
        <v>9922</v>
      </c>
      <c r="F1759" s="55" t="s">
        <v>4651</v>
      </c>
      <c r="G1759" s="55" t="s">
        <v>9923</v>
      </c>
      <c r="H1759" s="55">
        <v>0</v>
      </c>
    </row>
    <row r="1760" spans="1:8" ht="12.5" customHeight="1">
      <c r="A1760" s="55">
        <v>12180</v>
      </c>
      <c r="B1760" s="55">
        <v>1</v>
      </c>
      <c r="C1760" s="55" t="s">
        <v>9924</v>
      </c>
      <c r="D1760" s="55" t="s">
        <v>4649</v>
      </c>
      <c r="E1760" s="55" t="s">
        <v>9925</v>
      </c>
      <c r="F1760" s="55" t="s">
        <v>4651</v>
      </c>
      <c r="G1760" s="55" t="s">
        <v>9926</v>
      </c>
      <c r="H1760" s="55">
        <v>0</v>
      </c>
    </row>
    <row r="1761" spans="1:8" ht="12.5" customHeight="1">
      <c r="A1761" s="55">
        <v>13015</v>
      </c>
      <c r="B1761" s="55">
        <v>1</v>
      </c>
      <c r="C1761" s="55" t="s">
        <v>9927</v>
      </c>
      <c r="D1761" s="55" t="s">
        <v>4649</v>
      </c>
      <c r="E1761" s="55" t="s">
        <v>9928</v>
      </c>
      <c r="F1761" s="55" t="s">
        <v>4651</v>
      </c>
      <c r="G1761" s="55" t="s">
        <v>9929</v>
      </c>
      <c r="H1761" s="55">
        <v>0</v>
      </c>
    </row>
    <row r="1762" spans="1:8" ht="12.5" customHeight="1">
      <c r="A1762" s="55">
        <v>13450</v>
      </c>
      <c r="B1762" s="55">
        <v>1</v>
      </c>
      <c r="C1762" s="55" t="s">
        <v>9930</v>
      </c>
      <c r="D1762" s="55" t="s">
        <v>4649</v>
      </c>
      <c r="E1762" s="55" t="s">
        <v>9931</v>
      </c>
      <c r="F1762" s="55" t="s">
        <v>4651</v>
      </c>
      <c r="G1762" s="55" t="s">
        <v>9932</v>
      </c>
      <c r="H1762" s="55">
        <v>0</v>
      </c>
    </row>
    <row r="1763" spans="1:8" ht="12.5" customHeight="1">
      <c r="A1763" s="55">
        <v>13951</v>
      </c>
      <c r="B1763" s="55">
        <v>1</v>
      </c>
      <c r="C1763" s="55" t="s">
        <v>9933</v>
      </c>
      <c r="D1763" s="55" t="s">
        <v>4649</v>
      </c>
      <c r="E1763" s="55" t="s">
        <v>9934</v>
      </c>
      <c r="F1763" s="55" t="s">
        <v>4651</v>
      </c>
      <c r="G1763" s="55" t="s">
        <v>9935</v>
      </c>
      <c r="H1763" s="55">
        <v>0</v>
      </c>
    </row>
    <row r="1764" spans="1:8" ht="12.5" customHeight="1">
      <c r="A1764" s="55">
        <v>14283</v>
      </c>
      <c r="B1764" s="55">
        <v>1</v>
      </c>
      <c r="C1764" s="55" t="s">
        <v>9936</v>
      </c>
      <c r="D1764" s="55" t="s">
        <v>4649</v>
      </c>
      <c r="E1764" s="55" t="s">
        <v>9937</v>
      </c>
      <c r="F1764" s="55" t="s">
        <v>4651</v>
      </c>
      <c r="G1764" s="55" t="s">
        <v>9938</v>
      </c>
      <c r="H1764" s="55">
        <v>0</v>
      </c>
    </row>
    <row r="1765" spans="1:8" ht="12.5" customHeight="1">
      <c r="A1765" s="55">
        <v>15315</v>
      </c>
      <c r="B1765" s="55">
        <v>1</v>
      </c>
      <c r="C1765" s="55" t="s">
        <v>9939</v>
      </c>
      <c r="D1765" s="55" t="s">
        <v>4649</v>
      </c>
      <c r="E1765" s="55" t="s">
        <v>9940</v>
      </c>
      <c r="F1765" s="55" t="s">
        <v>4651</v>
      </c>
      <c r="G1765" s="55" t="s">
        <v>9941</v>
      </c>
      <c r="H1765" s="55">
        <v>0</v>
      </c>
    </row>
    <row r="1766" spans="1:8" ht="12.5" customHeight="1">
      <c r="A1766" s="55">
        <v>15386</v>
      </c>
      <c r="B1766" s="55">
        <v>1</v>
      </c>
      <c r="C1766" s="55" t="s">
        <v>9942</v>
      </c>
      <c r="D1766" s="55" t="s">
        <v>4649</v>
      </c>
      <c r="E1766" s="55" t="s">
        <v>9943</v>
      </c>
      <c r="F1766" s="55" t="s">
        <v>4651</v>
      </c>
      <c r="G1766" s="55" t="s">
        <v>9944</v>
      </c>
      <c r="H1766" s="55">
        <v>0</v>
      </c>
    </row>
    <row r="1767" spans="1:8" ht="12.5" customHeight="1">
      <c r="A1767" s="55">
        <v>16067</v>
      </c>
      <c r="B1767" s="55">
        <v>1</v>
      </c>
      <c r="C1767" s="55" t="s">
        <v>9945</v>
      </c>
      <c r="D1767" s="55" t="s">
        <v>4649</v>
      </c>
      <c r="E1767" s="55" t="s">
        <v>9946</v>
      </c>
      <c r="F1767" s="55" t="s">
        <v>4651</v>
      </c>
      <c r="G1767" s="55" t="s">
        <v>9947</v>
      </c>
      <c r="H1767" s="55">
        <v>0</v>
      </c>
    </row>
    <row r="1768" spans="1:8" ht="12.5" customHeight="1">
      <c r="A1768" s="55">
        <v>16108</v>
      </c>
      <c r="B1768" s="55">
        <v>1</v>
      </c>
      <c r="C1768" s="55" t="s">
        <v>9948</v>
      </c>
      <c r="D1768" s="55" t="s">
        <v>4649</v>
      </c>
      <c r="E1768" s="55" t="s">
        <v>9949</v>
      </c>
      <c r="F1768" s="55" t="s">
        <v>4651</v>
      </c>
      <c r="G1768" s="55" t="s">
        <v>9950</v>
      </c>
      <c r="H1768" s="55">
        <v>0</v>
      </c>
    </row>
    <row r="1769" spans="1:8" ht="12.5" customHeight="1">
      <c r="A1769" s="55">
        <v>16145</v>
      </c>
      <c r="B1769" s="55">
        <v>1</v>
      </c>
      <c r="C1769" s="55" t="s">
        <v>9951</v>
      </c>
      <c r="D1769" s="55" t="s">
        <v>4649</v>
      </c>
      <c r="E1769" s="55" t="s">
        <v>9952</v>
      </c>
      <c r="F1769" s="55" t="s">
        <v>4651</v>
      </c>
      <c r="G1769" s="55" t="s">
        <v>9953</v>
      </c>
      <c r="H1769" s="55">
        <v>0</v>
      </c>
    </row>
    <row r="1770" spans="1:8" ht="12.5" customHeight="1">
      <c r="A1770" s="55">
        <v>16498</v>
      </c>
      <c r="B1770" s="55">
        <v>1</v>
      </c>
      <c r="C1770" s="55" t="s">
        <v>9954</v>
      </c>
      <c r="D1770" s="55" t="s">
        <v>4649</v>
      </c>
      <c r="E1770" s="55" t="s">
        <v>9955</v>
      </c>
      <c r="F1770" s="55" t="s">
        <v>4651</v>
      </c>
      <c r="G1770" s="55" t="s">
        <v>9956</v>
      </c>
      <c r="H1770" s="55">
        <v>0</v>
      </c>
    </row>
    <row r="1771" spans="1:8" ht="12.5" customHeight="1">
      <c r="A1771" s="55">
        <v>17019</v>
      </c>
      <c r="B1771" s="55">
        <v>1</v>
      </c>
      <c r="C1771" s="55" t="s">
        <v>9957</v>
      </c>
      <c r="D1771" s="55" t="s">
        <v>4649</v>
      </c>
      <c r="E1771" s="55" t="s">
        <v>9958</v>
      </c>
      <c r="F1771" s="55" t="s">
        <v>4651</v>
      </c>
      <c r="G1771" s="55" t="s">
        <v>9959</v>
      </c>
      <c r="H1771" s="55">
        <v>0</v>
      </c>
    </row>
    <row r="1772" spans="1:8" ht="12.5" customHeight="1">
      <c r="A1772" s="55">
        <v>17376</v>
      </c>
      <c r="B1772" s="55">
        <v>1</v>
      </c>
      <c r="C1772" s="55" t="s">
        <v>9960</v>
      </c>
      <c r="D1772" s="55" t="s">
        <v>4649</v>
      </c>
      <c r="E1772" s="55" t="s">
        <v>9961</v>
      </c>
      <c r="F1772" s="55" t="s">
        <v>4651</v>
      </c>
      <c r="G1772" s="55" t="s">
        <v>9962</v>
      </c>
      <c r="H1772" s="55">
        <v>0</v>
      </c>
    </row>
    <row r="1773" spans="1:8" ht="12.5" customHeight="1">
      <c r="A1773" s="55">
        <v>18402</v>
      </c>
      <c r="B1773" s="55">
        <v>1</v>
      </c>
      <c r="C1773" s="55" t="s">
        <v>9963</v>
      </c>
      <c r="D1773" s="55" t="s">
        <v>4649</v>
      </c>
      <c r="E1773" s="55" t="s">
        <v>9964</v>
      </c>
      <c r="F1773" s="55" t="s">
        <v>4651</v>
      </c>
      <c r="G1773" s="55" t="s">
        <v>9965</v>
      </c>
      <c r="H1773" s="55">
        <v>0</v>
      </c>
    </row>
    <row r="1774" spans="1:8" ht="12.5" customHeight="1">
      <c r="A1774" s="55">
        <v>18994</v>
      </c>
      <c r="B1774" s="55">
        <v>1</v>
      </c>
      <c r="C1774" s="55" t="s">
        <v>9966</v>
      </c>
      <c r="D1774" s="55" t="s">
        <v>4649</v>
      </c>
      <c r="E1774" s="55" t="s">
        <v>9967</v>
      </c>
      <c r="F1774" s="55" t="s">
        <v>4651</v>
      </c>
      <c r="G1774" s="55" t="s">
        <v>9968</v>
      </c>
      <c r="H1774" s="55">
        <v>0</v>
      </c>
    </row>
    <row r="1775" spans="1:8" ht="12.5" customHeight="1">
      <c r="A1775" s="55">
        <v>18998</v>
      </c>
      <c r="B1775" s="55">
        <v>1</v>
      </c>
      <c r="C1775" s="55" t="s">
        <v>9969</v>
      </c>
      <c r="D1775" s="55" t="s">
        <v>4649</v>
      </c>
      <c r="E1775" s="55" t="s">
        <v>9970</v>
      </c>
      <c r="F1775" s="55" t="s">
        <v>4651</v>
      </c>
      <c r="G1775" s="55" t="s">
        <v>9971</v>
      </c>
      <c r="H1775" s="55">
        <v>0</v>
      </c>
    </row>
    <row r="1776" spans="1:8" ht="12.5" customHeight="1">
      <c r="A1776" s="55">
        <v>19151</v>
      </c>
      <c r="B1776" s="55">
        <v>1</v>
      </c>
      <c r="C1776" s="55" t="s">
        <v>9972</v>
      </c>
      <c r="D1776" s="55" t="s">
        <v>4649</v>
      </c>
      <c r="E1776" s="55" t="s">
        <v>9973</v>
      </c>
      <c r="F1776" s="55" t="s">
        <v>4651</v>
      </c>
      <c r="G1776" s="55" t="s">
        <v>9974</v>
      </c>
      <c r="H1776" s="55">
        <v>0</v>
      </c>
    </row>
    <row r="1777" spans="1:8" ht="12.5" customHeight="1">
      <c r="A1777" s="55">
        <v>19201</v>
      </c>
      <c r="B1777" s="55">
        <v>1</v>
      </c>
      <c r="C1777" s="55" t="s">
        <v>9975</v>
      </c>
      <c r="D1777" s="55" t="s">
        <v>4649</v>
      </c>
      <c r="E1777" s="55" t="s">
        <v>9976</v>
      </c>
      <c r="F1777" s="55" t="s">
        <v>4651</v>
      </c>
      <c r="G1777" s="55" t="s">
        <v>9977</v>
      </c>
      <c r="H1777" s="55">
        <v>0</v>
      </c>
    </row>
    <row r="1778" spans="1:8" ht="12.5" customHeight="1">
      <c r="A1778" s="55">
        <v>19689</v>
      </c>
      <c r="B1778" s="55">
        <v>1</v>
      </c>
      <c r="C1778" s="55" t="s">
        <v>9978</v>
      </c>
      <c r="D1778" s="55" t="s">
        <v>4649</v>
      </c>
      <c r="E1778" s="55" t="s">
        <v>9979</v>
      </c>
      <c r="F1778" s="55" t="s">
        <v>4651</v>
      </c>
      <c r="G1778" s="55" t="s">
        <v>9980</v>
      </c>
      <c r="H1778" s="55">
        <v>0</v>
      </c>
    </row>
    <row r="1779" spans="1:8" ht="12.5" customHeight="1">
      <c r="A1779" s="55">
        <v>20081</v>
      </c>
      <c r="B1779" s="55">
        <v>1</v>
      </c>
      <c r="C1779" s="55" t="s">
        <v>9981</v>
      </c>
      <c r="D1779" s="55" t="s">
        <v>4649</v>
      </c>
      <c r="E1779" s="55" t="s">
        <v>9982</v>
      </c>
      <c r="F1779" s="55" t="s">
        <v>4651</v>
      </c>
      <c r="G1779" s="55" t="s">
        <v>9983</v>
      </c>
      <c r="H1779" s="55">
        <v>0</v>
      </c>
    </row>
    <row r="1780" spans="1:8" ht="12.5" customHeight="1">
      <c r="A1780" s="55">
        <v>20333</v>
      </c>
      <c r="B1780" s="55">
        <v>1</v>
      </c>
      <c r="C1780" s="55" t="s">
        <v>9984</v>
      </c>
      <c r="D1780" s="55" t="s">
        <v>4649</v>
      </c>
      <c r="E1780" s="55" t="s">
        <v>9985</v>
      </c>
      <c r="F1780" s="55" t="s">
        <v>4651</v>
      </c>
      <c r="G1780" s="55" t="s">
        <v>9986</v>
      </c>
      <c r="H1780" s="55">
        <v>0</v>
      </c>
    </row>
    <row r="1781" spans="1:8" ht="12.5" customHeight="1">
      <c r="A1781" s="55">
        <v>20635</v>
      </c>
      <c r="B1781" s="55">
        <v>1</v>
      </c>
      <c r="C1781" s="55" t="s">
        <v>9987</v>
      </c>
      <c r="D1781" s="55" t="s">
        <v>4649</v>
      </c>
      <c r="E1781" s="55" t="s">
        <v>9988</v>
      </c>
      <c r="F1781" s="55" t="s">
        <v>4651</v>
      </c>
      <c r="G1781" s="55" t="s">
        <v>9989</v>
      </c>
      <c r="H1781" s="55">
        <v>0</v>
      </c>
    </row>
    <row r="1782" spans="1:8" ht="12.5" customHeight="1">
      <c r="A1782" s="55">
        <v>21147</v>
      </c>
      <c r="B1782" s="55">
        <v>1</v>
      </c>
      <c r="C1782" s="55" t="s">
        <v>9990</v>
      </c>
      <c r="D1782" s="55" t="s">
        <v>4649</v>
      </c>
      <c r="E1782" s="55" t="s">
        <v>9991</v>
      </c>
      <c r="F1782" s="55" t="s">
        <v>4651</v>
      </c>
      <c r="G1782" s="55" t="s">
        <v>9992</v>
      </c>
      <c r="H1782" s="55">
        <v>0</v>
      </c>
    </row>
    <row r="1783" spans="1:8" ht="12.5" customHeight="1">
      <c r="A1783" s="55">
        <v>21474</v>
      </c>
      <c r="B1783" s="55">
        <v>1</v>
      </c>
      <c r="C1783" s="55" t="s">
        <v>9993</v>
      </c>
      <c r="D1783" s="55" t="s">
        <v>4649</v>
      </c>
      <c r="E1783" s="55" t="s">
        <v>9994</v>
      </c>
      <c r="F1783" s="55" t="s">
        <v>4651</v>
      </c>
      <c r="G1783" s="55" t="s">
        <v>9995</v>
      </c>
      <c r="H1783" s="55">
        <v>0</v>
      </c>
    </row>
    <row r="1784" spans="1:8" ht="12.5" customHeight="1">
      <c r="A1784" s="55">
        <v>21585</v>
      </c>
      <c r="B1784" s="55">
        <v>1</v>
      </c>
      <c r="C1784" s="55" t="s">
        <v>9996</v>
      </c>
      <c r="D1784" s="55" t="s">
        <v>4649</v>
      </c>
      <c r="E1784" s="55" t="s">
        <v>9997</v>
      </c>
      <c r="F1784" s="55" t="s">
        <v>4651</v>
      </c>
      <c r="G1784" s="55" t="s">
        <v>9998</v>
      </c>
      <c r="H1784" s="55">
        <v>0</v>
      </c>
    </row>
    <row r="1785" spans="1:8" ht="12.5" customHeight="1">
      <c r="A1785" s="55">
        <v>21793</v>
      </c>
      <c r="B1785" s="55">
        <v>1</v>
      </c>
      <c r="C1785" s="55" t="s">
        <v>9999</v>
      </c>
      <c r="D1785" s="55" t="s">
        <v>4649</v>
      </c>
      <c r="E1785" s="55" t="s">
        <v>10000</v>
      </c>
      <c r="F1785" s="55" t="s">
        <v>4651</v>
      </c>
      <c r="G1785" s="55" t="s">
        <v>10001</v>
      </c>
      <c r="H1785" s="55">
        <v>0</v>
      </c>
    </row>
    <row r="1786" spans="1:8" ht="12.5" customHeight="1">
      <c r="A1786" s="55">
        <v>22192</v>
      </c>
      <c r="B1786" s="55">
        <v>1</v>
      </c>
      <c r="C1786" s="55" t="s">
        <v>10002</v>
      </c>
      <c r="D1786" s="55" t="s">
        <v>4649</v>
      </c>
      <c r="E1786" s="55" t="s">
        <v>10003</v>
      </c>
      <c r="F1786" s="55" t="s">
        <v>4651</v>
      </c>
      <c r="G1786" s="55" t="s">
        <v>10004</v>
      </c>
      <c r="H1786" s="55">
        <v>0</v>
      </c>
    </row>
    <row r="1787" spans="1:8" ht="12.5" customHeight="1">
      <c r="A1787" s="55">
        <v>22342</v>
      </c>
      <c r="B1787" s="55">
        <v>1</v>
      </c>
      <c r="C1787" s="55" t="s">
        <v>10005</v>
      </c>
      <c r="D1787" s="55" t="s">
        <v>4649</v>
      </c>
      <c r="E1787" s="55" t="s">
        <v>10006</v>
      </c>
      <c r="F1787" s="55" t="s">
        <v>4651</v>
      </c>
      <c r="G1787" s="55" t="s">
        <v>10007</v>
      </c>
      <c r="H1787" s="55">
        <v>0</v>
      </c>
    </row>
    <row r="1788" spans="1:8" ht="12.5" customHeight="1">
      <c r="A1788" s="55">
        <v>22726</v>
      </c>
      <c r="B1788" s="55">
        <v>1</v>
      </c>
      <c r="C1788" s="55" t="s">
        <v>10008</v>
      </c>
      <c r="D1788" s="55" t="s">
        <v>4649</v>
      </c>
      <c r="E1788" s="55" t="s">
        <v>10009</v>
      </c>
      <c r="F1788" s="55" t="s">
        <v>4651</v>
      </c>
      <c r="G1788" s="55" t="s">
        <v>10010</v>
      </c>
      <c r="H1788" s="55">
        <v>0</v>
      </c>
    </row>
    <row r="1789" spans="1:8" ht="12.5" customHeight="1">
      <c r="A1789" s="55">
        <v>22981</v>
      </c>
      <c r="B1789" s="55">
        <v>1</v>
      </c>
      <c r="C1789" s="55" t="s">
        <v>10011</v>
      </c>
      <c r="D1789" s="55" t="s">
        <v>4649</v>
      </c>
      <c r="E1789" s="55" t="s">
        <v>10012</v>
      </c>
      <c r="F1789" s="55" t="s">
        <v>4651</v>
      </c>
      <c r="G1789" s="55" t="s">
        <v>10013</v>
      </c>
      <c r="H1789" s="55">
        <v>0</v>
      </c>
    </row>
    <row r="1790" spans="1:8" ht="12.5" customHeight="1">
      <c r="A1790" s="55">
        <v>22997</v>
      </c>
      <c r="B1790" s="55">
        <v>1</v>
      </c>
      <c r="C1790" s="55" t="s">
        <v>10014</v>
      </c>
      <c r="D1790" s="55" t="s">
        <v>4649</v>
      </c>
      <c r="E1790" s="55" t="s">
        <v>10015</v>
      </c>
      <c r="F1790" s="55" t="s">
        <v>4651</v>
      </c>
      <c r="G1790" s="55" t="s">
        <v>10016</v>
      </c>
      <c r="H1790" s="55">
        <v>0</v>
      </c>
    </row>
    <row r="1791" spans="1:8" ht="12.5" customHeight="1">
      <c r="A1791" s="55">
        <v>23204</v>
      </c>
      <c r="B1791" s="55">
        <v>1</v>
      </c>
      <c r="C1791" s="55" t="s">
        <v>10017</v>
      </c>
      <c r="D1791" s="55" t="s">
        <v>4649</v>
      </c>
      <c r="E1791" s="55" t="s">
        <v>10018</v>
      </c>
      <c r="F1791" s="55" t="s">
        <v>4651</v>
      </c>
      <c r="G1791" s="55" t="s">
        <v>10019</v>
      </c>
      <c r="H1791" s="55">
        <v>0</v>
      </c>
    </row>
    <row r="1792" spans="1:8" ht="12.5" customHeight="1">
      <c r="A1792" s="55">
        <v>23477</v>
      </c>
      <c r="B1792" s="55">
        <v>1</v>
      </c>
      <c r="C1792" s="55" t="s">
        <v>10020</v>
      </c>
      <c r="D1792" s="55" t="s">
        <v>4649</v>
      </c>
      <c r="E1792" s="55" t="s">
        <v>10021</v>
      </c>
      <c r="F1792" s="55" t="s">
        <v>4651</v>
      </c>
      <c r="G1792" s="55" t="s">
        <v>10022</v>
      </c>
      <c r="H1792" s="55">
        <v>0</v>
      </c>
    </row>
    <row r="1793" spans="1:8" ht="12.5" customHeight="1">
      <c r="A1793" s="55">
        <v>23671</v>
      </c>
      <c r="B1793" s="55">
        <v>1</v>
      </c>
      <c r="C1793" s="55" t="s">
        <v>10023</v>
      </c>
      <c r="D1793" s="55" t="s">
        <v>4649</v>
      </c>
      <c r="E1793" s="55" t="s">
        <v>10024</v>
      </c>
      <c r="F1793" s="55" t="s">
        <v>4651</v>
      </c>
      <c r="G1793" s="55" t="s">
        <v>10025</v>
      </c>
      <c r="H1793" s="55">
        <v>0</v>
      </c>
    </row>
    <row r="1794" spans="1:8" ht="12.5" customHeight="1">
      <c r="A1794" s="55">
        <v>23691</v>
      </c>
      <c r="B1794" s="55">
        <v>1</v>
      </c>
      <c r="C1794" s="55" t="s">
        <v>10026</v>
      </c>
      <c r="D1794" s="55" t="s">
        <v>4649</v>
      </c>
      <c r="E1794" s="55" t="s">
        <v>10027</v>
      </c>
      <c r="F1794" s="55" t="s">
        <v>4651</v>
      </c>
      <c r="G1794" s="55" t="s">
        <v>10028</v>
      </c>
      <c r="H1794" s="55">
        <v>0</v>
      </c>
    </row>
    <row r="1795" spans="1:8" ht="12.5" customHeight="1">
      <c r="A1795" s="55">
        <v>23715</v>
      </c>
      <c r="B1795" s="55">
        <v>1</v>
      </c>
      <c r="C1795" s="55" t="s">
        <v>10029</v>
      </c>
      <c r="D1795" s="55" t="s">
        <v>4649</v>
      </c>
      <c r="E1795" s="55" t="s">
        <v>10030</v>
      </c>
      <c r="F1795" s="55" t="s">
        <v>4651</v>
      </c>
      <c r="G1795" s="55" t="s">
        <v>10031</v>
      </c>
      <c r="H1795" s="55">
        <v>0</v>
      </c>
    </row>
    <row r="1796" spans="1:8" ht="12.5" customHeight="1">
      <c r="A1796" s="55">
        <v>23786</v>
      </c>
      <c r="B1796" s="55">
        <v>1</v>
      </c>
      <c r="C1796" s="55" t="s">
        <v>10032</v>
      </c>
      <c r="D1796" s="55" t="s">
        <v>4649</v>
      </c>
      <c r="E1796" s="55" t="s">
        <v>10033</v>
      </c>
      <c r="F1796" s="55" t="s">
        <v>4651</v>
      </c>
      <c r="G1796" s="55" t="s">
        <v>10034</v>
      </c>
      <c r="H1796" s="55">
        <v>0</v>
      </c>
    </row>
    <row r="1797" spans="1:8" ht="12.5" customHeight="1">
      <c r="A1797" s="55">
        <v>24448</v>
      </c>
      <c r="B1797" s="55">
        <v>1</v>
      </c>
      <c r="C1797" s="55" t="s">
        <v>10035</v>
      </c>
      <c r="D1797" s="55" t="s">
        <v>4649</v>
      </c>
      <c r="E1797" s="55" t="s">
        <v>10036</v>
      </c>
      <c r="F1797" s="55" t="s">
        <v>4651</v>
      </c>
      <c r="G1797" s="55" t="s">
        <v>10037</v>
      </c>
      <c r="H1797" s="55">
        <v>0</v>
      </c>
    </row>
    <row r="1798" spans="1:8" ht="12.5" customHeight="1">
      <c r="A1798" s="55">
        <v>25069</v>
      </c>
      <c r="B1798" s="55">
        <v>1</v>
      </c>
      <c r="C1798" s="55" t="s">
        <v>10038</v>
      </c>
      <c r="D1798" s="55" t="s">
        <v>4649</v>
      </c>
      <c r="E1798" s="55" t="s">
        <v>10039</v>
      </c>
      <c r="F1798" s="55" t="s">
        <v>4651</v>
      </c>
      <c r="G1798" s="55" t="s">
        <v>10040</v>
      </c>
      <c r="H1798" s="55">
        <v>0</v>
      </c>
    </row>
    <row r="1799" spans="1:8" ht="12.5" customHeight="1">
      <c r="A1799" s="55">
        <v>25149</v>
      </c>
      <c r="B1799" s="55">
        <v>1</v>
      </c>
      <c r="C1799" s="55" t="s">
        <v>10041</v>
      </c>
      <c r="D1799" s="55" t="s">
        <v>4649</v>
      </c>
      <c r="E1799" s="55" t="s">
        <v>10042</v>
      </c>
      <c r="F1799" s="55" t="s">
        <v>4651</v>
      </c>
      <c r="G1799" s="55" t="s">
        <v>10043</v>
      </c>
      <c r="H1799" s="55">
        <v>0</v>
      </c>
    </row>
    <row r="1800" spans="1:8" ht="12.5" customHeight="1">
      <c r="A1800" s="55">
        <v>25412</v>
      </c>
      <c r="B1800" s="55">
        <v>1</v>
      </c>
      <c r="C1800" s="55" t="s">
        <v>10044</v>
      </c>
      <c r="D1800" s="55" t="s">
        <v>4649</v>
      </c>
      <c r="E1800" s="55" t="s">
        <v>10045</v>
      </c>
      <c r="F1800" s="55" t="s">
        <v>4651</v>
      </c>
      <c r="G1800" s="55" t="s">
        <v>10046</v>
      </c>
      <c r="H1800" s="55">
        <v>0</v>
      </c>
    </row>
    <row r="1801" spans="1:8" ht="12.5" customHeight="1">
      <c r="A1801" s="55">
        <v>25877</v>
      </c>
      <c r="B1801" s="55">
        <v>1</v>
      </c>
      <c r="C1801" s="55" t="s">
        <v>10047</v>
      </c>
      <c r="D1801" s="55" t="s">
        <v>4649</v>
      </c>
      <c r="E1801" s="55" t="s">
        <v>10048</v>
      </c>
      <c r="F1801" s="55" t="s">
        <v>4651</v>
      </c>
      <c r="G1801" s="55" t="s">
        <v>10049</v>
      </c>
      <c r="H1801" s="55">
        <v>0</v>
      </c>
    </row>
    <row r="1802" spans="1:8" ht="12.5" customHeight="1">
      <c r="A1802" s="55">
        <v>26053</v>
      </c>
      <c r="B1802" s="55">
        <v>1</v>
      </c>
      <c r="C1802" s="55" t="s">
        <v>10050</v>
      </c>
      <c r="D1802" s="55" t="s">
        <v>4649</v>
      </c>
      <c r="E1802" s="55" t="s">
        <v>10051</v>
      </c>
      <c r="F1802" s="55" t="s">
        <v>4651</v>
      </c>
      <c r="G1802" s="55" t="s">
        <v>10052</v>
      </c>
      <c r="H1802" s="55">
        <v>0</v>
      </c>
    </row>
    <row r="1803" spans="1:8" ht="12.5" customHeight="1">
      <c r="A1803" s="55">
        <v>26305</v>
      </c>
      <c r="B1803" s="55">
        <v>1</v>
      </c>
      <c r="C1803" s="55" t="s">
        <v>10053</v>
      </c>
      <c r="D1803" s="55" t="s">
        <v>4649</v>
      </c>
      <c r="E1803" s="55" t="s">
        <v>10054</v>
      </c>
      <c r="F1803" s="55" t="s">
        <v>4651</v>
      </c>
      <c r="G1803" s="55" t="s">
        <v>10055</v>
      </c>
      <c r="H1803" s="55">
        <v>0</v>
      </c>
    </row>
    <row r="1804" spans="1:8" ht="12.5" customHeight="1">
      <c r="A1804" s="55">
        <v>26349</v>
      </c>
      <c r="B1804" s="55">
        <v>1</v>
      </c>
      <c r="C1804" s="55" t="s">
        <v>10056</v>
      </c>
      <c r="D1804" s="55" t="s">
        <v>4649</v>
      </c>
      <c r="E1804" s="55" t="s">
        <v>10057</v>
      </c>
      <c r="F1804" s="55" t="s">
        <v>4651</v>
      </c>
      <c r="G1804" s="55" t="s">
        <v>10058</v>
      </c>
      <c r="H1804" s="55">
        <v>0</v>
      </c>
    </row>
    <row r="1805" spans="1:8" ht="12.5" customHeight="1">
      <c r="A1805" s="55">
        <v>26616</v>
      </c>
      <c r="B1805" s="55">
        <v>1</v>
      </c>
      <c r="C1805" s="55" t="s">
        <v>10059</v>
      </c>
      <c r="D1805" s="55" t="s">
        <v>4649</v>
      </c>
      <c r="E1805" s="55" t="s">
        <v>10060</v>
      </c>
      <c r="F1805" s="55" t="s">
        <v>4651</v>
      </c>
      <c r="G1805" s="55" t="s">
        <v>10061</v>
      </c>
      <c r="H1805" s="55">
        <v>0</v>
      </c>
    </row>
    <row r="1806" spans="1:8" ht="12.5" customHeight="1">
      <c r="A1806" s="55">
        <v>26703</v>
      </c>
      <c r="B1806" s="55">
        <v>1</v>
      </c>
      <c r="C1806" s="55" t="s">
        <v>10062</v>
      </c>
      <c r="D1806" s="55" t="s">
        <v>4649</v>
      </c>
      <c r="E1806" s="55" t="s">
        <v>10063</v>
      </c>
      <c r="F1806" s="55" t="s">
        <v>4651</v>
      </c>
      <c r="G1806" s="55" t="s">
        <v>10064</v>
      </c>
      <c r="H1806" s="55">
        <v>0</v>
      </c>
    </row>
    <row r="1807" spans="1:8" ht="12.5" customHeight="1">
      <c r="A1807" s="55">
        <v>26778</v>
      </c>
      <c r="B1807" s="55">
        <v>1</v>
      </c>
      <c r="C1807" s="55" t="s">
        <v>10065</v>
      </c>
      <c r="D1807" s="55" t="s">
        <v>4649</v>
      </c>
      <c r="E1807" s="55" t="s">
        <v>10066</v>
      </c>
      <c r="F1807" s="55" t="s">
        <v>4651</v>
      </c>
      <c r="G1807" s="55" t="s">
        <v>10067</v>
      </c>
      <c r="H1807" s="55">
        <v>0</v>
      </c>
    </row>
    <row r="1808" spans="1:8" ht="12.5" customHeight="1">
      <c r="A1808" s="55">
        <v>27016</v>
      </c>
      <c r="B1808" s="55">
        <v>1</v>
      </c>
      <c r="C1808" s="55" t="s">
        <v>10068</v>
      </c>
      <c r="D1808" s="55" t="s">
        <v>4649</v>
      </c>
      <c r="E1808" s="55" t="s">
        <v>10069</v>
      </c>
      <c r="F1808" s="55" t="s">
        <v>4651</v>
      </c>
      <c r="G1808" s="55" t="s">
        <v>10070</v>
      </c>
      <c r="H1808" s="55">
        <v>0</v>
      </c>
    </row>
    <row r="1809" spans="1:8" ht="12.5" customHeight="1">
      <c r="A1809" s="55">
        <v>27064</v>
      </c>
      <c r="B1809" s="55">
        <v>1</v>
      </c>
      <c r="C1809" s="55" t="s">
        <v>10071</v>
      </c>
      <c r="D1809" s="55" t="s">
        <v>4649</v>
      </c>
      <c r="E1809" s="55" t="s">
        <v>10072</v>
      </c>
      <c r="F1809" s="55" t="s">
        <v>4651</v>
      </c>
      <c r="G1809" s="55" t="s">
        <v>10073</v>
      </c>
      <c r="H1809" s="55">
        <v>0</v>
      </c>
    </row>
    <row r="1810" spans="1:8" ht="12.5" customHeight="1">
      <c r="A1810" s="55">
        <v>27072</v>
      </c>
      <c r="B1810" s="55">
        <v>1</v>
      </c>
      <c r="C1810" s="55" t="s">
        <v>10074</v>
      </c>
      <c r="D1810" s="55" t="s">
        <v>4649</v>
      </c>
      <c r="E1810" s="55" t="s">
        <v>10075</v>
      </c>
      <c r="F1810" s="55" t="s">
        <v>4651</v>
      </c>
      <c r="G1810" s="55" t="s">
        <v>10076</v>
      </c>
      <c r="H1810" s="55">
        <v>0</v>
      </c>
    </row>
    <row r="1811" spans="1:8" ht="12.5" customHeight="1">
      <c r="A1811" s="55">
        <v>27211</v>
      </c>
      <c r="B1811" s="55">
        <v>1</v>
      </c>
      <c r="C1811" s="55" t="s">
        <v>10077</v>
      </c>
      <c r="D1811" s="55" t="s">
        <v>4649</v>
      </c>
      <c r="E1811" s="55" t="s">
        <v>10078</v>
      </c>
      <c r="F1811" s="55" t="s">
        <v>4651</v>
      </c>
      <c r="G1811" s="55" t="s">
        <v>10079</v>
      </c>
      <c r="H1811" s="55">
        <v>0</v>
      </c>
    </row>
    <row r="1812" spans="1:8" ht="12.5" customHeight="1">
      <c r="A1812" s="55">
        <v>27563</v>
      </c>
      <c r="B1812" s="55">
        <v>1</v>
      </c>
      <c r="C1812" s="55" t="s">
        <v>10080</v>
      </c>
      <c r="D1812" s="55" t="s">
        <v>4649</v>
      </c>
      <c r="E1812" s="55" t="s">
        <v>10081</v>
      </c>
      <c r="F1812" s="55" t="s">
        <v>4651</v>
      </c>
      <c r="G1812" s="55" t="s">
        <v>10082</v>
      </c>
      <c r="H1812" s="55">
        <v>0</v>
      </c>
    </row>
    <row r="1813" spans="1:8" ht="12.5" customHeight="1">
      <c r="A1813" s="55">
        <v>28276</v>
      </c>
      <c r="B1813" s="55">
        <v>1</v>
      </c>
      <c r="C1813" s="55" t="s">
        <v>10083</v>
      </c>
      <c r="D1813" s="55" t="s">
        <v>4649</v>
      </c>
      <c r="E1813" s="55" t="s">
        <v>10084</v>
      </c>
      <c r="F1813" s="55" t="s">
        <v>4651</v>
      </c>
      <c r="G1813" s="55" t="s">
        <v>10085</v>
      </c>
      <c r="H1813" s="55">
        <v>0</v>
      </c>
    </row>
    <row r="1814" spans="1:8" ht="12.5" customHeight="1">
      <c r="A1814" s="55">
        <v>28573</v>
      </c>
      <c r="B1814" s="55">
        <v>1</v>
      </c>
      <c r="C1814" s="55" t="s">
        <v>10086</v>
      </c>
      <c r="D1814" s="55" t="s">
        <v>4649</v>
      </c>
      <c r="E1814" s="55" t="s">
        <v>10087</v>
      </c>
      <c r="F1814" s="55" t="s">
        <v>4651</v>
      </c>
      <c r="G1814" s="55" t="s">
        <v>10088</v>
      </c>
      <c r="H1814" s="55">
        <v>0</v>
      </c>
    </row>
    <row r="1815" spans="1:8" ht="12.5" customHeight="1">
      <c r="A1815" s="55">
        <v>29150</v>
      </c>
      <c r="B1815" s="55">
        <v>1</v>
      </c>
      <c r="C1815" s="55" t="s">
        <v>10089</v>
      </c>
      <c r="D1815" s="55" t="s">
        <v>4649</v>
      </c>
      <c r="E1815" s="55" t="s">
        <v>10090</v>
      </c>
      <c r="F1815" s="55" t="s">
        <v>4651</v>
      </c>
      <c r="G1815" s="55" t="s">
        <v>10091</v>
      </c>
      <c r="H1815" s="55">
        <v>0</v>
      </c>
    </row>
    <row r="1816" spans="1:8" ht="12.5" customHeight="1">
      <c r="A1816" s="55">
        <v>11063</v>
      </c>
      <c r="B1816" s="55">
        <v>1</v>
      </c>
      <c r="C1816" s="55" t="s">
        <v>10092</v>
      </c>
      <c r="D1816" s="55" t="s">
        <v>4649</v>
      </c>
      <c r="E1816" s="55" t="s">
        <v>10093</v>
      </c>
      <c r="F1816" s="55" t="s">
        <v>4651</v>
      </c>
      <c r="G1816" s="55" t="s">
        <v>10094</v>
      </c>
      <c r="H1816" s="55">
        <v>0</v>
      </c>
    </row>
    <row r="1817" spans="1:8" ht="12.5" customHeight="1">
      <c r="A1817" s="55">
        <v>11207</v>
      </c>
      <c r="B1817" s="55">
        <v>1</v>
      </c>
      <c r="C1817" s="55" t="s">
        <v>10095</v>
      </c>
      <c r="D1817" s="55" t="s">
        <v>4649</v>
      </c>
      <c r="E1817" s="55" t="s">
        <v>10096</v>
      </c>
      <c r="F1817" s="55" t="s">
        <v>4651</v>
      </c>
      <c r="G1817" s="55" t="s">
        <v>10097</v>
      </c>
      <c r="H1817" s="55">
        <v>0</v>
      </c>
    </row>
    <row r="1818" spans="1:8" ht="12.5" customHeight="1">
      <c r="A1818" s="55">
        <v>11309</v>
      </c>
      <c r="B1818" s="55">
        <v>1</v>
      </c>
      <c r="C1818" s="55" t="s">
        <v>10098</v>
      </c>
      <c r="D1818" s="55" t="s">
        <v>4649</v>
      </c>
      <c r="E1818" s="55" t="s">
        <v>10099</v>
      </c>
      <c r="F1818" s="55" t="s">
        <v>4651</v>
      </c>
      <c r="G1818" s="55" t="s">
        <v>10100</v>
      </c>
      <c r="H1818" s="55">
        <v>0</v>
      </c>
    </row>
    <row r="1819" spans="1:8" ht="12.5" customHeight="1">
      <c r="A1819" s="55">
        <v>11934</v>
      </c>
      <c r="B1819" s="55">
        <v>1</v>
      </c>
      <c r="C1819" s="55" t="s">
        <v>10101</v>
      </c>
      <c r="D1819" s="55" t="s">
        <v>4649</v>
      </c>
      <c r="E1819" s="55" t="s">
        <v>10102</v>
      </c>
      <c r="F1819" s="55" t="s">
        <v>4651</v>
      </c>
      <c r="G1819" s="55" t="s">
        <v>10103</v>
      </c>
      <c r="H1819" s="55">
        <v>0</v>
      </c>
    </row>
    <row r="1820" spans="1:8" ht="12.5" customHeight="1">
      <c r="A1820" s="55">
        <v>12063</v>
      </c>
      <c r="B1820" s="55">
        <v>1</v>
      </c>
      <c r="C1820" s="55" t="s">
        <v>10104</v>
      </c>
      <c r="D1820" s="55" t="s">
        <v>4649</v>
      </c>
      <c r="E1820" s="55" t="s">
        <v>10105</v>
      </c>
      <c r="F1820" s="55" t="s">
        <v>4651</v>
      </c>
      <c r="G1820" s="55" t="s">
        <v>10106</v>
      </c>
      <c r="H1820" s="55">
        <v>0</v>
      </c>
    </row>
    <row r="1821" spans="1:8" ht="12.5" customHeight="1">
      <c r="A1821" s="55">
        <v>12422</v>
      </c>
      <c r="B1821" s="55">
        <v>1</v>
      </c>
      <c r="C1821" s="55" t="s">
        <v>10107</v>
      </c>
      <c r="D1821" s="55" t="s">
        <v>4649</v>
      </c>
      <c r="E1821" s="55" t="s">
        <v>10108</v>
      </c>
      <c r="F1821" s="55" t="s">
        <v>4651</v>
      </c>
      <c r="G1821" s="55" t="s">
        <v>10109</v>
      </c>
      <c r="H1821" s="55">
        <v>0</v>
      </c>
    </row>
    <row r="1822" spans="1:8" ht="12.5" customHeight="1">
      <c r="A1822" s="55">
        <v>12454</v>
      </c>
      <c r="B1822" s="55">
        <v>1</v>
      </c>
      <c r="C1822" s="55" t="s">
        <v>10110</v>
      </c>
      <c r="D1822" s="55" t="s">
        <v>4649</v>
      </c>
      <c r="E1822" s="55" t="s">
        <v>10111</v>
      </c>
      <c r="F1822" s="55" t="s">
        <v>4651</v>
      </c>
      <c r="G1822" s="55" t="s">
        <v>10112</v>
      </c>
      <c r="H1822" s="55">
        <v>0</v>
      </c>
    </row>
    <row r="1823" spans="1:8" ht="12.5" customHeight="1">
      <c r="A1823" s="55">
        <v>12757</v>
      </c>
      <c r="B1823" s="55">
        <v>1</v>
      </c>
      <c r="C1823" s="55" t="s">
        <v>10113</v>
      </c>
      <c r="D1823" s="55" t="s">
        <v>4649</v>
      </c>
      <c r="E1823" s="55" t="s">
        <v>10114</v>
      </c>
      <c r="F1823" s="55" t="s">
        <v>4651</v>
      </c>
      <c r="G1823" s="55" t="s">
        <v>10115</v>
      </c>
      <c r="H1823" s="55">
        <v>0</v>
      </c>
    </row>
    <row r="1824" spans="1:8" ht="12.5" customHeight="1">
      <c r="A1824" s="55">
        <v>12888</v>
      </c>
      <c r="B1824" s="55">
        <v>1</v>
      </c>
      <c r="C1824" s="55" t="s">
        <v>10116</v>
      </c>
      <c r="D1824" s="55" t="s">
        <v>4649</v>
      </c>
      <c r="E1824" s="55" t="s">
        <v>10117</v>
      </c>
      <c r="F1824" s="55" t="s">
        <v>4651</v>
      </c>
      <c r="G1824" s="55" t="s">
        <v>10118</v>
      </c>
      <c r="H1824" s="55">
        <v>0</v>
      </c>
    </row>
    <row r="1825" spans="1:8" ht="12.5" customHeight="1">
      <c r="A1825" s="55">
        <v>13283</v>
      </c>
      <c r="B1825" s="55">
        <v>1</v>
      </c>
      <c r="C1825" s="55" t="s">
        <v>10119</v>
      </c>
      <c r="D1825" s="55" t="s">
        <v>4649</v>
      </c>
      <c r="E1825" s="55" t="s">
        <v>10120</v>
      </c>
      <c r="F1825" s="55" t="s">
        <v>4651</v>
      </c>
      <c r="G1825" s="55" t="s">
        <v>10121</v>
      </c>
      <c r="H1825" s="55">
        <v>0</v>
      </c>
    </row>
    <row r="1826" spans="1:8" ht="12.5" customHeight="1">
      <c r="A1826" s="55">
        <v>13367</v>
      </c>
      <c r="B1826" s="55">
        <v>1</v>
      </c>
      <c r="C1826" s="55" t="s">
        <v>10122</v>
      </c>
      <c r="D1826" s="55" t="s">
        <v>4649</v>
      </c>
      <c r="E1826" s="55" t="s">
        <v>10123</v>
      </c>
      <c r="F1826" s="55" t="s">
        <v>4651</v>
      </c>
      <c r="G1826" s="55" t="s">
        <v>10124</v>
      </c>
      <c r="H1826" s="55">
        <v>0</v>
      </c>
    </row>
    <row r="1827" spans="1:8" ht="12.5" customHeight="1">
      <c r="A1827" s="55">
        <v>13432</v>
      </c>
      <c r="B1827" s="55">
        <v>1</v>
      </c>
      <c r="C1827" s="55" t="s">
        <v>10125</v>
      </c>
      <c r="D1827" s="55" t="s">
        <v>4649</v>
      </c>
      <c r="E1827" s="55" t="s">
        <v>10126</v>
      </c>
      <c r="F1827" s="55" t="s">
        <v>4651</v>
      </c>
      <c r="G1827" s="55" t="s">
        <v>10127</v>
      </c>
      <c r="H1827" s="55">
        <v>0</v>
      </c>
    </row>
    <row r="1828" spans="1:8" ht="12.5" customHeight="1">
      <c r="A1828" s="55">
        <v>13704</v>
      </c>
      <c r="B1828" s="55">
        <v>1</v>
      </c>
      <c r="C1828" s="55" t="s">
        <v>10128</v>
      </c>
      <c r="D1828" s="55" t="s">
        <v>4649</v>
      </c>
      <c r="E1828" s="55" t="s">
        <v>10129</v>
      </c>
      <c r="F1828" s="55" t="s">
        <v>4651</v>
      </c>
      <c r="G1828" s="55" t="s">
        <v>10130</v>
      </c>
      <c r="H1828" s="55">
        <v>0</v>
      </c>
    </row>
    <row r="1829" spans="1:8" ht="12.5" customHeight="1">
      <c r="A1829" s="55">
        <v>14113</v>
      </c>
      <c r="B1829" s="55">
        <v>1</v>
      </c>
      <c r="C1829" s="55" t="s">
        <v>10131</v>
      </c>
      <c r="D1829" s="55" t="s">
        <v>4649</v>
      </c>
      <c r="E1829" s="55" t="s">
        <v>10132</v>
      </c>
      <c r="F1829" s="55" t="s">
        <v>4651</v>
      </c>
      <c r="G1829" s="55" t="s">
        <v>10133</v>
      </c>
      <c r="H1829" s="55">
        <v>0</v>
      </c>
    </row>
    <row r="1830" spans="1:8" ht="12.5" customHeight="1">
      <c r="A1830" s="55">
        <v>14629</v>
      </c>
      <c r="B1830" s="55">
        <v>1</v>
      </c>
      <c r="C1830" s="55" t="s">
        <v>10134</v>
      </c>
      <c r="D1830" s="55" t="s">
        <v>4649</v>
      </c>
      <c r="E1830" s="55" t="s">
        <v>10135</v>
      </c>
      <c r="F1830" s="55" t="s">
        <v>4651</v>
      </c>
      <c r="G1830" s="55" t="s">
        <v>10136</v>
      </c>
      <c r="H1830" s="55">
        <v>0</v>
      </c>
    </row>
    <row r="1831" spans="1:8" ht="12.5" customHeight="1">
      <c r="A1831" s="55">
        <v>14744</v>
      </c>
      <c r="B1831" s="55">
        <v>1</v>
      </c>
      <c r="C1831" s="55" t="s">
        <v>10137</v>
      </c>
      <c r="D1831" s="55" t="s">
        <v>4649</v>
      </c>
      <c r="E1831" s="55" t="s">
        <v>10138</v>
      </c>
      <c r="F1831" s="55" t="s">
        <v>4651</v>
      </c>
      <c r="G1831" s="55" t="s">
        <v>10139</v>
      </c>
      <c r="H1831" s="55">
        <v>0</v>
      </c>
    </row>
    <row r="1832" spans="1:8" ht="12.5" customHeight="1">
      <c r="A1832" s="55">
        <v>15420</v>
      </c>
      <c r="B1832" s="55">
        <v>1</v>
      </c>
      <c r="C1832" s="55" t="s">
        <v>10140</v>
      </c>
      <c r="D1832" s="55" t="s">
        <v>4649</v>
      </c>
      <c r="E1832" s="55" t="s">
        <v>10141</v>
      </c>
      <c r="F1832" s="55" t="s">
        <v>4651</v>
      </c>
      <c r="G1832" s="55" t="s">
        <v>10142</v>
      </c>
      <c r="H1832" s="55">
        <v>0</v>
      </c>
    </row>
    <row r="1833" spans="1:8" ht="12.5" customHeight="1">
      <c r="A1833" s="55">
        <v>15820</v>
      </c>
      <c r="B1833" s="55">
        <v>1</v>
      </c>
      <c r="C1833" s="55" t="s">
        <v>10143</v>
      </c>
      <c r="D1833" s="55" t="s">
        <v>4649</v>
      </c>
      <c r="E1833" s="55" t="s">
        <v>10144</v>
      </c>
      <c r="F1833" s="55" t="s">
        <v>4651</v>
      </c>
      <c r="G1833" s="55" t="s">
        <v>10145</v>
      </c>
      <c r="H1833" s="55">
        <v>0</v>
      </c>
    </row>
    <row r="1834" spans="1:8" ht="12.5" customHeight="1">
      <c r="A1834" s="55">
        <v>15837</v>
      </c>
      <c r="B1834" s="55">
        <v>1</v>
      </c>
      <c r="C1834" s="55" t="s">
        <v>10146</v>
      </c>
      <c r="D1834" s="55" t="s">
        <v>4649</v>
      </c>
      <c r="E1834" s="55" t="s">
        <v>10147</v>
      </c>
      <c r="F1834" s="55" t="s">
        <v>4651</v>
      </c>
      <c r="G1834" s="55" t="s">
        <v>10148</v>
      </c>
      <c r="H1834" s="55">
        <v>0</v>
      </c>
    </row>
    <row r="1835" spans="1:8" ht="12.5" customHeight="1">
      <c r="A1835" s="55">
        <v>15894</v>
      </c>
      <c r="B1835" s="55">
        <v>1</v>
      </c>
      <c r="C1835" s="55" t="s">
        <v>10149</v>
      </c>
      <c r="D1835" s="55" t="s">
        <v>4649</v>
      </c>
      <c r="E1835" s="55" t="s">
        <v>10150</v>
      </c>
      <c r="F1835" s="55" t="s">
        <v>4651</v>
      </c>
      <c r="G1835" s="55" t="s">
        <v>10151</v>
      </c>
      <c r="H1835" s="55">
        <v>0</v>
      </c>
    </row>
    <row r="1836" spans="1:8" ht="12.5" customHeight="1">
      <c r="A1836" s="55">
        <v>15898</v>
      </c>
      <c r="B1836" s="55">
        <v>1</v>
      </c>
      <c r="C1836" s="55" t="s">
        <v>10152</v>
      </c>
      <c r="D1836" s="55" t="s">
        <v>4649</v>
      </c>
      <c r="E1836" s="55" t="s">
        <v>10153</v>
      </c>
      <c r="F1836" s="55" t="s">
        <v>4651</v>
      </c>
      <c r="G1836" s="55" t="s">
        <v>10154</v>
      </c>
      <c r="H1836" s="55">
        <v>0</v>
      </c>
    </row>
    <row r="1837" spans="1:8" ht="12.5" customHeight="1">
      <c r="A1837" s="55">
        <v>16144</v>
      </c>
      <c r="B1837" s="55">
        <v>1</v>
      </c>
      <c r="C1837" s="55" t="s">
        <v>10155</v>
      </c>
      <c r="D1837" s="55" t="s">
        <v>4649</v>
      </c>
      <c r="E1837" s="55" t="s">
        <v>10156</v>
      </c>
      <c r="F1837" s="55" t="s">
        <v>4651</v>
      </c>
      <c r="G1837" s="55" t="s">
        <v>10157</v>
      </c>
      <c r="H1837" s="55">
        <v>0</v>
      </c>
    </row>
    <row r="1838" spans="1:8" ht="12.5" customHeight="1">
      <c r="A1838" s="55">
        <v>16716</v>
      </c>
      <c r="B1838" s="55">
        <v>1</v>
      </c>
      <c r="C1838" s="55" t="s">
        <v>10158</v>
      </c>
      <c r="D1838" s="55" t="s">
        <v>4649</v>
      </c>
      <c r="E1838" s="55" t="s">
        <v>10159</v>
      </c>
      <c r="F1838" s="55" t="s">
        <v>4651</v>
      </c>
      <c r="G1838" s="55" t="s">
        <v>10160</v>
      </c>
      <c r="H1838" s="55">
        <v>0</v>
      </c>
    </row>
    <row r="1839" spans="1:8" ht="12.5" customHeight="1">
      <c r="A1839" s="55">
        <v>16725</v>
      </c>
      <c r="B1839" s="55">
        <v>1</v>
      </c>
      <c r="C1839" s="55" t="s">
        <v>10161</v>
      </c>
      <c r="D1839" s="55" t="s">
        <v>4649</v>
      </c>
      <c r="E1839" s="55" t="s">
        <v>10162</v>
      </c>
      <c r="F1839" s="55" t="s">
        <v>4651</v>
      </c>
      <c r="G1839" s="55" t="s">
        <v>10163</v>
      </c>
      <c r="H1839" s="55">
        <v>0</v>
      </c>
    </row>
    <row r="1840" spans="1:8" ht="12.5" customHeight="1">
      <c r="A1840" s="55">
        <v>16912</v>
      </c>
      <c r="B1840" s="55">
        <v>1</v>
      </c>
      <c r="C1840" s="55" t="s">
        <v>10164</v>
      </c>
      <c r="D1840" s="55" t="s">
        <v>4649</v>
      </c>
      <c r="E1840" s="55" t="s">
        <v>10165</v>
      </c>
      <c r="F1840" s="55" t="s">
        <v>4651</v>
      </c>
      <c r="G1840" s="55" t="s">
        <v>10166</v>
      </c>
      <c r="H1840" s="55">
        <v>0</v>
      </c>
    </row>
    <row r="1841" spans="1:8" ht="12.5" customHeight="1">
      <c r="A1841" s="55">
        <v>17040</v>
      </c>
      <c r="B1841" s="55">
        <v>1</v>
      </c>
      <c r="C1841" s="55" t="s">
        <v>10167</v>
      </c>
      <c r="D1841" s="55" t="s">
        <v>4649</v>
      </c>
      <c r="E1841" s="55" t="s">
        <v>10168</v>
      </c>
      <c r="F1841" s="55" t="s">
        <v>4651</v>
      </c>
      <c r="G1841" s="55" t="s">
        <v>10169</v>
      </c>
      <c r="H1841" s="55">
        <v>0</v>
      </c>
    </row>
    <row r="1842" spans="1:8" ht="12.5" customHeight="1">
      <c r="A1842" s="55">
        <v>17041</v>
      </c>
      <c r="B1842" s="55">
        <v>1</v>
      </c>
      <c r="C1842" s="55" t="s">
        <v>10170</v>
      </c>
      <c r="D1842" s="55" t="s">
        <v>4649</v>
      </c>
      <c r="E1842" s="55" t="s">
        <v>10171</v>
      </c>
      <c r="F1842" s="55" t="s">
        <v>4651</v>
      </c>
      <c r="G1842" s="55" t="s">
        <v>10172</v>
      </c>
      <c r="H1842" s="55">
        <v>0</v>
      </c>
    </row>
    <row r="1843" spans="1:8" ht="12.5" customHeight="1">
      <c r="A1843" s="55">
        <v>17136</v>
      </c>
      <c r="B1843" s="55">
        <v>1</v>
      </c>
      <c r="C1843" s="55" t="s">
        <v>10173</v>
      </c>
      <c r="D1843" s="55" t="s">
        <v>4649</v>
      </c>
      <c r="E1843" s="55" t="s">
        <v>10174</v>
      </c>
      <c r="F1843" s="55" t="s">
        <v>4651</v>
      </c>
      <c r="G1843" s="55" t="s">
        <v>10175</v>
      </c>
      <c r="H1843" s="55">
        <v>0</v>
      </c>
    </row>
    <row r="1844" spans="1:8" ht="12.5" customHeight="1">
      <c r="A1844" s="55">
        <v>17361</v>
      </c>
      <c r="B1844" s="55">
        <v>1</v>
      </c>
      <c r="C1844" s="55" t="s">
        <v>10176</v>
      </c>
      <c r="D1844" s="55" t="s">
        <v>4649</v>
      </c>
      <c r="E1844" s="55" t="s">
        <v>10177</v>
      </c>
      <c r="F1844" s="55" t="s">
        <v>4651</v>
      </c>
      <c r="G1844" s="55" t="s">
        <v>10178</v>
      </c>
      <c r="H1844" s="55">
        <v>0</v>
      </c>
    </row>
    <row r="1845" spans="1:8" ht="12.5" customHeight="1">
      <c r="A1845" s="55">
        <v>17444</v>
      </c>
      <c r="B1845" s="55">
        <v>1</v>
      </c>
      <c r="C1845" s="55" t="s">
        <v>10179</v>
      </c>
      <c r="D1845" s="55" t="s">
        <v>4649</v>
      </c>
      <c r="E1845" s="55" t="s">
        <v>10180</v>
      </c>
      <c r="F1845" s="55" t="s">
        <v>4651</v>
      </c>
      <c r="G1845" s="55" t="s">
        <v>10181</v>
      </c>
      <c r="H1845" s="55">
        <v>0</v>
      </c>
    </row>
    <row r="1846" spans="1:8" ht="12.5" customHeight="1">
      <c r="A1846" s="55">
        <v>17864</v>
      </c>
      <c r="B1846" s="55">
        <v>1</v>
      </c>
      <c r="C1846" s="55" t="s">
        <v>10182</v>
      </c>
      <c r="D1846" s="55" t="s">
        <v>4649</v>
      </c>
      <c r="E1846" s="55" t="s">
        <v>10183</v>
      </c>
      <c r="F1846" s="55" t="s">
        <v>4651</v>
      </c>
      <c r="G1846" s="55" t="s">
        <v>10184</v>
      </c>
      <c r="H1846" s="55">
        <v>0</v>
      </c>
    </row>
    <row r="1847" spans="1:8" ht="12.5" customHeight="1">
      <c r="A1847" s="55">
        <v>18059</v>
      </c>
      <c r="B1847" s="55">
        <v>1</v>
      </c>
      <c r="C1847" s="55" t="s">
        <v>10185</v>
      </c>
      <c r="D1847" s="55" t="s">
        <v>4649</v>
      </c>
      <c r="E1847" s="55" t="s">
        <v>10186</v>
      </c>
      <c r="F1847" s="55" t="s">
        <v>4651</v>
      </c>
      <c r="G1847" s="55" t="s">
        <v>10187</v>
      </c>
      <c r="H1847" s="55">
        <v>0</v>
      </c>
    </row>
    <row r="1848" spans="1:8" ht="12.5" customHeight="1">
      <c r="A1848" s="55">
        <v>18518</v>
      </c>
      <c r="B1848" s="55">
        <v>1</v>
      </c>
      <c r="C1848" s="55" t="s">
        <v>10188</v>
      </c>
      <c r="D1848" s="55" t="s">
        <v>4649</v>
      </c>
      <c r="E1848" s="55" t="s">
        <v>10189</v>
      </c>
      <c r="F1848" s="55" t="s">
        <v>4651</v>
      </c>
      <c r="G1848" s="55" t="s">
        <v>10190</v>
      </c>
      <c r="H1848" s="55">
        <v>0</v>
      </c>
    </row>
    <row r="1849" spans="1:8" ht="12.5" customHeight="1">
      <c r="A1849" s="55">
        <v>18551</v>
      </c>
      <c r="B1849" s="55">
        <v>1</v>
      </c>
      <c r="C1849" s="55" t="s">
        <v>10191</v>
      </c>
      <c r="D1849" s="55" t="s">
        <v>4649</v>
      </c>
      <c r="E1849" s="55" t="s">
        <v>10192</v>
      </c>
      <c r="F1849" s="55" t="s">
        <v>4651</v>
      </c>
      <c r="G1849" s="55" t="s">
        <v>10193</v>
      </c>
      <c r="H1849" s="55">
        <v>0</v>
      </c>
    </row>
    <row r="1850" spans="1:8" ht="12.5" customHeight="1">
      <c r="A1850" s="55">
        <v>18640</v>
      </c>
      <c r="B1850" s="55">
        <v>1</v>
      </c>
      <c r="C1850" s="55" t="s">
        <v>10194</v>
      </c>
      <c r="D1850" s="55" t="s">
        <v>4649</v>
      </c>
      <c r="E1850" s="55" t="s">
        <v>10195</v>
      </c>
      <c r="F1850" s="55" t="s">
        <v>4651</v>
      </c>
      <c r="G1850" s="55" t="s">
        <v>10196</v>
      </c>
      <c r="H1850" s="55">
        <v>0</v>
      </c>
    </row>
    <row r="1851" spans="1:8" ht="12.5" customHeight="1">
      <c r="A1851" s="55">
        <v>18984</v>
      </c>
      <c r="B1851" s="55">
        <v>1</v>
      </c>
      <c r="C1851" s="55" t="s">
        <v>10197</v>
      </c>
      <c r="D1851" s="55" t="s">
        <v>4649</v>
      </c>
      <c r="E1851" s="55" t="s">
        <v>10198</v>
      </c>
      <c r="F1851" s="55" t="s">
        <v>4651</v>
      </c>
      <c r="G1851" s="55" t="s">
        <v>10199</v>
      </c>
      <c r="H1851" s="55">
        <v>0</v>
      </c>
    </row>
    <row r="1852" spans="1:8" ht="12.5" customHeight="1">
      <c r="A1852" s="55">
        <v>19007</v>
      </c>
      <c r="B1852" s="55">
        <v>1</v>
      </c>
      <c r="C1852" s="55" t="s">
        <v>10200</v>
      </c>
      <c r="D1852" s="55" t="s">
        <v>4649</v>
      </c>
      <c r="E1852" s="55" t="s">
        <v>10201</v>
      </c>
      <c r="F1852" s="55" t="s">
        <v>4651</v>
      </c>
      <c r="G1852" s="55" t="s">
        <v>10202</v>
      </c>
      <c r="H1852" s="55">
        <v>0</v>
      </c>
    </row>
    <row r="1853" spans="1:8" ht="12.5" customHeight="1">
      <c r="A1853" s="55">
        <v>19120</v>
      </c>
      <c r="B1853" s="55">
        <v>1</v>
      </c>
      <c r="C1853" s="55" t="s">
        <v>10203</v>
      </c>
      <c r="D1853" s="55" t="s">
        <v>4649</v>
      </c>
      <c r="E1853" s="55" t="s">
        <v>10204</v>
      </c>
      <c r="F1853" s="55" t="s">
        <v>4651</v>
      </c>
      <c r="G1853" s="55" t="s">
        <v>10205</v>
      </c>
      <c r="H1853" s="55">
        <v>0</v>
      </c>
    </row>
    <row r="1854" spans="1:8" ht="12.5" customHeight="1">
      <c r="A1854" s="55">
        <v>19406</v>
      </c>
      <c r="B1854" s="55">
        <v>1</v>
      </c>
      <c r="C1854" s="55" t="s">
        <v>10206</v>
      </c>
      <c r="D1854" s="55" t="s">
        <v>4649</v>
      </c>
      <c r="E1854" s="55" t="s">
        <v>10207</v>
      </c>
      <c r="F1854" s="55" t="s">
        <v>4651</v>
      </c>
      <c r="G1854" s="55" t="s">
        <v>10208</v>
      </c>
      <c r="H1854" s="55">
        <v>0</v>
      </c>
    </row>
    <row r="1855" spans="1:8" ht="12.5" customHeight="1">
      <c r="A1855" s="55">
        <v>19528</v>
      </c>
      <c r="B1855" s="55">
        <v>1</v>
      </c>
      <c r="C1855" s="55" t="s">
        <v>10209</v>
      </c>
      <c r="D1855" s="55" t="s">
        <v>4649</v>
      </c>
      <c r="E1855" s="55" t="s">
        <v>10210</v>
      </c>
      <c r="F1855" s="55" t="s">
        <v>4651</v>
      </c>
      <c r="G1855" s="55" t="s">
        <v>10211</v>
      </c>
      <c r="H1855" s="55">
        <v>0</v>
      </c>
    </row>
    <row r="1856" spans="1:8" ht="12.5" customHeight="1">
      <c r="A1856" s="55">
        <v>19701</v>
      </c>
      <c r="B1856" s="55">
        <v>1</v>
      </c>
      <c r="C1856" s="55" t="s">
        <v>10212</v>
      </c>
      <c r="D1856" s="55" t="s">
        <v>4649</v>
      </c>
      <c r="E1856" s="55" t="s">
        <v>10213</v>
      </c>
      <c r="F1856" s="55" t="s">
        <v>4651</v>
      </c>
      <c r="G1856" s="55" t="s">
        <v>10214</v>
      </c>
      <c r="H1856" s="55">
        <v>0</v>
      </c>
    </row>
    <row r="1857" spans="1:8" ht="12.5" customHeight="1">
      <c r="A1857" s="55">
        <v>20315</v>
      </c>
      <c r="B1857" s="55">
        <v>1</v>
      </c>
      <c r="C1857" s="55" t="s">
        <v>10215</v>
      </c>
      <c r="D1857" s="55" t="s">
        <v>4649</v>
      </c>
      <c r="E1857" s="55" t="s">
        <v>10216</v>
      </c>
      <c r="F1857" s="55" t="s">
        <v>4651</v>
      </c>
      <c r="G1857" s="55" t="s">
        <v>10217</v>
      </c>
      <c r="H1857" s="55">
        <v>0</v>
      </c>
    </row>
    <row r="1858" spans="1:8" ht="12.5" customHeight="1">
      <c r="A1858" s="55">
        <v>20646</v>
      </c>
      <c r="B1858" s="55">
        <v>1</v>
      </c>
      <c r="C1858" s="55" t="s">
        <v>10218</v>
      </c>
      <c r="D1858" s="55" t="s">
        <v>4649</v>
      </c>
      <c r="E1858" s="55" t="s">
        <v>10219</v>
      </c>
      <c r="F1858" s="55" t="s">
        <v>4651</v>
      </c>
      <c r="G1858" s="55" t="s">
        <v>10220</v>
      </c>
      <c r="H1858" s="55">
        <v>0</v>
      </c>
    </row>
    <row r="1859" spans="1:8" ht="12.5" customHeight="1">
      <c r="A1859" s="55">
        <v>21250</v>
      </c>
      <c r="B1859" s="55">
        <v>1</v>
      </c>
      <c r="C1859" s="55" t="s">
        <v>10221</v>
      </c>
      <c r="D1859" s="55" t="s">
        <v>4649</v>
      </c>
      <c r="E1859" s="55" t="s">
        <v>10222</v>
      </c>
      <c r="F1859" s="55" t="s">
        <v>4651</v>
      </c>
      <c r="G1859" s="55" t="s">
        <v>10223</v>
      </c>
      <c r="H1859" s="55">
        <v>0</v>
      </c>
    </row>
    <row r="1860" spans="1:8" ht="12.5" customHeight="1">
      <c r="A1860" s="55">
        <v>21590</v>
      </c>
      <c r="B1860" s="55">
        <v>1</v>
      </c>
      <c r="C1860" s="55" t="s">
        <v>10224</v>
      </c>
      <c r="D1860" s="55" t="s">
        <v>4649</v>
      </c>
      <c r="E1860" s="55" t="s">
        <v>10225</v>
      </c>
      <c r="F1860" s="55" t="s">
        <v>4651</v>
      </c>
      <c r="G1860" s="55" t="s">
        <v>10226</v>
      </c>
      <c r="H1860" s="55">
        <v>0</v>
      </c>
    </row>
    <row r="1861" spans="1:8" ht="12.5" customHeight="1">
      <c r="A1861" s="55">
        <v>21776</v>
      </c>
      <c r="B1861" s="55">
        <v>1</v>
      </c>
      <c r="C1861" s="55" t="s">
        <v>10227</v>
      </c>
      <c r="D1861" s="55" t="s">
        <v>4649</v>
      </c>
      <c r="E1861" s="55" t="s">
        <v>10228</v>
      </c>
      <c r="F1861" s="55" t="s">
        <v>4651</v>
      </c>
      <c r="G1861" s="55" t="s">
        <v>10229</v>
      </c>
      <c r="H1861" s="55">
        <v>0</v>
      </c>
    </row>
    <row r="1862" spans="1:8" ht="12.5" customHeight="1">
      <c r="A1862" s="55">
        <v>22094</v>
      </c>
      <c r="B1862" s="55">
        <v>1</v>
      </c>
      <c r="C1862" s="55" t="s">
        <v>10230</v>
      </c>
      <c r="D1862" s="55" t="s">
        <v>4649</v>
      </c>
      <c r="E1862" s="55" t="s">
        <v>10231</v>
      </c>
      <c r="F1862" s="55" t="s">
        <v>4651</v>
      </c>
      <c r="G1862" s="55" t="s">
        <v>10232</v>
      </c>
      <c r="H1862" s="55">
        <v>0</v>
      </c>
    </row>
    <row r="1863" spans="1:8" ht="12.5" customHeight="1">
      <c r="A1863" s="55">
        <v>22773</v>
      </c>
      <c r="B1863" s="55">
        <v>1</v>
      </c>
      <c r="C1863" s="55" t="s">
        <v>10233</v>
      </c>
      <c r="D1863" s="55" t="s">
        <v>4649</v>
      </c>
      <c r="E1863" s="55" t="s">
        <v>10234</v>
      </c>
      <c r="F1863" s="55" t="s">
        <v>4651</v>
      </c>
      <c r="G1863" s="55" t="s">
        <v>10235</v>
      </c>
      <c r="H1863" s="55">
        <v>0</v>
      </c>
    </row>
    <row r="1864" spans="1:8" ht="12.5" customHeight="1">
      <c r="A1864" s="55">
        <v>23054</v>
      </c>
      <c r="B1864" s="55">
        <v>1</v>
      </c>
      <c r="C1864" s="55" t="s">
        <v>10236</v>
      </c>
      <c r="D1864" s="55" t="s">
        <v>4649</v>
      </c>
      <c r="E1864" s="55" t="s">
        <v>10237</v>
      </c>
      <c r="F1864" s="55" t="s">
        <v>4651</v>
      </c>
      <c r="G1864" s="55" t="s">
        <v>10238</v>
      </c>
      <c r="H1864" s="55">
        <v>0</v>
      </c>
    </row>
    <row r="1865" spans="1:8" ht="12.5" customHeight="1">
      <c r="A1865" s="55">
        <v>23109</v>
      </c>
      <c r="B1865" s="55">
        <v>1</v>
      </c>
      <c r="C1865" s="55" t="s">
        <v>10239</v>
      </c>
      <c r="D1865" s="55" t="s">
        <v>4649</v>
      </c>
      <c r="E1865" s="55" t="s">
        <v>10240</v>
      </c>
      <c r="F1865" s="55" t="s">
        <v>4651</v>
      </c>
      <c r="G1865" s="55" t="s">
        <v>10241</v>
      </c>
      <c r="H1865" s="55">
        <v>0</v>
      </c>
    </row>
    <row r="1866" spans="1:8" ht="12.5" customHeight="1">
      <c r="A1866" s="55">
        <v>23151</v>
      </c>
      <c r="B1866" s="55">
        <v>1</v>
      </c>
      <c r="C1866" s="55" t="s">
        <v>10242</v>
      </c>
      <c r="D1866" s="55" t="s">
        <v>4649</v>
      </c>
      <c r="E1866" s="55" t="s">
        <v>10243</v>
      </c>
      <c r="F1866" s="55" t="s">
        <v>4651</v>
      </c>
      <c r="G1866" s="55" t="s">
        <v>10244</v>
      </c>
      <c r="H1866" s="55">
        <v>0</v>
      </c>
    </row>
    <row r="1867" spans="1:8" ht="12.5" customHeight="1">
      <c r="A1867" s="55">
        <v>23200</v>
      </c>
      <c r="B1867" s="55">
        <v>1</v>
      </c>
      <c r="C1867" s="55" t="s">
        <v>10245</v>
      </c>
      <c r="D1867" s="55" t="s">
        <v>4649</v>
      </c>
      <c r="E1867" s="55" t="s">
        <v>10246</v>
      </c>
      <c r="F1867" s="55" t="s">
        <v>4651</v>
      </c>
      <c r="G1867" s="55" t="s">
        <v>10247</v>
      </c>
      <c r="H1867" s="55">
        <v>0</v>
      </c>
    </row>
    <row r="1868" spans="1:8" ht="12.5" customHeight="1">
      <c r="A1868" s="55">
        <v>23243</v>
      </c>
      <c r="B1868" s="55">
        <v>1</v>
      </c>
      <c r="C1868" s="55" t="s">
        <v>10248</v>
      </c>
      <c r="D1868" s="55" t="s">
        <v>4649</v>
      </c>
      <c r="E1868" s="55" t="s">
        <v>10249</v>
      </c>
      <c r="F1868" s="55" t="s">
        <v>4651</v>
      </c>
      <c r="G1868" s="55" t="s">
        <v>10250</v>
      </c>
      <c r="H1868" s="55">
        <v>0</v>
      </c>
    </row>
    <row r="1869" spans="1:8" ht="12.5" customHeight="1">
      <c r="A1869" s="55">
        <v>23370</v>
      </c>
      <c r="B1869" s="55">
        <v>1</v>
      </c>
      <c r="C1869" s="55" t="s">
        <v>10251</v>
      </c>
      <c r="D1869" s="55" t="s">
        <v>4649</v>
      </c>
      <c r="E1869" s="55" t="s">
        <v>10252</v>
      </c>
      <c r="F1869" s="55" t="s">
        <v>4651</v>
      </c>
      <c r="G1869" s="55" t="s">
        <v>10253</v>
      </c>
      <c r="H1869" s="55">
        <v>0</v>
      </c>
    </row>
    <row r="1870" spans="1:8" ht="12.5" customHeight="1">
      <c r="A1870" s="55">
        <v>24752</v>
      </c>
      <c r="B1870" s="55">
        <v>1</v>
      </c>
      <c r="C1870" s="55" t="s">
        <v>10254</v>
      </c>
      <c r="D1870" s="55" t="s">
        <v>4649</v>
      </c>
      <c r="E1870" s="55" t="s">
        <v>10255</v>
      </c>
      <c r="F1870" s="55" t="s">
        <v>4651</v>
      </c>
      <c r="G1870" s="55" t="s">
        <v>10256</v>
      </c>
      <c r="H1870" s="55">
        <v>0</v>
      </c>
    </row>
    <row r="1871" spans="1:8" ht="12.5" customHeight="1">
      <c r="A1871" s="55">
        <v>24945</v>
      </c>
      <c r="B1871" s="55">
        <v>1</v>
      </c>
      <c r="C1871" s="55" t="s">
        <v>10257</v>
      </c>
      <c r="D1871" s="55" t="s">
        <v>4649</v>
      </c>
      <c r="E1871" s="55" t="s">
        <v>10258</v>
      </c>
      <c r="F1871" s="55" t="s">
        <v>4651</v>
      </c>
      <c r="G1871" s="55" t="s">
        <v>10259</v>
      </c>
      <c r="H1871" s="55">
        <v>0</v>
      </c>
    </row>
    <row r="1872" spans="1:8" ht="12.5" customHeight="1">
      <c r="A1872" s="55">
        <v>25915</v>
      </c>
      <c r="B1872" s="55">
        <v>1</v>
      </c>
      <c r="C1872" s="55" t="s">
        <v>10260</v>
      </c>
      <c r="D1872" s="55" t="s">
        <v>4649</v>
      </c>
      <c r="E1872" s="55" t="s">
        <v>10261</v>
      </c>
      <c r="F1872" s="55" t="s">
        <v>4651</v>
      </c>
      <c r="G1872" s="55" t="s">
        <v>10262</v>
      </c>
      <c r="H1872" s="55">
        <v>0</v>
      </c>
    </row>
    <row r="1873" spans="1:8" ht="12.5" customHeight="1">
      <c r="A1873" s="55">
        <v>25970</v>
      </c>
      <c r="B1873" s="55">
        <v>1</v>
      </c>
      <c r="C1873" s="55" t="s">
        <v>10263</v>
      </c>
      <c r="D1873" s="55" t="s">
        <v>4649</v>
      </c>
      <c r="E1873" s="55" t="s">
        <v>10264</v>
      </c>
      <c r="F1873" s="55" t="s">
        <v>4651</v>
      </c>
      <c r="G1873" s="55" t="s">
        <v>10265</v>
      </c>
      <c r="H1873" s="55">
        <v>0</v>
      </c>
    </row>
    <row r="1874" spans="1:8" ht="12.5" customHeight="1">
      <c r="A1874" s="55">
        <v>26168</v>
      </c>
      <c r="B1874" s="55">
        <v>1</v>
      </c>
      <c r="C1874" s="55" t="s">
        <v>10266</v>
      </c>
      <c r="D1874" s="55" t="s">
        <v>4649</v>
      </c>
      <c r="E1874" s="55" t="s">
        <v>10267</v>
      </c>
      <c r="F1874" s="55" t="s">
        <v>4651</v>
      </c>
      <c r="G1874" s="55" t="s">
        <v>10268</v>
      </c>
      <c r="H1874" s="55">
        <v>0</v>
      </c>
    </row>
    <row r="1875" spans="1:8" ht="12.5" customHeight="1">
      <c r="A1875" s="55">
        <v>26272</v>
      </c>
      <c r="B1875" s="55">
        <v>1</v>
      </c>
      <c r="C1875" s="55" t="s">
        <v>10269</v>
      </c>
      <c r="D1875" s="55" t="s">
        <v>4649</v>
      </c>
      <c r="E1875" s="55" t="s">
        <v>10270</v>
      </c>
      <c r="F1875" s="55" t="s">
        <v>4651</v>
      </c>
      <c r="G1875" s="55" t="s">
        <v>10271</v>
      </c>
      <c r="H1875" s="55">
        <v>0</v>
      </c>
    </row>
    <row r="1876" spans="1:8" ht="12.5" customHeight="1">
      <c r="A1876" s="55">
        <v>26325</v>
      </c>
      <c r="B1876" s="55">
        <v>1</v>
      </c>
      <c r="C1876" s="55" t="s">
        <v>10272</v>
      </c>
      <c r="D1876" s="55" t="s">
        <v>4649</v>
      </c>
      <c r="E1876" s="55" t="s">
        <v>10273</v>
      </c>
      <c r="F1876" s="55" t="s">
        <v>4651</v>
      </c>
      <c r="G1876" s="55" t="s">
        <v>10274</v>
      </c>
      <c r="H1876" s="55">
        <v>0</v>
      </c>
    </row>
    <row r="1877" spans="1:8" ht="12.5" customHeight="1">
      <c r="A1877" s="55">
        <v>26553</v>
      </c>
      <c r="B1877" s="55">
        <v>1</v>
      </c>
      <c r="C1877" s="55" t="s">
        <v>10275</v>
      </c>
      <c r="D1877" s="55" t="s">
        <v>4649</v>
      </c>
      <c r="E1877" s="55" t="s">
        <v>10276</v>
      </c>
      <c r="F1877" s="55" t="s">
        <v>4651</v>
      </c>
      <c r="G1877" s="55" t="s">
        <v>10277</v>
      </c>
      <c r="H1877" s="55">
        <v>0</v>
      </c>
    </row>
    <row r="1878" spans="1:8" ht="12.5" customHeight="1">
      <c r="A1878" s="55">
        <v>26808</v>
      </c>
      <c r="B1878" s="55">
        <v>1</v>
      </c>
      <c r="C1878" s="55" t="s">
        <v>10278</v>
      </c>
      <c r="D1878" s="55" t="s">
        <v>4649</v>
      </c>
      <c r="E1878" s="55" t="s">
        <v>10279</v>
      </c>
      <c r="F1878" s="55" t="s">
        <v>4651</v>
      </c>
      <c r="G1878" s="55" t="s">
        <v>10280</v>
      </c>
      <c r="H1878" s="55">
        <v>0</v>
      </c>
    </row>
    <row r="1879" spans="1:8" ht="12.5" customHeight="1">
      <c r="A1879" s="55">
        <v>27045</v>
      </c>
      <c r="B1879" s="55">
        <v>1</v>
      </c>
      <c r="C1879" s="55" t="s">
        <v>10281</v>
      </c>
      <c r="D1879" s="55" t="s">
        <v>4649</v>
      </c>
      <c r="E1879" s="55" t="s">
        <v>10282</v>
      </c>
      <c r="F1879" s="55" t="s">
        <v>4651</v>
      </c>
      <c r="G1879" s="55" t="s">
        <v>10283</v>
      </c>
      <c r="H1879" s="55">
        <v>0</v>
      </c>
    </row>
    <row r="1880" spans="1:8" ht="12.5" customHeight="1">
      <c r="A1880" s="55">
        <v>27086</v>
      </c>
      <c r="B1880" s="55">
        <v>1</v>
      </c>
      <c r="C1880" s="55" t="s">
        <v>10284</v>
      </c>
      <c r="D1880" s="55" t="s">
        <v>4649</v>
      </c>
      <c r="E1880" s="55" t="s">
        <v>10285</v>
      </c>
      <c r="F1880" s="55" t="s">
        <v>4651</v>
      </c>
      <c r="G1880" s="55" t="s">
        <v>10286</v>
      </c>
      <c r="H1880" s="55">
        <v>0</v>
      </c>
    </row>
    <row r="1881" spans="1:8" ht="12.5" customHeight="1">
      <c r="A1881" s="55">
        <v>27088</v>
      </c>
      <c r="B1881" s="55">
        <v>1</v>
      </c>
      <c r="C1881" s="55" t="s">
        <v>10287</v>
      </c>
      <c r="D1881" s="55" t="s">
        <v>4649</v>
      </c>
      <c r="E1881" s="55" t="s">
        <v>10288</v>
      </c>
      <c r="F1881" s="55" t="s">
        <v>4651</v>
      </c>
      <c r="G1881" s="55" t="s">
        <v>10289</v>
      </c>
      <c r="H1881" s="55">
        <v>0</v>
      </c>
    </row>
    <row r="1882" spans="1:8" ht="12.5" customHeight="1">
      <c r="A1882" s="55">
        <v>27504</v>
      </c>
      <c r="B1882" s="55">
        <v>1</v>
      </c>
      <c r="C1882" s="55" t="s">
        <v>10290</v>
      </c>
      <c r="D1882" s="55" t="s">
        <v>4649</v>
      </c>
      <c r="E1882" s="55" t="s">
        <v>10291</v>
      </c>
      <c r="F1882" s="55" t="s">
        <v>4651</v>
      </c>
      <c r="G1882" s="55" t="s">
        <v>10292</v>
      </c>
      <c r="H1882" s="55">
        <v>0</v>
      </c>
    </row>
    <row r="1883" spans="1:8" ht="12.5" customHeight="1">
      <c r="A1883" s="55">
        <v>27556</v>
      </c>
      <c r="B1883" s="55">
        <v>1</v>
      </c>
      <c r="C1883" s="55" t="s">
        <v>10293</v>
      </c>
      <c r="D1883" s="55" t="s">
        <v>4649</v>
      </c>
      <c r="E1883" s="55" t="s">
        <v>10294</v>
      </c>
      <c r="F1883" s="55" t="s">
        <v>4651</v>
      </c>
      <c r="G1883" s="55" t="s">
        <v>10295</v>
      </c>
      <c r="H1883" s="55">
        <v>0</v>
      </c>
    </row>
    <row r="1884" spans="1:8" ht="12.5" customHeight="1">
      <c r="A1884" s="55">
        <v>27730</v>
      </c>
      <c r="B1884" s="55">
        <v>1</v>
      </c>
      <c r="C1884" s="55" t="s">
        <v>10296</v>
      </c>
      <c r="D1884" s="55" t="s">
        <v>4649</v>
      </c>
      <c r="E1884" s="55" t="s">
        <v>10297</v>
      </c>
      <c r="F1884" s="55" t="s">
        <v>4651</v>
      </c>
      <c r="G1884" s="55" t="s">
        <v>10298</v>
      </c>
      <c r="H1884" s="55">
        <v>0</v>
      </c>
    </row>
    <row r="1885" spans="1:8" ht="12.5" customHeight="1">
      <c r="A1885" s="55">
        <v>28095</v>
      </c>
      <c r="B1885" s="55">
        <v>1</v>
      </c>
      <c r="C1885" s="55" t="s">
        <v>10299</v>
      </c>
      <c r="D1885" s="55" t="s">
        <v>4649</v>
      </c>
      <c r="E1885" s="55" t="s">
        <v>10300</v>
      </c>
      <c r="F1885" s="55" t="s">
        <v>4651</v>
      </c>
      <c r="G1885" s="55" t="s">
        <v>10301</v>
      </c>
      <c r="H1885" s="55">
        <v>0</v>
      </c>
    </row>
    <row r="1886" spans="1:8" ht="12.5" customHeight="1">
      <c r="A1886" s="55">
        <v>28291</v>
      </c>
      <c r="B1886" s="55">
        <v>1</v>
      </c>
      <c r="C1886" s="55" t="s">
        <v>10302</v>
      </c>
      <c r="D1886" s="55" t="s">
        <v>4649</v>
      </c>
      <c r="E1886" s="55" t="s">
        <v>10303</v>
      </c>
      <c r="F1886" s="55" t="s">
        <v>4651</v>
      </c>
      <c r="G1886" s="55" t="s">
        <v>10304</v>
      </c>
      <c r="H1886" s="55">
        <v>0</v>
      </c>
    </row>
    <row r="1887" spans="1:8" ht="12.5" customHeight="1">
      <c r="A1887" s="55">
        <v>28579</v>
      </c>
      <c r="B1887" s="55">
        <v>1</v>
      </c>
      <c r="C1887" s="55" t="s">
        <v>10305</v>
      </c>
      <c r="D1887" s="55" t="s">
        <v>4649</v>
      </c>
      <c r="E1887" s="55" t="s">
        <v>10306</v>
      </c>
      <c r="F1887" s="55" t="s">
        <v>4651</v>
      </c>
      <c r="G1887" s="55" t="s">
        <v>10307</v>
      </c>
      <c r="H1887" s="55">
        <v>0</v>
      </c>
    </row>
    <row r="1888" spans="1:8" ht="12.5" customHeight="1">
      <c r="A1888" s="55">
        <v>28604</v>
      </c>
      <c r="B1888" s="55">
        <v>1</v>
      </c>
      <c r="C1888" s="55" t="s">
        <v>10308</v>
      </c>
      <c r="D1888" s="55" t="s">
        <v>4649</v>
      </c>
      <c r="E1888" s="55" t="s">
        <v>10309</v>
      </c>
      <c r="F1888" s="55" t="s">
        <v>4651</v>
      </c>
      <c r="G1888" s="55" t="s">
        <v>10310</v>
      </c>
      <c r="H1888" s="55">
        <v>0</v>
      </c>
    </row>
    <row r="1889" spans="1:8" ht="12.5" customHeight="1">
      <c r="A1889" s="55">
        <v>29039</v>
      </c>
      <c r="B1889" s="55">
        <v>1</v>
      </c>
      <c r="C1889" s="55" t="s">
        <v>10311</v>
      </c>
      <c r="D1889" s="55" t="s">
        <v>4649</v>
      </c>
      <c r="E1889" s="55" t="s">
        <v>10312</v>
      </c>
      <c r="F1889" s="55" t="s">
        <v>4651</v>
      </c>
      <c r="G1889" s="55" t="s">
        <v>10313</v>
      </c>
      <c r="H1889" s="55">
        <v>0</v>
      </c>
    </row>
    <row r="1890" spans="1:8" ht="12.5" customHeight="1">
      <c r="A1890" s="55">
        <v>29075</v>
      </c>
      <c r="B1890" s="55">
        <v>1</v>
      </c>
      <c r="C1890" s="55" t="s">
        <v>10314</v>
      </c>
      <c r="D1890" s="55" t="s">
        <v>4649</v>
      </c>
      <c r="E1890" s="55" t="s">
        <v>10315</v>
      </c>
      <c r="F1890" s="55" t="s">
        <v>4651</v>
      </c>
      <c r="G1890" s="55" t="s">
        <v>10316</v>
      </c>
      <c r="H1890" s="55">
        <v>0</v>
      </c>
    </row>
    <row r="1891" spans="1:8" ht="12.5" customHeight="1">
      <c r="A1891" s="55">
        <v>29169</v>
      </c>
      <c r="B1891" s="55">
        <v>1</v>
      </c>
      <c r="C1891" s="55" t="s">
        <v>10317</v>
      </c>
      <c r="D1891" s="55" t="s">
        <v>4649</v>
      </c>
      <c r="E1891" s="55" t="s">
        <v>10318</v>
      </c>
      <c r="F1891" s="55" t="s">
        <v>4651</v>
      </c>
      <c r="G1891" s="55" t="s">
        <v>10319</v>
      </c>
      <c r="H1891" s="55">
        <v>0</v>
      </c>
    </row>
    <row r="1892" spans="1:8" ht="12.5" customHeight="1">
      <c r="A1892" s="55">
        <v>11311</v>
      </c>
      <c r="B1892" s="55">
        <v>1</v>
      </c>
      <c r="C1892" s="55" t="s">
        <v>10320</v>
      </c>
      <c r="D1892" s="55" t="s">
        <v>4649</v>
      </c>
      <c r="E1892" s="55" t="s">
        <v>10321</v>
      </c>
      <c r="F1892" s="55" t="s">
        <v>4651</v>
      </c>
      <c r="G1892" s="55" t="s">
        <v>10322</v>
      </c>
      <c r="H1892" s="55">
        <v>0</v>
      </c>
    </row>
    <row r="1893" spans="1:8" ht="12.5" customHeight="1">
      <c r="A1893" s="55">
        <v>11725</v>
      </c>
      <c r="B1893" s="55">
        <v>1</v>
      </c>
      <c r="C1893" s="55" t="s">
        <v>10323</v>
      </c>
      <c r="D1893" s="55" t="s">
        <v>4649</v>
      </c>
      <c r="E1893" s="55" t="s">
        <v>10324</v>
      </c>
      <c r="F1893" s="55" t="s">
        <v>4651</v>
      </c>
      <c r="G1893" s="55" t="s">
        <v>10325</v>
      </c>
      <c r="H1893" s="55">
        <v>0</v>
      </c>
    </row>
    <row r="1894" spans="1:8" ht="12.5" customHeight="1">
      <c r="A1894" s="55">
        <v>12452</v>
      </c>
      <c r="B1894" s="55">
        <v>1</v>
      </c>
      <c r="C1894" s="55" t="s">
        <v>10326</v>
      </c>
      <c r="D1894" s="55" t="s">
        <v>4649</v>
      </c>
      <c r="E1894" s="55" t="s">
        <v>10327</v>
      </c>
      <c r="F1894" s="55" t="s">
        <v>4651</v>
      </c>
      <c r="G1894" s="55" t="s">
        <v>10328</v>
      </c>
      <c r="H1894" s="55">
        <v>0</v>
      </c>
    </row>
    <row r="1895" spans="1:8" ht="12.5" customHeight="1">
      <c r="A1895" s="55">
        <v>12941</v>
      </c>
      <c r="B1895" s="55">
        <v>1</v>
      </c>
      <c r="C1895" s="55" t="s">
        <v>10329</v>
      </c>
      <c r="D1895" s="55" t="s">
        <v>4649</v>
      </c>
      <c r="E1895" s="55" t="s">
        <v>10330</v>
      </c>
      <c r="F1895" s="55" t="s">
        <v>4651</v>
      </c>
      <c r="G1895" s="55" t="s">
        <v>10331</v>
      </c>
      <c r="H1895" s="55">
        <v>0</v>
      </c>
    </row>
    <row r="1896" spans="1:8" ht="12.5" customHeight="1">
      <c r="A1896" s="55">
        <v>12946</v>
      </c>
      <c r="B1896" s="55">
        <v>1</v>
      </c>
      <c r="C1896" s="55" t="s">
        <v>10332</v>
      </c>
      <c r="D1896" s="55" t="s">
        <v>4649</v>
      </c>
      <c r="E1896" s="55" t="s">
        <v>10333</v>
      </c>
      <c r="F1896" s="55" t="s">
        <v>4651</v>
      </c>
      <c r="G1896" s="55" t="s">
        <v>10334</v>
      </c>
      <c r="H1896" s="55">
        <v>0</v>
      </c>
    </row>
    <row r="1897" spans="1:8" ht="12.5" customHeight="1">
      <c r="A1897" s="55">
        <v>13054</v>
      </c>
      <c r="B1897" s="55">
        <v>1</v>
      </c>
      <c r="C1897" s="55" t="s">
        <v>10335</v>
      </c>
      <c r="D1897" s="55" t="s">
        <v>4649</v>
      </c>
      <c r="E1897" s="55" t="s">
        <v>10336</v>
      </c>
      <c r="F1897" s="55" t="s">
        <v>4651</v>
      </c>
      <c r="G1897" s="55" t="s">
        <v>10337</v>
      </c>
      <c r="H1897" s="55">
        <v>0</v>
      </c>
    </row>
    <row r="1898" spans="1:8" ht="12.5" customHeight="1">
      <c r="A1898" s="55">
        <v>13226</v>
      </c>
      <c r="B1898" s="55">
        <v>1</v>
      </c>
      <c r="C1898" s="55" t="s">
        <v>10338</v>
      </c>
      <c r="D1898" s="55" t="s">
        <v>4649</v>
      </c>
      <c r="E1898" s="55" t="s">
        <v>10339</v>
      </c>
      <c r="F1898" s="55" t="s">
        <v>4651</v>
      </c>
      <c r="G1898" s="55" t="s">
        <v>10340</v>
      </c>
      <c r="H1898" s="55">
        <v>0</v>
      </c>
    </row>
    <row r="1899" spans="1:8" ht="12.5" customHeight="1">
      <c r="A1899" s="55">
        <v>13244</v>
      </c>
      <c r="B1899" s="55">
        <v>1</v>
      </c>
      <c r="C1899" s="55" t="s">
        <v>10341</v>
      </c>
      <c r="D1899" s="55" t="s">
        <v>4649</v>
      </c>
      <c r="E1899" s="55" t="s">
        <v>10342</v>
      </c>
      <c r="F1899" s="55" t="s">
        <v>4651</v>
      </c>
      <c r="G1899" s="55" t="s">
        <v>10343</v>
      </c>
      <c r="H1899" s="55">
        <v>0</v>
      </c>
    </row>
    <row r="1900" spans="1:8" ht="12.5" customHeight="1">
      <c r="A1900" s="55">
        <v>13849</v>
      </c>
      <c r="B1900" s="55">
        <v>1</v>
      </c>
      <c r="C1900" s="55" t="s">
        <v>10344</v>
      </c>
      <c r="D1900" s="55" t="s">
        <v>4649</v>
      </c>
      <c r="E1900" s="55" t="s">
        <v>10345</v>
      </c>
      <c r="F1900" s="55" t="s">
        <v>4651</v>
      </c>
      <c r="G1900" s="55" t="s">
        <v>10346</v>
      </c>
      <c r="H1900" s="55">
        <v>0</v>
      </c>
    </row>
    <row r="1901" spans="1:8" ht="12.5" customHeight="1">
      <c r="A1901" s="55">
        <v>13872</v>
      </c>
      <c r="B1901" s="55">
        <v>1</v>
      </c>
      <c r="C1901" s="55" t="s">
        <v>10347</v>
      </c>
      <c r="D1901" s="55" t="s">
        <v>4649</v>
      </c>
      <c r="E1901" s="55" t="s">
        <v>10348</v>
      </c>
      <c r="F1901" s="55" t="s">
        <v>4651</v>
      </c>
      <c r="G1901" s="55" t="s">
        <v>10349</v>
      </c>
      <c r="H1901" s="55">
        <v>0</v>
      </c>
    </row>
    <row r="1902" spans="1:8" ht="12.5" customHeight="1">
      <c r="A1902" s="55">
        <v>14116</v>
      </c>
      <c r="B1902" s="55">
        <v>1</v>
      </c>
      <c r="C1902" s="55" t="s">
        <v>10350</v>
      </c>
      <c r="D1902" s="55" t="s">
        <v>4649</v>
      </c>
      <c r="E1902" s="55" t="s">
        <v>10351</v>
      </c>
      <c r="F1902" s="55" t="s">
        <v>4651</v>
      </c>
      <c r="G1902" s="55" t="s">
        <v>10352</v>
      </c>
      <c r="H1902" s="55">
        <v>0</v>
      </c>
    </row>
    <row r="1903" spans="1:8" ht="12.5" customHeight="1">
      <c r="A1903" s="55">
        <v>14376</v>
      </c>
      <c r="B1903" s="55">
        <v>1</v>
      </c>
      <c r="C1903" s="55" t="s">
        <v>10353</v>
      </c>
      <c r="D1903" s="55" t="s">
        <v>4649</v>
      </c>
      <c r="E1903" s="55" t="s">
        <v>10354</v>
      </c>
      <c r="F1903" s="55" t="s">
        <v>4651</v>
      </c>
      <c r="G1903" s="55" t="s">
        <v>10355</v>
      </c>
      <c r="H1903" s="55">
        <v>0</v>
      </c>
    </row>
    <row r="1904" spans="1:8" ht="12.5" customHeight="1">
      <c r="A1904" s="55">
        <v>14392</v>
      </c>
      <c r="B1904" s="55">
        <v>1</v>
      </c>
      <c r="C1904" s="55" t="s">
        <v>10356</v>
      </c>
      <c r="D1904" s="55" t="s">
        <v>4649</v>
      </c>
      <c r="E1904" s="55" t="s">
        <v>10357</v>
      </c>
      <c r="F1904" s="55" t="s">
        <v>4651</v>
      </c>
      <c r="G1904" s="55" t="s">
        <v>10358</v>
      </c>
      <c r="H1904" s="55">
        <v>0</v>
      </c>
    </row>
    <row r="1905" spans="1:8" ht="12.5" customHeight="1">
      <c r="A1905" s="55">
        <v>14916</v>
      </c>
      <c r="B1905" s="55">
        <v>1</v>
      </c>
      <c r="C1905" s="55" t="s">
        <v>10359</v>
      </c>
      <c r="D1905" s="55" t="s">
        <v>4649</v>
      </c>
      <c r="E1905" s="55" t="s">
        <v>10360</v>
      </c>
      <c r="F1905" s="55" t="s">
        <v>4651</v>
      </c>
      <c r="G1905" s="55" t="s">
        <v>10361</v>
      </c>
      <c r="H1905" s="55">
        <v>0</v>
      </c>
    </row>
    <row r="1906" spans="1:8" ht="12.5" customHeight="1">
      <c r="A1906" s="55">
        <v>15272</v>
      </c>
      <c r="B1906" s="55">
        <v>1</v>
      </c>
      <c r="C1906" s="55" t="s">
        <v>10362</v>
      </c>
      <c r="D1906" s="55" t="s">
        <v>4649</v>
      </c>
      <c r="E1906" s="55" t="s">
        <v>10363</v>
      </c>
      <c r="F1906" s="55" t="s">
        <v>4651</v>
      </c>
      <c r="G1906" s="55" t="s">
        <v>10364</v>
      </c>
      <c r="H1906" s="55">
        <v>0</v>
      </c>
    </row>
    <row r="1907" spans="1:8" ht="12.5" customHeight="1">
      <c r="A1907" s="55">
        <v>15509</v>
      </c>
      <c r="B1907" s="55">
        <v>1</v>
      </c>
      <c r="C1907" s="55" t="s">
        <v>10365</v>
      </c>
      <c r="D1907" s="55" t="s">
        <v>4649</v>
      </c>
      <c r="E1907" s="55" t="s">
        <v>10366</v>
      </c>
      <c r="F1907" s="55" t="s">
        <v>4651</v>
      </c>
      <c r="G1907" s="55" t="s">
        <v>10367</v>
      </c>
      <c r="H1907" s="55">
        <v>0</v>
      </c>
    </row>
    <row r="1908" spans="1:8" ht="12.5" customHeight="1">
      <c r="A1908" s="55">
        <v>15510</v>
      </c>
      <c r="B1908" s="55">
        <v>1</v>
      </c>
      <c r="C1908" s="55" t="s">
        <v>10368</v>
      </c>
      <c r="D1908" s="55" t="s">
        <v>4649</v>
      </c>
      <c r="E1908" s="55" t="s">
        <v>10369</v>
      </c>
      <c r="F1908" s="55" t="s">
        <v>4651</v>
      </c>
      <c r="G1908" s="55" t="s">
        <v>10370</v>
      </c>
      <c r="H1908" s="55">
        <v>0</v>
      </c>
    </row>
    <row r="1909" spans="1:8" ht="12.5" customHeight="1">
      <c r="A1909" s="55">
        <v>15871</v>
      </c>
      <c r="B1909" s="55">
        <v>1</v>
      </c>
      <c r="C1909" s="55" t="s">
        <v>10371</v>
      </c>
      <c r="D1909" s="55" t="s">
        <v>4649</v>
      </c>
      <c r="E1909" s="55" t="s">
        <v>10372</v>
      </c>
      <c r="F1909" s="55" t="s">
        <v>4651</v>
      </c>
      <c r="G1909" s="55" t="s">
        <v>10373</v>
      </c>
      <c r="H1909" s="55">
        <v>0</v>
      </c>
    </row>
    <row r="1910" spans="1:8" ht="12.5" customHeight="1">
      <c r="A1910" s="55">
        <v>15887</v>
      </c>
      <c r="B1910" s="55">
        <v>1</v>
      </c>
      <c r="C1910" s="55" t="s">
        <v>10374</v>
      </c>
      <c r="D1910" s="55" t="s">
        <v>4649</v>
      </c>
      <c r="E1910" s="55" t="s">
        <v>10375</v>
      </c>
      <c r="F1910" s="55" t="s">
        <v>4651</v>
      </c>
      <c r="G1910" s="55" t="s">
        <v>10376</v>
      </c>
      <c r="H1910" s="55">
        <v>0</v>
      </c>
    </row>
    <row r="1911" spans="1:8" ht="12.5" customHeight="1">
      <c r="A1911" s="55">
        <v>15901</v>
      </c>
      <c r="B1911" s="55">
        <v>1</v>
      </c>
      <c r="C1911" s="55" t="s">
        <v>10377</v>
      </c>
      <c r="D1911" s="55" t="s">
        <v>4649</v>
      </c>
      <c r="E1911" s="55" t="s">
        <v>10378</v>
      </c>
      <c r="F1911" s="55" t="s">
        <v>4651</v>
      </c>
      <c r="G1911" s="55" t="s">
        <v>10379</v>
      </c>
      <c r="H1911" s="55">
        <v>0</v>
      </c>
    </row>
    <row r="1912" spans="1:8" ht="12.5" customHeight="1">
      <c r="A1912" s="55">
        <v>15937</v>
      </c>
      <c r="B1912" s="55">
        <v>1</v>
      </c>
      <c r="C1912" s="55" t="s">
        <v>10380</v>
      </c>
      <c r="D1912" s="55" t="s">
        <v>4649</v>
      </c>
      <c r="E1912" s="55" t="s">
        <v>10381</v>
      </c>
      <c r="F1912" s="55" t="s">
        <v>4651</v>
      </c>
      <c r="G1912" s="55" t="s">
        <v>10382</v>
      </c>
      <c r="H1912" s="55">
        <v>0</v>
      </c>
    </row>
    <row r="1913" spans="1:8" ht="12.5" customHeight="1">
      <c r="A1913" s="55">
        <v>16373</v>
      </c>
      <c r="B1913" s="55">
        <v>1</v>
      </c>
      <c r="C1913" s="55" t="s">
        <v>10383</v>
      </c>
      <c r="D1913" s="55" t="s">
        <v>4649</v>
      </c>
      <c r="E1913" s="55" t="s">
        <v>10384</v>
      </c>
      <c r="F1913" s="55" t="s">
        <v>4651</v>
      </c>
      <c r="G1913" s="55" t="s">
        <v>10385</v>
      </c>
      <c r="H1913" s="55">
        <v>0</v>
      </c>
    </row>
    <row r="1914" spans="1:8" ht="12.5" customHeight="1">
      <c r="A1914" s="55">
        <v>16735</v>
      </c>
      <c r="B1914" s="55">
        <v>1</v>
      </c>
      <c r="C1914" s="55" t="s">
        <v>10386</v>
      </c>
      <c r="D1914" s="55" t="s">
        <v>4649</v>
      </c>
      <c r="E1914" s="55" t="s">
        <v>10387</v>
      </c>
      <c r="F1914" s="55" t="s">
        <v>4651</v>
      </c>
      <c r="G1914" s="55" t="s">
        <v>10388</v>
      </c>
      <c r="H1914" s="55">
        <v>0</v>
      </c>
    </row>
    <row r="1915" spans="1:8" ht="12.5" customHeight="1">
      <c r="A1915" s="55">
        <v>16850</v>
      </c>
      <c r="B1915" s="55">
        <v>1</v>
      </c>
      <c r="C1915" s="55" t="s">
        <v>10389</v>
      </c>
      <c r="D1915" s="55" t="s">
        <v>4649</v>
      </c>
      <c r="E1915" s="55" t="s">
        <v>10390</v>
      </c>
      <c r="F1915" s="55" t="s">
        <v>4651</v>
      </c>
      <c r="G1915" s="55" t="s">
        <v>10391</v>
      </c>
      <c r="H1915" s="55">
        <v>0</v>
      </c>
    </row>
    <row r="1916" spans="1:8" ht="12.5" customHeight="1">
      <c r="A1916" s="55">
        <v>17015</v>
      </c>
      <c r="B1916" s="55">
        <v>1</v>
      </c>
      <c r="C1916" s="55" t="s">
        <v>10392</v>
      </c>
      <c r="D1916" s="55" t="s">
        <v>4649</v>
      </c>
      <c r="E1916" s="55" t="s">
        <v>10393</v>
      </c>
      <c r="F1916" s="55" t="s">
        <v>4651</v>
      </c>
      <c r="G1916" s="55" t="s">
        <v>10394</v>
      </c>
      <c r="H1916" s="55">
        <v>0</v>
      </c>
    </row>
    <row r="1917" spans="1:8" ht="12.5" customHeight="1">
      <c r="A1917" s="55">
        <v>17365</v>
      </c>
      <c r="B1917" s="55">
        <v>1</v>
      </c>
      <c r="C1917" s="55" t="s">
        <v>10395</v>
      </c>
      <c r="D1917" s="55" t="s">
        <v>4649</v>
      </c>
      <c r="E1917" s="55" t="s">
        <v>10396</v>
      </c>
      <c r="F1917" s="55" t="s">
        <v>4651</v>
      </c>
      <c r="G1917" s="55" t="s">
        <v>10397</v>
      </c>
      <c r="H1917" s="55">
        <v>0</v>
      </c>
    </row>
    <row r="1918" spans="1:8" ht="12.5" customHeight="1">
      <c r="A1918" s="55">
        <v>17569</v>
      </c>
      <c r="B1918" s="55">
        <v>1</v>
      </c>
      <c r="C1918" s="55" t="s">
        <v>10398</v>
      </c>
      <c r="D1918" s="55" t="s">
        <v>4649</v>
      </c>
      <c r="E1918" s="55" t="s">
        <v>10399</v>
      </c>
      <c r="F1918" s="55" t="s">
        <v>4651</v>
      </c>
      <c r="G1918" s="55" t="s">
        <v>10400</v>
      </c>
      <c r="H1918" s="55">
        <v>0</v>
      </c>
    </row>
    <row r="1919" spans="1:8" ht="12.5" customHeight="1">
      <c r="A1919" s="55">
        <v>18803</v>
      </c>
      <c r="B1919" s="55">
        <v>1</v>
      </c>
      <c r="C1919" s="55" t="s">
        <v>10401</v>
      </c>
      <c r="D1919" s="55" t="s">
        <v>4649</v>
      </c>
      <c r="E1919" s="55" t="s">
        <v>10402</v>
      </c>
      <c r="F1919" s="55" t="s">
        <v>4651</v>
      </c>
      <c r="G1919" s="55" t="s">
        <v>10403</v>
      </c>
      <c r="H1919" s="55">
        <v>0</v>
      </c>
    </row>
    <row r="1920" spans="1:8" ht="12.5" customHeight="1">
      <c r="A1920" s="55">
        <v>19139</v>
      </c>
      <c r="B1920" s="55">
        <v>1</v>
      </c>
      <c r="C1920" s="55" t="s">
        <v>10404</v>
      </c>
      <c r="D1920" s="55" t="s">
        <v>4649</v>
      </c>
      <c r="E1920" s="55" t="s">
        <v>10405</v>
      </c>
      <c r="F1920" s="55" t="s">
        <v>4651</v>
      </c>
      <c r="G1920" s="55" t="s">
        <v>10406</v>
      </c>
      <c r="H1920" s="55">
        <v>0</v>
      </c>
    </row>
    <row r="1921" spans="1:8" ht="12.5" customHeight="1">
      <c r="A1921" s="55">
        <v>19157</v>
      </c>
      <c r="B1921" s="55">
        <v>1</v>
      </c>
      <c r="C1921" s="55" t="s">
        <v>10407</v>
      </c>
      <c r="D1921" s="55" t="s">
        <v>4649</v>
      </c>
      <c r="E1921" s="55" t="s">
        <v>10408</v>
      </c>
      <c r="F1921" s="55" t="s">
        <v>4651</v>
      </c>
      <c r="G1921" s="55" t="s">
        <v>10409</v>
      </c>
      <c r="H1921" s="55">
        <v>0</v>
      </c>
    </row>
    <row r="1922" spans="1:8" ht="12.5" customHeight="1">
      <c r="A1922" s="55">
        <v>20011</v>
      </c>
      <c r="B1922" s="55">
        <v>1</v>
      </c>
      <c r="C1922" s="55" t="s">
        <v>10410</v>
      </c>
      <c r="D1922" s="55" t="s">
        <v>4649</v>
      </c>
      <c r="E1922" s="55" t="s">
        <v>10411</v>
      </c>
      <c r="F1922" s="55" t="s">
        <v>4651</v>
      </c>
      <c r="G1922" s="55" t="s">
        <v>10412</v>
      </c>
      <c r="H1922" s="55">
        <v>0</v>
      </c>
    </row>
    <row r="1923" spans="1:8" ht="12.5" customHeight="1">
      <c r="A1923" s="55">
        <v>20072</v>
      </c>
      <c r="B1923" s="55">
        <v>1</v>
      </c>
      <c r="C1923" s="55" t="s">
        <v>10413</v>
      </c>
      <c r="D1923" s="55" t="s">
        <v>4649</v>
      </c>
      <c r="E1923" s="55" t="s">
        <v>10414</v>
      </c>
      <c r="F1923" s="55" t="s">
        <v>4651</v>
      </c>
      <c r="G1923" s="55" t="s">
        <v>10415</v>
      </c>
      <c r="H1923" s="55">
        <v>0</v>
      </c>
    </row>
    <row r="1924" spans="1:8" ht="12.5" customHeight="1">
      <c r="A1924" s="55">
        <v>20295</v>
      </c>
      <c r="B1924" s="55">
        <v>1</v>
      </c>
      <c r="C1924" s="55" t="s">
        <v>10416</v>
      </c>
      <c r="D1924" s="55" t="s">
        <v>4649</v>
      </c>
      <c r="E1924" s="55" t="s">
        <v>10417</v>
      </c>
      <c r="F1924" s="55" t="s">
        <v>4651</v>
      </c>
      <c r="G1924" s="55" t="s">
        <v>10418</v>
      </c>
      <c r="H1924" s="55">
        <v>0</v>
      </c>
    </row>
    <row r="1925" spans="1:8" ht="12.5" customHeight="1">
      <c r="A1925" s="55">
        <v>20372</v>
      </c>
      <c r="B1925" s="55">
        <v>1</v>
      </c>
      <c r="C1925" s="55" t="s">
        <v>10419</v>
      </c>
      <c r="D1925" s="55" t="s">
        <v>4649</v>
      </c>
      <c r="E1925" s="55" t="s">
        <v>10420</v>
      </c>
      <c r="F1925" s="55" t="s">
        <v>4651</v>
      </c>
      <c r="G1925" s="55" t="s">
        <v>10421</v>
      </c>
      <c r="H1925" s="55">
        <v>0</v>
      </c>
    </row>
    <row r="1926" spans="1:8" ht="12.5" customHeight="1">
      <c r="A1926" s="55">
        <v>20377</v>
      </c>
      <c r="B1926" s="55">
        <v>1</v>
      </c>
      <c r="C1926" s="55" t="s">
        <v>10422</v>
      </c>
      <c r="D1926" s="55" t="s">
        <v>4649</v>
      </c>
      <c r="E1926" s="55" t="s">
        <v>10423</v>
      </c>
      <c r="F1926" s="55" t="s">
        <v>4651</v>
      </c>
      <c r="G1926" s="55" t="s">
        <v>10424</v>
      </c>
      <c r="H1926" s="55">
        <v>0</v>
      </c>
    </row>
    <row r="1927" spans="1:8" ht="12.5" customHeight="1">
      <c r="A1927" s="55">
        <v>20639</v>
      </c>
      <c r="B1927" s="55">
        <v>1</v>
      </c>
      <c r="C1927" s="55" t="s">
        <v>10425</v>
      </c>
      <c r="D1927" s="55" t="s">
        <v>4649</v>
      </c>
      <c r="E1927" s="55" t="s">
        <v>10426</v>
      </c>
      <c r="F1927" s="55" t="s">
        <v>4651</v>
      </c>
      <c r="G1927" s="55" t="s">
        <v>10427</v>
      </c>
      <c r="H1927" s="55">
        <v>0</v>
      </c>
    </row>
    <row r="1928" spans="1:8" ht="12.5" customHeight="1">
      <c r="A1928" s="55">
        <v>21302</v>
      </c>
      <c r="B1928" s="55">
        <v>1</v>
      </c>
      <c r="C1928" s="55" t="s">
        <v>10428</v>
      </c>
      <c r="D1928" s="55" t="s">
        <v>4649</v>
      </c>
      <c r="E1928" s="55" t="s">
        <v>10429</v>
      </c>
      <c r="F1928" s="55" t="s">
        <v>4651</v>
      </c>
      <c r="G1928" s="55" t="s">
        <v>10430</v>
      </c>
      <c r="H1928" s="55">
        <v>0</v>
      </c>
    </row>
    <row r="1929" spans="1:8" ht="12.5" customHeight="1">
      <c r="A1929" s="55">
        <v>21596</v>
      </c>
      <c r="B1929" s="55">
        <v>1</v>
      </c>
      <c r="C1929" s="55" t="s">
        <v>10431</v>
      </c>
      <c r="D1929" s="55" t="s">
        <v>4649</v>
      </c>
      <c r="E1929" s="55" t="s">
        <v>10432</v>
      </c>
      <c r="F1929" s="55" t="s">
        <v>4651</v>
      </c>
      <c r="G1929" s="55" t="s">
        <v>10433</v>
      </c>
      <c r="H1929" s="55">
        <v>0</v>
      </c>
    </row>
    <row r="1930" spans="1:8" ht="12.5" customHeight="1">
      <c r="A1930" s="55">
        <v>21608</v>
      </c>
      <c r="B1930" s="55">
        <v>1</v>
      </c>
      <c r="C1930" s="55" t="s">
        <v>10434</v>
      </c>
      <c r="D1930" s="55" t="s">
        <v>4649</v>
      </c>
      <c r="E1930" s="55" t="s">
        <v>10435</v>
      </c>
      <c r="F1930" s="55" t="s">
        <v>4651</v>
      </c>
      <c r="G1930" s="55" t="s">
        <v>10436</v>
      </c>
      <c r="H1930" s="55">
        <v>0</v>
      </c>
    </row>
    <row r="1931" spans="1:8" ht="12.5" customHeight="1">
      <c r="A1931" s="55">
        <v>21657</v>
      </c>
      <c r="B1931" s="55">
        <v>1</v>
      </c>
      <c r="C1931" s="55" t="s">
        <v>10437</v>
      </c>
      <c r="D1931" s="55" t="s">
        <v>4649</v>
      </c>
      <c r="E1931" s="55" t="s">
        <v>10438</v>
      </c>
      <c r="F1931" s="55" t="s">
        <v>4651</v>
      </c>
      <c r="G1931" s="55" t="s">
        <v>10439</v>
      </c>
      <c r="H1931" s="55">
        <v>0</v>
      </c>
    </row>
    <row r="1932" spans="1:8" ht="12.5" customHeight="1">
      <c r="A1932" s="55">
        <v>22046</v>
      </c>
      <c r="B1932" s="55">
        <v>1</v>
      </c>
      <c r="C1932" s="55" t="s">
        <v>10440</v>
      </c>
      <c r="D1932" s="55" t="s">
        <v>4649</v>
      </c>
      <c r="E1932" s="55" t="s">
        <v>10441</v>
      </c>
      <c r="F1932" s="55" t="s">
        <v>4651</v>
      </c>
      <c r="G1932" s="55" t="s">
        <v>10442</v>
      </c>
      <c r="H1932" s="55">
        <v>0</v>
      </c>
    </row>
    <row r="1933" spans="1:8" ht="12.5" customHeight="1">
      <c r="A1933" s="55">
        <v>22368</v>
      </c>
      <c r="B1933" s="55">
        <v>1</v>
      </c>
      <c r="C1933" s="55" t="s">
        <v>10443</v>
      </c>
      <c r="D1933" s="55" t="s">
        <v>4649</v>
      </c>
      <c r="E1933" s="55" t="s">
        <v>10444</v>
      </c>
      <c r="F1933" s="55" t="s">
        <v>4651</v>
      </c>
      <c r="G1933" s="55" t="s">
        <v>10445</v>
      </c>
      <c r="H1933" s="55">
        <v>0</v>
      </c>
    </row>
    <row r="1934" spans="1:8" ht="12.5" customHeight="1">
      <c r="A1934" s="55">
        <v>23025</v>
      </c>
      <c r="B1934" s="55">
        <v>1</v>
      </c>
      <c r="C1934" s="55" t="s">
        <v>10446</v>
      </c>
      <c r="D1934" s="55" t="s">
        <v>4649</v>
      </c>
      <c r="E1934" s="55" t="s">
        <v>10447</v>
      </c>
      <c r="F1934" s="55" t="s">
        <v>4651</v>
      </c>
      <c r="G1934" s="55" t="s">
        <v>10448</v>
      </c>
      <c r="H1934" s="55">
        <v>0</v>
      </c>
    </row>
    <row r="1935" spans="1:8" ht="12.5" customHeight="1">
      <c r="A1935" s="55">
        <v>23124</v>
      </c>
      <c r="B1935" s="55">
        <v>1</v>
      </c>
      <c r="C1935" s="55" t="s">
        <v>10449</v>
      </c>
      <c r="D1935" s="55" t="s">
        <v>4649</v>
      </c>
      <c r="E1935" s="55" t="s">
        <v>10450</v>
      </c>
      <c r="F1935" s="55" t="s">
        <v>4651</v>
      </c>
      <c r="G1935" s="55" t="s">
        <v>10451</v>
      </c>
      <c r="H1935" s="55">
        <v>0</v>
      </c>
    </row>
    <row r="1936" spans="1:8" ht="12.5" customHeight="1">
      <c r="A1936" s="55">
        <v>23448</v>
      </c>
      <c r="B1936" s="55">
        <v>1</v>
      </c>
      <c r="C1936" s="55" t="s">
        <v>10452</v>
      </c>
      <c r="D1936" s="55" t="s">
        <v>4649</v>
      </c>
      <c r="E1936" s="55" t="s">
        <v>10453</v>
      </c>
      <c r="F1936" s="55" t="s">
        <v>4651</v>
      </c>
      <c r="G1936" s="55" t="s">
        <v>10454</v>
      </c>
      <c r="H1936" s="55">
        <v>0</v>
      </c>
    </row>
    <row r="1937" spans="1:8" ht="12.5" customHeight="1">
      <c r="A1937" s="55">
        <v>23741</v>
      </c>
      <c r="B1937" s="55">
        <v>1</v>
      </c>
      <c r="C1937" s="55" t="s">
        <v>10455</v>
      </c>
      <c r="D1937" s="55" t="s">
        <v>4649</v>
      </c>
      <c r="E1937" s="55" t="s">
        <v>10456</v>
      </c>
      <c r="F1937" s="55" t="s">
        <v>4651</v>
      </c>
      <c r="G1937" s="55" t="s">
        <v>10457</v>
      </c>
      <c r="H1937" s="55">
        <v>0</v>
      </c>
    </row>
    <row r="1938" spans="1:8" ht="12.5" customHeight="1">
      <c r="A1938" s="55">
        <v>23851</v>
      </c>
      <c r="B1938" s="55">
        <v>1</v>
      </c>
      <c r="C1938" s="55" t="s">
        <v>10458</v>
      </c>
      <c r="D1938" s="55" t="s">
        <v>4649</v>
      </c>
      <c r="E1938" s="55" t="s">
        <v>10459</v>
      </c>
      <c r="F1938" s="55" t="s">
        <v>4651</v>
      </c>
      <c r="G1938" s="55" t="s">
        <v>10460</v>
      </c>
      <c r="H1938" s="55">
        <v>0</v>
      </c>
    </row>
    <row r="1939" spans="1:8" ht="12.5" customHeight="1">
      <c r="A1939" s="55">
        <v>24800</v>
      </c>
      <c r="B1939" s="55">
        <v>1</v>
      </c>
      <c r="C1939" s="55" t="s">
        <v>10461</v>
      </c>
      <c r="D1939" s="55" t="s">
        <v>4649</v>
      </c>
      <c r="E1939" s="55" t="s">
        <v>10462</v>
      </c>
      <c r="F1939" s="55" t="s">
        <v>4651</v>
      </c>
      <c r="G1939" s="55" t="s">
        <v>10463</v>
      </c>
      <c r="H1939" s="55">
        <v>0</v>
      </c>
    </row>
    <row r="1940" spans="1:8" ht="12.5" customHeight="1">
      <c r="A1940" s="55">
        <v>24979</v>
      </c>
      <c r="B1940" s="55">
        <v>1</v>
      </c>
      <c r="C1940" s="55" t="s">
        <v>10464</v>
      </c>
      <c r="D1940" s="55" t="s">
        <v>4649</v>
      </c>
      <c r="E1940" s="55" t="s">
        <v>10465</v>
      </c>
      <c r="F1940" s="55" t="s">
        <v>4651</v>
      </c>
      <c r="G1940" s="55" t="s">
        <v>10466</v>
      </c>
      <c r="H1940" s="55">
        <v>0</v>
      </c>
    </row>
    <row r="1941" spans="1:8" ht="12.5" customHeight="1">
      <c r="A1941" s="55">
        <v>25274</v>
      </c>
      <c r="B1941" s="55">
        <v>1</v>
      </c>
      <c r="C1941" s="55" t="s">
        <v>10467</v>
      </c>
      <c r="D1941" s="55" t="s">
        <v>4649</v>
      </c>
      <c r="E1941" s="55" t="s">
        <v>10468</v>
      </c>
      <c r="F1941" s="55" t="s">
        <v>4651</v>
      </c>
      <c r="G1941" s="55" t="s">
        <v>10469</v>
      </c>
      <c r="H1941" s="55">
        <v>0</v>
      </c>
    </row>
    <row r="1942" spans="1:8" ht="12.5" customHeight="1">
      <c r="A1942" s="55">
        <v>25421</v>
      </c>
      <c r="B1942" s="55">
        <v>1</v>
      </c>
      <c r="C1942" s="55" t="s">
        <v>10470</v>
      </c>
      <c r="D1942" s="55" t="s">
        <v>4649</v>
      </c>
      <c r="E1942" s="55" t="s">
        <v>10471</v>
      </c>
      <c r="F1942" s="55" t="s">
        <v>4651</v>
      </c>
      <c r="G1942" s="55" t="s">
        <v>10472</v>
      </c>
      <c r="H1942" s="55">
        <v>0</v>
      </c>
    </row>
    <row r="1943" spans="1:8" ht="12.5" customHeight="1">
      <c r="A1943" s="55">
        <v>25765</v>
      </c>
      <c r="B1943" s="55">
        <v>1</v>
      </c>
      <c r="C1943" s="55" t="s">
        <v>10473</v>
      </c>
      <c r="D1943" s="55" t="s">
        <v>4649</v>
      </c>
      <c r="E1943" s="55" t="s">
        <v>10474</v>
      </c>
      <c r="F1943" s="55" t="s">
        <v>4651</v>
      </c>
      <c r="G1943" s="55" t="s">
        <v>10475</v>
      </c>
      <c r="H1943" s="55">
        <v>0</v>
      </c>
    </row>
    <row r="1944" spans="1:8" ht="12.5" customHeight="1">
      <c r="A1944" s="55">
        <v>25982</v>
      </c>
      <c r="B1944" s="55">
        <v>1</v>
      </c>
      <c r="C1944" s="55" t="s">
        <v>10476</v>
      </c>
      <c r="D1944" s="55" t="s">
        <v>4649</v>
      </c>
      <c r="E1944" s="55" t="s">
        <v>10477</v>
      </c>
      <c r="F1944" s="55" t="s">
        <v>4651</v>
      </c>
      <c r="G1944" s="55" t="s">
        <v>10478</v>
      </c>
      <c r="H1944" s="55">
        <v>0</v>
      </c>
    </row>
    <row r="1945" spans="1:8" ht="12.5" customHeight="1">
      <c r="A1945" s="55">
        <v>26324</v>
      </c>
      <c r="B1945" s="55">
        <v>1</v>
      </c>
      <c r="C1945" s="55" t="s">
        <v>10479</v>
      </c>
      <c r="D1945" s="55" t="s">
        <v>4649</v>
      </c>
      <c r="E1945" s="55" t="s">
        <v>10480</v>
      </c>
      <c r="F1945" s="55" t="s">
        <v>4651</v>
      </c>
      <c r="G1945" s="55" t="s">
        <v>10481</v>
      </c>
      <c r="H1945" s="55">
        <v>0</v>
      </c>
    </row>
    <row r="1946" spans="1:8" ht="12.5" customHeight="1">
      <c r="A1946" s="55">
        <v>26343</v>
      </c>
      <c r="B1946" s="55">
        <v>1</v>
      </c>
      <c r="C1946" s="55" t="s">
        <v>10482</v>
      </c>
      <c r="D1946" s="55" t="s">
        <v>4649</v>
      </c>
      <c r="E1946" s="55" t="s">
        <v>10483</v>
      </c>
      <c r="F1946" s="55" t="s">
        <v>4651</v>
      </c>
      <c r="G1946" s="55" t="s">
        <v>10484</v>
      </c>
      <c r="H1946" s="55">
        <v>0</v>
      </c>
    </row>
    <row r="1947" spans="1:8" ht="12.5" customHeight="1">
      <c r="A1947" s="55">
        <v>26544</v>
      </c>
      <c r="B1947" s="55">
        <v>1</v>
      </c>
      <c r="C1947" s="55" t="s">
        <v>10485</v>
      </c>
      <c r="D1947" s="55" t="s">
        <v>4649</v>
      </c>
      <c r="E1947" s="55" t="s">
        <v>10486</v>
      </c>
      <c r="F1947" s="55" t="s">
        <v>4651</v>
      </c>
      <c r="G1947" s="55" t="s">
        <v>10487</v>
      </c>
      <c r="H1947" s="55">
        <v>0</v>
      </c>
    </row>
    <row r="1948" spans="1:8" ht="12.5" customHeight="1">
      <c r="A1948" s="55">
        <v>26702</v>
      </c>
      <c r="B1948" s="55">
        <v>1</v>
      </c>
      <c r="C1948" s="55" t="s">
        <v>10488</v>
      </c>
      <c r="D1948" s="55" t="s">
        <v>4649</v>
      </c>
      <c r="E1948" s="55" t="s">
        <v>10489</v>
      </c>
      <c r="F1948" s="55" t="s">
        <v>4651</v>
      </c>
      <c r="G1948" s="55" t="s">
        <v>10490</v>
      </c>
      <c r="H1948" s="55">
        <v>0</v>
      </c>
    </row>
    <row r="1949" spans="1:8" ht="12.5" customHeight="1">
      <c r="A1949" s="55">
        <v>26735</v>
      </c>
      <c r="B1949" s="55">
        <v>1</v>
      </c>
      <c r="C1949" s="55" t="s">
        <v>10491</v>
      </c>
      <c r="D1949" s="55" t="s">
        <v>4649</v>
      </c>
      <c r="E1949" s="55" t="s">
        <v>10492</v>
      </c>
      <c r="F1949" s="55" t="s">
        <v>4651</v>
      </c>
      <c r="G1949" s="55" t="s">
        <v>10493</v>
      </c>
      <c r="H1949" s="55">
        <v>0</v>
      </c>
    </row>
    <row r="1950" spans="1:8" ht="12.5" customHeight="1">
      <c r="A1950" s="55">
        <v>26737</v>
      </c>
      <c r="B1950" s="55">
        <v>1</v>
      </c>
      <c r="C1950" s="55" t="s">
        <v>10494</v>
      </c>
      <c r="D1950" s="55" t="s">
        <v>4649</v>
      </c>
      <c r="E1950" s="55" t="s">
        <v>10495</v>
      </c>
      <c r="F1950" s="55" t="s">
        <v>4651</v>
      </c>
      <c r="G1950" s="55" t="s">
        <v>10496</v>
      </c>
      <c r="H1950" s="55">
        <v>0</v>
      </c>
    </row>
    <row r="1951" spans="1:8" ht="12.5" customHeight="1">
      <c r="A1951" s="55">
        <v>27057</v>
      </c>
      <c r="B1951" s="55">
        <v>1</v>
      </c>
      <c r="C1951" s="55" t="s">
        <v>10497</v>
      </c>
      <c r="D1951" s="55" t="s">
        <v>4649</v>
      </c>
      <c r="E1951" s="55" t="s">
        <v>10498</v>
      </c>
      <c r="F1951" s="55" t="s">
        <v>4651</v>
      </c>
      <c r="G1951" s="55" t="s">
        <v>10499</v>
      </c>
      <c r="H1951" s="55">
        <v>0</v>
      </c>
    </row>
    <row r="1952" spans="1:8" ht="12.5" customHeight="1">
      <c r="A1952" s="55">
        <v>27098</v>
      </c>
      <c r="B1952" s="55">
        <v>1</v>
      </c>
      <c r="C1952" s="55" t="s">
        <v>10500</v>
      </c>
      <c r="D1952" s="55" t="s">
        <v>4649</v>
      </c>
      <c r="E1952" s="55" t="s">
        <v>10501</v>
      </c>
      <c r="F1952" s="55" t="s">
        <v>4651</v>
      </c>
      <c r="G1952" s="55" t="s">
        <v>10502</v>
      </c>
      <c r="H1952" s="55">
        <v>0</v>
      </c>
    </row>
    <row r="1953" spans="1:8" ht="12.5" customHeight="1">
      <c r="A1953" s="55">
        <v>27431</v>
      </c>
      <c r="B1953" s="55">
        <v>1</v>
      </c>
      <c r="C1953" s="55" t="s">
        <v>10503</v>
      </c>
      <c r="D1953" s="55" t="s">
        <v>4649</v>
      </c>
      <c r="E1953" s="55" t="s">
        <v>10504</v>
      </c>
      <c r="F1953" s="55" t="s">
        <v>4651</v>
      </c>
      <c r="G1953" s="55" t="s">
        <v>10505</v>
      </c>
      <c r="H1953" s="55">
        <v>0</v>
      </c>
    </row>
    <row r="1954" spans="1:8" ht="12.5" customHeight="1">
      <c r="A1954" s="55">
        <v>27523</v>
      </c>
      <c r="B1954" s="55">
        <v>1</v>
      </c>
      <c r="C1954" s="55" t="s">
        <v>10506</v>
      </c>
      <c r="D1954" s="55" t="s">
        <v>4649</v>
      </c>
      <c r="E1954" s="55" t="s">
        <v>10507</v>
      </c>
      <c r="F1954" s="55" t="s">
        <v>4651</v>
      </c>
      <c r="G1954" s="55" t="s">
        <v>10508</v>
      </c>
      <c r="H1954" s="55">
        <v>0</v>
      </c>
    </row>
    <row r="1955" spans="1:8" ht="12.5" customHeight="1">
      <c r="A1955" s="55">
        <v>28231</v>
      </c>
      <c r="B1955" s="55">
        <v>1</v>
      </c>
      <c r="C1955" s="55" t="s">
        <v>10509</v>
      </c>
      <c r="D1955" s="55" t="s">
        <v>4649</v>
      </c>
      <c r="E1955" s="55" t="s">
        <v>10510</v>
      </c>
      <c r="F1955" s="55" t="s">
        <v>4651</v>
      </c>
      <c r="G1955" s="55" t="s">
        <v>10511</v>
      </c>
      <c r="H1955" s="55">
        <v>0</v>
      </c>
    </row>
    <row r="1956" spans="1:8" ht="12.5" customHeight="1">
      <c r="A1956" s="55">
        <v>28330</v>
      </c>
      <c r="B1956" s="55">
        <v>1</v>
      </c>
      <c r="C1956" s="55" t="s">
        <v>10512</v>
      </c>
      <c r="D1956" s="55" t="s">
        <v>4649</v>
      </c>
      <c r="E1956" s="55" t="s">
        <v>10513</v>
      </c>
      <c r="F1956" s="55" t="s">
        <v>4651</v>
      </c>
      <c r="G1956" s="55" t="s">
        <v>10514</v>
      </c>
      <c r="H1956" s="55">
        <v>0</v>
      </c>
    </row>
    <row r="1957" spans="1:8" ht="12.5" customHeight="1">
      <c r="A1957" s="55">
        <v>28680</v>
      </c>
      <c r="B1957" s="55">
        <v>1</v>
      </c>
      <c r="C1957" s="55" t="s">
        <v>10515</v>
      </c>
      <c r="D1957" s="55" t="s">
        <v>4649</v>
      </c>
      <c r="E1957" s="55" t="s">
        <v>10516</v>
      </c>
      <c r="F1957" s="55" t="s">
        <v>4651</v>
      </c>
      <c r="G1957" s="55" t="s">
        <v>10517</v>
      </c>
      <c r="H1957" s="55">
        <v>0</v>
      </c>
    </row>
    <row r="1958" spans="1:8" ht="12.5" customHeight="1">
      <c r="A1958" s="55">
        <v>28790</v>
      </c>
      <c r="B1958" s="55">
        <v>1</v>
      </c>
      <c r="C1958" s="55" t="s">
        <v>10518</v>
      </c>
      <c r="D1958" s="55" t="s">
        <v>4649</v>
      </c>
      <c r="E1958" s="55" t="s">
        <v>10519</v>
      </c>
      <c r="F1958" s="55" t="s">
        <v>4651</v>
      </c>
      <c r="G1958" s="55" t="s">
        <v>10520</v>
      </c>
      <c r="H1958" s="55">
        <v>0</v>
      </c>
    </row>
    <row r="1959" spans="1:8" ht="12.5" customHeight="1">
      <c r="A1959" s="55">
        <v>28808</v>
      </c>
      <c r="B1959" s="55">
        <v>1</v>
      </c>
      <c r="C1959" s="55" t="s">
        <v>10521</v>
      </c>
      <c r="D1959" s="55" t="s">
        <v>4649</v>
      </c>
      <c r="E1959" s="55" t="s">
        <v>10522</v>
      </c>
      <c r="F1959" s="55" t="s">
        <v>4651</v>
      </c>
      <c r="G1959" s="55" t="s">
        <v>10523</v>
      </c>
      <c r="H1959" s="55">
        <v>0</v>
      </c>
    </row>
    <row r="1960" spans="1:8" ht="12.5" customHeight="1">
      <c r="A1960" s="55">
        <v>28814</v>
      </c>
      <c r="B1960" s="55">
        <v>1</v>
      </c>
      <c r="C1960" s="55" t="s">
        <v>10524</v>
      </c>
      <c r="D1960" s="55" t="s">
        <v>4649</v>
      </c>
      <c r="E1960" s="55" t="s">
        <v>10525</v>
      </c>
      <c r="F1960" s="55" t="s">
        <v>4651</v>
      </c>
      <c r="G1960" s="55" t="s">
        <v>10526</v>
      </c>
      <c r="H1960" s="55">
        <v>0</v>
      </c>
    </row>
    <row r="1961" spans="1:8" ht="12.5" customHeight="1">
      <c r="A1961" s="55">
        <v>29335</v>
      </c>
      <c r="B1961" s="55">
        <v>1</v>
      </c>
      <c r="C1961" s="55" t="s">
        <v>10527</v>
      </c>
      <c r="D1961" s="55" t="s">
        <v>4649</v>
      </c>
      <c r="E1961" s="55" t="s">
        <v>10528</v>
      </c>
      <c r="F1961" s="55" t="s">
        <v>4651</v>
      </c>
      <c r="G1961" s="55" t="s">
        <v>10529</v>
      </c>
      <c r="H1961" s="55">
        <v>0</v>
      </c>
    </row>
    <row r="1962" spans="1:8" ht="12.5" customHeight="1">
      <c r="A1962" s="55">
        <v>11653</v>
      </c>
      <c r="B1962" s="55">
        <v>1</v>
      </c>
      <c r="C1962" s="55" t="s">
        <v>10530</v>
      </c>
      <c r="D1962" s="55" t="s">
        <v>4649</v>
      </c>
      <c r="E1962" s="55" t="s">
        <v>10531</v>
      </c>
      <c r="F1962" s="55" t="s">
        <v>4651</v>
      </c>
      <c r="G1962" s="55" t="s">
        <v>10532</v>
      </c>
      <c r="H1962" s="55">
        <v>0</v>
      </c>
    </row>
    <row r="1963" spans="1:8" ht="12.5" customHeight="1">
      <c r="A1963" s="55">
        <v>11882</v>
      </c>
      <c r="B1963" s="55">
        <v>1</v>
      </c>
      <c r="C1963" s="55" t="s">
        <v>10533</v>
      </c>
      <c r="D1963" s="55" t="s">
        <v>4649</v>
      </c>
      <c r="E1963" s="55" t="s">
        <v>10534</v>
      </c>
      <c r="F1963" s="55" t="s">
        <v>4651</v>
      </c>
      <c r="G1963" s="55" t="s">
        <v>10535</v>
      </c>
      <c r="H1963" s="55">
        <v>0</v>
      </c>
    </row>
    <row r="1964" spans="1:8" ht="12.5" customHeight="1">
      <c r="A1964" s="55">
        <v>11884</v>
      </c>
      <c r="B1964" s="55">
        <v>1</v>
      </c>
      <c r="C1964" s="55" t="s">
        <v>10536</v>
      </c>
      <c r="D1964" s="55" t="s">
        <v>4649</v>
      </c>
      <c r="E1964" s="55" t="s">
        <v>10537</v>
      </c>
      <c r="F1964" s="55" t="s">
        <v>4651</v>
      </c>
      <c r="G1964" s="55" t="s">
        <v>10538</v>
      </c>
      <c r="H1964" s="55">
        <v>0</v>
      </c>
    </row>
    <row r="1965" spans="1:8" ht="12.5" customHeight="1">
      <c r="A1965" s="55">
        <v>11957</v>
      </c>
      <c r="B1965" s="55">
        <v>1</v>
      </c>
      <c r="C1965" s="55" t="s">
        <v>10539</v>
      </c>
      <c r="D1965" s="55" t="s">
        <v>4649</v>
      </c>
      <c r="E1965" s="55" t="s">
        <v>10540</v>
      </c>
      <c r="F1965" s="55" t="s">
        <v>4651</v>
      </c>
      <c r="G1965" s="55" t="s">
        <v>10541</v>
      </c>
      <c r="H1965" s="55">
        <v>0</v>
      </c>
    </row>
    <row r="1966" spans="1:8" ht="12.5" customHeight="1">
      <c r="A1966" s="55">
        <v>12092</v>
      </c>
      <c r="B1966" s="55">
        <v>1</v>
      </c>
      <c r="C1966" s="55" t="s">
        <v>10542</v>
      </c>
      <c r="D1966" s="55" t="s">
        <v>4649</v>
      </c>
      <c r="E1966" s="55" t="s">
        <v>10543</v>
      </c>
      <c r="F1966" s="55" t="s">
        <v>4651</v>
      </c>
      <c r="G1966" s="55" t="s">
        <v>10544</v>
      </c>
      <c r="H1966" s="55">
        <v>0</v>
      </c>
    </row>
    <row r="1967" spans="1:8" ht="12.5" customHeight="1">
      <c r="A1967" s="55">
        <v>12776</v>
      </c>
      <c r="B1967" s="55">
        <v>1</v>
      </c>
      <c r="C1967" s="55" t="s">
        <v>10545</v>
      </c>
      <c r="D1967" s="55" t="s">
        <v>4649</v>
      </c>
      <c r="E1967" s="55" t="s">
        <v>10546</v>
      </c>
      <c r="F1967" s="55" t="s">
        <v>4651</v>
      </c>
      <c r="G1967" s="55" t="s">
        <v>10547</v>
      </c>
      <c r="H1967" s="55">
        <v>0</v>
      </c>
    </row>
    <row r="1968" spans="1:8" ht="12.5" customHeight="1">
      <c r="A1968" s="55">
        <v>12875</v>
      </c>
      <c r="B1968" s="55">
        <v>1</v>
      </c>
      <c r="C1968" s="55" t="s">
        <v>10548</v>
      </c>
      <c r="D1968" s="55" t="s">
        <v>4649</v>
      </c>
      <c r="E1968" s="55" t="s">
        <v>10549</v>
      </c>
      <c r="F1968" s="55" t="s">
        <v>4651</v>
      </c>
      <c r="G1968" s="55" t="s">
        <v>10550</v>
      </c>
      <c r="H1968" s="55">
        <v>0</v>
      </c>
    </row>
    <row r="1969" spans="1:8" ht="12.5" customHeight="1">
      <c r="A1969" s="55">
        <v>13053</v>
      </c>
      <c r="B1969" s="55">
        <v>1</v>
      </c>
      <c r="C1969" s="55" t="s">
        <v>10551</v>
      </c>
      <c r="D1969" s="55" t="s">
        <v>4649</v>
      </c>
      <c r="E1969" s="55" t="s">
        <v>10552</v>
      </c>
      <c r="F1969" s="55" t="s">
        <v>4651</v>
      </c>
      <c r="G1969" s="55" t="s">
        <v>10553</v>
      </c>
      <c r="H1969" s="55">
        <v>0</v>
      </c>
    </row>
    <row r="1970" spans="1:8" ht="12.5" customHeight="1">
      <c r="A1970" s="55">
        <v>13177</v>
      </c>
      <c r="B1970" s="55">
        <v>1</v>
      </c>
      <c r="C1970" s="55" t="s">
        <v>10554</v>
      </c>
      <c r="D1970" s="55" t="s">
        <v>4649</v>
      </c>
      <c r="E1970" s="55" t="s">
        <v>10555</v>
      </c>
      <c r="F1970" s="55" t="s">
        <v>4651</v>
      </c>
      <c r="G1970" s="55" t="s">
        <v>10556</v>
      </c>
      <c r="H1970" s="55">
        <v>0</v>
      </c>
    </row>
    <row r="1971" spans="1:8" ht="12.5" customHeight="1">
      <c r="A1971" s="55">
        <v>13379</v>
      </c>
      <c r="B1971" s="55">
        <v>1</v>
      </c>
      <c r="C1971" s="55" t="s">
        <v>10557</v>
      </c>
      <c r="D1971" s="55" t="s">
        <v>4649</v>
      </c>
      <c r="E1971" s="55" t="s">
        <v>10558</v>
      </c>
      <c r="F1971" s="55" t="s">
        <v>4651</v>
      </c>
      <c r="G1971" s="55" t="s">
        <v>10559</v>
      </c>
      <c r="H1971" s="55">
        <v>0</v>
      </c>
    </row>
    <row r="1972" spans="1:8" ht="12.5" customHeight="1">
      <c r="A1972" s="55">
        <v>13895</v>
      </c>
      <c r="B1972" s="55">
        <v>1</v>
      </c>
      <c r="C1972" s="55" t="s">
        <v>10560</v>
      </c>
      <c r="D1972" s="55" t="s">
        <v>4649</v>
      </c>
      <c r="E1972" s="55" t="s">
        <v>10561</v>
      </c>
      <c r="F1972" s="55" t="s">
        <v>4651</v>
      </c>
      <c r="G1972" s="55" t="s">
        <v>10562</v>
      </c>
      <c r="H1972" s="55">
        <v>0</v>
      </c>
    </row>
    <row r="1973" spans="1:8" ht="12.5" customHeight="1">
      <c r="A1973" s="55">
        <v>13934</v>
      </c>
      <c r="B1973" s="55">
        <v>1</v>
      </c>
      <c r="C1973" s="55" t="s">
        <v>10563</v>
      </c>
      <c r="D1973" s="55" t="s">
        <v>4649</v>
      </c>
      <c r="E1973" s="55" t="s">
        <v>10564</v>
      </c>
      <c r="F1973" s="55" t="s">
        <v>4651</v>
      </c>
      <c r="G1973" s="55" t="s">
        <v>10565</v>
      </c>
      <c r="H1973" s="55">
        <v>0</v>
      </c>
    </row>
    <row r="1974" spans="1:8" ht="12.5" customHeight="1">
      <c r="A1974" s="55">
        <v>14355</v>
      </c>
      <c r="B1974" s="55">
        <v>1</v>
      </c>
      <c r="C1974" s="55" t="s">
        <v>10566</v>
      </c>
      <c r="D1974" s="55" t="s">
        <v>4649</v>
      </c>
      <c r="E1974" s="55" t="s">
        <v>10567</v>
      </c>
      <c r="F1974" s="55" t="s">
        <v>4651</v>
      </c>
      <c r="G1974" s="55" t="s">
        <v>10568</v>
      </c>
      <c r="H1974" s="55">
        <v>0</v>
      </c>
    </row>
    <row r="1975" spans="1:8" ht="12.5" customHeight="1">
      <c r="A1975" s="55">
        <v>14506</v>
      </c>
      <c r="B1975" s="55">
        <v>1</v>
      </c>
      <c r="C1975" s="55" t="s">
        <v>10569</v>
      </c>
      <c r="D1975" s="55" t="s">
        <v>4649</v>
      </c>
      <c r="E1975" s="55" t="s">
        <v>10570</v>
      </c>
      <c r="F1975" s="55" t="s">
        <v>4651</v>
      </c>
      <c r="G1975" s="55" t="s">
        <v>10571</v>
      </c>
      <c r="H1975" s="55">
        <v>0</v>
      </c>
    </row>
    <row r="1976" spans="1:8" ht="12.5" customHeight="1">
      <c r="A1976" s="55">
        <v>14509</v>
      </c>
      <c r="B1976" s="55">
        <v>1</v>
      </c>
      <c r="C1976" s="55" t="s">
        <v>10572</v>
      </c>
      <c r="D1976" s="55" t="s">
        <v>4649</v>
      </c>
      <c r="E1976" s="55" t="s">
        <v>10573</v>
      </c>
      <c r="F1976" s="55" t="s">
        <v>4651</v>
      </c>
      <c r="G1976" s="55" t="s">
        <v>10574</v>
      </c>
      <c r="H1976" s="55">
        <v>0</v>
      </c>
    </row>
    <row r="1977" spans="1:8" ht="12.5" customHeight="1">
      <c r="A1977" s="55">
        <v>14563</v>
      </c>
      <c r="B1977" s="55">
        <v>1</v>
      </c>
      <c r="C1977" s="55" t="s">
        <v>10575</v>
      </c>
      <c r="D1977" s="55" t="s">
        <v>4649</v>
      </c>
      <c r="E1977" s="55" t="s">
        <v>10576</v>
      </c>
      <c r="F1977" s="55" t="s">
        <v>4651</v>
      </c>
      <c r="G1977" s="55" t="s">
        <v>10577</v>
      </c>
      <c r="H1977" s="55">
        <v>0</v>
      </c>
    </row>
    <row r="1978" spans="1:8" ht="12.5" customHeight="1">
      <c r="A1978" s="55">
        <v>14643</v>
      </c>
      <c r="B1978" s="55">
        <v>1</v>
      </c>
      <c r="C1978" s="55" t="s">
        <v>10578</v>
      </c>
      <c r="D1978" s="55" t="s">
        <v>4649</v>
      </c>
      <c r="E1978" s="55" t="s">
        <v>10579</v>
      </c>
      <c r="F1978" s="55" t="s">
        <v>4651</v>
      </c>
      <c r="G1978" s="55" t="s">
        <v>10580</v>
      </c>
      <c r="H1978" s="55">
        <v>0</v>
      </c>
    </row>
    <row r="1979" spans="1:8" ht="12.5" customHeight="1">
      <c r="A1979" s="55">
        <v>14727</v>
      </c>
      <c r="B1979" s="55">
        <v>1</v>
      </c>
      <c r="C1979" s="55" t="s">
        <v>10581</v>
      </c>
      <c r="D1979" s="55" t="s">
        <v>4649</v>
      </c>
      <c r="E1979" s="55" t="s">
        <v>10582</v>
      </c>
      <c r="F1979" s="55" t="s">
        <v>4651</v>
      </c>
      <c r="G1979" s="55" t="s">
        <v>10583</v>
      </c>
      <c r="H1979" s="55">
        <v>0</v>
      </c>
    </row>
    <row r="1980" spans="1:8" ht="12.5" customHeight="1">
      <c r="A1980" s="55">
        <v>15512</v>
      </c>
      <c r="B1980" s="55">
        <v>1</v>
      </c>
      <c r="C1980" s="55" t="s">
        <v>10584</v>
      </c>
      <c r="D1980" s="55" t="s">
        <v>4649</v>
      </c>
      <c r="E1980" s="55" t="s">
        <v>10585</v>
      </c>
      <c r="F1980" s="55" t="s">
        <v>4651</v>
      </c>
      <c r="G1980" s="55" t="s">
        <v>10586</v>
      </c>
      <c r="H1980" s="55">
        <v>0</v>
      </c>
    </row>
    <row r="1981" spans="1:8" ht="12.5" customHeight="1">
      <c r="A1981" s="55">
        <v>15775</v>
      </c>
      <c r="B1981" s="55">
        <v>1</v>
      </c>
      <c r="C1981" s="55" t="s">
        <v>10587</v>
      </c>
      <c r="D1981" s="55" t="s">
        <v>4649</v>
      </c>
      <c r="E1981" s="55" t="s">
        <v>10588</v>
      </c>
      <c r="F1981" s="55" t="s">
        <v>4651</v>
      </c>
      <c r="G1981" s="55" t="s">
        <v>10589</v>
      </c>
      <c r="H1981" s="55">
        <v>0</v>
      </c>
    </row>
    <row r="1982" spans="1:8" ht="12.5" customHeight="1">
      <c r="A1982" s="55">
        <v>15869</v>
      </c>
      <c r="B1982" s="55">
        <v>1</v>
      </c>
      <c r="C1982" s="55" t="s">
        <v>10590</v>
      </c>
      <c r="D1982" s="55" t="s">
        <v>4649</v>
      </c>
      <c r="E1982" s="55" t="s">
        <v>10591</v>
      </c>
      <c r="F1982" s="55" t="s">
        <v>4651</v>
      </c>
      <c r="G1982" s="55" t="s">
        <v>10592</v>
      </c>
      <c r="H1982" s="55">
        <v>0</v>
      </c>
    </row>
    <row r="1983" spans="1:8" ht="12.5" customHeight="1">
      <c r="A1983" s="55">
        <v>15914</v>
      </c>
      <c r="B1983" s="55">
        <v>1</v>
      </c>
      <c r="C1983" s="55" t="s">
        <v>10593</v>
      </c>
      <c r="D1983" s="55" t="s">
        <v>4649</v>
      </c>
      <c r="E1983" s="55" t="s">
        <v>10594</v>
      </c>
      <c r="F1983" s="55" t="s">
        <v>4651</v>
      </c>
      <c r="G1983" s="55" t="s">
        <v>10595</v>
      </c>
      <c r="H1983" s="55">
        <v>0</v>
      </c>
    </row>
    <row r="1984" spans="1:8" ht="12.5" customHeight="1">
      <c r="A1984" s="55">
        <v>16218</v>
      </c>
      <c r="B1984" s="55">
        <v>1</v>
      </c>
      <c r="C1984" s="55" t="s">
        <v>10596</v>
      </c>
      <c r="D1984" s="55" t="s">
        <v>4649</v>
      </c>
      <c r="E1984" s="55" t="s">
        <v>10597</v>
      </c>
      <c r="F1984" s="55" t="s">
        <v>4651</v>
      </c>
      <c r="G1984" s="55" t="s">
        <v>10598</v>
      </c>
      <c r="H1984" s="55">
        <v>0</v>
      </c>
    </row>
    <row r="1985" spans="1:8" ht="12.5" customHeight="1">
      <c r="A1985" s="55">
        <v>16737</v>
      </c>
      <c r="B1985" s="55">
        <v>1</v>
      </c>
      <c r="C1985" s="55" t="s">
        <v>10599</v>
      </c>
      <c r="D1985" s="55" t="s">
        <v>4649</v>
      </c>
      <c r="E1985" s="55" t="s">
        <v>10600</v>
      </c>
      <c r="F1985" s="55" t="s">
        <v>4651</v>
      </c>
      <c r="G1985" s="55" t="s">
        <v>10601</v>
      </c>
      <c r="H1985" s="55">
        <v>0</v>
      </c>
    </row>
    <row r="1986" spans="1:8" ht="12.5" customHeight="1">
      <c r="A1986" s="55">
        <v>16858</v>
      </c>
      <c r="B1986" s="55">
        <v>1</v>
      </c>
      <c r="C1986" s="55" t="s">
        <v>10602</v>
      </c>
      <c r="D1986" s="55" t="s">
        <v>4649</v>
      </c>
      <c r="E1986" s="55" t="s">
        <v>10603</v>
      </c>
      <c r="F1986" s="55" t="s">
        <v>4651</v>
      </c>
      <c r="G1986" s="55" t="s">
        <v>10604</v>
      </c>
      <c r="H1986" s="55">
        <v>0</v>
      </c>
    </row>
    <row r="1987" spans="1:8" ht="12.5" customHeight="1">
      <c r="A1987" s="55">
        <v>16877</v>
      </c>
      <c r="B1987" s="55">
        <v>1</v>
      </c>
      <c r="C1987" s="55" t="s">
        <v>10605</v>
      </c>
      <c r="D1987" s="55" t="s">
        <v>4649</v>
      </c>
      <c r="E1987" s="55" t="s">
        <v>10606</v>
      </c>
      <c r="F1987" s="55" t="s">
        <v>4651</v>
      </c>
      <c r="G1987" s="55" t="s">
        <v>10607</v>
      </c>
      <c r="H1987" s="55">
        <v>0</v>
      </c>
    </row>
    <row r="1988" spans="1:8" ht="12.5" customHeight="1">
      <c r="A1988" s="55">
        <v>16980</v>
      </c>
      <c r="B1988" s="55">
        <v>1</v>
      </c>
      <c r="C1988" s="55" t="s">
        <v>10608</v>
      </c>
      <c r="D1988" s="55" t="s">
        <v>4649</v>
      </c>
      <c r="E1988" s="55" t="s">
        <v>10609</v>
      </c>
      <c r="F1988" s="55" t="s">
        <v>4651</v>
      </c>
      <c r="G1988" s="55" t="s">
        <v>10610</v>
      </c>
      <c r="H1988" s="55">
        <v>0</v>
      </c>
    </row>
    <row r="1989" spans="1:8" ht="12.5" customHeight="1">
      <c r="A1989" s="55">
        <v>17001</v>
      </c>
      <c r="B1989" s="55">
        <v>1</v>
      </c>
      <c r="C1989" s="55" t="s">
        <v>10611</v>
      </c>
      <c r="D1989" s="55" t="s">
        <v>4649</v>
      </c>
      <c r="E1989" s="55" t="s">
        <v>10612</v>
      </c>
      <c r="F1989" s="55" t="s">
        <v>4651</v>
      </c>
      <c r="G1989" s="55" t="s">
        <v>10613</v>
      </c>
      <c r="H1989" s="55">
        <v>0</v>
      </c>
    </row>
    <row r="1990" spans="1:8" ht="12.5" customHeight="1">
      <c r="A1990" s="55">
        <v>17017</v>
      </c>
      <c r="B1990" s="55">
        <v>1</v>
      </c>
      <c r="C1990" s="55" t="s">
        <v>10614</v>
      </c>
      <c r="D1990" s="55" t="s">
        <v>4649</v>
      </c>
      <c r="E1990" s="55" t="s">
        <v>10615</v>
      </c>
      <c r="F1990" s="55" t="s">
        <v>4651</v>
      </c>
      <c r="G1990" s="55" t="s">
        <v>10616</v>
      </c>
      <c r="H1990" s="55">
        <v>0</v>
      </c>
    </row>
    <row r="1991" spans="1:8" ht="12.5" customHeight="1">
      <c r="A1991" s="55">
        <v>17140</v>
      </c>
      <c r="B1991" s="55">
        <v>1</v>
      </c>
      <c r="C1991" s="55" t="s">
        <v>10617</v>
      </c>
      <c r="D1991" s="55" t="s">
        <v>4649</v>
      </c>
      <c r="E1991" s="55" t="s">
        <v>10618</v>
      </c>
      <c r="F1991" s="55" t="s">
        <v>4651</v>
      </c>
      <c r="G1991" s="55" t="s">
        <v>10619</v>
      </c>
      <c r="H1991" s="55">
        <v>0</v>
      </c>
    </row>
    <row r="1992" spans="1:8" ht="12.5" customHeight="1">
      <c r="A1992" s="55">
        <v>17341</v>
      </c>
      <c r="B1992" s="55">
        <v>1</v>
      </c>
      <c r="C1992" s="55" t="s">
        <v>10620</v>
      </c>
      <c r="D1992" s="55" t="s">
        <v>4649</v>
      </c>
      <c r="E1992" s="55" t="s">
        <v>10621</v>
      </c>
      <c r="F1992" s="55" t="s">
        <v>4651</v>
      </c>
      <c r="G1992" s="55" t="s">
        <v>10622</v>
      </c>
      <c r="H1992" s="55">
        <v>0</v>
      </c>
    </row>
    <row r="1993" spans="1:8" ht="12.5" customHeight="1">
      <c r="A1993" s="55">
        <v>17452</v>
      </c>
      <c r="B1993" s="55">
        <v>1</v>
      </c>
      <c r="C1993" s="55" t="s">
        <v>10623</v>
      </c>
      <c r="D1993" s="55" t="s">
        <v>4649</v>
      </c>
      <c r="E1993" s="55" t="s">
        <v>10624</v>
      </c>
      <c r="F1993" s="55" t="s">
        <v>4651</v>
      </c>
      <c r="G1993" s="55" t="s">
        <v>10625</v>
      </c>
      <c r="H1993" s="55">
        <v>0</v>
      </c>
    </row>
    <row r="1994" spans="1:8" ht="12.5" customHeight="1">
      <c r="A1994" s="55">
        <v>17675</v>
      </c>
      <c r="B1994" s="55">
        <v>1</v>
      </c>
      <c r="C1994" s="55" t="s">
        <v>10626</v>
      </c>
      <c r="D1994" s="55" t="s">
        <v>4649</v>
      </c>
      <c r="E1994" s="55" t="s">
        <v>10627</v>
      </c>
      <c r="F1994" s="55" t="s">
        <v>4651</v>
      </c>
      <c r="G1994" s="55" t="s">
        <v>10628</v>
      </c>
      <c r="H1994" s="55">
        <v>0</v>
      </c>
    </row>
    <row r="1995" spans="1:8" ht="12.5" customHeight="1">
      <c r="A1995" s="55">
        <v>18383</v>
      </c>
      <c r="B1995" s="55">
        <v>1</v>
      </c>
      <c r="C1995" s="55" t="s">
        <v>10629</v>
      </c>
      <c r="D1995" s="55" t="s">
        <v>4649</v>
      </c>
      <c r="E1995" s="55" t="s">
        <v>10630</v>
      </c>
      <c r="F1995" s="55" t="s">
        <v>4651</v>
      </c>
      <c r="G1995" s="55" t="s">
        <v>10631</v>
      </c>
      <c r="H1995" s="55">
        <v>0</v>
      </c>
    </row>
    <row r="1996" spans="1:8" ht="12.5" customHeight="1">
      <c r="A1996" s="55">
        <v>18429</v>
      </c>
      <c r="B1996" s="55">
        <v>1</v>
      </c>
      <c r="C1996" s="55" t="s">
        <v>10632</v>
      </c>
      <c r="D1996" s="55" t="s">
        <v>4649</v>
      </c>
      <c r="E1996" s="55" t="s">
        <v>10633</v>
      </c>
      <c r="F1996" s="55" t="s">
        <v>4651</v>
      </c>
      <c r="G1996" s="55" t="s">
        <v>10634</v>
      </c>
      <c r="H1996" s="55">
        <v>0</v>
      </c>
    </row>
    <row r="1997" spans="1:8" ht="12.5" customHeight="1">
      <c r="A1997" s="55">
        <v>18530</v>
      </c>
      <c r="B1997" s="55">
        <v>1</v>
      </c>
      <c r="C1997" s="55" t="s">
        <v>10635</v>
      </c>
      <c r="D1997" s="55" t="s">
        <v>4649</v>
      </c>
      <c r="E1997" s="55" t="s">
        <v>10636</v>
      </c>
      <c r="F1997" s="55" t="s">
        <v>4651</v>
      </c>
      <c r="G1997" s="55" t="s">
        <v>10637</v>
      </c>
      <c r="H1997" s="55">
        <v>0</v>
      </c>
    </row>
    <row r="1998" spans="1:8" ht="12.5" customHeight="1">
      <c r="A1998" s="55">
        <v>18599</v>
      </c>
      <c r="B1998" s="55">
        <v>1</v>
      </c>
      <c r="C1998" s="55" t="s">
        <v>10638</v>
      </c>
      <c r="D1998" s="55" t="s">
        <v>4649</v>
      </c>
      <c r="E1998" s="55" t="s">
        <v>10639</v>
      </c>
      <c r="F1998" s="55" t="s">
        <v>4651</v>
      </c>
      <c r="G1998" s="55" t="s">
        <v>10640</v>
      </c>
      <c r="H1998" s="55">
        <v>0</v>
      </c>
    </row>
    <row r="1999" spans="1:8" ht="12.5" customHeight="1">
      <c r="A1999" s="55">
        <v>18813</v>
      </c>
      <c r="B1999" s="55">
        <v>1</v>
      </c>
      <c r="C1999" s="55" t="s">
        <v>10641</v>
      </c>
      <c r="D1999" s="55" t="s">
        <v>4649</v>
      </c>
      <c r="E1999" s="55" t="s">
        <v>10642</v>
      </c>
      <c r="F1999" s="55" t="s">
        <v>4651</v>
      </c>
      <c r="G1999" s="55" t="s">
        <v>10643</v>
      </c>
      <c r="H1999" s="55">
        <v>0</v>
      </c>
    </row>
    <row r="2000" spans="1:8" ht="12.5" customHeight="1">
      <c r="A2000" s="55">
        <v>18860</v>
      </c>
      <c r="B2000" s="55">
        <v>1</v>
      </c>
      <c r="C2000" s="55" t="s">
        <v>10644</v>
      </c>
      <c r="D2000" s="55" t="s">
        <v>4649</v>
      </c>
      <c r="E2000" s="55" t="s">
        <v>10645</v>
      </c>
      <c r="F2000" s="55" t="s">
        <v>4651</v>
      </c>
      <c r="G2000" s="55" t="s">
        <v>10646</v>
      </c>
      <c r="H2000" s="55">
        <v>0</v>
      </c>
    </row>
    <row r="2001" spans="1:8" ht="12.5" customHeight="1">
      <c r="A2001" s="55">
        <v>18880</v>
      </c>
      <c r="B2001" s="55">
        <v>1</v>
      </c>
      <c r="C2001" s="55" t="s">
        <v>10647</v>
      </c>
      <c r="D2001" s="55" t="s">
        <v>4649</v>
      </c>
      <c r="E2001" s="55" t="s">
        <v>10648</v>
      </c>
      <c r="F2001" s="55" t="s">
        <v>4651</v>
      </c>
      <c r="G2001" s="55" t="s">
        <v>10649</v>
      </c>
      <c r="H2001" s="55">
        <v>0</v>
      </c>
    </row>
    <row r="2002" spans="1:8" ht="12.5" customHeight="1">
      <c r="A2002" s="55">
        <v>19107</v>
      </c>
      <c r="B2002" s="55">
        <v>1</v>
      </c>
      <c r="C2002" s="55" t="s">
        <v>10650</v>
      </c>
      <c r="D2002" s="55" t="s">
        <v>4649</v>
      </c>
      <c r="E2002" s="55" t="s">
        <v>10651</v>
      </c>
      <c r="F2002" s="55" t="s">
        <v>4651</v>
      </c>
      <c r="G2002" s="55" t="s">
        <v>10652</v>
      </c>
      <c r="H2002" s="55">
        <v>0</v>
      </c>
    </row>
    <row r="2003" spans="1:8" ht="12.5" customHeight="1">
      <c r="A2003" s="55">
        <v>19138</v>
      </c>
      <c r="B2003" s="55">
        <v>1</v>
      </c>
      <c r="C2003" s="55" t="s">
        <v>10653</v>
      </c>
      <c r="D2003" s="55" t="s">
        <v>4649</v>
      </c>
      <c r="E2003" s="55" t="s">
        <v>10654</v>
      </c>
      <c r="F2003" s="55" t="s">
        <v>4651</v>
      </c>
      <c r="G2003" s="55" t="s">
        <v>10655</v>
      </c>
      <c r="H2003" s="55">
        <v>0</v>
      </c>
    </row>
    <row r="2004" spans="1:8" ht="12.5" customHeight="1">
      <c r="A2004" s="55">
        <v>19170</v>
      </c>
      <c r="B2004" s="55">
        <v>1</v>
      </c>
      <c r="C2004" s="55" t="s">
        <v>10656</v>
      </c>
      <c r="D2004" s="55" t="s">
        <v>4649</v>
      </c>
      <c r="E2004" s="55" t="s">
        <v>10657</v>
      </c>
      <c r="F2004" s="55" t="s">
        <v>4651</v>
      </c>
      <c r="G2004" s="55" t="s">
        <v>10658</v>
      </c>
      <c r="H2004" s="55">
        <v>0</v>
      </c>
    </row>
    <row r="2005" spans="1:8" ht="12.5" customHeight="1">
      <c r="A2005" s="55">
        <v>20016</v>
      </c>
      <c r="B2005" s="55">
        <v>1</v>
      </c>
      <c r="C2005" s="55" t="s">
        <v>10659</v>
      </c>
      <c r="D2005" s="55" t="s">
        <v>4649</v>
      </c>
      <c r="E2005" s="55" t="s">
        <v>10660</v>
      </c>
      <c r="F2005" s="55" t="s">
        <v>4651</v>
      </c>
      <c r="G2005" s="55" t="s">
        <v>10661</v>
      </c>
      <c r="H2005" s="55">
        <v>0</v>
      </c>
    </row>
    <row r="2006" spans="1:8" ht="12.5" customHeight="1">
      <c r="A2006" s="55">
        <v>21285</v>
      </c>
      <c r="B2006" s="55">
        <v>1</v>
      </c>
      <c r="C2006" s="55" t="s">
        <v>10662</v>
      </c>
      <c r="D2006" s="55" t="s">
        <v>4649</v>
      </c>
      <c r="E2006" s="55" t="s">
        <v>10663</v>
      </c>
      <c r="F2006" s="55" t="s">
        <v>4651</v>
      </c>
      <c r="G2006" s="55" t="s">
        <v>10664</v>
      </c>
      <c r="H2006" s="55">
        <v>0</v>
      </c>
    </row>
    <row r="2007" spans="1:8" ht="12.5" customHeight="1">
      <c r="A2007" s="55">
        <v>21721</v>
      </c>
      <c r="B2007" s="55">
        <v>1</v>
      </c>
      <c r="C2007" s="55" t="s">
        <v>10665</v>
      </c>
      <c r="D2007" s="55" t="s">
        <v>4649</v>
      </c>
      <c r="E2007" s="55" t="s">
        <v>10666</v>
      </c>
      <c r="F2007" s="55" t="s">
        <v>4651</v>
      </c>
      <c r="G2007" s="55" t="s">
        <v>10667</v>
      </c>
      <c r="H2007" s="55">
        <v>0</v>
      </c>
    </row>
    <row r="2008" spans="1:8" ht="12.5" customHeight="1">
      <c r="A2008" s="55">
        <v>22091</v>
      </c>
      <c r="B2008" s="55">
        <v>1</v>
      </c>
      <c r="C2008" s="55" t="s">
        <v>10668</v>
      </c>
      <c r="D2008" s="55" t="s">
        <v>4649</v>
      </c>
      <c r="E2008" s="55" t="s">
        <v>10669</v>
      </c>
      <c r="F2008" s="55" t="s">
        <v>4651</v>
      </c>
      <c r="G2008" s="55" t="s">
        <v>10670</v>
      </c>
      <c r="H2008" s="55">
        <v>0</v>
      </c>
    </row>
    <row r="2009" spans="1:8" ht="12.5" customHeight="1">
      <c r="A2009" s="55">
        <v>22113</v>
      </c>
      <c r="B2009" s="55">
        <v>1</v>
      </c>
      <c r="C2009" s="55" t="s">
        <v>10671</v>
      </c>
      <c r="D2009" s="55" t="s">
        <v>4649</v>
      </c>
      <c r="E2009" s="55" t="s">
        <v>10672</v>
      </c>
      <c r="F2009" s="55" t="s">
        <v>4651</v>
      </c>
      <c r="G2009" s="55" t="s">
        <v>10673</v>
      </c>
      <c r="H2009" s="55">
        <v>0</v>
      </c>
    </row>
    <row r="2010" spans="1:8" ht="12.5" customHeight="1">
      <c r="A2010" s="55">
        <v>22241</v>
      </c>
      <c r="B2010" s="55">
        <v>1</v>
      </c>
      <c r="C2010" s="55" t="s">
        <v>10674</v>
      </c>
      <c r="D2010" s="55" t="s">
        <v>4649</v>
      </c>
      <c r="E2010" s="55" t="s">
        <v>10675</v>
      </c>
      <c r="F2010" s="55" t="s">
        <v>4651</v>
      </c>
      <c r="G2010" s="55" t="s">
        <v>10676</v>
      </c>
      <c r="H2010" s="55">
        <v>0</v>
      </c>
    </row>
    <row r="2011" spans="1:8" ht="12.5" customHeight="1">
      <c r="A2011" s="55">
        <v>22242</v>
      </c>
      <c r="B2011" s="55">
        <v>1</v>
      </c>
      <c r="C2011" s="55" t="s">
        <v>10677</v>
      </c>
      <c r="D2011" s="55" t="s">
        <v>4649</v>
      </c>
      <c r="E2011" s="55" t="s">
        <v>10678</v>
      </c>
      <c r="F2011" s="55" t="s">
        <v>4651</v>
      </c>
      <c r="G2011" s="55" t="s">
        <v>10679</v>
      </c>
      <c r="H2011" s="55">
        <v>0</v>
      </c>
    </row>
    <row r="2012" spans="1:8" ht="12.5" customHeight="1">
      <c r="A2012" s="55">
        <v>22282</v>
      </c>
      <c r="B2012" s="55">
        <v>1</v>
      </c>
      <c r="C2012" s="55" t="s">
        <v>10680</v>
      </c>
      <c r="D2012" s="55" t="s">
        <v>4649</v>
      </c>
      <c r="E2012" s="55" t="s">
        <v>10681</v>
      </c>
      <c r="F2012" s="55" t="s">
        <v>4651</v>
      </c>
      <c r="G2012" s="55" t="s">
        <v>10682</v>
      </c>
      <c r="H2012" s="55">
        <v>0</v>
      </c>
    </row>
    <row r="2013" spans="1:8" ht="12.5" customHeight="1">
      <c r="A2013" s="55">
        <v>23451</v>
      </c>
      <c r="B2013" s="55">
        <v>1</v>
      </c>
      <c r="C2013" s="55" t="s">
        <v>10683</v>
      </c>
      <c r="D2013" s="55" t="s">
        <v>4649</v>
      </c>
      <c r="E2013" s="55" t="s">
        <v>10684</v>
      </c>
      <c r="F2013" s="55" t="s">
        <v>4651</v>
      </c>
      <c r="G2013" s="55" t="s">
        <v>10685</v>
      </c>
      <c r="H2013" s="55">
        <v>0</v>
      </c>
    </row>
    <row r="2014" spans="1:8" ht="12.5" customHeight="1">
      <c r="A2014" s="55">
        <v>24329</v>
      </c>
      <c r="B2014" s="55">
        <v>1</v>
      </c>
      <c r="C2014" s="55" t="s">
        <v>10686</v>
      </c>
      <c r="D2014" s="55" t="s">
        <v>4649</v>
      </c>
      <c r="E2014" s="55" t="s">
        <v>10687</v>
      </c>
      <c r="F2014" s="55" t="s">
        <v>4651</v>
      </c>
      <c r="G2014" s="55" t="s">
        <v>10688</v>
      </c>
      <c r="H2014" s="55">
        <v>0</v>
      </c>
    </row>
    <row r="2015" spans="1:8" ht="12.5" customHeight="1">
      <c r="A2015" s="55">
        <v>24623</v>
      </c>
      <c r="B2015" s="55">
        <v>1</v>
      </c>
      <c r="C2015" s="55" t="s">
        <v>10689</v>
      </c>
      <c r="D2015" s="55" t="s">
        <v>4649</v>
      </c>
      <c r="E2015" s="55" t="s">
        <v>10690</v>
      </c>
      <c r="F2015" s="55" t="s">
        <v>4651</v>
      </c>
      <c r="G2015" s="55" t="s">
        <v>10691</v>
      </c>
      <c r="H2015" s="55">
        <v>0</v>
      </c>
    </row>
    <row r="2016" spans="1:8" ht="12.5" customHeight="1">
      <c r="A2016" s="55">
        <v>24651</v>
      </c>
      <c r="B2016" s="55">
        <v>1</v>
      </c>
      <c r="C2016" s="55" t="s">
        <v>10692</v>
      </c>
      <c r="D2016" s="55" t="s">
        <v>4649</v>
      </c>
      <c r="E2016" s="55" t="s">
        <v>10693</v>
      </c>
      <c r="F2016" s="55" t="s">
        <v>4651</v>
      </c>
      <c r="G2016" s="55" t="s">
        <v>10694</v>
      </c>
      <c r="H2016" s="55">
        <v>0</v>
      </c>
    </row>
    <row r="2017" spans="1:8" ht="12.5" customHeight="1">
      <c r="A2017" s="55">
        <v>25847</v>
      </c>
      <c r="B2017" s="55">
        <v>1</v>
      </c>
      <c r="C2017" s="55" t="s">
        <v>10695</v>
      </c>
      <c r="D2017" s="55" t="s">
        <v>4649</v>
      </c>
      <c r="E2017" s="55" t="s">
        <v>10696</v>
      </c>
      <c r="F2017" s="55" t="s">
        <v>4651</v>
      </c>
      <c r="G2017" s="55" t="s">
        <v>10697</v>
      </c>
      <c r="H2017" s="55">
        <v>0</v>
      </c>
    </row>
    <row r="2018" spans="1:8" ht="12.5" customHeight="1">
      <c r="A2018" s="55">
        <v>25986</v>
      </c>
      <c r="B2018" s="55">
        <v>1</v>
      </c>
      <c r="C2018" s="55" t="s">
        <v>10698</v>
      </c>
      <c r="D2018" s="55" t="s">
        <v>4649</v>
      </c>
      <c r="E2018" s="55" t="s">
        <v>10699</v>
      </c>
      <c r="F2018" s="55" t="s">
        <v>4651</v>
      </c>
      <c r="G2018" s="55" t="s">
        <v>10700</v>
      </c>
      <c r="H2018" s="55">
        <v>0</v>
      </c>
    </row>
    <row r="2019" spans="1:8" ht="12.5" customHeight="1">
      <c r="A2019" s="55">
        <v>26636</v>
      </c>
      <c r="B2019" s="55">
        <v>1</v>
      </c>
      <c r="C2019" s="55" t="s">
        <v>10701</v>
      </c>
      <c r="D2019" s="55" t="s">
        <v>4649</v>
      </c>
      <c r="E2019" s="55" t="s">
        <v>10702</v>
      </c>
      <c r="F2019" s="55" t="s">
        <v>4651</v>
      </c>
      <c r="G2019" s="55" t="s">
        <v>10703</v>
      </c>
      <c r="H2019" s="55">
        <v>0</v>
      </c>
    </row>
    <row r="2020" spans="1:8" ht="12.5" customHeight="1">
      <c r="A2020" s="55">
        <v>27255</v>
      </c>
      <c r="B2020" s="55">
        <v>1</v>
      </c>
      <c r="C2020" s="55" t="s">
        <v>10704</v>
      </c>
      <c r="D2020" s="55" t="s">
        <v>4649</v>
      </c>
      <c r="E2020" s="55" t="s">
        <v>10705</v>
      </c>
      <c r="F2020" s="55" t="s">
        <v>4651</v>
      </c>
      <c r="G2020" s="55" t="s">
        <v>10706</v>
      </c>
      <c r="H2020" s="55">
        <v>0</v>
      </c>
    </row>
    <row r="2021" spans="1:8" ht="12.5" customHeight="1">
      <c r="A2021" s="55">
        <v>27636</v>
      </c>
      <c r="B2021" s="55">
        <v>1</v>
      </c>
      <c r="C2021" s="55" t="s">
        <v>10707</v>
      </c>
      <c r="D2021" s="55" t="s">
        <v>4649</v>
      </c>
      <c r="E2021" s="55" t="s">
        <v>10708</v>
      </c>
      <c r="F2021" s="55" t="s">
        <v>4651</v>
      </c>
      <c r="G2021" s="55" t="s">
        <v>10709</v>
      </c>
      <c r="H2021" s="55">
        <v>0</v>
      </c>
    </row>
    <row r="2022" spans="1:8" ht="12.5" customHeight="1">
      <c r="A2022" s="55">
        <v>27741</v>
      </c>
      <c r="B2022" s="55">
        <v>1</v>
      </c>
      <c r="C2022" s="55" t="s">
        <v>10710</v>
      </c>
      <c r="D2022" s="55" t="s">
        <v>4649</v>
      </c>
      <c r="E2022" s="55" t="s">
        <v>10711</v>
      </c>
      <c r="F2022" s="55" t="s">
        <v>4651</v>
      </c>
      <c r="G2022" s="55" t="s">
        <v>10712</v>
      </c>
      <c r="H2022" s="55">
        <v>0</v>
      </c>
    </row>
    <row r="2023" spans="1:8" ht="12.5" customHeight="1">
      <c r="A2023" s="55">
        <v>28094</v>
      </c>
      <c r="B2023" s="55">
        <v>1</v>
      </c>
      <c r="C2023" s="55" t="s">
        <v>10713</v>
      </c>
      <c r="D2023" s="55" t="s">
        <v>4649</v>
      </c>
      <c r="E2023" s="55" t="s">
        <v>10714</v>
      </c>
      <c r="F2023" s="55" t="s">
        <v>4651</v>
      </c>
      <c r="G2023" s="55" t="s">
        <v>10715</v>
      </c>
      <c r="H2023" s="55">
        <v>0</v>
      </c>
    </row>
    <row r="2024" spans="1:8" ht="12.5" customHeight="1">
      <c r="A2024" s="55">
        <v>28263</v>
      </c>
      <c r="B2024" s="55">
        <v>1</v>
      </c>
      <c r="C2024" s="55" t="s">
        <v>10716</v>
      </c>
      <c r="D2024" s="55" t="s">
        <v>4649</v>
      </c>
      <c r="E2024" s="55" t="s">
        <v>10717</v>
      </c>
      <c r="F2024" s="55" t="s">
        <v>4651</v>
      </c>
      <c r="G2024" s="55" t="s">
        <v>10718</v>
      </c>
      <c r="H2024" s="55">
        <v>0</v>
      </c>
    </row>
    <row r="2025" spans="1:8" ht="12.5" customHeight="1">
      <c r="A2025" s="55">
        <v>28625</v>
      </c>
      <c r="B2025" s="55">
        <v>1</v>
      </c>
      <c r="C2025" s="55" t="s">
        <v>10719</v>
      </c>
      <c r="D2025" s="55" t="s">
        <v>4649</v>
      </c>
      <c r="E2025" s="55" t="s">
        <v>10720</v>
      </c>
      <c r="F2025" s="55" t="s">
        <v>4651</v>
      </c>
      <c r="G2025" s="55" t="s">
        <v>10721</v>
      </c>
      <c r="H2025" s="55">
        <v>0</v>
      </c>
    </row>
    <row r="2026" spans="1:8" ht="12.5" customHeight="1">
      <c r="A2026" s="55">
        <v>28791</v>
      </c>
      <c r="B2026" s="55">
        <v>1</v>
      </c>
      <c r="C2026" s="55" t="s">
        <v>10722</v>
      </c>
      <c r="D2026" s="55" t="s">
        <v>4649</v>
      </c>
      <c r="E2026" s="55" t="s">
        <v>10723</v>
      </c>
      <c r="F2026" s="55" t="s">
        <v>4651</v>
      </c>
      <c r="G2026" s="55" t="s">
        <v>10724</v>
      </c>
      <c r="H2026" s="55">
        <v>0</v>
      </c>
    </row>
    <row r="2027" spans="1:8" ht="12.5" customHeight="1">
      <c r="A2027" s="55">
        <v>28806</v>
      </c>
      <c r="B2027" s="55">
        <v>1</v>
      </c>
      <c r="C2027" s="55" t="s">
        <v>10725</v>
      </c>
      <c r="D2027" s="55" t="s">
        <v>4649</v>
      </c>
      <c r="E2027" s="55" t="s">
        <v>10726</v>
      </c>
      <c r="F2027" s="55" t="s">
        <v>4651</v>
      </c>
      <c r="G2027" s="55" t="s">
        <v>10727</v>
      </c>
      <c r="H2027" s="55">
        <v>0</v>
      </c>
    </row>
    <row r="2028" spans="1:8" ht="12.5" customHeight="1">
      <c r="A2028" s="55">
        <v>28869</v>
      </c>
      <c r="B2028" s="55">
        <v>1</v>
      </c>
      <c r="C2028" s="55" t="s">
        <v>10728</v>
      </c>
      <c r="D2028" s="55" t="s">
        <v>4649</v>
      </c>
      <c r="E2028" s="55" t="s">
        <v>10729</v>
      </c>
      <c r="F2028" s="55" t="s">
        <v>4651</v>
      </c>
      <c r="G2028" s="55" t="s">
        <v>10730</v>
      </c>
      <c r="H2028" s="55">
        <v>0</v>
      </c>
    </row>
    <row r="2029" spans="1:8" ht="12.5" customHeight="1">
      <c r="A2029" s="55">
        <v>29254</v>
      </c>
      <c r="B2029" s="55">
        <v>1</v>
      </c>
      <c r="C2029" s="55" t="s">
        <v>10731</v>
      </c>
      <c r="D2029" s="55" t="s">
        <v>4649</v>
      </c>
      <c r="E2029" s="55" t="s">
        <v>10732</v>
      </c>
      <c r="F2029" s="55" t="s">
        <v>4651</v>
      </c>
      <c r="G2029" s="55" t="s">
        <v>10733</v>
      </c>
      <c r="H2029" s="55">
        <v>0</v>
      </c>
    </row>
    <row r="2030" spans="1:8" ht="12.5" customHeight="1">
      <c r="A2030" s="55">
        <v>11173</v>
      </c>
      <c r="B2030" s="55">
        <v>1</v>
      </c>
      <c r="C2030" s="55" t="s">
        <v>10734</v>
      </c>
      <c r="D2030" s="55" t="s">
        <v>4649</v>
      </c>
      <c r="E2030" s="55" t="s">
        <v>10735</v>
      </c>
      <c r="F2030" s="55" t="s">
        <v>4651</v>
      </c>
      <c r="G2030" s="55" t="s">
        <v>10736</v>
      </c>
      <c r="H2030" s="55">
        <v>0</v>
      </c>
    </row>
    <row r="2031" spans="1:8" ht="12.5" customHeight="1">
      <c r="A2031" s="55">
        <v>11937</v>
      </c>
      <c r="B2031" s="55">
        <v>1</v>
      </c>
      <c r="C2031" s="55" t="s">
        <v>10737</v>
      </c>
      <c r="D2031" s="55" t="s">
        <v>4649</v>
      </c>
      <c r="E2031" s="55" t="s">
        <v>10738</v>
      </c>
      <c r="F2031" s="55" t="s">
        <v>4651</v>
      </c>
      <c r="G2031" s="55" t="s">
        <v>10739</v>
      </c>
      <c r="H2031" s="55">
        <v>0</v>
      </c>
    </row>
    <row r="2032" spans="1:8" ht="12.5" customHeight="1">
      <c r="A2032" s="55">
        <v>12091</v>
      </c>
      <c r="B2032" s="55">
        <v>1</v>
      </c>
      <c r="C2032" s="55" t="s">
        <v>10740</v>
      </c>
      <c r="D2032" s="55" t="s">
        <v>4649</v>
      </c>
      <c r="E2032" s="55" t="s">
        <v>10741</v>
      </c>
      <c r="F2032" s="55" t="s">
        <v>4651</v>
      </c>
      <c r="G2032" s="55" t="s">
        <v>10742</v>
      </c>
      <c r="H2032" s="55">
        <v>0</v>
      </c>
    </row>
    <row r="2033" spans="1:8" ht="12.5" customHeight="1">
      <c r="A2033" s="55">
        <v>12437</v>
      </c>
      <c r="B2033" s="55">
        <v>1</v>
      </c>
      <c r="C2033" s="55" t="s">
        <v>10743</v>
      </c>
      <c r="D2033" s="55" t="s">
        <v>4649</v>
      </c>
      <c r="E2033" s="55" t="s">
        <v>10744</v>
      </c>
      <c r="F2033" s="55" t="s">
        <v>4651</v>
      </c>
      <c r="G2033" s="55" t="s">
        <v>10745</v>
      </c>
      <c r="H2033" s="55">
        <v>0</v>
      </c>
    </row>
    <row r="2034" spans="1:8" ht="12.5" customHeight="1">
      <c r="A2034" s="55">
        <v>13368</v>
      </c>
      <c r="B2034" s="55">
        <v>1</v>
      </c>
      <c r="C2034" s="55" t="s">
        <v>10746</v>
      </c>
      <c r="D2034" s="55" t="s">
        <v>4649</v>
      </c>
      <c r="E2034" s="55" t="s">
        <v>10747</v>
      </c>
      <c r="F2034" s="55" t="s">
        <v>4651</v>
      </c>
      <c r="G2034" s="55" t="s">
        <v>10748</v>
      </c>
      <c r="H2034" s="55">
        <v>0</v>
      </c>
    </row>
    <row r="2035" spans="1:8" ht="12.5" customHeight="1">
      <c r="A2035" s="55">
        <v>13419</v>
      </c>
      <c r="B2035" s="55">
        <v>1</v>
      </c>
      <c r="C2035" s="55" t="s">
        <v>10749</v>
      </c>
      <c r="D2035" s="55" t="s">
        <v>4649</v>
      </c>
      <c r="E2035" s="55" t="s">
        <v>10750</v>
      </c>
      <c r="F2035" s="55" t="s">
        <v>4651</v>
      </c>
      <c r="G2035" s="55" t="s">
        <v>10751</v>
      </c>
      <c r="H2035" s="55">
        <v>0</v>
      </c>
    </row>
    <row r="2036" spans="1:8" ht="12.5" customHeight="1">
      <c r="A2036" s="55">
        <v>13467</v>
      </c>
      <c r="B2036" s="55">
        <v>1</v>
      </c>
      <c r="C2036" s="55" t="s">
        <v>10752</v>
      </c>
      <c r="D2036" s="55" t="s">
        <v>4649</v>
      </c>
      <c r="E2036" s="55" t="s">
        <v>10753</v>
      </c>
      <c r="F2036" s="55" t="s">
        <v>4651</v>
      </c>
      <c r="G2036" s="55" t="s">
        <v>10754</v>
      </c>
      <c r="H2036" s="55">
        <v>0</v>
      </c>
    </row>
    <row r="2037" spans="1:8" ht="12.5" customHeight="1">
      <c r="A2037" s="55">
        <v>13930</v>
      </c>
      <c r="B2037" s="55">
        <v>1</v>
      </c>
      <c r="C2037" s="55" t="s">
        <v>10755</v>
      </c>
      <c r="D2037" s="55" t="s">
        <v>4649</v>
      </c>
      <c r="E2037" s="55" t="s">
        <v>10756</v>
      </c>
      <c r="F2037" s="55" t="s">
        <v>4651</v>
      </c>
      <c r="G2037" s="55" t="s">
        <v>10757</v>
      </c>
      <c r="H2037" s="55">
        <v>0</v>
      </c>
    </row>
    <row r="2038" spans="1:8" ht="12.5" customHeight="1">
      <c r="A2038" s="55">
        <v>14492</v>
      </c>
      <c r="B2038" s="55">
        <v>1</v>
      </c>
      <c r="C2038" s="55" t="s">
        <v>10758</v>
      </c>
      <c r="D2038" s="55" t="s">
        <v>4649</v>
      </c>
      <c r="E2038" s="55" t="s">
        <v>10759</v>
      </c>
      <c r="F2038" s="55" t="s">
        <v>4651</v>
      </c>
      <c r="G2038" s="55" t="s">
        <v>10760</v>
      </c>
      <c r="H2038" s="55">
        <v>0</v>
      </c>
    </row>
    <row r="2039" spans="1:8" ht="12.5" customHeight="1">
      <c r="A2039" s="55">
        <v>14651</v>
      </c>
      <c r="B2039" s="55">
        <v>1</v>
      </c>
      <c r="C2039" s="55" t="s">
        <v>10761</v>
      </c>
      <c r="D2039" s="55" t="s">
        <v>4649</v>
      </c>
      <c r="E2039" s="55" t="s">
        <v>10762</v>
      </c>
      <c r="F2039" s="55" t="s">
        <v>4651</v>
      </c>
      <c r="G2039" s="55" t="s">
        <v>10763</v>
      </c>
      <c r="H2039" s="55">
        <v>0</v>
      </c>
    </row>
    <row r="2040" spans="1:8" ht="12.5" customHeight="1">
      <c r="A2040" s="55">
        <v>14909</v>
      </c>
      <c r="B2040" s="55">
        <v>1</v>
      </c>
      <c r="C2040" s="55" t="s">
        <v>10764</v>
      </c>
      <c r="D2040" s="55" t="s">
        <v>4649</v>
      </c>
      <c r="E2040" s="55" t="s">
        <v>10765</v>
      </c>
      <c r="F2040" s="55" t="s">
        <v>4651</v>
      </c>
      <c r="G2040" s="55" t="s">
        <v>10766</v>
      </c>
      <c r="H2040" s="55">
        <v>0</v>
      </c>
    </row>
    <row r="2041" spans="1:8" ht="12.5" customHeight="1">
      <c r="A2041" s="55">
        <v>15252</v>
      </c>
      <c r="B2041" s="55">
        <v>1</v>
      </c>
      <c r="C2041" s="55" t="s">
        <v>10767</v>
      </c>
      <c r="D2041" s="55" t="s">
        <v>4649</v>
      </c>
      <c r="E2041" s="55" t="s">
        <v>10768</v>
      </c>
      <c r="F2041" s="55" t="s">
        <v>4651</v>
      </c>
      <c r="G2041" s="55" t="s">
        <v>10769</v>
      </c>
      <c r="H2041" s="55">
        <v>0</v>
      </c>
    </row>
    <row r="2042" spans="1:8" ht="12.5" customHeight="1">
      <c r="A2042" s="55">
        <v>15419</v>
      </c>
      <c r="B2042" s="55">
        <v>1</v>
      </c>
      <c r="C2042" s="55" t="s">
        <v>10770</v>
      </c>
      <c r="D2042" s="55" t="s">
        <v>4649</v>
      </c>
      <c r="E2042" s="55" t="s">
        <v>10771</v>
      </c>
      <c r="F2042" s="55" t="s">
        <v>4651</v>
      </c>
      <c r="G2042" s="55" t="s">
        <v>10772</v>
      </c>
      <c r="H2042" s="55">
        <v>0</v>
      </c>
    </row>
    <row r="2043" spans="1:8" ht="12.5" customHeight="1">
      <c r="A2043" s="55">
        <v>15486</v>
      </c>
      <c r="B2043" s="55">
        <v>1</v>
      </c>
      <c r="C2043" s="55" t="s">
        <v>10773</v>
      </c>
      <c r="D2043" s="55" t="s">
        <v>4649</v>
      </c>
      <c r="E2043" s="55" t="s">
        <v>10774</v>
      </c>
      <c r="F2043" s="55" t="s">
        <v>4651</v>
      </c>
      <c r="G2043" s="55" t="s">
        <v>10775</v>
      </c>
      <c r="H2043" s="55">
        <v>0</v>
      </c>
    </row>
    <row r="2044" spans="1:8" ht="12.5" customHeight="1">
      <c r="A2044" s="55">
        <v>15560</v>
      </c>
      <c r="B2044" s="55">
        <v>1</v>
      </c>
      <c r="C2044" s="55" t="s">
        <v>10776</v>
      </c>
      <c r="D2044" s="55" t="s">
        <v>4649</v>
      </c>
      <c r="E2044" s="55" t="s">
        <v>10777</v>
      </c>
      <c r="F2044" s="55" t="s">
        <v>4651</v>
      </c>
      <c r="G2044" s="55" t="s">
        <v>10778</v>
      </c>
      <c r="H2044" s="55">
        <v>0</v>
      </c>
    </row>
    <row r="2045" spans="1:8" ht="12.5" customHeight="1">
      <c r="A2045" s="55">
        <v>16136</v>
      </c>
      <c r="B2045" s="55">
        <v>1</v>
      </c>
      <c r="C2045" s="55" t="s">
        <v>10779</v>
      </c>
      <c r="D2045" s="55" t="s">
        <v>4649</v>
      </c>
      <c r="E2045" s="55" t="s">
        <v>10780</v>
      </c>
      <c r="F2045" s="55" t="s">
        <v>4651</v>
      </c>
      <c r="G2045" s="55" t="s">
        <v>10781</v>
      </c>
      <c r="H2045" s="55">
        <v>0</v>
      </c>
    </row>
    <row r="2046" spans="1:8" ht="12.5" customHeight="1">
      <c r="A2046" s="55">
        <v>16236</v>
      </c>
      <c r="B2046" s="55">
        <v>1</v>
      </c>
      <c r="C2046" s="55" t="s">
        <v>10782</v>
      </c>
      <c r="D2046" s="55" t="s">
        <v>4649</v>
      </c>
      <c r="E2046" s="55" t="s">
        <v>10783</v>
      </c>
      <c r="F2046" s="55" t="s">
        <v>4651</v>
      </c>
      <c r="G2046" s="55" t="s">
        <v>10784</v>
      </c>
      <c r="H2046" s="55">
        <v>0</v>
      </c>
    </row>
    <row r="2047" spans="1:8" ht="12.5" customHeight="1">
      <c r="A2047" s="55">
        <v>16382</v>
      </c>
      <c r="B2047" s="55">
        <v>1</v>
      </c>
      <c r="C2047" s="55" t="s">
        <v>10785</v>
      </c>
      <c r="D2047" s="55" t="s">
        <v>4649</v>
      </c>
      <c r="E2047" s="55" t="s">
        <v>10786</v>
      </c>
      <c r="F2047" s="55" t="s">
        <v>4651</v>
      </c>
      <c r="G2047" s="55" t="s">
        <v>10787</v>
      </c>
      <c r="H2047" s="55">
        <v>0</v>
      </c>
    </row>
    <row r="2048" spans="1:8" ht="12.5" customHeight="1">
      <c r="A2048" s="55">
        <v>16762</v>
      </c>
      <c r="B2048" s="55">
        <v>1</v>
      </c>
      <c r="C2048" s="55" t="s">
        <v>10788</v>
      </c>
      <c r="D2048" s="55" t="s">
        <v>4649</v>
      </c>
      <c r="E2048" s="55" t="s">
        <v>10789</v>
      </c>
      <c r="F2048" s="55" t="s">
        <v>4651</v>
      </c>
      <c r="G2048" s="55" t="s">
        <v>10790</v>
      </c>
      <c r="H2048" s="55">
        <v>0</v>
      </c>
    </row>
    <row r="2049" spans="1:8" ht="12.5" customHeight="1">
      <c r="A2049" s="55">
        <v>16804</v>
      </c>
      <c r="B2049" s="55">
        <v>1</v>
      </c>
      <c r="C2049" s="55" t="s">
        <v>10791</v>
      </c>
      <c r="D2049" s="55" t="s">
        <v>4649</v>
      </c>
      <c r="E2049" s="55" t="s">
        <v>10792</v>
      </c>
      <c r="F2049" s="55" t="s">
        <v>4651</v>
      </c>
      <c r="G2049" s="55" t="s">
        <v>10793</v>
      </c>
      <c r="H2049" s="55">
        <v>0</v>
      </c>
    </row>
    <row r="2050" spans="1:8" ht="12.5" customHeight="1">
      <c r="A2050" s="55">
        <v>16908</v>
      </c>
      <c r="B2050" s="55">
        <v>1</v>
      </c>
      <c r="C2050" s="55" t="s">
        <v>10794</v>
      </c>
      <c r="D2050" s="55" t="s">
        <v>4649</v>
      </c>
      <c r="E2050" s="55" t="s">
        <v>10795</v>
      </c>
      <c r="F2050" s="55" t="s">
        <v>4651</v>
      </c>
      <c r="G2050" s="55" t="s">
        <v>10796</v>
      </c>
      <c r="H2050" s="55">
        <v>0</v>
      </c>
    </row>
    <row r="2051" spans="1:8" ht="12.5" customHeight="1">
      <c r="A2051" s="55">
        <v>17149</v>
      </c>
      <c r="B2051" s="55">
        <v>1</v>
      </c>
      <c r="C2051" s="55" t="s">
        <v>10797</v>
      </c>
      <c r="D2051" s="55" t="s">
        <v>4649</v>
      </c>
      <c r="E2051" s="55" t="s">
        <v>10798</v>
      </c>
      <c r="F2051" s="55" t="s">
        <v>4651</v>
      </c>
      <c r="G2051" s="55" t="s">
        <v>10799</v>
      </c>
      <c r="H2051" s="55">
        <v>0</v>
      </c>
    </row>
    <row r="2052" spans="1:8" ht="12.5" customHeight="1">
      <c r="A2052" s="55">
        <v>17152</v>
      </c>
      <c r="B2052" s="55">
        <v>1</v>
      </c>
      <c r="C2052" s="55" t="s">
        <v>10800</v>
      </c>
      <c r="D2052" s="55" t="s">
        <v>4649</v>
      </c>
      <c r="E2052" s="55" t="s">
        <v>10801</v>
      </c>
      <c r="F2052" s="55" t="s">
        <v>4651</v>
      </c>
      <c r="G2052" s="55" t="s">
        <v>10802</v>
      </c>
      <c r="H2052" s="55">
        <v>0</v>
      </c>
    </row>
    <row r="2053" spans="1:8" ht="12.5" customHeight="1">
      <c r="A2053" s="55">
        <v>17274</v>
      </c>
      <c r="B2053" s="55">
        <v>1</v>
      </c>
      <c r="C2053" s="55" t="s">
        <v>10803</v>
      </c>
      <c r="D2053" s="55" t="s">
        <v>4649</v>
      </c>
      <c r="E2053" s="55" t="s">
        <v>10804</v>
      </c>
      <c r="F2053" s="55" t="s">
        <v>4651</v>
      </c>
      <c r="G2053" s="55" t="s">
        <v>10805</v>
      </c>
      <c r="H2053" s="55">
        <v>0</v>
      </c>
    </row>
    <row r="2054" spans="1:8" ht="12.5" customHeight="1">
      <c r="A2054" s="55">
        <v>17431</v>
      </c>
      <c r="B2054" s="55">
        <v>1</v>
      </c>
      <c r="C2054" s="55" t="s">
        <v>10806</v>
      </c>
      <c r="D2054" s="55" t="s">
        <v>4649</v>
      </c>
      <c r="E2054" s="55" t="s">
        <v>10807</v>
      </c>
      <c r="F2054" s="55" t="s">
        <v>4651</v>
      </c>
      <c r="G2054" s="55" t="s">
        <v>10808</v>
      </c>
      <c r="H2054" s="55">
        <v>0</v>
      </c>
    </row>
    <row r="2055" spans="1:8" ht="12.5" customHeight="1">
      <c r="A2055" s="55">
        <v>17443</v>
      </c>
      <c r="B2055" s="55">
        <v>1</v>
      </c>
      <c r="C2055" s="55" t="s">
        <v>10809</v>
      </c>
      <c r="D2055" s="55" t="s">
        <v>4649</v>
      </c>
      <c r="E2055" s="55" t="s">
        <v>10810</v>
      </c>
      <c r="F2055" s="55" t="s">
        <v>4651</v>
      </c>
      <c r="G2055" s="55" t="s">
        <v>10811</v>
      </c>
      <c r="H2055" s="55">
        <v>0</v>
      </c>
    </row>
    <row r="2056" spans="1:8" ht="12.5" customHeight="1">
      <c r="A2056" s="55">
        <v>18658</v>
      </c>
      <c r="B2056" s="55">
        <v>1</v>
      </c>
      <c r="C2056" s="55" t="s">
        <v>10812</v>
      </c>
      <c r="D2056" s="55" t="s">
        <v>4649</v>
      </c>
      <c r="E2056" s="55" t="s">
        <v>10813</v>
      </c>
      <c r="F2056" s="55" t="s">
        <v>4651</v>
      </c>
      <c r="G2056" s="55" t="s">
        <v>10814</v>
      </c>
      <c r="H2056" s="55">
        <v>0</v>
      </c>
    </row>
    <row r="2057" spans="1:8" ht="12.5" customHeight="1">
      <c r="A2057" s="55">
        <v>19141</v>
      </c>
      <c r="B2057" s="55">
        <v>1</v>
      </c>
      <c r="C2057" s="55" t="s">
        <v>10815</v>
      </c>
      <c r="D2057" s="55" t="s">
        <v>4649</v>
      </c>
      <c r="E2057" s="55" t="s">
        <v>10816</v>
      </c>
      <c r="F2057" s="55" t="s">
        <v>4651</v>
      </c>
      <c r="G2057" s="55" t="s">
        <v>10817</v>
      </c>
      <c r="H2057" s="55">
        <v>0</v>
      </c>
    </row>
    <row r="2058" spans="1:8" ht="12.5" customHeight="1">
      <c r="A2058" s="55">
        <v>19396</v>
      </c>
      <c r="B2058" s="55">
        <v>1</v>
      </c>
      <c r="C2058" s="55" t="s">
        <v>10818</v>
      </c>
      <c r="D2058" s="55" t="s">
        <v>4649</v>
      </c>
      <c r="E2058" s="55" t="s">
        <v>10819</v>
      </c>
      <c r="F2058" s="55" t="s">
        <v>4651</v>
      </c>
      <c r="G2058" s="55" t="s">
        <v>10820</v>
      </c>
      <c r="H2058" s="55">
        <v>0</v>
      </c>
    </row>
    <row r="2059" spans="1:8" ht="12.5" customHeight="1">
      <c r="A2059" s="55">
        <v>19733</v>
      </c>
      <c r="B2059" s="55">
        <v>1</v>
      </c>
      <c r="C2059" s="55" t="s">
        <v>10821</v>
      </c>
      <c r="D2059" s="55" t="s">
        <v>4649</v>
      </c>
      <c r="E2059" s="55" t="s">
        <v>10822</v>
      </c>
      <c r="F2059" s="55" t="s">
        <v>4651</v>
      </c>
      <c r="G2059" s="55" t="s">
        <v>10823</v>
      </c>
      <c r="H2059" s="55">
        <v>0</v>
      </c>
    </row>
    <row r="2060" spans="1:8" ht="12.5" customHeight="1">
      <c r="A2060" s="55">
        <v>20107</v>
      </c>
      <c r="B2060" s="55">
        <v>1</v>
      </c>
      <c r="C2060" s="55" t="s">
        <v>10824</v>
      </c>
      <c r="D2060" s="55" t="s">
        <v>4649</v>
      </c>
      <c r="E2060" s="55" t="s">
        <v>10825</v>
      </c>
      <c r="F2060" s="55" t="s">
        <v>4651</v>
      </c>
      <c r="G2060" s="55" t="s">
        <v>10826</v>
      </c>
      <c r="H2060" s="55">
        <v>0</v>
      </c>
    </row>
    <row r="2061" spans="1:8" ht="12.5" customHeight="1">
      <c r="A2061" s="55">
        <v>20129</v>
      </c>
      <c r="B2061" s="55">
        <v>1</v>
      </c>
      <c r="C2061" s="55" t="s">
        <v>10827</v>
      </c>
      <c r="D2061" s="55" t="s">
        <v>4649</v>
      </c>
      <c r="E2061" s="55" t="s">
        <v>10828</v>
      </c>
      <c r="F2061" s="55" t="s">
        <v>4651</v>
      </c>
      <c r="G2061" s="55" t="s">
        <v>10829</v>
      </c>
      <c r="H2061" s="55">
        <v>0</v>
      </c>
    </row>
    <row r="2062" spans="1:8" ht="12.5" customHeight="1">
      <c r="A2062" s="55">
        <v>20667</v>
      </c>
      <c r="B2062" s="55">
        <v>1</v>
      </c>
      <c r="C2062" s="55" t="s">
        <v>10830</v>
      </c>
      <c r="D2062" s="55" t="s">
        <v>4649</v>
      </c>
      <c r="E2062" s="55" t="s">
        <v>10831</v>
      </c>
      <c r="F2062" s="55" t="s">
        <v>4651</v>
      </c>
      <c r="G2062" s="55" t="s">
        <v>10832</v>
      </c>
      <c r="H2062" s="55">
        <v>0</v>
      </c>
    </row>
    <row r="2063" spans="1:8" ht="12.5" customHeight="1">
      <c r="A2063" s="55">
        <v>21144</v>
      </c>
      <c r="B2063" s="55">
        <v>1</v>
      </c>
      <c r="C2063" s="55" t="s">
        <v>10833</v>
      </c>
      <c r="D2063" s="55" t="s">
        <v>4649</v>
      </c>
      <c r="E2063" s="55" t="s">
        <v>10834</v>
      </c>
      <c r="F2063" s="55" t="s">
        <v>4651</v>
      </c>
      <c r="G2063" s="55" t="s">
        <v>10835</v>
      </c>
      <c r="H2063" s="55">
        <v>0</v>
      </c>
    </row>
    <row r="2064" spans="1:8" ht="12.5" customHeight="1">
      <c r="A2064" s="55">
        <v>21280</v>
      </c>
      <c r="B2064" s="55">
        <v>1</v>
      </c>
      <c r="C2064" s="55" t="s">
        <v>10836</v>
      </c>
      <c r="D2064" s="55" t="s">
        <v>4649</v>
      </c>
      <c r="E2064" s="55" t="s">
        <v>10837</v>
      </c>
      <c r="F2064" s="55" t="s">
        <v>4651</v>
      </c>
      <c r="G2064" s="55" t="s">
        <v>10838</v>
      </c>
      <c r="H2064" s="55">
        <v>0</v>
      </c>
    </row>
    <row r="2065" spans="1:8" ht="12.5" customHeight="1">
      <c r="A2065" s="55">
        <v>21299</v>
      </c>
      <c r="B2065" s="55">
        <v>1</v>
      </c>
      <c r="C2065" s="55" t="s">
        <v>10839</v>
      </c>
      <c r="D2065" s="55" t="s">
        <v>4649</v>
      </c>
      <c r="E2065" s="55" t="s">
        <v>10840</v>
      </c>
      <c r="F2065" s="55" t="s">
        <v>4651</v>
      </c>
      <c r="G2065" s="55" t="s">
        <v>10841</v>
      </c>
      <c r="H2065" s="55">
        <v>0</v>
      </c>
    </row>
    <row r="2066" spans="1:8" ht="12.5" customHeight="1">
      <c r="A2066" s="55">
        <v>21503</v>
      </c>
      <c r="B2066" s="55">
        <v>1</v>
      </c>
      <c r="C2066" s="55" t="s">
        <v>10842</v>
      </c>
      <c r="D2066" s="55" t="s">
        <v>4649</v>
      </c>
      <c r="E2066" s="55" t="s">
        <v>10843</v>
      </c>
      <c r="F2066" s="55" t="s">
        <v>4651</v>
      </c>
      <c r="G2066" s="55" t="s">
        <v>10844</v>
      </c>
      <c r="H2066" s="55">
        <v>0</v>
      </c>
    </row>
    <row r="2067" spans="1:8" ht="12.5" customHeight="1">
      <c r="A2067" s="55">
        <v>21623</v>
      </c>
      <c r="B2067" s="55">
        <v>1</v>
      </c>
      <c r="C2067" s="55" t="s">
        <v>10845</v>
      </c>
      <c r="D2067" s="55" t="s">
        <v>4649</v>
      </c>
      <c r="E2067" s="55" t="s">
        <v>10846</v>
      </c>
      <c r="F2067" s="55" t="s">
        <v>4651</v>
      </c>
      <c r="G2067" s="55" t="s">
        <v>10847</v>
      </c>
      <c r="H2067" s="55">
        <v>0</v>
      </c>
    </row>
    <row r="2068" spans="1:8" ht="12.5" customHeight="1">
      <c r="A2068" s="55">
        <v>21729</v>
      </c>
      <c r="B2068" s="55">
        <v>1</v>
      </c>
      <c r="C2068" s="55" t="s">
        <v>10848</v>
      </c>
      <c r="D2068" s="55" t="s">
        <v>4649</v>
      </c>
      <c r="E2068" s="55" t="s">
        <v>10849</v>
      </c>
      <c r="F2068" s="55" t="s">
        <v>4651</v>
      </c>
      <c r="G2068" s="55" t="s">
        <v>10850</v>
      </c>
      <c r="H2068" s="55">
        <v>0</v>
      </c>
    </row>
    <row r="2069" spans="1:8" ht="12.5" customHeight="1">
      <c r="A2069" s="55">
        <v>22067</v>
      </c>
      <c r="B2069" s="55">
        <v>1</v>
      </c>
      <c r="C2069" s="55" t="s">
        <v>10851</v>
      </c>
      <c r="D2069" s="55" t="s">
        <v>4649</v>
      </c>
      <c r="E2069" s="55" t="s">
        <v>10852</v>
      </c>
      <c r="F2069" s="55" t="s">
        <v>4651</v>
      </c>
      <c r="G2069" s="55" t="s">
        <v>10853</v>
      </c>
      <c r="H2069" s="55">
        <v>0</v>
      </c>
    </row>
    <row r="2070" spans="1:8" ht="12.5" customHeight="1">
      <c r="A2070" s="55">
        <v>22274</v>
      </c>
      <c r="B2070" s="55">
        <v>1</v>
      </c>
      <c r="C2070" s="55" t="s">
        <v>10854</v>
      </c>
      <c r="D2070" s="55" t="s">
        <v>4649</v>
      </c>
      <c r="E2070" s="55" t="s">
        <v>10855</v>
      </c>
      <c r="F2070" s="55" t="s">
        <v>4651</v>
      </c>
      <c r="G2070" s="55" t="s">
        <v>10856</v>
      </c>
      <c r="H2070" s="55">
        <v>0</v>
      </c>
    </row>
    <row r="2071" spans="1:8" ht="12.5" customHeight="1">
      <c r="A2071" s="55">
        <v>22774</v>
      </c>
      <c r="B2071" s="55">
        <v>1</v>
      </c>
      <c r="C2071" s="55" t="s">
        <v>10857</v>
      </c>
      <c r="D2071" s="55" t="s">
        <v>4649</v>
      </c>
      <c r="E2071" s="55" t="s">
        <v>10858</v>
      </c>
      <c r="F2071" s="55" t="s">
        <v>4651</v>
      </c>
      <c r="G2071" s="55" t="s">
        <v>10859</v>
      </c>
      <c r="H2071" s="55">
        <v>0</v>
      </c>
    </row>
    <row r="2072" spans="1:8" ht="12.5" customHeight="1">
      <c r="A2072" s="55">
        <v>23188</v>
      </c>
      <c r="B2072" s="55">
        <v>1</v>
      </c>
      <c r="C2072" s="55" t="s">
        <v>10860</v>
      </c>
      <c r="D2072" s="55" t="s">
        <v>4649</v>
      </c>
      <c r="E2072" s="55" t="s">
        <v>10861</v>
      </c>
      <c r="F2072" s="55" t="s">
        <v>4651</v>
      </c>
      <c r="G2072" s="55" t="s">
        <v>10862</v>
      </c>
      <c r="H2072" s="55">
        <v>0</v>
      </c>
    </row>
    <row r="2073" spans="1:8" ht="12.5" customHeight="1">
      <c r="A2073" s="55">
        <v>23260</v>
      </c>
      <c r="B2073" s="55">
        <v>1</v>
      </c>
      <c r="C2073" s="55" t="s">
        <v>10863</v>
      </c>
      <c r="D2073" s="55" t="s">
        <v>4649</v>
      </c>
      <c r="E2073" s="55" t="s">
        <v>10864</v>
      </c>
      <c r="F2073" s="55" t="s">
        <v>4651</v>
      </c>
      <c r="G2073" s="55" t="s">
        <v>10865</v>
      </c>
      <c r="H2073" s="55">
        <v>0</v>
      </c>
    </row>
    <row r="2074" spans="1:8" ht="12.5" customHeight="1">
      <c r="A2074" s="55">
        <v>23273</v>
      </c>
      <c r="B2074" s="55">
        <v>1</v>
      </c>
      <c r="C2074" s="55" t="s">
        <v>10866</v>
      </c>
      <c r="D2074" s="55" t="s">
        <v>4649</v>
      </c>
      <c r="E2074" s="55" t="s">
        <v>10867</v>
      </c>
      <c r="F2074" s="55" t="s">
        <v>4651</v>
      </c>
      <c r="G2074" s="55" t="s">
        <v>10868</v>
      </c>
      <c r="H2074" s="55">
        <v>0</v>
      </c>
    </row>
    <row r="2075" spans="1:8" ht="12.5" customHeight="1">
      <c r="A2075" s="55">
        <v>23302</v>
      </c>
      <c r="B2075" s="55">
        <v>1</v>
      </c>
      <c r="C2075" s="55" t="s">
        <v>10869</v>
      </c>
      <c r="D2075" s="55" t="s">
        <v>4649</v>
      </c>
      <c r="E2075" s="55" t="s">
        <v>10870</v>
      </c>
      <c r="F2075" s="55" t="s">
        <v>4651</v>
      </c>
      <c r="G2075" s="55" t="s">
        <v>10871</v>
      </c>
      <c r="H2075" s="55">
        <v>0</v>
      </c>
    </row>
    <row r="2076" spans="1:8" ht="12.5" customHeight="1">
      <c r="A2076" s="55">
        <v>24345</v>
      </c>
      <c r="B2076" s="55">
        <v>1</v>
      </c>
      <c r="C2076" s="55" t="s">
        <v>10872</v>
      </c>
      <c r="D2076" s="55" t="s">
        <v>4649</v>
      </c>
      <c r="E2076" s="55" t="s">
        <v>10873</v>
      </c>
      <c r="F2076" s="55" t="s">
        <v>4651</v>
      </c>
      <c r="G2076" s="55" t="s">
        <v>10874</v>
      </c>
      <c r="H2076" s="55">
        <v>0</v>
      </c>
    </row>
    <row r="2077" spans="1:8" ht="12.5" customHeight="1">
      <c r="A2077" s="55">
        <v>24439</v>
      </c>
      <c r="B2077" s="55">
        <v>1</v>
      </c>
      <c r="C2077" s="55" t="s">
        <v>10875</v>
      </c>
      <c r="D2077" s="55" t="s">
        <v>4649</v>
      </c>
      <c r="E2077" s="55" t="s">
        <v>10876</v>
      </c>
      <c r="F2077" s="55" t="s">
        <v>4651</v>
      </c>
      <c r="G2077" s="55" t="s">
        <v>10877</v>
      </c>
      <c r="H2077" s="55">
        <v>0</v>
      </c>
    </row>
    <row r="2078" spans="1:8" ht="12.5" customHeight="1">
      <c r="A2078" s="55">
        <v>24633</v>
      </c>
      <c r="B2078" s="55">
        <v>1</v>
      </c>
      <c r="C2078" s="55" t="s">
        <v>10878</v>
      </c>
      <c r="D2078" s="55" t="s">
        <v>4649</v>
      </c>
      <c r="E2078" s="55" t="s">
        <v>10879</v>
      </c>
      <c r="F2078" s="55" t="s">
        <v>4651</v>
      </c>
      <c r="G2078" s="55" t="s">
        <v>10880</v>
      </c>
      <c r="H2078" s="55">
        <v>0</v>
      </c>
    </row>
    <row r="2079" spans="1:8" ht="12.5" customHeight="1">
      <c r="A2079" s="55">
        <v>25353</v>
      </c>
      <c r="B2079" s="55">
        <v>1</v>
      </c>
      <c r="C2079" s="55" t="s">
        <v>10881</v>
      </c>
      <c r="D2079" s="55" t="s">
        <v>4649</v>
      </c>
      <c r="E2079" s="55" t="s">
        <v>10882</v>
      </c>
      <c r="F2079" s="55" t="s">
        <v>4651</v>
      </c>
      <c r="G2079" s="55" t="s">
        <v>10883</v>
      </c>
      <c r="H2079" s="55">
        <v>0</v>
      </c>
    </row>
    <row r="2080" spans="1:8" ht="12.5" customHeight="1">
      <c r="A2080" s="55">
        <v>25435</v>
      </c>
      <c r="B2080" s="55">
        <v>1</v>
      </c>
      <c r="C2080" s="55" t="s">
        <v>10884</v>
      </c>
      <c r="D2080" s="55" t="s">
        <v>4649</v>
      </c>
      <c r="E2080" s="55" t="s">
        <v>10885</v>
      </c>
      <c r="F2080" s="55" t="s">
        <v>4651</v>
      </c>
      <c r="G2080" s="55" t="s">
        <v>10886</v>
      </c>
      <c r="H2080" s="55">
        <v>0</v>
      </c>
    </row>
    <row r="2081" spans="1:8" ht="12.5" customHeight="1">
      <c r="A2081" s="55">
        <v>25876</v>
      </c>
      <c r="B2081" s="55">
        <v>1</v>
      </c>
      <c r="C2081" s="55" t="s">
        <v>10887</v>
      </c>
      <c r="D2081" s="55" t="s">
        <v>4649</v>
      </c>
      <c r="E2081" s="55" t="s">
        <v>10888</v>
      </c>
      <c r="F2081" s="55" t="s">
        <v>4651</v>
      </c>
      <c r="G2081" s="55" t="s">
        <v>10889</v>
      </c>
      <c r="H2081" s="55">
        <v>0</v>
      </c>
    </row>
    <row r="2082" spans="1:8" ht="12.5" customHeight="1">
      <c r="A2082" s="55">
        <v>25886</v>
      </c>
      <c r="B2082" s="55">
        <v>1</v>
      </c>
      <c r="C2082" s="55" t="s">
        <v>10890</v>
      </c>
      <c r="D2082" s="55" t="s">
        <v>4649</v>
      </c>
      <c r="E2082" s="55" t="s">
        <v>10891</v>
      </c>
      <c r="F2082" s="55" t="s">
        <v>4651</v>
      </c>
      <c r="G2082" s="55" t="s">
        <v>10892</v>
      </c>
      <c r="H2082" s="55">
        <v>0</v>
      </c>
    </row>
    <row r="2083" spans="1:8" ht="12.5" customHeight="1">
      <c r="A2083" s="55">
        <v>25900</v>
      </c>
      <c r="B2083" s="55">
        <v>1</v>
      </c>
      <c r="C2083" s="55" t="s">
        <v>10893</v>
      </c>
      <c r="D2083" s="55" t="s">
        <v>4649</v>
      </c>
      <c r="E2083" s="55" t="s">
        <v>10894</v>
      </c>
      <c r="F2083" s="55" t="s">
        <v>4651</v>
      </c>
      <c r="G2083" s="55" t="s">
        <v>10895</v>
      </c>
      <c r="H2083" s="55">
        <v>0</v>
      </c>
    </row>
    <row r="2084" spans="1:8" ht="12.5" customHeight="1">
      <c r="A2084" s="55">
        <v>27683</v>
      </c>
      <c r="B2084" s="55">
        <v>1</v>
      </c>
      <c r="C2084" s="55" t="s">
        <v>10896</v>
      </c>
      <c r="D2084" s="55" t="s">
        <v>4649</v>
      </c>
      <c r="E2084" s="55" t="s">
        <v>10897</v>
      </c>
      <c r="F2084" s="55" t="s">
        <v>4651</v>
      </c>
      <c r="G2084" s="55" t="s">
        <v>10898</v>
      </c>
      <c r="H2084" s="55">
        <v>0</v>
      </c>
    </row>
    <row r="2085" spans="1:8" ht="12.5" customHeight="1">
      <c r="A2085" s="55">
        <v>28012</v>
      </c>
      <c r="B2085" s="55">
        <v>1</v>
      </c>
      <c r="C2085" s="55" t="s">
        <v>10899</v>
      </c>
      <c r="D2085" s="55" t="s">
        <v>4649</v>
      </c>
      <c r="E2085" s="55" t="s">
        <v>10900</v>
      </c>
      <c r="F2085" s="55" t="s">
        <v>4651</v>
      </c>
      <c r="G2085" s="55" t="s">
        <v>10901</v>
      </c>
      <c r="H2085" s="55">
        <v>0</v>
      </c>
    </row>
    <row r="2086" spans="1:8" ht="12.5" customHeight="1">
      <c r="A2086" s="55">
        <v>28233</v>
      </c>
      <c r="B2086" s="55">
        <v>1</v>
      </c>
      <c r="C2086" s="55" t="s">
        <v>10902</v>
      </c>
      <c r="D2086" s="55" t="s">
        <v>4649</v>
      </c>
      <c r="E2086" s="55" t="s">
        <v>10903</v>
      </c>
      <c r="F2086" s="55" t="s">
        <v>4651</v>
      </c>
      <c r="G2086" s="55" t="s">
        <v>10904</v>
      </c>
      <c r="H2086" s="55">
        <v>0</v>
      </c>
    </row>
    <row r="2087" spans="1:8" ht="12.5" customHeight="1">
      <c r="A2087" s="55">
        <v>28264</v>
      </c>
      <c r="B2087" s="55">
        <v>1</v>
      </c>
      <c r="C2087" s="55" t="s">
        <v>10905</v>
      </c>
      <c r="D2087" s="55" t="s">
        <v>4649</v>
      </c>
      <c r="E2087" s="55" t="s">
        <v>10906</v>
      </c>
      <c r="F2087" s="55" t="s">
        <v>4651</v>
      </c>
      <c r="G2087" s="55" t="s">
        <v>10907</v>
      </c>
      <c r="H2087" s="55">
        <v>0</v>
      </c>
    </row>
    <row r="2088" spans="1:8" ht="12.5" customHeight="1">
      <c r="A2088" s="55">
        <v>28823</v>
      </c>
      <c r="B2088" s="55">
        <v>1</v>
      </c>
      <c r="C2088" s="55" t="s">
        <v>10908</v>
      </c>
      <c r="D2088" s="55" t="s">
        <v>4649</v>
      </c>
      <c r="E2088" s="55" t="s">
        <v>10909</v>
      </c>
      <c r="F2088" s="55" t="s">
        <v>4651</v>
      </c>
      <c r="G2088" s="55" t="s">
        <v>10910</v>
      </c>
      <c r="H2088" s="55">
        <v>0</v>
      </c>
    </row>
    <row r="2089" spans="1:8" ht="12.5" customHeight="1">
      <c r="A2089" s="55">
        <v>28871</v>
      </c>
      <c r="B2089" s="55">
        <v>1</v>
      </c>
      <c r="C2089" s="55" t="s">
        <v>10911</v>
      </c>
      <c r="D2089" s="55" t="s">
        <v>4649</v>
      </c>
      <c r="E2089" s="55" t="s">
        <v>10912</v>
      </c>
      <c r="F2089" s="55" t="s">
        <v>4651</v>
      </c>
      <c r="G2089" s="55" t="s">
        <v>10913</v>
      </c>
      <c r="H2089" s="55">
        <v>0</v>
      </c>
    </row>
    <row r="2090" spans="1:8" ht="12.5" customHeight="1">
      <c r="A2090" s="55">
        <v>29269</v>
      </c>
      <c r="B2090" s="55">
        <v>1</v>
      </c>
      <c r="C2090" s="55" t="s">
        <v>10914</v>
      </c>
      <c r="D2090" s="55" t="s">
        <v>4649</v>
      </c>
      <c r="E2090" s="55" t="s">
        <v>10915</v>
      </c>
      <c r="F2090" s="55" t="s">
        <v>4651</v>
      </c>
      <c r="G2090" s="55" t="s">
        <v>10916</v>
      </c>
      <c r="H2090" s="55">
        <v>0</v>
      </c>
    </row>
    <row r="2091" spans="1:8" ht="12.5" customHeight="1">
      <c r="A2091" s="55">
        <v>11224</v>
      </c>
      <c r="B2091" s="55">
        <v>1</v>
      </c>
      <c r="C2091" s="55" t="s">
        <v>10917</v>
      </c>
      <c r="D2091" s="55" t="s">
        <v>4649</v>
      </c>
      <c r="E2091" s="55" t="s">
        <v>10918</v>
      </c>
      <c r="F2091" s="55" t="s">
        <v>4651</v>
      </c>
      <c r="G2091" s="55" t="s">
        <v>10919</v>
      </c>
      <c r="H2091" s="55">
        <v>0</v>
      </c>
    </row>
    <row r="2092" spans="1:8" ht="12.5" customHeight="1">
      <c r="A2092" s="55">
        <v>11266</v>
      </c>
      <c r="B2092" s="55">
        <v>1</v>
      </c>
      <c r="C2092" s="55" t="s">
        <v>10920</v>
      </c>
      <c r="D2092" s="55" t="s">
        <v>4649</v>
      </c>
      <c r="E2092" s="55" t="s">
        <v>10921</v>
      </c>
      <c r="F2092" s="55" t="s">
        <v>4651</v>
      </c>
      <c r="G2092" s="55" t="s">
        <v>10922</v>
      </c>
      <c r="H2092" s="55">
        <v>0</v>
      </c>
    </row>
    <row r="2093" spans="1:8" ht="12.5" customHeight="1">
      <c r="A2093" s="55">
        <v>12085</v>
      </c>
      <c r="B2093" s="55">
        <v>1</v>
      </c>
      <c r="C2093" s="55" t="s">
        <v>10923</v>
      </c>
      <c r="D2093" s="55" t="s">
        <v>4649</v>
      </c>
      <c r="E2093" s="55" t="s">
        <v>10924</v>
      </c>
      <c r="F2093" s="55" t="s">
        <v>4651</v>
      </c>
      <c r="G2093" s="55" t="s">
        <v>10925</v>
      </c>
      <c r="H2093" s="55">
        <v>0</v>
      </c>
    </row>
    <row r="2094" spans="1:8" ht="12.5" customHeight="1">
      <c r="A2094" s="55">
        <v>13188</v>
      </c>
      <c r="B2094" s="55">
        <v>1</v>
      </c>
      <c r="C2094" s="55" t="s">
        <v>10926</v>
      </c>
      <c r="D2094" s="55" t="s">
        <v>4649</v>
      </c>
      <c r="E2094" s="55" t="s">
        <v>10927</v>
      </c>
      <c r="F2094" s="55" t="s">
        <v>4651</v>
      </c>
      <c r="G2094" s="55" t="s">
        <v>10928</v>
      </c>
      <c r="H2094" s="55">
        <v>0</v>
      </c>
    </row>
    <row r="2095" spans="1:8" ht="12.5" customHeight="1">
      <c r="A2095" s="55">
        <v>13386</v>
      </c>
      <c r="B2095" s="55">
        <v>1</v>
      </c>
      <c r="C2095" s="55" t="s">
        <v>10929</v>
      </c>
      <c r="D2095" s="55" t="s">
        <v>4649</v>
      </c>
      <c r="E2095" s="55" t="s">
        <v>10930</v>
      </c>
      <c r="F2095" s="55" t="s">
        <v>4651</v>
      </c>
      <c r="G2095" s="55" t="s">
        <v>10931</v>
      </c>
      <c r="H2095" s="55">
        <v>0</v>
      </c>
    </row>
    <row r="2096" spans="1:8" ht="12.5" customHeight="1">
      <c r="A2096" s="55">
        <v>13699</v>
      </c>
      <c r="B2096" s="55">
        <v>1</v>
      </c>
      <c r="C2096" s="55" t="s">
        <v>10932</v>
      </c>
      <c r="D2096" s="55" t="s">
        <v>4649</v>
      </c>
      <c r="E2096" s="55" t="s">
        <v>10933</v>
      </c>
      <c r="F2096" s="55" t="s">
        <v>4651</v>
      </c>
      <c r="G2096" s="55" t="s">
        <v>10934</v>
      </c>
      <c r="H2096" s="55">
        <v>0</v>
      </c>
    </row>
    <row r="2097" spans="1:8" ht="12.5" customHeight="1">
      <c r="A2097" s="55">
        <v>13714</v>
      </c>
      <c r="B2097" s="55">
        <v>1</v>
      </c>
      <c r="C2097" s="55" t="s">
        <v>10935</v>
      </c>
      <c r="D2097" s="55" t="s">
        <v>4649</v>
      </c>
      <c r="E2097" s="55" t="s">
        <v>10936</v>
      </c>
      <c r="F2097" s="55" t="s">
        <v>4651</v>
      </c>
      <c r="G2097" s="55" t="s">
        <v>10937</v>
      </c>
      <c r="H2097" s="55">
        <v>0</v>
      </c>
    </row>
    <row r="2098" spans="1:8" ht="12.5" customHeight="1">
      <c r="A2098" s="55">
        <v>14247</v>
      </c>
      <c r="B2098" s="55">
        <v>1</v>
      </c>
      <c r="C2098" s="55" t="s">
        <v>10938</v>
      </c>
      <c r="D2098" s="55" t="s">
        <v>4649</v>
      </c>
      <c r="E2098" s="55" t="s">
        <v>10939</v>
      </c>
      <c r="F2098" s="55" t="s">
        <v>4651</v>
      </c>
      <c r="G2098" s="55" t="s">
        <v>10940</v>
      </c>
      <c r="H2098" s="55">
        <v>0</v>
      </c>
    </row>
    <row r="2099" spans="1:8" ht="12.5" customHeight="1">
      <c r="A2099" s="55">
        <v>14255</v>
      </c>
      <c r="B2099" s="55">
        <v>1</v>
      </c>
      <c r="C2099" s="55" t="s">
        <v>10941</v>
      </c>
      <c r="D2099" s="55" t="s">
        <v>4649</v>
      </c>
      <c r="E2099" s="55" t="s">
        <v>10942</v>
      </c>
      <c r="F2099" s="55" t="s">
        <v>4651</v>
      </c>
      <c r="G2099" s="55" t="s">
        <v>10943</v>
      </c>
      <c r="H2099" s="55">
        <v>0</v>
      </c>
    </row>
    <row r="2100" spans="1:8" ht="12.5" customHeight="1">
      <c r="A2100" s="55">
        <v>14402</v>
      </c>
      <c r="B2100" s="55">
        <v>1</v>
      </c>
      <c r="C2100" s="55" t="s">
        <v>10944</v>
      </c>
      <c r="D2100" s="55" t="s">
        <v>4649</v>
      </c>
      <c r="E2100" s="55" t="s">
        <v>10945</v>
      </c>
      <c r="F2100" s="55" t="s">
        <v>4651</v>
      </c>
      <c r="G2100" s="55" t="s">
        <v>10946</v>
      </c>
      <c r="H2100" s="55">
        <v>0</v>
      </c>
    </row>
    <row r="2101" spans="1:8" ht="12.5" customHeight="1">
      <c r="A2101" s="55">
        <v>14404</v>
      </c>
      <c r="B2101" s="55">
        <v>1</v>
      </c>
      <c r="C2101" s="55" t="s">
        <v>10947</v>
      </c>
      <c r="D2101" s="55" t="s">
        <v>4649</v>
      </c>
      <c r="E2101" s="55" t="s">
        <v>10948</v>
      </c>
      <c r="F2101" s="55" t="s">
        <v>4651</v>
      </c>
      <c r="G2101" s="55" t="s">
        <v>10949</v>
      </c>
      <c r="H2101" s="55">
        <v>0</v>
      </c>
    </row>
    <row r="2102" spans="1:8" ht="12.5" customHeight="1">
      <c r="A2102" s="55">
        <v>14575</v>
      </c>
      <c r="B2102" s="55">
        <v>1</v>
      </c>
      <c r="C2102" s="55" t="s">
        <v>10950</v>
      </c>
      <c r="D2102" s="55" t="s">
        <v>4649</v>
      </c>
      <c r="E2102" s="55" t="s">
        <v>10951</v>
      </c>
      <c r="F2102" s="55" t="s">
        <v>4651</v>
      </c>
      <c r="G2102" s="55" t="s">
        <v>10952</v>
      </c>
      <c r="H2102" s="55">
        <v>0</v>
      </c>
    </row>
    <row r="2103" spans="1:8" ht="12.5" customHeight="1">
      <c r="A2103" s="55">
        <v>15173</v>
      </c>
      <c r="B2103" s="55">
        <v>1</v>
      </c>
      <c r="C2103" s="55" t="s">
        <v>10953</v>
      </c>
      <c r="D2103" s="55" t="s">
        <v>4649</v>
      </c>
      <c r="E2103" s="55" t="s">
        <v>10954</v>
      </c>
      <c r="F2103" s="55" t="s">
        <v>4651</v>
      </c>
      <c r="G2103" s="55" t="s">
        <v>10955</v>
      </c>
      <c r="H2103" s="55">
        <v>0</v>
      </c>
    </row>
    <row r="2104" spans="1:8" ht="12.5" customHeight="1">
      <c r="A2104" s="55">
        <v>15271</v>
      </c>
      <c r="B2104" s="55">
        <v>1</v>
      </c>
      <c r="C2104" s="55" t="s">
        <v>10956</v>
      </c>
      <c r="D2104" s="55" t="s">
        <v>4649</v>
      </c>
      <c r="E2104" s="55" t="s">
        <v>10957</v>
      </c>
      <c r="F2104" s="55" t="s">
        <v>4651</v>
      </c>
      <c r="G2104" s="55" t="s">
        <v>10958</v>
      </c>
      <c r="H2104" s="55">
        <v>0</v>
      </c>
    </row>
    <row r="2105" spans="1:8" ht="12.5" customHeight="1">
      <c r="A2105" s="55">
        <v>15843</v>
      </c>
      <c r="B2105" s="55">
        <v>1</v>
      </c>
      <c r="C2105" s="55" t="s">
        <v>10959</v>
      </c>
      <c r="D2105" s="55" t="s">
        <v>4649</v>
      </c>
      <c r="E2105" s="55" t="s">
        <v>10960</v>
      </c>
      <c r="F2105" s="55" t="s">
        <v>4651</v>
      </c>
      <c r="G2105" s="55" t="s">
        <v>10961</v>
      </c>
      <c r="H2105" s="55">
        <v>0</v>
      </c>
    </row>
    <row r="2106" spans="1:8" ht="12.5" customHeight="1">
      <c r="A2106" s="55">
        <v>15907</v>
      </c>
      <c r="B2106" s="55">
        <v>1</v>
      </c>
      <c r="C2106" s="55" t="s">
        <v>10962</v>
      </c>
      <c r="D2106" s="55" t="s">
        <v>4649</v>
      </c>
      <c r="E2106" s="55" t="s">
        <v>10963</v>
      </c>
      <c r="F2106" s="55" t="s">
        <v>4651</v>
      </c>
      <c r="G2106" s="55" t="s">
        <v>10964</v>
      </c>
      <c r="H2106" s="55">
        <v>0</v>
      </c>
    </row>
    <row r="2107" spans="1:8" ht="12.5" customHeight="1">
      <c r="A2107" s="55">
        <v>15999</v>
      </c>
      <c r="B2107" s="55">
        <v>1</v>
      </c>
      <c r="C2107" s="55" t="s">
        <v>10965</v>
      </c>
      <c r="D2107" s="55" t="s">
        <v>4649</v>
      </c>
      <c r="E2107" s="55" t="s">
        <v>10966</v>
      </c>
      <c r="F2107" s="55" t="s">
        <v>4651</v>
      </c>
      <c r="G2107" s="55" t="s">
        <v>10967</v>
      </c>
      <c r="H2107" s="55">
        <v>0</v>
      </c>
    </row>
    <row r="2108" spans="1:8" ht="12.5" customHeight="1">
      <c r="A2108" s="55">
        <v>16008</v>
      </c>
      <c r="B2108" s="55">
        <v>1</v>
      </c>
      <c r="C2108" s="55" t="s">
        <v>10968</v>
      </c>
      <c r="D2108" s="55" t="s">
        <v>4649</v>
      </c>
      <c r="E2108" s="55" t="s">
        <v>10969</v>
      </c>
      <c r="F2108" s="55" t="s">
        <v>4651</v>
      </c>
      <c r="G2108" s="55" t="s">
        <v>10970</v>
      </c>
      <c r="H2108" s="55">
        <v>0</v>
      </c>
    </row>
    <row r="2109" spans="1:8" ht="12.5" customHeight="1">
      <c r="A2109" s="55">
        <v>16088</v>
      </c>
      <c r="B2109" s="55">
        <v>1</v>
      </c>
      <c r="C2109" s="55" t="s">
        <v>10971</v>
      </c>
      <c r="D2109" s="55" t="s">
        <v>4649</v>
      </c>
      <c r="E2109" s="55" t="s">
        <v>10972</v>
      </c>
      <c r="F2109" s="55" t="s">
        <v>4651</v>
      </c>
      <c r="G2109" s="55" t="s">
        <v>10973</v>
      </c>
      <c r="H2109" s="55">
        <v>0</v>
      </c>
    </row>
    <row r="2110" spans="1:8" ht="12.5" customHeight="1">
      <c r="A2110" s="55">
        <v>16134</v>
      </c>
      <c r="B2110" s="55">
        <v>1</v>
      </c>
      <c r="C2110" s="55" t="s">
        <v>10974</v>
      </c>
      <c r="D2110" s="55" t="s">
        <v>4649</v>
      </c>
      <c r="E2110" s="55" t="s">
        <v>10975</v>
      </c>
      <c r="F2110" s="55" t="s">
        <v>4651</v>
      </c>
      <c r="G2110" s="55" t="s">
        <v>10976</v>
      </c>
      <c r="H2110" s="55">
        <v>0</v>
      </c>
    </row>
    <row r="2111" spans="1:8" ht="12.5" customHeight="1">
      <c r="A2111" s="55">
        <v>16378</v>
      </c>
      <c r="B2111" s="55">
        <v>1</v>
      </c>
      <c r="C2111" s="55" t="s">
        <v>10977</v>
      </c>
      <c r="D2111" s="55" t="s">
        <v>4649</v>
      </c>
      <c r="E2111" s="55" t="s">
        <v>10978</v>
      </c>
      <c r="F2111" s="55" t="s">
        <v>4651</v>
      </c>
      <c r="G2111" s="55" t="s">
        <v>10979</v>
      </c>
      <c r="H2111" s="55">
        <v>0</v>
      </c>
    </row>
    <row r="2112" spans="1:8" ht="12.5" customHeight="1">
      <c r="A2112" s="55">
        <v>16500</v>
      </c>
      <c r="B2112" s="55">
        <v>1</v>
      </c>
      <c r="C2112" s="55" t="s">
        <v>10980</v>
      </c>
      <c r="D2112" s="55" t="s">
        <v>4649</v>
      </c>
      <c r="E2112" s="55" t="s">
        <v>10981</v>
      </c>
      <c r="F2112" s="55" t="s">
        <v>4651</v>
      </c>
      <c r="G2112" s="55" t="s">
        <v>10982</v>
      </c>
      <c r="H2112" s="55">
        <v>0</v>
      </c>
    </row>
    <row r="2113" spans="1:8" ht="12.5" customHeight="1">
      <c r="A2113" s="55">
        <v>16879</v>
      </c>
      <c r="B2113" s="55">
        <v>1</v>
      </c>
      <c r="C2113" s="55" t="s">
        <v>10983</v>
      </c>
      <c r="D2113" s="55" t="s">
        <v>4649</v>
      </c>
      <c r="E2113" s="55" t="s">
        <v>10984</v>
      </c>
      <c r="F2113" s="55" t="s">
        <v>4651</v>
      </c>
      <c r="G2113" s="55" t="s">
        <v>10985</v>
      </c>
      <c r="H2113" s="55">
        <v>0</v>
      </c>
    </row>
    <row r="2114" spans="1:8" ht="12.5" customHeight="1">
      <c r="A2114" s="55">
        <v>16884</v>
      </c>
      <c r="B2114" s="55">
        <v>1</v>
      </c>
      <c r="C2114" s="55" t="s">
        <v>10986</v>
      </c>
      <c r="D2114" s="55" t="s">
        <v>4649</v>
      </c>
      <c r="E2114" s="55" t="s">
        <v>10987</v>
      </c>
      <c r="F2114" s="55" t="s">
        <v>4651</v>
      </c>
      <c r="G2114" s="55" t="s">
        <v>10988</v>
      </c>
      <c r="H2114" s="55">
        <v>0</v>
      </c>
    </row>
    <row r="2115" spans="1:8" ht="12.5" customHeight="1">
      <c r="A2115" s="55">
        <v>17167</v>
      </c>
      <c r="B2115" s="55">
        <v>1</v>
      </c>
      <c r="C2115" s="55" t="s">
        <v>10989</v>
      </c>
      <c r="D2115" s="55" t="s">
        <v>4649</v>
      </c>
      <c r="E2115" s="55" t="s">
        <v>10990</v>
      </c>
      <c r="F2115" s="55" t="s">
        <v>4651</v>
      </c>
      <c r="G2115" s="55" t="s">
        <v>10991</v>
      </c>
      <c r="H2115" s="55">
        <v>0</v>
      </c>
    </row>
    <row r="2116" spans="1:8" ht="12.5" customHeight="1">
      <c r="A2116" s="55">
        <v>18224</v>
      </c>
      <c r="B2116" s="55">
        <v>1</v>
      </c>
      <c r="C2116" s="55" t="s">
        <v>10992</v>
      </c>
      <c r="D2116" s="55" t="s">
        <v>4649</v>
      </c>
      <c r="E2116" s="55" t="s">
        <v>10993</v>
      </c>
      <c r="F2116" s="55" t="s">
        <v>4651</v>
      </c>
      <c r="G2116" s="55" t="s">
        <v>10994</v>
      </c>
      <c r="H2116" s="55">
        <v>0</v>
      </c>
    </row>
    <row r="2117" spans="1:8" ht="12.5" customHeight="1">
      <c r="A2117" s="55">
        <v>18226</v>
      </c>
      <c r="B2117" s="55">
        <v>1</v>
      </c>
      <c r="C2117" s="55" t="s">
        <v>10995</v>
      </c>
      <c r="D2117" s="55" t="s">
        <v>4649</v>
      </c>
      <c r="E2117" s="55" t="s">
        <v>10996</v>
      </c>
      <c r="F2117" s="55" t="s">
        <v>4651</v>
      </c>
      <c r="G2117" s="55" t="s">
        <v>10997</v>
      </c>
      <c r="H2117" s="55">
        <v>0</v>
      </c>
    </row>
    <row r="2118" spans="1:8" ht="12.5" customHeight="1">
      <c r="A2118" s="55">
        <v>19137</v>
      </c>
      <c r="B2118" s="55">
        <v>1</v>
      </c>
      <c r="C2118" s="55" t="s">
        <v>10998</v>
      </c>
      <c r="D2118" s="55" t="s">
        <v>4649</v>
      </c>
      <c r="E2118" s="55" t="s">
        <v>10999</v>
      </c>
      <c r="F2118" s="55" t="s">
        <v>4651</v>
      </c>
      <c r="G2118" s="55" t="s">
        <v>11000</v>
      </c>
      <c r="H2118" s="55">
        <v>0</v>
      </c>
    </row>
    <row r="2119" spans="1:8" ht="12.5" customHeight="1">
      <c r="A2119" s="55">
        <v>19724</v>
      </c>
      <c r="B2119" s="55">
        <v>1</v>
      </c>
      <c r="C2119" s="55" t="s">
        <v>11001</v>
      </c>
      <c r="D2119" s="55" t="s">
        <v>4649</v>
      </c>
      <c r="E2119" s="55" t="s">
        <v>11002</v>
      </c>
      <c r="F2119" s="55" t="s">
        <v>4651</v>
      </c>
      <c r="G2119" s="55" t="s">
        <v>11003</v>
      </c>
      <c r="H2119" s="55">
        <v>0</v>
      </c>
    </row>
    <row r="2120" spans="1:8" ht="12.5" customHeight="1">
      <c r="A2120" s="55">
        <v>20120</v>
      </c>
      <c r="B2120" s="55">
        <v>1</v>
      </c>
      <c r="C2120" s="55" t="s">
        <v>11004</v>
      </c>
      <c r="D2120" s="55" t="s">
        <v>4649</v>
      </c>
      <c r="E2120" s="55" t="s">
        <v>11005</v>
      </c>
      <c r="F2120" s="55" t="s">
        <v>4651</v>
      </c>
      <c r="G2120" s="55" t="s">
        <v>11006</v>
      </c>
      <c r="H2120" s="55">
        <v>0</v>
      </c>
    </row>
    <row r="2121" spans="1:8" ht="12.5" customHeight="1">
      <c r="A2121" s="55">
        <v>20383</v>
      </c>
      <c r="B2121" s="55">
        <v>1</v>
      </c>
      <c r="C2121" s="55" t="s">
        <v>11007</v>
      </c>
      <c r="D2121" s="55" t="s">
        <v>4649</v>
      </c>
      <c r="E2121" s="55" t="s">
        <v>11008</v>
      </c>
      <c r="F2121" s="55" t="s">
        <v>4651</v>
      </c>
      <c r="G2121" s="55" t="s">
        <v>11009</v>
      </c>
      <c r="H2121" s="55">
        <v>0</v>
      </c>
    </row>
    <row r="2122" spans="1:8" ht="12.5" customHeight="1">
      <c r="A2122" s="55">
        <v>21473</v>
      </c>
      <c r="B2122" s="55">
        <v>1</v>
      </c>
      <c r="C2122" s="55" t="s">
        <v>11010</v>
      </c>
      <c r="D2122" s="55" t="s">
        <v>4649</v>
      </c>
      <c r="E2122" s="55" t="s">
        <v>11011</v>
      </c>
      <c r="F2122" s="55" t="s">
        <v>4651</v>
      </c>
      <c r="G2122" s="55" t="s">
        <v>11012</v>
      </c>
      <c r="H2122" s="55">
        <v>0</v>
      </c>
    </row>
    <row r="2123" spans="1:8" ht="12.5" customHeight="1">
      <c r="A2123" s="55">
        <v>21598</v>
      </c>
      <c r="B2123" s="55">
        <v>1</v>
      </c>
      <c r="C2123" s="55" t="s">
        <v>11013</v>
      </c>
      <c r="D2123" s="55" t="s">
        <v>4649</v>
      </c>
      <c r="E2123" s="55" t="s">
        <v>11014</v>
      </c>
      <c r="F2123" s="55" t="s">
        <v>4651</v>
      </c>
      <c r="G2123" s="55" t="s">
        <v>11015</v>
      </c>
      <c r="H2123" s="55">
        <v>0</v>
      </c>
    </row>
    <row r="2124" spans="1:8" ht="12.5" customHeight="1">
      <c r="A2124" s="55">
        <v>21805</v>
      </c>
      <c r="B2124" s="55">
        <v>1</v>
      </c>
      <c r="C2124" s="55" t="s">
        <v>11016</v>
      </c>
      <c r="D2124" s="55" t="s">
        <v>4649</v>
      </c>
      <c r="E2124" s="55" t="s">
        <v>11017</v>
      </c>
      <c r="F2124" s="55" t="s">
        <v>4651</v>
      </c>
      <c r="G2124" s="55" t="s">
        <v>11018</v>
      </c>
      <c r="H2124" s="55">
        <v>0</v>
      </c>
    </row>
    <row r="2125" spans="1:8" ht="12.5" customHeight="1">
      <c r="A2125" s="55">
        <v>22350</v>
      </c>
      <c r="B2125" s="55">
        <v>1</v>
      </c>
      <c r="C2125" s="55" t="s">
        <v>11019</v>
      </c>
      <c r="D2125" s="55" t="s">
        <v>4649</v>
      </c>
      <c r="E2125" s="55" t="s">
        <v>11020</v>
      </c>
      <c r="F2125" s="55" t="s">
        <v>4651</v>
      </c>
      <c r="G2125" s="55" t="s">
        <v>11021</v>
      </c>
      <c r="H2125" s="55">
        <v>0</v>
      </c>
    </row>
    <row r="2126" spans="1:8" ht="12.5" customHeight="1">
      <c r="A2126" s="55">
        <v>22752</v>
      </c>
      <c r="B2126" s="55">
        <v>1</v>
      </c>
      <c r="C2126" s="55" t="s">
        <v>11022</v>
      </c>
      <c r="D2126" s="55" t="s">
        <v>4649</v>
      </c>
      <c r="E2126" s="55" t="s">
        <v>11023</v>
      </c>
      <c r="F2126" s="55" t="s">
        <v>4651</v>
      </c>
      <c r="G2126" s="55" t="s">
        <v>11024</v>
      </c>
      <c r="H2126" s="55">
        <v>0</v>
      </c>
    </row>
    <row r="2127" spans="1:8" ht="12.5" customHeight="1">
      <c r="A2127" s="55">
        <v>23045</v>
      </c>
      <c r="B2127" s="55">
        <v>1</v>
      </c>
      <c r="C2127" s="55" t="s">
        <v>11025</v>
      </c>
      <c r="D2127" s="55" t="s">
        <v>4649</v>
      </c>
      <c r="E2127" s="55" t="s">
        <v>11026</v>
      </c>
      <c r="F2127" s="55" t="s">
        <v>4651</v>
      </c>
      <c r="G2127" s="55" t="s">
        <v>11027</v>
      </c>
      <c r="H2127" s="55">
        <v>0</v>
      </c>
    </row>
    <row r="2128" spans="1:8" ht="12.5" customHeight="1">
      <c r="A2128" s="55">
        <v>23059</v>
      </c>
      <c r="B2128" s="55">
        <v>1</v>
      </c>
      <c r="C2128" s="55" t="s">
        <v>11028</v>
      </c>
      <c r="D2128" s="55" t="s">
        <v>4649</v>
      </c>
      <c r="E2128" s="55" t="s">
        <v>11029</v>
      </c>
      <c r="F2128" s="55" t="s">
        <v>4651</v>
      </c>
      <c r="G2128" s="55" t="s">
        <v>11030</v>
      </c>
      <c r="H2128" s="55">
        <v>0</v>
      </c>
    </row>
    <row r="2129" spans="1:8" ht="12.5" customHeight="1">
      <c r="A2129" s="55">
        <v>23089</v>
      </c>
      <c r="B2129" s="55">
        <v>1</v>
      </c>
      <c r="C2129" s="55" t="s">
        <v>11031</v>
      </c>
      <c r="D2129" s="55" t="s">
        <v>4649</v>
      </c>
      <c r="E2129" s="55" t="s">
        <v>11032</v>
      </c>
      <c r="F2129" s="55" t="s">
        <v>4651</v>
      </c>
      <c r="G2129" s="55" t="s">
        <v>11033</v>
      </c>
      <c r="H2129" s="55">
        <v>0</v>
      </c>
    </row>
    <row r="2130" spans="1:8" ht="12.5" customHeight="1">
      <c r="A2130" s="55">
        <v>23180</v>
      </c>
      <c r="B2130" s="55">
        <v>1</v>
      </c>
      <c r="C2130" s="55" t="s">
        <v>11034</v>
      </c>
      <c r="D2130" s="55" t="s">
        <v>4649</v>
      </c>
      <c r="E2130" s="55" t="s">
        <v>11035</v>
      </c>
      <c r="F2130" s="55" t="s">
        <v>4651</v>
      </c>
      <c r="G2130" s="55" t="s">
        <v>11036</v>
      </c>
      <c r="H2130" s="55">
        <v>0</v>
      </c>
    </row>
    <row r="2131" spans="1:8" ht="12.5" customHeight="1">
      <c r="A2131" s="55">
        <v>23249</v>
      </c>
      <c r="B2131" s="55">
        <v>1</v>
      </c>
      <c r="C2131" s="55" t="s">
        <v>11037</v>
      </c>
      <c r="D2131" s="55" t="s">
        <v>4649</v>
      </c>
      <c r="E2131" s="55" t="s">
        <v>11038</v>
      </c>
      <c r="F2131" s="55" t="s">
        <v>4651</v>
      </c>
      <c r="G2131" s="55" t="s">
        <v>11039</v>
      </c>
      <c r="H2131" s="55">
        <v>0</v>
      </c>
    </row>
    <row r="2132" spans="1:8" ht="12.5" customHeight="1">
      <c r="A2132" s="55">
        <v>23555</v>
      </c>
      <c r="B2132" s="55">
        <v>1</v>
      </c>
      <c r="C2132" s="55" t="s">
        <v>11040</v>
      </c>
      <c r="D2132" s="55" t="s">
        <v>4649</v>
      </c>
      <c r="E2132" s="55" t="s">
        <v>11041</v>
      </c>
      <c r="F2132" s="55" t="s">
        <v>4651</v>
      </c>
      <c r="G2132" s="55" t="s">
        <v>11042</v>
      </c>
      <c r="H2132" s="55">
        <v>0</v>
      </c>
    </row>
    <row r="2133" spans="1:8" ht="12.5" customHeight="1">
      <c r="A2133" s="55">
        <v>23667</v>
      </c>
      <c r="B2133" s="55">
        <v>1</v>
      </c>
      <c r="C2133" s="55" t="s">
        <v>11043</v>
      </c>
      <c r="D2133" s="55" t="s">
        <v>4649</v>
      </c>
      <c r="E2133" s="55" t="s">
        <v>11044</v>
      </c>
      <c r="F2133" s="55" t="s">
        <v>4651</v>
      </c>
      <c r="G2133" s="55" t="s">
        <v>11045</v>
      </c>
      <c r="H2133" s="55">
        <v>0</v>
      </c>
    </row>
    <row r="2134" spans="1:8" ht="12.5" customHeight="1">
      <c r="A2134" s="55">
        <v>23857</v>
      </c>
      <c r="B2134" s="55">
        <v>1</v>
      </c>
      <c r="C2134" s="55" t="s">
        <v>11046</v>
      </c>
      <c r="D2134" s="55" t="s">
        <v>4649</v>
      </c>
      <c r="E2134" s="55" t="s">
        <v>11047</v>
      </c>
      <c r="F2134" s="55" t="s">
        <v>4651</v>
      </c>
      <c r="G2134" s="55" t="s">
        <v>11048</v>
      </c>
      <c r="H2134" s="55">
        <v>0</v>
      </c>
    </row>
    <row r="2135" spans="1:8" ht="12.5" customHeight="1">
      <c r="A2135" s="55">
        <v>23875</v>
      </c>
      <c r="B2135" s="55">
        <v>1</v>
      </c>
      <c r="C2135" s="55" t="s">
        <v>11049</v>
      </c>
      <c r="D2135" s="55" t="s">
        <v>4649</v>
      </c>
      <c r="E2135" s="55" t="s">
        <v>11050</v>
      </c>
      <c r="F2135" s="55" t="s">
        <v>4651</v>
      </c>
      <c r="G2135" s="55" t="s">
        <v>11051</v>
      </c>
      <c r="H2135" s="55">
        <v>0</v>
      </c>
    </row>
    <row r="2136" spans="1:8" ht="12.5" customHeight="1">
      <c r="A2136" s="55">
        <v>24530</v>
      </c>
      <c r="B2136" s="55">
        <v>1</v>
      </c>
      <c r="C2136" s="55" t="s">
        <v>11052</v>
      </c>
      <c r="D2136" s="55" t="s">
        <v>4649</v>
      </c>
      <c r="E2136" s="55" t="s">
        <v>11053</v>
      </c>
      <c r="F2136" s="55" t="s">
        <v>4651</v>
      </c>
      <c r="G2136" s="55" t="s">
        <v>11054</v>
      </c>
      <c r="H2136" s="55">
        <v>0</v>
      </c>
    </row>
    <row r="2137" spans="1:8" ht="12.5" customHeight="1">
      <c r="A2137" s="55">
        <v>24617</v>
      </c>
      <c r="B2137" s="55">
        <v>1</v>
      </c>
      <c r="C2137" s="55" t="s">
        <v>11055</v>
      </c>
      <c r="D2137" s="55" t="s">
        <v>4649</v>
      </c>
      <c r="E2137" s="55" t="s">
        <v>11056</v>
      </c>
      <c r="F2137" s="55" t="s">
        <v>4651</v>
      </c>
      <c r="G2137" s="55" t="s">
        <v>11057</v>
      </c>
      <c r="H2137" s="55">
        <v>0</v>
      </c>
    </row>
    <row r="2138" spans="1:8" ht="12.5" customHeight="1">
      <c r="A2138" s="55">
        <v>24826</v>
      </c>
      <c r="B2138" s="55">
        <v>1</v>
      </c>
      <c r="C2138" s="55" t="s">
        <v>11058</v>
      </c>
      <c r="D2138" s="55" t="s">
        <v>4649</v>
      </c>
      <c r="E2138" s="55" t="s">
        <v>11059</v>
      </c>
      <c r="F2138" s="55" t="s">
        <v>4651</v>
      </c>
      <c r="G2138" s="55" t="s">
        <v>11060</v>
      </c>
      <c r="H2138" s="55">
        <v>0</v>
      </c>
    </row>
    <row r="2139" spans="1:8" ht="12.5" customHeight="1">
      <c r="A2139" s="55">
        <v>24830</v>
      </c>
      <c r="B2139" s="55">
        <v>1</v>
      </c>
      <c r="C2139" s="55" t="s">
        <v>11061</v>
      </c>
      <c r="D2139" s="55" t="s">
        <v>4649</v>
      </c>
      <c r="E2139" s="55" t="s">
        <v>11062</v>
      </c>
      <c r="F2139" s="55" t="s">
        <v>4651</v>
      </c>
      <c r="G2139" s="55" t="s">
        <v>11063</v>
      </c>
      <c r="H2139" s="55">
        <v>0</v>
      </c>
    </row>
    <row r="2140" spans="1:8" ht="12.5" customHeight="1">
      <c r="A2140" s="55">
        <v>25355</v>
      </c>
      <c r="B2140" s="55">
        <v>1</v>
      </c>
      <c r="C2140" s="55" t="s">
        <v>11064</v>
      </c>
      <c r="D2140" s="55" t="s">
        <v>4649</v>
      </c>
      <c r="E2140" s="55" t="s">
        <v>11065</v>
      </c>
      <c r="F2140" s="55" t="s">
        <v>4651</v>
      </c>
      <c r="G2140" s="55" t="s">
        <v>11066</v>
      </c>
      <c r="H2140" s="55">
        <v>0</v>
      </c>
    </row>
    <row r="2141" spans="1:8" ht="12.5" customHeight="1">
      <c r="A2141" s="55">
        <v>25870</v>
      </c>
      <c r="B2141" s="55">
        <v>1</v>
      </c>
      <c r="C2141" s="55" t="s">
        <v>11067</v>
      </c>
      <c r="D2141" s="55" t="s">
        <v>4649</v>
      </c>
      <c r="E2141" s="55" t="s">
        <v>11068</v>
      </c>
      <c r="F2141" s="55" t="s">
        <v>4651</v>
      </c>
      <c r="G2141" s="55" t="s">
        <v>11069</v>
      </c>
      <c r="H2141" s="55">
        <v>0</v>
      </c>
    </row>
    <row r="2142" spans="1:8" ht="12.5" customHeight="1">
      <c r="A2142" s="55">
        <v>25895</v>
      </c>
      <c r="B2142" s="55">
        <v>1</v>
      </c>
      <c r="C2142" s="55" t="s">
        <v>11070</v>
      </c>
      <c r="D2142" s="55" t="s">
        <v>4649</v>
      </c>
      <c r="E2142" s="55" t="s">
        <v>11071</v>
      </c>
      <c r="F2142" s="55" t="s">
        <v>4651</v>
      </c>
      <c r="G2142" s="55" t="s">
        <v>11072</v>
      </c>
      <c r="H2142" s="55">
        <v>0</v>
      </c>
    </row>
    <row r="2143" spans="1:8" ht="12.5" customHeight="1">
      <c r="A2143" s="55">
        <v>25983</v>
      </c>
      <c r="B2143" s="55">
        <v>1</v>
      </c>
      <c r="C2143" s="55" t="s">
        <v>11073</v>
      </c>
      <c r="D2143" s="55" t="s">
        <v>4649</v>
      </c>
      <c r="E2143" s="55" t="s">
        <v>11074</v>
      </c>
      <c r="F2143" s="55" t="s">
        <v>4651</v>
      </c>
      <c r="G2143" s="55" t="s">
        <v>11075</v>
      </c>
      <c r="H2143" s="55">
        <v>0</v>
      </c>
    </row>
    <row r="2144" spans="1:8" ht="12.5" customHeight="1">
      <c r="A2144" s="55">
        <v>26696</v>
      </c>
      <c r="B2144" s="55">
        <v>1</v>
      </c>
      <c r="C2144" s="55" t="s">
        <v>11076</v>
      </c>
      <c r="D2144" s="55" t="s">
        <v>4649</v>
      </c>
      <c r="E2144" s="55" t="s">
        <v>11077</v>
      </c>
      <c r="F2144" s="55" t="s">
        <v>4651</v>
      </c>
      <c r="G2144" s="55" t="s">
        <v>11078</v>
      </c>
      <c r="H2144" s="55">
        <v>0</v>
      </c>
    </row>
    <row r="2145" spans="1:8" ht="12.5" customHeight="1">
      <c r="A2145" s="55">
        <v>26724</v>
      </c>
      <c r="B2145" s="55">
        <v>1</v>
      </c>
      <c r="C2145" s="55" t="s">
        <v>11079</v>
      </c>
      <c r="D2145" s="55" t="s">
        <v>4649</v>
      </c>
      <c r="E2145" s="55" t="s">
        <v>11080</v>
      </c>
      <c r="F2145" s="55" t="s">
        <v>4651</v>
      </c>
      <c r="G2145" s="55" t="s">
        <v>11081</v>
      </c>
      <c r="H2145" s="55">
        <v>0</v>
      </c>
    </row>
    <row r="2146" spans="1:8" ht="12.5" customHeight="1">
      <c r="A2146" s="55">
        <v>27223</v>
      </c>
      <c r="B2146" s="55">
        <v>1</v>
      </c>
      <c r="C2146" s="55" t="s">
        <v>11082</v>
      </c>
      <c r="D2146" s="55" t="s">
        <v>4649</v>
      </c>
      <c r="E2146" s="55" t="s">
        <v>11083</v>
      </c>
      <c r="F2146" s="55" t="s">
        <v>4651</v>
      </c>
      <c r="G2146" s="55" t="s">
        <v>11084</v>
      </c>
      <c r="H2146" s="55">
        <v>0</v>
      </c>
    </row>
    <row r="2147" spans="1:8" ht="12.5" customHeight="1">
      <c r="A2147" s="55">
        <v>27395</v>
      </c>
      <c r="B2147" s="55">
        <v>1</v>
      </c>
      <c r="C2147" s="55" t="s">
        <v>11085</v>
      </c>
      <c r="D2147" s="55" t="s">
        <v>4649</v>
      </c>
      <c r="E2147" s="55" t="s">
        <v>11086</v>
      </c>
      <c r="F2147" s="55" t="s">
        <v>4651</v>
      </c>
      <c r="G2147" s="55" t="s">
        <v>11087</v>
      </c>
      <c r="H2147" s="55">
        <v>0</v>
      </c>
    </row>
    <row r="2148" spans="1:8" ht="12.5" customHeight="1">
      <c r="A2148" s="55">
        <v>27525</v>
      </c>
      <c r="B2148" s="55">
        <v>1</v>
      </c>
      <c r="C2148" s="55" t="s">
        <v>11088</v>
      </c>
      <c r="D2148" s="55" t="s">
        <v>4649</v>
      </c>
      <c r="E2148" s="55" t="s">
        <v>11089</v>
      </c>
      <c r="F2148" s="55" t="s">
        <v>4651</v>
      </c>
      <c r="G2148" s="55" t="s">
        <v>11090</v>
      </c>
      <c r="H2148" s="55">
        <v>0</v>
      </c>
    </row>
    <row r="2149" spans="1:8" ht="12.5" customHeight="1">
      <c r="A2149" s="55">
        <v>27576</v>
      </c>
      <c r="B2149" s="55">
        <v>1</v>
      </c>
      <c r="C2149" s="55" t="s">
        <v>11091</v>
      </c>
      <c r="D2149" s="55" t="s">
        <v>4649</v>
      </c>
      <c r="E2149" s="55" t="s">
        <v>11092</v>
      </c>
      <c r="F2149" s="55" t="s">
        <v>4651</v>
      </c>
      <c r="G2149" s="55" t="s">
        <v>11093</v>
      </c>
      <c r="H2149" s="55">
        <v>0</v>
      </c>
    </row>
    <row r="2150" spans="1:8" ht="12.5" customHeight="1">
      <c r="A2150" s="55">
        <v>28078</v>
      </c>
      <c r="B2150" s="55">
        <v>1</v>
      </c>
      <c r="C2150" s="55" t="s">
        <v>11094</v>
      </c>
      <c r="D2150" s="55" t="s">
        <v>4649</v>
      </c>
      <c r="E2150" s="55" t="s">
        <v>11095</v>
      </c>
      <c r="F2150" s="55" t="s">
        <v>4651</v>
      </c>
      <c r="G2150" s="55" t="s">
        <v>11096</v>
      </c>
      <c r="H2150" s="55">
        <v>0</v>
      </c>
    </row>
    <row r="2151" spans="1:8" ht="12.5" customHeight="1">
      <c r="A2151" s="55">
        <v>28644</v>
      </c>
      <c r="B2151" s="55">
        <v>1</v>
      </c>
      <c r="C2151" s="55" t="s">
        <v>11097</v>
      </c>
      <c r="D2151" s="55" t="s">
        <v>4649</v>
      </c>
      <c r="E2151" s="55" t="s">
        <v>11098</v>
      </c>
      <c r="F2151" s="55" t="s">
        <v>4651</v>
      </c>
      <c r="G2151" s="55" t="s">
        <v>11099</v>
      </c>
      <c r="H2151" s="55">
        <v>0</v>
      </c>
    </row>
    <row r="2152" spans="1:8" ht="12.5" customHeight="1">
      <c r="A2152" s="55">
        <v>28654</v>
      </c>
      <c r="B2152" s="55">
        <v>1</v>
      </c>
      <c r="C2152" s="55" t="s">
        <v>11100</v>
      </c>
      <c r="D2152" s="55" t="s">
        <v>4649</v>
      </c>
      <c r="E2152" s="55" t="s">
        <v>11101</v>
      </c>
      <c r="F2152" s="55" t="s">
        <v>4651</v>
      </c>
      <c r="G2152" s="55" t="s">
        <v>11102</v>
      </c>
      <c r="H2152" s="55">
        <v>0</v>
      </c>
    </row>
    <row r="2153" spans="1:8" ht="12.5" customHeight="1">
      <c r="A2153" s="55">
        <v>28660</v>
      </c>
      <c r="B2153" s="55">
        <v>1</v>
      </c>
      <c r="C2153" s="55" t="s">
        <v>11103</v>
      </c>
      <c r="D2153" s="55" t="s">
        <v>4649</v>
      </c>
      <c r="E2153" s="55" t="s">
        <v>11104</v>
      </c>
      <c r="F2153" s="55" t="s">
        <v>4651</v>
      </c>
      <c r="G2153" s="55" t="s">
        <v>11105</v>
      </c>
      <c r="H2153" s="55">
        <v>0</v>
      </c>
    </row>
    <row r="2154" spans="1:8" ht="12.5" customHeight="1">
      <c r="A2154" s="55">
        <v>28667</v>
      </c>
      <c r="B2154" s="55">
        <v>1</v>
      </c>
      <c r="C2154" s="55" t="s">
        <v>11106</v>
      </c>
      <c r="D2154" s="55" t="s">
        <v>4649</v>
      </c>
      <c r="E2154" s="55" t="s">
        <v>11107</v>
      </c>
      <c r="F2154" s="55" t="s">
        <v>4651</v>
      </c>
      <c r="G2154" s="55" t="s">
        <v>11108</v>
      </c>
      <c r="H2154" s="55">
        <v>0</v>
      </c>
    </row>
    <row r="2155" spans="1:8" ht="12.5" customHeight="1">
      <c r="A2155" s="55">
        <v>29174</v>
      </c>
      <c r="B2155" s="55">
        <v>1</v>
      </c>
      <c r="C2155" s="55" t="s">
        <v>11109</v>
      </c>
      <c r="D2155" s="55" t="s">
        <v>4649</v>
      </c>
      <c r="E2155" s="55" t="s">
        <v>11110</v>
      </c>
      <c r="F2155" s="55" t="s">
        <v>4651</v>
      </c>
      <c r="G2155" s="55" t="s">
        <v>11111</v>
      </c>
      <c r="H2155" s="55">
        <v>0</v>
      </c>
    </row>
    <row r="2156" spans="1:8" ht="12.5" customHeight="1">
      <c r="A2156" s="55">
        <v>29223</v>
      </c>
      <c r="B2156" s="55">
        <v>1</v>
      </c>
      <c r="C2156" s="55" t="s">
        <v>11112</v>
      </c>
      <c r="D2156" s="55" t="s">
        <v>4649</v>
      </c>
      <c r="E2156" s="55" t="s">
        <v>11113</v>
      </c>
      <c r="F2156" s="55" t="s">
        <v>4651</v>
      </c>
      <c r="G2156" s="55" t="s">
        <v>11114</v>
      </c>
      <c r="H2156" s="55">
        <v>0</v>
      </c>
    </row>
    <row r="2157" spans="1:8" ht="12.5" customHeight="1">
      <c r="A2157" s="55">
        <v>29327</v>
      </c>
      <c r="B2157" s="55">
        <v>1</v>
      </c>
      <c r="C2157" s="55" t="s">
        <v>11115</v>
      </c>
      <c r="D2157" s="55" t="s">
        <v>4649</v>
      </c>
      <c r="E2157" s="55" t="s">
        <v>11116</v>
      </c>
      <c r="F2157" s="55" t="s">
        <v>4651</v>
      </c>
      <c r="G2157" s="55" t="s">
        <v>11117</v>
      </c>
      <c r="H2157" s="55">
        <v>0</v>
      </c>
    </row>
    <row r="2158" spans="1:8" ht="12.5" customHeight="1">
      <c r="A2158" s="55">
        <v>11014</v>
      </c>
      <c r="B2158" s="55">
        <v>1</v>
      </c>
      <c r="C2158" s="55" t="s">
        <v>11118</v>
      </c>
      <c r="D2158" s="55" t="s">
        <v>4649</v>
      </c>
      <c r="E2158" s="55" t="s">
        <v>11119</v>
      </c>
      <c r="F2158" s="55" t="s">
        <v>4651</v>
      </c>
      <c r="G2158" s="55" t="s">
        <v>11120</v>
      </c>
      <c r="H2158" s="55">
        <v>0</v>
      </c>
    </row>
    <row r="2159" spans="1:8" ht="12.5" customHeight="1">
      <c r="A2159" s="55">
        <v>11514</v>
      </c>
      <c r="B2159" s="55">
        <v>1</v>
      </c>
      <c r="C2159" s="55" t="s">
        <v>11121</v>
      </c>
      <c r="D2159" s="55" t="s">
        <v>4649</v>
      </c>
      <c r="E2159" s="55" t="s">
        <v>11122</v>
      </c>
      <c r="F2159" s="55" t="s">
        <v>4651</v>
      </c>
      <c r="G2159" s="55" t="s">
        <v>11123</v>
      </c>
      <c r="H2159" s="55">
        <v>0</v>
      </c>
    </row>
    <row r="2160" spans="1:8" ht="12.5" customHeight="1">
      <c r="A2160" s="55">
        <v>11521</v>
      </c>
      <c r="B2160" s="55">
        <v>1</v>
      </c>
      <c r="C2160" s="55" t="s">
        <v>11124</v>
      </c>
      <c r="D2160" s="55" t="s">
        <v>4649</v>
      </c>
      <c r="E2160" s="55" t="s">
        <v>11125</v>
      </c>
      <c r="F2160" s="55" t="s">
        <v>4651</v>
      </c>
      <c r="G2160" s="55" t="s">
        <v>11126</v>
      </c>
      <c r="H2160" s="55">
        <v>0</v>
      </c>
    </row>
    <row r="2161" spans="1:8" ht="12.5" customHeight="1">
      <c r="A2161" s="55">
        <v>11681</v>
      </c>
      <c r="B2161" s="55">
        <v>1</v>
      </c>
      <c r="C2161" s="55" t="s">
        <v>11127</v>
      </c>
      <c r="D2161" s="55" t="s">
        <v>4649</v>
      </c>
      <c r="E2161" s="55" t="s">
        <v>11128</v>
      </c>
      <c r="F2161" s="55" t="s">
        <v>4651</v>
      </c>
      <c r="G2161" s="55" t="s">
        <v>11129</v>
      </c>
      <c r="H2161" s="55">
        <v>0</v>
      </c>
    </row>
    <row r="2162" spans="1:8" ht="12.5" customHeight="1">
      <c r="A2162" s="55">
        <v>11812</v>
      </c>
      <c r="B2162" s="55">
        <v>1</v>
      </c>
      <c r="C2162" s="55" t="s">
        <v>11130</v>
      </c>
      <c r="D2162" s="55" t="s">
        <v>4649</v>
      </c>
      <c r="E2162" s="55" t="s">
        <v>11131</v>
      </c>
      <c r="F2162" s="55" t="s">
        <v>4651</v>
      </c>
      <c r="G2162" s="55" t="s">
        <v>11132</v>
      </c>
      <c r="H2162" s="55">
        <v>0</v>
      </c>
    </row>
    <row r="2163" spans="1:8" ht="12.5" customHeight="1">
      <c r="A2163" s="55">
        <v>12120</v>
      </c>
      <c r="B2163" s="55">
        <v>1</v>
      </c>
      <c r="C2163" s="55" t="s">
        <v>11133</v>
      </c>
      <c r="D2163" s="55" t="s">
        <v>4649</v>
      </c>
      <c r="E2163" s="55" t="s">
        <v>11134</v>
      </c>
      <c r="F2163" s="55" t="s">
        <v>4651</v>
      </c>
      <c r="G2163" s="55" t="s">
        <v>11135</v>
      </c>
      <c r="H2163" s="55">
        <v>0</v>
      </c>
    </row>
    <row r="2164" spans="1:8" ht="12.5" customHeight="1">
      <c r="A2164" s="55">
        <v>12413</v>
      </c>
      <c r="B2164" s="55">
        <v>1</v>
      </c>
      <c r="C2164" s="55" t="s">
        <v>11136</v>
      </c>
      <c r="D2164" s="55" t="s">
        <v>4649</v>
      </c>
      <c r="E2164" s="55" t="s">
        <v>11137</v>
      </c>
      <c r="F2164" s="55" t="s">
        <v>4651</v>
      </c>
      <c r="G2164" s="55" t="s">
        <v>11138</v>
      </c>
      <c r="H2164" s="55">
        <v>0</v>
      </c>
    </row>
    <row r="2165" spans="1:8" ht="12.5" customHeight="1">
      <c r="A2165" s="55">
        <v>13294</v>
      </c>
      <c r="B2165" s="55">
        <v>1</v>
      </c>
      <c r="C2165" s="55" t="s">
        <v>11139</v>
      </c>
      <c r="D2165" s="55" t="s">
        <v>4649</v>
      </c>
      <c r="E2165" s="55" t="s">
        <v>11140</v>
      </c>
      <c r="F2165" s="55" t="s">
        <v>4651</v>
      </c>
      <c r="G2165" s="55" t="s">
        <v>11141</v>
      </c>
      <c r="H2165" s="55">
        <v>0</v>
      </c>
    </row>
    <row r="2166" spans="1:8" ht="12.5" customHeight="1">
      <c r="A2166" s="55">
        <v>13414</v>
      </c>
      <c r="B2166" s="55">
        <v>1</v>
      </c>
      <c r="C2166" s="55" t="s">
        <v>11142</v>
      </c>
      <c r="D2166" s="55" t="s">
        <v>4649</v>
      </c>
      <c r="E2166" s="55" t="s">
        <v>11143</v>
      </c>
      <c r="F2166" s="55" t="s">
        <v>4651</v>
      </c>
      <c r="G2166" s="55" t="s">
        <v>11144</v>
      </c>
      <c r="H2166" s="55">
        <v>0</v>
      </c>
    </row>
    <row r="2167" spans="1:8" ht="12.5" customHeight="1">
      <c r="A2167" s="55">
        <v>13424</v>
      </c>
      <c r="B2167" s="55">
        <v>1</v>
      </c>
      <c r="C2167" s="55" t="s">
        <v>11145</v>
      </c>
      <c r="D2167" s="55" t="s">
        <v>4649</v>
      </c>
      <c r="E2167" s="55" t="s">
        <v>11146</v>
      </c>
      <c r="F2167" s="55" t="s">
        <v>4651</v>
      </c>
      <c r="G2167" s="55" t="s">
        <v>11147</v>
      </c>
      <c r="H2167" s="55">
        <v>0</v>
      </c>
    </row>
    <row r="2168" spans="1:8" ht="12.5" customHeight="1">
      <c r="A2168" s="55">
        <v>13659</v>
      </c>
      <c r="B2168" s="55">
        <v>1</v>
      </c>
      <c r="C2168" s="55" t="s">
        <v>11148</v>
      </c>
      <c r="D2168" s="55" t="s">
        <v>4649</v>
      </c>
      <c r="E2168" s="55" t="s">
        <v>11149</v>
      </c>
      <c r="F2168" s="55" t="s">
        <v>4651</v>
      </c>
      <c r="G2168" s="55" t="s">
        <v>11150</v>
      </c>
      <c r="H2168" s="55">
        <v>0</v>
      </c>
    </row>
    <row r="2169" spans="1:8" ht="12.5" customHeight="1">
      <c r="A2169" s="55">
        <v>13890</v>
      </c>
      <c r="B2169" s="55">
        <v>1</v>
      </c>
      <c r="C2169" s="55" t="s">
        <v>11151</v>
      </c>
      <c r="D2169" s="55" t="s">
        <v>4649</v>
      </c>
      <c r="E2169" s="55" t="s">
        <v>11152</v>
      </c>
      <c r="F2169" s="55" t="s">
        <v>4651</v>
      </c>
      <c r="G2169" s="55" t="s">
        <v>11153</v>
      </c>
      <c r="H2169" s="55">
        <v>0</v>
      </c>
    </row>
    <row r="2170" spans="1:8" ht="12.5" customHeight="1">
      <c r="A2170" s="55">
        <v>13897</v>
      </c>
      <c r="B2170" s="55">
        <v>1</v>
      </c>
      <c r="C2170" s="55" t="s">
        <v>11154</v>
      </c>
      <c r="D2170" s="55" t="s">
        <v>4649</v>
      </c>
      <c r="E2170" s="55" t="s">
        <v>11155</v>
      </c>
      <c r="F2170" s="55" t="s">
        <v>4651</v>
      </c>
      <c r="G2170" s="55" t="s">
        <v>11156</v>
      </c>
      <c r="H2170" s="55">
        <v>0</v>
      </c>
    </row>
    <row r="2171" spans="1:8" ht="12.5" customHeight="1">
      <c r="A2171" s="55">
        <v>13922</v>
      </c>
      <c r="B2171" s="55">
        <v>1</v>
      </c>
      <c r="C2171" s="55" t="s">
        <v>11157</v>
      </c>
      <c r="D2171" s="55" t="s">
        <v>4649</v>
      </c>
      <c r="E2171" s="55" t="s">
        <v>11158</v>
      </c>
      <c r="F2171" s="55" t="s">
        <v>4651</v>
      </c>
      <c r="G2171" s="55" t="s">
        <v>11159</v>
      </c>
      <c r="H2171" s="55">
        <v>0</v>
      </c>
    </row>
    <row r="2172" spans="1:8" ht="12.5" customHeight="1">
      <c r="A2172" s="55">
        <v>13937</v>
      </c>
      <c r="B2172" s="55">
        <v>1</v>
      </c>
      <c r="C2172" s="55" t="s">
        <v>11160</v>
      </c>
      <c r="D2172" s="55" t="s">
        <v>4649</v>
      </c>
      <c r="E2172" s="55" t="s">
        <v>11161</v>
      </c>
      <c r="F2172" s="55" t="s">
        <v>4651</v>
      </c>
      <c r="G2172" s="55" t="s">
        <v>11162</v>
      </c>
      <c r="H2172" s="55">
        <v>0</v>
      </c>
    </row>
    <row r="2173" spans="1:8" ht="12.5" customHeight="1">
      <c r="A2173" s="55">
        <v>14002</v>
      </c>
      <c r="B2173" s="55">
        <v>1</v>
      </c>
      <c r="C2173" s="55" t="s">
        <v>11163</v>
      </c>
      <c r="D2173" s="55" t="s">
        <v>4649</v>
      </c>
      <c r="E2173" s="55" t="s">
        <v>11164</v>
      </c>
      <c r="F2173" s="55" t="s">
        <v>4651</v>
      </c>
      <c r="G2173" s="55" t="s">
        <v>11165</v>
      </c>
      <c r="H2173" s="55">
        <v>0</v>
      </c>
    </row>
    <row r="2174" spans="1:8" ht="12.5" customHeight="1">
      <c r="A2174" s="55">
        <v>14080</v>
      </c>
      <c r="B2174" s="55">
        <v>1</v>
      </c>
      <c r="C2174" s="55" t="s">
        <v>11166</v>
      </c>
      <c r="D2174" s="55" t="s">
        <v>4649</v>
      </c>
      <c r="E2174" s="55" t="s">
        <v>11167</v>
      </c>
      <c r="F2174" s="55" t="s">
        <v>4651</v>
      </c>
      <c r="G2174" s="55" t="s">
        <v>11168</v>
      </c>
      <c r="H2174" s="55">
        <v>0</v>
      </c>
    </row>
    <row r="2175" spans="1:8" ht="12.5" customHeight="1">
      <c r="A2175" s="55">
        <v>14350</v>
      </c>
      <c r="B2175" s="55">
        <v>1</v>
      </c>
      <c r="C2175" s="55" t="s">
        <v>11169</v>
      </c>
      <c r="D2175" s="55" t="s">
        <v>4649</v>
      </c>
      <c r="E2175" s="55" t="s">
        <v>11170</v>
      </c>
      <c r="F2175" s="55" t="s">
        <v>4651</v>
      </c>
      <c r="G2175" s="55" t="s">
        <v>11171</v>
      </c>
      <c r="H2175" s="55">
        <v>0</v>
      </c>
    </row>
    <row r="2176" spans="1:8" ht="12.5" customHeight="1">
      <c r="A2176" s="55">
        <v>14397</v>
      </c>
      <c r="B2176" s="55">
        <v>1</v>
      </c>
      <c r="C2176" s="55" t="s">
        <v>11172</v>
      </c>
      <c r="D2176" s="55" t="s">
        <v>4649</v>
      </c>
      <c r="E2176" s="55" t="s">
        <v>11173</v>
      </c>
      <c r="F2176" s="55" t="s">
        <v>4651</v>
      </c>
      <c r="G2176" s="55" t="s">
        <v>11174</v>
      </c>
      <c r="H2176" s="55">
        <v>0</v>
      </c>
    </row>
    <row r="2177" spans="1:8" ht="12.5" customHeight="1">
      <c r="A2177" s="55">
        <v>14465</v>
      </c>
      <c r="B2177" s="55">
        <v>1</v>
      </c>
      <c r="C2177" s="55" t="s">
        <v>11175</v>
      </c>
      <c r="D2177" s="55" t="s">
        <v>4649</v>
      </c>
      <c r="E2177" s="55" t="s">
        <v>11176</v>
      </c>
      <c r="F2177" s="55" t="s">
        <v>4651</v>
      </c>
      <c r="G2177" s="55" t="s">
        <v>11177</v>
      </c>
      <c r="H2177" s="55">
        <v>0</v>
      </c>
    </row>
    <row r="2178" spans="1:8" ht="12.5" customHeight="1">
      <c r="A2178" s="55">
        <v>15421</v>
      </c>
      <c r="B2178" s="55">
        <v>1</v>
      </c>
      <c r="C2178" s="55" t="s">
        <v>11178</v>
      </c>
      <c r="D2178" s="55" t="s">
        <v>4649</v>
      </c>
      <c r="E2178" s="55" t="s">
        <v>11179</v>
      </c>
      <c r="F2178" s="55" t="s">
        <v>4651</v>
      </c>
      <c r="G2178" s="55" t="s">
        <v>11180</v>
      </c>
      <c r="H2178" s="55">
        <v>0</v>
      </c>
    </row>
    <row r="2179" spans="1:8" ht="12.5" customHeight="1">
      <c r="A2179" s="55">
        <v>15502</v>
      </c>
      <c r="B2179" s="55">
        <v>1</v>
      </c>
      <c r="C2179" s="55" t="s">
        <v>11181</v>
      </c>
      <c r="D2179" s="55" t="s">
        <v>4649</v>
      </c>
      <c r="E2179" s="55" t="s">
        <v>11182</v>
      </c>
      <c r="F2179" s="55" t="s">
        <v>4651</v>
      </c>
      <c r="G2179" s="55" t="s">
        <v>11183</v>
      </c>
      <c r="H2179" s="55">
        <v>0</v>
      </c>
    </row>
    <row r="2180" spans="1:8" ht="12.5" customHeight="1">
      <c r="A2180" s="55">
        <v>15519</v>
      </c>
      <c r="B2180" s="55">
        <v>1</v>
      </c>
      <c r="C2180" s="55" t="s">
        <v>11184</v>
      </c>
      <c r="D2180" s="55" t="s">
        <v>4649</v>
      </c>
      <c r="E2180" s="55" t="s">
        <v>11185</v>
      </c>
      <c r="F2180" s="55" t="s">
        <v>4651</v>
      </c>
      <c r="G2180" s="55" t="s">
        <v>11186</v>
      </c>
      <c r="H2180" s="55">
        <v>0</v>
      </c>
    </row>
    <row r="2181" spans="1:8" ht="12.5" customHeight="1">
      <c r="A2181" s="55">
        <v>15744</v>
      </c>
      <c r="B2181" s="55">
        <v>1</v>
      </c>
      <c r="C2181" s="55" t="s">
        <v>11187</v>
      </c>
      <c r="D2181" s="55" t="s">
        <v>4649</v>
      </c>
      <c r="E2181" s="55" t="s">
        <v>11188</v>
      </c>
      <c r="F2181" s="55" t="s">
        <v>4651</v>
      </c>
      <c r="G2181" s="55" t="s">
        <v>11189</v>
      </c>
      <c r="H2181" s="55">
        <v>0</v>
      </c>
    </row>
    <row r="2182" spans="1:8" ht="12.5" customHeight="1">
      <c r="A2182" s="55">
        <v>15745</v>
      </c>
      <c r="B2182" s="55">
        <v>1</v>
      </c>
      <c r="C2182" s="55" t="s">
        <v>11190</v>
      </c>
      <c r="D2182" s="55" t="s">
        <v>4649</v>
      </c>
      <c r="E2182" s="55" t="s">
        <v>11191</v>
      </c>
      <c r="F2182" s="55" t="s">
        <v>4651</v>
      </c>
      <c r="G2182" s="55" t="s">
        <v>11192</v>
      </c>
      <c r="H2182" s="55">
        <v>0</v>
      </c>
    </row>
    <row r="2183" spans="1:8" ht="12.5" customHeight="1">
      <c r="A2183" s="55">
        <v>15827</v>
      </c>
      <c r="B2183" s="55">
        <v>1</v>
      </c>
      <c r="C2183" s="55" t="s">
        <v>11193</v>
      </c>
      <c r="D2183" s="55" t="s">
        <v>4649</v>
      </c>
      <c r="E2183" s="55" t="s">
        <v>11194</v>
      </c>
      <c r="F2183" s="55" t="s">
        <v>4651</v>
      </c>
      <c r="G2183" s="55" t="s">
        <v>11195</v>
      </c>
      <c r="H2183" s="55">
        <v>0</v>
      </c>
    </row>
    <row r="2184" spans="1:8" ht="12.5" customHeight="1">
      <c r="A2184" s="55">
        <v>15842</v>
      </c>
      <c r="B2184" s="55">
        <v>1</v>
      </c>
      <c r="C2184" s="55" t="s">
        <v>11196</v>
      </c>
      <c r="D2184" s="55" t="s">
        <v>4649</v>
      </c>
      <c r="E2184" s="55" t="s">
        <v>11197</v>
      </c>
      <c r="F2184" s="55" t="s">
        <v>4651</v>
      </c>
      <c r="G2184" s="55" t="s">
        <v>11198</v>
      </c>
      <c r="H2184" s="55">
        <v>0</v>
      </c>
    </row>
    <row r="2185" spans="1:8" ht="12.5" customHeight="1">
      <c r="A2185" s="55">
        <v>15882</v>
      </c>
      <c r="B2185" s="55">
        <v>1</v>
      </c>
      <c r="C2185" s="55" t="s">
        <v>11199</v>
      </c>
      <c r="D2185" s="55" t="s">
        <v>4649</v>
      </c>
      <c r="E2185" s="55" t="s">
        <v>11200</v>
      </c>
      <c r="F2185" s="55" t="s">
        <v>4651</v>
      </c>
      <c r="G2185" s="55" t="s">
        <v>11201</v>
      </c>
      <c r="H2185" s="55">
        <v>0</v>
      </c>
    </row>
    <row r="2186" spans="1:8" ht="12.5" customHeight="1">
      <c r="A2186" s="55">
        <v>15959</v>
      </c>
      <c r="B2186" s="55">
        <v>1</v>
      </c>
      <c r="C2186" s="55" t="s">
        <v>11202</v>
      </c>
      <c r="D2186" s="55" t="s">
        <v>4649</v>
      </c>
      <c r="E2186" s="55" t="s">
        <v>11203</v>
      </c>
      <c r="F2186" s="55" t="s">
        <v>4651</v>
      </c>
      <c r="G2186" s="55" t="s">
        <v>11204</v>
      </c>
      <c r="H2186" s="55">
        <v>0</v>
      </c>
    </row>
    <row r="2187" spans="1:8" ht="12.5" customHeight="1">
      <c r="A2187" s="55">
        <v>16099</v>
      </c>
      <c r="B2187" s="55">
        <v>1</v>
      </c>
      <c r="C2187" s="55" t="s">
        <v>11205</v>
      </c>
      <c r="D2187" s="55" t="s">
        <v>4649</v>
      </c>
      <c r="E2187" s="55" t="s">
        <v>11206</v>
      </c>
      <c r="F2187" s="55" t="s">
        <v>4651</v>
      </c>
      <c r="G2187" s="55" t="s">
        <v>11207</v>
      </c>
      <c r="H2187" s="55">
        <v>0</v>
      </c>
    </row>
    <row r="2188" spans="1:8" ht="12.5" customHeight="1">
      <c r="A2188" s="55">
        <v>16368</v>
      </c>
      <c r="B2188" s="55">
        <v>1</v>
      </c>
      <c r="C2188" s="55" t="s">
        <v>11208</v>
      </c>
      <c r="D2188" s="55" t="s">
        <v>4649</v>
      </c>
      <c r="E2188" s="55" t="s">
        <v>11209</v>
      </c>
      <c r="F2188" s="55" t="s">
        <v>4651</v>
      </c>
      <c r="G2188" s="55" t="s">
        <v>11210</v>
      </c>
      <c r="H2188" s="55">
        <v>0</v>
      </c>
    </row>
    <row r="2189" spans="1:8" ht="12.5" customHeight="1">
      <c r="A2189" s="55">
        <v>17349</v>
      </c>
      <c r="B2189" s="55">
        <v>1</v>
      </c>
      <c r="C2189" s="55" t="s">
        <v>11211</v>
      </c>
      <c r="D2189" s="55" t="s">
        <v>4649</v>
      </c>
      <c r="E2189" s="55" t="s">
        <v>11212</v>
      </c>
      <c r="F2189" s="55" t="s">
        <v>4651</v>
      </c>
      <c r="G2189" s="55" t="s">
        <v>11213</v>
      </c>
      <c r="H2189" s="55">
        <v>0</v>
      </c>
    </row>
    <row r="2190" spans="1:8" ht="12.5" customHeight="1">
      <c r="A2190" s="55">
        <v>17429</v>
      </c>
      <c r="B2190" s="55">
        <v>1</v>
      </c>
      <c r="C2190" s="55" t="s">
        <v>11214</v>
      </c>
      <c r="D2190" s="55" t="s">
        <v>4649</v>
      </c>
      <c r="E2190" s="55" t="s">
        <v>11215</v>
      </c>
      <c r="F2190" s="55" t="s">
        <v>4651</v>
      </c>
      <c r="G2190" s="55" t="s">
        <v>11216</v>
      </c>
      <c r="H2190" s="55">
        <v>0</v>
      </c>
    </row>
    <row r="2191" spans="1:8" ht="12.5" customHeight="1">
      <c r="A2191" s="55">
        <v>17564</v>
      </c>
      <c r="B2191" s="55">
        <v>1</v>
      </c>
      <c r="C2191" s="55" t="s">
        <v>11217</v>
      </c>
      <c r="D2191" s="55" t="s">
        <v>4649</v>
      </c>
      <c r="E2191" s="55" t="s">
        <v>11218</v>
      </c>
      <c r="F2191" s="55" t="s">
        <v>4651</v>
      </c>
      <c r="G2191" s="55" t="s">
        <v>11219</v>
      </c>
      <c r="H2191" s="55">
        <v>0</v>
      </c>
    </row>
    <row r="2192" spans="1:8" ht="12.5" customHeight="1">
      <c r="A2192" s="55">
        <v>17604</v>
      </c>
      <c r="B2192" s="55">
        <v>1</v>
      </c>
      <c r="C2192" s="55" t="s">
        <v>11220</v>
      </c>
      <c r="D2192" s="55" t="s">
        <v>4649</v>
      </c>
      <c r="E2192" s="55" t="s">
        <v>11221</v>
      </c>
      <c r="F2192" s="55" t="s">
        <v>4651</v>
      </c>
      <c r="G2192" s="55" t="s">
        <v>11222</v>
      </c>
      <c r="H2192" s="55">
        <v>0</v>
      </c>
    </row>
    <row r="2193" spans="1:8" ht="12.5" customHeight="1">
      <c r="A2193" s="55">
        <v>17692</v>
      </c>
      <c r="B2193" s="55">
        <v>1</v>
      </c>
      <c r="C2193" s="55" t="s">
        <v>11223</v>
      </c>
      <c r="D2193" s="55" t="s">
        <v>4649</v>
      </c>
      <c r="E2193" s="55" t="s">
        <v>11224</v>
      </c>
      <c r="F2193" s="55" t="s">
        <v>4651</v>
      </c>
      <c r="G2193" s="55" t="s">
        <v>11225</v>
      </c>
      <c r="H2193" s="55">
        <v>0</v>
      </c>
    </row>
    <row r="2194" spans="1:8" ht="12.5" customHeight="1">
      <c r="A2194" s="55">
        <v>18676</v>
      </c>
      <c r="B2194" s="55">
        <v>1</v>
      </c>
      <c r="C2194" s="55" t="s">
        <v>11226</v>
      </c>
      <c r="D2194" s="55" t="s">
        <v>4649</v>
      </c>
      <c r="E2194" s="55" t="s">
        <v>11227</v>
      </c>
      <c r="F2194" s="55" t="s">
        <v>4651</v>
      </c>
      <c r="G2194" s="55" t="s">
        <v>11228</v>
      </c>
      <c r="H2194" s="55">
        <v>0</v>
      </c>
    </row>
    <row r="2195" spans="1:8" ht="12.5" customHeight="1">
      <c r="A2195" s="55">
        <v>19743</v>
      </c>
      <c r="B2195" s="55">
        <v>1</v>
      </c>
      <c r="C2195" s="55" t="s">
        <v>11229</v>
      </c>
      <c r="D2195" s="55" t="s">
        <v>4649</v>
      </c>
      <c r="E2195" s="55" t="s">
        <v>11230</v>
      </c>
      <c r="F2195" s="55" t="s">
        <v>4651</v>
      </c>
      <c r="G2195" s="55" t="s">
        <v>11231</v>
      </c>
      <c r="H2195" s="55">
        <v>0</v>
      </c>
    </row>
    <row r="2196" spans="1:8" ht="12.5" customHeight="1">
      <c r="A2196" s="55">
        <v>19804</v>
      </c>
      <c r="B2196" s="55">
        <v>1</v>
      </c>
      <c r="C2196" s="55" t="s">
        <v>11232</v>
      </c>
      <c r="D2196" s="55" t="s">
        <v>4649</v>
      </c>
      <c r="E2196" s="55" t="s">
        <v>11233</v>
      </c>
      <c r="F2196" s="55" t="s">
        <v>4651</v>
      </c>
      <c r="G2196" s="55" t="s">
        <v>11234</v>
      </c>
      <c r="H2196" s="55">
        <v>0</v>
      </c>
    </row>
    <row r="2197" spans="1:8" ht="12.5" customHeight="1">
      <c r="A2197" s="55">
        <v>19811</v>
      </c>
      <c r="B2197" s="55">
        <v>1</v>
      </c>
      <c r="C2197" s="55" t="s">
        <v>11235</v>
      </c>
      <c r="D2197" s="55" t="s">
        <v>4649</v>
      </c>
      <c r="E2197" s="55" t="s">
        <v>11236</v>
      </c>
      <c r="F2197" s="55" t="s">
        <v>4651</v>
      </c>
      <c r="G2197" s="55" t="s">
        <v>11237</v>
      </c>
      <c r="H2197" s="55">
        <v>0</v>
      </c>
    </row>
    <row r="2198" spans="1:8" ht="12.5" customHeight="1">
      <c r="A2198" s="55">
        <v>19838</v>
      </c>
      <c r="B2198" s="55">
        <v>1</v>
      </c>
      <c r="C2198" s="55" t="s">
        <v>11238</v>
      </c>
      <c r="D2198" s="55" t="s">
        <v>4649</v>
      </c>
      <c r="E2198" s="55" t="s">
        <v>11239</v>
      </c>
      <c r="F2198" s="55" t="s">
        <v>4651</v>
      </c>
      <c r="G2198" s="55" t="s">
        <v>11240</v>
      </c>
      <c r="H2198" s="55">
        <v>0</v>
      </c>
    </row>
    <row r="2199" spans="1:8" ht="12.5" customHeight="1">
      <c r="A2199" s="55">
        <v>20078</v>
      </c>
      <c r="B2199" s="55">
        <v>1</v>
      </c>
      <c r="C2199" s="55" t="s">
        <v>11241</v>
      </c>
      <c r="D2199" s="55" t="s">
        <v>4649</v>
      </c>
      <c r="E2199" s="55" t="s">
        <v>11242</v>
      </c>
      <c r="F2199" s="55" t="s">
        <v>4651</v>
      </c>
      <c r="G2199" s="55" t="s">
        <v>11243</v>
      </c>
      <c r="H2199" s="55">
        <v>0</v>
      </c>
    </row>
    <row r="2200" spans="1:8" ht="12.5" customHeight="1">
      <c r="A2200" s="55">
        <v>20196</v>
      </c>
      <c r="B2200" s="55">
        <v>1</v>
      </c>
      <c r="C2200" s="55" t="s">
        <v>11244</v>
      </c>
      <c r="D2200" s="55" t="s">
        <v>4649</v>
      </c>
      <c r="E2200" s="55" t="s">
        <v>11245</v>
      </c>
      <c r="F2200" s="55" t="s">
        <v>4651</v>
      </c>
      <c r="G2200" s="55" t="s">
        <v>11246</v>
      </c>
      <c r="H2200" s="55">
        <v>0</v>
      </c>
    </row>
    <row r="2201" spans="1:8" ht="12.5" customHeight="1">
      <c r="A2201" s="55">
        <v>20358</v>
      </c>
      <c r="B2201" s="55">
        <v>1</v>
      </c>
      <c r="C2201" s="55" t="s">
        <v>11247</v>
      </c>
      <c r="D2201" s="55" t="s">
        <v>4649</v>
      </c>
      <c r="E2201" s="55" t="s">
        <v>11248</v>
      </c>
      <c r="F2201" s="55" t="s">
        <v>4651</v>
      </c>
      <c r="G2201" s="55" t="s">
        <v>11249</v>
      </c>
      <c r="H2201" s="55">
        <v>0</v>
      </c>
    </row>
    <row r="2202" spans="1:8" ht="12.5" customHeight="1">
      <c r="A2202" s="55">
        <v>20538</v>
      </c>
      <c r="B2202" s="55">
        <v>1</v>
      </c>
      <c r="C2202" s="55" t="s">
        <v>11250</v>
      </c>
      <c r="D2202" s="55" t="s">
        <v>4649</v>
      </c>
      <c r="E2202" s="55" t="s">
        <v>11251</v>
      </c>
      <c r="F2202" s="55" t="s">
        <v>4651</v>
      </c>
      <c r="G2202" s="55" t="s">
        <v>11252</v>
      </c>
      <c r="H2202" s="55">
        <v>0</v>
      </c>
    </row>
    <row r="2203" spans="1:8" ht="12.5" customHeight="1">
      <c r="A2203" s="55">
        <v>21638</v>
      </c>
      <c r="B2203" s="55">
        <v>1</v>
      </c>
      <c r="C2203" s="55" t="s">
        <v>11253</v>
      </c>
      <c r="D2203" s="55" t="s">
        <v>4649</v>
      </c>
      <c r="E2203" s="55" t="s">
        <v>11254</v>
      </c>
      <c r="F2203" s="55" t="s">
        <v>4651</v>
      </c>
      <c r="G2203" s="55" t="s">
        <v>11255</v>
      </c>
      <c r="H2203" s="55">
        <v>0</v>
      </c>
    </row>
    <row r="2204" spans="1:8" ht="12.5" customHeight="1">
      <c r="A2204" s="55">
        <v>22327</v>
      </c>
      <c r="B2204" s="55">
        <v>1</v>
      </c>
      <c r="C2204" s="55" t="s">
        <v>11256</v>
      </c>
      <c r="D2204" s="55" t="s">
        <v>4649</v>
      </c>
      <c r="E2204" s="55" t="s">
        <v>11257</v>
      </c>
      <c r="F2204" s="55" t="s">
        <v>4651</v>
      </c>
      <c r="G2204" s="55" t="s">
        <v>11258</v>
      </c>
      <c r="H2204" s="55">
        <v>0</v>
      </c>
    </row>
    <row r="2205" spans="1:8" ht="12.5" customHeight="1">
      <c r="A2205" s="55">
        <v>22767</v>
      </c>
      <c r="B2205" s="55">
        <v>1</v>
      </c>
      <c r="C2205" s="55" t="s">
        <v>11259</v>
      </c>
      <c r="D2205" s="55" t="s">
        <v>4649</v>
      </c>
      <c r="E2205" s="55" t="s">
        <v>11260</v>
      </c>
      <c r="F2205" s="55" t="s">
        <v>4651</v>
      </c>
      <c r="G2205" s="55" t="s">
        <v>11261</v>
      </c>
      <c r="H2205" s="55">
        <v>0</v>
      </c>
    </row>
    <row r="2206" spans="1:8" ht="12.5" customHeight="1">
      <c r="A2206" s="55">
        <v>22878</v>
      </c>
      <c r="B2206" s="55">
        <v>1</v>
      </c>
      <c r="C2206" s="55" t="s">
        <v>11262</v>
      </c>
      <c r="D2206" s="55" t="s">
        <v>4649</v>
      </c>
      <c r="E2206" s="55" t="s">
        <v>11263</v>
      </c>
      <c r="F2206" s="55" t="s">
        <v>4651</v>
      </c>
      <c r="G2206" s="55" t="s">
        <v>11264</v>
      </c>
      <c r="H2206" s="55">
        <v>0</v>
      </c>
    </row>
    <row r="2207" spans="1:8" ht="12.5" customHeight="1">
      <c r="A2207" s="55">
        <v>22883</v>
      </c>
      <c r="B2207" s="55">
        <v>1</v>
      </c>
      <c r="C2207" s="55" t="s">
        <v>11265</v>
      </c>
      <c r="D2207" s="55" t="s">
        <v>4649</v>
      </c>
      <c r="E2207" s="55" t="s">
        <v>11266</v>
      </c>
      <c r="F2207" s="55" t="s">
        <v>4651</v>
      </c>
      <c r="G2207" s="55" t="s">
        <v>11267</v>
      </c>
      <c r="H2207" s="55">
        <v>0</v>
      </c>
    </row>
    <row r="2208" spans="1:8" ht="12.5" customHeight="1">
      <c r="A2208" s="55">
        <v>22888</v>
      </c>
      <c r="B2208" s="55">
        <v>1</v>
      </c>
      <c r="C2208" s="55" t="s">
        <v>11268</v>
      </c>
      <c r="D2208" s="55" t="s">
        <v>4649</v>
      </c>
      <c r="E2208" s="55" t="s">
        <v>11269</v>
      </c>
      <c r="F2208" s="55" t="s">
        <v>4651</v>
      </c>
      <c r="G2208" s="55" t="s">
        <v>11270</v>
      </c>
      <c r="H2208" s="55">
        <v>0</v>
      </c>
    </row>
    <row r="2209" spans="1:8" ht="12.5" customHeight="1">
      <c r="A2209" s="55">
        <v>22972</v>
      </c>
      <c r="B2209" s="55">
        <v>1</v>
      </c>
      <c r="C2209" s="55" t="s">
        <v>11271</v>
      </c>
      <c r="D2209" s="55" t="s">
        <v>4649</v>
      </c>
      <c r="E2209" s="55" t="s">
        <v>11272</v>
      </c>
      <c r="F2209" s="55" t="s">
        <v>4651</v>
      </c>
      <c r="G2209" s="55" t="s">
        <v>11273</v>
      </c>
      <c r="H2209" s="55">
        <v>0</v>
      </c>
    </row>
    <row r="2210" spans="1:8" ht="12.5" customHeight="1">
      <c r="A2210" s="55">
        <v>23173</v>
      </c>
      <c r="B2210" s="55">
        <v>1</v>
      </c>
      <c r="C2210" s="55" t="s">
        <v>11274</v>
      </c>
      <c r="D2210" s="55" t="s">
        <v>4649</v>
      </c>
      <c r="E2210" s="55" t="s">
        <v>11275</v>
      </c>
      <c r="F2210" s="55" t="s">
        <v>4651</v>
      </c>
      <c r="G2210" s="55" t="s">
        <v>11276</v>
      </c>
      <c r="H2210" s="55">
        <v>0</v>
      </c>
    </row>
    <row r="2211" spans="1:8" ht="12.5" customHeight="1">
      <c r="A2211" s="55">
        <v>23179</v>
      </c>
      <c r="B2211" s="55">
        <v>1</v>
      </c>
      <c r="C2211" s="55" t="s">
        <v>11277</v>
      </c>
      <c r="D2211" s="55" t="s">
        <v>4649</v>
      </c>
      <c r="E2211" s="55" t="s">
        <v>11278</v>
      </c>
      <c r="F2211" s="55" t="s">
        <v>4651</v>
      </c>
      <c r="G2211" s="55" t="s">
        <v>11279</v>
      </c>
      <c r="H2211" s="55">
        <v>0</v>
      </c>
    </row>
    <row r="2212" spans="1:8" ht="12.5" customHeight="1">
      <c r="A2212" s="55">
        <v>23259</v>
      </c>
      <c r="B2212" s="55">
        <v>1</v>
      </c>
      <c r="C2212" s="55" t="s">
        <v>11280</v>
      </c>
      <c r="D2212" s="55" t="s">
        <v>4649</v>
      </c>
      <c r="E2212" s="55" t="s">
        <v>11281</v>
      </c>
      <c r="F2212" s="55" t="s">
        <v>4651</v>
      </c>
      <c r="G2212" s="55" t="s">
        <v>11282</v>
      </c>
      <c r="H2212" s="55">
        <v>0</v>
      </c>
    </row>
    <row r="2213" spans="1:8" ht="12.5" customHeight="1">
      <c r="A2213" s="55">
        <v>23504</v>
      </c>
      <c r="B2213" s="55">
        <v>1</v>
      </c>
      <c r="C2213" s="55" t="s">
        <v>11283</v>
      </c>
      <c r="D2213" s="55" t="s">
        <v>4649</v>
      </c>
      <c r="E2213" s="55" t="s">
        <v>11284</v>
      </c>
      <c r="F2213" s="55" t="s">
        <v>4651</v>
      </c>
      <c r="G2213" s="55" t="s">
        <v>11285</v>
      </c>
      <c r="H2213" s="55">
        <v>0</v>
      </c>
    </row>
    <row r="2214" spans="1:8" ht="12.5" customHeight="1">
      <c r="A2214" s="55">
        <v>23675</v>
      </c>
      <c r="B2214" s="55">
        <v>1</v>
      </c>
      <c r="C2214" s="55" t="s">
        <v>11286</v>
      </c>
      <c r="D2214" s="55" t="s">
        <v>4649</v>
      </c>
      <c r="E2214" s="55" t="s">
        <v>11287</v>
      </c>
      <c r="F2214" s="55" t="s">
        <v>4651</v>
      </c>
      <c r="G2214" s="55" t="s">
        <v>11288</v>
      </c>
      <c r="H2214" s="55">
        <v>0</v>
      </c>
    </row>
    <row r="2215" spans="1:8" ht="12.5" customHeight="1">
      <c r="A2215" s="55">
        <v>23896</v>
      </c>
      <c r="B2215" s="55">
        <v>1</v>
      </c>
      <c r="C2215" s="55" t="s">
        <v>11289</v>
      </c>
      <c r="D2215" s="55" t="s">
        <v>4649</v>
      </c>
      <c r="E2215" s="55" t="s">
        <v>11290</v>
      </c>
      <c r="F2215" s="55" t="s">
        <v>4651</v>
      </c>
      <c r="G2215" s="55" t="s">
        <v>11291</v>
      </c>
      <c r="H2215" s="55">
        <v>0</v>
      </c>
    </row>
    <row r="2216" spans="1:8" ht="12.5" customHeight="1">
      <c r="A2216" s="55">
        <v>24636</v>
      </c>
      <c r="B2216" s="55">
        <v>1</v>
      </c>
      <c r="C2216" s="55" t="s">
        <v>11292</v>
      </c>
      <c r="D2216" s="55" t="s">
        <v>4649</v>
      </c>
      <c r="E2216" s="55" t="s">
        <v>11293</v>
      </c>
      <c r="F2216" s="55" t="s">
        <v>4651</v>
      </c>
      <c r="G2216" s="55" t="s">
        <v>11294</v>
      </c>
      <c r="H2216" s="55">
        <v>0</v>
      </c>
    </row>
    <row r="2217" spans="1:8" ht="12.5" customHeight="1">
      <c r="A2217" s="55">
        <v>24764</v>
      </c>
      <c r="B2217" s="55">
        <v>1</v>
      </c>
      <c r="C2217" s="55" t="s">
        <v>11295</v>
      </c>
      <c r="D2217" s="55" t="s">
        <v>4649</v>
      </c>
      <c r="E2217" s="55" t="s">
        <v>11296</v>
      </c>
      <c r="F2217" s="55" t="s">
        <v>4651</v>
      </c>
      <c r="G2217" s="55" t="s">
        <v>11297</v>
      </c>
      <c r="H2217" s="55">
        <v>0</v>
      </c>
    </row>
    <row r="2218" spans="1:8" ht="12.5" customHeight="1">
      <c r="A2218" s="55">
        <v>24779</v>
      </c>
      <c r="B2218" s="55">
        <v>1</v>
      </c>
      <c r="C2218" s="55" t="s">
        <v>11298</v>
      </c>
      <c r="D2218" s="55" t="s">
        <v>4649</v>
      </c>
      <c r="E2218" s="55" t="s">
        <v>11299</v>
      </c>
      <c r="F2218" s="55" t="s">
        <v>4651</v>
      </c>
      <c r="G2218" s="55" t="s">
        <v>11300</v>
      </c>
      <c r="H2218" s="55">
        <v>0</v>
      </c>
    </row>
    <row r="2219" spans="1:8" ht="12.5" customHeight="1">
      <c r="A2219" s="55">
        <v>25079</v>
      </c>
      <c r="B2219" s="55">
        <v>1</v>
      </c>
      <c r="C2219" s="55" t="s">
        <v>11301</v>
      </c>
      <c r="D2219" s="55" t="s">
        <v>4649</v>
      </c>
      <c r="E2219" s="55" t="s">
        <v>11302</v>
      </c>
      <c r="F2219" s="55" t="s">
        <v>4651</v>
      </c>
      <c r="G2219" s="55" t="s">
        <v>11303</v>
      </c>
      <c r="H2219" s="55">
        <v>0</v>
      </c>
    </row>
    <row r="2220" spans="1:8" ht="12.5" customHeight="1">
      <c r="A2220" s="55">
        <v>25175</v>
      </c>
      <c r="B2220" s="55">
        <v>1</v>
      </c>
      <c r="C2220" s="55" t="s">
        <v>11304</v>
      </c>
      <c r="D2220" s="55" t="s">
        <v>4649</v>
      </c>
      <c r="E2220" s="55" t="s">
        <v>11305</v>
      </c>
      <c r="F2220" s="55" t="s">
        <v>4651</v>
      </c>
      <c r="G2220" s="55" t="s">
        <v>11306</v>
      </c>
      <c r="H2220" s="55">
        <v>0</v>
      </c>
    </row>
    <row r="2221" spans="1:8" ht="12.5" customHeight="1">
      <c r="A2221" s="55">
        <v>25179</v>
      </c>
      <c r="B2221" s="55">
        <v>1</v>
      </c>
      <c r="C2221" s="55" t="s">
        <v>11307</v>
      </c>
      <c r="D2221" s="55" t="s">
        <v>4649</v>
      </c>
      <c r="E2221" s="55" t="s">
        <v>11308</v>
      </c>
      <c r="F2221" s="55" t="s">
        <v>4651</v>
      </c>
      <c r="G2221" s="55" t="s">
        <v>11309</v>
      </c>
      <c r="H2221" s="55">
        <v>0</v>
      </c>
    </row>
    <row r="2222" spans="1:8" ht="12.5" customHeight="1">
      <c r="A2222" s="55">
        <v>26006</v>
      </c>
      <c r="B2222" s="55">
        <v>1</v>
      </c>
      <c r="C2222" s="55" t="s">
        <v>11310</v>
      </c>
      <c r="D2222" s="55" t="s">
        <v>4649</v>
      </c>
      <c r="E2222" s="55" t="s">
        <v>11311</v>
      </c>
      <c r="F2222" s="55" t="s">
        <v>4651</v>
      </c>
      <c r="G2222" s="55" t="s">
        <v>11312</v>
      </c>
      <c r="H2222" s="55">
        <v>0</v>
      </c>
    </row>
    <row r="2223" spans="1:8" ht="12.5" customHeight="1">
      <c r="A2223" s="55">
        <v>26297</v>
      </c>
      <c r="B2223" s="55">
        <v>1</v>
      </c>
      <c r="C2223" s="55" t="s">
        <v>11313</v>
      </c>
      <c r="D2223" s="55" t="s">
        <v>4649</v>
      </c>
      <c r="E2223" s="55" t="s">
        <v>11314</v>
      </c>
      <c r="F2223" s="55" t="s">
        <v>4651</v>
      </c>
      <c r="G2223" s="55" t="s">
        <v>11315</v>
      </c>
      <c r="H2223" s="55">
        <v>0</v>
      </c>
    </row>
    <row r="2224" spans="1:8" ht="12.5" customHeight="1">
      <c r="A2224" s="55">
        <v>27244</v>
      </c>
      <c r="B2224" s="55">
        <v>1</v>
      </c>
      <c r="C2224" s="55" t="s">
        <v>11316</v>
      </c>
      <c r="D2224" s="55" t="s">
        <v>4649</v>
      </c>
      <c r="E2224" s="55" t="s">
        <v>11317</v>
      </c>
      <c r="F2224" s="55" t="s">
        <v>4651</v>
      </c>
      <c r="G2224" s="55" t="s">
        <v>11318</v>
      </c>
      <c r="H2224" s="55">
        <v>0</v>
      </c>
    </row>
    <row r="2225" spans="1:8" ht="12.5" customHeight="1">
      <c r="A2225" s="55">
        <v>27390</v>
      </c>
      <c r="B2225" s="55">
        <v>1</v>
      </c>
      <c r="C2225" s="55" t="s">
        <v>11319</v>
      </c>
      <c r="D2225" s="55" t="s">
        <v>4649</v>
      </c>
      <c r="E2225" s="55" t="s">
        <v>11320</v>
      </c>
      <c r="F2225" s="55" t="s">
        <v>4651</v>
      </c>
      <c r="G2225" s="55" t="s">
        <v>11321</v>
      </c>
      <c r="H2225" s="55">
        <v>0</v>
      </c>
    </row>
    <row r="2226" spans="1:8" ht="12.5" customHeight="1">
      <c r="A2226" s="55">
        <v>27411</v>
      </c>
      <c r="B2226" s="55">
        <v>1</v>
      </c>
      <c r="C2226" s="55" t="s">
        <v>11322</v>
      </c>
      <c r="D2226" s="55" t="s">
        <v>4649</v>
      </c>
      <c r="E2226" s="55" t="s">
        <v>11323</v>
      </c>
      <c r="F2226" s="55" t="s">
        <v>4651</v>
      </c>
      <c r="G2226" s="55" t="s">
        <v>11324</v>
      </c>
      <c r="H2226" s="55">
        <v>0</v>
      </c>
    </row>
    <row r="2227" spans="1:8" ht="12.5" customHeight="1">
      <c r="A2227" s="55">
        <v>28002</v>
      </c>
      <c r="B2227" s="55">
        <v>1</v>
      </c>
      <c r="C2227" s="55" t="s">
        <v>11325</v>
      </c>
      <c r="D2227" s="55" t="s">
        <v>4649</v>
      </c>
      <c r="E2227" s="55" t="s">
        <v>11326</v>
      </c>
      <c r="F2227" s="55" t="s">
        <v>4651</v>
      </c>
      <c r="G2227" s="55" t="s">
        <v>11327</v>
      </c>
      <c r="H2227" s="55">
        <v>0</v>
      </c>
    </row>
    <row r="2228" spans="1:8" ht="12.5" customHeight="1">
      <c r="A2228" s="55">
        <v>28011</v>
      </c>
      <c r="B2228" s="55">
        <v>1</v>
      </c>
      <c r="C2228" s="55" t="s">
        <v>11328</v>
      </c>
      <c r="D2228" s="55" t="s">
        <v>4649</v>
      </c>
      <c r="E2228" s="55" t="s">
        <v>11329</v>
      </c>
      <c r="F2228" s="55" t="s">
        <v>4651</v>
      </c>
      <c r="G2228" s="55" t="s">
        <v>11330</v>
      </c>
      <c r="H2228" s="55">
        <v>0</v>
      </c>
    </row>
    <row r="2229" spans="1:8" ht="12.5" customHeight="1">
      <c r="A2229" s="55">
        <v>28047</v>
      </c>
      <c r="B2229" s="55">
        <v>1</v>
      </c>
      <c r="C2229" s="55" t="s">
        <v>11331</v>
      </c>
      <c r="D2229" s="55" t="s">
        <v>4649</v>
      </c>
      <c r="E2229" s="55" t="s">
        <v>11332</v>
      </c>
      <c r="F2229" s="55" t="s">
        <v>4651</v>
      </c>
      <c r="G2229" s="55" t="s">
        <v>11333</v>
      </c>
      <c r="H2229" s="55">
        <v>0</v>
      </c>
    </row>
    <row r="2230" spans="1:8" ht="12.5" customHeight="1">
      <c r="A2230" s="55">
        <v>28247</v>
      </c>
      <c r="B2230" s="55">
        <v>1</v>
      </c>
      <c r="C2230" s="55" t="s">
        <v>11334</v>
      </c>
      <c r="D2230" s="55" t="s">
        <v>4649</v>
      </c>
      <c r="E2230" s="55" t="s">
        <v>11335</v>
      </c>
      <c r="F2230" s="55" t="s">
        <v>4651</v>
      </c>
      <c r="G2230" s="55" t="s">
        <v>11336</v>
      </c>
      <c r="H2230" s="55">
        <v>0</v>
      </c>
    </row>
    <row r="2231" spans="1:8" ht="12.5" customHeight="1">
      <c r="A2231" s="55">
        <v>28594</v>
      </c>
      <c r="B2231" s="55">
        <v>1</v>
      </c>
      <c r="C2231" s="55" t="s">
        <v>11337</v>
      </c>
      <c r="D2231" s="55" t="s">
        <v>4649</v>
      </c>
      <c r="E2231" s="55" t="s">
        <v>11338</v>
      </c>
      <c r="F2231" s="55" t="s">
        <v>4651</v>
      </c>
      <c r="G2231" s="55" t="s">
        <v>11339</v>
      </c>
      <c r="H2231" s="55">
        <v>0</v>
      </c>
    </row>
    <row r="2232" spans="1:8" ht="12.5" customHeight="1">
      <c r="A2232" s="55">
        <v>28984</v>
      </c>
      <c r="B2232" s="55">
        <v>1</v>
      </c>
      <c r="C2232" s="55" t="s">
        <v>11340</v>
      </c>
      <c r="D2232" s="55" t="s">
        <v>4649</v>
      </c>
      <c r="E2232" s="55" t="s">
        <v>11341</v>
      </c>
      <c r="F2232" s="55" t="s">
        <v>4651</v>
      </c>
      <c r="G2232" s="55" t="s">
        <v>11342</v>
      </c>
      <c r="H2232" s="55">
        <v>0</v>
      </c>
    </row>
    <row r="2233" spans="1:8" ht="12.5" customHeight="1">
      <c r="A2233" s="55">
        <v>29017</v>
      </c>
      <c r="B2233" s="55">
        <v>1</v>
      </c>
      <c r="C2233" s="55" t="s">
        <v>11343</v>
      </c>
      <c r="D2233" s="55" t="s">
        <v>4649</v>
      </c>
      <c r="E2233" s="55" t="s">
        <v>11344</v>
      </c>
      <c r="F2233" s="55" t="s">
        <v>4651</v>
      </c>
      <c r="G2233" s="55" t="s">
        <v>11345</v>
      </c>
      <c r="H2233" s="55">
        <v>0</v>
      </c>
    </row>
    <row r="2234" spans="1:8" ht="12.5" customHeight="1">
      <c r="A2234" s="55">
        <v>29249</v>
      </c>
      <c r="B2234" s="55">
        <v>1</v>
      </c>
      <c r="C2234" s="55" t="s">
        <v>11346</v>
      </c>
      <c r="D2234" s="55" t="s">
        <v>4649</v>
      </c>
      <c r="E2234" s="55" t="s">
        <v>11347</v>
      </c>
      <c r="F2234" s="55" t="s">
        <v>4651</v>
      </c>
      <c r="G2234" s="55" t="s">
        <v>11348</v>
      </c>
      <c r="H2234" s="55">
        <v>0</v>
      </c>
    </row>
    <row r="2235" spans="1:8" ht="12.5" customHeight="1">
      <c r="A2235" s="55">
        <v>11279</v>
      </c>
      <c r="B2235" s="55">
        <v>1</v>
      </c>
      <c r="C2235" s="55" t="s">
        <v>11349</v>
      </c>
      <c r="D2235" s="55" t="s">
        <v>4649</v>
      </c>
      <c r="E2235" s="55" t="s">
        <v>11350</v>
      </c>
      <c r="F2235" s="55" t="s">
        <v>4651</v>
      </c>
      <c r="G2235" s="55" t="s">
        <v>11351</v>
      </c>
      <c r="H2235" s="55">
        <v>0</v>
      </c>
    </row>
    <row r="2236" spans="1:8" ht="12.5" customHeight="1">
      <c r="A2236" s="55">
        <v>11960</v>
      </c>
      <c r="B2236" s="55">
        <v>1</v>
      </c>
      <c r="C2236" s="55" t="s">
        <v>11352</v>
      </c>
      <c r="D2236" s="55" t="s">
        <v>4649</v>
      </c>
      <c r="E2236" s="55" t="s">
        <v>11353</v>
      </c>
      <c r="F2236" s="55" t="s">
        <v>4651</v>
      </c>
      <c r="G2236" s="55" t="s">
        <v>11354</v>
      </c>
      <c r="H2236" s="55">
        <v>0</v>
      </c>
    </row>
    <row r="2237" spans="1:8" ht="12.5" customHeight="1">
      <c r="A2237" s="55">
        <v>12108</v>
      </c>
      <c r="B2237" s="55">
        <v>1</v>
      </c>
      <c r="C2237" s="55" t="s">
        <v>11355</v>
      </c>
      <c r="D2237" s="55" t="s">
        <v>4649</v>
      </c>
      <c r="E2237" s="55" t="s">
        <v>11356</v>
      </c>
      <c r="F2237" s="55" t="s">
        <v>4651</v>
      </c>
      <c r="G2237" s="55" t="s">
        <v>11357</v>
      </c>
      <c r="H2237" s="55">
        <v>0</v>
      </c>
    </row>
    <row r="2238" spans="1:8" ht="12.5" customHeight="1">
      <c r="A2238" s="55">
        <v>12439</v>
      </c>
      <c r="B2238" s="55">
        <v>1</v>
      </c>
      <c r="C2238" s="55" t="s">
        <v>11358</v>
      </c>
      <c r="D2238" s="55" t="s">
        <v>4649</v>
      </c>
      <c r="E2238" s="55" t="s">
        <v>11359</v>
      </c>
      <c r="F2238" s="55" t="s">
        <v>4651</v>
      </c>
      <c r="G2238" s="55" t="s">
        <v>11360</v>
      </c>
      <c r="H2238" s="55">
        <v>0</v>
      </c>
    </row>
    <row r="2239" spans="1:8" ht="12.5" customHeight="1">
      <c r="A2239" s="55">
        <v>12777</v>
      </c>
      <c r="B2239" s="55">
        <v>1</v>
      </c>
      <c r="C2239" s="55" t="s">
        <v>11361</v>
      </c>
      <c r="D2239" s="55" t="s">
        <v>4649</v>
      </c>
      <c r="E2239" s="55" t="s">
        <v>11362</v>
      </c>
      <c r="F2239" s="55" t="s">
        <v>4651</v>
      </c>
      <c r="G2239" s="55" t="s">
        <v>11363</v>
      </c>
      <c r="H2239" s="55">
        <v>0</v>
      </c>
    </row>
    <row r="2240" spans="1:8" ht="12.5" customHeight="1">
      <c r="A2240" s="55">
        <v>12784</v>
      </c>
      <c r="B2240" s="55">
        <v>1</v>
      </c>
      <c r="C2240" s="55" t="s">
        <v>11364</v>
      </c>
      <c r="D2240" s="55" t="s">
        <v>4649</v>
      </c>
      <c r="E2240" s="55" t="s">
        <v>11365</v>
      </c>
      <c r="F2240" s="55" t="s">
        <v>4651</v>
      </c>
      <c r="G2240" s="55" t="s">
        <v>11366</v>
      </c>
      <c r="H2240" s="55">
        <v>0</v>
      </c>
    </row>
    <row r="2241" spans="1:8" ht="12.5" customHeight="1">
      <c r="A2241" s="55">
        <v>13153</v>
      </c>
      <c r="B2241" s="55">
        <v>1</v>
      </c>
      <c r="C2241" s="55" t="s">
        <v>11367</v>
      </c>
      <c r="D2241" s="55" t="s">
        <v>4649</v>
      </c>
      <c r="E2241" s="55" t="s">
        <v>11368</v>
      </c>
      <c r="F2241" s="55" t="s">
        <v>4651</v>
      </c>
      <c r="G2241" s="55" t="s">
        <v>11369</v>
      </c>
      <c r="H2241" s="55">
        <v>0</v>
      </c>
    </row>
    <row r="2242" spans="1:8" ht="12.5" customHeight="1">
      <c r="A2242" s="55">
        <v>13178</v>
      </c>
      <c r="B2242" s="55">
        <v>1</v>
      </c>
      <c r="C2242" s="55" t="s">
        <v>11370</v>
      </c>
      <c r="D2242" s="55" t="s">
        <v>4649</v>
      </c>
      <c r="E2242" s="55" t="s">
        <v>11371</v>
      </c>
      <c r="F2242" s="55" t="s">
        <v>4651</v>
      </c>
      <c r="G2242" s="55" t="s">
        <v>11372</v>
      </c>
      <c r="H2242" s="55">
        <v>0</v>
      </c>
    </row>
    <row r="2243" spans="1:8" ht="12.5" customHeight="1">
      <c r="A2243" s="55">
        <v>13355</v>
      </c>
      <c r="B2243" s="55">
        <v>1</v>
      </c>
      <c r="C2243" s="55" t="s">
        <v>11373</v>
      </c>
      <c r="D2243" s="55" t="s">
        <v>4649</v>
      </c>
      <c r="E2243" s="55" t="s">
        <v>11374</v>
      </c>
      <c r="F2243" s="55" t="s">
        <v>4651</v>
      </c>
      <c r="G2243" s="55" t="s">
        <v>11375</v>
      </c>
      <c r="H2243" s="55">
        <v>0</v>
      </c>
    </row>
    <row r="2244" spans="1:8" ht="12.5" customHeight="1">
      <c r="A2244" s="55">
        <v>13750</v>
      </c>
      <c r="B2244" s="55">
        <v>1</v>
      </c>
      <c r="C2244" s="55" t="s">
        <v>11376</v>
      </c>
      <c r="D2244" s="55" t="s">
        <v>4649</v>
      </c>
      <c r="E2244" s="55" t="s">
        <v>11377</v>
      </c>
      <c r="F2244" s="55" t="s">
        <v>4651</v>
      </c>
      <c r="G2244" s="55" t="s">
        <v>11378</v>
      </c>
      <c r="H2244" s="55">
        <v>0</v>
      </c>
    </row>
    <row r="2245" spans="1:8" ht="12.5" customHeight="1">
      <c r="A2245" s="55">
        <v>14335</v>
      </c>
      <c r="B2245" s="55">
        <v>1</v>
      </c>
      <c r="C2245" s="55" t="s">
        <v>11379</v>
      </c>
      <c r="D2245" s="55" t="s">
        <v>4649</v>
      </c>
      <c r="E2245" s="55" t="s">
        <v>11380</v>
      </c>
      <c r="F2245" s="55" t="s">
        <v>4651</v>
      </c>
      <c r="G2245" s="55" t="s">
        <v>11381</v>
      </c>
      <c r="H2245" s="55">
        <v>0</v>
      </c>
    </row>
    <row r="2246" spans="1:8" ht="12.5" customHeight="1">
      <c r="A2246" s="55">
        <v>14420</v>
      </c>
      <c r="B2246" s="55">
        <v>1</v>
      </c>
      <c r="C2246" s="55" t="s">
        <v>11382</v>
      </c>
      <c r="D2246" s="55" t="s">
        <v>4649</v>
      </c>
      <c r="E2246" s="55" t="s">
        <v>11383</v>
      </c>
      <c r="F2246" s="55" t="s">
        <v>4651</v>
      </c>
      <c r="G2246" s="55" t="s">
        <v>11384</v>
      </c>
      <c r="H2246" s="55">
        <v>0</v>
      </c>
    </row>
    <row r="2247" spans="1:8" ht="12.5" customHeight="1">
      <c r="A2247" s="55">
        <v>14452</v>
      </c>
      <c r="B2247" s="55">
        <v>1</v>
      </c>
      <c r="C2247" s="55" t="s">
        <v>11385</v>
      </c>
      <c r="D2247" s="55" t="s">
        <v>4649</v>
      </c>
      <c r="E2247" s="55" t="s">
        <v>11386</v>
      </c>
      <c r="F2247" s="55" t="s">
        <v>4651</v>
      </c>
      <c r="G2247" s="55" t="s">
        <v>11387</v>
      </c>
      <c r="H2247" s="55">
        <v>0</v>
      </c>
    </row>
    <row r="2248" spans="1:8" ht="12.5" customHeight="1">
      <c r="A2248" s="55">
        <v>14656</v>
      </c>
      <c r="B2248" s="55">
        <v>1</v>
      </c>
      <c r="C2248" s="55" t="s">
        <v>11388</v>
      </c>
      <c r="D2248" s="55" t="s">
        <v>4649</v>
      </c>
      <c r="E2248" s="55" t="s">
        <v>11389</v>
      </c>
      <c r="F2248" s="55" t="s">
        <v>4651</v>
      </c>
      <c r="G2248" s="55" t="s">
        <v>11390</v>
      </c>
      <c r="H2248" s="55">
        <v>0</v>
      </c>
    </row>
    <row r="2249" spans="1:8" ht="12.5" customHeight="1">
      <c r="A2249" s="55">
        <v>15313</v>
      </c>
      <c r="B2249" s="55">
        <v>1</v>
      </c>
      <c r="C2249" s="55" t="s">
        <v>11391</v>
      </c>
      <c r="D2249" s="55" t="s">
        <v>4649</v>
      </c>
      <c r="E2249" s="55" t="s">
        <v>11392</v>
      </c>
      <c r="F2249" s="55" t="s">
        <v>4651</v>
      </c>
      <c r="G2249" s="55" t="s">
        <v>11393</v>
      </c>
      <c r="H2249" s="55">
        <v>0</v>
      </c>
    </row>
    <row r="2250" spans="1:8" ht="12.5" customHeight="1">
      <c r="A2250" s="55">
        <v>15740</v>
      </c>
      <c r="B2250" s="55">
        <v>1</v>
      </c>
      <c r="C2250" s="55" t="s">
        <v>11394</v>
      </c>
      <c r="D2250" s="55" t="s">
        <v>4649</v>
      </c>
      <c r="E2250" s="55" t="s">
        <v>11395</v>
      </c>
      <c r="F2250" s="55" t="s">
        <v>4651</v>
      </c>
      <c r="G2250" s="55" t="s">
        <v>11396</v>
      </c>
      <c r="H2250" s="55">
        <v>0</v>
      </c>
    </row>
    <row r="2251" spans="1:8" ht="12.5" customHeight="1">
      <c r="A2251" s="55">
        <v>17271</v>
      </c>
      <c r="B2251" s="55">
        <v>1</v>
      </c>
      <c r="C2251" s="55" t="s">
        <v>11397</v>
      </c>
      <c r="D2251" s="55" t="s">
        <v>4649</v>
      </c>
      <c r="E2251" s="55" t="s">
        <v>11398</v>
      </c>
      <c r="F2251" s="55" t="s">
        <v>4651</v>
      </c>
      <c r="G2251" s="55" t="s">
        <v>11399</v>
      </c>
      <c r="H2251" s="55">
        <v>0</v>
      </c>
    </row>
    <row r="2252" spans="1:8" ht="12.5" customHeight="1">
      <c r="A2252" s="55">
        <v>17565</v>
      </c>
      <c r="B2252" s="55">
        <v>1</v>
      </c>
      <c r="C2252" s="55" t="s">
        <v>11400</v>
      </c>
      <c r="D2252" s="55" t="s">
        <v>4649</v>
      </c>
      <c r="E2252" s="55" t="s">
        <v>11401</v>
      </c>
      <c r="F2252" s="55" t="s">
        <v>4651</v>
      </c>
      <c r="G2252" s="55" t="s">
        <v>11402</v>
      </c>
      <c r="H2252" s="55">
        <v>0</v>
      </c>
    </row>
    <row r="2253" spans="1:8" ht="12.5" customHeight="1">
      <c r="A2253" s="55">
        <v>17682</v>
      </c>
      <c r="B2253" s="55">
        <v>1</v>
      </c>
      <c r="C2253" s="55" t="s">
        <v>11403</v>
      </c>
      <c r="D2253" s="55" t="s">
        <v>4649</v>
      </c>
      <c r="E2253" s="55" t="s">
        <v>11404</v>
      </c>
      <c r="F2253" s="55" t="s">
        <v>4651</v>
      </c>
      <c r="G2253" s="55" t="s">
        <v>11405</v>
      </c>
      <c r="H2253" s="55">
        <v>0</v>
      </c>
    </row>
    <row r="2254" spans="1:8" ht="12.5" customHeight="1">
      <c r="A2254" s="55">
        <v>18679</v>
      </c>
      <c r="B2254" s="55">
        <v>1</v>
      </c>
      <c r="C2254" s="55" t="s">
        <v>11406</v>
      </c>
      <c r="D2254" s="55" t="s">
        <v>4649</v>
      </c>
      <c r="E2254" s="55" t="s">
        <v>11407</v>
      </c>
      <c r="F2254" s="55" t="s">
        <v>4651</v>
      </c>
      <c r="G2254" s="55" t="s">
        <v>11408</v>
      </c>
      <c r="H2254" s="55">
        <v>0</v>
      </c>
    </row>
    <row r="2255" spans="1:8" ht="12.5" customHeight="1">
      <c r="A2255" s="55">
        <v>18849</v>
      </c>
      <c r="B2255" s="55">
        <v>1</v>
      </c>
      <c r="C2255" s="55" t="s">
        <v>11409</v>
      </c>
      <c r="D2255" s="55" t="s">
        <v>4649</v>
      </c>
      <c r="E2255" s="55" t="s">
        <v>11410</v>
      </c>
      <c r="F2255" s="55" t="s">
        <v>4651</v>
      </c>
      <c r="G2255" s="55" t="s">
        <v>11411</v>
      </c>
      <c r="H2255" s="55">
        <v>0</v>
      </c>
    </row>
    <row r="2256" spans="1:8" ht="12.5" customHeight="1">
      <c r="A2256" s="55">
        <v>18976</v>
      </c>
      <c r="B2256" s="55">
        <v>1</v>
      </c>
      <c r="C2256" s="55" t="s">
        <v>11412</v>
      </c>
      <c r="D2256" s="55" t="s">
        <v>4649</v>
      </c>
      <c r="E2256" s="55" t="s">
        <v>11413</v>
      </c>
      <c r="F2256" s="55" t="s">
        <v>4651</v>
      </c>
      <c r="G2256" s="55" t="s">
        <v>11414</v>
      </c>
      <c r="H2256" s="55">
        <v>0</v>
      </c>
    </row>
    <row r="2257" spans="1:8" ht="12.5" customHeight="1">
      <c r="A2257" s="55">
        <v>18982</v>
      </c>
      <c r="B2257" s="55">
        <v>1</v>
      </c>
      <c r="C2257" s="55" t="s">
        <v>11415</v>
      </c>
      <c r="D2257" s="55" t="s">
        <v>4649</v>
      </c>
      <c r="E2257" s="55" t="s">
        <v>11416</v>
      </c>
      <c r="F2257" s="55" t="s">
        <v>4651</v>
      </c>
      <c r="G2257" s="55" t="s">
        <v>11417</v>
      </c>
      <c r="H2257" s="55">
        <v>0</v>
      </c>
    </row>
    <row r="2258" spans="1:8" ht="12.5" customHeight="1">
      <c r="A2258" s="55">
        <v>19860</v>
      </c>
      <c r="B2258" s="55">
        <v>1</v>
      </c>
      <c r="C2258" s="55" t="s">
        <v>11418</v>
      </c>
      <c r="D2258" s="55" t="s">
        <v>4649</v>
      </c>
      <c r="E2258" s="55" t="s">
        <v>11419</v>
      </c>
      <c r="F2258" s="55" t="s">
        <v>4651</v>
      </c>
      <c r="G2258" s="55" t="s">
        <v>11420</v>
      </c>
      <c r="H2258" s="55">
        <v>0</v>
      </c>
    </row>
    <row r="2259" spans="1:8" ht="12.5" customHeight="1">
      <c r="A2259" s="55">
        <v>20343</v>
      </c>
      <c r="B2259" s="55">
        <v>1</v>
      </c>
      <c r="C2259" s="55" t="s">
        <v>11421</v>
      </c>
      <c r="D2259" s="55" t="s">
        <v>4649</v>
      </c>
      <c r="E2259" s="55" t="s">
        <v>11422</v>
      </c>
      <c r="F2259" s="55" t="s">
        <v>4651</v>
      </c>
      <c r="G2259" s="55" t="s">
        <v>11423</v>
      </c>
      <c r="H2259" s="55">
        <v>0</v>
      </c>
    </row>
    <row r="2260" spans="1:8" ht="12.5" customHeight="1">
      <c r="A2260" s="55">
        <v>20655</v>
      </c>
      <c r="B2260" s="55">
        <v>1</v>
      </c>
      <c r="C2260" s="55" t="s">
        <v>11424</v>
      </c>
      <c r="D2260" s="55" t="s">
        <v>4649</v>
      </c>
      <c r="E2260" s="55" t="s">
        <v>11425</v>
      </c>
      <c r="F2260" s="55" t="s">
        <v>4651</v>
      </c>
      <c r="G2260" s="55" t="s">
        <v>11426</v>
      </c>
      <c r="H2260" s="55">
        <v>0</v>
      </c>
    </row>
    <row r="2261" spans="1:8" ht="12.5" customHeight="1">
      <c r="A2261" s="55">
        <v>22133</v>
      </c>
      <c r="B2261" s="55">
        <v>1</v>
      </c>
      <c r="C2261" s="55" t="s">
        <v>11427</v>
      </c>
      <c r="D2261" s="55" t="s">
        <v>4649</v>
      </c>
      <c r="E2261" s="55" t="s">
        <v>11428</v>
      </c>
      <c r="F2261" s="55" t="s">
        <v>4651</v>
      </c>
      <c r="G2261" s="55" t="s">
        <v>11429</v>
      </c>
      <c r="H2261" s="55">
        <v>0</v>
      </c>
    </row>
    <row r="2262" spans="1:8" ht="12.5" customHeight="1">
      <c r="A2262" s="55">
        <v>22238</v>
      </c>
      <c r="B2262" s="55">
        <v>1</v>
      </c>
      <c r="C2262" s="55" t="s">
        <v>11430</v>
      </c>
      <c r="D2262" s="55" t="s">
        <v>4649</v>
      </c>
      <c r="E2262" s="55" t="s">
        <v>11431</v>
      </c>
      <c r="F2262" s="55" t="s">
        <v>4651</v>
      </c>
      <c r="G2262" s="55" t="s">
        <v>11432</v>
      </c>
      <c r="H2262" s="55">
        <v>0</v>
      </c>
    </row>
    <row r="2263" spans="1:8" ht="12.5" customHeight="1">
      <c r="A2263" s="55">
        <v>22300</v>
      </c>
      <c r="B2263" s="55">
        <v>1</v>
      </c>
      <c r="C2263" s="55" t="s">
        <v>11433</v>
      </c>
      <c r="D2263" s="55" t="s">
        <v>4649</v>
      </c>
      <c r="E2263" s="55" t="s">
        <v>11434</v>
      </c>
      <c r="F2263" s="55" t="s">
        <v>4651</v>
      </c>
      <c r="G2263" s="55" t="s">
        <v>11435</v>
      </c>
      <c r="H2263" s="55">
        <v>0</v>
      </c>
    </row>
    <row r="2264" spans="1:8" ht="12.5" customHeight="1">
      <c r="A2264" s="55">
        <v>22341</v>
      </c>
      <c r="B2264" s="55">
        <v>1</v>
      </c>
      <c r="C2264" s="55" t="s">
        <v>11436</v>
      </c>
      <c r="D2264" s="55" t="s">
        <v>4649</v>
      </c>
      <c r="E2264" s="55" t="s">
        <v>11437</v>
      </c>
      <c r="F2264" s="55" t="s">
        <v>4651</v>
      </c>
      <c r="G2264" s="55" t="s">
        <v>11438</v>
      </c>
      <c r="H2264" s="55">
        <v>0</v>
      </c>
    </row>
    <row r="2265" spans="1:8" ht="12.5" customHeight="1">
      <c r="A2265" s="55">
        <v>22793</v>
      </c>
      <c r="B2265" s="55">
        <v>1</v>
      </c>
      <c r="C2265" s="55" t="s">
        <v>11439</v>
      </c>
      <c r="D2265" s="55" t="s">
        <v>4649</v>
      </c>
      <c r="E2265" s="55" t="s">
        <v>11440</v>
      </c>
      <c r="F2265" s="55" t="s">
        <v>4651</v>
      </c>
      <c r="G2265" s="55" t="s">
        <v>11441</v>
      </c>
      <c r="H2265" s="55">
        <v>0</v>
      </c>
    </row>
    <row r="2266" spans="1:8" ht="12.5" customHeight="1">
      <c r="A2266" s="55">
        <v>23198</v>
      </c>
      <c r="B2266" s="55">
        <v>1</v>
      </c>
      <c r="C2266" s="55" t="s">
        <v>11442</v>
      </c>
      <c r="D2266" s="55" t="s">
        <v>4649</v>
      </c>
      <c r="E2266" s="55" t="s">
        <v>11443</v>
      </c>
      <c r="F2266" s="55" t="s">
        <v>4651</v>
      </c>
      <c r="G2266" s="55" t="s">
        <v>11444</v>
      </c>
      <c r="H2266" s="55">
        <v>0</v>
      </c>
    </row>
    <row r="2267" spans="1:8" ht="12.5" customHeight="1">
      <c r="A2267" s="55">
        <v>23707</v>
      </c>
      <c r="B2267" s="55">
        <v>1</v>
      </c>
      <c r="C2267" s="55" t="s">
        <v>11445</v>
      </c>
      <c r="D2267" s="55" t="s">
        <v>4649</v>
      </c>
      <c r="E2267" s="55" t="s">
        <v>11446</v>
      </c>
      <c r="F2267" s="55" t="s">
        <v>4651</v>
      </c>
      <c r="G2267" s="55" t="s">
        <v>11447</v>
      </c>
      <c r="H2267" s="55">
        <v>0</v>
      </c>
    </row>
    <row r="2268" spans="1:8" ht="12.5" customHeight="1">
      <c r="A2268" s="55">
        <v>25259</v>
      </c>
      <c r="B2268" s="55">
        <v>1</v>
      </c>
      <c r="C2268" s="55" t="s">
        <v>11448</v>
      </c>
      <c r="D2268" s="55" t="s">
        <v>4649</v>
      </c>
      <c r="E2268" s="55" t="s">
        <v>11449</v>
      </c>
      <c r="F2268" s="55" t="s">
        <v>4651</v>
      </c>
      <c r="G2268" s="55" t="s">
        <v>11450</v>
      </c>
      <c r="H2268" s="55">
        <v>0</v>
      </c>
    </row>
    <row r="2269" spans="1:8" ht="12.5" customHeight="1">
      <c r="A2269" s="55">
        <v>25351</v>
      </c>
      <c r="B2269" s="55">
        <v>1</v>
      </c>
      <c r="C2269" s="55" t="s">
        <v>11451</v>
      </c>
      <c r="D2269" s="55" t="s">
        <v>4649</v>
      </c>
      <c r="E2269" s="55" t="s">
        <v>11452</v>
      </c>
      <c r="F2269" s="55" t="s">
        <v>4651</v>
      </c>
      <c r="G2269" s="55" t="s">
        <v>11453</v>
      </c>
      <c r="H2269" s="55">
        <v>0</v>
      </c>
    </row>
    <row r="2270" spans="1:8" ht="12.5" customHeight="1">
      <c r="A2270" s="55">
        <v>25623</v>
      </c>
      <c r="B2270" s="55">
        <v>1</v>
      </c>
      <c r="C2270" s="55" t="s">
        <v>11454</v>
      </c>
      <c r="D2270" s="55" t="s">
        <v>4649</v>
      </c>
      <c r="E2270" s="55" t="s">
        <v>11455</v>
      </c>
      <c r="F2270" s="55" t="s">
        <v>4651</v>
      </c>
      <c r="G2270" s="55" t="s">
        <v>11456</v>
      </c>
      <c r="H2270" s="55">
        <v>0</v>
      </c>
    </row>
    <row r="2271" spans="1:8" ht="12.5" customHeight="1">
      <c r="A2271" s="55">
        <v>25846</v>
      </c>
      <c r="B2271" s="55">
        <v>1</v>
      </c>
      <c r="C2271" s="55" t="s">
        <v>11457</v>
      </c>
      <c r="D2271" s="55" t="s">
        <v>4649</v>
      </c>
      <c r="E2271" s="55" t="s">
        <v>11458</v>
      </c>
      <c r="F2271" s="55" t="s">
        <v>4651</v>
      </c>
      <c r="G2271" s="55" t="s">
        <v>11459</v>
      </c>
      <c r="H2271" s="55">
        <v>0</v>
      </c>
    </row>
    <row r="2272" spans="1:8" ht="12.5" customHeight="1">
      <c r="A2272" s="55">
        <v>26322</v>
      </c>
      <c r="B2272" s="55">
        <v>1</v>
      </c>
      <c r="C2272" s="55" t="s">
        <v>11460</v>
      </c>
      <c r="D2272" s="55" t="s">
        <v>4649</v>
      </c>
      <c r="E2272" s="55" t="s">
        <v>11461</v>
      </c>
      <c r="F2272" s="55" t="s">
        <v>4651</v>
      </c>
      <c r="G2272" s="55" t="s">
        <v>11462</v>
      </c>
      <c r="H2272" s="55">
        <v>0</v>
      </c>
    </row>
    <row r="2273" spans="1:8" ht="12.5" customHeight="1">
      <c r="A2273" s="55">
        <v>26632</v>
      </c>
      <c r="B2273" s="55">
        <v>1</v>
      </c>
      <c r="C2273" s="55" t="s">
        <v>11463</v>
      </c>
      <c r="D2273" s="55" t="s">
        <v>4649</v>
      </c>
      <c r="E2273" s="55" t="s">
        <v>11464</v>
      </c>
      <c r="F2273" s="55" t="s">
        <v>4651</v>
      </c>
      <c r="G2273" s="55" t="s">
        <v>11465</v>
      </c>
      <c r="H2273" s="55">
        <v>0</v>
      </c>
    </row>
    <row r="2274" spans="1:8" ht="12.5" customHeight="1">
      <c r="A2274" s="55">
        <v>26687</v>
      </c>
      <c r="B2274" s="55">
        <v>1</v>
      </c>
      <c r="C2274" s="55" t="s">
        <v>11466</v>
      </c>
      <c r="D2274" s="55" t="s">
        <v>4649</v>
      </c>
      <c r="E2274" s="55" t="s">
        <v>11467</v>
      </c>
      <c r="F2274" s="55" t="s">
        <v>4651</v>
      </c>
      <c r="G2274" s="55" t="s">
        <v>11468</v>
      </c>
      <c r="H2274" s="55">
        <v>0</v>
      </c>
    </row>
    <row r="2275" spans="1:8" ht="12.5" customHeight="1">
      <c r="A2275" s="55">
        <v>26733</v>
      </c>
      <c r="B2275" s="55">
        <v>1</v>
      </c>
      <c r="C2275" s="55" t="s">
        <v>11469</v>
      </c>
      <c r="D2275" s="55" t="s">
        <v>4649</v>
      </c>
      <c r="E2275" s="55" t="s">
        <v>11470</v>
      </c>
      <c r="F2275" s="55" t="s">
        <v>4651</v>
      </c>
      <c r="G2275" s="55" t="s">
        <v>11471</v>
      </c>
      <c r="H2275" s="55">
        <v>0</v>
      </c>
    </row>
    <row r="2276" spans="1:8" ht="12.5" customHeight="1">
      <c r="A2276" s="55">
        <v>27015</v>
      </c>
      <c r="B2276" s="55">
        <v>1</v>
      </c>
      <c r="C2276" s="55" t="s">
        <v>11472</v>
      </c>
      <c r="D2276" s="55" t="s">
        <v>4649</v>
      </c>
      <c r="E2276" s="55" t="s">
        <v>11473</v>
      </c>
      <c r="F2276" s="55" t="s">
        <v>4651</v>
      </c>
      <c r="G2276" s="55" t="s">
        <v>11474</v>
      </c>
      <c r="H2276" s="55">
        <v>0</v>
      </c>
    </row>
    <row r="2277" spans="1:8" ht="12.5" customHeight="1">
      <c r="A2277" s="55">
        <v>27109</v>
      </c>
      <c r="B2277" s="55">
        <v>1</v>
      </c>
      <c r="C2277" s="55" t="s">
        <v>11475</v>
      </c>
      <c r="D2277" s="55" t="s">
        <v>4649</v>
      </c>
      <c r="E2277" s="55" t="s">
        <v>11476</v>
      </c>
      <c r="F2277" s="55" t="s">
        <v>4651</v>
      </c>
      <c r="G2277" s="55" t="s">
        <v>11477</v>
      </c>
      <c r="H2277" s="55">
        <v>0</v>
      </c>
    </row>
    <row r="2278" spans="1:8" ht="12.5" customHeight="1">
      <c r="A2278" s="55">
        <v>27558</v>
      </c>
      <c r="B2278" s="55">
        <v>1</v>
      </c>
      <c r="C2278" s="55" t="s">
        <v>11478</v>
      </c>
      <c r="D2278" s="55" t="s">
        <v>4649</v>
      </c>
      <c r="E2278" s="55" t="s">
        <v>11479</v>
      </c>
      <c r="F2278" s="55" t="s">
        <v>4651</v>
      </c>
      <c r="G2278" s="55" t="s">
        <v>11480</v>
      </c>
      <c r="H2278" s="55">
        <v>0</v>
      </c>
    </row>
    <row r="2279" spans="1:8" ht="12.5" customHeight="1">
      <c r="A2279" s="55">
        <v>27732</v>
      </c>
      <c r="B2279" s="55">
        <v>1</v>
      </c>
      <c r="C2279" s="55" t="s">
        <v>11481</v>
      </c>
      <c r="D2279" s="55" t="s">
        <v>4649</v>
      </c>
      <c r="E2279" s="55" t="s">
        <v>11482</v>
      </c>
      <c r="F2279" s="55" t="s">
        <v>4651</v>
      </c>
      <c r="G2279" s="55" t="s">
        <v>11483</v>
      </c>
      <c r="H2279" s="55">
        <v>0</v>
      </c>
    </row>
    <row r="2280" spans="1:8" ht="12.5" customHeight="1">
      <c r="A2280" s="55">
        <v>28191</v>
      </c>
      <c r="B2280" s="55">
        <v>1</v>
      </c>
      <c r="C2280" s="55" t="s">
        <v>11484</v>
      </c>
      <c r="D2280" s="55" t="s">
        <v>4649</v>
      </c>
      <c r="E2280" s="55" t="s">
        <v>11485</v>
      </c>
      <c r="F2280" s="55" t="s">
        <v>4651</v>
      </c>
      <c r="G2280" s="55" t="s">
        <v>11486</v>
      </c>
      <c r="H2280" s="55">
        <v>0</v>
      </c>
    </row>
    <row r="2281" spans="1:8" ht="12.5" customHeight="1">
      <c r="A2281" s="55">
        <v>28825</v>
      </c>
      <c r="B2281" s="55">
        <v>1</v>
      </c>
      <c r="C2281" s="55" t="s">
        <v>11487</v>
      </c>
      <c r="D2281" s="55" t="s">
        <v>4649</v>
      </c>
      <c r="E2281" s="55" t="s">
        <v>11488</v>
      </c>
      <c r="F2281" s="55" t="s">
        <v>4651</v>
      </c>
      <c r="G2281" s="55" t="s">
        <v>11489</v>
      </c>
      <c r="H2281" s="55">
        <v>0</v>
      </c>
    </row>
    <row r="2282" spans="1:8" ht="12.5" customHeight="1">
      <c r="A2282" s="55">
        <v>29164</v>
      </c>
      <c r="B2282" s="55">
        <v>1</v>
      </c>
      <c r="C2282" s="55" t="s">
        <v>11490</v>
      </c>
      <c r="D2282" s="55" t="s">
        <v>4649</v>
      </c>
      <c r="E2282" s="55" t="s">
        <v>11491</v>
      </c>
      <c r="F2282" s="55" t="s">
        <v>4651</v>
      </c>
      <c r="G2282" s="55" t="s">
        <v>11492</v>
      </c>
      <c r="H2282" s="55">
        <v>0</v>
      </c>
    </row>
    <row r="2283" spans="1:8" ht="12.5" customHeight="1">
      <c r="A2283" s="55">
        <v>29250</v>
      </c>
      <c r="B2283" s="55">
        <v>1</v>
      </c>
      <c r="C2283" s="55" t="s">
        <v>11493</v>
      </c>
      <c r="D2283" s="55" t="s">
        <v>4649</v>
      </c>
      <c r="E2283" s="55" t="s">
        <v>11494</v>
      </c>
      <c r="F2283" s="55" t="s">
        <v>4651</v>
      </c>
      <c r="G2283" s="55" t="s">
        <v>11495</v>
      </c>
      <c r="H2283" s="55">
        <v>0</v>
      </c>
    </row>
    <row r="2284" spans="1:8" ht="12.5" customHeight="1">
      <c r="A2284" s="55">
        <v>11137</v>
      </c>
      <c r="B2284" s="55">
        <v>1</v>
      </c>
      <c r="C2284" s="55" t="s">
        <v>11496</v>
      </c>
      <c r="D2284" s="55" t="s">
        <v>4649</v>
      </c>
      <c r="E2284" s="55" t="s">
        <v>11497</v>
      </c>
      <c r="F2284" s="55" t="s">
        <v>4651</v>
      </c>
      <c r="G2284" s="55" t="s">
        <v>11498</v>
      </c>
      <c r="H2284" s="55">
        <v>0</v>
      </c>
    </row>
    <row r="2285" spans="1:8" ht="12.5" customHeight="1">
      <c r="A2285" s="55">
        <v>11293</v>
      </c>
      <c r="B2285" s="55">
        <v>1</v>
      </c>
      <c r="C2285" s="55" t="s">
        <v>11499</v>
      </c>
      <c r="D2285" s="55" t="s">
        <v>4649</v>
      </c>
      <c r="E2285" s="55" t="s">
        <v>11500</v>
      </c>
      <c r="F2285" s="55" t="s">
        <v>4651</v>
      </c>
      <c r="G2285" s="55" t="s">
        <v>11501</v>
      </c>
      <c r="H2285" s="55">
        <v>0</v>
      </c>
    </row>
    <row r="2286" spans="1:8" ht="12.5" customHeight="1">
      <c r="A2286" s="55">
        <v>11847</v>
      </c>
      <c r="B2286" s="55">
        <v>1</v>
      </c>
      <c r="C2286" s="55" t="s">
        <v>11502</v>
      </c>
      <c r="D2286" s="55" t="s">
        <v>4649</v>
      </c>
      <c r="E2286" s="55" t="s">
        <v>11503</v>
      </c>
      <c r="F2286" s="55" t="s">
        <v>4651</v>
      </c>
      <c r="G2286" s="55" t="s">
        <v>11504</v>
      </c>
      <c r="H2286" s="55">
        <v>0</v>
      </c>
    </row>
    <row r="2287" spans="1:8" ht="12.5" customHeight="1">
      <c r="A2287" s="55">
        <v>12780</v>
      </c>
      <c r="B2287" s="55">
        <v>1</v>
      </c>
      <c r="C2287" s="55" t="s">
        <v>11505</v>
      </c>
      <c r="D2287" s="55" t="s">
        <v>4649</v>
      </c>
      <c r="E2287" s="55" t="s">
        <v>11506</v>
      </c>
      <c r="F2287" s="55" t="s">
        <v>4651</v>
      </c>
      <c r="G2287" s="55" t="s">
        <v>11507</v>
      </c>
      <c r="H2287" s="55">
        <v>0</v>
      </c>
    </row>
    <row r="2288" spans="1:8" ht="12.5" customHeight="1">
      <c r="A2288" s="55">
        <v>12980</v>
      </c>
      <c r="B2288" s="55">
        <v>1</v>
      </c>
      <c r="C2288" s="55" t="s">
        <v>11508</v>
      </c>
      <c r="D2288" s="55" t="s">
        <v>4649</v>
      </c>
      <c r="E2288" s="55" t="s">
        <v>11509</v>
      </c>
      <c r="F2288" s="55" t="s">
        <v>4651</v>
      </c>
      <c r="G2288" s="55" t="s">
        <v>11510</v>
      </c>
      <c r="H2288" s="55">
        <v>0</v>
      </c>
    </row>
    <row r="2289" spans="1:8" ht="12.5" customHeight="1">
      <c r="A2289" s="55">
        <v>13064</v>
      </c>
      <c r="B2289" s="55">
        <v>1</v>
      </c>
      <c r="C2289" s="55" t="s">
        <v>11511</v>
      </c>
      <c r="D2289" s="55" t="s">
        <v>4649</v>
      </c>
      <c r="E2289" s="55" t="s">
        <v>11512</v>
      </c>
      <c r="F2289" s="55" t="s">
        <v>4651</v>
      </c>
      <c r="G2289" s="55" t="s">
        <v>11513</v>
      </c>
      <c r="H2289" s="55">
        <v>0</v>
      </c>
    </row>
    <row r="2290" spans="1:8" ht="12.5" customHeight="1">
      <c r="A2290" s="55">
        <v>13712</v>
      </c>
      <c r="B2290" s="55">
        <v>1</v>
      </c>
      <c r="C2290" s="55" t="s">
        <v>11514</v>
      </c>
      <c r="D2290" s="55" t="s">
        <v>4649</v>
      </c>
      <c r="E2290" s="55" t="s">
        <v>11515</v>
      </c>
      <c r="F2290" s="55" t="s">
        <v>4651</v>
      </c>
      <c r="G2290" s="55" t="s">
        <v>11516</v>
      </c>
      <c r="H2290" s="55">
        <v>0</v>
      </c>
    </row>
    <row r="2291" spans="1:8" ht="12.5" customHeight="1">
      <c r="A2291" s="55">
        <v>13735</v>
      </c>
      <c r="B2291" s="55">
        <v>1</v>
      </c>
      <c r="C2291" s="55" t="s">
        <v>11517</v>
      </c>
      <c r="D2291" s="55" t="s">
        <v>4649</v>
      </c>
      <c r="E2291" s="55" t="s">
        <v>11518</v>
      </c>
      <c r="F2291" s="55" t="s">
        <v>4651</v>
      </c>
      <c r="G2291" s="55" t="s">
        <v>11519</v>
      </c>
      <c r="H2291" s="55">
        <v>0</v>
      </c>
    </row>
    <row r="2292" spans="1:8" ht="12.5" customHeight="1">
      <c r="A2292" s="55">
        <v>13893</v>
      </c>
      <c r="B2292" s="55">
        <v>1</v>
      </c>
      <c r="C2292" s="55" t="s">
        <v>11520</v>
      </c>
      <c r="D2292" s="55" t="s">
        <v>4649</v>
      </c>
      <c r="E2292" s="55" t="s">
        <v>11521</v>
      </c>
      <c r="F2292" s="55" t="s">
        <v>4651</v>
      </c>
      <c r="G2292" s="55" t="s">
        <v>11522</v>
      </c>
      <c r="H2292" s="55">
        <v>0</v>
      </c>
    </row>
    <row r="2293" spans="1:8" ht="12.5" customHeight="1">
      <c r="A2293" s="55">
        <v>14242</v>
      </c>
      <c r="B2293" s="55">
        <v>1</v>
      </c>
      <c r="C2293" s="55" t="s">
        <v>11523</v>
      </c>
      <c r="D2293" s="55" t="s">
        <v>4649</v>
      </c>
      <c r="E2293" s="55" t="s">
        <v>11524</v>
      </c>
      <c r="F2293" s="55" t="s">
        <v>4651</v>
      </c>
      <c r="G2293" s="55" t="s">
        <v>11525</v>
      </c>
      <c r="H2293" s="55">
        <v>0</v>
      </c>
    </row>
    <row r="2294" spans="1:8" ht="12.5" customHeight="1">
      <c r="A2294" s="55">
        <v>14358</v>
      </c>
      <c r="B2294" s="55">
        <v>1</v>
      </c>
      <c r="C2294" s="55" t="s">
        <v>11526</v>
      </c>
      <c r="D2294" s="55" t="s">
        <v>4649</v>
      </c>
      <c r="E2294" s="55" t="s">
        <v>11527</v>
      </c>
      <c r="F2294" s="55" t="s">
        <v>4651</v>
      </c>
      <c r="G2294" s="55" t="s">
        <v>11528</v>
      </c>
      <c r="H2294" s="55">
        <v>0</v>
      </c>
    </row>
    <row r="2295" spans="1:8" ht="12.5" customHeight="1">
      <c r="A2295" s="55">
        <v>14367</v>
      </c>
      <c r="B2295" s="55">
        <v>1</v>
      </c>
      <c r="C2295" s="55" t="s">
        <v>11529</v>
      </c>
      <c r="D2295" s="55" t="s">
        <v>4649</v>
      </c>
      <c r="E2295" s="55" t="s">
        <v>11530</v>
      </c>
      <c r="F2295" s="55" t="s">
        <v>4651</v>
      </c>
      <c r="G2295" s="55" t="s">
        <v>11531</v>
      </c>
      <c r="H2295" s="55">
        <v>0</v>
      </c>
    </row>
    <row r="2296" spans="1:8" ht="12.5" customHeight="1">
      <c r="A2296" s="55">
        <v>14372</v>
      </c>
      <c r="B2296" s="55">
        <v>1</v>
      </c>
      <c r="C2296" s="55" t="s">
        <v>11532</v>
      </c>
      <c r="D2296" s="55" t="s">
        <v>4649</v>
      </c>
      <c r="E2296" s="55" t="s">
        <v>11533</v>
      </c>
      <c r="F2296" s="55" t="s">
        <v>4651</v>
      </c>
      <c r="G2296" s="55" t="s">
        <v>11534</v>
      </c>
      <c r="H2296" s="55">
        <v>0</v>
      </c>
    </row>
    <row r="2297" spans="1:8" ht="12.5" customHeight="1">
      <c r="A2297" s="55">
        <v>14461</v>
      </c>
      <c r="B2297" s="55">
        <v>1</v>
      </c>
      <c r="C2297" s="55" t="s">
        <v>11535</v>
      </c>
      <c r="D2297" s="55" t="s">
        <v>4649</v>
      </c>
      <c r="E2297" s="55" t="s">
        <v>11536</v>
      </c>
      <c r="F2297" s="55" t="s">
        <v>4651</v>
      </c>
      <c r="G2297" s="55" t="s">
        <v>11537</v>
      </c>
      <c r="H2297" s="55">
        <v>0</v>
      </c>
    </row>
    <row r="2298" spans="1:8" ht="12.5" customHeight="1">
      <c r="A2298" s="55">
        <v>14568</v>
      </c>
      <c r="B2298" s="55">
        <v>1</v>
      </c>
      <c r="C2298" s="55" t="s">
        <v>11538</v>
      </c>
      <c r="D2298" s="55" t="s">
        <v>4649</v>
      </c>
      <c r="E2298" s="55" t="s">
        <v>11539</v>
      </c>
      <c r="F2298" s="55" t="s">
        <v>4651</v>
      </c>
      <c r="G2298" s="55" t="s">
        <v>11540</v>
      </c>
      <c r="H2298" s="55">
        <v>0</v>
      </c>
    </row>
    <row r="2299" spans="1:8" ht="12.5" customHeight="1">
      <c r="A2299" s="55">
        <v>14607</v>
      </c>
      <c r="B2299" s="55">
        <v>1</v>
      </c>
      <c r="C2299" s="55" t="s">
        <v>11541</v>
      </c>
      <c r="D2299" s="55" t="s">
        <v>4649</v>
      </c>
      <c r="E2299" s="55" t="s">
        <v>11542</v>
      </c>
      <c r="F2299" s="55" t="s">
        <v>4651</v>
      </c>
      <c r="G2299" s="55" t="s">
        <v>11543</v>
      </c>
      <c r="H2299" s="55">
        <v>0</v>
      </c>
    </row>
    <row r="2300" spans="1:8" ht="12.5" customHeight="1">
      <c r="A2300" s="55">
        <v>14608</v>
      </c>
      <c r="B2300" s="55">
        <v>1</v>
      </c>
      <c r="C2300" s="55" t="s">
        <v>11544</v>
      </c>
      <c r="D2300" s="55" t="s">
        <v>4649</v>
      </c>
      <c r="E2300" s="55" t="s">
        <v>11545</v>
      </c>
      <c r="F2300" s="55" t="s">
        <v>4651</v>
      </c>
      <c r="G2300" s="55" t="s">
        <v>11546</v>
      </c>
      <c r="H2300" s="55">
        <v>0</v>
      </c>
    </row>
    <row r="2301" spans="1:8" ht="12.5" customHeight="1">
      <c r="A2301" s="55">
        <v>14917</v>
      </c>
      <c r="B2301" s="55">
        <v>1</v>
      </c>
      <c r="C2301" s="55" t="s">
        <v>11547</v>
      </c>
      <c r="D2301" s="55" t="s">
        <v>4649</v>
      </c>
      <c r="E2301" s="55" t="s">
        <v>11548</v>
      </c>
      <c r="F2301" s="55" t="s">
        <v>4651</v>
      </c>
      <c r="G2301" s="55" t="s">
        <v>11549</v>
      </c>
      <c r="H2301" s="55">
        <v>0</v>
      </c>
    </row>
    <row r="2302" spans="1:8" ht="12.5" customHeight="1">
      <c r="A2302" s="55">
        <v>15369</v>
      </c>
      <c r="B2302" s="55">
        <v>1</v>
      </c>
      <c r="C2302" s="55" t="s">
        <v>11550</v>
      </c>
      <c r="D2302" s="55" t="s">
        <v>4649</v>
      </c>
      <c r="E2302" s="55" t="s">
        <v>11551</v>
      </c>
      <c r="F2302" s="55" t="s">
        <v>4651</v>
      </c>
      <c r="G2302" s="55" t="s">
        <v>11552</v>
      </c>
      <c r="H2302" s="55">
        <v>0</v>
      </c>
    </row>
    <row r="2303" spans="1:8" ht="12.5" customHeight="1">
      <c r="A2303" s="55">
        <v>15415</v>
      </c>
      <c r="B2303" s="55">
        <v>1</v>
      </c>
      <c r="C2303" s="55" t="s">
        <v>11553</v>
      </c>
      <c r="D2303" s="55" t="s">
        <v>4649</v>
      </c>
      <c r="E2303" s="55" t="s">
        <v>11554</v>
      </c>
      <c r="F2303" s="55" t="s">
        <v>4651</v>
      </c>
      <c r="G2303" s="55" t="s">
        <v>11555</v>
      </c>
      <c r="H2303" s="55">
        <v>0</v>
      </c>
    </row>
    <row r="2304" spans="1:8" ht="12.5" customHeight="1">
      <c r="A2304" s="55">
        <v>15422</v>
      </c>
      <c r="B2304" s="55">
        <v>1</v>
      </c>
      <c r="C2304" s="55" t="s">
        <v>11556</v>
      </c>
      <c r="D2304" s="55" t="s">
        <v>4649</v>
      </c>
      <c r="E2304" s="55" t="s">
        <v>11557</v>
      </c>
      <c r="F2304" s="55" t="s">
        <v>4651</v>
      </c>
      <c r="G2304" s="55" t="s">
        <v>11558</v>
      </c>
      <c r="H2304" s="55">
        <v>0</v>
      </c>
    </row>
    <row r="2305" spans="1:8" ht="12.5" customHeight="1">
      <c r="A2305" s="55">
        <v>15546</v>
      </c>
      <c r="B2305" s="55">
        <v>1</v>
      </c>
      <c r="C2305" s="55" t="s">
        <v>11559</v>
      </c>
      <c r="D2305" s="55" t="s">
        <v>4649</v>
      </c>
      <c r="E2305" s="55" t="s">
        <v>11560</v>
      </c>
      <c r="F2305" s="55" t="s">
        <v>4651</v>
      </c>
      <c r="G2305" s="55" t="s">
        <v>11561</v>
      </c>
      <c r="H2305" s="55">
        <v>0</v>
      </c>
    </row>
    <row r="2306" spans="1:8" ht="12.5" customHeight="1">
      <c r="A2306" s="55">
        <v>15977</v>
      </c>
      <c r="B2306" s="55">
        <v>1</v>
      </c>
      <c r="C2306" s="55" t="s">
        <v>11562</v>
      </c>
      <c r="D2306" s="55" t="s">
        <v>4649</v>
      </c>
      <c r="E2306" s="55" t="s">
        <v>11563</v>
      </c>
      <c r="F2306" s="55" t="s">
        <v>4651</v>
      </c>
      <c r="G2306" s="55" t="s">
        <v>11564</v>
      </c>
      <c r="H2306" s="55">
        <v>0</v>
      </c>
    </row>
    <row r="2307" spans="1:8" ht="12.5" customHeight="1">
      <c r="A2307" s="55">
        <v>15994</v>
      </c>
      <c r="B2307" s="55">
        <v>1</v>
      </c>
      <c r="C2307" s="55" t="s">
        <v>11565</v>
      </c>
      <c r="D2307" s="55" t="s">
        <v>4649</v>
      </c>
      <c r="E2307" s="55" t="s">
        <v>11566</v>
      </c>
      <c r="F2307" s="55" t="s">
        <v>4651</v>
      </c>
      <c r="G2307" s="55" t="s">
        <v>11567</v>
      </c>
      <c r="H2307" s="55">
        <v>0</v>
      </c>
    </row>
    <row r="2308" spans="1:8" ht="12.5" customHeight="1">
      <c r="A2308" s="55">
        <v>16068</v>
      </c>
      <c r="B2308" s="55">
        <v>1</v>
      </c>
      <c r="C2308" s="55" t="s">
        <v>11568</v>
      </c>
      <c r="D2308" s="55" t="s">
        <v>4649</v>
      </c>
      <c r="E2308" s="55" t="s">
        <v>11569</v>
      </c>
      <c r="F2308" s="55" t="s">
        <v>4651</v>
      </c>
      <c r="G2308" s="55" t="s">
        <v>11570</v>
      </c>
      <c r="H2308" s="55">
        <v>0</v>
      </c>
    </row>
    <row r="2309" spans="1:8" ht="12.5" customHeight="1">
      <c r="A2309" s="55">
        <v>16923</v>
      </c>
      <c r="B2309" s="55">
        <v>1</v>
      </c>
      <c r="C2309" s="55" t="s">
        <v>11571</v>
      </c>
      <c r="D2309" s="55" t="s">
        <v>4649</v>
      </c>
      <c r="E2309" s="55" t="s">
        <v>11572</v>
      </c>
      <c r="F2309" s="55" t="s">
        <v>4651</v>
      </c>
      <c r="G2309" s="55" t="s">
        <v>11573</v>
      </c>
      <c r="H2309" s="55">
        <v>0</v>
      </c>
    </row>
    <row r="2310" spans="1:8" ht="12.5" customHeight="1">
      <c r="A2310" s="55">
        <v>17432</v>
      </c>
      <c r="B2310" s="55">
        <v>1</v>
      </c>
      <c r="C2310" s="55" t="s">
        <v>11574</v>
      </c>
      <c r="D2310" s="55" t="s">
        <v>4649</v>
      </c>
      <c r="E2310" s="55" t="s">
        <v>11575</v>
      </c>
      <c r="F2310" s="55" t="s">
        <v>4651</v>
      </c>
      <c r="G2310" s="55" t="s">
        <v>11576</v>
      </c>
      <c r="H2310" s="55">
        <v>0</v>
      </c>
    </row>
    <row r="2311" spans="1:8" ht="12.5" customHeight="1">
      <c r="A2311" s="55">
        <v>17487</v>
      </c>
      <c r="B2311" s="55">
        <v>1</v>
      </c>
      <c r="C2311" s="55" t="s">
        <v>11577</v>
      </c>
      <c r="D2311" s="55" t="s">
        <v>4649</v>
      </c>
      <c r="E2311" s="55" t="s">
        <v>11578</v>
      </c>
      <c r="F2311" s="55" t="s">
        <v>4651</v>
      </c>
      <c r="G2311" s="55" t="s">
        <v>11579</v>
      </c>
      <c r="H2311" s="55">
        <v>0</v>
      </c>
    </row>
    <row r="2312" spans="1:8" ht="12.5" customHeight="1">
      <c r="A2312" s="55">
        <v>17575</v>
      </c>
      <c r="B2312" s="55">
        <v>1</v>
      </c>
      <c r="C2312" s="55" t="s">
        <v>11580</v>
      </c>
      <c r="D2312" s="55" t="s">
        <v>4649</v>
      </c>
      <c r="E2312" s="55" t="s">
        <v>11581</v>
      </c>
      <c r="F2312" s="55" t="s">
        <v>4651</v>
      </c>
      <c r="G2312" s="55" t="s">
        <v>11582</v>
      </c>
      <c r="H2312" s="55">
        <v>0</v>
      </c>
    </row>
    <row r="2313" spans="1:8" ht="12.5" customHeight="1">
      <c r="A2313" s="55">
        <v>17611</v>
      </c>
      <c r="B2313" s="55">
        <v>1</v>
      </c>
      <c r="C2313" s="55" t="s">
        <v>11583</v>
      </c>
      <c r="D2313" s="55" t="s">
        <v>4649</v>
      </c>
      <c r="E2313" s="55" t="s">
        <v>11584</v>
      </c>
      <c r="F2313" s="55" t="s">
        <v>4651</v>
      </c>
      <c r="G2313" s="55" t="s">
        <v>11585</v>
      </c>
      <c r="H2313" s="55">
        <v>0</v>
      </c>
    </row>
    <row r="2314" spans="1:8" ht="12.5" customHeight="1">
      <c r="A2314" s="55">
        <v>17665</v>
      </c>
      <c r="B2314" s="55">
        <v>1</v>
      </c>
      <c r="C2314" s="55" t="s">
        <v>11586</v>
      </c>
      <c r="D2314" s="55" t="s">
        <v>4649</v>
      </c>
      <c r="E2314" s="55" t="s">
        <v>11587</v>
      </c>
      <c r="F2314" s="55" t="s">
        <v>4651</v>
      </c>
      <c r="G2314" s="55" t="s">
        <v>11588</v>
      </c>
      <c r="H2314" s="55">
        <v>0</v>
      </c>
    </row>
    <row r="2315" spans="1:8" ht="12.5" customHeight="1">
      <c r="A2315" s="55">
        <v>18104</v>
      </c>
      <c r="B2315" s="55">
        <v>1</v>
      </c>
      <c r="C2315" s="55" t="s">
        <v>11589</v>
      </c>
      <c r="D2315" s="55" t="s">
        <v>4649</v>
      </c>
      <c r="E2315" s="55" t="s">
        <v>11590</v>
      </c>
      <c r="F2315" s="55" t="s">
        <v>4651</v>
      </c>
      <c r="G2315" s="55" t="s">
        <v>11591</v>
      </c>
      <c r="H2315" s="55">
        <v>0</v>
      </c>
    </row>
    <row r="2316" spans="1:8" ht="12.5" customHeight="1">
      <c r="A2316" s="55">
        <v>18653</v>
      </c>
      <c r="B2316" s="55">
        <v>1</v>
      </c>
      <c r="C2316" s="55" t="s">
        <v>11592</v>
      </c>
      <c r="D2316" s="55" t="s">
        <v>4649</v>
      </c>
      <c r="E2316" s="55" t="s">
        <v>11593</v>
      </c>
      <c r="F2316" s="55" t="s">
        <v>4651</v>
      </c>
      <c r="G2316" s="55" t="s">
        <v>11594</v>
      </c>
      <c r="H2316" s="55">
        <v>0</v>
      </c>
    </row>
    <row r="2317" spans="1:8" ht="12.5" customHeight="1">
      <c r="A2317" s="55">
        <v>18985</v>
      </c>
      <c r="B2317" s="55">
        <v>1</v>
      </c>
      <c r="C2317" s="55" t="s">
        <v>11595</v>
      </c>
      <c r="D2317" s="55" t="s">
        <v>4649</v>
      </c>
      <c r="E2317" s="55" t="s">
        <v>11596</v>
      </c>
      <c r="F2317" s="55" t="s">
        <v>4651</v>
      </c>
      <c r="G2317" s="55" t="s">
        <v>11597</v>
      </c>
      <c r="H2317" s="55">
        <v>0</v>
      </c>
    </row>
    <row r="2318" spans="1:8" ht="12.5" customHeight="1">
      <c r="A2318" s="55">
        <v>19002</v>
      </c>
      <c r="B2318" s="55">
        <v>1</v>
      </c>
      <c r="C2318" s="55" t="s">
        <v>11598</v>
      </c>
      <c r="D2318" s="55" t="s">
        <v>4649</v>
      </c>
      <c r="E2318" s="55" t="s">
        <v>11599</v>
      </c>
      <c r="F2318" s="55" t="s">
        <v>4651</v>
      </c>
      <c r="G2318" s="55" t="s">
        <v>11600</v>
      </c>
      <c r="H2318" s="55">
        <v>0</v>
      </c>
    </row>
    <row r="2319" spans="1:8" ht="12.5" customHeight="1">
      <c r="A2319" s="55">
        <v>19712</v>
      </c>
      <c r="B2319" s="55">
        <v>1</v>
      </c>
      <c r="C2319" s="55" t="s">
        <v>11601</v>
      </c>
      <c r="D2319" s="55" t="s">
        <v>4649</v>
      </c>
      <c r="E2319" s="55" t="s">
        <v>11602</v>
      </c>
      <c r="F2319" s="55" t="s">
        <v>4651</v>
      </c>
      <c r="G2319" s="55" t="s">
        <v>11603</v>
      </c>
      <c r="H2319" s="55">
        <v>0</v>
      </c>
    </row>
    <row r="2320" spans="1:8" ht="12.5" customHeight="1">
      <c r="A2320" s="55">
        <v>20195</v>
      </c>
      <c r="B2320" s="55">
        <v>1</v>
      </c>
      <c r="C2320" s="55" t="s">
        <v>11604</v>
      </c>
      <c r="D2320" s="55" t="s">
        <v>4649</v>
      </c>
      <c r="E2320" s="55" t="s">
        <v>11605</v>
      </c>
      <c r="F2320" s="55" t="s">
        <v>4651</v>
      </c>
      <c r="G2320" s="55" t="s">
        <v>11606</v>
      </c>
      <c r="H2320" s="55">
        <v>0</v>
      </c>
    </row>
    <row r="2321" spans="1:8" ht="12.5" customHeight="1">
      <c r="A2321" s="55">
        <v>20381</v>
      </c>
      <c r="B2321" s="55">
        <v>1</v>
      </c>
      <c r="C2321" s="55" t="s">
        <v>11607</v>
      </c>
      <c r="D2321" s="55" t="s">
        <v>4649</v>
      </c>
      <c r="E2321" s="55" t="s">
        <v>11608</v>
      </c>
      <c r="F2321" s="55" t="s">
        <v>4651</v>
      </c>
      <c r="G2321" s="55" t="s">
        <v>11609</v>
      </c>
      <c r="H2321" s="55">
        <v>0</v>
      </c>
    </row>
    <row r="2322" spans="1:8" ht="12.5" customHeight="1">
      <c r="A2322" s="55">
        <v>20472</v>
      </c>
      <c r="B2322" s="55">
        <v>1</v>
      </c>
      <c r="C2322" s="55" t="s">
        <v>11610</v>
      </c>
      <c r="D2322" s="55" t="s">
        <v>4649</v>
      </c>
      <c r="E2322" s="55" t="s">
        <v>11611</v>
      </c>
      <c r="F2322" s="55" t="s">
        <v>4651</v>
      </c>
      <c r="G2322" s="55" t="s">
        <v>11612</v>
      </c>
      <c r="H2322" s="55">
        <v>0</v>
      </c>
    </row>
    <row r="2323" spans="1:8" ht="12.5" customHeight="1">
      <c r="A2323" s="55">
        <v>20506</v>
      </c>
      <c r="B2323" s="55">
        <v>1</v>
      </c>
      <c r="C2323" s="55" t="s">
        <v>11613</v>
      </c>
      <c r="D2323" s="55" t="s">
        <v>4649</v>
      </c>
      <c r="E2323" s="55" t="s">
        <v>11614</v>
      </c>
      <c r="F2323" s="55" t="s">
        <v>4651</v>
      </c>
      <c r="G2323" s="55" t="s">
        <v>11615</v>
      </c>
      <c r="H2323" s="55">
        <v>0</v>
      </c>
    </row>
    <row r="2324" spans="1:8" ht="12.5" customHeight="1">
      <c r="A2324" s="55">
        <v>21333</v>
      </c>
      <c r="B2324" s="55">
        <v>1</v>
      </c>
      <c r="C2324" s="55" t="s">
        <v>11616</v>
      </c>
      <c r="D2324" s="55" t="s">
        <v>4649</v>
      </c>
      <c r="E2324" s="55" t="s">
        <v>11617</v>
      </c>
      <c r="F2324" s="55" t="s">
        <v>4651</v>
      </c>
      <c r="G2324" s="55" t="s">
        <v>11618</v>
      </c>
      <c r="H2324" s="55">
        <v>0</v>
      </c>
    </row>
    <row r="2325" spans="1:8" ht="12.5" customHeight="1">
      <c r="A2325" s="55">
        <v>21481</v>
      </c>
      <c r="B2325" s="55">
        <v>1</v>
      </c>
      <c r="C2325" s="55" t="s">
        <v>11619</v>
      </c>
      <c r="D2325" s="55" t="s">
        <v>4649</v>
      </c>
      <c r="E2325" s="55" t="s">
        <v>11620</v>
      </c>
      <c r="F2325" s="55" t="s">
        <v>4651</v>
      </c>
      <c r="G2325" s="55" t="s">
        <v>11621</v>
      </c>
      <c r="H2325" s="55">
        <v>0</v>
      </c>
    </row>
    <row r="2326" spans="1:8" ht="12.5" customHeight="1">
      <c r="A2326" s="55">
        <v>21592</v>
      </c>
      <c r="B2326" s="55">
        <v>1</v>
      </c>
      <c r="C2326" s="55" t="s">
        <v>11622</v>
      </c>
      <c r="D2326" s="55" t="s">
        <v>4649</v>
      </c>
      <c r="E2326" s="55" t="s">
        <v>11623</v>
      </c>
      <c r="F2326" s="55" t="s">
        <v>4651</v>
      </c>
      <c r="G2326" s="55" t="s">
        <v>11624</v>
      </c>
      <c r="H2326" s="55">
        <v>0</v>
      </c>
    </row>
    <row r="2327" spans="1:8" ht="12.5" customHeight="1">
      <c r="A2327" s="55">
        <v>22045</v>
      </c>
      <c r="B2327" s="55">
        <v>1</v>
      </c>
      <c r="C2327" s="55" t="s">
        <v>11625</v>
      </c>
      <c r="D2327" s="55" t="s">
        <v>4649</v>
      </c>
      <c r="E2327" s="55" t="s">
        <v>11626</v>
      </c>
      <c r="F2327" s="55" t="s">
        <v>4651</v>
      </c>
      <c r="G2327" s="55" t="s">
        <v>11627</v>
      </c>
      <c r="H2327" s="55">
        <v>0</v>
      </c>
    </row>
    <row r="2328" spans="1:8" ht="12.5" customHeight="1">
      <c r="A2328" s="55">
        <v>22051</v>
      </c>
      <c r="B2328" s="55">
        <v>1</v>
      </c>
      <c r="C2328" s="55" t="s">
        <v>11628</v>
      </c>
      <c r="D2328" s="55" t="s">
        <v>4649</v>
      </c>
      <c r="E2328" s="55" t="s">
        <v>11629</v>
      </c>
      <c r="F2328" s="55" t="s">
        <v>4651</v>
      </c>
      <c r="G2328" s="55" t="s">
        <v>11630</v>
      </c>
      <c r="H2328" s="55">
        <v>0</v>
      </c>
    </row>
    <row r="2329" spans="1:8" ht="12.5" customHeight="1">
      <c r="A2329" s="55">
        <v>22110</v>
      </c>
      <c r="B2329" s="55">
        <v>1</v>
      </c>
      <c r="C2329" s="55" t="s">
        <v>11631</v>
      </c>
      <c r="D2329" s="55" t="s">
        <v>4649</v>
      </c>
      <c r="E2329" s="55" t="s">
        <v>11632</v>
      </c>
      <c r="F2329" s="55" t="s">
        <v>4651</v>
      </c>
      <c r="G2329" s="55" t="s">
        <v>11633</v>
      </c>
      <c r="H2329" s="55">
        <v>0</v>
      </c>
    </row>
    <row r="2330" spans="1:8" ht="12.5" customHeight="1">
      <c r="A2330" s="55">
        <v>22140</v>
      </c>
      <c r="B2330" s="55">
        <v>1</v>
      </c>
      <c r="C2330" s="55" t="s">
        <v>11634</v>
      </c>
      <c r="D2330" s="55" t="s">
        <v>4649</v>
      </c>
      <c r="E2330" s="55" t="s">
        <v>11635</v>
      </c>
      <c r="F2330" s="55" t="s">
        <v>4651</v>
      </c>
      <c r="G2330" s="55" t="s">
        <v>11636</v>
      </c>
      <c r="H2330" s="55">
        <v>0</v>
      </c>
    </row>
    <row r="2331" spans="1:8" ht="12.5" customHeight="1">
      <c r="A2331" s="55">
        <v>22283</v>
      </c>
      <c r="B2331" s="55">
        <v>1</v>
      </c>
      <c r="C2331" s="55" t="s">
        <v>11637</v>
      </c>
      <c r="D2331" s="55" t="s">
        <v>4649</v>
      </c>
      <c r="E2331" s="55" t="s">
        <v>11638</v>
      </c>
      <c r="F2331" s="55" t="s">
        <v>4651</v>
      </c>
      <c r="G2331" s="55" t="s">
        <v>11639</v>
      </c>
      <c r="H2331" s="55">
        <v>0</v>
      </c>
    </row>
    <row r="2332" spans="1:8" ht="12.5" customHeight="1">
      <c r="A2332" s="55">
        <v>22760</v>
      </c>
      <c r="B2332" s="55">
        <v>1</v>
      </c>
      <c r="C2332" s="55" t="s">
        <v>11640</v>
      </c>
      <c r="D2332" s="55" t="s">
        <v>4649</v>
      </c>
      <c r="E2332" s="55" t="s">
        <v>11641</v>
      </c>
      <c r="F2332" s="55" t="s">
        <v>4651</v>
      </c>
      <c r="G2332" s="55" t="s">
        <v>11642</v>
      </c>
      <c r="H2332" s="55">
        <v>0</v>
      </c>
    </row>
    <row r="2333" spans="1:8" ht="12.5" customHeight="1">
      <c r="A2333" s="55">
        <v>23003</v>
      </c>
      <c r="B2333" s="55">
        <v>1</v>
      </c>
      <c r="C2333" s="55" t="s">
        <v>11643</v>
      </c>
      <c r="D2333" s="55" t="s">
        <v>4649</v>
      </c>
      <c r="E2333" s="55" t="s">
        <v>11644</v>
      </c>
      <c r="F2333" s="55" t="s">
        <v>4651</v>
      </c>
      <c r="G2333" s="55" t="s">
        <v>11645</v>
      </c>
      <c r="H2333" s="55">
        <v>0</v>
      </c>
    </row>
    <row r="2334" spans="1:8" ht="12.5" customHeight="1">
      <c r="A2334" s="55">
        <v>23508</v>
      </c>
      <c r="B2334" s="55">
        <v>1</v>
      </c>
      <c r="C2334" s="55" t="s">
        <v>11646</v>
      </c>
      <c r="D2334" s="55" t="s">
        <v>4649</v>
      </c>
      <c r="E2334" s="55" t="s">
        <v>11647</v>
      </c>
      <c r="F2334" s="55" t="s">
        <v>4651</v>
      </c>
      <c r="G2334" s="55" t="s">
        <v>11648</v>
      </c>
      <c r="H2334" s="55">
        <v>0</v>
      </c>
    </row>
    <row r="2335" spans="1:8" ht="12.5" customHeight="1">
      <c r="A2335" s="55">
        <v>23668</v>
      </c>
      <c r="B2335" s="55">
        <v>1</v>
      </c>
      <c r="C2335" s="55" t="s">
        <v>11649</v>
      </c>
      <c r="D2335" s="55" t="s">
        <v>4649</v>
      </c>
      <c r="E2335" s="55" t="s">
        <v>11650</v>
      </c>
      <c r="F2335" s="55" t="s">
        <v>4651</v>
      </c>
      <c r="G2335" s="55" t="s">
        <v>11651</v>
      </c>
      <c r="H2335" s="55">
        <v>0</v>
      </c>
    </row>
    <row r="2336" spans="1:8" ht="12.5" customHeight="1">
      <c r="A2336" s="55">
        <v>23891</v>
      </c>
      <c r="B2336" s="55">
        <v>1</v>
      </c>
      <c r="C2336" s="55" t="s">
        <v>11652</v>
      </c>
      <c r="D2336" s="55" t="s">
        <v>4649</v>
      </c>
      <c r="E2336" s="55" t="s">
        <v>11653</v>
      </c>
      <c r="F2336" s="55" t="s">
        <v>4651</v>
      </c>
      <c r="G2336" s="55" t="s">
        <v>11654</v>
      </c>
      <c r="H2336" s="55">
        <v>0</v>
      </c>
    </row>
    <row r="2337" spans="1:8" ht="12.5" customHeight="1">
      <c r="A2337" s="55">
        <v>24410</v>
      </c>
      <c r="B2337" s="55">
        <v>1</v>
      </c>
      <c r="C2337" s="55" t="s">
        <v>11655</v>
      </c>
      <c r="D2337" s="55" t="s">
        <v>4649</v>
      </c>
      <c r="E2337" s="55" t="s">
        <v>11656</v>
      </c>
      <c r="F2337" s="55" t="s">
        <v>4651</v>
      </c>
      <c r="G2337" s="55" t="s">
        <v>11657</v>
      </c>
      <c r="H2337" s="55">
        <v>0</v>
      </c>
    </row>
    <row r="2338" spans="1:8" ht="12.5" customHeight="1">
      <c r="A2338" s="55">
        <v>24727</v>
      </c>
      <c r="B2338" s="55">
        <v>1</v>
      </c>
      <c r="C2338" s="55" t="s">
        <v>11658</v>
      </c>
      <c r="D2338" s="55" t="s">
        <v>4649</v>
      </c>
      <c r="E2338" s="55" t="s">
        <v>11659</v>
      </c>
      <c r="F2338" s="55" t="s">
        <v>4651</v>
      </c>
      <c r="G2338" s="55" t="s">
        <v>11660</v>
      </c>
      <c r="H2338" s="55">
        <v>0</v>
      </c>
    </row>
    <row r="2339" spans="1:8" ht="12.5" customHeight="1">
      <c r="A2339" s="55">
        <v>24931</v>
      </c>
      <c r="B2339" s="55">
        <v>1</v>
      </c>
      <c r="C2339" s="55" t="s">
        <v>11661</v>
      </c>
      <c r="D2339" s="55" t="s">
        <v>4649</v>
      </c>
      <c r="E2339" s="55" t="s">
        <v>11662</v>
      </c>
      <c r="F2339" s="55" t="s">
        <v>4651</v>
      </c>
      <c r="G2339" s="55" t="s">
        <v>11663</v>
      </c>
      <c r="H2339" s="55">
        <v>0</v>
      </c>
    </row>
    <row r="2340" spans="1:8" ht="12.5" customHeight="1">
      <c r="A2340" s="55">
        <v>25370</v>
      </c>
      <c r="B2340" s="55">
        <v>1</v>
      </c>
      <c r="C2340" s="55" t="s">
        <v>11664</v>
      </c>
      <c r="D2340" s="55" t="s">
        <v>4649</v>
      </c>
      <c r="E2340" s="55" t="s">
        <v>11665</v>
      </c>
      <c r="F2340" s="55" t="s">
        <v>4651</v>
      </c>
      <c r="G2340" s="55" t="s">
        <v>11666</v>
      </c>
      <c r="H2340" s="55">
        <v>0</v>
      </c>
    </row>
    <row r="2341" spans="1:8" ht="12.5" customHeight="1">
      <c r="A2341" s="55">
        <v>25767</v>
      </c>
      <c r="B2341" s="55">
        <v>1</v>
      </c>
      <c r="C2341" s="55" t="s">
        <v>11667</v>
      </c>
      <c r="D2341" s="55" t="s">
        <v>4649</v>
      </c>
      <c r="E2341" s="55" t="s">
        <v>11668</v>
      </c>
      <c r="F2341" s="55" t="s">
        <v>4651</v>
      </c>
      <c r="G2341" s="55" t="s">
        <v>11669</v>
      </c>
      <c r="H2341" s="55">
        <v>0</v>
      </c>
    </row>
    <row r="2342" spans="1:8" ht="12.5" customHeight="1">
      <c r="A2342" s="55">
        <v>26052</v>
      </c>
      <c r="B2342" s="55">
        <v>1</v>
      </c>
      <c r="C2342" s="55" t="s">
        <v>11670</v>
      </c>
      <c r="D2342" s="55" t="s">
        <v>4649</v>
      </c>
      <c r="E2342" s="55" t="s">
        <v>11671</v>
      </c>
      <c r="F2342" s="55" t="s">
        <v>4651</v>
      </c>
      <c r="G2342" s="55" t="s">
        <v>11672</v>
      </c>
      <c r="H2342" s="55">
        <v>0</v>
      </c>
    </row>
    <row r="2343" spans="1:8" ht="12.5" customHeight="1">
      <c r="A2343" s="55">
        <v>26054</v>
      </c>
      <c r="B2343" s="55">
        <v>1</v>
      </c>
      <c r="C2343" s="55" t="s">
        <v>11673</v>
      </c>
      <c r="D2343" s="55" t="s">
        <v>4649</v>
      </c>
      <c r="E2343" s="55" t="s">
        <v>11674</v>
      </c>
      <c r="F2343" s="55" t="s">
        <v>4651</v>
      </c>
      <c r="G2343" s="55" t="s">
        <v>11675</v>
      </c>
      <c r="H2343" s="55">
        <v>0</v>
      </c>
    </row>
    <row r="2344" spans="1:8" ht="12.5" customHeight="1">
      <c r="A2344" s="55">
        <v>26265</v>
      </c>
      <c r="B2344" s="55">
        <v>1</v>
      </c>
      <c r="C2344" s="55" t="s">
        <v>11676</v>
      </c>
      <c r="D2344" s="55" t="s">
        <v>4649</v>
      </c>
      <c r="E2344" s="55" t="s">
        <v>11677</v>
      </c>
      <c r="F2344" s="55" t="s">
        <v>4651</v>
      </c>
      <c r="G2344" s="55" t="s">
        <v>11678</v>
      </c>
      <c r="H2344" s="55">
        <v>0</v>
      </c>
    </row>
    <row r="2345" spans="1:8" ht="12.5" customHeight="1">
      <c r="A2345" s="55">
        <v>26332</v>
      </c>
      <c r="B2345" s="55">
        <v>1</v>
      </c>
      <c r="C2345" s="55" t="s">
        <v>11679</v>
      </c>
      <c r="D2345" s="55" t="s">
        <v>4649</v>
      </c>
      <c r="E2345" s="55" t="s">
        <v>11680</v>
      </c>
      <c r="F2345" s="55" t="s">
        <v>4651</v>
      </c>
      <c r="G2345" s="55" t="s">
        <v>11681</v>
      </c>
      <c r="H2345" s="55">
        <v>0</v>
      </c>
    </row>
    <row r="2346" spans="1:8" ht="12.5" customHeight="1">
      <c r="A2346" s="55">
        <v>26520</v>
      </c>
      <c r="B2346" s="55">
        <v>1</v>
      </c>
      <c r="C2346" s="55" t="s">
        <v>11682</v>
      </c>
      <c r="D2346" s="55" t="s">
        <v>4649</v>
      </c>
      <c r="E2346" s="55" t="s">
        <v>11683</v>
      </c>
      <c r="F2346" s="55" t="s">
        <v>4651</v>
      </c>
      <c r="G2346" s="55" t="s">
        <v>11684</v>
      </c>
      <c r="H2346" s="55">
        <v>0</v>
      </c>
    </row>
    <row r="2347" spans="1:8" ht="12.5" customHeight="1">
      <c r="A2347" s="55">
        <v>27234</v>
      </c>
      <c r="B2347" s="55">
        <v>1</v>
      </c>
      <c r="C2347" s="55" t="s">
        <v>11685</v>
      </c>
      <c r="D2347" s="55" t="s">
        <v>4649</v>
      </c>
      <c r="E2347" s="55" t="s">
        <v>11686</v>
      </c>
      <c r="F2347" s="55" t="s">
        <v>4651</v>
      </c>
      <c r="G2347" s="55" t="s">
        <v>11687</v>
      </c>
      <c r="H2347" s="55">
        <v>0</v>
      </c>
    </row>
    <row r="2348" spans="1:8" ht="12.5" customHeight="1">
      <c r="A2348" s="55">
        <v>27396</v>
      </c>
      <c r="B2348" s="55">
        <v>1</v>
      </c>
      <c r="C2348" s="55" t="s">
        <v>11688</v>
      </c>
      <c r="D2348" s="55" t="s">
        <v>4649</v>
      </c>
      <c r="E2348" s="55" t="s">
        <v>11689</v>
      </c>
      <c r="F2348" s="55" t="s">
        <v>4651</v>
      </c>
      <c r="G2348" s="55" t="s">
        <v>11690</v>
      </c>
      <c r="H2348" s="55">
        <v>0</v>
      </c>
    </row>
    <row r="2349" spans="1:8" ht="12.5" customHeight="1">
      <c r="A2349" s="55">
        <v>11213</v>
      </c>
      <c r="B2349" s="55">
        <v>1</v>
      </c>
      <c r="C2349" s="55" t="s">
        <v>11691</v>
      </c>
      <c r="D2349" s="55" t="s">
        <v>4649</v>
      </c>
      <c r="E2349" s="55" t="s">
        <v>11692</v>
      </c>
      <c r="F2349" s="55" t="s">
        <v>4651</v>
      </c>
      <c r="G2349" s="55" t="s">
        <v>11693</v>
      </c>
      <c r="H2349" s="55">
        <v>0</v>
      </c>
    </row>
    <row r="2350" spans="1:8" ht="12.5" customHeight="1">
      <c r="A2350" s="55">
        <v>12139</v>
      </c>
      <c r="B2350" s="55">
        <v>1</v>
      </c>
      <c r="C2350" s="55" t="s">
        <v>11694</v>
      </c>
      <c r="D2350" s="55" t="s">
        <v>4649</v>
      </c>
      <c r="E2350" s="55" t="s">
        <v>11695</v>
      </c>
      <c r="F2350" s="55" t="s">
        <v>4651</v>
      </c>
      <c r="G2350" s="55" t="s">
        <v>11696</v>
      </c>
      <c r="H2350" s="55">
        <v>0</v>
      </c>
    </row>
    <row r="2351" spans="1:8" ht="12.5" customHeight="1">
      <c r="A2351" s="55">
        <v>12142</v>
      </c>
      <c r="B2351" s="55">
        <v>1</v>
      </c>
      <c r="C2351" s="55" t="s">
        <v>11697</v>
      </c>
      <c r="D2351" s="55" t="s">
        <v>4649</v>
      </c>
      <c r="E2351" s="55" t="s">
        <v>11698</v>
      </c>
      <c r="F2351" s="55" t="s">
        <v>4651</v>
      </c>
      <c r="G2351" s="55" t="s">
        <v>11699</v>
      </c>
      <c r="H2351" s="55">
        <v>0</v>
      </c>
    </row>
    <row r="2352" spans="1:8" ht="12.5" customHeight="1">
      <c r="A2352" s="55">
        <v>12364</v>
      </c>
      <c r="B2352" s="55">
        <v>1</v>
      </c>
      <c r="C2352" s="55" t="s">
        <v>11700</v>
      </c>
      <c r="D2352" s="55" t="s">
        <v>4649</v>
      </c>
      <c r="E2352" s="55" t="s">
        <v>11701</v>
      </c>
      <c r="F2352" s="55" t="s">
        <v>4651</v>
      </c>
      <c r="G2352" s="55" t="s">
        <v>11702</v>
      </c>
      <c r="H2352" s="55">
        <v>0</v>
      </c>
    </row>
    <row r="2353" spans="1:8" ht="12.5" customHeight="1">
      <c r="A2353" s="55">
        <v>12907</v>
      </c>
      <c r="B2353" s="55">
        <v>1</v>
      </c>
      <c r="C2353" s="55" t="s">
        <v>11703</v>
      </c>
      <c r="D2353" s="55" t="s">
        <v>4649</v>
      </c>
      <c r="E2353" s="55" t="s">
        <v>11704</v>
      </c>
      <c r="F2353" s="55" t="s">
        <v>4651</v>
      </c>
      <c r="G2353" s="55" t="s">
        <v>11705</v>
      </c>
      <c r="H2353" s="55">
        <v>0</v>
      </c>
    </row>
    <row r="2354" spans="1:8" ht="12.5" customHeight="1">
      <c r="A2354" s="55">
        <v>13085</v>
      </c>
      <c r="B2354" s="55">
        <v>1</v>
      </c>
      <c r="C2354" s="55" t="s">
        <v>11706</v>
      </c>
      <c r="D2354" s="55" t="s">
        <v>4649</v>
      </c>
      <c r="E2354" s="55" t="s">
        <v>11707</v>
      </c>
      <c r="F2354" s="55" t="s">
        <v>4651</v>
      </c>
      <c r="G2354" s="55" t="s">
        <v>11708</v>
      </c>
      <c r="H2354" s="55">
        <v>0</v>
      </c>
    </row>
    <row r="2355" spans="1:8" ht="12.5" customHeight="1">
      <c r="A2355" s="55">
        <v>13230</v>
      </c>
      <c r="B2355" s="55">
        <v>1</v>
      </c>
      <c r="C2355" s="55" t="s">
        <v>11709</v>
      </c>
      <c r="D2355" s="55" t="s">
        <v>4649</v>
      </c>
      <c r="E2355" s="55" t="s">
        <v>11710</v>
      </c>
      <c r="F2355" s="55" t="s">
        <v>4651</v>
      </c>
      <c r="G2355" s="55" t="s">
        <v>11711</v>
      </c>
      <c r="H2355" s="55">
        <v>0</v>
      </c>
    </row>
    <row r="2356" spans="1:8" ht="12.5" customHeight="1">
      <c r="A2356" s="55">
        <v>13327</v>
      </c>
      <c r="B2356" s="55">
        <v>1</v>
      </c>
      <c r="C2356" s="55" t="s">
        <v>11712</v>
      </c>
      <c r="D2356" s="55" t="s">
        <v>4649</v>
      </c>
      <c r="E2356" s="55" t="s">
        <v>11713</v>
      </c>
      <c r="F2356" s="55" t="s">
        <v>4651</v>
      </c>
      <c r="G2356" s="55" t="s">
        <v>11714</v>
      </c>
      <c r="H2356" s="55">
        <v>0</v>
      </c>
    </row>
    <row r="2357" spans="1:8" ht="12.5" customHeight="1">
      <c r="A2357" s="55">
        <v>13438</v>
      </c>
      <c r="B2357" s="55">
        <v>1</v>
      </c>
      <c r="C2357" s="55" t="s">
        <v>11715</v>
      </c>
      <c r="D2357" s="55" t="s">
        <v>4649</v>
      </c>
      <c r="E2357" s="55" t="s">
        <v>11716</v>
      </c>
      <c r="F2357" s="55" t="s">
        <v>4651</v>
      </c>
      <c r="G2357" s="55" t="s">
        <v>11717</v>
      </c>
      <c r="H2357" s="55">
        <v>0</v>
      </c>
    </row>
    <row r="2358" spans="1:8" ht="12.5" customHeight="1">
      <c r="A2358" s="55">
        <v>13901</v>
      </c>
      <c r="B2358" s="55">
        <v>1</v>
      </c>
      <c r="C2358" s="55" t="s">
        <v>11718</v>
      </c>
      <c r="D2358" s="55" t="s">
        <v>4649</v>
      </c>
      <c r="E2358" s="55" t="s">
        <v>11719</v>
      </c>
      <c r="F2358" s="55" t="s">
        <v>4651</v>
      </c>
      <c r="G2358" s="55" t="s">
        <v>11720</v>
      </c>
      <c r="H2358" s="55">
        <v>0</v>
      </c>
    </row>
    <row r="2359" spans="1:8" ht="12.5" customHeight="1">
      <c r="A2359" s="55">
        <v>14029</v>
      </c>
      <c r="B2359" s="55">
        <v>1</v>
      </c>
      <c r="C2359" s="55" t="s">
        <v>11721</v>
      </c>
      <c r="D2359" s="55" t="s">
        <v>4649</v>
      </c>
      <c r="E2359" s="55" t="s">
        <v>11722</v>
      </c>
      <c r="F2359" s="55" t="s">
        <v>4651</v>
      </c>
      <c r="G2359" s="55" t="s">
        <v>11723</v>
      </c>
      <c r="H2359" s="55">
        <v>0</v>
      </c>
    </row>
    <row r="2360" spans="1:8" ht="12.5" customHeight="1">
      <c r="A2360" s="55">
        <v>14097</v>
      </c>
      <c r="B2360" s="55">
        <v>1</v>
      </c>
      <c r="C2360" s="55" t="s">
        <v>11724</v>
      </c>
      <c r="D2360" s="55" t="s">
        <v>4649</v>
      </c>
      <c r="E2360" s="55" t="s">
        <v>11725</v>
      </c>
      <c r="F2360" s="55" t="s">
        <v>4651</v>
      </c>
      <c r="G2360" s="55" t="s">
        <v>11726</v>
      </c>
      <c r="H2360" s="55">
        <v>0</v>
      </c>
    </row>
    <row r="2361" spans="1:8" ht="12.5" customHeight="1">
      <c r="A2361" s="55">
        <v>14296</v>
      </c>
      <c r="B2361" s="55">
        <v>1</v>
      </c>
      <c r="C2361" s="55" t="s">
        <v>11727</v>
      </c>
      <c r="D2361" s="55" t="s">
        <v>4649</v>
      </c>
      <c r="E2361" s="55" t="s">
        <v>11728</v>
      </c>
      <c r="F2361" s="55" t="s">
        <v>4651</v>
      </c>
      <c r="G2361" s="55" t="s">
        <v>11729</v>
      </c>
      <c r="H2361" s="55">
        <v>0</v>
      </c>
    </row>
    <row r="2362" spans="1:8" ht="12.5" customHeight="1">
      <c r="A2362" s="55">
        <v>14331</v>
      </c>
      <c r="B2362" s="55">
        <v>1</v>
      </c>
      <c r="C2362" s="55" t="s">
        <v>11730</v>
      </c>
      <c r="D2362" s="55" t="s">
        <v>4649</v>
      </c>
      <c r="E2362" s="55" t="s">
        <v>11731</v>
      </c>
      <c r="F2362" s="55" t="s">
        <v>4651</v>
      </c>
      <c r="G2362" s="55" t="s">
        <v>11732</v>
      </c>
      <c r="H2362" s="55">
        <v>0</v>
      </c>
    </row>
    <row r="2363" spans="1:8" ht="12.5" customHeight="1">
      <c r="A2363" s="55">
        <v>14467</v>
      </c>
      <c r="B2363" s="55">
        <v>1</v>
      </c>
      <c r="C2363" s="55" t="s">
        <v>11733</v>
      </c>
      <c r="D2363" s="55" t="s">
        <v>4649</v>
      </c>
      <c r="E2363" s="55" t="s">
        <v>11734</v>
      </c>
      <c r="F2363" s="55" t="s">
        <v>4651</v>
      </c>
      <c r="G2363" s="55" t="s">
        <v>11735</v>
      </c>
      <c r="H2363" s="55">
        <v>0</v>
      </c>
    </row>
    <row r="2364" spans="1:8" ht="12.5" customHeight="1">
      <c r="A2364" s="55">
        <v>14483</v>
      </c>
      <c r="B2364" s="55">
        <v>1</v>
      </c>
      <c r="C2364" s="55" t="s">
        <v>11736</v>
      </c>
      <c r="D2364" s="55" t="s">
        <v>4649</v>
      </c>
      <c r="E2364" s="55" t="s">
        <v>11737</v>
      </c>
      <c r="F2364" s="55" t="s">
        <v>4651</v>
      </c>
      <c r="G2364" s="55" t="s">
        <v>11738</v>
      </c>
      <c r="H2364" s="55">
        <v>0</v>
      </c>
    </row>
    <row r="2365" spans="1:8" ht="12.5" customHeight="1">
      <c r="A2365" s="55">
        <v>14511</v>
      </c>
      <c r="B2365" s="55">
        <v>1</v>
      </c>
      <c r="C2365" s="55" t="s">
        <v>11739</v>
      </c>
      <c r="D2365" s="55" t="s">
        <v>4649</v>
      </c>
      <c r="E2365" s="55" t="s">
        <v>11740</v>
      </c>
      <c r="F2365" s="55" t="s">
        <v>4651</v>
      </c>
      <c r="G2365" s="55" t="s">
        <v>11741</v>
      </c>
      <c r="H2365" s="55">
        <v>0</v>
      </c>
    </row>
    <row r="2366" spans="1:8" ht="12.5" customHeight="1">
      <c r="A2366" s="55">
        <v>14583</v>
      </c>
      <c r="B2366" s="55">
        <v>1</v>
      </c>
      <c r="C2366" s="55" t="s">
        <v>11742</v>
      </c>
      <c r="D2366" s="55" t="s">
        <v>4649</v>
      </c>
      <c r="E2366" s="55" t="s">
        <v>11743</v>
      </c>
      <c r="F2366" s="55" t="s">
        <v>4651</v>
      </c>
      <c r="G2366" s="55" t="s">
        <v>11744</v>
      </c>
      <c r="H2366" s="55">
        <v>0</v>
      </c>
    </row>
    <row r="2367" spans="1:8" ht="12.5" customHeight="1">
      <c r="A2367" s="55">
        <v>15514</v>
      </c>
      <c r="B2367" s="55">
        <v>1</v>
      </c>
      <c r="C2367" s="55" t="s">
        <v>11745</v>
      </c>
      <c r="D2367" s="55" t="s">
        <v>4649</v>
      </c>
      <c r="E2367" s="55" t="s">
        <v>11746</v>
      </c>
      <c r="F2367" s="55" t="s">
        <v>4651</v>
      </c>
      <c r="G2367" s="55" t="s">
        <v>11747</v>
      </c>
      <c r="H2367" s="55">
        <v>0</v>
      </c>
    </row>
    <row r="2368" spans="1:8" ht="12.5" customHeight="1">
      <c r="A2368" s="55">
        <v>15534</v>
      </c>
      <c r="B2368" s="55">
        <v>1</v>
      </c>
      <c r="C2368" s="55" t="s">
        <v>11748</v>
      </c>
      <c r="D2368" s="55" t="s">
        <v>4649</v>
      </c>
      <c r="E2368" s="55" t="s">
        <v>11749</v>
      </c>
      <c r="F2368" s="55" t="s">
        <v>4651</v>
      </c>
      <c r="G2368" s="55" t="s">
        <v>11750</v>
      </c>
      <c r="H2368" s="55">
        <v>0</v>
      </c>
    </row>
    <row r="2369" spans="1:8" ht="12.5" customHeight="1">
      <c r="A2369" s="55">
        <v>15779</v>
      </c>
      <c r="B2369" s="55">
        <v>1</v>
      </c>
      <c r="C2369" s="55" t="s">
        <v>11751</v>
      </c>
      <c r="D2369" s="55" t="s">
        <v>4649</v>
      </c>
      <c r="E2369" s="55" t="s">
        <v>11752</v>
      </c>
      <c r="F2369" s="55" t="s">
        <v>4651</v>
      </c>
      <c r="G2369" s="55" t="s">
        <v>11753</v>
      </c>
      <c r="H2369" s="55">
        <v>0</v>
      </c>
    </row>
    <row r="2370" spans="1:8" ht="12.5" customHeight="1">
      <c r="A2370" s="55">
        <v>16651</v>
      </c>
      <c r="B2370" s="55">
        <v>1</v>
      </c>
      <c r="C2370" s="55" t="s">
        <v>11754</v>
      </c>
      <c r="D2370" s="55" t="s">
        <v>4649</v>
      </c>
      <c r="E2370" s="55" t="s">
        <v>11755</v>
      </c>
      <c r="F2370" s="55" t="s">
        <v>4651</v>
      </c>
      <c r="G2370" s="55" t="s">
        <v>11756</v>
      </c>
      <c r="H2370" s="55">
        <v>0</v>
      </c>
    </row>
    <row r="2371" spans="1:8" ht="12.5" customHeight="1">
      <c r="A2371" s="55">
        <v>16777</v>
      </c>
      <c r="B2371" s="55">
        <v>1</v>
      </c>
      <c r="C2371" s="55" t="s">
        <v>11757</v>
      </c>
      <c r="D2371" s="55" t="s">
        <v>4649</v>
      </c>
      <c r="E2371" s="55" t="s">
        <v>11758</v>
      </c>
      <c r="F2371" s="55" t="s">
        <v>4651</v>
      </c>
      <c r="G2371" s="55" t="s">
        <v>11759</v>
      </c>
      <c r="H2371" s="55">
        <v>0</v>
      </c>
    </row>
    <row r="2372" spans="1:8" ht="12.5" customHeight="1">
      <c r="A2372" s="55">
        <v>16789</v>
      </c>
      <c r="B2372" s="55">
        <v>1</v>
      </c>
      <c r="C2372" s="55" t="s">
        <v>11760</v>
      </c>
      <c r="D2372" s="55" t="s">
        <v>4649</v>
      </c>
      <c r="E2372" s="55" t="s">
        <v>11761</v>
      </c>
      <c r="F2372" s="55" t="s">
        <v>4651</v>
      </c>
      <c r="G2372" s="55" t="s">
        <v>11762</v>
      </c>
      <c r="H2372" s="55">
        <v>0</v>
      </c>
    </row>
    <row r="2373" spans="1:8" ht="12.5" customHeight="1">
      <c r="A2373" s="55">
        <v>16796</v>
      </c>
      <c r="B2373" s="55">
        <v>1</v>
      </c>
      <c r="C2373" s="55" t="s">
        <v>11763</v>
      </c>
      <c r="D2373" s="55" t="s">
        <v>4649</v>
      </c>
      <c r="E2373" s="55" t="s">
        <v>11764</v>
      </c>
      <c r="F2373" s="55" t="s">
        <v>4651</v>
      </c>
      <c r="G2373" s="55" t="s">
        <v>11765</v>
      </c>
      <c r="H2373" s="55">
        <v>0</v>
      </c>
    </row>
    <row r="2374" spans="1:8" ht="12.5" customHeight="1">
      <c r="A2374" s="55">
        <v>17035</v>
      </c>
      <c r="B2374" s="55">
        <v>1</v>
      </c>
      <c r="C2374" s="55" t="s">
        <v>11766</v>
      </c>
      <c r="D2374" s="55" t="s">
        <v>4649</v>
      </c>
      <c r="E2374" s="55" t="s">
        <v>11767</v>
      </c>
      <c r="F2374" s="55" t="s">
        <v>4651</v>
      </c>
      <c r="G2374" s="55" t="s">
        <v>11768</v>
      </c>
      <c r="H2374" s="55">
        <v>0</v>
      </c>
    </row>
    <row r="2375" spans="1:8" ht="12.5" customHeight="1">
      <c r="A2375" s="55">
        <v>17133</v>
      </c>
      <c r="B2375" s="55">
        <v>1</v>
      </c>
      <c r="C2375" s="55" t="s">
        <v>11769</v>
      </c>
      <c r="D2375" s="55" t="s">
        <v>4649</v>
      </c>
      <c r="E2375" s="55" t="s">
        <v>11770</v>
      </c>
      <c r="F2375" s="55" t="s">
        <v>4651</v>
      </c>
      <c r="G2375" s="55" t="s">
        <v>11771</v>
      </c>
      <c r="H2375" s="55">
        <v>0</v>
      </c>
    </row>
    <row r="2376" spans="1:8" ht="12.5" customHeight="1">
      <c r="A2376" s="55">
        <v>18373</v>
      </c>
      <c r="B2376" s="55">
        <v>1</v>
      </c>
      <c r="C2376" s="55" t="s">
        <v>11772</v>
      </c>
      <c r="D2376" s="55" t="s">
        <v>4649</v>
      </c>
      <c r="E2376" s="55" t="s">
        <v>11773</v>
      </c>
      <c r="F2376" s="55" t="s">
        <v>4651</v>
      </c>
      <c r="G2376" s="55" t="s">
        <v>11774</v>
      </c>
      <c r="H2376" s="55">
        <v>0</v>
      </c>
    </row>
    <row r="2377" spans="1:8" ht="12.5" customHeight="1">
      <c r="A2377" s="55">
        <v>18475</v>
      </c>
      <c r="B2377" s="55">
        <v>1</v>
      </c>
      <c r="C2377" s="55" t="s">
        <v>11775</v>
      </c>
      <c r="D2377" s="55" t="s">
        <v>4649</v>
      </c>
      <c r="E2377" s="55" t="s">
        <v>11776</v>
      </c>
      <c r="F2377" s="55" t="s">
        <v>4651</v>
      </c>
      <c r="G2377" s="55" t="s">
        <v>11777</v>
      </c>
      <c r="H2377" s="55">
        <v>0</v>
      </c>
    </row>
    <row r="2378" spans="1:8" ht="12.5" customHeight="1">
      <c r="A2378" s="55">
        <v>18810</v>
      </c>
      <c r="B2378" s="55">
        <v>1</v>
      </c>
      <c r="C2378" s="55" t="s">
        <v>11778</v>
      </c>
      <c r="D2378" s="55" t="s">
        <v>4649</v>
      </c>
      <c r="E2378" s="55" t="s">
        <v>11779</v>
      </c>
      <c r="F2378" s="55" t="s">
        <v>4651</v>
      </c>
      <c r="G2378" s="55" t="s">
        <v>11780</v>
      </c>
      <c r="H2378" s="55">
        <v>0</v>
      </c>
    </row>
    <row r="2379" spans="1:8" ht="12.5" customHeight="1">
      <c r="A2379" s="55">
        <v>18845</v>
      </c>
      <c r="B2379" s="55">
        <v>1</v>
      </c>
      <c r="C2379" s="55" t="s">
        <v>11781</v>
      </c>
      <c r="D2379" s="55" t="s">
        <v>4649</v>
      </c>
      <c r="E2379" s="55" t="s">
        <v>11782</v>
      </c>
      <c r="F2379" s="55" t="s">
        <v>4651</v>
      </c>
      <c r="G2379" s="55" t="s">
        <v>11783</v>
      </c>
      <c r="H2379" s="55">
        <v>0</v>
      </c>
    </row>
    <row r="2380" spans="1:8" ht="12.5" customHeight="1">
      <c r="A2380" s="55">
        <v>19413</v>
      </c>
      <c r="B2380" s="55">
        <v>1</v>
      </c>
      <c r="C2380" s="55" t="s">
        <v>11784</v>
      </c>
      <c r="D2380" s="55" t="s">
        <v>4649</v>
      </c>
      <c r="E2380" s="55" t="s">
        <v>11785</v>
      </c>
      <c r="F2380" s="55" t="s">
        <v>4651</v>
      </c>
      <c r="G2380" s="55" t="s">
        <v>11786</v>
      </c>
      <c r="H2380" s="55">
        <v>0</v>
      </c>
    </row>
    <row r="2381" spans="1:8" ht="12.5" customHeight="1">
      <c r="A2381" s="55">
        <v>20113</v>
      </c>
      <c r="B2381" s="55">
        <v>1</v>
      </c>
      <c r="C2381" s="55" t="s">
        <v>11787</v>
      </c>
      <c r="D2381" s="55" t="s">
        <v>4649</v>
      </c>
      <c r="E2381" s="55" t="s">
        <v>11788</v>
      </c>
      <c r="F2381" s="55" t="s">
        <v>4651</v>
      </c>
      <c r="G2381" s="55" t="s">
        <v>11789</v>
      </c>
      <c r="H2381" s="55">
        <v>0</v>
      </c>
    </row>
    <row r="2382" spans="1:8" ht="12.5" customHeight="1">
      <c r="A2382" s="55">
        <v>20114</v>
      </c>
      <c r="B2382" s="55">
        <v>1</v>
      </c>
      <c r="C2382" s="55" t="s">
        <v>11790</v>
      </c>
      <c r="D2382" s="55" t="s">
        <v>4649</v>
      </c>
      <c r="E2382" s="55" t="s">
        <v>11791</v>
      </c>
      <c r="F2382" s="55" t="s">
        <v>4651</v>
      </c>
      <c r="G2382" s="55" t="s">
        <v>11792</v>
      </c>
      <c r="H2382" s="55">
        <v>0</v>
      </c>
    </row>
    <row r="2383" spans="1:8" ht="12.5" customHeight="1">
      <c r="A2383" s="55">
        <v>22334</v>
      </c>
      <c r="B2383" s="55">
        <v>1</v>
      </c>
      <c r="C2383" s="55" t="s">
        <v>11793</v>
      </c>
      <c r="D2383" s="55" t="s">
        <v>4649</v>
      </c>
      <c r="E2383" s="55" t="s">
        <v>11794</v>
      </c>
      <c r="F2383" s="55" t="s">
        <v>4651</v>
      </c>
      <c r="G2383" s="55" t="s">
        <v>11795</v>
      </c>
      <c r="H2383" s="55">
        <v>0</v>
      </c>
    </row>
    <row r="2384" spans="1:8" ht="12.5" customHeight="1">
      <c r="A2384" s="55">
        <v>23049</v>
      </c>
      <c r="B2384" s="55">
        <v>1</v>
      </c>
      <c r="C2384" s="55" t="s">
        <v>11796</v>
      </c>
      <c r="D2384" s="55" t="s">
        <v>4649</v>
      </c>
      <c r="E2384" s="55" t="s">
        <v>11797</v>
      </c>
      <c r="F2384" s="55" t="s">
        <v>4651</v>
      </c>
      <c r="G2384" s="55" t="s">
        <v>11798</v>
      </c>
      <c r="H2384" s="55">
        <v>0</v>
      </c>
    </row>
    <row r="2385" spans="1:8" ht="12.5" customHeight="1">
      <c r="A2385" s="55">
        <v>23377</v>
      </c>
      <c r="B2385" s="55">
        <v>1</v>
      </c>
      <c r="C2385" s="55" t="s">
        <v>11799</v>
      </c>
      <c r="D2385" s="55" t="s">
        <v>4649</v>
      </c>
      <c r="E2385" s="55" t="s">
        <v>11800</v>
      </c>
      <c r="F2385" s="55" t="s">
        <v>4651</v>
      </c>
      <c r="G2385" s="55" t="s">
        <v>11801</v>
      </c>
      <c r="H2385" s="55">
        <v>0</v>
      </c>
    </row>
    <row r="2386" spans="1:8" ht="12.5" customHeight="1">
      <c r="A2386" s="55">
        <v>23509</v>
      </c>
      <c r="B2386" s="55">
        <v>1</v>
      </c>
      <c r="C2386" s="55" t="s">
        <v>11802</v>
      </c>
      <c r="D2386" s="55" t="s">
        <v>4649</v>
      </c>
      <c r="E2386" s="55" t="s">
        <v>11803</v>
      </c>
      <c r="F2386" s="55" t="s">
        <v>4651</v>
      </c>
      <c r="G2386" s="55" t="s">
        <v>11804</v>
      </c>
      <c r="H2386" s="55">
        <v>0</v>
      </c>
    </row>
    <row r="2387" spans="1:8" ht="12.5" customHeight="1">
      <c r="A2387" s="55">
        <v>23561</v>
      </c>
      <c r="B2387" s="55">
        <v>1</v>
      </c>
      <c r="C2387" s="55" t="s">
        <v>11805</v>
      </c>
      <c r="D2387" s="55" t="s">
        <v>4649</v>
      </c>
      <c r="E2387" s="55" t="s">
        <v>11806</v>
      </c>
      <c r="F2387" s="55" t="s">
        <v>4651</v>
      </c>
      <c r="G2387" s="55" t="s">
        <v>11807</v>
      </c>
      <c r="H2387" s="55">
        <v>0</v>
      </c>
    </row>
    <row r="2388" spans="1:8" ht="12.5" customHeight="1">
      <c r="A2388" s="55">
        <v>23844</v>
      </c>
      <c r="B2388" s="55">
        <v>1</v>
      </c>
      <c r="C2388" s="55" t="s">
        <v>11808</v>
      </c>
      <c r="D2388" s="55" t="s">
        <v>4649</v>
      </c>
      <c r="E2388" s="55" t="s">
        <v>11809</v>
      </c>
      <c r="F2388" s="55" t="s">
        <v>4651</v>
      </c>
      <c r="G2388" s="55" t="s">
        <v>11810</v>
      </c>
      <c r="H2388" s="55">
        <v>0</v>
      </c>
    </row>
    <row r="2389" spans="1:8" ht="12.5" customHeight="1">
      <c r="A2389" s="55">
        <v>23849</v>
      </c>
      <c r="B2389" s="55">
        <v>1</v>
      </c>
      <c r="C2389" s="55" t="s">
        <v>11811</v>
      </c>
      <c r="D2389" s="55" t="s">
        <v>4649</v>
      </c>
      <c r="E2389" s="55" t="s">
        <v>11812</v>
      </c>
      <c r="F2389" s="55" t="s">
        <v>4651</v>
      </c>
      <c r="G2389" s="55" t="s">
        <v>11813</v>
      </c>
      <c r="H2389" s="55">
        <v>0</v>
      </c>
    </row>
    <row r="2390" spans="1:8" ht="12.5" customHeight="1">
      <c r="A2390" s="55">
        <v>23860</v>
      </c>
      <c r="B2390" s="55">
        <v>1</v>
      </c>
      <c r="C2390" s="55" t="s">
        <v>11814</v>
      </c>
      <c r="D2390" s="55" t="s">
        <v>4649</v>
      </c>
      <c r="E2390" s="55" t="s">
        <v>11815</v>
      </c>
      <c r="F2390" s="55" t="s">
        <v>4651</v>
      </c>
      <c r="G2390" s="55" t="s">
        <v>11816</v>
      </c>
      <c r="H2390" s="55">
        <v>0</v>
      </c>
    </row>
    <row r="2391" spans="1:8" ht="12.5" customHeight="1">
      <c r="A2391" s="55">
        <v>23894</v>
      </c>
      <c r="B2391" s="55">
        <v>1</v>
      </c>
      <c r="C2391" s="55" t="s">
        <v>11817</v>
      </c>
      <c r="D2391" s="55" t="s">
        <v>4649</v>
      </c>
      <c r="E2391" s="55" t="s">
        <v>11818</v>
      </c>
      <c r="F2391" s="55" t="s">
        <v>4651</v>
      </c>
      <c r="G2391" s="55" t="s">
        <v>11819</v>
      </c>
      <c r="H2391" s="55">
        <v>0</v>
      </c>
    </row>
    <row r="2392" spans="1:8" ht="12.5" customHeight="1">
      <c r="A2392" s="55">
        <v>24260</v>
      </c>
      <c r="B2392" s="55">
        <v>1</v>
      </c>
      <c r="C2392" s="55" t="s">
        <v>11820</v>
      </c>
      <c r="D2392" s="55" t="s">
        <v>4649</v>
      </c>
      <c r="E2392" s="55" t="s">
        <v>11821</v>
      </c>
      <c r="F2392" s="55" t="s">
        <v>4651</v>
      </c>
      <c r="G2392" s="55" t="s">
        <v>11822</v>
      </c>
      <c r="H2392" s="55">
        <v>0</v>
      </c>
    </row>
    <row r="2393" spans="1:8" ht="12.5" customHeight="1">
      <c r="A2393" s="55">
        <v>24632</v>
      </c>
      <c r="B2393" s="55">
        <v>1</v>
      </c>
      <c r="C2393" s="55" t="s">
        <v>11823</v>
      </c>
      <c r="D2393" s="55" t="s">
        <v>4649</v>
      </c>
      <c r="E2393" s="55" t="s">
        <v>11824</v>
      </c>
      <c r="F2393" s="55" t="s">
        <v>4651</v>
      </c>
      <c r="G2393" s="55" t="s">
        <v>11825</v>
      </c>
      <c r="H2393" s="55">
        <v>0</v>
      </c>
    </row>
    <row r="2394" spans="1:8" ht="12.5" customHeight="1">
      <c r="A2394" s="55">
        <v>24765</v>
      </c>
      <c r="B2394" s="55">
        <v>1</v>
      </c>
      <c r="C2394" s="55" t="s">
        <v>11826</v>
      </c>
      <c r="D2394" s="55" t="s">
        <v>4649</v>
      </c>
      <c r="E2394" s="55" t="s">
        <v>11827</v>
      </c>
      <c r="F2394" s="55" t="s">
        <v>4651</v>
      </c>
      <c r="G2394" s="55" t="s">
        <v>11828</v>
      </c>
      <c r="H2394" s="55">
        <v>0</v>
      </c>
    </row>
    <row r="2395" spans="1:8" ht="12.5" customHeight="1">
      <c r="A2395" s="55">
        <v>24820</v>
      </c>
      <c r="B2395" s="55">
        <v>1</v>
      </c>
      <c r="C2395" s="55" t="s">
        <v>11829</v>
      </c>
      <c r="D2395" s="55" t="s">
        <v>4649</v>
      </c>
      <c r="E2395" s="55" t="s">
        <v>11830</v>
      </c>
      <c r="F2395" s="55" t="s">
        <v>4651</v>
      </c>
      <c r="G2395" s="55" t="s">
        <v>11831</v>
      </c>
      <c r="H2395" s="55">
        <v>0</v>
      </c>
    </row>
    <row r="2396" spans="1:8" ht="12.5" customHeight="1">
      <c r="A2396" s="55">
        <v>25159</v>
      </c>
      <c r="B2396" s="55">
        <v>1</v>
      </c>
      <c r="C2396" s="55" t="s">
        <v>11832</v>
      </c>
      <c r="D2396" s="55" t="s">
        <v>4649</v>
      </c>
      <c r="E2396" s="55" t="s">
        <v>11833</v>
      </c>
      <c r="F2396" s="55" t="s">
        <v>4651</v>
      </c>
      <c r="G2396" s="55" t="s">
        <v>11834</v>
      </c>
      <c r="H2396" s="55">
        <v>0</v>
      </c>
    </row>
    <row r="2397" spans="1:8" ht="12.5" customHeight="1">
      <c r="A2397" s="55">
        <v>25281</v>
      </c>
      <c r="B2397" s="55">
        <v>1</v>
      </c>
      <c r="C2397" s="55" t="s">
        <v>11835</v>
      </c>
      <c r="D2397" s="55" t="s">
        <v>4649</v>
      </c>
      <c r="E2397" s="55" t="s">
        <v>11836</v>
      </c>
      <c r="F2397" s="55" t="s">
        <v>4651</v>
      </c>
      <c r="G2397" s="55" t="s">
        <v>11837</v>
      </c>
      <c r="H2397" s="55">
        <v>0</v>
      </c>
    </row>
    <row r="2398" spans="1:8" ht="12.5" customHeight="1">
      <c r="A2398" s="55">
        <v>25387</v>
      </c>
      <c r="B2398" s="55">
        <v>1</v>
      </c>
      <c r="C2398" s="55" t="s">
        <v>11838</v>
      </c>
      <c r="D2398" s="55" t="s">
        <v>4649</v>
      </c>
      <c r="E2398" s="55" t="s">
        <v>11839</v>
      </c>
      <c r="F2398" s="55" t="s">
        <v>4651</v>
      </c>
      <c r="G2398" s="55" t="s">
        <v>11840</v>
      </c>
      <c r="H2398" s="55">
        <v>0</v>
      </c>
    </row>
    <row r="2399" spans="1:8" ht="12.5" customHeight="1">
      <c r="A2399" s="55">
        <v>25843</v>
      </c>
      <c r="B2399" s="55">
        <v>1</v>
      </c>
      <c r="C2399" s="55" t="s">
        <v>11841</v>
      </c>
      <c r="D2399" s="55" t="s">
        <v>4649</v>
      </c>
      <c r="E2399" s="55" t="s">
        <v>11842</v>
      </c>
      <c r="F2399" s="55" t="s">
        <v>4651</v>
      </c>
      <c r="G2399" s="55" t="s">
        <v>11843</v>
      </c>
      <c r="H2399" s="55">
        <v>0</v>
      </c>
    </row>
    <row r="2400" spans="1:8" ht="12.5" customHeight="1">
      <c r="A2400" s="55">
        <v>26299</v>
      </c>
      <c r="B2400" s="55">
        <v>1</v>
      </c>
      <c r="C2400" s="55" t="s">
        <v>11844</v>
      </c>
      <c r="D2400" s="55" t="s">
        <v>4649</v>
      </c>
      <c r="E2400" s="55" t="s">
        <v>11845</v>
      </c>
      <c r="F2400" s="55" t="s">
        <v>4651</v>
      </c>
      <c r="G2400" s="55" t="s">
        <v>11846</v>
      </c>
      <c r="H2400" s="55">
        <v>0</v>
      </c>
    </row>
    <row r="2401" spans="1:8" ht="12.5" customHeight="1">
      <c r="A2401" s="55">
        <v>26340</v>
      </c>
      <c r="B2401" s="55">
        <v>1</v>
      </c>
      <c r="C2401" s="55" t="s">
        <v>11847</v>
      </c>
      <c r="D2401" s="55" t="s">
        <v>4649</v>
      </c>
      <c r="E2401" s="55" t="s">
        <v>11848</v>
      </c>
      <c r="F2401" s="55" t="s">
        <v>4651</v>
      </c>
      <c r="G2401" s="55" t="s">
        <v>11849</v>
      </c>
      <c r="H2401" s="55">
        <v>0</v>
      </c>
    </row>
    <row r="2402" spans="1:8" ht="12.5" customHeight="1">
      <c r="A2402" s="55">
        <v>27373</v>
      </c>
      <c r="B2402" s="55">
        <v>1</v>
      </c>
      <c r="C2402" s="55" t="s">
        <v>11850</v>
      </c>
      <c r="D2402" s="55" t="s">
        <v>4649</v>
      </c>
      <c r="E2402" s="55" t="s">
        <v>11851</v>
      </c>
      <c r="F2402" s="55" t="s">
        <v>4651</v>
      </c>
      <c r="G2402" s="55" t="s">
        <v>11852</v>
      </c>
      <c r="H2402" s="55">
        <v>0</v>
      </c>
    </row>
    <row r="2403" spans="1:8" ht="12.5" customHeight="1">
      <c r="A2403" s="55">
        <v>27474</v>
      </c>
      <c r="B2403" s="55">
        <v>1</v>
      </c>
      <c r="C2403" s="55" t="s">
        <v>11853</v>
      </c>
      <c r="D2403" s="55" t="s">
        <v>4649</v>
      </c>
      <c r="E2403" s="55" t="s">
        <v>11854</v>
      </c>
      <c r="F2403" s="55" t="s">
        <v>4651</v>
      </c>
      <c r="G2403" s="55" t="s">
        <v>11855</v>
      </c>
      <c r="H2403" s="55">
        <v>0</v>
      </c>
    </row>
    <row r="2404" spans="1:8" ht="12.5" customHeight="1">
      <c r="A2404" s="55">
        <v>27549</v>
      </c>
      <c r="B2404" s="55">
        <v>1</v>
      </c>
      <c r="C2404" s="55" t="s">
        <v>11856</v>
      </c>
      <c r="D2404" s="55" t="s">
        <v>4649</v>
      </c>
      <c r="E2404" s="55" t="s">
        <v>11857</v>
      </c>
      <c r="F2404" s="55" t="s">
        <v>4651</v>
      </c>
      <c r="G2404" s="55" t="s">
        <v>11858</v>
      </c>
      <c r="H2404" s="55">
        <v>0</v>
      </c>
    </row>
    <row r="2405" spans="1:8" ht="12.5" customHeight="1">
      <c r="A2405" s="55">
        <v>27658</v>
      </c>
      <c r="B2405" s="55">
        <v>1</v>
      </c>
      <c r="C2405" s="55" t="s">
        <v>11859</v>
      </c>
      <c r="D2405" s="55" t="s">
        <v>4649</v>
      </c>
      <c r="E2405" s="55" t="s">
        <v>11860</v>
      </c>
      <c r="F2405" s="55" t="s">
        <v>4651</v>
      </c>
      <c r="G2405" s="55" t="s">
        <v>11861</v>
      </c>
      <c r="H2405" s="55">
        <v>0</v>
      </c>
    </row>
    <row r="2406" spans="1:8" ht="12.5" customHeight="1">
      <c r="A2406" s="55">
        <v>27748</v>
      </c>
      <c r="B2406" s="55">
        <v>1</v>
      </c>
      <c r="C2406" s="55" t="s">
        <v>11862</v>
      </c>
      <c r="D2406" s="55" t="s">
        <v>4649</v>
      </c>
      <c r="E2406" s="55" t="s">
        <v>11863</v>
      </c>
      <c r="F2406" s="55" t="s">
        <v>4651</v>
      </c>
      <c r="G2406" s="55" t="s">
        <v>11864</v>
      </c>
      <c r="H2406" s="55">
        <v>0</v>
      </c>
    </row>
    <row r="2407" spans="1:8" ht="12.5" customHeight="1">
      <c r="A2407" s="55">
        <v>27912</v>
      </c>
      <c r="B2407" s="55">
        <v>1</v>
      </c>
      <c r="C2407" s="55" t="s">
        <v>11865</v>
      </c>
      <c r="D2407" s="55" t="s">
        <v>4649</v>
      </c>
      <c r="E2407" s="55" t="s">
        <v>11866</v>
      </c>
      <c r="F2407" s="55" t="s">
        <v>4651</v>
      </c>
      <c r="G2407" s="55" t="s">
        <v>11867</v>
      </c>
      <c r="H2407" s="55">
        <v>0</v>
      </c>
    </row>
    <row r="2408" spans="1:8" ht="12.5" customHeight="1">
      <c r="A2408" s="55">
        <v>28081</v>
      </c>
      <c r="B2408" s="55">
        <v>1</v>
      </c>
      <c r="C2408" s="55" t="s">
        <v>11868</v>
      </c>
      <c r="D2408" s="55" t="s">
        <v>4649</v>
      </c>
      <c r="E2408" s="55" t="s">
        <v>11869</v>
      </c>
      <c r="F2408" s="55" t="s">
        <v>4651</v>
      </c>
      <c r="G2408" s="55" t="s">
        <v>11870</v>
      </c>
      <c r="H2408" s="55">
        <v>0</v>
      </c>
    </row>
    <row r="2409" spans="1:8" ht="12.5" customHeight="1">
      <c r="A2409" s="55">
        <v>28179</v>
      </c>
      <c r="B2409" s="55">
        <v>1</v>
      </c>
      <c r="C2409" s="55" t="s">
        <v>11871</v>
      </c>
      <c r="D2409" s="55" t="s">
        <v>4649</v>
      </c>
      <c r="E2409" s="55" t="s">
        <v>11872</v>
      </c>
      <c r="F2409" s="55" t="s">
        <v>4651</v>
      </c>
      <c r="G2409" s="55" t="s">
        <v>11873</v>
      </c>
      <c r="H2409" s="55">
        <v>0</v>
      </c>
    </row>
    <row r="2410" spans="1:8" ht="12.5" customHeight="1">
      <c r="A2410" s="55">
        <v>28590</v>
      </c>
      <c r="B2410" s="55">
        <v>1</v>
      </c>
      <c r="C2410" s="55" t="s">
        <v>11874</v>
      </c>
      <c r="D2410" s="55" t="s">
        <v>4649</v>
      </c>
      <c r="E2410" s="55" t="s">
        <v>11875</v>
      </c>
      <c r="F2410" s="55" t="s">
        <v>4651</v>
      </c>
      <c r="G2410" s="55" t="s">
        <v>11876</v>
      </c>
      <c r="H2410" s="55">
        <v>0</v>
      </c>
    </row>
    <row r="2411" spans="1:8" ht="12.5" customHeight="1">
      <c r="A2411" s="55">
        <v>28615</v>
      </c>
      <c r="B2411" s="55">
        <v>1</v>
      </c>
      <c r="C2411" s="55" t="s">
        <v>11877</v>
      </c>
      <c r="D2411" s="55" t="s">
        <v>4649</v>
      </c>
      <c r="E2411" s="55" t="s">
        <v>11878</v>
      </c>
      <c r="F2411" s="55" t="s">
        <v>4651</v>
      </c>
      <c r="G2411" s="55" t="s">
        <v>11879</v>
      </c>
      <c r="H2411" s="55">
        <v>0</v>
      </c>
    </row>
    <row r="2412" spans="1:8" ht="12.5" customHeight="1">
      <c r="A2412" s="55">
        <v>28641</v>
      </c>
      <c r="B2412" s="55">
        <v>1</v>
      </c>
      <c r="C2412" s="55" t="s">
        <v>11880</v>
      </c>
      <c r="D2412" s="55" t="s">
        <v>4649</v>
      </c>
      <c r="E2412" s="55" t="s">
        <v>11881</v>
      </c>
      <c r="F2412" s="55" t="s">
        <v>4651</v>
      </c>
      <c r="G2412" s="55" t="s">
        <v>11882</v>
      </c>
      <c r="H2412" s="55">
        <v>0</v>
      </c>
    </row>
    <row r="2413" spans="1:8" ht="12.5" customHeight="1">
      <c r="A2413" s="55">
        <v>28661</v>
      </c>
      <c r="B2413" s="55">
        <v>1</v>
      </c>
      <c r="C2413" s="55" t="s">
        <v>11883</v>
      </c>
      <c r="D2413" s="55" t="s">
        <v>4649</v>
      </c>
      <c r="E2413" s="55" t="s">
        <v>11884</v>
      </c>
      <c r="F2413" s="55" t="s">
        <v>4651</v>
      </c>
      <c r="G2413" s="55" t="s">
        <v>11885</v>
      </c>
      <c r="H2413" s="55">
        <v>0</v>
      </c>
    </row>
    <row r="2414" spans="1:8" ht="12.5" customHeight="1">
      <c r="A2414" s="55">
        <v>28826</v>
      </c>
      <c r="B2414" s="55">
        <v>1</v>
      </c>
      <c r="C2414" s="55" t="s">
        <v>11886</v>
      </c>
      <c r="D2414" s="55" t="s">
        <v>4649</v>
      </c>
      <c r="E2414" s="55" t="s">
        <v>11887</v>
      </c>
      <c r="F2414" s="55" t="s">
        <v>4651</v>
      </c>
      <c r="G2414" s="55" t="s">
        <v>11888</v>
      </c>
      <c r="H2414" s="55">
        <v>0</v>
      </c>
    </row>
    <row r="2415" spans="1:8" ht="12.5" customHeight="1">
      <c r="A2415" s="55">
        <v>29014</v>
      </c>
      <c r="B2415" s="55">
        <v>1</v>
      </c>
      <c r="C2415" s="55" t="s">
        <v>11889</v>
      </c>
      <c r="D2415" s="55" t="s">
        <v>4649</v>
      </c>
      <c r="E2415" s="55" t="s">
        <v>11890</v>
      </c>
      <c r="F2415" s="55" t="s">
        <v>4651</v>
      </c>
      <c r="G2415" s="55" t="s">
        <v>11891</v>
      </c>
      <c r="H2415" s="55">
        <v>0</v>
      </c>
    </row>
    <row r="2416" spans="1:8" ht="12.5" customHeight="1">
      <c r="A2416" s="55">
        <v>29046</v>
      </c>
      <c r="B2416" s="55">
        <v>1</v>
      </c>
      <c r="C2416" s="55" t="s">
        <v>11892</v>
      </c>
      <c r="D2416" s="55" t="s">
        <v>4649</v>
      </c>
      <c r="E2416" s="55" t="s">
        <v>11893</v>
      </c>
      <c r="F2416" s="55" t="s">
        <v>4651</v>
      </c>
      <c r="G2416" s="55" t="s">
        <v>11894</v>
      </c>
      <c r="H2416" s="55">
        <v>0</v>
      </c>
    </row>
    <row r="2417" spans="1:8" ht="12.5" customHeight="1">
      <c r="A2417" s="55">
        <v>29200</v>
      </c>
      <c r="B2417" s="55">
        <v>1</v>
      </c>
      <c r="C2417" s="55" t="s">
        <v>11895</v>
      </c>
      <c r="D2417" s="55" t="s">
        <v>4649</v>
      </c>
      <c r="E2417" s="55" t="s">
        <v>11896</v>
      </c>
      <c r="F2417" s="55" t="s">
        <v>4651</v>
      </c>
      <c r="G2417" s="55" t="s">
        <v>11897</v>
      </c>
      <c r="H2417" s="55">
        <v>0</v>
      </c>
    </row>
    <row r="2418" spans="1:8" ht="12.5" customHeight="1">
      <c r="A2418" s="55">
        <v>29208</v>
      </c>
      <c r="B2418" s="55">
        <v>1</v>
      </c>
      <c r="C2418" s="55" t="s">
        <v>11898</v>
      </c>
      <c r="D2418" s="55" t="s">
        <v>4649</v>
      </c>
      <c r="E2418" s="55" t="s">
        <v>11899</v>
      </c>
      <c r="F2418" s="55" t="s">
        <v>4651</v>
      </c>
      <c r="G2418" s="55" t="s">
        <v>11900</v>
      </c>
      <c r="H2418" s="55">
        <v>0</v>
      </c>
    </row>
    <row r="2419" spans="1:8" ht="12.5" customHeight="1">
      <c r="A2419" s="55">
        <v>29212</v>
      </c>
      <c r="B2419" s="55">
        <v>1</v>
      </c>
      <c r="C2419" s="55" t="s">
        <v>11901</v>
      </c>
      <c r="D2419" s="55" t="s">
        <v>4649</v>
      </c>
      <c r="E2419" s="55" t="s">
        <v>11902</v>
      </c>
      <c r="F2419" s="55" t="s">
        <v>4651</v>
      </c>
      <c r="G2419" s="55" t="s">
        <v>11903</v>
      </c>
      <c r="H2419" s="55">
        <v>0</v>
      </c>
    </row>
    <row r="2420" spans="1:8" ht="12.5" customHeight="1">
      <c r="A2420" s="55">
        <v>29248</v>
      </c>
      <c r="B2420" s="55">
        <v>1</v>
      </c>
      <c r="C2420" s="55" t="s">
        <v>11904</v>
      </c>
      <c r="D2420" s="55" t="s">
        <v>4649</v>
      </c>
      <c r="E2420" s="55" t="s">
        <v>11905</v>
      </c>
      <c r="F2420" s="55" t="s">
        <v>4651</v>
      </c>
      <c r="G2420" s="55" t="s">
        <v>11906</v>
      </c>
      <c r="H2420" s="55">
        <v>0</v>
      </c>
    </row>
    <row r="2421" spans="1:8" ht="12.5" customHeight="1">
      <c r="A2421" s="55">
        <v>11231</v>
      </c>
      <c r="B2421" s="55">
        <v>1</v>
      </c>
      <c r="C2421" s="55" t="s">
        <v>11907</v>
      </c>
      <c r="D2421" s="55" t="s">
        <v>4649</v>
      </c>
      <c r="E2421" s="55" t="s">
        <v>11908</v>
      </c>
      <c r="F2421" s="55" t="s">
        <v>4651</v>
      </c>
      <c r="G2421" s="55" t="s">
        <v>11909</v>
      </c>
      <c r="H2421" s="55">
        <v>0</v>
      </c>
    </row>
    <row r="2422" spans="1:8" ht="12.5" customHeight="1">
      <c r="A2422" s="55">
        <v>11318</v>
      </c>
      <c r="B2422" s="55">
        <v>1</v>
      </c>
      <c r="C2422" s="55" t="s">
        <v>11910</v>
      </c>
      <c r="D2422" s="55" t="s">
        <v>4649</v>
      </c>
      <c r="E2422" s="55" t="s">
        <v>11911</v>
      </c>
      <c r="F2422" s="55" t="s">
        <v>4651</v>
      </c>
      <c r="G2422" s="55" t="s">
        <v>11912</v>
      </c>
      <c r="H2422" s="55">
        <v>0</v>
      </c>
    </row>
    <row r="2423" spans="1:8" ht="12.5" customHeight="1">
      <c r="A2423" s="55">
        <v>11529</v>
      </c>
      <c r="B2423" s="55">
        <v>1</v>
      </c>
      <c r="C2423" s="55" t="s">
        <v>11913</v>
      </c>
      <c r="D2423" s="55" t="s">
        <v>4649</v>
      </c>
      <c r="E2423" s="55" t="s">
        <v>11914</v>
      </c>
      <c r="F2423" s="55" t="s">
        <v>4651</v>
      </c>
      <c r="G2423" s="55" t="s">
        <v>11915</v>
      </c>
      <c r="H2423" s="55">
        <v>0</v>
      </c>
    </row>
    <row r="2424" spans="1:8" ht="12.5" customHeight="1">
      <c r="A2424" s="55">
        <v>11541</v>
      </c>
      <c r="B2424" s="55">
        <v>1</v>
      </c>
      <c r="C2424" s="55" t="s">
        <v>11916</v>
      </c>
      <c r="D2424" s="55" t="s">
        <v>4649</v>
      </c>
      <c r="E2424" s="55" t="s">
        <v>11917</v>
      </c>
      <c r="F2424" s="55" t="s">
        <v>4651</v>
      </c>
      <c r="G2424" s="55" t="s">
        <v>11918</v>
      </c>
      <c r="H2424" s="55">
        <v>0</v>
      </c>
    </row>
    <row r="2425" spans="1:8" ht="12.5" customHeight="1">
      <c r="A2425" s="55">
        <v>11688</v>
      </c>
      <c r="B2425" s="55">
        <v>1</v>
      </c>
      <c r="C2425" s="55" t="s">
        <v>11919</v>
      </c>
      <c r="D2425" s="55" t="s">
        <v>4649</v>
      </c>
      <c r="E2425" s="55" t="s">
        <v>11920</v>
      </c>
      <c r="F2425" s="55" t="s">
        <v>4651</v>
      </c>
      <c r="G2425" s="55" t="s">
        <v>11921</v>
      </c>
      <c r="H2425" s="55">
        <v>0</v>
      </c>
    </row>
    <row r="2426" spans="1:8" ht="12.5" customHeight="1">
      <c r="A2426" s="55">
        <v>11718</v>
      </c>
      <c r="B2426" s="55">
        <v>1</v>
      </c>
      <c r="C2426" s="55" t="s">
        <v>11922</v>
      </c>
      <c r="D2426" s="55" t="s">
        <v>4649</v>
      </c>
      <c r="E2426" s="55" t="s">
        <v>11923</v>
      </c>
      <c r="F2426" s="55" t="s">
        <v>4651</v>
      </c>
      <c r="G2426" s="55" t="s">
        <v>11924</v>
      </c>
      <c r="H2426" s="55">
        <v>0</v>
      </c>
    </row>
    <row r="2427" spans="1:8" ht="12.5" customHeight="1">
      <c r="A2427" s="55">
        <v>14042</v>
      </c>
      <c r="B2427" s="55">
        <v>1</v>
      </c>
      <c r="C2427" s="55" t="s">
        <v>11925</v>
      </c>
      <c r="D2427" s="55" t="s">
        <v>4649</v>
      </c>
      <c r="E2427" s="55" t="s">
        <v>11926</v>
      </c>
      <c r="F2427" s="55" t="s">
        <v>4651</v>
      </c>
      <c r="G2427" s="55" t="s">
        <v>11927</v>
      </c>
      <c r="H2427" s="55">
        <v>0</v>
      </c>
    </row>
    <row r="2428" spans="1:8" ht="12.5" customHeight="1">
      <c r="A2428" s="55">
        <v>14417</v>
      </c>
      <c r="B2428" s="55">
        <v>1</v>
      </c>
      <c r="C2428" s="55" t="s">
        <v>11928</v>
      </c>
      <c r="D2428" s="55" t="s">
        <v>4649</v>
      </c>
      <c r="E2428" s="55" t="s">
        <v>11929</v>
      </c>
      <c r="F2428" s="55" t="s">
        <v>4651</v>
      </c>
      <c r="G2428" s="55" t="s">
        <v>11930</v>
      </c>
      <c r="H2428" s="55">
        <v>0</v>
      </c>
    </row>
    <row r="2429" spans="1:8" ht="12.5" customHeight="1">
      <c r="A2429" s="55">
        <v>14754</v>
      </c>
      <c r="B2429" s="55">
        <v>1</v>
      </c>
      <c r="C2429" s="55" t="s">
        <v>11931</v>
      </c>
      <c r="D2429" s="55" t="s">
        <v>4649</v>
      </c>
      <c r="E2429" s="55" t="s">
        <v>11932</v>
      </c>
      <c r="F2429" s="55" t="s">
        <v>4651</v>
      </c>
      <c r="G2429" s="55" t="s">
        <v>11933</v>
      </c>
      <c r="H2429" s="55">
        <v>0</v>
      </c>
    </row>
    <row r="2430" spans="1:8" ht="12.5" customHeight="1">
      <c r="A2430" s="55">
        <v>14763</v>
      </c>
      <c r="B2430" s="55">
        <v>1</v>
      </c>
      <c r="C2430" s="55" t="s">
        <v>11934</v>
      </c>
      <c r="D2430" s="55" t="s">
        <v>4649</v>
      </c>
      <c r="E2430" s="55" t="s">
        <v>11935</v>
      </c>
      <c r="F2430" s="55" t="s">
        <v>4651</v>
      </c>
      <c r="G2430" s="55" t="s">
        <v>11936</v>
      </c>
      <c r="H2430" s="55">
        <v>0</v>
      </c>
    </row>
    <row r="2431" spans="1:8" ht="12.5" customHeight="1">
      <c r="A2431" s="55">
        <v>15407</v>
      </c>
      <c r="B2431" s="55">
        <v>1</v>
      </c>
      <c r="C2431" s="55" t="s">
        <v>11937</v>
      </c>
      <c r="D2431" s="55" t="s">
        <v>4649</v>
      </c>
      <c r="E2431" s="55" t="s">
        <v>11938</v>
      </c>
      <c r="F2431" s="55" t="s">
        <v>4651</v>
      </c>
      <c r="G2431" s="55" t="s">
        <v>11939</v>
      </c>
      <c r="H2431" s="55">
        <v>0</v>
      </c>
    </row>
    <row r="2432" spans="1:8" ht="12.5" customHeight="1">
      <c r="A2432" s="55">
        <v>15565</v>
      </c>
      <c r="B2432" s="55">
        <v>1</v>
      </c>
      <c r="C2432" s="55" t="s">
        <v>11940</v>
      </c>
      <c r="D2432" s="55" t="s">
        <v>4649</v>
      </c>
      <c r="E2432" s="55" t="s">
        <v>11941</v>
      </c>
      <c r="F2432" s="55" t="s">
        <v>4651</v>
      </c>
      <c r="G2432" s="55" t="s">
        <v>11942</v>
      </c>
      <c r="H2432" s="55">
        <v>0</v>
      </c>
    </row>
    <row r="2433" spans="1:8" ht="12.5" customHeight="1">
      <c r="A2433" s="55">
        <v>15911</v>
      </c>
      <c r="B2433" s="55">
        <v>1</v>
      </c>
      <c r="C2433" s="55" t="s">
        <v>11943</v>
      </c>
      <c r="D2433" s="55" t="s">
        <v>4649</v>
      </c>
      <c r="E2433" s="55" t="s">
        <v>11944</v>
      </c>
      <c r="F2433" s="55" t="s">
        <v>4651</v>
      </c>
      <c r="G2433" s="55" t="s">
        <v>11945</v>
      </c>
      <c r="H2433" s="55">
        <v>0</v>
      </c>
    </row>
    <row r="2434" spans="1:8" ht="12.5" customHeight="1">
      <c r="A2434" s="55">
        <v>16117</v>
      </c>
      <c r="B2434" s="55">
        <v>1</v>
      </c>
      <c r="C2434" s="55" t="s">
        <v>11946</v>
      </c>
      <c r="D2434" s="55" t="s">
        <v>4649</v>
      </c>
      <c r="E2434" s="55" t="s">
        <v>11947</v>
      </c>
      <c r="F2434" s="55" t="s">
        <v>4651</v>
      </c>
      <c r="G2434" s="55" t="s">
        <v>11948</v>
      </c>
      <c r="H2434" s="55">
        <v>0</v>
      </c>
    </row>
    <row r="2435" spans="1:8" ht="12.5" customHeight="1">
      <c r="A2435" s="55">
        <v>16237</v>
      </c>
      <c r="B2435" s="55">
        <v>1</v>
      </c>
      <c r="C2435" s="55" t="s">
        <v>11949</v>
      </c>
      <c r="D2435" s="55" t="s">
        <v>4649</v>
      </c>
      <c r="E2435" s="55" t="s">
        <v>11950</v>
      </c>
      <c r="F2435" s="55" t="s">
        <v>4651</v>
      </c>
      <c r="G2435" s="55" t="s">
        <v>11951</v>
      </c>
      <c r="H2435" s="55">
        <v>0</v>
      </c>
    </row>
    <row r="2436" spans="1:8" ht="12.5" customHeight="1">
      <c r="A2436" s="55">
        <v>16722</v>
      </c>
      <c r="B2436" s="55">
        <v>1</v>
      </c>
      <c r="C2436" s="55" t="s">
        <v>11952</v>
      </c>
      <c r="D2436" s="55" t="s">
        <v>4649</v>
      </c>
      <c r="E2436" s="55" t="s">
        <v>11953</v>
      </c>
      <c r="F2436" s="55" t="s">
        <v>4651</v>
      </c>
      <c r="G2436" s="55" t="s">
        <v>11954</v>
      </c>
      <c r="H2436" s="55">
        <v>0</v>
      </c>
    </row>
    <row r="2437" spans="1:8" ht="12.5" customHeight="1">
      <c r="A2437" s="55">
        <v>17596</v>
      </c>
      <c r="B2437" s="55">
        <v>1</v>
      </c>
      <c r="C2437" s="55" t="s">
        <v>11955</v>
      </c>
      <c r="D2437" s="55" t="s">
        <v>4649</v>
      </c>
      <c r="E2437" s="55" t="s">
        <v>11956</v>
      </c>
      <c r="F2437" s="55" t="s">
        <v>4651</v>
      </c>
      <c r="G2437" s="55" t="s">
        <v>11957</v>
      </c>
      <c r="H2437" s="55">
        <v>0</v>
      </c>
    </row>
    <row r="2438" spans="1:8" ht="12.5" customHeight="1">
      <c r="A2438" s="55">
        <v>17600</v>
      </c>
      <c r="B2438" s="55">
        <v>1</v>
      </c>
      <c r="C2438" s="55" t="s">
        <v>11958</v>
      </c>
      <c r="D2438" s="55" t="s">
        <v>4649</v>
      </c>
      <c r="E2438" s="55" t="s">
        <v>11959</v>
      </c>
      <c r="F2438" s="55" t="s">
        <v>4651</v>
      </c>
      <c r="G2438" s="55" t="s">
        <v>11960</v>
      </c>
      <c r="H2438" s="55">
        <v>0</v>
      </c>
    </row>
    <row r="2439" spans="1:8" ht="12.5" customHeight="1">
      <c r="A2439" s="55">
        <v>18365</v>
      </c>
      <c r="B2439" s="55">
        <v>1</v>
      </c>
      <c r="C2439" s="55" t="s">
        <v>11961</v>
      </c>
      <c r="D2439" s="55" t="s">
        <v>4649</v>
      </c>
      <c r="E2439" s="55" t="s">
        <v>11962</v>
      </c>
      <c r="F2439" s="55" t="s">
        <v>4651</v>
      </c>
      <c r="G2439" s="55" t="s">
        <v>11963</v>
      </c>
      <c r="H2439" s="55">
        <v>0</v>
      </c>
    </row>
    <row r="2440" spans="1:8" ht="12.5" customHeight="1">
      <c r="A2440" s="55">
        <v>18414</v>
      </c>
      <c r="B2440" s="55">
        <v>1</v>
      </c>
      <c r="C2440" s="55" t="s">
        <v>11964</v>
      </c>
      <c r="D2440" s="55" t="s">
        <v>4649</v>
      </c>
      <c r="E2440" s="55" t="s">
        <v>11965</v>
      </c>
      <c r="F2440" s="55" t="s">
        <v>4651</v>
      </c>
      <c r="G2440" s="55" t="s">
        <v>11966</v>
      </c>
      <c r="H2440" s="55">
        <v>0</v>
      </c>
    </row>
    <row r="2441" spans="1:8" ht="12.5" customHeight="1">
      <c r="A2441" s="55">
        <v>18515</v>
      </c>
      <c r="B2441" s="55">
        <v>1</v>
      </c>
      <c r="C2441" s="55" t="s">
        <v>11967</v>
      </c>
      <c r="D2441" s="55" t="s">
        <v>4649</v>
      </c>
      <c r="E2441" s="55" t="s">
        <v>11968</v>
      </c>
      <c r="F2441" s="55" t="s">
        <v>4651</v>
      </c>
      <c r="G2441" s="55" t="s">
        <v>11969</v>
      </c>
      <c r="H2441" s="55">
        <v>0</v>
      </c>
    </row>
    <row r="2442" spans="1:8" ht="12.5" customHeight="1">
      <c r="A2442" s="55">
        <v>18665</v>
      </c>
      <c r="B2442" s="55">
        <v>1</v>
      </c>
      <c r="C2442" s="55" t="s">
        <v>11970</v>
      </c>
      <c r="D2442" s="55" t="s">
        <v>4649</v>
      </c>
      <c r="E2442" s="55" t="s">
        <v>11971</v>
      </c>
      <c r="F2442" s="55" t="s">
        <v>4651</v>
      </c>
      <c r="G2442" s="55" t="s">
        <v>11972</v>
      </c>
      <c r="H2442" s="55">
        <v>0</v>
      </c>
    </row>
    <row r="2443" spans="1:8" ht="12.5" customHeight="1">
      <c r="A2443" s="55">
        <v>18872</v>
      </c>
      <c r="B2443" s="55">
        <v>1</v>
      </c>
      <c r="C2443" s="55" t="s">
        <v>11973</v>
      </c>
      <c r="D2443" s="55" t="s">
        <v>4649</v>
      </c>
      <c r="E2443" s="55" t="s">
        <v>11974</v>
      </c>
      <c r="F2443" s="55" t="s">
        <v>4651</v>
      </c>
      <c r="G2443" s="55" t="s">
        <v>11975</v>
      </c>
      <c r="H2443" s="55">
        <v>0</v>
      </c>
    </row>
    <row r="2444" spans="1:8" ht="12.5" customHeight="1">
      <c r="A2444" s="55">
        <v>19835</v>
      </c>
      <c r="B2444" s="55">
        <v>1</v>
      </c>
      <c r="C2444" s="55" t="s">
        <v>11976</v>
      </c>
      <c r="D2444" s="55" t="s">
        <v>4649</v>
      </c>
      <c r="E2444" s="55" t="s">
        <v>11977</v>
      </c>
      <c r="F2444" s="55" t="s">
        <v>4651</v>
      </c>
      <c r="G2444" s="55" t="s">
        <v>11978</v>
      </c>
      <c r="H2444" s="55">
        <v>0</v>
      </c>
    </row>
    <row r="2445" spans="1:8" ht="12.5" customHeight="1">
      <c r="A2445" s="55">
        <v>19996</v>
      </c>
      <c r="B2445" s="55">
        <v>1</v>
      </c>
      <c r="C2445" s="55" t="s">
        <v>11979</v>
      </c>
      <c r="D2445" s="55" t="s">
        <v>4649</v>
      </c>
      <c r="E2445" s="55" t="s">
        <v>11980</v>
      </c>
      <c r="F2445" s="55" t="s">
        <v>4651</v>
      </c>
      <c r="G2445" s="55" t="s">
        <v>11981</v>
      </c>
      <c r="H2445" s="55">
        <v>0</v>
      </c>
    </row>
    <row r="2446" spans="1:8" ht="12.5" customHeight="1">
      <c r="A2446" s="55">
        <v>20121</v>
      </c>
      <c r="B2446" s="55">
        <v>1</v>
      </c>
      <c r="C2446" s="55" t="s">
        <v>11982</v>
      </c>
      <c r="D2446" s="55" t="s">
        <v>4649</v>
      </c>
      <c r="E2446" s="55" t="s">
        <v>11983</v>
      </c>
      <c r="F2446" s="55" t="s">
        <v>4651</v>
      </c>
      <c r="G2446" s="55" t="s">
        <v>11984</v>
      </c>
      <c r="H2446" s="55">
        <v>0</v>
      </c>
    </row>
    <row r="2447" spans="1:8" ht="12.5" customHeight="1">
      <c r="A2447" s="55">
        <v>20545</v>
      </c>
      <c r="B2447" s="55">
        <v>1</v>
      </c>
      <c r="C2447" s="55" t="s">
        <v>11985</v>
      </c>
      <c r="D2447" s="55" t="s">
        <v>4649</v>
      </c>
      <c r="E2447" s="55" t="s">
        <v>11986</v>
      </c>
      <c r="F2447" s="55" t="s">
        <v>4651</v>
      </c>
      <c r="G2447" s="55" t="s">
        <v>11987</v>
      </c>
      <c r="H2447" s="55">
        <v>0</v>
      </c>
    </row>
    <row r="2448" spans="1:8" ht="12.5" customHeight="1">
      <c r="A2448" s="55">
        <v>20752</v>
      </c>
      <c r="B2448" s="55">
        <v>1</v>
      </c>
      <c r="C2448" s="55" t="s">
        <v>11988</v>
      </c>
      <c r="D2448" s="55" t="s">
        <v>4649</v>
      </c>
      <c r="E2448" s="55" t="s">
        <v>11989</v>
      </c>
      <c r="F2448" s="55" t="s">
        <v>4651</v>
      </c>
      <c r="G2448" s="55" t="s">
        <v>11990</v>
      </c>
      <c r="H2448" s="55">
        <v>0</v>
      </c>
    </row>
    <row r="2449" spans="1:8" ht="12.5" customHeight="1">
      <c r="A2449" s="55">
        <v>21159</v>
      </c>
      <c r="B2449" s="55">
        <v>1</v>
      </c>
      <c r="C2449" s="55" t="s">
        <v>11991</v>
      </c>
      <c r="D2449" s="55" t="s">
        <v>4649</v>
      </c>
      <c r="E2449" s="55" t="s">
        <v>11992</v>
      </c>
      <c r="F2449" s="55" t="s">
        <v>4651</v>
      </c>
      <c r="G2449" s="55" t="s">
        <v>11993</v>
      </c>
      <c r="H2449" s="55">
        <v>0</v>
      </c>
    </row>
    <row r="2450" spans="1:8" ht="12.5" customHeight="1">
      <c r="A2450" s="55">
        <v>21291</v>
      </c>
      <c r="B2450" s="55">
        <v>1</v>
      </c>
      <c r="C2450" s="55" t="s">
        <v>11994</v>
      </c>
      <c r="D2450" s="55" t="s">
        <v>4649</v>
      </c>
      <c r="E2450" s="55" t="s">
        <v>11995</v>
      </c>
      <c r="F2450" s="55" t="s">
        <v>4651</v>
      </c>
      <c r="G2450" s="55" t="s">
        <v>11996</v>
      </c>
      <c r="H2450" s="55">
        <v>0</v>
      </c>
    </row>
    <row r="2451" spans="1:8" ht="12.5" customHeight="1">
      <c r="A2451" s="55">
        <v>21410</v>
      </c>
      <c r="B2451" s="55">
        <v>1</v>
      </c>
      <c r="C2451" s="55" t="s">
        <v>11997</v>
      </c>
      <c r="D2451" s="55" t="s">
        <v>4649</v>
      </c>
      <c r="E2451" s="55" t="s">
        <v>11998</v>
      </c>
      <c r="F2451" s="55" t="s">
        <v>4651</v>
      </c>
      <c r="G2451" s="55" t="s">
        <v>11999</v>
      </c>
      <c r="H2451" s="55">
        <v>0</v>
      </c>
    </row>
    <row r="2452" spans="1:8" ht="12.5" customHeight="1">
      <c r="A2452" s="55">
        <v>21428</v>
      </c>
      <c r="B2452" s="55">
        <v>1</v>
      </c>
      <c r="C2452" s="55" t="s">
        <v>12000</v>
      </c>
      <c r="D2452" s="55" t="s">
        <v>4649</v>
      </c>
      <c r="E2452" s="55" t="s">
        <v>12001</v>
      </c>
      <c r="F2452" s="55" t="s">
        <v>4651</v>
      </c>
      <c r="G2452" s="55" t="s">
        <v>12002</v>
      </c>
      <c r="H2452" s="55">
        <v>0</v>
      </c>
    </row>
    <row r="2453" spans="1:8" ht="12.5" customHeight="1">
      <c r="A2453" s="55">
        <v>21685</v>
      </c>
      <c r="B2453" s="55">
        <v>1</v>
      </c>
      <c r="C2453" s="55" t="s">
        <v>12003</v>
      </c>
      <c r="D2453" s="55" t="s">
        <v>4649</v>
      </c>
      <c r="E2453" s="55" t="s">
        <v>12004</v>
      </c>
      <c r="F2453" s="55" t="s">
        <v>4651</v>
      </c>
      <c r="G2453" s="55" t="s">
        <v>12005</v>
      </c>
      <c r="H2453" s="55">
        <v>0</v>
      </c>
    </row>
    <row r="2454" spans="1:8" ht="12.5" customHeight="1">
      <c r="A2454" s="55">
        <v>22761</v>
      </c>
      <c r="B2454" s="55">
        <v>1</v>
      </c>
      <c r="C2454" s="55" t="s">
        <v>12006</v>
      </c>
      <c r="D2454" s="55" t="s">
        <v>4649</v>
      </c>
      <c r="E2454" s="55" t="s">
        <v>12007</v>
      </c>
      <c r="F2454" s="55" t="s">
        <v>4651</v>
      </c>
      <c r="G2454" s="55" t="s">
        <v>12008</v>
      </c>
      <c r="H2454" s="55">
        <v>0</v>
      </c>
    </row>
    <row r="2455" spans="1:8" ht="12.5" customHeight="1">
      <c r="A2455" s="55">
        <v>23248</v>
      </c>
      <c r="B2455" s="55">
        <v>1</v>
      </c>
      <c r="C2455" s="55" t="s">
        <v>12009</v>
      </c>
      <c r="D2455" s="55" t="s">
        <v>4649</v>
      </c>
      <c r="E2455" s="55" t="s">
        <v>12010</v>
      </c>
      <c r="F2455" s="55" t="s">
        <v>4651</v>
      </c>
      <c r="G2455" s="55" t="s">
        <v>12011</v>
      </c>
      <c r="H2455" s="55">
        <v>0</v>
      </c>
    </row>
    <row r="2456" spans="1:8" ht="12.5" customHeight="1">
      <c r="A2456" s="55">
        <v>23265</v>
      </c>
      <c r="B2456" s="55">
        <v>1</v>
      </c>
      <c r="C2456" s="55" t="s">
        <v>12012</v>
      </c>
      <c r="D2456" s="55" t="s">
        <v>4649</v>
      </c>
      <c r="E2456" s="55" t="s">
        <v>12013</v>
      </c>
      <c r="F2456" s="55" t="s">
        <v>4651</v>
      </c>
      <c r="G2456" s="55" t="s">
        <v>12014</v>
      </c>
      <c r="H2456" s="55">
        <v>0</v>
      </c>
    </row>
    <row r="2457" spans="1:8" ht="12.5" customHeight="1">
      <c r="A2457" s="55">
        <v>23371</v>
      </c>
      <c r="B2457" s="55">
        <v>1</v>
      </c>
      <c r="C2457" s="55" t="s">
        <v>12015</v>
      </c>
      <c r="D2457" s="55" t="s">
        <v>4649</v>
      </c>
      <c r="E2457" s="55" t="s">
        <v>12016</v>
      </c>
      <c r="F2457" s="55" t="s">
        <v>4651</v>
      </c>
      <c r="G2457" s="55" t="s">
        <v>12017</v>
      </c>
      <c r="H2457" s="55">
        <v>0</v>
      </c>
    </row>
    <row r="2458" spans="1:8" ht="12.5" customHeight="1">
      <c r="A2458" s="55">
        <v>23381</v>
      </c>
      <c r="B2458" s="55">
        <v>1</v>
      </c>
      <c r="C2458" s="55" t="s">
        <v>12018</v>
      </c>
      <c r="D2458" s="55" t="s">
        <v>4649</v>
      </c>
      <c r="E2458" s="55" t="s">
        <v>12019</v>
      </c>
      <c r="F2458" s="55" t="s">
        <v>4651</v>
      </c>
      <c r="G2458" s="55" t="s">
        <v>12020</v>
      </c>
      <c r="H2458" s="55">
        <v>0</v>
      </c>
    </row>
    <row r="2459" spans="1:8" ht="12.5" customHeight="1">
      <c r="A2459" s="55">
        <v>23389</v>
      </c>
      <c r="B2459" s="55">
        <v>1</v>
      </c>
      <c r="C2459" s="55" t="s">
        <v>12021</v>
      </c>
      <c r="D2459" s="55" t="s">
        <v>4649</v>
      </c>
      <c r="E2459" s="55" t="s">
        <v>12022</v>
      </c>
      <c r="F2459" s="55" t="s">
        <v>4651</v>
      </c>
      <c r="G2459" s="55" t="s">
        <v>12023</v>
      </c>
      <c r="H2459" s="55">
        <v>0</v>
      </c>
    </row>
    <row r="2460" spans="1:8" ht="12.5" customHeight="1">
      <c r="A2460" s="55">
        <v>23556</v>
      </c>
      <c r="B2460" s="55">
        <v>1</v>
      </c>
      <c r="C2460" s="55" t="s">
        <v>12024</v>
      </c>
      <c r="D2460" s="55" t="s">
        <v>4649</v>
      </c>
      <c r="E2460" s="55" t="s">
        <v>12025</v>
      </c>
      <c r="F2460" s="55" t="s">
        <v>4651</v>
      </c>
      <c r="G2460" s="55" t="s">
        <v>12026</v>
      </c>
      <c r="H2460" s="55">
        <v>0</v>
      </c>
    </row>
    <row r="2461" spans="1:8" ht="12.5" customHeight="1">
      <c r="A2461" s="55">
        <v>23696</v>
      </c>
      <c r="B2461" s="55">
        <v>1</v>
      </c>
      <c r="C2461" s="55" t="s">
        <v>12027</v>
      </c>
      <c r="D2461" s="55" t="s">
        <v>4649</v>
      </c>
      <c r="E2461" s="55" t="s">
        <v>12028</v>
      </c>
      <c r="F2461" s="55" t="s">
        <v>4651</v>
      </c>
      <c r="G2461" s="55" t="s">
        <v>12029</v>
      </c>
      <c r="H2461" s="55">
        <v>0</v>
      </c>
    </row>
    <row r="2462" spans="1:8" ht="12.5" customHeight="1">
      <c r="A2462" s="55">
        <v>23736</v>
      </c>
      <c r="B2462" s="55">
        <v>1</v>
      </c>
      <c r="C2462" s="55" t="s">
        <v>12030</v>
      </c>
      <c r="D2462" s="55" t="s">
        <v>4649</v>
      </c>
      <c r="E2462" s="55" t="s">
        <v>12031</v>
      </c>
      <c r="F2462" s="55" t="s">
        <v>4651</v>
      </c>
      <c r="G2462" s="55" t="s">
        <v>12032</v>
      </c>
      <c r="H2462" s="55">
        <v>0</v>
      </c>
    </row>
    <row r="2463" spans="1:8" ht="12.5" customHeight="1">
      <c r="A2463" s="55">
        <v>24320</v>
      </c>
      <c r="B2463" s="55">
        <v>1</v>
      </c>
      <c r="C2463" s="55" t="s">
        <v>12033</v>
      </c>
      <c r="D2463" s="55" t="s">
        <v>4649</v>
      </c>
      <c r="E2463" s="55" t="s">
        <v>12034</v>
      </c>
      <c r="F2463" s="55" t="s">
        <v>4651</v>
      </c>
      <c r="G2463" s="55" t="s">
        <v>12035</v>
      </c>
      <c r="H2463" s="55">
        <v>0</v>
      </c>
    </row>
    <row r="2464" spans="1:8" ht="12.5" customHeight="1">
      <c r="A2464" s="55">
        <v>24642</v>
      </c>
      <c r="B2464" s="55">
        <v>1</v>
      </c>
      <c r="C2464" s="55" t="s">
        <v>12036</v>
      </c>
      <c r="D2464" s="55" t="s">
        <v>4649</v>
      </c>
      <c r="E2464" s="55" t="s">
        <v>12037</v>
      </c>
      <c r="F2464" s="55" t="s">
        <v>4651</v>
      </c>
      <c r="G2464" s="55" t="s">
        <v>12038</v>
      </c>
      <c r="H2464" s="55">
        <v>0</v>
      </c>
    </row>
    <row r="2465" spans="1:8" ht="12.5" customHeight="1">
      <c r="A2465" s="55">
        <v>24676</v>
      </c>
      <c r="B2465" s="55">
        <v>1</v>
      </c>
      <c r="C2465" s="55" t="s">
        <v>12039</v>
      </c>
      <c r="D2465" s="55" t="s">
        <v>4649</v>
      </c>
      <c r="E2465" s="55" t="s">
        <v>12040</v>
      </c>
      <c r="F2465" s="55" t="s">
        <v>4651</v>
      </c>
      <c r="G2465" s="55" t="s">
        <v>12041</v>
      </c>
      <c r="H2465" s="55">
        <v>0</v>
      </c>
    </row>
    <row r="2466" spans="1:8" ht="12.5" customHeight="1">
      <c r="A2466" s="55">
        <v>24732</v>
      </c>
      <c r="B2466" s="55">
        <v>1</v>
      </c>
      <c r="C2466" s="55" t="s">
        <v>12042</v>
      </c>
      <c r="D2466" s="55" t="s">
        <v>4649</v>
      </c>
      <c r="E2466" s="55" t="s">
        <v>12043</v>
      </c>
      <c r="F2466" s="55" t="s">
        <v>4651</v>
      </c>
      <c r="G2466" s="55" t="s">
        <v>12044</v>
      </c>
      <c r="H2466" s="55">
        <v>0</v>
      </c>
    </row>
    <row r="2467" spans="1:8" ht="12.5" customHeight="1">
      <c r="A2467" s="55">
        <v>24818</v>
      </c>
      <c r="B2467" s="55">
        <v>1</v>
      </c>
      <c r="C2467" s="55" t="s">
        <v>12045</v>
      </c>
      <c r="D2467" s="55" t="s">
        <v>4649</v>
      </c>
      <c r="E2467" s="55" t="s">
        <v>12046</v>
      </c>
      <c r="F2467" s="55" t="s">
        <v>4651</v>
      </c>
      <c r="G2467" s="55" t="s">
        <v>12047</v>
      </c>
      <c r="H2467" s="55">
        <v>0</v>
      </c>
    </row>
    <row r="2468" spans="1:8" ht="12.5" customHeight="1">
      <c r="A2468" s="55">
        <v>25040</v>
      </c>
      <c r="B2468" s="55">
        <v>1</v>
      </c>
      <c r="C2468" s="55" t="s">
        <v>12048</v>
      </c>
      <c r="D2468" s="55" t="s">
        <v>4649</v>
      </c>
      <c r="E2468" s="55" t="s">
        <v>12049</v>
      </c>
      <c r="F2468" s="55" t="s">
        <v>4651</v>
      </c>
      <c r="G2468" s="55" t="s">
        <v>12050</v>
      </c>
      <c r="H2468" s="55">
        <v>0</v>
      </c>
    </row>
    <row r="2469" spans="1:8" ht="12.5" customHeight="1">
      <c r="A2469" s="55">
        <v>25190</v>
      </c>
      <c r="B2469" s="55">
        <v>1</v>
      </c>
      <c r="C2469" s="55" t="s">
        <v>12051</v>
      </c>
      <c r="D2469" s="55" t="s">
        <v>4649</v>
      </c>
      <c r="E2469" s="55" t="s">
        <v>12052</v>
      </c>
      <c r="F2469" s="55" t="s">
        <v>4651</v>
      </c>
      <c r="G2469" s="55" t="s">
        <v>12053</v>
      </c>
      <c r="H2469" s="55">
        <v>0</v>
      </c>
    </row>
    <row r="2470" spans="1:8" ht="12.5" customHeight="1">
      <c r="A2470" s="55">
        <v>25207</v>
      </c>
      <c r="B2470" s="55">
        <v>1</v>
      </c>
      <c r="C2470" s="55" t="s">
        <v>12054</v>
      </c>
      <c r="D2470" s="55" t="s">
        <v>4649</v>
      </c>
      <c r="E2470" s="55" t="s">
        <v>12055</v>
      </c>
      <c r="F2470" s="55" t="s">
        <v>4651</v>
      </c>
      <c r="G2470" s="55" t="s">
        <v>12056</v>
      </c>
      <c r="H2470" s="55">
        <v>0</v>
      </c>
    </row>
    <row r="2471" spans="1:8" ht="12.5" customHeight="1">
      <c r="A2471" s="55">
        <v>25857</v>
      </c>
      <c r="B2471" s="55">
        <v>1</v>
      </c>
      <c r="C2471" s="55" t="s">
        <v>12057</v>
      </c>
      <c r="D2471" s="55" t="s">
        <v>4649</v>
      </c>
      <c r="E2471" s="55" t="s">
        <v>12058</v>
      </c>
      <c r="F2471" s="55" t="s">
        <v>4651</v>
      </c>
      <c r="G2471" s="55" t="s">
        <v>12059</v>
      </c>
      <c r="H2471" s="55">
        <v>0</v>
      </c>
    </row>
    <row r="2472" spans="1:8" ht="12.5" customHeight="1">
      <c r="A2472" s="55">
        <v>25866</v>
      </c>
      <c r="B2472" s="55">
        <v>1</v>
      </c>
      <c r="C2472" s="55" t="s">
        <v>12060</v>
      </c>
      <c r="D2472" s="55" t="s">
        <v>4649</v>
      </c>
      <c r="E2472" s="55" t="s">
        <v>12061</v>
      </c>
      <c r="F2472" s="55" t="s">
        <v>4651</v>
      </c>
      <c r="G2472" s="55" t="s">
        <v>12062</v>
      </c>
      <c r="H2472" s="55">
        <v>0</v>
      </c>
    </row>
    <row r="2473" spans="1:8" ht="12.5" customHeight="1">
      <c r="A2473" s="55">
        <v>26101</v>
      </c>
      <c r="B2473" s="55">
        <v>1</v>
      </c>
      <c r="C2473" s="55" t="s">
        <v>12063</v>
      </c>
      <c r="D2473" s="55" t="s">
        <v>4649</v>
      </c>
      <c r="E2473" s="55" t="s">
        <v>12064</v>
      </c>
      <c r="F2473" s="55" t="s">
        <v>4651</v>
      </c>
      <c r="G2473" s="55" t="s">
        <v>12065</v>
      </c>
      <c r="H2473" s="55">
        <v>0</v>
      </c>
    </row>
    <row r="2474" spans="1:8" ht="12.5" customHeight="1">
      <c r="A2474" s="55">
        <v>26277</v>
      </c>
      <c r="B2474" s="55">
        <v>1</v>
      </c>
      <c r="C2474" s="55" t="s">
        <v>12066</v>
      </c>
      <c r="D2474" s="55" t="s">
        <v>4649</v>
      </c>
      <c r="E2474" s="55" t="s">
        <v>12067</v>
      </c>
      <c r="F2474" s="55" t="s">
        <v>4651</v>
      </c>
      <c r="G2474" s="55" t="s">
        <v>12068</v>
      </c>
      <c r="H2474" s="55">
        <v>0</v>
      </c>
    </row>
    <row r="2475" spans="1:8" ht="12.5" customHeight="1">
      <c r="A2475" s="55">
        <v>26497</v>
      </c>
      <c r="B2475" s="55">
        <v>1</v>
      </c>
      <c r="C2475" s="55" t="s">
        <v>12069</v>
      </c>
      <c r="D2475" s="55" t="s">
        <v>4649</v>
      </c>
      <c r="E2475" s="55" t="s">
        <v>12070</v>
      </c>
      <c r="F2475" s="55" t="s">
        <v>4651</v>
      </c>
      <c r="G2475" s="55" t="s">
        <v>12071</v>
      </c>
      <c r="H2475" s="55">
        <v>0</v>
      </c>
    </row>
    <row r="2476" spans="1:8" ht="12.5" customHeight="1">
      <c r="A2476" s="55">
        <v>26535</v>
      </c>
      <c r="B2476" s="55">
        <v>1</v>
      </c>
      <c r="C2476" s="55" t="s">
        <v>12072</v>
      </c>
      <c r="D2476" s="55" t="s">
        <v>4649</v>
      </c>
      <c r="E2476" s="55" t="s">
        <v>12073</v>
      </c>
      <c r="F2476" s="55" t="s">
        <v>4651</v>
      </c>
      <c r="G2476" s="55" t="s">
        <v>12074</v>
      </c>
      <c r="H2476" s="55">
        <v>0</v>
      </c>
    </row>
    <row r="2477" spans="1:8" ht="12.5" customHeight="1">
      <c r="A2477" s="55">
        <v>26679</v>
      </c>
      <c r="B2477" s="55">
        <v>1</v>
      </c>
      <c r="C2477" s="55" t="s">
        <v>12075</v>
      </c>
      <c r="D2477" s="55" t="s">
        <v>4649</v>
      </c>
      <c r="E2477" s="55" t="s">
        <v>12076</v>
      </c>
      <c r="F2477" s="55" t="s">
        <v>4651</v>
      </c>
      <c r="G2477" s="55" t="s">
        <v>12077</v>
      </c>
      <c r="H2477" s="55">
        <v>0</v>
      </c>
    </row>
    <row r="2478" spans="1:8" ht="12.5" customHeight="1">
      <c r="A2478" s="55">
        <v>27012</v>
      </c>
      <c r="B2478" s="55">
        <v>1</v>
      </c>
      <c r="C2478" s="55" t="s">
        <v>12078</v>
      </c>
      <c r="D2478" s="55" t="s">
        <v>4649</v>
      </c>
      <c r="E2478" s="55" t="s">
        <v>12079</v>
      </c>
      <c r="F2478" s="55" t="s">
        <v>4651</v>
      </c>
      <c r="G2478" s="55" t="s">
        <v>12080</v>
      </c>
      <c r="H2478" s="55">
        <v>0</v>
      </c>
    </row>
    <row r="2479" spans="1:8" ht="12.5" customHeight="1">
      <c r="A2479" s="55">
        <v>27261</v>
      </c>
      <c r="B2479" s="55">
        <v>1</v>
      </c>
      <c r="C2479" s="55" t="s">
        <v>12081</v>
      </c>
      <c r="D2479" s="55" t="s">
        <v>4649</v>
      </c>
      <c r="E2479" s="55" t="s">
        <v>12082</v>
      </c>
      <c r="F2479" s="55" t="s">
        <v>4651</v>
      </c>
      <c r="G2479" s="55" t="s">
        <v>12083</v>
      </c>
      <c r="H2479" s="55">
        <v>0</v>
      </c>
    </row>
    <row r="2480" spans="1:8" ht="12.5" customHeight="1">
      <c r="A2480" s="55">
        <v>27264</v>
      </c>
      <c r="B2480" s="55">
        <v>1</v>
      </c>
      <c r="C2480" s="55" t="s">
        <v>12084</v>
      </c>
      <c r="D2480" s="55" t="s">
        <v>4649</v>
      </c>
      <c r="E2480" s="55" t="s">
        <v>12085</v>
      </c>
      <c r="F2480" s="55" t="s">
        <v>4651</v>
      </c>
      <c r="G2480" s="55" t="s">
        <v>12086</v>
      </c>
      <c r="H2480" s="55">
        <v>0</v>
      </c>
    </row>
    <row r="2481" spans="1:8" ht="12.5" customHeight="1">
      <c r="A2481" s="55">
        <v>27292</v>
      </c>
      <c r="B2481" s="55">
        <v>1</v>
      </c>
      <c r="C2481" s="55" t="s">
        <v>12087</v>
      </c>
      <c r="D2481" s="55" t="s">
        <v>4649</v>
      </c>
      <c r="E2481" s="55" t="s">
        <v>12088</v>
      </c>
      <c r="F2481" s="55" t="s">
        <v>4651</v>
      </c>
      <c r="G2481" s="55" t="s">
        <v>12089</v>
      </c>
      <c r="H2481" s="55">
        <v>0</v>
      </c>
    </row>
    <row r="2482" spans="1:8" ht="12.5" customHeight="1">
      <c r="A2482" s="55">
        <v>28256</v>
      </c>
      <c r="B2482" s="55">
        <v>1</v>
      </c>
      <c r="C2482" s="55" t="s">
        <v>12090</v>
      </c>
      <c r="D2482" s="55" t="s">
        <v>4649</v>
      </c>
      <c r="E2482" s="55" t="s">
        <v>12091</v>
      </c>
      <c r="F2482" s="55" t="s">
        <v>4651</v>
      </c>
      <c r="G2482" s="55" t="s">
        <v>12092</v>
      </c>
      <c r="H2482" s="55">
        <v>0</v>
      </c>
    </row>
    <row r="2483" spans="1:8" ht="12.5" customHeight="1">
      <c r="A2483" s="55">
        <v>28609</v>
      </c>
      <c r="B2483" s="55">
        <v>1</v>
      </c>
      <c r="C2483" s="55" t="s">
        <v>12093</v>
      </c>
      <c r="D2483" s="55" t="s">
        <v>4649</v>
      </c>
      <c r="E2483" s="55" t="s">
        <v>12094</v>
      </c>
      <c r="F2483" s="55" t="s">
        <v>4651</v>
      </c>
      <c r="G2483" s="55" t="s">
        <v>12095</v>
      </c>
      <c r="H2483" s="55">
        <v>0</v>
      </c>
    </row>
    <row r="2484" spans="1:8" ht="12.5" customHeight="1">
      <c r="A2484" s="55">
        <v>28679</v>
      </c>
      <c r="B2484" s="55">
        <v>1</v>
      </c>
      <c r="C2484" s="55" t="s">
        <v>12096</v>
      </c>
      <c r="D2484" s="55" t="s">
        <v>4649</v>
      </c>
      <c r="E2484" s="55" t="s">
        <v>12097</v>
      </c>
      <c r="F2484" s="55" t="s">
        <v>4651</v>
      </c>
      <c r="G2484" s="55" t="s">
        <v>12098</v>
      </c>
      <c r="H2484" s="55">
        <v>0</v>
      </c>
    </row>
    <row r="2485" spans="1:8" ht="12.5" customHeight="1">
      <c r="A2485" s="55">
        <v>28768</v>
      </c>
      <c r="B2485" s="55">
        <v>1</v>
      </c>
      <c r="C2485" s="55" t="s">
        <v>12099</v>
      </c>
      <c r="D2485" s="55" t="s">
        <v>4649</v>
      </c>
      <c r="E2485" s="55" t="s">
        <v>12100</v>
      </c>
      <c r="F2485" s="55" t="s">
        <v>4651</v>
      </c>
      <c r="G2485" s="55" t="s">
        <v>12101</v>
      </c>
      <c r="H2485" s="55">
        <v>0</v>
      </c>
    </row>
    <row r="2486" spans="1:8" ht="12.5" customHeight="1">
      <c r="A2486" s="55">
        <v>28816</v>
      </c>
      <c r="B2486" s="55">
        <v>1</v>
      </c>
      <c r="C2486" s="55" t="s">
        <v>12102</v>
      </c>
      <c r="D2486" s="55" t="s">
        <v>4649</v>
      </c>
      <c r="E2486" s="55" t="s">
        <v>12103</v>
      </c>
      <c r="F2486" s="55" t="s">
        <v>4651</v>
      </c>
      <c r="G2486" s="55" t="s">
        <v>12104</v>
      </c>
      <c r="H2486" s="55">
        <v>0</v>
      </c>
    </row>
    <row r="2487" spans="1:8" ht="12.5" customHeight="1">
      <c r="A2487" s="55">
        <v>29140</v>
      </c>
      <c r="B2487" s="55">
        <v>1</v>
      </c>
      <c r="C2487" s="55" t="s">
        <v>12105</v>
      </c>
      <c r="D2487" s="55" t="s">
        <v>4649</v>
      </c>
      <c r="E2487" s="55" t="s">
        <v>12106</v>
      </c>
      <c r="F2487" s="55" t="s">
        <v>4651</v>
      </c>
      <c r="G2487" s="55" t="s">
        <v>12107</v>
      </c>
      <c r="H2487" s="55">
        <v>0</v>
      </c>
    </row>
    <row r="2488" spans="1:8" ht="12.5" customHeight="1">
      <c r="A2488" s="55">
        <v>29242</v>
      </c>
      <c r="B2488" s="55">
        <v>1</v>
      </c>
      <c r="C2488" s="55" t="s">
        <v>12108</v>
      </c>
      <c r="D2488" s="55" t="s">
        <v>4649</v>
      </c>
      <c r="E2488" s="55" t="s">
        <v>12109</v>
      </c>
      <c r="F2488" s="55" t="s">
        <v>4651</v>
      </c>
      <c r="G2488" s="55" t="s">
        <v>12110</v>
      </c>
      <c r="H2488" s="55">
        <v>0</v>
      </c>
    </row>
    <row r="2489" spans="1:8" ht="12.5" customHeight="1">
      <c r="A2489" s="55">
        <v>11193</v>
      </c>
      <c r="B2489" s="55">
        <v>1</v>
      </c>
      <c r="C2489" s="55" t="s">
        <v>12111</v>
      </c>
      <c r="D2489" s="55" t="s">
        <v>4649</v>
      </c>
      <c r="E2489" s="55" t="s">
        <v>12112</v>
      </c>
      <c r="F2489" s="55" t="s">
        <v>4651</v>
      </c>
      <c r="G2489" s="55" t="s">
        <v>12113</v>
      </c>
      <c r="H2489" s="55">
        <v>0</v>
      </c>
    </row>
    <row r="2490" spans="1:8" ht="12.5" customHeight="1">
      <c r="A2490" s="55">
        <v>11728</v>
      </c>
      <c r="B2490" s="55">
        <v>1</v>
      </c>
      <c r="C2490" s="55" t="s">
        <v>12114</v>
      </c>
      <c r="D2490" s="55" t="s">
        <v>4649</v>
      </c>
      <c r="E2490" s="55" t="s">
        <v>12115</v>
      </c>
      <c r="F2490" s="55" t="s">
        <v>4651</v>
      </c>
      <c r="G2490" s="55" t="s">
        <v>12116</v>
      </c>
      <c r="H2490" s="55">
        <v>0</v>
      </c>
    </row>
    <row r="2491" spans="1:8" ht="12.5" customHeight="1">
      <c r="A2491" s="55">
        <v>11771</v>
      </c>
      <c r="B2491" s="55">
        <v>1</v>
      </c>
      <c r="C2491" s="55" t="s">
        <v>12117</v>
      </c>
      <c r="D2491" s="55" t="s">
        <v>4649</v>
      </c>
      <c r="E2491" s="55" t="s">
        <v>12118</v>
      </c>
      <c r="F2491" s="55" t="s">
        <v>4651</v>
      </c>
      <c r="G2491" s="55" t="s">
        <v>12119</v>
      </c>
      <c r="H2491" s="55">
        <v>0</v>
      </c>
    </row>
    <row r="2492" spans="1:8" ht="12.5" customHeight="1">
      <c r="A2492" s="55">
        <v>12024</v>
      </c>
      <c r="B2492" s="55">
        <v>1</v>
      </c>
      <c r="C2492" s="55" t="s">
        <v>12120</v>
      </c>
      <c r="D2492" s="55" t="s">
        <v>4649</v>
      </c>
      <c r="E2492" s="55" t="s">
        <v>12121</v>
      </c>
      <c r="F2492" s="55" t="s">
        <v>4651</v>
      </c>
      <c r="G2492" s="55" t="s">
        <v>12122</v>
      </c>
      <c r="H2492" s="55">
        <v>0</v>
      </c>
    </row>
    <row r="2493" spans="1:8" ht="12.5" customHeight="1">
      <c r="A2493" s="55">
        <v>12198</v>
      </c>
      <c r="B2493" s="55">
        <v>1</v>
      </c>
      <c r="C2493" s="55" t="s">
        <v>12123</v>
      </c>
      <c r="D2493" s="55" t="s">
        <v>4649</v>
      </c>
      <c r="E2493" s="55" t="s">
        <v>12124</v>
      </c>
      <c r="F2493" s="55" t="s">
        <v>4651</v>
      </c>
      <c r="G2493" s="55" t="s">
        <v>12125</v>
      </c>
      <c r="H2493" s="55">
        <v>0</v>
      </c>
    </row>
    <row r="2494" spans="1:8" ht="12.5" customHeight="1">
      <c r="A2494" s="55">
        <v>13062</v>
      </c>
      <c r="B2494" s="55">
        <v>1</v>
      </c>
      <c r="C2494" s="55" t="s">
        <v>12126</v>
      </c>
      <c r="D2494" s="55" t="s">
        <v>4649</v>
      </c>
      <c r="E2494" s="55" t="s">
        <v>12127</v>
      </c>
      <c r="F2494" s="55" t="s">
        <v>4651</v>
      </c>
      <c r="G2494" s="55" t="s">
        <v>12128</v>
      </c>
      <c r="H2494" s="55">
        <v>0</v>
      </c>
    </row>
    <row r="2495" spans="1:8" ht="12.5" customHeight="1">
      <c r="A2495" s="55">
        <v>13354</v>
      </c>
      <c r="B2495" s="55">
        <v>1</v>
      </c>
      <c r="C2495" s="55" t="s">
        <v>12129</v>
      </c>
      <c r="D2495" s="55" t="s">
        <v>4649</v>
      </c>
      <c r="E2495" s="55" t="s">
        <v>12130</v>
      </c>
      <c r="F2495" s="55" t="s">
        <v>4651</v>
      </c>
      <c r="G2495" s="55" t="s">
        <v>12131</v>
      </c>
      <c r="H2495" s="55">
        <v>0</v>
      </c>
    </row>
    <row r="2496" spans="1:8" ht="12.5" customHeight="1">
      <c r="A2496" s="55">
        <v>14393</v>
      </c>
      <c r="B2496" s="55">
        <v>1</v>
      </c>
      <c r="C2496" s="55" t="s">
        <v>12132</v>
      </c>
      <c r="D2496" s="55" t="s">
        <v>4649</v>
      </c>
      <c r="E2496" s="55" t="s">
        <v>12133</v>
      </c>
      <c r="F2496" s="55" t="s">
        <v>4651</v>
      </c>
      <c r="G2496" s="55" t="s">
        <v>12134</v>
      </c>
      <c r="H2496" s="55">
        <v>0</v>
      </c>
    </row>
    <row r="2497" spans="1:8" ht="12.5" customHeight="1">
      <c r="A2497" s="55">
        <v>14394</v>
      </c>
      <c r="B2497" s="55">
        <v>1</v>
      </c>
      <c r="C2497" s="55" t="s">
        <v>12135</v>
      </c>
      <c r="D2497" s="55" t="s">
        <v>4649</v>
      </c>
      <c r="E2497" s="55" t="s">
        <v>12136</v>
      </c>
      <c r="F2497" s="55" t="s">
        <v>4651</v>
      </c>
      <c r="G2497" s="55" t="s">
        <v>12137</v>
      </c>
      <c r="H2497" s="55">
        <v>0</v>
      </c>
    </row>
    <row r="2498" spans="1:8" ht="12.5" customHeight="1">
      <c r="A2498" s="55">
        <v>15372</v>
      </c>
      <c r="B2498" s="55">
        <v>1</v>
      </c>
      <c r="C2498" s="55" t="s">
        <v>12138</v>
      </c>
      <c r="D2498" s="55" t="s">
        <v>4649</v>
      </c>
      <c r="E2498" s="55" t="s">
        <v>12139</v>
      </c>
      <c r="F2498" s="55" t="s">
        <v>4651</v>
      </c>
      <c r="G2498" s="55" t="s">
        <v>12140</v>
      </c>
      <c r="H2498" s="55">
        <v>0</v>
      </c>
    </row>
    <row r="2499" spans="1:8" ht="12.5" customHeight="1">
      <c r="A2499" s="55">
        <v>15528</v>
      </c>
      <c r="B2499" s="55">
        <v>1</v>
      </c>
      <c r="C2499" s="55" t="s">
        <v>12141</v>
      </c>
      <c r="D2499" s="55" t="s">
        <v>4649</v>
      </c>
      <c r="E2499" s="55" t="s">
        <v>12142</v>
      </c>
      <c r="F2499" s="55" t="s">
        <v>4651</v>
      </c>
      <c r="G2499" s="55" t="s">
        <v>12143</v>
      </c>
      <c r="H2499" s="55">
        <v>0</v>
      </c>
    </row>
    <row r="2500" spans="1:8" ht="12.5" customHeight="1">
      <c r="A2500" s="55">
        <v>16082</v>
      </c>
      <c r="B2500" s="55">
        <v>1</v>
      </c>
      <c r="C2500" s="55" t="s">
        <v>12144</v>
      </c>
      <c r="D2500" s="55" t="s">
        <v>4649</v>
      </c>
      <c r="E2500" s="55" t="s">
        <v>12145</v>
      </c>
      <c r="F2500" s="55" t="s">
        <v>4651</v>
      </c>
      <c r="G2500" s="55" t="s">
        <v>12146</v>
      </c>
      <c r="H2500" s="55">
        <v>0</v>
      </c>
    </row>
    <row r="2501" spans="1:8" ht="12.5" customHeight="1">
      <c r="A2501" s="55">
        <v>16998</v>
      </c>
      <c r="B2501" s="55">
        <v>1</v>
      </c>
      <c r="C2501" s="55" t="s">
        <v>12147</v>
      </c>
      <c r="D2501" s="55" t="s">
        <v>4649</v>
      </c>
      <c r="E2501" s="55" t="s">
        <v>12148</v>
      </c>
      <c r="F2501" s="55" t="s">
        <v>4651</v>
      </c>
      <c r="G2501" s="55" t="s">
        <v>12149</v>
      </c>
      <c r="H2501" s="55">
        <v>0</v>
      </c>
    </row>
    <row r="2502" spans="1:8" ht="12.5" customHeight="1">
      <c r="A2502" s="55">
        <v>17144</v>
      </c>
      <c r="B2502" s="55">
        <v>1</v>
      </c>
      <c r="C2502" s="55" t="s">
        <v>12150</v>
      </c>
      <c r="D2502" s="55" t="s">
        <v>4649</v>
      </c>
      <c r="E2502" s="55" t="s">
        <v>12151</v>
      </c>
      <c r="F2502" s="55" t="s">
        <v>4651</v>
      </c>
      <c r="G2502" s="55" t="s">
        <v>12152</v>
      </c>
      <c r="H2502" s="55">
        <v>0</v>
      </c>
    </row>
    <row r="2503" spans="1:8" ht="12.5" customHeight="1">
      <c r="A2503" s="55">
        <v>17160</v>
      </c>
      <c r="B2503" s="55">
        <v>1</v>
      </c>
      <c r="C2503" s="55" t="s">
        <v>12153</v>
      </c>
      <c r="D2503" s="55" t="s">
        <v>4649</v>
      </c>
      <c r="E2503" s="55" t="s">
        <v>12154</v>
      </c>
      <c r="F2503" s="55" t="s">
        <v>4651</v>
      </c>
      <c r="G2503" s="55" t="s">
        <v>12155</v>
      </c>
      <c r="H2503" s="55">
        <v>0</v>
      </c>
    </row>
    <row r="2504" spans="1:8" ht="12.5" customHeight="1">
      <c r="A2504" s="55">
        <v>17367</v>
      </c>
      <c r="B2504" s="55">
        <v>1</v>
      </c>
      <c r="C2504" s="55" t="s">
        <v>12156</v>
      </c>
      <c r="D2504" s="55" t="s">
        <v>4649</v>
      </c>
      <c r="E2504" s="55" t="s">
        <v>12157</v>
      </c>
      <c r="F2504" s="55" t="s">
        <v>4651</v>
      </c>
      <c r="G2504" s="55" t="s">
        <v>12158</v>
      </c>
      <c r="H2504" s="55">
        <v>0</v>
      </c>
    </row>
    <row r="2505" spans="1:8" ht="12.5" customHeight="1">
      <c r="A2505" s="55">
        <v>17688</v>
      </c>
      <c r="B2505" s="55">
        <v>1</v>
      </c>
      <c r="C2505" s="55" t="s">
        <v>12159</v>
      </c>
      <c r="D2505" s="55" t="s">
        <v>4649</v>
      </c>
      <c r="E2505" s="55" t="s">
        <v>12160</v>
      </c>
      <c r="F2505" s="55" t="s">
        <v>4651</v>
      </c>
      <c r="G2505" s="55" t="s">
        <v>12161</v>
      </c>
      <c r="H2505" s="55">
        <v>0</v>
      </c>
    </row>
    <row r="2506" spans="1:8" ht="12.5" customHeight="1">
      <c r="A2506" s="55">
        <v>18072</v>
      </c>
      <c r="B2506" s="55">
        <v>1</v>
      </c>
      <c r="C2506" s="55" t="s">
        <v>12162</v>
      </c>
      <c r="D2506" s="55" t="s">
        <v>4649</v>
      </c>
      <c r="E2506" s="55" t="s">
        <v>12163</v>
      </c>
      <c r="F2506" s="55" t="s">
        <v>4651</v>
      </c>
      <c r="G2506" s="55" t="s">
        <v>12164</v>
      </c>
      <c r="H2506" s="55">
        <v>0</v>
      </c>
    </row>
    <row r="2507" spans="1:8" ht="12.5" customHeight="1">
      <c r="A2507" s="55">
        <v>18394</v>
      </c>
      <c r="B2507" s="55">
        <v>1</v>
      </c>
      <c r="C2507" s="55" t="s">
        <v>12165</v>
      </c>
      <c r="D2507" s="55" t="s">
        <v>4649</v>
      </c>
      <c r="E2507" s="55" t="s">
        <v>12166</v>
      </c>
      <c r="F2507" s="55" t="s">
        <v>4651</v>
      </c>
      <c r="G2507" s="55" t="s">
        <v>12167</v>
      </c>
      <c r="H2507" s="55">
        <v>0</v>
      </c>
    </row>
    <row r="2508" spans="1:8" ht="12.5" customHeight="1">
      <c r="A2508" s="55">
        <v>18479</v>
      </c>
      <c r="B2508" s="55">
        <v>1</v>
      </c>
      <c r="C2508" s="55" t="s">
        <v>12168</v>
      </c>
      <c r="D2508" s="55" t="s">
        <v>4649</v>
      </c>
      <c r="E2508" s="55" t="s">
        <v>12169</v>
      </c>
      <c r="F2508" s="55" t="s">
        <v>4651</v>
      </c>
      <c r="G2508" s="55" t="s">
        <v>12170</v>
      </c>
      <c r="H2508" s="55">
        <v>0</v>
      </c>
    </row>
    <row r="2509" spans="1:8" ht="12.5" customHeight="1">
      <c r="A2509" s="55">
        <v>18605</v>
      </c>
      <c r="B2509" s="55">
        <v>1</v>
      </c>
      <c r="C2509" s="55" t="s">
        <v>12171</v>
      </c>
      <c r="D2509" s="55" t="s">
        <v>4649</v>
      </c>
      <c r="E2509" s="55" t="s">
        <v>12172</v>
      </c>
      <c r="F2509" s="55" t="s">
        <v>4651</v>
      </c>
      <c r="G2509" s="55" t="s">
        <v>12173</v>
      </c>
      <c r="H2509" s="55">
        <v>0</v>
      </c>
    </row>
    <row r="2510" spans="1:8" ht="12.5" customHeight="1">
      <c r="A2510" s="55">
        <v>18664</v>
      </c>
      <c r="B2510" s="55">
        <v>1</v>
      </c>
      <c r="C2510" s="55" t="s">
        <v>12174</v>
      </c>
      <c r="D2510" s="55" t="s">
        <v>4649</v>
      </c>
      <c r="E2510" s="55" t="s">
        <v>12175</v>
      </c>
      <c r="F2510" s="55" t="s">
        <v>4651</v>
      </c>
      <c r="G2510" s="55" t="s">
        <v>12176</v>
      </c>
      <c r="H2510" s="55">
        <v>0</v>
      </c>
    </row>
    <row r="2511" spans="1:8" ht="12.5" customHeight="1">
      <c r="A2511" s="55">
        <v>19542</v>
      </c>
      <c r="B2511" s="55">
        <v>1</v>
      </c>
      <c r="C2511" s="55" t="s">
        <v>12177</v>
      </c>
      <c r="D2511" s="55" t="s">
        <v>4649</v>
      </c>
      <c r="E2511" s="55" t="s">
        <v>12178</v>
      </c>
      <c r="F2511" s="55" t="s">
        <v>4651</v>
      </c>
      <c r="G2511" s="55" t="s">
        <v>12179</v>
      </c>
      <c r="H2511" s="55">
        <v>0</v>
      </c>
    </row>
    <row r="2512" spans="1:8" ht="12.5" customHeight="1">
      <c r="A2512" s="55">
        <v>19552</v>
      </c>
      <c r="B2512" s="55">
        <v>1</v>
      </c>
      <c r="C2512" s="55" t="s">
        <v>12180</v>
      </c>
      <c r="D2512" s="55" t="s">
        <v>4649</v>
      </c>
      <c r="E2512" s="55" t="s">
        <v>12181</v>
      </c>
      <c r="F2512" s="55" t="s">
        <v>4651</v>
      </c>
      <c r="G2512" s="55" t="s">
        <v>12182</v>
      </c>
      <c r="H2512" s="55">
        <v>0</v>
      </c>
    </row>
    <row r="2513" spans="1:8" ht="12.5" customHeight="1">
      <c r="A2513" s="55">
        <v>19738</v>
      </c>
      <c r="B2513" s="55">
        <v>1</v>
      </c>
      <c r="C2513" s="55" t="s">
        <v>12183</v>
      </c>
      <c r="D2513" s="55" t="s">
        <v>4649</v>
      </c>
      <c r="E2513" s="55" t="s">
        <v>12184</v>
      </c>
      <c r="F2513" s="55" t="s">
        <v>4651</v>
      </c>
      <c r="G2513" s="55" t="s">
        <v>12185</v>
      </c>
      <c r="H2513" s="55">
        <v>0</v>
      </c>
    </row>
    <row r="2514" spans="1:8" ht="12.5" customHeight="1">
      <c r="A2514" s="55">
        <v>19893</v>
      </c>
      <c r="B2514" s="55">
        <v>1</v>
      </c>
      <c r="C2514" s="55" t="s">
        <v>12186</v>
      </c>
      <c r="D2514" s="55" t="s">
        <v>4649</v>
      </c>
      <c r="E2514" s="55" t="s">
        <v>12187</v>
      </c>
      <c r="F2514" s="55" t="s">
        <v>4651</v>
      </c>
      <c r="G2514" s="55" t="s">
        <v>12188</v>
      </c>
      <c r="H2514" s="55">
        <v>0</v>
      </c>
    </row>
    <row r="2515" spans="1:8" ht="12.5" customHeight="1">
      <c r="A2515" s="55">
        <v>20331</v>
      </c>
      <c r="B2515" s="55">
        <v>1</v>
      </c>
      <c r="C2515" s="55" t="s">
        <v>12189</v>
      </c>
      <c r="D2515" s="55" t="s">
        <v>4649</v>
      </c>
      <c r="E2515" s="55" t="s">
        <v>12190</v>
      </c>
      <c r="F2515" s="55" t="s">
        <v>4651</v>
      </c>
      <c r="G2515" s="55" t="s">
        <v>12191</v>
      </c>
      <c r="H2515" s="55">
        <v>0</v>
      </c>
    </row>
    <row r="2516" spans="1:8" ht="12.5" customHeight="1">
      <c r="A2516" s="55">
        <v>21612</v>
      </c>
      <c r="B2516" s="55">
        <v>1</v>
      </c>
      <c r="C2516" s="55" t="s">
        <v>12192</v>
      </c>
      <c r="D2516" s="55" t="s">
        <v>4649</v>
      </c>
      <c r="E2516" s="55" t="s">
        <v>12193</v>
      </c>
      <c r="F2516" s="55" t="s">
        <v>4651</v>
      </c>
      <c r="G2516" s="55" t="s">
        <v>12194</v>
      </c>
      <c r="H2516" s="55">
        <v>0</v>
      </c>
    </row>
    <row r="2517" spans="1:8" ht="12.5" customHeight="1">
      <c r="A2517" s="55">
        <v>22135</v>
      </c>
      <c r="B2517" s="55">
        <v>1</v>
      </c>
      <c r="C2517" s="55" t="s">
        <v>12195</v>
      </c>
      <c r="D2517" s="55" t="s">
        <v>4649</v>
      </c>
      <c r="E2517" s="55" t="s">
        <v>12196</v>
      </c>
      <c r="F2517" s="55" t="s">
        <v>4651</v>
      </c>
      <c r="G2517" s="55" t="s">
        <v>12197</v>
      </c>
      <c r="H2517" s="55">
        <v>0</v>
      </c>
    </row>
    <row r="2518" spans="1:8" ht="12.5" customHeight="1">
      <c r="A2518" s="55">
        <v>22240</v>
      </c>
      <c r="B2518" s="55">
        <v>1</v>
      </c>
      <c r="C2518" s="55" t="s">
        <v>12198</v>
      </c>
      <c r="D2518" s="55" t="s">
        <v>4649</v>
      </c>
      <c r="E2518" s="55" t="s">
        <v>12199</v>
      </c>
      <c r="F2518" s="55" t="s">
        <v>4651</v>
      </c>
      <c r="G2518" s="55" t="s">
        <v>12200</v>
      </c>
      <c r="H2518" s="55">
        <v>0</v>
      </c>
    </row>
    <row r="2519" spans="1:8" ht="12.5" customHeight="1">
      <c r="A2519" s="55">
        <v>22792</v>
      </c>
      <c r="B2519" s="55">
        <v>1</v>
      </c>
      <c r="C2519" s="55" t="s">
        <v>12201</v>
      </c>
      <c r="D2519" s="55" t="s">
        <v>4649</v>
      </c>
      <c r="E2519" s="55" t="s">
        <v>12202</v>
      </c>
      <c r="F2519" s="55" t="s">
        <v>4651</v>
      </c>
      <c r="G2519" s="55" t="s">
        <v>12203</v>
      </c>
      <c r="H2519" s="55">
        <v>0</v>
      </c>
    </row>
    <row r="2520" spans="1:8" ht="12.5" customHeight="1">
      <c r="A2520" s="55">
        <v>23043</v>
      </c>
      <c r="B2520" s="55">
        <v>1</v>
      </c>
      <c r="C2520" s="55" t="s">
        <v>12204</v>
      </c>
      <c r="D2520" s="55" t="s">
        <v>4649</v>
      </c>
      <c r="E2520" s="55" t="s">
        <v>12205</v>
      </c>
      <c r="F2520" s="55" t="s">
        <v>4651</v>
      </c>
      <c r="G2520" s="55" t="s">
        <v>12206</v>
      </c>
      <c r="H2520" s="55">
        <v>0</v>
      </c>
    </row>
    <row r="2521" spans="1:8" ht="12.5" customHeight="1">
      <c r="A2521" s="55">
        <v>23266</v>
      </c>
      <c r="B2521" s="55">
        <v>1</v>
      </c>
      <c r="C2521" s="55" t="s">
        <v>12207</v>
      </c>
      <c r="D2521" s="55" t="s">
        <v>4649</v>
      </c>
      <c r="E2521" s="55" t="s">
        <v>12208</v>
      </c>
      <c r="F2521" s="55" t="s">
        <v>4651</v>
      </c>
      <c r="G2521" s="55" t="s">
        <v>12209</v>
      </c>
      <c r="H2521" s="55">
        <v>0</v>
      </c>
    </row>
    <row r="2522" spans="1:8" ht="12.5" customHeight="1">
      <c r="A2522" s="55">
        <v>23353</v>
      </c>
      <c r="B2522" s="55">
        <v>1</v>
      </c>
      <c r="C2522" s="55" t="s">
        <v>12210</v>
      </c>
      <c r="D2522" s="55" t="s">
        <v>4649</v>
      </c>
      <c r="E2522" s="55" t="s">
        <v>12211</v>
      </c>
      <c r="F2522" s="55" t="s">
        <v>4651</v>
      </c>
      <c r="G2522" s="55" t="s">
        <v>12212</v>
      </c>
      <c r="H2522" s="55">
        <v>0</v>
      </c>
    </row>
    <row r="2523" spans="1:8" ht="12.5" customHeight="1">
      <c r="A2523" s="55">
        <v>23402</v>
      </c>
      <c r="B2523" s="55">
        <v>1</v>
      </c>
      <c r="C2523" s="55" t="s">
        <v>12213</v>
      </c>
      <c r="D2523" s="55" t="s">
        <v>4649</v>
      </c>
      <c r="E2523" s="55" t="s">
        <v>12214</v>
      </c>
      <c r="F2523" s="55" t="s">
        <v>4651</v>
      </c>
      <c r="G2523" s="55" t="s">
        <v>12215</v>
      </c>
      <c r="H2523" s="55">
        <v>0</v>
      </c>
    </row>
    <row r="2524" spans="1:8" ht="12.5" customHeight="1">
      <c r="A2524" s="55">
        <v>24795</v>
      </c>
      <c r="B2524" s="55">
        <v>1</v>
      </c>
      <c r="C2524" s="55" t="s">
        <v>12216</v>
      </c>
      <c r="D2524" s="55" t="s">
        <v>4649</v>
      </c>
      <c r="E2524" s="55" t="s">
        <v>12217</v>
      </c>
      <c r="F2524" s="55" t="s">
        <v>4651</v>
      </c>
      <c r="G2524" s="55" t="s">
        <v>12218</v>
      </c>
      <c r="H2524" s="55">
        <v>0</v>
      </c>
    </row>
    <row r="2525" spans="1:8" ht="12.5" customHeight="1">
      <c r="A2525" s="55">
        <v>25187</v>
      </c>
      <c r="B2525" s="55">
        <v>1</v>
      </c>
      <c r="C2525" s="55" t="s">
        <v>12219</v>
      </c>
      <c r="D2525" s="55" t="s">
        <v>4649</v>
      </c>
      <c r="E2525" s="55" t="s">
        <v>12220</v>
      </c>
      <c r="F2525" s="55" t="s">
        <v>4651</v>
      </c>
      <c r="G2525" s="55" t="s">
        <v>12221</v>
      </c>
      <c r="H2525" s="55">
        <v>0</v>
      </c>
    </row>
    <row r="2526" spans="1:8" ht="12.5" customHeight="1">
      <c r="A2526" s="55">
        <v>25833</v>
      </c>
      <c r="B2526" s="55">
        <v>1</v>
      </c>
      <c r="C2526" s="55" t="s">
        <v>12222</v>
      </c>
      <c r="D2526" s="55" t="s">
        <v>4649</v>
      </c>
      <c r="E2526" s="55" t="s">
        <v>12223</v>
      </c>
      <c r="F2526" s="55" t="s">
        <v>4651</v>
      </c>
      <c r="G2526" s="55" t="s">
        <v>12224</v>
      </c>
      <c r="H2526" s="55">
        <v>0</v>
      </c>
    </row>
    <row r="2527" spans="1:8" ht="12.5" customHeight="1">
      <c r="A2527" s="55">
        <v>25852</v>
      </c>
      <c r="B2527" s="55">
        <v>1</v>
      </c>
      <c r="C2527" s="55" t="s">
        <v>12225</v>
      </c>
      <c r="D2527" s="55" t="s">
        <v>4649</v>
      </c>
      <c r="E2527" s="55" t="s">
        <v>12226</v>
      </c>
      <c r="F2527" s="55" t="s">
        <v>4651</v>
      </c>
      <c r="G2527" s="55" t="s">
        <v>12227</v>
      </c>
      <c r="H2527" s="55">
        <v>0</v>
      </c>
    </row>
    <row r="2528" spans="1:8" ht="12.5" customHeight="1">
      <c r="A2528" s="55">
        <v>25871</v>
      </c>
      <c r="B2528" s="55">
        <v>1</v>
      </c>
      <c r="C2528" s="55" t="s">
        <v>12228</v>
      </c>
      <c r="D2528" s="55" t="s">
        <v>4649</v>
      </c>
      <c r="E2528" s="55" t="s">
        <v>12229</v>
      </c>
      <c r="F2528" s="55" t="s">
        <v>4651</v>
      </c>
      <c r="G2528" s="55" t="s">
        <v>12230</v>
      </c>
      <c r="H2528" s="55">
        <v>0</v>
      </c>
    </row>
    <row r="2529" spans="1:8" ht="12.5" customHeight="1">
      <c r="A2529" s="55">
        <v>25888</v>
      </c>
      <c r="B2529" s="55">
        <v>1</v>
      </c>
      <c r="C2529" s="55" t="s">
        <v>12231</v>
      </c>
      <c r="D2529" s="55" t="s">
        <v>4649</v>
      </c>
      <c r="E2529" s="55" t="s">
        <v>12232</v>
      </c>
      <c r="F2529" s="55" t="s">
        <v>4651</v>
      </c>
      <c r="G2529" s="55" t="s">
        <v>12233</v>
      </c>
      <c r="H2529" s="55">
        <v>0</v>
      </c>
    </row>
    <row r="2530" spans="1:8" ht="12.5" customHeight="1">
      <c r="A2530" s="55">
        <v>26075</v>
      </c>
      <c r="B2530" s="55">
        <v>1</v>
      </c>
      <c r="C2530" s="55" t="s">
        <v>12234</v>
      </c>
      <c r="D2530" s="55" t="s">
        <v>4649</v>
      </c>
      <c r="E2530" s="55" t="s">
        <v>12235</v>
      </c>
      <c r="F2530" s="55" t="s">
        <v>4651</v>
      </c>
      <c r="G2530" s="55" t="s">
        <v>12236</v>
      </c>
      <c r="H2530" s="55">
        <v>0</v>
      </c>
    </row>
    <row r="2531" spans="1:8" ht="12.5" customHeight="1">
      <c r="A2531" s="55">
        <v>26296</v>
      </c>
      <c r="B2531" s="55">
        <v>1</v>
      </c>
      <c r="C2531" s="55" t="s">
        <v>12237</v>
      </c>
      <c r="D2531" s="55" t="s">
        <v>4649</v>
      </c>
      <c r="E2531" s="55" t="s">
        <v>12238</v>
      </c>
      <c r="F2531" s="55" t="s">
        <v>4651</v>
      </c>
      <c r="G2531" s="55" t="s">
        <v>12239</v>
      </c>
      <c r="H2531" s="55">
        <v>0</v>
      </c>
    </row>
    <row r="2532" spans="1:8" ht="12.5" customHeight="1">
      <c r="A2532" s="55">
        <v>26509</v>
      </c>
      <c r="B2532" s="55">
        <v>1</v>
      </c>
      <c r="C2532" s="55" t="s">
        <v>12240</v>
      </c>
      <c r="D2532" s="55" t="s">
        <v>4649</v>
      </c>
      <c r="E2532" s="55" t="s">
        <v>12241</v>
      </c>
      <c r="F2532" s="55" t="s">
        <v>4651</v>
      </c>
      <c r="G2532" s="55" t="s">
        <v>12242</v>
      </c>
      <c r="H2532" s="55">
        <v>0</v>
      </c>
    </row>
    <row r="2533" spans="1:8" ht="12.5" customHeight="1">
      <c r="A2533" s="55">
        <v>27058</v>
      </c>
      <c r="B2533" s="55">
        <v>1</v>
      </c>
      <c r="C2533" s="55" t="s">
        <v>12243</v>
      </c>
      <c r="D2533" s="55" t="s">
        <v>4649</v>
      </c>
      <c r="E2533" s="55" t="s">
        <v>12244</v>
      </c>
      <c r="F2533" s="55" t="s">
        <v>4651</v>
      </c>
      <c r="G2533" s="55" t="s">
        <v>12245</v>
      </c>
      <c r="H2533" s="55">
        <v>0</v>
      </c>
    </row>
    <row r="2534" spans="1:8" ht="12.5" customHeight="1">
      <c r="A2534" s="55">
        <v>27284</v>
      </c>
      <c r="B2534" s="55">
        <v>1</v>
      </c>
      <c r="C2534" s="55" t="s">
        <v>12246</v>
      </c>
      <c r="D2534" s="55" t="s">
        <v>4649</v>
      </c>
      <c r="E2534" s="55" t="s">
        <v>12247</v>
      </c>
      <c r="F2534" s="55" t="s">
        <v>4651</v>
      </c>
      <c r="G2534" s="55" t="s">
        <v>12248</v>
      </c>
      <c r="H2534" s="55">
        <v>0</v>
      </c>
    </row>
    <row r="2535" spans="1:8" ht="12.5" customHeight="1">
      <c r="A2535" s="55">
        <v>27407</v>
      </c>
      <c r="B2535" s="55">
        <v>1</v>
      </c>
      <c r="C2535" s="55" t="s">
        <v>12249</v>
      </c>
      <c r="D2535" s="55" t="s">
        <v>4649</v>
      </c>
      <c r="E2535" s="55" t="s">
        <v>12250</v>
      </c>
      <c r="F2535" s="55" t="s">
        <v>4651</v>
      </c>
      <c r="G2535" s="55" t="s">
        <v>12251</v>
      </c>
      <c r="H2535" s="55">
        <v>0</v>
      </c>
    </row>
    <row r="2536" spans="1:8" ht="12.5" customHeight="1">
      <c r="A2536" s="55">
        <v>27577</v>
      </c>
      <c r="B2536" s="55">
        <v>1</v>
      </c>
      <c r="C2536" s="55" t="s">
        <v>12252</v>
      </c>
      <c r="D2536" s="55" t="s">
        <v>4649</v>
      </c>
      <c r="E2536" s="55" t="s">
        <v>12253</v>
      </c>
      <c r="F2536" s="55" t="s">
        <v>4651</v>
      </c>
      <c r="G2536" s="55" t="s">
        <v>12254</v>
      </c>
      <c r="H2536" s="55">
        <v>0</v>
      </c>
    </row>
    <row r="2537" spans="1:8" ht="12.5" customHeight="1">
      <c r="A2537" s="55">
        <v>27614</v>
      </c>
      <c r="B2537" s="55">
        <v>1</v>
      </c>
      <c r="C2537" s="55" t="s">
        <v>12255</v>
      </c>
      <c r="D2537" s="55" t="s">
        <v>4649</v>
      </c>
      <c r="E2537" s="55" t="s">
        <v>12256</v>
      </c>
      <c r="F2537" s="55" t="s">
        <v>4651</v>
      </c>
      <c r="G2537" s="55" t="s">
        <v>12257</v>
      </c>
      <c r="H2537" s="55">
        <v>0</v>
      </c>
    </row>
    <row r="2538" spans="1:8" ht="12.5" customHeight="1">
      <c r="A2538" s="55">
        <v>28143</v>
      </c>
      <c r="B2538" s="55">
        <v>1</v>
      </c>
      <c r="C2538" s="55" t="s">
        <v>12258</v>
      </c>
      <c r="D2538" s="55" t="s">
        <v>4649</v>
      </c>
      <c r="E2538" s="55" t="s">
        <v>12259</v>
      </c>
      <c r="F2538" s="55" t="s">
        <v>4651</v>
      </c>
      <c r="G2538" s="55" t="s">
        <v>12260</v>
      </c>
      <c r="H2538" s="55">
        <v>0</v>
      </c>
    </row>
    <row r="2539" spans="1:8" ht="12.5" customHeight="1">
      <c r="A2539" s="55">
        <v>28854</v>
      </c>
      <c r="B2539" s="55">
        <v>1</v>
      </c>
      <c r="C2539" s="55" t="s">
        <v>12261</v>
      </c>
      <c r="D2539" s="55" t="s">
        <v>4649</v>
      </c>
      <c r="E2539" s="55" t="s">
        <v>12262</v>
      </c>
      <c r="F2539" s="55" t="s">
        <v>4651</v>
      </c>
      <c r="G2539" s="55" t="s">
        <v>12263</v>
      </c>
      <c r="H2539" s="55">
        <v>0</v>
      </c>
    </row>
    <row r="2540" spans="1:8" ht="12.5" customHeight="1">
      <c r="A2540" s="55">
        <v>29016</v>
      </c>
      <c r="B2540" s="55">
        <v>1</v>
      </c>
      <c r="C2540" s="55" t="s">
        <v>12264</v>
      </c>
      <c r="D2540" s="55" t="s">
        <v>4649</v>
      </c>
      <c r="E2540" s="55" t="s">
        <v>12265</v>
      </c>
      <c r="F2540" s="55" t="s">
        <v>4651</v>
      </c>
      <c r="G2540" s="55" t="s">
        <v>12266</v>
      </c>
      <c r="H2540" s="55">
        <v>0</v>
      </c>
    </row>
    <row r="2541" spans="1:8" ht="12.5" customHeight="1">
      <c r="A2541" s="55">
        <v>29226</v>
      </c>
      <c r="B2541" s="55">
        <v>1</v>
      </c>
      <c r="C2541" s="55" t="s">
        <v>12267</v>
      </c>
      <c r="D2541" s="55" t="s">
        <v>4649</v>
      </c>
      <c r="E2541" s="55" t="s">
        <v>12268</v>
      </c>
      <c r="F2541" s="55" t="s">
        <v>4651</v>
      </c>
      <c r="G2541" s="55" t="s">
        <v>12269</v>
      </c>
      <c r="H2541" s="55">
        <v>0</v>
      </c>
    </row>
    <row r="2542" spans="1:8" ht="12.5" customHeight="1">
      <c r="A2542" s="55">
        <v>29233</v>
      </c>
      <c r="B2542" s="55">
        <v>1</v>
      </c>
      <c r="C2542" s="55" t="s">
        <v>12270</v>
      </c>
      <c r="D2542" s="55" t="s">
        <v>4649</v>
      </c>
      <c r="E2542" s="55" t="s">
        <v>12271</v>
      </c>
      <c r="F2542" s="55" t="s">
        <v>4651</v>
      </c>
      <c r="G2542" s="55" t="s">
        <v>12272</v>
      </c>
      <c r="H2542" s="55">
        <v>0</v>
      </c>
    </row>
    <row r="2543" spans="1:8" ht="12.5" customHeight="1">
      <c r="A2543" s="55">
        <v>29348</v>
      </c>
      <c r="B2543" s="55">
        <v>1</v>
      </c>
      <c r="C2543" s="55" t="s">
        <v>12273</v>
      </c>
      <c r="D2543" s="55" t="s">
        <v>4649</v>
      </c>
      <c r="E2543" s="55" t="s">
        <v>12274</v>
      </c>
      <c r="F2543" s="55" t="s">
        <v>4651</v>
      </c>
      <c r="G2543" s="55" t="s">
        <v>12275</v>
      </c>
      <c r="H2543" s="55">
        <v>0</v>
      </c>
    </row>
    <row r="2544" spans="1:8" ht="12.5" customHeight="1">
      <c r="A2544" s="55">
        <v>29353</v>
      </c>
      <c r="B2544" s="55">
        <v>1</v>
      </c>
      <c r="C2544" s="55" t="s">
        <v>12276</v>
      </c>
      <c r="D2544" s="55" t="s">
        <v>4649</v>
      </c>
      <c r="E2544" s="55" t="s">
        <v>12277</v>
      </c>
      <c r="F2544" s="55" t="s">
        <v>4651</v>
      </c>
      <c r="G2544" s="55" t="s">
        <v>12278</v>
      </c>
      <c r="H2544" s="55">
        <v>0</v>
      </c>
    </row>
    <row r="2545" spans="1:8" ht="12.5" customHeight="1">
      <c r="A2545" s="55">
        <v>11040</v>
      </c>
      <c r="B2545" s="55">
        <v>1</v>
      </c>
      <c r="C2545" s="55" t="s">
        <v>12279</v>
      </c>
      <c r="D2545" s="55" t="s">
        <v>4649</v>
      </c>
      <c r="E2545" s="55" t="s">
        <v>12280</v>
      </c>
      <c r="F2545" s="55" t="s">
        <v>4651</v>
      </c>
      <c r="G2545" s="55" t="s">
        <v>12281</v>
      </c>
      <c r="H2545" s="55">
        <v>0</v>
      </c>
    </row>
    <row r="2546" spans="1:8" ht="12.5" customHeight="1">
      <c r="A2546" s="55">
        <v>11508</v>
      </c>
      <c r="B2546" s="55">
        <v>1</v>
      </c>
      <c r="C2546" s="55" t="s">
        <v>12282</v>
      </c>
      <c r="D2546" s="55" t="s">
        <v>4649</v>
      </c>
      <c r="E2546" s="55" t="s">
        <v>12283</v>
      </c>
      <c r="F2546" s="55" t="s">
        <v>4651</v>
      </c>
      <c r="G2546" s="55" t="s">
        <v>12284</v>
      </c>
      <c r="H2546" s="55">
        <v>0</v>
      </c>
    </row>
    <row r="2547" spans="1:8" ht="12.5" customHeight="1">
      <c r="A2547" s="55">
        <v>11679</v>
      </c>
      <c r="B2547" s="55">
        <v>1</v>
      </c>
      <c r="C2547" s="55" t="s">
        <v>12285</v>
      </c>
      <c r="D2547" s="55" t="s">
        <v>4649</v>
      </c>
      <c r="E2547" s="55" t="s">
        <v>12286</v>
      </c>
      <c r="F2547" s="55" t="s">
        <v>4651</v>
      </c>
      <c r="G2547" s="55" t="s">
        <v>12287</v>
      </c>
      <c r="H2547" s="55">
        <v>0</v>
      </c>
    </row>
    <row r="2548" spans="1:8" ht="12.5" customHeight="1">
      <c r="A2548" s="55">
        <v>11804</v>
      </c>
      <c r="B2548" s="55">
        <v>1</v>
      </c>
      <c r="C2548" s="55" t="s">
        <v>12288</v>
      </c>
      <c r="D2548" s="55" t="s">
        <v>4649</v>
      </c>
      <c r="E2548" s="55" t="s">
        <v>12289</v>
      </c>
      <c r="F2548" s="55" t="s">
        <v>4651</v>
      </c>
      <c r="G2548" s="55" t="s">
        <v>12290</v>
      </c>
      <c r="H2548" s="55">
        <v>0</v>
      </c>
    </row>
    <row r="2549" spans="1:8" ht="12.5" customHeight="1">
      <c r="A2549" s="55">
        <v>11813</v>
      </c>
      <c r="B2549" s="55">
        <v>1</v>
      </c>
      <c r="C2549" s="55" t="s">
        <v>12291</v>
      </c>
      <c r="D2549" s="55" t="s">
        <v>4649</v>
      </c>
      <c r="E2549" s="55" t="s">
        <v>12292</v>
      </c>
      <c r="F2549" s="55" t="s">
        <v>4651</v>
      </c>
      <c r="G2549" s="55" t="s">
        <v>12293</v>
      </c>
      <c r="H2549" s="55">
        <v>0</v>
      </c>
    </row>
    <row r="2550" spans="1:8" ht="12.5" customHeight="1">
      <c r="A2550" s="55">
        <v>13066</v>
      </c>
      <c r="B2550" s="55">
        <v>1</v>
      </c>
      <c r="C2550" s="55" t="s">
        <v>12294</v>
      </c>
      <c r="D2550" s="55" t="s">
        <v>4649</v>
      </c>
      <c r="E2550" s="55" t="s">
        <v>12295</v>
      </c>
      <c r="F2550" s="55" t="s">
        <v>4651</v>
      </c>
      <c r="G2550" s="55" t="s">
        <v>12296</v>
      </c>
      <c r="H2550" s="55">
        <v>0</v>
      </c>
    </row>
    <row r="2551" spans="1:8" ht="12.5" customHeight="1">
      <c r="A2551" s="55">
        <v>13243</v>
      </c>
      <c r="B2551" s="55">
        <v>1</v>
      </c>
      <c r="C2551" s="55" t="s">
        <v>12297</v>
      </c>
      <c r="D2551" s="55" t="s">
        <v>4649</v>
      </c>
      <c r="E2551" s="55" t="s">
        <v>12298</v>
      </c>
      <c r="F2551" s="55" t="s">
        <v>4651</v>
      </c>
      <c r="G2551" s="55" t="s">
        <v>12299</v>
      </c>
      <c r="H2551" s="55">
        <v>0</v>
      </c>
    </row>
    <row r="2552" spans="1:8" ht="12.5" customHeight="1">
      <c r="A2552" s="55">
        <v>13301</v>
      </c>
      <c r="B2552" s="55">
        <v>1</v>
      </c>
      <c r="C2552" s="55" t="s">
        <v>12300</v>
      </c>
      <c r="D2552" s="55" t="s">
        <v>4649</v>
      </c>
      <c r="E2552" s="55" t="s">
        <v>12301</v>
      </c>
      <c r="F2552" s="55" t="s">
        <v>4651</v>
      </c>
      <c r="G2552" s="55" t="s">
        <v>12302</v>
      </c>
      <c r="H2552" s="55">
        <v>0</v>
      </c>
    </row>
    <row r="2553" spans="1:8" ht="12.5" customHeight="1">
      <c r="A2553" s="55">
        <v>13383</v>
      </c>
      <c r="B2553" s="55">
        <v>1</v>
      </c>
      <c r="C2553" s="55" t="s">
        <v>12303</v>
      </c>
      <c r="D2553" s="55" t="s">
        <v>4649</v>
      </c>
      <c r="E2553" s="55" t="s">
        <v>12304</v>
      </c>
      <c r="F2553" s="55" t="s">
        <v>4651</v>
      </c>
      <c r="G2553" s="55" t="s">
        <v>12305</v>
      </c>
      <c r="H2553" s="55">
        <v>0</v>
      </c>
    </row>
    <row r="2554" spans="1:8" ht="12.5" customHeight="1">
      <c r="A2554" s="55">
        <v>13722</v>
      </c>
      <c r="B2554" s="55">
        <v>1</v>
      </c>
      <c r="C2554" s="55" t="s">
        <v>12306</v>
      </c>
      <c r="D2554" s="55" t="s">
        <v>4649</v>
      </c>
      <c r="E2554" s="55" t="s">
        <v>12307</v>
      </c>
      <c r="F2554" s="55" t="s">
        <v>4651</v>
      </c>
      <c r="G2554" s="55" t="s">
        <v>12308</v>
      </c>
      <c r="H2554" s="55">
        <v>0</v>
      </c>
    </row>
    <row r="2555" spans="1:8" ht="12.5" customHeight="1">
      <c r="A2555" s="55">
        <v>13868</v>
      </c>
      <c r="B2555" s="55">
        <v>1</v>
      </c>
      <c r="C2555" s="55" t="s">
        <v>12309</v>
      </c>
      <c r="D2555" s="55" t="s">
        <v>4649</v>
      </c>
      <c r="E2555" s="55" t="s">
        <v>12310</v>
      </c>
      <c r="F2555" s="55" t="s">
        <v>4651</v>
      </c>
      <c r="G2555" s="55" t="s">
        <v>12311</v>
      </c>
      <c r="H2555" s="55">
        <v>0</v>
      </c>
    </row>
    <row r="2556" spans="1:8" ht="12.5" customHeight="1">
      <c r="A2556" s="55">
        <v>13888</v>
      </c>
      <c r="B2556" s="55">
        <v>1</v>
      </c>
      <c r="C2556" s="55" t="s">
        <v>12312</v>
      </c>
      <c r="D2556" s="55" t="s">
        <v>4649</v>
      </c>
      <c r="E2556" s="55" t="s">
        <v>12313</v>
      </c>
      <c r="F2556" s="55" t="s">
        <v>4651</v>
      </c>
      <c r="G2556" s="55" t="s">
        <v>12314</v>
      </c>
      <c r="H2556" s="55">
        <v>0</v>
      </c>
    </row>
    <row r="2557" spans="1:8" ht="12.5" customHeight="1">
      <c r="A2557" s="55">
        <v>13894</v>
      </c>
      <c r="B2557" s="55">
        <v>1</v>
      </c>
      <c r="C2557" s="55" t="s">
        <v>12315</v>
      </c>
      <c r="D2557" s="55" t="s">
        <v>4649</v>
      </c>
      <c r="E2557" s="55" t="s">
        <v>12316</v>
      </c>
      <c r="F2557" s="55" t="s">
        <v>4651</v>
      </c>
      <c r="G2557" s="55" t="s">
        <v>12317</v>
      </c>
      <c r="H2557" s="55">
        <v>0</v>
      </c>
    </row>
    <row r="2558" spans="1:8" ht="12.5" customHeight="1">
      <c r="A2558" s="55">
        <v>14240</v>
      </c>
      <c r="B2558" s="55">
        <v>1</v>
      </c>
      <c r="C2558" s="55" t="s">
        <v>12318</v>
      </c>
      <c r="D2558" s="55" t="s">
        <v>4649</v>
      </c>
      <c r="E2558" s="55" t="s">
        <v>12319</v>
      </c>
      <c r="F2558" s="55" t="s">
        <v>4651</v>
      </c>
      <c r="G2558" s="55" t="s">
        <v>12320</v>
      </c>
      <c r="H2558" s="55">
        <v>0</v>
      </c>
    </row>
    <row r="2559" spans="1:8" ht="12.5" customHeight="1">
      <c r="A2559" s="55">
        <v>14377</v>
      </c>
      <c r="B2559" s="55">
        <v>1</v>
      </c>
      <c r="C2559" s="55" t="s">
        <v>12321</v>
      </c>
      <c r="D2559" s="55" t="s">
        <v>4649</v>
      </c>
      <c r="E2559" s="55" t="s">
        <v>12322</v>
      </c>
      <c r="F2559" s="55" t="s">
        <v>4651</v>
      </c>
      <c r="G2559" s="55" t="s">
        <v>12323</v>
      </c>
      <c r="H2559" s="55">
        <v>0</v>
      </c>
    </row>
    <row r="2560" spans="1:8" ht="12.5" customHeight="1">
      <c r="A2560" s="55">
        <v>14644</v>
      </c>
      <c r="B2560" s="55">
        <v>1</v>
      </c>
      <c r="C2560" s="55" t="s">
        <v>12324</v>
      </c>
      <c r="D2560" s="55" t="s">
        <v>4649</v>
      </c>
      <c r="E2560" s="55" t="s">
        <v>12325</v>
      </c>
      <c r="F2560" s="55" t="s">
        <v>4651</v>
      </c>
      <c r="G2560" s="55" t="s">
        <v>12326</v>
      </c>
      <c r="H2560" s="55">
        <v>0</v>
      </c>
    </row>
    <row r="2561" spans="1:8" ht="12.5" customHeight="1">
      <c r="A2561" s="55">
        <v>14721</v>
      </c>
      <c r="B2561" s="55">
        <v>1</v>
      </c>
      <c r="C2561" s="55" t="s">
        <v>12327</v>
      </c>
      <c r="D2561" s="55" t="s">
        <v>4649</v>
      </c>
      <c r="E2561" s="55" t="s">
        <v>12328</v>
      </c>
      <c r="F2561" s="55" t="s">
        <v>4651</v>
      </c>
      <c r="G2561" s="55" t="s">
        <v>12329</v>
      </c>
      <c r="H2561" s="55">
        <v>0</v>
      </c>
    </row>
    <row r="2562" spans="1:8" ht="12.5" customHeight="1">
      <c r="A2562" s="55">
        <v>15294</v>
      </c>
      <c r="B2562" s="55">
        <v>1</v>
      </c>
      <c r="C2562" s="55" t="s">
        <v>12330</v>
      </c>
      <c r="D2562" s="55" t="s">
        <v>4649</v>
      </c>
      <c r="E2562" s="55" t="s">
        <v>12331</v>
      </c>
      <c r="F2562" s="55" t="s">
        <v>4651</v>
      </c>
      <c r="G2562" s="55" t="s">
        <v>12332</v>
      </c>
      <c r="H2562" s="55">
        <v>0</v>
      </c>
    </row>
    <row r="2563" spans="1:8" ht="12.5" customHeight="1">
      <c r="A2563" s="55">
        <v>15870</v>
      </c>
      <c r="B2563" s="55">
        <v>1</v>
      </c>
      <c r="C2563" s="55" t="s">
        <v>12333</v>
      </c>
      <c r="D2563" s="55" t="s">
        <v>4649</v>
      </c>
      <c r="E2563" s="55" t="s">
        <v>12334</v>
      </c>
      <c r="F2563" s="55" t="s">
        <v>4651</v>
      </c>
      <c r="G2563" s="55" t="s">
        <v>12335</v>
      </c>
      <c r="H2563" s="55">
        <v>0</v>
      </c>
    </row>
    <row r="2564" spans="1:8" ht="12.5" customHeight="1">
      <c r="A2564" s="55">
        <v>15935</v>
      </c>
      <c r="B2564" s="55">
        <v>1</v>
      </c>
      <c r="C2564" s="55" t="s">
        <v>12336</v>
      </c>
      <c r="D2564" s="55" t="s">
        <v>4649</v>
      </c>
      <c r="E2564" s="55" t="s">
        <v>12337</v>
      </c>
      <c r="F2564" s="55" t="s">
        <v>4651</v>
      </c>
      <c r="G2564" s="55" t="s">
        <v>12338</v>
      </c>
      <c r="H2564" s="55">
        <v>0</v>
      </c>
    </row>
    <row r="2565" spans="1:8" ht="12.5" customHeight="1">
      <c r="A2565" s="55">
        <v>16217</v>
      </c>
      <c r="B2565" s="55">
        <v>1</v>
      </c>
      <c r="C2565" s="55" t="s">
        <v>12339</v>
      </c>
      <c r="D2565" s="55" t="s">
        <v>4649</v>
      </c>
      <c r="E2565" s="55" t="s">
        <v>12340</v>
      </c>
      <c r="F2565" s="55" t="s">
        <v>4651</v>
      </c>
      <c r="G2565" s="55" t="s">
        <v>12341</v>
      </c>
      <c r="H2565" s="55">
        <v>0</v>
      </c>
    </row>
    <row r="2566" spans="1:8" ht="12.5" customHeight="1">
      <c r="A2566" s="55">
        <v>16971</v>
      </c>
      <c r="B2566" s="55">
        <v>1</v>
      </c>
      <c r="C2566" s="55" t="s">
        <v>12342</v>
      </c>
      <c r="D2566" s="55" t="s">
        <v>4649</v>
      </c>
      <c r="E2566" s="55" t="s">
        <v>12343</v>
      </c>
      <c r="F2566" s="55" t="s">
        <v>4651</v>
      </c>
      <c r="G2566" s="55" t="s">
        <v>12344</v>
      </c>
      <c r="H2566" s="55">
        <v>0</v>
      </c>
    </row>
    <row r="2567" spans="1:8" ht="12.5" customHeight="1">
      <c r="A2567" s="55">
        <v>17159</v>
      </c>
      <c r="B2567" s="55">
        <v>1</v>
      </c>
      <c r="C2567" s="55" t="s">
        <v>12345</v>
      </c>
      <c r="D2567" s="55" t="s">
        <v>4649</v>
      </c>
      <c r="E2567" s="55" t="s">
        <v>12346</v>
      </c>
      <c r="F2567" s="55" t="s">
        <v>4651</v>
      </c>
      <c r="G2567" s="55" t="s">
        <v>12347</v>
      </c>
      <c r="H2567" s="55">
        <v>0</v>
      </c>
    </row>
    <row r="2568" spans="1:8" ht="12.5" customHeight="1">
      <c r="A2568" s="55">
        <v>17273</v>
      </c>
      <c r="B2568" s="55">
        <v>1</v>
      </c>
      <c r="C2568" s="55" t="s">
        <v>12348</v>
      </c>
      <c r="D2568" s="55" t="s">
        <v>4649</v>
      </c>
      <c r="E2568" s="55" t="s">
        <v>12349</v>
      </c>
      <c r="F2568" s="55" t="s">
        <v>4651</v>
      </c>
      <c r="G2568" s="55" t="s">
        <v>12350</v>
      </c>
      <c r="H2568" s="55">
        <v>0</v>
      </c>
    </row>
    <row r="2569" spans="1:8" ht="12.5" customHeight="1">
      <c r="A2569" s="55">
        <v>17599</v>
      </c>
      <c r="B2569" s="55">
        <v>1</v>
      </c>
      <c r="C2569" s="55" t="s">
        <v>12351</v>
      </c>
      <c r="D2569" s="55" t="s">
        <v>4649</v>
      </c>
      <c r="E2569" s="55" t="s">
        <v>12352</v>
      </c>
      <c r="F2569" s="55" t="s">
        <v>4651</v>
      </c>
      <c r="G2569" s="55" t="s">
        <v>12353</v>
      </c>
      <c r="H2569" s="55">
        <v>0</v>
      </c>
    </row>
    <row r="2570" spans="1:8" ht="12.5" customHeight="1">
      <c r="A2570" s="55">
        <v>18371</v>
      </c>
      <c r="B2570" s="55">
        <v>1</v>
      </c>
      <c r="C2570" s="55" t="s">
        <v>12354</v>
      </c>
      <c r="D2570" s="55" t="s">
        <v>4649</v>
      </c>
      <c r="E2570" s="55" t="s">
        <v>12355</v>
      </c>
      <c r="F2570" s="55" t="s">
        <v>4651</v>
      </c>
      <c r="G2570" s="55" t="s">
        <v>12356</v>
      </c>
      <c r="H2570" s="55">
        <v>0</v>
      </c>
    </row>
    <row r="2571" spans="1:8" ht="12.5" customHeight="1">
      <c r="A2571" s="55">
        <v>18380</v>
      </c>
      <c r="B2571" s="55">
        <v>1</v>
      </c>
      <c r="C2571" s="55" t="s">
        <v>12357</v>
      </c>
      <c r="D2571" s="55" t="s">
        <v>4649</v>
      </c>
      <c r="E2571" s="55" t="s">
        <v>12358</v>
      </c>
      <c r="F2571" s="55" t="s">
        <v>4651</v>
      </c>
      <c r="G2571" s="55" t="s">
        <v>12359</v>
      </c>
      <c r="H2571" s="55">
        <v>0</v>
      </c>
    </row>
    <row r="2572" spans="1:8" ht="12.5" customHeight="1">
      <c r="A2572" s="55">
        <v>18949</v>
      </c>
      <c r="B2572" s="55">
        <v>1</v>
      </c>
      <c r="C2572" s="55" t="s">
        <v>12360</v>
      </c>
      <c r="D2572" s="55" t="s">
        <v>4649</v>
      </c>
      <c r="E2572" s="55" t="s">
        <v>12361</v>
      </c>
      <c r="F2572" s="55" t="s">
        <v>4651</v>
      </c>
      <c r="G2572" s="55" t="s">
        <v>12362</v>
      </c>
      <c r="H2572" s="55">
        <v>0</v>
      </c>
    </row>
    <row r="2573" spans="1:8" ht="12.5" customHeight="1">
      <c r="A2573" s="55">
        <v>19894</v>
      </c>
      <c r="B2573" s="55">
        <v>1</v>
      </c>
      <c r="C2573" s="55" t="s">
        <v>12363</v>
      </c>
      <c r="D2573" s="55" t="s">
        <v>4649</v>
      </c>
      <c r="E2573" s="55" t="s">
        <v>12364</v>
      </c>
      <c r="F2573" s="55" t="s">
        <v>4651</v>
      </c>
      <c r="G2573" s="55" t="s">
        <v>12365</v>
      </c>
      <c r="H2573" s="55">
        <v>0</v>
      </c>
    </row>
    <row r="2574" spans="1:8" ht="12.5" customHeight="1">
      <c r="A2574" s="55">
        <v>20127</v>
      </c>
      <c r="B2574" s="55">
        <v>1</v>
      </c>
      <c r="C2574" s="55" t="s">
        <v>12366</v>
      </c>
      <c r="D2574" s="55" t="s">
        <v>4649</v>
      </c>
      <c r="E2574" s="55" t="s">
        <v>12367</v>
      </c>
      <c r="F2574" s="55" t="s">
        <v>4651</v>
      </c>
      <c r="G2574" s="55" t="s">
        <v>12368</v>
      </c>
      <c r="H2574" s="55">
        <v>0</v>
      </c>
    </row>
    <row r="2575" spans="1:8" ht="12.5" customHeight="1">
      <c r="A2575" s="55">
        <v>20385</v>
      </c>
      <c r="B2575" s="55">
        <v>1</v>
      </c>
      <c r="C2575" s="55" t="s">
        <v>12369</v>
      </c>
      <c r="D2575" s="55" t="s">
        <v>4649</v>
      </c>
      <c r="E2575" s="55" t="s">
        <v>12370</v>
      </c>
      <c r="F2575" s="55" t="s">
        <v>4651</v>
      </c>
      <c r="G2575" s="55" t="s">
        <v>12371</v>
      </c>
      <c r="H2575" s="55">
        <v>0</v>
      </c>
    </row>
    <row r="2576" spans="1:8" ht="12.5" customHeight="1">
      <c r="A2576" s="55">
        <v>20491</v>
      </c>
      <c r="B2576" s="55">
        <v>1</v>
      </c>
      <c r="C2576" s="55" t="s">
        <v>12372</v>
      </c>
      <c r="D2576" s="55" t="s">
        <v>4649</v>
      </c>
      <c r="E2576" s="55" t="s">
        <v>12373</v>
      </c>
      <c r="F2576" s="55" t="s">
        <v>4651</v>
      </c>
      <c r="G2576" s="55" t="s">
        <v>12374</v>
      </c>
      <c r="H2576" s="55">
        <v>0</v>
      </c>
    </row>
    <row r="2577" spans="1:8" ht="12.5" customHeight="1">
      <c r="A2577" s="55">
        <v>20749</v>
      </c>
      <c r="B2577" s="55">
        <v>1</v>
      </c>
      <c r="C2577" s="55" t="s">
        <v>12375</v>
      </c>
      <c r="D2577" s="55" t="s">
        <v>4649</v>
      </c>
      <c r="E2577" s="55" t="s">
        <v>12376</v>
      </c>
      <c r="F2577" s="55" t="s">
        <v>4651</v>
      </c>
      <c r="G2577" s="55" t="s">
        <v>12377</v>
      </c>
      <c r="H2577" s="55">
        <v>0</v>
      </c>
    </row>
    <row r="2578" spans="1:8" ht="12.5" customHeight="1">
      <c r="A2578" s="55">
        <v>21296</v>
      </c>
      <c r="B2578" s="55">
        <v>1</v>
      </c>
      <c r="C2578" s="55" t="s">
        <v>12378</v>
      </c>
      <c r="D2578" s="55" t="s">
        <v>4649</v>
      </c>
      <c r="E2578" s="55" t="s">
        <v>12379</v>
      </c>
      <c r="F2578" s="55" t="s">
        <v>4651</v>
      </c>
      <c r="G2578" s="55" t="s">
        <v>12380</v>
      </c>
      <c r="H2578" s="55">
        <v>0</v>
      </c>
    </row>
    <row r="2579" spans="1:8" ht="12.5" customHeight="1">
      <c r="A2579" s="55">
        <v>21439</v>
      </c>
      <c r="B2579" s="55">
        <v>1</v>
      </c>
      <c r="C2579" s="55" t="s">
        <v>12381</v>
      </c>
      <c r="D2579" s="55" t="s">
        <v>4649</v>
      </c>
      <c r="E2579" s="55" t="s">
        <v>12382</v>
      </c>
      <c r="F2579" s="55" t="s">
        <v>4651</v>
      </c>
      <c r="G2579" s="55" t="s">
        <v>12383</v>
      </c>
      <c r="H2579" s="55">
        <v>0</v>
      </c>
    </row>
    <row r="2580" spans="1:8" ht="12.5" customHeight="1">
      <c r="A2580" s="55">
        <v>21633</v>
      </c>
      <c r="B2580" s="55">
        <v>1</v>
      </c>
      <c r="C2580" s="55" t="s">
        <v>12384</v>
      </c>
      <c r="D2580" s="55" t="s">
        <v>4649</v>
      </c>
      <c r="E2580" s="55" t="s">
        <v>12385</v>
      </c>
      <c r="F2580" s="55" t="s">
        <v>4651</v>
      </c>
      <c r="G2580" s="55" t="s">
        <v>12386</v>
      </c>
      <c r="H2580" s="55">
        <v>0</v>
      </c>
    </row>
    <row r="2581" spans="1:8" ht="12.5" customHeight="1">
      <c r="A2581" s="55">
        <v>21923</v>
      </c>
      <c r="B2581" s="55">
        <v>1</v>
      </c>
      <c r="C2581" s="55" t="s">
        <v>12387</v>
      </c>
      <c r="D2581" s="55" t="s">
        <v>4649</v>
      </c>
      <c r="E2581" s="55" t="s">
        <v>12388</v>
      </c>
      <c r="F2581" s="55" t="s">
        <v>4651</v>
      </c>
      <c r="G2581" s="55" t="s">
        <v>12389</v>
      </c>
      <c r="H2581" s="55">
        <v>0</v>
      </c>
    </row>
    <row r="2582" spans="1:8" ht="12.5" customHeight="1">
      <c r="A2582" s="55">
        <v>22735</v>
      </c>
      <c r="B2582" s="55">
        <v>1</v>
      </c>
      <c r="C2582" s="55" t="s">
        <v>12390</v>
      </c>
      <c r="D2582" s="55" t="s">
        <v>4649</v>
      </c>
      <c r="E2582" s="55" t="s">
        <v>12391</v>
      </c>
      <c r="F2582" s="55" t="s">
        <v>4651</v>
      </c>
      <c r="G2582" s="55" t="s">
        <v>12392</v>
      </c>
      <c r="H2582" s="55">
        <v>0</v>
      </c>
    </row>
    <row r="2583" spans="1:8" ht="12.5" customHeight="1">
      <c r="A2583" s="55">
        <v>22880</v>
      </c>
      <c r="B2583" s="55">
        <v>1</v>
      </c>
      <c r="C2583" s="55" t="s">
        <v>12393</v>
      </c>
      <c r="D2583" s="55" t="s">
        <v>4649</v>
      </c>
      <c r="E2583" s="55" t="s">
        <v>12394</v>
      </c>
      <c r="F2583" s="55" t="s">
        <v>4651</v>
      </c>
      <c r="G2583" s="55" t="s">
        <v>12395</v>
      </c>
      <c r="H2583" s="55">
        <v>0</v>
      </c>
    </row>
    <row r="2584" spans="1:8" ht="12.5" customHeight="1">
      <c r="A2584" s="55">
        <v>22884</v>
      </c>
      <c r="B2584" s="55">
        <v>1</v>
      </c>
      <c r="C2584" s="55" t="s">
        <v>12396</v>
      </c>
      <c r="D2584" s="55" t="s">
        <v>4649</v>
      </c>
      <c r="E2584" s="55" t="s">
        <v>12397</v>
      </c>
      <c r="F2584" s="55" t="s">
        <v>4651</v>
      </c>
      <c r="G2584" s="55" t="s">
        <v>12398</v>
      </c>
      <c r="H2584" s="55">
        <v>0</v>
      </c>
    </row>
    <row r="2585" spans="1:8" ht="12.5" customHeight="1">
      <c r="A2585" s="55">
        <v>23090</v>
      </c>
      <c r="B2585" s="55">
        <v>1</v>
      </c>
      <c r="C2585" s="55" t="s">
        <v>12399</v>
      </c>
      <c r="D2585" s="55" t="s">
        <v>4649</v>
      </c>
      <c r="E2585" s="55" t="s">
        <v>12400</v>
      </c>
      <c r="F2585" s="55" t="s">
        <v>4651</v>
      </c>
      <c r="G2585" s="55" t="s">
        <v>12401</v>
      </c>
      <c r="H2585" s="55">
        <v>0</v>
      </c>
    </row>
    <row r="2586" spans="1:8" ht="12.5" customHeight="1">
      <c r="A2586" s="55">
        <v>23177</v>
      </c>
      <c r="B2586" s="55">
        <v>1</v>
      </c>
      <c r="C2586" s="55" t="s">
        <v>12402</v>
      </c>
      <c r="D2586" s="55" t="s">
        <v>4649</v>
      </c>
      <c r="E2586" s="55" t="s">
        <v>12403</v>
      </c>
      <c r="F2586" s="55" t="s">
        <v>4651</v>
      </c>
      <c r="G2586" s="55" t="s">
        <v>12404</v>
      </c>
      <c r="H2586" s="55">
        <v>0</v>
      </c>
    </row>
    <row r="2587" spans="1:8" ht="12.5" customHeight="1">
      <c r="A2587" s="55">
        <v>23240</v>
      </c>
      <c r="B2587" s="55">
        <v>1</v>
      </c>
      <c r="C2587" s="55" t="s">
        <v>12405</v>
      </c>
      <c r="D2587" s="55" t="s">
        <v>4649</v>
      </c>
      <c r="E2587" s="55" t="s">
        <v>12406</v>
      </c>
      <c r="F2587" s="55" t="s">
        <v>4651</v>
      </c>
      <c r="G2587" s="55" t="s">
        <v>12407</v>
      </c>
      <c r="H2587" s="55">
        <v>0</v>
      </c>
    </row>
    <row r="2588" spans="1:8" ht="12.5" customHeight="1">
      <c r="A2588" s="55">
        <v>23291</v>
      </c>
      <c r="B2588" s="55">
        <v>1</v>
      </c>
      <c r="C2588" s="55" t="s">
        <v>12408</v>
      </c>
      <c r="D2588" s="55" t="s">
        <v>4649</v>
      </c>
      <c r="E2588" s="55" t="s">
        <v>12409</v>
      </c>
      <c r="F2588" s="55" t="s">
        <v>4651</v>
      </c>
      <c r="G2588" s="55" t="s">
        <v>12410</v>
      </c>
      <c r="H2588" s="55">
        <v>0</v>
      </c>
    </row>
    <row r="2589" spans="1:8" ht="12.5" customHeight="1">
      <c r="A2589" s="55">
        <v>23450</v>
      </c>
      <c r="B2589" s="55">
        <v>1</v>
      </c>
      <c r="C2589" s="55" t="s">
        <v>12411</v>
      </c>
      <c r="D2589" s="55" t="s">
        <v>4649</v>
      </c>
      <c r="E2589" s="55" t="s">
        <v>12412</v>
      </c>
      <c r="F2589" s="55" t="s">
        <v>4651</v>
      </c>
      <c r="G2589" s="55" t="s">
        <v>12413</v>
      </c>
      <c r="H2589" s="55">
        <v>0</v>
      </c>
    </row>
    <row r="2590" spans="1:8" ht="12.5" customHeight="1">
      <c r="A2590" s="55">
        <v>23466</v>
      </c>
      <c r="B2590" s="55">
        <v>1</v>
      </c>
      <c r="C2590" s="55" t="s">
        <v>12414</v>
      </c>
      <c r="D2590" s="55" t="s">
        <v>4649</v>
      </c>
      <c r="E2590" s="55" t="s">
        <v>12415</v>
      </c>
      <c r="F2590" s="55" t="s">
        <v>4651</v>
      </c>
      <c r="G2590" s="55" t="s">
        <v>12416</v>
      </c>
      <c r="H2590" s="55">
        <v>0</v>
      </c>
    </row>
    <row r="2591" spans="1:8" ht="12.5" customHeight="1">
      <c r="A2591" s="55">
        <v>23791</v>
      </c>
      <c r="B2591" s="55">
        <v>1</v>
      </c>
      <c r="C2591" s="55" t="s">
        <v>12417</v>
      </c>
      <c r="D2591" s="55" t="s">
        <v>4649</v>
      </c>
      <c r="E2591" s="55" t="s">
        <v>12418</v>
      </c>
      <c r="F2591" s="55" t="s">
        <v>4651</v>
      </c>
      <c r="G2591" s="55" t="s">
        <v>12419</v>
      </c>
      <c r="H2591" s="55">
        <v>0</v>
      </c>
    </row>
    <row r="2592" spans="1:8" ht="12.5" customHeight="1">
      <c r="A2592" s="55">
        <v>23874</v>
      </c>
      <c r="B2592" s="55">
        <v>1</v>
      </c>
      <c r="C2592" s="55" t="s">
        <v>12420</v>
      </c>
      <c r="D2592" s="55" t="s">
        <v>4649</v>
      </c>
      <c r="E2592" s="55" t="s">
        <v>12421</v>
      </c>
      <c r="F2592" s="55" t="s">
        <v>4651</v>
      </c>
      <c r="G2592" s="55" t="s">
        <v>12422</v>
      </c>
      <c r="H2592" s="55">
        <v>0</v>
      </c>
    </row>
    <row r="2593" spans="1:8" ht="12.5" customHeight="1">
      <c r="A2593" s="55">
        <v>24452</v>
      </c>
      <c r="B2593" s="55">
        <v>1</v>
      </c>
      <c r="C2593" s="55" t="s">
        <v>12423</v>
      </c>
      <c r="D2593" s="55" t="s">
        <v>4649</v>
      </c>
      <c r="E2593" s="55" t="s">
        <v>12424</v>
      </c>
      <c r="F2593" s="55" t="s">
        <v>4651</v>
      </c>
      <c r="G2593" s="55" t="s">
        <v>12425</v>
      </c>
      <c r="H2593" s="55">
        <v>0</v>
      </c>
    </row>
    <row r="2594" spans="1:8" ht="12.5" customHeight="1">
      <c r="A2594" s="55">
        <v>24734</v>
      </c>
      <c r="B2594" s="55">
        <v>1</v>
      </c>
      <c r="C2594" s="55" t="s">
        <v>12426</v>
      </c>
      <c r="D2594" s="55" t="s">
        <v>4649</v>
      </c>
      <c r="E2594" s="55" t="s">
        <v>12427</v>
      </c>
      <c r="F2594" s="55" t="s">
        <v>4651</v>
      </c>
      <c r="G2594" s="55" t="s">
        <v>12428</v>
      </c>
      <c r="H2594" s="55">
        <v>0</v>
      </c>
    </row>
    <row r="2595" spans="1:8" ht="12.5" customHeight="1">
      <c r="A2595" s="55">
        <v>24740</v>
      </c>
      <c r="B2595" s="55">
        <v>1</v>
      </c>
      <c r="C2595" s="55" t="s">
        <v>12429</v>
      </c>
      <c r="D2595" s="55" t="s">
        <v>4649</v>
      </c>
      <c r="E2595" s="55" t="s">
        <v>12430</v>
      </c>
      <c r="F2595" s="55" t="s">
        <v>4651</v>
      </c>
      <c r="G2595" s="55" t="s">
        <v>12431</v>
      </c>
      <c r="H2595" s="55">
        <v>0</v>
      </c>
    </row>
    <row r="2596" spans="1:8" ht="12.5" customHeight="1">
      <c r="A2596" s="55">
        <v>25004</v>
      </c>
      <c r="B2596" s="55">
        <v>1</v>
      </c>
      <c r="C2596" s="55" t="s">
        <v>12432</v>
      </c>
      <c r="D2596" s="55" t="s">
        <v>4649</v>
      </c>
      <c r="E2596" s="55" t="s">
        <v>12433</v>
      </c>
      <c r="F2596" s="55" t="s">
        <v>4651</v>
      </c>
      <c r="G2596" s="55" t="s">
        <v>12434</v>
      </c>
      <c r="H2596" s="55">
        <v>0</v>
      </c>
    </row>
    <row r="2597" spans="1:8" ht="12.5" customHeight="1">
      <c r="A2597" s="55">
        <v>25358</v>
      </c>
      <c r="B2597" s="55">
        <v>1</v>
      </c>
      <c r="C2597" s="55" t="s">
        <v>12435</v>
      </c>
      <c r="D2597" s="55" t="s">
        <v>4649</v>
      </c>
      <c r="E2597" s="55" t="s">
        <v>12436</v>
      </c>
      <c r="F2597" s="55" t="s">
        <v>4651</v>
      </c>
      <c r="G2597" s="55" t="s">
        <v>12437</v>
      </c>
      <c r="H2597" s="55">
        <v>0</v>
      </c>
    </row>
    <row r="2598" spans="1:8" ht="12.5" customHeight="1">
      <c r="A2598" s="55">
        <v>25898</v>
      </c>
      <c r="B2598" s="55">
        <v>1</v>
      </c>
      <c r="C2598" s="55" t="s">
        <v>12438</v>
      </c>
      <c r="D2598" s="55" t="s">
        <v>4649</v>
      </c>
      <c r="E2598" s="55" t="s">
        <v>12439</v>
      </c>
      <c r="F2598" s="55" t="s">
        <v>4651</v>
      </c>
      <c r="G2598" s="55" t="s">
        <v>12440</v>
      </c>
      <c r="H2598" s="55">
        <v>0</v>
      </c>
    </row>
    <row r="2599" spans="1:8" ht="12.5" customHeight="1">
      <c r="A2599" s="55">
        <v>25998</v>
      </c>
      <c r="B2599" s="55">
        <v>1</v>
      </c>
      <c r="C2599" s="55" t="s">
        <v>12441</v>
      </c>
      <c r="D2599" s="55" t="s">
        <v>4649</v>
      </c>
      <c r="E2599" s="55" t="s">
        <v>12442</v>
      </c>
      <c r="F2599" s="55" t="s">
        <v>4651</v>
      </c>
      <c r="G2599" s="55" t="s">
        <v>12443</v>
      </c>
      <c r="H2599" s="55">
        <v>0</v>
      </c>
    </row>
    <row r="2600" spans="1:8" ht="12.5" customHeight="1">
      <c r="A2600" s="55">
        <v>26039</v>
      </c>
      <c r="B2600" s="55">
        <v>1</v>
      </c>
      <c r="C2600" s="55" t="s">
        <v>12444</v>
      </c>
      <c r="D2600" s="55" t="s">
        <v>4649</v>
      </c>
      <c r="E2600" s="55" t="s">
        <v>12445</v>
      </c>
      <c r="F2600" s="55" t="s">
        <v>4651</v>
      </c>
      <c r="G2600" s="55" t="s">
        <v>12446</v>
      </c>
      <c r="H2600" s="55">
        <v>0</v>
      </c>
    </row>
    <row r="2601" spans="1:8" ht="12.5" customHeight="1">
      <c r="A2601" s="55">
        <v>26250</v>
      </c>
      <c r="B2601" s="55">
        <v>1</v>
      </c>
      <c r="C2601" s="55" t="s">
        <v>12447</v>
      </c>
      <c r="D2601" s="55" t="s">
        <v>4649</v>
      </c>
      <c r="E2601" s="55" t="s">
        <v>12448</v>
      </c>
      <c r="F2601" s="55" t="s">
        <v>4651</v>
      </c>
      <c r="G2601" s="55" t="s">
        <v>12449</v>
      </c>
      <c r="H2601" s="55">
        <v>0</v>
      </c>
    </row>
    <row r="2602" spans="1:8" ht="12.5" customHeight="1">
      <c r="A2602" s="55">
        <v>26262</v>
      </c>
      <c r="B2602" s="55">
        <v>1</v>
      </c>
      <c r="C2602" s="55" t="s">
        <v>12450</v>
      </c>
      <c r="D2602" s="55" t="s">
        <v>4649</v>
      </c>
      <c r="E2602" s="55" t="s">
        <v>12451</v>
      </c>
      <c r="F2602" s="55" t="s">
        <v>4651</v>
      </c>
      <c r="G2602" s="55" t="s">
        <v>12452</v>
      </c>
      <c r="H2602" s="55">
        <v>0</v>
      </c>
    </row>
    <row r="2603" spans="1:8" ht="12.5" customHeight="1">
      <c r="A2603" s="55">
        <v>26491</v>
      </c>
      <c r="B2603" s="55">
        <v>1</v>
      </c>
      <c r="C2603" s="55" t="s">
        <v>12453</v>
      </c>
      <c r="D2603" s="55" t="s">
        <v>4649</v>
      </c>
      <c r="E2603" s="55" t="s">
        <v>12454</v>
      </c>
      <c r="F2603" s="55" t="s">
        <v>4651</v>
      </c>
      <c r="G2603" s="55" t="s">
        <v>12455</v>
      </c>
      <c r="H2603" s="55">
        <v>0</v>
      </c>
    </row>
    <row r="2604" spans="1:8" ht="12.5" customHeight="1">
      <c r="A2604" s="55">
        <v>26597</v>
      </c>
      <c r="B2604" s="55">
        <v>1</v>
      </c>
      <c r="C2604" s="55" t="s">
        <v>12456</v>
      </c>
      <c r="D2604" s="55" t="s">
        <v>4649</v>
      </c>
      <c r="E2604" s="55" t="s">
        <v>12457</v>
      </c>
      <c r="F2604" s="55" t="s">
        <v>4651</v>
      </c>
      <c r="G2604" s="55" t="s">
        <v>12458</v>
      </c>
      <c r="H2604" s="55">
        <v>0</v>
      </c>
    </row>
    <row r="2605" spans="1:8" ht="12.5" customHeight="1">
      <c r="A2605" s="55">
        <v>27290</v>
      </c>
      <c r="B2605" s="55">
        <v>1</v>
      </c>
      <c r="C2605" s="55" t="s">
        <v>12459</v>
      </c>
      <c r="D2605" s="55" t="s">
        <v>4649</v>
      </c>
      <c r="E2605" s="55" t="s">
        <v>12460</v>
      </c>
      <c r="F2605" s="55" t="s">
        <v>4651</v>
      </c>
      <c r="G2605" s="55" t="s">
        <v>12461</v>
      </c>
      <c r="H2605" s="55">
        <v>0</v>
      </c>
    </row>
    <row r="2606" spans="1:8" ht="12.5" customHeight="1">
      <c r="A2606" s="55">
        <v>27376</v>
      </c>
      <c r="B2606" s="55">
        <v>1</v>
      </c>
      <c r="C2606" s="55" t="s">
        <v>12462</v>
      </c>
      <c r="D2606" s="55" t="s">
        <v>4649</v>
      </c>
      <c r="E2606" s="55" t="s">
        <v>12463</v>
      </c>
      <c r="F2606" s="55" t="s">
        <v>4651</v>
      </c>
      <c r="G2606" s="55" t="s">
        <v>12464</v>
      </c>
      <c r="H2606" s="55">
        <v>0</v>
      </c>
    </row>
    <row r="2607" spans="1:8" ht="12.5" customHeight="1">
      <c r="A2607" s="55">
        <v>27422</v>
      </c>
      <c r="B2607" s="55">
        <v>1</v>
      </c>
      <c r="C2607" s="55" t="s">
        <v>12465</v>
      </c>
      <c r="D2607" s="55" t="s">
        <v>4649</v>
      </c>
      <c r="E2607" s="55" t="s">
        <v>12466</v>
      </c>
      <c r="F2607" s="55" t="s">
        <v>4651</v>
      </c>
      <c r="G2607" s="55" t="s">
        <v>12467</v>
      </c>
      <c r="H2607" s="55">
        <v>0</v>
      </c>
    </row>
    <row r="2608" spans="1:8" ht="12.5" customHeight="1">
      <c r="A2608" s="55">
        <v>27604</v>
      </c>
      <c r="B2608" s="55">
        <v>1</v>
      </c>
      <c r="C2608" s="55" t="s">
        <v>12468</v>
      </c>
      <c r="D2608" s="55" t="s">
        <v>4649</v>
      </c>
      <c r="E2608" s="55" t="s">
        <v>12469</v>
      </c>
      <c r="F2608" s="55" t="s">
        <v>4651</v>
      </c>
      <c r="G2608" s="55" t="s">
        <v>12470</v>
      </c>
      <c r="H2608" s="55">
        <v>0</v>
      </c>
    </row>
    <row r="2609" spans="1:8" ht="12.5" customHeight="1">
      <c r="A2609" s="55">
        <v>28274</v>
      </c>
      <c r="B2609" s="55">
        <v>1</v>
      </c>
      <c r="C2609" s="55" t="s">
        <v>12471</v>
      </c>
      <c r="D2609" s="55" t="s">
        <v>4649</v>
      </c>
      <c r="E2609" s="55" t="s">
        <v>12472</v>
      </c>
      <c r="F2609" s="55" t="s">
        <v>4651</v>
      </c>
      <c r="G2609" s="55" t="s">
        <v>12473</v>
      </c>
      <c r="H2609" s="55">
        <v>0</v>
      </c>
    </row>
    <row r="2610" spans="1:8" ht="12.5" customHeight="1">
      <c r="A2610" s="55">
        <v>28577</v>
      </c>
      <c r="B2610" s="55">
        <v>1</v>
      </c>
      <c r="C2610" s="55" t="s">
        <v>12474</v>
      </c>
      <c r="D2610" s="55" t="s">
        <v>4649</v>
      </c>
      <c r="E2610" s="55" t="s">
        <v>12475</v>
      </c>
      <c r="F2610" s="55" t="s">
        <v>4651</v>
      </c>
      <c r="G2610" s="55" t="s">
        <v>12476</v>
      </c>
      <c r="H2610" s="55">
        <v>0</v>
      </c>
    </row>
    <row r="2611" spans="1:8" ht="12.5" customHeight="1">
      <c r="A2611" s="55">
        <v>29271</v>
      </c>
      <c r="B2611" s="55">
        <v>1</v>
      </c>
      <c r="C2611" s="55" t="s">
        <v>12477</v>
      </c>
      <c r="D2611" s="55" t="s">
        <v>4649</v>
      </c>
      <c r="E2611" s="55" t="s">
        <v>12478</v>
      </c>
      <c r="F2611" s="55" t="s">
        <v>4651</v>
      </c>
      <c r="G2611" s="55" t="s">
        <v>12479</v>
      </c>
      <c r="H2611" s="55">
        <v>0</v>
      </c>
    </row>
    <row r="2612" spans="1:8" ht="12.5" customHeight="1">
      <c r="A2612" s="55">
        <v>11303</v>
      </c>
      <c r="B2612" s="55">
        <v>1</v>
      </c>
      <c r="C2612" s="55" t="s">
        <v>12480</v>
      </c>
      <c r="D2612" s="55" t="s">
        <v>4649</v>
      </c>
      <c r="E2612" s="55" t="s">
        <v>12481</v>
      </c>
      <c r="F2612" s="55" t="s">
        <v>4651</v>
      </c>
      <c r="G2612" s="55" t="s">
        <v>12482</v>
      </c>
      <c r="H2612" s="55">
        <v>0</v>
      </c>
    </row>
    <row r="2613" spans="1:8" ht="12.5" customHeight="1">
      <c r="A2613" s="55">
        <v>11699</v>
      </c>
      <c r="B2613" s="55">
        <v>1</v>
      </c>
      <c r="C2613" s="55" t="s">
        <v>12483</v>
      </c>
      <c r="D2613" s="55" t="s">
        <v>4649</v>
      </c>
      <c r="E2613" s="55" t="s">
        <v>12484</v>
      </c>
      <c r="F2613" s="55" t="s">
        <v>4651</v>
      </c>
      <c r="G2613" s="55" t="s">
        <v>12485</v>
      </c>
      <c r="H2613" s="55">
        <v>0</v>
      </c>
    </row>
    <row r="2614" spans="1:8" ht="12.5" customHeight="1">
      <c r="A2614" s="55">
        <v>11745</v>
      </c>
      <c r="B2614" s="55">
        <v>1</v>
      </c>
      <c r="C2614" s="55" t="s">
        <v>12486</v>
      </c>
      <c r="D2614" s="55" t="s">
        <v>4649</v>
      </c>
      <c r="E2614" s="55" t="s">
        <v>12487</v>
      </c>
      <c r="F2614" s="55" t="s">
        <v>4651</v>
      </c>
      <c r="G2614" s="55" t="s">
        <v>12488</v>
      </c>
      <c r="H2614" s="55">
        <v>0</v>
      </c>
    </row>
    <row r="2615" spans="1:8" ht="12.5" customHeight="1">
      <c r="A2615" s="55">
        <v>11925</v>
      </c>
      <c r="B2615" s="55">
        <v>1</v>
      </c>
      <c r="C2615" s="55" t="s">
        <v>12489</v>
      </c>
      <c r="D2615" s="55" t="s">
        <v>4649</v>
      </c>
      <c r="E2615" s="55" t="s">
        <v>12490</v>
      </c>
      <c r="F2615" s="55" t="s">
        <v>4651</v>
      </c>
      <c r="G2615" s="55" t="s">
        <v>12491</v>
      </c>
      <c r="H2615" s="55">
        <v>0</v>
      </c>
    </row>
    <row r="2616" spans="1:8" ht="12.5" customHeight="1">
      <c r="A2616" s="55">
        <v>12033</v>
      </c>
      <c r="B2616" s="55">
        <v>1</v>
      </c>
      <c r="C2616" s="55" t="s">
        <v>12492</v>
      </c>
      <c r="D2616" s="55" t="s">
        <v>4649</v>
      </c>
      <c r="E2616" s="55" t="s">
        <v>12493</v>
      </c>
      <c r="F2616" s="55" t="s">
        <v>4651</v>
      </c>
      <c r="G2616" s="55" t="s">
        <v>12494</v>
      </c>
      <c r="H2616" s="55">
        <v>0</v>
      </c>
    </row>
    <row r="2617" spans="1:8" ht="12.5" customHeight="1">
      <c r="A2617" s="55">
        <v>12144</v>
      </c>
      <c r="B2617" s="55">
        <v>1</v>
      </c>
      <c r="C2617" s="55" t="s">
        <v>12495</v>
      </c>
      <c r="D2617" s="55" t="s">
        <v>4649</v>
      </c>
      <c r="E2617" s="55" t="s">
        <v>12496</v>
      </c>
      <c r="F2617" s="55" t="s">
        <v>4651</v>
      </c>
      <c r="G2617" s="55" t="s">
        <v>12497</v>
      </c>
      <c r="H2617" s="55">
        <v>0</v>
      </c>
    </row>
    <row r="2618" spans="1:8" ht="12.5" customHeight="1">
      <c r="A2618" s="55">
        <v>12533</v>
      </c>
      <c r="B2618" s="55">
        <v>1</v>
      </c>
      <c r="C2618" s="55" t="s">
        <v>12498</v>
      </c>
      <c r="D2618" s="55" t="s">
        <v>4649</v>
      </c>
      <c r="E2618" s="55" t="s">
        <v>12499</v>
      </c>
      <c r="F2618" s="55" t="s">
        <v>4651</v>
      </c>
      <c r="G2618" s="55" t="s">
        <v>12500</v>
      </c>
      <c r="H2618" s="55">
        <v>0</v>
      </c>
    </row>
    <row r="2619" spans="1:8" ht="12.5" customHeight="1">
      <c r="A2619" s="55">
        <v>13275</v>
      </c>
      <c r="B2619" s="55">
        <v>1</v>
      </c>
      <c r="C2619" s="55" t="s">
        <v>12501</v>
      </c>
      <c r="D2619" s="55" t="s">
        <v>4649</v>
      </c>
      <c r="E2619" s="55" t="s">
        <v>12502</v>
      </c>
      <c r="F2619" s="55" t="s">
        <v>4651</v>
      </c>
      <c r="G2619" s="55" t="s">
        <v>12503</v>
      </c>
      <c r="H2619" s="55">
        <v>0</v>
      </c>
    </row>
    <row r="2620" spans="1:8" ht="12.5" customHeight="1">
      <c r="A2620" s="55">
        <v>13292</v>
      </c>
      <c r="B2620" s="55">
        <v>1</v>
      </c>
      <c r="C2620" s="55" t="s">
        <v>12504</v>
      </c>
      <c r="D2620" s="55" t="s">
        <v>4649</v>
      </c>
      <c r="E2620" s="55" t="s">
        <v>12505</v>
      </c>
      <c r="F2620" s="55" t="s">
        <v>4651</v>
      </c>
      <c r="G2620" s="55" t="s">
        <v>12506</v>
      </c>
      <c r="H2620" s="55">
        <v>0</v>
      </c>
    </row>
    <row r="2621" spans="1:8" ht="12.5" customHeight="1">
      <c r="A2621" s="55">
        <v>13295</v>
      </c>
      <c r="B2621" s="55">
        <v>1</v>
      </c>
      <c r="C2621" s="55" t="s">
        <v>12507</v>
      </c>
      <c r="D2621" s="55" t="s">
        <v>4649</v>
      </c>
      <c r="E2621" s="55" t="s">
        <v>12508</v>
      </c>
      <c r="F2621" s="55" t="s">
        <v>4651</v>
      </c>
      <c r="G2621" s="55" t="s">
        <v>12509</v>
      </c>
      <c r="H2621" s="55">
        <v>0</v>
      </c>
    </row>
    <row r="2622" spans="1:8" ht="12.5" customHeight="1">
      <c r="A2622" s="55">
        <v>13322</v>
      </c>
      <c r="B2622" s="55">
        <v>1</v>
      </c>
      <c r="C2622" s="55" t="s">
        <v>12510</v>
      </c>
      <c r="D2622" s="55" t="s">
        <v>4649</v>
      </c>
      <c r="E2622" s="55" t="s">
        <v>12511</v>
      </c>
      <c r="F2622" s="55" t="s">
        <v>4651</v>
      </c>
      <c r="G2622" s="55" t="s">
        <v>12512</v>
      </c>
      <c r="H2622" s="55">
        <v>0</v>
      </c>
    </row>
    <row r="2623" spans="1:8" ht="12.5" customHeight="1">
      <c r="A2623" s="55">
        <v>13945</v>
      </c>
      <c r="B2623" s="55">
        <v>1</v>
      </c>
      <c r="C2623" s="55" t="s">
        <v>12513</v>
      </c>
      <c r="D2623" s="55" t="s">
        <v>4649</v>
      </c>
      <c r="E2623" s="55" t="s">
        <v>12514</v>
      </c>
      <c r="F2623" s="55" t="s">
        <v>4651</v>
      </c>
      <c r="G2623" s="55" t="s">
        <v>12515</v>
      </c>
      <c r="H2623" s="55">
        <v>0</v>
      </c>
    </row>
    <row r="2624" spans="1:8" ht="12.5" customHeight="1">
      <c r="A2624" s="55">
        <v>14001</v>
      </c>
      <c r="B2624" s="55">
        <v>1</v>
      </c>
      <c r="C2624" s="55" t="s">
        <v>12516</v>
      </c>
      <c r="D2624" s="55" t="s">
        <v>4649</v>
      </c>
      <c r="E2624" s="55" t="s">
        <v>12517</v>
      </c>
      <c r="F2624" s="55" t="s">
        <v>4651</v>
      </c>
      <c r="G2624" s="55" t="s">
        <v>12518</v>
      </c>
      <c r="H2624" s="55">
        <v>0</v>
      </c>
    </row>
    <row r="2625" spans="1:8" ht="12.5" customHeight="1">
      <c r="A2625" s="55">
        <v>14448</v>
      </c>
      <c r="B2625" s="55">
        <v>1</v>
      </c>
      <c r="C2625" s="55" t="s">
        <v>12519</v>
      </c>
      <c r="D2625" s="55" t="s">
        <v>4649</v>
      </c>
      <c r="E2625" s="55" t="s">
        <v>12520</v>
      </c>
      <c r="F2625" s="55" t="s">
        <v>4651</v>
      </c>
      <c r="G2625" s="55" t="s">
        <v>12521</v>
      </c>
      <c r="H2625" s="55">
        <v>0</v>
      </c>
    </row>
    <row r="2626" spans="1:8" ht="12.5" customHeight="1">
      <c r="A2626" s="55">
        <v>14638</v>
      </c>
      <c r="B2626" s="55">
        <v>1</v>
      </c>
      <c r="C2626" s="55" t="s">
        <v>12522</v>
      </c>
      <c r="D2626" s="55" t="s">
        <v>4649</v>
      </c>
      <c r="E2626" s="55" t="s">
        <v>12523</v>
      </c>
      <c r="F2626" s="55" t="s">
        <v>4651</v>
      </c>
      <c r="G2626" s="55" t="s">
        <v>12524</v>
      </c>
      <c r="H2626" s="55">
        <v>0</v>
      </c>
    </row>
    <row r="2627" spans="1:8" ht="12.5" customHeight="1">
      <c r="A2627" s="55">
        <v>15416</v>
      </c>
      <c r="B2627" s="55">
        <v>1</v>
      </c>
      <c r="C2627" s="55" t="s">
        <v>12525</v>
      </c>
      <c r="D2627" s="55" t="s">
        <v>4649</v>
      </c>
      <c r="E2627" s="55" t="s">
        <v>12526</v>
      </c>
      <c r="F2627" s="55" t="s">
        <v>4651</v>
      </c>
      <c r="G2627" s="55" t="s">
        <v>12527</v>
      </c>
      <c r="H2627" s="55">
        <v>0</v>
      </c>
    </row>
    <row r="2628" spans="1:8" ht="12.5" customHeight="1">
      <c r="A2628" s="55">
        <v>15746</v>
      </c>
      <c r="B2628" s="55">
        <v>1</v>
      </c>
      <c r="C2628" s="55" t="s">
        <v>12528</v>
      </c>
      <c r="D2628" s="55" t="s">
        <v>4649</v>
      </c>
      <c r="E2628" s="55" t="s">
        <v>12529</v>
      </c>
      <c r="F2628" s="55" t="s">
        <v>4651</v>
      </c>
      <c r="G2628" s="55" t="s">
        <v>12530</v>
      </c>
      <c r="H2628" s="55">
        <v>0</v>
      </c>
    </row>
    <row r="2629" spans="1:8" ht="12.5" customHeight="1">
      <c r="A2629" s="55">
        <v>15936</v>
      </c>
      <c r="B2629" s="55">
        <v>1</v>
      </c>
      <c r="C2629" s="55" t="s">
        <v>12531</v>
      </c>
      <c r="D2629" s="55" t="s">
        <v>4649</v>
      </c>
      <c r="E2629" s="55" t="s">
        <v>12532</v>
      </c>
      <c r="F2629" s="55" t="s">
        <v>4651</v>
      </c>
      <c r="G2629" s="55" t="s">
        <v>12533</v>
      </c>
      <c r="H2629" s="55">
        <v>0</v>
      </c>
    </row>
    <row r="2630" spans="1:8" ht="12.5" customHeight="1">
      <c r="A2630" s="55">
        <v>16899</v>
      </c>
      <c r="B2630" s="55">
        <v>1</v>
      </c>
      <c r="C2630" s="55" t="s">
        <v>12534</v>
      </c>
      <c r="D2630" s="55" t="s">
        <v>4649</v>
      </c>
      <c r="E2630" s="55" t="s">
        <v>12535</v>
      </c>
      <c r="F2630" s="55" t="s">
        <v>4651</v>
      </c>
      <c r="G2630" s="55" t="s">
        <v>12536</v>
      </c>
      <c r="H2630" s="55">
        <v>0</v>
      </c>
    </row>
    <row r="2631" spans="1:8" ht="12.5" customHeight="1">
      <c r="A2631" s="55">
        <v>17269</v>
      </c>
      <c r="B2631" s="55">
        <v>1</v>
      </c>
      <c r="C2631" s="55" t="s">
        <v>12537</v>
      </c>
      <c r="D2631" s="55" t="s">
        <v>4649</v>
      </c>
      <c r="E2631" s="55" t="s">
        <v>12538</v>
      </c>
      <c r="F2631" s="55" t="s">
        <v>4651</v>
      </c>
      <c r="G2631" s="55" t="s">
        <v>12539</v>
      </c>
      <c r="H2631" s="55">
        <v>0</v>
      </c>
    </row>
    <row r="2632" spans="1:8" ht="12.5" customHeight="1">
      <c r="A2632" s="55">
        <v>17486</v>
      </c>
      <c r="B2632" s="55">
        <v>1</v>
      </c>
      <c r="C2632" s="55" t="s">
        <v>12540</v>
      </c>
      <c r="D2632" s="55" t="s">
        <v>4649</v>
      </c>
      <c r="E2632" s="55" t="s">
        <v>12541</v>
      </c>
      <c r="F2632" s="55" t="s">
        <v>4651</v>
      </c>
      <c r="G2632" s="55" t="s">
        <v>12542</v>
      </c>
      <c r="H2632" s="55">
        <v>0</v>
      </c>
    </row>
    <row r="2633" spans="1:8" ht="12.5" customHeight="1">
      <c r="A2633" s="55">
        <v>18532</v>
      </c>
      <c r="B2633" s="55">
        <v>1</v>
      </c>
      <c r="C2633" s="55" t="s">
        <v>12543</v>
      </c>
      <c r="D2633" s="55" t="s">
        <v>4649</v>
      </c>
      <c r="E2633" s="55" t="s">
        <v>12544</v>
      </c>
      <c r="F2633" s="55" t="s">
        <v>4651</v>
      </c>
      <c r="G2633" s="55" t="s">
        <v>12545</v>
      </c>
      <c r="H2633" s="55">
        <v>0</v>
      </c>
    </row>
    <row r="2634" spans="1:8" ht="12.5" customHeight="1">
      <c r="A2634" s="55">
        <v>18565</v>
      </c>
      <c r="B2634" s="55">
        <v>1</v>
      </c>
      <c r="C2634" s="55" t="s">
        <v>12546</v>
      </c>
      <c r="D2634" s="55" t="s">
        <v>4649</v>
      </c>
      <c r="E2634" s="55" t="s">
        <v>12547</v>
      </c>
      <c r="F2634" s="55" t="s">
        <v>4651</v>
      </c>
      <c r="G2634" s="55" t="s">
        <v>12548</v>
      </c>
      <c r="H2634" s="55">
        <v>0</v>
      </c>
    </row>
    <row r="2635" spans="1:8" ht="12.5" customHeight="1">
      <c r="A2635" s="55">
        <v>18582</v>
      </c>
      <c r="B2635" s="55">
        <v>1</v>
      </c>
      <c r="C2635" s="55" t="s">
        <v>12549</v>
      </c>
      <c r="D2635" s="55" t="s">
        <v>4649</v>
      </c>
      <c r="E2635" s="55" t="s">
        <v>12550</v>
      </c>
      <c r="F2635" s="55" t="s">
        <v>4651</v>
      </c>
      <c r="G2635" s="55" t="s">
        <v>12551</v>
      </c>
      <c r="H2635" s="55">
        <v>0</v>
      </c>
    </row>
    <row r="2636" spans="1:8" ht="12.5" customHeight="1">
      <c r="A2636" s="55">
        <v>18765</v>
      </c>
      <c r="B2636" s="55">
        <v>1</v>
      </c>
      <c r="C2636" s="55" t="s">
        <v>12552</v>
      </c>
      <c r="D2636" s="55" t="s">
        <v>4649</v>
      </c>
      <c r="E2636" s="55" t="s">
        <v>12553</v>
      </c>
      <c r="F2636" s="55" t="s">
        <v>4651</v>
      </c>
      <c r="G2636" s="55" t="s">
        <v>12554</v>
      </c>
      <c r="H2636" s="55">
        <v>0</v>
      </c>
    </row>
    <row r="2637" spans="1:8" ht="12.5" customHeight="1">
      <c r="A2637" s="55">
        <v>18844</v>
      </c>
      <c r="B2637" s="55">
        <v>1</v>
      </c>
      <c r="C2637" s="55" t="s">
        <v>12555</v>
      </c>
      <c r="D2637" s="55" t="s">
        <v>4649</v>
      </c>
      <c r="E2637" s="55" t="s">
        <v>12556</v>
      </c>
      <c r="F2637" s="55" t="s">
        <v>4651</v>
      </c>
      <c r="G2637" s="55" t="s">
        <v>12557</v>
      </c>
      <c r="H2637" s="55">
        <v>0</v>
      </c>
    </row>
    <row r="2638" spans="1:8" ht="12.5" customHeight="1">
      <c r="A2638" s="55">
        <v>19132</v>
      </c>
      <c r="B2638" s="55">
        <v>1</v>
      </c>
      <c r="C2638" s="55" t="s">
        <v>12558</v>
      </c>
      <c r="D2638" s="55" t="s">
        <v>4649</v>
      </c>
      <c r="E2638" s="55" t="s">
        <v>12559</v>
      </c>
      <c r="F2638" s="55" t="s">
        <v>4651</v>
      </c>
      <c r="G2638" s="55" t="s">
        <v>12560</v>
      </c>
      <c r="H2638" s="55">
        <v>0</v>
      </c>
    </row>
    <row r="2639" spans="1:8" ht="12.5" customHeight="1">
      <c r="A2639" s="55">
        <v>19169</v>
      </c>
      <c r="B2639" s="55">
        <v>1</v>
      </c>
      <c r="C2639" s="55" t="s">
        <v>12561</v>
      </c>
      <c r="D2639" s="55" t="s">
        <v>4649</v>
      </c>
      <c r="E2639" s="55" t="s">
        <v>12562</v>
      </c>
      <c r="F2639" s="55" t="s">
        <v>4651</v>
      </c>
      <c r="G2639" s="55" t="s">
        <v>12563</v>
      </c>
      <c r="H2639" s="55">
        <v>0</v>
      </c>
    </row>
    <row r="2640" spans="1:8" ht="12.5" customHeight="1">
      <c r="A2640" s="55">
        <v>19228</v>
      </c>
      <c r="B2640" s="55">
        <v>1</v>
      </c>
      <c r="C2640" s="55" t="s">
        <v>12564</v>
      </c>
      <c r="D2640" s="55" t="s">
        <v>4649</v>
      </c>
      <c r="E2640" s="55" t="s">
        <v>12565</v>
      </c>
      <c r="F2640" s="55" t="s">
        <v>4651</v>
      </c>
      <c r="G2640" s="55" t="s">
        <v>12566</v>
      </c>
      <c r="H2640" s="55">
        <v>0</v>
      </c>
    </row>
    <row r="2641" spans="1:8" ht="12.5" customHeight="1">
      <c r="A2641" s="55">
        <v>19858</v>
      </c>
      <c r="B2641" s="55">
        <v>1</v>
      </c>
      <c r="C2641" s="55" t="s">
        <v>12567</v>
      </c>
      <c r="D2641" s="55" t="s">
        <v>4649</v>
      </c>
      <c r="E2641" s="55" t="s">
        <v>12568</v>
      </c>
      <c r="F2641" s="55" t="s">
        <v>4651</v>
      </c>
      <c r="G2641" s="55" t="s">
        <v>12569</v>
      </c>
      <c r="H2641" s="55">
        <v>0</v>
      </c>
    </row>
    <row r="2642" spans="1:8" ht="12.5" customHeight="1">
      <c r="A2642" s="55">
        <v>20102</v>
      </c>
      <c r="B2642" s="55">
        <v>1</v>
      </c>
      <c r="C2642" s="55" t="s">
        <v>12570</v>
      </c>
      <c r="D2642" s="55" t="s">
        <v>4649</v>
      </c>
      <c r="E2642" s="55" t="s">
        <v>12571</v>
      </c>
      <c r="F2642" s="55" t="s">
        <v>4651</v>
      </c>
      <c r="G2642" s="55" t="s">
        <v>12572</v>
      </c>
      <c r="H2642" s="55">
        <v>0</v>
      </c>
    </row>
    <row r="2643" spans="1:8" ht="12.5" customHeight="1">
      <c r="A2643" s="55">
        <v>20125</v>
      </c>
      <c r="B2643" s="55">
        <v>1</v>
      </c>
      <c r="C2643" s="55" t="s">
        <v>12573</v>
      </c>
      <c r="D2643" s="55" t="s">
        <v>4649</v>
      </c>
      <c r="E2643" s="55" t="s">
        <v>12574</v>
      </c>
      <c r="F2643" s="55" t="s">
        <v>4651</v>
      </c>
      <c r="G2643" s="55" t="s">
        <v>12575</v>
      </c>
      <c r="H2643" s="55">
        <v>0</v>
      </c>
    </row>
    <row r="2644" spans="1:8" ht="12.5" customHeight="1">
      <c r="A2644" s="55">
        <v>20274</v>
      </c>
      <c r="B2644" s="55">
        <v>1</v>
      </c>
      <c r="C2644" s="55" t="s">
        <v>12576</v>
      </c>
      <c r="D2644" s="55" t="s">
        <v>4649</v>
      </c>
      <c r="E2644" s="55" t="s">
        <v>12577</v>
      </c>
      <c r="F2644" s="55" t="s">
        <v>4651</v>
      </c>
      <c r="G2644" s="55" t="s">
        <v>12578</v>
      </c>
      <c r="H2644" s="55">
        <v>0</v>
      </c>
    </row>
    <row r="2645" spans="1:8" ht="12.5" customHeight="1">
      <c r="A2645" s="55">
        <v>20432</v>
      </c>
      <c r="B2645" s="55">
        <v>1</v>
      </c>
      <c r="C2645" s="55" t="s">
        <v>12579</v>
      </c>
      <c r="D2645" s="55" t="s">
        <v>4649</v>
      </c>
      <c r="E2645" s="55" t="s">
        <v>12580</v>
      </c>
      <c r="F2645" s="55" t="s">
        <v>4651</v>
      </c>
      <c r="G2645" s="55" t="s">
        <v>12581</v>
      </c>
      <c r="H2645" s="55">
        <v>0</v>
      </c>
    </row>
    <row r="2646" spans="1:8" ht="12.5" customHeight="1">
      <c r="A2646" s="55">
        <v>20780</v>
      </c>
      <c r="B2646" s="55">
        <v>1</v>
      </c>
      <c r="C2646" s="55" t="s">
        <v>12582</v>
      </c>
      <c r="D2646" s="55" t="s">
        <v>4649</v>
      </c>
      <c r="E2646" s="55" t="s">
        <v>12583</v>
      </c>
      <c r="F2646" s="55" t="s">
        <v>4651</v>
      </c>
      <c r="G2646" s="55" t="s">
        <v>12584</v>
      </c>
      <c r="H2646" s="55">
        <v>0</v>
      </c>
    </row>
    <row r="2647" spans="1:8" ht="12.5" customHeight="1">
      <c r="A2647" s="55">
        <v>21388</v>
      </c>
      <c r="B2647" s="55">
        <v>1</v>
      </c>
      <c r="C2647" s="55" t="s">
        <v>12585</v>
      </c>
      <c r="D2647" s="55" t="s">
        <v>4649</v>
      </c>
      <c r="E2647" s="55" t="s">
        <v>12586</v>
      </c>
      <c r="F2647" s="55" t="s">
        <v>4651</v>
      </c>
      <c r="G2647" s="55" t="s">
        <v>12587</v>
      </c>
      <c r="H2647" s="55">
        <v>0</v>
      </c>
    </row>
    <row r="2648" spans="1:8" ht="12.5" customHeight="1">
      <c r="A2648" s="55">
        <v>23303</v>
      </c>
      <c r="B2648" s="55">
        <v>1</v>
      </c>
      <c r="C2648" s="55" t="s">
        <v>12588</v>
      </c>
      <c r="D2648" s="55" t="s">
        <v>4649</v>
      </c>
      <c r="E2648" s="55" t="s">
        <v>12589</v>
      </c>
      <c r="F2648" s="55" t="s">
        <v>4651</v>
      </c>
      <c r="G2648" s="55" t="s">
        <v>12590</v>
      </c>
      <c r="H2648" s="55">
        <v>0</v>
      </c>
    </row>
    <row r="2649" spans="1:8" ht="12.5" customHeight="1">
      <c r="A2649" s="55">
        <v>23585</v>
      </c>
      <c r="B2649" s="55">
        <v>1</v>
      </c>
      <c r="C2649" s="55" t="s">
        <v>12591</v>
      </c>
      <c r="D2649" s="55" t="s">
        <v>4649</v>
      </c>
      <c r="E2649" s="55" t="s">
        <v>12592</v>
      </c>
      <c r="F2649" s="55" t="s">
        <v>4651</v>
      </c>
      <c r="G2649" s="55" t="s">
        <v>12593</v>
      </c>
      <c r="H2649" s="55">
        <v>0</v>
      </c>
    </row>
    <row r="2650" spans="1:8" ht="12.5" customHeight="1">
      <c r="A2650" s="55">
        <v>24497</v>
      </c>
      <c r="B2650" s="55">
        <v>1</v>
      </c>
      <c r="C2650" s="55" t="s">
        <v>12594</v>
      </c>
      <c r="D2650" s="55" t="s">
        <v>4649</v>
      </c>
      <c r="E2650" s="55" t="s">
        <v>12595</v>
      </c>
      <c r="F2650" s="55" t="s">
        <v>4651</v>
      </c>
      <c r="G2650" s="55" t="s">
        <v>12596</v>
      </c>
      <c r="H2650" s="55">
        <v>0</v>
      </c>
    </row>
    <row r="2651" spans="1:8" ht="12.5" customHeight="1">
      <c r="A2651" s="55">
        <v>24785</v>
      </c>
      <c r="B2651" s="55">
        <v>1</v>
      </c>
      <c r="C2651" s="55" t="s">
        <v>12597</v>
      </c>
      <c r="D2651" s="55" t="s">
        <v>4649</v>
      </c>
      <c r="E2651" s="55" t="s">
        <v>12598</v>
      </c>
      <c r="F2651" s="55" t="s">
        <v>4651</v>
      </c>
      <c r="G2651" s="55" t="s">
        <v>12599</v>
      </c>
      <c r="H2651" s="55">
        <v>0</v>
      </c>
    </row>
    <row r="2652" spans="1:8" ht="12.5" customHeight="1">
      <c r="A2652" s="55">
        <v>24803</v>
      </c>
      <c r="B2652" s="55">
        <v>1</v>
      </c>
      <c r="C2652" s="55" t="s">
        <v>12600</v>
      </c>
      <c r="D2652" s="55" t="s">
        <v>4649</v>
      </c>
      <c r="E2652" s="55" t="s">
        <v>12601</v>
      </c>
      <c r="F2652" s="55" t="s">
        <v>4651</v>
      </c>
      <c r="G2652" s="55" t="s">
        <v>12602</v>
      </c>
      <c r="H2652" s="55">
        <v>0</v>
      </c>
    </row>
    <row r="2653" spans="1:8" ht="12.5" customHeight="1">
      <c r="A2653" s="55">
        <v>25950</v>
      </c>
      <c r="B2653" s="55">
        <v>1</v>
      </c>
      <c r="C2653" s="55" t="s">
        <v>12603</v>
      </c>
      <c r="D2653" s="55" t="s">
        <v>4649</v>
      </c>
      <c r="E2653" s="55" t="s">
        <v>12604</v>
      </c>
      <c r="F2653" s="55" t="s">
        <v>4651</v>
      </c>
      <c r="G2653" s="55" t="s">
        <v>12605</v>
      </c>
      <c r="H2653" s="55">
        <v>0</v>
      </c>
    </row>
    <row r="2654" spans="1:8" ht="12.5" customHeight="1">
      <c r="A2654" s="55">
        <v>26088</v>
      </c>
      <c r="B2654" s="55">
        <v>1</v>
      </c>
      <c r="C2654" s="55" t="s">
        <v>12606</v>
      </c>
      <c r="D2654" s="55" t="s">
        <v>4649</v>
      </c>
      <c r="E2654" s="55" t="s">
        <v>12607</v>
      </c>
      <c r="F2654" s="55" t="s">
        <v>4651</v>
      </c>
      <c r="G2654" s="55" t="s">
        <v>12608</v>
      </c>
      <c r="H2654" s="55">
        <v>0</v>
      </c>
    </row>
    <row r="2655" spans="1:8" ht="12.5" customHeight="1">
      <c r="A2655" s="55">
        <v>26243</v>
      </c>
      <c r="B2655" s="55">
        <v>1</v>
      </c>
      <c r="C2655" s="55" t="s">
        <v>12609</v>
      </c>
      <c r="D2655" s="55" t="s">
        <v>4649</v>
      </c>
      <c r="E2655" s="55" t="s">
        <v>12610</v>
      </c>
      <c r="F2655" s="55" t="s">
        <v>4651</v>
      </c>
      <c r="G2655" s="55" t="s">
        <v>12611</v>
      </c>
      <c r="H2655" s="55">
        <v>0</v>
      </c>
    </row>
    <row r="2656" spans="1:8" ht="12.5" customHeight="1">
      <c r="A2656" s="55">
        <v>26248</v>
      </c>
      <c r="B2656" s="55">
        <v>1</v>
      </c>
      <c r="C2656" s="55" t="s">
        <v>12612</v>
      </c>
      <c r="D2656" s="55" t="s">
        <v>4649</v>
      </c>
      <c r="E2656" s="55" t="s">
        <v>12613</v>
      </c>
      <c r="F2656" s="55" t="s">
        <v>4651</v>
      </c>
      <c r="G2656" s="55" t="s">
        <v>12614</v>
      </c>
      <c r="H2656" s="55">
        <v>0</v>
      </c>
    </row>
    <row r="2657" spans="1:8" ht="12.5" customHeight="1">
      <c r="A2657" s="55">
        <v>26253</v>
      </c>
      <c r="B2657" s="55">
        <v>1</v>
      </c>
      <c r="C2657" s="55" t="s">
        <v>12615</v>
      </c>
      <c r="D2657" s="55" t="s">
        <v>4649</v>
      </c>
      <c r="E2657" s="55" t="s">
        <v>12616</v>
      </c>
      <c r="F2657" s="55" t="s">
        <v>4651</v>
      </c>
      <c r="G2657" s="55" t="s">
        <v>12617</v>
      </c>
      <c r="H2657" s="55">
        <v>0</v>
      </c>
    </row>
    <row r="2658" spans="1:8" ht="12.5" customHeight="1">
      <c r="A2658" s="55">
        <v>26347</v>
      </c>
      <c r="B2658" s="55">
        <v>1</v>
      </c>
      <c r="C2658" s="55" t="s">
        <v>12618</v>
      </c>
      <c r="D2658" s="55" t="s">
        <v>4649</v>
      </c>
      <c r="E2658" s="55" t="s">
        <v>12619</v>
      </c>
      <c r="F2658" s="55" t="s">
        <v>4651</v>
      </c>
      <c r="G2658" s="55" t="s">
        <v>12620</v>
      </c>
      <c r="H2658" s="55">
        <v>0</v>
      </c>
    </row>
    <row r="2659" spans="1:8" ht="12.5" customHeight="1">
      <c r="A2659" s="55">
        <v>26595</v>
      </c>
      <c r="B2659" s="55">
        <v>1</v>
      </c>
      <c r="C2659" s="55" t="s">
        <v>12621</v>
      </c>
      <c r="D2659" s="55" t="s">
        <v>4649</v>
      </c>
      <c r="E2659" s="55" t="s">
        <v>12622</v>
      </c>
      <c r="F2659" s="55" t="s">
        <v>4651</v>
      </c>
      <c r="G2659" s="55" t="s">
        <v>12623</v>
      </c>
      <c r="H2659" s="55">
        <v>0</v>
      </c>
    </row>
    <row r="2660" spans="1:8" ht="12.5" customHeight="1">
      <c r="A2660" s="55">
        <v>27235</v>
      </c>
      <c r="B2660" s="55">
        <v>1</v>
      </c>
      <c r="C2660" s="55" t="s">
        <v>12624</v>
      </c>
      <c r="D2660" s="55" t="s">
        <v>4649</v>
      </c>
      <c r="E2660" s="55" t="s">
        <v>12625</v>
      </c>
      <c r="F2660" s="55" t="s">
        <v>4651</v>
      </c>
      <c r="G2660" s="55" t="s">
        <v>12626</v>
      </c>
      <c r="H2660" s="55">
        <v>0</v>
      </c>
    </row>
    <row r="2661" spans="1:8" ht="12.5" customHeight="1">
      <c r="A2661" s="55">
        <v>27568</v>
      </c>
      <c r="B2661" s="55">
        <v>1</v>
      </c>
      <c r="C2661" s="55" t="s">
        <v>12627</v>
      </c>
      <c r="D2661" s="55" t="s">
        <v>4649</v>
      </c>
      <c r="E2661" s="55" t="s">
        <v>12628</v>
      </c>
      <c r="F2661" s="55" t="s">
        <v>4651</v>
      </c>
      <c r="G2661" s="55" t="s">
        <v>12629</v>
      </c>
      <c r="H2661" s="55">
        <v>0</v>
      </c>
    </row>
    <row r="2662" spans="1:8" ht="12.5" customHeight="1">
      <c r="A2662" s="55">
        <v>28060</v>
      </c>
      <c r="B2662" s="55">
        <v>1</v>
      </c>
      <c r="C2662" s="55" t="s">
        <v>12630</v>
      </c>
      <c r="D2662" s="55" t="s">
        <v>4649</v>
      </c>
      <c r="E2662" s="55" t="s">
        <v>12631</v>
      </c>
      <c r="F2662" s="55" t="s">
        <v>4651</v>
      </c>
      <c r="G2662" s="55" t="s">
        <v>12632</v>
      </c>
      <c r="H2662" s="55">
        <v>0</v>
      </c>
    </row>
    <row r="2663" spans="1:8" ht="12.5" customHeight="1">
      <c r="A2663" s="55">
        <v>28670</v>
      </c>
      <c r="B2663" s="55">
        <v>1</v>
      </c>
      <c r="C2663" s="55" t="s">
        <v>12633</v>
      </c>
      <c r="D2663" s="55" t="s">
        <v>4649</v>
      </c>
      <c r="E2663" s="55" t="s">
        <v>12634</v>
      </c>
      <c r="F2663" s="55" t="s">
        <v>4651</v>
      </c>
      <c r="G2663" s="55" t="s">
        <v>12635</v>
      </c>
      <c r="H2663" s="55">
        <v>0</v>
      </c>
    </row>
    <row r="2664" spans="1:8" ht="12.5" customHeight="1">
      <c r="A2664" s="55">
        <v>29146</v>
      </c>
      <c r="B2664" s="55">
        <v>1</v>
      </c>
      <c r="C2664" s="55" t="s">
        <v>12636</v>
      </c>
      <c r="D2664" s="55" t="s">
        <v>4649</v>
      </c>
      <c r="E2664" s="55" t="s">
        <v>12637</v>
      </c>
      <c r="F2664" s="55" t="s">
        <v>4651</v>
      </c>
      <c r="G2664" s="55" t="s">
        <v>12638</v>
      </c>
      <c r="H2664" s="55">
        <v>0</v>
      </c>
    </row>
    <row r="2665" spans="1:8" ht="12.5" customHeight="1">
      <c r="A2665" s="55">
        <v>29171</v>
      </c>
      <c r="B2665" s="55">
        <v>1</v>
      </c>
      <c r="C2665" s="55" t="s">
        <v>12639</v>
      </c>
      <c r="D2665" s="55" t="s">
        <v>4649</v>
      </c>
      <c r="E2665" s="55" t="s">
        <v>12640</v>
      </c>
      <c r="F2665" s="55" t="s">
        <v>4651</v>
      </c>
      <c r="G2665" s="55" t="s">
        <v>12641</v>
      </c>
      <c r="H2665" s="55">
        <v>0</v>
      </c>
    </row>
    <row r="2666" spans="1:8" ht="12.5" customHeight="1">
      <c r="A2666" s="55">
        <v>29215</v>
      </c>
      <c r="B2666" s="55">
        <v>1</v>
      </c>
      <c r="C2666" s="55" t="s">
        <v>12642</v>
      </c>
      <c r="D2666" s="55" t="s">
        <v>4649</v>
      </c>
      <c r="E2666" s="55" t="s">
        <v>12643</v>
      </c>
      <c r="F2666" s="55" t="s">
        <v>4651</v>
      </c>
      <c r="G2666" s="55" t="s">
        <v>12644</v>
      </c>
      <c r="H2666" s="55">
        <v>0</v>
      </c>
    </row>
    <row r="2667" spans="1:8" ht="12.5" customHeight="1">
      <c r="A2667" s="55">
        <v>11644</v>
      </c>
      <c r="B2667" s="55">
        <v>1</v>
      </c>
      <c r="C2667" s="55" t="s">
        <v>12645</v>
      </c>
      <c r="D2667" s="55" t="s">
        <v>4649</v>
      </c>
      <c r="E2667" s="55" t="s">
        <v>12646</v>
      </c>
      <c r="F2667" s="55" t="s">
        <v>4651</v>
      </c>
      <c r="G2667" s="55" t="s">
        <v>12647</v>
      </c>
      <c r="H2667" s="55">
        <v>0</v>
      </c>
    </row>
    <row r="2668" spans="1:8" ht="12.5" customHeight="1">
      <c r="A2668" s="55">
        <v>11863</v>
      </c>
      <c r="B2668" s="55">
        <v>1</v>
      </c>
      <c r="C2668" s="55" t="s">
        <v>12648</v>
      </c>
      <c r="D2668" s="55" t="s">
        <v>4649</v>
      </c>
      <c r="E2668" s="55" t="s">
        <v>12649</v>
      </c>
      <c r="F2668" s="55" t="s">
        <v>4651</v>
      </c>
      <c r="G2668" s="55" t="s">
        <v>12650</v>
      </c>
      <c r="H2668" s="55">
        <v>0</v>
      </c>
    </row>
    <row r="2669" spans="1:8" ht="12.5" customHeight="1">
      <c r="A2669" s="55">
        <v>11878</v>
      </c>
      <c r="B2669" s="55">
        <v>1</v>
      </c>
      <c r="C2669" s="55" t="s">
        <v>12651</v>
      </c>
      <c r="D2669" s="55" t="s">
        <v>4649</v>
      </c>
      <c r="E2669" s="55" t="s">
        <v>12652</v>
      </c>
      <c r="F2669" s="55" t="s">
        <v>4651</v>
      </c>
      <c r="G2669" s="55" t="s">
        <v>12653</v>
      </c>
      <c r="H2669" s="55">
        <v>0</v>
      </c>
    </row>
    <row r="2670" spans="1:8" ht="12.5" customHeight="1">
      <c r="A2670" s="55">
        <v>11889</v>
      </c>
      <c r="B2670" s="55">
        <v>1</v>
      </c>
      <c r="C2670" s="55" t="s">
        <v>12654</v>
      </c>
      <c r="D2670" s="55" t="s">
        <v>4649</v>
      </c>
      <c r="E2670" s="55" t="s">
        <v>12655</v>
      </c>
      <c r="F2670" s="55" t="s">
        <v>4651</v>
      </c>
      <c r="G2670" s="55" t="s">
        <v>12656</v>
      </c>
      <c r="H2670" s="55">
        <v>0</v>
      </c>
    </row>
    <row r="2671" spans="1:8" ht="12.5" customHeight="1">
      <c r="A2671" s="55">
        <v>11970</v>
      </c>
      <c r="B2671" s="55">
        <v>1</v>
      </c>
      <c r="C2671" s="55" t="s">
        <v>12657</v>
      </c>
      <c r="D2671" s="55" t="s">
        <v>4649</v>
      </c>
      <c r="E2671" s="55" t="s">
        <v>12658</v>
      </c>
      <c r="F2671" s="55" t="s">
        <v>4651</v>
      </c>
      <c r="G2671" s="55" t="s">
        <v>12659</v>
      </c>
      <c r="H2671" s="55">
        <v>0</v>
      </c>
    </row>
    <row r="2672" spans="1:8" ht="12.5" customHeight="1">
      <c r="A2672" s="55">
        <v>11972</v>
      </c>
      <c r="B2672" s="55">
        <v>1</v>
      </c>
      <c r="C2672" s="55" t="s">
        <v>12660</v>
      </c>
      <c r="D2672" s="55" t="s">
        <v>4649</v>
      </c>
      <c r="E2672" s="55" t="s">
        <v>12661</v>
      </c>
      <c r="F2672" s="55" t="s">
        <v>4651</v>
      </c>
      <c r="G2672" s="55" t="s">
        <v>12662</v>
      </c>
      <c r="H2672" s="55">
        <v>0</v>
      </c>
    </row>
    <row r="2673" spans="1:8" ht="12.5" customHeight="1">
      <c r="A2673" s="55">
        <v>12176</v>
      </c>
      <c r="B2673" s="55">
        <v>1</v>
      </c>
      <c r="C2673" s="55" t="s">
        <v>12663</v>
      </c>
      <c r="D2673" s="55" t="s">
        <v>4649</v>
      </c>
      <c r="E2673" s="55" t="s">
        <v>12664</v>
      </c>
      <c r="F2673" s="55" t="s">
        <v>4651</v>
      </c>
      <c r="G2673" s="55" t="s">
        <v>12665</v>
      </c>
      <c r="H2673" s="55">
        <v>0</v>
      </c>
    </row>
    <row r="2674" spans="1:8" ht="12.5" customHeight="1">
      <c r="A2674" s="55">
        <v>12457</v>
      </c>
      <c r="B2674" s="55">
        <v>1</v>
      </c>
      <c r="C2674" s="55" t="s">
        <v>12666</v>
      </c>
      <c r="D2674" s="55" t="s">
        <v>4649</v>
      </c>
      <c r="E2674" s="55" t="s">
        <v>12667</v>
      </c>
      <c r="F2674" s="55" t="s">
        <v>4651</v>
      </c>
      <c r="G2674" s="55" t="s">
        <v>12668</v>
      </c>
      <c r="H2674" s="55">
        <v>0</v>
      </c>
    </row>
    <row r="2675" spans="1:8" ht="12.5" customHeight="1">
      <c r="A2675" s="55">
        <v>12761</v>
      </c>
      <c r="B2675" s="55">
        <v>1</v>
      </c>
      <c r="C2675" s="55" t="s">
        <v>12669</v>
      </c>
      <c r="D2675" s="55" t="s">
        <v>4649</v>
      </c>
      <c r="E2675" s="55" t="s">
        <v>12670</v>
      </c>
      <c r="F2675" s="55" t="s">
        <v>4651</v>
      </c>
      <c r="G2675" s="55" t="s">
        <v>12671</v>
      </c>
      <c r="H2675" s="55">
        <v>0</v>
      </c>
    </row>
    <row r="2676" spans="1:8" ht="12.5" customHeight="1">
      <c r="A2676" s="55">
        <v>12968</v>
      </c>
      <c r="B2676" s="55">
        <v>1</v>
      </c>
      <c r="C2676" s="55" t="s">
        <v>12672</v>
      </c>
      <c r="D2676" s="55" t="s">
        <v>4649</v>
      </c>
      <c r="E2676" s="55" t="s">
        <v>12673</v>
      </c>
      <c r="F2676" s="55" t="s">
        <v>4651</v>
      </c>
      <c r="G2676" s="55" t="s">
        <v>12674</v>
      </c>
      <c r="H2676" s="55">
        <v>0</v>
      </c>
    </row>
    <row r="2677" spans="1:8" ht="12.5" customHeight="1">
      <c r="A2677" s="55">
        <v>13229</v>
      </c>
      <c r="B2677" s="55">
        <v>1</v>
      </c>
      <c r="C2677" s="55" t="s">
        <v>12675</v>
      </c>
      <c r="D2677" s="55" t="s">
        <v>4649</v>
      </c>
      <c r="E2677" s="55" t="s">
        <v>12676</v>
      </c>
      <c r="F2677" s="55" t="s">
        <v>4651</v>
      </c>
      <c r="G2677" s="55" t="s">
        <v>12677</v>
      </c>
      <c r="H2677" s="55">
        <v>0</v>
      </c>
    </row>
    <row r="2678" spans="1:8" ht="12.5" customHeight="1">
      <c r="A2678" s="55">
        <v>13403</v>
      </c>
      <c r="B2678" s="55">
        <v>1</v>
      </c>
      <c r="C2678" s="55" t="s">
        <v>12678</v>
      </c>
      <c r="D2678" s="55" t="s">
        <v>4649</v>
      </c>
      <c r="E2678" s="55" t="s">
        <v>12679</v>
      </c>
      <c r="F2678" s="55" t="s">
        <v>4651</v>
      </c>
      <c r="G2678" s="55" t="s">
        <v>12680</v>
      </c>
      <c r="H2678" s="55">
        <v>0</v>
      </c>
    </row>
    <row r="2679" spans="1:8" ht="12.5" customHeight="1">
      <c r="A2679" s="55">
        <v>13489</v>
      </c>
      <c r="B2679" s="55">
        <v>1</v>
      </c>
      <c r="C2679" s="55" t="s">
        <v>12681</v>
      </c>
      <c r="D2679" s="55" t="s">
        <v>4649</v>
      </c>
      <c r="E2679" s="55" t="s">
        <v>12682</v>
      </c>
      <c r="F2679" s="55" t="s">
        <v>4651</v>
      </c>
      <c r="G2679" s="55" t="s">
        <v>12683</v>
      </c>
      <c r="H2679" s="55">
        <v>0</v>
      </c>
    </row>
    <row r="2680" spans="1:8" ht="12.5" customHeight="1">
      <c r="A2680" s="55">
        <v>14380</v>
      </c>
      <c r="B2680" s="55">
        <v>1</v>
      </c>
      <c r="C2680" s="55" t="s">
        <v>12684</v>
      </c>
      <c r="D2680" s="55" t="s">
        <v>4649</v>
      </c>
      <c r="E2680" s="55" t="s">
        <v>12685</v>
      </c>
      <c r="F2680" s="55" t="s">
        <v>4651</v>
      </c>
      <c r="G2680" s="55" t="s">
        <v>12686</v>
      </c>
      <c r="H2680" s="55">
        <v>0</v>
      </c>
    </row>
    <row r="2681" spans="1:8" ht="12.5" customHeight="1">
      <c r="A2681" s="55">
        <v>14432</v>
      </c>
      <c r="B2681" s="55">
        <v>1</v>
      </c>
      <c r="C2681" s="55" t="s">
        <v>12687</v>
      </c>
      <c r="D2681" s="55" t="s">
        <v>4649</v>
      </c>
      <c r="E2681" s="55" t="s">
        <v>12688</v>
      </c>
      <c r="F2681" s="55" t="s">
        <v>4651</v>
      </c>
      <c r="G2681" s="55" t="s">
        <v>12689</v>
      </c>
      <c r="H2681" s="55">
        <v>0</v>
      </c>
    </row>
    <row r="2682" spans="1:8" ht="12.5" customHeight="1">
      <c r="A2682" s="55">
        <v>14512</v>
      </c>
      <c r="B2682" s="55">
        <v>1</v>
      </c>
      <c r="C2682" s="55" t="s">
        <v>12690</v>
      </c>
      <c r="D2682" s="55" t="s">
        <v>4649</v>
      </c>
      <c r="E2682" s="55" t="s">
        <v>12691</v>
      </c>
      <c r="F2682" s="55" t="s">
        <v>4651</v>
      </c>
      <c r="G2682" s="55" t="s">
        <v>12692</v>
      </c>
      <c r="H2682" s="55">
        <v>0</v>
      </c>
    </row>
    <row r="2683" spans="1:8" ht="12.5" customHeight="1">
      <c r="A2683" s="55">
        <v>14624</v>
      </c>
      <c r="B2683" s="55">
        <v>1</v>
      </c>
      <c r="C2683" s="55" t="s">
        <v>12693</v>
      </c>
      <c r="D2683" s="55" t="s">
        <v>4649</v>
      </c>
      <c r="E2683" s="55" t="s">
        <v>12694</v>
      </c>
      <c r="F2683" s="55" t="s">
        <v>4651</v>
      </c>
      <c r="G2683" s="55" t="s">
        <v>12695</v>
      </c>
      <c r="H2683" s="55">
        <v>0</v>
      </c>
    </row>
    <row r="2684" spans="1:8" ht="12.5" customHeight="1">
      <c r="A2684" s="55">
        <v>14736</v>
      </c>
      <c r="B2684" s="55">
        <v>1</v>
      </c>
      <c r="C2684" s="55" t="s">
        <v>12696</v>
      </c>
      <c r="D2684" s="55" t="s">
        <v>4649</v>
      </c>
      <c r="E2684" s="55" t="s">
        <v>12697</v>
      </c>
      <c r="F2684" s="55" t="s">
        <v>4651</v>
      </c>
      <c r="G2684" s="55" t="s">
        <v>12698</v>
      </c>
      <c r="H2684" s="55">
        <v>0</v>
      </c>
    </row>
    <row r="2685" spans="1:8" ht="12.5" customHeight="1">
      <c r="A2685" s="55">
        <v>15269</v>
      </c>
      <c r="B2685" s="55">
        <v>1</v>
      </c>
      <c r="C2685" s="55" t="s">
        <v>12699</v>
      </c>
      <c r="D2685" s="55" t="s">
        <v>4649</v>
      </c>
      <c r="E2685" s="55" t="s">
        <v>12700</v>
      </c>
      <c r="F2685" s="55" t="s">
        <v>4651</v>
      </c>
      <c r="G2685" s="55" t="s">
        <v>12701</v>
      </c>
      <c r="H2685" s="55">
        <v>0</v>
      </c>
    </row>
    <row r="2686" spans="1:8" ht="12.5" customHeight="1">
      <c r="A2686" s="55">
        <v>15298</v>
      </c>
      <c r="B2686" s="55">
        <v>1</v>
      </c>
      <c r="C2686" s="55" t="s">
        <v>12702</v>
      </c>
      <c r="D2686" s="55" t="s">
        <v>4649</v>
      </c>
      <c r="E2686" s="55" t="s">
        <v>12703</v>
      </c>
      <c r="F2686" s="55" t="s">
        <v>4651</v>
      </c>
      <c r="G2686" s="55" t="s">
        <v>12704</v>
      </c>
      <c r="H2686" s="55">
        <v>0</v>
      </c>
    </row>
    <row r="2687" spans="1:8" ht="12.5" customHeight="1">
      <c r="A2687" s="55">
        <v>15322</v>
      </c>
      <c r="B2687" s="55">
        <v>1</v>
      </c>
      <c r="C2687" s="55" t="s">
        <v>12705</v>
      </c>
      <c r="D2687" s="55" t="s">
        <v>4649</v>
      </c>
      <c r="E2687" s="55" t="s">
        <v>12706</v>
      </c>
      <c r="F2687" s="55" t="s">
        <v>4651</v>
      </c>
      <c r="G2687" s="55" t="s">
        <v>12707</v>
      </c>
      <c r="H2687" s="55">
        <v>0</v>
      </c>
    </row>
    <row r="2688" spans="1:8" ht="12.5" customHeight="1">
      <c r="A2688" s="55">
        <v>15367</v>
      </c>
      <c r="B2688" s="55">
        <v>1</v>
      </c>
      <c r="C2688" s="55" t="s">
        <v>12708</v>
      </c>
      <c r="D2688" s="55" t="s">
        <v>4649</v>
      </c>
      <c r="E2688" s="55" t="s">
        <v>12709</v>
      </c>
      <c r="F2688" s="55" t="s">
        <v>4651</v>
      </c>
      <c r="G2688" s="55" t="s">
        <v>12710</v>
      </c>
      <c r="H2688" s="55">
        <v>0</v>
      </c>
    </row>
    <row r="2689" spans="1:8" ht="12.5" customHeight="1">
      <c r="A2689" s="55">
        <v>15777</v>
      </c>
      <c r="B2689" s="55">
        <v>1</v>
      </c>
      <c r="C2689" s="55" t="s">
        <v>12711</v>
      </c>
      <c r="D2689" s="55" t="s">
        <v>4649</v>
      </c>
      <c r="E2689" s="55" t="s">
        <v>12712</v>
      </c>
      <c r="F2689" s="55" t="s">
        <v>4651</v>
      </c>
      <c r="G2689" s="55" t="s">
        <v>12713</v>
      </c>
      <c r="H2689" s="55">
        <v>0</v>
      </c>
    </row>
    <row r="2690" spans="1:8" ht="12.5" customHeight="1">
      <c r="A2690" s="55">
        <v>15892</v>
      </c>
      <c r="B2690" s="55">
        <v>1</v>
      </c>
      <c r="C2690" s="55" t="s">
        <v>12714</v>
      </c>
      <c r="D2690" s="55" t="s">
        <v>4649</v>
      </c>
      <c r="E2690" s="55" t="s">
        <v>12715</v>
      </c>
      <c r="F2690" s="55" t="s">
        <v>4651</v>
      </c>
      <c r="G2690" s="55" t="s">
        <v>12716</v>
      </c>
      <c r="H2690" s="55">
        <v>0</v>
      </c>
    </row>
    <row r="2691" spans="1:8" ht="12.5" customHeight="1">
      <c r="A2691" s="55">
        <v>15939</v>
      </c>
      <c r="B2691" s="55">
        <v>1</v>
      </c>
      <c r="C2691" s="55" t="s">
        <v>12717</v>
      </c>
      <c r="D2691" s="55" t="s">
        <v>4649</v>
      </c>
      <c r="E2691" s="55" t="s">
        <v>12718</v>
      </c>
      <c r="F2691" s="55" t="s">
        <v>4651</v>
      </c>
      <c r="G2691" s="55" t="s">
        <v>12719</v>
      </c>
      <c r="H2691" s="55">
        <v>0</v>
      </c>
    </row>
    <row r="2692" spans="1:8" ht="12.5" customHeight="1">
      <c r="A2692" s="55">
        <v>17343</v>
      </c>
      <c r="B2692" s="55">
        <v>1</v>
      </c>
      <c r="C2692" s="55" t="s">
        <v>12720</v>
      </c>
      <c r="D2692" s="55" t="s">
        <v>4649</v>
      </c>
      <c r="E2692" s="55" t="s">
        <v>12721</v>
      </c>
      <c r="F2692" s="55" t="s">
        <v>4651</v>
      </c>
      <c r="G2692" s="55" t="s">
        <v>12722</v>
      </c>
      <c r="H2692" s="55">
        <v>0</v>
      </c>
    </row>
    <row r="2693" spans="1:8" ht="12.5" customHeight="1">
      <c r="A2693" s="55">
        <v>17357</v>
      </c>
      <c r="B2693" s="55">
        <v>1</v>
      </c>
      <c r="C2693" s="55" t="s">
        <v>12723</v>
      </c>
      <c r="D2693" s="55" t="s">
        <v>4649</v>
      </c>
      <c r="E2693" s="55" t="s">
        <v>12724</v>
      </c>
      <c r="F2693" s="55" t="s">
        <v>4651</v>
      </c>
      <c r="G2693" s="55" t="s">
        <v>12725</v>
      </c>
      <c r="H2693" s="55">
        <v>0</v>
      </c>
    </row>
    <row r="2694" spans="1:8" ht="12.5" customHeight="1">
      <c r="A2694" s="55">
        <v>18083</v>
      </c>
      <c r="B2694" s="55">
        <v>1</v>
      </c>
      <c r="C2694" s="55" t="s">
        <v>12726</v>
      </c>
      <c r="D2694" s="55" t="s">
        <v>4649</v>
      </c>
      <c r="E2694" s="55" t="s">
        <v>12727</v>
      </c>
      <c r="F2694" s="55" t="s">
        <v>4651</v>
      </c>
      <c r="G2694" s="55" t="s">
        <v>12728</v>
      </c>
      <c r="H2694" s="55">
        <v>0</v>
      </c>
    </row>
    <row r="2695" spans="1:8" ht="12.5" customHeight="1">
      <c r="A2695" s="55">
        <v>18384</v>
      </c>
      <c r="B2695" s="55">
        <v>1</v>
      </c>
      <c r="C2695" s="55" t="s">
        <v>12729</v>
      </c>
      <c r="D2695" s="55" t="s">
        <v>4649</v>
      </c>
      <c r="E2695" s="55" t="s">
        <v>12730</v>
      </c>
      <c r="F2695" s="55" t="s">
        <v>4651</v>
      </c>
      <c r="G2695" s="55" t="s">
        <v>12731</v>
      </c>
      <c r="H2695" s="55">
        <v>0</v>
      </c>
    </row>
    <row r="2696" spans="1:8" ht="12.5" customHeight="1">
      <c r="A2696" s="55">
        <v>18500</v>
      </c>
      <c r="B2696" s="55">
        <v>1</v>
      </c>
      <c r="C2696" s="55" t="s">
        <v>12732</v>
      </c>
      <c r="D2696" s="55" t="s">
        <v>4649</v>
      </c>
      <c r="E2696" s="55" t="s">
        <v>12733</v>
      </c>
      <c r="F2696" s="55" t="s">
        <v>4651</v>
      </c>
      <c r="G2696" s="55" t="s">
        <v>12734</v>
      </c>
      <c r="H2696" s="55">
        <v>0</v>
      </c>
    </row>
    <row r="2697" spans="1:8" ht="12.5" customHeight="1">
      <c r="A2697" s="55">
        <v>18790</v>
      </c>
      <c r="B2697" s="55">
        <v>1</v>
      </c>
      <c r="C2697" s="55" t="s">
        <v>12735</v>
      </c>
      <c r="D2697" s="55" t="s">
        <v>4649</v>
      </c>
      <c r="E2697" s="55" t="s">
        <v>12736</v>
      </c>
      <c r="F2697" s="55" t="s">
        <v>4651</v>
      </c>
      <c r="G2697" s="55" t="s">
        <v>12737</v>
      </c>
      <c r="H2697" s="55">
        <v>0</v>
      </c>
    </row>
    <row r="2698" spans="1:8" ht="12.5" customHeight="1">
      <c r="A2698" s="55">
        <v>19006</v>
      </c>
      <c r="B2698" s="55">
        <v>1</v>
      </c>
      <c r="C2698" s="55" t="s">
        <v>12738</v>
      </c>
      <c r="D2698" s="55" t="s">
        <v>4649</v>
      </c>
      <c r="E2698" s="55" t="s">
        <v>12739</v>
      </c>
      <c r="F2698" s="55" t="s">
        <v>4651</v>
      </c>
      <c r="G2698" s="55" t="s">
        <v>12740</v>
      </c>
      <c r="H2698" s="55">
        <v>0</v>
      </c>
    </row>
    <row r="2699" spans="1:8" ht="12.5" customHeight="1">
      <c r="A2699" s="55">
        <v>19636</v>
      </c>
      <c r="B2699" s="55">
        <v>1</v>
      </c>
      <c r="C2699" s="55" t="s">
        <v>12741</v>
      </c>
      <c r="D2699" s="55" t="s">
        <v>4649</v>
      </c>
      <c r="E2699" s="55" t="s">
        <v>12742</v>
      </c>
      <c r="F2699" s="55" t="s">
        <v>4651</v>
      </c>
      <c r="G2699" s="55" t="s">
        <v>12743</v>
      </c>
      <c r="H2699" s="55">
        <v>0</v>
      </c>
    </row>
    <row r="2700" spans="1:8" ht="12.5" customHeight="1">
      <c r="A2700" s="55">
        <v>19721</v>
      </c>
      <c r="B2700" s="55">
        <v>1</v>
      </c>
      <c r="C2700" s="55" t="s">
        <v>12744</v>
      </c>
      <c r="D2700" s="55" t="s">
        <v>4649</v>
      </c>
      <c r="E2700" s="55" t="s">
        <v>12745</v>
      </c>
      <c r="F2700" s="55" t="s">
        <v>4651</v>
      </c>
      <c r="G2700" s="55" t="s">
        <v>12746</v>
      </c>
      <c r="H2700" s="55">
        <v>0</v>
      </c>
    </row>
    <row r="2701" spans="1:8" ht="12.5" customHeight="1">
      <c r="A2701" s="55">
        <v>20687</v>
      </c>
      <c r="B2701" s="55">
        <v>1</v>
      </c>
      <c r="C2701" s="55" t="s">
        <v>12747</v>
      </c>
      <c r="D2701" s="55" t="s">
        <v>4649</v>
      </c>
      <c r="E2701" s="55" t="s">
        <v>12748</v>
      </c>
      <c r="F2701" s="55" t="s">
        <v>4651</v>
      </c>
      <c r="G2701" s="55" t="s">
        <v>12749</v>
      </c>
      <c r="H2701" s="55">
        <v>0</v>
      </c>
    </row>
    <row r="2702" spans="1:8" ht="12.5" customHeight="1">
      <c r="A2702" s="55">
        <v>21292</v>
      </c>
      <c r="B2702" s="55">
        <v>1</v>
      </c>
      <c r="C2702" s="55" t="s">
        <v>12750</v>
      </c>
      <c r="D2702" s="55" t="s">
        <v>4649</v>
      </c>
      <c r="E2702" s="55" t="s">
        <v>12751</v>
      </c>
      <c r="F2702" s="55" t="s">
        <v>4651</v>
      </c>
      <c r="G2702" s="55" t="s">
        <v>12752</v>
      </c>
      <c r="H2702" s="55">
        <v>0</v>
      </c>
    </row>
    <row r="2703" spans="1:8" ht="12.5" customHeight="1">
      <c r="A2703" s="55">
        <v>21758</v>
      </c>
      <c r="B2703" s="55">
        <v>1</v>
      </c>
      <c r="C2703" s="55" t="s">
        <v>12753</v>
      </c>
      <c r="D2703" s="55" t="s">
        <v>4649</v>
      </c>
      <c r="E2703" s="55" t="s">
        <v>12754</v>
      </c>
      <c r="F2703" s="55" t="s">
        <v>4651</v>
      </c>
      <c r="G2703" s="55" t="s">
        <v>12755</v>
      </c>
      <c r="H2703" s="55">
        <v>0</v>
      </c>
    </row>
    <row r="2704" spans="1:8" ht="12.5" customHeight="1">
      <c r="A2704" s="55">
        <v>21778</v>
      </c>
      <c r="B2704" s="55">
        <v>1</v>
      </c>
      <c r="C2704" s="55" t="s">
        <v>12756</v>
      </c>
      <c r="D2704" s="55" t="s">
        <v>4649</v>
      </c>
      <c r="E2704" s="55" t="s">
        <v>12757</v>
      </c>
      <c r="F2704" s="55" t="s">
        <v>4651</v>
      </c>
      <c r="G2704" s="55" t="s">
        <v>12758</v>
      </c>
      <c r="H2704" s="55">
        <v>0</v>
      </c>
    </row>
    <row r="2705" spans="1:8" ht="12.5" customHeight="1">
      <c r="A2705" s="55">
        <v>21797</v>
      </c>
      <c r="B2705" s="55">
        <v>1</v>
      </c>
      <c r="C2705" s="55" t="s">
        <v>12759</v>
      </c>
      <c r="D2705" s="55" t="s">
        <v>4649</v>
      </c>
      <c r="E2705" s="55" t="s">
        <v>12760</v>
      </c>
      <c r="F2705" s="55" t="s">
        <v>4651</v>
      </c>
      <c r="G2705" s="55" t="s">
        <v>12761</v>
      </c>
      <c r="H2705" s="55">
        <v>0</v>
      </c>
    </row>
    <row r="2706" spans="1:8" ht="12.5" customHeight="1">
      <c r="A2706" s="55">
        <v>22188</v>
      </c>
      <c r="B2706" s="55">
        <v>1</v>
      </c>
      <c r="C2706" s="55" t="s">
        <v>12762</v>
      </c>
      <c r="D2706" s="55" t="s">
        <v>4649</v>
      </c>
      <c r="E2706" s="55" t="s">
        <v>12763</v>
      </c>
      <c r="F2706" s="55" t="s">
        <v>4651</v>
      </c>
      <c r="G2706" s="55" t="s">
        <v>12764</v>
      </c>
      <c r="H2706" s="55">
        <v>0</v>
      </c>
    </row>
    <row r="2707" spans="1:8" ht="12.5" customHeight="1">
      <c r="A2707" s="55">
        <v>23030</v>
      </c>
      <c r="B2707" s="55">
        <v>1</v>
      </c>
      <c r="C2707" s="55" t="s">
        <v>12765</v>
      </c>
      <c r="D2707" s="55" t="s">
        <v>4649</v>
      </c>
      <c r="E2707" s="55" t="s">
        <v>12766</v>
      </c>
      <c r="F2707" s="55" t="s">
        <v>4651</v>
      </c>
      <c r="G2707" s="55" t="s">
        <v>12767</v>
      </c>
      <c r="H2707" s="55">
        <v>0</v>
      </c>
    </row>
    <row r="2708" spans="1:8" ht="12.5" customHeight="1">
      <c r="A2708" s="55">
        <v>23064</v>
      </c>
      <c r="B2708" s="55">
        <v>1</v>
      </c>
      <c r="C2708" s="55" t="s">
        <v>12768</v>
      </c>
      <c r="D2708" s="55" t="s">
        <v>4649</v>
      </c>
      <c r="E2708" s="55" t="s">
        <v>12769</v>
      </c>
      <c r="F2708" s="55" t="s">
        <v>4651</v>
      </c>
      <c r="G2708" s="55" t="s">
        <v>12770</v>
      </c>
      <c r="H2708" s="55">
        <v>0</v>
      </c>
    </row>
    <row r="2709" spans="1:8" ht="12.5" customHeight="1">
      <c r="A2709" s="55">
        <v>23666</v>
      </c>
      <c r="B2709" s="55">
        <v>1</v>
      </c>
      <c r="C2709" s="55" t="s">
        <v>12771</v>
      </c>
      <c r="D2709" s="55" t="s">
        <v>4649</v>
      </c>
      <c r="E2709" s="55" t="s">
        <v>12772</v>
      </c>
      <c r="F2709" s="55" t="s">
        <v>4651</v>
      </c>
      <c r="G2709" s="55" t="s">
        <v>12773</v>
      </c>
      <c r="H2709" s="55">
        <v>0</v>
      </c>
    </row>
    <row r="2710" spans="1:8" ht="12.5" customHeight="1">
      <c r="A2710" s="55">
        <v>24421</v>
      </c>
      <c r="B2710" s="55">
        <v>1</v>
      </c>
      <c r="C2710" s="55" t="s">
        <v>12774</v>
      </c>
      <c r="D2710" s="55" t="s">
        <v>4649</v>
      </c>
      <c r="E2710" s="55" t="s">
        <v>12775</v>
      </c>
      <c r="F2710" s="55" t="s">
        <v>4651</v>
      </c>
      <c r="G2710" s="55" t="s">
        <v>12776</v>
      </c>
      <c r="H2710" s="55">
        <v>0</v>
      </c>
    </row>
    <row r="2711" spans="1:8" ht="12.5" customHeight="1">
      <c r="A2711" s="55">
        <v>24429</v>
      </c>
      <c r="B2711" s="55">
        <v>1</v>
      </c>
      <c r="C2711" s="55" t="s">
        <v>12777</v>
      </c>
      <c r="D2711" s="55" t="s">
        <v>4649</v>
      </c>
      <c r="E2711" s="55" t="s">
        <v>12778</v>
      </c>
      <c r="F2711" s="55" t="s">
        <v>4651</v>
      </c>
      <c r="G2711" s="55" t="s">
        <v>12779</v>
      </c>
      <c r="H2711" s="55">
        <v>0</v>
      </c>
    </row>
    <row r="2712" spans="1:8" ht="12.5" customHeight="1">
      <c r="A2712" s="55">
        <v>24667</v>
      </c>
      <c r="B2712" s="55">
        <v>1</v>
      </c>
      <c r="C2712" s="55" t="s">
        <v>12780</v>
      </c>
      <c r="D2712" s="55" t="s">
        <v>4649</v>
      </c>
      <c r="E2712" s="55" t="s">
        <v>12781</v>
      </c>
      <c r="F2712" s="55" t="s">
        <v>4651</v>
      </c>
      <c r="G2712" s="55" t="s">
        <v>12782</v>
      </c>
      <c r="H2712" s="55">
        <v>0</v>
      </c>
    </row>
    <row r="2713" spans="1:8" ht="12.5" customHeight="1">
      <c r="A2713" s="55">
        <v>24760</v>
      </c>
      <c r="B2713" s="55">
        <v>1</v>
      </c>
      <c r="C2713" s="55" t="s">
        <v>12783</v>
      </c>
      <c r="D2713" s="55" t="s">
        <v>4649</v>
      </c>
      <c r="E2713" s="55" t="s">
        <v>12784</v>
      </c>
      <c r="F2713" s="55" t="s">
        <v>4651</v>
      </c>
      <c r="G2713" s="55" t="s">
        <v>12785</v>
      </c>
      <c r="H2713" s="55">
        <v>0</v>
      </c>
    </row>
    <row r="2714" spans="1:8" ht="12.5" customHeight="1">
      <c r="A2714" s="55">
        <v>24762</v>
      </c>
      <c r="B2714" s="55">
        <v>1</v>
      </c>
      <c r="C2714" s="55" t="s">
        <v>12786</v>
      </c>
      <c r="D2714" s="55" t="s">
        <v>4649</v>
      </c>
      <c r="E2714" s="55" t="s">
        <v>12787</v>
      </c>
      <c r="F2714" s="55" t="s">
        <v>4651</v>
      </c>
      <c r="G2714" s="55" t="s">
        <v>12788</v>
      </c>
      <c r="H2714" s="55">
        <v>0</v>
      </c>
    </row>
    <row r="2715" spans="1:8" ht="12.5" customHeight="1">
      <c r="A2715" s="55">
        <v>24962</v>
      </c>
      <c r="B2715" s="55">
        <v>1</v>
      </c>
      <c r="C2715" s="55" t="s">
        <v>12789</v>
      </c>
      <c r="D2715" s="55" t="s">
        <v>4649</v>
      </c>
      <c r="E2715" s="55" t="s">
        <v>12790</v>
      </c>
      <c r="F2715" s="55" t="s">
        <v>4651</v>
      </c>
      <c r="G2715" s="55" t="s">
        <v>12791</v>
      </c>
      <c r="H2715" s="55">
        <v>0</v>
      </c>
    </row>
    <row r="2716" spans="1:8" ht="12.5" customHeight="1">
      <c r="A2716" s="55">
        <v>25097</v>
      </c>
      <c r="B2716" s="55">
        <v>1</v>
      </c>
      <c r="C2716" s="55" t="s">
        <v>12792</v>
      </c>
      <c r="D2716" s="55" t="s">
        <v>4649</v>
      </c>
      <c r="E2716" s="55" t="s">
        <v>12793</v>
      </c>
      <c r="F2716" s="55" t="s">
        <v>4651</v>
      </c>
      <c r="G2716" s="55" t="s">
        <v>12794</v>
      </c>
      <c r="H2716" s="55">
        <v>0</v>
      </c>
    </row>
    <row r="2717" spans="1:8" ht="12.5" customHeight="1">
      <c r="A2717" s="55">
        <v>25160</v>
      </c>
      <c r="B2717" s="55">
        <v>1</v>
      </c>
      <c r="C2717" s="55" t="s">
        <v>12795</v>
      </c>
      <c r="D2717" s="55" t="s">
        <v>4649</v>
      </c>
      <c r="E2717" s="55" t="s">
        <v>12796</v>
      </c>
      <c r="F2717" s="55" t="s">
        <v>4651</v>
      </c>
      <c r="G2717" s="55" t="s">
        <v>12797</v>
      </c>
      <c r="H2717" s="55">
        <v>0</v>
      </c>
    </row>
    <row r="2718" spans="1:8" ht="12.5" customHeight="1">
      <c r="A2718" s="55">
        <v>25438</v>
      </c>
      <c r="B2718" s="55">
        <v>1</v>
      </c>
      <c r="C2718" s="55" t="s">
        <v>12798</v>
      </c>
      <c r="D2718" s="55" t="s">
        <v>4649</v>
      </c>
      <c r="E2718" s="55" t="s">
        <v>12799</v>
      </c>
      <c r="F2718" s="55" t="s">
        <v>4651</v>
      </c>
      <c r="G2718" s="55" t="s">
        <v>12800</v>
      </c>
      <c r="H2718" s="55">
        <v>0</v>
      </c>
    </row>
    <row r="2719" spans="1:8" ht="12.5" customHeight="1">
      <c r="A2719" s="55">
        <v>25968</v>
      </c>
      <c r="B2719" s="55">
        <v>1</v>
      </c>
      <c r="C2719" s="55" t="s">
        <v>12801</v>
      </c>
      <c r="D2719" s="55" t="s">
        <v>4649</v>
      </c>
      <c r="E2719" s="55" t="s">
        <v>12802</v>
      </c>
      <c r="F2719" s="55" t="s">
        <v>4651</v>
      </c>
      <c r="G2719" s="55" t="s">
        <v>12803</v>
      </c>
      <c r="H2719" s="55">
        <v>0</v>
      </c>
    </row>
    <row r="2720" spans="1:8" ht="12.5" customHeight="1">
      <c r="A2720" s="55">
        <v>26725</v>
      </c>
      <c r="B2720" s="55">
        <v>1</v>
      </c>
      <c r="C2720" s="55" t="s">
        <v>12804</v>
      </c>
      <c r="D2720" s="55" t="s">
        <v>4649</v>
      </c>
      <c r="E2720" s="55" t="s">
        <v>12805</v>
      </c>
      <c r="F2720" s="55" t="s">
        <v>4651</v>
      </c>
      <c r="G2720" s="55" t="s">
        <v>12806</v>
      </c>
      <c r="H2720" s="55">
        <v>0</v>
      </c>
    </row>
    <row r="2721" spans="1:8" ht="12.5" customHeight="1">
      <c r="A2721" s="55">
        <v>26781</v>
      </c>
      <c r="B2721" s="55">
        <v>1</v>
      </c>
      <c r="C2721" s="55" t="s">
        <v>12807</v>
      </c>
      <c r="D2721" s="55" t="s">
        <v>4649</v>
      </c>
      <c r="E2721" s="55" t="s">
        <v>12808</v>
      </c>
      <c r="F2721" s="55" t="s">
        <v>4651</v>
      </c>
      <c r="G2721" s="55" t="s">
        <v>12809</v>
      </c>
      <c r="H2721" s="55">
        <v>0</v>
      </c>
    </row>
    <row r="2722" spans="1:8" ht="12.5" customHeight="1">
      <c r="A2722" s="55">
        <v>27226</v>
      </c>
      <c r="B2722" s="55">
        <v>1</v>
      </c>
      <c r="C2722" s="55" t="s">
        <v>12810</v>
      </c>
      <c r="D2722" s="55" t="s">
        <v>4649</v>
      </c>
      <c r="E2722" s="55" t="s">
        <v>12811</v>
      </c>
      <c r="F2722" s="55" t="s">
        <v>4651</v>
      </c>
      <c r="G2722" s="55" t="s">
        <v>12812</v>
      </c>
      <c r="H2722" s="55">
        <v>0</v>
      </c>
    </row>
    <row r="2723" spans="1:8" ht="12.5" customHeight="1">
      <c r="A2723" s="55">
        <v>27740</v>
      </c>
      <c r="B2723" s="55">
        <v>1</v>
      </c>
      <c r="C2723" s="55" t="s">
        <v>12813</v>
      </c>
      <c r="D2723" s="55" t="s">
        <v>4649</v>
      </c>
      <c r="E2723" s="55" t="s">
        <v>12814</v>
      </c>
      <c r="F2723" s="55" t="s">
        <v>4651</v>
      </c>
      <c r="G2723" s="55" t="s">
        <v>12815</v>
      </c>
      <c r="H2723" s="55">
        <v>0</v>
      </c>
    </row>
    <row r="2724" spans="1:8" ht="12.5" customHeight="1">
      <c r="A2724" s="55">
        <v>27759</v>
      </c>
      <c r="B2724" s="55">
        <v>1</v>
      </c>
      <c r="C2724" s="55" t="s">
        <v>12816</v>
      </c>
      <c r="D2724" s="55" t="s">
        <v>4649</v>
      </c>
      <c r="E2724" s="55" t="s">
        <v>12817</v>
      </c>
      <c r="F2724" s="55" t="s">
        <v>4651</v>
      </c>
      <c r="G2724" s="55" t="s">
        <v>12818</v>
      </c>
      <c r="H2724" s="55">
        <v>0</v>
      </c>
    </row>
    <row r="2725" spans="1:8" ht="12.5" customHeight="1">
      <c r="A2725" s="55">
        <v>28226</v>
      </c>
      <c r="B2725" s="55">
        <v>1</v>
      </c>
      <c r="C2725" s="55" t="s">
        <v>12819</v>
      </c>
      <c r="D2725" s="55" t="s">
        <v>4649</v>
      </c>
      <c r="E2725" s="55" t="s">
        <v>12820</v>
      </c>
      <c r="F2725" s="55" t="s">
        <v>4651</v>
      </c>
      <c r="G2725" s="55" t="s">
        <v>12821</v>
      </c>
      <c r="H2725" s="55">
        <v>0</v>
      </c>
    </row>
    <row r="2726" spans="1:8" ht="12.5" customHeight="1">
      <c r="A2726" s="55">
        <v>28614</v>
      </c>
      <c r="B2726" s="55">
        <v>1</v>
      </c>
      <c r="C2726" s="55" t="s">
        <v>12822</v>
      </c>
      <c r="D2726" s="55" t="s">
        <v>4649</v>
      </c>
      <c r="E2726" s="55" t="s">
        <v>12823</v>
      </c>
      <c r="F2726" s="55" t="s">
        <v>4651</v>
      </c>
      <c r="G2726" s="55" t="s">
        <v>12824</v>
      </c>
      <c r="H2726" s="55">
        <v>0</v>
      </c>
    </row>
    <row r="2727" spans="1:8" ht="12.5" customHeight="1">
      <c r="A2727" s="55">
        <v>28769</v>
      </c>
      <c r="B2727" s="55">
        <v>1</v>
      </c>
      <c r="C2727" s="55" t="s">
        <v>12825</v>
      </c>
      <c r="D2727" s="55" t="s">
        <v>4649</v>
      </c>
      <c r="E2727" s="55" t="s">
        <v>12826</v>
      </c>
      <c r="F2727" s="55" t="s">
        <v>4651</v>
      </c>
      <c r="G2727" s="55" t="s">
        <v>12827</v>
      </c>
      <c r="H2727" s="55">
        <v>0</v>
      </c>
    </row>
    <row r="2728" spans="1:8" ht="12.5" customHeight="1">
      <c r="A2728" s="55">
        <v>28809</v>
      </c>
      <c r="B2728" s="55">
        <v>1</v>
      </c>
      <c r="C2728" s="55" t="s">
        <v>12828</v>
      </c>
      <c r="D2728" s="55" t="s">
        <v>4649</v>
      </c>
      <c r="E2728" s="55" t="s">
        <v>12829</v>
      </c>
      <c r="F2728" s="55" t="s">
        <v>4651</v>
      </c>
      <c r="G2728" s="55" t="s">
        <v>12830</v>
      </c>
      <c r="H2728" s="55">
        <v>0</v>
      </c>
    </row>
    <row r="2729" spans="1:8" ht="12.5" customHeight="1">
      <c r="A2729" s="55">
        <v>29000</v>
      </c>
      <c r="B2729" s="55">
        <v>1</v>
      </c>
      <c r="C2729" s="55" t="s">
        <v>12831</v>
      </c>
      <c r="D2729" s="55" t="s">
        <v>4649</v>
      </c>
      <c r="E2729" s="55" t="s">
        <v>12832</v>
      </c>
      <c r="F2729" s="55" t="s">
        <v>4651</v>
      </c>
      <c r="G2729" s="55" t="s">
        <v>12833</v>
      </c>
      <c r="H2729" s="55">
        <v>0</v>
      </c>
    </row>
    <row r="2730" spans="1:8" ht="12.5" customHeight="1">
      <c r="A2730" s="55">
        <v>29262</v>
      </c>
      <c r="B2730" s="55">
        <v>1</v>
      </c>
      <c r="C2730" s="55" t="s">
        <v>12834</v>
      </c>
      <c r="D2730" s="55" t="s">
        <v>4649</v>
      </c>
      <c r="E2730" s="55" t="s">
        <v>12835</v>
      </c>
      <c r="F2730" s="55" t="s">
        <v>4651</v>
      </c>
      <c r="G2730" s="55" t="s">
        <v>12836</v>
      </c>
      <c r="H2730" s="55">
        <v>0</v>
      </c>
    </row>
    <row r="2731" spans="1:8" ht="12.5" customHeight="1">
      <c r="A2731" s="55">
        <v>11021</v>
      </c>
      <c r="B2731" s="55">
        <v>1</v>
      </c>
      <c r="C2731" s="55" t="s">
        <v>12837</v>
      </c>
      <c r="D2731" s="55" t="s">
        <v>4649</v>
      </c>
      <c r="E2731" s="55" t="s">
        <v>12838</v>
      </c>
      <c r="F2731" s="55" t="s">
        <v>4651</v>
      </c>
      <c r="G2731" s="55" t="s">
        <v>12839</v>
      </c>
      <c r="H2731" s="55">
        <v>0</v>
      </c>
    </row>
    <row r="2732" spans="1:8" ht="12.5" customHeight="1">
      <c r="A2732" s="55">
        <v>11322</v>
      </c>
      <c r="B2732" s="55">
        <v>1</v>
      </c>
      <c r="C2732" s="55" t="s">
        <v>12840</v>
      </c>
      <c r="D2732" s="55" t="s">
        <v>4649</v>
      </c>
      <c r="E2732" s="55" t="s">
        <v>12841</v>
      </c>
      <c r="F2732" s="55" t="s">
        <v>4651</v>
      </c>
      <c r="G2732" s="55" t="s">
        <v>12842</v>
      </c>
      <c r="H2732" s="55">
        <v>0</v>
      </c>
    </row>
    <row r="2733" spans="1:8" ht="12.5" customHeight="1">
      <c r="A2733" s="55">
        <v>11511</v>
      </c>
      <c r="B2733" s="55">
        <v>1</v>
      </c>
      <c r="C2733" s="55" t="s">
        <v>12843</v>
      </c>
      <c r="D2733" s="55" t="s">
        <v>4649</v>
      </c>
      <c r="E2733" s="55" t="s">
        <v>12844</v>
      </c>
      <c r="F2733" s="55" t="s">
        <v>4651</v>
      </c>
      <c r="G2733" s="55" t="s">
        <v>12845</v>
      </c>
      <c r="H2733" s="55">
        <v>0</v>
      </c>
    </row>
    <row r="2734" spans="1:8" ht="12.5" customHeight="1">
      <c r="A2734" s="55">
        <v>11713</v>
      </c>
      <c r="B2734" s="55">
        <v>1</v>
      </c>
      <c r="C2734" s="55" t="s">
        <v>12846</v>
      </c>
      <c r="D2734" s="55" t="s">
        <v>4649</v>
      </c>
      <c r="E2734" s="55" t="s">
        <v>12847</v>
      </c>
      <c r="F2734" s="55" t="s">
        <v>4651</v>
      </c>
      <c r="G2734" s="55" t="s">
        <v>12848</v>
      </c>
      <c r="H2734" s="55">
        <v>0</v>
      </c>
    </row>
    <row r="2735" spans="1:8" ht="12.5" customHeight="1">
      <c r="A2735" s="55">
        <v>11791</v>
      </c>
      <c r="B2735" s="55">
        <v>1</v>
      </c>
      <c r="C2735" s="55" t="s">
        <v>12849</v>
      </c>
      <c r="D2735" s="55" t="s">
        <v>4649</v>
      </c>
      <c r="E2735" s="55" t="s">
        <v>12850</v>
      </c>
      <c r="F2735" s="55" t="s">
        <v>4651</v>
      </c>
      <c r="G2735" s="55" t="s">
        <v>12851</v>
      </c>
      <c r="H2735" s="55">
        <v>0</v>
      </c>
    </row>
    <row r="2736" spans="1:8" ht="12.5" customHeight="1">
      <c r="A2736" s="55">
        <v>11935</v>
      </c>
      <c r="B2736" s="55">
        <v>1</v>
      </c>
      <c r="C2736" s="55" t="s">
        <v>12852</v>
      </c>
      <c r="D2736" s="55" t="s">
        <v>4649</v>
      </c>
      <c r="E2736" s="55" t="s">
        <v>12853</v>
      </c>
      <c r="F2736" s="55" t="s">
        <v>4651</v>
      </c>
      <c r="G2736" s="55" t="s">
        <v>12854</v>
      </c>
      <c r="H2736" s="55">
        <v>0</v>
      </c>
    </row>
    <row r="2737" spans="1:8" ht="12.5" customHeight="1">
      <c r="A2737" s="55">
        <v>12772</v>
      </c>
      <c r="B2737" s="55">
        <v>1</v>
      </c>
      <c r="C2737" s="55" t="s">
        <v>12855</v>
      </c>
      <c r="D2737" s="55" t="s">
        <v>4649</v>
      </c>
      <c r="E2737" s="55" t="s">
        <v>12856</v>
      </c>
      <c r="F2737" s="55" t="s">
        <v>4651</v>
      </c>
      <c r="G2737" s="55" t="s">
        <v>12857</v>
      </c>
      <c r="H2737" s="55">
        <v>0</v>
      </c>
    </row>
    <row r="2738" spans="1:8" ht="12.5" customHeight="1">
      <c r="A2738" s="55">
        <v>12954</v>
      </c>
      <c r="B2738" s="55">
        <v>1</v>
      </c>
      <c r="C2738" s="55" t="s">
        <v>12858</v>
      </c>
      <c r="D2738" s="55" t="s">
        <v>4649</v>
      </c>
      <c r="E2738" s="55" t="s">
        <v>12859</v>
      </c>
      <c r="F2738" s="55" t="s">
        <v>4651</v>
      </c>
      <c r="G2738" s="55" t="s">
        <v>12860</v>
      </c>
      <c r="H2738" s="55">
        <v>0</v>
      </c>
    </row>
    <row r="2739" spans="1:8" ht="12.5" customHeight="1">
      <c r="A2739" s="55">
        <v>13431</v>
      </c>
      <c r="B2739" s="55">
        <v>1</v>
      </c>
      <c r="C2739" s="55" t="s">
        <v>12861</v>
      </c>
      <c r="D2739" s="55" t="s">
        <v>4649</v>
      </c>
      <c r="E2739" s="55" t="s">
        <v>12862</v>
      </c>
      <c r="F2739" s="55" t="s">
        <v>4651</v>
      </c>
      <c r="G2739" s="55" t="s">
        <v>12863</v>
      </c>
      <c r="H2739" s="55">
        <v>0</v>
      </c>
    </row>
    <row r="2740" spans="1:8" ht="12.5" customHeight="1">
      <c r="A2740" s="55">
        <v>13441</v>
      </c>
      <c r="B2740" s="55">
        <v>1</v>
      </c>
      <c r="C2740" s="55" t="s">
        <v>12864</v>
      </c>
      <c r="D2740" s="55" t="s">
        <v>4649</v>
      </c>
      <c r="E2740" s="55" t="s">
        <v>12865</v>
      </c>
      <c r="F2740" s="55" t="s">
        <v>4651</v>
      </c>
      <c r="G2740" s="55" t="s">
        <v>12866</v>
      </c>
      <c r="H2740" s="55">
        <v>0</v>
      </c>
    </row>
    <row r="2741" spans="1:8" ht="12.5" customHeight="1">
      <c r="A2741" s="55">
        <v>13449</v>
      </c>
      <c r="B2741" s="55">
        <v>1</v>
      </c>
      <c r="C2741" s="55" t="s">
        <v>12867</v>
      </c>
      <c r="D2741" s="55" t="s">
        <v>4649</v>
      </c>
      <c r="E2741" s="55" t="s">
        <v>12868</v>
      </c>
      <c r="F2741" s="55" t="s">
        <v>4651</v>
      </c>
      <c r="G2741" s="55" t="s">
        <v>12869</v>
      </c>
      <c r="H2741" s="55">
        <v>0</v>
      </c>
    </row>
    <row r="2742" spans="1:8" ht="12.5" customHeight="1">
      <c r="A2742" s="55">
        <v>14022</v>
      </c>
      <c r="B2742" s="55">
        <v>1</v>
      </c>
      <c r="C2742" s="55" t="s">
        <v>12870</v>
      </c>
      <c r="D2742" s="55" t="s">
        <v>4649</v>
      </c>
      <c r="E2742" s="55" t="s">
        <v>12871</v>
      </c>
      <c r="F2742" s="55" t="s">
        <v>4651</v>
      </c>
      <c r="G2742" s="55" t="s">
        <v>12872</v>
      </c>
      <c r="H2742" s="55">
        <v>0</v>
      </c>
    </row>
    <row r="2743" spans="1:8" ht="12.5" customHeight="1">
      <c r="A2743" s="55">
        <v>14082</v>
      </c>
      <c r="B2743" s="55">
        <v>1</v>
      </c>
      <c r="C2743" s="55" t="s">
        <v>12873</v>
      </c>
      <c r="D2743" s="55" t="s">
        <v>4649</v>
      </c>
      <c r="E2743" s="55" t="s">
        <v>12874</v>
      </c>
      <c r="F2743" s="55" t="s">
        <v>4651</v>
      </c>
      <c r="G2743" s="55" t="s">
        <v>12875</v>
      </c>
      <c r="H2743" s="55">
        <v>0</v>
      </c>
    </row>
    <row r="2744" spans="1:8" ht="12.5" customHeight="1">
      <c r="A2744" s="55">
        <v>14619</v>
      </c>
      <c r="B2744" s="55">
        <v>1</v>
      </c>
      <c r="C2744" s="55" t="s">
        <v>12876</v>
      </c>
      <c r="D2744" s="55" t="s">
        <v>4649</v>
      </c>
      <c r="E2744" s="55" t="s">
        <v>12877</v>
      </c>
      <c r="F2744" s="55" t="s">
        <v>4651</v>
      </c>
      <c r="G2744" s="55" t="s">
        <v>12878</v>
      </c>
      <c r="H2744" s="55">
        <v>0</v>
      </c>
    </row>
    <row r="2745" spans="1:8" ht="12.5" customHeight="1">
      <c r="A2745" s="55">
        <v>15348</v>
      </c>
      <c r="B2745" s="55">
        <v>1</v>
      </c>
      <c r="C2745" s="55" t="s">
        <v>12879</v>
      </c>
      <c r="D2745" s="55" t="s">
        <v>4649</v>
      </c>
      <c r="E2745" s="55" t="s">
        <v>12880</v>
      </c>
      <c r="F2745" s="55" t="s">
        <v>4651</v>
      </c>
      <c r="G2745" s="55" t="s">
        <v>12881</v>
      </c>
      <c r="H2745" s="55">
        <v>0</v>
      </c>
    </row>
    <row r="2746" spans="1:8" ht="12.5" customHeight="1">
      <c r="A2746" s="55">
        <v>15381</v>
      </c>
      <c r="B2746" s="55">
        <v>1</v>
      </c>
      <c r="C2746" s="55" t="s">
        <v>12882</v>
      </c>
      <c r="D2746" s="55" t="s">
        <v>4649</v>
      </c>
      <c r="E2746" s="55" t="s">
        <v>12883</v>
      </c>
      <c r="F2746" s="55" t="s">
        <v>4651</v>
      </c>
      <c r="G2746" s="55" t="s">
        <v>12884</v>
      </c>
      <c r="H2746" s="55">
        <v>0</v>
      </c>
    </row>
    <row r="2747" spans="1:8" ht="12.5" customHeight="1">
      <c r="A2747" s="55">
        <v>15479</v>
      </c>
      <c r="B2747" s="55">
        <v>1</v>
      </c>
      <c r="C2747" s="55" t="s">
        <v>12885</v>
      </c>
      <c r="D2747" s="55" t="s">
        <v>4649</v>
      </c>
      <c r="E2747" s="55" t="s">
        <v>12886</v>
      </c>
      <c r="F2747" s="55" t="s">
        <v>4651</v>
      </c>
      <c r="G2747" s="55" t="s">
        <v>12887</v>
      </c>
      <c r="H2747" s="55">
        <v>0</v>
      </c>
    </row>
    <row r="2748" spans="1:8" ht="12.5" customHeight="1">
      <c r="A2748" s="55">
        <v>16231</v>
      </c>
      <c r="B2748" s="55">
        <v>1</v>
      </c>
      <c r="C2748" s="55" t="s">
        <v>12888</v>
      </c>
      <c r="D2748" s="55" t="s">
        <v>4649</v>
      </c>
      <c r="E2748" s="55" t="s">
        <v>12889</v>
      </c>
      <c r="F2748" s="55" t="s">
        <v>4651</v>
      </c>
      <c r="G2748" s="55" t="s">
        <v>12890</v>
      </c>
      <c r="H2748" s="55">
        <v>0</v>
      </c>
    </row>
    <row r="2749" spans="1:8" ht="12.5" customHeight="1">
      <c r="A2749" s="55">
        <v>16736</v>
      </c>
      <c r="B2749" s="55">
        <v>1</v>
      </c>
      <c r="C2749" s="55" t="s">
        <v>12891</v>
      </c>
      <c r="D2749" s="55" t="s">
        <v>4649</v>
      </c>
      <c r="E2749" s="55" t="s">
        <v>12892</v>
      </c>
      <c r="F2749" s="55" t="s">
        <v>4651</v>
      </c>
      <c r="G2749" s="55" t="s">
        <v>12893</v>
      </c>
      <c r="H2749" s="55">
        <v>0</v>
      </c>
    </row>
    <row r="2750" spans="1:8" ht="12.5" customHeight="1">
      <c r="A2750" s="55">
        <v>17020</v>
      </c>
      <c r="B2750" s="55">
        <v>1</v>
      </c>
      <c r="C2750" s="55" t="s">
        <v>12894</v>
      </c>
      <c r="D2750" s="55" t="s">
        <v>4649</v>
      </c>
      <c r="E2750" s="55" t="s">
        <v>12895</v>
      </c>
      <c r="F2750" s="55" t="s">
        <v>4651</v>
      </c>
      <c r="G2750" s="55" t="s">
        <v>12896</v>
      </c>
      <c r="H2750" s="55">
        <v>0</v>
      </c>
    </row>
    <row r="2751" spans="1:8" ht="12.5" customHeight="1">
      <c r="A2751" s="55">
        <v>17518</v>
      </c>
      <c r="B2751" s="55">
        <v>1</v>
      </c>
      <c r="C2751" s="55" t="s">
        <v>12897</v>
      </c>
      <c r="D2751" s="55" t="s">
        <v>4649</v>
      </c>
      <c r="E2751" s="55" t="s">
        <v>12898</v>
      </c>
      <c r="F2751" s="55" t="s">
        <v>4651</v>
      </c>
      <c r="G2751" s="55" t="s">
        <v>12899</v>
      </c>
      <c r="H2751" s="55">
        <v>0</v>
      </c>
    </row>
    <row r="2752" spans="1:8" ht="12.5" customHeight="1">
      <c r="A2752" s="55">
        <v>17620</v>
      </c>
      <c r="B2752" s="55">
        <v>1</v>
      </c>
      <c r="C2752" s="55" t="s">
        <v>12900</v>
      </c>
      <c r="D2752" s="55" t="s">
        <v>4649</v>
      </c>
      <c r="E2752" s="55" t="s">
        <v>12901</v>
      </c>
      <c r="F2752" s="55" t="s">
        <v>4651</v>
      </c>
      <c r="G2752" s="55" t="s">
        <v>12902</v>
      </c>
      <c r="H2752" s="55">
        <v>0</v>
      </c>
    </row>
    <row r="2753" spans="1:8" ht="12.5" customHeight="1">
      <c r="A2753" s="55">
        <v>17685</v>
      </c>
      <c r="B2753" s="55">
        <v>1</v>
      </c>
      <c r="C2753" s="55" t="s">
        <v>12903</v>
      </c>
      <c r="D2753" s="55" t="s">
        <v>4649</v>
      </c>
      <c r="E2753" s="55" t="s">
        <v>12904</v>
      </c>
      <c r="F2753" s="55" t="s">
        <v>4651</v>
      </c>
      <c r="G2753" s="55" t="s">
        <v>12905</v>
      </c>
      <c r="H2753" s="55">
        <v>0</v>
      </c>
    </row>
    <row r="2754" spans="1:8" ht="12.5" customHeight="1">
      <c r="A2754" s="55">
        <v>18873</v>
      </c>
      <c r="B2754" s="55">
        <v>1</v>
      </c>
      <c r="C2754" s="55" t="s">
        <v>12906</v>
      </c>
      <c r="D2754" s="55" t="s">
        <v>4649</v>
      </c>
      <c r="E2754" s="55" t="s">
        <v>12907</v>
      </c>
      <c r="F2754" s="55" t="s">
        <v>4651</v>
      </c>
      <c r="G2754" s="55" t="s">
        <v>12908</v>
      </c>
      <c r="H2754" s="55">
        <v>0</v>
      </c>
    </row>
    <row r="2755" spans="1:8" ht="12.5" customHeight="1">
      <c r="A2755" s="55">
        <v>18890</v>
      </c>
      <c r="B2755" s="55">
        <v>1</v>
      </c>
      <c r="C2755" s="55" t="s">
        <v>12909</v>
      </c>
      <c r="D2755" s="55" t="s">
        <v>4649</v>
      </c>
      <c r="E2755" s="55" t="s">
        <v>12910</v>
      </c>
      <c r="F2755" s="55" t="s">
        <v>4651</v>
      </c>
      <c r="G2755" s="55" t="s">
        <v>12911</v>
      </c>
      <c r="H2755" s="55">
        <v>0</v>
      </c>
    </row>
    <row r="2756" spans="1:8" ht="12.5" customHeight="1">
      <c r="A2756" s="55">
        <v>18905</v>
      </c>
      <c r="B2756" s="55">
        <v>1</v>
      </c>
      <c r="C2756" s="55" t="s">
        <v>12912</v>
      </c>
      <c r="D2756" s="55" t="s">
        <v>4649</v>
      </c>
      <c r="E2756" s="55" t="s">
        <v>12913</v>
      </c>
      <c r="F2756" s="55" t="s">
        <v>4651</v>
      </c>
      <c r="G2756" s="55" t="s">
        <v>12914</v>
      </c>
      <c r="H2756" s="55">
        <v>0</v>
      </c>
    </row>
    <row r="2757" spans="1:8" ht="12.5" customHeight="1">
      <c r="A2757" s="55">
        <v>18940</v>
      </c>
      <c r="B2757" s="55">
        <v>1</v>
      </c>
      <c r="C2757" s="55" t="s">
        <v>12915</v>
      </c>
      <c r="D2757" s="55" t="s">
        <v>4649</v>
      </c>
      <c r="E2757" s="55" t="s">
        <v>12916</v>
      </c>
      <c r="F2757" s="55" t="s">
        <v>4651</v>
      </c>
      <c r="G2757" s="55" t="s">
        <v>12917</v>
      </c>
      <c r="H2757" s="55">
        <v>0</v>
      </c>
    </row>
    <row r="2758" spans="1:8" ht="12.5" customHeight="1">
      <c r="A2758" s="55">
        <v>19208</v>
      </c>
      <c r="B2758" s="55">
        <v>1</v>
      </c>
      <c r="C2758" s="55" t="s">
        <v>12918</v>
      </c>
      <c r="D2758" s="55" t="s">
        <v>4649</v>
      </c>
      <c r="E2758" s="55" t="s">
        <v>12919</v>
      </c>
      <c r="F2758" s="55" t="s">
        <v>4651</v>
      </c>
      <c r="G2758" s="55" t="s">
        <v>12920</v>
      </c>
      <c r="H2758" s="55">
        <v>0</v>
      </c>
    </row>
    <row r="2759" spans="1:8" ht="12.5" customHeight="1">
      <c r="A2759" s="55">
        <v>19774</v>
      </c>
      <c r="B2759" s="55">
        <v>1</v>
      </c>
      <c r="C2759" s="55" t="s">
        <v>12921</v>
      </c>
      <c r="D2759" s="55" t="s">
        <v>4649</v>
      </c>
      <c r="E2759" s="55" t="s">
        <v>12922</v>
      </c>
      <c r="F2759" s="55" t="s">
        <v>4651</v>
      </c>
      <c r="G2759" s="55" t="s">
        <v>12923</v>
      </c>
      <c r="H2759" s="55">
        <v>0</v>
      </c>
    </row>
    <row r="2760" spans="1:8" ht="12.5" customHeight="1">
      <c r="A2760" s="55">
        <v>19887</v>
      </c>
      <c r="B2760" s="55">
        <v>1</v>
      </c>
      <c r="C2760" s="55" t="s">
        <v>12924</v>
      </c>
      <c r="D2760" s="55" t="s">
        <v>4649</v>
      </c>
      <c r="E2760" s="55" t="s">
        <v>12925</v>
      </c>
      <c r="F2760" s="55" t="s">
        <v>4651</v>
      </c>
      <c r="G2760" s="55" t="s">
        <v>12926</v>
      </c>
      <c r="H2760" s="55">
        <v>0</v>
      </c>
    </row>
    <row r="2761" spans="1:8" ht="12.5" customHeight="1">
      <c r="A2761" s="55">
        <v>20431</v>
      </c>
      <c r="B2761" s="55">
        <v>1</v>
      </c>
      <c r="C2761" s="55" t="s">
        <v>12927</v>
      </c>
      <c r="D2761" s="55" t="s">
        <v>4649</v>
      </c>
      <c r="E2761" s="55" t="s">
        <v>12928</v>
      </c>
      <c r="F2761" s="55" t="s">
        <v>4651</v>
      </c>
      <c r="G2761" s="55" t="s">
        <v>12929</v>
      </c>
      <c r="H2761" s="55">
        <v>0</v>
      </c>
    </row>
    <row r="2762" spans="1:8" ht="12.5" customHeight="1">
      <c r="A2762" s="55">
        <v>20787</v>
      </c>
      <c r="B2762" s="55">
        <v>1</v>
      </c>
      <c r="C2762" s="55" t="s">
        <v>12930</v>
      </c>
      <c r="D2762" s="55" t="s">
        <v>4649</v>
      </c>
      <c r="E2762" s="55" t="s">
        <v>12931</v>
      </c>
      <c r="F2762" s="55" t="s">
        <v>4651</v>
      </c>
      <c r="G2762" s="55" t="s">
        <v>12932</v>
      </c>
      <c r="H2762" s="55">
        <v>0</v>
      </c>
    </row>
    <row r="2763" spans="1:8" ht="12.5" customHeight="1">
      <c r="A2763" s="55">
        <v>21270</v>
      </c>
      <c r="B2763" s="55">
        <v>1</v>
      </c>
      <c r="C2763" s="55" t="s">
        <v>12933</v>
      </c>
      <c r="D2763" s="55" t="s">
        <v>4649</v>
      </c>
      <c r="E2763" s="55" t="s">
        <v>12934</v>
      </c>
      <c r="F2763" s="55" t="s">
        <v>4651</v>
      </c>
      <c r="G2763" s="55" t="s">
        <v>12935</v>
      </c>
      <c r="H2763" s="55">
        <v>0</v>
      </c>
    </row>
    <row r="2764" spans="1:8" ht="12.5" customHeight="1">
      <c r="A2764" s="55">
        <v>21783</v>
      </c>
      <c r="B2764" s="55">
        <v>1</v>
      </c>
      <c r="C2764" s="55" t="s">
        <v>12936</v>
      </c>
      <c r="D2764" s="55" t="s">
        <v>4649</v>
      </c>
      <c r="E2764" s="55" t="s">
        <v>12937</v>
      </c>
      <c r="F2764" s="55" t="s">
        <v>4651</v>
      </c>
      <c r="G2764" s="55" t="s">
        <v>12938</v>
      </c>
      <c r="H2764" s="55">
        <v>0</v>
      </c>
    </row>
    <row r="2765" spans="1:8" ht="12.5" customHeight="1">
      <c r="A2765" s="55">
        <v>22021</v>
      </c>
      <c r="B2765" s="55">
        <v>1</v>
      </c>
      <c r="C2765" s="55" t="s">
        <v>12939</v>
      </c>
      <c r="D2765" s="55" t="s">
        <v>4649</v>
      </c>
      <c r="E2765" s="55" t="s">
        <v>12940</v>
      </c>
      <c r="F2765" s="55" t="s">
        <v>4651</v>
      </c>
      <c r="G2765" s="55" t="s">
        <v>12941</v>
      </c>
      <c r="H2765" s="55">
        <v>0</v>
      </c>
    </row>
    <row r="2766" spans="1:8" ht="12.5" customHeight="1">
      <c r="A2766" s="55">
        <v>22741</v>
      </c>
      <c r="B2766" s="55">
        <v>1</v>
      </c>
      <c r="C2766" s="55" t="s">
        <v>12942</v>
      </c>
      <c r="D2766" s="55" t="s">
        <v>4649</v>
      </c>
      <c r="E2766" s="55" t="s">
        <v>12943</v>
      </c>
      <c r="F2766" s="55" t="s">
        <v>4651</v>
      </c>
      <c r="G2766" s="55" t="s">
        <v>12944</v>
      </c>
      <c r="H2766" s="55">
        <v>0</v>
      </c>
    </row>
    <row r="2767" spans="1:8" ht="12.5" customHeight="1">
      <c r="A2767" s="55">
        <v>23062</v>
      </c>
      <c r="B2767" s="55">
        <v>1</v>
      </c>
      <c r="C2767" s="55" t="s">
        <v>12945</v>
      </c>
      <c r="D2767" s="55" t="s">
        <v>4649</v>
      </c>
      <c r="E2767" s="55" t="s">
        <v>12946</v>
      </c>
      <c r="F2767" s="55" t="s">
        <v>4651</v>
      </c>
      <c r="G2767" s="55" t="s">
        <v>12947</v>
      </c>
      <c r="H2767" s="55">
        <v>0</v>
      </c>
    </row>
    <row r="2768" spans="1:8" ht="12.5" customHeight="1">
      <c r="A2768" s="55">
        <v>23178</v>
      </c>
      <c r="B2768" s="55">
        <v>1</v>
      </c>
      <c r="C2768" s="55" t="s">
        <v>12948</v>
      </c>
      <c r="D2768" s="55" t="s">
        <v>4649</v>
      </c>
      <c r="E2768" s="55" t="s">
        <v>12949</v>
      </c>
      <c r="F2768" s="55" t="s">
        <v>4651</v>
      </c>
      <c r="G2768" s="55" t="s">
        <v>12950</v>
      </c>
      <c r="H2768" s="55">
        <v>0</v>
      </c>
    </row>
    <row r="2769" spans="1:8" ht="12.5" customHeight="1">
      <c r="A2769" s="55">
        <v>23460</v>
      </c>
      <c r="B2769" s="55">
        <v>1</v>
      </c>
      <c r="C2769" s="55" t="s">
        <v>12951</v>
      </c>
      <c r="D2769" s="55" t="s">
        <v>4649</v>
      </c>
      <c r="E2769" s="55" t="s">
        <v>12952</v>
      </c>
      <c r="F2769" s="55" t="s">
        <v>4651</v>
      </c>
      <c r="G2769" s="55" t="s">
        <v>12953</v>
      </c>
      <c r="H2769" s="55">
        <v>0</v>
      </c>
    </row>
    <row r="2770" spans="1:8" ht="12.5" customHeight="1">
      <c r="A2770" s="55">
        <v>23517</v>
      </c>
      <c r="B2770" s="55">
        <v>1</v>
      </c>
      <c r="C2770" s="55" t="s">
        <v>12954</v>
      </c>
      <c r="D2770" s="55" t="s">
        <v>4649</v>
      </c>
      <c r="E2770" s="55" t="s">
        <v>12955</v>
      </c>
      <c r="F2770" s="55" t="s">
        <v>4651</v>
      </c>
      <c r="G2770" s="55" t="s">
        <v>12956</v>
      </c>
      <c r="H2770" s="55">
        <v>0</v>
      </c>
    </row>
    <row r="2771" spans="1:8" ht="12.5" customHeight="1">
      <c r="A2771" s="55">
        <v>24507</v>
      </c>
      <c r="B2771" s="55">
        <v>1</v>
      </c>
      <c r="C2771" s="55" t="s">
        <v>12957</v>
      </c>
      <c r="D2771" s="55" t="s">
        <v>4649</v>
      </c>
      <c r="E2771" s="55" t="s">
        <v>12958</v>
      </c>
      <c r="F2771" s="55" t="s">
        <v>4651</v>
      </c>
      <c r="G2771" s="55" t="s">
        <v>12959</v>
      </c>
      <c r="H2771" s="55">
        <v>0</v>
      </c>
    </row>
    <row r="2772" spans="1:8" ht="12.5" customHeight="1">
      <c r="A2772" s="55">
        <v>25858</v>
      </c>
      <c r="B2772" s="55">
        <v>1</v>
      </c>
      <c r="C2772" s="55" t="s">
        <v>12960</v>
      </c>
      <c r="D2772" s="55" t="s">
        <v>4649</v>
      </c>
      <c r="E2772" s="55" t="s">
        <v>12961</v>
      </c>
      <c r="F2772" s="55" t="s">
        <v>4651</v>
      </c>
      <c r="G2772" s="55" t="s">
        <v>12962</v>
      </c>
      <c r="H2772" s="55">
        <v>0</v>
      </c>
    </row>
    <row r="2773" spans="1:8" ht="12.5" customHeight="1">
      <c r="A2773" s="55">
        <v>26295</v>
      </c>
      <c r="B2773" s="55">
        <v>1</v>
      </c>
      <c r="C2773" s="55" t="s">
        <v>12963</v>
      </c>
      <c r="D2773" s="55" t="s">
        <v>4649</v>
      </c>
      <c r="E2773" s="55" t="s">
        <v>12964</v>
      </c>
      <c r="F2773" s="55" t="s">
        <v>4651</v>
      </c>
      <c r="G2773" s="55" t="s">
        <v>12965</v>
      </c>
      <c r="H2773" s="55">
        <v>0</v>
      </c>
    </row>
    <row r="2774" spans="1:8" ht="12.5" customHeight="1">
      <c r="A2774" s="55">
        <v>26323</v>
      </c>
      <c r="B2774" s="55">
        <v>1</v>
      </c>
      <c r="C2774" s="55" t="s">
        <v>12966</v>
      </c>
      <c r="D2774" s="55" t="s">
        <v>4649</v>
      </c>
      <c r="E2774" s="55" t="s">
        <v>12967</v>
      </c>
      <c r="F2774" s="55" t="s">
        <v>4651</v>
      </c>
      <c r="G2774" s="55" t="s">
        <v>12968</v>
      </c>
      <c r="H2774" s="55">
        <v>0</v>
      </c>
    </row>
    <row r="2775" spans="1:8" ht="12.5" customHeight="1">
      <c r="A2775" s="55">
        <v>26513</v>
      </c>
      <c r="B2775" s="55">
        <v>1</v>
      </c>
      <c r="C2775" s="55" t="s">
        <v>12969</v>
      </c>
      <c r="D2775" s="55" t="s">
        <v>4649</v>
      </c>
      <c r="E2775" s="55" t="s">
        <v>12970</v>
      </c>
      <c r="F2775" s="55" t="s">
        <v>4651</v>
      </c>
      <c r="G2775" s="55" t="s">
        <v>12971</v>
      </c>
      <c r="H2775" s="55">
        <v>0</v>
      </c>
    </row>
    <row r="2776" spans="1:8" ht="12.5" customHeight="1">
      <c r="A2776" s="55">
        <v>26787</v>
      </c>
      <c r="B2776" s="55">
        <v>1</v>
      </c>
      <c r="C2776" s="55" t="s">
        <v>12972</v>
      </c>
      <c r="D2776" s="55" t="s">
        <v>4649</v>
      </c>
      <c r="E2776" s="55" t="s">
        <v>12973</v>
      </c>
      <c r="F2776" s="55" t="s">
        <v>4651</v>
      </c>
      <c r="G2776" s="55" t="s">
        <v>12974</v>
      </c>
      <c r="H2776" s="55">
        <v>0</v>
      </c>
    </row>
    <row r="2777" spans="1:8" ht="12.5" customHeight="1">
      <c r="A2777" s="55">
        <v>27017</v>
      </c>
      <c r="B2777" s="55">
        <v>1</v>
      </c>
      <c r="C2777" s="55" t="s">
        <v>12975</v>
      </c>
      <c r="D2777" s="55" t="s">
        <v>4649</v>
      </c>
      <c r="E2777" s="55" t="s">
        <v>12976</v>
      </c>
      <c r="F2777" s="55" t="s">
        <v>4651</v>
      </c>
      <c r="G2777" s="55" t="s">
        <v>12977</v>
      </c>
      <c r="H2777" s="55">
        <v>0</v>
      </c>
    </row>
    <row r="2778" spans="1:8" ht="12.5" customHeight="1">
      <c r="A2778" s="55">
        <v>27197</v>
      </c>
      <c r="B2778" s="55">
        <v>1</v>
      </c>
      <c r="C2778" s="55" t="s">
        <v>12978</v>
      </c>
      <c r="D2778" s="55" t="s">
        <v>4649</v>
      </c>
      <c r="E2778" s="55" t="s">
        <v>12979</v>
      </c>
      <c r="F2778" s="55" t="s">
        <v>4651</v>
      </c>
      <c r="G2778" s="55" t="s">
        <v>12980</v>
      </c>
      <c r="H2778" s="55">
        <v>0</v>
      </c>
    </row>
    <row r="2779" spans="1:8" ht="12.5" customHeight="1">
      <c r="A2779" s="55">
        <v>27198</v>
      </c>
      <c r="B2779" s="55">
        <v>1</v>
      </c>
      <c r="C2779" s="55" t="s">
        <v>12981</v>
      </c>
      <c r="D2779" s="55" t="s">
        <v>4649</v>
      </c>
      <c r="E2779" s="55" t="s">
        <v>12982</v>
      </c>
      <c r="F2779" s="55" t="s">
        <v>4651</v>
      </c>
      <c r="G2779" s="55" t="s">
        <v>12983</v>
      </c>
      <c r="H2779" s="55">
        <v>0</v>
      </c>
    </row>
    <row r="2780" spans="1:8" ht="12.5" customHeight="1">
      <c r="A2780" s="55">
        <v>27200</v>
      </c>
      <c r="B2780" s="55">
        <v>1</v>
      </c>
      <c r="C2780" s="55" t="s">
        <v>12984</v>
      </c>
      <c r="D2780" s="55" t="s">
        <v>4649</v>
      </c>
      <c r="E2780" s="55" t="s">
        <v>12985</v>
      </c>
      <c r="F2780" s="55" t="s">
        <v>4651</v>
      </c>
      <c r="G2780" s="55" t="s">
        <v>12986</v>
      </c>
      <c r="H2780" s="55">
        <v>0</v>
      </c>
    </row>
    <row r="2781" spans="1:8" ht="12.5" customHeight="1">
      <c r="A2781" s="55">
        <v>27455</v>
      </c>
      <c r="B2781" s="55">
        <v>1</v>
      </c>
      <c r="C2781" s="55" t="s">
        <v>12987</v>
      </c>
      <c r="D2781" s="55" t="s">
        <v>4649</v>
      </c>
      <c r="E2781" s="55" t="s">
        <v>12988</v>
      </c>
      <c r="F2781" s="55" t="s">
        <v>4651</v>
      </c>
      <c r="G2781" s="55" t="s">
        <v>12989</v>
      </c>
      <c r="H2781" s="55">
        <v>0</v>
      </c>
    </row>
    <row r="2782" spans="1:8" ht="12.5" customHeight="1">
      <c r="A2782" s="55">
        <v>27551</v>
      </c>
      <c r="B2782" s="55">
        <v>1</v>
      </c>
      <c r="C2782" s="55" t="s">
        <v>12990</v>
      </c>
      <c r="D2782" s="55" t="s">
        <v>4649</v>
      </c>
      <c r="E2782" s="55" t="s">
        <v>12991</v>
      </c>
      <c r="F2782" s="55" t="s">
        <v>4651</v>
      </c>
      <c r="G2782" s="55" t="s">
        <v>12992</v>
      </c>
      <c r="H2782" s="55">
        <v>0</v>
      </c>
    </row>
    <row r="2783" spans="1:8" ht="12.5" customHeight="1">
      <c r="A2783" s="55">
        <v>27617</v>
      </c>
      <c r="B2783" s="55">
        <v>1</v>
      </c>
      <c r="C2783" s="55" t="s">
        <v>12993</v>
      </c>
      <c r="D2783" s="55" t="s">
        <v>4649</v>
      </c>
      <c r="E2783" s="55" t="s">
        <v>12994</v>
      </c>
      <c r="F2783" s="55" t="s">
        <v>4651</v>
      </c>
      <c r="G2783" s="55" t="s">
        <v>12995</v>
      </c>
      <c r="H2783" s="55">
        <v>0</v>
      </c>
    </row>
    <row r="2784" spans="1:8" ht="12.5" customHeight="1">
      <c r="A2784" s="55">
        <v>27652</v>
      </c>
      <c r="B2784" s="55">
        <v>1</v>
      </c>
      <c r="C2784" s="55" t="s">
        <v>12996</v>
      </c>
      <c r="D2784" s="55" t="s">
        <v>4649</v>
      </c>
      <c r="E2784" s="55" t="s">
        <v>12997</v>
      </c>
      <c r="F2784" s="55" t="s">
        <v>4651</v>
      </c>
      <c r="G2784" s="55" t="s">
        <v>12998</v>
      </c>
      <c r="H2784" s="55">
        <v>0</v>
      </c>
    </row>
    <row r="2785" spans="1:8" ht="12.5" customHeight="1">
      <c r="A2785" s="55">
        <v>27673</v>
      </c>
      <c r="B2785" s="55">
        <v>1</v>
      </c>
      <c r="C2785" s="55" t="s">
        <v>12999</v>
      </c>
      <c r="D2785" s="55" t="s">
        <v>4649</v>
      </c>
      <c r="E2785" s="55" t="s">
        <v>13000</v>
      </c>
      <c r="F2785" s="55" t="s">
        <v>4651</v>
      </c>
      <c r="G2785" s="55" t="s">
        <v>13001</v>
      </c>
      <c r="H2785" s="55">
        <v>0</v>
      </c>
    </row>
    <row r="2786" spans="1:8" ht="12.5" customHeight="1">
      <c r="A2786" s="55">
        <v>27678</v>
      </c>
      <c r="B2786" s="55">
        <v>1</v>
      </c>
      <c r="C2786" s="55" t="s">
        <v>13002</v>
      </c>
      <c r="D2786" s="55" t="s">
        <v>4649</v>
      </c>
      <c r="E2786" s="55" t="s">
        <v>13003</v>
      </c>
      <c r="F2786" s="55" t="s">
        <v>4651</v>
      </c>
      <c r="G2786" s="55" t="s">
        <v>13004</v>
      </c>
      <c r="H2786" s="55">
        <v>0</v>
      </c>
    </row>
    <row r="2787" spans="1:8" ht="12.5" customHeight="1">
      <c r="A2787" s="55">
        <v>27999</v>
      </c>
      <c r="B2787" s="55">
        <v>1</v>
      </c>
      <c r="C2787" s="55" t="s">
        <v>13005</v>
      </c>
      <c r="D2787" s="55" t="s">
        <v>4649</v>
      </c>
      <c r="E2787" s="55" t="s">
        <v>13006</v>
      </c>
      <c r="F2787" s="55" t="s">
        <v>4651</v>
      </c>
      <c r="G2787" s="55" t="s">
        <v>13007</v>
      </c>
      <c r="H2787" s="55">
        <v>0</v>
      </c>
    </row>
    <row r="2788" spans="1:8" ht="12.5" customHeight="1">
      <c r="A2788" s="55">
        <v>28666</v>
      </c>
      <c r="B2788" s="55">
        <v>1</v>
      </c>
      <c r="C2788" s="55" t="s">
        <v>13008</v>
      </c>
      <c r="D2788" s="55" t="s">
        <v>4649</v>
      </c>
      <c r="E2788" s="55" t="s">
        <v>13009</v>
      </c>
      <c r="F2788" s="55" t="s">
        <v>4651</v>
      </c>
      <c r="G2788" s="55" t="s">
        <v>13010</v>
      </c>
      <c r="H2788" s="55">
        <v>0</v>
      </c>
    </row>
    <row r="2789" spans="1:8" ht="12.5" customHeight="1">
      <c r="A2789" s="55">
        <v>28760</v>
      </c>
      <c r="B2789" s="55">
        <v>1</v>
      </c>
      <c r="C2789" s="55" t="s">
        <v>13011</v>
      </c>
      <c r="D2789" s="55" t="s">
        <v>4649</v>
      </c>
      <c r="E2789" s="55" t="s">
        <v>13012</v>
      </c>
      <c r="F2789" s="55" t="s">
        <v>4651</v>
      </c>
      <c r="G2789" s="55" t="s">
        <v>13013</v>
      </c>
      <c r="H2789" s="55">
        <v>0</v>
      </c>
    </row>
    <row r="2790" spans="1:8" ht="12.5" customHeight="1">
      <c r="A2790" s="55">
        <v>28859</v>
      </c>
      <c r="B2790" s="55">
        <v>1</v>
      </c>
      <c r="C2790" s="55" t="s">
        <v>13014</v>
      </c>
      <c r="D2790" s="55" t="s">
        <v>4649</v>
      </c>
      <c r="E2790" s="55" t="s">
        <v>13015</v>
      </c>
      <c r="F2790" s="55" t="s">
        <v>4651</v>
      </c>
      <c r="G2790" s="55" t="s">
        <v>13016</v>
      </c>
      <c r="H2790" s="55">
        <v>0</v>
      </c>
    </row>
    <row r="2791" spans="1:8" ht="12.5" customHeight="1">
      <c r="A2791" s="55">
        <v>11022</v>
      </c>
      <c r="B2791" s="55">
        <v>1</v>
      </c>
      <c r="C2791" s="55" t="s">
        <v>13017</v>
      </c>
      <c r="D2791" s="55" t="s">
        <v>4649</v>
      </c>
      <c r="E2791" s="55" t="s">
        <v>13018</v>
      </c>
      <c r="F2791" s="55" t="s">
        <v>4651</v>
      </c>
      <c r="G2791" s="55" t="s">
        <v>13019</v>
      </c>
      <c r="H2791" s="55">
        <v>0</v>
      </c>
    </row>
    <row r="2792" spans="1:8" ht="12.5" customHeight="1">
      <c r="A2792" s="55">
        <v>11259</v>
      </c>
      <c r="B2792" s="55">
        <v>1</v>
      </c>
      <c r="C2792" s="55" t="s">
        <v>13020</v>
      </c>
      <c r="D2792" s="55" t="s">
        <v>4649</v>
      </c>
      <c r="E2792" s="55" t="s">
        <v>13021</v>
      </c>
      <c r="F2792" s="55" t="s">
        <v>4651</v>
      </c>
      <c r="G2792" s="55" t="s">
        <v>13022</v>
      </c>
      <c r="H2792" s="55">
        <v>0</v>
      </c>
    </row>
    <row r="2793" spans="1:8" ht="12.5" customHeight="1">
      <c r="A2793" s="55">
        <v>11862</v>
      </c>
      <c r="B2793" s="55">
        <v>1</v>
      </c>
      <c r="C2793" s="55" t="s">
        <v>13023</v>
      </c>
      <c r="D2793" s="55" t="s">
        <v>4649</v>
      </c>
      <c r="E2793" s="55" t="s">
        <v>13024</v>
      </c>
      <c r="F2793" s="55" t="s">
        <v>4651</v>
      </c>
      <c r="G2793" s="55" t="s">
        <v>13025</v>
      </c>
      <c r="H2793" s="55">
        <v>0</v>
      </c>
    </row>
    <row r="2794" spans="1:8" ht="12.5" customHeight="1">
      <c r="A2794" s="55">
        <v>11973</v>
      </c>
      <c r="B2794" s="55">
        <v>1</v>
      </c>
      <c r="C2794" s="55" t="s">
        <v>13026</v>
      </c>
      <c r="D2794" s="55" t="s">
        <v>4649</v>
      </c>
      <c r="E2794" s="55" t="s">
        <v>13027</v>
      </c>
      <c r="F2794" s="55" t="s">
        <v>4651</v>
      </c>
      <c r="G2794" s="55" t="s">
        <v>13028</v>
      </c>
      <c r="H2794" s="55">
        <v>0</v>
      </c>
    </row>
    <row r="2795" spans="1:8" ht="12.5" customHeight="1">
      <c r="A2795" s="55">
        <v>12027</v>
      </c>
      <c r="B2795" s="55">
        <v>1</v>
      </c>
      <c r="C2795" s="55" t="s">
        <v>13029</v>
      </c>
      <c r="D2795" s="55" t="s">
        <v>4649</v>
      </c>
      <c r="E2795" s="55" t="s">
        <v>13030</v>
      </c>
      <c r="F2795" s="55" t="s">
        <v>4651</v>
      </c>
      <c r="G2795" s="55" t="s">
        <v>13031</v>
      </c>
      <c r="H2795" s="55">
        <v>0</v>
      </c>
    </row>
    <row r="2796" spans="1:8" ht="12.5" customHeight="1">
      <c r="A2796" s="55">
        <v>12121</v>
      </c>
      <c r="B2796" s="55">
        <v>1</v>
      </c>
      <c r="C2796" s="55" t="s">
        <v>13032</v>
      </c>
      <c r="D2796" s="55" t="s">
        <v>4649</v>
      </c>
      <c r="E2796" s="55" t="s">
        <v>13033</v>
      </c>
      <c r="F2796" s="55" t="s">
        <v>4651</v>
      </c>
      <c r="G2796" s="55" t="s">
        <v>13034</v>
      </c>
      <c r="H2796" s="55">
        <v>0</v>
      </c>
    </row>
    <row r="2797" spans="1:8" ht="12.5" customHeight="1">
      <c r="A2797" s="55">
        <v>12184</v>
      </c>
      <c r="B2797" s="55">
        <v>1</v>
      </c>
      <c r="C2797" s="55" t="s">
        <v>13035</v>
      </c>
      <c r="D2797" s="55" t="s">
        <v>4649</v>
      </c>
      <c r="E2797" s="55" t="s">
        <v>13036</v>
      </c>
      <c r="F2797" s="55" t="s">
        <v>4651</v>
      </c>
      <c r="G2797" s="55" t="s">
        <v>13037</v>
      </c>
      <c r="H2797" s="55">
        <v>0</v>
      </c>
    </row>
    <row r="2798" spans="1:8" ht="12.5" customHeight="1">
      <c r="A2798" s="55">
        <v>12434</v>
      </c>
      <c r="B2798" s="55">
        <v>1</v>
      </c>
      <c r="C2798" s="55" t="s">
        <v>13038</v>
      </c>
      <c r="D2798" s="55" t="s">
        <v>4649</v>
      </c>
      <c r="E2798" s="55" t="s">
        <v>13039</v>
      </c>
      <c r="F2798" s="55" t="s">
        <v>4651</v>
      </c>
      <c r="G2798" s="55" t="s">
        <v>13040</v>
      </c>
      <c r="H2798" s="55">
        <v>0</v>
      </c>
    </row>
    <row r="2799" spans="1:8" ht="12.5" customHeight="1">
      <c r="A2799" s="55">
        <v>12950</v>
      </c>
      <c r="B2799" s="55">
        <v>1</v>
      </c>
      <c r="C2799" s="55" t="s">
        <v>13041</v>
      </c>
      <c r="D2799" s="55" t="s">
        <v>4649</v>
      </c>
      <c r="E2799" s="55" t="s">
        <v>13042</v>
      </c>
      <c r="F2799" s="55" t="s">
        <v>4651</v>
      </c>
      <c r="G2799" s="55" t="s">
        <v>13043</v>
      </c>
      <c r="H2799" s="55">
        <v>0</v>
      </c>
    </row>
    <row r="2800" spans="1:8" ht="12.5" customHeight="1">
      <c r="A2800" s="55">
        <v>13014</v>
      </c>
      <c r="B2800" s="55">
        <v>1</v>
      </c>
      <c r="C2800" s="55" t="s">
        <v>13044</v>
      </c>
      <c r="D2800" s="55" t="s">
        <v>4649</v>
      </c>
      <c r="E2800" s="55" t="s">
        <v>13045</v>
      </c>
      <c r="F2800" s="55" t="s">
        <v>4651</v>
      </c>
      <c r="G2800" s="55" t="s">
        <v>13046</v>
      </c>
      <c r="H2800" s="55">
        <v>0</v>
      </c>
    </row>
    <row r="2801" spans="1:8" ht="12.5" customHeight="1">
      <c r="A2801" s="55">
        <v>13319</v>
      </c>
      <c r="B2801" s="55">
        <v>1</v>
      </c>
      <c r="C2801" s="55" t="s">
        <v>13047</v>
      </c>
      <c r="D2801" s="55" t="s">
        <v>4649</v>
      </c>
      <c r="E2801" s="55" t="s">
        <v>13048</v>
      </c>
      <c r="F2801" s="55" t="s">
        <v>4651</v>
      </c>
      <c r="G2801" s="55" t="s">
        <v>13049</v>
      </c>
      <c r="H2801" s="55">
        <v>0</v>
      </c>
    </row>
    <row r="2802" spans="1:8" ht="12.5" customHeight="1">
      <c r="A2802" s="55">
        <v>13334</v>
      </c>
      <c r="B2802" s="55">
        <v>1</v>
      </c>
      <c r="C2802" s="55" t="s">
        <v>13050</v>
      </c>
      <c r="D2802" s="55" t="s">
        <v>4649</v>
      </c>
      <c r="E2802" s="55" t="s">
        <v>13051</v>
      </c>
      <c r="F2802" s="55" t="s">
        <v>4651</v>
      </c>
      <c r="G2802" s="55" t="s">
        <v>13052</v>
      </c>
      <c r="H2802" s="55">
        <v>0</v>
      </c>
    </row>
    <row r="2803" spans="1:8" ht="12.5" customHeight="1">
      <c r="A2803" s="55">
        <v>14003</v>
      </c>
      <c r="B2803" s="55">
        <v>1</v>
      </c>
      <c r="C2803" s="55" t="s">
        <v>13053</v>
      </c>
      <c r="D2803" s="55" t="s">
        <v>4649</v>
      </c>
      <c r="E2803" s="55" t="s">
        <v>13054</v>
      </c>
      <c r="F2803" s="55" t="s">
        <v>4651</v>
      </c>
      <c r="G2803" s="55" t="s">
        <v>13055</v>
      </c>
      <c r="H2803" s="55">
        <v>0</v>
      </c>
    </row>
    <row r="2804" spans="1:8" ht="12.5" customHeight="1">
      <c r="A2804" s="55">
        <v>14266</v>
      </c>
      <c r="B2804" s="55">
        <v>1</v>
      </c>
      <c r="C2804" s="55" t="s">
        <v>13056</v>
      </c>
      <c r="D2804" s="55" t="s">
        <v>4649</v>
      </c>
      <c r="E2804" s="55" t="s">
        <v>13057</v>
      </c>
      <c r="F2804" s="55" t="s">
        <v>4651</v>
      </c>
      <c r="G2804" s="55" t="s">
        <v>13058</v>
      </c>
      <c r="H2804" s="55">
        <v>0</v>
      </c>
    </row>
    <row r="2805" spans="1:8" ht="12.5" customHeight="1">
      <c r="A2805" s="55">
        <v>14642</v>
      </c>
      <c r="B2805" s="55">
        <v>1</v>
      </c>
      <c r="C2805" s="55" t="s">
        <v>13059</v>
      </c>
      <c r="D2805" s="55" t="s">
        <v>4649</v>
      </c>
      <c r="E2805" s="55" t="s">
        <v>13060</v>
      </c>
      <c r="F2805" s="55" t="s">
        <v>4651</v>
      </c>
      <c r="G2805" s="55" t="s">
        <v>13061</v>
      </c>
      <c r="H2805" s="55">
        <v>0</v>
      </c>
    </row>
    <row r="2806" spans="1:8" ht="12.5" customHeight="1">
      <c r="A2806" s="55">
        <v>15371</v>
      </c>
      <c r="B2806" s="55">
        <v>1</v>
      </c>
      <c r="C2806" s="55" t="s">
        <v>13062</v>
      </c>
      <c r="D2806" s="55" t="s">
        <v>4649</v>
      </c>
      <c r="E2806" s="55" t="s">
        <v>13063</v>
      </c>
      <c r="F2806" s="55" t="s">
        <v>4651</v>
      </c>
      <c r="G2806" s="55" t="s">
        <v>13064</v>
      </c>
      <c r="H2806" s="55">
        <v>0</v>
      </c>
    </row>
    <row r="2807" spans="1:8" ht="12.5" customHeight="1">
      <c r="A2807" s="55">
        <v>15380</v>
      </c>
      <c r="B2807" s="55">
        <v>1</v>
      </c>
      <c r="C2807" s="55" t="s">
        <v>13065</v>
      </c>
      <c r="D2807" s="55" t="s">
        <v>4649</v>
      </c>
      <c r="E2807" s="55" t="s">
        <v>13066</v>
      </c>
      <c r="F2807" s="55" t="s">
        <v>4651</v>
      </c>
      <c r="G2807" s="55" t="s">
        <v>13067</v>
      </c>
      <c r="H2807" s="55">
        <v>0</v>
      </c>
    </row>
    <row r="2808" spans="1:8" ht="12.5" customHeight="1">
      <c r="A2808" s="55">
        <v>15817</v>
      </c>
      <c r="B2808" s="55">
        <v>1</v>
      </c>
      <c r="C2808" s="55" t="s">
        <v>13068</v>
      </c>
      <c r="D2808" s="55" t="s">
        <v>4649</v>
      </c>
      <c r="E2808" s="55" t="s">
        <v>13069</v>
      </c>
      <c r="F2808" s="55" t="s">
        <v>4651</v>
      </c>
      <c r="G2808" s="55" t="s">
        <v>13070</v>
      </c>
      <c r="H2808" s="55">
        <v>0</v>
      </c>
    </row>
    <row r="2809" spans="1:8" ht="12.5" customHeight="1">
      <c r="A2809" s="55">
        <v>15978</v>
      </c>
      <c r="B2809" s="55">
        <v>1</v>
      </c>
      <c r="C2809" s="55" t="s">
        <v>13071</v>
      </c>
      <c r="D2809" s="55" t="s">
        <v>4649</v>
      </c>
      <c r="E2809" s="55" t="s">
        <v>13072</v>
      </c>
      <c r="F2809" s="55" t="s">
        <v>4651</v>
      </c>
      <c r="G2809" s="55" t="s">
        <v>13073</v>
      </c>
      <c r="H2809" s="55">
        <v>0</v>
      </c>
    </row>
    <row r="2810" spans="1:8" ht="12.5" customHeight="1">
      <c r="A2810" s="55">
        <v>16073</v>
      </c>
      <c r="B2810" s="55">
        <v>1</v>
      </c>
      <c r="C2810" s="55" t="s">
        <v>13074</v>
      </c>
      <c r="D2810" s="55" t="s">
        <v>4649</v>
      </c>
      <c r="E2810" s="55" t="s">
        <v>13075</v>
      </c>
      <c r="F2810" s="55" t="s">
        <v>4651</v>
      </c>
      <c r="G2810" s="55" t="s">
        <v>13076</v>
      </c>
      <c r="H2810" s="55">
        <v>0</v>
      </c>
    </row>
    <row r="2811" spans="1:8" ht="12.5" customHeight="1">
      <c r="A2811" s="55">
        <v>17158</v>
      </c>
      <c r="B2811" s="55">
        <v>1</v>
      </c>
      <c r="C2811" s="55" t="s">
        <v>13077</v>
      </c>
      <c r="D2811" s="55" t="s">
        <v>4649</v>
      </c>
      <c r="E2811" s="55" t="s">
        <v>13078</v>
      </c>
      <c r="F2811" s="55" t="s">
        <v>4651</v>
      </c>
      <c r="G2811" s="55" t="s">
        <v>13079</v>
      </c>
      <c r="H2811" s="55">
        <v>0</v>
      </c>
    </row>
    <row r="2812" spans="1:8" ht="12.5" customHeight="1">
      <c r="A2812" s="55">
        <v>17473</v>
      </c>
      <c r="B2812" s="55">
        <v>1</v>
      </c>
      <c r="C2812" s="55" t="s">
        <v>13080</v>
      </c>
      <c r="D2812" s="55" t="s">
        <v>4649</v>
      </c>
      <c r="E2812" s="55" t="s">
        <v>13081</v>
      </c>
      <c r="F2812" s="55" t="s">
        <v>4651</v>
      </c>
      <c r="G2812" s="55" t="s">
        <v>13082</v>
      </c>
      <c r="H2812" s="55">
        <v>0</v>
      </c>
    </row>
    <row r="2813" spans="1:8" ht="12.5" customHeight="1">
      <c r="A2813" s="55">
        <v>17545</v>
      </c>
      <c r="B2813" s="55">
        <v>1</v>
      </c>
      <c r="C2813" s="55" t="s">
        <v>13083</v>
      </c>
      <c r="D2813" s="55" t="s">
        <v>4649</v>
      </c>
      <c r="E2813" s="55" t="s">
        <v>13084</v>
      </c>
      <c r="F2813" s="55" t="s">
        <v>4651</v>
      </c>
      <c r="G2813" s="55" t="s">
        <v>13085</v>
      </c>
      <c r="H2813" s="55">
        <v>0</v>
      </c>
    </row>
    <row r="2814" spans="1:8" ht="12.5" customHeight="1">
      <c r="A2814" s="55">
        <v>18589</v>
      </c>
      <c r="B2814" s="55">
        <v>1</v>
      </c>
      <c r="C2814" s="55" t="s">
        <v>13086</v>
      </c>
      <c r="D2814" s="55" t="s">
        <v>4649</v>
      </c>
      <c r="E2814" s="55" t="s">
        <v>13087</v>
      </c>
      <c r="F2814" s="55" t="s">
        <v>4651</v>
      </c>
      <c r="G2814" s="55" t="s">
        <v>13088</v>
      </c>
      <c r="H2814" s="55">
        <v>0</v>
      </c>
    </row>
    <row r="2815" spans="1:8" ht="12.5" customHeight="1">
      <c r="A2815" s="55">
        <v>18666</v>
      </c>
      <c r="B2815" s="55">
        <v>1</v>
      </c>
      <c r="C2815" s="55" t="s">
        <v>13089</v>
      </c>
      <c r="D2815" s="55" t="s">
        <v>4649</v>
      </c>
      <c r="E2815" s="55" t="s">
        <v>13090</v>
      </c>
      <c r="F2815" s="55" t="s">
        <v>4651</v>
      </c>
      <c r="G2815" s="55" t="s">
        <v>13091</v>
      </c>
      <c r="H2815" s="55">
        <v>0</v>
      </c>
    </row>
    <row r="2816" spans="1:8" ht="12.5" customHeight="1">
      <c r="A2816" s="55">
        <v>18881</v>
      </c>
      <c r="B2816" s="55">
        <v>1</v>
      </c>
      <c r="C2816" s="55" t="s">
        <v>13092</v>
      </c>
      <c r="D2816" s="55" t="s">
        <v>4649</v>
      </c>
      <c r="E2816" s="55" t="s">
        <v>13093</v>
      </c>
      <c r="F2816" s="55" t="s">
        <v>4651</v>
      </c>
      <c r="G2816" s="55" t="s">
        <v>13094</v>
      </c>
      <c r="H2816" s="55">
        <v>0</v>
      </c>
    </row>
    <row r="2817" spans="1:8" ht="12.5" customHeight="1">
      <c r="A2817" s="55">
        <v>18963</v>
      </c>
      <c r="B2817" s="55">
        <v>1</v>
      </c>
      <c r="C2817" s="55" t="s">
        <v>13095</v>
      </c>
      <c r="D2817" s="55" t="s">
        <v>4649</v>
      </c>
      <c r="E2817" s="55" t="s">
        <v>13096</v>
      </c>
      <c r="F2817" s="55" t="s">
        <v>4651</v>
      </c>
      <c r="G2817" s="55" t="s">
        <v>13097</v>
      </c>
      <c r="H2817" s="55">
        <v>0</v>
      </c>
    </row>
    <row r="2818" spans="1:8" ht="12.5" customHeight="1">
      <c r="A2818" s="55">
        <v>19148</v>
      </c>
      <c r="B2818" s="55">
        <v>1</v>
      </c>
      <c r="C2818" s="55" t="s">
        <v>13098</v>
      </c>
      <c r="D2818" s="55" t="s">
        <v>4649</v>
      </c>
      <c r="E2818" s="55" t="s">
        <v>13099</v>
      </c>
      <c r="F2818" s="55" t="s">
        <v>4651</v>
      </c>
      <c r="G2818" s="55" t="s">
        <v>13100</v>
      </c>
      <c r="H2818" s="55">
        <v>0</v>
      </c>
    </row>
    <row r="2819" spans="1:8" ht="12.5" customHeight="1">
      <c r="A2819" s="55">
        <v>19691</v>
      </c>
      <c r="B2819" s="55">
        <v>1</v>
      </c>
      <c r="C2819" s="55" t="s">
        <v>13101</v>
      </c>
      <c r="D2819" s="55" t="s">
        <v>4649</v>
      </c>
      <c r="E2819" s="55" t="s">
        <v>13102</v>
      </c>
      <c r="F2819" s="55" t="s">
        <v>4651</v>
      </c>
      <c r="G2819" s="55" t="s">
        <v>13103</v>
      </c>
      <c r="H2819" s="55">
        <v>0</v>
      </c>
    </row>
    <row r="2820" spans="1:8" ht="12.5" customHeight="1">
      <c r="A2820" s="55">
        <v>20524</v>
      </c>
      <c r="B2820" s="55">
        <v>1</v>
      </c>
      <c r="C2820" s="55" t="s">
        <v>13104</v>
      </c>
      <c r="D2820" s="55" t="s">
        <v>4649</v>
      </c>
      <c r="E2820" s="55" t="s">
        <v>13105</v>
      </c>
      <c r="F2820" s="55" t="s">
        <v>4651</v>
      </c>
      <c r="G2820" s="55" t="s">
        <v>13106</v>
      </c>
      <c r="H2820" s="55">
        <v>0</v>
      </c>
    </row>
    <row r="2821" spans="1:8" ht="12.5" customHeight="1">
      <c r="A2821" s="55">
        <v>21141</v>
      </c>
      <c r="B2821" s="55">
        <v>1</v>
      </c>
      <c r="C2821" s="55" t="s">
        <v>13107</v>
      </c>
      <c r="D2821" s="55" t="s">
        <v>4649</v>
      </c>
      <c r="E2821" s="55" t="s">
        <v>13108</v>
      </c>
      <c r="F2821" s="55" t="s">
        <v>4651</v>
      </c>
      <c r="G2821" s="55" t="s">
        <v>13109</v>
      </c>
      <c r="H2821" s="55">
        <v>0</v>
      </c>
    </row>
    <row r="2822" spans="1:8" ht="12.5" customHeight="1">
      <c r="A2822" s="55">
        <v>21143</v>
      </c>
      <c r="B2822" s="55">
        <v>1</v>
      </c>
      <c r="C2822" s="55" t="s">
        <v>13110</v>
      </c>
      <c r="D2822" s="55" t="s">
        <v>4649</v>
      </c>
      <c r="E2822" s="55" t="s">
        <v>13111</v>
      </c>
      <c r="F2822" s="55" t="s">
        <v>4651</v>
      </c>
      <c r="G2822" s="55" t="s">
        <v>13112</v>
      </c>
      <c r="H2822" s="55">
        <v>0</v>
      </c>
    </row>
    <row r="2823" spans="1:8" ht="12.5" customHeight="1">
      <c r="A2823" s="55">
        <v>21645</v>
      </c>
      <c r="B2823" s="55">
        <v>1</v>
      </c>
      <c r="C2823" s="55" t="s">
        <v>13113</v>
      </c>
      <c r="D2823" s="55" t="s">
        <v>4649</v>
      </c>
      <c r="E2823" s="55" t="s">
        <v>13114</v>
      </c>
      <c r="F2823" s="55" t="s">
        <v>4651</v>
      </c>
      <c r="G2823" s="55" t="s">
        <v>13115</v>
      </c>
      <c r="H2823" s="55">
        <v>0</v>
      </c>
    </row>
    <row r="2824" spans="1:8" ht="12.5" customHeight="1">
      <c r="A2824" s="55">
        <v>21765</v>
      </c>
      <c r="B2824" s="55">
        <v>1</v>
      </c>
      <c r="C2824" s="55" t="s">
        <v>13116</v>
      </c>
      <c r="D2824" s="55" t="s">
        <v>4649</v>
      </c>
      <c r="E2824" s="55" t="s">
        <v>13117</v>
      </c>
      <c r="F2824" s="55" t="s">
        <v>4651</v>
      </c>
      <c r="G2824" s="55" t="s">
        <v>13118</v>
      </c>
      <c r="H2824" s="55">
        <v>0</v>
      </c>
    </row>
    <row r="2825" spans="1:8" ht="12.5" customHeight="1">
      <c r="A2825" s="55">
        <v>21908</v>
      </c>
      <c r="B2825" s="55">
        <v>1</v>
      </c>
      <c r="C2825" s="55" t="s">
        <v>13119</v>
      </c>
      <c r="D2825" s="55" t="s">
        <v>4649</v>
      </c>
      <c r="E2825" s="55" t="s">
        <v>13120</v>
      </c>
      <c r="F2825" s="55" t="s">
        <v>4651</v>
      </c>
      <c r="G2825" s="55" t="s">
        <v>13121</v>
      </c>
      <c r="H2825" s="55">
        <v>0</v>
      </c>
    </row>
    <row r="2826" spans="1:8" ht="12.5" customHeight="1">
      <c r="A2826" s="55">
        <v>22073</v>
      </c>
      <c r="B2826" s="55">
        <v>1</v>
      </c>
      <c r="C2826" s="55" t="s">
        <v>13122</v>
      </c>
      <c r="D2826" s="55" t="s">
        <v>4649</v>
      </c>
      <c r="E2826" s="55" t="s">
        <v>13123</v>
      </c>
      <c r="F2826" s="55" t="s">
        <v>4651</v>
      </c>
      <c r="G2826" s="55" t="s">
        <v>13124</v>
      </c>
      <c r="H2826" s="55">
        <v>0</v>
      </c>
    </row>
    <row r="2827" spans="1:8" ht="12.5" customHeight="1">
      <c r="A2827" s="55">
        <v>22861</v>
      </c>
      <c r="B2827" s="55">
        <v>1</v>
      </c>
      <c r="C2827" s="55" t="s">
        <v>13125</v>
      </c>
      <c r="D2827" s="55" t="s">
        <v>4649</v>
      </c>
      <c r="E2827" s="55" t="s">
        <v>13126</v>
      </c>
      <c r="F2827" s="55" t="s">
        <v>4651</v>
      </c>
      <c r="G2827" s="55" t="s">
        <v>13127</v>
      </c>
      <c r="H2827" s="55">
        <v>0</v>
      </c>
    </row>
    <row r="2828" spans="1:8" ht="12.5" customHeight="1">
      <c r="A2828" s="55">
        <v>23023</v>
      </c>
      <c r="B2828" s="55">
        <v>1</v>
      </c>
      <c r="C2828" s="55" t="s">
        <v>13128</v>
      </c>
      <c r="D2828" s="55" t="s">
        <v>4649</v>
      </c>
      <c r="E2828" s="55" t="s">
        <v>13129</v>
      </c>
      <c r="F2828" s="55" t="s">
        <v>4651</v>
      </c>
      <c r="G2828" s="55" t="s">
        <v>13130</v>
      </c>
      <c r="H2828" s="55">
        <v>0</v>
      </c>
    </row>
    <row r="2829" spans="1:8" ht="12.5" customHeight="1">
      <c r="A2829" s="55">
        <v>23140</v>
      </c>
      <c r="B2829" s="55">
        <v>1</v>
      </c>
      <c r="C2829" s="55" t="s">
        <v>13131</v>
      </c>
      <c r="D2829" s="55" t="s">
        <v>4649</v>
      </c>
      <c r="E2829" s="55" t="s">
        <v>13132</v>
      </c>
      <c r="F2829" s="55" t="s">
        <v>4651</v>
      </c>
      <c r="G2829" s="55" t="s">
        <v>13133</v>
      </c>
      <c r="H2829" s="55">
        <v>0</v>
      </c>
    </row>
    <row r="2830" spans="1:8" ht="12.5" customHeight="1">
      <c r="A2830" s="55">
        <v>23264</v>
      </c>
      <c r="B2830" s="55">
        <v>1</v>
      </c>
      <c r="C2830" s="55" t="s">
        <v>13134</v>
      </c>
      <c r="D2830" s="55" t="s">
        <v>4649</v>
      </c>
      <c r="E2830" s="55" t="s">
        <v>13135</v>
      </c>
      <c r="F2830" s="55" t="s">
        <v>4651</v>
      </c>
      <c r="G2830" s="55" t="s">
        <v>13136</v>
      </c>
      <c r="H2830" s="55">
        <v>0</v>
      </c>
    </row>
    <row r="2831" spans="1:8" ht="12.5" customHeight="1">
      <c r="A2831" s="55">
        <v>23274</v>
      </c>
      <c r="B2831" s="55">
        <v>1</v>
      </c>
      <c r="C2831" s="55" t="s">
        <v>13137</v>
      </c>
      <c r="D2831" s="55" t="s">
        <v>4649</v>
      </c>
      <c r="E2831" s="55" t="s">
        <v>13138</v>
      </c>
      <c r="F2831" s="55" t="s">
        <v>4651</v>
      </c>
      <c r="G2831" s="55" t="s">
        <v>13139</v>
      </c>
      <c r="H2831" s="55">
        <v>0</v>
      </c>
    </row>
    <row r="2832" spans="1:8" ht="12.5" customHeight="1">
      <c r="A2832" s="55">
        <v>23406</v>
      </c>
      <c r="B2832" s="55">
        <v>1</v>
      </c>
      <c r="C2832" s="55" t="s">
        <v>13140</v>
      </c>
      <c r="D2832" s="55" t="s">
        <v>4649</v>
      </c>
      <c r="E2832" s="55" t="s">
        <v>13141</v>
      </c>
      <c r="F2832" s="55" t="s">
        <v>4651</v>
      </c>
      <c r="G2832" s="55" t="s">
        <v>13142</v>
      </c>
      <c r="H2832" s="55">
        <v>0</v>
      </c>
    </row>
    <row r="2833" spans="1:8" ht="12.5" customHeight="1">
      <c r="A2833" s="55">
        <v>23577</v>
      </c>
      <c r="B2833" s="55">
        <v>1</v>
      </c>
      <c r="C2833" s="55" t="s">
        <v>13143</v>
      </c>
      <c r="D2833" s="55" t="s">
        <v>4649</v>
      </c>
      <c r="E2833" s="55" t="s">
        <v>13144</v>
      </c>
      <c r="F2833" s="55" t="s">
        <v>4651</v>
      </c>
      <c r="G2833" s="55" t="s">
        <v>13145</v>
      </c>
      <c r="H2833" s="55">
        <v>0</v>
      </c>
    </row>
    <row r="2834" spans="1:8" ht="12.5" customHeight="1">
      <c r="A2834" s="55">
        <v>23588</v>
      </c>
      <c r="B2834" s="55">
        <v>1</v>
      </c>
      <c r="C2834" s="55" t="s">
        <v>13146</v>
      </c>
      <c r="D2834" s="55" t="s">
        <v>4649</v>
      </c>
      <c r="E2834" s="55" t="s">
        <v>13147</v>
      </c>
      <c r="F2834" s="55" t="s">
        <v>4651</v>
      </c>
      <c r="G2834" s="55" t="s">
        <v>13148</v>
      </c>
      <c r="H2834" s="55">
        <v>0</v>
      </c>
    </row>
    <row r="2835" spans="1:8" ht="12.5" customHeight="1">
      <c r="A2835" s="55">
        <v>24223</v>
      </c>
      <c r="B2835" s="55">
        <v>1</v>
      </c>
      <c r="C2835" s="55" t="s">
        <v>13149</v>
      </c>
      <c r="D2835" s="55" t="s">
        <v>4649</v>
      </c>
      <c r="E2835" s="55" t="s">
        <v>13150</v>
      </c>
      <c r="F2835" s="55" t="s">
        <v>4651</v>
      </c>
      <c r="G2835" s="55" t="s">
        <v>13151</v>
      </c>
      <c r="H2835" s="55">
        <v>0</v>
      </c>
    </row>
    <row r="2836" spans="1:8" ht="12.5" customHeight="1">
      <c r="A2836" s="55">
        <v>25193</v>
      </c>
      <c r="B2836" s="55">
        <v>1</v>
      </c>
      <c r="C2836" s="55" t="s">
        <v>13152</v>
      </c>
      <c r="D2836" s="55" t="s">
        <v>4649</v>
      </c>
      <c r="E2836" s="55" t="s">
        <v>13153</v>
      </c>
      <c r="F2836" s="55" t="s">
        <v>4651</v>
      </c>
      <c r="G2836" s="55" t="s">
        <v>13154</v>
      </c>
      <c r="H2836" s="55">
        <v>0</v>
      </c>
    </row>
    <row r="2837" spans="1:8" ht="12.5" customHeight="1">
      <c r="A2837" s="55">
        <v>25291</v>
      </c>
      <c r="B2837" s="55">
        <v>1</v>
      </c>
      <c r="C2837" s="55" t="s">
        <v>13155</v>
      </c>
      <c r="D2837" s="55" t="s">
        <v>4649</v>
      </c>
      <c r="E2837" s="55" t="s">
        <v>13156</v>
      </c>
      <c r="F2837" s="55" t="s">
        <v>4651</v>
      </c>
      <c r="G2837" s="55" t="s">
        <v>13157</v>
      </c>
      <c r="H2837" s="55">
        <v>0</v>
      </c>
    </row>
    <row r="2838" spans="1:8" ht="12.5" customHeight="1">
      <c r="A2838" s="55">
        <v>25863</v>
      </c>
      <c r="B2838" s="55">
        <v>1</v>
      </c>
      <c r="C2838" s="55" t="s">
        <v>13158</v>
      </c>
      <c r="D2838" s="55" t="s">
        <v>4649</v>
      </c>
      <c r="E2838" s="55" t="s">
        <v>13159</v>
      </c>
      <c r="F2838" s="55" t="s">
        <v>4651</v>
      </c>
      <c r="G2838" s="55" t="s">
        <v>13160</v>
      </c>
      <c r="H2838" s="55">
        <v>0</v>
      </c>
    </row>
    <row r="2839" spans="1:8" ht="12.5" customHeight="1">
      <c r="A2839" s="55">
        <v>25903</v>
      </c>
      <c r="B2839" s="55">
        <v>1</v>
      </c>
      <c r="C2839" s="55" t="s">
        <v>13161</v>
      </c>
      <c r="D2839" s="55" t="s">
        <v>4649</v>
      </c>
      <c r="E2839" s="55" t="s">
        <v>13162</v>
      </c>
      <c r="F2839" s="55" t="s">
        <v>4651</v>
      </c>
      <c r="G2839" s="55" t="s">
        <v>13163</v>
      </c>
      <c r="H2839" s="55">
        <v>0</v>
      </c>
    </row>
    <row r="2840" spans="1:8" ht="12.5" customHeight="1">
      <c r="A2840" s="55">
        <v>26079</v>
      </c>
      <c r="B2840" s="55">
        <v>1</v>
      </c>
      <c r="C2840" s="55" t="s">
        <v>13164</v>
      </c>
      <c r="D2840" s="55" t="s">
        <v>4649</v>
      </c>
      <c r="E2840" s="55" t="s">
        <v>13165</v>
      </c>
      <c r="F2840" s="55" t="s">
        <v>4651</v>
      </c>
      <c r="G2840" s="55" t="s">
        <v>13166</v>
      </c>
      <c r="H2840" s="55">
        <v>0</v>
      </c>
    </row>
    <row r="2841" spans="1:8" ht="12.5" customHeight="1">
      <c r="A2841" s="55">
        <v>26688</v>
      </c>
      <c r="B2841" s="55">
        <v>1</v>
      </c>
      <c r="C2841" s="55" t="s">
        <v>13167</v>
      </c>
      <c r="D2841" s="55" t="s">
        <v>4649</v>
      </c>
      <c r="E2841" s="55" t="s">
        <v>13168</v>
      </c>
      <c r="F2841" s="55" t="s">
        <v>4651</v>
      </c>
      <c r="G2841" s="55" t="s">
        <v>13169</v>
      </c>
      <c r="H2841" s="55">
        <v>0</v>
      </c>
    </row>
    <row r="2842" spans="1:8" ht="12.5" customHeight="1">
      <c r="A2842" s="55">
        <v>26714</v>
      </c>
      <c r="B2842" s="55">
        <v>1</v>
      </c>
      <c r="C2842" s="55" t="s">
        <v>13170</v>
      </c>
      <c r="D2842" s="55" t="s">
        <v>4649</v>
      </c>
      <c r="E2842" s="55" t="s">
        <v>13171</v>
      </c>
      <c r="F2842" s="55" t="s">
        <v>4651</v>
      </c>
      <c r="G2842" s="55" t="s">
        <v>13172</v>
      </c>
      <c r="H2842" s="55">
        <v>0</v>
      </c>
    </row>
    <row r="2843" spans="1:8" ht="12.5" customHeight="1">
      <c r="A2843" s="55">
        <v>27041</v>
      </c>
      <c r="B2843" s="55">
        <v>1</v>
      </c>
      <c r="C2843" s="55" t="s">
        <v>13173</v>
      </c>
      <c r="D2843" s="55" t="s">
        <v>4649</v>
      </c>
      <c r="E2843" s="55" t="s">
        <v>13174</v>
      </c>
      <c r="F2843" s="55" t="s">
        <v>4651</v>
      </c>
      <c r="G2843" s="55" t="s">
        <v>13175</v>
      </c>
      <c r="H2843" s="55">
        <v>0</v>
      </c>
    </row>
    <row r="2844" spans="1:8" ht="12.5" customHeight="1">
      <c r="A2844" s="55">
        <v>27063</v>
      </c>
      <c r="B2844" s="55">
        <v>1</v>
      </c>
      <c r="C2844" s="55" t="s">
        <v>13176</v>
      </c>
      <c r="D2844" s="55" t="s">
        <v>4649</v>
      </c>
      <c r="E2844" s="55" t="s">
        <v>13177</v>
      </c>
      <c r="F2844" s="55" t="s">
        <v>4651</v>
      </c>
      <c r="G2844" s="55" t="s">
        <v>13178</v>
      </c>
      <c r="H2844" s="55">
        <v>0</v>
      </c>
    </row>
    <row r="2845" spans="1:8" ht="12.5" customHeight="1">
      <c r="A2845" s="55">
        <v>27256</v>
      </c>
      <c r="B2845" s="55">
        <v>1</v>
      </c>
      <c r="C2845" s="55" t="s">
        <v>13179</v>
      </c>
      <c r="D2845" s="55" t="s">
        <v>4649</v>
      </c>
      <c r="E2845" s="55" t="s">
        <v>13180</v>
      </c>
      <c r="F2845" s="55" t="s">
        <v>4651</v>
      </c>
      <c r="G2845" s="55" t="s">
        <v>13181</v>
      </c>
      <c r="H2845" s="55">
        <v>0</v>
      </c>
    </row>
    <row r="2846" spans="1:8" ht="12.5" customHeight="1">
      <c r="A2846" s="55">
        <v>27644</v>
      </c>
      <c r="B2846" s="55">
        <v>1</v>
      </c>
      <c r="C2846" s="55" t="s">
        <v>13182</v>
      </c>
      <c r="D2846" s="55" t="s">
        <v>4649</v>
      </c>
      <c r="E2846" s="55" t="s">
        <v>13183</v>
      </c>
      <c r="F2846" s="55" t="s">
        <v>4651</v>
      </c>
      <c r="G2846" s="55" t="s">
        <v>13184</v>
      </c>
      <c r="H2846" s="55">
        <v>0</v>
      </c>
    </row>
    <row r="2847" spans="1:8" ht="12.5" customHeight="1">
      <c r="A2847" s="55">
        <v>28064</v>
      </c>
      <c r="B2847" s="55">
        <v>1</v>
      </c>
      <c r="C2847" s="55" t="s">
        <v>13185</v>
      </c>
      <c r="D2847" s="55" t="s">
        <v>4649</v>
      </c>
      <c r="E2847" s="55" t="s">
        <v>13186</v>
      </c>
      <c r="F2847" s="55" t="s">
        <v>4651</v>
      </c>
      <c r="G2847" s="55" t="s">
        <v>13187</v>
      </c>
      <c r="H2847" s="55">
        <v>0</v>
      </c>
    </row>
    <row r="2848" spans="1:8" ht="12.5" customHeight="1">
      <c r="A2848" s="55">
        <v>28222</v>
      </c>
      <c r="B2848" s="55">
        <v>1</v>
      </c>
      <c r="C2848" s="55" t="s">
        <v>13188</v>
      </c>
      <c r="D2848" s="55" t="s">
        <v>4649</v>
      </c>
      <c r="E2848" s="55" t="s">
        <v>13189</v>
      </c>
      <c r="F2848" s="55" t="s">
        <v>4651</v>
      </c>
      <c r="G2848" s="55" t="s">
        <v>13190</v>
      </c>
      <c r="H2848" s="55">
        <v>0</v>
      </c>
    </row>
    <row r="2849" spans="1:8" ht="12.5" customHeight="1">
      <c r="A2849" s="55">
        <v>28279</v>
      </c>
      <c r="B2849" s="55">
        <v>1</v>
      </c>
      <c r="C2849" s="55" t="s">
        <v>13191</v>
      </c>
      <c r="D2849" s="55" t="s">
        <v>4649</v>
      </c>
      <c r="E2849" s="55" t="s">
        <v>13192</v>
      </c>
      <c r="F2849" s="55" t="s">
        <v>4651</v>
      </c>
      <c r="G2849" s="55" t="s">
        <v>13193</v>
      </c>
      <c r="H2849" s="55">
        <v>0</v>
      </c>
    </row>
    <row r="2850" spans="1:8" ht="12.5" customHeight="1">
      <c r="A2850" s="55">
        <v>29204</v>
      </c>
      <c r="B2850" s="55">
        <v>1</v>
      </c>
      <c r="C2850" s="55" t="s">
        <v>13194</v>
      </c>
      <c r="D2850" s="55" t="s">
        <v>4649</v>
      </c>
      <c r="E2850" s="55" t="s">
        <v>13195</v>
      </c>
      <c r="F2850" s="55" t="s">
        <v>4651</v>
      </c>
      <c r="G2850" s="55" t="s">
        <v>13196</v>
      </c>
      <c r="H2850" s="55">
        <v>0</v>
      </c>
    </row>
    <row r="2851" spans="1:8" ht="12.5" customHeight="1">
      <c r="A2851" s="55">
        <v>11153</v>
      </c>
      <c r="B2851" s="55">
        <v>1</v>
      </c>
      <c r="C2851" s="55" t="s">
        <v>13197</v>
      </c>
      <c r="D2851" s="55" t="s">
        <v>4649</v>
      </c>
      <c r="E2851" s="55" t="s">
        <v>13198</v>
      </c>
      <c r="F2851" s="55" t="s">
        <v>4651</v>
      </c>
      <c r="G2851" s="55" t="s">
        <v>13199</v>
      </c>
      <c r="H2851" s="55">
        <v>0</v>
      </c>
    </row>
    <row r="2852" spans="1:8" ht="12.5" customHeight="1">
      <c r="A2852" s="55">
        <v>11646</v>
      </c>
      <c r="B2852" s="55">
        <v>1</v>
      </c>
      <c r="C2852" s="55" t="s">
        <v>13200</v>
      </c>
      <c r="D2852" s="55" t="s">
        <v>4649</v>
      </c>
      <c r="E2852" s="55" t="s">
        <v>13201</v>
      </c>
      <c r="F2852" s="55" t="s">
        <v>4651</v>
      </c>
      <c r="G2852" s="55" t="s">
        <v>13202</v>
      </c>
      <c r="H2852" s="55">
        <v>0</v>
      </c>
    </row>
    <row r="2853" spans="1:8" ht="12.5" customHeight="1">
      <c r="A2853" s="55">
        <v>11778</v>
      </c>
      <c r="B2853" s="55">
        <v>1</v>
      </c>
      <c r="C2853" s="55" t="s">
        <v>13203</v>
      </c>
      <c r="D2853" s="55" t="s">
        <v>4649</v>
      </c>
      <c r="E2853" s="55" t="s">
        <v>13204</v>
      </c>
      <c r="F2853" s="55" t="s">
        <v>4651</v>
      </c>
      <c r="G2853" s="55" t="s">
        <v>13205</v>
      </c>
      <c r="H2853" s="55">
        <v>0</v>
      </c>
    </row>
    <row r="2854" spans="1:8" ht="12.5" customHeight="1">
      <c r="A2854" s="55">
        <v>12938</v>
      </c>
      <c r="B2854" s="55">
        <v>1</v>
      </c>
      <c r="C2854" s="55" t="s">
        <v>13206</v>
      </c>
      <c r="D2854" s="55" t="s">
        <v>4649</v>
      </c>
      <c r="E2854" s="55" t="s">
        <v>13207</v>
      </c>
      <c r="F2854" s="55" t="s">
        <v>4651</v>
      </c>
      <c r="G2854" s="55" t="s">
        <v>13208</v>
      </c>
      <c r="H2854" s="55">
        <v>0</v>
      </c>
    </row>
    <row r="2855" spans="1:8" ht="12.5" customHeight="1">
      <c r="A2855" s="55">
        <v>12951</v>
      </c>
      <c r="B2855" s="55">
        <v>1</v>
      </c>
      <c r="C2855" s="55" t="s">
        <v>13209</v>
      </c>
      <c r="D2855" s="55" t="s">
        <v>4649</v>
      </c>
      <c r="E2855" s="55" t="s">
        <v>13210</v>
      </c>
      <c r="F2855" s="55" t="s">
        <v>4651</v>
      </c>
      <c r="G2855" s="55" t="s">
        <v>13211</v>
      </c>
      <c r="H2855" s="55">
        <v>0</v>
      </c>
    </row>
    <row r="2856" spans="1:8" ht="12.5" customHeight="1">
      <c r="A2856" s="55">
        <v>13991</v>
      </c>
      <c r="B2856" s="55">
        <v>1</v>
      </c>
      <c r="C2856" s="55" t="s">
        <v>13212</v>
      </c>
      <c r="D2856" s="55" t="s">
        <v>4649</v>
      </c>
      <c r="E2856" s="55" t="s">
        <v>13213</v>
      </c>
      <c r="F2856" s="55" t="s">
        <v>4651</v>
      </c>
      <c r="G2856" s="55" t="s">
        <v>13214</v>
      </c>
      <c r="H2856" s="55">
        <v>0</v>
      </c>
    </row>
    <row r="2857" spans="1:8" ht="12.5" customHeight="1">
      <c r="A2857" s="55">
        <v>14267</v>
      </c>
      <c r="B2857" s="55">
        <v>1</v>
      </c>
      <c r="C2857" s="55" t="s">
        <v>13215</v>
      </c>
      <c r="D2857" s="55" t="s">
        <v>4649</v>
      </c>
      <c r="E2857" s="55" t="s">
        <v>13216</v>
      </c>
      <c r="F2857" s="55" t="s">
        <v>4651</v>
      </c>
      <c r="G2857" s="55" t="s">
        <v>13217</v>
      </c>
      <c r="H2857" s="55">
        <v>0</v>
      </c>
    </row>
    <row r="2858" spans="1:8" ht="12.5" customHeight="1">
      <c r="A2858" s="55">
        <v>14333</v>
      </c>
      <c r="B2858" s="55">
        <v>1</v>
      </c>
      <c r="C2858" s="55" t="s">
        <v>13218</v>
      </c>
      <c r="D2858" s="55" t="s">
        <v>4649</v>
      </c>
      <c r="E2858" s="55" t="s">
        <v>13219</v>
      </c>
      <c r="F2858" s="55" t="s">
        <v>4651</v>
      </c>
      <c r="G2858" s="55" t="s">
        <v>13220</v>
      </c>
      <c r="H2858" s="55">
        <v>0</v>
      </c>
    </row>
    <row r="2859" spans="1:8" ht="12.5" customHeight="1">
      <c r="A2859" s="55">
        <v>14918</v>
      </c>
      <c r="B2859" s="55">
        <v>1</v>
      </c>
      <c r="C2859" s="55" t="s">
        <v>13221</v>
      </c>
      <c r="D2859" s="55" t="s">
        <v>4649</v>
      </c>
      <c r="E2859" s="55" t="s">
        <v>13222</v>
      </c>
      <c r="F2859" s="55" t="s">
        <v>4651</v>
      </c>
      <c r="G2859" s="55" t="s">
        <v>13223</v>
      </c>
      <c r="H2859" s="55">
        <v>0</v>
      </c>
    </row>
    <row r="2860" spans="1:8" ht="12.5" customHeight="1">
      <c r="A2860" s="55">
        <v>15499</v>
      </c>
      <c r="B2860" s="55">
        <v>1</v>
      </c>
      <c r="C2860" s="55" t="s">
        <v>13224</v>
      </c>
      <c r="D2860" s="55" t="s">
        <v>4649</v>
      </c>
      <c r="E2860" s="55" t="s">
        <v>13225</v>
      </c>
      <c r="F2860" s="55" t="s">
        <v>4651</v>
      </c>
      <c r="G2860" s="55" t="s">
        <v>13226</v>
      </c>
      <c r="H2860" s="55">
        <v>0</v>
      </c>
    </row>
    <row r="2861" spans="1:8" ht="12.5" customHeight="1">
      <c r="A2861" s="55">
        <v>15981</v>
      </c>
      <c r="B2861" s="55">
        <v>1</v>
      </c>
      <c r="C2861" s="55" t="s">
        <v>13227</v>
      </c>
      <c r="D2861" s="55" t="s">
        <v>4649</v>
      </c>
      <c r="E2861" s="55" t="s">
        <v>13228</v>
      </c>
      <c r="F2861" s="55" t="s">
        <v>4651</v>
      </c>
      <c r="G2861" s="55" t="s">
        <v>13229</v>
      </c>
      <c r="H2861" s="55">
        <v>0</v>
      </c>
    </row>
    <row r="2862" spans="1:8" ht="12.5" customHeight="1">
      <c r="A2862" s="55">
        <v>16022</v>
      </c>
      <c r="B2862" s="55">
        <v>1</v>
      </c>
      <c r="C2862" s="55" t="s">
        <v>13230</v>
      </c>
      <c r="D2862" s="55" t="s">
        <v>4649</v>
      </c>
      <c r="E2862" s="55" t="s">
        <v>13231</v>
      </c>
      <c r="F2862" s="55" t="s">
        <v>4651</v>
      </c>
      <c r="G2862" s="55" t="s">
        <v>13232</v>
      </c>
      <c r="H2862" s="55">
        <v>0</v>
      </c>
    </row>
    <row r="2863" spans="1:8" ht="12.5" customHeight="1">
      <c r="A2863" s="55">
        <v>16761</v>
      </c>
      <c r="B2863" s="55">
        <v>1</v>
      </c>
      <c r="C2863" s="55" t="s">
        <v>13233</v>
      </c>
      <c r="D2863" s="55" t="s">
        <v>4649</v>
      </c>
      <c r="E2863" s="55" t="s">
        <v>13234</v>
      </c>
      <c r="F2863" s="55" t="s">
        <v>4651</v>
      </c>
      <c r="G2863" s="55" t="s">
        <v>13235</v>
      </c>
      <c r="H2863" s="55">
        <v>0</v>
      </c>
    </row>
    <row r="2864" spans="1:8" ht="12.5" customHeight="1">
      <c r="A2864" s="55">
        <v>16890</v>
      </c>
      <c r="B2864" s="55">
        <v>1</v>
      </c>
      <c r="C2864" s="55" t="s">
        <v>13236</v>
      </c>
      <c r="D2864" s="55" t="s">
        <v>4649</v>
      </c>
      <c r="E2864" s="55" t="s">
        <v>13237</v>
      </c>
      <c r="F2864" s="55" t="s">
        <v>4651</v>
      </c>
      <c r="G2864" s="55" t="s">
        <v>13238</v>
      </c>
      <c r="H2864" s="55">
        <v>0</v>
      </c>
    </row>
    <row r="2865" spans="1:8" ht="12.5" customHeight="1">
      <c r="A2865" s="55">
        <v>17151</v>
      </c>
      <c r="B2865" s="55">
        <v>1</v>
      </c>
      <c r="C2865" s="55" t="s">
        <v>13239</v>
      </c>
      <c r="D2865" s="55" t="s">
        <v>4649</v>
      </c>
      <c r="E2865" s="55" t="s">
        <v>13240</v>
      </c>
      <c r="F2865" s="55" t="s">
        <v>4651</v>
      </c>
      <c r="G2865" s="55" t="s">
        <v>13241</v>
      </c>
      <c r="H2865" s="55">
        <v>0</v>
      </c>
    </row>
    <row r="2866" spans="1:8" ht="12.5" customHeight="1">
      <c r="A2866" s="55">
        <v>17406</v>
      </c>
      <c r="B2866" s="55">
        <v>1</v>
      </c>
      <c r="C2866" s="55" t="s">
        <v>13242</v>
      </c>
      <c r="D2866" s="55" t="s">
        <v>4649</v>
      </c>
      <c r="E2866" s="55" t="s">
        <v>13243</v>
      </c>
      <c r="F2866" s="55" t="s">
        <v>4651</v>
      </c>
      <c r="G2866" s="55" t="s">
        <v>13244</v>
      </c>
      <c r="H2866" s="55">
        <v>0</v>
      </c>
    </row>
    <row r="2867" spans="1:8" ht="12.5" customHeight="1">
      <c r="A2867" s="55">
        <v>17451</v>
      </c>
      <c r="B2867" s="55">
        <v>1</v>
      </c>
      <c r="C2867" s="55" t="s">
        <v>13245</v>
      </c>
      <c r="D2867" s="55" t="s">
        <v>4649</v>
      </c>
      <c r="E2867" s="55" t="s">
        <v>13246</v>
      </c>
      <c r="F2867" s="55" t="s">
        <v>4651</v>
      </c>
      <c r="G2867" s="55" t="s">
        <v>13247</v>
      </c>
      <c r="H2867" s="55">
        <v>0</v>
      </c>
    </row>
    <row r="2868" spans="1:8" ht="12.5" customHeight="1">
      <c r="A2868" s="55">
        <v>17465</v>
      </c>
      <c r="B2868" s="55">
        <v>1</v>
      </c>
      <c r="C2868" s="55" t="s">
        <v>13248</v>
      </c>
      <c r="D2868" s="55" t="s">
        <v>4649</v>
      </c>
      <c r="E2868" s="55" t="s">
        <v>13249</v>
      </c>
      <c r="F2868" s="55" t="s">
        <v>4651</v>
      </c>
      <c r="G2868" s="55" t="s">
        <v>13250</v>
      </c>
      <c r="H2868" s="55">
        <v>0</v>
      </c>
    </row>
    <row r="2869" spans="1:8" ht="12.5" customHeight="1">
      <c r="A2869" s="55">
        <v>17466</v>
      </c>
      <c r="B2869" s="55">
        <v>1</v>
      </c>
      <c r="C2869" s="55" t="s">
        <v>13251</v>
      </c>
      <c r="D2869" s="55" t="s">
        <v>4649</v>
      </c>
      <c r="E2869" s="55" t="s">
        <v>13252</v>
      </c>
      <c r="F2869" s="55" t="s">
        <v>4651</v>
      </c>
      <c r="G2869" s="55" t="s">
        <v>13253</v>
      </c>
      <c r="H2869" s="55">
        <v>0</v>
      </c>
    </row>
    <row r="2870" spans="1:8" ht="12.5" customHeight="1">
      <c r="A2870" s="55">
        <v>17477</v>
      </c>
      <c r="B2870" s="55">
        <v>1</v>
      </c>
      <c r="C2870" s="55" t="s">
        <v>13254</v>
      </c>
      <c r="D2870" s="55" t="s">
        <v>4649</v>
      </c>
      <c r="E2870" s="55" t="s">
        <v>13255</v>
      </c>
      <c r="F2870" s="55" t="s">
        <v>4651</v>
      </c>
      <c r="G2870" s="55" t="s">
        <v>13256</v>
      </c>
      <c r="H2870" s="55">
        <v>0</v>
      </c>
    </row>
    <row r="2871" spans="1:8" ht="12.5" customHeight="1">
      <c r="A2871" s="55">
        <v>17616</v>
      </c>
      <c r="B2871" s="55">
        <v>1</v>
      </c>
      <c r="C2871" s="55" t="s">
        <v>13257</v>
      </c>
      <c r="D2871" s="55" t="s">
        <v>4649</v>
      </c>
      <c r="E2871" s="55" t="s">
        <v>13258</v>
      </c>
      <c r="F2871" s="55" t="s">
        <v>4651</v>
      </c>
      <c r="G2871" s="55" t="s">
        <v>13259</v>
      </c>
      <c r="H2871" s="55">
        <v>0</v>
      </c>
    </row>
    <row r="2872" spans="1:8" ht="12.5" customHeight="1">
      <c r="A2872" s="55">
        <v>18082</v>
      </c>
      <c r="B2872" s="55">
        <v>1</v>
      </c>
      <c r="C2872" s="55" t="s">
        <v>13260</v>
      </c>
      <c r="D2872" s="55" t="s">
        <v>4649</v>
      </c>
      <c r="E2872" s="55" t="s">
        <v>13261</v>
      </c>
      <c r="F2872" s="55" t="s">
        <v>4651</v>
      </c>
      <c r="G2872" s="55" t="s">
        <v>13262</v>
      </c>
      <c r="H2872" s="55">
        <v>0</v>
      </c>
    </row>
    <row r="2873" spans="1:8" ht="12.5" customHeight="1">
      <c r="A2873" s="55">
        <v>18374</v>
      </c>
      <c r="B2873" s="55">
        <v>1</v>
      </c>
      <c r="C2873" s="55" t="s">
        <v>13263</v>
      </c>
      <c r="D2873" s="55" t="s">
        <v>4649</v>
      </c>
      <c r="E2873" s="55" t="s">
        <v>13264</v>
      </c>
      <c r="F2873" s="55" t="s">
        <v>4651</v>
      </c>
      <c r="G2873" s="55" t="s">
        <v>13265</v>
      </c>
      <c r="H2873" s="55">
        <v>0</v>
      </c>
    </row>
    <row r="2874" spans="1:8" ht="12.5" customHeight="1">
      <c r="A2874" s="55">
        <v>18435</v>
      </c>
      <c r="B2874" s="55">
        <v>1</v>
      </c>
      <c r="C2874" s="55" t="s">
        <v>13266</v>
      </c>
      <c r="D2874" s="55" t="s">
        <v>4649</v>
      </c>
      <c r="E2874" s="55" t="s">
        <v>13267</v>
      </c>
      <c r="F2874" s="55" t="s">
        <v>4651</v>
      </c>
      <c r="G2874" s="55" t="s">
        <v>13268</v>
      </c>
      <c r="H2874" s="55">
        <v>0</v>
      </c>
    </row>
    <row r="2875" spans="1:8" ht="12.5" customHeight="1">
      <c r="A2875" s="55">
        <v>18453</v>
      </c>
      <c r="B2875" s="55">
        <v>1</v>
      </c>
      <c r="C2875" s="55" t="s">
        <v>13269</v>
      </c>
      <c r="D2875" s="55" t="s">
        <v>4649</v>
      </c>
      <c r="E2875" s="55" t="s">
        <v>13270</v>
      </c>
      <c r="F2875" s="55" t="s">
        <v>4651</v>
      </c>
      <c r="G2875" s="55" t="s">
        <v>13271</v>
      </c>
      <c r="H2875" s="55">
        <v>0</v>
      </c>
    </row>
    <row r="2876" spans="1:8" ht="12.5" customHeight="1">
      <c r="A2876" s="55">
        <v>18499</v>
      </c>
      <c r="B2876" s="55">
        <v>1</v>
      </c>
      <c r="C2876" s="55" t="s">
        <v>13272</v>
      </c>
      <c r="D2876" s="55" t="s">
        <v>4649</v>
      </c>
      <c r="E2876" s="55" t="s">
        <v>13273</v>
      </c>
      <c r="F2876" s="55" t="s">
        <v>4651</v>
      </c>
      <c r="G2876" s="55" t="s">
        <v>13274</v>
      </c>
      <c r="H2876" s="55">
        <v>0</v>
      </c>
    </row>
    <row r="2877" spans="1:8" ht="12.5" customHeight="1">
      <c r="A2877" s="55">
        <v>18611</v>
      </c>
      <c r="B2877" s="55">
        <v>1</v>
      </c>
      <c r="C2877" s="55" t="s">
        <v>13275</v>
      </c>
      <c r="D2877" s="55" t="s">
        <v>4649</v>
      </c>
      <c r="E2877" s="55" t="s">
        <v>13276</v>
      </c>
      <c r="F2877" s="55" t="s">
        <v>4651</v>
      </c>
      <c r="G2877" s="55" t="s">
        <v>13277</v>
      </c>
      <c r="H2877" s="55">
        <v>0</v>
      </c>
    </row>
    <row r="2878" spans="1:8" ht="12.5" customHeight="1">
      <c r="A2878" s="55">
        <v>18889</v>
      </c>
      <c r="B2878" s="55">
        <v>1</v>
      </c>
      <c r="C2878" s="55" t="s">
        <v>13278</v>
      </c>
      <c r="D2878" s="55" t="s">
        <v>4649</v>
      </c>
      <c r="E2878" s="55" t="s">
        <v>13279</v>
      </c>
      <c r="F2878" s="55" t="s">
        <v>4651</v>
      </c>
      <c r="G2878" s="55" t="s">
        <v>13280</v>
      </c>
      <c r="H2878" s="55">
        <v>0</v>
      </c>
    </row>
    <row r="2879" spans="1:8" ht="12.5" customHeight="1">
      <c r="A2879" s="55">
        <v>19125</v>
      </c>
      <c r="B2879" s="55">
        <v>1</v>
      </c>
      <c r="C2879" s="55" t="s">
        <v>13281</v>
      </c>
      <c r="D2879" s="55" t="s">
        <v>4649</v>
      </c>
      <c r="E2879" s="55" t="s">
        <v>13282</v>
      </c>
      <c r="F2879" s="55" t="s">
        <v>4651</v>
      </c>
      <c r="G2879" s="55" t="s">
        <v>13283</v>
      </c>
      <c r="H2879" s="55">
        <v>0</v>
      </c>
    </row>
    <row r="2880" spans="1:8" ht="12.5" customHeight="1">
      <c r="A2880" s="55">
        <v>20394</v>
      </c>
      <c r="B2880" s="55">
        <v>1</v>
      </c>
      <c r="C2880" s="55" t="s">
        <v>13284</v>
      </c>
      <c r="D2880" s="55" t="s">
        <v>4649</v>
      </c>
      <c r="E2880" s="55" t="s">
        <v>13285</v>
      </c>
      <c r="F2880" s="55" t="s">
        <v>4651</v>
      </c>
      <c r="G2880" s="55" t="s">
        <v>13286</v>
      </c>
      <c r="H2880" s="55">
        <v>0</v>
      </c>
    </row>
    <row r="2881" spans="1:8" ht="12.5" customHeight="1">
      <c r="A2881" s="55">
        <v>20660</v>
      </c>
      <c r="B2881" s="55">
        <v>1</v>
      </c>
      <c r="C2881" s="55" t="s">
        <v>13287</v>
      </c>
      <c r="D2881" s="55" t="s">
        <v>4649</v>
      </c>
      <c r="E2881" s="55" t="s">
        <v>13288</v>
      </c>
      <c r="F2881" s="55" t="s">
        <v>4651</v>
      </c>
      <c r="G2881" s="55" t="s">
        <v>13289</v>
      </c>
      <c r="H2881" s="55">
        <v>0</v>
      </c>
    </row>
    <row r="2882" spans="1:8" ht="12.5" customHeight="1">
      <c r="A2882" s="55">
        <v>20735</v>
      </c>
      <c r="B2882" s="55">
        <v>1</v>
      </c>
      <c r="C2882" s="55" t="s">
        <v>13290</v>
      </c>
      <c r="D2882" s="55" t="s">
        <v>4649</v>
      </c>
      <c r="E2882" s="55" t="s">
        <v>13291</v>
      </c>
      <c r="F2882" s="55" t="s">
        <v>4651</v>
      </c>
      <c r="G2882" s="55" t="s">
        <v>13292</v>
      </c>
      <c r="H2882" s="55">
        <v>0</v>
      </c>
    </row>
    <row r="2883" spans="1:8" ht="12.5" customHeight="1">
      <c r="A2883" s="55">
        <v>21319</v>
      </c>
      <c r="B2883" s="55">
        <v>1</v>
      </c>
      <c r="C2883" s="55" t="s">
        <v>13293</v>
      </c>
      <c r="D2883" s="55" t="s">
        <v>4649</v>
      </c>
      <c r="E2883" s="55" t="s">
        <v>13294</v>
      </c>
      <c r="F2883" s="55" t="s">
        <v>4651</v>
      </c>
      <c r="G2883" s="55" t="s">
        <v>13295</v>
      </c>
      <c r="H2883" s="55">
        <v>0</v>
      </c>
    </row>
    <row r="2884" spans="1:8" ht="12.5" customHeight="1">
      <c r="A2884" s="55">
        <v>21482</v>
      </c>
      <c r="B2884" s="55">
        <v>1</v>
      </c>
      <c r="C2884" s="55" t="s">
        <v>13296</v>
      </c>
      <c r="D2884" s="55" t="s">
        <v>4649</v>
      </c>
      <c r="E2884" s="55" t="s">
        <v>13297</v>
      </c>
      <c r="F2884" s="55" t="s">
        <v>4651</v>
      </c>
      <c r="G2884" s="55" t="s">
        <v>13298</v>
      </c>
      <c r="H2884" s="55">
        <v>0</v>
      </c>
    </row>
    <row r="2885" spans="1:8" ht="12.5" customHeight="1">
      <c r="A2885" s="55">
        <v>21706</v>
      </c>
      <c r="B2885" s="55">
        <v>1</v>
      </c>
      <c r="C2885" s="55" t="s">
        <v>13299</v>
      </c>
      <c r="D2885" s="55" t="s">
        <v>4649</v>
      </c>
      <c r="E2885" s="55" t="s">
        <v>13300</v>
      </c>
      <c r="F2885" s="55" t="s">
        <v>4651</v>
      </c>
      <c r="G2885" s="55" t="s">
        <v>13301</v>
      </c>
      <c r="H2885" s="55">
        <v>0</v>
      </c>
    </row>
    <row r="2886" spans="1:8" ht="12.5" customHeight="1">
      <c r="A2886" s="55">
        <v>21715</v>
      </c>
      <c r="B2886" s="55">
        <v>1</v>
      </c>
      <c r="C2886" s="55" t="s">
        <v>13302</v>
      </c>
      <c r="D2886" s="55" t="s">
        <v>4649</v>
      </c>
      <c r="E2886" s="55" t="s">
        <v>13303</v>
      </c>
      <c r="F2886" s="55" t="s">
        <v>4651</v>
      </c>
      <c r="G2886" s="55" t="s">
        <v>13304</v>
      </c>
      <c r="H2886" s="55">
        <v>0</v>
      </c>
    </row>
    <row r="2887" spans="1:8" ht="12.5" customHeight="1">
      <c r="A2887" s="55">
        <v>21763</v>
      </c>
      <c r="B2887" s="55">
        <v>1</v>
      </c>
      <c r="C2887" s="55" t="s">
        <v>13305</v>
      </c>
      <c r="D2887" s="55" t="s">
        <v>4649</v>
      </c>
      <c r="E2887" s="55" t="s">
        <v>13306</v>
      </c>
      <c r="F2887" s="55" t="s">
        <v>4651</v>
      </c>
      <c r="G2887" s="55" t="s">
        <v>13307</v>
      </c>
      <c r="H2887" s="55">
        <v>0</v>
      </c>
    </row>
    <row r="2888" spans="1:8" ht="12.5" customHeight="1">
      <c r="A2888" s="55">
        <v>22187</v>
      </c>
      <c r="B2888" s="55">
        <v>1</v>
      </c>
      <c r="C2888" s="55" t="s">
        <v>13308</v>
      </c>
      <c r="D2888" s="55" t="s">
        <v>4649</v>
      </c>
      <c r="E2888" s="55" t="s">
        <v>13309</v>
      </c>
      <c r="F2888" s="55" t="s">
        <v>4651</v>
      </c>
      <c r="G2888" s="55" t="s">
        <v>13310</v>
      </c>
      <c r="H2888" s="55">
        <v>0</v>
      </c>
    </row>
    <row r="2889" spans="1:8" ht="12.5" customHeight="1">
      <c r="A2889" s="55">
        <v>22288</v>
      </c>
      <c r="B2889" s="55">
        <v>1</v>
      </c>
      <c r="C2889" s="55" t="s">
        <v>13311</v>
      </c>
      <c r="D2889" s="55" t="s">
        <v>4649</v>
      </c>
      <c r="E2889" s="55" t="s">
        <v>13312</v>
      </c>
      <c r="F2889" s="55" t="s">
        <v>4651</v>
      </c>
      <c r="G2889" s="55" t="s">
        <v>13313</v>
      </c>
      <c r="H2889" s="55">
        <v>0</v>
      </c>
    </row>
    <row r="2890" spans="1:8" ht="12.5" customHeight="1">
      <c r="A2890" s="55">
        <v>22333</v>
      </c>
      <c r="B2890" s="55">
        <v>1</v>
      </c>
      <c r="C2890" s="55" t="s">
        <v>13314</v>
      </c>
      <c r="D2890" s="55" t="s">
        <v>4649</v>
      </c>
      <c r="E2890" s="55" t="s">
        <v>13315</v>
      </c>
      <c r="F2890" s="55" t="s">
        <v>4651</v>
      </c>
      <c r="G2890" s="55" t="s">
        <v>13316</v>
      </c>
      <c r="H2890" s="55">
        <v>0</v>
      </c>
    </row>
    <row r="2891" spans="1:8" ht="12.5" customHeight="1">
      <c r="A2891" s="55">
        <v>23333</v>
      </c>
      <c r="B2891" s="55">
        <v>1</v>
      </c>
      <c r="C2891" s="55" t="s">
        <v>13317</v>
      </c>
      <c r="D2891" s="55" t="s">
        <v>4649</v>
      </c>
      <c r="E2891" s="55" t="s">
        <v>13318</v>
      </c>
      <c r="F2891" s="55" t="s">
        <v>4651</v>
      </c>
      <c r="G2891" s="55" t="s">
        <v>13319</v>
      </c>
      <c r="H2891" s="55">
        <v>0</v>
      </c>
    </row>
    <row r="2892" spans="1:8" ht="12.5" customHeight="1">
      <c r="A2892" s="55">
        <v>23335</v>
      </c>
      <c r="B2892" s="55">
        <v>1</v>
      </c>
      <c r="C2892" s="55" t="s">
        <v>13320</v>
      </c>
      <c r="D2892" s="55" t="s">
        <v>4649</v>
      </c>
      <c r="E2892" s="55" t="s">
        <v>13321</v>
      </c>
      <c r="F2892" s="55" t="s">
        <v>4651</v>
      </c>
      <c r="G2892" s="55" t="s">
        <v>13322</v>
      </c>
      <c r="H2892" s="55">
        <v>0</v>
      </c>
    </row>
    <row r="2893" spans="1:8" ht="12.5" customHeight="1">
      <c r="A2893" s="55">
        <v>23341</v>
      </c>
      <c r="B2893" s="55">
        <v>1</v>
      </c>
      <c r="C2893" s="55" t="s">
        <v>13323</v>
      </c>
      <c r="D2893" s="55" t="s">
        <v>4649</v>
      </c>
      <c r="E2893" s="55" t="s">
        <v>13324</v>
      </c>
      <c r="F2893" s="55" t="s">
        <v>4651</v>
      </c>
      <c r="G2893" s="55" t="s">
        <v>13325</v>
      </c>
      <c r="H2893" s="55">
        <v>0</v>
      </c>
    </row>
    <row r="2894" spans="1:8" ht="12.5" customHeight="1">
      <c r="A2894" s="55">
        <v>23710</v>
      </c>
      <c r="B2894" s="55">
        <v>1</v>
      </c>
      <c r="C2894" s="55" t="s">
        <v>13326</v>
      </c>
      <c r="D2894" s="55" t="s">
        <v>4649</v>
      </c>
      <c r="E2894" s="55" t="s">
        <v>13327</v>
      </c>
      <c r="F2894" s="55" t="s">
        <v>4651</v>
      </c>
      <c r="G2894" s="55" t="s">
        <v>13328</v>
      </c>
      <c r="H2894" s="55">
        <v>0</v>
      </c>
    </row>
    <row r="2895" spans="1:8" ht="12.5" customHeight="1">
      <c r="A2895" s="55">
        <v>23711</v>
      </c>
      <c r="B2895" s="55">
        <v>1</v>
      </c>
      <c r="C2895" s="55" t="s">
        <v>13329</v>
      </c>
      <c r="D2895" s="55" t="s">
        <v>4649</v>
      </c>
      <c r="E2895" s="55" t="s">
        <v>13330</v>
      </c>
      <c r="F2895" s="55" t="s">
        <v>4651</v>
      </c>
      <c r="G2895" s="55" t="s">
        <v>13331</v>
      </c>
      <c r="H2895" s="55">
        <v>0</v>
      </c>
    </row>
    <row r="2896" spans="1:8" ht="12.5" customHeight="1">
      <c r="A2896" s="55">
        <v>23733</v>
      </c>
      <c r="B2896" s="55">
        <v>1</v>
      </c>
      <c r="C2896" s="55" t="s">
        <v>13332</v>
      </c>
      <c r="D2896" s="55" t="s">
        <v>4649</v>
      </c>
      <c r="E2896" s="55" t="s">
        <v>13333</v>
      </c>
      <c r="F2896" s="55" t="s">
        <v>4651</v>
      </c>
      <c r="G2896" s="55" t="s">
        <v>13334</v>
      </c>
      <c r="H2896" s="55">
        <v>0</v>
      </c>
    </row>
    <row r="2897" spans="1:8" ht="12.5" customHeight="1">
      <c r="A2897" s="55">
        <v>23805</v>
      </c>
      <c r="B2897" s="55">
        <v>1</v>
      </c>
      <c r="C2897" s="55" t="s">
        <v>13335</v>
      </c>
      <c r="D2897" s="55" t="s">
        <v>4649</v>
      </c>
      <c r="E2897" s="55" t="s">
        <v>13336</v>
      </c>
      <c r="F2897" s="55" t="s">
        <v>4651</v>
      </c>
      <c r="G2897" s="55" t="s">
        <v>13337</v>
      </c>
      <c r="H2897" s="55">
        <v>0</v>
      </c>
    </row>
    <row r="2898" spans="1:8" ht="12.5" customHeight="1">
      <c r="A2898" s="55">
        <v>24333</v>
      </c>
      <c r="B2898" s="55">
        <v>1</v>
      </c>
      <c r="C2898" s="55" t="s">
        <v>13338</v>
      </c>
      <c r="D2898" s="55" t="s">
        <v>4649</v>
      </c>
      <c r="E2898" s="55" t="s">
        <v>13339</v>
      </c>
      <c r="F2898" s="55" t="s">
        <v>4651</v>
      </c>
      <c r="G2898" s="55" t="s">
        <v>13340</v>
      </c>
      <c r="H2898" s="55">
        <v>0</v>
      </c>
    </row>
    <row r="2899" spans="1:8" ht="12.5" customHeight="1">
      <c r="A2899" s="55">
        <v>24390</v>
      </c>
      <c r="B2899" s="55">
        <v>1</v>
      </c>
      <c r="C2899" s="55" t="s">
        <v>13341</v>
      </c>
      <c r="D2899" s="55" t="s">
        <v>4649</v>
      </c>
      <c r="E2899" s="55" t="s">
        <v>13342</v>
      </c>
      <c r="F2899" s="55" t="s">
        <v>4651</v>
      </c>
      <c r="G2899" s="55" t="s">
        <v>13343</v>
      </c>
      <c r="H2899" s="55">
        <v>0</v>
      </c>
    </row>
    <row r="2900" spans="1:8" ht="12.5" customHeight="1">
      <c r="A2900" s="55">
        <v>24964</v>
      </c>
      <c r="B2900" s="55">
        <v>1</v>
      </c>
      <c r="C2900" s="55" t="s">
        <v>13344</v>
      </c>
      <c r="D2900" s="55" t="s">
        <v>4649</v>
      </c>
      <c r="E2900" s="55" t="s">
        <v>13345</v>
      </c>
      <c r="F2900" s="55" t="s">
        <v>4651</v>
      </c>
      <c r="G2900" s="55" t="s">
        <v>13346</v>
      </c>
      <c r="H2900" s="55">
        <v>0</v>
      </c>
    </row>
    <row r="2901" spans="1:8" ht="12.5" customHeight="1">
      <c r="A2901" s="55">
        <v>24968</v>
      </c>
      <c r="B2901" s="55">
        <v>1</v>
      </c>
      <c r="C2901" s="55" t="s">
        <v>13347</v>
      </c>
      <c r="D2901" s="55" t="s">
        <v>4649</v>
      </c>
      <c r="E2901" s="55" t="s">
        <v>13348</v>
      </c>
      <c r="F2901" s="55" t="s">
        <v>4651</v>
      </c>
      <c r="G2901" s="55" t="s">
        <v>13349</v>
      </c>
      <c r="H2901" s="55">
        <v>0</v>
      </c>
    </row>
    <row r="2902" spans="1:8" ht="12.5" customHeight="1">
      <c r="A2902" s="55">
        <v>24989</v>
      </c>
      <c r="B2902" s="55">
        <v>1</v>
      </c>
      <c r="C2902" s="55" t="s">
        <v>13350</v>
      </c>
      <c r="D2902" s="55" t="s">
        <v>4649</v>
      </c>
      <c r="E2902" s="55" t="s">
        <v>13351</v>
      </c>
      <c r="F2902" s="55" t="s">
        <v>4651</v>
      </c>
      <c r="G2902" s="55" t="s">
        <v>13352</v>
      </c>
      <c r="H2902" s="55">
        <v>0</v>
      </c>
    </row>
    <row r="2903" spans="1:8" ht="12.5" customHeight="1">
      <c r="A2903" s="55">
        <v>24991</v>
      </c>
      <c r="B2903" s="55">
        <v>1</v>
      </c>
      <c r="C2903" s="55" t="s">
        <v>13353</v>
      </c>
      <c r="D2903" s="55" t="s">
        <v>4649</v>
      </c>
      <c r="E2903" s="55" t="s">
        <v>13354</v>
      </c>
      <c r="F2903" s="55" t="s">
        <v>4651</v>
      </c>
      <c r="G2903" s="55" t="s">
        <v>13355</v>
      </c>
      <c r="H2903" s="55">
        <v>0</v>
      </c>
    </row>
    <row r="2904" spans="1:8" ht="12.5" customHeight="1">
      <c r="A2904" s="55">
        <v>25072</v>
      </c>
      <c r="B2904" s="55">
        <v>1</v>
      </c>
      <c r="C2904" s="55" t="s">
        <v>13356</v>
      </c>
      <c r="D2904" s="55" t="s">
        <v>4649</v>
      </c>
      <c r="E2904" s="55" t="s">
        <v>13357</v>
      </c>
      <c r="F2904" s="55" t="s">
        <v>4651</v>
      </c>
      <c r="G2904" s="55" t="s">
        <v>13358</v>
      </c>
      <c r="H2904" s="55">
        <v>0</v>
      </c>
    </row>
    <row r="2905" spans="1:8" ht="12.5" customHeight="1">
      <c r="A2905" s="55">
        <v>25096</v>
      </c>
      <c r="B2905" s="55">
        <v>1</v>
      </c>
      <c r="C2905" s="55" t="s">
        <v>13359</v>
      </c>
      <c r="D2905" s="55" t="s">
        <v>4649</v>
      </c>
      <c r="E2905" s="55" t="s">
        <v>13360</v>
      </c>
      <c r="F2905" s="55" t="s">
        <v>4651</v>
      </c>
      <c r="G2905" s="55" t="s">
        <v>13361</v>
      </c>
      <c r="H2905" s="55">
        <v>0</v>
      </c>
    </row>
    <row r="2906" spans="1:8" ht="12.5" customHeight="1">
      <c r="A2906" s="55">
        <v>25153</v>
      </c>
      <c r="B2906" s="55">
        <v>1</v>
      </c>
      <c r="C2906" s="55" t="s">
        <v>13362</v>
      </c>
      <c r="D2906" s="55" t="s">
        <v>4649</v>
      </c>
      <c r="E2906" s="55" t="s">
        <v>13363</v>
      </c>
      <c r="F2906" s="55" t="s">
        <v>4651</v>
      </c>
      <c r="G2906" s="55" t="s">
        <v>13364</v>
      </c>
      <c r="H2906" s="55">
        <v>0</v>
      </c>
    </row>
    <row r="2907" spans="1:8" ht="12.5" customHeight="1">
      <c r="A2907" s="55">
        <v>25896</v>
      </c>
      <c r="B2907" s="55">
        <v>1</v>
      </c>
      <c r="C2907" s="55" t="s">
        <v>13365</v>
      </c>
      <c r="D2907" s="55" t="s">
        <v>4649</v>
      </c>
      <c r="E2907" s="55" t="s">
        <v>13366</v>
      </c>
      <c r="F2907" s="55" t="s">
        <v>4651</v>
      </c>
      <c r="G2907" s="55" t="s">
        <v>13367</v>
      </c>
      <c r="H2907" s="55">
        <v>0</v>
      </c>
    </row>
    <row r="2908" spans="1:8" ht="12.5" customHeight="1">
      <c r="A2908" s="55">
        <v>26078</v>
      </c>
      <c r="B2908" s="55">
        <v>1</v>
      </c>
      <c r="C2908" s="55" t="s">
        <v>13368</v>
      </c>
      <c r="D2908" s="55" t="s">
        <v>4649</v>
      </c>
      <c r="E2908" s="55" t="s">
        <v>13369</v>
      </c>
      <c r="F2908" s="55" t="s">
        <v>4651</v>
      </c>
      <c r="G2908" s="55" t="s">
        <v>13370</v>
      </c>
      <c r="H2908" s="55">
        <v>0</v>
      </c>
    </row>
    <row r="2909" spans="1:8" ht="12.5" customHeight="1">
      <c r="A2909" s="55">
        <v>26287</v>
      </c>
      <c r="B2909" s="55">
        <v>1</v>
      </c>
      <c r="C2909" s="55" t="s">
        <v>13371</v>
      </c>
      <c r="D2909" s="55" t="s">
        <v>4649</v>
      </c>
      <c r="E2909" s="55" t="s">
        <v>13372</v>
      </c>
      <c r="F2909" s="55" t="s">
        <v>4651</v>
      </c>
      <c r="G2909" s="55" t="s">
        <v>13373</v>
      </c>
      <c r="H2909" s="55">
        <v>0</v>
      </c>
    </row>
    <row r="2910" spans="1:8" ht="12.5" customHeight="1">
      <c r="A2910" s="55">
        <v>26448</v>
      </c>
      <c r="B2910" s="55">
        <v>1</v>
      </c>
      <c r="C2910" s="55" t="s">
        <v>13374</v>
      </c>
      <c r="D2910" s="55" t="s">
        <v>4649</v>
      </c>
      <c r="E2910" s="55" t="s">
        <v>13375</v>
      </c>
      <c r="F2910" s="55" t="s">
        <v>4651</v>
      </c>
      <c r="G2910" s="55" t="s">
        <v>13376</v>
      </c>
      <c r="H2910" s="55">
        <v>0</v>
      </c>
    </row>
    <row r="2911" spans="1:8" ht="12.5" customHeight="1">
      <c r="A2911" s="55">
        <v>26464</v>
      </c>
      <c r="B2911" s="55">
        <v>1</v>
      </c>
      <c r="C2911" s="55" t="s">
        <v>13377</v>
      </c>
      <c r="D2911" s="55" t="s">
        <v>4649</v>
      </c>
      <c r="E2911" s="55" t="s">
        <v>13378</v>
      </c>
      <c r="F2911" s="55" t="s">
        <v>4651</v>
      </c>
      <c r="G2911" s="55" t="s">
        <v>13379</v>
      </c>
      <c r="H2911" s="55">
        <v>0</v>
      </c>
    </row>
    <row r="2912" spans="1:8" ht="12.5" customHeight="1">
      <c r="A2912" s="55">
        <v>26584</v>
      </c>
      <c r="B2912" s="55">
        <v>1</v>
      </c>
      <c r="C2912" s="55" t="s">
        <v>13380</v>
      </c>
      <c r="D2912" s="55" t="s">
        <v>4649</v>
      </c>
      <c r="E2912" s="55" t="s">
        <v>13381</v>
      </c>
      <c r="F2912" s="55" t="s">
        <v>4651</v>
      </c>
      <c r="G2912" s="55" t="s">
        <v>13382</v>
      </c>
      <c r="H2912" s="55">
        <v>0</v>
      </c>
    </row>
    <row r="2913" spans="1:8" ht="12.5" customHeight="1">
      <c r="A2913" s="55">
        <v>26638</v>
      </c>
      <c r="B2913" s="55">
        <v>1</v>
      </c>
      <c r="C2913" s="55" t="s">
        <v>13383</v>
      </c>
      <c r="D2913" s="55" t="s">
        <v>4649</v>
      </c>
      <c r="E2913" s="55" t="s">
        <v>13384</v>
      </c>
      <c r="F2913" s="55" t="s">
        <v>4651</v>
      </c>
      <c r="G2913" s="55" t="s">
        <v>13385</v>
      </c>
      <c r="H2913" s="55">
        <v>0</v>
      </c>
    </row>
    <row r="2914" spans="1:8" ht="12.5" customHeight="1">
      <c r="A2914" s="55">
        <v>26680</v>
      </c>
      <c r="B2914" s="55">
        <v>1</v>
      </c>
      <c r="C2914" s="55" t="s">
        <v>13386</v>
      </c>
      <c r="D2914" s="55" t="s">
        <v>4649</v>
      </c>
      <c r="E2914" s="55" t="s">
        <v>13387</v>
      </c>
      <c r="F2914" s="55" t="s">
        <v>4651</v>
      </c>
      <c r="G2914" s="55" t="s">
        <v>13388</v>
      </c>
      <c r="H2914" s="55">
        <v>0</v>
      </c>
    </row>
    <row r="2915" spans="1:8" ht="12.5" customHeight="1">
      <c r="A2915" s="55">
        <v>27213</v>
      </c>
      <c r="B2915" s="55">
        <v>1</v>
      </c>
      <c r="C2915" s="55" t="s">
        <v>13389</v>
      </c>
      <c r="D2915" s="55" t="s">
        <v>4649</v>
      </c>
      <c r="E2915" s="55" t="s">
        <v>13390</v>
      </c>
      <c r="F2915" s="55" t="s">
        <v>4651</v>
      </c>
      <c r="G2915" s="55" t="s">
        <v>13391</v>
      </c>
      <c r="H2915" s="55">
        <v>0</v>
      </c>
    </row>
    <row r="2916" spans="1:8" ht="12.5" customHeight="1">
      <c r="A2916" s="55">
        <v>27272</v>
      </c>
      <c r="B2916" s="55">
        <v>1</v>
      </c>
      <c r="C2916" s="55" t="s">
        <v>13392</v>
      </c>
      <c r="D2916" s="55" t="s">
        <v>4649</v>
      </c>
      <c r="E2916" s="55" t="s">
        <v>13393</v>
      </c>
      <c r="F2916" s="55" t="s">
        <v>4651</v>
      </c>
      <c r="G2916" s="55" t="s">
        <v>13394</v>
      </c>
      <c r="H2916" s="55">
        <v>0</v>
      </c>
    </row>
    <row r="2917" spans="1:8" ht="12.5" customHeight="1">
      <c r="A2917" s="55">
        <v>27295</v>
      </c>
      <c r="B2917" s="55">
        <v>1</v>
      </c>
      <c r="C2917" s="55" t="s">
        <v>13395</v>
      </c>
      <c r="D2917" s="55" t="s">
        <v>4649</v>
      </c>
      <c r="E2917" s="55" t="s">
        <v>13396</v>
      </c>
      <c r="F2917" s="55" t="s">
        <v>4651</v>
      </c>
      <c r="G2917" s="55" t="s">
        <v>13397</v>
      </c>
      <c r="H2917" s="55">
        <v>0</v>
      </c>
    </row>
    <row r="2918" spans="1:8" ht="12.5" customHeight="1">
      <c r="A2918" s="55">
        <v>27461</v>
      </c>
      <c r="B2918" s="55">
        <v>1</v>
      </c>
      <c r="C2918" s="55" t="s">
        <v>13398</v>
      </c>
      <c r="D2918" s="55" t="s">
        <v>4649</v>
      </c>
      <c r="E2918" s="55" t="s">
        <v>13399</v>
      </c>
      <c r="F2918" s="55" t="s">
        <v>4651</v>
      </c>
      <c r="G2918" s="55" t="s">
        <v>13400</v>
      </c>
      <c r="H2918" s="55">
        <v>0</v>
      </c>
    </row>
    <row r="2919" spans="1:8" ht="12.5" customHeight="1">
      <c r="A2919" s="55">
        <v>27608</v>
      </c>
      <c r="B2919" s="55">
        <v>1</v>
      </c>
      <c r="C2919" s="55" t="s">
        <v>13401</v>
      </c>
      <c r="D2919" s="55" t="s">
        <v>4649</v>
      </c>
      <c r="E2919" s="55" t="s">
        <v>13402</v>
      </c>
      <c r="F2919" s="55" t="s">
        <v>4651</v>
      </c>
      <c r="G2919" s="55" t="s">
        <v>13403</v>
      </c>
      <c r="H2919" s="55">
        <v>0</v>
      </c>
    </row>
    <row r="2920" spans="1:8" ht="12.5" customHeight="1">
      <c r="A2920" s="55">
        <v>28617</v>
      </c>
      <c r="B2920" s="55">
        <v>1</v>
      </c>
      <c r="C2920" s="55" t="s">
        <v>13404</v>
      </c>
      <c r="D2920" s="55" t="s">
        <v>4649</v>
      </c>
      <c r="E2920" s="55" t="s">
        <v>13405</v>
      </c>
      <c r="F2920" s="55" t="s">
        <v>4651</v>
      </c>
      <c r="G2920" s="55" t="s">
        <v>13406</v>
      </c>
      <c r="H2920" s="55">
        <v>0</v>
      </c>
    </row>
    <row r="2921" spans="1:8" ht="12.5" customHeight="1">
      <c r="A2921" s="55">
        <v>28783</v>
      </c>
      <c r="B2921" s="55">
        <v>1</v>
      </c>
      <c r="C2921" s="55" t="s">
        <v>13407</v>
      </c>
      <c r="D2921" s="55" t="s">
        <v>4649</v>
      </c>
      <c r="E2921" s="55" t="s">
        <v>13408</v>
      </c>
      <c r="F2921" s="55" t="s">
        <v>4651</v>
      </c>
      <c r="G2921" s="55" t="s">
        <v>13409</v>
      </c>
      <c r="H2921" s="55">
        <v>0</v>
      </c>
    </row>
    <row r="2922" spans="1:8" ht="12.5" customHeight="1">
      <c r="A2922" s="55">
        <v>28995</v>
      </c>
      <c r="B2922" s="55">
        <v>1</v>
      </c>
      <c r="C2922" s="55" t="s">
        <v>13410</v>
      </c>
      <c r="D2922" s="55" t="s">
        <v>4649</v>
      </c>
      <c r="E2922" s="55" t="s">
        <v>13411</v>
      </c>
      <c r="F2922" s="55" t="s">
        <v>4651</v>
      </c>
      <c r="G2922" s="55" t="s">
        <v>13412</v>
      </c>
      <c r="H2922" s="55">
        <v>0</v>
      </c>
    </row>
    <row r="2923" spans="1:8" ht="12.5" customHeight="1">
      <c r="A2923" s="55">
        <v>29006</v>
      </c>
      <c r="B2923" s="55">
        <v>1</v>
      </c>
      <c r="C2923" s="55" t="s">
        <v>13413</v>
      </c>
      <c r="D2923" s="55" t="s">
        <v>4649</v>
      </c>
      <c r="E2923" s="55" t="s">
        <v>13414</v>
      </c>
      <c r="F2923" s="55" t="s">
        <v>4651</v>
      </c>
      <c r="G2923" s="55" t="s">
        <v>13415</v>
      </c>
      <c r="H2923" s="55">
        <v>0</v>
      </c>
    </row>
    <row r="2924" spans="1:8" ht="12.5" customHeight="1">
      <c r="A2924" s="55">
        <v>29134</v>
      </c>
      <c r="B2924" s="55">
        <v>1</v>
      </c>
      <c r="C2924" s="55" t="s">
        <v>13416</v>
      </c>
      <c r="D2924" s="55" t="s">
        <v>4649</v>
      </c>
      <c r="E2924" s="55" t="s">
        <v>13417</v>
      </c>
      <c r="F2924" s="55" t="s">
        <v>4651</v>
      </c>
      <c r="G2924" s="55" t="s">
        <v>13418</v>
      </c>
      <c r="H2924" s="55">
        <v>0</v>
      </c>
    </row>
    <row r="2925" spans="1:8" ht="12.5" customHeight="1">
      <c r="A2925" s="55">
        <v>11129</v>
      </c>
      <c r="B2925" s="55">
        <v>1</v>
      </c>
      <c r="C2925" s="55" t="s">
        <v>13419</v>
      </c>
      <c r="D2925" s="55" t="s">
        <v>4649</v>
      </c>
      <c r="E2925" s="55" t="s">
        <v>13420</v>
      </c>
      <c r="F2925" s="55" t="s">
        <v>4651</v>
      </c>
      <c r="G2925" s="55" t="s">
        <v>13421</v>
      </c>
      <c r="H2925" s="55">
        <v>0</v>
      </c>
    </row>
    <row r="2926" spans="1:8" ht="12.5" customHeight="1">
      <c r="A2926" s="55">
        <v>11154</v>
      </c>
      <c r="B2926" s="55">
        <v>1</v>
      </c>
      <c r="C2926" s="55" t="s">
        <v>13422</v>
      </c>
      <c r="D2926" s="55" t="s">
        <v>4649</v>
      </c>
      <c r="E2926" s="55" t="s">
        <v>13423</v>
      </c>
      <c r="F2926" s="55" t="s">
        <v>4651</v>
      </c>
      <c r="G2926" s="55" t="s">
        <v>13424</v>
      </c>
      <c r="H2926" s="55">
        <v>0</v>
      </c>
    </row>
    <row r="2927" spans="1:8" ht="12.5" customHeight="1">
      <c r="A2927" s="55">
        <v>11282</v>
      </c>
      <c r="B2927" s="55">
        <v>1</v>
      </c>
      <c r="C2927" s="55" t="s">
        <v>13425</v>
      </c>
      <c r="D2927" s="55" t="s">
        <v>4649</v>
      </c>
      <c r="E2927" s="55" t="s">
        <v>13426</v>
      </c>
      <c r="F2927" s="55" t="s">
        <v>4651</v>
      </c>
      <c r="G2927" s="55" t="s">
        <v>13427</v>
      </c>
      <c r="H2927" s="55">
        <v>0</v>
      </c>
    </row>
    <row r="2928" spans="1:8" ht="12.5" customHeight="1">
      <c r="A2928" s="55">
        <v>11301</v>
      </c>
      <c r="B2928" s="55">
        <v>1</v>
      </c>
      <c r="C2928" s="55" t="s">
        <v>13428</v>
      </c>
      <c r="D2928" s="55" t="s">
        <v>4649</v>
      </c>
      <c r="E2928" s="55" t="s">
        <v>13429</v>
      </c>
      <c r="F2928" s="55" t="s">
        <v>4651</v>
      </c>
      <c r="G2928" s="55" t="s">
        <v>13430</v>
      </c>
      <c r="H2928" s="55">
        <v>0</v>
      </c>
    </row>
    <row r="2929" spans="1:8" ht="12.5" customHeight="1">
      <c r="A2929" s="55">
        <v>11535</v>
      </c>
      <c r="B2929" s="55">
        <v>1</v>
      </c>
      <c r="C2929" s="55" t="s">
        <v>13431</v>
      </c>
      <c r="D2929" s="55" t="s">
        <v>4649</v>
      </c>
      <c r="E2929" s="55" t="s">
        <v>13432</v>
      </c>
      <c r="F2929" s="55" t="s">
        <v>4651</v>
      </c>
      <c r="G2929" s="55" t="s">
        <v>13433</v>
      </c>
      <c r="H2929" s="55">
        <v>0</v>
      </c>
    </row>
    <row r="2930" spans="1:8" ht="12.5" customHeight="1">
      <c r="A2930" s="55">
        <v>11798</v>
      </c>
      <c r="B2930" s="55">
        <v>1</v>
      </c>
      <c r="C2930" s="55" t="s">
        <v>13434</v>
      </c>
      <c r="D2930" s="55" t="s">
        <v>4649</v>
      </c>
      <c r="E2930" s="55" t="s">
        <v>13435</v>
      </c>
      <c r="F2930" s="55" t="s">
        <v>4651</v>
      </c>
      <c r="G2930" s="55" t="s">
        <v>13436</v>
      </c>
      <c r="H2930" s="55">
        <v>0</v>
      </c>
    </row>
    <row r="2931" spans="1:8" ht="12.5" customHeight="1">
      <c r="A2931" s="55">
        <v>11810</v>
      </c>
      <c r="B2931" s="55">
        <v>1</v>
      </c>
      <c r="C2931" s="55" t="s">
        <v>13437</v>
      </c>
      <c r="D2931" s="55" t="s">
        <v>4649</v>
      </c>
      <c r="E2931" s="55" t="s">
        <v>13438</v>
      </c>
      <c r="F2931" s="55" t="s">
        <v>4651</v>
      </c>
      <c r="G2931" s="55" t="s">
        <v>13439</v>
      </c>
      <c r="H2931" s="55">
        <v>0</v>
      </c>
    </row>
    <row r="2932" spans="1:8" ht="12.5" customHeight="1">
      <c r="A2932" s="55">
        <v>11832</v>
      </c>
      <c r="B2932" s="55">
        <v>1</v>
      </c>
      <c r="C2932" s="55" t="s">
        <v>13440</v>
      </c>
      <c r="D2932" s="55" t="s">
        <v>4649</v>
      </c>
      <c r="E2932" s="55" t="s">
        <v>13441</v>
      </c>
      <c r="F2932" s="55" t="s">
        <v>4651</v>
      </c>
      <c r="G2932" s="55" t="s">
        <v>13442</v>
      </c>
      <c r="H2932" s="55">
        <v>0</v>
      </c>
    </row>
    <row r="2933" spans="1:8" ht="12.5" customHeight="1">
      <c r="A2933" s="55">
        <v>12424</v>
      </c>
      <c r="B2933" s="55">
        <v>1</v>
      </c>
      <c r="C2933" s="55" t="s">
        <v>13443</v>
      </c>
      <c r="D2933" s="55" t="s">
        <v>4649</v>
      </c>
      <c r="E2933" s="55" t="s">
        <v>13444</v>
      </c>
      <c r="F2933" s="55" t="s">
        <v>4651</v>
      </c>
      <c r="G2933" s="55" t="s">
        <v>13445</v>
      </c>
      <c r="H2933" s="55">
        <v>0</v>
      </c>
    </row>
    <row r="2934" spans="1:8" ht="12.5" customHeight="1">
      <c r="A2934" s="55">
        <v>13146</v>
      </c>
      <c r="B2934" s="55">
        <v>1</v>
      </c>
      <c r="C2934" s="55" t="s">
        <v>13446</v>
      </c>
      <c r="D2934" s="55" t="s">
        <v>4649</v>
      </c>
      <c r="E2934" s="55" t="s">
        <v>13447</v>
      </c>
      <c r="F2934" s="55" t="s">
        <v>4651</v>
      </c>
      <c r="G2934" s="55" t="s">
        <v>13448</v>
      </c>
      <c r="H2934" s="55">
        <v>0</v>
      </c>
    </row>
    <row r="2935" spans="1:8" ht="12.5" customHeight="1">
      <c r="A2935" s="55">
        <v>13169</v>
      </c>
      <c r="B2935" s="55">
        <v>1</v>
      </c>
      <c r="C2935" s="55" t="s">
        <v>13449</v>
      </c>
      <c r="D2935" s="55" t="s">
        <v>4649</v>
      </c>
      <c r="E2935" s="55" t="s">
        <v>13450</v>
      </c>
      <c r="F2935" s="55" t="s">
        <v>4651</v>
      </c>
      <c r="G2935" s="55" t="s">
        <v>13451</v>
      </c>
      <c r="H2935" s="55">
        <v>0</v>
      </c>
    </row>
    <row r="2936" spans="1:8" ht="12.5" customHeight="1">
      <c r="A2936" s="55">
        <v>13398</v>
      </c>
      <c r="B2936" s="55">
        <v>1</v>
      </c>
      <c r="C2936" s="55" t="s">
        <v>13452</v>
      </c>
      <c r="D2936" s="55" t="s">
        <v>4649</v>
      </c>
      <c r="E2936" s="55" t="s">
        <v>13453</v>
      </c>
      <c r="F2936" s="55" t="s">
        <v>4651</v>
      </c>
      <c r="G2936" s="55" t="s">
        <v>13454</v>
      </c>
      <c r="H2936" s="55">
        <v>0</v>
      </c>
    </row>
    <row r="2937" spans="1:8" ht="12.5" customHeight="1">
      <c r="A2937" s="55">
        <v>14272</v>
      </c>
      <c r="B2937" s="55">
        <v>1</v>
      </c>
      <c r="C2937" s="55" t="s">
        <v>13455</v>
      </c>
      <c r="D2937" s="55" t="s">
        <v>4649</v>
      </c>
      <c r="E2937" s="55" t="s">
        <v>13456</v>
      </c>
      <c r="F2937" s="55" t="s">
        <v>4651</v>
      </c>
      <c r="G2937" s="55" t="s">
        <v>13457</v>
      </c>
      <c r="H2937" s="55">
        <v>0</v>
      </c>
    </row>
    <row r="2938" spans="1:8" ht="12.5" customHeight="1">
      <c r="A2938" s="55">
        <v>14290</v>
      </c>
      <c r="B2938" s="55">
        <v>1</v>
      </c>
      <c r="C2938" s="55" t="s">
        <v>13458</v>
      </c>
      <c r="D2938" s="55" t="s">
        <v>4649</v>
      </c>
      <c r="E2938" s="55" t="s">
        <v>13459</v>
      </c>
      <c r="F2938" s="55" t="s">
        <v>4651</v>
      </c>
      <c r="G2938" s="55" t="s">
        <v>13460</v>
      </c>
      <c r="H2938" s="55">
        <v>0</v>
      </c>
    </row>
    <row r="2939" spans="1:8" ht="12.5" customHeight="1">
      <c r="A2939" s="55">
        <v>14342</v>
      </c>
      <c r="B2939" s="55">
        <v>1</v>
      </c>
      <c r="C2939" s="55" t="s">
        <v>13461</v>
      </c>
      <c r="D2939" s="55" t="s">
        <v>4649</v>
      </c>
      <c r="E2939" s="55" t="s">
        <v>13462</v>
      </c>
      <c r="F2939" s="55" t="s">
        <v>4651</v>
      </c>
      <c r="G2939" s="55" t="s">
        <v>13463</v>
      </c>
      <c r="H2939" s="55">
        <v>0</v>
      </c>
    </row>
    <row r="2940" spans="1:8" ht="12.5" customHeight="1">
      <c r="A2940" s="55">
        <v>15550</v>
      </c>
      <c r="B2940" s="55">
        <v>1</v>
      </c>
      <c r="C2940" s="55" t="s">
        <v>13464</v>
      </c>
      <c r="D2940" s="55" t="s">
        <v>4649</v>
      </c>
      <c r="E2940" s="55" t="s">
        <v>13465</v>
      </c>
      <c r="F2940" s="55" t="s">
        <v>4651</v>
      </c>
      <c r="G2940" s="55" t="s">
        <v>13466</v>
      </c>
      <c r="H2940" s="55">
        <v>0</v>
      </c>
    </row>
    <row r="2941" spans="1:8" ht="12.5" customHeight="1">
      <c r="A2941" s="55">
        <v>16111</v>
      </c>
      <c r="B2941" s="55">
        <v>1</v>
      </c>
      <c r="C2941" s="55" t="s">
        <v>13467</v>
      </c>
      <c r="D2941" s="55" t="s">
        <v>4649</v>
      </c>
      <c r="E2941" s="55" t="s">
        <v>13468</v>
      </c>
      <c r="F2941" s="55" t="s">
        <v>4651</v>
      </c>
      <c r="G2941" s="55" t="s">
        <v>13469</v>
      </c>
      <c r="H2941" s="55">
        <v>0</v>
      </c>
    </row>
    <row r="2942" spans="1:8" ht="12.5" customHeight="1">
      <c r="A2942" s="55">
        <v>16119</v>
      </c>
      <c r="B2942" s="55">
        <v>1</v>
      </c>
      <c r="C2942" s="55" t="s">
        <v>13470</v>
      </c>
      <c r="D2942" s="55" t="s">
        <v>4649</v>
      </c>
      <c r="E2942" s="55" t="s">
        <v>13471</v>
      </c>
      <c r="F2942" s="55" t="s">
        <v>4651</v>
      </c>
      <c r="G2942" s="55" t="s">
        <v>13472</v>
      </c>
      <c r="H2942" s="55">
        <v>0</v>
      </c>
    </row>
    <row r="2943" spans="1:8" ht="12.5" customHeight="1">
      <c r="A2943" s="55">
        <v>16381</v>
      </c>
      <c r="B2943" s="55">
        <v>1</v>
      </c>
      <c r="C2943" s="55" t="s">
        <v>13473</v>
      </c>
      <c r="D2943" s="55" t="s">
        <v>4649</v>
      </c>
      <c r="E2943" s="55" t="s">
        <v>13474</v>
      </c>
      <c r="F2943" s="55" t="s">
        <v>4651</v>
      </c>
      <c r="G2943" s="55" t="s">
        <v>13475</v>
      </c>
      <c r="H2943" s="55">
        <v>0</v>
      </c>
    </row>
    <row r="2944" spans="1:8" ht="12.5" customHeight="1">
      <c r="A2944" s="55">
        <v>16765</v>
      </c>
      <c r="B2944" s="55">
        <v>1</v>
      </c>
      <c r="C2944" s="55" t="s">
        <v>13476</v>
      </c>
      <c r="D2944" s="55" t="s">
        <v>4649</v>
      </c>
      <c r="E2944" s="55" t="s">
        <v>13477</v>
      </c>
      <c r="F2944" s="55" t="s">
        <v>4651</v>
      </c>
      <c r="G2944" s="55" t="s">
        <v>13478</v>
      </c>
      <c r="H2944" s="55">
        <v>0</v>
      </c>
    </row>
    <row r="2945" spans="1:8" ht="12.5" customHeight="1">
      <c r="A2945" s="55">
        <v>16802</v>
      </c>
      <c r="B2945" s="55">
        <v>1</v>
      </c>
      <c r="C2945" s="55" t="s">
        <v>13479</v>
      </c>
      <c r="D2945" s="55" t="s">
        <v>4649</v>
      </c>
      <c r="E2945" s="55" t="s">
        <v>13480</v>
      </c>
      <c r="F2945" s="55" t="s">
        <v>4651</v>
      </c>
      <c r="G2945" s="55" t="s">
        <v>13481</v>
      </c>
      <c r="H2945" s="55">
        <v>0</v>
      </c>
    </row>
    <row r="2946" spans="1:8" ht="12.5" customHeight="1">
      <c r="A2946" s="55">
        <v>16951</v>
      </c>
      <c r="B2946" s="55">
        <v>1</v>
      </c>
      <c r="C2946" s="55" t="s">
        <v>13482</v>
      </c>
      <c r="D2946" s="55" t="s">
        <v>4649</v>
      </c>
      <c r="E2946" s="55" t="s">
        <v>13483</v>
      </c>
      <c r="F2946" s="55" t="s">
        <v>4651</v>
      </c>
      <c r="G2946" s="55" t="s">
        <v>13484</v>
      </c>
      <c r="H2946" s="55">
        <v>0</v>
      </c>
    </row>
    <row r="2947" spans="1:8" ht="12.5" customHeight="1">
      <c r="A2947" s="55">
        <v>17457</v>
      </c>
      <c r="B2947" s="55">
        <v>1</v>
      </c>
      <c r="C2947" s="55" t="s">
        <v>13485</v>
      </c>
      <c r="D2947" s="55" t="s">
        <v>4649</v>
      </c>
      <c r="E2947" s="55" t="s">
        <v>13486</v>
      </c>
      <c r="F2947" s="55" t="s">
        <v>4651</v>
      </c>
      <c r="G2947" s="55" t="s">
        <v>13487</v>
      </c>
      <c r="H2947" s="55">
        <v>0</v>
      </c>
    </row>
    <row r="2948" spans="1:8" ht="12.5" customHeight="1">
      <c r="A2948" s="55">
        <v>17544</v>
      </c>
      <c r="B2948" s="55">
        <v>1</v>
      </c>
      <c r="C2948" s="55" t="s">
        <v>13488</v>
      </c>
      <c r="D2948" s="55" t="s">
        <v>4649</v>
      </c>
      <c r="E2948" s="55" t="s">
        <v>13489</v>
      </c>
      <c r="F2948" s="55" t="s">
        <v>4651</v>
      </c>
      <c r="G2948" s="55" t="s">
        <v>13490</v>
      </c>
      <c r="H2948" s="55">
        <v>0</v>
      </c>
    </row>
    <row r="2949" spans="1:8" ht="12.5" customHeight="1">
      <c r="A2949" s="55">
        <v>18923</v>
      </c>
      <c r="B2949" s="55">
        <v>1</v>
      </c>
      <c r="C2949" s="55" t="s">
        <v>13491</v>
      </c>
      <c r="D2949" s="55" t="s">
        <v>4649</v>
      </c>
      <c r="E2949" s="55" t="s">
        <v>13492</v>
      </c>
      <c r="F2949" s="55" t="s">
        <v>4651</v>
      </c>
      <c r="G2949" s="55" t="s">
        <v>13493</v>
      </c>
      <c r="H2949" s="55">
        <v>0</v>
      </c>
    </row>
    <row r="2950" spans="1:8" ht="12.5" customHeight="1">
      <c r="A2950" s="55">
        <v>20018</v>
      </c>
      <c r="B2950" s="55">
        <v>1</v>
      </c>
      <c r="C2950" s="55" t="s">
        <v>13494</v>
      </c>
      <c r="D2950" s="55" t="s">
        <v>4649</v>
      </c>
      <c r="E2950" s="55" t="s">
        <v>13495</v>
      </c>
      <c r="F2950" s="55" t="s">
        <v>4651</v>
      </c>
      <c r="G2950" s="55" t="s">
        <v>13496</v>
      </c>
      <c r="H2950" s="55">
        <v>0</v>
      </c>
    </row>
    <row r="2951" spans="1:8" ht="12.5" customHeight="1">
      <c r="A2951" s="55">
        <v>20203</v>
      </c>
      <c r="B2951" s="55">
        <v>1</v>
      </c>
      <c r="C2951" s="55" t="s">
        <v>13497</v>
      </c>
      <c r="D2951" s="55" t="s">
        <v>4649</v>
      </c>
      <c r="E2951" s="55" t="s">
        <v>13498</v>
      </c>
      <c r="F2951" s="55" t="s">
        <v>4651</v>
      </c>
      <c r="G2951" s="55" t="s">
        <v>13499</v>
      </c>
      <c r="H2951" s="55">
        <v>0</v>
      </c>
    </row>
    <row r="2952" spans="1:8" ht="12.5" customHeight="1">
      <c r="A2952" s="55">
        <v>20493</v>
      </c>
      <c r="B2952" s="55">
        <v>1</v>
      </c>
      <c r="C2952" s="55" t="s">
        <v>13500</v>
      </c>
      <c r="D2952" s="55" t="s">
        <v>4649</v>
      </c>
      <c r="E2952" s="55" t="s">
        <v>13501</v>
      </c>
      <c r="F2952" s="55" t="s">
        <v>4651</v>
      </c>
      <c r="G2952" s="55" t="s">
        <v>13502</v>
      </c>
      <c r="H2952" s="55">
        <v>0</v>
      </c>
    </row>
    <row r="2953" spans="1:8" ht="12.5" customHeight="1">
      <c r="A2953" s="55">
        <v>20520</v>
      </c>
      <c r="B2953" s="55">
        <v>1</v>
      </c>
      <c r="C2953" s="55" t="s">
        <v>13503</v>
      </c>
      <c r="D2953" s="55" t="s">
        <v>4649</v>
      </c>
      <c r="E2953" s="55" t="s">
        <v>13504</v>
      </c>
      <c r="F2953" s="55" t="s">
        <v>4651</v>
      </c>
      <c r="G2953" s="55" t="s">
        <v>13505</v>
      </c>
      <c r="H2953" s="55">
        <v>0</v>
      </c>
    </row>
    <row r="2954" spans="1:8" ht="12.5" customHeight="1">
      <c r="A2954" s="55">
        <v>20757</v>
      </c>
      <c r="B2954" s="55">
        <v>1</v>
      </c>
      <c r="C2954" s="55" t="s">
        <v>13506</v>
      </c>
      <c r="D2954" s="55" t="s">
        <v>4649</v>
      </c>
      <c r="E2954" s="55" t="s">
        <v>13507</v>
      </c>
      <c r="F2954" s="55" t="s">
        <v>4651</v>
      </c>
      <c r="G2954" s="55" t="s">
        <v>13508</v>
      </c>
      <c r="H2954" s="55">
        <v>0</v>
      </c>
    </row>
    <row r="2955" spans="1:8" ht="12.5" customHeight="1">
      <c r="A2955" s="55">
        <v>21290</v>
      </c>
      <c r="B2955" s="55">
        <v>1</v>
      </c>
      <c r="C2955" s="55" t="s">
        <v>13509</v>
      </c>
      <c r="D2955" s="55" t="s">
        <v>4649</v>
      </c>
      <c r="E2955" s="55" t="s">
        <v>13510</v>
      </c>
      <c r="F2955" s="55" t="s">
        <v>4651</v>
      </c>
      <c r="G2955" s="55" t="s">
        <v>13511</v>
      </c>
      <c r="H2955" s="55">
        <v>0</v>
      </c>
    </row>
    <row r="2956" spans="1:8" ht="12.5" customHeight="1">
      <c r="A2956" s="55">
        <v>21322</v>
      </c>
      <c r="B2956" s="55">
        <v>1</v>
      </c>
      <c r="C2956" s="55" t="s">
        <v>13512</v>
      </c>
      <c r="D2956" s="55" t="s">
        <v>4649</v>
      </c>
      <c r="E2956" s="55" t="s">
        <v>13513</v>
      </c>
      <c r="F2956" s="55" t="s">
        <v>4651</v>
      </c>
      <c r="G2956" s="55" t="s">
        <v>13514</v>
      </c>
      <c r="H2956" s="55">
        <v>0</v>
      </c>
    </row>
    <row r="2957" spans="1:8" ht="12.5" customHeight="1">
      <c r="A2957" s="55">
        <v>21414</v>
      </c>
      <c r="B2957" s="55">
        <v>1</v>
      </c>
      <c r="C2957" s="55" t="s">
        <v>13515</v>
      </c>
      <c r="D2957" s="55" t="s">
        <v>4649</v>
      </c>
      <c r="E2957" s="55" t="s">
        <v>13516</v>
      </c>
      <c r="F2957" s="55" t="s">
        <v>4651</v>
      </c>
      <c r="G2957" s="55" t="s">
        <v>13517</v>
      </c>
      <c r="H2957" s="55">
        <v>0</v>
      </c>
    </row>
    <row r="2958" spans="1:8" ht="12.5" customHeight="1">
      <c r="A2958" s="55">
        <v>21578</v>
      </c>
      <c r="B2958" s="55">
        <v>1</v>
      </c>
      <c r="C2958" s="55" t="s">
        <v>13518</v>
      </c>
      <c r="D2958" s="55" t="s">
        <v>4649</v>
      </c>
      <c r="E2958" s="55" t="s">
        <v>13519</v>
      </c>
      <c r="F2958" s="55" t="s">
        <v>4651</v>
      </c>
      <c r="G2958" s="55" t="s">
        <v>13520</v>
      </c>
      <c r="H2958" s="55">
        <v>0</v>
      </c>
    </row>
    <row r="2959" spans="1:8" ht="12.5" customHeight="1">
      <c r="A2959" s="55">
        <v>22013</v>
      </c>
      <c r="B2959" s="55">
        <v>1</v>
      </c>
      <c r="C2959" s="55" t="s">
        <v>13521</v>
      </c>
      <c r="D2959" s="55" t="s">
        <v>4649</v>
      </c>
      <c r="E2959" s="55" t="s">
        <v>13522</v>
      </c>
      <c r="F2959" s="55" t="s">
        <v>4651</v>
      </c>
      <c r="G2959" s="55" t="s">
        <v>13523</v>
      </c>
      <c r="H2959" s="55">
        <v>0</v>
      </c>
    </row>
    <row r="2960" spans="1:8" ht="12.5" customHeight="1">
      <c r="A2960" s="55">
        <v>22057</v>
      </c>
      <c r="B2960" s="55">
        <v>1</v>
      </c>
      <c r="C2960" s="55" t="s">
        <v>13524</v>
      </c>
      <c r="D2960" s="55" t="s">
        <v>4649</v>
      </c>
      <c r="E2960" s="55" t="s">
        <v>13525</v>
      </c>
      <c r="F2960" s="55" t="s">
        <v>4651</v>
      </c>
      <c r="G2960" s="55" t="s">
        <v>13526</v>
      </c>
      <c r="H2960" s="55">
        <v>0</v>
      </c>
    </row>
    <row r="2961" spans="1:8" ht="12.5" customHeight="1">
      <c r="A2961" s="55">
        <v>22093</v>
      </c>
      <c r="B2961" s="55">
        <v>1</v>
      </c>
      <c r="C2961" s="55" t="s">
        <v>13527</v>
      </c>
      <c r="D2961" s="55" t="s">
        <v>4649</v>
      </c>
      <c r="E2961" s="55" t="s">
        <v>13528</v>
      </c>
      <c r="F2961" s="55" t="s">
        <v>4651</v>
      </c>
      <c r="G2961" s="55" t="s">
        <v>13529</v>
      </c>
      <c r="H2961" s="55">
        <v>0</v>
      </c>
    </row>
    <row r="2962" spans="1:8" ht="12.5" customHeight="1">
      <c r="A2962" s="55">
        <v>22211</v>
      </c>
      <c r="B2962" s="55">
        <v>1</v>
      </c>
      <c r="C2962" s="55" t="s">
        <v>13530</v>
      </c>
      <c r="D2962" s="55" t="s">
        <v>4649</v>
      </c>
      <c r="E2962" s="55" t="s">
        <v>13531</v>
      </c>
      <c r="F2962" s="55" t="s">
        <v>4651</v>
      </c>
      <c r="G2962" s="55" t="s">
        <v>13532</v>
      </c>
      <c r="H2962" s="55">
        <v>0</v>
      </c>
    </row>
    <row r="2963" spans="1:8" ht="12.5" customHeight="1">
      <c r="A2963" s="55">
        <v>22994</v>
      </c>
      <c r="B2963" s="55">
        <v>1</v>
      </c>
      <c r="C2963" s="55" t="s">
        <v>13533</v>
      </c>
      <c r="D2963" s="55" t="s">
        <v>4649</v>
      </c>
      <c r="E2963" s="55" t="s">
        <v>13534</v>
      </c>
      <c r="F2963" s="55" t="s">
        <v>4651</v>
      </c>
      <c r="G2963" s="55" t="s">
        <v>13535</v>
      </c>
      <c r="H2963" s="55">
        <v>0</v>
      </c>
    </row>
    <row r="2964" spans="1:8" ht="12.5" customHeight="1">
      <c r="A2964" s="55">
        <v>23108</v>
      </c>
      <c r="B2964" s="55">
        <v>1</v>
      </c>
      <c r="C2964" s="55" t="s">
        <v>13536</v>
      </c>
      <c r="D2964" s="55" t="s">
        <v>4649</v>
      </c>
      <c r="E2964" s="55" t="s">
        <v>13537</v>
      </c>
      <c r="F2964" s="55" t="s">
        <v>4651</v>
      </c>
      <c r="G2964" s="55" t="s">
        <v>13538</v>
      </c>
      <c r="H2964" s="55">
        <v>0</v>
      </c>
    </row>
    <row r="2965" spans="1:8" ht="12.5" customHeight="1">
      <c r="A2965" s="55">
        <v>23167</v>
      </c>
      <c r="B2965" s="55">
        <v>1</v>
      </c>
      <c r="C2965" s="55" t="s">
        <v>13539</v>
      </c>
      <c r="D2965" s="55" t="s">
        <v>4649</v>
      </c>
      <c r="E2965" s="55" t="s">
        <v>13540</v>
      </c>
      <c r="F2965" s="55" t="s">
        <v>4651</v>
      </c>
      <c r="G2965" s="55" t="s">
        <v>13541</v>
      </c>
      <c r="H2965" s="55">
        <v>0</v>
      </c>
    </row>
    <row r="2966" spans="1:8" ht="12.5" customHeight="1">
      <c r="A2966" s="55">
        <v>23203</v>
      </c>
      <c r="B2966" s="55">
        <v>1</v>
      </c>
      <c r="C2966" s="55" t="s">
        <v>13542</v>
      </c>
      <c r="D2966" s="55" t="s">
        <v>4649</v>
      </c>
      <c r="E2966" s="55" t="s">
        <v>13543</v>
      </c>
      <c r="F2966" s="55" t="s">
        <v>4651</v>
      </c>
      <c r="G2966" s="55" t="s">
        <v>13544</v>
      </c>
      <c r="H2966" s="55">
        <v>0</v>
      </c>
    </row>
    <row r="2967" spans="1:8" ht="12.5" customHeight="1">
      <c r="A2967" s="55">
        <v>23403</v>
      </c>
      <c r="B2967" s="55">
        <v>1</v>
      </c>
      <c r="C2967" s="55" t="s">
        <v>13545</v>
      </c>
      <c r="D2967" s="55" t="s">
        <v>4649</v>
      </c>
      <c r="E2967" s="55" t="s">
        <v>13546</v>
      </c>
      <c r="F2967" s="55" t="s">
        <v>4651</v>
      </c>
      <c r="G2967" s="55" t="s">
        <v>13547</v>
      </c>
      <c r="H2967" s="55">
        <v>0</v>
      </c>
    </row>
    <row r="2968" spans="1:8" ht="12.5" customHeight="1">
      <c r="A2968" s="55">
        <v>23473</v>
      </c>
      <c r="B2968" s="55">
        <v>1</v>
      </c>
      <c r="C2968" s="55" t="s">
        <v>13548</v>
      </c>
      <c r="D2968" s="55" t="s">
        <v>4649</v>
      </c>
      <c r="E2968" s="55" t="s">
        <v>13549</v>
      </c>
      <c r="F2968" s="55" t="s">
        <v>4651</v>
      </c>
      <c r="G2968" s="55" t="s">
        <v>13550</v>
      </c>
      <c r="H2968" s="55">
        <v>0</v>
      </c>
    </row>
    <row r="2969" spans="1:8" ht="12.5" customHeight="1">
      <c r="A2969" s="55">
        <v>23714</v>
      </c>
      <c r="B2969" s="55">
        <v>1</v>
      </c>
      <c r="C2969" s="55" t="s">
        <v>13551</v>
      </c>
      <c r="D2969" s="55" t="s">
        <v>4649</v>
      </c>
      <c r="E2969" s="55" t="s">
        <v>13552</v>
      </c>
      <c r="F2969" s="55" t="s">
        <v>4651</v>
      </c>
      <c r="G2969" s="55" t="s">
        <v>13553</v>
      </c>
      <c r="H2969" s="55">
        <v>0</v>
      </c>
    </row>
    <row r="2970" spans="1:8" ht="12.5" customHeight="1">
      <c r="A2970" s="55">
        <v>23735</v>
      </c>
      <c r="B2970" s="55">
        <v>1</v>
      </c>
      <c r="C2970" s="55" t="s">
        <v>13554</v>
      </c>
      <c r="D2970" s="55" t="s">
        <v>4649</v>
      </c>
      <c r="E2970" s="55" t="s">
        <v>13555</v>
      </c>
      <c r="F2970" s="55" t="s">
        <v>4651</v>
      </c>
      <c r="G2970" s="55" t="s">
        <v>13556</v>
      </c>
      <c r="H2970" s="55">
        <v>0</v>
      </c>
    </row>
    <row r="2971" spans="1:8" ht="12.5" customHeight="1">
      <c r="A2971" s="55">
        <v>24237</v>
      </c>
      <c r="B2971" s="55">
        <v>1</v>
      </c>
      <c r="C2971" s="55" t="s">
        <v>13557</v>
      </c>
      <c r="D2971" s="55" t="s">
        <v>4649</v>
      </c>
      <c r="E2971" s="55" t="s">
        <v>13558</v>
      </c>
      <c r="F2971" s="55" t="s">
        <v>4651</v>
      </c>
      <c r="G2971" s="55" t="s">
        <v>13559</v>
      </c>
      <c r="H2971" s="55">
        <v>0</v>
      </c>
    </row>
    <row r="2972" spans="1:8" ht="12.5" customHeight="1">
      <c r="A2972" s="55">
        <v>24658</v>
      </c>
      <c r="B2972" s="55">
        <v>1</v>
      </c>
      <c r="C2972" s="55" t="s">
        <v>13560</v>
      </c>
      <c r="D2972" s="55" t="s">
        <v>4649</v>
      </c>
      <c r="E2972" s="55" t="s">
        <v>13561</v>
      </c>
      <c r="F2972" s="55" t="s">
        <v>4651</v>
      </c>
      <c r="G2972" s="55" t="s">
        <v>13562</v>
      </c>
      <c r="H2972" s="55">
        <v>0</v>
      </c>
    </row>
    <row r="2973" spans="1:8" ht="12.5" customHeight="1">
      <c r="A2973" s="55">
        <v>24943</v>
      </c>
      <c r="B2973" s="55">
        <v>1</v>
      </c>
      <c r="C2973" s="55" t="s">
        <v>13563</v>
      </c>
      <c r="D2973" s="55" t="s">
        <v>4649</v>
      </c>
      <c r="E2973" s="55" t="s">
        <v>13564</v>
      </c>
      <c r="F2973" s="55" t="s">
        <v>4651</v>
      </c>
      <c r="G2973" s="55" t="s">
        <v>13565</v>
      </c>
      <c r="H2973" s="55">
        <v>0</v>
      </c>
    </row>
    <row r="2974" spans="1:8" ht="12.5" customHeight="1">
      <c r="A2974" s="55">
        <v>25893</v>
      </c>
      <c r="B2974" s="55">
        <v>1</v>
      </c>
      <c r="C2974" s="55" t="s">
        <v>13566</v>
      </c>
      <c r="D2974" s="55" t="s">
        <v>4649</v>
      </c>
      <c r="E2974" s="55" t="s">
        <v>13567</v>
      </c>
      <c r="F2974" s="55" t="s">
        <v>4651</v>
      </c>
      <c r="G2974" s="55" t="s">
        <v>13568</v>
      </c>
      <c r="H2974" s="55">
        <v>0</v>
      </c>
    </row>
    <row r="2975" spans="1:8" ht="12.5" customHeight="1">
      <c r="A2975" s="55">
        <v>25975</v>
      </c>
      <c r="B2975" s="55">
        <v>1</v>
      </c>
      <c r="C2975" s="55" t="s">
        <v>13569</v>
      </c>
      <c r="D2975" s="55" t="s">
        <v>4649</v>
      </c>
      <c r="E2975" s="55" t="s">
        <v>13570</v>
      </c>
      <c r="F2975" s="55" t="s">
        <v>4651</v>
      </c>
      <c r="G2975" s="55" t="s">
        <v>13571</v>
      </c>
      <c r="H2975" s="55">
        <v>0</v>
      </c>
    </row>
    <row r="2976" spans="1:8" ht="12.5" customHeight="1">
      <c r="A2976" s="55">
        <v>26312</v>
      </c>
      <c r="B2976" s="55">
        <v>1</v>
      </c>
      <c r="C2976" s="55" t="s">
        <v>13572</v>
      </c>
      <c r="D2976" s="55" t="s">
        <v>4649</v>
      </c>
      <c r="E2976" s="55" t="s">
        <v>13573</v>
      </c>
      <c r="F2976" s="55" t="s">
        <v>4651</v>
      </c>
      <c r="G2976" s="55" t="s">
        <v>13574</v>
      </c>
      <c r="H2976" s="55">
        <v>0</v>
      </c>
    </row>
    <row r="2977" spans="1:8" ht="12.5" customHeight="1">
      <c r="A2977" s="55">
        <v>26317</v>
      </c>
      <c r="B2977" s="55">
        <v>1</v>
      </c>
      <c r="C2977" s="55" t="s">
        <v>13575</v>
      </c>
      <c r="D2977" s="55" t="s">
        <v>4649</v>
      </c>
      <c r="E2977" s="55" t="s">
        <v>13576</v>
      </c>
      <c r="F2977" s="55" t="s">
        <v>4651</v>
      </c>
      <c r="G2977" s="55" t="s">
        <v>13577</v>
      </c>
      <c r="H2977" s="55">
        <v>0</v>
      </c>
    </row>
    <row r="2978" spans="1:8" ht="12.5" customHeight="1">
      <c r="A2978" s="55">
        <v>26457</v>
      </c>
      <c r="B2978" s="55">
        <v>1</v>
      </c>
      <c r="C2978" s="55" t="s">
        <v>13578</v>
      </c>
      <c r="D2978" s="55" t="s">
        <v>4649</v>
      </c>
      <c r="E2978" s="55" t="s">
        <v>13579</v>
      </c>
      <c r="F2978" s="55" t="s">
        <v>4651</v>
      </c>
      <c r="G2978" s="55" t="s">
        <v>13580</v>
      </c>
      <c r="H2978" s="55">
        <v>0</v>
      </c>
    </row>
    <row r="2979" spans="1:8" ht="12.5" customHeight="1">
      <c r="A2979" s="55">
        <v>26463</v>
      </c>
      <c r="B2979" s="55">
        <v>1</v>
      </c>
      <c r="C2979" s="55" t="s">
        <v>13581</v>
      </c>
      <c r="D2979" s="55" t="s">
        <v>4649</v>
      </c>
      <c r="E2979" s="55" t="s">
        <v>13582</v>
      </c>
      <c r="F2979" s="55" t="s">
        <v>4651</v>
      </c>
      <c r="G2979" s="55" t="s">
        <v>13583</v>
      </c>
      <c r="H2979" s="55">
        <v>0</v>
      </c>
    </row>
    <row r="2980" spans="1:8" ht="12.5" customHeight="1">
      <c r="A2980" s="55">
        <v>26498</v>
      </c>
      <c r="B2980" s="55">
        <v>1</v>
      </c>
      <c r="C2980" s="55" t="s">
        <v>13584</v>
      </c>
      <c r="D2980" s="55" t="s">
        <v>4649</v>
      </c>
      <c r="E2980" s="55" t="s">
        <v>13585</v>
      </c>
      <c r="F2980" s="55" t="s">
        <v>4651</v>
      </c>
      <c r="G2980" s="55" t="s">
        <v>13586</v>
      </c>
      <c r="H2980" s="55">
        <v>0</v>
      </c>
    </row>
    <row r="2981" spans="1:8" ht="12.5" customHeight="1">
      <c r="A2981" s="55">
        <v>27034</v>
      </c>
      <c r="B2981" s="55">
        <v>1</v>
      </c>
      <c r="C2981" s="55" t="s">
        <v>13587</v>
      </c>
      <c r="D2981" s="55" t="s">
        <v>4649</v>
      </c>
      <c r="E2981" s="55" t="s">
        <v>13588</v>
      </c>
      <c r="F2981" s="55" t="s">
        <v>4651</v>
      </c>
      <c r="G2981" s="55" t="s">
        <v>13589</v>
      </c>
      <c r="H2981" s="55">
        <v>0</v>
      </c>
    </row>
    <row r="2982" spans="1:8" ht="12.5" customHeight="1">
      <c r="A2982" s="55">
        <v>27538</v>
      </c>
      <c r="B2982" s="55">
        <v>1</v>
      </c>
      <c r="C2982" s="55" t="s">
        <v>13590</v>
      </c>
      <c r="D2982" s="55" t="s">
        <v>4649</v>
      </c>
      <c r="E2982" s="55" t="s">
        <v>13591</v>
      </c>
      <c r="F2982" s="55" t="s">
        <v>4651</v>
      </c>
      <c r="G2982" s="55" t="s">
        <v>13592</v>
      </c>
      <c r="H2982" s="55">
        <v>0</v>
      </c>
    </row>
    <row r="2983" spans="1:8" ht="12.5" customHeight="1">
      <c r="A2983" s="55">
        <v>27675</v>
      </c>
      <c r="B2983" s="55">
        <v>1</v>
      </c>
      <c r="C2983" s="55" t="s">
        <v>13593</v>
      </c>
      <c r="D2983" s="55" t="s">
        <v>4649</v>
      </c>
      <c r="E2983" s="55" t="s">
        <v>13594</v>
      </c>
      <c r="F2983" s="55" t="s">
        <v>4651</v>
      </c>
      <c r="G2983" s="55" t="s">
        <v>13595</v>
      </c>
      <c r="H2983" s="55">
        <v>0</v>
      </c>
    </row>
    <row r="2984" spans="1:8" ht="12.5" customHeight="1">
      <c r="A2984" s="55">
        <v>27742</v>
      </c>
      <c r="B2984" s="55">
        <v>1</v>
      </c>
      <c r="C2984" s="55" t="s">
        <v>13596</v>
      </c>
      <c r="D2984" s="55" t="s">
        <v>4649</v>
      </c>
      <c r="E2984" s="55" t="s">
        <v>13597</v>
      </c>
      <c r="F2984" s="55" t="s">
        <v>4651</v>
      </c>
      <c r="G2984" s="55" t="s">
        <v>13598</v>
      </c>
      <c r="H2984" s="55">
        <v>0</v>
      </c>
    </row>
    <row r="2985" spans="1:8" ht="12.5" customHeight="1">
      <c r="A2985" s="55">
        <v>27919</v>
      </c>
      <c r="B2985" s="55">
        <v>1</v>
      </c>
      <c r="C2985" s="55" t="s">
        <v>13599</v>
      </c>
      <c r="D2985" s="55" t="s">
        <v>4649</v>
      </c>
      <c r="E2985" s="55" t="s">
        <v>13600</v>
      </c>
      <c r="F2985" s="55" t="s">
        <v>4651</v>
      </c>
      <c r="G2985" s="55" t="s">
        <v>13601</v>
      </c>
      <c r="H2985" s="55">
        <v>0</v>
      </c>
    </row>
    <row r="2986" spans="1:8" ht="12.5" customHeight="1">
      <c r="A2986" s="55">
        <v>28227</v>
      </c>
      <c r="B2986" s="55">
        <v>1</v>
      </c>
      <c r="C2986" s="55" t="s">
        <v>13602</v>
      </c>
      <c r="D2986" s="55" t="s">
        <v>4649</v>
      </c>
      <c r="E2986" s="55" t="s">
        <v>13603</v>
      </c>
      <c r="F2986" s="55" t="s">
        <v>4651</v>
      </c>
      <c r="G2986" s="55" t="s">
        <v>13604</v>
      </c>
      <c r="H2986" s="55">
        <v>0</v>
      </c>
    </row>
    <row r="2987" spans="1:8" ht="12.5" customHeight="1">
      <c r="A2987" s="55">
        <v>28277</v>
      </c>
      <c r="B2987" s="55">
        <v>1</v>
      </c>
      <c r="C2987" s="55" t="s">
        <v>13605</v>
      </c>
      <c r="D2987" s="55" t="s">
        <v>4649</v>
      </c>
      <c r="E2987" s="55" t="s">
        <v>13606</v>
      </c>
      <c r="F2987" s="55" t="s">
        <v>4651</v>
      </c>
      <c r="G2987" s="55" t="s">
        <v>13607</v>
      </c>
      <c r="H2987" s="55">
        <v>0</v>
      </c>
    </row>
    <row r="2988" spans="1:8" ht="12.5" customHeight="1">
      <c r="A2988" s="55">
        <v>28295</v>
      </c>
      <c r="B2988" s="55">
        <v>1</v>
      </c>
      <c r="C2988" s="55" t="s">
        <v>13608</v>
      </c>
      <c r="D2988" s="55" t="s">
        <v>4649</v>
      </c>
      <c r="E2988" s="55" t="s">
        <v>13609</v>
      </c>
      <c r="F2988" s="55" t="s">
        <v>4651</v>
      </c>
      <c r="G2988" s="55" t="s">
        <v>13610</v>
      </c>
      <c r="H2988" s="55">
        <v>0</v>
      </c>
    </row>
    <row r="2989" spans="1:8" ht="12.5" customHeight="1">
      <c r="A2989" s="55">
        <v>28770</v>
      </c>
      <c r="B2989" s="55">
        <v>1</v>
      </c>
      <c r="C2989" s="55" t="s">
        <v>13611</v>
      </c>
      <c r="D2989" s="55" t="s">
        <v>4649</v>
      </c>
      <c r="E2989" s="55" t="s">
        <v>13612</v>
      </c>
      <c r="F2989" s="55" t="s">
        <v>4651</v>
      </c>
      <c r="G2989" s="55" t="s">
        <v>13613</v>
      </c>
      <c r="H2989" s="55">
        <v>0</v>
      </c>
    </row>
    <row r="2990" spans="1:8" ht="12.5" customHeight="1">
      <c r="A2990" s="55">
        <v>28793</v>
      </c>
      <c r="B2990" s="55">
        <v>1</v>
      </c>
      <c r="C2990" s="55" t="s">
        <v>13614</v>
      </c>
      <c r="D2990" s="55" t="s">
        <v>4649</v>
      </c>
      <c r="E2990" s="55" t="s">
        <v>13615</v>
      </c>
      <c r="F2990" s="55" t="s">
        <v>4651</v>
      </c>
      <c r="G2990" s="55" t="s">
        <v>13616</v>
      </c>
      <c r="H2990" s="55">
        <v>0</v>
      </c>
    </row>
    <row r="2991" spans="1:8" ht="12.5" customHeight="1">
      <c r="A2991" s="55">
        <v>28856</v>
      </c>
      <c r="B2991" s="55">
        <v>1</v>
      </c>
      <c r="C2991" s="55" t="s">
        <v>13617</v>
      </c>
      <c r="D2991" s="55" t="s">
        <v>4649</v>
      </c>
      <c r="E2991" s="55" t="s">
        <v>13618</v>
      </c>
      <c r="F2991" s="55" t="s">
        <v>4651</v>
      </c>
      <c r="G2991" s="55" t="s">
        <v>13619</v>
      </c>
      <c r="H2991" s="55">
        <v>0</v>
      </c>
    </row>
    <row r="2992" spans="1:8" ht="12.5" customHeight="1">
      <c r="A2992" s="55">
        <v>29258</v>
      </c>
      <c r="B2992" s="55">
        <v>1</v>
      </c>
      <c r="C2992" s="55" t="s">
        <v>13620</v>
      </c>
      <c r="D2992" s="55" t="s">
        <v>4649</v>
      </c>
      <c r="E2992" s="55" t="s">
        <v>13621</v>
      </c>
      <c r="F2992" s="55" t="s">
        <v>4651</v>
      </c>
      <c r="G2992" s="55" t="s">
        <v>13622</v>
      </c>
      <c r="H2992" s="55">
        <v>0</v>
      </c>
    </row>
    <row r="2993" spans="1:8" ht="12.5" customHeight="1">
      <c r="A2993" s="55">
        <v>11255</v>
      </c>
      <c r="B2993" s="55">
        <v>1</v>
      </c>
      <c r="C2993" s="55" t="s">
        <v>13623</v>
      </c>
      <c r="D2993" s="55" t="s">
        <v>4649</v>
      </c>
      <c r="E2993" s="55" t="s">
        <v>13624</v>
      </c>
      <c r="F2993" s="55" t="s">
        <v>4651</v>
      </c>
      <c r="G2993" s="55" t="s">
        <v>13625</v>
      </c>
      <c r="H2993" s="55">
        <v>0</v>
      </c>
    </row>
    <row r="2994" spans="1:8" ht="12.5" customHeight="1">
      <c r="A2994" s="55">
        <v>11313</v>
      </c>
      <c r="B2994" s="55">
        <v>1</v>
      </c>
      <c r="C2994" s="55" t="s">
        <v>13626</v>
      </c>
      <c r="D2994" s="55" t="s">
        <v>4649</v>
      </c>
      <c r="E2994" s="55" t="s">
        <v>13627</v>
      </c>
      <c r="F2994" s="55" t="s">
        <v>4651</v>
      </c>
      <c r="G2994" s="55" t="s">
        <v>13628</v>
      </c>
      <c r="H2994" s="55">
        <v>0</v>
      </c>
    </row>
    <row r="2995" spans="1:8" ht="12.5" customHeight="1">
      <c r="A2995" s="55">
        <v>11620</v>
      </c>
      <c r="B2995" s="55">
        <v>1</v>
      </c>
      <c r="C2995" s="55" t="s">
        <v>13629</v>
      </c>
      <c r="D2995" s="55" t="s">
        <v>4649</v>
      </c>
      <c r="E2995" s="55" t="s">
        <v>13630</v>
      </c>
      <c r="F2995" s="55" t="s">
        <v>4651</v>
      </c>
      <c r="G2995" s="55" t="s">
        <v>13631</v>
      </c>
      <c r="H2995" s="55">
        <v>0</v>
      </c>
    </row>
    <row r="2996" spans="1:8" ht="12.5" customHeight="1">
      <c r="A2996" s="55">
        <v>11663</v>
      </c>
      <c r="B2996" s="55">
        <v>1</v>
      </c>
      <c r="C2996" s="55" t="s">
        <v>13632</v>
      </c>
      <c r="D2996" s="55" t="s">
        <v>4649</v>
      </c>
      <c r="E2996" s="55" t="s">
        <v>13633</v>
      </c>
      <c r="F2996" s="55" t="s">
        <v>4651</v>
      </c>
      <c r="G2996" s="55" t="s">
        <v>13634</v>
      </c>
      <c r="H2996" s="55">
        <v>0</v>
      </c>
    </row>
    <row r="2997" spans="1:8" ht="12.5" customHeight="1">
      <c r="A2997" s="55">
        <v>11730</v>
      </c>
      <c r="B2997" s="55">
        <v>1</v>
      </c>
      <c r="C2997" s="55" t="s">
        <v>13635</v>
      </c>
      <c r="D2997" s="55" t="s">
        <v>4649</v>
      </c>
      <c r="E2997" s="55" t="s">
        <v>13636</v>
      </c>
      <c r="F2997" s="55" t="s">
        <v>4651</v>
      </c>
      <c r="G2997" s="55" t="s">
        <v>13637</v>
      </c>
      <c r="H2997" s="55">
        <v>0</v>
      </c>
    </row>
    <row r="2998" spans="1:8" ht="12.5" customHeight="1">
      <c r="A2998" s="55">
        <v>11780</v>
      </c>
      <c r="B2998" s="55">
        <v>1</v>
      </c>
      <c r="C2998" s="55" t="s">
        <v>13638</v>
      </c>
      <c r="D2998" s="55" t="s">
        <v>4649</v>
      </c>
      <c r="E2998" s="55" t="s">
        <v>13639</v>
      </c>
      <c r="F2998" s="55" t="s">
        <v>4651</v>
      </c>
      <c r="G2998" s="55" t="s">
        <v>13640</v>
      </c>
      <c r="H2998" s="55">
        <v>0</v>
      </c>
    </row>
    <row r="2999" spans="1:8" ht="12.5" customHeight="1">
      <c r="A2999" s="55">
        <v>11880</v>
      </c>
      <c r="B2999" s="55">
        <v>1</v>
      </c>
      <c r="C2999" s="55" t="s">
        <v>13641</v>
      </c>
      <c r="D2999" s="55" t="s">
        <v>4649</v>
      </c>
      <c r="E2999" s="55" t="s">
        <v>13642</v>
      </c>
      <c r="F2999" s="55" t="s">
        <v>4651</v>
      </c>
      <c r="G2999" s="55" t="s">
        <v>13643</v>
      </c>
      <c r="H2999" s="55">
        <v>0</v>
      </c>
    </row>
    <row r="3000" spans="1:8" ht="12.5" customHeight="1">
      <c r="A3000" s="55">
        <v>12041</v>
      </c>
      <c r="B3000" s="55">
        <v>1</v>
      </c>
      <c r="C3000" s="55" t="s">
        <v>13644</v>
      </c>
      <c r="D3000" s="55" t="s">
        <v>4649</v>
      </c>
      <c r="E3000" s="55" t="s">
        <v>13645</v>
      </c>
      <c r="F3000" s="55" t="s">
        <v>4651</v>
      </c>
      <c r="G3000" s="55" t="s">
        <v>13646</v>
      </c>
      <c r="H3000" s="55">
        <v>0</v>
      </c>
    </row>
    <row r="3001" spans="1:8" ht="12.5" customHeight="1">
      <c r="A3001" s="55">
        <v>12059</v>
      </c>
      <c r="B3001" s="55">
        <v>1</v>
      </c>
      <c r="C3001" s="55" t="s">
        <v>13647</v>
      </c>
      <c r="D3001" s="55" t="s">
        <v>4649</v>
      </c>
      <c r="E3001" s="55" t="s">
        <v>13648</v>
      </c>
      <c r="F3001" s="55" t="s">
        <v>4651</v>
      </c>
      <c r="G3001" s="55" t="s">
        <v>13649</v>
      </c>
      <c r="H3001" s="55">
        <v>0</v>
      </c>
    </row>
    <row r="3002" spans="1:8" ht="12.5" customHeight="1">
      <c r="A3002" s="55">
        <v>12436</v>
      </c>
      <c r="B3002" s="55">
        <v>1</v>
      </c>
      <c r="C3002" s="55" t="s">
        <v>13650</v>
      </c>
      <c r="D3002" s="55" t="s">
        <v>4649</v>
      </c>
      <c r="E3002" s="55" t="s">
        <v>13651</v>
      </c>
      <c r="F3002" s="55" t="s">
        <v>4651</v>
      </c>
      <c r="G3002" s="55" t="s">
        <v>13652</v>
      </c>
      <c r="H3002" s="55">
        <v>0</v>
      </c>
    </row>
    <row r="3003" spans="1:8" ht="12.5" customHeight="1">
      <c r="A3003" s="55">
        <v>12531</v>
      </c>
      <c r="B3003" s="55">
        <v>1</v>
      </c>
      <c r="C3003" s="55" t="s">
        <v>13653</v>
      </c>
      <c r="D3003" s="55" t="s">
        <v>4649</v>
      </c>
      <c r="E3003" s="55" t="s">
        <v>13654</v>
      </c>
      <c r="F3003" s="55" t="s">
        <v>4651</v>
      </c>
      <c r="G3003" s="55" t="s">
        <v>13655</v>
      </c>
      <c r="H3003" s="55">
        <v>0</v>
      </c>
    </row>
    <row r="3004" spans="1:8" ht="12.5" customHeight="1">
      <c r="A3004" s="55">
        <v>12949</v>
      </c>
      <c r="B3004" s="55">
        <v>1</v>
      </c>
      <c r="C3004" s="55" t="s">
        <v>13656</v>
      </c>
      <c r="D3004" s="55" t="s">
        <v>4649</v>
      </c>
      <c r="E3004" s="55" t="s">
        <v>13657</v>
      </c>
      <c r="F3004" s="55" t="s">
        <v>4651</v>
      </c>
      <c r="G3004" s="55" t="s">
        <v>13658</v>
      </c>
      <c r="H3004" s="55">
        <v>0</v>
      </c>
    </row>
    <row r="3005" spans="1:8" ht="12.5" customHeight="1">
      <c r="A3005" s="55">
        <v>13028</v>
      </c>
      <c r="B3005" s="55">
        <v>1</v>
      </c>
      <c r="C3005" s="55" t="s">
        <v>13659</v>
      </c>
      <c r="D3005" s="55" t="s">
        <v>4649</v>
      </c>
      <c r="E3005" s="55" t="s">
        <v>13660</v>
      </c>
      <c r="F3005" s="55" t="s">
        <v>4651</v>
      </c>
      <c r="G3005" s="55" t="s">
        <v>13661</v>
      </c>
      <c r="H3005" s="55">
        <v>0</v>
      </c>
    </row>
    <row r="3006" spans="1:8" ht="12.5" customHeight="1">
      <c r="A3006" s="55">
        <v>13072</v>
      </c>
      <c r="B3006" s="55">
        <v>1</v>
      </c>
      <c r="C3006" s="55" t="s">
        <v>13662</v>
      </c>
      <c r="D3006" s="55" t="s">
        <v>4649</v>
      </c>
      <c r="E3006" s="55" t="s">
        <v>13663</v>
      </c>
      <c r="F3006" s="55" t="s">
        <v>4651</v>
      </c>
      <c r="G3006" s="55" t="s">
        <v>13664</v>
      </c>
      <c r="H3006" s="55">
        <v>0</v>
      </c>
    </row>
    <row r="3007" spans="1:8" ht="12.5" customHeight="1">
      <c r="A3007" s="55">
        <v>13184</v>
      </c>
      <c r="B3007" s="55">
        <v>1</v>
      </c>
      <c r="C3007" s="55" t="s">
        <v>13665</v>
      </c>
      <c r="D3007" s="55" t="s">
        <v>4649</v>
      </c>
      <c r="E3007" s="55" t="s">
        <v>13666</v>
      </c>
      <c r="F3007" s="55" t="s">
        <v>4651</v>
      </c>
      <c r="G3007" s="55" t="s">
        <v>13667</v>
      </c>
      <c r="H3007" s="55">
        <v>0</v>
      </c>
    </row>
    <row r="3008" spans="1:8" ht="12.5" customHeight="1">
      <c r="A3008" s="55">
        <v>13203</v>
      </c>
      <c r="B3008" s="55">
        <v>1</v>
      </c>
      <c r="C3008" s="55" t="s">
        <v>13668</v>
      </c>
      <c r="D3008" s="55" t="s">
        <v>4649</v>
      </c>
      <c r="E3008" s="55" t="s">
        <v>13669</v>
      </c>
      <c r="F3008" s="55" t="s">
        <v>4651</v>
      </c>
      <c r="G3008" s="55" t="s">
        <v>13670</v>
      </c>
      <c r="H3008" s="55">
        <v>0</v>
      </c>
    </row>
    <row r="3009" spans="1:8" ht="12.5" customHeight="1">
      <c r="A3009" s="55">
        <v>13654</v>
      </c>
      <c r="B3009" s="55">
        <v>1</v>
      </c>
      <c r="C3009" s="55" t="s">
        <v>13671</v>
      </c>
      <c r="D3009" s="55" t="s">
        <v>4649</v>
      </c>
      <c r="E3009" s="55" t="s">
        <v>13672</v>
      </c>
      <c r="F3009" s="55" t="s">
        <v>4651</v>
      </c>
      <c r="G3009" s="55" t="s">
        <v>13673</v>
      </c>
      <c r="H3009" s="55">
        <v>0</v>
      </c>
    </row>
    <row r="3010" spans="1:8" ht="12.5" customHeight="1">
      <c r="A3010" s="55">
        <v>14021</v>
      </c>
      <c r="B3010" s="55">
        <v>1</v>
      </c>
      <c r="C3010" s="55" t="s">
        <v>13674</v>
      </c>
      <c r="D3010" s="55" t="s">
        <v>4649</v>
      </c>
      <c r="E3010" s="55" t="s">
        <v>13675</v>
      </c>
      <c r="F3010" s="55" t="s">
        <v>4651</v>
      </c>
      <c r="G3010" s="55" t="s">
        <v>13676</v>
      </c>
      <c r="H3010" s="55">
        <v>0</v>
      </c>
    </row>
    <row r="3011" spans="1:8" ht="12.5" customHeight="1">
      <c r="A3011" s="55">
        <v>14245</v>
      </c>
      <c r="B3011" s="55">
        <v>1</v>
      </c>
      <c r="C3011" s="55" t="s">
        <v>13677</v>
      </c>
      <c r="D3011" s="55" t="s">
        <v>4649</v>
      </c>
      <c r="E3011" s="55" t="s">
        <v>13678</v>
      </c>
      <c r="F3011" s="55" t="s">
        <v>4651</v>
      </c>
      <c r="G3011" s="55" t="s">
        <v>13679</v>
      </c>
      <c r="H3011" s="55">
        <v>0</v>
      </c>
    </row>
    <row r="3012" spans="1:8" ht="12.5" customHeight="1">
      <c r="A3012" s="55">
        <v>14438</v>
      </c>
      <c r="B3012" s="55">
        <v>1</v>
      </c>
      <c r="C3012" s="55" t="s">
        <v>13680</v>
      </c>
      <c r="D3012" s="55" t="s">
        <v>4649</v>
      </c>
      <c r="E3012" s="55" t="s">
        <v>13681</v>
      </c>
      <c r="F3012" s="55" t="s">
        <v>4651</v>
      </c>
      <c r="G3012" s="55" t="s">
        <v>13682</v>
      </c>
      <c r="H3012" s="55">
        <v>0</v>
      </c>
    </row>
    <row r="3013" spans="1:8" ht="12.5" customHeight="1">
      <c r="A3013" s="55">
        <v>14894</v>
      </c>
      <c r="B3013" s="55">
        <v>1</v>
      </c>
      <c r="C3013" s="55" t="s">
        <v>13683</v>
      </c>
      <c r="D3013" s="55" t="s">
        <v>4649</v>
      </c>
      <c r="E3013" s="55" t="s">
        <v>13684</v>
      </c>
      <c r="F3013" s="55" t="s">
        <v>4651</v>
      </c>
      <c r="G3013" s="55" t="s">
        <v>13685</v>
      </c>
      <c r="H3013" s="55">
        <v>0</v>
      </c>
    </row>
    <row r="3014" spans="1:8" ht="12.5" customHeight="1">
      <c r="A3014" s="55">
        <v>15248</v>
      </c>
      <c r="B3014" s="55">
        <v>1</v>
      </c>
      <c r="C3014" s="55" t="s">
        <v>13686</v>
      </c>
      <c r="D3014" s="55" t="s">
        <v>4649</v>
      </c>
      <c r="E3014" s="55" t="s">
        <v>13687</v>
      </c>
      <c r="F3014" s="55" t="s">
        <v>4651</v>
      </c>
      <c r="G3014" s="55" t="s">
        <v>13688</v>
      </c>
      <c r="H3014" s="55">
        <v>0</v>
      </c>
    </row>
    <row r="3015" spans="1:8" ht="12.5" customHeight="1">
      <c r="A3015" s="55">
        <v>15771</v>
      </c>
      <c r="B3015" s="55">
        <v>1</v>
      </c>
      <c r="C3015" s="55" t="s">
        <v>13689</v>
      </c>
      <c r="D3015" s="55" t="s">
        <v>4649</v>
      </c>
      <c r="E3015" s="55" t="s">
        <v>13690</v>
      </c>
      <c r="F3015" s="55" t="s">
        <v>4651</v>
      </c>
      <c r="G3015" s="55" t="s">
        <v>13691</v>
      </c>
      <c r="H3015" s="55">
        <v>0</v>
      </c>
    </row>
    <row r="3016" spans="1:8" ht="12.5" customHeight="1">
      <c r="A3016" s="55">
        <v>15782</v>
      </c>
      <c r="B3016" s="55">
        <v>1</v>
      </c>
      <c r="C3016" s="55" t="s">
        <v>13692</v>
      </c>
      <c r="D3016" s="55" t="s">
        <v>4649</v>
      </c>
      <c r="E3016" s="55" t="s">
        <v>13693</v>
      </c>
      <c r="F3016" s="55" t="s">
        <v>4651</v>
      </c>
      <c r="G3016" s="55" t="s">
        <v>13694</v>
      </c>
      <c r="H3016" s="55">
        <v>0</v>
      </c>
    </row>
    <row r="3017" spans="1:8" ht="12.5" customHeight="1">
      <c r="A3017" s="55">
        <v>15979</v>
      </c>
      <c r="B3017" s="55">
        <v>1</v>
      </c>
      <c r="C3017" s="55" t="s">
        <v>13695</v>
      </c>
      <c r="D3017" s="55" t="s">
        <v>4649</v>
      </c>
      <c r="E3017" s="55" t="s">
        <v>13696</v>
      </c>
      <c r="F3017" s="55" t="s">
        <v>4651</v>
      </c>
      <c r="G3017" s="55" t="s">
        <v>13697</v>
      </c>
      <c r="H3017" s="55">
        <v>0</v>
      </c>
    </row>
    <row r="3018" spans="1:8" ht="12.5" customHeight="1">
      <c r="A3018" s="55">
        <v>16334</v>
      </c>
      <c r="B3018" s="55">
        <v>1</v>
      </c>
      <c r="C3018" s="55" t="s">
        <v>13698</v>
      </c>
      <c r="D3018" s="55" t="s">
        <v>4649</v>
      </c>
      <c r="E3018" s="55" t="s">
        <v>13699</v>
      </c>
      <c r="F3018" s="55" t="s">
        <v>4651</v>
      </c>
      <c r="G3018" s="55" t="s">
        <v>13700</v>
      </c>
      <c r="H3018" s="55">
        <v>0</v>
      </c>
    </row>
    <row r="3019" spans="1:8" ht="12.5" customHeight="1">
      <c r="A3019" s="55">
        <v>16642</v>
      </c>
      <c r="B3019" s="55">
        <v>1</v>
      </c>
      <c r="C3019" s="55" t="s">
        <v>13701</v>
      </c>
      <c r="D3019" s="55" t="s">
        <v>4649</v>
      </c>
      <c r="E3019" s="55" t="s">
        <v>13702</v>
      </c>
      <c r="F3019" s="55" t="s">
        <v>4651</v>
      </c>
      <c r="G3019" s="55" t="s">
        <v>13703</v>
      </c>
      <c r="H3019" s="55">
        <v>0</v>
      </c>
    </row>
    <row r="3020" spans="1:8" ht="12.5" customHeight="1">
      <c r="A3020" s="55">
        <v>16819</v>
      </c>
      <c r="B3020" s="55">
        <v>1</v>
      </c>
      <c r="C3020" s="55" t="s">
        <v>13704</v>
      </c>
      <c r="D3020" s="55" t="s">
        <v>4649</v>
      </c>
      <c r="E3020" s="55" t="s">
        <v>13705</v>
      </c>
      <c r="F3020" s="55" t="s">
        <v>4651</v>
      </c>
      <c r="G3020" s="55" t="s">
        <v>13706</v>
      </c>
      <c r="H3020" s="55">
        <v>0</v>
      </c>
    </row>
    <row r="3021" spans="1:8" ht="12.5" customHeight="1">
      <c r="A3021" s="55">
        <v>16832</v>
      </c>
      <c r="B3021" s="55">
        <v>1</v>
      </c>
      <c r="C3021" s="55" t="s">
        <v>13707</v>
      </c>
      <c r="D3021" s="55" t="s">
        <v>4649</v>
      </c>
      <c r="E3021" s="55" t="s">
        <v>13708</v>
      </c>
      <c r="F3021" s="55" t="s">
        <v>4651</v>
      </c>
      <c r="G3021" s="55" t="s">
        <v>13709</v>
      </c>
      <c r="H3021" s="55">
        <v>0</v>
      </c>
    </row>
    <row r="3022" spans="1:8" ht="12.5" customHeight="1">
      <c r="A3022" s="55">
        <v>16975</v>
      </c>
      <c r="B3022" s="55">
        <v>1</v>
      </c>
      <c r="C3022" s="55" t="s">
        <v>13710</v>
      </c>
      <c r="D3022" s="55" t="s">
        <v>4649</v>
      </c>
      <c r="E3022" s="55" t="s">
        <v>13711</v>
      </c>
      <c r="F3022" s="55" t="s">
        <v>4651</v>
      </c>
      <c r="G3022" s="55" t="s">
        <v>13712</v>
      </c>
      <c r="H3022" s="55">
        <v>0</v>
      </c>
    </row>
    <row r="3023" spans="1:8" ht="12.5" customHeight="1">
      <c r="A3023" s="55">
        <v>17042</v>
      </c>
      <c r="B3023" s="55">
        <v>1</v>
      </c>
      <c r="C3023" s="55" t="s">
        <v>13713</v>
      </c>
      <c r="D3023" s="55" t="s">
        <v>4649</v>
      </c>
      <c r="E3023" s="55" t="s">
        <v>13714</v>
      </c>
      <c r="F3023" s="55" t="s">
        <v>4651</v>
      </c>
      <c r="G3023" s="55" t="s">
        <v>13715</v>
      </c>
      <c r="H3023" s="55">
        <v>0</v>
      </c>
    </row>
    <row r="3024" spans="1:8" ht="12.5" customHeight="1">
      <c r="A3024" s="55">
        <v>17391</v>
      </c>
      <c r="B3024" s="55">
        <v>1</v>
      </c>
      <c r="C3024" s="55" t="s">
        <v>13716</v>
      </c>
      <c r="D3024" s="55" t="s">
        <v>4649</v>
      </c>
      <c r="E3024" s="55" t="s">
        <v>13717</v>
      </c>
      <c r="F3024" s="55" t="s">
        <v>4651</v>
      </c>
      <c r="G3024" s="55" t="s">
        <v>13718</v>
      </c>
      <c r="H3024" s="55">
        <v>0</v>
      </c>
    </row>
    <row r="3025" spans="1:8" ht="12.5" customHeight="1">
      <c r="A3025" s="55">
        <v>17485</v>
      </c>
      <c r="B3025" s="55">
        <v>1</v>
      </c>
      <c r="C3025" s="55" t="s">
        <v>13719</v>
      </c>
      <c r="D3025" s="55" t="s">
        <v>4649</v>
      </c>
      <c r="E3025" s="55" t="s">
        <v>13720</v>
      </c>
      <c r="F3025" s="55" t="s">
        <v>4651</v>
      </c>
      <c r="G3025" s="55" t="s">
        <v>13721</v>
      </c>
      <c r="H3025" s="55">
        <v>0</v>
      </c>
    </row>
    <row r="3026" spans="1:8" ht="12.5" customHeight="1">
      <c r="A3026" s="55">
        <v>18430</v>
      </c>
      <c r="B3026" s="55">
        <v>1</v>
      </c>
      <c r="C3026" s="55" t="s">
        <v>13722</v>
      </c>
      <c r="D3026" s="55" t="s">
        <v>4649</v>
      </c>
      <c r="E3026" s="55" t="s">
        <v>13723</v>
      </c>
      <c r="F3026" s="55" t="s">
        <v>4651</v>
      </c>
      <c r="G3026" s="55" t="s">
        <v>13724</v>
      </c>
      <c r="H3026" s="55">
        <v>0</v>
      </c>
    </row>
    <row r="3027" spans="1:8" ht="12.5" customHeight="1">
      <c r="A3027" s="55">
        <v>18538</v>
      </c>
      <c r="B3027" s="55">
        <v>1</v>
      </c>
      <c r="C3027" s="55" t="s">
        <v>13725</v>
      </c>
      <c r="D3027" s="55" t="s">
        <v>4649</v>
      </c>
      <c r="E3027" s="55" t="s">
        <v>13726</v>
      </c>
      <c r="F3027" s="55" t="s">
        <v>4651</v>
      </c>
      <c r="G3027" s="55" t="s">
        <v>13727</v>
      </c>
      <c r="H3027" s="55">
        <v>0</v>
      </c>
    </row>
    <row r="3028" spans="1:8" ht="12.5" customHeight="1">
      <c r="A3028" s="55">
        <v>18639</v>
      </c>
      <c r="B3028" s="55">
        <v>1</v>
      </c>
      <c r="C3028" s="55" t="s">
        <v>13728</v>
      </c>
      <c r="D3028" s="55" t="s">
        <v>4649</v>
      </c>
      <c r="E3028" s="55" t="s">
        <v>13729</v>
      </c>
      <c r="F3028" s="55" t="s">
        <v>4651</v>
      </c>
      <c r="G3028" s="55" t="s">
        <v>13730</v>
      </c>
      <c r="H3028" s="55">
        <v>0</v>
      </c>
    </row>
    <row r="3029" spans="1:8" ht="12.5" customHeight="1">
      <c r="A3029" s="55">
        <v>18783</v>
      </c>
      <c r="B3029" s="55">
        <v>1</v>
      </c>
      <c r="C3029" s="55" t="s">
        <v>13731</v>
      </c>
      <c r="D3029" s="55" t="s">
        <v>4649</v>
      </c>
      <c r="E3029" s="55" t="s">
        <v>13732</v>
      </c>
      <c r="F3029" s="55" t="s">
        <v>4651</v>
      </c>
      <c r="G3029" s="55" t="s">
        <v>13733</v>
      </c>
      <c r="H3029" s="55">
        <v>0</v>
      </c>
    </row>
    <row r="3030" spans="1:8" ht="12.5" customHeight="1">
      <c r="A3030" s="55">
        <v>18857</v>
      </c>
      <c r="B3030" s="55">
        <v>1</v>
      </c>
      <c r="C3030" s="55" t="s">
        <v>13734</v>
      </c>
      <c r="D3030" s="55" t="s">
        <v>4649</v>
      </c>
      <c r="E3030" s="55" t="s">
        <v>13735</v>
      </c>
      <c r="F3030" s="55" t="s">
        <v>4651</v>
      </c>
      <c r="G3030" s="55" t="s">
        <v>13736</v>
      </c>
      <c r="H3030" s="55">
        <v>0</v>
      </c>
    </row>
    <row r="3031" spans="1:8" ht="12.5" customHeight="1">
      <c r="A3031" s="55">
        <v>18870</v>
      </c>
      <c r="B3031" s="55">
        <v>1</v>
      </c>
      <c r="C3031" s="55" t="s">
        <v>13737</v>
      </c>
      <c r="D3031" s="55" t="s">
        <v>4649</v>
      </c>
      <c r="E3031" s="55" t="s">
        <v>13738</v>
      </c>
      <c r="F3031" s="55" t="s">
        <v>4651</v>
      </c>
      <c r="G3031" s="55" t="s">
        <v>13739</v>
      </c>
      <c r="H3031" s="55">
        <v>0</v>
      </c>
    </row>
    <row r="3032" spans="1:8" ht="12.5" customHeight="1">
      <c r="A3032" s="55">
        <v>19119</v>
      </c>
      <c r="B3032" s="55">
        <v>1</v>
      </c>
      <c r="C3032" s="55" t="s">
        <v>13740</v>
      </c>
      <c r="D3032" s="55" t="s">
        <v>4649</v>
      </c>
      <c r="E3032" s="55" t="s">
        <v>13741</v>
      </c>
      <c r="F3032" s="55" t="s">
        <v>4651</v>
      </c>
      <c r="G3032" s="55" t="s">
        <v>13742</v>
      </c>
      <c r="H3032" s="55">
        <v>0</v>
      </c>
    </row>
    <row r="3033" spans="1:8" ht="12.5" customHeight="1">
      <c r="A3033" s="55">
        <v>19682</v>
      </c>
      <c r="B3033" s="55">
        <v>1</v>
      </c>
      <c r="C3033" s="55" t="s">
        <v>13743</v>
      </c>
      <c r="D3033" s="55" t="s">
        <v>4649</v>
      </c>
      <c r="E3033" s="55" t="s">
        <v>13744</v>
      </c>
      <c r="F3033" s="55" t="s">
        <v>4651</v>
      </c>
      <c r="G3033" s="55" t="s">
        <v>13745</v>
      </c>
      <c r="H3033" s="55">
        <v>0</v>
      </c>
    </row>
    <row r="3034" spans="1:8" ht="12.5" customHeight="1">
      <c r="A3034" s="55">
        <v>19695</v>
      </c>
      <c r="B3034" s="55">
        <v>1</v>
      </c>
      <c r="C3034" s="55" t="s">
        <v>13746</v>
      </c>
      <c r="D3034" s="55" t="s">
        <v>4649</v>
      </c>
      <c r="E3034" s="55" t="s">
        <v>13747</v>
      </c>
      <c r="F3034" s="55" t="s">
        <v>4651</v>
      </c>
      <c r="G3034" s="55" t="s">
        <v>13748</v>
      </c>
      <c r="H3034" s="55">
        <v>0</v>
      </c>
    </row>
    <row r="3035" spans="1:8" ht="12.5" customHeight="1">
      <c r="A3035" s="55">
        <v>19706</v>
      </c>
      <c r="B3035" s="55">
        <v>1</v>
      </c>
      <c r="C3035" s="55" t="s">
        <v>13749</v>
      </c>
      <c r="D3035" s="55" t="s">
        <v>4649</v>
      </c>
      <c r="E3035" s="55" t="s">
        <v>13750</v>
      </c>
      <c r="F3035" s="55" t="s">
        <v>4651</v>
      </c>
      <c r="G3035" s="55" t="s">
        <v>13751</v>
      </c>
      <c r="H3035" s="55">
        <v>0</v>
      </c>
    </row>
    <row r="3036" spans="1:8" ht="12.5" customHeight="1">
      <c r="A3036" s="55">
        <v>19864</v>
      </c>
      <c r="B3036" s="55">
        <v>1</v>
      </c>
      <c r="C3036" s="55" t="s">
        <v>13752</v>
      </c>
      <c r="D3036" s="55" t="s">
        <v>4649</v>
      </c>
      <c r="E3036" s="55" t="s">
        <v>13753</v>
      </c>
      <c r="F3036" s="55" t="s">
        <v>4651</v>
      </c>
      <c r="G3036" s="55" t="s">
        <v>13754</v>
      </c>
      <c r="H3036" s="55">
        <v>0</v>
      </c>
    </row>
    <row r="3037" spans="1:8" ht="12.5" customHeight="1">
      <c r="A3037" s="55">
        <v>20652</v>
      </c>
      <c r="B3037" s="55">
        <v>1</v>
      </c>
      <c r="C3037" s="55" t="s">
        <v>13755</v>
      </c>
      <c r="D3037" s="55" t="s">
        <v>4649</v>
      </c>
      <c r="E3037" s="55" t="s">
        <v>13756</v>
      </c>
      <c r="F3037" s="55" t="s">
        <v>4651</v>
      </c>
      <c r="G3037" s="55" t="s">
        <v>13757</v>
      </c>
      <c r="H3037" s="55">
        <v>0</v>
      </c>
    </row>
    <row r="3038" spans="1:8" ht="12.5" customHeight="1">
      <c r="A3038" s="55">
        <v>21701</v>
      </c>
      <c r="B3038" s="55">
        <v>1</v>
      </c>
      <c r="C3038" s="55" t="s">
        <v>13758</v>
      </c>
      <c r="D3038" s="55" t="s">
        <v>4649</v>
      </c>
      <c r="E3038" s="55" t="s">
        <v>13759</v>
      </c>
      <c r="F3038" s="55" t="s">
        <v>4651</v>
      </c>
      <c r="G3038" s="55" t="s">
        <v>13760</v>
      </c>
      <c r="H3038" s="55">
        <v>0</v>
      </c>
    </row>
    <row r="3039" spans="1:8" ht="12.5" customHeight="1">
      <c r="A3039" s="55">
        <v>21716</v>
      </c>
      <c r="B3039" s="55">
        <v>1</v>
      </c>
      <c r="C3039" s="55" t="s">
        <v>13761</v>
      </c>
      <c r="D3039" s="55" t="s">
        <v>4649</v>
      </c>
      <c r="E3039" s="55" t="s">
        <v>13762</v>
      </c>
      <c r="F3039" s="55" t="s">
        <v>4651</v>
      </c>
      <c r="G3039" s="55" t="s">
        <v>13763</v>
      </c>
      <c r="H3039" s="55">
        <v>0</v>
      </c>
    </row>
    <row r="3040" spans="1:8" ht="12.5" customHeight="1">
      <c r="A3040" s="55">
        <v>21772</v>
      </c>
      <c r="B3040" s="55">
        <v>1</v>
      </c>
      <c r="C3040" s="55" t="s">
        <v>13764</v>
      </c>
      <c r="D3040" s="55" t="s">
        <v>4649</v>
      </c>
      <c r="E3040" s="55" t="s">
        <v>13765</v>
      </c>
      <c r="F3040" s="55" t="s">
        <v>4651</v>
      </c>
      <c r="G3040" s="55" t="s">
        <v>13766</v>
      </c>
      <c r="H3040" s="55">
        <v>0</v>
      </c>
    </row>
    <row r="3041" spans="1:8" ht="12.5" customHeight="1">
      <c r="A3041" s="55">
        <v>21919</v>
      </c>
      <c r="B3041" s="55">
        <v>1</v>
      </c>
      <c r="C3041" s="55" t="s">
        <v>13767</v>
      </c>
      <c r="D3041" s="55" t="s">
        <v>4649</v>
      </c>
      <c r="E3041" s="55" t="s">
        <v>13768</v>
      </c>
      <c r="F3041" s="55" t="s">
        <v>4651</v>
      </c>
      <c r="G3041" s="55" t="s">
        <v>13769</v>
      </c>
      <c r="H3041" s="55">
        <v>0</v>
      </c>
    </row>
    <row r="3042" spans="1:8" ht="12.5" customHeight="1">
      <c r="A3042" s="55">
        <v>22183</v>
      </c>
      <c r="B3042" s="55">
        <v>1</v>
      </c>
      <c r="C3042" s="55" t="s">
        <v>13770</v>
      </c>
      <c r="D3042" s="55" t="s">
        <v>4649</v>
      </c>
      <c r="E3042" s="55" t="s">
        <v>13771</v>
      </c>
      <c r="F3042" s="55" t="s">
        <v>4651</v>
      </c>
      <c r="G3042" s="55" t="s">
        <v>13772</v>
      </c>
      <c r="H3042" s="55">
        <v>0</v>
      </c>
    </row>
    <row r="3043" spans="1:8" ht="12.5" customHeight="1">
      <c r="A3043" s="55">
        <v>22717</v>
      </c>
      <c r="B3043" s="55">
        <v>1</v>
      </c>
      <c r="C3043" s="55" t="s">
        <v>13773</v>
      </c>
      <c r="D3043" s="55" t="s">
        <v>4649</v>
      </c>
      <c r="E3043" s="55" t="s">
        <v>13774</v>
      </c>
      <c r="F3043" s="55" t="s">
        <v>4651</v>
      </c>
      <c r="G3043" s="55" t="s">
        <v>13775</v>
      </c>
      <c r="H3043" s="55">
        <v>0</v>
      </c>
    </row>
    <row r="3044" spans="1:8" ht="12.5" customHeight="1">
      <c r="A3044" s="55">
        <v>22764</v>
      </c>
      <c r="B3044" s="55">
        <v>1</v>
      </c>
      <c r="C3044" s="55" t="s">
        <v>13776</v>
      </c>
      <c r="D3044" s="55" t="s">
        <v>4649</v>
      </c>
      <c r="E3044" s="55" t="s">
        <v>13777</v>
      </c>
      <c r="F3044" s="55" t="s">
        <v>4651</v>
      </c>
      <c r="G3044" s="55" t="s">
        <v>13778</v>
      </c>
      <c r="H3044" s="55">
        <v>0</v>
      </c>
    </row>
    <row r="3045" spans="1:8" ht="12.5" customHeight="1">
      <c r="A3045" s="55">
        <v>22970</v>
      </c>
      <c r="B3045" s="55">
        <v>1</v>
      </c>
      <c r="C3045" s="55" t="s">
        <v>13779</v>
      </c>
      <c r="D3045" s="55" t="s">
        <v>4649</v>
      </c>
      <c r="E3045" s="55" t="s">
        <v>13780</v>
      </c>
      <c r="F3045" s="55" t="s">
        <v>4651</v>
      </c>
      <c r="G3045" s="55" t="s">
        <v>13781</v>
      </c>
      <c r="H3045" s="55">
        <v>0</v>
      </c>
    </row>
    <row r="3046" spans="1:8" ht="12.5" customHeight="1">
      <c r="A3046" s="55">
        <v>23050</v>
      </c>
      <c r="B3046" s="55">
        <v>1</v>
      </c>
      <c r="C3046" s="55" t="s">
        <v>13782</v>
      </c>
      <c r="D3046" s="55" t="s">
        <v>4649</v>
      </c>
      <c r="E3046" s="55" t="s">
        <v>13783</v>
      </c>
      <c r="F3046" s="55" t="s">
        <v>4651</v>
      </c>
      <c r="G3046" s="55" t="s">
        <v>13784</v>
      </c>
      <c r="H3046" s="55">
        <v>0</v>
      </c>
    </row>
    <row r="3047" spans="1:8" ht="12.5" customHeight="1">
      <c r="A3047" s="55">
        <v>23202</v>
      </c>
      <c r="B3047" s="55">
        <v>1</v>
      </c>
      <c r="C3047" s="55" t="s">
        <v>13785</v>
      </c>
      <c r="D3047" s="55" t="s">
        <v>4649</v>
      </c>
      <c r="E3047" s="55" t="s">
        <v>13786</v>
      </c>
      <c r="F3047" s="55" t="s">
        <v>4651</v>
      </c>
      <c r="G3047" s="55" t="s">
        <v>13787</v>
      </c>
      <c r="H3047" s="55">
        <v>0</v>
      </c>
    </row>
    <row r="3048" spans="1:8" ht="12.5" customHeight="1">
      <c r="A3048" s="55">
        <v>23831</v>
      </c>
      <c r="B3048" s="55">
        <v>1</v>
      </c>
      <c r="C3048" s="55" t="s">
        <v>13788</v>
      </c>
      <c r="D3048" s="55" t="s">
        <v>4649</v>
      </c>
      <c r="E3048" s="55" t="s">
        <v>13789</v>
      </c>
      <c r="F3048" s="55" t="s">
        <v>4651</v>
      </c>
      <c r="G3048" s="55" t="s">
        <v>13790</v>
      </c>
      <c r="H3048" s="55">
        <v>0</v>
      </c>
    </row>
    <row r="3049" spans="1:8" ht="12.5" customHeight="1">
      <c r="A3049" s="55">
        <v>23833</v>
      </c>
      <c r="B3049" s="55">
        <v>1</v>
      </c>
      <c r="C3049" s="55" t="s">
        <v>13791</v>
      </c>
      <c r="D3049" s="55" t="s">
        <v>4649</v>
      </c>
      <c r="E3049" s="55" t="s">
        <v>13792</v>
      </c>
      <c r="F3049" s="55" t="s">
        <v>4651</v>
      </c>
      <c r="G3049" s="55" t="s">
        <v>13793</v>
      </c>
      <c r="H3049" s="55">
        <v>0</v>
      </c>
    </row>
    <row r="3050" spans="1:8" ht="12.5" customHeight="1">
      <c r="A3050" s="55">
        <v>24352</v>
      </c>
      <c r="B3050" s="55">
        <v>1</v>
      </c>
      <c r="C3050" s="55" t="s">
        <v>13794</v>
      </c>
      <c r="D3050" s="55" t="s">
        <v>4649</v>
      </c>
      <c r="E3050" s="55" t="s">
        <v>13795</v>
      </c>
      <c r="F3050" s="55" t="s">
        <v>4651</v>
      </c>
      <c r="G3050" s="55" t="s">
        <v>13796</v>
      </c>
      <c r="H3050" s="55">
        <v>0</v>
      </c>
    </row>
    <row r="3051" spans="1:8" ht="12.5" customHeight="1">
      <c r="A3051" s="55">
        <v>24927</v>
      </c>
      <c r="B3051" s="55">
        <v>1</v>
      </c>
      <c r="C3051" s="55" t="s">
        <v>13797</v>
      </c>
      <c r="D3051" s="55" t="s">
        <v>4649</v>
      </c>
      <c r="E3051" s="55" t="s">
        <v>13798</v>
      </c>
      <c r="F3051" s="55" t="s">
        <v>4651</v>
      </c>
      <c r="G3051" s="55" t="s">
        <v>13799</v>
      </c>
      <c r="H3051" s="55">
        <v>0</v>
      </c>
    </row>
    <row r="3052" spans="1:8" ht="12.5" customHeight="1">
      <c r="A3052" s="55">
        <v>25378</v>
      </c>
      <c r="B3052" s="55">
        <v>1</v>
      </c>
      <c r="C3052" s="55" t="s">
        <v>13800</v>
      </c>
      <c r="D3052" s="55" t="s">
        <v>4649</v>
      </c>
      <c r="E3052" s="55" t="s">
        <v>13801</v>
      </c>
      <c r="F3052" s="55" t="s">
        <v>4651</v>
      </c>
      <c r="G3052" s="55" t="s">
        <v>13802</v>
      </c>
      <c r="H3052" s="55">
        <v>0</v>
      </c>
    </row>
    <row r="3053" spans="1:8" ht="12.5" customHeight="1">
      <c r="A3053" s="55">
        <v>25428</v>
      </c>
      <c r="B3053" s="55">
        <v>1</v>
      </c>
      <c r="C3053" s="55" t="s">
        <v>13803</v>
      </c>
      <c r="D3053" s="55" t="s">
        <v>4649</v>
      </c>
      <c r="E3053" s="55" t="s">
        <v>13804</v>
      </c>
      <c r="F3053" s="55" t="s">
        <v>4651</v>
      </c>
      <c r="G3053" s="55" t="s">
        <v>13805</v>
      </c>
      <c r="H3053" s="55">
        <v>0</v>
      </c>
    </row>
    <row r="3054" spans="1:8" ht="12.5" customHeight="1">
      <c r="A3054" s="55">
        <v>25865</v>
      </c>
      <c r="B3054" s="55">
        <v>1</v>
      </c>
      <c r="C3054" s="55" t="s">
        <v>13806</v>
      </c>
      <c r="D3054" s="55" t="s">
        <v>4649</v>
      </c>
      <c r="E3054" s="55" t="s">
        <v>13807</v>
      </c>
      <c r="F3054" s="55" t="s">
        <v>4651</v>
      </c>
      <c r="G3054" s="55" t="s">
        <v>13808</v>
      </c>
      <c r="H3054" s="55">
        <v>0</v>
      </c>
    </row>
    <row r="3055" spans="1:8" ht="12.5" customHeight="1">
      <c r="A3055" s="55">
        <v>25964</v>
      </c>
      <c r="B3055" s="55">
        <v>1</v>
      </c>
      <c r="C3055" s="55" t="s">
        <v>13809</v>
      </c>
      <c r="D3055" s="55" t="s">
        <v>4649</v>
      </c>
      <c r="E3055" s="55" t="s">
        <v>13810</v>
      </c>
      <c r="F3055" s="55" t="s">
        <v>4651</v>
      </c>
      <c r="G3055" s="55" t="s">
        <v>13811</v>
      </c>
      <c r="H3055" s="55">
        <v>0</v>
      </c>
    </row>
    <row r="3056" spans="1:8" ht="12.5" customHeight="1">
      <c r="A3056" s="55">
        <v>25972</v>
      </c>
      <c r="B3056" s="55">
        <v>1</v>
      </c>
      <c r="C3056" s="55" t="s">
        <v>13812</v>
      </c>
      <c r="D3056" s="55" t="s">
        <v>4649</v>
      </c>
      <c r="E3056" s="55" t="s">
        <v>13813</v>
      </c>
      <c r="F3056" s="55" t="s">
        <v>4651</v>
      </c>
      <c r="G3056" s="55" t="s">
        <v>13814</v>
      </c>
      <c r="H3056" s="55">
        <v>0</v>
      </c>
    </row>
    <row r="3057" spans="1:8" ht="12.5" customHeight="1">
      <c r="A3057" s="55">
        <v>26266</v>
      </c>
      <c r="B3057" s="55">
        <v>1</v>
      </c>
      <c r="C3057" s="55" t="s">
        <v>13815</v>
      </c>
      <c r="D3057" s="55" t="s">
        <v>4649</v>
      </c>
      <c r="E3057" s="55" t="s">
        <v>13816</v>
      </c>
      <c r="F3057" s="55" t="s">
        <v>4651</v>
      </c>
      <c r="G3057" s="55" t="s">
        <v>13817</v>
      </c>
      <c r="H3057" s="55">
        <v>0</v>
      </c>
    </row>
    <row r="3058" spans="1:8" ht="12.5" customHeight="1">
      <c r="A3058" s="55">
        <v>26337</v>
      </c>
      <c r="B3058" s="55">
        <v>1</v>
      </c>
      <c r="C3058" s="55" t="s">
        <v>13818</v>
      </c>
      <c r="D3058" s="55" t="s">
        <v>4649</v>
      </c>
      <c r="E3058" s="55" t="s">
        <v>13819</v>
      </c>
      <c r="F3058" s="55" t="s">
        <v>4651</v>
      </c>
      <c r="G3058" s="55" t="s">
        <v>13820</v>
      </c>
      <c r="H3058" s="55">
        <v>0</v>
      </c>
    </row>
    <row r="3059" spans="1:8" ht="12.5" customHeight="1">
      <c r="A3059" s="55">
        <v>26794</v>
      </c>
      <c r="B3059" s="55">
        <v>1</v>
      </c>
      <c r="C3059" s="55" t="s">
        <v>13821</v>
      </c>
      <c r="D3059" s="55" t="s">
        <v>4649</v>
      </c>
      <c r="E3059" s="55" t="s">
        <v>13822</v>
      </c>
      <c r="F3059" s="55" t="s">
        <v>4651</v>
      </c>
      <c r="G3059" s="55" t="s">
        <v>13823</v>
      </c>
      <c r="H3059" s="55">
        <v>0</v>
      </c>
    </row>
    <row r="3060" spans="1:8" ht="12.5" customHeight="1">
      <c r="A3060" s="55">
        <v>27202</v>
      </c>
      <c r="B3060" s="55">
        <v>1</v>
      </c>
      <c r="C3060" s="55" t="s">
        <v>13824</v>
      </c>
      <c r="D3060" s="55" t="s">
        <v>4649</v>
      </c>
      <c r="E3060" s="55" t="s">
        <v>13825</v>
      </c>
      <c r="F3060" s="55" t="s">
        <v>4651</v>
      </c>
      <c r="G3060" s="55" t="s">
        <v>13826</v>
      </c>
      <c r="H3060" s="55">
        <v>0</v>
      </c>
    </row>
    <row r="3061" spans="1:8" ht="12.5" customHeight="1">
      <c r="A3061" s="55">
        <v>27279</v>
      </c>
      <c r="B3061" s="55">
        <v>1</v>
      </c>
      <c r="C3061" s="55" t="s">
        <v>13827</v>
      </c>
      <c r="D3061" s="55" t="s">
        <v>4649</v>
      </c>
      <c r="E3061" s="55" t="s">
        <v>13828</v>
      </c>
      <c r="F3061" s="55" t="s">
        <v>4651</v>
      </c>
      <c r="G3061" s="55" t="s">
        <v>13829</v>
      </c>
      <c r="H3061" s="55">
        <v>0</v>
      </c>
    </row>
    <row r="3062" spans="1:8" ht="12.5" customHeight="1">
      <c r="A3062" s="55">
        <v>27671</v>
      </c>
      <c r="B3062" s="55">
        <v>1</v>
      </c>
      <c r="C3062" s="55" t="s">
        <v>13830</v>
      </c>
      <c r="D3062" s="55" t="s">
        <v>4649</v>
      </c>
      <c r="E3062" s="55" t="s">
        <v>13831</v>
      </c>
      <c r="F3062" s="55" t="s">
        <v>4651</v>
      </c>
      <c r="G3062" s="55" t="s">
        <v>13832</v>
      </c>
      <c r="H3062" s="55">
        <v>0</v>
      </c>
    </row>
    <row r="3063" spans="1:8" ht="12.5" customHeight="1">
      <c r="A3063" s="55">
        <v>28019</v>
      </c>
      <c r="B3063" s="55">
        <v>1</v>
      </c>
      <c r="C3063" s="55" t="s">
        <v>13833</v>
      </c>
      <c r="D3063" s="55" t="s">
        <v>4649</v>
      </c>
      <c r="E3063" s="55" t="s">
        <v>13834</v>
      </c>
      <c r="F3063" s="55" t="s">
        <v>4651</v>
      </c>
      <c r="G3063" s="55" t="s">
        <v>13835</v>
      </c>
      <c r="H3063" s="55">
        <v>0</v>
      </c>
    </row>
    <row r="3064" spans="1:8" ht="12.5" customHeight="1">
      <c r="A3064" s="55">
        <v>28181</v>
      </c>
      <c r="B3064" s="55">
        <v>1</v>
      </c>
      <c r="C3064" s="55" t="s">
        <v>13836</v>
      </c>
      <c r="D3064" s="55" t="s">
        <v>4649</v>
      </c>
      <c r="E3064" s="55" t="s">
        <v>13837</v>
      </c>
      <c r="F3064" s="55" t="s">
        <v>4651</v>
      </c>
      <c r="G3064" s="55" t="s">
        <v>13838</v>
      </c>
      <c r="H3064" s="55">
        <v>0</v>
      </c>
    </row>
    <row r="3065" spans="1:8" ht="12.5" customHeight="1">
      <c r="A3065" s="55">
        <v>28255</v>
      </c>
      <c r="B3065" s="55">
        <v>1</v>
      </c>
      <c r="C3065" s="55" t="s">
        <v>13839</v>
      </c>
      <c r="D3065" s="55" t="s">
        <v>4649</v>
      </c>
      <c r="E3065" s="55" t="s">
        <v>13840</v>
      </c>
      <c r="F3065" s="55" t="s">
        <v>4651</v>
      </c>
      <c r="G3065" s="55" t="s">
        <v>13841</v>
      </c>
      <c r="H3065" s="55">
        <v>0</v>
      </c>
    </row>
    <row r="3066" spans="1:8" ht="12.5" customHeight="1">
      <c r="A3066" s="55">
        <v>28599</v>
      </c>
      <c r="B3066" s="55">
        <v>1</v>
      </c>
      <c r="C3066" s="55" t="s">
        <v>13842</v>
      </c>
      <c r="D3066" s="55" t="s">
        <v>4649</v>
      </c>
      <c r="E3066" s="55" t="s">
        <v>13843</v>
      </c>
      <c r="F3066" s="55" t="s">
        <v>4651</v>
      </c>
      <c r="G3066" s="55" t="s">
        <v>13844</v>
      </c>
      <c r="H3066" s="55">
        <v>0</v>
      </c>
    </row>
    <row r="3067" spans="1:8" ht="12.5" customHeight="1">
      <c r="A3067" s="55">
        <v>28611</v>
      </c>
      <c r="B3067" s="55">
        <v>1</v>
      </c>
      <c r="C3067" s="55" t="s">
        <v>13845</v>
      </c>
      <c r="D3067" s="55" t="s">
        <v>4649</v>
      </c>
      <c r="E3067" s="55" t="s">
        <v>13846</v>
      </c>
      <c r="F3067" s="55" t="s">
        <v>4651</v>
      </c>
      <c r="G3067" s="55" t="s">
        <v>13847</v>
      </c>
      <c r="H3067" s="55">
        <v>0</v>
      </c>
    </row>
    <row r="3068" spans="1:8" ht="12.5" customHeight="1">
      <c r="A3068" s="55">
        <v>28979</v>
      </c>
      <c r="B3068" s="55">
        <v>1</v>
      </c>
      <c r="C3068" s="55" t="s">
        <v>13848</v>
      </c>
      <c r="D3068" s="55" t="s">
        <v>4649</v>
      </c>
      <c r="E3068" s="55" t="s">
        <v>13849</v>
      </c>
      <c r="F3068" s="55" t="s">
        <v>4651</v>
      </c>
      <c r="G3068" s="55" t="s">
        <v>13850</v>
      </c>
      <c r="H3068" s="55">
        <v>0</v>
      </c>
    </row>
    <row r="3069" spans="1:8" ht="12.5" customHeight="1">
      <c r="A3069" s="55">
        <v>29036</v>
      </c>
      <c r="B3069" s="55">
        <v>1</v>
      </c>
      <c r="C3069" s="55" t="s">
        <v>13851</v>
      </c>
      <c r="D3069" s="55" t="s">
        <v>4649</v>
      </c>
      <c r="E3069" s="55" t="s">
        <v>13852</v>
      </c>
      <c r="F3069" s="55" t="s">
        <v>4651</v>
      </c>
      <c r="G3069" s="55" t="s">
        <v>13853</v>
      </c>
      <c r="H3069" s="55">
        <v>0</v>
      </c>
    </row>
    <row r="3070" spans="1:8" ht="12.5" customHeight="1">
      <c r="A3070" s="55">
        <v>29284</v>
      </c>
      <c r="B3070" s="55">
        <v>1</v>
      </c>
      <c r="C3070" s="55" t="s">
        <v>13854</v>
      </c>
      <c r="D3070" s="55" t="s">
        <v>4649</v>
      </c>
      <c r="E3070" s="55" t="s">
        <v>13855</v>
      </c>
      <c r="F3070" s="55" t="s">
        <v>4651</v>
      </c>
      <c r="G3070" s="55" t="s">
        <v>13856</v>
      </c>
      <c r="H3070" s="55">
        <v>0</v>
      </c>
    </row>
    <row r="3071" spans="1:8" ht="12.5" customHeight="1">
      <c r="A3071" s="55">
        <v>11157</v>
      </c>
      <c r="B3071" s="55">
        <v>1</v>
      </c>
      <c r="C3071" s="55" t="s">
        <v>13857</v>
      </c>
      <c r="D3071" s="55" t="s">
        <v>4649</v>
      </c>
      <c r="E3071" s="55" t="s">
        <v>13858</v>
      </c>
      <c r="F3071" s="55" t="s">
        <v>4651</v>
      </c>
      <c r="G3071" s="55" t="s">
        <v>13859</v>
      </c>
      <c r="H3071" s="55">
        <v>0</v>
      </c>
    </row>
    <row r="3072" spans="1:8" ht="12.5" customHeight="1">
      <c r="A3072" s="55">
        <v>11218</v>
      </c>
      <c r="B3072" s="55">
        <v>1</v>
      </c>
      <c r="C3072" s="55" t="s">
        <v>13860</v>
      </c>
      <c r="D3072" s="55" t="s">
        <v>4649</v>
      </c>
      <c r="E3072" s="55" t="s">
        <v>13861</v>
      </c>
      <c r="F3072" s="55" t="s">
        <v>4651</v>
      </c>
      <c r="G3072" s="55" t="s">
        <v>13862</v>
      </c>
      <c r="H3072" s="55">
        <v>0</v>
      </c>
    </row>
    <row r="3073" spans="1:8" ht="12.5" customHeight="1">
      <c r="A3073" s="55">
        <v>11684</v>
      </c>
      <c r="B3073" s="55">
        <v>1</v>
      </c>
      <c r="C3073" s="55" t="s">
        <v>13863</v>
      </c>
      <c r="D3073" s="55" t="s">
        <v>4649</v>
      </c>
      <c r="E3073" s="55" t="s">
        <v>13864</v>
      </c>
      <c r="F3073" s="55" t="s">
        <v>4651</v>
      </c>
      <c r="G3073" s="55" t="s">
        <v>13865</v>
      </c>
      <c r="H3073" s="55">
        <v>0</v>
      </c>
    </row>
    <row r="3074" spans="1:8" ht="12.5" customHeight="1">
      <c r="A3074" s="55">
        <v>11801</v>
      </c>
      <c r="B3074" s="55">
        <v>1</v>
      </c>
      <c r="C3074" s="55" t="s">
        <v>13866</v>
      </c>
      <c r="D3074" s="55" t="s">
        <v>4649</v>
      </c>
      <c r="E3074" s="55" t="s">
        <v>13867</v>
      </c>
      <c r="F3074" s="55" t="s">
        <v>4651</v>
      </c>
      <c r="G3074" s="55" t="s">
        <v>13868</v>
      </c>
      <c r="H3074" s="55">
        <v>0</v>
      </c>
    </row>
    <row r="3075" spans="1:8" ht="12.5" customHeight="1">
      <c r="A3075" s="55">
        <v>11936</v>
      </c>
      <c r="B3075" s="55">
        <v>1</v>
      </c>
      <c r="C3075" s="55" t="s">
        <v>13869</v>
      </c>
      <c r="D3075" s="55" t="s">
        <v>4649</v>
      </c>
      <c r="E3075" s="55" t="s">
        <v>13870</v>
      </c>
      <c r="F3075" s="55" t="s">
        <v>4651</v>
      </c>
      <c r="G3075" s="55" t="s">
        <v>13871</v>
      </c>
      <c r="H3075" s="55">
        <v>0</v>
      </c>
    </row>
    <row r="3076" spans="1:8" ht="12.5" customHeight="1">
      <c r="A3076" s="55">
        <v>12083</v>
      </c>
      <c r="B3076" s="55">
        <v>1</v>
      </c>
      <c r="C3076" s="55" t="s">
        <v>13872</v>
      </c>
      <c r="D3076" s="55" t="s">
        <v>4649</v>
      </c>
      <c r="E3076" s="55" t="s">
        <v>13873</v>
      </c>
      <c r="F3076" s="55" t="s">
        <v>4651</v>
      </c>
      <c r="G3076" s="55" t="s">
        <v>13874</v>
      </c>
      <c r="H3076" s="55">
        <v>0</v>
      </c>
    </row>
    <row r="3077" spans="1:8" ht="12.5" customHeight="1">
      <c r="A3077" s="55">
        <v>12192</v>
      </c>
      <c r="B3077" s="55">
        <v>1</v>
      </c>
      <c r="C3077" s="55" t="s">
        <v>13875</v>
      </c>
      <c r="D3077" s="55" t="s">
        <v>4649</v>
      </c>
      <c r="E3077" s="55" t="s">
        <v>13876</v>
      </c>
      <c r="F3077" s="55" t="s">
        <v>4651</v>
      </c>
      <c r="G3077" s="55" t="s">
        <v>13877</v>
      </c>
      <c r="H3077" s="55">
        <v>0</v>
      </c>
    </row>
    <row r="3078" spans="1:8" ht="12.5" customHeight="1">
      <c r="A3078" s="55">
        <v>12414</v>
      </c>
      <c r="B3078" s="55">
        <v>1</v>
      </c>
      <c r="C3078" s="55" t="s">
        <v>13878</v>
      </c>
      <c r="D3078" s="55" t="s">
        <v>4649</v>
      </c>
      <c r="E3078" s="55" t="s">
        <v>13879</v>
      </c>
      <c r="F3078" s="55" t="s">
        <v>4651</v>
      </c>
      <c r="G3078" s="55" t="s">
        <v>13880</v>
      </c>
      <c r="H3078" s="55">
        <v>0</v>
      </c>
    </row>
    <row r="3079" spans="1:8" ht="12.5" customHeight="1">
      <c r="A3079" s="55">
        <v>12905</v>
      </c>
      <c r="B3079" s="55">
        <v>1</v>
      </c>
      <c r="C3079" s="55" t="s">
        <v>13881</v>
      </c>
      <c r="D3079" s="55" t="s">
        <v>4649</v>
      </c>
      <c r="E3079" s="55" t="s">
        <v>13882</v>
      </c>
      <c r="F3079" s="55" t="s">
        <v>4651</v>
      </c>
      <c r="G3079" s="55" t="s">
        <v>13883</v>
      </c>
      <c r="H3079" s="55">
        <v>0</v>
      </c>
    </row>
    <row r="3080" spans="1:8" ht="12.5" customHeight="1">
      <c r="A3080" s="55">
        <v>12906</v>
      </c>
      <c r="B3080" s="55">
        <v>1</v>
      </c>
      <c r="C3080" s="55" t="s">
        <v>13884</v>
      </c>
      <c r="D3080" s="55" t="s">
        <v>4649</v>
      </c>
      <c r="E3080" s="55" t="s">
        <v>13885</v>
      </c>
      <c r="F3080" s="55" t="s">
        <v>4651</v>
      </c>
      <c r="G3080" s="55" t="s">
        <v>13886</v>
      </c>
      <c r="H3080" s="55">
        <v>0</v>
      </c>
    </row>
    <row r="3081" spans="1:8" ht="12.5" customHeight="1">
      <c r="A3081" s="55">
        <v>12953</v>
      </c>
      <c r="B3081" s="55">
        <v>1</v>
      </c>
      <c r="C3081" s="55" t="s">
        <v>13887</v>
      </c>
      <c r="D3081" s="55" t="s">
        <v>4649</v>
      </c>
      <c r="E3081" s="55" t="s">
        <v>13888</v>
      </c>
      <c r="F3081" s="55" t="s">
        <v>4651</v>
      </c>
      <c r="G3081" s="55" t="s">
        <v>13889</v>
      </c>
      <c r="H3081" s="55">
        <v>0</v>
      </c>
    </row>
    <row r="3082" spans="1:8" ht="12.5" customHeight="1">
      <c r="A3082" s="55">
        <v>13069</v>
      </c>
      <c r="B3082" s="55">
        <v>1</v>
      </c>
      <c r="C3082" s="55" t="s">
        <v>13890</v>
      </c>
      <c r="D3082" s="55" t="s">
        <v>4649</v>
      </c>
      <c r="E3082" s="55" t="s">
        <v>13891</v>
      </c>
      <c r="F3082" s="55" t="s">
        <v>4651</v>
      </c>
      <c r="G3082" s="55" t="s">
        <v>13892</v>
      </c>
      <c r="H3082" s="55">
        <v>0</v>
      </c>
    </row>
    <row r="3083" spans="1:8" ht="12.5" customHeight="1">
      <c r="A3083" s="55">
        <v>13174</v>
      </c>
      <c r="B3083" s="55">
        <v>1</v>
      </c>
      <c r="C3083" s="55" t="s">
        <v>13893</v>
      </c>
      <c r="D3083" s="55" t="s">
        <v>4649</v>
      </c>
      <c r="E3083" s="55" t="s">
        <v>13894</v>
      </c>
      <c r="F3083" s="55" t="s">
        <v>4651</v>
      </c>
      <c r="G3083" s="55" t="s">
        <v>13895</v>
      </c>
      <c r="H3083" s="55">
        <v>0</v>
      </c>
    </row>
    <row r="3084" spans="1:8" ht="12.5" customHeight="1">
      <c r="A3084" s="55">
        <v>13196</v>
      </c>
      <c r="B3084" s="55">
        <v>1</v>
      </c>
      <c r="C3084" s="55" t="s">
        <v>13896</v>
      </c>
      <c r="D3084" s="55" t="s">
        <v>4649</v>
      </c>
      <c r="E3084" s="55" t="s">
        <v>13897</v>
      </c>
      <c r="F3084" s="55" t="s">
        <v>4651</v>
      </c>
      <c r="G3084" s="55" t="s">
        <v>13898</v>
      </c>
      <c r="H3084" s="55">
        <v>0</v>
      </c>
    </row>
    <row r="3085" spans="1:8" ht="12.5" customHeight="1">
      <c r="A3085" s="55">
        <v>13881</v>
      </c>
      <c r="B3085" s="55">
        <v>1</v>
      </c>
      <c r="C3085" s="55" t="s">
        <v>13899</v>
      </c>
      <c r="D3085" s="55" t="s">
        <v>4649</v>
      </c>
      <c r="E3085" s="55" t="s">
        <v>13900</v>
      </c>
      <c r="F3085" s="55" t="s">
        <v>4651</v>
      </c>
      <c r="G3085" s="55" t="s">
        <v>13901</v>
      </c>
      <c r="H3085" s="55">
        <v>0</v>
      </c>
    </row>
    <row r="3086" spans="1:8" ht="12.5" customHeight="1">
      <c r="A3086" s="55">
        <v>13978</v>
      </c>
      <c r="B3086" s="55">
        <v>1</v>
      </c>
      <c r="C3086" s="55" t="s">
        <v>13902</v>
      </c>
      <c r="D3086" s="55" t="s">
        <v>4649</v>
      </c>
      <c r="E3086" s="55" t="s">
        <v>13903</v>
      </c>
      <c r="F3086" s="55" t="s">
        <v>4651</v>
      </c>
      <c r="G3086" s="55" t="s">
        <v>13904</v>
      </c>
      <c r="H3086" s="55">
        <v>0</v>
      </c>
    </row>
    <row r="3087" spans="1:8" ht="12.5" customHeight="1">
      <c r="A3087" s="55">
        <v>14334</v>
      </c>
      <c r="B3087" s="55">
        <v>1</v>
      </c>
      <c r="C3087" s="55" t="s">
        <v>13905</v>
      </c>
      <c r="D3087" s="55" t="s">
        <v>4649</v>
      </c>
      <c r="E3087" s="55" t="s">
        <v>13906</v>
      </c>
      <c r="F3087" s="55" t="s">
        <v>4651</v>
      </c>
      <c r="G3087" s="55" t="s">
        <v>13907</v>
      </c>
      <c r="H3087" s="55">
        <v>0</v>
      </c>
    </row>
    <row r="3088" spans="1:8" ht="12.5" customHeight="1">
      <c r="A3088" s="55">
        <v>14396</v>
      </c>
      <c r="B3088" s="55">
        <v>1</v>
      </c>
      <c r="C3088" s="55" t="s">
        <v>13908</v>
      </c>
      <c r="D3088" s="55" t="s">
        <v>4649</v>
      </c>
      <c r="E3088" s="55" t="s">
        <v>13909</v>
      </c>
      <c r="F3088" s="55" t="s">
        <v>4651</v>
      </c>
      <c r="G3088" s="55" t="s">
        <v>13910</v>
      </c>
      <c r="H3088" s="55">
        <v>0</v>
      </c>
    </row>
    <row r="3089" spans="1:8" ht="12.5" customHeight="1">
      <c r="A3089" s="55">
        <v>14412</v>
      </c>
      <c r="B3089" s="55">
        <v>1</v>
      </c>
      <c r="C3089" s="55" t="s">
        <v>13911</v>
      </c>
      <c r="D3089" s="55" t="s">
        <v>4649</v>
      </c>
      <c r="E3089" s="55" t="s">
        <v>13912</v>
      </c>
      <c r="F3089" s="55" t="s">
        <v>4651</v>
      </c>
      <c r="G3089" s="55" t="s">
        <v>13913</v>
      </c>
      <c r="H3089" s="55">
        <v>0</v>
      </c>
    </row>
    <row r="3090" spans="1:8" ht="12.5" customHeight="1">
      <c r="A3090" s="55">
        <v>14494</v>
      </c>
      <c r="B3090" s="55">
        <v>1</v>
      </c>
      <c r="C3090" s="55" t="s">
        <v>13914</v>
      </c>
      <c r="D3090" s="55" t="s">
        <v>4649</v>
      </c>
      <c r="E3090" s="55" t="s">
        <v>13915</v>
      </c>
      <c r="F3090" s="55" t="s">
        <v>4651</v>
      </c>
      <c r="G3090" s="55" t="s">
        <v>13916</v>
      </c>
      <c r="H3090" s="55">
        <v>0</v>
      </c>
    </row>
    <row r="3091" spans="1:8" ht="12.5" customHeight="1">
      <c r="A3091" s="55">
        <v>14634</v>
      </c>
      <c r="B3091" s="55">
        <v>1</v>
      </c>
      <c r="C3091" s="55" t="s">
        <v>13917</v>
      </c>
      <c r="D3091" s="55" t="s">
        <v>4649</v>
      </c>
      <c r="E3091" s="55" t="s">
        <v>13918</v>
      </c>
      <c r="F3091" s="55" t="s">
        <v>4651</v>
      </c>
      <c r="G3091" s="55" t="s">
        <v>13919</v>
      </c>
      <c r="H3091" s="55">
        <v>0</v>
      </c>
    </row>
    <row r="3092" spans="1:8" ht="12.5" customHeight="1">
      <c r="A3092" s="55">
        <v>14734</v>
      </c>
      <c r="B3092" s="55">
        <v>1</v>
      </c>
      <c r="C3092" s="55" t="s">
        <v>13920</v>
      </c>
      <c r="D3092" s="55" t="s">
        <v>4649</v>
      </c>
      <c r="E3092" s="55" t="s">
        <v>13921</v>
      </c>
      <c r="F3092" s="55" t="s">
        <v>4651</v>
      </c>
      <c r="G3092" s="55" t="s">
        <v>13922</v>
      </c>
      <c r="H3092" s="55">
        <v>0</v>
      </c>
    </row>
    <row r="3093" spans="1:8" ht="12.5" customHeight="1">
      <c r="A3093" s="55">
        <v>15167</v>
      </c>
      <c r="B3093" s="55">
        <v>1</v>
      </c>
      <c r="C3093" s="55" t="s">
        <v>13923</v>
      </c>
      <c r="D3093" s="55" t="s">
        <v>4649</v>
      </c>
      <c r="E3093" s="55" t="s">
        <v>13924</v>
      </c>
      <c r="F3093" s="55" t="s">
        <v>4651</v>
      </c>
      <c r="G3093" s="55" t="s">
        <v>13925</v>
      </c>
      <c r="H3093" s="55">
        <v>0</v>
      </c>
    </row>
    <row r="3094" spans="1:8" ht="12.5" customHeight="1">
      <c r="A3094" s="55">
        <v>15257</v>
      </c>
      <c r="B3094" s="55">
        <v>1</v>
      </c>
      <c r="C3094" s="55" t="s">
        <v>13926</v>
      </c>
      <c r="D3094" s="55" t="s">
        <v>4649</v>
      </c>
      <c r="E3094" s="55" t="s">
        <v>13927</v>
      </c>
      <c r="F3094" s="55" t="s">
        <v>4651</v>
      </c>
      <c r="G3094" s="55" t="s">
        <v>13928</v>
      </c>
      <c r="H3094" s="55">
        <v>0</v>
      </c>
    </row>
    <row r="3095" spans="1:8" ht="12.5" customHeight="1">
      <c r="A3095" s="55">
        <v>15524</v>
      </c>
      <c r="B3095" s="55">
        <v>1</v>
      </c>
      <c r="C3095" s="55" t="s">
        <v>13929</v>
      </c>
      <c r="D3095" s="55" t="s">
        <v>4649</v>
      </c>
      <c r="E3095" s="55" t="s">
        <v>13930</v>
      </c>
      <c r="F3095" s="55" t="s">
        <v>4651</v>
      </c>
      <c r="G3095" s="55" t="s">
        <v>13931</v>
      </c>
      <c r="H3095" s="55">
        <v>0</v>
      </c>
    </row>
    <row r="3096" spans="1:8" ht="12.5" customHeight="1">
      <c r="A3096" s="55">
        <v>15975</v>
      </c>
      <c r="B3096" s="55">
        <v>1</v>
      </c>
      <c r="C3096" s="55" t="s">
        <v>13932</v>
      </c>
      <c r="D3096" s="55" t="s">
        <v>4649</v>
      </c>
      <c r="E3096" s="55" t="s">
        <v>13933</v>
      </c>
      <c r="F3096" s="55" t="s">
        <v>4651</v>
      </c>
      <c r="G3096" s="55" t="s">
        <v>13934</v>
      </c>
      <c r="H3096" s="55">
        <v>0</v>
      </c>
    </row>
    <row r="3097" spans="1:8" ht="12.5" customHeight="1">
      <c r="A3097" s="55">
        <v>16248</v>
      </c>
      <c r="B3097" s="55">
        <v>1</v>
      </c>
      <c r="C3097" s="55" t="s">
        <v>13935</v>
      </c>
      <c r="D3097" s="55" t="s">
        <v>4649</v>
      </c>
      <c r="E3097" s="55" t="s">
        <v>13936</v>
      </c>
      <c r="F3097" s="55" t="s">
        <v>4651</v>
      </c>
      <c r="G3097" s="55" t="s">
        <v>13937</v>
      </c>
      <c r="H3097" s="55">
        <v>0</v>
      </c>
    </row>
    <row r="3098" spans="1:8" ht="12.5" customHeight="1">
      <c r="A3098" s="55">
        <v>16499</v>
      </c>
      <c r="B3098" s="55">
        <v>1</v>
      </c>
      <c r="C3098" s="55" t="s">
        <v>13938</v>
      </c>
      <c r="D3098" s="55" t="s">
        <v>4649</v>
      </c>
      <c r="E3098" s="55" t="s">
        <v>13939</v>
      </c>
      <c r="F3098" s="55" t="s">
        <v>4651</v>
      </c>
      <c r="G3098" s="55" t="s">
        <v>13940</v>
      </c>
      <c r="H3098" s="55">
        <v>0</v>
      </c>
    </row>
    <row r="3099" spans="1:8" ht="12.5" customHeight="1">
      <c r="A3099" s="55">
        <v>16773</v>
      </c>
      <c r="B3099" s="55">
        <v>1</v>
      </c>
      <c r="C3099" s="55" t="s">
        <v>13941</v>
      </c>
      <c r="D3099" s="55" t="s">
        <v>4649</v>
      </c>
      <c r="E3099" s="55" t="s">
        <v>13942</v>
      </c>
      <c r="F3099" s="55" t="s">
        <v>4651</v>
      </c>
      <c r="G3099" s="55" t="s">
        <v>13943</v>
      </c>
      <c r="H3099" s="55">
        <v>0</v>
      </c>
    </row>
    <row r="3100" spans="1:8" ht="12.5" customHeight="1">
      <c r="A3100" s="55">
        <v>17028</v>
      </c>
      <c r="B3100" s="55">
        <v>1</v>
      </c>
      <c r="C3100" s="55" t="s">
        <v>13944</v>
      </c>
      <c r="D3100" s="55" t="s">
        <v>4649</v>
      </c>
      <c r="E3100" s="55" t="s">
        <v>13945</v>
      </c>
      <c r="F3100" s="55" t="s">
        <v>4651</v>
      </c>
      <c r="G3100" s="55" t="s">
        <v>13946</v>
      </c>
      <c r="H3100" s="55">
        <v>0</v>
      </c>
    </row>
    <row r="3101" spans="1:8" ht="12.5" customHeight="1">
      <c r="A3101" s="55">
        <v>17412</v>
      </c>
      <c r="B3101" s="55">
        <v>1</v>
      </c>
      <c r="C3101" s="55" t="s">
        <v>13947</v>
      </c>
      <c r="D3101" s="55" t="s">
        <v>4649</v>
      </c>
      <c r="E3101" s="55" t="s">
        <v>13948</v>
      </c>
      <c r="F3101" s="55" t="s">
        <v>4651</v>
      </c>
      <c r="G3101" s="55" t="s">
        <v>13949</v>
      </c>
      <c r="H3101" s="55">
        <v>0</v>
      </c>
    </row>
    <row r="3102" spans="1:8" ht="12.5" customHeight="1">
      <c r="A3102" s="55">
        <v>18225</v>
      </c>
      <c r="B3102" s="55">
        <v>1</v>
      </c>
      <c r="C3102" s="55" t="s">
        <v>13950</v>
      </c>
      <c r="D3102" s="55" t="s">
        <v>4649</v>
      </c>
      <c r="E3102" s="55" t="s">
        <v>13951</v>
      </c>
      <c r="F3102" s="55" t="s">
        <v>4651</v>
      </c>
      <c r="G3102" s="55" t="s">
        <v>13952</v>
      </c>
      <c r="H3102" s="55">
        <v>0</v>
      </c>
    </row>
    <row r="3103" spans="1:8" ht="12.5" customHeight="1">
      <c r="A3103" s="55">
        <v>18364</v>
      </c>
      <c r="B3103" s="55">
        <v>1</v>
      </c>
      <c r="C3103" s="55" t="s">
        <v>13953</v>
      </c>
      <c r="D3103" s="55" t="s">
        <v>4649</v>
      </c>
      <c r="E3103" s="55" t="s">
        <v>13954</v>
      </c>
      <c r="F3103" s="55" t="s">
        <v>4651</v>
      </c>
      <c r="G3103" s="55" t="s">
        <v>13955</v>
      </c>
      <c r="H3103" s="55">
        <v>0</v>
      </c>
    </row>
    <row r="3104" spans="1:8" ht="12.5" customHeight="1">
      <c r="A3104" s="55">
        <v>18396</v>
      </c>
      <c r="B3104" s="55">
        <v>1</v>
      </c>
      <c r="C3104" s="55" t="s">
        <v>13956</v>
      </c>
      <c r="D3104" s="55" t="s">
        <v>4649</v>
      </c>
      <c r="E3104" s="55" t="s">
        <v>13957</v>
      </c>
      <c r="F3104" s="55" t="s">
        <v>4651</v>
      </c>
      <c r="G3104" s="55" t="s">
        <v>13958</v>
      </c>
      <c r="H3104" s="55">
        <v>0</v>
      </c>
    </row>
    <row r="3105" spans="1:8" ht="12.5" customHeight="1">
      <c r="A3105" s="55">
        <v>18645</v>
      </c>
      <c r="B3105" s="55">
        <v>1</v>
      </c>
      <c r="C3105" s="55" t="s">
        <v>13959</v>
      </c>
      <c r="D3105" s="55" t="s">
        <v>4649</v>
      </c>
      <c r="E3105" s="55" t="s">
        <v>13960</v>
      </c>
      <c r="F3105" s="55" t="s">
        <v>4651</v>
      </c>
      <c r="G3105" s="55" t="s">
        <v>13961</v>
      </c>
      <c r="H3105" s="55">
        <v>0</v>
      </c>
    </row>
    <row r="3106" spans="1:8" ht="12.5" customHeight="1">
      <c r="A3106" s="55">
        <v>19237</v>
      </c>
      <c r="B3106" s="55">
        <v>1</v>
      </c>
      <c r="C3106" s="55" t="s">
        <v>13962</v>
      </c>
      <c r="D3106" s="55" t="s">
        <v>4649</v>
      </c>
      <c r="E3106" s="55" t="s">
        <v>13963</v>
      </c>
      <c r="F3106" s="55" t="s">
        <v>4651</v>
      </c>
      <c r="G3106" s="55" t="s">
        <v>13964</v>
      </c>
      <c r="H3106" s="55">
        <v>0</v>
      </c>
    </row>
    <row r="3107" spans="1:8" ht="12.5" customHeight="1">
      <c r="A3107" s="55">
        <v>19718</v>
      </c>
      <c r="B3107" s="55">
        <v>1</v>
      </c>
      <c r="C3107" s="55" t="s">
        <v>13965</v>
      </c>
      <c r="D3107" s="55" t="s">
        <v>4649</v>
      </c>
      <c r="E3107" s="55" t="s">
        <v>13966</v>
      </c>
      <c r="F3107" s="55" t="s">
        <v>4651</v>
      </c>
      <c r="G3107" s="55" t="s">
        <v>13967</v>
      </c>
      <c r="H3107" s="55">
        <v>0</v>
      </c>
    </row>
    <row r="3108" spans="1:8" ht="12.5" customHeight="1">
      <c r="A3108" s="55">
        <v>20272</v>
      </c>
      <c r="B3108" s="55">
        <v>1</v>
      </c>
      <c r="C3108" s="55" t="s">
        <v>13968</v>
      </c>
      <c r="D3108" s="55" t="s">
        <v>4649</v>
      </c>
      <c r="E3108" s="55" t="s">
        <v>13969</v>
      </c>
      <c r="F3108" s="55" t="s">
        <v>4651</v>
      </c>
      <c r="G3108" s="55" t="s">
        <v>13970</v>
      </c>
      <c r="H3108" s="55">
        <v>0</v>
      </c>
    </row>
    <row r="3109" spans="1:8" ht="12.5" customHeight="1">
      <c r="A3109" s="55">
        <v>21253</v>
      </c>
      <c r="B3109" s="55">
        <v>1</v>
      </c>
      <c r="C3109" s="55" t="s">
        <v>13971</v>
      </c>
      <c r="D3109" s="55" t="s">
        <v>4649</v>
      </c>
      <c r="E3109" s="55" t="s">
        <v>13972</v>
      </c>
      <c r="F3109" s="55" t="s">
        <v>4651</v>
      </c>
      <c r="G3109" s="55" t="s">
        <v>13973</v>
      </c>
      <c r="H3109" s="55">
        <v>0</v>
      </c>
    </row>
    <row r="3110" spans="1:8" ht="12.5" customHeight="1">
      <c r="A3110" s="55">
        <v>21445</v>
      </c>
      <c r="B3110" s="55">
        <v>1</v>
      </c>
      <c r="C3110" s="55" t="s">
        <v>13974</v>
      </c>
      <c r="D3110" s="55" t="s">
        <v>4649</v>
      </c>
      <c r="E3110" s="55" t="s">
        <v>13975</v>
      </c>
      <c r="F3110" s="55" t="s">
        <v>4651</v>
      </c>
      <c r="G3110" s="55" t="s">
        <v>13976</v>
      </c>
      <c r="H3110" s="55">
        <v>0</v>
      </c>
    </row>
    <row r="3111" spans="1:8" ht="12.5" customHeight="1">
      <c r="A3111" s="55">
        <v>21900</v>
      </c>
      <c r="B3111" s="55">
        <v>1</v>
      </c>
      <c r="C3111" s="55" t="s">
        <v>13977</v>
      </c>
      <c r="D3111" s="55" t="s">
        <v>4649</v>
      </c>
      <c r="E3111" s="55" t="s">
        <v>13978</v>
      </c>
      <c r="F3111" s="55" t="s">
        <v>4651</v>
      </c>
      <c r="G3111" s="55" t="s">
        <v>13979</v>
      </c>
      <c r="H3111" s="55">
        <v>0</v>
      </c>
    </row>
    <row r="3112" spans="1:8" ht="12.5" customHeight="1">
      <c r="A3112" s="55">
        <v>22871</v>
      </c>
      <c r="B3112" s="55">
        <v>1</v>
      </c>
      <c r="C3112" s="55" t="s">
        <v>13980</v>
      </c>
      <c r="D3112" s="55" t="s">
        <v>4649</v>
      </c>
      <c r="E3112" s="55" t="s">
        <v>13981</v>
      </c>
      <c r="F3112" s="55" t="s">
        <v>4651</v>
      </c>
      <c r="G3112" s="55" t="s">
        <v>13982</v>
      </c>
      <c r="H3112" s="55">
        <v>0</v>
      </c>
    </row>
    <row r="3113" spans="1:8" ht="12.5" customHeight="1">
      <c r="A3113" s="55">
        <v>22984</v>
      </c>
      <c r="B3113" s="55">
        <v>1</v>
      </c>
      <c r="C3113" s="55" t="s">
        <v>13983</v>
      </c>
      <c r="D3113" s="55" t="s">
        <v>4649</v>
      </c>
      <c r="E3113" s="55" t="s">
        <v>13984</v>
      </c>
      <c r="F3113" s="55" t="s">
        <v>4651</v>
      </c>
      <c r="G3113" s="55" t="s">
        <v>13985</v>
      </c>
      <c r="H3113" s="55">
        <v>0</v>
      </c>
    </row>
    <row r="3114" spans="1:8" ht="12.5" customHeight="1">
      <c r="A3114" s="55">
        <v>23697</v>
      </c>
      <c r="B3114" s="55">
        <v>1</v>
      </c>
      <c r="C3114" s="55" t="s">
        <v>13986</v>
      </c>
      <c r="D3114" s="55" t="s">
        <v>4649</v>
      </c>
      <c r="E3114" s="55" t="s">
        <v>13987</v>
      </c>
      <c r="F3114" s="55" t="s">
        <v>4651</v>
      </c>
      <c r="G3114" s="55" t="s">
        <v>13988</v>
      </c>
      <c r="H3114" s="55">
        <v>0</v>
      </c>
    </row>
    <row r="3115" spans="1:8" ht="12.5" customHeight="1">
      <c r="A3115" s="55">
        <v>23853</v>
      </c>
      <c r="B3115" s="55">
        <v>1</v>
      </c>
      <c r="C3115" s="55" t="s">
        <v>13989</v>
      </c>
      <c r="D3115" s="55" t="s">
        <v>4649</v>
      </c>
      <c r="E3115" s="55" t="s">
        <v>13990</v>
      </c>
      <c r="F3115" s="55" t="s">
        <v>4651</v>
      </c>
      <c r="G3115" s="55" t="s">
        <v>13991</v>
      </c>
      <c r="H3115" s="55">
        <v>0</v>
      </c>
    </row>
    <row r="3116" spans="1:8" ht="12.5" customHeight="1">
      <c r="A3116" s="55">
        <v>23895</v>
      </c>
      <c r="B3116" s="55">
        <v>1</v>
      </c>
      <c r="C3116" s="55" t="s">
        <v>13992</v>
      </c>
      <c r="D3116" s="55" t="s">
        <v>4649</v>
      </c>
      <c r="E3116" s="55" t="s">
        <v>13993</v>
      </c>
      <c r="F3116" s="55" t="s">
        <v>4651</v>
      </c>
      <c r="G3116" s="55" t="s">
        <v>13994</v>
      </c>
      <c r="H3116" s="55">
        <v>0</v>
      </c>
    </row>
    <row r="3117" spans="1:8" ht="12.5" customHeight="1">
      <c r="A3117" s="55">
        <v>24434</v>
      </c>
      <c r="B3117" s="55">
        <v>1</v>
      </c>
      <c r="C3117" s="55" t="s">
        <v>13995</v>
      </c>
      <c r="D3117" s="55" t="s">
        <v>4649</v>
      </c>
      <c r="E3117" s="55" t="s">
        <v>13996</v>
      </c>
      <c r="F3117" s="55" t="s">
        <v>4651</v>
      </c>
      <c r="G3117" s="55" t="s">
        <v>13997</v>
      </c>
      <c r="H3117" s="55">
        <v>0</v>
      </c>
    </row>
    <row r="3118" spans="1:8" ht="12.5" customHeight="1">
      <c r="A3118" s="55">
        <v>24508</v>
      </c>
      <c r="B3118" s="55">
        <v>1</v>
      </c>
      <c r="C3118" s="55" t="s">
        <v>13998</v>
      </c>
      <c r="D3118" s="55" t="s">
        <v>4649</v>
      </c>
      <c r="E3118" s="55" t="s">
        <v>13999</v>
      </c>
      <c r="F3118" s="55" t="s">
        <v>4651</v>
      </c>
      <c r="G3118" s="55" t="s">
        <v>14000</v>
      </c>
      <c r="H3118" s="55">
        <v>0</v>
      </c>
    </row>
    <row r="3119" spans="1:8" ht="12.5" customHeight="1">
      <c r="A3119" s="55">
        <v>24687</v>
      </c>
      <c r="B3119" s="55">
        <v>1</v>
      </c>
      <c r="C3119" s="55" t="s">
        <v>14001</v>
      </c>
      <c r="D3119" s="55" t="s">
        <v>4649</v>
      </c>
      <c r="E3119" s="55" t="s">
        <v>14002</v>
      </c>
      <c r="F3119" s="55" t="s">
        <v>4651</v>
      </c>
      <c r="G3119" s="55" t="s">
        <v>14003</v>
      </c>
      <c r="H3119" s="55">
        <v>0</v>
      </c>
    </row>
    <row r="3120" spans="1:8" ht="12.5" customHeight="1">
      <c r="A3120" s="55">
        <v>24767</v>
      </c>
      <c r="B3120" s="55">
        <v>1</v>
      </c>
      <c r="C3120" s="55" t="s">
        <v>14004</v>
      </c>
      <c r="D3120" s="55" t="s">
        <v>4649</v>
      </c>
      <c r="E3120" s="55" t="s">
        <v>14005</v>
      </c>
      <c r="F3120" s="55" t="s">
        <v>4651</v>
      </c>
      <c r="G3120" s="55" t="s">
        <v>14006</v>
      </c>
      <c r="H3120" s="55">
        <v>0</v>
      </c>
    </row>
    <row r="3121" spans="1:8" ht="12.5" customHeight="1">
      <c r="A3121" s="55">
        <v>25293</v>
      </c>
      <c r="B3121" s="55">
        <v>1</v>
      </c>
      <c r="C3121" s="55" t="s">
        <v>14007</v>
      </c>
      <c r="D3121" s="55" t="s">
        <v>4649</v>
      </c>
      <c r="E3121" s="55" t="s">
        <v>14008</v>
      </c>
      <c r="F3121" s="55" t="s">
        <v>4651</v>
      </c>
      <c r="G3121" s="55" t="s">
        <v>14009</v>
      </c>
      <c r="H3121" s="55">
        <v>0</v>
      </c>
    </row>
    <row r="3122" spans="1:8" ht="12.5" customHeight="1">
      <c r="A3122" s="55">
        <v>26010</v>
      </c>
      <c r="B3122" s="55">
        <v>1</v>
      </c>
      <c r="C3122" s="55" t="s">
        <v>14010</v>
      </c>
      <c r="D3122" s="55" t="s">
        <v>4649</v>
      </c>
      <c r="E3122" s="55" t="s">
        <v>14011</v>
      </c>
      <c r="F3122" s="55" t="s">
        <v>4651</v>
      </c>
      <c r="G3122" s="55" t="s">
        <v>14012</v>
      </c>
      <c r="H3122" s="55">
        <v>0</v>
      </c>
    </row>
    <row r="3123" spans="1:8" ht="12.5" customHeight="1">
      <c r="A3123" s="55">
        <v>26239</v>
      </c>
      <c r="B3123" s="55">
        <v>1</v>
      </c>
      <c r="C3123" s="55" t="s">
        <v>14013</v>
      </c>
      <c r="D3123" s="55" t="s">
        <v>4649</v>
      </c>
      <c r="E3123" s="55" t="s">
        <v>14014</v>
      </c>
      <c r="F3123" s="55" t="s">
        <v>4651</v>
      </c>
      <c r="G3123" s="55" t="s">
        <v>14015</v>
      </c>
      <c r="H3123" s="55">
        <v>0</v>
      </c>
    </row>
    <row r="3124" spans="1:8" ht="12.5" customHeight="1">
      <c r="A3124" s="55">
        <v>26625</v>
      </c>
      <c r="B3124" s="55">
        <v>1</v>
      </c>
      <c r="C3124" s="55" t="s">
        <v>14016</v>
      </c>
      <c r="D3124" s="55" t="s">
        <v>4649</v>
      </c>
      <c r="E3124" s="55" t="s">
        <v>14017</v>
      </c>
      <c r="F3124" s="55" t="s">
        <v>4651</v>
      </c>
      <c r="G3124" s="55" t="s">
        <v>14018</v>
      </c>
      <c r="H3124" s="55">
        <v>0</v>
      </c>
    </row>
    <row r="3125" spans="1:8" ht="12.5" customHeight="1">
      <c r="A3125" s="55">
        <v>27097</v>
      </c>
      <c r="B3125" s="55">
        <v>1</v>
      </c>
      <c r="C3125" s="55" t="s">
        <v>14019</v>
      </c>
      <c r="D3125" s="55" t="s">
        <v>4649</v>
      </c>
      <c r="E3125" s="55" t="s">
        <v>14020</v>
      </c>
      <c r="F3125" s="55" t="s">
        <v>4651</v>
      </c>
      <c r="G3125" s="55" t="s">
        <v>14021</v>
      </c>
      <c r="H3125" s="55">
        <v>0</v>
      </c>
    </row>
    <row r="3126" spans="1:8" ht="12.5" customHeight="1">
      <c r="A3126" s="55">
        <v>27729</v>
      </c>
      <c r="B3126" s="55">
        <v>1</v>
      </c>
      <c r="C3126" s="55" t="s">
        <v>14022</v>
      </c>
      <c r="D3126" s="55" t="s">
        <v>4649</v>
      </c>
      <c r="E3126" s="55" t="s">
        <v>14023</v>
      </c>
      <c r="F3126" s="55" t="s">
        <v>4651</v>
      </c>
      <c r="G3126" s="55" t="s">
        <v>14024</v>
      </c>
      <c r="H3126" s="55">
        <v>0</v>
      </c>
    </row>
    <row r="3127" spans="1:8" ht="12.5" customHeight="1">
      <c r="A3127" s="55">
        <v>28192</v>
      </c>
      <c r="B3127" s="55">
        <v>1</v>
      </c>
      <c r="C3127" s="55" t="s">
        <v>14025</v>
      </c>
      <c r="D3127" s="55" t="s">
        <v>4649</v>
      </c>
      <c r="E3127" s="55" t="s">
        <v>14026</v>
      </c>
      <c r="F3127" s="55" t="s">
        <v>4651</v>
      </c>
      <c r="G3127" s="55" t="s">
        <v>14027</v>
      </c>
      <c r="H3127" s="55">
        <v>0</v>
      </c>
    </row>
    <row r="3128" spans="1:8" ht="12.5" customHeight="1">
      <c r="A3128" s="55">
        <v>28246</v>
      </c>
      <c r="B3128" s="55">
        <v>1</v>
      </c>
      <c r="C3128" s="55" t="s">
        <v>14028</v>
      </c>
      <c r="D3128" s="55" t="s">
        <v>4649</v>
      </c>
      <c r="E3128" s="55" t="s">
        <v>14029</v>
      </c>
      <c r="F3128" s="55" t="s">
        <v>4651</v>
      </c>
      <c r="G3128" s="55" t="s">
        <v>14030</v>
      </c>
      <c r="H3128" s="55">
        <v>0</v>
      </c>
    </row>
    <row r="3129" spans="1:8" ht="12.5" customHeight="1">
      <c r="A3129" s="55">
        <v>28583</v>
      </c>
      <c r="B3129" s="55">
        <v>1</v>
      </c>
      <c r="C3129" s="55" t="s">
        <v>14031</v>
      </c>
      <c r="D3129" s="55" t="s">
        <v>4649</v>
      </c>
      <c r="E3129" s="55" t="s">
        <v>14032</v>
      </c>
      <c r="F3129" s="55" t="s">
        <v>4651</v>
      </c>
      <c r="G3129" s="55" t="s">
        <v>14033</v>
      </c>
      <c r="H3129" s="55">
        <v>0</v>
      </c>
    </row>
    <row r="3130" spans="1:8" ht="12.5" customHeight="1">
      <c r="A3130" s="55">
        <v>28628</v>
      </c>
      <c r="B3130" s="55">
        <v>1</v>
      </c>
      <c r="C3130" s="55" t="s">
        <v>14034</v>
      </c>
      <c r="D3130" s="55" t="s">
        <v>4649</v>
      </c>
      <c r="E3130" s="55" t="s">
        <v>14035</v>
      </c>
      <c r="F3130" s="55" t="s">
        <v>4651</v>
      </c>
      <c r="G3130" s="55" t="s">
        <v>14036</v>
      </c>
      <c r="H3130" s="55">
        <v>0</v>
      </c>
    </row>
    <row r="3131" spans="1:8" ht="12.5" customHeight="1">
      <c r="A3131" s="55">
        <v>28971</v>
      </c>
      <c r="B3131" s="55">
        <v>1</v>
      </c>
      <c r="C3131" s="55" t="s">
        <v>14037</v>
      </c>
      <c r="D3131" s="55" t="s">
        <v>4649</v>
      </c>
      <c r="E3131" s="55" t="s">
        <v>14038</v>
      </c>
      <c r="F3131" s="55" t="s">
        <v>4651</v>
      </c>
      <c r="G3131" s="55" t="s">
        <v>14039</v>
      </c>
      <c r="H3131" s="55">
        <v>0</v>
      </c>
    </row>
    <row r="3132" spans="1:8" ht="12.5" customHeight="1">
      <c r="A3132" s="55">
        <v>29218</v>
      </c>
      <c r="B3132" s="55">
        <v>1</v>
      </c>
      <c r="C3132" s="55" t="s">
        <v>14040</v>
      </c>
      <c r="D3132" s="55" t="s">
        <v>4649</v>
      </c>
      <c r="E3132" s="55" t="s">
        <v>14041</v>
      </c>
      <c r="F3132" s="55" t="s">
        <v>4651</v>
      </c>
      <c r="G3132" s="55" t="s">
        <v>14042</v>
      </c>
      <c r="H3132" s="55">
        <v>0</v>
      </c>
    </row>
    <row r="3133" spans="1:8" ht="12.5" customHeight="1">
      <c r="A3133" s="55">
        <v>29354</v>
      </c>
      <c r="B3133" s="55">
        <v>1</v>
      </c>
      <c r="C3133" s="55" t="s">
        <v>14043</v>
      </c>
      <c r="D3133" s="55" t="s">
        <v>4649</v>
      </c>
      <c r="E3133" s="55" t="s">
        <v>14044</v>
      </c>
      <c r="F3133" s="55" t="s">
        <v>4651</v>
      </c>
      <c r="G3133" s="55" t="s">
        <v>14045</v>
      </c>
      <c r="H3133" s="55">
        <v>0</v>
      </c>
    </row>
    <row r="3134" spans="1:8" ht="12.5" customHeight="1">
      <c r="A3134" s="55">
        <v>11067</v>
      </c>
      <c r="B3134" s="55">
        <v>1</v>
      </c>
      <c r="C3134" s="55" t="s">
        <v>14046</v>
      </c>
      <c r="D3134" s="55" t="s">
        <v>4649</v>
      </c>
      <c r="E3134" s="55" t="s">
        <v>14047</v>
      </c>
      <c r="F3134" s="55" t="s">
        <v>4651</v>
      </c>
      <c r="G3134" s="55" t="s">
        <v>14048</v>
      </c>
      <c r="H3134" s="55">
        <v>0</v>
      </c>
    </row>
    <row r="3135" spans="1:8" ht="12.5" customHeight="1">
      <c r="A3135" s="55">
        <v>11216</v>
      </c>
      <c r="B3135" s="55">
        <v>1</v>
      </c>
      <c r="C3135" s="55" t="s">
        <v>14049</v>
      </c>
      <c r="D3135" s="55" t="s">
        <v>4649</v>
      </c>
      <c r="E3135" s="55" t="s">
        <v>14050</v>
      </c>
      <c r="F3135" s="55" t="s">
        <v>4651</v>
      </c>
      <c r="G3135" s="55" t="s">
        <v>14051</v>
      </c>
      <c r="H3135" s="55">
        <v>0</v>
      </c>
    </row>
    <row r="3136" spans="1:8" ht="12.5" customHeight="1">
      <c r="A3136" s="55">
        <v>11302</v>
      </c>
      <c r="B3136" s="55">
        <v>1</v>
      </c>
      <c r="C3136" s="55" t="s">
        <v>14052</v>
      </c>
      <c r="D3136" s="55" t="s">
        <v>4649</v>
      </c>
      <c r="E3136" s="55" t="s">
        <v>14053</v>
      </c>
      <c r="F3136" s="55" t="s">
        <v>4651</v>
      </c>
      <c r="G3136" s="55" t="s">
        <v>14054</v>
      </c>
      <c r="H3136" s="55">
        <v>0</v>
      </c>
    </row>
    <row r="3137" spans="1:8" ht="12.5" customHeight="1">
      <c r="A3137" s="55">
        <v>11685</v>
      </c>
      <c r="B3137" s="55">
        <v>1</v>
      </c>
      <c r="C3137" s="55" t="s">
        <v>14055</v>
      </c>
      <c r="D3137" s="55" t="s">
        <v>4649</v>
      </c>
      <c r="E3137" s="55" t="s">
        <v>14056</v>
      </c>
      <c r="F3137" s="55" t="s">
        <v>4651</v>
      </c>
      <c r="G3137" s="55" t="s">
        <v>14057</v>
      </c>
      <c r="H3137" s="55">
        <v>0</v>
      </c>
    </row>
    <row r="3138" spans="1:8" ht="12.5" customHeight="1">
      <c r="A3138" s="55">
        <v>12057</v>
      </c>
      <c r="B3138" s="55">
        <v>1</v>
      </c>
      <c r="C3138" s="55" t="s">
        <v>14058</v>
      </c>
      <c r="D3138" s="55" t="s">
        <v>4649</v>
      </c>
      <c r="E3138" s="55" t="s">
        <v>14059</v>
      </c>
      <c r="F3138" s="55" t="s">
        <v>4651</v>
      </c>
      <c r="G3138" s="55" t="s">
        <v>14060</v>
      </c>
      <c r="H3138" s="55">
        <v>0</v>
      </c>
    </row>
    <row r="3139" spans="1:8" ht="12.5" customHeight="1">
      <c r="A3139" s="55">
        <v>12065</v>
      </c>
      <c r="B3139" s="55">
        <v>1</v>
      </c>
      <c r="C3139" s="55" t="s">
        <v>14061</v>
      </c>
      <c r="D3139" s="55" t="s">
        <v>4649</v>
      </c>
      <c r="E3139" s="55" t="s">
        <v>14062</v>
      </c>
      <c r="F3139" s="55" t="s">
        <v>4651</v>
      </c>
      <c r="G3139" s="55" t="s">
        <v>14063</v>
      </c>
      <c r="H3139" s="55">
        <v>0</v>
      </c>
    </row>
    <row r="3140" spans="1:8" ht="12.5" customHeight="1">
      <c r="A3140" s="55">
        <v>12099</v>
      </c>
      <c r="B3140" s="55">
        <v>1</v>
      </c>
      <c r="C3140" s="55" t="s">
        <v>14064</v>
      </c>
      <c r="D3140" s="55" t="s">
        <v>4649</v>
      </c>
      <c r="E3140" s="55" t="s">
        <v>14065</v>
      </c>
      <c r="F3140" s="55" t="s">
        <v>4651</v>
      </c>
      <c r="G3140" s="55" t="s">
        <v>14066</v>
      </c>
      <c r="H3140" s="55">
        <v>0</v>
      </c>
    </row>
    <row r="3141" spans="1:8" ht="12.5" customHeight="1">
      <c r="A3141" s="55">
        <v>12961</v>
      </c>
      <c r="B3141" s="55">
        <v>1</v>
      </c>
      <c r="C3141" s="55" t="s">
        <v>14067</v>
      </c>
      <c r="D3141" s="55" t="s">
        <v>4649</v>
      </c>
      <c r="E3141" s="55" t="s">
        <v>14068</v>
      </c>
      <c r="F3141" s="55" t="s">
        <v>4651</v>
      </c>
      <c r="G3141" s="55" t="s">
        <v>14069</v>
      </c>
      <c r="H3141" s="55">
        <v>0</v>
      </c>
    </row>
    <row r="3142" spans="1:8" ht="12.5" customHeight="1">
      <c r="A3142" s="55">
        <v>13070</v>
      </c>
      <c r="B3142" s="55">
        <v>1</v>
      </c>
      <c r="C3142" s="55" t="s">
        <v>14070</v>
      </c>
      <c r="D3142" s="55" t="s">
        <v>4649</v>
      </c>
      <c r="E3142" s="55" t="s">
        <v>14071</v>
      </c>
      <c r="F3142" s="55" t="s">
        <v>4651</v>
      </c>
      <c r="G3142" s="55" t="s">
        <v>14072</v>
      </c>
      <c r="H3142" s="55">
        <v>0</v>
      </c>
    </row>
    <row r="3143" spans="1:8" ht="12.5" customHeight="1">
      <c r="A3143" s="55">
        <v>13093</v>
      </c>
      <c r="B3143" s="55">
        <v>1</v>
      </c>
      <c r="C3143" s="55" t="s">
        <v>14073</v>
      </c>
      <c r="D3143" s="55" t="s">
        <v>4649</v>
      </c>
      <c r="E3143" s="55" t="s">
        <v>14074</v>
      </c>
      <c r="F3143" s="55" t="s">
        <v>4651</v>
      </c>
      <c r="G3143" s="55" t="s">
        <v>14075</v>
      </c>
      <c r="H3143" s="55">
        <v>0</v>
      </c>
    </row>
    <row r="3144" spans="1:8" ht="12.5" customHeight="1">
      <c r="A3144" s="55">
        <v>13102</v>
      </c>
      <c r="B3144" s="55">
        <v>1</v>
      </c>
      <c r="C3144" s="55" t="s">
        <v>14076</v>
      </c>
      <c r="D3144" s="55" t="s">
        <v>4649</v>
      </c>
      <c r="E3144" s="55" t="s">
        <v>14077</v>
      </c>
      <c r="F3144" s="55" t="s">
        <v>4651</v>
      </c>
      <c r="G3144" s="55" t="s">
        <v>14078</v>
      </c>
      <c r="H3144" s="55">
        <v>0</v>
      </c>
    </row>
    <row r="3145" spans="1:8" ht="12.5" customHeight="1">
      <c r="A3145" s="55">
        <v>13232</v>
      </c>
      <c r="B3145" s="55">
        <v>1</v>
      </c>
      <c r="C3145" s="55" t="s">
        <v>14079</v>
      </c>
      <c r="D3145" s="55" t="s">
        <v>4649</v>
      </c>
      <c r="E3145" s="55" t="s">
        <v>14080</v>
      </c>
      <c r="F3145" s="55" t="s">
        <v>4651</v>
      </c>
      <c r="G3145" s="55" t="s">
        <v>14081</v>
      </c>
      <c r="H3145" s="55">
        <v>0</v>
      </c>
    </row>
    <row r="3146" spans="1:8" ht="12.5" customHeight="1">
      <c r="A3146" s="55">
        <v>13370</v>
      </c>
      <c r="B3146" s="55">
        <v>1</v>
      </c>
      <c r="C3146" s="55" t="s">
        <v>14082</v>
      </c>
      <c r="D3146" s="55" t="s">
        <v>4649</v>
      </c>
      <c r="E3146" s="55" t="s">
        <v>14083</v>
      </c>
      <c r="F3146" s="55" t="s">
        <v>4651</v>
      </c>
      <c r="G3146" s="55" t="s">
        <v>14084</v>
      </c>
      <c r="H3146" s="55">
        <v>0</v>
      </c>
    </row>
    <row r="3147" spans="1:8" ht="12.5" customHeight="1">
      <c r="A3147" s="55">
        <v>13729</v>
      </c>
      <c r="B3147" s="55">
        <v>1</v>
      </c>
      <c r="C3147" s="55" t="s">
        <v>14085</v>
      </c>
      <c r="D3147" s="55" t="s">
        <v>4649</v>
      </c>
      <c r="E3147" s="55" t="s">
        <v>14086</v>
      </c>
      <c r="F3147" s="55" t="s">
        <v>4651</v>
      </c>
      <c r="G3147" s="55" t="s">
        <v>14087</v>
      </c>
      <c r="H3147" s="55">
        <v>0</v>
      </c>
    </row>
    <row r="3148" spans="1:8" ht="12.5" customHeight="1">
      <c r="A3148" s="55">
        <v>13744</v>
      </c>
      <c r="B3148" s="55">
        <v>1</v>
      </c>
      <c r="C3148" s="55" t="s">
        <v>14088</v>
      </c>
      <c r="D3148" s="55" t="s">
        <v>4649</v>
      </c>
      <c r="E3148" s="55" t="s">
        <v>14089</v>
      </c>
      <c r="F3148" s="55" t="s">
        <v>4651</v>
      </c>
      <c r="G3148" s="55" t="s">
        <v>14090</v>
      </c>
      <c r="H3148" s="55">
        <v>0</v>
      </c>
    </row>
    <row r="3149" spans="1:8" ht="12.5" customHeight="1">
      <c r="A3149" s="55">
        <v>13745</v>
      </c>
      <c r="B3149" s="55">
        <v>1</v>
      </c>
      <c r="C3149" s="55" t="s">
        <v>14091</v>
      </c>
      <c r="D3149" s="55" t="s">
        <v>4649</v>
      </c>
      <c r="E3149" s="55" t="s">
        <v>14092</v>
      </c>
      <c r="F3149" s="55" t="s">
        <v>4651</v>
      </c>
      <c r="G3149" s="55" t="s">
        <v>14093</v>
      </c>
      <c r="H3149" s="55">
        <v>0</v>
      </c>
    </row>
    <row r="3150" spans="1:8" ht="12.5" customHeight="1">
      <c r="A3150" s="55">
        <v>15293</v>
      </c>
      <c r="B3150" s="55">
        <v>1</v>
      </c>
      <c r="C3150" s="55" t="s">
        <v>14094</v>
      </c>
      <c r="D3150" s="55" t="s">
        <v>4649</v>
      </c>
      <c r="E3150" s="55" t="s">
        <v>14095</v>
      </c>
      <c r="F3150" s="55" t="s">
        <v>4651</v>
      </c>
      <c r="G3150" s="55" t="s">
        <v>14096</v>
      </c>
      <c r="H3150" s="55">
        <v>0</v>
      </c>
    </row>
    <row r="3151" spans="1:8" ht="12.5" customHeight="1">
      <c r="A3151" s="55">
        <v>15350</v>
      </c>
      <c r="B3151" s="55">
        <v>1</v>
      </c>
      <c r="C3151" s="55" t="s">
        <v>14097</v>
      </c>
      <c r="D3151" s="55" t="s">
        <v>4649</v>
      </c>
      <c r="E3151" s="55" t="s">
        <v>14098</v>
      </c>
      <c r="F3151" s="55" t="s">
        <v>4651</v>
      </c>
      <c r="G3151" s="55" t="s">
        <v>14099</v>
      </c>
      <c r="H3151" s="55">
        <v>0</v>
      </c>
    </row>
    <row r="3152" spans="1:8" ht="12.5" customHeight="1">
      <c r="A3152" s="55">
        <v>15385</v>
      </c>
      <c r="B3152" s="55">
        <v>1</v>
      </c>
      <c r="C3152" s="55" t="s">
        <v>14100</v>
      </c>
      <c r="D3152" s="55" t="s">
        <v>4649</v>
      </c>
      <c r="E3152" s="55" t="s">
        <v>14101</v>
      </c>
      <c r="F3152" s="55" t="s">
        <v>4651</v>
      </c>
      <c r="G3152" s="55" t="s">
        <v>14102</v>
      </c>
      <c r="H3152" s="55">
        <v>0</v>
      </c>
    </row>
    <row r="3153" spans="1:8" ht="12.5" customHeight="1">
      <c r="A3153" s="55">
        <v>15396</v>
      </c>
      <c r="B3153" s="55">
        <v>1</v>
      </c>
      <c r="C3153" s="55" t="s">
        <v>14103</v>
      </c>
      <c r="D3153" s="55" t="s">
        <v>4649</v>
      </c>
      <c r="E3153" s="55" t="s">
        <v>14104</v>
      </c>
      <c r="F3153" s="55" t="s">
        <v>4651</v>
      </c>
      <c r="G3153" s="55" t="s">
        <v>14105</v>
      </c>
      <c r="H3153" s="55">
        <v>0</v>
      </c>
    </row>
    <row r="3154" spans="1:8" ht="12.5" customHeight="1">
      <c r="A3154" s="55">
        <v>15503</v>
      </c>
      <c r="B3154" s="55">
        <v>1</v>
      </c>
      <c r="C3154" s="55" t="s">
        <v>14106</v>
      </c>
      <c r="D3154" s="55" t="s">
        <v>4649</v>
      </c>
      <c r="E3154" s="55" t="s">
        <v>14107</v>
      </c>
      <c r="F3154" s="55" t="s">
        <v>4651</v>
      </c>
      <c r="G3154" s="55" t="s">
        <v>14108</v>
      </c>
      <c r="H3154" s="55">
        <v>0</v>
      </c>
    </row>
    <row r="3155" spans="1:8" ht="12.5" customHeight="1">
      <c r="A3155" s="55">
        <v>15763</v>
      </c>
      <c r="B3155" s="55">
        <v>1</v>
      </c>
      <c r="C3155" s="55" t="s">
        <v>14109</v>
      </c>
      <c r="D3155" s="55" t="s">
        <v>4649</v>
      </c>
      <c r="E3155" s="55" t="s">
        <v>14110</v>
      </c>
      <c r="F3155" s="55" t="s">
        <v>4651</v>
      </c>
      <c r="G3155" s="55" t="s">
        <v>14111</v>
      </c>
      <c r="H3155" s="55">
        <v>0</v>
      </c>
    </row>
    <row r="3156" spans="1:8" ht="12.5" customHeight="1">
      <c r="A3156" s="55">
        <v>15860</v>
      </c>
      <c r="B3156" s="55">
        <v>1</v>
      </c>
      <c r="C3156" s="55" t="s">
        <v>14112</v>
      </c>
      <c r="D3156" s="55" t="s">
        <v>4649</v>
      </c>
      <c r="E3156" s="55" t="s">
        <v>14113</v>
      </c>
      <c r="F3156" s="55" t="s">
        <v>4651</v>
      </c>
      <c r="G3156" s="55" t="s">
        <v>14114</v>
      </c>
      <c r="H3156" s="55">
        <v>0</v>
      </c>
    </row>
    <row r="3157" spans="1:8" ht="12.5" customHeight="1">
      <c r="A3157" s="55">
        <v>15963</v>
      </c>
      <c r="B3157" s="55">
        <v>1</v>
      </c>
      <c r="C3157" s="55" t="s">
        <v>14115</v>
      </c>
      <c r="D3157" s="55" t="s">
        <v>4649</v>
      </c>
      <c r="E3157" s="55" t="s">
        <v>14116</v>
      </c>
      <c r="F3157" s="55" t="s">
        <v>4651</v>
      </c>
      <c r="G3157" s="55" t="s">
        <v>14117</v>
      </c>
      <c r="H3157" s="55">
        <v>0</v>
      </c>
    </row>
    <row r="3158" spans="1:8" ht="12.5" customHeight="1">
      <c r="A3158" s="55">
        <v>15973</v>
      </c>
      <c r="B3158" s="55">
        <v>1</v>
      </c>
      <c r="C3158" s="55" t="s">
        <v>14118</v>
      </c>
      <c r="D3158" s="55" t="s">
        <v>4649</v>
      </c>
      <c r="E3158" s="55" t="s">
        <v>14119</v>
      </c>
      <c r="F3158" s="55" t="s">
        <v>4651</v>
      </c>
      <c r="G3158" s="55" t="s">
        <v>14120</v>
      </c>
      <c r="H3158" s="55">
        <v>0</v>
      </c>
    </row>
    <row r="3159" spans="1:8" ht="12.5" customHeight="1">
      <c r="A3159" s="55">
        <v>16501</v>
      </c>
      <c r="B3159" s="55">
        <v>1</v>
      </c>
      <c r="C3159" s="55" t="s">
        <v>14121</v>
      </c>
      <c r="D3159" s="55" t="s">
        <v>4649</v>
      </c>
      <c r="E3159" s="55" t="s">
        <v>14122</v>
      </c>
      <c r="F3159" s="55" t="s">
        <v>4651</v>
      </c>
      <c r="G3159" s="55" t="s">
        <v>14123</v>
      </c>
      <c r="H3159" s="55">
        <v>0</v>
      </c>
    </row>
    <row r="3160" spans="1:8" ht="12.5" customHeight="1">
      <c r="A3160" s="55">
        <v>16782</v>
      </c>
      <c r="B3160" s="55">
        <v>1</v>
      </c>
      <c r="C3160" s="55" t="s">
        <v>14124</v>
      </c>
      <c r="D3160" s="55" t="s">
        <v>4649</v>
      </c>
      <c r="E3160" s="55" t="s">
        <v>14125</v>
      </c>
      <c r="F3160" s="55" t="s">
        <v>4651</v>
      </c>
      <c r="G3160" s="55" t="s">
        <v>14126</v>
      </c>
      <c r="H3160" s="55">
        <v>0</v>
      </c>
    </row>
    <row r="3161" spans="1:8" ht="12.5" customHeight="1">
      <c r="A3161" s="55">
        <v>16835</v>
      </c>
      <c r="B3161" s="55">
        <v>1</v>
      </c>
      <c r="C3161" s="55" t="s">
        <v>14127</v>
      </c>
      <c r="D3161" s="55" t="s">
        <v>4649</v>
      </c>
      <c r="E3161" s="55" t="s">
        <v>14128</v>
      </c>
      <c r="F3161" s="55" t="s">
        <v>4651</v>
      </c>
      <c r="G3161" s="55" t="s">
        <v>14129</v>
      </c>
      <c r="H3161" s="55">
        <v>0</v>
      </c>
    </row>
    <row r="3162" spans="1:8" ht="12.5" customHeight="1">
      <c r="A3162" s="55">
        <v>16863</v>
      </c>
      <c r="B3162" s="55">
        <v>1</v>
      </c>
      <c r="C3162" s="55" t="s">
        <v>14130</v>
      </c>
      <c r="D3162" s="55" t="s">
        <v>4649</v>
      </c>
      <c r="E3162" s="55" t="s">
        <v>14131</v>
      </c>
      <c r="F3162" s="55" t="s">
        <v>4651</v>
      </c>
      <c r="G3162" s="55" t="s">
        <v>14132</v>
      </c>
      <c r="H3162" s="55">
        <v>0</v>
      </c>
    </row>
    <row r="3163" spans="1:8" ht="12.5" customHeight="1">
      <c r="A3163" s="55">
        <v>16989</v>
      </c>
      <c r="B3163" s="55">
        <v>1</v>
      </c>
      <c r="C3163" s="55" t="s">
        <v>14133</v>
      </c>
      <c r="D3163" s="55" t="s">
        <v>4649</v>
      </c>
      <c r="E3163" s="55" t="s">
        <v>14134</v>
      </c>
      <c r="F3163" s="55" t="s">
        <v>4651</v>
      </c>
      <c r="G3163" s="55" t="s">
        <v>14135</v>
      </c>
      <c r="H3163" s="55">
        <v>0</v>
      </c>
    </row>
    <row r="3164" spans="1:8" ht="12.5" customHeight="1">
      <c r="A3164" s="55">
        <v>17342</v>
      </c>
      <c r="B3164" s="55">
        <v>1</v>
      </c>
      <c r="C3164" s="55" t="s">
        <v>14136</v>
      </c>
      <c r="D3164" s="55" t="s">
        <v>4649</v>
      </c>
      <c r="E3164" s="55" t="s">
        <v>14137</v>
      </c>
      <c r="F3164" s="55" t="s">
        <v>4651</v>
      </c>
      <c r="G3164" s="55" t="s">
        <v>14138</v>
      </c>
      <c r="H3164" s="55">
        <v>0</v>
      </c>
    </row>
    <row r="3165" spans="1:8" ht="12.5" customHeight="1">
      <c r="A3165" s="55">
        <v>17587</v>
      </c>
      <c r="B3165" s="55">
        <v>1</v>
      </c>
      <c r="C3165" s="55" t="s">
        <v>14139</v>
      </c>
      <c r="D3165" s="55" t="s">
        <v>4649</v>
      </c>
      <c r="E3165" s="55" t="s">
        <v>14140</v>
      </c>
      <c r="F3165" s="55" t="s">
        <v>4651</v>
      </c>
      <c r="G3165" s="55" t="s">
        <v>14141</v>
      </c>
      <c r="H3165" s="55">
        <v>0</v>
      </c>
    </row>
    <row r="3166" spans="1:8" ht="12.5" customHeight="1">
      <c r="A3166" s="55">
        <v>17590</v>
      </c>
      <c r="B3166" s="55">
        <v>1</v>
      </c>
      <c r="C3166" s="55" t="s">
        <v>14142</v>
      </c>
      <c r="D3166" s="55" t="s">
        <v>4649</v>
      </c>
      <c r="E3166" s="55" t="s">
        <v>14143</v>
      </c>
      <c r="F3166" s="55" t="s">
        <v>4651</v>
      </c>
      <c r="G3166" s="55" t="s">
        <v>14144</v>
      </c>
      <c r="H3166" s="55">
        <v>0</v>
      </c>
    </row>
    <row r="3167" spans="1:8" ht="12.5" customHeight="1">
      <c r="A3167" s="55">
        <v>17672</v>
      </c>
      <c r="B3167" s="55">
        <v>1</v>
      </c>
      <c r="C3167" s="55" t="s">
        <v>14145</v>
      </c>
      <c r="D3167" s="55" t="s">
        <v>4649</v>
      </c>
      <c r="E3167" s="55" t="s">
        <v>14146</v>
      </c>
      <c r="F3167" s="55" t="s">
        <v>4651</v>
      </c>
      <c r="G3167" s="55" t="s">
        <v>14147</v>
      </c>
      <c r="H3167" s="55">
        <v>0</v>
      </c>
    </row>
    <row r="3168" spans="1:8" ht="12.5" customHeight="1">
      <c r="A3168" s="55">
        <v>18084</v>
      </c>
      <c r="B3168" s="55">
        <v>1</v>
      </c>
      <c r="C3168" s="55" t="s">
        <v>14148</v>
      </c>
      <c r="D3168" s="55" t="s">
        <v>4649</v>
      </c>
      <c r="E3168" s="55" t="s">
        <v>14149</v>
      </c>
      <c r="F3168" s="55" t="s">
        <v>4651</v>
      </c>
      <c r="G3168" s="55" t="s">
        <v>14150</v>
      </c>
      <c r="H3168" s="55">
        <v>0</v>
      </c>
    </row>
    <row r="3169" spans="1:8" ht="12.5" customHeight="1">
      <c r="A3169" s="55">
        <v>18817</v>
      </c>
      <c r="B3169" s="55">
        <v>1</v>
      </c>
      <c r="C3169" s="55" t="s">
        <v>14151</v>
      </c>
      <c r="D3169" s="55" t="s">
        <v>4649</v>
      </c>
      <c r="E3169" s="55" t="s">
        <v>14152</v>
      </c>
      <c r="F3169" s="55" t="s">
        <v>4651</v>
      </c>
      <c r="G3169" s="55" t="s">
        <v>14153</v>
      </c>
      <c r="H3169" s="55">
        <v>0</v>
      </c>
    </row>
    <row r="3170" spans="1:8" ht="12.5" customHeight="1">
      <c r="A3170" s="55">
        <v>18887</v>
      </c>
      <c r="B3170" s="55">
        <v>1</v>
      </c>
      <c r="C3170" s="55" t="s">
        <v>14154</v>
      </c>
      <c r="D3170" s="55" t="s">
        <v>4649</v>
      </c>
      <c r="E3170" s="55" t="s">
        <v>14155</v>
      </c>
      <c r="F3170" s="55" t="s">
        <v>4651</v>
      </c>
      <c r="G3170" s="55" t="s">
        <v>14156</v>
      </c>
      <c r="H3170" s="55">
        <v>0</v>
      </c>
    </row>
    <row r="3171" spans="1:8" ht="12.5" customHeight="1">
      <c r="A3171" s="55">
        <v>19135</v>
      </c>
      <c r="B3171" s="55">
        <v>1</v>
      </c>
      <c r="C3171" s="55" t="s">
        <v>14157</v>
      </c>
      <c r="D3171" s="55" t="s">
        <v>4649</v>
      </c>
      <c r="E3171" s="55" t="s">
        <v>14158</v>
      </c>
      <c r="F3171" s="55" t="s">
        <v>4651</v>
      </c>
      <c r="G3171" s="55" t="s">
        <v>14159</v>
      </c>
      <c r="H3171" s="55">
        <v>0</v>
      </c>
    </row>
    <row r="3172" spans="1:8" ht="12.5" customHeight="1">
      <c r="A3172" s="55">
        <v>19222</v>
      </c>
      <c r="B3172" s="55">
        <v>1</v>
      </c>
      <c r="C3172" s="55" t="s">
        <v>14160</v>
      </c>
      <c r="D3172" s="55" t="s">
        <v>4649</v>
      </c>
      <c r="E3172" s="55" t="s">
        <v>14161</v>
      </c>
      <c r="F3172" s="55" t="s">
        <v>4651</v>
      </c>
      <c r="G3172" s="55" t="s">
        <v>14162</v>
      </c>
      <c r="H3172" s="55">
        <v>0</v>
      </c>
    </row>
    <row r="3173" spans="1:8" ht="12.5" customHeight="1">
      <c r="A3173" s="55">
        <v>19846</v>
      </c>
      <c r="B3173" s="55">
        <v>1</v>
      </c>
      <c r="C3173" s="55" t="s">
        <v>14163</v>
      </c>
      <c r="D3173" s="55" t="s">
        <v>4649</v>
      </c>
      <c r="E3173" s="55" t="s">
        <v>14164</v>
      </c>
      <c r="F3173" s="55" t="s">
        <v>4651</v>
      </c>
      <c r="G3173" s="55" t="s">
        <v>14165</v>
      </c>
      <c r="H3173" s="55">
        <v>0</v>
      </c>
    </row>
    <row r="3174" spans="1:8" ht="12.5" customHeight="1">
      <c r="A3174" s="55">
        <v>20471</v>
      </c>
      <c r="B3174" s="55">
        <v>1</v>
      </c>
      <c r="C3174" s="55" t="s">
        <v>14166</v>
      </c>
      <c r="D3174" s="55" t="s">
        <v>4649</v>
      </c>
      <c r="E3174" s="55" t="s">
        <v>14167</v>
      </c>
      <c r="F3174" s="55" t="s">
        <v>4651</v>
      </c>
      <c r="G3174" s="55" t="s">
        <v>14168</v>
      </c>
      <c r="H3174" s="55">
        <v>0</v>
      </c>
    </row>
    <row r="3175" spans="1:8" ht="12.5" customHeight="1">
      <c r="A3175" s="55">
        <v>20489</v>
      </c>
      <c r="B3175" s="55">
        <v>1</v>
      </c>
      <c r="C3175" s="55" t="s">
        <v>14169</v>
      </c>
      <c r="D3175" s="55" t="s">
        <v>4649</v>
      </c>
      <c r="E3175" s="55" t="s">
        <v>14170</v>
      </c>
      <c r="F3175" s="55" t="s">
        <v>4651</v>
      </c>
      <c r="G3175" s="55" t="s">
        <v>14171</v>
      </c>
      <c r="H3175" s="55">
        <v>0</v>
      </c>
    </row>
    <row r="3176" spans="1:8" ht="12.5" customHeight="1">
      <c r="A3176" s="55">
        <v>20530</v>
      </c>
      <c r="B3176" s="55">
        <v>1</v>
      </c>
      <c r="C3176" s="55" t="s">
        <v>14172</v>
      </c>
      <c r="D3176" s="55" t="s">
        <v>4649</v>
      </c>
      <c r="E3176" s="55" t="s">
        <v>14173</v>
      </c>
      <c r="F3176" s="55" t="s">
        <v>4651</v>
      </c>
      <c r="G3176" s="55" t="s">
        <v>14174</v>
      </c>
      <c r="H3176" s="55">
        <v>0</v>
      </c>
    </row>
    <row r="3177" spans="1:8" ht="12.5" customHeight="1">
      <c r="A3177" s="55">
        <v>20770</v>
      </c>
      <c r="B3177" s="55">
        <v>1</v>
      </c>
      <c r="C3177" s="55" t="s">
        <v>14175</v>
      </c>
      <c r="D3177" s="55" t="s">
        <v>4649</v>
      </c>
      <c r="E3177" s="55" t="s">
        <v>14176</v>
      </c>
      <c r="F3177" s="55" t="s">
        <v>4651</v>
      </c>
      <c r="G3177" s="55" t="s">
        <v>14177</v>
      </c>
      <c r="H3177" s="55">
        <v>0</v>
      </c>
    </row>
    <row r="3178" spans="1:8" ht="12.5" customHeight="1">
      <c r="A3178" s="55">
        <v>21161</v>
      </c>
      <c r="B3178" s="55">
        <v>1</v>
      </c>
      <c r="C3178" s="55" t="s">
        <v>14178</v>
      </c>
      <c r="D3178" s="55" t="s">
        <v>4649</v>
      </c>
      <c r="E3178" s="55" t="s">
        <v>14179</v>
      </c>
      <c r="F3178" s="55" t="s">
        <v>4651</v>
      </c>
      <c r="G3178" s="55" t="s">
        <v>14180</v>
      </c>
      <c r="H3178" s="55">
        <v>0</v>
      </c>
    </row>
    <row r="3179" spans="1:8" ht="12.5" customHeight="1">
      <c r="A3179" s="55">
        <v>21484</v>
      </c>
      <c r="B3179" s="55">
        <v>1</v>
      </c>
      <c r="C3179" s="55" t="s">
        <v>14181</v>
      </c>
      <c r="D3179" s="55" t="s">
        <v>4649</v>
      </c>
      <c r="E3179" s="55" t="s">
        <v>14182</v>
      </c>
      <c r="F3179" s="55" t="s">
        <v>4651</v>
      </c>
      <c r="G3179" s="55" t="s">
        <v>14183</v>
      </c>
      <c r="H3179" s="55">
        <v>0</v>
      </c>
    </row>
    <row r="3180" spans="1:8" ht="12.5" customHeight="1">
      <c r="A3180" s="55">
        <v>21586</v>
      </c>
      <c r="B3180" s="55">
        <v>1</v>
      </c>
      <c r="C3180" s="55" t="s">
        <v>14184</v>
      </c>
      <c r="D3180" s="55" t="s">
        <v>4649</v>
      </c>
      <c r="E3180" s="55" t="s">
        <v>14185</v>
      </c>
      <c r="F3180" s="55" t="s">
        <v>4651</v>
      </c>
      <c r="G3180" s="55" t="s">
        <v>14186</v>
      </c>
      <c r="H3180" s="55">
        <v>0</v>
      </c>
    </row>
    <row r="3181" spans="1:8" ht="12.5" customHeight="1">
      <c r="A3181" s="55">
        <v>22351</v>
      </c>
      <c r="B3181" s="55">
        <v>1</v>
      </c>
      <c r="C3181" s="55" t="s">
        <v>14187</v>
      </c>
      <c r="D3181" s="55" t="s">
        <v>4649</v>
      </c>
      <c r="E3181" s="55" t="s">
        <v>14188</v>
      </c>
      <c r="F3181" s="55" t="s">
        <v>4651</v>
      </c>
      <c r="G3181" s="55" t="s">
        <v>14189</v>
      </c>
      <c r="H3181" s="55">
        <v>0</v>
      </c>
    </row>
    <row r="3182" spans="1:8" ht="12.5" customHeight="1">
      <c r="A3182" s="55">
        <v>22863</v>
      </c>
      <c r="B3182" s="55">
        <v>1</v>
      </c>
      <c r="C3182" s="55" t="s">
        <v>14190</v>
      </c>
      <c r="D3182" s="55" t="s">
        <v>4649</v>
      </c>
      <c r="E3182" s="55" t="s">
        <v>14191</v>
      </c>
      <c r="F3182" s="55" t="s">
        <v>4651</v>
      </c>
      <c r="G3182" s="55" t="s">
        <v>14192</v>
      </c>
      <c r="H3182" s="55">
        <v>0</v>
      </c>
    </row>
    <row r="3183" spans="1:8" ht="12.5" customHeight="1">
      <c r="A3183" s="55">
        <v>22968</v>
      </c>
      <c r="B3183" s="55">
        <v>1</v>
      </c>
      <c r="C3183" s="55" t="s">
        <v>14193</v>
      </c>
      <c r="D3183" s="55" t="s">
        <v>4649</v>
      </c>
      <c r="E3183" s="55" t="s">
        <v>14194</v>
      </c>
      <c r="F3183" s="55" t="s">
        <v>4651</v>
      </c>
      <c r="G3183" s="55" t="s">
        <v>14195</v>
      </c>
      <c r="H3183" s="55">
        <v>0</v>
      </c>
    </row>
    <row r="3184" spans="1:8" ht="12.5" customHeight="1">
      <c r="A3184" s="55">
        <v>23051</v>
      </c>
      <c r="B3184" s="55">
        <v>1</v>
      </c>
      <c r="C3184" s="55" t="s">
        <v>14196</v>
      </c>
      <c r="D3184" s="55" t="s">
        <v>4649</v>
      </c>
      <c r="E3184" s="55" t="s">
        <v>14197</v>
      </c>
      <c r="F3184" s="55" t="s">
        <v>4651</v>
      </c>
      <c r="G3184" s="55" t="s">
        <v>14198</v>
      </c>
      <c r="H3184" s="55">
        <v>0</v>
      </c>
    </row>
    <row r="3185" spans="1:8" ht="12.5" customHeight="1">
      <c r="A3185" s="55">
        <v>23856</v>
      </c>
      <c r="B3185" s="55">
        <v>1</v>
      </c>
      <c r="C3185" s="55" t="s">
        <v>14199</v>
      </c>
      <c r="D3185" s="55" t="s">
        <v>4649</v>
      </c>
      <c r="E3185" s="55" t="s">
        <v>14200</v>
      </c>
      <c r="F3185" s="55" t="s">
        <v>4651</v>
      </c>
      <c r="G3185" s="55" t="s">
        <v>14201</v>
      </c>
      <c r="H3185" s="55">
        <v>0</v>
      </c>
    </row>
    <row r="3186" spans="1:8" ht="12.5" customHeight="1">
      <c r="A3186" s="55">
        <v>24388</v>
      </c>
      <c r="B3186" s="55">
        <v>1</v>
      </c>
      <c r="C3186" s="55" t="s">
        <v>14202</v>
      </c>
      <c r="D3186" s="55" t="s">
        <v>4649</v>
      </c>
      <c r="E3186" s="55" t="s">
        <v>14203</v>
      </c>
      <c r="F3186" s="55" t="s">
        <v>4651</v>
      </c>
      <c r="G3186" s="55" t="s">
        <v>14204</v>
      </c>
      <c r="H3186" s="55">
        <v>0</v>
      </c>
    </row>
    <row r="3187" spans="1:8" ht="12.5" customHeight="1">
      <c r="A3187" s="55">
        <v>24794</v>
      </c>
      <c r="B3187" s="55">
        <v>1</v>
      </c>
      <c r="C3187" s="55" t="s">
        <v>14205</v>
      </c>
      <c r="D3187" s="55" t="s">
        <v>4649</v>
      </c>
      <c r="E3187" s="55" t="s">
        <v>14206</v>
      </c>
      <c r="F3187" s="55" t="s">
        <v>4651</v>
      </c>
      <c r="G3187" s="55" t="s">
        <v>14207</v>
      </c>
      <c r="H3187" s="55">
        <v>0</v>
      </c>
    </row>
    <row r="3188" spans="1:8" ht="12.5" customHeight="1">
      <c r="A3188" s="55">
        <v>25038</v>
      </c>
      <c r="B3188" s="55">
        <v>1</v>
      </c>
      <c r="C3188" s="55" t="s">
        <v>14208</v>
      </c>
      <c r="D3188" s="55" t="s">
        <v>4649</v>
      </c>
      <c r="E3188" s="55" t="s">
        <v>14209</v>
      </c>
      <c r="F3188" s="55" t="s">
        <v>4651</v>
      </c>
      <c r="G3188" s="55" t="s">
        <v>14210</v>
      </c>
      <c r="H3188" s="55">
        <v>0</v>
      </c>
    </row>
    <row r="3189" spans="1:8" ht="12.5" customHeight="1">
      <c r="A3189" s="55">
        <v>25170</v>
      </c>
      <c r="B3189" s="55">
        <v>1</v>
      </c>
      <c r="C3189" s="55" t="s">
        <v>14211</v>
      </c>
      <c r="D3189" s="55" t="s">
        <v>4649</v>
      </c>
      <c r="E3189" s="55" t="s">
        <v>14212</v>
      </c>
      <c r="F3189" s="55" t="s">
        <v>4651</v>
      </c>
      <c r="G3189" s="55" t="s">
        <v>14213</v>
      </c>
      <c r="H3189" s="55">
        <v>0</v>
      </c>
    </row>
    <row r="3190" spans="1:8" ht="12.5" customHeight="1">
      <c r="A3190" s="55">
        <v>25338</v>
      </c>
      <c r="B3190" s="55">
        <v>1</v>
      </c>
      <c r="C3190" s="55" t="s">
        <v>14214</v>
      </c>
      <c r="D3190" s="55" t="s">
        <v>4649</v>
      </c>
      <c r="E3190" s="55" t="s">
        <v>14215</v>
      </c>
      <c r="F3190" s="55" t="s">
        <v>4651</v>
      </c>
      <c r="G3190" s="55" t="s">
        <v>14216</v>
      </c>
      <c r="H3190" s="55">
        <v>0</v>
      </c>
    </row>
    <row r="3191" spans="1:8" ht="12.5" customHeight="1">
      <c r="A3191" s="55">
        <v>25407</v>
      </c>
      <c r="B3191" s="55">
        <v>1</v>
      </c>
      <c r="C3191" s="55" t="s">
        <v>14217</v>
      </c>
      <c r="D3191" s="55" t="s">
        <v>4649</v>
      </c>
      <c r="E3191" s="55" t="s">
        <v>14218</v>
      </c>
      <c r="F3191" s="55" t="s">
        <v>4651</v>
      </c>
      <c r="G3191" s="55" t="s">
        <v>14219</v>
      </c>
      <c r="H3191" s="55">
        <v>0</v>
      </c>
    </row>
    <row r="3192" spans="1:8" ht="12.5" customHeight="1">
      <c r="A3192" s="55">
        <v>25932</v>
      </c>
      <c r="B3192" s="55">
        <v>1</v>
      </c>
      <c r="C3192" s="55" t="s">
        <v>14220</v>
      </c>
      <c r="D3192" s="55" t="s">
        <v>4649</v>
      </c>
      <c r="E3192" s="55" t="s">
        <v>14221</v>
      </c>
      <c r="F3192" s="55" t="s">
        <v>4651</v>
      </c>
      <c r="G3192" s="55" t="s">
        <v>14222</v>
      </c>
      <c r="H3192" s="55">
        <v>0</v>
      </c>
    </row>
    <row r="3193" spans="1:8" ht="12.5" customHeight="1">
      <c r="A3193" s="55">
        <v>25994</v>
      </c>
      <c r="B3193" s="55">
        <v>1</v>
      </c>
      <c r="C3193" s="55" t="s">
        <v>14223</v>
      </c>
      <c r="D3193" s="55" t="s">
        <v>4649</v>
      </c>
      <c r="E3193" s="55" t="s">
        <v>14224</v>
      </c>
      <c r="F3193" s="55" t="s">
        <v>4651</v>
      </c>
      <c r="G3193" s="55" t="s">
        <v>14225</v>
      </c>
      <c r="H3193" s="55">
        <v>0</v>
      </c>
    </row>
    <row r="3194" spans="1:8" ht="12.5" customHeight="1">
      <c r="A3194" s="55">
        <v>26063</v>
      </c>
      <c r="B3194" s="55">
        <v>1</v>
      </c>
      <c r="C3194" s="55" t="s">
        <v>14226</v>
      </c>
      <c r="D3194" s="55" t="s">
        <v>4649</v>
      </c>
      <c r="E3194" s="55" t="s">
        <v>14227</v>
      </c>
      <c r="F3194" s="55" t="s">
        <v>4651</v>
      </c>
      <c r="G3194" s="55" t="s">
        <v>14228</v>
      </c>
      <c r="H3194" s="55">
        <v>0</v>
      </c>
    </row>
    <row r="3195" spans="1:8" ht="12.5" customHeight="1">
      <c r="A3195" s="55">
        <v>26104</v>
      </c>
      <c r="B3195" s="55">
        <v>1</v>
      </c>
      <c r="C3195" s="55" t="s">
        <v>14229</v>
      </c>
      <c r="D3195" s="55" t="s">
        <v>4649</v>
      </c>
      <c r="E3195" s="55" t="s">
        <v>14230</v>
      </c>
      <c r="F3195" s="55" t="s">
        <v>4651</v>
      </c>
      <c r="G3195" s="55" t="s">
        <v>14231</v>
      </c>
      <c r="H3195" s="55">
        <v>0</v>
      </c>
    </row>
    <row r="3196" spans="1:8" ht="12.5" customHeight="1">
      <c r="A3196" s="55">
        <v>26451</v>
      </c>
      <c r="B3196" s="55">
        <v>1</v>
      </c>
      <c r="C3196" s="55" t="s">
        <v>14232</v>
      </c>
      <c r="D3196" s="55" t="s">
        <v>4649</v>
      </c>
      <c r="E3196" s="55" t="s">
        <v>14233</v>
      </c>
      <c r="F3196" s="55" t="s">
        <v>4651</v>
      </c>
      <c r="G3196" s="55" t="s">
        <v>14234</v>
      </c>
      <c r="H3196" s="55">
        <v>0</v>
      </c>
    </row>
    <row r="3197" spans="1:8" ht="12.5" customHeight="1">
      <c r="A3197" s="55">
        <v>26485</v>
      </c>
      <c r="B3197" s="55">
        <v>1</v>
      </c>
      <c r="C3197" s="55" t="s">
        <v>14235</v>
      </c>
      <c r="D3197" s="55" t="s">
        <v>4649</v>
      </c>
      <c r="E3197" s="55" t="s">
        <v>14236</v>
      </c>
      <c r="F3197" s="55" t="s">
        <v>4651</v>
      </c>
      <c r="G3197" s="55" t="s">
        <v>14237</v>
      </c>
      <c r="H3197" s="55">
        <v>0</v>
      </c>
    </row>
    <row r="3198" spans="1:8" ht="12.5" customHeight="1">
      <c r="A3198" s="55">
        <v>26814</v>
      </c>
      <c r="B3198" s="55">
        <v>1</v>
      </c>
      <c r="C3198" s="55" t="s">
        <v>14238</v>
      </c>
      <c r="D3198" s="55" t="s">
        <v>4649</v>
      </c>
      <c r="E3198" s="55" t="s">
        <v>14239</v>
      </c>
      <c r="F3198" s="55" t="s">
        <v>4651</v>
      </c>
      <c r="G3198" s="55" t="s">
        <v>14240</v>
      </c>
      <c r="H3198" s="55">
        <v>0</v>
      </c>
    </row>
    <row r="3199" spans="1:8" ht="12.5" customHeight="1">
      <c r="A3199" s="55">
        <v>27388</v>
      </c>
      <c r="B3199" s="55">
        <v>1</v>
      </c>
      <c r="C3199" s="55" t="s">
        <v>14241</v>
      </c>
      <c r="D3199" s="55" t="s">
        <v>4649</v>
      </c>
      <c r="E3199" s="55" t="s">
        <v>14242</v>
      </c>
      <c r="F3199" s="55" t="s">
        <v>4651</v>
      </c>
      <c r="G3199" s="55" t="s">
        <v>14243</v>
      </c>
      <c r="H3199" s="55">
        <v>0</v>
      </c>
    </row>
    <row r="3200" spans="1:8" ht="12.5" customHeight="1">
      <c r="A3200" s="55">
        <v>28257</v>
      </c>
      <c r="B3200" s="55">
        <v>1</v>
      </c>
      <c r="C3200" s="55" t="s">
        <v>14244</v>
      </c>
      <c r="D3200" s="55" t="s">
        <v>4649</v>
      </c>
      <c r="E3200" s="55" t="s">
        <v>14245</v>
      </c>
      <c r="F3200" s="55" t="s">
        <v>4651</v>
      </c>
      <c r="G3200" s="55" t="s">
        <v>14246</v>
      </c>
      <c r="H3200" s="55">
        <v>0</v>
      </c>
    </row>
    <row r="3201" spans="1:8" ht="12.5" customHeight="1">
      <c r="A3201" s="55">
        <v>28633</v>
      </c>
      <c r="B3201" s="55">
        <v>1</v>
      </c>
      <c r="C3201" s="55" t="s">
        <v>14247</v>
      </c>
      <c r="D3201" s="55" t="s">
        <v>4649</v>
      </c>
      <c r="E3201" s="55" t="s">
        <v>14248</v>
      </c>
      <c r="F3201" s="55" t="s">
        <v>4651</v>
      </c>
      <c r="G3201" s="55" t="s">
        <v>14249</v>
      </c>
      <c r="H3201" s="55">
        <v>0</v>
      </c>
    </row>
    <row r="3202" spans="1:8" ht="12.5" customHeight="1">
      <c r="A3202" s="55">
        <v>28634</v>
      </c>
      <c r="B3202" s="55">
        <v>1</v>
      </c>
      <c r="C3202" s="55" t="s">
        <v>14250</v>
      </c>
      <c r="D3202" s="55" t="s">
        <v>4649</v>
      </c>
      <c r="E3202" s="55" t="s">
        <v>14251</v>
      </c>
      <c r="F3202" s="55" t="s">
        <v>4651</v>
      </c>
      <c r="G3202" s="55" t="s">
        <v>14252</v>
      </c>
      <c r="H3202" s="55">
        <v>0</v>
      </c>
    </row>
    <row r="3203" spans="1:8" ht="12.5" customHeight="1">
      <c r="A3203" s="55">
        <v>11189</v>
      </c>
      <c r="B3203" s="55">
        <v>1</v>
      </c>
      <c r="C3203" s="55" t="s">
        <v>14253</v>
      </c>
      <c r="D3203" s="55" t="s">
        <v>4649</v>
      </c>
      <c r="E3203" s="55" t="s">
        <v>14254</v>
      </c>
      <c r="F3203" s="55" t="s">
        <v>4651</v>
      </c>
      <c r="G3203" s="55" t="s">
        <v>14255</v>
      </c>
      <c r="H3203" s="55">
        <v>0</v>
      </c>
    </row>
    <row r="3204" spans="1:8" ht="12.5" customHeight="1">
      <c r="A3204" s="55">
        <v>11197</v>
      </c>
      <c r="B3204" s="55">
        <v>1</v>
      </c>
      <c r="C3204" s="55" t="s">
        <v>14256</v>
      </c>
      <c r="D3204" s="55" t="s">
        <v>4649</v>
      </c>
      <c r="E3204" s="55" t="s">
        <v>14257</v>
      </c>
      <c r="F3204" s="55" t="s">
        <v>4651</v>
      </c>
      <c r="G3204" s="55" t="s">
        <v>14258</v>
      </c>
      <c r="H3204" s="55">
        <v>0</v>
      </c>
    </row>
    <row r="3205" spans="1:8" ht="12.5" customHeight="1">
      <c r="A3205" s="55">
        <v>11669</v>
      </c>
      <c r="B3205" s="55">
        <v>1</v>
      </c>
      <c r="C3205" s="55" t="s">
        <v>14259</v>
      </c>
      <c r="D3205" s="55" t="s">
        <v>4649</v>
      </c>
      <c r="E3205" s="55" t="s">
        <v>14260</v>
      </c>
      <c r="F3205" s="55" t="s">
        <v>4651</v>
      </c>
      <c r="G3205" s="55" t="s">
        <v>14261</v>
      </c>
      <c r="H3205" s="55">
        <v>0</v>
      </c>
    </row>
    <row r="3206" spans="1:8" ht="12.5" customHeight="1">
      <c r="A3206" s="55">
        <v>11722</v>
      </c>
      <c r="B3206" s="55">
        <v>1</v>
      </c>
      <c r="C3206" s="55" t="s">
        <v>14262</v>
      </c>
      <c r="D3206" s="55" t="s">
        <v>4649</v>
      </c>
      <c r="E3206" s="55" t="s">
        <v>14263</v>
      </c>
      <c r="F3206" s="55" t="s">
        <v>4651</v>
      </c>
      <c r="G3206" s="55" t="s">
        <v>14264</v>
      </c>
      <c r="H3206" s="55">
        <v>0</v>
      </c>
    </row>
    <row r="3207" spans="1:8" ht="12.5" customHeight="1">
      <c r="A3207" s="55">
        <v>11933</v>
      </c>
      <c r="B3207" s="55">
        <v>1</v>
      </c>
      <c r="C3207" s="55" t="s">
        <v>14265</v>
      </c>
      <c r="D3207" s="55" t="s">
        <v>4649</v>
      </c>
      <c r="E3207" s="55" t="s">
        <v>14266</v>
      </c>
      <c r="F3207" s="55" t="s">
        <v>4651</v>
      </c>
      <c r="G3207" s="55" t="s">
        <v>14267</v>
      </c>
      <c r="H3207" s="55">
        <v>0</v>
      </c>
    </row>
    <row r="3208" spans="1:8" ht="12.5" customHeight="1">
      <c r="A3208" s="55">
        <v>11941</v>
      </c>
      <c r="B3208" s="55">
        <v>1</v>
      </c>
      <c r="C3208" s="55" t="s">
        <v>14268</v>
      </c>
      <c r="D3208" s="55" t="s">
        <v>4649</v>
      </c>
      <c r="E3208" s="55" t="s">
        <v>14269</v>
      </c>
      <c r="F3208" s="55" t="s">
        <v>4651</v>
      </c>
      <c r="G3208" s="55" t="s">
        <v>14270</v>
      </c>
      <c r="H3208" s="55">
        <v>0</v>
      </c>
    </row>
    <row r="3209" spans="1:8" ht="12.5" customHeight="1">
      <c r="A3209" s="55">
        <v>12773</v>
      </c>
      <c r="B3209" s="55">
        <v>1</v>
      </c>
      <c r="C3209" s="55" t="s">
        <v>14271</v>
      </c>
      <c r="D3209" s="55" t="s">
        <v>4649</v>
      </c>
      <c r="E3209" s="55" t="s">
        <v>14272</v>
      </c>
      <c r="F3209" s="55" t="s">
        <v>4651</v>
      </c>
      <c r="G3209" s="55" t="s">
        <v>14273</v>
      </c>
      <c r="H3209" s="55">
        <v>0</v>
      </c>
    </row>
    <row r="3210" spans="1:8" ht="12.5" customHeight="1">
      <c r="A3210" s="55">
        <v>13392</v>
      </c>
      <c r="B3210" s="55">
        <v>1</v>
      </c>
      <c r="C3210" s="55" t="s">
        <v>14274</v>
      </c>
      <c r="D3210" s="55" t="s">
        <v>4649</v>
      </c>
      <c r="E3210" s="55" t="s">
        <v>14275</v>
      </c>
      <c r="F3210" s="55" t="s">
        <v>4651</v>
      </c>
      <c r="G3210" s="55" t="s">
        <v>14276</v>
      </c>
      <c r="H3210" s="55">
        <v>0</v>
      </c>
    </row>
    <row r="3211" spans="1:8" ht="12.5" customHeight="1">
      <c r="A3211" s="55">
        <v>13747</v>
      </c>
      <c r="B3211" s="55">
        <v>1</v>
      </c>
      <c r="C3211" s="55" t="s">
        <v>14277</v>
      </c>
      <c r="D3211" s="55" t="s">
        <v>4649</v>
      </c>
      <c r="E3211" s="55" t="s">
        <v>14278</v>
      </c>
      <c r="F3211" s="55" t="s">
        <v>4651</v>
      </c>
      <c r="G3211" s="55" t="s">
        <v>14279</v>
      </c>
      <c r="H3211" s="55">
        <v>0</v>
      </c>
    </row>
    <row r="3212" spans="1:8" ht="12.5" customHeight="1">
      <c r="A3212" s="55">
        <v>13885</v>
      </c>
      <c r="B3212" s="55">
        <v>1</v>
      </c>
      <c r="C3212" s="55" t="s">
        <v>14280</v>
      </c>
      <c r="D3212" s="55" t="s">
        <v>4649</v>
      </c>
      <c r="E3212" s="55" t="s">
        <v>14281</v>
      </c>
      <c r="F3212" s="55" t="s">
        <v>4651</v>
      </c>
      <c r="G3212" s="55" t="s">
        <v>14282</v>
      </c>
      <c r="H3212" s="55">
        <v>0</v>
      </c>
    </row>
    <row r="3213" spans="1:8" ht="12.5" customHeight="1">
      <c r="A3213" s="55">
        <v>14284</v>
      </c>
      <c r="B3213" s="55">
        <v>1</v>
      </c>
      <c r="C3213" s="55" t="s">
        <v>14283</v>
      </c>
      <c r="D3213" s="55" t="s">
        <v>4649</v>
      </c>
      <c r="E3213" s="55" t="s">
        <v>14284</v>
      </c>
      <c r="F3213" s="55" t="s">
        <v>4651</v>
      </c>
      <c r="G3213" s="55" t="s">
        <v>14285</v>
      </c>
      <c r="H3213" s="55">
        <v>0</v>
      </c>
    </row>
    <row r="3214" spans="1:8" ht="12.5" customHeight="1">
      <c r="A3214" s="55">
        <v>14476</v>
      </c>
      <c r="B3214" s="55">
        <v>1</v>
      </c>
      <c r="C3214" s="55" t="s">
        <v>14286</v>
      </c>
      <c r="D3214" s="55" t="s">
        <v>4649</v>
      </c>
      <c r="E3214" s="55" t="s">
        <v>14287</v>
      </c>
      <c r="F3214" s="55" t="s">
        <v>4651</v>
      </c>
      <c r="G3214" s="55" t="s">
        <v>14288</v>
      </c>
      <c r="H3214" s="55">
        <v>0</v>
      </c>
    </row>
    <row r="3215" spans="1:8" ht="12.5" customHeight="1">
      <c r="A3215" s="55">
        <v>14481</v>
      </c>
      <c r="B3215" s="55">
        <v>1</v>
      </c>
      <c r="C3215" s="55" t="s">
        <v>14289</v>
      </c>
      <c r="D3215" s="55" t="s">
        <v>4649</v>
      </c>
      <c r="E3215" s="55" t="s">
        <v>14290</v>
      </c>
      <c r="F3215" s="55" t="s">
        <v>4651</v>
      </c>
      <c r="G3215" s="55" t="s">
        <v>14291</v>
      </c>
      <c r="H3215" s="55">
        <v>0</v>
      </c>
    </row>
    <row r="3216" spans="1:8" ht="12.5" customHeight="1">
      <c r="A3216" s="55">
        <v>14878</v>
      </c>
      <c r="B3216" s="55">
        <v>1</v>
      </c>
      <c r="C3216" s="55" t="s">
        <v>14292</v>
      </c>
      <c r="D3216" s="55" t="s">
        <v>4649</v>
      </c>
      <c r="E3216" s="55" t="s">
        <v>14293</v>
      </c>
      <c r="F3216" s="55" t="s">
        <v>4651</v>
      </c>
      <c r="G3216" s="55" t="s">
        <v>14294</v>
      </c>
      <c r="H3216" s="55">
        <v>0</v>
      </c>
    </row>
    <row r="3217" spans="1:8" ht="12.5" customHeight="1">
      <c r="A3217" s="55">
        <v>15311</v>
      </c>
      <c r="B3217" s="55">
        <v>1</v>
      </c>
      <c r="C3217" s="55" t="s">
        <v>14295</v>
      </c>
      <c r="D3217" s="55" t="s">
        <v>4649</v>
      </c>
      <c r="E3217" s="55" t="s">
        <v>14296</v>
      </c>
      <c r="F3217" s="55" t="s">
        <v>4651</v>
      </c>
      <c r="G3217" s="55" t="s">
        <v>14297</v>
      </c>
      <c r="H3217" s="55">
        <v>0</v>
      </c>
    </row>
    <row r="3218" spans="1:8" ht="12.5" customHeight="1">
      <c r="A3218" s="55">
        <v>15406</v>
      </c>
      <c r="B3218" s="55">
        <v>1</v>
      </c>
      <c r="C3218" s="55" t="s">
        <v>14298</v>
      </c>
      <c r="D3218" s="55" t="s">
        <v>4649</v>
      </c>
      <c r="E3218" s="55" t="s">
        <v>14299</v>
      </c>
      <c r="F3218" s="55" t="s">
        <v>4651</v>
      </c>
      <c r="G3218" s="55" t="s">
        <v>14300</v>
      </c>
      <c r="H3218" s="55">
        <v>0</v>
      </c>
    </row>
    <row r="3219" spans="1:8" ht="12.5" customHeight="1">
      <c r="A3219" s="55">
        <v>15561</v>
      </c>
      <c r="B3219" s="55">
        <v>1</v>
      </c>
      <c r="C3219" s="55" t="s">
        <v>14301</v>
      </c>
      <c r="D3219" s="55" t="s">
        <v>4649</v>
      </c>
      <c r="E3219" s="55" t="s">
        <v>14302</v>
      </c>
      <c r="F3219" s="55" t="s">
        <v>4651</v>
      </c>
      <c r="G3219" s="55" t="s">
        <v>14303</v>
      </c>
      <c r="H3219" s="55">
        <v>0</v>
      </c>
    </row>
    <row r="3220" spans="1:8" ht="12.5" customHeight="1">
      <c r="A3220" s="55">
        <v>15778</v>
      </c>
      <c r="B3220" s="55">
        <v>1</v>
      </c>
      <c r="C3220" s="55" t="s">
        <v>14304</v>
      </c>
      <c r="D3220" s="55" t="s">
        <v>4649</v>
      </c>
      <c r="E3220" s="55" t="s">
        <v>14305</v>
      </c>
      <c r="F3220" s="55" t="s">
        <v>4651</v>
      </c>
      <c r="G3220" s="55" t="s">
        <v>14306</v>
      </c>
      <c r="H3220" s="55">
        <v>0</v>
      </c>
    </row>
    <row r="3221" spans="1:8" ht="12.5" customHeight="1">
      <c r="A3221" s="55">
        <v>15834</v>
      </c>
      <c r="B3221" s="55">
        <v>1</v>
      </c>
      <c r="C3221" s="55" t="s">
        <v>14307</v>
      </c>
      <c r="D3221" s="55" t="s">
        <v>4649</v>
      </c>
      <c r="E3221" s="55" t="s">
        <v>14308</v>
      </c>
      <c r="F3221" s="55" t="s">
        <v>4651</v>
      </c>
      <c r="G3221" s="55" t="s">
        <v>14309</v>
      </c>
      <c r="H3221" s="55">
        <v>0</v>
      </c>
    </row>
    <row r="3222" spans="1:8" ht="12.5" customHeight="1">
      <c r="A3222" s="55">
        <v>15880</v>
      </c>
      <c r="B3222" s="55">
        <v>1</v>
      </c>
      <c r="C3222" s="55" t="s">
        <v>14310</v>
      </c>
      <c r="D3222" s="55" t="s">
        <v>4649</v>
      </c>
      <c r="E3222" s="55" t="s">
        <v>14311</v>
      </c>
      <c r="F3222" s="55" t="s">
        <v>4651</v>
      </c>
      <c r="G3222" s="55" t="s">
        <v>14312</v>
      </c>
      <c r="H3222" s="55">
        <v>0</v>
      </c>
    </row>
    <row r="3223" spans="1:8" ht="12.5" customHeight="1">
      <c r="A3223" s="55">
        <v>15987</v>
      </c>
      <c r="B3223" s="55">
        <v>1</v>
      </c>
      <c r="C3223" s="55" t="s">
        <v>14313</v>
      </c>
      <c r="D3223" s="55" t="s">
        <v>4649</v>
      </c>
      <c r="E3223" s="55" t="s">
        <v>14314</v>
      </c>
      <c r="F3223" s="55" t="s">
        <v>4651</v>
      </c>
      <c r="G3223" s="55" t="s">
        <v>14315</v>
      </c>
      <c r="H3223" s="55">
        <v>0</v>
      </c>
    </row>
    <row r="3224" spans="1:8" ht="12.5" customHeight="1">
      <c r="A3224" s="55">
        <v>16024</v>
      </c>
      <c r="B3224" s="55">
        <v>1</v>
      </c>
      <c r="C3224" s="55" t="s">
        <v>14316</v>
      </c>
      <c r="D3224" s="55" t="s">
        <v>4649</v>
      </c>
      <c r="E3224" s="55" t="s">
        <v>14317</v>
      </c>
      <c r="F3224" s="55" t="s">
        <v>4651</v>
      </c>
      <c r="G3224" s="55" t="s">
        <v>14318</v>
      </c>
      <c r="H3224" s="55">
        <v>0</v>
      </c>
    </row>
    <row r="3225" spans="1:8" ht="12.5" customHeight="1">
      <c r="A3225" s="55">
        <v>16211</v>
      </c>
      <c r="B3225" s="55">
        <v>1</v>
      </c>
      <c r="C3225" s="55" t="s">
        <v>14319</v>
      </c>
      <c r="D3225" s="55" t="s">
        <v>4649</v>
      </c>
      <c r="E3225" s="55" t="s">
        <v>14320</v>
      </c>
      <c r="F3225" s="55" t="s">
        <v>4651</v>
      </c>
      <c r="G3225" s="55" t="s">
        <v>14321</v>
      </c>
      <c r="H3225" s="55">
        <v>0</v>
      </c>
    </row>
    <row r="3226" spans="1:8" ht="12.5" customHeight="1">
      <c r="A3226" s="55">
        <v>16376</v>
      </c>
      <c r="B3226" s="55">
        <v>1</v>
      </c>
      <c r="C3226" s="55" t="s">
        <v>14322</v>
      </c>
      <c r="D3226" s="55" t="s">
        <v>4649</v>
      </c>
      <c r="E3226" s="55" t="s">
        <v>14323</v>
      </c>
      <c r="F3226" s="55" t="s">
        <v>4651</v>
      </c>
      <c r="G3226" s="55" t="s">
        <v>14324</v>
      </c>
      <c r="H3226" s="55">
        <v>0</v>
      </c>
    </row>
    <row r="3227" spans="1:8" ht="12.5" customHeight="1">
      <c r="A3227" s="55">
        <v>16894</v>
      </c>
      <c r="B3227" s="55">
        <v>1</v>
      </c>
      <c r="C3227" s="55" t="s">
        <v>14325</v>
      </c>
      <c r="D3227" s="55" t="s">
        <v>4649</v>
      </c>
      <c r="E3227" s="55" t="s">
        <v>14326</v>
      </c>
      <c r="F3227" s="55" t="s">
        <v>4651</v>
      </c>
      <c r="G3227" s="55" t="s">
        <v>14327</v>
      </c>
      <c r="H3227" s="55">
        <v>0</v>
      </c>
    </row>
    <row r="3228" spans="1:8" ht="12.5" customHeight="1">
      <c r="A3228" s="55">
        <v>16922</v>
      </c>
      <c r="B3228" s="55">
        <v>1</v>
      </c>
      <c r="C3228" s="55" t="s">
        <v>14328</v>
      </c>
      <c r="D3228" s="55" t="s">
        <v>4649</v>
      </c>
      <c r="E3228" s="55" t="s">
        <v>14329</v>
      </c>
      <c r="F3228" s="55" t="s">
        <v>4651</v>
      </c>
      <c r="G3228" s="55" t="s">
        <v>14330</v>
      </c>
      <c r="H3228" s="55">
        <v>0</v>
      </c>
    </row>
    <row r="3229" spans="1:8" ht="12.5" customHeight="1">
      <c r="A3229" s="55">
        <v>17121</v>
      </c>
      <c r="B3229" s="55">
        <v>1</v>
      </c>
      <c r="C3229" s="55" t="s">
        <v>14331</v>
      </c>
      <c r="D3229" s="55" t="s">
        <v>4649</v>
      </c>
      <c r="E3229" s="55" t="s">
        <v>14332</v>
      </c>
      <c r="F3229" s="55" t="s">
        <v>4651</v>
      </c>
      <c r="G3229" s="55" t="s">
        <v>14333</v>
      </c>
      <c r="H3229" s="55">
        <v>0</v>
      </c>
    </row>
    <row r="3230" spans="1:8" ht="12.5" customHeight="1">
      <c r="A3230" s="55">
        <v>17541</v>
      </c>
      <c r="B3230" s="55">
        <v>1</v>
      </c>
      <c r="C3230" s="55" t="s">
        <v>14334</v>
      </c>
      <c r="D3230" s="55" t="s">
        <v>4649</v>
      </c>
      <c r="E3230" s="55" t="s">
        <v>14335</v>
      </c>
      <c r="F3230" s="55" t="s">
        <v>4651</v>
      </c>
      <c r="G3230" s="55" t="s">
        <v>14336</v>
      </c>
      <c r="H3230" s="55">
        <v>0</v>
      </c>
    </row>
    <row r="3231" spans="1:8" ht="12.5" customHeight="1">
      <c r="A3231" s="55">
        <v>18321</v>
      </c>
      <c r="B3231" s="55">
        <v>1</v>
      </c>
      <c r="C3231" s="55" t="s">
        <v>14337</v>
      </c>
      <c r="D3231" s="55" t="s">
        <v>4649</v>
      </c>
      <c r="E3231" s="55" t="s">
        <v>14338</v>
      </c>
      <c r="F3231" s="55" t="s">
        <v>4651</v>
      </c>
      <c r="G3231" s="55" t="s">
        <v>14339</v>
      </c>
      <c r="H3231" s="55">
        <v>0</v>
      </c>
    </row>
    <row r="3232" spans="1:8" ht="12.5" customHeight="1">
      <c r="A3232" s="55">
        <v>18690</v>
      </c>
      <c r="B3232" s="55">
        <v>1</v>
      </c>
      <c r="C3232" s="55" t="s">
        <v>14340</v>
      </c>
      <c r="D3232" s="55" t="s">
        <v>4649</v>
      </c>
      <c r="E3232" s="55" t="s">
        <v>14341</v>
      </c>
      <c r="F3232" s="55" t="s">
        <v>4651</v>
      </c>
      <c r="G3232" s="55" t="s">
        <v>14342</v>
      </c>
      <c r="H3232" s="55">
        <v>0</v>
      </c>
    </row>
    <row r="3233" spans="1:8" ht="12.5" customHeight="1">
      <c r="A3233" s="55">
        <v>19021</v>
      </c>
      <c r="B3233" s="55">
        <v>1</v>
      </c>
      <c r="C3233" s="55" t="s">
        <v>14343</v>
      </c>
      <c r="D3233" s="55" t="s">
        <v>4649</v>
      </c>
      <c r="E3233" s="55" t="s">
        <v>14344</v>
      </c>
      <c r="F3233" s="55" t="s">
        <v>4651</v>
      </c>
      <c r="G3233" s="55" t="s">
        <v>14345</v>
      </c>
      <c r="H3233" s="55">
        <v>0</v>
      </c>
    </row>
    <row r="3234" spans="1:8" ht="12.5" customHeight="1">
      <c r="A3234" s="55">
        <v>19407</v>
      </c>
      <c r="B3234" s="55">
        <v>1</v>
      </c>
      <c r="C3234" s="55" t="s">
        <v>14346</v>
      </c>
      <c r="D3234" s="55" t="s">
        <v>4649</v>
      </c>
      <c r="E3234" s="55" t="s">
        <v>14347</v>
      </c>
      <c r="F3234" s="55" t="s">
        <v>4651</v>
      </c>
      <c r="G3234" s="55" t="s">
        <v>14348</v>
      </c>
      <c r="H3234" s="55">
        <v>0</v>
      </c>
    </row>
    <row r="3235" spans="1:8" ht="12.5" customHeight="1">
      <c r="A3235" s="55">
        <v>20369</v>
      </c>
      <c r="B3235" s="55">
        <v>1</v>
      </c>
      <c r="C3235" s="55" t="s">
        <v>14349</v>
      </c>
      <c r="D3235" s="55" t="s">
        <v>4649</v>
      </c>
      <c r="E3235" s="55" t="s">
        <v>14350</v>
      </c>
      <c r="F3235" s="55" t="s">
        <v>4651</v>
      </c>
      <c r="G3235" s="55" t="s">
        <v>14351</v>
      </c>
      <c r="H3235" s="55">
        <v>0</v>
      </c>
    </row>
    <row r="3236" spans="1:8" ht="12.5" customHeight="1">
      <c r="A3236" s="55">
        <v>20473</v>
      </c>
      <c r="B3236" s="55">
        <v>1</v>
      </c>
      <c r="C3236" s="55" t="s">
        <v>14352</v>
      </c>
      <c r="D3236" s="55" t="s">
        <v>4649</v>
      </c>
      <c r="E3236" s="55" t="s">
        <v>14353</v>
      </c>
      <c r="F3236" s="55" t="s">
        <v>4651</v>
      </c>
      <c r="G3236" s="55" t="s">
        <v>14354</v>
      </c>
      <c r="H3236" s="55">
        <v>0</v>
      </c>
    </row>
    <row r="3237" spans="1:8" ht="12.5" customHeight="1">
      <c r="A3237" s="55">
        <v>20529</v>
      </c>
      <c r="B3237" s="55">
        <v>1</v>
      </c>
      <c r="C3237" s="55" t="s">
        <v>14355</v>
      </c>
      <c r="D3237" s="55" t="s">
        <v>4649</v>
      </c>
      <c r="E3237" s="55" t="s">
        <v>14356</v>
      </c>
      <c r="F3237" s="55" t="s">
        <v>4651</v>
      </c>
      <c r="G3237" s="55" t="s">
        <v>14357</v>
      </c>
      <c r="H3237" s="55">
        <v>0</v>
      </c>
    </row>
    <row r="3238" spans="1:8" ht="12.5" customHeight="1">
      <c r="A3238" s="55">
        <v>20767</v>
      </c>
      <c r="B3238" s="55">
        <v>1</v>
      </c>
      <c r="C3238" s="55" t="s">
        <v>14358</v>
      </c>
      <c r="D3238" s="55" t="s">
        <v>4649</v>
      </c>
      <c r="E3238" s="55" t="s">
        <v>14359</v>
      </c>
      <c r="F3238" s="55" t="s">
        <v>4651</v>
      </c>
      <c r="G3238" s="55" t="s">
        <v>14360</v>
      </c>
      <c r="H3238" s="55">
        <v>0</v>
      </c>
    </row>
    <row r="3239" spans="1:8" ht="12.5" customHeight="1">
      <c r="A3239" s="55">
        <v>21139</v>
      </c>
      <c r="B3239" s="55">
        <v>1</v>
      </c>
      <c r="C3239" s="55" t="s">
        <v>14361</v>
      </c>
      <c r="D3239" s="55" t="s">
        <v>4649</v>
      </c>
      <c r="E3239" s="55" t="s">
        <v>14362</v>
      </c>
      <c r="F3239" s="55" t="s">
        <v>4651</v>
      </c>
      <c r="G3239" s="55" t="s">
        <v>14363</v>
      </c>
      <c r="H3239" s="55">
        <v>0</v>
      </c>
    </row>
    <row r="3240" spans="1:8" ht="12.5" customHeight="1">
      <c r="A3240" s="55">
        <v>21142</v>
      </c>
      <c r="B3240" s="55">
        <v>1</v>
      </c>
      <c r="C3240" s="55" t="s">
        <v>14364</v>
      </c>
      <c r="D3240" s="55" t="s">
        <v>4649</v>
      </c>
      <c r="E3240" s="55" t="s">
        <v>14365</v>
      </c>
      <c r="F3240" s="55" t="s">
        <v>4651</v>
      </c>
      <c r="G3240" s="55" t="s">
        <v>14366</v>
      </c>
      <c r="H3240" s="55">
        <v>0</v>
      </c>
    </row>
    <row r="3241" spans="1:8" ht="12.5" customHeight="1">
      <c r="A3241" s="55">
        <v>21413</v>
      </c>
      <c r="B3241" s="55">
        <v>1</v>
      </c>
      <c r="C3241" s="55" t="s">
        <v>14367</v>
      </c>
      <c r="D3241" s="55" t="s">
        <v>4649</v>
      </c>
      <c r="E3241" s="55" t="s">
        <v>14368</v>
      </c>
      <c r="F3241" s="55" t="s">
        <v>4651</v>
      </c>
      <c r="G3241" s="55" t="s">
        <v>14369</v>
      </c>
      <c r="H3241" s="55">
        <v>0</v>
      </c>
    </row>
    <row r="3242" spans="1:8" ht="12.5" customHeight="1">
      <c r="A3242" s="55">
        <v>21443</v>
      </c>
      <c r="B3242" s="55">
        <v>1</v>
      </c>
      <c r="C3242" s="55" t="s">
        <v>14370</v>
      </c>
      <c r="D3242" s="55" t="s">
        <v>4649</v>
      </c>
      <c r="E3242" s="55" t="s">
        <v>14371</v>
      </c>
      <c r="F3242" s="55" t="s">
        <v>4651</v>
      </c>
      <c r="G3242" s="55" t="s">
        <v>14372</v>
      </c>
      <c r="H3242" s="55">
        <v>0</v>
      </c>
    </row>
    <row r="3243" spans="1:8" ht="12.5" customHeight="1">
      <c r="A3243" s="55">
        <v>21606</v>
      </c>
      <c r="B3243" s="55">
        <v>1</v>
      </c>
      <c r="C3243" s="55" t="s">
        <v>14373</v>
      </c>
      <c r="D3243" s="55" t="s">
        <v>4649</v>
      </c>
      <c r="E3243" s="55" t="s">
        <v>14374</v>
      </c>
      <c r="F3243" s="55" t="s">
        <v>4651</v>
      </c>
      <c r="G3243" s="55" t="s">
        <v>14375</v>
      </c>
      <c r="H3243" s="55">
        <v>0</v>
      </c>
    </row>
    <row r="3244" spans="1:8" ht="12.5" customHeight="1">
      <c r="A3244" s="55">
        <v>21781</v>
      </c>
      <c r="B3244" s="55">
        <v>1</v>
      </c>
      <c r="C3244" s="55" t="s">
        <v>14376</v>
      </c>
      <c r="D3244" s="55" t="s">
        <v>4649</v>
      </c>
      <c r="E3244" s="55" t="s">
        <v>14377</v>
      </c>
      <c r="F3244" s="55" t="s">
        <v>4651</v>
      </c>
      <c r="G3244" s="55" t="s">
        <v>14378</v>
      </c>
      <c r="H3244" s="55">
        <v>0</v>
      </c>
    </row>
    <row r="3245" spans="1:8" ht="12.5" customHeight="1">
      <c r="A3245" s="55">
        <v>21938</v>
      </c>
      <c r="B3245" s="55">
        <v>1</v>
      </c>
      <c r="C3245" s="55" t="s">
        <v>14379</v>
      </c>
      <c r="D3245" s="55" t="s">
        <v>4649</v>
      </c>
      <c r="E3245" s="55" t="s">
        <v>14380</v>
      </c>
      <c r="F3245" s="55" t="s">
        <v>4651</v>
      </c>
      <c r="G3245" s="55" t="s">
        <v>14381</v>
      </c>
      <c r="H3245" s="55">
        <v>0</v>
      </c>
    </row>
    <row r="3246" spans="1:8" ht="12.5" customHeight="1">
      <c r="A3246" s="55">
        <v>21942</v>
      </c>
      <c r="B3246" s="55">
        <v>1</v>
      </c>
      <c r="C3246" s="55" t="s">
        <v>14382</v>
      </c>
      <c r="D3246" s="55" t="s">
        <v>4649</v>
      </c>
      <c r="E3246" s="55" t="s">
        <v>14383</v>
      </c>
      <c r="F3246" s="55" t="s">
        <v>4651</v>
      </c>
      <c r="G3246" s="55" t="s">
        <v>14384</v>
      </c>
      <c r="H3246" s="55">
        <v>0</v>
      </c>
    </row>
    <row r="3247" spans="1:8" ht="12.5" customHeight="1">
      <c r="A3247" s="55">
        <v>22736</v>
      </c>
      <c r="B3247" s="55">
        <v>1</v>
      </c>
      <c r="C3247" s="55" t="s">
        <v>14385</v>
      </c>
      <c r="D3247" s="55" t="s">
        <v>4649</v>
      </c>
      <c r="E3247" s="55" t="s">
        <v>14386</v>
      </c>
      <c r="F3247" s="55" t="s">
        <v>4651</v>
      </c>
      <c r="G3247" s="55" t="s">
        <v>14387</v>
      </c>
      <c r="H3247" s="55">
        <v>0</v>
      </c>
    </row>
    <row r="3248" spans="1:8" ht="12.5" customHeight="1">
      <c r="A3248" s="55">
        <v>23131</v>
      </c>
      <c r="B3248" s="55">
        <v>1</v>
      </c>
      <c r="C3248" s="55" t="s">
        <v>14388</v>
      </c>
      <c r="D3248" s="55" t="s">
        <v>4649</v>
      </c>
      <c r="E3248" s="55" t="s">
        <v>14389</v>
      </c>
      <c r="F3248" s="55" t="s">
        <v>4651</v>
      </c>
      <c r="G3248" s="55" t="s">
        <v>14390</v>
      </c>
      <c r="H3248" s="55">
        <v>0</v>
      </c>
    </row>
    <row r="3249" spans="1:8" ht="12.5" customHeight="1">
      <c r="A3249" s="55">
        <v>23285</v>
      </c>
      <c r="B3249" s="55">
        <v>1</v>
      </c>
      <c r="C3249" s="55" t="s">
        <v>14391</v>
      </c>
      <c r="D3249" s="55" t="s">
        <v>4649</v>
      </c>
      <c r="E3249" s="55" t="s">
        <v>14392</v>
      </c>
      <c r="F3249" s="55" t="s">
        <v>4651</v>
      </c>
      <c r="G3249" s="55" t="s">
        <v>14393</v>
      </c>
      <c r="H3249" s="55">
        <v>0</v>
      </c>
    </row>
    <row r="3250" spans="1:8" ht="12.5" customHeight="1">
      <c r="A3250" s="55">
        <v>23726</v>
      </c>
      <c r="B3250" s="55">
        <v>1</v>
      </c>
      <c r="C3250" s="55" t="s">
        <v>14394</v>
      </c>
      <c r="D3250" s="55" t="s">
        <v>4649</v>
      </c>
      <c r="E3250" s="55" t="s">
        <v>14395</v>
      </c>
      <c r="F3250" s="55" t="s">
        <v>4651</v>
      </c>
      <c r="G3250" s="55" t="s">
        <v>14396</v>
      </c>
      <c r="H3250" s="55">
        <v>0</v>
      </c>
    </row>
    <row r="3251" spans="1:8" ht="12.5" customHeight="1">
      <c r="A3251" s="55">
        <v>23790</v>
      </c>
      <c r="B3251" s="55">
        <v>1</v>
      </c>
      <c r="C3251" s="55" t="s">
        <v>14397</v>
      </c>
      <c r="D3251" s="55" t="s">
        <v>4649</v>
      </c>
      <c r="E3251" s="55" t="s">
        <v>14398</v>
      </c>
      <c r="F3251" s="55" t="s">
        <v>4651</v>
      </c>
      <c r="G3251" s="55" t="s">
        <v>14399</v>
      </c>
      <c r="H3251" s="55">
        <v>0</v>
      </c>
    </row>
    <row r="3252" spans="1:8" ht="12.5" customHeight="1">
      <c r="A3252" s="55">
        <v>23872</v>
      </c>
      <c r="B3252" s="55">
        <v>1</v>
      </c>
      <c r="C3252" s="55" t="s">
        <v>14400</v>
      </c>
      <c r="D3252" s="55" t="s">
        <v>4649</v>
      </c>
      <c r="E3252" s="55" t="s">
        <v>14401</v>
      </c>
      <c r="F3252" s="55" t="s">
        <v>4651</v>
      </c>
      <c r="G3252" s="55" t="s">
        <v>14402</v>
      </c>
      <c r="H3252" s="55">
        <v>0</v>
      </c>
    </row>
    <row r="3253" spans="1:8" ht="12.5" customHeight="1">
      <c r="A3253" s="55">
        <v>24389</v>
      </c>
      <c r="B3253" s="55">
        <v>1</v>
      </c>
      <c r="C3253" s="55" t="s">
        <v>14403</v>
      </c>
      <c r="D3253" s="55" t="s">
        <v>4649</v>
      </c>
      <c r="E3253" s="55" t="s">
        <v>14404</v>
      </c>
      <c r="F3253" s="55" t="s">
        <v>4651</v>
      </c>
      <c r="G3253" s="55" t="s">
        <v>14405</v>
      </c>
      <c r="H3253" s="55">
        <v>0</v>
      </c>
    </row>
    <row r="3254" spans="1:8" ht="12.5" customHeight="1">
      <c r="A3254" s="55">
        <v>24672</v>
      </c>
      <c r="B3254" s="55">
        <v>1</v>
      </c>
      <c r="C3254" s="55" t="s">
        <v>14406</v>
      </c>
      <c r="D3254" s="55" t="s">
        <v>4649</v>
      </c>
      <c r="E3254" s="55" t="s">
        <v>14407</v>
      </c>
      <c r="F3254" s="55" t="s">
        <v>4651</v>
      </c>
      <c r="G3254" s="55" t="s">
        <v>14408</v>
      </c>
      <c r="H3254" s="55">
        <v>0</v>
      </c>
    </row>
    <row r="3255" spans="1:8" ht="12.5" customHeight="1">
      <c r="A3255" s="55">
        <v>24814</v>
      </c>
      <c r="B3255" s="55">
        <v>1</v>
      </c>
      <c r="C3255" s="55" t="s">
        <v>14409</v>
      </c>
      <c r="D3255" s="55" t="s">
        <v>4649</v>
      </c>
      <c r="E3255" s="55" t="s">
        <v>14410</v>
      </c>
      <c r="F3255" s="55" t="s">
        <v>4651</v>
      </c>
      <c r="G3255" s="55" t="s">
        <v>14411</v>
      </c>
      <c r="H3255" s="55">
        <v>0</v>
      </c>
    </row>
    <row r="3256" spans="1:8" ht="12.5" customHeight="1">
      <c r="A3256" s="55">
        <v>24941</v>
      </c>
      <c r="B3256" s="55">
        <v>1</v>
      </c>
      <c r="C3256" s="55" t="s">
        <v>14412</v>
      </c>
      <c r="D3256" s="55" t="s">
        <v>4649</v>
      </c>
      <c r="E3256" s="55" t="s">
        <v>14413</v>
      </c>
      <c r="F3256" s="55" t="s">
        <v>4651</v>
      </c>
      <c r="G3256" s="55" t="s">
        <v>14414</v>
      </c>
      <c r="H3256" s="55">
        <v>0</v>
      </c>
    </row>
    <row r="3257" spans="1:8" ht="12.5" customHeight="1">
      <c r="A3257" s="55">
        <v>25180</v>
      </c>
      <c r="B3257" s="55">
        <v>1</v>
      </c>
      <c r="C3257" s="55" t="s">
        <v>14415</v>
      </c>
      <c r="D3257" s="55" t="s">
        <v>4649</v>
      </c>
      <c r="E3257" s="55" t="s">
        <v>14416</v>
      </c>
      <c r="F3257" s="55" t="s">
        <v>4651</v>
      </c>
      <c r="G3257" s="55" t="s">
        <v>14417</v>
      </c>
      <c r="H3257" s="55">
        <v>0</v>
      </c>
    </row>
    <row r="3258" spans="1:8" ht="12.5" customHeight="1">
      <c r="A3258" s="55">
        <v>25334</v>
      </c>
      <c r="B3258" s="55">
        <v>1</v>
      </c>
      <c r="C3258" s="55" t="s">
        <v>14418</v>
      </c>
      <c r="D3258" s="55" t="s">
        <v>4649</v>
      </c>
      <c r="E3258" s="55" t="s">
        <v>14419</v>
      </c>
      <c r="F3258" s="55" t="s">
        <v>4651</v>
      </c>
      <c r="G3258" s="55" t="s">
        <v>14420</v>
      </c>
      <c r="H3258" s="55">
        <v>0</v>
      </c>
    </row>
    <row r="3259" spans="1:8" ht="12.5" customHeight="1">
      <c r="A3259" s="55">
        <v>25872</v>
      </c>
      <c r="B3259" s="55">
        <v>1</v>
      </c>
      <c r="C3259" s="55" t="s">
        <v>14421</v>
      </c>
      <c r="D3259" s="55" t="s">
        <v>4649</v>
      </c>
      <c r="E3259" s="55" t="s">
        <v>14422</v>
      </c>
      <c r="F3259" s="55" t="s">
        <v>4651</v>
      </c>
      <c r="G3259" s="55" t="s">
        <v>14423</v>
      </c>
      <c r="H3259" s="55">
        <v>0</v>
      </c>
    </row>
    <row r="3260" spans="1:8" ht="12.5" customHeight="1">
      <c r="A3260" s="55">
        <v>25988</v>
      </c>
      <c r="B3260" s="55">
        <v>1</v>
      </c>
      <c r="C3260" s="55" t="s">
        <v>14424</v>
      </c>
      <c r="D3260" s="55" t="s">
        <v>4649</v>
      </c>
      <c r="E3260" s="55" t="s">
        <v>14425</v>
      </c>
      <c r="F3260" s="55" t="s">
        <v>4651</v>
      </c>
      <c r="G3260" s="55" t="s">
        <v>14426</v>
      </c>
      <c r="H3260" s="55">
        <v>0</v>
      </c>
    </row>
    <row r="3261" spans="1:8" ht="12.5" customHeight="1">
      <c r="A3261" s="55">
        <v>26001</v>
      </c>
      <c r="B3261" s="55">
        <v>1</v>
      </c>
      <c r="C3261" s="55" t="s">
        <v>14427</v>
      </c>
      <c r="D3261" s="55" t="s">
        <v>4649</v>
      </c>
      <c r="E3261" s="55" t="s">
        <v>14428</v>
      </c>
      <c r="F3261" s="55" t="s">
        <v>4651</v>
      </c>
      <c r="G3261" s="55" t="s">
        <v>14429</v>
      </c>
      <c r="H3261" s="55">
        <v>0</v>
      </c>
    </row>
    <row r="3262" spans="1:8" ht="12.5" customHeight="1">
      <c r="A3262" s="55">
        <v>26062</v>
      </c>
      <c r="B3262" s="55">
        <v>1</v>
      </c>
      <c r="C3262" s="55" t="s">
        <v>14430</v>
      </c>
      <c r="D3262" s="55" t="s">
        <v>4649</v>
      </c>
      <c r="E3262" s="55" t="s">
        <v>14431</v>
      </c>
      <c r="F3262" s="55" t="s">
        <v>4651</v>
      </c>
      <c r="G3262" s="55" t="s">
        <v>14432</v>
      </c>
      <c r="H3262" s="55">
        <v>0</v>
      </c>
    </row>
    <row r="3263" spans="1:8" ht="12.5" customHeight="1">
      <c r="A3263" s="55">
        <v>26537</v>
      </c>
      <c r="B3263" s="55">
        <v>1</v>
      </c>
      <c r="C3263" s="55" t="s">
        <v>14433</v>
      </c>
      <c r="D3263" s="55" t="s">
        <v>4649</v>
      </c>
      <c r="E3263" s="55" t="s">
        <v>14434</v>
      </c>
      <c r="F3263" s="55" t="s">
        <v>4651</v>
      </c>
      <c r="G3263" s="55" t="s">
        <v>14435</v>
      </c>
      <c r="H3263" s="55">
        <v>0</v>
      </c>
    </row>
    <row r="3264" spans="1:8" ht="12.5" customHeight="1">
      <c r="A3264" s="55">
        <v>26551</v>
      </c>
      <c r="B3264" s="55">
        <v>1</v>
      </c>
      <c r="C3264" s="55" t="s">
        <v>14436</v>
      </c>
      <c r="D3264" s="55" t="s">
        <v>4649</v>
      </c>
      <c r="E3264" s="55" t="s">
        <v>14437</v>
      </c>
      <c r="F3264" s="55" t="s">
        <v>4651</v>
      </c>
      <c r="G3264" s="55" t="s">
        <v>14438</v>
      </c>
      <c r="H3264" s="55">
        <v>0</v>
      </c>
    </row>
    <row r="3265" spans="1:8" ht="12.5" customHeight="1">
      <c r="A3265" s="55">
        <v>26628</v>
      </c>
      <c r="B3265" s="55">
        <v>1</v>
      </c>
      <c r="C3265" s="55" t="s">
        <v>14439</v>
      </c>
      <c r="D3265" s="55" t="s">
        <v>4649</v>
      </c>
      <c r="E3265" s="55" t="s">
        <v>14440</v>
      </c>
      <c r="F3265" s="55" t="s">
        <v>4651</v>
      </c>
      <c r="G3265" s="55" t="s">
        <v>14441</v>
      </c>
      <c r="H3265" s="55">
        <v>0</v>
      </c>
    </row>
    <row r="3266" spans="1:8" ht="12.5" customHeight="1">
      <c r="A3266" s="55">
        <v>26642</v>
      </c>
      <c r="B3266" s="55">
        <v>1</v>
      </c>
      <c r="C3266" s="55" t="s">
        <v>14442</v>
      </c>
      <c r="D3266" s="55" t="s">
        <v>4649</v>
      </c>
      <c r="E3266" s="55" t="s">
        <v>14443</v>
      </c>
      <c r="F3266" s="55" t="s">
        <v>4651</v>
      </c>
      <c r="G3266" s="55" t="s">
        <v>14444</v>
      </c>
      <c r="H3266" s="55">
        <v>0</v>
      </c>
    </row>
    <row r="3267" spans="1:8" ht="12.5" customHeight="1">
      <c r="A3267" s="55">
        <v>27201</v>
      </c>
      <c r="B3267" s="55">
        <v>1</v>
      </c>
      <c r="C3267" s="55" t="s">
        <v>14445</v>
      </c>
      <c r="D3267" s="55" t="s">
        <v>4649</v>
      </c>
      <c r="E3267" s="55" t="s">
        <v>14446</v>
      </c>
      <c r="F3267" s="55" t="s">
        <v>4651</v>
      </c>
      <c r="G3267" s="55" t="s">
        <v>14447</v>
      </c>
      <c r="H3267" s="55">
        <v>0</v>
      </c>
    </row>
    <row r="3268" spans="1:8" ht="12.5" customHeight="1">
      <c r="A3268" s="55">
        <v>27269</v>
      </c>
      <c r="B3268" s="55">
        <v>1</v>
      </c>
      <c r="C3268" s="55" t="s">
        <v>14448</v>
      </c>
      <c r="D3268" s="55" t="s">
        <v>4649</v>
      </c>
      <c r="E3268" s="55" t="s">
        <v>14449</v>
      </c>
      <c r="F3268" s="55" t="s">
        <v>4651</v>
      </c>
      <c r="G3268" s="55" t="s">
        <v>14450</v>
      </c>
      <c r="H3268" s="55">
        <v>0</v>
      </c>
    </row>
    <row r="3269" spans="1:8" ht="12.5" customHeight="1">
      <c r="A3269" s="55">
        <v>27542</v>
      </c>
      <c r="B3269" s="55">
        <v>1</v>
      </c>
      <c r="C3269" s="55" t="s">
        <v>14451</v>
      </c>
      <c r="D3269" s="55" t="s">
        <v>4649</v>
      </c>
      <c r="E3269" s="55" t="s">
        <v>14452</v>
      </c>
      <c r="F3269" s="55" t="s">
        <v>4651</v>
      </c>
      <c r="G3269" s="55" t="s">
        <v>14453</v>
      </c>
      <c r="H3269" s="55">
        <v>0</v>
      </c>
    </row>
    <row r="3270" spans="1:8" ht="12.5" customHeight="1">
      <c r="A3270" s="55">
        <v>27606</v>
      </c>
      <c r="B3270" s="55">
        <v>1</v>
      </c>
      <c r="C3270" s="55" t="s">
        <v>14454</v>
      </c>
      <c r="D3270" s="55" t="s">
        <v>4649</v>
      </c>
      <c r="E3270" s="55" t="s">
        <v>14455</v>
      </c>
      <c r="F3270" s="55" t="s">
        <v>4651</v>
      </c>
      <c r="G3270" s="55" t="s">
        <v>14456</v>
      </c>
      <c r="H3270" s="55">
        <v>0</v>
      </c>
    </row>
    <row r="3271" spans="1:8" ht="12.5" customHeight="1">
      <c r="A3271" s="55">
        <v>28075</v>
      </c>
      <c r="B3271" s="55">
        <v>1</v>
      </c>
      <c r="C3271" s="55" t="s">
        <v>14457</v>
      </c>
      <c r="D3271" s="55" t="s">
        <v>4649</v>
      </c>
      <c r="E3271" s="55" t="s">
        <v>14458</v>
      </c>
      <c r="F3271" s="55" t="s">
        <v>4651</v>
      </c>
      <c r="G3271" s="55" t="s">
        <v>14459</v>
      </c>
      <c r="H3271" s="55">
        <v>0</v>
      </c>
    </row>
    <row r="3272" spans="1:8" ht="12.5" customHeight="1">
      <c r="A3272" s="55">
        <v>28174</v>
      </c>
      <c r="B3272" s="55">
        <v>1</v>
      </c>
      <c r="C3272" s="55" t="s">
        <v>14460</v>
      </c>
      <c r="D3272" s="55" t="s">
        <v>4649</v>
      </c>
      <c r="E3272" s="55" t="s">
        <v>14461</v>
      </c>
      <c r="F3272" s="55" t="s">
        <v>4651</v>
      </c>
      <c r="G3272" s="55" t="s">
        <v>14462</v>
      </c>
      <c r="H3272" s="55">
        <v>0</v>
      </c>
    </row>
    <row r="3273" spans="1:8" ht="12.5" customHeight="1">
      <c r="A3273" s="55">
        <v>28852</v>
      </c>
      <c r="B3273" s="55">
        <v>1</v>
      </c>
      <c r="C3273" s="55" t="s">
        <v>14463</v>
      </c>
      <c r="D3273" s="55" t="s">
        <v>4649</v>
      </c>
      <c r="E3273" s="55" t="s">
        <v>14464</v>
      </c>
      <c r="F3273" s="55" t="s">
        <v>4651</v>
      </c>
      <c r="G3273" s="55" t="s">
        <v>14465</v>
      </c>
      <c r="H3273" s="55">
        <v>0</v>
      </c>
    </row>
    <row r="3274" spans="1:8" ht="12.5" customHeight="1">
      <c r="A3274" s="55">
        <v>28980</v>
      </c>
      <c r="B3274" s="55">
        <v>1</v>
      </c>
      <c r="C3274" s="55" t="s">
        <v>14466</v>
      </c>
      <c r="D3274" s="55" t="s">
        <v>4649</v>
      </c>
      <c r="E3274" s="55" t="s">
        <v>14467</v>
      </c>
      <c r="F3274" s="55" t="s">
        <v>4651</v>
      </c>
      <c r="G3274" s="55" t="s">
        <v>14468</v>
      </c>
      <c r="H3274" s="55">
        <v>0</v>
      </c>
    </row>
    <row r="3275" spans="1:8" ht="12.5" customHeight="1">
      <c r="A3275" s="55">
        <v>29049</v>
      </c>
      <c r="B3275" s="55">
        <v>1</v>
      </c>
      <c r="C3275" s="55" t="s">
        <v>14469</v>
      </c>
      <c r="D3275" s="55" t="s">
        <v>4649</v>
      </c>
      <c r="E3275" s="55" t="s">
        <v>14470</v>
      </c>
      <c r="F3275" s="55" t="s">
        <v>4651</v>
      </c>
      <c r="G3275" s="55" t="s">
        <v>14471</v>
      </c>
      <c r="H3275" s="55">
        <v>0</v>
      </c>
    </row>
    <row r="3276" spans="1:8" ht="12.5" customHeight="1">
      <c r="A3276" s="55">
        <v>29147</v>
      </c>
      <c r="B3276" s="55">
        <v>1</v>
      </c>
      <c r="C3276" s="55" t="s">
        <v>14472</v>
      </c>
      <c r="D3276" s="55" t="s">
        <v>4649</v>
      </c>
      <c r="E3276" s="55" t="s">
        <v>14473</v>
      </c>
      <c r="F3276" s="55" t="s">
        <v>4651</v>
      </c>
      <c r="G3276" s="55" t="s">
        <v>14474</v>
      </c>
      <c r="H3276" s="55">
        <v>0</v>
      </c>
    </row>
    <row r="3277" spans="1:8" ht="12.5" customHeight="1">
      <c r="A3277" s="55">
        <v>29329</v>
      </c>
      <c r="B3277" s="55">
        <v>1</v>
      </c>
      <c r="C3277" s="55" t="s">
        <v>14475</v>
      </c>
      <c r="D3277" s="55" t="s">
        <v>4649</v>
      </c>
      <c r="E3277" s="55" t="s">
        <v>14476</v>
      </c>
      <c r="F3277" s="55" t="s">
        <v>4651</v>
      </c>
      <c r="G3277" s="55" t="s">
        <v>14477</v>
      </c>
      <c r="H3277" s="55">
        <v>0</v>
      </c>
    </row>
    <row r="3278" spans="1:8" ht="12.5" customHeight="1">
      <c r="A3278" s="55">
        <v>11084</v>
      </c>
      <c r="B3278" s="55">
        <v>1</v>
      </c>
      <c r="C3278" s="55" t="s">
        <v>14478</v>
      </c>
      <c r="D3278" s="55" t="s">
        <v>4649</v>
      </c>
      <c r="E3278" s="55" t="s">
        <v>14479</v>
      </c>
      <c r="F3278" s="55" t="s">
        <v>4651</v>
      </c>
      <c r="G3278" s="55" t="s">
        <v>14480</v>
      </c>
      <c r="H3278" s="55">
        <v>0</v>
      </c>
    </row>
    <row r="3279" spans="1:8" ht="12.5" customHeight="1">
      <c r="A3279" s="55">
        <v>11532</v>
      </c>
      <c r="B3279" s="55">
        <v>1</v>
      </c>
      <c r="C3279" s="55" t="s">
        <v>14481</v>
      </c>
      <c r="D3279" s="55" t="s">
        <v>4649</v>
      </c>
      <c r="E3279" s="55" t="s">
        <v>14482</v>
      </c>
      <c r="F3279" s="55" t="s">
        <v>4651</v>
      </c>
      <c r="G3279" s="55" t="s">
        <v>14483</v>
      </c>
      <c r="H3279" s="55">
        <v>0</v>
      </c>
    </row>
    <row r="3280" spans="1:8" ht="12.5" customHeight="1">
      <c r="A3280" s="55">
        <v>11829</v>
      </c>
      <c r="B3280" s="55">
        <v>1</v>
      </c>
      <c r="C3280" s="55" t="s">
        <v>14484</v>
      </c>
      <c r="D3280" s="55" t="s">
        <v>4649</v>
      </c>
      <c r="E3280" s="55" t="s">
        <v>14485</v>
      </c>
      <c r="F3280" s="55" t="s">
        <v>4651</v>
      </c>
      <c r="G3280" s="55" t="s">
        <v>14486</v>
      </c>
      <c r="H3280" s="55">
        <v>0</v>
      </c>
    </row>
    <row r="3281" spans="1:8" ht="12.5" customHeight="1">
      <c r="A3281" s="55">
        <v>11838</v>
      </c>
      <c r="B3281" s="55">
        <v>1</v>
      </c>
      <c r="C3281" s="55" t="s">
        <v>14487</v>
      </c>
      <c r="D3281" s="55" t="s">
        <v>4649</v>
      </c>
      <c r="E3281" s="55" t="s">
        <v>14488</v>
      </c>
      <c r="F3281" s="55" t="s">
        <v>4651</v>
      </c>
      <c r="G3281" s="55" t="s">
        <v>14489</v>
      </c>
      <c r="H3281" s="55">
        <v>0</v>
      </c>
    </row>
    <row r="3282" spans="1:8" ht="12.5" customHeight="1">
      <c r="A3282" s="55">
        <v>11856</v>
      </c>
      <c r="B3282" s="55">
        <v>1</v>
      </c>
      <c r="C3282" s="55" t="s">
        <v>14490</v>
      </c>
      <c r="D3282" s="55" t="s">
        <v>4649</v>
      </c>
      <c r="E3282" s="55" t="s">
        <v>14491</v>
      </c>
      <c r="F3282" s="55" t="s">
        <v>4651</v>
      </c>
      <c r="G3282" s="55" t="s">
        <v>14492</v>
      </c>
      <c r="H3282" s="55">
        <v>0</v>
      </c>
    </row>
    <row r="3283" spans="1:8" ht="12.5" customHeight="1">
      <c r="A3283" s="55">
        <v>12048</v>
      </c>
      <c r="B3283" s="55">
        <v>1</v>
      </c>
      <c r="C3283" s="55" t="s">
        <v>14493</v>
      </c>
      <c r="D3283" s="55" t="s">
        <v>4649</v>
      </c>
      <c r="E3283" s="55" t="s">
        <v>14494</v>
      </c>
      <c r="F3283" s="55" t="s">
        <v>4651</v>
      </c>
      <c r="G3283" s="55" t="s">
        <v>14495</v>
      </c>
      <c r="H3283" s="55">
        <v>0</v>
      </c>
    </row>
    <row r="3284" spans="1:8" ht="12.5" customHeight="1">
      <c r="A3284" s="55">
        <v>12794</v>
      </c>
      <c r="B3284" s="55">
        <v>1</v>
      </c>
      <c r="C3284" s="55" t="s">
        <v>14496</v>
      </c>
      <c r="D3284" s="55" t="s">
        <v>4649</v>
      </c>
      <c r="E3284" s="55" t="s">
        <v>14497</v>
      </c>
      <c r="F3284" s="55" t="s">
        <v>4651</v>
      </c>
      <c r="G3284" s="55" t="s">
        <v>14498</v>
      </c>
      <c r="H3284" s="55">
        <v>0</v>
      </c>
    </row>
    <row r="3285" spans="1:8" ht="12.5" customHeight="1">
      <c r="A3285" s="55">
        <v>12973</v>
      </c>
      <c r="B3285" s="55">
        <v>1</v>
      </c>
      <c r="C3285" s="55" t="s">
        <v>14499</v>
      </c>
      <c r="D3285" s="55" t="s">
        <v>4649</v>
      </c>
      <c r="E3285" s="55" t="s">
        <v>14500</v>
      </c>
      <c r="F3285" s="55" t="s">
        <v>4651</v>
      </c>
      <c r="G3285" s="55" t="s">
        <v>14501</v>
      </c>
      <c r="H3285" s="55">
        <v>0</v>
      </c>
    </row>
    <row r="3286" spans="1:8" ht="12.5" customHeight="1">
      <c r="A3286" s="55">
        <v>13443</v>
      </c>
      <c r="B3286" s="55">
        <v>1</v>
      </c>
      <c r="C3286" s="55" t="s">
        <v>14502</v>
      </c>
      <c r="D3286" s="55" t="s">
        <v>4649</v>
      </c>
      <c r="E3286" s="55" t="s">
        <v>14503</v>
      </c>
      <c r="F3286" s="55" t="s">
        <v>4651</v>
      </c>
      <c r="G3286" s="55" t="s">
        <v>14504</v>
      </c>
      <c r="H3286" s="55">
        <v>0</v>
      </c>
    </row>
    <row r="3287" spans="1:8" ht="12.5" customHeight="1">
      <c r="A3287" s="55">
        <v>13896</v>
      </c>
      <c r="B3287" s="55">
        <v>1</v>
      </c>
      <c r="C3287" s="55" t="s">
        <v>14505</v>
      </c>
      <c r="D3287" s="55" t="s">
        <v>4649</v>
      </c>
      <c r="E3287" s="55" t="s">
        <v>14506</v>
      </c>
      <c r="F3287" s="55" t="s">
        <v>4651</v>
      </c>
      <c r="G3287" s="55" t="s">
        <v>14507</v>
      </c>
      <c r="H3287" s="55">
        <v>0</v>
      </c>
    </row>
    <row r="3288" spans="1:8" ht="12.5" customHeight="1">
      <c r="A3288" s="55">
        <v>14337</v>
      </c>
      <c r="B3288" s="55">
        <v>1</v>
      </c>
      <c r="C3288" s="55" t="s">
        <v>14508</v>
      </c>
      <c r="D3288" s="55" t="s">
        <v>4649</v>
      </c>
      <c r="E3288" s="55" t="s">
        <v>14509</v>
      </c>
      <c r="F3288" s="55" t="s">
        <v>4651</v>
      </c>
      <c r="G3288" s="55" t="s">
        <v>14510</v>
      </c>
      <c r="H3288" s="55">
        <v>0</v>
      </c>
    </row>
    <row r="3289" spans="1:8" ht="12.5" customHeight="1">
      <c r="A3289" s="55">
        <v>14569</v>
      </c>
      <c r="B3289" s="55">
        <v>1</v>
      </c>
      <c r="C3289" s="55" t="s">
        <v>14511</v>
      </c>
      <c r="D3289" s="55" t="s">
        <v>4649</v>
      </c>
      <c r="E3289" s="55" t="s">
        <v>14512</v>
      </c>
      <c r="F3289" s="55" t="s">
        <v>4651</v>
      </c>
      <c r="G3289" s="55" t="s">
        <v>14513</v>
      </c>
      <c r="H3289" s="55">
        <v>0</v>
      </c>
    </row>
    <row r="3290" spans="1:8" ht="12.5" customHeight="1">
      <c r="A3290" s="55">
        <v>14579</v>
      </c>
      <c r="B3290" s="55">
        <v>1</v>
      </c>
      <c r="C3290" s="55" t="s">
        <v>14514</v>
      </c>
      <c r="D3290" s="55" t="s">
        <v>4649</v>
      </c>
      <c r="E3290" s="55" t="s">
        <v>14515</v>
      </c>
      <c r="F3290" s="55" t="s">
        <v>4651</v>
      </c>
      <c r="G3290" s="55" t="s">
        <v>14516</v>
      </c>
      <c r="H3290" s="55">
        <v>0</v>
      </c>
    </row>
    <row r="3291" spans="1:8" ht="12.5" customHeight="1">
      <c r="A3291" s="55">
        <v>14732</v>
      </c>
      <c r="B3291" s="55">
        <v>1</v>
      </c>
      <c r="C3291" s="55" t="s">
        <v>14517</v>
      </c>
      <c r="D3291" s="55" t="s">
        <v>4649</v>
      </c>
      <c r="E3291" s="55" t="s">
        <v>14518</v>
      </c>
      <c r="F3291" s="55" t="s">
        <v>4651</v>
      </c>
      <c r="G3291" s="55" t="s">
        <v>14519</v>
      </c>
      <c r="H3291" s="55">
        <v>0</v>
      </c>
    </row>
    <row r="3292" spans="1:8" ht="12.5" customHeight="1">
      <c r="A3292" s="55">
        <v>15423</v>
      </c>
      <c r="B3292" s="55">
        <v>1</v>
      </c>
      <c r="C3292" s="55" t="s">
        <v>14520</v>
      </c>
      <c r="D3292" s="55" t="s">
        <v>4649</v>
      </c>
      <c r="E3292" s="55" t="s">
        <v>14521</v>
      </c>
      <c r="F3292" s="55" t="s">
        <v>4651</v>
      </c>
      <c r="G3292" s="55" t="s">
        <v>14522</v>
      </c>
      <c r="H3292" s="55">
        <v>0</v>
      </c>
    </row>
    <row r="3293" spans="1:8" ht="12.5" customHeight="1">
      <c r="A3293" s="55">
        <v>15472</v>
      </c>
      <c r="B3293" s="55">
        <v>1</v>
      </c>
      <c r="C3293" s="55" t="s">
        <v>14523</v>
      </c>
      <c r="D3293" s="55" t="s">
        <v>4649</v>
      </c>
      <c r="E3293" s="55" t="s">
        <v>14524</v>
      </c>
      <c r="F3293" s="55" t="s">
        <v>4651</v>
      </c>
      <c r="G3293" s="55" t="s">
        <v>14525</v>
      </c>
      <c r="H3293" s="55">
        <v>0</v>
      </c>
    </row>
    <row r="3294" spans="1:8" ht="12.5" customHeight="1">
      <c r="A3294" s="55">
        <v>15489</v>
      </c>
      <c r="B3294" s="55">
        <v>1</v>
      </c>
      <c r="C3294" s="55" t="s">
        <v>14526</v>
      </c>
      <c r="D3294" s="55" t="s">
        <v>4649</v>
      </c>
      <c r="E3294" s="55" t="s">
        <v>14527</v>
      </c>
      <c r="F3294" s="55" t="s">
        <v>4651</v>
      </c>
      <c r="G3294" s="55" t="s">
        <v>14528</v>
      </c>
      <c r="H3294" s="55">
        <v>0</v>
      </c>
    </row>
    <row r="3295" spans="1:8" ht="12.5" customHeight="1">
      <c r="A3295" s="55">
        <v>15849</v>
      </c>
      <c r="B3295" s="55">
        <v>1</v>
      </c>
      <c r="C3295" s="55" t="s">
        <v>14529</v>
      </c>
      <c r="D3295" s="55" t="s">
        <v>4649</v>
      </c>
      <c r="E3295" s="55" t="s">
        <v>14530</v>
      </c>
      <c r="F3295" s="55" t="s">
        <v>4651</v>
      </c>
      <c r="G3295" s="55" t="s">
        <v>14531</v>
      </c>
      <c r="H3295" s="55">
        <v>0</v>
      </c>
    </row>
    <row r="3296" spans="1:8" ht="12.5" customHeight="1">
      <c r="A3296" s="55">
        <v>16142</v>
      </c>
      <c r="B3296" s="55">
        <v>1</v>
      </c>
      <c r="C3296" s="55" t="s">
        <v>14532</v>
      </c>
      <c r="D3296" s="55" t="s">
        <v>4649</v>
      </c>
      <c r="E3296" s="55" t="s">
        <v>14533</v>
      </c>
      <c r="F3296" s="55" t="s">
        <v>4651</v>
      </c>
      <c r="G3296" s="55" t="s">
        <v>14534</v>
      </c>
      <c r="H3296" s="55">
        <v>0</v>
      </c>
    </row>
    <row r="3297" spans="1:8" ht="12.5" customHeight="1">
      <c r="A3297" s="55">
        <v>16153</v>
      </c>
      <c r="B3297" s="55">
        <v>1</v>
      </c>
      <c r="C3297" s="55" t="s">
        <v>14535</v>
      </c>
      <c r="D3297" s="55" t="s">
        <v>4649</v>
      </c>
      <c r="E3297" s="55" t="s">
        <v>14536</v>
      </c>
      <c r="F3297" s="55" t="s">
        <v>4651</v>
      </c>
      <c r="G3297" s="55" t="s">
        <v>14537</v>
      </c>
      <c r="H3297" s="55">
        <v>0</v>
      </c>
    </row>
    <row r="3298" spans="1:8" ht="12.5" customHeight="1">
      <c r="A3298" s="55">
        <v>16864</v>
      </c>
      <c r="B3298" s="55">
        <v>1</v>
      </c>
      <c r="C3298" s="55" t="s">
        <v>14538</v>
      </c>
      <c r="D3298" s="55" t="s">
        <v>4649</v>
      </c>
      <c r="E3298" s="55" t="s">
        <v>14539</v>
      </c>
      <c r="F3298" s="55" t="s">
        <v>4651</v>
      </c>
      <c r="G3298" s="55" t="s">
        <v>14540</v>
      </c>
      <c r="H3298" s="55">
        <v>0</v>
      </c>
    </row>
    <row r="3299" spans="1:8" ht="12.5" customHeight="1">
      <c r="A3299" s="55">
        <v>17531</v>
      </c>
      <c r="B3299" s="55">
        <v>1</v>
      </c>
      <c r="C3299" s="55" t="s">
        <v>14541</v>
      </c>
      <c r="D3299" s="55" t="s">
        <v>4649</v>
      </c>
      <c r="E3299" s="55" t="s">
        <v>14542</v>
      </c>
      <c r="F3299" s="55" t="s">
        <v>4651</v>
      </c>
      <c r="G3299" s="55" t="s">
        <v>14543</v>
      </c>
      <c r="H3299" s="55">
        <v>0</v>
      </c>
    </row>
    <row r="3300" spans="1:8" ht="12.5" customHeight="1">
      <c r="A3300" s="55">
        <v>17615</v>
      </c>
      <c r="B3300" s="55">
        <v>1</v>
      </c>
      <c r="C3300" s="55" t="s">
        <v>14544</v>
      </c>
      <c r="D3300" s="55" t="s">
        <v>4649</v>
      </c>
      <c r="E3300" s="55" t="s">
        <v>14545</v>
      </c>
      <c r="F3300" s="55" t="s">
        <v>4651</v>
      </c>
      <c r="G3300" s="55" t="s">
        <v>14546</v>
      </c>
      <c r="H3300" s="55">
        <v>0</v>
      </c>
    </row>
    <row r="3301" spans="1:8" ht="12.5" customHeight="1">
      <c r="A3301" s="55">
        <v>18115</v>
      </c>
      <c r="B3301" s="55">
        <v>1</v>
      </c>
      <c r="C3301" s="55" t="s">
        <v>14547</v>
      </c>
      <c r="D3301" s="55" t="s">
        <v>4649</v>
      </c>
      <c r="E3301" s="55" t="s">
        <v>14548</v>
      </c>
      <c r="F3301" s="55" t="s">
        <v>4651</v>
      </c>
      <c r="G3301" s="55" t="s">
        <v>14549</v>
      </c>
      <c r="H3301" s="55">
        <v>0</v>
      </c>
    </row>
    <row r="3302" spans="1:8" ht="12.5" customHeight="1">
      <c r="A3302" s="55">
        <v>18497</v>
      </c>
      <c r="B3302" s="55">
        <v>1</v>
      </c>
      <c r="C3302" s="55" t="s">
        <v>14550</v>
      </c>
      <c r="D3302" s="55" t="s">
        <v>4649</v>
      </c>
      <c r="E3302" s="55" t="s">
        <v>14551</v>
      </c>
      <c r="F3302" s="55" t="s">
        <v>4651</v>
      </c>
      <c r="G3302" s="55" t="s">
        <v>14552</v>
      </c>
      <c r="H3302" s="55">
        <v>0</v>
      </c>
    </row>
    <row r="3303" spans="1:8" ht="12.5" customHeight="1">
      <c r="A3303" s="55">
        <v>18569</v>
      </c>
      <c r="B3303" s="55">
        <v>1</v>
      </c>
      <c r="C3303" s="55" t="s">
        <v>14553</v>
      </c>
      <c r="D3303" s="55" t="s">
        <v>4649</v>
      </c>
      <c r="E3303" s="55" t="s">
        <v>14554</v>
      </c>
      <c r="F3303" s="55" t="s">
        <v>4651</v>
      </c>
      <c r="G3303" s="55" t="s">
        <v>14555</v>
      </c>
      <c r="H3303" s="55">
        <v>0</v>
      </c>
    </row>
    <row r="3304" spans="1:8" ht="12.5" customHeight="1">
      <c r="A3304" s="55">
        <v>18584</v>
      </c>
      <c r="B3304" s="55">
        <v>1</v>
      </c>
      <c r="C3304" s="55" t="s">
        <v>14556</v>
      </c>
      <c r="D3304" s="55" t="s">
        <v>4649</v>
      </c>
      <c r="E3304" s="55" t="s">
        <v>14557</v>
      </c>
      <c r="F3304" s="55" t="s">
        <v>4651</v>
      </c>
      <c r="G3304" s="55" t="s">
        <v>14558</v>
      </c>
      <c r="H3304" s="55">
        <v>0</v>
      </c>
    </row>
    <row r="3305" spans="1:8" ht="12.5" customHeight="1">
      <c r="A3305" s="55">
        <v>18941</v>
      </c>
      <c r="B3305" s="55">
        <v>1</v>
      </c>
      <c r="C3305" s="55" t="s">
        <v>14559</v>
      </c>
      <c r="D3305" s="55" t="s">
        <v>4649</v>
      </c>
      <c r="E3305" s="55" t="s">
        <v>14560</v>
      </c>
      <c r="F3305" s="55" t="s">
        <v>4651</v>
      </c>
      <c r="G3305" s="55" t="s">
        <v>14561</v>
      </c>
      <c r="H3305" s="55">
        <v>0</v>
      </c>
    </row>
    <row r="3306" spans="1:8" ht="12.5" customHeight="1">
      <c r="A3306" s="55">
        <v>19405</v>
      </c>
      <c r="B3306" s="55">
        <v>1</v>
      </c>
      <c r="C3306" s="55" t="s">
        <v>14562</v>
      </c>
      <c r="D3306" s="55" t="s">
        <v>4649</v>
      </c>
      <c r="E3306" s="55" t="s">
        <v>14563</v>
      </c>
      <c r="F3306" s="55" t="s">
        <v>4651</v>
      </c>
      <c r="G3306" s="55" t="s">
        <v>14564</v>
      </c>
      <c r="H3306" s="55">
        <v>0</v>
      </c>
    </row>
    <row r="3307" spans="1:8" ht="12.5" customHeight="1">
      <c r="A3307" s="55">
        <v>19641</v>
      </c>
      <c r="B3307" s="55">
        <v>1</v>
      </c>
      <c r="C3307" s="55" t="s">
        <v>14565</v>
      </c>
      <c r="D3307" s="55" t="s">
        <v>4649</v>
      </c>
      <c r="E3307" s="55" t="s">
        <v>14566</v>
      </c>
      <c r="F3307" s="55" t="s">
        <v>4651</v>
      </c>
      <c r="G3307" s="55" t="s">
        <v>14567</v>
      </c>
      <c r="H3307" s="55">
        <v>0</v>
      </c>
    </row>
    <row r="3308" spans="1:8" ht="12.5" customHeight="1">
      <c r="A3308" s="55">
        <v>19755</v>
      </c>
      <c r="B3308" s="55">
        <v>1</v>
      </c>
      <c r="C3308" s="55" t="s">
        <v>14568</v>
      </c>
      <c r="D3308" s="55" t="s">
        <v>4649</v>
      </c>
      <c r="E3308" s="55" t="s">
        <v>14569</v>
      </c>
      <c r="F3308" s="55" t="s">
        <v>4651</v>
      </c>
      <c r="G3308" s="55" t="s">
        <v>14570</v>
      </c>
      <c r="H3308" s="55">
        <v>0</v>
      </c>
    </row>
    <row r="3309" spans="1:8" ht="12.5" customHeight="1">
      <c r="A3309" s="55">
        <v>19815</v>
      </c>
      <c r="B3309" s="55">
        <v>1</v>
      </c>
      <c r="C3309" s="55" t="s">
        <v>14571</v>
      </c>
      <c r="D3309" s="55" t="s">
        <v>4649</v>
      </c>
      <c r="E3309" s="55" t="s">
        <v>14572</v>
      </c>
      <c r="F3309" s="55" t="s">
        <v>4651</v>
      </c>
      <c r="G3309" s="55" t="s">
        <v>14573</v>
      </c>
      <c r="H3309" s="55">
        <v>0</v>
      </c>
    </row>
    <row r="3310" spans="1:8" ht="12.5" customHeight="1">
      <c r="A3310" s="55">
        <v>19875</v>
      </c>
      <c r="B3310" s="55">
        <v>1</v>
      </c>
      <c r="C3310" s="55" t="s">
        <v>14574</v>
      </c>
      <c r="D3310" s="55" t="s">
        <v>4649</v>
      </c>
      <c r="E3310" s="55" t="s">
        <v>14575</v>
      </c>
      <c r="F3310" s="55" t="s">
        <v>4651</v>
      </c>
      <c r="G3310" s="55" t="s">
        <v>14576</v>
      </c>
      <c r="H3310" s="55">
        <v>0</v>
      </c>
    </row>
    <row r="3311" spans="1:8" ht="12.5" customHeight="1">
      <c r="A3311" s="55">
        <v>20301</v>
      </c>
      <c r="B3311" s="55">
        <v>1</v>
      </c>
      <c r="C3311" s="55" t="s">
        <v>14577</v>
      </c>
      <c r="D3311" s="55" t="s">
        <v>4649</v>
      </c>
      <c r="E3311" s="55" t="s">
        <v>14578</v>
      </c>
      <c r="F3311" s="55" t="s">
        <v>4651</v>
      </c>
      <c r="G3311" s="55" t="s">
        <v>14579</v>
      </c>
      <c r="H3311" s="55">
        <v>0</v>
      </c>
    </row>
    <row r="3312" spans="1:8" ht="12.5" customHeight="1">
      <c r="A3312" s="55">
        <v>20408</v>
      </c>
      <c r="B3312" s="55">
        <v>1</v>
      </c>
      <c r="C3312" s="55" t="s">
        <v>14580</v>
      </c>
      <c r="D3312" s="55" t="s">
        <v>4649</v>
      </c>
      <c r="E3312" s="55" t="s">
        <v>14581</v>
      </c>
      <c r="F3312" s="55" t="s">
        <v>4651</v>
      </c>
      <c r="G3312" s="55" t="s">
        <v>14582</v>
      </c>
      <c r="H3312" s="55">
        <v>0</v>
      </c>
    </row>
    <row r="3313" spans="1:8" ht="12.5" customHeight="1">
      <c r="A3313" s="55">
        <v>20513</v>
      </c>
      <c r="B3313" s="55">
        <v>1</v>
      </c>
      <c r="C3313" s="55" t="s">
        <v>14583</v>
      </c>
      <c r="D3313" s="55" t="s">
        <v>4649</v>
      </c>
      <c r="E3313" s="55" t="s">
        <v>14584</v>
      </c>
      <c r="F3313" s="55" t="s">
        <v>4651</v>
      </c>
      <c r="G3313" s="55" t="s">
        <v>14585</v>
      </c>
      <c r="H3313" s="55">
        <v>0</v>
      </c>
    </row>
    <row r="3314" spans="1:8" ht="12.5" customHeight="1">
      <c r="A3314" s="55">
        <v>20739</v>
      </c>
      <c r="B3314" s="55">
        <v>1</v>
      </c>
      <c r="C3314" s="55" t="s">
        <v>14586</v>
      </c>
      <c r="D3314" s="55" t="s">
        <v>4649</v>
      </c>
      <c r="E3314" s="55" t="s">
        <v>14587</v>
      </c>
      <c r="F3314" s="55" t="s">
        <v>4651</v>
      </c>
      <c r="G3314" s="55" t="s">
        <v>14588</v>
      </c>
      <c r="H3314" s="55">
        <v>0</v>
      </c>
    </row>
    <row r="3315" spans="1:8" ht="12.5" customHeight="1">
      <c r="A3315" s="55">
        <v>21335</v>
      </c>
      <c r="B3315" s="55">
        <v>1</v>
      </c>
      <c r="C3315" s="55" t="s">
        <v>14589</v>
      </c>
      <c r="D3315" s="55" t="s">
        <v>4649</v>
      </c>
      <c r="E3315" s="55" t="s">
        <v>14590</v>
      </c>
      <c r="F3315" s="55" t="s">
        <v>4651</v>
      </c>
      <c r="G3315" s="55" t="s">
        <v>14591</v>
      </c>
      <c r="H3315" s="55">
        <v>0</v>
      </c>
    </row>
    <row r="3316" spans="1:8" ht="12.5" customHeight="1">
      <c r="A3316" s="55">
        <v>22096</v>
      </c>
      <c r="B3316" s="55">
        <v>1</v>
      </c>
      <c r="C3316" s="55" t="s">
        <v>14592</v>
      </c>
      <c r="D3316" s="55" t="s">
        <v>4649</v>
      </c>
      <c r="E3316" s="55" t="s">
        <v>14593</v>
      </c>
      <c r="F3316" s="55" t="s">
        <v>4651</v>
      </c>
      <c r="G3316" s="55" t="s">
        <v>14594</v>
      </c>
      <c r="H3316" s="55">
        <v>0</v>
      </c>
    </row>
    <row r="3317" spans="1:8" ht="12.5" customHeight="1">
      <c r="A3317" s="55">
        <v>22166</v>
      </c>
      <c r="B3317" s="55">
        <v>1</v>
      </c>
      <c r="C3317" s="55" t="s">
        <v>14595</v>
      </c>
      <c r="D3317" s="55" t="s">
        <v>4649</v>
      </c>
      <c r="E3317" s="55" t="s">
        <v>14596</v>
      </c>
      <c r="F3317" s="55" t="s">
        <v>4651</v>
      </c>
      <c r="G3317" s="55" t="s">
        <v>14597</v>
      </c>
      <c r="H3317" s="55">
        <v>0</v>
      </c>
    </row>
    <row r="3318" spans="1:8" ht="12.5" customHeight="1">
      <c r="A3318" s="55">
        <v>22328</v>
      </c>
      <c r="B3318" s="55">
        <v>1</v>
      </c>
      <c r="C3318" s="55" t="s">
        <v>14598</v>
      </c>
      <c r="D3318" s="55" t="s">
        <v>4649</v>
      </c>
      <c r="E3318" s="55" t="s">
        <v>14599</v>
      </c>
      <c r="F3318" s="55" t="s">
        <v>4651</v>
      </c>
      <c r="G3318" s="55" t="s">
        <v>14600</v>
      </c>
      <c r="H3318" s="55">
        <v>0</v>
      </c>
    </row>
    <row r="3319" spans="1:8" ht="12.5" customHeight="1">
      <c r="A3319" s="55">
        <v>22549</v>
      </c>
      <c r="B3319" s="55">
        <v>1</v>
      </c>
      <c r="C3319" s="55" t="s">
        <v>14601</v>
      </c>
      <c r="D3319" s="55" t="s">
        <v>4649</v>
      </c>
      <c r="E3319" s="55" t="s">
        <v>14602</v>
      </c>
      <c r="F3319" s="55" t="s">
        <v>4651</v>
      </c>
      <c r="G3319" s="55" t="s">
        <v>14603</v>
      </c>
      <c r="H3319" s="55">
        <v>0</v>
      </c>
    </row>
    <row r="3320" spans="1:8" ht="12.5" customHeight="1">
      <c r="A3320" s="55">
        <v>22753</v>
      </c>
      <c r="B3320" s="55">
        <v>1</v>
      </c>
      <c r="C3320" s="55" t="s">
        <v>14604</v>
      </c>
      <c r="D3320" s="55" t="s">
        <v>4649</v>
      </c>
      <c r="E3320" s="55" t="s">
        <v>14605</v>
      </c>
      <c r="F3320" s="55" t="s">
        <v>4651</v>
      </c>
      <c r="G3320" s="55" t="s">
        <v>14606</v>
      </c>
      <c r="H3320" s="55">
        <v>0</v>
      </c>
    </row>
    <row r="3321" spans="1:8" ht="12.5" customHeight="1">
      <c r="A3321" s="55">
        <v>22759</v>
      </c>
      <c r="B3321" s="55">
        <v>1</v>
      </c>
      <c r="C3321" s="55" t="s">
        <v>14607</v>
      </c>
      <c r="D3321" s="55" t="s">
        <v>4649</v>
      </c>
      <c r="E3321" s="55" t="s">
        <v>14608</v>
      </c>
      <c r="F3321" s="55" t="s">
        <v>4651</v>
      </c>
      <c r="G3321" s="55" t="s">
        <v>14609</v>
      </c>
      <c r="H3321" s="55">
        <v>0</v>
      </c>
    </row>
    <row r="3322" spans="1:8" ht="12.5" customHeight="1">
      <c r="A3322" s="55">
        <v>22786</v>
      </c>
      <c r="B3322" s="55">
        <v>1</v>
      </c>
      <c r="C3322" s="55" t="s">
        <v>14610</v>
      </c>
      <c r="D3322" s="55" t="s">
        <v>4649</v>
      </c>
      <c r="E3322" s="55" t="s">
        <v>14611</v>
      </c>
      <c r="F3322" s="55" t="s">
        <v>4651</v>
      </c>
      <c r="G3322" s="55" t="s">
        <v>14612</v>
      </c>
      <c r="H3322" s="55">
        <v>0</v>
      </c>
    </row>
    <row r="3323" spans="1:8" ht="12.5" customHeight="1">
      <c r="A3323" s="55">
        <v>23005</v>
      </c>
      <c r="B3323" s="55">
        <v>1</v>
      </c>
      <c r="C3323" s="55" t="s">
        <v>14613</v>
      </c>
      <c r="D3323" s="55" t="s">
        <v>4649</v>
      </c>
      <c r="E3323" s="55" t="s">
        <v>14614</v>
      </c>
      <c r="F3323" s="55" t="s">
        <v>4651</v>
      </c>
      <c r="G3323" s="55" t="s">
        <v>14615</v>
      </c>
      <c r="H3323" s="55">
        <v>0</v>
      </c>
    </row>
    <row r="3324" spans="1:8" ht="12.5" customHeight="1">
      <c r="A3324" s="55">
        <v>23692</v>
      </c>
      <c r="B3324" s="55">
        <v>1</v>
      </c>
      <c r="C3324" s="55" t="s">
        <v>14616</v>
      </c>
      <c r="D3324" s="55" t="s">
        <v>4649</v>
      </c>
      <c r="E3324" s="55" t="s">
        <v>14617</v>
      </c>
      <c r="F3324" s="55" t="s">
        <v>4651</v>
      </c>
      <c r="G3324" s="55" t="s">
        <v>14618</v>
      </c>
      <c r="H3324" s="55">
        <v>0</v>
      </c>
    </row>
    <row r="3325" spans="1:8" ht="12.5" customHeight="1">
      <c r="A3325" s="55">
        <v>23832</v>
      </c>
      <c r="B3325" s="55">
        <v>1</v>
      </c>
      <c r="C3325" s="55" t="s">
        <v>14619</v>
      </c>
      <c r="D3325" s="55" t="s">
        <v>4649</v>
      </c>
      <c r="E3325" s="55" t="s">
        <v>14620</v>
      </c>
      <c r="F3325" s="55" t="s">
        <v>4651</v>
      </c>
      <c r="G3325" s="55" t="s">
        <v>14621</v>
      </c>
      <c r="H3325" s="55">
        <v>0</v>
      </c>
    </row>
    <row r="3326" spans="1:8" ht="12.5" customHeight="1">
      <c r="A3326" s="55">
        <v>24308</v>
      </c>
      <c r="B3326" s="55">
        <v>1</v>
      </c>
      <c r="C3326" s="55" t="s">
        <v>14622</v>
      </c>
      <c r="D3326" s="55" t="s">
        <v>4649</v>
      </c>
      <c r="E3326" s="55" t="s">
        <v>14623</v>
      </c>
      <c r="F3326" s="55" t="s">
        <v>4651</v>
      </c>
      <c r="G3326" s="55" t="s">
        <v>14624</v>
      </c>
      <c r="H3326" s="55">
        <v>0</v>
      </c>
    </row>
    <row r="3327" spans="1:8" ht="12.5" customHeight="1">
      <c r="A3327" s="55">
        <v>24645</v>
      </c>
      <c r="B3327" s="55">
        <v>1</v>
      </c>
      <c r="C3327" s="55" t="s">
        <v>14625</v>
      </c>
      <c r="D3327" s="55" t="s">
        <v>4649</v>
      </c>
      <c r="E3327" s="55" t="s">
        <v>14626</v>
      </c>
      <c r="F3327" s="55" t="s">
        <v>4651</v>
      </c>
      <c r="G3327" s="55" t="s">
        <v>14627</v>
      </c>
      <c r="H3327" s="55">
        <v>0</v>
      </c>
    </row>
    <row r="3328" spans="1:8" ht="12.5" customHeight="1">
      <c r="A3328" s="55">
        <v>25174</v>
      </c>
      <c r="B3328" s="55">
        <v>1</v>
      </c>
      <c r="C3328" s="55" t="s">
        <v>14628</v>
      </c>
      <c r="D3328" s="55" t="s">
        <v>4649</v>
      </c>
      <c r="E3328" s="55" t="s">
        <v>14629</v>
      </c>
      <c r="F3328" s="55" t="s">
        <v>4651</v>
      </c>
      <c r="G3328" s="55" t="s">
        <v>14630</v>
      </c>
      <c r="H3328" s="55">
        <v>0</v>
      </c>
    </row>
    <row r="3329" spans="1:8" ht="12.5" customHeight="1">
      <c r="A3329" s="55">
        <v>25622</v>
      </c>
      <c r="B3329" s="55">
        <v>1</v>
      </c>
      <c r="C3329" s="55" t="s">
        <v>14631</v>
      </c>
      <c r="D3329" s="55" t="s">
        <v>4649</v>
      </c>
      <c r="E3329" s="55" t="s">
        <v>14632</v>
      </c>
      <c r="F3329" s="55" t="s">
        <v>4651</v>
      </c>
      <c r="G3329" s="55" t="s">
        <v>14633</v>
      </c>
      <c r="H3329" s="55">
        <v>0</v>
      </c>
    </row>
    <row r="3330" spans="1:8" ht="12.5" customHeight="1">
      <c r="A3330" s="55">
        <v>26184</v>
      </c>
      <c r="B3330" s="55">
        <v>1</v>
      </c>
      <c r="C3330" s="55" t="s">
        <v>14634</v>
      </c>
      <c r="D3330" s="55" t="s">
        <v>4649</v>
      </c>
      <c r="E3330" s="55" t="s">
        <v>14635</v>
      </c>
      <c r="F3330" s="55" t="s">
        <v>4651</v>
      </c>
      <c r="G3330" s="55" t="s">
        <v>14636</v>
      </c>
      <c r="H3330" s="55">
        <v>0</v>
      </c>
    </row>
    <row r="3331" spans="1:8" ht="12.5" customHeight="1">
      <c r="A3331" s="55">
        <v>26273</v>
      </c>
      <c r="B3331" s="55">
        <v>1</v>
      </c>
      <c r="C3331" s="55" t="s">
        <v>14637</v>
      </c>
      <c r="D3331" s="55" t="s">
        <v>4649</v>
      </c>
      <c r="E3331" s="55" t="s">
        <v>14638</v>
      </c>
      <c r="F3331" s="55" t="s">
        <v>4651</v>
      </c>
      <c r="G3331" s="55" t="s">
        <v>14639</v>
      </c>
      <c r="H3331" s="55">
        <v>0</v>
      </c>
    </row>
    <row r="3332" spans="1:8" ht="12.5" customHeight="1">
      <c r="A3332" s="55">
        <v>26609</v>
      </c>
      <c r="B3332" s="55">
        <v>1</v>
      </c>
      <c r="C3332" s="55" t="s">
        <v>14640</v>
      </c>
      <c r="D3332" s="55" t="s">
        <v>4649</v>
      </c>
      <c r="E3332" s="55" t="s">
        <v>14641</v>
      </c>
      <c r="F3332" s="55" t="s">
        <v>4651</v>
      </c>
      <c r="G3332" s="55" t="s">
        <v>14642</v>
      </c>
      <c r="H3332" s="55">
        <v>0</v>
      </c>
    </row>
    <row r="3333" spans="1:8" ht="12.5" customHeight="1">
      <c r="A3333" s="55">
        <v>27011</v>
      </c>
      <c r="B3333" s="55">
        <v>1</v>
      </c>
      <c r="C3333" s="55" t="s">
        <v>14643</v>
      </c>
      <c r="D3333" s="55" t="s">
        <v>4649</v>
      </c>
      <c r="E3333" s="55" t="s">
        <v>14644</v>
      </c>
      <c r="F3333" s="55" t="s">
        <v>4651</v>
      </c>
      <c r="G3333" s="55" t="s">
        <v>14645</v>
      </c>
      <c r="H3333" s="55">
        <v>0</v>
      </c>
    </row>
    <row r="3334" spans="1:8" ht="12.5" customHeight="1">
      <c r="A3334" s="55">
        <v>27048</v>
      </c>
      <c r="B3334" s="55">
        <v>1</v>
      </c>
      <c r="C3334" s="55" t="s">
        <v>14646</v>
      </c>
      <c r="D3334" s="55" t="s">
        <v>4649</v>
      </c>
      <c r="E3334" s="55" t="s">
        <v>14647</v>
      </c>
      <c r="F3334" s="55" t="s">
        <v>4651</v>
      </c>
      <c r="G3334" s="55" t="s">
        <v>14648</v>
      </c>
      <c r="H3334" s="55">
        <v>0</v>
      </c>
    </row>
    <row r="3335" spans="1:8" ht="12.5" customHeight="1">
      <c r="A3335" s="55">
        <v>27194</v>
      </c>
      <c r="B3335" s="55">
        <v>1</v>
      </c>
      <c r="C3335" s="55" t="s">
        <v>14649</v>
      </c>
      <c r="D3335" s="55" t="s">
        <v>4649</v>
      </c>
      <c r="E3335" s="55" t="s">
        <v>14650</v>
      </c>
      <c r="F3335" s="55" t="s">
        <v>4651</v>
      </c>
      <c r="G3335" s="55" t="s">
        <v>14651</v>
      </c>
      <c r="H3335" s="55">
        <v>0</v>
      </c>
    </row>
    <row r="3336" spans="1:8" ht="12.5" customHeight="1">
      <c r="A3336" s="55">
        <v>27232</v>
      </c>
      <c r="B3336" s="55">
        <v>1</v>
      </c>
      <c r="C3336" s="55" t="s">
        <v>14652</v>
      </c>
      <c r="D3336" s="55" t="s">
        <v>4649</v>
      </c>
      <c r="E3336" s="55" t="s">
        <v>14653</v>
      </c>
      <c r="F3336" s="55" t="s">
        <v>4651</v>
      </c>
      <c r="G3336" s="55" t="s">
        <v>14654</v>
      </c>
      <c r="H3336" s="55">
        <v>0</v>
      </c>
    </row>
    <row r="3337" spans="1:8" ht="12.5" customHeight="1">
      <c r="A3337" s="55">
        <v>27735</v>
      </c>
      <c r="B3337" s="55">
        <v>1</v>
      </c>
      <c r="C3337" s="55" t="s">
        <v>14655</v>
      </c>
      <c r="D3337" s="55" t="s">
        <v>4649</v>
      </c>
      <c r="E3337" s="55" t="s">
        <v>14656</v>
      </c>
      <c r="F3337" s="55" t="s">
        <v>4651</v>
      </c>
      <c r="G3337" s="55" t="s">
        <v>14657</v>
      </c>
      <c r="H3337" s="55">
        <v>0</v>
      </c>
    </row>
    <row r="3338" spans="1:8" ht="12.5" customHeight="1">
      <c r="A3338" s="55">
        <v>28249</v>
      </c>
      <c r="B3338" s="55">
        <v>1</v>
      </c>
      <c r="C3338" s="55" t="s">
        <v>14658</v>
      </c>
      <c r="D3338" s="55" t="s">
        <v>4649</v>
      </c>
      <c r="E3338" s="55" t="s">
        <v>14659</v>
      </c>
      <c r="F3338" s="55" t="s">
        <v>4651</v>
      </c>
      <c r="G3338" s="55" t="s">
        <v>14660</v>
      </c>
      <c r="H3338" s="55">
        <v>0</v>
      </c>
    </row>
    <row r="3339" spans="1:8" ht="12.5" customHeight="1">
      <c r="A3339" s="55">
        <v>28830</v>
      </c>
      <c r="B3339" s="55">
        <v>1</v>
      </c>
      <c r="C3339" s="55" t="s">
        <v>14661</v>
      </c>
      <c r="D3339" s="55" t="s">
        <v>4649</v>
      </c>
      <c r="E3339" s="55" t="s">
        <v>14662</v>
      </c>
      <c r="F3339" s="55" t="s">
        <v>4651</v>
      </c>
      <c r="G3339" s="55" t="s">
        <v>14663</v>
      </c>
      <c r="H3339" s="55">
        <v>0</v>
      </c>
    </row>
    <row r="3340" spans="1:8" ht="12.5" customHeight="1">
      <c r="A3340" s="55">
        <v>28863</v>
      </c>
      <c r="B3340" s="55">
        <v>1</v>
      </c>
      <c r="C3340" s="55" t="s">
        <v>14664</v>
      </c>
      <c r="D3340" s="55" t="s">
        <v>4649</v>
      </c>
      <c r="E3340" s="55" t="s">
        <v>14665</v>
      </c>
      <c r="F3340" s="55" t="s">
        <v>4651</v>
      </c>
      <c r="G3340" s="55" t="s">
        <v>14666</v>
      </c>
      <c r="H3340" s="55">
        <v>0</v>
      </c>
    </row>
    <row r="3341" spans="1:8" ht="12.5" customHeight="1">
      <c r="A3341" s="55">
        <v>29022</v>
      </c>
      <c r="B3341" s="55">
        <v>1</v>
      </c>
      <c r="C3341" s="55" t="s">
        <v>14667</v>
      </c>
      <c r="D3341" s="55" t="s">
        <v>4649</v>
      </c>
      <c r="E3341" s="55" t="s">
        <v>14668</v>
      </c>
      <c r="F3341" s="55" t="s">
        <v>4651</v>
      </c>
      <c r="G3341" s="55" t="s">
        <v>14669</v>
      </c>
      <c r="H3341" s="55">
        <v>0</v>
      </c>
    </row>
    <row r="3342" spans="1:8" ht="12.5" customHeight="1">
      <c r="A3342" s="55">
        <v>29145</v>
      </c>
      <c r="B3342" s="55">
        <v>1</v>
      </c>
      <c r="C3342" s="55" t="s">
        <v>14670</v>
      </c>
      <c r="D3342" s="55" t="s">
        <v>4649</v>
      </c>
      <c r="E3342" s="55" t="s">
        <v>14671</v>
      </c>
      <c r="F3342" s="55" t="s">
        <v>4651</v>
      </c>
      <c r="G3342" s="55" t="s">
        <v>14672</v>
      </c>
      <c r="H3342" s="55">
        <v>0</v>
      </c>
    </row>
    <row r="3343" spans="1:8" ht="12.5" customHeight="1">
      <c r="A3343" s="55">
        <v>21249</v>
      </c>
      <c r="B3343" s="55">
        <v>2</v>
      </c>
      <c r="C3343" s="55" t="s">
        <v>14673</v>
      </c>
      <c r="D3343" s="55" t="s">
        <v>4649</v>
      </c>
      <c r="E3343" s="55" t="s">
        <v>14674</v>
      </c>
      <c r="F3343" s="55" t="s">
        <v>4651</v>
      </c>
      <c r="G3343" s="55" t="s">
        <v>14675</v>
      </c>
      <c r="H3343" s="55">
        <v>0</v>
      </c>
    </row>
    <row r="3344" spans="1:8" ht="12.5" customHeight="1">
      <c r="A3344" s="55">
        <v>17120</v>
      </c>
      <c r="B3344" s="55">
        <v>2</v>
      </c>
      <c r="C3344" s="55" t="s">
        <v>14676</v>
      </c>
      <c r="D3344" s="55" t="s">
        <v>4649</v>
      </c>
      <c r="E3344" s="55" t="s">
        <v>14677</v>
      </c>
      <c r="F3344" s="55" t="s">
        <v>4651</v>
      </c>
      <c r="G3344" s="55" t="s">
        <v>14678</v>
      </c>
      <c r="H3344" s="55">
        <v>0</v>
      </c>
    </row>
    <row r="3345" spans="1:8" ht="12.5" customHeight="1">
      <c r="A3345" s="55">
        <v>13145</v>
      </c>
      <c r="B3345" s="55">
        <v>2</v>
      </c>
      <c r="C3345" s="55" t="s">
        <v>14679</v>
      </c>
      <c r="D3345" s="55" t="s">
        <v>4649</v>
      </c>
      <c r="E3345" s="55" t="s">
        <v>14680</v>
      </c>
      <c r="F3345" s="55" t="s">
        <v>4651</v>
      </c>
      <c r="G3345" s="55" t="s">
        <v>14681</v>
      </c>
      <c r="H3345" s="55">
        <v>0</v>
      </c>
    </row>
    <row r="3346" spans="1:8" ht="12.5" customHeight="1">
      <c r="A3346" s="55">
        <v>11732</v>
      </c>
      <c r="B3346" s="55">
        <v>2</v>
      </c>
      <c r="C3346" s="55" t="s">
        <v>14682</v>
      </c>
      <c r="D3346" s="55" t="s">
        <v>4649</v>
      </c>
      <c r="E3346" s="55" t="s">
        <v>14683</v>
      </c>
      <c r="F3346" s="55" t="s">
        <v>4651</v>
      </c>
      <c r="G3346" s="55" t="s">
        <v>14684</v>
      </c>
      <c r="H3346" s="55">
        <v>0</v>
      </c>
    </row>
    <row r="3347" spans="1:8" ht="12.5" customHeight="1">
      <c r="A3347" s="55">
        <v>27421</v>
      </c>
      <c r="B3347" s="55">
        <v>2</v>
      </c>
      <c r="C3347" s="55" t="s">
        <v>14685</v>
      </c>
      <c r="D3347" s="55" t="s">
        <v>4649</v>
      </c>
      <c r="E3347" s="55" t="s">
        <v>14686</v>
      </c>
      <c r="F3347" s="55" t="s">
        <v>4651</v>
      </c>
      <c r="G3347" s="55" t="s">
        <v>14687</v>
      </c>
      <c r="H3347" s="55">
        <v>0</v>
      </c>
    </row>
    <row r="3348" spans="1:8" ht="12.5" customHeight="1">
      <c r="A3348" s="55">
        <v>15324</v>
      </c>
      <c r="B3348" s="55">
        <v>2</v>
      </c>
      <c r="C3348" s="55" t="s">
        <v>14688</v>
      </c>
      <c r="D3348" s="55" t="s">
        <v>4649</v>
      </c>
      <c r="E3348" s="55" t="s">
        <v>14689</v>
      </c>
      <c r="F3348" s="55" t="s">
        <v>4651</v>
      </c>
      <c r="G3348" s="55" t="s">
        <v>14690</v>
      </c>
      <c r="H3348" s="55">
        <v>0</v>
      </c>
    </row>
    <row r="3349" spans="1:8" ht="12.5" customHeight="1">
      <c r="A3349" s="55">
        <v>27040</v>
      </c>
      <c r="B3349" s="55">
        <v>2</v>
      </c>
      <c r="C3349" s="55" t="s">
        <v>14691</v>
      </c>
      <c r="D3349" s="55" t="s">
        <v>4649</v>
      </c>
      <c r="E3349" s="55" t="s">
        <v>14692</v>
      </c>
      <c r="F3349" s="55" t="s">
        <v>4651</v>
      </c>
      <c r="G3349" s="55" t="s">
        <v>14693</v>
      </c>
      <c r="H3349" s="55">
        <v>0</v>
      </c>
    </row>
    <row r="3350" spans="1:8" ht="12.5" customHeight="1">
      <c r="A3350" s="55">
        <v>12956</v>
      </c>
      <c r="B3350" s="55">
        <v>2</v>
      </c>
      <c r="C3350" s="55" t="s">
        <v>14694</v>
      </c>
      <c r="D3350" s="55" t="s">
        <v>4649</v>
      </c>
      <c r="E3350" s="55" t="s">
        <v>14695</v>
      </c>
      <c r="F3350" s="55" t="s">
        <v>4651</v>
      </c>
      <c r="G3350" s="55" t="s">
        <v>14696</v>
      </c>
      <c r="H3350" s="55">
        <v>0</v>
      </c>
    </row>
    <row r="3351" spans="1:8" ht="12.5" customHeight="1">
      <c r="A3351" s="55">
        <v>13291</v>
      </c>
      <c r="B3351" s="55">
        <v>3</v>
      </c>
      <c r="C3351" s="55" t="s">
        <v>14697</v>
      </c>
      <c r="D3351" s="55" t="s">
        <v>4649</v>
      </c>
      <c r="E3351" s="55" t="s">
        <v>14698</v>
      </c>
      <c r="F3351" s="55" t="s">
        <v>4651</v>
      </c>
      <c r="G3351" s="55" t="s">
        <v>14699</v>
      </c>
      <c r="H3351" s="55">
        <v>0</v>
      </c>
    </row>
    <row r="3352" spans="1:8" ht="12.5" customHeight="1">
      <c r="A3352" s="55">
        <v>22124</v>
      </c>
      <c r="B3352" s="55">
        <v>3</v>
      </c>
      <c r="C3352" s="55" t="s">
        <v>14700</v>
      </c>
      <c r="D3352" s="55" t="s">
        <v>4649</v>
      </c>
      <c r="E3352" s="55" t="s">
        <v>14701</v>
      </c>
      <c r="F3352" s="55" t="s">
        <v>4651</v>
      </c>
      <c r="G3352" s="55" t="s">
        <v>14702</v>
      </c>
      <c r="H3352" s="55">
        <v>0</v>
      </c>
    </row>
    <row r="3353" spans="1:8" ht="12.5" customHeight="1">
      <c r="A3353" s="55">
        <v>27286</v>
      </c>
      <c r="B3353" s="55">
        <v>3</v>
      </c>
      <c r="C3353" s="55" t="s">
        <v>14703</v>
      </c>
      <c r="D3353" s="55" t="s">
        <v>4649</v>
      </c>
      <c r="E3353" s="55" t="s">
        <v>14704</v>
      </c>
      <c r="F3353" s="55" t="s">
        <v>4651</v>
      </c>
      <c r="G3353" s="55" t="s">
        <v>14705</v>
      </c>
      <c r="H3353" s="55">
        <v>0</v>
      </c>
    </row>
    <row r="3354" spans="1:8" ht="12.5" customHeight="1">
      <c r="A3354" s="55">
        <v>27503</v>
      </c>
      <c r="B3354" s="55">
        <v>3</v>
      </c>
      <c r="C3354" s="55" t="s">
        <v>14706</v>
      </c>
      <c r="D3354" s="55" t="s">
        <v>4649</v>
      </c>
      <c r="E3354" s="55" t="s">
        <v>14707</v>
      </c>
      <c r="F3354" s="55" t="s">
        <v>4651</v>
      </c>
      <c r="G3354" s="55" t="s">
        <v>14708</v>
      </c>
      <c r="H3354" s="55">
        <v>0</v>
      </c>
    </row>
    <row r="3355" spans="1:8" ht="12.5" customHeight="1">
      <c r="A3355" s="55">
        <v>11676</v>
      </c>
      <c r="B3355" s="55">
        <v>3</v>
      </c>
      <c r="C3355" s="55" t="s">
        <v>14709</v>
      </c>
      <c r="D3355" s="55" t="s">
        <v>4649</v>
      </c>
      <c r="E3355" s="55" t="s">
        <v>14710</v>
      </c>
      <c r="F3355" s="55" t="s">
        <v>4651</v>
      </c>
      <c r="G3355" s="55" t="s">
        <v>14711</v>
      </c>
      <c r="H3355" s="55">
        <v>0</v>
      </c>
    </row>
    <row r="3356" spans="1:8" ht="12.5" customHeight="1">
      <c r="A3356" s="55">
        <v>27657</v>
      </c>
      <c r="B3356" s="55">
        <v>3</v>
      </c>
      <c r="C3356" s="55" t="s">
        <v>14712</v>
      </c>
      <c r="D3356" s="55" t="s">
        <v>4649</v>
      </c>
      <c r="E3356" s="55" t="s">
        <v>14713</v>
      </c>
      <c r="F3356" s="55" t="s">
        <v>4651</v>
      </c>
      <c r="G3356" s="55" t="s">
        <v>14714</v>
      </c>
      <c r="H3356" s="55">
        <v>0</v>
      </c>
    </row>
    <row r="3357" spans="1:8" ht="12.5" customHeight="1">
      <c r="A3357" s="55">
        <v>18315</v>
      </c>
      <c r="B3357" s="55">
        <v>3</v>
      </c>
      <c r="C3357" s="55" t="s">
        <v>14715</v>
      </c>
      <c r="D3357" s="55" t="s">
        <v>4649</v>
      </c>
      <c r="E3357" s="55" t="s">
        <v>14716</v>
      </c>
      <c r="F3357" s="55" t="s">
        <v>4651</v>
      </c>
      <c r="G3357" s="55" t="s">
        <v>14717</v>
      </c>
      <c r="H3357" s="55">
        <v>0</v>
      </c>
    </row>
    <row r="3358" spans="1:8" ht="12.5" customHeight="1">
      <c r="A3358" s="55">
        <v>16668</v>
      </c>
      <c r="B3358" s="55">
        <v>3</v>
      </c>
      <c r="C3358" s="55" t="s">
        <v>14718</v>
      </c>
      <c r="D3358" s="55" t="s">
        <v>4649</v>
      </c>
      <c r="E3358" s="55" t="s">
        <v>14719</v>
      </c>
      <c r="F3358" s="55" t="s">
        <v>4651</v>
      </c>
      <c r="G3358" s="55" t="s">
        <v>14720</v>
      </c>
      <c r="H3358" s="55">
        <v>0</v>
      </c>
    </row>
    <row r="3359" spans="1:8" ht="12.5" customHeight="1">
      <c r="A3359" s="55">
        <v>11016</v>
      </c>
      <c r="B3359" s="55">
        <v>4</v>
      </c>
      <c r="C3359" s="55" t="s">
        <v>14721</v>
      </c>
      <c r="D3359" s="55" t="s">
        <v>4649</v>
      </c>
      <c r="E3359" s="55" t="s">
        <v>14722</v>
      </c>
      <c r="F3359" s="55" t="s">
        <v>4651</v>
      </c>
      <c r="G3359" s="55" t="s">
        <v>14723</v>
      </c>
      <c r="H3359" s="55">
        <v>0</v>
      </c>
    </row>
    <row r="3360" spans="1:8" ht="12.5" customHeight="1">
      <c r="A3360" s="55">
        <v>11623</v>
      </c>
      <c r="B3360" s="55">
        <v>4</v>
      </c>
      <c r="C3360" s="55" t="s">
        <v>14724</v>
      </c>
      <c r="D3360" s="55" t="s">
        <v>4649</v>
      </c>
      <c r="E3360" s="55" t="s">
        <v>14725</v>
      </c>
      <c r="F3360" s="55" t="s">
        <v>4651</v>
      </c>
      <c r="G3360" s="55" t="s">
        <v>14726</v>
      </c>
      <c r="H3360" s="55">
        <v>0</v>
      </c>
    </row>
    <row r="3361" spans="1:8" ht="12.5" customHeight="1">
      <c r="A3361" s="55">
        <v>11671</v>
      </c>
      <c r="B3361" s="55">
        <v>4</v>
      </c>
      <c r="C3361" s="55" t="s">
        <v>14727</v>
      </c>
      <c r="D3361" s="55" t="s">
        <v>4649</v>
      </c>
      <c r="E3361" s="55" t="s">
        <v>14728</v>
      </c>
      <c r="F3361" s="55" t="s">
        <v>4651</v>
      </c>
      <c r="G3361" s="55" t="s">
        <v>14729</v>
      </c>
      <c r="H3361" s="55">
        <v>0</v>
      </c>
    </row>
    <row r="3362" spans="1:8" ht="12.5" customHeight="1">
      <c r="A3362" s="55">
        <v>11701</v>
      </c>
      <c r="B3362" s="55">
        <v>4</v>
      </c>
      <c r="C3362" s="55" t="s">
        <v>14730</v>
      </c>
      <c r="D3362" s="55" t="s">
        <v>4649</v>
      </c>
      <c r="E3362" s="55" t="s">
        <v>14731</v>
      </c>
      <c r="F3362" s="55" t="s">
        <v>4651</v>
      </c>
      <c r="G3362" s="55" t="s">
        <v>14732</v>
      </c>
      <c r="H3362" s="55">
        <v>0</v>
      </c>
    </row>
    <row r="3363" spans="1:8" ht="12.5" customHeight="1">
      <c r="A3363" s="55">
        <v>11874</v>
      </c>
      <c r="B3363" s="55">
        <v>4</v>
      </c>
      <c r="C3363" s="55" t="s">
        <v>14733</v>
      </c>
      <c r="D3363" s="55" t="s">
        <v>4649</v>
      </c>
      <c r="E3363" s="55" t="s">
        <v>14734</v>
      </c>
      <c r="F3363" s="55" t="s">
        <v>4651</v>
      </c>
      <c r="G3363" s="55" t="s">
        <v>14735</v>
      </c>
      <c r="H3363" s="55">
        <v>0</v>
      </c>
    </row>
    <row r="3364" spans="1:8" ht="12.5" customHeight="1">
      <c r="A3364" s="55">
        <v>12028</v>
      </c>
      <c r="B3364" s="55">
        <v>4</v>
      </c>
      <c r="C3364" s="55" t="s">
        <v>14736</v>
      </c>
      <c r="D3364" s="55" t="s">
        <v>4649</v>
      </c>
      <c r="E3364" s="55" t="s">
        <v>14737</v>
      </c>
      <c r="F3364" s="55" t="s">
        <v>4651</v>
      </c>
      <c r="G3364" s="55" t="s">
        <v>14738</v>
      </c>
      <c r="H3364" s="55">
        <v>0</v>
      </c>
    </row>
    <row r="3365" spans="1:8" ht="12.5" customHeight="1">
      <c r="A3365" s="55">
        <v>12885</v>
      </c>
      <c r="B3365" s="55">
        <v>4</v>
      </c>
      <c r="C3365" s="55" t="s">
        <v>14739</v>
      </c>
      <c r="D3365" s="55" t="s">
        <v>4649</v>
      </c>
      <c r="E3365" s="55" t="s">
        <v>14740</v>
      </c>
      <c r="F3365" s="55" t="s">
        <v>4651</v>
      </c>
      <c r="G3365" s="55" t="s">
        <v>14741</v>
      </c>
      <c r="H3365" s="55">
        <v>0</v>
      </c>
    </row>
    <row r="3366" spans="1:8" ht="12.5" customHeight="1">
      <c r="A3366" s="55">
        <v>12982</v>
      </c>
      <c r="B3366" s="55">
        <v>4</v>
      </c>
      <c r="C3366" s="55" t="s">
        <v>14742</v>
      </c>
      <c r="D3366" s="55" t="s">
        <v>4649</v>
      </c>
      <c r="E3366" s="55" t="s">
        <v>14743</v>
      </c>
      <c r="F3366" s="55" t="s">
        <v>4651</v>
      </c>
      <c r="G3366" s="55" t="s">
        <v>14744</v>
      </c>
      <c r="H3366" s="55">
        <v>0</v>
      </c>
    </row>
    <row r="3367" spans="1:8" ht="12.5" customHeight="1">
      <c r="A3367" s="55">
        <v>13039</v>
      </c>
      <c r="B3367" s="55">
        <v>4</v>
      </c>
      <c r="C3367" s="55" t="s">
        <v>14745</v>
      </c>
      <c r="D3367" s="55" t="s">
        <v>4649</v>
      </c>
      <c r="E3367" s="55" t="s">
        <v>14746</v>
      </c>
      <c r="F3367" s="55" t="s">
        <v>4651</v>
      </c>
      <c r="G3367" s="55" t="s">
        <v>14747</v>
      </c>
      <c r="H3367" s="55">
        <v>0</v>
      </c>
    </row>
    <row r="3368" spans="1:8" ht="12.5" customHeight="1">
      <c r="A3368" s="55">
        <v>13296</v>
      </c>
      <c r="B3368" s="55">
        <v>4</v>
      </c>
      <c r="C3368" s="55" t="s">
        <v>14748</v>
      </c>
      <c r="D3368" s="55" t="s">
        <v>4649</v>
      </c>
      <c r="E3368" s="55" t="s">
        <v>14749</v>
      </c>
      <c r="F3368" s="55" t="s">
        <v>4651</v>
      </c>
      <c r="G3368" s="55" t="s">
        <v>14750</v>
      </c>
      <c r="H3368" s="55">
        <v>0</v>
      </c>
    </row>
    <row r="3369" spans="1:8" ht="12.5" customHeight="1">
      <c r="A3369" s="55">
        <v>13401</v>
      </c>
      <c r="B3369" s="55">
        <v>4</v>
      </c>
      <c r="C3369" s="55" t="s">
        <v>14751</v>
      </c>
      <c r="D3369" s="55" t="s">
        <v>4649</v>
      </c>
      <c r="E3369" s="55" t="s">
        <v>14752</v>
      </c>
      <c r="F3369" s="55" t="s">
        <v>4651</v>
      </c>
      <c r="G3369" s="55" t="s">
        <v>14753</v>
      </c>
      <c r="H3369" s="55">
        <v>0</v>
      </c>
    </row>
    <row r="3370" spans="1:8" ht="12.5" customHeight="1">
      <c r="A3370" s="55">
        <v>13484</v>
      </c>
      <c r="B3370" s="55">
        <v>4</v>
      </c>
      <c r="C3370" s="55" t="s">
        <v>14754</v>
      </c>
      <c r="D3370" s="55" t="s">
        <v>4649</v>
      </c>
      <c r="E3370" s="55" t="s">
        <v>14755</v>
      </c>
      <c r="F3370" s="55" t="s">
        <v>4651</v>
      </c>
      <c r="G3370" s="55" t="s">
        <v>14756</v>
      </c>
      <c r="H3370" s="55">
        <v>0</v>
      </c>
    </row>
    <row r="3371" spans="1:8" ht="12.5" customHeight="1">
      <c r="A3371" s="55">
        <v>13869</v>
      </c>
      <c r="B3371" s="55">
        <v>4</v>
      </c>
      <c r="C3371" s="55" t="s">
        <v>14757</v>
      </c>
      <c r="D3371" s="55" t="s">
        <v>4649</v>
      </c>
      <c r="E3371" s="55" t="s">
        <v>14758</v>
      </c>
      <c r="F3371" s="55" t="s">
        <v>4651</v>
      </c>
      <c r="G3371" s="55" t="s">
        <v>14759</v>
      </c>
      <c r="H3371" s="55">
        <v>0</v>
      </c>
    </row>
    <row r="3372" spans="1:8" ht="12.5" customHeight="1">
      <c r="A3372" s="55">
        <v>13985</v>
      </c>
      <c r="B3372" s="55">
        <v>4</v>
      </c>
      <c r="C3372" s="55" t="s">
        <v>14760</v>
      </c>
      <c r="D3372" s="55" t="s">
        <v>4649</v>
      </c>
      <c r="E3372" s="55" t="s">
        <v>14761</v>
      </c>
      <c r="F3372" s="55" t="s">
        <v>4651</v>
      </c>
      <c r="G3372" s="55" t="s">
        <v>14762</v>
      </c>
      <c r="H3372" s="55">
        <v>0</v>
      </c>
    </row>
    <row r="3373" spans="1:8" ht="12.5" customHeight="1">
      <c r="A3373" s="55">
        <v>14295</v>
      </c>
      <c r="B3373" s="55">
        <v>4</v>
      </c>
      <c r="C3373" s="55" t="s">
        <v>14763</v>
      </c>
      <c r="D3373" s="55" t="s">
        <v>4649</v>
      </c>
      <c r="E3373" s="55" t="s">
        <v>14764</v>
      </c>
      <c r="F3373" s="55" t="s">
        <v>4651</v>
      </c>
      <c r="G3373" s="55" t="s">
        <v>14765</v>
      </c>
      <c r="H3373" s="55">
        <v>0</v>
      </c>
    </row>
    <row r="3374" spans="1:8" ht="12.5" customHeight="1">
      <c r="A3374" s="55">
        <v>14565</v>
      </c>
      <c r="B3374" s="55">
        <v>4</v>
      </c>
      <c r="C3374" s="55" t="s">
        <v>14766</v>
      </c>
      <c r="D3374" s="55" t="s">
        <v>4649</v>
      </c>
      <c r="E3374" s="55" t="s">
        <v>14767</v>
      </c>
      <c r="F3374" s="55" t="s">
        <v>4651</v>
      </c>
      <c r="G3374" s="55" t="s">
        <v>14768</v>
      </c>
      <c r="H3374" s="55">
        <v>0</v>
      </c>
    </row>
    <row r="3375" spans="1:8" ht="12.5" customHeight="1">
      <c r="A3375" s="55">
        <v>14730</v>
      </c>
      <c r="B3375" s="55">
        <v>4</v>
      </c>
      <c r="C3375" s="55" t="s">
        <v>14769</v>
      </c>
      <c r="D3375" s="55" t="s">
        <v>4649</v>
      </c>
      <c r="E3375" s="55" t="s">
        <v>14770</v>
      </c>
      <c r="F3375" s="55" t="s">
        <v>4651</v>
      </c>
      <c r="G3375" s="55" t="s">
        <v>14771</v>
      </c>
      <c r="H3375" s="55">
        <v>0</v>
      </c>
    </row>
    <row r="3376" spans="1:8" ht="12.5" customHeight="1">
      <c r="A3376" s="55">
        <v>15161</v>
      </c>
      <c r="B3376" s="55">
        <v>4</v>
      </c>
      <c r="C3376" s="55" t="s">
        <v>14772</v>
      </c>
      <c r="D3376" s="55" t="s">
        <v>4649</v>
      </c>
      <c r="E3376" s="55" t="s">
        <v>14773</v>
      </c>
      <c r="F3376" s="55" t="s">
        <v>4651</v>
      </c>
      <c r="G3376" s="55" t="s">
        <v>14774</v>
      </c>
      <c r="H3376" s="55">
        <v>0</v>
      </c>
    </row>
    <row r="3377" spans="1:8" ht="12.5" customHeight="1">
      <c r="A3377" s="55">
        <v>15316</v>
      </c>
      <c r="B3377" s="55">
        <v>4</v>
      </c>
      <c r="C3377" s="55" t="s">
        <v>14775</v>
      </c>
      <c r="D3377" s="55" t="s">
        <v>4649</v>
      </c>
      <c r="E3377" s="55" t="s">
        <v>14776</v>
      </c>
      <c r="F3377" s="55" t="s">
        <v>4651</v>
      </c>
      <c r="G3377" s="55" t="s">
        <v>14777</v>
      </c>
      <c r="H3377" s="55">
        <v>0</v>
      </c>
    </row>
    <row r="3378" spans="1:8" ht="12.5" customHeight="1">
      <c r="A3378" s="55">
        <v>15485</v>
      </c>
      <c r="B3378" s="55">
        <v>4</v>
      </c>
      <c r="C3378" s="55" t="s">
        <v>14778</v>
      </c>
      <c r="D3378" s="55" t="s">
        <v>4649</v>
      </c>
      <c r="E3378" s="55" t="s">
        <v>14779</v>
      </c>
      <c r="F3378" s="55" t="s">
        <v>4651</v>
      </c>
      <c r="G3378" s="55" t="s">
        <v>14780</v>
      </c>
      <c r="H3378" s="55">
        <v>0</v>
      </c>
    </row>
    <row r="3379" spans="1:8" ht="12.5" customHeight="1">
      <c r="A3379" s="55">
        <v>15516</v>
      </c>
      <c r="B3379" s="55">
        <v>4</v>
      </c>
      <c r="C3379" s="55" t="s">
        <v>14781</v>
      </c>
      <c r="D3379" s="55" t="s">
        <v>4649</v>
      </c>
      <c r="E3379" s="55" t="s">
        <v>14782</v>
      </c>
      <c r="F3379" s="55" t="s">
        <v>4651</v>
      </c>
      <c r="G3379" s="55" t="s">
        <v>14783</v>
      </c>
      <c r="H3379" s="55">
        <v>0</v>
      </c>
    </row>
    <row r="3380" spans="1:8" ht="12.5" customHeight="1">
      <c r="A3380" s="55">
        <v>15989</v>
      </c>
      <c r="B3380" s="55">
        <v>4</v>
      </c>
      <c r="C3380" s="55" t="s">
        <v>14784</v>
      </c>
      <c r="D3380" s="55" t="s">
        <v>4649</v>
      </c>
      <c r="E3380" s="55" t="s">
        <v>14785</v>
      </c>
      <c r="F3380" s="55" t="s">
        <v>4651</v>
      </c>
      <c r="G3380" s="55" t="s">
        <v>14786</v>
      </c>
      <c r="H3380" s="55">
        <v>0</v>
      </c>
    </row>
    <row r="3381" spans="1:8" ht="12.5" customHeight="1">
      <c r="A3381" s="55">
        <v>16015</v>
      </c>
      <c r="B3381" s="55">
        <v>4</v>
      </c>
      <c r="C3381" s="55" t="s">
        <v>14787</v>
      </c>
      <c r="D3381" s="55" t="s">
        <v>4649</v>
      </c>
      <c r="E3381" s="55" t="s">
        <v>14788</v>
      </c>
      <c r="F3381" s="55" t="s">
        <v>4651</v>
      </c>
      <c r="G3381" s="55" t="s">
        <v>14789</v>
      </c>
      <c r="H3381" s="55">
        <v>0</v>
      </c>
    </row>
    <row r="3382" spans="1:8" ht="12.5" customHeight="1">
      <c r="A3382" s="55">
        <v>16212</v>
      </c>
      <c r="B3382" s="55">
        <v>4</v>
      </c>
      <c r="C3382" s="55" t="s">
        <v>14790</v>
      </c>
      <c r="D3382" s="55" t="s">
        <v>4649</v>
      </c>
      <c r="E3382" s="55" t="s">
        <v>14791</v>
      </c>
      <c r="F3382" s="55" t="s">
        <v>4651</v>
      </c>
      <c r="G3382" s="55" t="s">
        <v>14792</v>
      </c>
      <c r="H3382" s="55">
        <v>0</v>
      </c>
    </row>
    <row r="3383" spans="1:8" ht="12.5" customHeight="1">
      <c r="A3383" s="55">
        <v>16748</v>
      </c>
      <c r="B3383" s="55">
        <v>4</v>
      </c>
      <c r="C3383" s="55" t="s">
        <v>14793</v>
      </c>
      <c r="D3383" s="55" t="s">
        <v>4649</v>
      </c>
      <c r="E3383" s="55" t="s">
        <v>14794</v>
      </c>
      <c r="F3383" s="55" t="s">
        <v>4651</v>
      </c>
      <c r="G3383" s="55" t="s">
        <v>14795</v>
      </c>
      <c r="H3383" s="55">
        <v>0</v>
      </c>
    </row>
    <row r="3384" spans="1:8" ht="12.5" customHeight="1">
      <c r="A3384" s="55">
        <v>16768</v>
      </c>
      <c r="B3384" s="55">
        <v>4</v>
      </c>
      <c r="C3384" s="55" t="s">
        <v>14796</v>
      </c>
      <c r="D3384" s="55" t="s">
        <v>4649</v>
      </c>
      <c r="E3384" s="55" t="s">
        <v>14797</v>
      </c>
      <c r="F3384" s="55" t="s">
        <v>4651</v>
      </c>
      <c r="G3384" s="55" t="s">
        <v>14798</v>
      </c>
      <c r="H3384" s="55">
        <v>0</v>
      </c>
    </row>
    <row r="3385" spans="1:8" ht="12.5" customHeight="1">
      <c r="A3385" s="55">
        <v>17344</v>
      </c>
      <c r="B3385" s="55">
        <v>4</v>
      </c>
      <c r="C3385" s="55" t="s">
        <v>14799</v>
      </c>
      <c r="D3385" s="55" t="s">
        <v>4649</v>
      </c>
      <c r="E3385" s="55" t="s">
        <v>14800</v>
      </c>
      <c r="F3385" s="55" t="s">
        <v>4651</v>
      </c>
      <c r="G3385" s="55" t="s">
        <v>14801</v>
      </c>
      <c r="H3385" s="55">
        <v>0</v>
      </c>
    </row>
    <row r="3386" spans="1:8" ht="12.5" customHeight="1">
      <c r="A3386" s="55">
        <v>17523</v>
      </c>
      <c r="B3386" s="55">
        <v>4</v>
      </c>
      <c r="C3386" s="55" t="s">
        <v>14802</v>
      </c>
      <c r="D3386" s="55" t="s">
        <v>4649</v>
      </c>
      <c r="E3386" s="55" t="s">
        <v>14803</v>
      </c>
      <c r="F3386" s="55" t="s">
        <v>4651</v>
      </c>
      <c r="G3386" s="55" t="s">
        <v>14804</v>
      </c>
      <c r="H3386" s="55">
        <v>0</v>
      </c>
    </row>
    <row r="3387" spans="1:8" ht="12.5" customHeight="1">
      <c r="A3387" s="55">
        <v>17546</v>
      </c>
      <c r="B3387" s="55">
        <v>4</v>
      </c>
      <c r="C3387" s="55" t="s">
        <v>14805</v>
      </c>
      <c r="D3387" s="55" t="s">
        <v>4649</v>
      </c>
      <c r="E3387" s="55" t="s">
        <v>14806</v>
      </c>
      <c r="F3387" s="55" t="s">
        <v>4651</v>
      </c>
      <c r="G3387" s="55" t="s">
        <v>14807</v>
      </c>
      <c r="H3387" s="55">
        <v>0</v>
      </c>
    </row>
    <row r="3388" spans="1:8" ht="12.5" customHeight="1">
      <c r="A3388" s="55">
        <v>17567</v>
      </c>
      <c r="B3388" s="55">
        <v>4</v>
      </c>
      <c r="C3388" s="55" t="s">
        <v>14808</v>
      </c>
      <c r="D3388" s="55" t="s">
        <v>4649</v>
      </c>
      <c r="E3388" s="55" t="s">
        <v>14809</v>
      </c>
      <c r="F3388" s="55" t="s">
        <v>4651</v>
      </c>
      <c r="G3388" s="55" t="s">
        <v>14810</v>
      </c>
      <c r="H3388" s="55">
        <v>0</v>
      </c>
    </row>
    <row r="3389" spans="1:8" ht="12.5" customHeight="1">
      <c r="A3389" s="55">
        <v>18351</v>
      </c>
      <c r="B3389" s="55">
        <v>4</v>
      </c>
      <c r="C3389" s="55" t="s">
        <v>14811</v>
      </c>
      <c r="D3389" s="55" t="s">
        <v>4649</v>
      </c>
      <c r="E3389" s="55" t="s">
        <v>14812</v>
      </c>
      <c r="F3389" s="55" t="s">
        <v>4651</v>
      </c>
      <c r="G3389" s="55" t="s">
        <v>14813</v>
      </c>
      <c r="H3389" s="55">
        <v>0</v>
      </c>
    </row>
    <row r="3390" spans="1:8" ht="12.5" customHeight="1">
      <c r="A3390" s="55">
        <v>18833</v>
      </c>
      <c r="B3390" s="55">
        <v>4</v>
      </c>
      <c r="C3390" s="55" t="s">
        <v>14814</v>
      </c>
      <c r="D3390" s="55" t="s">
        <v>4649</v>
      </c>
      <c r="E3390" s="55" t="s">
        <v>14815</v>
      </c>
      <c r="F3390" s="55" t="s">
        <v>4651</v>
      </c>
      <c r="G3390" s="55" t="s">
        <v>14816</v>
      </c>
      <c r="H3390" s="55">
        <v>0</v>
      </c>
    </row>
    <row r="3391" spans="1:8" ht="12.5" customHeight="1">
      <c r="A3391" s="55">
        <v>18975</v>
      </c>
      <c r="B3391" s="55">
        <v>4</v>
      </c>
      <c r="C3391" s="55" t="s">
        <v>14817</v>
      </c>
      <c r="D3391" s="55" t="s">
        <v>4649</v>
      </c>
      <c r="E3391" s="55" t="s">
        <v>14818</v>
      </c>
      <c r="F3391" s="55" t="s">
        <v>4651</v>
      </c>
      <c r="G3391" s="55" t="s">
        <v>14819</v>
      </c>
      <c r="H3391" s="55">
        <v>0</v>
      </c>
    </row>
    <row r="3392" spans="1:8" ht="12.5" customHeight="1">
      <c r="A3392" s="55">
        <v>19155</v>
      </c>
      <c r="B3392" s="55">
        <v>4</v>
      </c>
      <c r="C3392" s="55" t="s">
        <v>14820</v>
      </c>
      <c r="D3392" s="55" t="s">
        <v>4649</v>
      </c>
      <c r="E3392" s="55" t="s">
        <v>14821</v>
      </c>
      <c r="F3392" s="55" t="s">
        <v>4651</v>
      </c>
      <c r="G3392" s="55" t="s">
        <v>14822</v>
      </c>
      <c r="H3392" s="55">
        <v>0</v>
      </c>
    </row>
    <row r="3393" spans="1:8" ht="12.5" customHeight="1">
      <c r="A3393" s="55">
        <v>19404</v>
      </c>
      <c r="B3393" s="55">
        <v>4</v>
      </c>
      <c r="C3393" s="55" t="s">
        <v>14823</v>
      </c>
      <c r="D3393" s="55" t="s">
        <v>4649</v>
      </c>
      <c r="E3393" s="55" t="s">
        <v>14824</v>
      </c>
      <c r="F3393" s="55" t="s">
        <v>4651</v>
      </c>
      <c r="G3393" s="55" t="s">
        <v>14825</v>
      </c>
      <c r="H3393" s="55">
        <v>0</v>
      </c>
    </row>
    <row r="3394" spans="1:8" ht="12.5" customHeight="1">
      <c r="A3394" s="55">
        <v>19805</v>
      </c>
      <c r="B3394" s="55">
        <v>4</v>
      </c>
      <c r="C3394" s="55" t="s">
        <v>14826</v>
      </c>
      <c r="D3394" s="55" t="s">
        <v>4649</v>
      </c>
      <c r="E3394" s="55" t="s">
        <v>14827</v>
      </c>
      <c r="F3394" s="55" t="s">
        <v>4651</v>
      </c>
      <c r="G3394" s="55" t="s">
        <v>14828</v>
      </c>
      <c r="H3394" s="55">
        <v>0</v>
      </c>
    </row>
    <row r="3395" spans="1:8" ht="12.5" customHeight="1">
      <c r="A3395" s="55">
        <v>20024</v>
      </c>
      <c r="B3395" s="55">
        <v>4</v>
      </c>
      <c r="C3395" s="55" t="s">
        <v>14829</v>
      </c>
      <c r="D3395" s="55" t="s">
        <v>4649</v>
      </c>
      <c r="E3395" s="55" t="s">
        <v>14830</v>
      </c>
      <c r="F3395" s="55" t="s">
        <v>4651</v>
      </c>
      <c r="G3395" s="55" t="s">
        <v>14831</v>
      </c>
      <c r="H3395" s="55">
        <v>0</v>
      </c>
    </row>
    <row r="3396" spans="1:8" ht="12.5" customHeight="1">
      <c r="A3396" s="55">
        <v>20347</v>
      </c>
      <c r="B3396" s="55">
        <v>4</v>
      </c>
      <c r="C3396" s="55" t="s">
        <v>14832</v>
      </c>
      <c r="D3396" s="55" t="s">
        <v>4649</v>
      </c>
      <c r="E3396" s="55" t="s">
        <v>14833</v>
      </c>
      <c r="F3396" s="55" t="s">
        <v>4651</v>
      </c>
      <c r="G3396" s="55" t="s">
        <v>14834</v>
      </c>
      <c r="H3396" s="55">
        <v>0</v>
      </c>
    </row>
    <row r="3397" spans="1:8" ht="12.5" customHeight="1">
      <c r="A3397" s="55">
        <v>20401</v>
      </c>
      <c r="B3397" s="55">
        <v>4</v>
      </c>
      <c r="C3397" s="55" t="s">
        <v>14835</v>
      </c>
      <c r="D3397" s="55" t="s">
        <v>4649</v>
      </c>
      <c r="E3397" s="55" t="s">
        <v>14836</v>
      </c>
      <c r="F3397" s="55" t="s">
        <v>4651</v>
      </c>
      <c r="G3397" s="55" t="s">
        <v>14837</v>
      </c>
      <c r="H3397" s="55">
        <v>0</v>
      </c>
    </row>
    <row r="3398" spans="1:8" ht="12.5" customHeight="1">
      <c r="A3398" s="55">
        <v>20436</v>
      </c>
      <c r="B3398" s="55">
        <v>4</v>
      </c>
      <c r="C3398" s="55" t="s">
        <v>14838</v>
      </c>
      <c r="D3398" s="55" t="s">
        <v>4649</v>
      </c>
      <c r="E3398" s="55" t="s">
        <v>14839</v>
      </c>
      <c r="F3398" s="55" t="s">
        <v>4651</v>
      </c>
      <c r="G3398" s="55" t="s">
        <v>14840</v>
      </c>
      <c r="H3398" s="55">
        <v>0</v>
      </c>
    </row>
    <row r="3399" spans="1:8" ht="12.5" customHeight="1">
      <c r="A3399" s="55">
        <v>21233</v>
      </c>
      <c r="B3399" s="55">
        <v>4</v>
      </c>
      <c r="C3399" s="55" t="s">
        <v>14841</v>
      </c>
      <c r="D3399" s="55" t="s">
        <v>4649</v>
      </c>
      <c r="E3399" s="55" t="s">
        <v>14842</v>
      </c>
      <c r="F3399" s="55" t="s">
        <v>4651</v>
      </c>
      <c r="G3399" s="55" t="s">
        <v>14843</v>
      </c>
      <c r="H3399" s="55">
        <v>0</v>
      </c>
    </row>
    <row r="3400" spans="1:8" ht="12.5" customHeight="1">
      <c r="A3400" s="55">
        <v>21465</v>
      </c>
      <c r="B3400" s="55">
        <v>4</v>
      </c>
      <c r="C3400" s="55" t="s">
        <v>14844</v>
      </c>
      <c r="D3400" s="55" t="s">
        <v>4649</v>
      </c>
      <c r="E3400" s="55" t="s">
        <v>14845</v>
      </c>
      <c r="F3400" s="55" t="s">
        <v>4651</v>
      </c>
      <c r="G3400" s="55" t="s">
        <v>14846</v>
      </c>
      <c r="H3400" s="55">
        <v>0</v>
      </c>
    </row>
    <row r="3401" spans="1:8" ht="12.5" customHeight="1">
      <c r="A3401" s="55">
        <v>21593</v>
      </c>
      <c r="B3401" s="55">
        <v>4</v>
      </c>
      <c r="C3401" s="55" t="s">
        <v>14847</v>
      </c>
      <c r="D3401" s="55" t="s">
        <v>4649</v>
      </c>
      <c r="E3401" s="55" t="s">
        <v>14848</v>
      </c>
      <c r="F3401" s="55" t="s">
        <v>4651</v>
      </c>
      <c r="G3401" s="55" t="s">
        <v>14849</v>
      </c>
      <c r="H3401" s="55">
        <v>0</v>
      </c>
    </row>
    <row r="3402" spans="1:8" ht="12.5" customHeight="1">
      <c r="A3402" s="55">
        <v>21594</v>
      </c>
      <c r="B3402" s="55">
        <v>4</v>
      </c>
      <c r="C3402" s="55" t="s">
        <v>14850</v>
      </c>
      <c r="D3402" s="55" t="s">
        <v>4649</v>
      </c>
      <c r="E3402" s="55" t="s">
        <v>14851</v>
      </c>
      <c r="F3402" s="55" t="s">
        <v>4651</v>
      </c>
      <c r="G3402" s="55" t="s">
        <v>14852</v>
      </c>
      <c r="H3402" s="55">
        <v>0</v>
      </c>
    </row>
    <row r="3403" spans="1:8" ht="12.5" customHeight="1">
      <c r="A3403" s="55">
        <v>21800</v>
      </c>
      <c r="B3403" s="55">
        <v>4</v>
      </c>
      <c r="C3403" s="55" t="s">
        <v>14853</v>
      </c>
      <c r="D3403" s="55" t="s">
        <v>4649</v>
      </c>
      <c r="E3403" s="55" t="s">
        <v>14854</v>
      </c>
      <c r="F3403" s="55" t="s">
        <v>4651</v>
      </c>
      <c r="G3403" s="55" t="s">
        <v>14855</v>
      </c>
      <c r="H3403" s="55">
        <v>0</v>
      </c>
    </row>
    <row r="3404" spans="1:8" ht="12.5" customHeight="1">
      <c r="A3404" s="55">
        <v>22070</v>
      </c>
      <c r="B3404" s="55">
        <v>4</v>
      </c>
      <c r="C3404" s="55" t="s">
        <v>14856</v>
      </c>
      <c r="D3404" s="55" t="s">
        <v>4649</v>
      </c>
      <c r="E3404" s="55" t="s">
        <v>14857</v>
      </c>
      <c r="F3404" s="55" t="s">
        <v>4651</v>
      </c>
      <c r="G3404" s="55" t="s">
        <v>14858</v>
      </c>
      <c r="H3404" s="55">
        <v>0</v>
      </c>
    </row>
    <row r="3405" spans="1:8" ht="12.5" customHeight="1">
      <c r="A3405" s="55">
        <v>22103</v>
      </c>
      <c r="B3405" s="55">
        <v>4</v>
      </c>
      <c r="C3405" s="55" t="s">
        <v>14859</v>
      </c>
      <c r="D3405" s="55" t="s">
        <v>4649</v>
      </c>
      <c r="E3405" s="55" t="s">
        <v>14860</v>
      </c>
      <c r="F3405" s="55" t="s">
        <v>4651</v>
      </c>
      <c r="G3405" s="55" t="s">
        <v>14861</v>
      </c>
      <c r="H3405" s="55">
        <v>0</v>
      </c>
    </row>
    <row r="3406" spans="1:8" ht="12.5" customHeight="1">
      <c r="A3406" s="55">
        <v>22163</v>
      </c>
      <c r="B3406" s="55">
        <v>4</v>
      </c>
      <c r="C3406" s="55" t="s">
        <v>14862</v>
      </c>
      <c r="D3406" s="55" t="s">
        <v>4649</v>
      </c>
      <c r="E3406" s="55" t="s">
        <v>14863</v>
      </c>
      <c r="F3406" s="55" t="s">
        <v>4651</v>
      </c>
      <c r="G3406" s="55" t="s">
        <v>14864</v>
      </c>
      <c r="H3406" s="55">
        <v>0</v>
      </c>
    </row>
    <row r="3407" spans="1:8" ht="12.5" customHeight="1">
      <c r="A3407" s="55">
        <v>23019</v>
      </c>
      <c r="B3407" s="55">
        <v>4</v>
      </c>
      <c r="C3407" s="55" t="s">
        <v>14865</v>
      </c>
      <c r="D3407" s="55" t="s">
        <v>4649</v>
      </c>
      <c r="E3407" s="55" t="s">
        <v>14866</v>
      </c>
      <c r="F3407" s="55" t="s">
        <v>4651</v>
      </c>
      <c r="G3407" s="55" t="s">
        <v>14867</v>
      </c>
      <c r="H3407" s="55">
        <v>0</v>
      </c>
    </row>
    <row r="3408" spans="1:8" ht="12.5" customHeight="1">
      <c r="A3408" s="55">
        <v>23034</v>
      </c>
      <c r="B3408" s="55">
        <v>4</v>
      </c>
      <c r="C3408" s="55" t="s">
        <v>14868</v>
      </c>
      <c r="D3408" s="55" t="s">
        <v>4649</v>
      </c>
      <c r="E3408" s="55" t="s">
        <v>14869</v>
      </c>
      <c r="F3408" s="55" t="s">
        <v>4651</v>
      </c>
      <c r="G3408" s="55" t="s">
        <v>14870</v>
      </c>
      <c r="H3408" s="55">
        <v>0</v>
      </c>
    </row>
    <row r="3409" spans="1:8" ht="12.5" customHeight="1">
      <c r="A3409" s="55">
        <v>23405</v>
      </c>
      <c r="B3409" s="55">
        <v>4</v>
      </c>
      <c r="C3409" s="55" t="s">
        <v>14871</v>
      </c>
      <c r="D3409" s="55" t="s">
        <v>4649</v>
      </c>
      <c r="E3409" s="55" t="s">
        <v>14872</v>
      </c>
      <c r="F3409" s="55" t="s">
        <v>4651</v>
      </c>
      <c r="G3409" s="55" t="s">
        <v>14873</v>
      </c>
      <c r="H3409" s="55">
        <v>0</v>
      </c>
    </row>
    <row r="3410" spans="1:8" ht="12.5" customHeight="1">
      <c r="A3410" s="55">
        <v>23500</v>
      </c>
      <c r="B3410" s="55">
        <v>4</v>
      </c>
      <c r="C3410" s="55" t="s">
        <v>14874</v>
      </c>
      <c r="D3410" s="55" t="s">
        <v>4649</v>
      </c>
      <c r="E3410" s="55" t="s">
        <v>14875</v>
      </c>
      <c r="F3410" s="55" t="s">
        <v>4651</v>
      </c>
      <c r="G3410" s="55" t="s">
        <v>14876</v>
      </c>
      <c r="H3410" s="55">
        <v>0</v>
      </c>
    </row>
    <row r="3411" spans="1:8" ht="12.5" customHeight="1">
      <c r="A3411" s="55">
        <v>23594</v>
      </c>
      <c r="B3411" s="55">
        <v>4</v>
      </c>
      <c r="C3411" s="55" t="s">
        <v>14877</v>
      </c>
      <c r="D3411" s="55" t="s">
        <v>4649</v>
      </c>
      <c r="E3411" s="55" t="s">
        <v>14878</v>
      </c>
      <c r="F3411" s="55" t="s">
        <v>4651</v>
      </c>
      <c r="G3411" s="55" t="s">
        <v>14879</v>
      </c>
      <c r="H3411" s="55">
        <v>0</v>
      </c>
    </row>
    <row r="3412" spans="1:8" ht="12.5" customHeight="1">
      <c r="A3412" s="55">
        <v>23724</v>
      </c>
      <c r="B3412" s="55">
        <v>4</v>
      </c>
      <c r="C3412" s="55" t="s">
        <v>14880</v>
      </c>
      <c r="D3412" s="55" t="s">
        <v>4649</v>
      </c>
      <c r="E3412" s="55" t="s">
        <v>14881</v>
      </c>
      <c r="F3412" s="55" t="s">
        <v>4651</v>
      </c>
      <c r="G3412" s="55" t="s">
        <v>14882</v>
      </c>
      <c r="H3412" s="55">
        <v>0</v>
      </c>
    </row>
    <row r="3413" spans="1:8" ht="12.5" customHeight="1">
      <c r="A3413" s="55">
        <v>24296</v>
      </c>
      <c r="B3413" s="55">
        <v>4</v>
      </c>
      <c r="C3413" s="55" t="s">
        <v>14883</v>
      </c>
      <c r="D3413" s="55" t="s">
        <v>4649</v>
      </c>
      <c r="E3413" s="55" t="s">
        <v>14884</v>
      </c>
      <c r="F3413" s="55" t="s">
        <v>4651</v>
      </c>
      <c r="G3413" s="55" t="s">
        <v>14885</v>
      </c>
      <c r="H3413" s="55">
        <v>0</v>
      </c>
    </row>
    <row r="3414" spans="1:8" ht="12.5" customHeight="1">
      <c r="A3414" s="55">
        <v>24412</v>
      </c>
      <c r="B3414" s="55">
        <v>4</v>
      </c>
      <c r="C3414" s="55" t="s">
        <v>14886</v>
      </c>
      <c r="D3414" s="55" t="s">
        <v>4649</v>
      </c>
      <c r="E3414" s="55" t="s">
        <v>14887</v>
      </c>
      <c r="F3414" s="55" t="s">
        <v>4651</v>
      </c>
      <c r="G3414" s="55" t="s">
        <v>14888</v>
      </c>
      <c r="H3414" s="55">
        <v>0</v>
      </c>
    </row>
    <row r="3415" spans="1:8" ht="12.5" customHeight="1">
      <c r="A3415" s="55">
        <v>24680</v>
      </c>
      <c r="B3415" s="55">
        <v>4</v>
      </c>
      <c r="C3415" s="55" t="s">
        <v>14889</v>
      </c>
      <c r="D3415" s="55" t="s">
        <v>4649</v>
      </c>
      <c r="E3415" s="55" t="s">
        <v>14890</v>
      </c>
      <c r="F3415" s="55" t="s">
        <v>4651</v>
      </c>
      <c r="G3415" s="55" t="s">
        <v>14891</v>
      </c>
      <c r="H3415" s="55">
        <v>0</v>
      </c>
    </row>
    <row r="3416" spans="1:8" ht="12.5" customHeight="1">
      <c r="A3416" s="55">
        <v>24761</v>
      </c>
      <c r="B3416" s="55">
        <v>4</v>
      </c>
      <c r="C3416" s="55" t="s">
        <v>14892</v>
      </c>
      <c r="D3416" s="55" t="s">
        <v>4649</v>
      </c>
      <c r="E3416" s="55" t="s">
        <v>14893</v>
      </c>
      <c r="F3416" s="55" t="s">
        <v>4651</v>
      </c>
      <c r="G3416" s="55" t="s">
        <v>14894</v>
      </c>
      <c r="H3416" s="55">
        <v>0</v>
      </c>
    </row>
    <row r="3417" spans="1:8" ht="12.5" customHeight="1">
      <c r="A3417" s="55">
        <v>24944</v>
      </c>
      <c r="B3417" s="55">
        <v>4</v>
      </c>
      <c r="C3417" s="55" t="s">
        <v>14895</v>
      </c>
      <c r="D3417" s="55" t="s">
        <v>4649</v>
      </c>
      <c r="E3417" s="55" t="s">
        <v>14896</v>
      </c>
      <c r="F3417" s="55" t="s">
        <v>4651</v>
      </c>
      <c r="G3417" s="55" t="s">
        <v>14897</v>
      </c>
      <c r="H3417" s="55">
        <v>0</v>
      </c>
    </row>
    <row r="3418" spans="1:8" ht="12.5" customHeight="1">
      <c r="A3418" s="55">
        <v>24982</v>
      </c>
      <c r="B3418" s="55">
        <v>4</v>
      </c>
      <c r="C3418" s="55" t="s">
        <v>14898</v>
      </c>
      <c r="D3418" s="55" t="s">
        <v>4649</v>
      </c>
      <c r="E3418" s="55" t="s">
        <v>14899</v>
      </c>
      <c r="F3418" s="55" t="s">
        <v>4651</v>
      </c>
      <c r="G3418" s="55" t="s">
        <v>14900</v>
      </c>
      <c r="H3418" s="55">
        <v>0</v>
      </c>
    </row>
    <row r="3419" spans="1:8" ht="12.5" customHeight="1">
      <c r="A3419" s="55">
        <v>24996</v>
      </c>
      <c r="B3419" s="55">
        <v>4</v>
      </c>
      <c r="C3419" s="55" t="s">
        <v>14901</v>
      </c>
      <c r="D3419" s="55" t="s">
        <v>4649</v>
      </c>
      <c r="E3419" s="55" t="s">
        <v>14902</v>
      </c>
      <c r="F3419" s="55" t="s">
        <v>4651</v>
      </c>
      <c r="G3419" s="55" t="s">
        <v>14903</v>
      </c>
      <c r="H3419" s="55">
        <v>0</v>
      </c>
    </row>
    <row r="3420" spans="1:8" ht="12.5" customHeight="1">
      <c r="A3420" s="55">
        <v>25083</v>
      </c>
      <c r="B3420" s="55">
        <v>4</v>
      </c>
      <c r="C3420" s="55" t="s">
        <v>14904</v>
      </c>
      <c r="D3420" s="55" t="s">
        <v>4649</v>
      </c>
      <c r="E3420" s="55" t="s">
        <v>14905</v>
      </c>
      <c r="F3420" s="55" t="s">
        <v>4651</v>
      </c>
      <c r="G3420" s="55" t="s">
        <v>14906</v>
      </c>
      <c r="H3420" s="55">
        <v>0</v>
      </c>
    </row>
    <row r="3421" spans="1:8" ht="12.5" customHeight="1">
      <c r="A3421" s="55">
        <v>25191</v>
      </c>
      <c r="B3421" s="55">
        <v>4</v>
      </c>
      <c r="C3421" s="55" t="s">
        <v>14907</v>
      </c>
      <c r="D3421" s="55" t="s">
        <v>4649</v>
      </c>
      <c r="E3421" s="55" t="s">
        <v>14908</v>
      </c>
      <c r="F3421" s="55" t="s">
        <v>4651</v>
      </c>
      <c r="G3421" s="55" t="s">
        <v>14909</v>
      </c>
      <c r="H3421" s="55">
        <v>0</v>
      </c>
    </row>
    <row r="3422" spans="1:8" ht="12.5" customHeight="1">
      <c r="A3422" s="55">
        <v>25417</v>
      </c>
      <c r="B3422" s="55">
        <v>4</v>
      </c>
      <c r="C3422" s="55" t="s">
        <v>14910</v>
      </c>
      <c r="D3422" s="55" t="s">
        <v>4649</v>
      </c>
      <c r="E3422" s="55" t="s">
        <v>14911</v>
      </c>
      <c r="F3422" s="55" t="s">
        <v>4651</v>
      </c>
      <c r="G3422" s="55" t="s">
        <v>14912</v>
      </c>
      <c r="H3422" s="55">
        <v>0</v>
      </c>
    </row>
    <row r="3423" spans="1:8" ht="12.5" customHeight="1">
      <c r="A3423" s="55">
        <v>25882</v>
      </c>
      <c r="B3423" s="55">
        <v>4</v>
      </c>
      <c r="C3423" s="55" t="s">
        <v>14913</v>
      </c>
      <c r="D3423" s="55" t="s">
        <v>4649</v>
      </c>
      <c r="E3423" s="55" t="s">
        <v>14914</v>
      </c>
      <c r="F3423" s="55" t="s">
        <v>4651</v>
      </c>
      <c r="G3423" s="55" t="s">
        <v>14915</v>
      </c>
      <c r="H3423" s="55">
        <v>0</v>
      </c>
    </row>
    <row r="3424" spans="1:8" ht="12.5" customHeight="1">
      <c r="A3424" s="55">
        <v>25965</v>
      </c>
      <c r="B3424" s="55">
        <v>4</v>
      </c>
      <c r="C3424" s="55" t="s">
        <v>14916</v>
      </c>
      <c r="D3424" s="55" t="s">
        <v>4649</v>
      </c>
      <c r="E3424" s="55" t="s">
        <v>14917</v>
      </c>
      <c r="F3424" s="55" t="s">
        <v>4651</v>
      </c>
      <c r="G3424" s="55" t="s">
        <v>14918</v>
      </c>
      <c r="H3424" s="55">
        <v>0</v>
      </c>
    </row>
    <row r="3425" spans="1:8" ht="12.5" customHeight="1">
      <c r="A3425" s="55">
        <v>26515</v>
      </c>
      <c r="B3425" s="55">
        <v>4</v>
      </c>
      <c r="C3425" s="55" t="s">
        <v>14919</v>
      </c>
      <c r="D3425" s="55" t="s">
        <v>4649</v>
      </c>
      <c r="E3425" s="55" t="s">
        <v>14920</v>
      </c>
      <c r="F3425" s="55" t="s">
        <v>4651</v>
      </c>
      <c r="G3425" s="55" t="s">
        <v>14921</v>
      </c>
      <c r="H3425" s="55">
        <v>0</v>
      </c>
    </row>
    <row r="3426" spans="1:8" ht="12.5" customHeight="1">
      <c r="A3426" s="55">
        <v>26708</v>
      </c>
      <c r="B3426" s="55">
        <v>4</v>
      </c>
      <c r="C3426" s="55" t="s">
        <v>14922</v>
      </c>
      <c r="D3426" s="55" t="s">
        <v>4649</v>
      </c>
      <c r="E3426" s="55" t="s">
        <v>14923</v>
      </c>
      <c r="F3426" s="55" t="s">
        <v>4651</v>
      </c>
      <c r="G3426" s="55" t="s">
        <v>14924</v>
      </c>
      <c r="H3426" s="55">
        <v>0</v>
      </c>
    </row>
    <row r="3427" spans="1:8" ht="12.5" customHeight="1">
      <c r="A3427" s="55">
        <v>26805</v>
      </c>
      <c r="B3427" s="55">
        <v>4</v>
      </c>
      <c r="C3427" s="55" t="s">
        <v>14925</v>
      </c>
      <c r="D3427" s="55" t="s">
        <v>4649</v>
      </c>
      <c r="E3427" s="55" t="s">
        <v>14926</v>
      </c>
      <c r="F3427" s="55" t="s">
        <v>4651</v>
      </c>
      <c r="G3427" s="55" t="s">
        <v>14927</v>
      </c>
      <c r="H3427" s="55">
        <v>0</v>
      </c>
    </row>
    <row r="3428" spans="1:8" ht="12.5" customHeight="1">
      <c r="A3428" s="55">
        <v>27095</v>
      </c>
      <c r="B3428" s="55">
        <v>4</v>
      </c>
      <c r="C3428" s="55" t="s">
        <v>14928</v>
      </c>
      <c r="D3428" s="55" t="s">
        <v>4649</v>
      </c>
      <c r="E3428" s="55" t="s">
        <v>14929</v>
      </c>
      <c r="F3428" s="55" t="s">
        <v>4651</v>
      </c>
      <c r="G3428" s="55" t="s">
        <v>14930</v>
      </c>
      <c r="H3428" s="55">
        <v>0</v>
      </c>
    </row>
    <row r="3429" spans="1:8" ht="12.5" customHeight="1">
      <c r="A3429" s="55">
        <v>27442</v>
      </c>
      <c r="B3429" s="55">
        <v>4</v>
      </c>
      <c r="C3429" s="55" t="s">
        <v>14931</v>
      </c>
      <c r="D3429" s="55" t="s">
        <v>4649</v>
      </c>
      <c r="E3429" s="55" t="s">
        <v>14932</v>
      </c>
      <c r="F3429" s="55" t="s">
        <v>4651</v>
      </c>
      <c r="G3429" s="55" t="s">
        <v>14933</v>
      </c>
      <c r="H3429" s="55">
        <v>0</v>
      </c>
    </row>
    <row r="3430" spans="1:8" ht="12.5" customHeight="1">
      <c r="A3430" s="55">
        <v>27462</v>
      </c>
      <c r="B3430" s="55">
        <v>4</v>
      </c>
      <c r="C3430" s="55" t="s">
        <v>14934</v>
      </c>
      <c r="D3430" s="55" t="s">
        <v>4649</v>
      </c>
      <c r="E3430" s="55" t="s">
        <v>14935</v>
      </c>
      <c r="F3430" s="55" t="s">
        <v>4651</v>
      </c>
      <c r="G3430" s="55" t="s">
        <v>14936</v>
      </c>
      <c r="H3430" s="55">
        <v>0</v>
      </c>
    </row>
    <row r="3431" spans="1:8" ht="12.5" customHeight="1">
      <c r="A3431" s="55">
        <v>27565</v>
      </c>
      <c r="B3431" s="55">
        <v>4</v>
      </c>
      <c r="C3431" s="55" t="s">
        <v>14937</v>
      </c>
      <c r="D3431" s="55" t="s">
        <v>4649</v>
      </c>
      <c r="E3431" s="55" t="s">
        <v>14938</v>
      </c>
      <c r="F3431" s="55" t="s">
        <v>4651</v>
      </c>
      <c r="G3431" s="55" t="s">
        <v>14939</v>
      </c>
      <c r="H3431" s="55">
        <v>0</v>
      </c>
    </row>
    <row r="3432" spans="1:8" ht="12.5" customHeight="1">
      <c r="A3432" s="55">
        <v>27916</v>
      </c>
      <c r="B3432" s="55">
        <v>4</v>
      </c>
      <c r="C3432" s="55" t="s">
        <v>14940</v>
      </c>
      <c r="D3432" s="55" t="s">
        <v>4649</v>
      </c>
      <c r="E3432" s="55" t="s">
        <v>14941</v>
      </c>
      <c r="F3432" s="55" t="s">
        <v>4651</v>
      </c>
      <c r="G3432" s="55" t="s">
        <v>14942</v>
      </c>
      <c r="H3432" s="55">
        <v>0</v>
      </c>
    </row>
    <row r="3433" spans="1:8" ht="12.5" customHeight="1">
      <c r="A3433" s="55">
        <v>28104</v>
      </c>
      <c r="B3433" s="55">
        <v>4</v>
      </c>
      <c r="C3433" s="55" t="s">
        <v>14943</v>
      </c>
      <c r="D3433" s="55" t="s">
        <v>4649</v>
      </c>
      <c r="E3433" s="55" t="s">
        <v>14944</v>
      </c>
      <c r="F3433" s="55" t="s">
        <v>4651</v>
      </c>
      <c r="G3433" s="55" t="s">
        <v>14945</v>
      </c>
      <c r="H3433" s="55">
        <v>0</v>
      </c>
    </row>
    <row r="3434" spans="1:8" ht="12.5" customHeight="1">
      <c r="A3434" s="55">
        <v>28223</v>
      </c>
      <c r="B3434" s="55">
        <v>4</v>
      </c>
      <c r="C3434" s="55" t="s">
        <v>14946</v>
      </c>
      <c r="D3434" s="55" t="s">
        <v>4649</v>
      </c>
      <c r="E3434" s="55" t="s">
        <v>14947</v>
      </c>
      <c r="F3434" s="55" t="s">
        <v>4651</v>
      </c>
      <c r="G3434" s="55" t="s">
        <v>14948</v>
      </c>
      <c r="H3434" s="55">
        <v>0</v>
      </c>
    </row>
    <row r="3435" spans="1:8" ht="12.5" customHeight="1">
      <c r="A3435" s="55">
        <v>28234</v>
      </c>
      <c r="B3435" s="55">
        <v>4</v>
      </c>
      <c r="C3435" s="55" t="s">
        <v>14949</v>
      </c>
      <c r="D3435" s="55" t="s">
        <v>4649</v>
      </c>
      <c r="E3435" s="55" t="s">
        <v>14950</v>
      </c>
      <c r="F3435" s="55" t="s">
        <v>4651</v>
      </c>
      <c r="G3435" s="55" t="s">
        <v>14951</v>
      </c>
      <c r="H3435" s="55">
        <v>0</v>
      </c>
    </row>
    <row r="3436" spans="1:8" ht="12.5" customHeight="1">
      <c r="A3436" s="55">
        <v>28662</v>
      </c>
      <c r="B3436" s="55">
        <v>4</v>
      </c>
      <c r="C3436" s="55" t="s">
        <v>14952</v>
      </c>
      <c r="D3436" s="55" t="s">
        <v>4649</v>
      </c>
      <c r="E3436" s="55" t="s">
        <v>14953</v>
      </c>
      <c r="F3436" s="55" t="s">
        <v>4651</v>
      </c>
      <c r="G3436" s="55" t="s">
        <v>14954</v>
      </c>
      <c r="H3436" s="55">
        <v>0</v>
      </c>
    </row>
    <row r="3437" spans="1:8" ht="12.5" customHeight="1">
      <c r="A3437" s="55">
        <v>29038</v>
      </c>
      <c r="B3437" s="55">
        <v>4</v>
      </c>
      <c r="C3437" s="55" t="s">
        <v>14955</v>
      </c>
      <c r="D3437" s="55" t="s">
        <v>4649</v>
      </c>
      <c r="E3437" s="55" t="s">
        <v>14956</v>
      </c>
      <c r="F3437" s="55" t="s">
        <v>4651</v>
      </c>
      <c r="G3437" s="55" t="s">
        <v>14957</v>
      </c>
      <c r="H3437" s="55">
        <v>0</v>
      </c>
    </row>
    <row r="3438" spans="1:8" ht="12.5" customHeight="1">
      <c r="A3438" s="55">
        <v>29058</v>
      </c>
      <c r="B3438" s="55">
        <v>4</v>
      </c>
      <c r="C3438" s="55" t="s">
        <v>14958</v>
      </c>
      <c r="D3438" s="55" t="s">
        <v>4649</v>
      </c>
      <c r="E3438" s="55" t="s">
        <v>14959</v>
      </c>
      <c r="F3438" s="55" t="s">
        <v>4651</v>
      </c>
      <c r="G3438" s="55" t="s">
        <v>14960</v>
      </c>
      <c r="H3438" s="55">
        <v>0</v>
      </c>
    </row>
    <row r="3439" spans="1:8" ht="12.5" customHeight="1">
      <c r="A3439" s="55">
        <v>29109</v>
      </c>
      <c r="B3439" s="55">
        <v>4</v>
      </c>
      <c r="C3439" s="55" t="s">
        <v>14961</v>
      </c>
      <c r="D3439" s="55" t="s">
        <v>4649</v>
      </c>
      <c r="E3439" s="55" t="s">
        <v>14962</v>
      </c>
      <c r="F3439" s="55" t="s">
        <v>4651</v>
      </c>
      <c r="G3439" s="55" t="s">
        <v>14963</v>
      </c>
      <c r="H3439" s="55">
        <v>0</v>
      </c>
    </row>
    <row r="3440" spans="1:8" ht="12.5" customHeight="1">
      <c r="A3440" s="55">
        <v>29139</v>
      </c>
      <c r="B3440" s="55">
        <v>4</v>
      </c>
      <c r="C3440" s="55" t="s">
        <v>14964</v>
      </c>
      <c r="D3440" s="55" t="s">
        <v>4649</v>
      </c>
      <c r="E3440" s="55" t="s">
        <v>14965</v>
      </c>
      <c r="F3440" s="55" t="s">
        <v>4651</v>
      </c>
      <c r="G3440" s="55" t="s">
        <v>14966</v>
      </c>
      <c r="H3440" s="55">
        <v>0</v>
      </c>
    </row>
    <row r="3441" spans="1:8" ht="12.5" customHeight="1">
      <c r="A3441" s="55">
        <v>29199</v>
      </c>
      <c r="B3441" s="55">
        <v>4</v>
      </c>
      <c r="C3441" s="55" t="s">
        <v>14967</v>
      </c>
      <c r="D3441" s="55" t="s">
        <v>4649</v>
      </c>
      <c r="E3441" s="55" t="s">
        <v>14968</v>
      </c>
      <c r="F3441" s="55" t="s">
        <v>4651</v>
      </c>
      <c r="G3441" s="55" t="s">
        <v>14969</v>
      </c>
      <c r="H3441" s="55">
        <v>0</v>
      </c>
    </row>
    <row r="3442" spans="1:8" ht="12.5" customHeight="1">
      <c r="A3442" s="55">
        <v>11198</v>
      </c>
      <c r="B3442" s="55">
        <v>4</v>
      </c>
      <c r="C3442" s="55" t="s">
        <v>14970</v>
      </c>
      <c r="D3442" s="55" t="s">
        <v>4649</v>
      </c>
      <c r="E3442" s="55" t="s">
        <v>14971</v>
      </c>
      <c r="F3442" s="55" t="s">
        <v>4651</v>
      </c>
      <c r="G3442" s="55" t="s">
        <v>14972</v>
      </c>
      <c r="H3442" s="55">
        <v>0</v>
      </c>
    </row>
    <row r="3443" spans="1:8" ht="12.5" customHeight="1">
      <c r="A3443" s="55">
        <v>11538</v>
      </c>
      <c r="B3443" s="55">
        <v>4</v>
      </c>
      <c r="C3443" s="55" t="s">
        <v>14973</v>
      </c>
      <c r="D3443" s="55" t="s">
        <v>4649</v>
      </c>
      <c r="E3443" s="55" t="s">
        <v>14974</v>
      </c>
      <c r="F3443" s="55" t="s">
        <v>4651</v>
      </c>
      <c r="G3443" s="55" t="s">
        <v>14975</v>
      </c>
      <c r="H3443" s="55">
        <v>0</v>
      </c>
    </row>
    <row r="3444" spans="1:8" ht="12.5" customHeight="1">
      <c r="A3444" s="55">
        <v>11818</v>
      </c>
      <c r="B3444" s="55">
        <v>4</v>
      </c>
      <c r="C3444" s="55" t="s">
        <v>14976</v>
      </c>
      <c r="D3444" s="55" t="s">
        <v>4649</v>
      </c>
      <c r="E3444" s="55" t="s">
        <v>14977</v>
      </c>
      <c r="F3444" s="55" t="s">
        <v>4651</v>
      </c>
      <c r="G3444" s="55" t="s">
        <v>14978</v>
      </c>
      <c r="H3444" s="55">
        <v>0</v>
      </c>
    </row>
    <row r="3445" spans="1:8" ht="12.5" customHeight="1">
      <c r="A3445" s="55">
        <v>12094</v>
      </c>
      <c r="B3445" s="55">
        <v>4</v>
      </c>
      <c r="C3445" s="55" t="s">
        <v>14979</v>
      </c>
      <c r="D3445" s="55" t="s">
        <v>4649</v>
      </c>
      <c r="E3445" s="55" t="s">
        <v>14980</v>
      </c>
      <c r="F3445" s="55" t="s">
        <v>4651</v>
      </c>
      <c r="G3445" s="55" t="s">
        <v>14981</v>
      </c>
      <c r="H3445" s="55">
        <v>0</v>
      </c>
    </row>
    <row r="3446" spans="1:8" ht="12.5" customHeight="1">
      <c r="A3446" s="55">
        <v>12095</v>
      </c>
      <c r="B3446" s="55">
        <v>4</v>
      </c>
      <c r="C3446" s="55" t="s">
        <v>14982</v>
      </c>
      <c r="D3446" s="55" t="s">
        <v>4649</v>
      </c>
      <c r="E3446" s="55" t="s">
        <v>14983</v>
      </c>
      <c r="F3446" s="55" t="s">
        <v>4651</v>
      </c>
      <c r="G3446" s="55" t="s">
        <v>14984</v>
      </c>
      <c r="H3446" s="55">
        <v>0</v>
      </c>
    </row>
    <row r="3447" spans="1:8" ht="12.5" customHeight="1">
      <c r="A3447" s="55">
        <v>12416</v>
      </c>
      <c r="B3447" s="55">
        <v>4</v>
      </c>
      <c r="C3447" s="55" t="s">
        <v>14985</v>
      </c>
      <c r="D3447" s="55" t="s">
        <v>4649</v>
      </c>
      <c r="E3447" s="55" t="s">
        <v>14986</v>
      </c>
      <c r="F3447" s="55" t="s">
        <v>4651</v>
      </c>
      <c r="G3447" s="55" t="s">
        <v>14987</v>
      </c>
      <c r="H3447" s="55">
        <v>0</v>
      </c>
    </row>
    <row r="3448" spans="1:8" ht="12.5" customHeight="1">
      <c r="A3448" s="55">
        <v>12775</v>
      </c>
      <c r="B3448" s="55">
        <v>4</v>
      </c>
      <c r="C3448" s="55" t="s">
        <v>14988</v>
      </c>
      <c r="D3448" s="55" t="s">
        <v>4649</v>
      </c>
      <c r="E3448" s="55" t="s">
        <v>14989</v>
      </c>
      <c r="F3448" s="55" t="s">
        <v>4651</v>
      </c>
      <c r="G3448" s="55" t="s">
        <v>14990</v>
      </c>
      <c r="H3448" s="55">
        <v>0</v>
      </c>
    </row>
    <row r="3449" spans="1:8" ht="12.5" customHeight="1">
      <c r="A3449" s="55">
        <v>13227</v>
      </c>
      <c r="B3449" s="55">
        <v>4</v>
      </c>
      <c r="C3449" s="55" t="s">
        <v>14991</v>
      </c>
      <c r="D3449" s="55" t="s">
        <v>4649</v>
      </c>
      <c r="E3449" s="55" t="s">
        <v>14992</v>
      </c>
      <c r="F3449" s="55" t="s">
        <v>4651</v>
      </c>
      <c r="G3449" s="55" t="s">
        <v>14993</v>
      </c>
      <c r="H3449" s="55">
        <v>0</v>
      </c>
    </row>
    <row r="3450" spans="1:8" ht="12.5" customHeight="1">
      <c r="A3450" s="55">
        <v>13390</v>
      </c>
      <c r="B3450" s="55">
        <v>4</v>
      </c>
      <c r="C3450" s="55" t="s">
        <v>14994</v>
      </c>
      <c r="D3450" s="55" t="s">
        <v>4649</v>
      </c>
      <c r="E3450" s="55" t="s">
        <v>14995</v>
      </c>
      <c r="F3450" s="55" t="s">
        <v>4651</v>
      </c>
      <c r="G3450" s="55" t="s">
        <v>14996</v>
      </c>
      <c r="H3450" s="55">
        <v>0</v>
      </c>
    </row>
    <row r="3451" spans="1:8" ht="12.5" customHeight="1">
      <c r="A3451" s="55">
        <v>13738</v>
      </c>
      <c r="B3451" s="55">
        <v>4</v>
      </c>
      <c r="C3451" s="55" t="s">
        <v>14997</v>
      </c>
      <c r="D3451" s="55" t="s">
        <v>4649</v>
      </c>
      <c r="E3451" s="55" t="s">
        <v>14998</v>
      </c>
      <c r="F3451" s="55" t="s">
        <v>4651</v>
      </c>
      <c r="G3451" s="55" t="s">
        <v>14999</v>
      </c>
      <c r="H3451" s="55">
        <v>0</v>
      </c>
    </row>
    <row r="3452" spans="1:8" ht="12.5" customHeight="1">
      <c r="A3452" s="55">
        <v>13746</v>
      </c>
      <c r="B3452" s="55">
        <v>4</v>
      </c>
      <c r="C3452" s="55" t="s">
        <v>15000</v>
      </c>
      <c r="D3452" s="55" t="s">
        <v>4649</v>
      </c>
      <c r="E3452" s="55" t="s">
        <v>15001</v>
      </c>
      <c r="F3452" s="55" t="s">
        <v>4651</v>
      </c>
      <c r="G3452" s="55" t="s">
        <v>15002</v>
      </c>
      <c r="H3452" s="55">
        <v>0</v>
      </c>
    </row>
    <row r="3453" spans="1:8" ht="12.5" customHeight="1">
      <c r="A3453" s="55">
        <v>13919</v>
      </c>
      <c r="B3453" s="55">
        <v>4</v>
      </c>
      <c r="C3453" s="55" t="s">
        <v>15003</v>
      </c>
      <c r="D3453" s="55" t="s">
        <v>4649</v>
      </c>
      <c r="E3453" s="55" t="s">
        <v>15004</v>
      </c>
      <c r="F3453" s="55" t="s">
        <v>4651</v>
      </c>
      <c r="G3453" s="55" t="s">
        <v>15005</v>
      </c>
      <c r="H3453" s="55">
        <v>0</v>
      </c>
    </row>
    <row r="3454" spans="1:8" ht="12.5" customHeight="1">
      <c r="A3454" s="55">
        <v>13924</v>
      </c>
      <c r="B3454" s="55">
        <v>4</v>
      </c>
      <c r="C3454" s="55" t="s">
        <v>15006</v>
      </c>
      <c r="D3454" s="55" t="s">
        <v>4649</v>
      </c>
      <c r="E3454" s="55" t="s">
        <v>15007</v>
      </c>
      <c r="F3454" s="55" t="s">
        <v>4651</v>
      </c>
      <c r="G3454" s="55" t="s">
        <v>15008</v>
      </c>
      <c r="H3454" s="55">
        <v>0</v>
      </c>
    </row>
    <row r="3455" spans="1:8" ht="12.5" customHeight="1">
      <c r="A3455" s="55">
        <v>14585</v>
      </c>
      <c r="B3455" s="55">
        <v>4</v>
      </c>
      <c r="C3455" s="55" t="s">
        <v>15009</v>
      </c>
      <c r="D3455" s="55" t="s">
        <v>4649</v>
      </c>
      <c r="E3455" s="55" t="s">
        <v>15010</v>
      </c>
      <c r="F3455" s="55" t="s">
        <v>4651</v>
      </c>
      <c r="G3455" s="55" t="s">
        <v>15011</v>
      </c>
      <c r="H3455" s="55">
        <v>0</v>
      </c>
    </row>
    <row r="3456" spans="1:8" ht="12.5" customHeight="1">
      <c r="A3456" s="55">
        <v>14749</v>
      </c>
      <c r="B3456" s="55">
        <v>4</v>
      </c>
      <c r="C3456" s="55" t="s">
        <v>15012</v>
      </c>
      <c r="D3456" s="55" t="s">
        <v>4649</v>
      </c>
      <c r="E3456" s="55" t="s">
        <v>15013</v>
      </c>
      <c r="F3456" s="55" t="s">
        <v>4651</v>
      </c>
      <c r="G3456" s="55" t="s">
        <v>15014</v>
      </c>
      <c r="H3456" s="55">
        <v>0</v>
      </c>
    </row>
    <row r="3457" spans="1:8" ht="12.5" customHeight="1">
      <c r="A3457" s="55">
        <v>15282</v>
      </c>
      <c r="B3457" s="55">
        <v>4</v>
      </c>
      <c r="C3457" s="55" t="s">
        <v>15015</v>
      </c>
      <c r="D3457" s="55" t="s">
        <v>4649</v>
      </c>
      <c r="E3457" s="55" t="s">
        <v>15016</v>
      </c>
      <c r="F3457" s="55" t="s">
        <v>4651</v>
      </c>
      <c r="G3457" s="55" t="s">
        <v>15017</v>
      </c>
      <c r="H3457" s="55">
        <v>0</v>
      </c>
    </row>
    <row r="3458" spans="1:8" ht="12.5" customHeight="1">
      <c r="A3458" s="55">
        <v>15295</v>
      </c>
      <c r="B3458" s="55">
        <v>4</v>
      </c>
      <c r="C3458" s="55" t="s">
        <v>15018</v>
      </c>
      <c r="D3458" s="55" t="s">
        <v>4649</v>
      </c>
      <c r="E3458" s="55" t="s">
        <v>15019</v>
      </c>
      <c r="F3458" s="55" t="s">
        <v>4651</v>
      </c>
      <c r="G3458" s="55" t="s">
        <v>15020</v>
      </c>
      <c r="H3458" s="55">
        <v>0</v>
      </c>
    </row>
    <row r="3459" spans="1:8" ht="12.5" customHeight="1">
      <c r="A3459" s="55">
        <v>15432</v>
      </c>
      <c r="B3459" s="55">
        <v>4</v>
      </c>
      <c r="C3459" s="55" t="s">
        <v>15021</v>
      </c>
      <c r="D3459" s="55" t="s">
        <v>4649</v>
      </c>
      <c r="E3459" s="55" t="s">
        <v>15022</v>
      </c>
      <c r="F3459" s="55" t="s">
        <v>4651</v>
      </c>
      <c r="G3459" s="55" t="s">
        <v>15023</v>
      </c>
      <c r="H3459" s="55">
        <v>0</v>
      </c>
    </row>
    <row r="3460" spans="1:8" ht="12.5" customHeight="1">
      <c r="A3460" s="55">
        <v>15853</v>
      </c>
      <c r="B3460" s="55">
        <v>4</v>
      </c>
      <c r="C3460" s="55" t="s">
        <v>15024</v>
      </c>
      <c r="D3460" s="55" t="s">
        <v>4649</v>
      </c>
      <c r="E3460" s="55" t="s">
        <v>15025</v>
      </c>
      <c r="F3460" s="55" t="s">
        <v>4651</v>
      </c>
      <c r="G3460" s="55" t="s">
        <v>15026</v>
      </c>
      <c r="H3460" s="55">
        <v>0</v>
      </c>
    </row>
    <row r="3461" spans="1:8" ht="12.5" customHeight="1">
      <c r="A3461" s="55">
        <v>15886</v>
      </c>
      <c r="B3461" s="55">
        <v>4</v>
      </c>
      <c r="C3461" s="55" t="s">
        <v>15027</v>
      </c>
      <c r="D3461" s="55" t="s">
        <v>4649</v>
      </c>
      <c r="E3461" s="55" t="s">
        <v>15028</v>
      </c>
      <c r="F3461" s="55" t="s">
        <v>4651</v>
      </c>
      <c r="G3461" s="55" t="s">
        <v>15029</v>
      </c>
      <c r="H3461" s="55">
        <v>0</v>
      </c>
    </row>
    <row r="3462" spans="1:8" ht="12.5" customHeight="1">
      <c r="A3462" s="55">
        <v>15949</v>
      </c>
      <c r="B3462" s="55">
        <v>4</v>
      </c>
      <c r="C3462" s="55" t="s">
        <v>15030</v>
      </c>
      <c r="D3462" s="55" t="s">
        <v>4649</v>
      </c>
      <c r="E3462" s="55" t="s">
        <v>15031</v>
      </c>
      <c r="F3462" s="55" t="s">
        <v>4651</v>
      </c>
      <c r="G3462" s="55" t="s">
        <v>15032</v>
      </c>
      <c r="H3462" s="55">
        <v>0</v>
      </c>
    </row>
    <row r="3463" spans="1:8" ht="12.5" customHeight="1">
      <c r="A3463" s="55">
        <v>15961</v>
      </c>
      <c r="B3463" s="55">
        <v>4</v>
      </c>
      <c r="C3463" s="55" t="s">
        <v>15033</v>
      </c>
      <c r="D3463" s="55" t="s">
        <v>4649</v>
      </c>
      <c r="E3463" s="55" t="s">
        <v>15034</v>
      </c>
      <c r="F3463" s="55" t="s">
        <v>4651</v>
      </c>
      <c r="G3463" s="55" t="s">
        <v>15035</v>
      </c>
      <c r="H3463" s="55">
        <v>0</v>
      </c>
    </row>
    <row r="3464" spans="1:8" ht="12.5" customHeight="1">
      <c r="A3464" s="55">
        <v>16340</v>
      </c>
      <c r="B3464" s="55">
        <v>4</v>
      </c>
      <c r="C3464" s="55" t="s">
        <v>15036</v>
      </c>
      <c r="D3464" s="55" t="s">
        <v>4649</v>
      </c>
      <c r="E3464" s="55" t="s">
        <v>15037</v>
      </c>
      <c r="F3464" s="55" t="s">
        <v>4651</v>
      </c>
      <c r="G3464" s="55" t="s">
        <v>15038</v>
      </c>
      <c r="H3464" s="55">
        <v>0</v>
      </c>
    </row>
    <row r="3465" spans="1:8" ht="12.5" customHeight="1">
      <c r="A3465" s="55">
        <v>16647</v>
      </c>
      <c r="B3465" s="55">
        <v>4</v>
      </c>
      <c r="C3465" s="55" t="s">
        <v>15039</v>
      </c>
      <c r="D3465" s="55" t="s">
        <v>4649</v>
      </c>
      <c r="E3465" s="55" t="s">
        <v>15040</v>
      </c>
      <c r="F3465" s="55" t="s">
        <v>4651</v>
      </c>
      <c r="G3465" s="55" t="s">
        <v>15041</v>
      </c>
      <c r="H3465" s="55">
        <v>0</v>
      </c>
    </row>
    <row r="3466" spans="1:8" ht="12.5" customHeight="1">
      <c r="A3466" s="55">
        <v>16648</v>
      </c>
      <c r="B3466" s="55">
        <v>4</v>
      </c>
      <c r="C3466" s="55" t="s">
        <v>15042</v>
      </c>
      <c r="D3466" s="55" t="s">
        <v>4649</v>
      </c>
      <c r="E3466" s="55" t="s">
        <v>15043</v>
      </c>
      <c r="F3466" s="55" t="s">
        <v>4651</v>
      </c>
      <c r="G3466" s="55" t="s">
        <v>15044</v>
      </c>
      <c r="H3466" s="55">
        <v>0</v>
      </c>
    </row>
    <row r="3467" spans="1:8" ht="12.5" customHeight="1">
      <c r="A3467" s="55">
        <v>16781</v>
      </c>
      <c r="B3467" s="55">
        <v>4</v>
      </c>
      <c r="C3467" s="55" t="s">
        <v>15045</v>
      </c>
      <c r="D3467" s="55" t="s">
        <v>4649</v>
      </c>
      <c r="E3467" s="55" t="s">
        <v>15046</v>
      </c>
      <c r="F3467" s="55" t="s">
        <v>4651</v>
      </c>
      <c r="G3467" s="55" t="s">
        <v>15047</v>
      </c>
      <c r="H3467" s="55">
        <v>0</v>
      </c>
    </row>
    <row r="3468" spans="1:8" ht="12.5" customHeight="1">
      <c r="A3468" s="55">
        <v>16909</v>
      </c>
      <c r="B3468" s="55">
        <v>4</v>
      </c>
      <c r="C3468" s="55" t="s">
        <v>15048</v>
      </c>
      <c r="D3468" s="55" t="s">
        <v>4649</v>
      </c>
      <c r="E3468" s="55" t="s">
        <v>15049</v>
      </c>
      <c r="F3468" s="55" t="s">
        <v>4651</v>
      </c>
      <c r="G3468" s="55" t="s">
        <v>15050</v>
      </c>
      <c r="H3468" s="55">
        <v>0</v>
      </c>
    </row>
    <row r="3469" spans="1:8" ht="12.5" customHeight="1">
      <c r="A3469" s="55">
        <v>16992</v>
      </c>
      <c r="B3469" s="55">
        <v>4</v>
      </c>
      <c r="C3469" s="55" t="s">
        <v>15051</v>
      </c>
      <c r="D3469" s="55" t="s">
        <v>4649</v>
      </c>
      <c r="E3469" s="55" t="s">
        <v>15052</v>
      </c>
      <c r="F3469" s="55" t="s">
        <v>4651</v>
      </c>
      <c r="G3469" s="55" t="s">
        <v>15053</v>
      </c>
      <c r="H3469" s="55">
        <v>0</v>
      </c>
    </row>
    <row r="3470" spans="1:8" ht="12.5" customHeight="1">
      <c r="A3470" s="55">
        <v>17011</v>
      </c>
      <c r="B3470" s="55">
        <v>4</v>
      </c>
      <c r="C3470" s="55" t="s">
        <v>15054</v>
      </c>
      <c r="D3470" s="55" t="s">
        <v>4649</v>
      </c>
      <c r="E3470" s="55" t="s">
        <v>15055</v>
      </c>
      <c r="F3470" s="55" t="s">
        <v>4651</v>
      </c>
      <c r="G3470" s="55" t="s">
        <v>15056</v>
      </c>
      <c r="H3470" s="55">
        <v>0</v>
      </c>
    </row>
    <row r="3471" spans="1:8" ht="12.5" customHeight="1">
      <c r="A3471" s="55">
        <v>17157</v>
      </c>
      <c r="B3471" s="55">
        <v>4</v>
      </c>
      <c r="C3471" s="55" t="s">
        <v>15057</v>
      </c>
      <c r="D3471" s="55" t="s">
        <v>4649</v>
      </c>
      <c r="E3471" s="55" t="s">
        <v>15058</v>
      </c>
      <c r="F3471" s="55" t="s">
        <v>4651</v>
      </c>
      <c r="G3471" s="55" t="s">
        <v>15059</v>
      </c>
      <c r="H3471" s="55">
        <v>0</v>
      </c>
    </row>
    <row r="3472" spans="1:8" ht="12.5" customHeight="1">
      <c r="A3472" s="55">
        <v>17474</v>
      </c>
      <c r="B3472" s="55">
        <v>4</v>
      </c>
      <c r="C3472" s="55" t="s">
        <v>15060</v>
      </c>
      <c r="D3472" s="55" t="s">
        <v>4649</v>
      </c>
      <c r="E3472" s="55" t="s">
        <v>15061</v>
      </c>
      <c r="F3472" s="55" t="s">
        <v>4651</v>
      </c>
      <c r="G3472" s="55" t="s">
        <v>15062</v>
      </c>
      <c r="H3472" s="55">
        <v>0</v>
      </c>
    </row>
    <row r="3473" spans="1:8" ht="12.5" customHeight="1">
      <c r="A3473" s="55">
        <v>17549</v>
      </c>
      <c r="B3473" s="55">
        <v>4</v>
      </c>
      <c r="C3473" s="55" t="s">
        <v>15063</v>
      </c>
      <c r="D3473" s="55" t="s">
        <v>4649</v>
      </c>
      <c r="E3473" s="55" t="s">
        <v>15064</v>
      </c>
      <c r="F3473" s="55" t="s">
        <v>4651</v>
      </c>
      <c r="G3473" s="55" t="s">
        <v>15065</v>
      </c>
      <c r="H3473" s="55">
        <v>0</v>
      </c>
    </row>
    <row r="3474" spans="1:8" ht="12.5" customHeight="1">
      <c r="A3474" s="55">
        <v>17592</v>
      </c>
      <c r="B3474" s="55">
        <v>4</v>
      </c>
      <c r="C3474" s="55" t="s">
        <v>15066</v>
      </c>
      <c r="D3474" s="55" t="s">
        <v>4649</v>
      </c>
      <c r="E3474" s="55" t="s">
        <v>15067</v>
      </c>
      <c r="F3474" s="55" t="s">
        <v>4651</v>
      </c>
      <c r="G3474" s="55" t="s">
        <v>15068</v>
      </c>
      <c r="H3474" s="55">
        <v>0</v>
      </c>
    </row>
    <row r="3475" spans="1:8" ht="12.5" customHeight="1">
      <c r="A3475" s="55">
        <v>17697</v>
      </c>
      <c r="B3475" s="55">
        <v>4</v>
      </c>
      <c r="C3475" s="55" t="s">
        <v>15069</v>
      </c>
      <c r="D3475" s="55" t="s">
        <v>4649</v>
      </c>
      <c r="E3475" s="55" t="s">
        <v>15070</v>
      </c>
      <c r="F3475" s="55" t="s">
        <v>4651</v>
      </c>
      <c r="G3475" s="55" t="s">
        <v>15071</v>
      </c>
      <c r="H3475" s="55">
        <v>0</v>
      </c>
    </row>
    <row r="3476" spans="1:8" ht="12.5" customHeight="1">
      <c r="A3476" s="55">
        <v>18064</v>
      </c>
      <c r="B3476" s="55">
        <v>4</v>
      </c>
      <c r="C3476" s="55" t="s">
        <v>15072</v>
      </c>
      <c r="D3476" s="55" t="s">
        <v>4649</v>
      </c>
      <c r="E3476" s="55" t="s">
        <v>15073</v>
      </c>
      <c r="F3476" s="55" t="s">
        <v>4651</v>
      </c>
      <c r="G3476" s="55" t="s">
        <v>15074</v>
      </c>
      <c r="H3476" s="55">
        <v>0</v>
      </c>
    </row>
    <row r="3477" spans="1:8" ht="12.5" customHeight="1">
      <c r="A3477" s="55">
        <v>18087</v>
      </c>
      <c r="B3477" s="55">
        <v>4</v>
      </c>
      <c r="C3477" s="55" t="s">
        <v>15075</v>
      </c>
      <c r="D3477" s="55" t="s">
        <v>4649</v>
      </c>
      <c r="E3477" s="55" t="s">
        <v>15076</v>
      </c>
      <c r="F3477" s="55" t="s">
        <v>4651</v>
      </c>
      <c r="G3477" s="55" t="s">
        <v>15077</v>
      </c>
      <c r="H3477" s="55">
        <v>0</v>
      </c>
    </row>
    <row r="3478" spans="1:8" ht="12.5" customHeight="1">
      <c r="A3478" s="55">
        <v>18438</v>
      </c>
      <c r="B3478" s="55">
        <v>4</v>
      </c>
      <c r="C3478" s="55" t="s">
        <v>15078</v>
      </c>
      <c r="D3478" s="55" t="s">
        <v>4649</v>
      </c>
      <c r="E3478" s="55" t="s">
        <v>15079</v>
      </c>
      <c r="F3478" s="55" t="s">
        <v>4651</v>
      </c>
      <c r="G3478" s="55" t="s">
        <v>15080</v>
      </c>
      <c r="H3478" s="55">
        <v>0</v>
      </c>
    </row>
    <row r="3479" spans="1:8" ht="12.5" customHeight="1">
      <c r="A3479" s="55">
        <v>18481</v>
      </c>
      <c r="B3479" s="55">
        <v>4</v>
      </c>
      <c r="C3479" s="55" t="s">
        <v>15081</v>
      </c>
      <c r="D3479" s="55" t="s">
        <v>4649</v>
      </c>
      <c r="E3479" s="55" t="s">
        <v>15082</v>
      </c>
      <c r="F3479" s="55" t="s">
        <v>4651</v>
      </c>
      <c r="G3479" s="55" t="s">
        <v>15083</v>
      </c>
      <c r="H3479" s="55">
        <v>0</v>
      </c>
    </row>
    <row r="3480" spans="1:8" ht="12.5" customHeight="1">
      <c r="A3480" s="55">
        <v>18561</v>
      </c>
      <c r="B3480" s="55">
        <v>4</v>
      </c>
      <c r="C3480" s="55" t="s">
        <v>15084</v>
      </c>
      <c r="D3480" s="55" t="s">
        <v>4649</v>
      </c>
      <c r="E3480" s="55" t="s">
        <v>15085</v>
      </c>
      <c r="F3480" s="55" t="s">
        <v>4651</v>
      </c>
      <c r="G3480" s="55" t="s">
        <v>15086</v>
      </c>
      <c r="H3480" s="55">
        <v>0</v>
      </c>
    </row>
    <row r="3481" spans="1:8" ht="12.5" customHeight="1">
      <c r="A3481" s="55">
        <v>18594</v>
      </c>
      <c r="B3481" s="55">
        <v>4</v>
      </c>
      <c r="C3481" s="55" t="s">
        <v>15087</v>
      </c>
      <c r="D3481" s="55" t="s">
        <v>4649</v>
      </c>
      <c r="E3481" s="55" t="s">
        <v>15088</v>
      </c>
      <c r="F3481" s="55" t="s">
        <v>4651</v>
      </c>
      <c r="G3481" s="55" t="s">
        <v>15089</v>
      </c>
      <c r="H3481" s="55">
        <v>0</v>
      </c>
    </row>
    <row r="3482" spans="1:8" ht="12.5" customHeight="1">
      <c r="A3482" s="55">
        <v>18868</v>
      </c>
      <c r="B3482" s="55">
        <v>4</v>
      </c>
      <c r="C3482" s="55" t="s">
        <v>15090</v>
      </c>
      <c r="D3482" s="55" t="s">
        <v>4649</v>
      </c>
      <c r="E3482" s="55" t="s">
        <v>15091</v>
      </c>
      <c r="F3482" s="55" t="s">
        <v>4651</v>
      </c>
      <c r="G3482" s="55" t="s">
        <v>15092</v>
      </c>
      <c r="H3482" s="55">
        <v>0</v>
      </c>
    </row>
    <row r="3483" spans="1:8" ht="12.5" customHeight="1">
      <c r="A3483" s="55">
        <v>19144</v>
      </c>
      <c r="B3483" s="55">
        <v>4</v>
      </c>
      <c r="C3483" s="55" t="s">
        <v>15093</v>
      </c>
      <c r="D3483" s="55" t="s">
        <v>4649</v>
      </c>
      <c r="E3483" s="55" t="s">
        <v>15094</v>
      </c>
      <c r="F3483" s="55" t="s">
        <v>4651</v>
      </c>
      <c r="G3483" s="55" t="s">
        <v>15095</v>
      </c>
      <c r="H3483" s="55">
        <v>0</v>
      </c>
    </row>
    <row r="3484" spans="1:8" ht="12.5" customHeight="1">
      <c r="A3484" s="55">
        <v>19198</v>
      </c>
      <c r="B3484" s="55">
        <v>4</v>
      </c>
      <c r="C3484" s="55" t="s">
        <v>15096</v>
      </c>
      <c r="D3484" s="55" t="s">
        <v>4649</v>
      </c>
      <c r="E3484" s="55" t="s">
        <v>15097</v>
      </c>
      <c r="F3484" s="55" t="s">
        <v>4651</v>
      </c>
      <c r="G3484" s="55" t="s">
        <v>15098</v>
      </c>
      <c r="H3484" s="55">
        <v>0</v>
      </c>
    </row>
    <row r="3485" spans="1:8" ht="12.5" customHeight="1">
      <c r="A3485" s="55">
        <v>19747</v>
      </c>
      <c r="B3485" s="55">
        <v>4</v>
      </c>
      <c r="C3485" s="55" t="s">
        <v>15099</v>
      </c>
      <c r="D3485" s="55" t="s">
        <v>4649</v>
      </c>
      <c r="E3485" s="55" t="s">
        <v>15100</v>
      </c>
      <c r="F3485" s="55" t="s">
        <v>4651</v>
      </c>
      <c r="G3485" s="55" t="s">
        <v>15101</v>
      </c>
      <c r="H3485" s="55">
        <v>0</v>
      </c>
    </row>
    <row r="3486" spans="1:8" ht="12.5" customHeight="1">
      <c r="A3486" s="55">
        <v>19760</v>
      </c>
      <c r="B3486" s="55">
        <v>4</v>
      </c>
      <c r="C3486" s="55" t="s">
        <v>15102</v>
      </c>
      <c r="D3486" s="55" t="s">
        <v>4649</v>
      </c>
      <c r="E3486" s="55" t="s">
        <v>15103</v>
      </c>
      <c r="F3486" s="55" t="s">
        <v>4651</v>
      </c>
      <c r="G3486" s="55" t="s">
        <v>15104</v>
      </c>
      <c r="H3486" s="55">
        <v>0</v>
      </c>
    </row>
    <row r="3487" spans="1:8" ht="12.5" customHeight="1">
      <c r="A3487" s="55">
        <v>20022</v>
      </c>
      <c r="B3487" s="55">
        <v>4</v>
      </c>
      <c r="C3487" s="55" t="s">
        <v>15105</v>
      </c>
      <c r="D3487" s="55" t="s">
        <v>4649</v>
      </c>
      <c r="E3487" s="55" t="s">
        <v>15106</v>
      </c>
      <c r="F3487" s="55" t="s">
        <v>4651</v>
      </c>
      <c r="G3487" s="55" t="s">
        <v>15107</v>
      </c>
      <c r="H3487" s="55">
        <v>0</v>
      </c>
    </row>
    <row r="3488" spans="1:8" ht="12.5" customHeight="1">
      <c r="A3488" s="55">
        <v>20094</v>
      </c>
      <c r="B3488" s="55">
        <v>4</v>
      </c>
      <c r="C3488" s="55" t="s">
        <v>15108</v>
      </c>
      <c r="D3488" s="55" t="s">
        <v>4649</v>
      </c>
      <c r="E3488" s="55" t="s">
        <v>15109</v>
      </c>
      <c r="F3488" s="55" t="s">
        <v>4651</v>
      </c>
      <c r="G3488" s="55" t="s">
        <v>15110</v>
      </c>
      <c r="H3488" s="55">
        <v>0</v>
      </c>
    </row>
    <row r="3489" spans="1:8" ht="12.5" customHeight="1">
      <c r="A3489" s="55">
        <v>20110</v>
      </c>
      <c r="B3489" s="55">
        <v>4</v>
      </c>
      <c r="C3489" s="55" t="s">
        <v>15111</v>
      </c>
      <c r="D3489" s="55" t="s">
        <v>4649</v>
      </c>
      <c r="E3489" s="55" t="s">
        <v>15112</v>
      </c>
      <c r="F3489" s="55" t="s">
        <v>4651</v>
      </c>
      <c r="G3489" s="55" t="s">
        <v>15113</v>
      </c>
      <c r="H3489" s="55">
        <v>0</v>
      </c>
    </row>
    <row r="3490" spans="1:8" ht="12.5" customHeight="1">
      <c r="A3490" s="55">
        <v>20198</v>
      </c>
      <c r="B3490" s="55">
        <v>4</v>
      </c>
      <c r="C3490" s="55" t="s">
        <v>15114</v>
      </c>
      <c r="D3490" s="55" t="s">
        <v>4649</v>
      </c>
      <c r="E3490" s="55" t="s">
        <v>15115</v>
      </c>
      <c r="F3490" s="55" t="s">
        <v>4651</v>
      </c>
      <c r="G3490" s="55" t="s">
        <v>15116</v>
      </c>
      <c r="H3490" s="55">
        <v>0</v>
      </c>
    </row>
    <row r="3491" spans="1:8" ht="12.5" customHeight="1">
      <c r="A3491" s="55">
        <v>20346</v>
      </c>
      <c r="B3491" s="55">
        <v>4</v>
      </c>
      <c r="C3491" s="55" t="s">
        <v>15117</v>
      </c>
      <c r="D3491" s="55" t="s">
        <v>4649</v>
      </c>
      <c r="E3491" s="55" t="s">
        <v>15118</v>
      </c>
      <c r="F3491" s="55" t="s">
        <v>4651</v>
      </c>
      <c r="G3491" s="55" t="s">
        <v>15119</v>
      </c>
      <c r="H3491" s="55">
        <v>0</v>
      </c>
    </row>
    <row r="3492" spans="1:8" ht="12.5" customHeight="1">
      <c r="A3492" s="55">
        <v>20707</v>
      </c>
      <c r="B3492" s="55">
        <v>4</v>
      </c>
      <c r="C3492" s="55" t="s">
        <v>15120</v>
      </c>
      <c r="D3492" s="55" t="s">
        <v>4649</v>
      </c>
      <c r="E3492" s="55" t="s">
        <v>15121</v>
      </c>
      <c r="F3492" s="55" t="s">
        <v>4651</v>
      </c>
      <c r="G3492" s="55" t="s">
        <v>15122</v>
      </c>
      <c r="H3492" s="55">
        <v>0</v>
      </c>
    </row>
    <row r="3493" spans="1:8" ht="12.5" customHeight="1">
      <c r="A3493" s="55">
        <v>21281</v>
      </c>
      <c r="B3493" s="55">
        <v>4</v>
      </c>
      <c r="C3493" s="55" t="s">
        <v>15123</v>
      </c>
      <c r="D3493" s="55" t="s">
        <v>4649</v>
      </c>
      <c r="E3493" s="55" t="s">
        <v>15124</v>
      </c>
      <c r="F3493" s="55" t="s">
        <v>4651</v>
      </c>
      <c r="G3493" s="55" t="s">
        <v>15125</v>
      </c>
      <c r="H3493" s="55">
        <v>0</v>
      </c>
    </row>
    <row r="3494" spans="1:8" ht="12.5" customHeight="1">
      <c r="A3494" s="55">
        <v>21334</v>
      </c>
      <c r="B3494" s="55">
        <v>4</v>
      </c>
      <c r="C3494" s="55" t="s">
        <v>15126</v>
      </c>
      <c r="D3494" s="55" t="s">
        <v>4649</v>
      </c>
      <c r="E3494" s="55" t="s">
        <v>15127</v>
      </c>
      <c r="F3494" s="55" t="s">
        <v>4651</v>
      </c>
      <c r="G3494" s="55" t="s">
        <v>15128</v>
      </c>
      <c r="H3494" s="55">
        <v>0</v>
      </c>
    </row>
    <row r="3495" spans="1:8" ht="12.5" customHeight="1">
      <c r="A3495" s="55">
        <v>21430</v>
      </c>
      <c r="B3495" s="55">
        <v>4</v>
      </c>
      <c r="C3495" s="55" t="s">
        <v>15129</v>
      </c>
      <c r="D3495" s="55" t="s">
        <v>4649</v>
      </c>
      <c r="E3495" s="55" t="s">
        <v>15130</v>
      </c>
      <c r="F3495" s="55" t="s">
        <v>4651</v>
      </c>
      <c r="G3495" s="55" t="s">
        <v>15131</v>
      </c>
      <c r="H3495" s="55">
        <v>0</v>
      </c>
    </row>
    <row r="3496" spans="1:8" ht="12.5" customHeight="1">
      <c r="A3496" s="55">
        <v>21435</v>
      </c>
      <c r="B3496" s="55">
        <v>4</v>
      </c>
      <c r="C3496" s="55" t="s">
        <v>15132</v>
      </c>
      <c r="D3496" s="55" t="s">
        <v>4649</v>
      </c>
      <c r="E3496" s="55" t="s">
        <v>15133</v>
      </c>
      <c r="F3496" s="55" t="s">
        <v>4651</v>
      </c>
      <c r="G3496" s="55" t="s">
        <v>15134</v>
      </c>
      <c r="H3496" s="55">
        <v>0</v>
      </c>
    </row>
    <row r="3497" spans="1:8" ht="12.5" customHeight="1">
      <c r="A3497" s="55">
        <v>21717</v>
      </c>
      <c r="B3497" s="55">
        <v>4</v>
      </c>
      <c r="C3497" s="55" t="s">
        <v>15135</v>
      </c>
      <c r="D3497" s="55" t="s">
        <v>4649</v>
      </c>
      <c r="E3497" s="55" t="s">
        <v>15136</v>
      </c>
      <c r="F3497" s="55" t="s">
        <v>4651</v>
      </c>
      <c r="G3497" s="55" t="s">
        <v>15137</v>
      </c>
      <c r="H3497" s="55">
        <v>0</v>
      </c>
    </row>
    <row r="3498" spans="1:8" ht="12.5" customHeight="1">
      <c r="A3498" s="55">
        <v>22105</v>
      </c>
      <c r="B3498" s="55">
        <v>4</v>
      </c>
      <c r="C3498" s="55" t="s">
        <v>15138</v>
      </c>
      <c r="D3498" s="55" t="s">
        <v>4649</v>
      </c>
      <c r="E3498" s="55" t="s">
        <v>15139</v>
      </c>
      <c r="F3498" s="55" t="s">
        <v>4651</v>
      </c>
      <c r="G3498" s="55" t="s">
        <v>15140</v>
      </c>
      <c r="H3498" s="55">
        <v>0</v>
      </c>
    </row>
    <row r="3499" spans="1:8" ht="12.5" customHeight="1">
      <c r="A3499" s="55">
        <v>22125</v>
      </c>
      <c r="B3499" s="55">
        <v>4</v>
      </c>
      <c r="C3499" s="55" t="s">
        <v>15141</v>
      </c>
      <c r="D3499" s="55" t="s">
        <v>4649</v>
      </c>
      <c r="E3499" s="55" t="s">
        <v>15142</v>
      </c>
      <c r="F3499" s="55" t="s">
        <v>4651</v>
      </c>
      <c r="G3499" s="55" t="s">
        <v>15143</v>
      </c>
      <c r="H3499" s="55">
        <v>0</v>
      </c>
    </row>
    <row r="3500" spans="1:8" ht="12.5" customHeight="1">
      <c r="A3500" s="55">
        <v>22261</v>
      </c>
      <c r="B3500" s="55">
        <v>4</v>
      </c>
      <c r="C3500" s="55" t="s">
        <v>15144</v>
      </c>
      <c r="D3500" s="55" t="s">
        <v>4649</v>
      </c>
      <c r="E3500" s="55" t="s">
        <v>15145</v>
      </c>
      <c r="F3500" s="55" t="s">
        <v>4651</v>
      </c>
      <c r="G3500" s="55" t="s">
        <v>15146</v>
      </c>
      <c r="H3500" s="55">
        <v>0</v>
      </c>
    </row>
    <row r="3501" spans="1:8" ht="12.5" customHeight="1">
      <c r="A3501" s="55">
        <v>22301</v>
      </c>
      <c r="B3501" s="55">
        <v>4</v>
      </c>
      <c r="C3501" s="55" t="s">
        <v>15147</v>
      </c>
      <c r="D3501" s="55" t="s">
        <v>4649</v>
      </c>
      <c r="E3501" s="55" t="s">
        <v>15148</v>
      </c>
      <c r="F3501" s="55" t="s">
        <v>4651</v>
      </c>
      <c r="G3501" s="55" t="s">
        <v>15149</v>
      </c>
      <c r="H3501" s="55">
        <v>0</v>
      </c>
    </row>
    <row r="3502" spans="1:8" ht="12.5" customHeight="1">
      <c r="A3502" s="55">
        <v>22776</v>
      </c>
      <c r="B3502" s="55">
        <v>4</v>
      </c>
      <c r="C3502" s="55" t="s">
        <v>15150</v>
      </c>
      <c r="D3502" s="55" t="s">
        <v>4649</v>
      </c>
      <c r="E3502" s="55" t="s">
        <v>15151</v>
      </c>
      <c r="F3502" s="55" t="s">
        <v>4651</v>
      </c>
      <c r="G3502" s="55" t="s">
        <v>15152</v>
      </c>
      <c r="H3502" s="55">
        <v>0</v>
      </c>
    </row>
    <row r="3503" spans="1:8" ht="12.5" customHeight="1">
      <c r="A3503" s="55">
        <v>23190</v>
      </c>
      <c r="B3503" s="55">
        <v>4</v>
      </c>
      <c r="C3503" s="55" t="s">
        <v>15153</v>
      </c>
      <c r="D3503" s="55" t="s">
        <v>4649</v>
      </c>
      <c r="E3503" s="55" t="s">
        <v>15154</v>
      </c>
      <c r="F3503" s="55" t="s">
        <v>4651</v>
      </c>
      <c r="G3503" s="55" t="s">
        <v>15155</v>
      </c>
      <c r="H3503" s="55">
        <v>0</v>
      </c>
    </row>
    <row r="3504" spans="1:8" ht="12.5" customHeight="1">
      <c r="A3504" s="55">
        <v>23257</v>
      </c>
      <c r="B3504" s="55">
        <v>4</v>
      </c>
      <c r="C3504" s="55" t="s">
        <v>15156</v>
      </c>
      <c r="D3504" s="55" t="s">
        <v>4649</v>
      </c>
      <c r="E3504" s="55" t="s">
        <v>15157</v>
      </c>
      <c r="F3504" s="55" t="s">
        <v>4651</v>
      </c>
      <c r="G3504" s="55" t="s">
        <v>15158</v>
      </c>
      <c r="H3504" s="55">
        <v>0</v>
      </c>
    </row>
    <row r="3505" spans="1:8" ht="12.5" customHeight="1">
      <c r="A3505" s="55">
        <v>23301</v>
      </c>
      <c r="B3505" s="55">
        <v>4</v>
      </c>
      <c r="C3505" s="55" t="s">
        <v>15159</v>
      </c>
      <c r="D3505" s="55" t="s">
        <v>4649</v>
      </c>
      <c r="E3505" s="55" t="s">
        <v>15160</v>
      </c>
      <c r="F3505" s="55" t="s">
        <v>4651</v>
      </c>
      <c r="G3505" s="55" t="s">
        <v>15161</v>
      </c>
      <c r="H3505" s="55">
        <v>0</v>
      </c>
    </row>
    <row r="3506" spans="1:8" ht="12.5" customHeight="1">
      <c r="A3506" s="55">
        <v>23361</v>
      </c>
      <c r="B3506" s="55">
        <v>4</v>
      </c>
      <c r="C3506" s="55" t="s">
        <v>15162</v>
      </c>
      <c r="D3506" s="55" t="s">
        <v>4649</v>
      </c>
      <c r="E3506" s="55" t="s">
        <v>15163</v>
      </c>
      <c r="F3506" s="55" t="s">
        <v>4651</v>
      </c>
      <c r="G3506" s="55" t="s">
        <v>15164</v>
      </c>
      <c r="H3506" s="55">
        <v>0</v>
      </c>
    </row>
    <row r="3507" spans="1:8" ht="12.5" customHeight="1">
      <c r="A3507" s="55">
        <v>23723</v>
      </c>
      <c r="B3507" s="55">
        <v>4</v>
      </c>
      <c r="C3507" s="55" t="s">
        <v>15165</v>
      </c>
      <c r="D3507" s="55" t="s">
        <v>4649</v>
      </c>
      <c r="E3507" s="55" t="s">
        <v>15166</v>
      </c>
      <c r="F3507" s="55" t="s">
        <v>4651</v>
      </c>
      <c r="G3507" s="55" t="s">
        <v>15167</v>
      </c>
      <c r="H3507" s="55">
        <v>0</v>
      </c>
    </row>
    <row r="3508" spans="1:8" ht="12.5" customHeight="1">
      <c r="A3508" s="55">
        <v>23800</v>
      </c>
      <c r="B3508" s="55">
        <v>4</v>
      </c>
      <c r="C3508" s="55" t="s">
        <v>15168</v>
      </c>
      <c r="D3508" s="55" t="s">
        <v>4649</v>
      </c>
      <c r="E3508" s="55" t="s">
        <v>15169</v>
      </c>
      <c r="F3508" s="55" t="s">
        <v>4651</v>
      </c>
      <c r="G3508" s="55" t="s">
        <v>15170</v>
      </c>
      <c r="H3508" s="55">
        <v>0</v>
      </c>
    </row>
    <row r="3509" spans="1:8" ht="12.5" customHeight="1">
      <c r="A3509" s="55">
        <v>23835</v>
      </c>
      <c r="B3509" s="55">
        <v>4</v>
      </c>
      <c r="C3509" s="55" t="s">
        <v>15171</v>
      </c>
      <c r="D3509" s="55" t="s">
        <v>4649</v>
      </c>
      <c r="E3509" s="55" t="s">
        <v>15172</v>
      </c>
      <c r="F3509" s="55" t="s">
        <v>4651</v>
      </c>
      <c r="G3509" s="55" t="s">
        <v>15173</v>
      </c>
      <c r="H3509" s="55">
        <v>0</v>
      </c>
    </row>
    <row r="3510" spans="1:8" ht="12.5" customHeight="1">
      <c r="A3510" s="55">
        <v>23876</v>
      </c>
      <c r="B3510" s="55">
        <v>4</v>
      </c>
      <c r="C3510" s="55" t="s">
        <v>15174</v>
      </c>
      <c r="D3510" s="55" t="s">
        <v>4649</v>
      </c>
      <c r="E3510" s="55" t="s">
        <v>15175</v>
      </c>
      <c r="F3510" s="55" t="s">
        <v>4651</v>
      </c>
      <c r="G3510" s="55" t="s">
        <v>15176</v>
      </c>
      <c r="H3510" s="55">
        <v>0</v>
      </c>
    </row>
    <row r="3511" spans="1:8" ht="12.5" customHeight="1">
      <c r="A3511" s="55">
        <v>24350</v>
      </c>
      <c r="B3511" s="55">
        <v>4</v>
      </c>
      <c r="C3511" s="55" t="s">
        <v>15177</v>
      </c>
      <c r="D3511" s="55" t="s">
        <v>4649</v>
      </c>
      <c r="E3511" s="55" t="s">
        <v>15178</v>
      </c>
      <c r="F3511" s="55" t="s">
        <v>4651</v>
      </c>
      <c r="G3511" s="55" t="s">
        <v>15179</v>
      </c>
      <c r="H3511" s="55">
        <v>0</v>
      </c>
    </row>
    <row r="3512" spans="1:8" ht="12.5" customHeight="1">
      <c r="A3512" s="55">
        <v>24398</v>
      </c>
      <c r="B3512" s="55">
        <v>4</v>
      </c>
      <c r="C3512" s="55" t="s">
        <v>15180</v>
      </c>
      <c r="D3512" s="55" t="s">
        <v>4649</v>
      </c>
      <c r="E3512" s="55" t="s">
        <v>15181</v>
      </c>
      <c r="F3512" s="55" t="s">
        <v>4651</v>
      </c>
      <c r="G3512" s="55" t="s">
        <v>15182</v>
      </c>
      <c r="H3512" s="55">
        <v>0</v>
      </c>
    </row>
    <row r="3513" spans="1:8" ht="12.5" customHeight="1">
      <c r="A3513" s="55">
        <v>24432</v>
      </c>
      <c r="B3513" s="55">
        <v>4</v>
      </c>
      <c r="C3513" s="55" t="s">
        <v>15183</v>
      </c>
      <c r="D3513" s="55" t="s">
        <v>4649</v>
      </c>
      <c r="E3513" s="55" t="s">
        <v>15184</v>
      </c>
      <c r="F3513" s="55" t="s">
        <v>4651</v>
      </c>
      <c r="G3513" s="55" t="s">
        <v>15185</v>
      </c>
      <c r="H3513" s="55">
        <v>0</v>
      </c>
    </row>
    <row r="3514" spans="1:8" ht="12.5" customHeight="1">
      <c r="A3514" s="55">
        <v>24742</v>
      </c>
      <c r="B3514" s="55">
        <v>4</v>
      </c>
      <c r="C3514" s="55" t="s">
        <v>15186</v>
      </c>
      <c r="D3514" s="55" t="s">
        <v>4649</v>
      </c>
      <c r="E3514" s="55" t="s">
        <v>15187</v>
      </c>
      <c r="F3514" s="55" t="s">
        <v>4651</v>
      </c>
      <c r="G3514" s="55" t="s">
        <v>15188</v>
      </c>
      <c r="H3514" s="55">
        <v>0</v>
      </c>
    </row>
    <row r="3515" spans="1:8" ht="12.5" customHeight="1">
      <c r="A3515" s="55">
        <v>25166</v>
      </c>
      <c r="B3515" s="55">
        <v>4</v>
      </c>
      <c r="C3515" s="55" t="s">
        <v>15189</v>
      </c>
      <c r="D3515" s="55" t="s">
        <v>4649</v>
      </c>
      <c r="E3515" s="55" t="s">
        <v>15190</v>
      </c>
      <c r="F3515" s="55" t="s">
        <v>4651</v>
      </c>
      <c r="G3515" s="55" t="s">
        <v>15191</v>
      </c>
      <c r="H3515" s="55">
        <v>0</v>
      </c>
    </row>
    <row r="3516" spans="1:8" ht="12.5" customHeight="1">
      <c r="A3516" s="55">
        <v>25258</v>
      </c>
      <c r="B3516" s="55">
        <v>4</v>
      </c>
      <c r="C3516" s="55" t="s">
        <v>15192</v>
      </c>
      <c r="D3516" s="55" t="s">
        <v>4649</v>
      </c>
      <c r="E3516" s="55" t="s">
        <v>15193</v>
      </c>
      <c r="F3516" s="55" t="s">
        <v>4651</v>
      </c>
      <c r="G3516" s="55" t="s">
        <v>15194</v>
      </c>
      <c r="H3516" s="55">
        <v>0</v>
      </c>
    </row>
    <row r="3517" spans="1:8" ht="12.5" customHeight="1">
      <c r="A3517" s="55">
        <v>25330</v>
      </c>
      <c r="B3517" s="55">
        <v>4</v>
      </c>
      <c r="C3517" s="55" t="s">
        <v>15195</v>
      </c>
      <c r="D3517" s="55" t="s">
        <v>4649</v>
      </c>
      <c r="E3517" s="55" t="s">
        <v>15196</v>
      </c>
      <c r="F3517" s="55" t="s">
        <v>4651</v>
      </c>
      <c r="G3517" s="55" t="s">
        <v>15197</v>
      </c>
      <c r="H3517" s="55">
        <v>0</v>
      </c>
    </row>
    <row r="3518" spans="1:8" ht="12.5" customHeight="1">
      <c r="A3518" s="55">
        <v>25359</v>
      </c>
      <c r="B3518" s="55">
        <v>4</v>
      </c>
      <c r="C3518" s="55" t="s">
        <v>15198</v>
      </c>
      <c r="D3518" s="55" t="s">
        <v>4649</v>
      </c>
      <c r="E3518" s="55" t="s">
        <v>15199</v>
      </c>
      <c r="F3518" s="55" t="s">
        <v>4651</v>
      </c>
      <c r="G3518" s="55" t="s">
        <v>15200</v>
      </c>
      <c r="H3518" s="55">
        <v>0</v>
      </c>
    </row>
    <row r="3519" spans="1:8" ht="12.5" customHeight="1">
      <c r="A3519" s="55">
        <v>25854</v>
      </c>
      <c r="B3519" s="55">
        <v>4</v>
      </c>
      <c r="C3519" s="55" t="s">
        <v>15201</v>
      </c>
      <c r="D3519" s="55" t="s">
        <v>4649</v>
      </c>
      <c r="E3519" s="55" t="s">
        <v>15202</v>
      </c>
      <c r="F3519" s="55" t="s">
        <v>4651</v>
      </c>
      <c r="G3519" s="55" t="s">
        <v>15203</v>
      </c>
      <c r="H3519" s="55">
        <v>0</v>
      </c>
    </row>
    <row r="3520" spans="1:8" ht="12.5" customHeight="1">
      <c r="A3520" s="55">
        <v>25897</v>
      </c>
      <c r="B3520" s="55">
        <v>4</v>
      </c>
      <c r="C3520" s="55" t="s">
        <v>15204</v>
      </c>
      <c r="D3520" s="55" t="s">
        <v>4649</v>
      </c>
      <c r="E3520" s="55" t="s">
        <v>15205</v>
      </c>
      <c r="F3520" s="55" t="s">
        <v>4651</v>
      </c>
      <c r="G3520" s="55" t="s">
        <v>15206</v>
      </c>
      <c r="H3520" s="55">
        <v>0</v>
      </c>
    </row>
    <row r="3521" spans="1:8" ht="12.5" customHeight="1">
      <c r="A3521" s="55">
        <v>26072</v>
      </c>
      <c r="B3521" s="55">
        <v>4</v>
      </c>
      <c r="C3521" s="55" t="s">
        <v>15207</v>
      </c>
      <c r="D3521" s="55" t="s">
        <v>4649</v>
      </c>
      <c r="E3521" s="55" t="s">
        <v>15208</v>
      </c>
      <c r="F3521" s="55" t="s">
        <v>4651</v>
      </c>
      <c r="G3521" s="55" t="s">
        <v>15209</v>
      </c>
      <c r="H3521" s="55">
        <v>0</v>
      </c>
    </row>
    <row r="3522" spans="1:8" ht="12.5" customHeight="1">
      <c r="A3522" s="55">
        <v>26193</v>
      </c>
      <c r="B3522" s="55">
        <v>4</v>
      </c>
      <c r="C3522" s="55" t="s">
        <v>15210</v>
      </c>
      <c r="D3522" s="55" t="s">
        <v>4649</v>
      </c>
      <c r="E3522" s="55" t="s">
        <v>15211</v>
      </c>
      <c r="F3522" s="55" t="s">
        <v>4651</v>
      </c>
      <c r="G3522" s="55" t="s">
        <v>15212</v>
      </c>
      <c r="H3522" s="55">
        <v>0</v>
      </c>
    </row>
    <row r="3523" spans="1:8" ht="12.5" customHeight="1">
      <c r="A3523" s="55">
        <v>26531</v>
      </c>
      <c r="B3523" s="55">
        <v>4</v>
      </c>
      <c r="C3523" s="55" t="s">
        <v>15213</v>
      </c>
      <c r="D3523" s="55" t="s">
        <v>4649</v>
      </c>
      <c r="E3523" s="55" t="s">
        <v>15214</v>
      </c>
      <c r="F3523" s="55" t="s">
        <v>4651</v>
      </c>
      <c r="G3523" s="55" t="s">
        <v>15215</v>
      </c>
      <c r="H3523" s="55">
        <v>0</v>
      </c>
    </row>
    <row r="3524" spans="1:8" ht="12.5" customHeight="1">
      <c r="A3524" s="55">
        <v>27210</v>
      </c>
      <c r="B3524" s="55">
        <v>4</v>
      </c>
      <c r="C3524" s="55" t="s">
        <v>15216</v>
      </c>
      <c r="D3524" s="55" t="s">
        <v>4649</v>
      </c>
      <c r="E3524" s="55" t="s">
        <v>15217</v>
      </c>
      <c r="F3524" s="55" t="s">
        <v>4651</v>
      </c>
      <c r="G3524" s="55" t="s">
        <v>15218</v>
      </c>
      <c r="H3524" s="55">
        <v>0</v>
      </c>
    </row>
    <row r="3525" spans="1:8" ht="12.5" customHeight="1">
      <c r="A3525" s="55">
        <v>27227</v>
      </c>
      <c r="B3525" s="55">
        <v>4</v>
      </c>
      <c r="C3525" s="55" t="s">
        <v>15219</v>
      </c>
      <c r="D3525" s="55" t="s">
        <v>4649</v>
      </c>
      <c r="E3525" s="55" t="s">
        <v>15220</v>
      </c>
      <c r="F3525" s="55" t="s">
        <v>4651</v>
      </c>
      <c r="G3525" s="55" t="s">
        <v>15221</v>
      </c>
      <c r="H3525" s="55">
        <v>0</v>
      </c>
    </row>
    <row r="3526" spans="1:8" ht="12.5" customHeight="1">
      <c r="A3526" s="55">
        <v>27481</v>
      </c>
      <c r="B3526" s="55">
        <v>4</v>
      </c>
      <c r="C3526" s="55" t="s">
        <v>15222</v>
      </c>
      <c r="D3526" s="55" t="s">
        <v>4649</v>
      </c>
      <c r="E3526" s="55" t="s">
        <v>15223</v>
      </c>
      <c r="F3526" s="55" t="s">
        <v>4651</v>
      </c>
      <c r="G3526" s="55" t="s">
        <v>15224</v>
      </c>
      <c r="H3526" s="55">
        <v>0</v>
      </c>
    </row>
    <row r="3527" spans="1:8" ht="12.5" customHeight="1">
      <c r="A3527" s="55">
        <v>27541</v>
      </c>
      <c r="B3527" s="55">
        <v>4</v>
      </c>
      <c r="C3527" s="55" t="s">
        <v>15225</v>
      </c>
      <c r="D3527" s="55" t="s">
        <v>4649</v>
      </c>
      <c r="E3527" s="55" t="s">
        <v>15226</v>
      </c>
      <c r="F3527" s="55" t="s">
        <v>4651</v>
      </c>
      <c r="G3527" s="55" t="s">
        <v>15227</v>
      </c>
      <c r="H3527" s="55">
        <v>0</v>
      </c>
    </row>
    <row r="3528" spans="1:8" ht="12.5" customHeight="1">
      <c r="A3528" s="55">
        <v>28287</v>
      </c>
      <c r="B3528" s="55">
        <v>4</v>
      </c>
      <c r="C3528" s="55" t="s">
        <v>15228</v>
      </c>
      <c r="D3528" s="55" t="s">
        <v>4649</v>
      </c>
      <c r="E3528" s="55" t="s">
        <v>15229</v>
      </c>
      <c r="F3528" s="55" t="s">
        <v>4651</v>
      </c>
      <c r="G3528" s="55" t="s">
        <v>15230</v>
      </c>
      <c r="H3528" s="55">
        <v>0</v>
      </c>
    </row>
    <row r="3529" spans="1:8" ht="12.5" customHeight="1">
      <c r="A3529" s="55">
        <v>28651</v>
      </c>
      <c r="B3529" s="55">
        <v>4</v>
      </c>
      <c r="C3529" s="55" t="s">
        <v>15231</v>
      </c>
      <c r="D3529" s="55" t="s">
        <v>4649</v>
      </c>
      <c r="E3529" s="55" t="s">
        <v>15232</v>
      </c>
      <c r="F3529" s="55" t="s">
        <v>4651</v>
      </c>
      <c r="G3529" s="55" t="s">
        <v>15233</v>
      </c>
      <c r="H3529" s="55">
        <v>0</v>
      </c>
    </row>
    <row r="3530" spans="1:8" ht="12.5" customHeight="1">
      <c r="A3530" s="55">
        <v>28966</v>
      </c>
      <c r="B3530" s="55">
        <v>4</v>
      </c>
      <c r="C3530" s="55" t="s">
        <v>15234</v>
      </c>
      <c r="D3530" s="55" t="s">
        <v>4649</v>
      </c>
      <c r="E3530" s="55" t="s">
        <v>15235</v>
      </c>
      <c r="F3530" s="55" t="s">
        <v>4651</v>
      </c>
      <c r="G3530" s="55" t="s">
        <v>15236</v>
      </c>
      <c r="H3530" s="55">
        <v>0</v>
      </c>
    </row>
    <row r="3531" spans="1:8" ht="12.5" customHeight="1">
      <c r="A3531" s="55">
        <v>11087</v>
      </c>
      <c r="B3531" s="55">
        <v>4</v>
      </c>
      <c r="C3531" s="55" t="s">
        <v>15237</v>
      </c>
      <c r="D3531" s="55" t="s">
        <v>4649</v>
      </c>
      <c r="E3531" s="55" t="s">
        <v>15238</v>
      </c>
      <c r="F3531" s="55" t="s">
        <v>4651</v>
      </c>
      <c r="G3531" s="55" t="s">
        <v>15239</v>
      </c>
      <c r="H3531" s="55">
        <v>0</v>
      </c>
    </row>
    <row r="3532" spans="1:8" ht="12.5" customHeight="1">
      <c r="A3532" s="55">
        <v>11164</v>
      </c>
      <c r="B3532" s="55">
        <v>4</v>
      </c>
      <c r="C3532" s="55" t="s">
        <v>15240</v>
      </c>
      <c r="D3532" s="55" t="s">
        <v>4649</v>
      </c>
      <c r="E3532" s="55" t="s">
        <v>15241</v>
      </c>
      <c r="F3532" s="55" t="s">
        <v>4651</v>
      </c>
      <c r="G3532" s="55" t="s">
        <v>15242</v>
      </c>
      <c r="H3532" s="55">
        <v>0</v>
      </c>
    </row>
    <row r="3533" spans="1:8" ht="12.5" customHeight="1">
      <c r="A3533" s="55">
        <v>11257</v>
      </c>
      <c r="B3533" s="55">
        <v>4</v>
      </c>
      <c r="C3533" s="55" t="s">
        <v>15243</v>
      </c>
      <c r="D3533" s="55" t="s">
        <v>4649</v>
      </c>
      <c r="E3533" s="55" t="s">
        <v>15244</v>
      </c>
      <c r="F3533" s="55" t="s">
        <v>4651</v>
      </c>
      <c r="G3533" s="55" t="s">
        <v>15245</v>
      </c>
      <c r="H3533" s="55">
        <v>0</v>
      </c>
    </row>
    <row r="3534" spans="1:8" ht="12.5" customHeight="1">
      <c r="A3534" s="55">
        <v>11708</v>
      </c>
      <c r="B3534" s="55">
        <v>4</v>
      </c>
      <c r="C3534" s="55" t="s">
        <v>15246</v>
      </c>
      <c r="D3534" s="55" t="s">
        <v>4649</v>
      </c>
      <c r="E3534" s="55" t="s">
        <v>15247</v>
      </c>
      <c r="F3534" s="55" t="s">
        <v>4651</v>
      </c>
      <c r="G3534" s="55" t="s">
        <v>15248</v>
      </c>
      <c r="H3534" s="55">
        <v>0</v>
      </c>
    </row>
    <row r="3535" spans="1:8" ht="12.5" customHeight="1">
      <c r="A3535" s="55">
        <v>11876</v>
      </c>
      <c r="B3535" s="55">
        <v>4</v>
      </c>
      <c r="C3535" s="55" t="s">
        <v>15249</v>
      </c>
      <c r="D3535" s="55" t="s">
        <v>4649</v>
      </c>
      <c r="E3535" s="55" t="s">
        <v>15250</v>
      </c>
      <c r="F3535" s="55" t="s">
        <v>4651</v>
      </c>
      <c r="G3535" s="55" t="s">
        <v>15251</v>
      </c>
      <c r="H3535" s="55">
        <v>0</v>
      </c>
    </row>
    <row r="3536" spans="1:8" ht="12.5" customHeight="1">
      <c r="A3536" s="55">
        <v>12162</v>
      </c>
      <c r="B3536" s="55">
        <v>4</v>
      </c>
      <c r="C3536" s="55" t="s">
        <v>15252</v>
      </c>
      <c r="D3536" s="55" t="s">
        <v>4649</v>
      </c>
      <c r="E3536" s="55" t="s">
        <v>15253</v>
      </c>
      <c r="F3536" s="55" t="s">
        <v>4651</v>
      </c>
      <c r="G3536" s="55" t="s">
        <v>15254</v>
      </c>
      <c r="H3536" s="55">
        <v>0</v>
      </c>
    </row>
    <row r="3537" spans="1:8" ht="12.5" customHeight="1">
      <c r="A3537" s="55">
        <v>12188</v>
      </c>
      <c r="B3537" s="55">
        <v>4</v>
      </c>
      <c r="C3537" s="55" t="s">
        <v>15255</v>
      </c>
      <c r="D3537" s="55" t="s">
        <v>4649</v>
      </c>
      <c r="E3537" s="55" t="s">
        <v>15256</v>
      </c>
      <c r="F3537" s="55" t="s">
        <v>4651</v>
      </c>
      <c r="G3537" s="55" t="s">
        <v>15257</v>
      </c>
      <c r="H3537" s="55">
        <v>0</v>
      </c>
    </row>
    <row r="3538" spans="1:8" ht="12.5" customHeight="1">
      <c r="A3538" s="55">
        <v>12362</v>
      </c>
      <c r="B3538" s="55">
        <v>4</v>
      </c>
      <c r="C3538" s="55" t="s">
        <v>15258</v>
      </c>
      <c r="D3538" s="55" t="s">
        <v>4649</v>
      </c>
      <c r="E3538" s="55" t="s">
        <v>15259</v>
      </c>
      <c r="F3538" s="55" t="s">
        <v>4651</v>
      </c>
      <c r="G3538" s="55" t="s">
        <v>15260</v>
      </c>
      <c r="H3538" s="55">
        <v>0</v>
      </c>
    </row>
    <row r="3539" spans="1:8" ht="12.5" customHeight="1">
      <c r="A3539" s="55">
        <v>12417</v>
      </c>
      <c r="B3539" s="55">
        <v>4</v>
      </c>
      <c r="C3539" s="55" t="s">
        <v>15261</v>
      </c>
      <c r="D3539" s="55" t="s">
        <v>4649</v>
      </c>
      <c r="E3539" s="55" t="s">
        <v>15262</v>
      </c>
      <c r="F3539" s="55" t="s">
        <v>4651</v>
      </c>
      <c r="G3539" s="55" t="s">
        <v>15263</v>
      </c>
      <c r="H3539" s="55">
        <v>0</v>
      </c>
    </row>
    <row r="3540" spans="1:8" ht="12.5" customHeight="1">
      <c r="A3540" s="55">
        <v>12435</v>
      </c>
      <c r="B3540" s="55">
        <v>4</v>
      </c>
      <c r="C3540" s="55" t="s">
        <v>15264</v>
      </c>
      <c r="D3540" s="55" t="s">
        <v>4649</v>
      </c>
      <c r="E3540" s="55" t="s">
        <v>15265</v>
      </c>
      <c r="F3540" s="55" t="s">
        <v>4651</v>
      </c>
      <c r="G3540" s="55" t="s">
        <v>15266</v>
      </c>
      <c r="H3540" s="55">
        <v>0</v>
      </c>
    </row>
    <row r="3541" spans="1:8" ht="12.5" customHeight="1">
      <c r="A3541" s="55">
        <v>12790</v>
      </c>
      <c r="B3541" s="55">
        <v>4</v>
      </c>
      <c r="C3541" s="55" t="s">
        <v>15267</v>
      </c>
      <c r="D3541" s="55" t="s">
        <v>4649</v>
      </c>
      <c r="E3541" s="55" t="s">
        <v>15268</v>
      </c>
      <c r="F3541" s="55" t="s">
        <v>4651</v>
      </c>
      <c r="G3541" s="55" t="s">
        <v>15269</v>
      </c>
      <c r="H3541" s="55">
        <v>0</v>
      </c>
    </row>
    <row r="3542" spans="1:8" ht="12.5" customHeight="1">
      <c r="A3542" s="55">
        <v>12934</v>
      </c>
      <c r="B3542" s="55">
        <v>4</v>
      </c>
      <c r="C3542" s="55" t="s">
        <v>15270</v>
      </c>
      <c r="D3542" s="55" t="s">
        <v>4649</v>
      </c>
      <c r="E3542" s="55" t="s">
        <v>15271</v>
      </c>
      <c r="F3542" s="55" t="s">
        <v>4651</v>
      </c>
      <c r="G3542" s="55" t="s">
        <v>15272</v>
      </c>
      <c r="H3542" s="55">
        <v>0</v>
      </c>
    </row>
    <row r="3543" spans="1:8" ht="12.5" customHeight="1">
      <c r="A3543" s="55">
        <v>13189</v>
      </c>
      <c r="B3543" s="55">
        <v>4</v>
      </c>
      <c r="C3543" s="55" t="s">
        <v>15273</v>
      </c>
      <c r="D3543" s="55" t="s">
        <v>4649</v>
      </c>
      <c r="E3543" s="55" t="s">
        <v>15274</v>
      </c>
      <c r="F3543" s="55" t="s">
        <v>4651</v>
      </c>
      <c r="G3543" s="55" t="s">
        <v>15275</v>
      </c>
      <c r="H3543" s="55">
        <v>0</v>
      </c>
    </row>
    <row r="3544" spans="1:8" ht="12.5" customHeight="1">
      <c r="A3544" s="55">
        <v>13220</v>
      </c>
      <c r="B3544" s="55">
        <v>4</v>
      </c>
      <c r="C3544" s="55" t="s">
        <v>15276</v>
      </c>
      <c r="D3544" s="55" t="s">
        <v>4649</v>
      </c>
      <c r="E3544" s="55" t="s">
        <v>15277</v>
      </c>
      <c r="F3544" s="55" t="s">
        <v>4651</v>
      </c>
      <c r="G3544" s="55" t="s">
        <v>15278</v>
      </c>
      <c r="H3544" s="55">
        <v>0</v>
      </c>
    </row>
    <row r="3545" spans="1:8" ht="12.5" customHeight="1">
      <c r="A3545" s="55">
        <v>13317</v>
      </c>
      <c r="B3545" s="55">
        <v>4</v>
      </c>
      <c r="C3545" s="55" t="s">
        <v>15279</v>
      </c>
      <c r="D3545" s="55" t="s">
        <v>4649</v>
      </c>
      <c r="E3545" s="55" t="s">
        <v>15280</v>
      </c>
      <c r="F3545" s="55" t="s">
        <v>4651</v>
      </c>
      <c r="G3545" s="55" t="s">
        <v>15281</v>
      </c>
      <c r="H3545" s="55">
        <v>0</v>
      </c>
    </row>
    <row r="3546" spans="1:8" ht="12.5" customHeight="1">
      <c r="A3546" s="55">
        <v>13416</v>
      </c>
      <c r="B3546" s="55">
        <v>4</v>
      </c>
      <c r="C3546" s="55" t="s">
        <v>15282</v>
      </c>
      <c r="D3546" s="55" t="s">
        <v>4649</v>
      </c>
      <c r="E3546" s="55" t="s">
        <v>15283</v>
      </c>
      <c r="F3546" s="55" t="s">
        <v>4651</v>
      </c>
      <c r="G3546" s="55" t="s">
        <v>15284</v>
      </c>
      <c r="H3546" s="55">
        <v>0</v>
      </c>
    </row>
    <row r="3547" spans="1:8" ht="12.5" customHeight="1">
      <c r="A3547" s="55">
        <v>13451</v>
      </c>
      <c r="B3547" s="55">
        <v>4</v>
      </c>
      <c r="C3547" s="55" t="s">
        <v>15285</v>
      </c>
      <c r="D3547" s="55" t="s">
        <v>4649</v>
      </c>
      <c r="E3547" s="55" t="s">
        <v>15286</v>
      </c>
      <c r="F3547" s="55" t="s">
        <v>4651</v>
      </c>
      <c r="G3547" s="55" t="s">
        <v>15287</v>
      </c>
      <c r="H3547" s="55">
        <v>0</v>
      </c>
    </row>
    <row r="3548" spans="1:8" ht="12.5" customHeight="1">
      <c r="A3548" s="55">
        <v>13886</v>
      </c>
      <c r="B3548" s="55">
        <v>4</v>
      </c>
      <c r="C3548" s="55" t="s">
        <v>15288</v>
      </c>
      <c r="D3548" s="55" t="s">
        <v>4649</v>
      </c>
      <c r="E3548" s="55" t="s">
        <v>15289</v>
      </c>
      <c r="F3548" s="55" t="s">
        <v>4651</v>
      </c>
      <c r="G3548" s="55" t="s">
        <v>15290</v>
      </c>
      <c r="H3548" s="55">
        <v>0</v>
      </c>
    </row>
    <row r="3549" spans="1:8" ht="12.5" customHeight="1">
      <c r="A3549" s="55">
        <v>13935</v>
      </c>
      <c r="B3549" s="55">
        <v>4</v>
      </c>
      <c r="C3549" s="55" t="s">
        <v>15291</v>
      </c>
      <c r="D3549" s="55" t="s">
        <v>4649</v>
      </c>
      <c r="E3549" s="55" t="s">
        <v>15292</v>
      </c>
      <c r="F3549" s="55" t="s">
        <v>4651</v>
      </c>
      <c r="G3549" s="55" t="s">
        <v>15293</v>
      </c>
      <c r="H3549" s="55">
        <v>0</v>
      </c>
    </row>
    <row r="3550" spans="1:8" ht="12.5" customHeight="1">
      <c r="A3550" s="55">
        <v>14360</v>
      </c>
      <c r="B3550" s="55">
        <v>4</v>
      </c>
      <c r="C3550" s="55" t="s">
        <v>15294</v>
      </c>
      <c r="D3550" s="55" t="s">
        <v>4649</v>
      </c>
      <c r="E3550" s="55" t="s">
        <v>15295</v>
      </c>
      <c r="F3550" s="55" t="s">
        <v>4651</v>
      </c>
      <c r="G3550" s="55" t="s">
        <v>15296</v>
      </c>
      <c r="H3550" s="55">
        <v>0</v>
      </c>
    </row>
    <row r="3551" spans="1:8" ht="12.5" customHeight="1">
      <c r="A3551" s="55">
        <v>14382</v>
      </c>
      <c r="B3551" s="55">
        <v>4</v>
      </c>
      <c r="C3551" s="55" t="s">
        <v>15297</v>
      </c>
      <c r="D3551" s="55" t="s">
        <v>4649</v>
      </c>
      <c r="E3551" s="55" t="s">
        <v>15298</v>
      </c>
      <c r="F3551" s="55" t="s">
        <v>4651</v>
      </c>
      <c r="G3551" s="55" t="s">
        <v>15299</v>
      </c>
      <c r="H3551" s="55">
        <v>0</v>
      </c>
    </row>
    <row r="3552" spans="1:8" ht="12.5" customHeight="1">
      <c r="A3552" s="55">
        <v>14501</v>
      </c>
      <c r="B3552" s="55">
        <v>4</v>
      </c>
      <c r="C3552" s="55" t="s">
        <v>15300</v>
      </c>
      <c r="D3552" s="55" t="s">
        <v>4649</v>
      </c>
      <c r="E3552" s="55" t="s">
        <v>15301</v>
      </c>
      <c r="F3552" s="55" t="s">
        <v>4651</v>
      </c>
      <c r="G3552" s="55" t="s">
        <v>15302</v>
      </c>
      <c r="H3552" s="55">
        <v>0</v>
      </c>
    </row>
    <row r="3553" spans="1:8" ht="12.5" customHeight="1">
      <c r="A3553" s="55">
        <v>14584</v>
      </c>
      <c r="B3553" s="55">
        <v>4</v>
      </c>
      <c r="C3553" s="55" t="s">
        <v>15303</v>
      </c>
      <c r="D3553" s="55" t="s">
        <v>4649</v>
      </c>
      <c r="E3553" s="55" t="s">
        <v>15304</v>
      </c>
      <c r="F3553" s="55" t="s">
        <v>4651</v>
      </c>
      <c r="G3553" s="55" t="s">
        <v>15305</v>
      </c>
      <c r="H3553" s="55">
        <v>0</v>
      </c>
    </row>
    <row r="3554" spans="1:8" ht="12.5" customHeight="1">
      <c r="A3554" s="55">
        <v>15346</v>
      </c>
      <c r="B3554" s="55">
        <v>4</v>
      </c>
      <c r="C3554" s="55" t="s">
        <v>15306</v>
      </c>
      <c r="D3554" s="55" t="s">
        <v>4649</v>
      </c>
      <c r="E3554" s="55" t="s">
        <v>15307</v>
      </c>
      <c r="F3554" s="55" t="s">
        <v>4651</v>
      </c>
      <c r="G3554" s="55" t="s">
        <v>15308</v>
      </c>
      <c r="H3554" s="55">
        <v>0</v>
      </c>
    </row>
    <row r="3555" spans="1:8" ht="12.5" customHeight="1">
      <c r="A3555" s="55">
        <v>15768</v>
      </c>
      <c r="B3555" s="55">
        <v>4</v>
      </c>
      <c r="C3555" s="55" t="s">
        <v>15309</v>
      </c>
      <c r="D3555" s="55" t="s">
        <v>4649</v>
      </c>
      <c r="E3555" s="55" t="s">
        <v>15310</v>
      </c>
      <c r="F3555" s="55" t="s">
        <v>4651</v>
      </c>
      <c r="G3555" s="55" t="s">
        <v>15311</v>
      </c>
      <c r="H3555" s="55">
        <v>0</v>
      </c>
    </row>
    <row r="3556" spans="1:8" ht="12.5" customHeight="1">
      <c r="A3556" s="55">
        <v>15852</v>
      </c>
      <c r="B3556" s="55">
        <v>4</v>
      </c>
      <c r="C3556" s="55" t="s">
        <v>15312</v>
      </c>
      <c r="D3556" s="55" t="s">
        <v>4649</v>
      </c>
      <c r="E3556" s="55" t="s">
        <v>15313</v>
      </c>
      <c r="F3556" s="55" t="s">
        <v>4651</v>
      </c>
      <c r="G3556" s="55" t="s">
        <v>15314</v>
      </c>
      <c r="H3556" s="55">
        <v>0</v>
      </c>
    </row>
    <row r="3557" spans="1:8" ht="12.5" customHeight="1">
      <c r="A3557" s="55">
        <v>15992</v>
      </c>
      <c r="B3557" s="55">
        <v>4</v>
      </c>
      <c r="C3557" s="55" t="s">
        <v>15315</v>
      </c>
      <c r="D3557" s="55" t="s">
        <v>4649</v>
      </c>
      <c r="E3557" s="55" t="s">
        <v>15316</v>
      </c>
      <c r="F3557" s="55" t="s">
        <v>4651</v>
      </c>
      <c r="G3557" s="55" t="s">
        <v>15317</v>
      </c>
      <c r="H3557" s="55">
        <v>0</v>
      </c>
    </row>
    <row r="3558" spans="1:8" ht="12.5" customHeight="1">
      <c r="A3558" s="55">
        <v>16808</v>
      </c>
      <c r="B3558" s="55">
        <v>4</v>
      </c>
      <c r="C3558" s="55" t="s">
        <v>15318</v>
      </c>
      <c r="D3558" s="55" t="s">
        <v>4649</v>
      </c>
      <c r="E3558" s="55" t="s">
        <v>15319</v>
      </c>
      <c r="F3558" s="55" t="s">
        <v>4651</v>
      </c>
      <c r="G3558" s="55" t="s">
        <v>15320</v>
      </c>
      <c r="H3558" s="55">
        <v>0</v>
      </c>
    </row>
    <row r="3559" spans="1:8" ht="12.5" customHeight="1">
      <c r="A3559" s="55">
        <v>16979</v>
      </c>
      <c r="B3559" s="55">
        <v>4</v>
      </c>
      <c r="C3559" s="55" t="s">
        <v>15321</v>
      </c>
      <c r="D3559" s="55" t="s">
        <v>4649</v>
      </c>
      <c r="E3559" s="55" t="s">
        <v>15322</v>
      </c>
      <c r="F3559" s="55" t="s">
        <v>4651</v>
      </c>
      <c r="G3559" s="55" t="s">
        <v>15323</v>
      </c>
      <c r="H3559" s="55">
        <v>0</v>
      </c>
    </row>
    <row r="3560" spans="1:8" ht="12.5" customHeight="1">
      <c r="A3560" s="55">
        <v>17129</v>
      </c>
      <c r="B3560" s="55">
        <v>4</v>
      </c>
      <c r="C3560" s="55" t="s">
        <v>15324</v>
      </c>
      <c r="D3560" s="55" t="s">
        <v>4649</v>
      </c>
      <c r="E3560" s="55" t="s">
        <v>15325</v>
      </c>
      <c r="F3560" s="55" t="s">
        <v>4651</v>
      </c>
      <c r="G3560" s="55" t="s">
        <v>15326</v>
      </c>
      <c r="H3560" s="55">
        <v>0</v>
      </c>
    </row>
    <row r="3561" spans="1:8" ht="12.5" customHeight="1">
      <c r="A3561" s="55">
        <v>17467</v>
      </c>
      <c r="B3561" s="55">
        <v>4</v>
      </c>
      <c r="C3561" s="55" t="s">
        <v>15327</v>
      </c>
      <c r="D3561" s="55" t="s">
        <v>4649</v>
      </c>
      <c r="E3561" s="55" t="s">
        <v>15328</v>
      </c>
      <c r="F3561" s="55" t="s">
        <v>4651</v>
      </c>
      <c r="G3561" s="55" t="s">
        <v>15329</v>
      </c>
      <c r="H3561" s="55">
        <v>0</v>
      </c>
    </row>
    <row r="3562" spans="1:8" ht="12.5" customHeight="1">
      <c r="A3562" s="55">
        <v>17863</v>
      </c>
      <c r="B3562" s="55">
        <v>4</v>
      </c>
      <c r="C3562" s="55" t="s">
        <v>15330</v>
      </c>
      <c r="D3562" s="55" t="s">
        <v>4649</v>
      </c>
      <c r="E3562" s="55" t="s">
        <v>15331</v>
      </c>
      <c r="F3562" s="55" t="s">
        <v>4651</v>
      </c>
      <c r="G3562" s="55" t="s">
        <v>15332</v>
      </c>
      <c r="H3562" s="55">
        <v>0</v>
      </c>
    </row>
    <row r="3563" spans="1:8" ht="12.5" customHeight="1">
      <c r="A3563" s="55">
        <v>17866</v>
      </c>
      <c r="B3563" s="55">
        <v>4</v>
      </c>
      <c r="C3563" s="55" t="s">
        <v>15333</v>
      </c>
      <c r="D3563" s="55" t="s">
        <v>4649</v>
      </c>
      <c r="E3563" s="55" t="s">
        <v>15334</v>
      </c>
      <c r="F3563" s="55" t="s">
        <v>4651</v>
      </c>
      <c r="G3563" s="55" t="s">
        <v>15335</v>
      </c>
      <c r="H3563" s="55">
        <v>0</v>
      </c>
    </row>
    <row r="3564" spans="1:8" ht="12.5" customHeight="1">
      <c r="A3564" s="55">
        <v>18066</v>
      </c>
      <c r="B3564" s="55">
        <v>4</v>
      </c>
      <c r="C3564" s="55" t="s">
        <v>15336</v>
      </c>
      <c r="D3564" s="55" t="s">
        <v>4649</v>
      </c>
      <c r="E3564" s="55" t="s">
        <v>15337</v>
      </c>
      <c r="F3564" s="55" t="s">
        <v>4651</v>
      </c>
      <c r="G3564" s="55" t="s">
        <v>15338</v>
      </c>
      <c r="H3564" s="55">
        <v>0</v>
      </c>
    </row>
    <row r="3565" spans="1:8" ht="12.5" customHeight="1">
      <c r="A3565" s="55">
        <v>18114</v>
      </c>
      <c r="B3565" s="55">
        <v>4</v>
      </c>
      <c r="C3565" s="55" t="s">
        <v>15339</v>
      </c>
      <c r="D3565" s="55" t="s">
        <v>4649</v>
      </c>
      <c r="E3565" s="55" t="s">
        <v>15340</v>
      </c>
      <c r="F3565" s="55" t="s">
        <v>4651</v>
      </c>
      <c r="G3565" s="55" t="s">
        <v>15341</v>
      </c>
      <c r="H3565" s="55">
        <v>0</v>
      </c>
    </row>
    <row r="3566" spans="1:8" ht="12.5" customHeight="1">
      <c r="A3566" s="55">
        <v>18387</v>
      </c>
      <c r="B3566" s="55">
        <v>4</v>
      </c>
      <c r="C3566" s="55" t="s">
        <v>15342</v>
      </c>
      <c r="D3566" s="55" t="s">
        <v>4649</v>
      </c>
      <c r="E3566" s="55" t="s">
        <v>15343</v>
      </c>
      <c r="F3566" s="55" t="s">
        <v>4651</v>
      </c>
      <c r="G3566" s="55" t="s">
        <v>15344</v>
      </c>
      <c r="H3566" s="55">
        <v>0</v>
      </c>
    </row>
    <row r="3567" spans="1:8" ht="12.5" customHeight="1">
      <c r="A3567" s="55">
        <v>18400</v>
      </c>
      <c r="B3567" s="55">
        <v>4</v>
      </c>
      <c r="C3567" s="55" t="s">
        <v>15345</v>
      </c>
      <c r="D3567" s="55" t="s">
        <v>4649</v>
      </c>
      <c r="E3567" s="55" t="s">
        <v>15346</v>
      </c>
      <c r="F3567" s="55" t="s">
        <v>4651</v>
      </c>
      <c r="G3567" s="55" t="s">
        <v>15347</v>
      </c>
      <c r="H3567" s="55">
        <v>0</v>
      </c>
    </row>
    <row r="3568" spans="1:8" ht="12.5" customHeight="1">
      <c r="A3568" s="55">
        <v>18568</v>
      </c>
      <c r="B3568" s="55">
        <v>4</v>
      </c>
      <c r="C3568" s="55" t="s">
        <v>15348</v>
      </c>
      <c r="D3568" s="55" t="s">
        <v>4649</v>
      </c>
      <c r="E3568" s="55" t="s">
        <v>15349</v>
      </c>
      <c r="F3568" s="55" t="s">
        <v>4651</v>
      </c>
      <c r="G3568" s="55" t="s">
        <v>15350</v>
      </c>
      <c r="H3568" s="55">
        <v>0</v>
      </c>
    </row>
    <row r="3569" spans="1:8" ht="12.5" customHeight="1">
      <c r="A3569" s="55">
        <v>18650</v>
      </c>
      <c r="B3569" s="55">
        <v>4</v>
      </c>
      <c r="C3569" s="55" t="s">
        <v>15351</v>
      </c>
      <c r="D3569" s="55" t="s">
        <v>4649</v>
      </c>
      <c r="E3569" s="55" t="s">
        <v>15352</v>
      </c>
      <c r="F3569" s="55" t="s">
        <v>4651</v>
      </c>
      <c r="G3569" s="55" t="s">
        <v>15353</v>
      </c>
      <c r="H3569" s="55">
        <v>0</v>
      </c>
    </row>
    <row r="3570" spans="1:8" ht="12.5" customHeight="1">
      <c r="A3570" s="55">
        <v>18660</v>
      </c>
      <c r="B3570" s="55">
        <v>4</v>
      </c>
      <c r="C3570" s="55" t="s">
        <v>15354</v>
      </c>
      <c r="D3570" s="55" t="s">
        <v>4649</v>
      </c>
      <c r="E3570" s="55" t="s">
        <v>15355</v>
      </c>
      <c r="F3570" s="55" t="s">
        <v>4651</v>
      </c>
      <c r="G3570" s="55" t="s">
        <v>15356</v>
      </c>
      <c r="H3570" s="55">
        <v>0</v>
      </c>
    </row>
    <row r="3571" spans="1:8" ht="12.5" customHeight="1">
      <c r="A3571" s="55">
        <v>18682</v>
      </c>
      <c r="B3571" s="55">
        <v>4</v>
      </c>
      <c r="C3571" s="55" t="s">
        <v>15357</v>
      </c>
      <c r="D3571" s="55" t="s">
        <v>4649</v>
      </c>
      <c r="E3571" s="55" t="s">
        <v>15358</v>
      </c>
      <c r="F3571" s="55" t="s">
        <v>4651</v>
      </c>
      <c r="G3571" s="55" t="s">
        <v>15359</v>
      </c>
      <c r="H3571" s="55">
        <v>0</v>
      </c>
    </row>
    <row r="3572" spans="1:8" ht="12.5" customHeight="1">
      <c r="A3572" s="55">
        <v>18683</v>
      </c>
      <c r="B3572" s="55">
        <v>4</v>
      </c>
      <c r="C3572" s="55" t="s">
        <v>15360</v>
      </c>
      <c r="D3572" s="55" t="s">
        <v>4649</v>
      </c>
      <c r="E3572" s="55" t="s">
        <v>15361</v>
      </c>
      <c r="F3572" s="55" t="s">
        <v>4651</v>
      </c>
      <c r="G3572" s="55" t="s">
        <v>15362</v>
      </c>
      <c r="H3572" s="55">
        <v>0</v>
      </c>
    </row>
    <row r="3573" spans="1:8" ht="12.5" customHeight="1">
      <c r="A3573" s="55">
        <v>18892</v>
      </c>
      <c r="B3573" s="55">
        <v>4</v>
      </c>
      <c r="C3573" s="55" t="s">
        <v>15363</v>
      </c>
      <c r="D3573" s="55" t="s">
        <v>4649</v>
      </c>
      <c r="E3573" s="55" t="s">
        <v>15364</v>
      </c>
      <c r="F3573" s="55" t="s">
        <v>4651</v>
      </c>
      <c r="G3573" s="55" t="s">
        <v>15365</v>
      </c>
      <c r="H3573" s="55">
        <v>0</v>
      </c>
    </row>
    <row r="3574" spans="1:8" ht="12.5" customHeight="1">
      <c r="A3574" s="55">
        <v>18942</v>
      </c>
      <c r="B3574" s="55">
        <v>4</v>
      </c>
      <c r="C3574" s="55" t="s">
        <v>15366</v>
      </c>
      <c r="D3574" s="55" t="s">
        <v>4649</v>
      </c>
      <c r="E3574" s="55" t="s">
        <v>15367</v>
      </c>
      <c r="F3574" s="55" t="s">
        <v>4651</v>
      </c>
      <c r="G3574" s="55" t="s">
        <v>15368</v>
      </c>
      <c r="H3574" s="55">
        <v>0</v>
      </c>
    </row>
    <row r="3575" spans="1:8" ht="12.5" customHeight="1">
      <c r="A3575" s="55">
        <v>18967</v>
      </c>
      <c r="B3575" s="55">
        <v>4</v>
      </c>
      <c r="C3575" s="55" t="s">
        <v>15369</v>
      </c>
      <c r="D3575" s="55" t="s">
        <v>4649</v>
      </c>
      <c r="E3575" s="55" t="s">
        <v>15370</v>
      </c>
      <c r="F3575" s="55" t="s">
        <v>4651</v>
      </c>
      <c r="G3575" s="55" t="s">
        <v>15371</v>
      </c>
      <c r="H3575" s="55">
        <v>0</v>
      </c>
    </row>
    <row r="3576" spans="1:8" ht="12.5" customHeight="1">
      <c r="A3576" s="55">
        <v>19153</v>
      </c>
      <c r="B3576" s="55">
        <v>4</v>
      </c>
      <c r="C3576" s="55" t="s">
        <v>15372</v>
      </c>
      <c r="D3576" s="55" t="s">
        <v>4649</v>
      </c>
      <c r="E3576" s="55" t="s">
        <v>15373</v>
      </c>
      <c r="F3576" s="55" t="s">
        <v>4651</v>
      </c>
      <c r="G3576" s="55" t="s">
        <v>15374</v>
      </c>
      <c r="H3576" s="55">
        <v>0</v>
      </c>
    </row>
    <row r="3577" spans="1:8" ht="12.5" customHeight="1">
      <c r="A3577" s="55">
        <v>19398</v>
      </c>
      <c r="B3577" s="55">
        <v>4</v>
      </c>
      <c r="C3577" s="55" t="s">
        <v>15375</v>
      </c>
      <c r="D3577" s="55" t="s">
        <v>4649</v>
      </c>
      <c r="E3577" s="55" t="s">
        <v>15376</v>
      </c>
      <c r="F3577" s="55" t="s">
        <v>4651</v>
      </c>
      <c r="G3577" s="55" t="s">
        <v>15377</v>
      </c>
      <c r="H3577" s="55">
        <v>0</v>
      </c>
    </row>
    <row r="3578" spans="1:8" ht="12.5" customHeight="1">
      <c r="A3578" s="55">
        <v>19723</v>
      </c>
      <c r="B3578" s="55">
        <v>4</v>
      </c>
      <c r="C3578" s="55" t="s">
        <v>15378</v>
      </c>
      <c r="D3578" s="55" t="s">
        <v>4649</v>
      </c>
      <c r="E3578" s="55" t="s">
        <v>15379</v>
      </c>
      <c r="F3578" s="55" t="s">
        <v>4651</v>
      </c>
      <c r="G3578" s="55" t="s">
        <v>15380</v>
      </c>
      <c r="H3578" s="55">
        <v>0</v>
      </c>
    </row>
    <row r="3579" spans="1:8" ht="12.5" customHeight="1">
      <c r="A3579" s="55">
        <v>19843</v>
      </c>
      <c r="B3579" s="55">
        <v>4</v>
      </c>
      <c r="C3579" s="55" t="s">
        <v>15381</v>
      </c>
      <c r="D3579" s="55" t="s">
        <v>4649</v>
      </c>
      <c r="E3579" s="55" t="s">
        <v>15382</v>
      </c>
      <c r="F3579" s="55" t="s">
        <v>4651</v>
      </c>
      <c r="G3579" s="55" t="s">
        <v>15383</v>
      </c>
      <c r="H3579" s="55">
        <v>0</v>
      </c>
    </row>
    <row r="3580" spans="1:8" ht="12.5" customHeight="1">
      <c r="A3580" s="55">
        <v>20036</v>
      </c>
      <c r="B3580" s="55">
        <v>4</v>
      </c>
      <c r="C3580" s="55" t="s">
        <v>15384</v>
      </c>
      <c r="D3580" s="55" t="s">
        <v>4649</v>
      </c>
      <c r="E3580" s="55" t="s">
        <v>15385</v>
      </c>
      <c r="F3580" s="55" t="s">
        <v>4651</v>
      </c>
      <c r="G3580" s="55" t="s">
        <v>15386</v>
      </c>
      <c r="H3580" s="55">
        <v>0</v>
      </c>
    </row>
    <row r="3581" spans="1:8" ht="12.5" customHeight="1">
      <c r="A3581" s="55">
        <v>20288</v>
      </c>
      <c r="B3581" s="55">
        <v>4</v>
      </c>
      <c r="C3581" s="55" t="s">
        <v>15387</v>
      </c>
      <c r="D3581" s="55" t="s">
        <v>4649</v>
      </c>
      <c r="E3581" s="55" t="s">
        <v>15388</v>
      </c>
      <c r="F3581" s="55" t="s">
        <v>4651</v>
      </c>
      <c r="G3581" s="55" t="s">
        <v>15389</v>
      </c>
      <c r="H3581" s="55">
        <v>0</v>
      </c>
    </row>
    <row r="3582" spans="1:8" ht="12.5" customHeight="1">
      <c r="A3582" s="55">
        <v>20340</v>
      </c>
      <c r="B3582" s="55">
        <v>4</v>
      </c>
      <c r="C3582" s="55" t="s">
        <v>15390</v>
      </c>
      <c r="D3582" s="55" t="s">
        <v>4649</v>
      </c>
      <c r="E3582" s="55" t="s">
        <v>15391</v>
      </c>
      <c r="F3582" s="55" t="s">
        <v>4651</v>
      </c>
      <c r="G3582" s="55" t="s">
        <v>15392</v>
      </c>
      <c r="H3582" s="55">
        <v>0</v>
      </c>
    </row>
    <row r="3583" spans="1:8" ht="12.5" customHeight="1">
      <c r="A3583" s="55">
        <v>20526</v>
      </c>
      <c r="B3583" s="55">
        <v>4</v>
      </c>
      <c r="C3583" s="55" t="s">
        <v>15393</v>
      </c>
      <c r="D3583" s="55" t="s">
        <v>4649</v>
      </c>
      <c r="E3583" s="55" t="s">
        <v>15394</v>
      </c>
      <c r="F3583" s="55" t="s">
        <v>4651</v>
      </c>
      <c r="G3583" s="55" t="s">
        <v>15395</v>
      </c>
      <c r="H3583" s="55">
        <v>0</v>
      </c>
    </row>
    <row r="3584" spans="1:8" ht="12.5" customHeight="1">
      <c r="A3584" s="55">
        <v>20681</v>
      </c>
      <c r="B3584" s="55">
        <v>4</v>
      </c>
      <c r="C3584" s="55" t="s">
        <v>15396</v>
      </c>
      <c r="D3584" s="55" t="s">
        <v>4649</v>
      </c>
      <c r="E3584" s="55" t="s">
        <v>15397</v>
      </c>
      <c r="F3584" s="55" t="s">
        <v>4651</v>
      </c>
      <c r="G3584" s="55" t="s">
        <v>15398</v>
      </c>
      <c r="H3584" s="55">
        <v>0</v>
      </c>
    </row>
    <row r="3585" spans="1:8" ht="12.5" customHeight="1">
      <c r="A3585" s="55">
        <v>21245</v>
      </c>
      <c r="B3585" s="55">
        <v>4</v>
      </c>
      <c r="C3585" s="55" t="s">
        <v>15399</v>
      </c>
      <c r="D3585" s="55" t="s">
        <v>4649</v>
      </c>
      <c r="E3585" s="55" t="s">
        <v>15400</v>
      </c>
      <c r="F3585" s="55" t="s">
        <v>4651</v>
      </c>
      <c r="G3585" s="55" t="s">
        <v>15401</v>
      </c>
      <c r="H3585" s="55">
        <v>0</v>
      </c>
    </row>
    <row r="3586" spans="1:8" ht="12.5" customHeight="1">
      <c r="A3586" s="55">
        <v>21479</v>
      </c>
      <c r="B3586" s="55">
        <v>4</v>
      </c>
      <c r="C3586" s="55" t="s">
        <v>15402</v>
      </c>
      <c r="D3586" s="55" t="s">
        <v>4649</v>
      </c>
      <c r="E3586" s="55" t="s">
        <v>15403</v>
      </c>
      <c r="F3586" s="55" t="s">
        <v>4651</v>
      </c>
      <c r="G3586" s="55" t="s">
        <v>15404</v>
      </c>
      <c r="H3586" s="55">
        <v>0</v>
      </c>
    </row>
    <row r="3587" spans="1:8" ht="12.5" customHeight="1">
      <c r="A3587" s="55">
        <v>21637</v>
      </c>
      <c r="B3587" s="55">
        <v>4</v>
      </c>
      <c r="C3587" s="55" t="s">
        <v>15405</v>
      </c>
      <c r="D3587" s="55" t="s">
        <v>4649</v>
      </c>
      <c r="E3587" s="55" t="s">
        <v>15406</v>
      </c>
      <c r="F3587" s="55" t="s">
        <v>4651</v>
      </c>
      <c r="G3587" s="55" t="s">
        <v>15407</v>
      </c>
      <c r="H3587" s="55">
        <v>0</v>
      </c>
    </row>
    <row r="3588" spans="1:8" ht="12.5" customHeight="1">
      <c r="A3588" s="55">
        <v>21713</v>
      </c>
      <c r="B3588" s="55">
        <v>4</v>
      </c>
      <c r="C3588" s="55" t="s">
        <v>15408</v>
      </c>
      <c r="D3588" s="55" t="s">
        <v>4649</v>
      </c>
      <c r="E3588" s="55" t="s">
        <v>15409</v>
      </c>
      <c r="F3588" s="55" t="s">
        <v>4651</v>
      </c>
      <c r="G3588" s="55" t="s">
        <v>15410</v>
      </c>
      <c r="H3588" s="55">
        <v>0</v>
      </c>
    </row>
    <row r="3589" spans="1:8" ht="12.5" customHeight="1">
      <c r="A3589" s="55">
        <v>21769</v>
      </c>
      <c r="B3589" s="55">
        <v>4</v>
      </c>
      <c r="C3589" s="55" t="s">
        <v>15411</v>
      </c>
      <c r="D3589" s="55" t="s">
        <v>4649</v>
      </c>
      <c r="E3589" s="55" t="s">
        <v>15412</v>
      </c>
      <c r="F3589" s="55" t="s">
        <v>4651</v>
      </c>
      <c r="G3589" s="55" t="s">
        <v>15413</v>
      </c>
      <c r="H3589" s="55">
        <v>0</v>
      </c>
    </row>
    <row r="3590" spans="1:8" ht="12.5" customHeight="1">
      <c r="A3590" s="55">
        <v>22269</v>
      </c>
      <c r="B3590" s="55">
        <v>4</v>
      </c>
      <c r="C3590" s="55" t="s">
        <v>15414</v>
      </c>
      <c r="D3590" s="55" t="s">
        <v>4649</v>
      </c>
      <c r="E3590" s="55" t="s">
        <v>15415</v>
      </c>
      <c r="F3590" s="55" t="s">
        <v>4651</v>
      </c>
      <c r="G3590" s="55" t="s">
        <v>15416</v>
      </c>
      <c r="H3590" s="55">
        <v>0</v>
      </c>
    </row>
    <row r="3591" spans="1:8" ht="12.5" customHeight="1">
      <c r="A3591" s="55">
        <v>22276</v>
      </c>
      <c r="B3591" s="55">
        <v>4</v>
      </c>
      <c r="C3591" s="55" t="s">
        <v>15417</v>
      </c>
      <c r="D3591" s="55" t="s">
        <v>4649</v>
      </c>
      <c r="E3591" s="55" t="s">
        <v>15418</v>
      </c>
      <c r="F3591" s="55" t="s">
        <v>4651</v>
      </c>
      <c r="G3591" s="55" t="s">
        <v>15419</v>
      </c>
      <c r="H3591" s="55">
        <v>0</v>
      </c>
    </row>
    <row r="3592" spans="1:8" ht="12.5" customHeight="1">
      <c r="A3592" s="55">
        <v>22790</v>
      </c>
      <c r="B3592" s="55">
        <v>4</v>
      </c>
      <c r="C3592" s="55" t="s">
        <v>15420</v>
      </c>
      <c r="D3592" s="55" t="s">
        <v>4649</v>
      </c>
      <c r="E3592" s="55" t="s">
        <v>15421</v>
      </c>
      <c r="F3592" s="55" t="s">
        <v>4651</v>
      </c>
      <c r="G3592" s="55" t="s">
        <v>15422</v>
      </c>
      <c r="H3592" s="55">
        <v>0</v>
      </c>
    </row>
    <row r="3593" spans="1:8" ht="12.5" customHeight="1">
      <c r="A3593" s="55">
        <v>23011</v>
      </c>
      <c r="B3593" s="55">
        <v>4</v>
      </c>
      <c r="C3593" s="55" t="s">
        <v>15423</v>
      </c>
      <c r="D3593" s="55" t="s">
        <v>4649</v>
      </c>
      <c r="E3593" s="55" t="s">
        <v>15424</v>
      </c>
      <c r="F3593" s="55" t="s">
        <v>4651</v>
      </c>
      <c r="G3593" s="55" t="s">
        <v>15425</v>
      </c>
      <c r="H3593" s="55">
        <v>0</v>
      </c>
    </row>
    <row r="3594" spans="1:8" ht="12.5" customHeight="1">
      <c r="A3594" s="55">
        <v>23153</v>
      </c>
      <c r="B3594" s="55">
        <v>4</v>
      </c>
      <c r="C3594" s="55" t="s">
        <v>15426</v>
      </c>
      <c r="D3594" s="55" t="s">
        <v>4649</v>
      </c>
      <c r="E3594" s="55" t="s">
        <v>15427</v>
      </c>
      <c r="F3594" s="55" t="s">
        <v>4651</v>
      </c>
      <c r="G3594" s="55" t="s">
        <v>15428</v>
      </c>
      <c r="H3594" s="55">
        <v>0</v>
      </c>
    </row>
    <row r="3595" spans="1:8" ht="12.5" customHeight="1">
      <c r="A3595" s="55">
        <v>23165</v>
      </c>
      <c r="B3595" s="55">
        <v>4</v>
      </c>
      <c r="C3595" s="55" t="s">
        <v>15429</v>
      </c>
      <c r="D3595" s="55" t="s">
        <v>4649</v>
      </c>
      <c r="E3595" s="55" t="s">
        <v>15430</v>
      </c>
      <c r="F3595" s="55" t="s">
        <v>4651</v>
      </c>
      <c r="G3595" s="55" t="s">
        <v>15431</v>
      </c>
      <c r="H3595" s="55">
        <v>0</v>
      </c>
    </row>
    <row r="3596" spans="1:8" ht="12.5" customHeight="1">
      <c r="A3596" s="55">
        <v>23170</v>
      </c>
      <c r="B3596" s="55">
        <v>4</v>
      </c>
      <c r="C3596" s="55" t="s">
        <v>15432</v>
      </c>
      <c r="D3596" s="55" t="s">
        <v>4649</v>
      </c>
      <c r="E3596" s="55" t="s">
        <v>15433</v>
      </c>
      <c r="F3596" s="55" t="s">
        <v>4651</v>
      </c>
      <c r="G3596" s="55" t="s">
        <v>15434</v>
      </c>
      <c r="H3596" s="55">
        <v>0</v>
      </c>
    </row>
    <row r="3597" spans="1:8" ht="12.5" customHeight="1">
      <c r="A3597" s="55">
        <v>23319</v>
      </c>
      <c r="B3597" s="55">
        <v>4</v>
      </c>
      <c r="C3597" s="55" t="s">
        <v>15435</v>
      </c>
      <c r="D3597" s="55" t="s">
        <v>4649</v>
      </c>
      <c r="E3597" s="55" t="s">
        <v>15436</v>
      </c>
      <c r="F3597" s="55" t="s">
        <v>4651</v>
      </c>
      <c r="G3597" s="55" t="s">
        <v>15437</v>
      </c>
      <c r="H3597" s="55">
        <v>0</v>
      </c>
    </row>
    <row r="3598" spans="1:8" ht="12.5" customHeight="1">
      <c r="A3598" s="55">
        <v>23713</v>
      </c>
      <c r="B3598" s="55">
        <v>4</v>
      </c>
      <c r="C3598" s="55" t="s">
        <v>15438</v>
      </c>
      <c r="D3598" s="55" t="s">
        <v>4649</v>
      </c>
      <c r="E3598" s="55" t="s">
        <v>15439</v>
      </c>
      <c r="F3598" s="55" t="s">
        <v>4651</v>
      </c>
      <c r="G3598" s="55" t="s">
        <v>15440</v>
      </c>
      <c r="H3598" s="55">
        <v>0</v>
      </c>
    </row>
    <row r="3599" spans="1:8" ht="12.5" customHeight="1">
      <c r="A3599" s="55">
        <v>23873</v>
      </c>
      <c r="B3599" s="55">
        <v>4</v>
      </c>
      <c r="C3599" s="55" t="s">
        <v>15441</v>
      </c>
      <c r="D3599" s="55" t="s">
        <v>4649</v>
      </c>
      <c r="E3599" s="55" t="s">
        <v>15442</v>
      </c>
      <c r="F3599" s="55" t="s">
        <v>4651</v>
      </c>
      <c r="G3599" s="55" t="s">
        <v>15443</v>
      </c>
      <c r="H3599" s="55">
        <v>0</v>
      </c>
    </row>
    <row r="3600" spans="1:8" ht="12.5" customHeight="1">
      <c r="A3600" s="55">
        <v>24232</v>
      </c>
      <c r="B3600" s="55">
        <v>4</v>
      </c>
      <c r="C3600" s="55" t="s">
        <v>15444</v>
      </c>
      <c r="D3600" s="55" t="s">
        <v>4649</v>
      </c>
      <c r="E3600" s="55" t="s">
        <v>15445</v>
      </c>
      <c r="F3600" s="55" t="s">
        <v>4651</v>
      </c>
      <c r="G3600" s="55" t="s">
        <v>15446</v>
      </c>
      <c r="H3600" s="55">
        <v>0</v>
      </c>
    </row>
    <row r="3601" spans="1:8" ht="12.5" customHeight="1">
      <c r="A3601" s="55">
        <v>24356</v>
      </c>
      <c r="B3601" s="55">
        <v>4</v>
      </c>
      <c r="C3601" s="55" t="s">
        <v>15447</v>
      </c>
      <c r="D3601" s="55" t="s">
        <v>4649</v>
      </c>
      <c r="E3601" s="55" t="s">
        <v>15448</v>
      </c>
      <c r="F3601" s="55" t="s">
        <v>4651</v>
      </c>
      <c r="G3601" s="55" t="s">
        <v>15449</v>
      </c>
      <c r="H3601" s="55">
        <v>0</v>
      </c>
    </row>
    <row r="3602" spans="1:8" ht="12.5" customHeight="1">
      <c r="A3602" s="55">
        <v>24523</v>
      </c>
      <c r="B3602" s="55">
        <v>4</v>
      </c>
      <c r="C3602" s="55" t="s">
        <v>15450</v>
      </c>
      <c r="D3602" s="55" t="s">
        <v>4649</v>
      </c>
      <c r="E3602" s="55" t="s">
        <v>15451</v>
      </c>
      <c r="F3602" s="55" t="s">
        <v>4651</v>
      </c>
      <c r="G3602" s="55" t="s">
        <v>15452</v>
      </c>
      <c r="H3602" s="55">
        <v>0</v>
      </c>
    </row>
    <row r="3603" spans="1:8" ht="12.5" customHeight="1">
      <c r="A3603" s="55">
        <v>24678</v>
      </c>
      <c r="B3603" s="55">
        <v>4</v>
      </c>
      <c r="C3603" s="55" t="s">
        <v>15453</v>
      </c>
      <c r="D3603" s="55" t="s">
        <v>4649</v>
      </c>
      <c r="E3603" s="55" t="s">
        <v>15454</v>
      </c>
      <c r="F3603" s="55" t="s">
        <v>4651</v>
      </c>
      <c r="G3603" s="55" t="s">
        <v>15455</v>
      </c>
      <c r="H3603" s="55">
        <v>0</v>
      </c>
    </row>
    <row r="3604" spans="1:8" ht="12.5" customHeight="1">
      <c r="A3604" s="55">
        <v>25264</v>
      </c>
      <c r="B3604" s="55">
        <v>4</v>
      </c>
      <c r="C3604" s="55" t="s">
        <v>15456</v>
      </c>
      <c r="D3604" s="55" t="s">
        <v>4649</v>
      </c>
      <c r="E3604" s="55" t="s">
        <v>15457</v>
      </c>
      <c r="F3604" s="55" t="s">
        <v>4651</v>
      </c>
      <c r="G3604" s="55" t="s">
        <v>15458</v>
      </c>
      <c r="H3604" s="55">
        <v>0</v>
      </c>
    </row>
    <row r="3605" spans="1:8" ht="12.5" customHeight="1">
      <c r="A3605" s="55">
        <v>25372</v>
      </c>
      <c r="B3605" s="55">
        <v>4</v>
      </c>
      <c r="C3605" s="55" t="s">
        <v>15459</v>
      </c>
      <c r="D3605" s="55" t="s">
        <v>4649</v>
      </c>
      <c r="E3605" s="55" t="s">
        <v>15460</v>
      </c>
      <c r="F3605" s="55" t="s">
        <v>4651</v>
      </c>
      <c r="G3605" s="55" t="s">
        <v>15461</v>
      </c>
      <c r="H3605" s="55">
        <v>0</v>
      </c>
    </row>
    <row r="3606" spans="1:8" ht="12.5" customHeight="1">
      <c r="A3606" s="55">
        <v>25389</v>
      </c>
      <c r="B3606" s="55">
        <v>4</v>
      </c>
      <c r="C3606" s="55" t="s">
        <v>15462</v>
      </c>
      <c r="D3606" s="55" t="s">
        <v>4649</v>
      </c>
      <c r="E3606" s="55" t="s">
        <v>15463</v>
      </c>
      <c r="F3606" s="55" t="s">
        <v>4651</v>
      </c>
      <c r="G3606" s="55" t="s">
        <v>15464</v>
      </c>
      <c r="H3606" s="55">
        <v>0</v>
      </c>
    </row>
    <row r="3607" spans="1:8" ht="12.5" customHeight="1">
      <c r="A3607" s="55">
        <v>25403</v>
      </c>
      <c r="B3607" s="55">
        <v>4</v>
      </c>
      <c r="C3607" s="55" t="s">
        <v>15465</v>
      </c>
      <c r="D3607" s="55" t="s">
        <v>4649</v>
      </c>
      <c r="E3607" s="55" t="s">
        <v>15466</v>
      </c>
      <c r="F3607" s="55" t="s">
        <v>4651</v>
      </c>
      <c r="G3607" s="55" t="s">
        <v>15467</v>
      </c>
      <c r="H3607" s="55">
        <v>0</v>
      </c>
    </row>
    <row r="3608" spans="1:8" ht="12.5" customHeight="1">
      <c r="A3608" s="55">
        <v>26117</v>
      </c>
      <c r="B3608" s="55">
        <v>4</v>
      </c>
      <c r="C3608" s="55" t="s">
        <v>15468</v>
      </c>
      <c r="D3608" s="55" t="s">
        <v>4649</v>
      </c>
      <c r="E3608" s="55" t="s">
        <v>15469</v>
      </c>
      <c r="F3608" s="55" t="s">
        <v>4651</v>
      </c>
      <c r="G3608" s="55" t="s">
        <v>15470</v>
      </c>
      <c r="H3608" s="55">
        <v>0</v>
      </c>
    </row>
    <row r="3609" spans="1:8" ht="12.5" customHeight="1">
      <c r="A3609" s="55">
        <v>26257</v>
      </c>
      <c r="B3609" s="55">
        <v>4</v>
      </c>
      <c r="C3609" s="55" t="s">
        <v>15471</v>
      </c>
      <c r="D3609" s="55" t="s">
        <v>4649</v>
      </c>
      <c r="E3609" s="55" t="s">
        <v>15472</v>
      </c>
      <c r="F3609" s="55" t="s">
        <v>4651</v>
      </c>
      <c r="G3609" s="55" t="s">
        <v>15473</v>
      </c>
      <c r="H3609" s="55">
        <v>0</v>
      </c>
    </row>
    <row r="3610" spans="1:8" ht="12.5" customHeight="1">
      <c r="A3610" s="55">
        <v>26319</v>
      </c>
      <c r="B3610" s="55">
        <v>4</v>
      </c>
      <c r="C3610" s="55" t="s">
        <v>15474</v>
      </c>
      <c r="D3610" s="55" t="s">
        <v>4649</v>
      </c>
      <c r="E3610" s="55" t="s">
        <v>15475</v>
      </c>
      <c r="F3610" s="55" t="s">
        <v>4651</v>
      </c>
      <c r="G3610" s="55" t="s">
        <v>15476</v>
      </c>
      <c r="H3610" s="55">
        <v>0</v>
      </c>
    </row>
    <row r="3611" spans="1:8" ht="12.5" customHeight="1">
      <c r="A3611" s="55">
        <v>27010</v>
      </c>
      <c r="B3611" s="55">
        <v>4</v>
      </c>
      <c r="C3611" s="55" t="s">
        <v>15477</v>
      </c>
      <c r="D3611" s="55" t="s">
        <v>4649</v>
      </c>
      <c r="E3611" s="55" t="s">
        <v>15478</v>
      </c>
      <c r="F3611" s="55" t="s">
        <v>4651</v>
      </c>
      <c r="G3611" s="55" t="s">
        <v>15479</v>
      </c>
      <c r="H3611" s="55">
        <v>0</v>
      </c>
    </row>
    <row r="3612" spans="1:8" ht="12.5" customHeight="1">
      <c r="A3612" s="55">
        <v>27190</v>
      </c>
      <c r="B3612" s="55">
        <v>4</v>
      </c>
      <c r="C3612" s="55" t="s">
        <v>15480</v>
      </c>
      <c r="D3612" s="55" t="s">
        <v>4649</v>
      </c>
      <c r="E3612" s="55" t="s">
        <v>15481</v>
      </c>
      <c r="F3612" s="55" t="s">
        <v>4651</v>
      </c>
      <c r="G3612" s="55" t="s">
        <v>15482</v>
      </c>
      <c r="H3612" s="55">
        <v>0</v>
      </c>
    </row>
    <row r="3613" spans="1:8" ht="12.5" customHeight="1">
      <c r="A3613" s="55">
        <v>27540</v>
      </c>
      <c r="B3613" s="55">
        <v>4</v>
      </c>
      <c r="C3613" s="55" t="s">
        <v>15483</v>
      </c>
      <c r="D3613" s="55" t="s">
        <v>4649</v>
      </c>
      <c r="E3613" s="55" t="s">
        <v>15484</v>
      </c>
      <c r="F3613" s="55" t="s">
        <v>4651</v>
      </c>
      <c r="G3613" s="55" t="s">
        <v>15485</v>
      </c>
      <c r="H3613" s="55">
        <v>0</v>
      </c>
    </row>
    <row r="3614" spans="1:8" ht="12.5" customHeight="1">
      <c r="A3614" s="55">
        <v>27620</v>
      </c>
      <c r="B3614" s="55">
        <v>4</v>
      </c>
      <c r="C3614" s="55" t="s">
        <v>15486</v>
      </c>
      <c r="D3614" s="55" t="s">
        <v>4649</v>
      </c>
      <c r="E3614" s="55" t="s">
        <v>15487</v>
      </c>
      <c r="F3614" s="55" t="s">
        <v>4651</v>
      </c>
      <c r="G3614" s="55" t="s">
        <v>15488</v>
      </c>
      <c r="H3614" s="55">
        <v>0</v>
      </c>
    </row>
    <row r="3615" spans="1:8" ht="12.5" customHeight="1">
      <c r="A3615" s="55">
        <v>27621</v>
      </c>
      <c r="B3615" s="55">
        <v>4</v>
      </c>
      <c r="C3615" s="55" t="s">
        <v>15489</v>
      </c>
      <c r="D3615" s="55" t="s">
        <v>4649</v>
      </c>
      <c r="E3615" s="55" t="s">
        <v>15490</v>
      </c>
      <c r="F3615" s="55" t="s">
        <v>4651</v>
      </c>
      <c r="G3615" s="55" t="s">
        <v>15491</v>
      </c>
      <c r="H3615" s="55">
        <v>0</v>
      </c>
    </row>
    <row r="3616" spans="1:8" ht="12.5" customHeight="1">
      <c r="A3616" s="55">
        <v>27624</v>
      </c>
      <c r="B3616" s="55">
        <v>4</v>
      </c>
      <c r="C3616" s="55" t="s">
        <v>15492</v>
      </c>
      <c r="D3616" s="55" t="s">
        <v>4649</v>
      </c>
      <c r="E3616" s="55" t="s">
        <v>15493</v>
      </c>
      <c r="F3616" s="55" t="s">
        <v>4651</v>
      </c>
      <c r="G3616" s="55" t="s">
        <v>15494</v>
      </c>
      <c r="H3616" s="55">
        <v>0</v>
      </c>
    </row>
    <row r="3617" spans="1:8" ht="12.5" customHeight="1">
      <c r="A3617" s="55">
        <v>27726</v>
      </c>
      <c r="B3617" s="55">
        <v>4</v>
      </c>
      <c r="C3617" s="55" t="s">
        <v>15495</v>
      </c>
      <c r="D3617" s="55" t="s">
        <v>4649</v>
      </c>
      <c r="E3617" s="55" t="s">
        <v>15496</v>
      </c>
      <c r="F3617" s="55" t="s">
        <v>4651</v>
      </c>
      <c r="G3617" s="55" t="s">
        <v>15497</v>
      </c>
      <c r="H3617" s="55">
        <v>0</v>
      </c>
    </row>
    <row r="3618" spans="1:8" ht="12.5" customHeight="1">
      <c r="A3618" s="55">
        <v>28049</v>
      </c>
      <c r="B3618" s="55">
        <v>4</v>
      </c>
      <c r="C3618" s="55" t="s">
        <v>15498</v>
      </c>
      <c r="D3618" s="55" t="s">
        <v>4649</v>
      </c>
      <c r="E3618" s="55" t="s">
        <v>15499</v>
      </c>
      <c r="F3618" s="55" t="s">
        <v>4651</v>
      </c>
      <c r="G3618" s="55" t="s">
        <v>15500</v>
      </c>
      <c r="H3618" s="55">
        <v>0</v>
      </c>
    </row>
    <row r="3619" spans="1:8" ht="12.5" customHeight="1">
      <c r="A3619" s="55">
        <v>28076</v>
      </c>
      <c r="B3619" s="55">
        <v>4</v>
      </c>
      <c r="C3619" s="55" t="s">
        <v>15501</v>
      </c>
      <c r="D3619" s="55" t="s">
        <v>4649</v>
      </c>
      <c r="E3619" s="55" t="s">
        <v>15502</v>
      </c>
      <c r="F3619" s="55" t="s">
        <v>4651</v>
      </c>
      <c r="G3619" s="55" t="s">
        <v>15503</v>
      </c>
      <c r="H3619" s="55">
        <v>0</v>
      </c>
    </row>
    <row r="3620" spans="1:8" ht="12.5" customHeight="1">
      <c r="A3620" s="55">
        <v>28087</v>
      </c>
      <c r="B3620" s="55">
        <v>4</v>
      </c>
      <c r="C3620" s="55" t="s">
        <v>15504</v>
      </c>
      <c r="D3620" s="55" t="s">
        <v>4649</v>
      </c>
      <c r="E3620" s="55" t="s">
        <v>15505</v>
      </c>
      <c r="F3620" s="55" t="s">
        <v>4651</v>
      </c>
      <c r="G3620" s="55" t="s">
        <v>15506</v>
      </c>
      <c r="H3620" s="55">
        <v>0</v>
      </c>
    </row>
    <row r="3621" spans="1:8" ht="12.5" customHeight="1">
      <c r="A3621" s="55">
        <v>28151</v>
      </c>
      <c r="B3621" s="55">
        <v>4</v>
      </c>
      <c r="C3621" s="55" t="s">
        <v>15507</v>
      </c>
      <c r="D3621" s="55" t="s">
        <v>4649</v>
      </c>
      <c r="E3621" s="55" t="s">
        <v>15508</v>
      </c>
      <c r="F3621" s="55" t="s">
        <v>4651</v>
      </c>
      <c r="G3621" s="55" t="s">
        <v>15509</v>
      </c>
      <c r="H3621" s="55">
        <v>0</v>
      </c>
    </row>
    <row r="3622" spans="1:8" ht="12.5" customHeight="1">
      <c r="A3622" s="55">
        <v>28154</v>
      </c>
      <c r="B3622" s="55">
        <v>4</v>
      </c>
      <c r="C3622" s="55" t="s">
        <v>15510</v>
      </c>
      <c r="D3622" s="55" t="s">
        <v>4649</v>
      </c>
      <c r="E3622" s="55" t="s">
        <v>15511</v>
      </c>
      <c r="F3622" s="55" t="s">
        <v>4651</v>
      </c>
      <c r="G3622" s="55" t="s">
        <v>15512</v>
      </c>
      <c r="H3622" s="55">
        <v>0</v>
      </c>
    </row>
    <row r="3623" spans="1:8" ht="12.5" customHeight="1">
      <c r="A3623" s="55">
        <v>28252</v>
      </c>
      <c r="B3623" s="55">
        <v>4</v>
      </c>
      <c r="C3623" s="55" t="s">
        <v>15513</v>
      </c>
      <c r="D3623" s="55" t="s">
        <v>4649</v>
      </c>
      <c r="E3623" s="55" t="s">
        <v>15514</v>
      </c>
      <c r="F3623" s="55" t="s">
        <v>4651</v>
      </c>
      <c r="G3623" s="55" t="s">
        <v>15515</v>
      </c>
      <c r="H3623" s="55">
        <v>0</v>
      </c>
    </row>
    <row r="3624" spans="1:8" ht="12.5" customHeight="1">
      <c r="A3624" s="55">
        <v>28294</v>
      </c>
      <c r="B3624" s="55">
        <v>4</v>
      </c>
      <c r="C3624" s="55" t="s">
        <v>15516</v>
      </c>
      <c r="D3624" s="55" t="s">
        <v>4649</v>
      </c>
      <c r="E3624" s="55" t="s">
        <v>15517</v>
      </c>
      <c r="F3624" s="55" t="s">
        <v>4651</v>
      </c>
      <c r="G3624" s="55" t="s">
        <v>15518</v>
      </c>
      <c r="H3624" s="55">
        <v>0</v>
      </c>
    </row>
    <row r="3625" spans="1:8" ht="12.5" customHeight="1">
      <c r="A3625" s="55">
        <v>28639</v>
      </c>
      <c r="B3625" s="55">
        <v>4</v>
      </c>
      <c r="C3625" s="55" t="s">
        <v>15519</v>
      </c>
      <c r="D3625" s="55" t="s">
        <v>4649</v>
      </c>
      <c r="E3625" s="55" t="s">
        <v>15520</v>
      </c>
      <c r="F3625" s="55" t="s">
        <v>4651</v>
      </c>
      <c r="G3625" s="55" t="s">
        <v>15521</v>
      </c>
      <c r="H3625" s="55">
        <v>0</v>
      </c>
    </row>
    <row r="3626" spans="1:8" ht="12.5" customHeight="1">
      <c r="A3626" s="55">
        <v>28764</v>
      </c>
      <c r="B3626" s="55">
        <v>4</v>
      </c>
      <c r="C3626" s="55" t="s">
        <v>15522</v>
      </c>
      <c r="D3626" s="55" t="s">
        <v>4649</v>
      </c>
      <c r="E3626" s="55" t="s">
        <v>15523</v>
      </c>
      <c r="F3626" s="55" t="s">
        <v>4651</v>
      </c>
      <c r="G3626" s="55" t="s">
        <v>15524</v>
      </c>
      <c r="H3626" s="55">
        <v>0</v>
      </c>
    </row>
    <row r="3627" spans="1:8" ht="12.5" customHeight="1">
      <c r="A3627" s="55">
        <v>29156</v>
      </c>
      <c r="B3627" s="55">
        <v>4</v>
      </c>
      <c r="C3627" s="55" t="s">
        <v>15525</v>
      </c>
      <c r="D3627" s="55" t="s">
        <v>4649</v>
      </c>
      <c r="E3627" s="55" t="s">
        <v>15526</v>
      </c>
      <c r="F3627" s="55" t="s">
        <v>4651</v>
      </c>
      <c r="G3627" s="55" t="s">
        <v>15527</v>
      </c>
      <c r="H3627" s="55">
        <v>0</v>
      </c>
    </row>
    <row r="3628" spans="1:8" ht="12.5" customHeight="1">
      <c r="A3628" s="55">
        <v>29205</v>
      </c>
      <c r="B3628" s="55">
        <v>4</v>
      </c>
      <c r="C3628" s="55" t="s">
        <v>15528</v>
      </c>
      <c r="D3628" s="55" t="s">
        <v>4649</v>
      </c>
      <c r="E3628" s="55" t="s">
        <v>15529</v>
      </c>
      <c r="F3628" s="55" t="s">
        <v>4651</v>
      </c>
      <c r="G3628" s="55" t="s">
        <v>15530</v>
      </c>
      <c r="H3628" s="55">
        <v>0</v>
      </c>
    </row>
    <row r="3629" spans="1:8" ht="12.5" customHeight="1">
      <c r="A3629" s="55">
        <v>29236</v>
      </c>
      <c r="B3629" s="55">
        <v>4</v>
      </c>
      <c r="C3629" s="55" t="s">
        <v>15531</v>
      </c>
      <c r="D3629" s="55" t="s">
        <v>4649</v>
      </c>
      <c r="E3629" s="55" t="s">
        <v>15532</v>
      </c>
      <c r="F3629" s="55" t="s">
        <v>4651</v>
      </c>
      <c r="G3629" s="55" t="s">
        <v>15533</v>
      </c>
      <c r="H3629" s="55">
        <v>0</v>
      </c>
    </row>
    <row r="3630" spans="1:8" ht="12.5" customHeight="1">
      <c r="A3630" s="55">
        <v>11504</v>
      </c>
      <c r="B3630" s="55">
        <v>4</v>
      </c>
      <c r="C3630" s="55" t="s">
        <v>15534</v>
      </c>
      <c r="D3630" s="55" t="s">
        <v>4649</v>
      </c>
      <c r="E3630" s="55" t="s">
        <v>15535</v>
      </c>
      <c r="F3630" s="55" t="s">
        <v>4651</v>
      </c>
      <c r="G3630" s="55" t="s">
        <v>15536</v>
      </c>
      <c r="H3630" s="55">
        <v>0</v>
      </c>
    </row>
    <row r="3631" spans="1:8" ht="12.5" customHeight="1">
      <c r="A3631" s="55">
        <v>11617</v>
      </c>
      <c r="B3631" s="55">
        <v>4</v>
      </c>
      <c r="C3631" s="55" t="s">
        <v>15537</v>
      </c>
      <c r="D3631" s="55" t="s">
        <v>4649</v>
      </c>
      <c r="E3631" s="55" t="s">
        <v>15538</v>
      </c>
      <c r="F3631" s="55" t="s">
        <v>4651</v>
      </c>
      <c r="G3631" s="55" t="s">
        <v>15539</v>
      </c>
      <c r="H3631" s="55">
        <v>0</v>
      </c>
    </row>
    <row r="3632" spans="1:8" ht="12.5" customHeight="1">
      <c r="A3632" s="55">
        <v>11657</v>
      </c>
      <c r="B3632" s="55">
        <v>4</v>
      </c>
      <c r="C3632" s="55" t="s">
        <v>15540</v>
      </c>
      <c r="D3632" s="55" t="s">
        <v>4649</v>
      </c>
      <c r="E3632" s="55" t="s">
        <v>15541</v>
      </c>
      <c r="F3632" s="55" t="s">
        <v>4651</v>
      </c>
      <c r="G3632" s="55" t="s">
        <v>15542</v>
      </c>
      <c r="H3632" s="55">
        <v>0</v>
      </c>
    </row>
    <row r="3633" spans="1:8" ht="12.5" customHeight="1">
      <c r="A3633" s="55">
        <v>11887</v>
      </c>
      <c r="B3633" s="55">
        <v>4</v>
      </c>
      <c r="C3633" s="55" t="s">
        <v>15543</v>
      </c>
      <c r="D3633" s="55" t="s">
        <v>4649</v>
      </c>
      <c r="E3633" s="55" t="s">
        <v>15544</v>
      </c>
      <c r="F3633" s="55" t="s">
        <v>4651</v>
      </c>
      <c r="G3633" s="55" t="s">
        <v>15545</v>
      </c>
      <c r="H3633" s="55">
        <v>0</v>
      </c>
    </row>
    <row r="3634" spans="1:8" ht="12.5" customHeight="1">
      <c r="A3634" s="55">
        <v>11955</v>
      </c>
      <c r="B3634" s="55">
        <v>4</v>
      </c>
      <c r="C3634" s="55" t="s">
        <v>15546</v>
      </c>
      <c r="D3634" s="55" t="s">
        <v>4649</v>
      </c>
      <c r="E3634" s="55" t="s">
        <v>15547</v>
      </c>
      <c r="F3634" s="55" t="s">
        <v>4651</v>
      </c>
      <c r="G3634" s="55" t="s">
        <v>15548</v>
      </c>
      <c r="H3634" s="55">
        <v>0</v>
      </c>
    </row>
    <row r="3635" spans="1:8" ht="12.5" customHeight="1">
      <c r="A3635" s="55">
        <v>12927</v>
      </c>
      <c r="B3635" s="55">
        <v>4</v>
      </c>
      <c r="C3635" s="55" t="s">
        <v>15549</v>
      </c>
      <c r="D3635" s="55" t="s">
        <v>4649</v>
      </c>
      <c r="E3635" s="55" t="s">
        <v>15550</v>
      </c>
      <c r="F3635" s="55" t="s">
        <v>4651</v>
      </c>
      <c r="G3635" s="55" t="s">
        <v>15551</v>
      </c>
      <c r="H3635" s="55">
        <v>0</v>
      </c>
    </row>
    <row r="3636" spans="1:8" ht="12.5" customHeight="1">
      <c r="A3636" s="55">
        <v>13057</v>
      </c>
      <c r="B3636" s="55">
        <v>4</v>
      </c>
      <c r="C3636" s="55" t="s">
        <v>15552</v>
      </c>
      <c r="D3636" s="55" t="s">
        <v>4649</v>
      </c>
      <c r="E3636" s="55" t="s">
        <v>15553</v>
      </c>
      <c r="F3636" s="55" t="s">
        <v>4651</v>
      </c>
      <c r="G3636" s="55" t="s">
        <v>15554</v>
      </c>
      <c r="H3636" s="55">
        <v>0</v>
      </c>
    </row>
    <row r="3637" spans="1:8" ht="12.5" customHeight="1">
      <c r="A3637" s="55">
        <v>13190</v>
      </c>
      <c r="B3637" s="55">
        <v>4</v>
      </c>
      <c r="C3637" s="55" t="s">
        <v>15555</v>
      </c>
      <c r="D3637" s="55" t="s">
        <v>4649</v>
      </c>
      <c r="E3637" s="55" t="s">
        <v>15556</v>
      </c>
      <c r="F3637" s="55" t="s">
        <v>4651</v>
      </c>
      <c r="G3637" s="55" t="s">
        <v>15557</v>
      </c>
      <c r="H3637" s="55">
        <v>0</v>
      </c>
    </row>
    <row r="3638" spans="1:8" ht="12.5" customHeight="1">
      <c r="A3638" s="55">
        <v>13281</v>
      </c>
      <c r="B3638" s="55">
        <v>4</v>
      </c>
      <c r="C3638" s="55" t="s">
        <v>15558</v>
      </c>
      <c r="D3638" s="55" t="s">
        <v>4649</v>
      </c>
      <c r="E3638" s="55" t="s">
        <v>15559</v>
      </c>
      <c r="F3638" s="55" t="s">
        <v>4651</v>
      </c>
      <c r="G3638" s="55" t="s">
        <v>15560</v>
      </c>
      <c r="H3638" s="55">
        <v>0</v>
      </c>
    </row>
    <row r="3639" spans="1:8" ht="12.5" customHeight="1">
      <c r="A3639" s="55">
        <v>13282</v>
      </c>
      <c r="B3639" s="55">
        <v>4</v>
      </c>
      <c r="C3639" s="55" t="s">
        <v>15561</v>
      </c>
      <c r="D3639" s="55" t="s">
        <v>4649</v>
      </c>
      <c r="E3639" s="55" t="s">
        <v>15562</v>
      </c>
      <c r="F3639" s="55" t="s">
        <v>4651</v>
      </c>
      <c r="G3639" s="55" t="s">
        <v>15563</v>
      </c>
      <c r="H3639" s="55">
        <v>0</v>
      </c>
    </row>
    <row r="3640" spans="1:8" ht="12.5" customHeight="1">
      <c r="A3640" s="55">
        <v>13329</v>
      </c>
      <c r="B3640" s="55">
        <v>4</v>
      </c>
      <c r="C3640" s="55" t="s">
        <v>15564</v>
      </c>
      <c r="D3640" s="55" t="s">
        <v>4649</v>
      </c>
      <c r="E3640" s="55" t="s">
        <v>15565</v>
      </c>
      <c r="F3640" s="55" t="s">
        <v>4651</v>
      </c>
      <c r="G3640" s="55" t="s">
        <v>15566</v>
      </c>
      <c r="H3640" s="55">
        <v>0</v>
      </c>
    </row>
    <row r="3641" spans="1:8" ht="12.5" customHeight="1">
      <c r="A3641" s="55">
        <v>13471</v>
      </c>
      <c r="B3641" s="55">
        <v>4</v>
      </c>
      <c r="C3641" s="55" t="s">
        <v>15567</v>
      </c>
      <c r="D3641" s="55" t="s">
        <v>4649</v>
      </c>
      <c r="E3641" s="55" t="s">
        <v>15568</v>
      </c>
      <c r="F3641" s="55" t="s">
        <v>4651</v>
      </c>
      <c r="G3641" s="55" t="s">
        <v>15569</v>
      </c>
      <c r="H3641" s="55">
        <v>0</v>
      </c>
    </row>
    <row r="3642" spans="1:8" ht="12.5" customHeight="1">
      <c r="A3642" s="55">
        <v>13866</v>
      </c>
      <c r="B3642" s="55">
        <v>4</v>
      </c>
      <c r="C3642" s="55" t="s">
        <v>15570</v>
      </c>
      <c r="D3642" s="55" t="s">
        <v>4649</v>
      </c>
      <c r="E3642" s="55" t="s">
        <v>15571</v>
      </c>
      <c r="F3642" s="55" t="s">
        <v>4651</v>
      </c>
      <c r="G3642" s="55" t="s">
        <v>15572</v>
      </c>
      <c r="H3642" s="55">
        <v>0</v>
      </c>
    </row>
    <row r="3643" spans="1:8" ht="12.5" customHeight="1">
      <c r="A3643" s="55">
        <v>14289</v>
      </c>
      <c r="B3643" s="55">
        <v>4</v>
      </c>
      <c r="C3643" s="55" t="s">
        <v>15573</v>
      </c>
      <c r="D3643" s="55" t="s">
        <v>4649</v>
      </c>
      <c r="E3643" s="55" t="s">
        <v>15574</v>
      </c>
      <c r="F3643" s="55" t="s">
        <v>4651</v>
      </c>
      <c r="G3643" s="55" t="s">
        <v>15575</v>
      </c>
      <c r="H3643" s="55">
        <v>0</v>
      </c>
    </row>
    <row r="3644" spans="1:8" ht="12.5" customHeight="1">
      <c r="A3644" s="55">
        <v>14298</v>
      </c>
      <c r="B3644" s="55">
        <v>4</v>
      </c>
      <c r="C3644" s="55" t="s">
        <v>15576</v>
      </c>
      <c r="D3644" s="55" t="s">
        <v>4649</v>
      </c>
      <c r="E3644" s="55" t="s">
        <v>15577</v>
      </c>
      <c r="F3644" s="55" t="s">
        <v>4651</v>
      </c>
      <c r="G3644" s="55" t="s">
        <v>15578</v>
      </c>
      <c r="H3644" s="55">
        <v>0</v>
      </c>
    </row>
    <row r="3645" spans="1:8" ht="12.5" customHeight="1">
      <c r="A3645" s="55">
        <v>14379</v>
      </c>
      <c r="B3645" s="55">
        <v>4</v>
      </c>
      <c r="C3645" s="55" t="s">
        <v>15579</v>
      </c>
      <c r="D3645" s="55" t="s">
        <v>4649</v>
      </c>
      <c r="E3645" s="55" t="s">
        <v>15580</v>
      </c>
      <c r="F3645" s="55" t="s">
        <v>4651</v>
      </c>
      <c r="G3645" s="55" t="s">
        <v>15581</v>
      </c>
      <c r="H3645" s="55">
        <v>0</v>
      </c>
    </row>
    <row r="3646" spans="1:8" ht="12.5" customHeight="1">
      <c r="A3646" s="55">
        <v>14399</v>
      </c>
      <c r="B3646" s="55">
        <v>4</v>
      </c>
      <c r="C3646" s="55" t="s">
        <v>15582</v>
      </c>
      <c r="D3646" s="55" t="s">
        <v>4649</v>
      </c>
      <c r="E3646" s="55" t="s">
        <v>15583</v>
      </c>
      <c r="F3646" s="55" t="s">
        <v>4651</v>
      </c>
      <c r="G3646" s="55" t="s">
        <v>15584</v>
      </c>
      <c r="H3646" s="55">
        <v>0</v>
      </c>
    </row>
    <row r="3647" spans="1:8" ht="12.5" customHeight="1">
      <c r="A3647" s="55">
        <v>14410</v>
      </c>
      <c r="B3647" s="55">
        <v>4</v>
      </c>
      <c r="C3647" s="55" t="s">
        <v>15585</v>
      </c>
      <c r="D3647" s="55" t="s">
        <v>4649</v>
      </c>
      <c r="E3647" s="55" t="s">
        <v>15586</v>
      </c>
      <c r="F3647" s="55" t="s">
        <v>4651</v>
      </c>
      <c r="G3647" s="55" t="s">
        <v>15587</v>
      </c>
      <c r="H3647" s="55">
        <v>0</v>
      </c>
    </row>
    <row r="3648" spans="1:8" ht="12.5" customHeight="1">
      <c r="A3648" s="55">
        <v>14442</v>
      </c>
      <c r="B3648" s="55">
        <v>4</v>
      </c>
      <c r="C3648" s="55" t="s">
        <v>15588</v>
      </c>
      <c r="D3648" s="55" t="s">
        <v>4649</v>
      </c>
      <c r="E3648" s="55" t="s">
        <v>15589</v>
      </c>
      <c r="F3648" s="55" t="s">
        <v>4651</v>
      </c>
      <c r="G3648" s="55" t="s">
        <v>15590</v>
      </c>
      <c r="H3648" s="55">
        <v>0</v>
      </c>
    </row>
    <row r="3649" spans="1:8" ht="12.5" customHeight="1">
      <c r="A3649" s="55">
        <v>14477</v>
      </c>
      <c r="B3649" s="55">
        <v>4</v>
      </c>
      <c r="C3649" s="55" t="s">
        <v>15591</v>
      </c>
      <c r="D3649" s="55" t="s">
        <v>4649</v>
      </c>
      <c r="E3649" s="55" t="s">
        <v>15592</v>
      </c>
      <c r="F3649" s="55" t="s">
        <v>4651</v>
      </c>
      <c r="G3649" s="55" t="s">
        <v>15593</v>
      </c>
      <c r="H3649" s="55">
        <v>0</v>
      </c>
    </row>
    <row r="3650" spans="1:8" ht="12.5" customHeight="1">
      <c r="A3650" s="55">
        <v>14484</v>
      </c>
      <c r="B3650" s="55">
        <v>4</v>
      </c>
      <c r="C3650" s="55" t="s">
        <v>15594</v>
      </c>
      <c r="D3650" s="55" t="s">
        <v>4649</v>
      </c>
      <c r="E3650" s="55" t="s">
        <v>15595</v>
      </c>
      <c r="F3650" s="55" t="s">
        <v>4651</v>
      </c>
      <c r="G3650" s="55" t="s">
        <v>15596</v>
      </c>
      <c r="H3650" s="55">
        <v>0</v>
      </c>
    </row>
    <row r="3651" spans="1:8" ht="12.5" customHeight="1">
      <c r="A3651" s="55">
        <v>14491</v>
      </c>
      <c r="B3651" s="55">
        <v>4</v>
      </c>
      <c r="C3651" s="55" t="s">
        <v>15597</v>
      </c>
      <c r="D3651" s="55" t="s">
        <v>4649</v>
      </c>
      <c r="E3651" s="55" t="s">
        <v>15598</v>
      </c>
      <c r="F3651" s="55" t="s">
        <v>4651</v>
      </c>
      <c r="G3651" s="55" t="s">
        <v>15599</v>
      </c>
      <c r="H3651" s="55">
        <v>0</v>
      </c>
    </row>
    <row r="3652" spans="1:8" ht="12.5" customHeight="1">
      <c r="A3652" s="55">
        <v>14623</v>
      </c>
      <c r="B3652" s="55">
        <v>4</v>
      </c>
      <c r="C3652" s="55" t="s">
        <v>15600</v>
      </c>
      <c r="D3652" s="55" t="s">
        <v>4649</v>
      </c>
      <c r="E3652" s="55" t="s">
        <v>15601</v>
      </c>
      <c r="F3652" s="55" t="s">
        <v>4651</v>
      </c>
      <c r="G3652" s="55" t="s">
        <v>15602</v>
      </c>
      <c r="H3652" s="55">
        <v>0</v>
      </c>
    </row>
    <row r="3653" spans="1:8" ht="12.5" customHeight="1">
      <c r="A3653" s="55">
        <v>14764</v>
      </c>
      <c r="B3653" s="55">
        <v>4</v>
      </c>
      <c r="C3653" s="55" t="s">
        <v>15603</v>
      </c>
      <c r="D3653" s="55" t="s">
        <v>4649</v>
      </c>
      <c r="E3653" s="55" t="s">
        <v>15604</v>
      </c>
      <c r="F3653" s="55" t="s">
        <v>4651</v>
      </c>
      <c r="G3653" s="55" t="s">
        <v>15605</v>
      </c>
      <c r="H3653" s="55">
        <v>0</v>
      </c>
    </row>
    <row r="3654" spans="1:8" ht="12.5" customHeight="1">
      <c r="A3654" s="55">
        <v>15246</v>
      </c>
      <c r="B3654" s="55">
        <v>4</v>
      </c>
      <c r="C3654" s="55" t="s">
        <v>15606</v>
      </c>
      <c r="D3654" s="55" t="s">
        <v>4649</v>
      </c>
      <c r="E3654" s="55" t="s">
        <v>15607</v>
      </c>
      <c r="F3654" s="55" t="s">
        <v>4651</v>
      </c>
      <c r="G3654" s="55" t="s">
        <v>15608</v>
      </c>
      <c r="H3654" s="55">
        <v>0</v>
      </c>
    </row>
    <row r="3655" spans="1:8" ht="12.5" customHeight="1">
      <c r="A3655" s="55">
        <v>15389</v>
      </c>
      <c r="B3655" s="55">
        <v>4</v>
      </c>
      <c r="C3655" s="55" t="s">
        <v>15609</v>
      </c>
      <c r="D3655" s="55" t="s">
        <v>4649</v>
      </c>
      <c r="E3655" s="55" t="s">
        <v>15610</v>
      </c>
      <c r="F3655" s="55" t="s">
        <v>4651</v>
      </c>
      <c r="G3655" s="55" t="s">
        <v>15611</v>
      </c>
      <c r="H3655" s="55">
        <v>0</v>
      </c>
    </row>
    <row r="3656" spans="1:8" ht="12.5" customHeight="1">
      <c r="A3656" s="55">
        <v>15477</v>
      </c>
      <c r="B3656" s="55">
        <v>4</v>
      </c>
      <c r="C3656" s="55" t="s">
        <v>15612</v>
      </c>
      <c r="D3656" s="55" t="s">
        <v>4649</v>
      </c>
      <c r="E3656" s="55" t="s">
        <v>15613</v>
      </c>
      <c r="F3656" s="55" t="s">
        <v>4651</v>
      </c>
      <c r="G3656" s="55" t="s">
        <v>15614</v>
      </c>
      <c r="H3656" s="55">
        <v>0</v>
      </c>
    </row>
    <row r="3657" spans="1:8" ht="12.5" customHeight="1">
      <c r="A3657" s="55">
        <v>15903</v>
      </c>
      <c r="B3657" s="55">
        <v>4</v>
      </c>
      <c r="C3657" s="55" t="s">
        <v>15615</v>
      </c>
      <c r="D3657" s="55" t="s">
        <v>4649</v>
      </c>
      <c r="E3657" s="55" t="s">
        <v>15616</v>
      </c>
      <c r="F3657" s="55" t="s">
        <v>4651</v>
      </c>
      <c r="G3657" s="55" t="s">
        <v>15617</v>
      </c>
      <c r="H3657" s="55">
        <v>0</v>
      </c>
    </row>
    <row r="3658" spans="1:8" ht="12.5" customHeight="1">
      <c r="A3658" s="55">
        <v>16087</v>
      </c>
      <c r="B3658" s="55">
        <v>4</v>
      </c>
      <c r="C3658" s="55" t="s">
        <v>15618</v>
      </c>
      <c r="D3658" s="55" t="s">
        <v>4649</v>
      </c>
      <c r="E3658" s="55" t="s">
        <v>15619</v>
      </c>
      <c r="F3658" s="55" t="s">
        <v>4651</v>
      </c>
      <c r="G3658" s="55" t="s">
        <v>15620</v>
      </c>
      <c r="H3658" s="55">
        <v>0</v>
      </c>
    </row>
    <row r="3659" spans="1:8" ht="12.5" customHeight="1">
      <c r="A3659" s="55">
        <v>16120</v>
      </c>
      <c r="B3659" s="55">
        <v>4</v>
      </c>
      <c r="C3659" s="55" t="s">
        <v>15621</v>
      </c>
      <c r="D3659" s="55" t="s">
        <v>4649</v>
      </c>
      <c r="E3659" s="55" t="s">
        <v>15622</v>
      </c>
      <c r="F3659" s="55" t="s">
        <v>4651</v>
      </c>
      <c r="G3659" s="55" t="s">
        <v>15623</v>
      </c>
      <c r="H3659" s="55">
        <v>0</v>
      </c>
    </row>
    <row r="3660" spans="1:8" ht="12.5" customHeight="1">
      <c r="A3660" s="55">
        <v>16818</v>
      </c>
      <c r="B3660" s="55">
        <v>4</v>
      </c>
      <c r="C3660" s="55" t="s">
        <v>15624</v>
      </c>
      <c r="D3660" s="55" t="s">
        <v>4649</v>
      </c>
      <c r="E3660" s="55" t="s">
        <v>15625</v>
      </c>
      <c r="F3660" s="55" t="s">
        <v>4651</v>
      </c>
      <c r="G3660" s="55" t="s">
        <v>15626</v>
      </c>
      <c r="H3660" s="55">
        <v>0</v>
      </c>
    </row>
    <row r="3661" spans="1:8" ht="12.5" customHeight="1">
      <c r="A3661" s="55">
        <v>16838</v>
      </c>
      <c r="B3661" s="55">
        <v>4</v>
      </c>
      <c r="C3661" s="55" t="s">
        <v>15627</v>
      </c>
      <c r="D3661" s="55" t="s">
        <v>4649</v>
      </c>
      <c r="E3661" s="55" t="s">
        <v>15628</v>
      </c>
      <c r="F3661" s="55" t="s">
        <v>4651</v>
      </c>
      <c r="G3661" s="55" t="s">
        <v>15629</v>
      </c>
      <c r="H3661" s="55">
        <v>0</v>
      </c>
    </row>
    <row r="3662" spans="1:8" ht="12.5" customHeight="1">
      <c r="A3662" s="55">
        <v>17507</v>
      </c>
      <c r="B3662" s="55">
        <v>4</v>
      </c>
      <c r="C3662" s="55" t="s">
        <v>15630</v>
      </c>
      <c r="D3662" s="55" t="s">
        <v>4649</v>
      </c>
      <c r="E3662" s="55" t="s">
        <v>15631</v>
      </c>
      <c r="F3662" s="55" t="s">
        <v>4651</v>
      </c>
      <c r="G3662" s="55" t="s">
        <v>15632</v>
      </c>
      <c r="H3662" s="55">
        <v>0</v>
      </c>
    </row>
    <row r="3663" spans="1:8" ht="12.5" customHeight="1">
      <c r="A3663" s="55">
        <v>17548</v>
      </c>
      <c r="B3663" s="55">
        <v>4</v>
      </c>
      <c r="C3663" s="55" t="s">
        <v>15633</v>
      </c>
      <c r="D3663" s="55" t="s">
        <v>4649</v>
      </c>
      <c r="E3663" s="55" t="s">
        <v>15634</v>
      </c>
      <c r="F3663" s="55" t="s">
        <v>4651</v>
      </c>
      <c r="G3663" s="55" t="s">
        <v>15635</v>
      </c>
      <c r="H3663" s="55">
        <v>0</v>
      </c>
    </row>
    <row r="3664" spans="1:8" ht="12.5" customHeight="1">
      <c r="A3664" s="55">
        <v>17577</v>
      </c>
      <c r="B3664" s="55">
        <v>4</v>
      </c>
      <c r="C3664" s="55" t="s">
        <v>15636</v>
      </c>
      <c r="D3664" s="55" t="s">
        <v>4649</v>
      </c>
      <c r="E3664" s="55" t="s">
        <v>15637</v>
      </c>
      <c r="F3664" s="55" t="s">
        <v>4651</v>
      </c>
      <c r="G3664" s="55" t="s">
        <v>15638</v>
      </c>
      <c r="H3664" s="55">
        <v>0</v>
      </c>
    </row>
    <row r="3665" spans="1:8" ht="12.5" customHeight="1">
      <c r="A3665" s="55">
        <v>17606</v>
      </c>
      <c r="B3665" s="55">
        <v>4</v>
      </c>
      <c r="C3665" s="55" t="s">
        <v>15639</v>
      </c>
      <c r="D3665" s="55" t="s">
        <v>4649</v>
      </c>
      <c r="E3665" s="55" t="s">
        <v>15640</v>
      </c>
      <c r="F3665" s="55" t="s">
        <v>4651</v>
      </c>
      <c r="G3665" s="55" t="s">
        <v>15641</v>
      </c>
      <c r="H3665" s="55">
        <v>0</v>
      </c>
    </row>
    <row r="3666" spans="1:8" ht="12.5" customHeight="1">
      <c r="A3666" s="55">
        <v>18341</v>
      </c>
      <c r="B3666" s="55">
        <v>4</v>
      </c>
      <c r="C3666" s="55" t="s">
        <v>15642</v>
      </c>
      <c r="D3666" s="55" t="s">
        <v>4649</v>
      </c>
      <c r="E3666" s="55" t="s">
        <v>15643</v>
      </c>
      <c r="F3666" s="55" t="s">
        <v>4651</v>
      </c>
      <c r="G3666" s="55" t="s">
        <v>15644</v>
      </c>
      <c r="H3666" s="55">
        <v>0</v>
      </c>
    </row>
    <row r="3667" spans="1:8" ht="12.5" customHeight="1">
      <c r="A3667" s="55">
        <v>18361</v>
      </c>
      <c r="B3667" s="55">
        <v>4</v>
      </c>
      <c r="C3667" s="55" t="s">
        <v>15645</v>
      </c>
      <c r="D3667" s="55" t="s">
        <v>4649</v>
      </c>
      <c r="E3667" s="55" t="s">
        <v>15646</v>
      </c>
      <c r="F3667" s="55" t="s">
        <v>4651</v>
      </c>
      <c r="G3667" s="55" t="s">
        <v>15647</v>
      </c>
      <c r="H3667" s="55">
        <v>0</v>
      </c>
    </row>
    <row r="3668" spans="1:8" ht="12.5" customHeight="1">
      <c r="A3668" s="55">
        <v>18375</v>
      </c>
      <c r="B3668" s="55">
        <v>4</v>
      </c>
      <c r="C3668" s="55" t="s">
        <v>15648</v>
      </c>
      <c r="D3668" s="55" t="s">
        <v>4649</v>
      </c>
      <c r="E3668" s="55" t="s">
        <v>15649</v>
      </c>
      <c r="F3668" s="55" t="s">
        <v>4651</v>
      </c>
      <c r="G3668" s="55" t="s">
        <v>15650</v>
      </c>
      <c r="H3668" s="55">
        <v>0</v>
      </c>
    </row>
    <row r="3669" spans="1:8" ht="12.5" customHeight="1">
      <c r="A3669" s="55">
        <v>18508</v>
      </c>
      <c r="B3669" s="55">
        <v>4</v>
      </c>
      <c r="C3669" s="55" t="s">
        <v>15651</v>
      </c>
      <c r="D3669" s="55" t="s">
        <v>4649</v>
      </c>
      <c r="E3669" s="55" t="s">
        <v>15652</v>
      </c>
      <c r="F3669" s="55" t="s">
        <v>4651</v>
      </c>
      <c r="G3669" s="55" t="s">
        <v>15653</v>
      </c>
      <c r="H3669" s="55">
        <v>0</v>
      </c>
    </row>
    <row r="3670" spans="1:8" ht="12.5" customHeight="1">
      <c r="A3670" s="55">
        <v>18536</v>
      </c>
      <c r="B3670" s="55">
        <v>4</v>
      </c>
      <c r="C3670" s="55" t="s">
        <v>15654</v>
      </c>
      <c r="D3670" s="55" t="s">
        <v>4649</v>
      </c>
      <c r="E3670" s="55" t="s">
        <v>15655</v>
      </c>
      <c r="F3670" s="55" t="s">
        <v>4651</v>
      </c>
      <c r="G3670" s="55" t="s">
        <v>15656</v>
      </c>
      <c r="H3670" s="55">
        <v>0</v>
      </c>
    </row>
    <row r="3671" spans="1:8" ht="12.5" customHeight="1">
      <c r="A3671" s="55">
        <v>18566</v>
      </c>
      <c r="B3671" s="55">
        <v>4</v>
      </c>
      <c r="C3671" s="55" t="s">
        <v>15657</v>
      </c>
      <c r="D3671" s="55" t="s">
        <v>4649</v>
      </c>
      <c r="E3671" s="55" t="s">
        <v>15658</v>
      </c>
      <c r="F3671" s="55" t="s">
        <v>4651</v>
      </c>
      <c r="G3671" s="55" t="s">
        <v>15659</v>
      </c>
      <c r="H3671" s="55">
        <v>0</v>
      </c>
    </row>
    <row r="3672" spans="1:8" ht="12.5" customHeight="1">
      <c r="A3672" s="55">
        <v>19023</v>
      </c>
      <c r="B3672" s="55">
        <v>4</v>
      </c>
      <c r="C3672" s="55" t="s">
        <v>15660</v>
      </c>
      <c r="D3672" s="55" t="s">
        <v>4649</v>
      </c>
      <c r="E3672" s="55" t="s">
        <v>15661</v>
      </c>
      <c r="F3672" s="55" t="s">
        <v>4651</v>
      </c>
      <c r="G3672" s="55" t="s">
        <v>15662</v>
      </c>
      <c r="H3672" s="55">
        <v>0</v>
      </c>
    </row>
    <row r="3673" spans="1:8" ht="12.5" customHeight="1">
      <c r="A3673" s="55">
        <v>19164</v>
      </c>
      <c r="B3673" s="55">
        <v>4</v>
      </c>
      <c r="C3673" s="55" t="s">
        <v>15663</v>
      </c>
      <c r="D3673" s="55" t="s">
        <v>4649</v>
      </c>
      <c r="E3673" s="55" t="s">
        <v>15664</v>
      </c>
      <c r="F3673" s="55" t="s">
        <v>4651</v>
      </c>
      <c r="G3673" s="55" t="s">
        <v>15665</v>
      </c>
      <c r="H3673" s="55">
        <v>0</v>
      </c>
    </row>
    <row r="3674" spans="1:8" ht="12.5" customHeight="1">
      <c r="A3674" s="55">
        <v>19225</v>
      </c>
      <c r="B3674" s="55">
        <v>4</v>
      </c>
      <c r="C3674" s="55" t="s">
        <v>15666</v>
      </c>
      <c r="D3674" s="55" t="s">
        <v>4649</v>
      </c>
      <c r="E3674" s="55" t="s">
        <v>15667</v>
      </c>
      <c r="F3674" s="55" t="s">
        <v>4651</v>
      </c>
      <c r="G3674" s="55" t="s">
        <v>15668</v>
      </c>
      <c r="H3674" s="55">
        <v>0</v>
      </c>
    </row>
    <row r="3675" spans="1:8" ht="12.5" customHeight="1">
      <c r="A3675" s="55">
        <v>19229</v>
      </c>
      <c r="B3675" s="55">
        <v>4</v>
      </c>
      <c r="C3675" s="55" t="s">
        <v>15669</v>
      </c>
      <c r="D3675" s="55" t="s">
        <v>4649</v>
      </c>
      <c r="E3675" s="55" t="s">
        <v>15670</v>
      </c>
      <c r="F3675" s="55" t="s">
        <v>4651</v>
      </c>
      <c r="G3675" s="55" t="s">
        <v>15671</v>
      </c>
      <c r="H3675" s="55">
        <v>0</v>
      </c>
    </row>
    <row r="3676" spans="1:8" ht="12.5" customHeight="1">
      <c r="A3676" s="55">
        <v>19395</v>
      </c>
      <c r="B3676" s="55">
        <v>4</v>
      </c>
      <c r="C3676" s="55" t="s">
        <v>15672</v>
      </c>
      <c r="D3676" s="55" t="s">
        <v>4649</v>
      </c>
      <c r="E3676" s="55" t="s">
        <v>15673</v>
      </c>
      <c r="F3676" s="55" t="s">
        <v>4651</v>
      </c>
      <c r="G3676" s="55" t="s">
        <v>15674</v>
      </c>
      <c r="H3676" s="55">
        <v>0</v>
      </c>
    </row>
    <row r="3677" spans="1:8" ht="12.5" customHeight="1">
      <c r="A3677" s="55">
        <v>19533</v>
      </c>
      <c r="B3677" s="55">
        <v>4</v>
      </c>
      <c r="C3677" s="55" t="s">
        <v>15675</v>
      </c>
      <c r="D3677" s="55" t="s">
        <v>4649</v>
      </c>
      <c r="E3677" s="55" t="s">
        <v>15676</v>
      </c>
      <c r="F3677" s="55" t="s">
        <v>4651</v>
      </c>
      <c r="G3677" s="55" t="s">
        <v>15677</v>
      </c>
      <c r="H3677" s="55">
        <v>0</v>
      </c>
    </row>
    <row r="3678" spans="1:8" ht="12.5" customHeight="1">
      <c r="A3678" s="55">
        <v>20076</v>
      </c>
      <c r="B3678" s="55">
        <v>4</v>
      </c>
      <c r="C3678" s="55" t="s">
        <v>15678</v>
      </c>
      <c r="D3678" s="55" t="s">
        <v>4649</v>
      </c>
      <c r="E3678" s="55" t="s">
        <v>15679</v>
      </c>
      <c r="F3678" s="55" t="s">
        <v>4651</v>
      </c>
      <c r="G3678" s="55" t="s">
        <v>15680</v>
      </c>
      <c r="H3678" s="55">
        <v>0</v>
      </c>
    </row>
    <row r="3679" spans="1:8" ht="12.5" customHeight="1">
      <c r="A3679" s="55">
        <v>20122</v>
      </c>
      <c r="B3679" s="55">
        <v>4</v>
      </c>
      <c r="C3679" s="55" t="s">
        <v>15681</v>
      </c>
      <c r="D3679" s="55" t="s">
        <v>4649</v>
      </c>
      <c r="E3679" s="55" t="s">
        <v>15682</v>
      </c>
      <c r="F3679" s="55" t="s">
        <v>4651</v>
      </c>
      <c r="G3679" s="55" t="s">
        <v>15683</v>
      </c>
      <c r="H3679" s="55">
        <v>0</v>
      </c>
    </row>
    <row r="3680" spans="1:8" ht="12.5" customHeight="1">
      <c r="A3680" s="55">
        <v>20657</v>
      </c>
      <c r="B3680" s="55">
        <v>4</v>
      </c>
      <c r="C3680" s="55" t="s">
        <v>15684</v>
      </c>
      <c r="D3680" s="55" t="s">
        <v>4649</v>
      </c>
      <c r="E3680" s="55" t="s">
        <v>15685</v>
      </c>
      <c r="F3680" s="55" t="s">
        <v>4651</v>
      </c>
      <c r="G3680" s="55" t="s">
        <v>15686</v>
      </c>
      <c r="H3680" s="55">
        <v>0</v>
      </c>
    </row>
    <row r="3681" spans="1:8" ht="12.5" customHeight="1">
      <c r="A3681" s="55">
        <v>21470</v>
      </c>
      <c r="B3681" s="55">
        <v>4</v>
      </c>
      <c r="C3681" s="55" t="s">
        <v>15687</v>
      </c>
      <c r="D3681" s="55" t="s">
        <v>4649</v>
      </c>
      <c r="E3681" s="55" t="s">
        <v>15688</v>
      </c>
      <c r="F3681" s="55" t="s">
        <v>4651</v>
      </c>
      <c r="G3681" s="55" t="s">
        <v>15689</v>
      </c>
      <c r="H3681" s="55">
        <v>0</v>
      </c>
    </row>
    <row r="3682" spans="1:8" ht="12.5" customHeight="1">
      <c r="A3682" s="55">
        <v>21933</v>
      </c>
      <c r="B3682" s="55">
        <v>4</v>
      </c>
      <c r="C3682" s="55" t="s">
        <v>15690</v>
      </c>
      <c r="D3682" s="55" t="s">
        <v>4649</v>
      </c>
      <c r="E3682" s="55" t="s">
        <v>15691</v>
      </c>
      <c r="F3682" s="55" t="s">
        <v>4651</v>
      </c>
      <c r="G3682" s="55" t="s">
        <v>15692</v>
      </c>
      <c r="H3682" s="55">
        <v>0</v>
      </c>
    </row>
    <row r="3683" spans="1:8" ht="12.5" customHeight="1">
      <c r="A3683" s="55">
        <v>21940</v>
      </c>
      <c r="B3683" s="55">
        <v>4</v>
      </c>
      <c r="C3683" s="55" t="s">
        <v>15693</v>
      </c>
      <c r="D3683" s="55" t="s">
        <v>4649</v>
      </c>
      <c r="E3683" s="55" t="s">
        <v>15694</v>
      </c>
      <c r="F3683" s="55" t="s">
        <v>4651</v>
      </c>
      <c r="G3683" s="55" t="s">
        <v>15695</v>
      </c>
      <c r="H3683" s="55">
        <v>0</v>
      </c>
    </row>
    <row r="3684" spans="1:8" ht="12.5" customHeight="1">
      <c r="A3684" s="55">
        <v>22344</v>
      </c>
      <c r="B3684" s="55">
        <v>4</v>
      </c>
      <c r="C3684" s="55" t="s">
        <v>15696</v>
      </c>
      <c r="D3684" s="55" t="s">
        <v>4649</v>
      </c>
      <c r="E3684" s="55" t="s">
        <v>15697</v>
      </c>
      <c r="F3684" s="55" t="s">
        <v>4651</v>
      </c>
      <c r="G3684" s="55" t="s">
        <v>15698</v>
      </c>
      <c r="H3684" s="55">
        <v>0</v>
      </c>
    </row>
    <row r="3685" spans="1:8" ht="12.5" customHeight="1">
      <c r="A3685" s="55">
        <v>22873</v>
      </c>
      <c r="B3685" s="55">
        <v>4</v>
      </c>
      <c r="C3685" s="55" t="s">
        <v>15699</v>
      </c>
      <c r="D3685" s="55" t="s">
        <v>4649</v>
      </c>
      <c r="E3685" s="55" t="s">
        <v>15700</v>
      </c>
      <c r="F3685" s="55" t="s">
        <v>4651</v>
      </c>
      <c r="G3685" s="55" t="s">
        <v>15701</v>
      </c>
      <c r="H3685" s="55">
        <v>0</v>
      </c>
    </row>
    <row r="3686" spans="1:8" ht="12.5" customHeight="1">
      <c r="A3686" s="55">
        <v>22892</v>
      </c>
      <c r="B3686" s="55">
        <v>4</v>
      </c>
      <c r="C3686" s="55" t="s">
        <v>15702</v>
      </c>
      <c r="D3686" s="55" t="s">
        <v>4649</v>
      </c>
      <c r="E3686" s="55" t="s">
        <v>15703</v>
      </c>
      <c r="F3686" s="55" t="s">
        <v>4651</v>
      </c>
      <c r="G3686" s="55" t="s">
        <v>15704</v>
      </c>
      <c r="H3686" s="55">
        <v>0</v>
      </c>
    </row>
    <row r="3687" spans="1:8" ht="12.5" customHeight="1">
      <c r="A3687" s="55">
        <v>23092</v>
      </c>
      <c r="B3687" s="55">
        <v>4</v>
      </c>
      <c r="C3687" s="55" t="s">
        <v>15705</v>
      </c>
      <c r="D3687" s="55" t="s">
        <v>4649</v>
      </c>
      <c r="E3687" s="55" t="s">
        <v>15706</v>
      </c>
      <c r="F3687" s="55" t="s">
        <v>4651</v>
      </c>
      <c r="G3687" s="55" t="s">
        <v>15707</v>
      </c>
      <c r="H3687" s="55">
        <v>0</v>
      </c>
    </row>
    <row r="3688" spans="1:8" ht="12.5" customHeight="1">
      <c r="A3688" s="55">
        <v>23093</v>
      </c>
      <c r="B3688" s="55">
        <v>4</v>
      </c>
      <c r="C3688" s="55" t="s">
        <v>15708</v>
      </c>
      <c r="D3688" s="55" t="s">
        <v>4649</v>
      </c>
      <c r="E3688" s="55" t="s">
        <v>15709</v>
      </c>
      <c r="F3688" s="55" t="s">
        <v>4651</v>
      </c>
      <c r="G3688" s="55" t="s">
        <v>15710</v>
      </c>
      <c r="H3688" s="55">
        <v>0</v>
      </c>
    </row>
    <row r="3689" spans="1:8" ht="12.5" customHeight="1">
      <c r="A3689" s="55">
        <v>23186</v>
      </c>
      <c r="B3689" s="55">
        <v>4</v>
      </c>
      <c r="C3689" s="55" t="s">
        <v>15711</v>
      </c>
      <c r="D3689" s="55" t="s">
        <v>4649</v>
      </c>
      <c r="E3689" s="55" t="s">
        <v>15712</v>
      </c>
      <c r="F3689" s="55" t="s">
        <v>4651</v>
      </c>
      <c r="G3689" s="55" t="s">
        <v>15713</v>
      </c>
      <c r="H3689" s="55">
        <v>0</v>
      </c>
    </row>
    <row r="3690" spans="1:8" ht="12.5" customHeight="1">
      <c r="A3690" s="55">
        <v>23375</v>
      </c>
      <c r="B3690" s="55">
        <v>4</v>
      </c>
      <c r="C3690" s="55" t="s">
        <v>15714</v>
      </c>
      <c r="D3690" s="55" t="s">
        <v>4649</v>
      </c>
      <c r="E3690" s="55" t="s">
        <v>15715</v>
      </c>
      <c r="F3690" s="55" t="s">
        <v>4651</v>
      </c>
      <c r="G3690" s="55" t="s">
        <v>15716</v>
      </c>
      <c r="H3690" s="55">
        <v>0</v>
      </c>
    </row>
    <row r="3691" spans="1:8" ht="12.5" customHeight="1">
      <c r="A3691" s="55">
        <v>23383</v>
      </c>
      <c r="B3691" s="55">
        <v>4</v>
      </c>
      <c r="C3691" s="55" t="s">
        <v>15717</v>
      </c>
      <c r="D3691" s="55" t="s">
        <v>4649</v>
      </c>
      <c r="E3691" s="55" t="s">
        <v>15718</v>
      </c>
      <c r="F3691" s="55" t="s">
        <v>4651</v>
      </c>
      <c r="G3691" s="55" t="s">
        <v>15719</v>
      </c>
      <c r="H3691" s="55">
        <v>0</v>
      </c>
    </row>
    <row r="3692" spans="1:8" ht="12.5" customHeight="1">
      <c r="A3692" s="55">
        <v>23686</v>
      </c>
      <c r="B3692" s="55">
        <v>4</v>
      </c>
      <c r="C3692" s="55" t="s">
        <v>15720</v>
      </c>
      <c r="D3692" s="55" t="s">
        <v>4649</v>
      </c>
      <c r="E3692" s="55" t="s">
        <v>15721</v>
      </c>
      <c r="F3692" s="55" t="s">
        <v>4651</v>
      </c>
      <c r="G3692" s="55" t="s">
        <v>15722</v>
      </c>
      <c r="H3692" s="55">
        <v>0</v>
      </c>
    </row>
    <row r="3693" spans="1:8" ht="12.5" customHeight="1">
      <c r="A3693" s="55">
        <v>23737</v>
      </c>
      <c r="B3693" s="55">
        <v>4</v>
      </c>
      <c r="C3693" s="55" t="s">
        <v>15723</v>
      </c>
      <c r="D3693" s="55" t="s">
        <v>4649</v>
      </c>
      <c r="E3693" s="55" t="s">
        <v>15724</v>
      </c>
      <c r="F3693" s="55" t="s">
        <v>4651</v>
      </c>
      <c r="G3693" s="55" t="s">
        <v>15725</v>
      </c>
      <c r="H3693" s="55">
        <v>0</v>
      </c>
    </row>
    <row r="3694" spans="1:8" ht="12.5" customHeight="1">
      <c r="A3694" s="55">
        <v>23795</v>
      </c>
      <c r="B3694" s="55">
        <v>4</v>
      </c>
      <c r="C3694" s="55" t="s">
        <v>15726</v>
      </c>
      <c r="D3694" s="55" t="s">
        <v>4649</v>
      </c>
      <c r="E3694" s="55" t="s">
        <v>15727</v>
      </c>
      <c r="F3694" s="55" t="s">
        <v>4651</v>
      </c>
      <c r="G3694" s="55" t="s">
        <v>15728</v>
      </c>
      <c r="H3694" s="55">
        <v>0</v>
      </c>
    </row>
    <row r="3695" spans="1:8" ht="12.5" customHeight="1">
      <c r="A3695" s="55">
        <v>23813</v>
      </c>
      <c r="B3695" s="55">
        <v>4</v>
      </c>
      <c r="C3695" s="55" t="s">
        <v>15729</v>
      </c>
      <c r="D3695" s="55" t="s">
        <v>4649</v>
      </c>
      <c r="E3695" s="55" t="s">
        <v>15730</v>
      </c>
      <c r="F3695" s="55" t="s">
        <v>4651</v>
      </c>
      <c r="G3695" s="55" t="s">
        <v>15731</v>
      </c>
      <c r="H3695" s="55">
        <v>0</v>
      </c>
    </row>
    <row r="3696" spans="1:8" ht="12.5" customHeight="1">
      <c r="A3696" s="55">
        <v>23840</v>
      </c>
      <c r="B3696" s="55">
        <v>4</v>
      </c>
      <c r="C3696" s="55" t="s">
        <v>15732</v>
      </c>
      <c r="D3696" s="55" t="s">
        <v>4649</v>
      </c>
      <c r="E3696" s="55" t="s">
        <v>15733</v>
      </c>
      <c r="F3696" s="55" t="s">
        <v>4651</v>
      </c>
      <c r="G3696" s="55" t="s">
        <v>15734</v>
      </c>
      <c r="H3696" s="55">
        <v>0</v>
      </c>
    </row>
    <row r="3697" spans="1:8" ht="12.5" customHeight="1">
      <c r="A3697" s="55">
        <v>24299</v>
      </c>
      <c r="B3697" s="55">
        <v>4</v>
      </c>
      <c r="C3697" s="55" t="s">
        <v>15735</v>
      </c>
      <c r="D3697" s="55" t="s">
        <v>4649</v>
      </c>
      <c r="E3697" s="55" t="s">
        <v>15736</v>
      </c>
      <c r="F3697" s="55" t="s">
        <v>4651</v>
      </c>
      <c r="G3697" s="55" t="s">
        <v>15737</v>
      </c>
      <c r="H3697" s="55">
        <v>0</v>
      </c>
    </row>
    <row r="3698" spans="1:8" ht="12.5" customHeight="1">
      <c r="A3698" s="55">
        <v>24325</v>
      </c>
      <c r="B3698" s="55">
        <v>4</v>
      </c>
      <c r="C3698" s="55" t="s">
        <v>15738</v>
      </c>
      <c r="D3698" s="55" t="s">
        <v>4649</v>
      </c>
      <c r="E3698" s="55" t="s">
        <v>15739</v>
      </c>
      <c r="F3698" s="55" t="s">
        <v>4651</v>
      </c>
      <c r="G3698" s="55" t="s">
        <v>15740</v>
      </c>
      <c r="H3698" s="55">
        <v>0</v>
      </c>
    </row>
    <row r="3699" spans="1:8" ht="12.5" customHeight="1">
      <c r="A3699" s="55">
        <v>24447</v>
      </c>
      <c r="B3699" s="55">
        <v>4</v>
      </c>
      <c r="C3699" s="55" t="s">
        <v>15741</v>
      </c>
      <c r="D3699" s="55" t="s">
        <v>4649</v>
      </c>
      <c r="E3699" s="55" t="s">
        <v>15742</v>
      </c>
      <c r="F3699" s="55" t="s">
        <v>4651</v>
      </c>
      <c r="G3699" s="55" t="s">
        <v>15743</v>
      </c>
      <c r="H3699" s="55">
        <v>0</v>
      </c>
    </row>
    <row r="3700" spans="1:8" ht="12.5" customHeight="1">
      <c r="A3700" s="55">
        <v>24655</v>
      </c>
      <c r="B3700" s="55">
        <v>4</v>
      </c>
      <c r="C3700" s="55" t="s">
        <v>15744</v>
      </c>
      <c r="D3700" s="55" t="s">
        <v>4649</v>
      </c>
      <c r="E3700" s="55" t="s">
        <v>15745</v>
      </c>
      <c r="F3700" s="55" t="s">
        <v>4651</v>
      </c>
      <c r="G3700" s="55" t="s">
        <v>15746</v>
      </c>
      <c r="H3700" s="55">
        <v>0</v>
      </c>
    </row>
    <row r="3701" spans="1:8" ht="12.5" customHeight="1">
      <c r="A3701" s="55">
        <v>24983</v>
      </c>
      <c r="B3701" s="55">
        <v>4</v>
      </c>
      <c r="C3701" s="55" t="s">
        <v>15747</v>
      </c>
      <c r="D3701" s="55" t="s">
        <v>4649</v>
      </c>
      <c r="E3701" s="55" t="s">
        <v>15748</v>
      </c>
      <c r="F3701" s="55" t="s">
        <v>4651</v>
      </c>
      <c r="G3701" s="55" t="s">
        <v>15749</v>
      </c>
      <c r="H3701" s="55">
        <v>0</v>
      </c>
    </row>
    <row r="3702" spans="1:8" ht="12.5" customHeight="1">
      <c r="A3702" s="55">
        <v>25150</v>
      </c>
      <c r="B3702" s="55">
        <v>4</v>
      </c>
      <c r="C3702" s="55" t="s">
        <v>15750</v>
      </c>
      <c r="D3702" s="55" t="s">
        <v>4649</v>
      </c>
      <c r="E3702" s="55" t="s">
        <v>15751</v>
      </c>
      <c r="F3702" s="55" t="s">
        <v>4651</v>
      </c>
      <c r="G3702" s="55" t="s">
        <v>15752</v>
      </c>
      <c r="H3702" s="55">
        <v>0</v>
      </c>
    </row>
    <row r="3703" spans="1:8" ht="12.5" customHeight="1">
      <c r="A3703" s="55">
        <v>25952</v>
      </c>
      <c r="B3703" s="55">
        <v>4</v>
      </c>
      <c r="C3703" s="55" t="s">
        <v>15753</v>
      </c>
      <c r="D3703" s="55" t="s">
        <v>4649</v>
      </c>
      <c r="E3703" s="55" t="s">
        <v>15754</v>
      </c>
      <c r="F3703" s="55" t="s">
        <v>4651</v>
      </c>
      <c r="G3703" s="55" t="s">
        <v>15755</v>
      </c>
      <c r="H3703" s="55">
        <v>0</v>
      </c>
    </row>
    <row r="3704" spans="1:8" ht="12.5" customHeight="1">
      <c r="A3704" s="55">
        <v>26468</v>
      </c>
      <c r="B3704" s="55">
        <v>4</v>
      </c>
      <c r="C3704" s="55" t="s">
        <v>15756</v>
      </c>
      <c r="D3704" s="55" t="s">
        <v>4649</v>
      </c>
      <c r="E3704" s="55" t="s">
        <v>15757</v>
      </c>
      <c r="F3704" s="55" t="s">
        <v>4651</v>
      </c>
      <c r="G3704" s="55" t="s">
        <v>15758</v>
      </c>
      <c r="H3704" s="55">
        <v>0</v>
      </c>
    </row>
    <row r="3705" spans="1:8" ht="12.5" customHeight="1">
      <c r="A3705" s="55">
        <v>26470</v>
      </c>
      <c r="B3705" s="55">
        <v>4</v>
      </c>
      <c r="C3705" s="55" t="s">
        <v>15759</v>
      </c>
      <c r="D3705" s="55" t="s">
        <v>4649</v>
      </c>
      <c r="E3705" s="55" t="s">
        <v>15760</v>
      </c>
      <c r="F3705" s="55" t="s">
        <v>4651</v>
      </c>
      <c r="G3705" s="55" t="s">
        <v>15761</v>
      </c>
      <c r="H3705" s="55">
        <v>0</v>
      </c>
    </row>
    <row r="3706" spans="1:8" ht="12.5" customHeight="1">
      <c r="A3706" s="55">
        <v>26631</v>
      </c>
      <c r="B3706" s="55">
        <v>4</v>
      </c>
      <c r="C3706" s="55" t="s">
        <v>15762</v>
      </c>
      <c r="D3706" s="55" t="s">
        <v>4649</v>
      </c>
      <c r="E3706" s="55" t="s">
        <v>15763</v>
      </c>
      <c r="F3706" s="55" t="s">
        <v>4651</v>
      </c>
      <c r="G3706" s="55" t="s">
        <v>15764</v>
      </c>
      <c r="H3706" s="55">
        <v>0</v>
      </c>
    </row>
    <row r="3707" spans="1:8" ht="12.5" customHeight="1">
      <c r="A3707" s="55">
        <v>26635</v>
      </c>
      <c r="B3707" s="55">
        <v>4</v>
      </c>
      <c r="C3707" s="55" t="s">
        <v>15765</v>
      </c>
      <c r="D3707" s="55" t="s">
        <v>4649</v>
      </c>
      <c r="E3707" s="55" t="s">
        <v>15766</v>
      </c>
      <c r="F3707" s="55" t="s">
        <v>4651</v>
      </c>
      <c r="G3707" s="55" t="s">
        <v>15767</v>
      </c>
      <c r="H3707" s="55">
        <v>0</v>
      </c>
    </row>
    <row r="3708" spans="1:8" ht="12.5" customHeight="1">
      <c r="A3708" s="55">
        <v>27056</v>
      </c>
      <c r="B3708" s="55">
        <v>4</v>
      </c>
      <c r="C3708" s="55" t="s">
        <v>15768</v>
      </c>
      <c r="D3708" s="55" t="s">
        <v>4649</v>
      </c>
      <c r="E3708" s="55" t="s">
        <v>15769</v>
      </c>
      <c r="F3708" s="55" t="s">
        <v>4651</v>
      </c>
      <c r="G3708" s="55" t="s">
        <v>15770</v>
      </c>
      <c r="H3708" s="55">
        <v>0</v>
      </c>
    </row>
    <row r="3709" spans="1:8" ht="12.5" customHeight="1">
      <c r="A3709" s="55">
        <v>27245</v>
      </c>
      <c r="B3709" s="55">
        <v>4</v>
      </c>
      <c r="C3709" s="55" t="s">
        <v>15771</v>
      </c>
      <c r="D3709" s="55" t="s">
        <v>4649</v>
      </c>
      <c r="E3709" s="55" t="s">
        <v>15772</v>
      </c>
      <c r="F3709" s="55" t="s">
        <v>4651</v>
      </c>
      <c r="G3709" s="55" t="s">
        <v>15773</v>
      </c>
      <c r="H3709" s="55">
        <v>0</v>
      </c>
    </row>
    <row r="3710" spans="1:8" ht="12.5" customHeight="1">
      <c r="A3710" s="55">
        <v>27258</v>
      </c>
      <c r="B3710" s="55">
        <v>4</v>
      </c>
      <c r="C3710" s="55" t="s">
        <v>15774</v>
      </c>
      <c r="D3710" s="55" t="s">
        <v>4649</v>
      </c>
      <c r="E3710" s="55" t="s">
        <v>15775</v>
      </c>
      <c r="F3710" s="55" t="s">
        <v>4651</v>
      </c>
      <c r="G3710" s="55" t="s">
        <v>15776</v>
      </c>
      <c r="H3710" s="55">
        <v>0</v>
      </c>
    </row>
    <row r="3711" spans="1:8" ht="12.5" customHeight="1">
      <c r="A3711" s="55">
        <v>27294</v>
      </c>
      <c r="B3711" s="55">
        <v>4</v>
      </c>
      <c r="C3711" s="55" t="s">
        <v>15777</v>
      </c>
      <c r="D3711" s="55" t="s">
        <v>4649</v>
      </c>
      <c r="E3711" s="55" t="s">
        <v>15778</v>
      </c>
      <c r="F3711" s="55" t="s">
        <v>4651</v>
      </c>
      <c r="G3711" s="55" t="s">
        <v>15779</v>
      </c>
      <c r="H3711" s="55">
        <v>0</v>
      </c>
    </row>
    <row r="3712" spans="1:8" ht="12.5" customHeight="1">
      <c r="A3712" s="55">
        <v>27381</v>
      </c>
      <c r="B3712" s="55">
        <v>4</v>
      </c>
      <c r="C3712" s="55" t="s">
        <v>15780</v>
      </c>
      <c r="D3712" s="55" t="s">
        <v>4649</v>
      </c>
      <c r="E3712" s="55" t="s">
        <v>15781</v>
      </c>
      <c r="F3712" s="55" t="s">
        <v>4651</v>
      </c>
      <c r="G3712" s="55" t="s">
        <v>15782</v>
      </c>
      <c r="H3712" s="55">
        <v>0</v>
      </c>
    </row>
    <row r="3713" spans="1:8" ht="12.5" customHeight="1">
      <c r="A3713" s="55">
        <v>27425</v>
      </c>
      <c r="B3713" s="55">
        <v>4</v>
      </c>
      <c r="C3713" s="55" t="s">
        <v>15783</v>
      </c>
      <c r="D3713" s="55" t="s">
        <v>4649</v>
      </c>
      <c r="E3713" s="55" t="s">
        <v>15784</v>
      </c>
      <c r="F3713" s="55" t="s">
        <v>4651</v>
      </c>
      <c r="G3713" s="55" t="s">
        <v>15785</v>
      </c>
      <c r="H3713" s="55">
        <v>0</v>
      </c>
    </row>
    <row r="3714" spans="1:8" ht="12.5" customHeight="1">
      <c r="A3714" s="55">
        <v>27479</v>
      </c>
      <c r="B3714" s="55">
        <v>4</v>
      </c>
      <c r="C3714" s="55" t="s">
        <v>15786</v>
      </c>
      <c r="D3714" s="55" t="s">
        <v>4649</v>
      </c>
      <c r="E3714" s="55" t="s">
        <v>15787</v>
      </c>
      <c r="F3714" s="55" t="s">
        <v>4651</v>
      </c>
      <c r="G3714" s="55" t="s">
        <v>15788</v>
      </c>
      <c r="H3714" s="55">
        <v>0</v>
      </c>
    </row>
    <row r="3715" spans="1:8" ht="12.5" customHeight="1">
      <c r="A3715" s="55">
        <v>27600</v>
      </c>
      <c r="B3715" s="55">
        <v>4</v>
      </c>
      <c r="C3715" s="55" t="s">
        <v>15789</v>
      </c>
      <c r="D3715" s="55" t="s">
        <v>4649</v>
      </c>
      <c r="E3715" s="55" t="s">
        <v>15790</v>
      </c>
      <c r="F3715" s="55" t="s">
        <v>4651</v>
      </c>
      <c r="G3715" s="55" t="s">
        <v>15791</v>
      </c>
      <c r="H3715" s="55">
        <v>0</v>
      </c>
    </row>
    <row r="3716" spans="1:8" ht="12.5" customHeight="1">
      <c r="A3716" s="55">
        <v>27647</v>
      </c>
      <c r="B3716" s="55">
        <v>4</v>
      </c>
      <c r="C3716" s="55" t="s">
        <v>15792</v>
      </c>
      <c r="D3716" s="55" t="s">
        <v>4649</v>
      </c>
      <c r="E3716" s="55" t="s">
        <v>15793</v>
      </c>
      <c r="F3716" s="55" t="s">
        <v>4651</v>
      </c>
      <c r="G3716" s="55" t="s">
        <v>15794</v>
      </c>
      <c r="H3716" s="55">
        <v>0</v>
      </c>
    </row>
    <row r="3717" spans="1:8" ht="12.5" customHeight="1">
      <c r="A3717" s="55">
        <v>27727</v>
      </c>
      <c r="B3717" s="55">
        <v>4</v>
      </c>
      <c r="C3717" s="55" t="s">
        <v>15795</v>
      </c>
      <c r="D3717" s="55" t="s">
        <v>4649</v>
      </c>
      <c r="E3717" s="55" t="s">
        <v>15796</v>
      </c>
      <c r="F3717" s="55" t="s">
        <v>4651</v>
      </c>
      <c r="G3717" s="55" t="s">
        <v>15797</v>
      </c>
      <c r="H3717" s="55">
        <v>0</v>
      </c>
    </row>
    <row r="3718" spans="1:8" ht="12.5" customHeight="1">
      <c r="A3718" s="55">
        <v>28083</v>
      </c>
      <c r="B3718" s="55">
        <v>4</v>
      </c>
      <c r="C3718" s="55" t="s">
        <v>15798</v>
      </c>
      <c r="D3718" s="55" t="s">
        <v>4649</v>
      </c>
      <c r="E3718" s="55" t="s">
        <v>15799</v>
      </c>
      <c r="F3718" s="55" t="s">
        <v>4651</v>
      </c>
      <c r="G3718" s="55" t="s">
        <v>15800</v>
      </c>
      <c r="H3718" s="55">
        <v>0</v>
      </c>
    </row>
    <row r="3719" spans="1:8" ht="12.5" customHeight="1">
      <c r="A3719" s="55">
        <v>28084</v>
      </c>
      <c r="B3719" s="55">
        <v>4</v>
      </c>
      <c r="C3719" s="55" t="s">
        <v>15801</v>
      </c>
      <c r="D3719" s="55" t="s">
        <v>4649</v>
      </c>
      <c r="E3719" s="55" t="s">
        <v>15802</v>
      </c>
      <c r="F3719" s="55" t="s">
        <v>4651</v>
      </c>
      <c r="G3719" s="55" t="s">
        <v>15803</v>
      </c>
      <c r="H3719" s="55">
        <v>0</v>
      </c>
    </row>
    <row r="3720" spans="1:8" ht="12.5" customHeight="1">
      <c r="A3720" s="55">
        <v>28146</v>
      </c>
      <c r="B3720" s="55">
        <v>4</v>
      </c>
      <c r="C3720" s="55" t="s">
        <v>15804</v>
      </c>
      <c r="D3720" s="55" t="s">
        <v>4649</v>
      </c>
      <c r="E3720" s="55" t="s">
        <v>15805</v>
      </c>
      <c r="F3720" s="55" t="s">
        <v>4651</v>
      </c>
      <c r="G3720" s="55" t="s">
        <v>15806</v>
      </c>
      <c r="H3720" s="55">
        <v>0</v>
      </c>
    </row>
    <row r="3721" spans="1:8" ht="12.5" customHeight="1">
      <c r="A3721" s="55">
        <v>29040</v>
      </c>
      <c r="B3721" s="55">
        <v>4</v>
      </c>
      <c r="C3721" s="55" t="s">
        <v>15807</v>
      </c>
      <c r="D3721" s="55" t="s">
        <v>4649</v>
      </c>
      <c r="E3721" s="55" t="s">
        <v>15808</v>
      </c>
      <c r="F3721" s="55" t="s">
        <v>4651</v>
      </c>
      <c r="G3721" s="55" t="s">
        <v>15809</v>
      </c>
      <c r="H3721" s="55">
        <v>0</v>
      </c>
    </row>
    <row r="3722" spans="1:8" ht="12.5" customHeight="1">
      <c r="A3722" s="55">
        <v>29127</v>
      </c>
      <c r="B3722" s="55">
        <v>4</v>
      </c>
      <c r="C3722" s="55" t="s">
        <v>15810</v>
      </c>
      <c r="D3722" s="55" t="s">
        <v>4649</v>
      </c>
      <c r="E3722" s="55" t="s">
        <v>15811</v>
      </c>
      <c r="F3722" s="55" t="s">
        <v>4651</v>
      </c>
      <c r="G3722" s="55" t="s">
        <v>15812</v>
      </c>
      <c r="H3722" s="55">
        <v>0</v>
      </c>
    </row>
    <row r="3723" spans="1:8" ht="12.5" customHeight="1">
      <c r="A3723" s="55">
        <v>29141</v>
      </c>
      <c r="B3723" s="55">
        <v>4</v>
      </c>
      <c r="C3723" s="55" t="s">
        <v>15813</v>
      </c>
      <c r="D3723" s="55" t="s">
        <v>4649</v>
      </c>
      <c r="E3723" s="55" t="s">
        <v>15814</v>
      </c>
      <c r="F3723" s="55" t="s">
        <v>4651</v>
      </c>
      <c r="G3723" s="55" t="s">
        <v>15815</v>
      </c>
      <c r="H3723" s="55">
        <v>0</v>
      </c>
    </row>
    <row r="3724" spans="1:8" ht="12.5" customHeight="1">
      <c r="A3724" s="55">
        <v>29142</v>
      </c>
      <c r="B3724" s="55">
        <v>4</v>
      </c>
      <c r="C3724" s="55" t="s">
        <v>15816</v>
      </c>
      <c r="D3724" s="55" t="s">
        <v>4649</v>
      </c>
      <c r="E3724" s="55" t="s">
        <v>15817</v>
      </c>
      <c r="F3724" s="55" t="s">
        <v>4651</v>
      </c>
      <c r="G3724" s="55" t="s">
        <v>15818</v>
      </c>
      <c r="H3724" s="55">
        <v>0</v>
      </c>
    </row>
    <row r="3725" spans="1:8" ht="12.5" customHeight="1">
      <c r="A3725" s="55">
        <v>11283</v>
      </c>
      <c r="B3725" s="55">
        <v>4</v>
      </c>
      <c r="C3725" s="55" t="s">
        <v>15819</v>
      </c>
      <c r="D3725" s="55" t="s">
        <v>4649</v>
      </c>
      <c r="E3725" s="55" t="s">
        <v>15820</v>
      </c>
      <c r="F3725" s="55" t="s">
        <v>4651</v>
      </c>
      <c r="G3725" s="55" t="s">
        <v>15821</v>
      </c>
      <c r="H3725" s="55">
        <v>0</v>
      </c>
    </row>
    <row r="3726" spans="1:8" ht="12.5" customHeight="1">
      <c r="A3726" s="55">
        <v>11534</v>
      </c>
      <c r="B3726" s="55">
        <v>4</v>
      </c>
      <c r="C3726" s="55" t="s">
        <v>15822</v>
      </c>
      <c r="D3726" s="55" t="s">
        <v>4649</v>
      </c>
      <c r="E3726" s="55" t="s">
        <v>15823</v>
      </c>
      <c r="F3726" s="55" t="s">
        <v>4651</v>
      </c>
      <c r="G3726" s="55" t="s">
        <v>15824</v>
      </c>
      <c r="H3726" s="55">
        <v>0</v>
      </c>
    </row>
    <row r="3727" spans="1:8" ht="12.5" customHeight="1">
      <c r="A3727" s="55">
        <v>11840</v>
      </c>
      <c r="B3727" s="55">
        <v>4</v>
      </c>
      <c r="C3727" s="55" t="s">
        <v>15825</v>
      </c>
      <c r="D3727" s="55" t="s">
        <v>4649</v>
      </c>
      <c r="E3727" s="55" t="s">
        <v>15826</v>
      </c>
      <c r="F3727" s="55" t="s">
        <v>4651</v>
      </c>
      <c r="G3727" s="55" t="s">
        <v>15827</v>
      </c>
      <c r="H3727" s="55">
        <v>0</v>
      </c>
    </row>
    <row r="3728" spans="1:8" ht="12.5" customHeight="1">
      <c r="A3728" s="55">
        <v>12429</v>
      </c>
      <c r="B3728" s="55">
        <v>4</v>
      </c>
      <c r="C3728" s="55" t="s">
        <v>15828</v>
      </c>
      <c r="D3728" s="55" t="s">
        <v>4649</v>
      </c>
      <c r="E3728" s="55" t="s">
        <v>15829</v>
      </c>
      <c r="F3728" s="55" t="s">
        <v>4651</v>
      </c>
      <c r="G3728" s="55" t="s">
        <v>15830</v>
      </c>
      <c r="H3728" s="55">
        <v>0</v>
      </c>
    </row>
    <row r="3729" spans="1:8" ht="12.5" customHeight="1">
      <c r="A3729" s="55">
        <v>12793</v>
      </c>
      <c r="B3729" s="55">
        <v>4</v>
      </c>
      <c r="C3729" s="55" t="s">
        <v>15831</v>
      </c>
      <c r="D3729" s="55" t="s">
        <v>4649</v>
      </c>
      <c r="E3729" s="55" t="s">
        <v>15832</v>
      </c>
      <c r="F3729" s="55" t="s">
        <v>4651</v>
      </c>
      <c r="G3729" s="55" t="s">
        <v>15833</v>
      </c>
      <c r="H3729" s="55">
        <v>0</v>
      </c>
    </row>
    <row r="3730" spans="1:8" ht="12.5" customHeight="1">
      <c r="A3730" s="55">
        <v>12960</v>
      </c>
      <c r="B3730" s="55">
        <v>4</v>
      </c>
      <c r="C3730" s="55" t="s">
        <v>15834</v>
      </c>
      <c r="D3730" s="55" t="s">
        <v>4649</v>
      </c>
      <c r="E3730" s="55" t="s">
        <v>15835</v>
      </c>
      <c r="F3730" s="55" t="s">
        <v>4651</v>
      </c>
      <c r="G3730" s="55" t="s">
        <v>15836</v>
      </c>
      <c r="H3730" s="55">
        <v>0</v>
      </c>
    </row>
    <row r="3731" spans="1:8" ht="12.5" customHeight="1">
      <c r="A3731" s="55">
        <v>12967</v>
      </c>
      <c r="B3731" s="55">
        <v>4</v>
      </c>
      <c r="C3731" s="55" t="s">
        <v>15837</v>
      </c>
      <c r="D3731" s="55" t="s">
        <v>4649</v>
      </c>
      <c r="E3731" s="55" t="s">
        <v>15838</v>
      </c>
      <c r="F3731" s="55" t="s">
        <v>4651</v>
      </c>
      <c r="G3731" s="55" t="s">
        <v>15839</v>
      </c>
      <c r="H3731" s="55">
        <v>0</v>
      </c>
    </row>
    <row r="3732" spans="1:8" ht="12.5" customHeight="1">
      <c r="A3732" s="55">
        <v>12974</v>
      </c>
      <c r="B3732" s="55">
        <v>4</v>
      </c>
      <c r="C3732" s="55" t="s">
        <v>15840</v>
      </c>
      <c r="D3732" s="55" t="s">
        <v>4649</v>
      </c>
      <c r="E3732" s="55" t="s">
        <v>15841</v>
      </c>
      <c r="F3732" s="55" t="s">
        <v>4651</v>
      </c>
      <c r="G3732" s="55" t="s">
        <v>15842</v>
      </c>
      <c r="H3732" s="55">
        <v>0</v>
      </c>
    </row>
    <row r="3733" spans="1:8" ht="12.5" customHeight="1">
      <c r="A3733" s="55">
        <v>13387</v>
      </c>
      <c r="B3733" s="55">
        <v>4</v>
      </c>
      <c r="C3733" s="55" t="s">
        <v>15843</v>
      </c>
      <c r="D3733" s="55" t="s">
        <v>4649</v>
      </c>
      <c r="E3733" s="55" t="s">
        <v>15844</v>
      </c>
      <c r="F3733" s="55" t="s">
        <v>4651</v>
      </c>
      <c r="G3733" s="55" t="s">
        <v>15845</v>
      </c>
      <c r="H3733" s="55">
        <v>0</v>
      </c>
    </row>
    <row r="3734" spans="1:8" ht="12.5" customHeight="1">
      <c r="A3734" s="55">
        <v>13492</v>
      </c>
      <c r="B3734" s="55">
        <v>4</v>
      </c>
      <c r="C3734" s="55" t="s">
        <v>15846</v>
      </c>
      <c r="D3734" s="55" t="s">
        <v>4649</v>
      </c>
      <c r="E3734" s="55" t="s">
        <v>15847</v>
      </c>
      <c r="F3734" s="55" t="s">
        <v>4651</v>
      </c>
      <c r="G3734" s="55" t="s">
        <v>15848</v>
      </c>
      <c r="H3734" s="55">
        <v>0</v>
      </c>
    </row>
    <row r="3735" spans="1:8" ht="12.5" customHeight="1">
      <c r="A3735" s="55">
        <v>13700</v>
      </c>
      <c r="B3735" s="55">
        <v>4</v>
      </c>
      <c r="C3735" s="55" t="s">
        <v>15849</v>
      </c>
      <c r="D3735" s="55" t="s">
        <v>4649</v>
      </c>
      <c r="E3735" s="55" t="s">
        <v>15850</v>
      </c>
      <c r="F3735" s="55" t="s">
        <v>4651</v>
      </c>
      <c r="G3735" s="55" t="s">
        <v>15851</v>
      </c>
      <c r="H3735" s="55">
        <v>0</v>
      </c>
    </row>
    <row r="3736" spans="1:8" ht="12.5" customHeight="1">
      <c r="A3736" s="55">
        <v>13731</v>
      </c>
      <c r="B3736" s="55">
        <v>4</v>
      </c>
      <c r="C3736" s="55" t="s">
        <v>15852</v>
      </c>
      <c r="D3736" s="55" t="s">
        <v>4649</v>
      </c>
      <c r="E3736" s="55" t="s">
        <v>15853</v>
      </c>
      <c r="F3736" s="55" t="s">
        <v>4651</v>
      </c>
      <c r="G3736" s="55" t="s">
        <v>15854</v>
      </c>
      <c r="H3736" s="55">
        <v>0</v>
      </c>
    </row>
    <row r="3737" spans="1:8" ht="12.5" customHeight="1">
      <c r="A3737" s="55">
        <v>13734</v>
      </c>
      <c r="B3737" s="55">
        <v>4</v>
      </c>
      <c r="C3737" s="55" t="s">
        <v>15855</v>
      </c>
      <c r="D3737" s="55" t="s">
        <v>4649</v>
      </c>
      <c r="E3737" s="55" t="s">
        <v>15856</v>
      </c>
      <c r="F3737" s="55" t="s">
        <v>4651</v>
      </c>
      <c r="G3737" s="55" t="s">
        <v>15857</v>
      </c>
      <c r="H3737" s="55">
        <v>0</v>
      </c>
    </row>
    <row r="3738" spans="1:8" ht="12.5" customHeight="1">
      <c r="A3738" s="55">
        <v>13858</v>
      </c>
      <c r="B3738" s="55">
        <v>4</v>
      </c>
      <c r="C3738" s="55" t="s">
        <v>15858</v>
      </c>
      <c r="D3738" s="55" t="s">
        <v>4649</v>
      </c>
      <c r="E3738" s="55" t="s">
        <v>15859</v>
      </c>
      <c r="F3738" s="55" t="s">
        <v>4651</v>
      </c>
      <c r="G3738" s="55" t="s">
        <v>15860</v>
      </c>
      <c r="H3738" s="55">
        <v>0</v>
      </c>
    </row>
    <row r="3739" spans="1:8" ht="12.5" customHeight="1">
      <c r="A3739" s="55">
        <v>13877</v>
      </c>
      <c r="B3739" s="55">
        <v>4</v>
      </c>
      <c r="C3739" s="55" t="s">
        <v>15861</v>
      </c>
      <c r="D3739" s="55" t="s">
        <v>4649</v>
      </c>
      <c r="E3739" s="55" t="s">
        <v>15862</v>
      </c>
      <c r="F3739" s="55" t="s">
        <v>4651</v>
      </c>
      <c r="G3739" s="55" t="s">
        <v>15863</v>
      </c>
      <c r="H3739" s="55">
        <v>0</v>
      </c>
    </row>
    <row r="3740" spans="1:8" ht="12.5" customHeight="1">
      <c r="A3740" s="55">
        <v>14407</v>
      </c>
      <c r="B3740" s="55">
        <v>4</v>
      </c>
      <c r="C3740" s="55" t="s">
        <v>15864</v>
      </c>
      <c r="D3740" s="55" t="s">
        <v>4649</v>
      </c>
      <c r="E3740" s="55" t="s">
        <v>15865</v>
      </c>
      <c r="F3740" s="55" t="s">
        <v>4651</v>
      </c>
      <c r="G3740" s="55" t="s">
        <v>15866</v>
      </c>
      <c r="H3740" s="55">
        <v>0</v>
      </c>
    </row>
    <row r="3741" spans="1:8" ht="12.5" customHeight="1">
      <c r="A3741" s="55">
        <v>14498</v>
      </c>
      <c r="B3741" s="55">
        <v>4</v>
      </c>
      <c r="C3741" s="55" t="s">
        <v>15867</v>
      </c>
      <c r="D3741" s="55" t="s">
        <v>4649</v>
      </c>
      <c r="E3741" s="55" t="s">
        <v>15868</v>
      </c>
      <c r="F3741" s="55" t="s">
        <v>4651</v>
      </c>
      <c r="G3741" s="55" t="s">
        <v>15869</v>
      </c>
      <c r="H3741" s="55">
        <v>0</v>
      </c>
    </row>
    <row r="3742" spans="1:8" ht="12.5" customHeight="1">
      <c r="A3742" s="55">
        <v>14596</v>
      </c>
      <c r="B3742" s="55">
        <v>4</v>
      </c>
      <c r="C3742" s="55" t="s">
        <v>15870</v>
      </c>
      <c r="D3742" s="55" t="s">
        <v>4649</v>
      </c>
      <c r="E3742" s="55" t="s">
        <v>15871</v>
      </c>
      <c r="F3742" s="55" t="s">
        <v>4651</v>
      </c>
      <c r="G3742" s="55" t="s">
        <v>15872</v>
      </c>
      <c r="H3742" s="55">
        <v>0</v>
      </c>
    </row>
    <row r="3743" spans="1:8" ht="12.5" customHeight="1">
      <c r="A3743" s="55">
        <v>14612</v>
      </c>
      <c r="B3743" s="55">
        <v>4</v>
      </c>
      <c r="C3743" s="55" t="s">
        <v>15873</v>
      </c>
      <c r="D3743" s="55" t="s">
        <v>4649</v>
      </c>
      <c r="E3743" s="55" t="s">
        <v>15874</v>
      </c>
      <c r="F3743" s="55" t="s">
        <v>4651</v>
      </c>
      <c r="G3743" s="55" t="s">
        <v>15875</v>
      </c>
      <c r="H3743" s="55">
        <v>0</v>
      </c>
    </row>
    <row r="3744" spans="1:8" ht="12.5" customHeight="1">
      <c r="A3744" s="55">
        <v>14659</v>
      </c>
      <c r="B3744" s="55">
        <v>4</v>
      </c>
      <c r="C3744" s="55" t="s">
        <v>15876</v>
      </c>
      <c r="D3744" s="55" t="s">
        <v>4649</v>
      </c>
      <c r="E3744" s="55" t="s">
        <v>15877</v>
      </c>
      <c r="F3744" s="55" t="s">
        <v>4651</v>
      </c>
      <c r="G3744" s="55" t="s">
        <v>15878</v>
      </c>
      <c r="H3744" s="55">
        <v>0</v>
      </c>
    </row>
    <row r="3745" spans="1:8" ht="12.5" customHeight="1">
      <c r="A3745" s="55">
        <v>14912</v>
      </c>
      <c r="B3745" s="55">
        <v>4</v>
      </c>
      <c r="C3745" s="55" t="s">
        <v>15879</v>
      </c>
      <c r="D3745" s="55" t="s">
        <v>4649</v>
      </c>
      <c r="E3745" s="55" t="s">
        <v>15880</v>
      </c>
      <c r="F3745" s="55" t="s">
        <v>4651</v>
      </c>
      <c r="G3745" s="55" t="s">
        <v>15881</v>
      </c>
      <c r="H3745" s="55">
        <v>0</v>
      </c>
    </row>
    <row r="3746" spans="1:8" ht="12.5" customHeight="1">
      <c r="A3746" s="55">
        <v>15365</v>
      </c>
      <c r="B3746" s="55">
        <v>4</v>
      </c>
      <c r="C3746" s="55" t="s">
        <v>15882</v>
      </c>
      <c r="D3746" s="55" t="s">
        <v>4649</v>
      </c>
      <c r="E3746" s="55" t="s">
        <v>15883</v>
      </c>
      <c r="F3746" s="55" t="s">
        <v>4651</v>
      </c>
      <c r="G3746" s="55" t="s">
        <v>15884</v>
      </c>
      <c r="H3746" s="55">
        <v>0</v>
      </c>
    </row>
    <row r="3747" spans="1:8" ht="12.5" customHeight="1">
      <c r="A3747" s="55">
        <v>15410</v>
      </c>
      <c r="B3747" s="55">
        <v>4</v>
      </c>
      <c r="C3747" s="55" t="s">
        <v>15885</v>
      </c>
      <c r="D3747" s="55" t="s">
        <v>4649</v>
      </c>
      <c r="E3747" s="55" t="s">
        <v>15886</v>
      </c>
      <c r="F3747" s="55" t="s">
        <v>4651</v>
      </c>
      <c r="G3747" s="55" t="s">
        <v>15887</v>
      </c>
      <c r="H3747" s="55">
        <v>0</v>
      </c>
    </row>
    <row r="3748" spans="1:8" ht="12.5" customHeight="1">
      <c r="A3748" s="55">
        <v>15891</v>
      </c>
      <c r="B3748" s="55">
        <v>4</v>
      </c>
      <c r="C3748" s="55" t="s">
        <v>15888</v>
      </c>
      <c r="D3748" s="55" t="s">
        <v>4649</v>
      </c>
      <c r="E3748" s="55" t="s">
        <v>15889</v>
      </c>
      <c r="F3748" s="55" t="s">
        <v>4651</v>
      </c>
      <c r="G3748" s="55" t="s">
        <v>15890</v>
      </c>
      <c r="H3748" s="55">
        <v>0</v>
      </c>
    </row>
    <row r="3749" spans="1:8" ht="12.5" customHeight="1">
      <c r="A3749" s="55">
        <v>15965</v>
      </c>
      <c r="B3749" s="55">
        <v>4</v>
      </c>
      <c r="C3749" s="55" t="s">
        <v>15891</v>
      </c>
      <c r="D3749" s="55" t="s">
        <v>4649</v>
      </c>
      <c r="E3749" s="55" t="s">
        <v>15892</v>
      </c>
      <c r="F3749" s="55" t="s">
        <v>4651</v>
      </c>
      <c r="G3749" s="55" t="s">
        <v>15893</v>
      </c>
      <c r="H3749" s="55">
        <v>0</v>
      </c>
    </row>
    <row r="3750" spans="1:8" ht="12.5" customHeight="1">
      <c r="A3750" s="55">
        <v>16003</v>
      </c>
      <c r="B3750" s="55">
        <v>4</v>
      </c>
      <c r="C3750" s="55" t="s">
        <v>15894</v>
      </c>
      <c r="D3750" s="55" t="s">
        <v>4649</v>
      </c>
      <c r="E3750" s="55" t="s">
        <v>15895</v>
      </c>
      <c r="F3750" s="55" t="s">
        <v>4651</v>
      </c>
      <c r="G3750" s="55" t="s">
        <v>15896</v>
      </c>
      <c r="H3750" s="55">
        <v>0</v>
      </c>
    </row>
    <row r="3751" spans="1:8" ht="12.5" customHeight="1">
      <c r="A3751" s="55">
        <v>16116</v>
      </c>
      <c r="B3751" s="55">
        <v>4</v>
      </c>
      <c r="C3751" s="55" t="s">
        <v>15897</v>
      </c>
      <c r="D3751" s="55" t="s">
        <v>4649</v>
      </c>
      <c r="E3751" s="55" t="s">
        <v>15898</v>
      </c>
      <c r="F3751" s="55" t="s">
        <v>4651</v>
      </c>
      <c r="G3751" s="55" t="s">
        <v>15899</v>
      </c>
      <c r="H3751" s="55">
        <v>0</v>
      </c>
    </row>
    <row r="3752" spans="1:8" ht="12.5" customHeight="1">
      <c r="A3752" s="55">
        <v>16118</v>
      </c>
      <c r="B3752" s="55">
        <v>4</v>
      </c>
      <c r="C3752" s="55" t="s">
        <v>15900</v>
      </c>
      <c r="D3752" s="55" t="s">
        <v>4649</v>
      </c>
      <c r="E3752" s="55" t="s">
        <v>15901</v>
      </c>
      <c r="F3752" s="55" t="s">
        <v>4651</v>
      </c>
      <c r="G3752" s="55" t="s">
        <v>15902</v>
      </c>
      <c r="H3752" s="55">
        <v>0</v>
      </c>
    </row>
    <row r="3753" spans="1:8" ht="12.5" customHeight="1">
      <c r="A3753" s="55">
        <v>16356</v>
      </c>
      <c r="B3753" s="55">
        <v>4</v>
      </c>
      <c r="C3753" s="55" t="s">
        <v>15903</v>
      </c>
      <c r="D3753" s="55" t="s">
        <v>4649</v>
      </c>
      <c r="E3753" s="55" t="s">
        <v>15904</v>
      </c>
      <c r="F3753" s="55" t="s">
        <v>4651</v>
      </c>
      <c r="G3753" s="55" t="s">
        <v>15905</v>
      </c>
      <c r="H3753" s="55">
        <v>0</v>
      </c>
    </row>
    <row r="3754" spans="1:8" ht="12.5" customHeight="1">
      <c r="A3754" s="55">
        <v>16490</v>
      </c>
      <c r="B3754" s="55">
        <v>4</v>
      </c>
      <c r="C3754" s="55" t="s">
        <v>15906</v>
      </c>
      <c r="D3754" s="55" t="s">
        <v>4649</v>
      </c>
      <c r="E3754" s="55" t="s">
        <v>15907</v>
      </c>
      <c r="F3754" s="55" t="s">
        <v>4651</v>
      </c>
      <c r="G3754" s="55" t="s">
        <v>15908</v>
      </c>
      <c r="H3754" s="55">
        <v>0</v>
      </c>
    </row>
    <row r="3755" spans="1:8" ht="12.5" customHeight="1">
      <c r="A3755" s="55">
        <v>16749</v>
      </c>
      <c r="B3755" s="55">
        <v>4</v>
      </c>
      <c r="C3755" s="55" t="s">
        <v>15909</v>
      </c>
      <c r="D3755" s="55" t="s">
        <v>4649</v>
      </c>
      <c r="E3755" s="55" t="s">
        <v>15910</v>
      </c>
      <c r="F3755" s="55" t="s">
        <v>4651</v>
      </c>
      <c r="G3755" s="55" t="s">
        <v>15911</v>
      </c>
      <c r="H3755" s="55">
        <v>0</v>
      </c>
    </row>
    <row r="3756" spans="1:8" ht="12.5" customHeight="1">
      <c r="A3756" s="55">
        <v>16907</v>
      </c>
      <c r="B3756" s="55">
        <v>4</v>
      </c>
      <c r="C3756" s="55" t="s">
        <v>15912</v>
      </c>
      <c r="D3756" s="55" t="s">
        <v>4649</v>
      </c>
      <c r="E3756" s="55" t="s">
        <v>15913</v>
      </c>
      <c r="F3756" s="55" t="s">
        <v>4651</v>
      </c>
      <c r="G3756" s="55" t="s">
        <v>15914</v>
      </c>
      <c r="H3756" s="55">
        <v>0</v>
      </c>
    </row>
    <row r="3757" spans="1:8" ht="12.5" customHeight="1">
      <c r="A3757" s="55">
        <v>16965</v>
      </c>
      <c r="B3757" s="55">
        <v>4</v>
      </c>
      <c r="C3757" s="55" t="s">
        <v>15915</v>
      </c>
      <c r="D3757" s="55" t="s">
        <v>4649</v>
      </c>
      <c r="E3757" s="55" t="s">
        <v>15916</v>
      </c>
      <c r="F3757" s="55" t="s">
        <v>4651</v>
      </c>
      <c r="G3757" s="55" t="s">
        <v>15917</v>
      </c>
      <c r="H3757" s="55">
        <v>0</v>
      </c>
    </row>
    <row r="3758" spans="1:8" ht="12.5" customHeight="1">
      <c r="A3758" s="55">
        <v>17039</v>
      </c>
      <c r="B3758" s="55">
        <v>4</v>
      </c>
      <c r="C3758" s="55" t="s">
        <v>15918</v>
      </c>
      <c r="D3758" s="55" t="s">
        <v>4649</v>
      </c>
      <c r="E3758" s="55" t="s">
        <v>15919</v>
      </c>
      <c r="F3758" s="55" t="s">
        <v>4651</v>
      </c>
      <c r="G3758" s="55" t="s">
        <v>15920</v>
      </c>
      <c r="H3758" s="55">
        <v>0</v>
      </c>
    </row>
    <row r="3759" spans="1:8" ht="12.5" customHeight="1">
      <c r="A3759" s="55">
        <v>17169</v>
      </c>
      <c r="B3759" s="55">
        <v>4</v>
      </c>
      <c r="C3759" s="55" t="s">
        <v>15921</v>
      </c>
      <c r="D3759" s="55" t="s">
        <v>4649</v>
      </c>
      <c r="E3759" s="55" t="s">
        <v>15922</v>
      </c>
      <c r="F3759" s="55" t="s">
        <v>4651</v>
      </c>
      <c r="G3759" s="55" t="s">
        <v>15923</v>
      </c>
      <c r="H3759" s="55">
        <v>0</v>
      </c>
    </row>
    <row r="3760" spans="1:8" ht="12.5" customHeight="1">
      <c r="A3760" s="55">
        <v>17275</v>
      </c>
      <c r="B3760" s="55">
        <v>4</v>
      </c>
      <c r="C3760" s="55" t="s">
        <v>15924</v>
      </c>
      <c r="D3760" s="55" t="s">
        <v>4649</v>
      </c>
      <c r="E3760" s="55" t="s">
        <v>15925</v>
      </c>
      <c r="F3760" s="55" t="s">
        <v>4651</v>
      </c>
      <c r="G3760" s="55" t="s">
        <v>15926</v>
      </c>
      <c r="H3760" s="55">
        <v>0</v>
      </c>
    </row>
    <row r="3761" spans="1:8" ht="12.5" customHeight="1">
      <c r="A3761" s="55">
        <v>17394</v>
      </c>
      <c r="B3761" s="55">
        <v>4</v>
      </c>
      <c r="C3761" s="55" t="s">
        <v>15927</v>
      </c>
      <c r="D3761" s="55" t="s">
        <v>4649</v>
      </c>
      <c r="E3761" s="55" t="s">
        <v>15928</v>
      </c>
      <c r="F3761" s="55" t="s">
        <v>4651</v>
      </c>
      <c r="G3761" s="55" t="s">
        <v>15929</v>
      </c>
      <c r="H3761" s="55">
        <v>0</v>
      </c>
    </row>
    <row r="3762" spans="1:8" ht="12.5" customHeight="1">
      <c r="A3762" s="55">
        <v>17499</v>
      </c>
      <c r="B3762" s="55">
        <v>4</v>
      </c>
      <c r="C3762" s="55" t="s">
        <v>15930</v>
      </c>
      <c r="D3762" s="55" t="s">
        <v>4649</v>
      </c>
      <c r="E3762" s="55" t="s">
        <v>15931</v>
      </c>
      <c r="F3762" s="55" t="s">
        <v>4651</v>
      </c>
      <c r="G3762" s="55" t="s">
        <v>15932</v>
      </c>
      <c r="H3762" s="55">
        <v>0</v>
      </c>
    </row>
    <row r="3763" spans="1:8" ht="12.5" customHeight="1">
      <c r="A3763" s="55">
        <v>18229</v>
      </c>
      <c r="B3763" s="55">
        <v>4</v>
      </c>
      <c r="C3763" s="55" t="s">
        <v>15933</v>
      </c>
      <c r="D3763" s="55" t="s">
        <v>4649</v>
      </c>
      <c r="E3763" s="55" t="s">
        <v>15934</v>
      </c>
      <c r="F3763" s="55" t="s">
        <v>4651</v>
      </c>
      <c r="G3763" s="55" t="s">
        <v>15935</v>
      </c>
      <c r="H3763" s="55">
        <v>0</v>
      </c>
    </row>
    <row r="3764" spans="1:8" ht="12.5" customHeight="1">
      <c r="A3764" s="55">
        <v>18232</v>
      </c>
      <c r="B3764" s="55">
        <v>4</v>
      </c>
      <c r="C3764" s="55" t="s">
        <v>15936</v>
      </c>
      <c r="D3764" s="55" t="s">
        <v>4649</v>
      </c>
      <c r="E3764" s="55" t="s">
        <v>15937</v>
      </c>
      <c r="F3764" s="55" t="s">
        <v>4651</v>
      </c>
      <c r="G3764" s="55" t="s">
        <v>15938</v>
      </c>
      <c r="H3764" s="55">
        <v>0</v>
      </c>
    </row>
    <row r="3765" spans="1:8" ht="12.5" customHeight="1">
      <c r="A3765" s="55">
        <v>18347</v>
      </c>
      <c r="B3765" s="55">
        <v>4</v>
      </c>
      <c r="C3765" s="55" t="s">
        <v>15939</v>
      </c>
      <c r="D3765" s="55" t="s">
        <v>4649</v>
      </c>
      <c r="E3765" s="55" t="s">
        <v>15940</v>
      </c>
      <c r="F3765" s="55" t="s">
        <v>4651</v>
      </c>
      <c r="G3765" s="55" t="s">
        <v>15941</v>
      </c>
      <c r="H3765" s="55">
        <v>0</v>
      </c>
    </row>
    <row r="3766" spans="1:8" ht="12.5" customHeight="1">
      <c r="A3766" s="55">
        <v>18405</v>
      </c>
      <c r="B3766" s="55">
        <v>4</v>
      </c>
      <c r="C3766" s="55" t="s">
        <v>15942</v>
      </c>
      <c r="D3766" s="55" t="s">
        <v>4649</v>
      </c>
      <c r="E3766" s="55" t="s">
        <v>15943</v>
      </c>
      <c r="F3766" s="55" t="s">
        <v>4651</v>
      </c>
      <c r="G3766" s="55" t="s">
        <v>15944</v>
      </c>
      <c r="H3766" s="55">
        <v>0</v>
      </c>
    </row>
    <row r="3767" spans="1:8" ht="12.5" customHeight="1">
      <c r="A3767" s="55">
        <v>18537</v>
      </c>
      <c r="B3767" s="55">
        <v>4</v>
      </c>
      <c r="C3767" s="55" t="s">
        <v>15945</v>
      </c>
      <c r="D3767" s="55" t="s">
        <v>4649</v>
      </c>
      <c r="E3767" s="55" t="s">
        <v>15946</v>
      </c>
      <c r="F3767" s="55" t="s">
        <v>4651</v>
      </c>
      <c r="G3767" s="55" t="s">
        <v>15947</v>
      </c>
      <c r="H3767" s="55">
        <v>0</v>
      </c>
    </row>
    <row r="3768" spans="1:8" ht="12.5" customHeight="1">
      <c r="A3768" s="55">
        <v>18848</v>
      </c>
      <c r="B3768" s="55">
        <v>4</v>
      </c>
      <c r="C3768" s="55" t="s">
        <v>15948</v>
      </c>
      <c r="D3768" s="55" t="s">
        <v>4649</v>
      </c>
      <c r="E3768" s="55" t="s">
        <v>15949</v>
      </c>
      <c r="F3768" s="55" t="s">
        <v>4651</v>
      </c>
      <c r="G3768" s="55" t="s">
        <v>15950</v>
      </c>
      <c r="H3768" s="55">
        <v>0</v>
      </c>
    </row>
    <row r="3769" spans="1:8" ht="12.5" customHeight="1">
      <c r="A3769" s="55">
        <v>19545</v>
      </c>
      <c r="B3769" s="55">
        <v>4</v>
      </c>
      <c r="C3769" s="55" t="s">
        <v>15951</v>
      </c>
      <c r="D3769" s="55" t="s">
        <v>4649</v>
      </c>
      <c r="E3769" s="55" t="s">
        <v>15952</v>
      </c>
      <c r="F3769" s="55" t="s">
        <v>4651</v>
      </c>
      <c r="G3769" s="55" t="s">
        <v>15953</v>
      </c>
      <c r="H3769" s="55">
        <v>0</v>
      </c>
    </row>
    <row r="3770" spans="1:8" ht="12.5" customHeight="1">
      <c r="A3770" s="55">
        <v>19658</v>
      </c>
      <c r="B3770" s="55">
        <v>4</v>
      </c>
      <c r="C3770" s="55" t="s">
        <v>15954</v>
      </c>
      <c r="D3770" s="55" t="s">
        <v>4649</v>
      </c>
      <c r="E3770" s="55" t="s">
        <v>15955</v>
      </c>
      <c r="F3770" s="55" t="s">
        <v>4651</v>
      </c>
      <c r="G3770" s="55" t="s">
        <v>15956</v>
      </c>
      <c r="H3770" s="55">
        <v>0</v>
      </c>
    </row>
    <row r="3771" spans="1:8" ht="12.5" customHeight="1">
      <c r="A3771" s="55">
        <v>19998</v>
      </c>
      <c r="B3771" s="55">
        <v>4</v>
      </c>
      <c r="C3771" s="55" t="s">
        <v>15957</v>
      </c>
      <c r="D3771" s="55" t="s">
        <v>4649</v>
      </c>
      <c r="E3771" s="55" t="s">
        <v>15958</v>
      </c>
      <c r="F3771" s="55" t="s">
        <v>4651</v>
      </c>
      <c r="G3771" s="55" t="s">
        <v>15959</v>
      </c>
      <c r="H3771" s="55">
        <v>0</v>
      </c>
    </row>
    <row r="3772" spans="1:8" ht="12.5" customHeight="1">
      <c r="A3772" s="55">
        <v>20292</v>
      </c>
      <c r="B3772" s="55">
        <v>4</v>
      </c>
      <c r="C3772" s="55" t="s">
        <v>15960</v>
      </c>
      <c r="D3772" s="55" t="s">
        <v>4649</v>
      </c>
      <c r="E3772" s="55" t="s">
        <v>15961</v>
      </c>
      <c r="F3772" s="55" t="s">
        <v>4651</v>
      </c>
      <c r="G3772" s="55" t="s">
        <v>15962</v>
      </c>
      <c r="H3772" s="55">
        <v>0</v>
      </c>
    </row>
    <row r="3773" spans="1:8" ht="12.5" customHeight="1">
      <c r="A3773" s="55">
        <v>20306</v>
      </c>
      <c r="B3773" s="55">
        <v>4</v>
      </c>
      <c r="C3773" s="55" t="s">
        <v>15963</v>
      </c>
      <c r="D3773" s="55" t="s">
        <v>4649</v>
      </c>
      <c r="E3773" s="55" t="s">
        <v>15964</v>
      </c>
      <c r="F3773" s="55" t="s">
        <v>4651</v>
      </c>
      <c r="G3773" s="55" t="s">
        <v>15965</v>
      </c>
      <c r="H3773" s="55">
        <v>0</v>
      </c>
    </row>
    <row r="3774" spans="1:8" ht="12.5" customHeight="1">
      <c r="A3774" s="55">
        <v>20462</v>
      </c>
      <c r="B3774" s="55">
        <v>4</v>
      </c>
      <c r="C3774" s="55" t="s">
        <v>15966</v>
      </c>
      <c r="D3774" s="55" t="s">
        <v>4649</v>
      </c>
      <c r="E3774" s="55" t="s">
        <v>15967</v>
      </c>
      <c r="F3774" s="55" t="s">
        <v>4651</v>
      </c>
      <c r="G3774" s="55" t="s">
        <v>15968</v>
      </c>
      <c r="H3774" s="55">
        <v>0</v>
      </c>
    </row>
    <row r="3775" spans="1:8" ht="12.5" customHeight="1">
      <c r="A3775" s="55">
        <v>20637</v>
      </c>
      <c r="B3775" s="55">
        <v>4</v>
      </c>
      <c r="C3775" s="55" t="s">
        <v>15969</v>
      </c>
      <c r="D3775" s="55" t="s">
        <v>4649</v>
      </c>
      <c r="E3775" s="55" t="s">
        <v>15970</v>
      </c>
      <c r="F3775" s="55" t="s">
        <v>4651</v>
      </c>
      <c r="G3775" s="55" t="s">
        <v>15971</v>
      </c>
      <c r="H3775" s="55">
        <v>0</v>
      </c>
    </row>
    <row r="3776" spans="1:8" ht="12.5" customHeight="1">
      <c r="A3776" s="55">
        <v>20686</v>
      </c>
      <c r="B3776" s="55">
        <v>4</v>
      </c>
      <c r="C3776" s="55" t="s">
        <v>15972</v>
      </c>
      <c r="D3776" s="55" t="s">
        <v>4649</v>
      </c>
      <c r="E3776" s="55" t="s">
        <v>15973</v>
      </c>
      <c r="F3776" s="55" t="s">
        <v>4651</v>
      </c>
      <c r="G3776" s="55" t="s">
        <v>15974</v>
      </c>
      <c r="H3776" s="55">
        <v>0</v>
      </c>
    </row>
    <row r="3777" spans="1:8" ht="12.5" customHeight="1">
      <c r="A3777" s="55">
        <v>20744</v>
      </c>
      <c r="B3777" s="55">
        <v>4</v>
      </c>
      <c r="C3777" s="55" t="s">
        <v>15975</v>
      </c>
      <c r="D3777" s="55" t="s">
        <v>4649</v>
      </c>
      <c r="E3777" s="55" t="s">
        <v>15976</v>
      </c>
      <c r="F3777" s="55" t="s">
        <v>4651</v>
      </c>
      <c r="G3777" s="55" t="s">
        <v>15977</v>
      </c>
      <c r="H3777" s="55">
        <v>0</v>
      </c>
    </row>
    <row r="3778" spans="1:8" ht="12.5" customHeight="1">
      <c r="A3778" s="55">
        <v>20789</v>
      </c>
      <c r="B3778" s="55">
        <v>4</v>
      </c>
      <c r="C3778" s="55" t="s">
        <v>15978</v>
      </c>
      <c r="D3778" s="55" t="s">
        <v>4649</v>
      </c>
      <c r="E3778" s="55" t="s">
        <v>15979</v>
      </c>
      <c r="F3778" s="55" t="s">
        <v>4651</v>
      </c>
      <c r="G3778" s="55" t="s">
        <v>15980</v>
      </c>
      <c r="H3778" s="55">
        <v>0</v>
      </c>
    </row>
    <row r="3779" spans="1:8" ht="12.5" customHeight="1">
      <c r="A3779" s="55">
        <v>20790</v>
      </c>
      <c r="B3779" s="55">
        <v>4</v>
      </c>
      <c r="C3779" s="55" t="s">
        <v>15981</v>
      </c>
      <c r="D3779" s="55" t="s">
        <v>4649</v>
      </c>
      <c r="E3779" s="55" t="s">
        <v>15982</v>
      </c>
      <c r="F3779" s="55" t="s">
        <v>4651</v>
      </c>
      <c r="G3779" s="55" t="s">
        <v>15983</v>
      </c>
      <c r="H3779" s="55">
        <v>0</v>
      </c>
    </row>
    <row r="3780" spans="1:8" ht="12.5" customHeight="1">
      <c r="A3780" s="55">
        <v>21694</v>
      </c>
      <c r="B3780" s="55">
        <v>4</v>
      </c>
      <c r="C3780" s="55" t="s">
        <v>15984</v>
      </c>
      <c r="D3780" s="55" t="s">
        <v>4649</v>
      </c>
      <c r="E3780" s="55" t="s">
        <v>15985</v>
      </c>
      <c r="F3780" s="55" t="s">
        <v>4651</v>
      </c>
      <c r="G3780" s="55" t="s">
        <v>15986</v>
      </c>
      <c r="H3780" s="55">
        <v>0</v>
      </c>
    </row>
    <row r="3781" spans="1:8" ht="12.5" customHeight="1">
      <c r="A3781" s="55">
        <v>21756</v>
      </c>
      <c r="B3781" s="55">
        <v>4</v>
      </c>
      <c r="C3781" s="55" t="s">
        <v>15987</v>
      </c>
      <c r="D3781" s="55" t="s">
        <v>4649</v>
      </c>
      <c r="E3781" s="55" t="s">
        <v>15988</v>
      </c>
      <c r="F3781" s="55" t="s">
        <v>4651</v>
      </c>
      <c r="G3781" s="55" t="s">
        <v>15989</v>
      </c>
      <c r="H3781" s="55">
        <v>0</v>
      </c>
    </row>
    <row r="3782" spans="1:8" ht="12.5" customHeight="1">
      <c r="A3782" s="55">
        <v>21788</v>
      </c>
      <c r="B3782" s="55">
        <v>4</v>
      </c>
      <c r="C3782" s="55" t="s">
        <v>15990</v>
      </c>
      <c r="D3782" s="55" t="s">
        <v>4649</v>
      </c>
      <c r="E3782" s="55" t="s">
        <v>15991</v>
      </c>
      <c r="F3782" s="55" t="s">
        <v>4651</v>
      </c>
      <c r="G3782" s="55" t="s">
        <v>15992</v>
      </c>
      <c r="H3782" s="55">
        <v>0</v>
      </c>
    </row>
    <row r="3783" spans="1:8" ht="12.5" customHeight="1">
      <c r="A3783" s="55">
        <v>22089</v>
      </c>
      <c r="B3783" s="55">
        <v>4</v>
      </c>
      <c r="C3783" s="55" t="s">
        <v>15993</v>
      </c>
      <c r="D3783" s="55" t="s">
        <v>4649</v>
      </c>
      <c r="E3783" s="55" t="s">
        <v>15994</v>
      </c>
      <c r="F3783" s="55" t="s">
        <v>4651</v>
      </c>
      <c r="G3783" s="55" t="s">
        <v>15995</v>
      </c>
      <c r="H3783" s="55">
        <v>0</v>
      </c>
    </row>
    <row r="3784" spans="1:8" ht="12.5" customHeight="1">
      <c r="A3784" s="55">
        <v>22134</v>
      </c>
      <c r="B3784" s="55">
        <v>4</v>
      </c>
      <c r="C3784" s="55" t="s">
        <v>15996</v>
      </c>
      <c r="D3784" s="55" t="s">
        <v>4649</v>
      </c>
      <c r="E3784" s="55" t="s">
        <v>15997</v>
      </c>
      <c r="F3784" s="55" t="s">
        <v>4651</v>
      </c>
      <c r="G3784" s="55" t="s">
        <v>15998</v>
      </c>
      <c r="H3784" s="55">
        <v>0</v>
      </c>
    </row>
    <row r="3785" spans="1:8" ht="12.5" customHeight="1">
      <c r="A3785" s="55">
        <v>22720</v>
      </c>
      <c r="B3785" s="55">
        <v>4</v>
      </c>
      <c r="C3785" s="55" t="s">
        <v>15999</v>
      </c>
      <c r="D3785" s="55" t="s">
        <v>4649</v>
      </c>
      <c r="E3785" s="55" t="s">
        <v>16000</v>
      </c>
      <c r="F3785" s="55" t="s">
        <v>4651</v>
      </c>
      <c r="G3785" s="55" t="s">
        <v>16001</v>
      </c>
      <c r="H3785" s="55">
        <v>0</v>
      </c>
    </row>
    <row r="3786" spans="1:8" ht="12.5" customHeight="1">
      <c r="A3786" s="55">
        <v>22784</v>
      </c>
      <c r="B3786" s="55">
        <v>4</v>
      </c>
      <c r="C3786" s="55" t="s">
        <v>16002</v>
      </c>
      <c r="D3786" s="55" t="s">
        <v>4649</v>
      </c>
      <c r="E3786" s="55" t="s">
        <v>16003</v>
      </c>
      <c r="F3786" s="55" t="s">
        <v>4651</v>
      </c>
      <c r="G3786" s="55" t="s">
        <v>16004</v>
      </c>
      <c r="H3786" s="55">
        <v>0</v>
      </c>
    </row>
    <row r="3787" spans="1:8" ht="12.5" customHeight="1">
      <c r="A3787" s="55">
        <v>23027</v>
      </c>
      <c r="B3787" s="55">
        <v>4</v>
      </c>
      <c r="C3787" s="55" t="s">
        <v>16005</v>
      </c>
      <c r="D3787" s="55" t="s">
        <v>4649</v>
      </c>
      <c r="E3787" s="55" t="s">
        <v>16006</v>
      </c>
      <c r="F3787" s="55" t="s">
        <v>4651</v>
      </c>
      <c r="G3787" s="55" t="s">
        <v>16007</v>
      </c>
      <c r="H3787" s="55">
        <v>0</v>
      </c>
    </row>
    <row r="3788" spans="1:8" ht="12.5" customHeight="1">
      <c r="A3788" s="55">
        <v>23068</v>
      </c>
      <c r="B3788" s="55">
        <v>4</v>
      </c>
      <c r="C3788" s="55" t="s">
        <v>16008</v>
      </c>
      <c r="D3788" s="55" t="s">
        <v>4649</v>
      </c>
      <c r="E3788" s="55" t="s">
        <v>16009</v>
      </c>
      <c r="F3788" s="55" t="s">
        <v>4651</v>
      </c>
      <c r="G3788" s="55" t="s">
        <v>16010</v>
      </c>
      <c r="H3788" s="55">
        <v>0</v>
      </c>
    </row>
    <row r="3789" spans="1:8" ht="12.5" customHeight="1">
      <c r="A3789" s="55">
        <v>23212</v>
      </c>
      <c r="B3789" s="55">
        <v>4</v>
      </c>
      <c r="C3789" s="55" t="s">
        <v>16011</v>
      </c>
      <c r="D3789" s="55" t="s">
        <v>4649</v>
      </c>
      <c r="E3789" s="55" t="s">
        <v>16012</v>
      </c>
      <c r="F3789" s="55" t="s">
        <v>4651</v>
      </c>
      <c r="G3789" s="55" t="s">
        <v>16013</v>
      </c>
      <c r="H3789" s="55">
        <v>0</v>
      </c>
    </row>
    <row r="3790" spans="1:8" ht="12.5" customHeight="1">
      <c r="A3790" s="55">
        <v>23269</v>
      </c>
      <c r="B3790" s="55">
        <v>4</v>
      </c>
      <c r="C3790" s="55" t="s">
        <v>16014</v>
      </c>
      <c r="D3790" s="55" t="s">
        <v>4649</v>
      </c>
      <c r="E3790" s="55" t="s">
        <v>16015</v>
      </c>
      <c r="F3790" s="55" t="s">
        <v>4651</v>
      </c>
      <c r="G3790" s="55" t="s">
        <v>16016</v>
      </c>
      <c r="H3790" s="55">
        <v>0</v>
      </c>
    </row>
    <row r="3791" spans="1:8" ht="12.5" customHeight="1">
      <c r="A3791" s="55">
        <v>23560</v>
      </c>
      <c r="B3791" s="55">
        <v>4</v>
      </c>
      <c r="C3791" s="55" t="s">
        <v>16017</v>
      </c>
      <c r="D3791" s="55" t="s">
        <v>4649</v>
      </c>
      <c r="E3791" s="55" t="s">
        <v>16018</v>
      </c>
      <c r="F3791" s="55" t="s">
        <v>4651</v>
      </c>
      <c r="G3791" s="55" t="s">
        <v>16019</v>
      </c>
      <c r="H3791" s="55">
        <v>0</v>
      </c>
    </row>
    <row r="3792" spans="1:8" ht="12.5" customHeight="1">
      <c r="A3792" s="55">
        <v>23809</v>
      </c>
      <c r="B3792" s="55">
        <v>4</v>
      </c>
      <c r="C3792" s="55" t="s">
        <v>16020</v>
      </c>
      <c r="D3792" s="55" t="s">
        <v>4649</v>
      </c>
      <c r="E3792" s="55" t="s">
        <v>16021</v>
      </c>
      <c r="F3792" s="55" t="s">
        <v>4651</v>
      </c>
      <c r="G3792" s="55" t="s">
        <v>16022</v>
      </c>
      <c r="H3792" s="55">
        <v>0</v>
      </c>
    </row>
    <row r="3793" spans="1:8" ht="12.5" customHeight="1">
      <c r="A3793" s="55">
        <v>23838</v>
      </c>
      <c r="B3793" s="55">
        <v>4</v>
      </c>
      <c r="C3793" s="55" t="s">
        <v>16023</v>
      </c>
      <c r="D3793" s="55" t="s">
        <v>4649</v>
      </c>
      <c r="E3793" s="55" t="s">
        <v>16024</v>
      </c>
      <c r="F3793" s="55" t="s">
        <v>4651</v>
      </c>
      <c r="G3793" s="55" t="s">
        <v>16025</v>
      </c>
      <c r="H3793" s="55">
        <v>0</v>
      </c>
    </row>
    <row r="3794" spans="1:8" ht="12.5" customHeight="1">
      <c r="A3794" s="55">
        <v>24644</v>
      </c>
      <c r="B3794" s="55">
        <v>4</v>
      </c>
      <c r="C3794" s="55" t="s">
        <v>16026</v>
      </c>
      <c r="D3794" s="55" t="s">
        <v>4649</v>
      </c>
      <c r="E3794" s="55" t="s">
        <v>16027</v>
      </c>
      <c r="F3794" s="55" t="s">
        <v>4651</v>
      </c>
      <c r="G3794" s="55" t="s">
        <v>16028</v>
      </c>
      <c r="H3794" s="55">
        <v>0</v>
      </c>
    </row>
    <row r="3795" spans="1:8" ht="12.5" customHeight="1">
      <c r="A3795" s="55">
        <v>24681</v>
      </c>
      <c r="B3795" s="55">
        <v>4</v>
      </c>
      <c r="C3795" s="55" t="s">
        <v>16029</v>
      </c>
      <c r="D3795" s="55" t="s">
        <v>4649</v>
      </c>
      <c r="E3795" s="55" t="s">
        <v>16030</v>
      </c>
      <c r="F3795" s="55" t="s">
        <v>4651</v>
      </c>
      <c r="G3795" s="55" t="s">
        <v>16031</v>
      </c>
      <c r="H3795" s="55">
        <v>0</v>
      </c>
    </row>
    <row r="3796" spans="1:8" ht="12.5" customHeight="1">
      <c r="A3796" s="55">
        <v>24811</v>
      </c>
      <c r="B3796" s="55">
        <v>4</v>
      </c>
      <c r="C3796" s="55" t="s">
        <v>16032</v>
      </c>
      <c r="D3796" s="55" t="s">
        <v>4649</v>
      </c>
      <c r="E3796" s="55" t="s">
        <v>16033</v>
      </c>
      <c r="F3796" s="55" t="s">
        <v>4651</v>
      </c>
      <c r="G3796" s="55" t="s">
        <v>16034</v>
      </c>
      <c r="H3796" s="55">
        <v>0</v>
      </c>
    </row>
    <row r="3797" spans="1:8" ht="12.5" customHeight="1">
      <c r="A3797" s="55">
        <v>24823</v>
      </c>
      <c r="B3797" s="55">
        <v>4</v>
      </c>
      <c r="C3797" s="55" t="s">
        <v>16035</v>
      </c>
      <c r="D3797" s="55" t="s">
        <v>4649</v>
      </c>
      <c r="E3797" s="55" t="s">
        <v>16036</v>
      </c>
      <c r="F3797" s="55" t="s">
        <v>4651</v>
      </c>
      <c r="G3797" s="55" t="s">
        <v>16037</v>
      </c>
      <c r="H3797" s="55">
        <v>0</v>
      </c>
    </row>
    <row r="3798" spans="1:8" ht="12.5" customHeight="1">
      <c r="A3798" s="55">
        <v>24972</v>
      </c>
      <c r="B3798" s="55">
        <v>4</v>
      </c>
      <c r="C3798" s="55" t="s">
        <v>16038</v>
      </c>
      <c r="D3798" s="55" t="s">
        <v>4649</v>
      </c>
      <c r="E3798" s="55" t="s">
        <v>16039</v>
      </c>
      <c r="F3798" s="55" t="s">
        <v>4651</v>
      </c>
      <c r="G3798" s="55" t="s">
        <v>16040</v>
      </c>
      <c r="H3798" s="55">
        <v>0</v>
      </c>
    </row>
    <row r="3799" spans="1:8" ht="12.5" customHeight="1">
      <c r="A3799" s="55">
        <v>25881</v>
      </c>
      <c r="B3799" s="55">
        <v>4</v>
      </c>
      <c r="C3799" s="55" t="s">
        <v>16041</v>
      </c>
      <c r="D3799" s="55" t="s">
        <v>4649</v>
      </c>
      <c r="E3799" s="55" t="s">
        <v>16042</v>
      </c>
      <c r="F3799" s="55" t="s">
        <v>4651</v>
      </c>
      <c r="G3799" s="55" t="s">
        <v>16043</v>
      </c>
      <c r="H3799" s="55">
        <v>0</v>
      </c>
    </row>
    <row r="3800" spans="1:8" ht="12.5" customHeight="1">
      <c r="A3800" s="55">
        <v>25943</v>
      </c>
      <c r="B3800" s="55">
        <v>4</v>
      </c>
      <c r="C3800" s="55" t="s">
        <v>16044</v>
      </c>
      <c r="D3800" s="55" t="s">
        <v>4649</v>
      </c>
      <c r="E3800" s="55" t="s">
        <v>16045</v>
      </c>
      <c r="F3800" s="55" t="s">
        <v>4651</v>
      </c>
      <c r="G3800" s="55" t="s">
        <v>16046</v>
      </c>
      <c r="H3800" s="55">
        <v>0</v>
      </c>
    </row>
    <row r="3801" spans="1:8" ht="12.5" customHeight="1">
      <c r="A3801" s="55">
        <v>26011</v>
      </c>
      <c r="B3801" s="55">
        <v>4</v>
      </c>
      <c r="C3801" s="55" t="s">
        <v>16047</v>
      </c>
      <c r="D3801" s="55" t="s">
        <v>4649</v>
      </c>
      <c r="E3801" s="55" t="s">
        <v>16048</v>
      </c>
      <c r="F3801" s="55" t="s">
        <v>4651</v>
      </c>
      <c r="G3801" s="55" t="s">
        <v>16049</v>
      </c>
      <c r="H3801" s="55">
        <v>0</v>
      </c>
    </row>
    <row r="3802" spans="1:8" ht="12.5" customHeight="1">
      <c r="A3802" s="55">
        <v>26066</v>
      </c>
      <c r="B3802" s="55">
        <v>4</v>
      </c>
      <c r="C3802" s="55" t="s">
        <v>16050</v>
      </c>
      <c r="D3802" s="55" t="s">
        <v>4649</v>
      </c>
      <c r="E3802" s="55" t="s">
        <v>16051</v>
      </c>
      <c r="F3802" s="55" t="s">
        <v>4651</v>
      </c>
      <c r="G3802" s="55" t="s">
        <v>16052</v>
      </c>
      <c r="H3802" s="55">
        <v>0</v>
      </c>
    </row>
    <row r="3803" spans="1:8" ht="12.5" customHeight="1">
      <c r="A3803" s="55">
        <v>26093</v>
      </c>
      <c r="B3803" s="55">
        <v>4</v>
      </c>
      <c r="C3803" s="55" t="s">
        <v>16053</v>
      </c>
      <c r="D3803" s="55" t="s">
        <v>4649</v>
      </c>
      <c r="E3803" s="55" t="s">
        <v>16054</v>
      </c>
      <c r="F3803" s="55" t="s">
        <v>4651</v>
      </c>
      <c r="G3803" s="55" t="s">
        <v>16055</v>
      </c>
      <c r="H3803" s="55">
        <v>0</v>
      </c>
    </row>
    <row r="3804" spans="1:8" ht="12.5" customHeight="1">
      <c r="A3804" s="55">
        <v>26300</v>
      </c>
      <c r="B3804" s="55">
        <v>4</v>
      </c>
      <c r="C3804" s="55" t="s">
        <v>16056</v>
      </c>
      <c r="D3804" s="55" t="s">
        <v>4649</v>
      </c>
      <c r="E3804" s="55" t="s">
        <v>16057</v>
      </c>
      <c r="F3804" s="55" t="s">
        <v>4651</v>
      </c>
      <c r="G3804" s="55" t="s">
        <v>16058</v>
      </c>
      <c r="H3804" s="55">
        <v>0</v>
      </c>
    </row>
    <row r="3805" spans="1:8" ht="12.5" customHeight="1">
      <c r="A3805" s="55">
        <v>26478</v>
      </c>
      <c r="B3805" s="55">
        <v>4</v>
      </c>
      <c r="C3805" s="55" t="s">
        <v>16059</v>
      </c>
      <c r="D3805" s="55" t="s">
        <v>4649</v>
      </c>
      <c r="E3805" s="55" t="s">
        <v>16060</v>
      </c>
      <c r="F3805" s="55" t="s">
        <v>4651</v>
      </c>
      <c r="G3805" s="55" t="s">
        <v>16061</v>
      </c>
      <c r="H3805" s="55">
        <v>0</v>
      </c>
    </row>
    <row r="3806" spans="1:8" ht="12.5" customHeight="1">
      <c r="A3806" s="55">
        <v>26511</v>
      </c>
      <c r="B3806" s="55">
        <v>4</v>
      </c>
      <c r="C3806" s="55" t="s">
        <v>16062</v>
      </c>
      <c r="D3806" s="55" t="s">
        <v>4649</v>
      </c>
      <c r="E3806" s="55" t="s">
        <v>16063</v>
      </c>
      <c r="F3806" s="55" t="s">
        <v>4651</v>
      </c>
      <c r="G3806" s="55" t="s">
        <v>16064</v>
      </c>
      <c r="H3806" s="55">
        <v>0</v>
      </c>
    </row>
    <row r="3807" spans="1:8" ht="12.5" customHeight="1">
      <c r="A3807" s="55">
        <v>27035</v>
      </c>
      <c r="B3807" s="55">
        <v>4</v>
      </c>
      <c r="C3807" s="55" t="s">
        <v>16065</v>
      </c>
      <c r="D3807" s="55" t="s">
        <v>4649</v>
      </c>
      <c r="E3807" s="55" t="s">
        <v>16066</v>
      </c>
      <c r="F3807" s="55" t="s">
        <v>4651</v>
      </c>
      <c r="G3807" s="55" t="s">
        <v>16067</v>
      </c>
      <c r="H3807" s="55">
        <v>0</v>
      </c>
    </row>
    <row r="3808" spans="1:8" ht="12.5" customHeight="1">
      <c r="A3808" s="55">
        <v>27038</v>
      </c>
      <c r="B3808" s="55">
        <v>4</v>
      </c>
      <c r="C3808" s="55" t="s">
        <v>16068</v>
      </c>
      <c r="D3808" s="55" t="s">
        <v>4649</v>
      </c>
      <c r="E3808" s="55" t="s">
        <v>16069</v>
      </c>
      <c r="F3808" s="55" t="s">
        <v>4651</v>
      </c>
      <c r="G3808" s="55" t="s">
        <v>16070</v>
      </c>
      <c r="H3808" s="55">
        <v>0</v>
      </c>
    </row>
    <row r="3809" spans="1:8" ht="12.5" customHeight="1">
      <c r="A3809" s="55">
        <v>27205</v>
      </c>
      <c r="B3809" s="55">
        <v>4</v>
      </c>
      <c r="C3809" s="55" t="s">
        <v>16071</v>
      </c>
      <c r="D3809" s="55" t="s">
        <v>4649</v>
      </c>
      <c r="E3809" s="55" t="s">
        <v>16072</v>
      </c>
      <c r="F3809" s="55" t="s">
        <v>4651</v>
      </c>
      <c r="G3809" s="55" t="s">
        <v>16073</v>
      </c>
      <c r="H3809" s="55">
        <v>0</v>
      </c>
    </row>
    <row r="3810" spans="1:8" ht="12.5" customHeight="1">
      <c r="A3810" s="55">
        <v>27453</v>
      </c>
      <c r="B3810" s="55">
        <v>4</v>
      </c>
      <c r="C3810" s="55" t="s">
        <v>16074</v>
      </c>
      <c r="D3810" s="55" t="s">
        <v>4649</v>
      </c>
      <c r="E3810" s="55" t="s">
        <v>16075</v>
      </c>
      <c r="F3810" s="55" t="s">
        <v>4651</v>
      </c>
      <c r="G3810" s="55" t="s">
        <v>16076</v>
      </c>
      <c r="H3810" s="55">
        <v>0</v>
      </c>
    </row>
    <row r="3811" spans="1:8" ht="12.5" customHeight="1">
      <c r="A3811" s="55">
        <v>27476</v>
      </c>
      <c r="B3811" s="55">
        <v>4</v>
      </c>
      <c r="C3811" s="55" t="s">
        <v>16077</v>
      </c>
      <c r="D3811" s="55" t="s">
        <v>4649</v>
      </c>
      <c r="E3811" s="55" t="s">
        <v>16078</v>
      </c>
      <c r="F3811" s="55" t="s">
        <v>4651</v>
      </c>
      <c r="G3811" s="55" t="s">
        <v>16079</v>
      </c>
      <c r="H3811" s="55">
        <v>0</v>
      </c>
    </row>
    <row r="3812" spans="1:8" ht="12.5" customHeight="1">
      <c r="A3812" s="55">
        <v>27552</v>
      </c>
      <c r="B3812" s="55">
        <v>4</v>
      </c>
      <c r="C3812" s="55" t="s">
        <v>16080</v>
      </c>
      <c r="D3812" s="55" t="s">
        <v>4649</v>
      </c>
      <c r="E3812" s="55" t="s">
        <v>16081</v>
      </c>
      <c r="F3812" s="55" t="s">
        <v>4651</v>
      </c>
      <c r="G3812" s="55" t="s">
        <v>16082</v>
      </c>
      <c r="H3812" s="55">
        <v>0</v>
      </c>
    </row>
    <row r="3813" spans="1:8" ht="12.5" customHeight="1">
      <c r="A3813" s="55">
        <v>27615</v>
      </c>
      <c r="B3813" s="55">
        <v>4</v>
      </c>
      <c r="C3813" s="55" t="s">
        <v>16083</v>
      </c>
      <c r="D3813" s="55" t="s">
        <v>4649</v>
      </c>
      <c r="E3813" s="55" t="s">
        <v>16084</v>
      </c>
      <c r="F3813" s="55" t="s">
        <v>4651</v>
      </c>
      <c r="G3813" s="55" t="s">
        <v>16085</v>
      </c>
      <c r="H3813" s="55">
        <v>0</v>
      </c>
    </row>
    <row r="3814" spans="1:8" ht="12.5" customHeight="1">
      <c r="A3814" s="55">
        <v>27988</v>
      </c>
      <c r="B3814" s="55">
        <v>4</v>
      </c>
      <c r="C3814" s="55" t="s">
        <v>16086</v>
      </c>
      <c r="D3814" s="55" t="s">
        <v>4649</v>
      </c>
      <c r="E3814" s="55" t="s">
        <v>16087</v>
      </c>
      <c r="F3814" s="55" t="s">
        <v>4651</v>
      </c>
      <c r="G3814" s="55" t="s">
        <v>16088</v>
      </c>
      <c r="H3814" s="55">
        <v>0</v>
      </c>
    </row>
    <row r="3815" spans="1:8" ht="12.5" customHeight="1">
      <c r="A3815" s="55">
        <v>28009</v>
      </c>
      <c r="B3815" s="55">
        <v>4</v>
      </c>
      <c r="C3815" s="55" t="s">
        <v>16089</v>
      </c>
      <c r="D3815" s="55" t="s">
        <v>4649</v>
      </c>
      <c r="E3815" s="55" t="s">
        <v>16090</v>
      </c>
      <c r="F3815" s="55" t="s">
        <v>4651</v>
      </c>
      <c r="G3815" s="55" t="s">
        <v>16091</v>
      </c>
      <c r="H3815" s="55">
        <v>0</v>
      </c>
    </row>
    <row r="3816" spans="1:8" ht="12.5" customHeight="1">
      <c r="A3816" s="55">
        <v>28014</v>
      </c>
      <c r="B3816" s="55">
        <v>4</v>
      </c>
      <c r="C3816" s="55" t="s">
        <v>16092</v>
      </c>
      <c r="D3816" s="55" t="s">
        <v>4649</v>
      </c>
      <c r="E3816" s="55" t="s">
        <v>16093</v>
      </c>
      <c r="F3816" s="55" t="s">
        <v>4651</v>
      </c>
      <c r="G3816" s="55" t="s">
        <v>16094</v>
      </c>
      <c r="H3816" s="55">
        <v>0</v>
      </c>
    </row>
    <row r="3817" spans="1:8" ht="12.5" customHeight="1">
      <c r="A3817" s="55">
        <v>28167</v>
      </c>
      <c r="B3817" s="55">
        <v>4</v>
      </c>
      <c r="C3817" s="55" t="s">
        <v>16095</v>
      </c>
      <c r="D3817" s="55" t="s">
        <v>4649</v>
      </c>
      <c r="E3817" s="55" t="s">
        <v>16096</v>
      </c>
      <c r="F3817" s="55" t="s">
        <v>4651</v>
      </c>
      <c r="G3817" s="55" t="s">
        <v>16097</v>
      </c>
      <c r="H3817" s="55">
        <v>0</v>
      </c>
    </row>
    <row r="3818" spans="1:8" ht="12.5" customHeight="1">
      <c r="A3818" s="55">
        <v>28168</v>
      </c>
      <c r="B3818" s="55">
        <v>4</v>
      </c>
      <c r="C3818" s="55" t="s">
        <v>16098</v>
      </c>
      <c r="D3818" s="55" t="s">
        <v>4649</v>
      </c>
      <c r="E3818" s="55" t="s">
        <v>16099</v>
      </c>
      <c r="F3818" s="55" t="s">
        <v>4651</v>
      </c>
      <c r="G3818" s="55" t="s">
        <v>16100</v>
      </c>
      <c r="H3818" s="55">
        <v>0</v>
      </c>
    </row>
    <row r="3819" spans="1:8" ht="12.5" customHeight="1">
      <c r="A3819" s="55">
        <v>28298</v>
      </c>
      <c r="B3819" s="55">
        <v>4</v>
      </c>
      <c r="C3819" s="55" t="s">
        <v>16101</v>
      </c>
      <c r="D3819" s="55" t="s">
        <v>4649</v>
      </c>
      <c r="E3819" s="55" t="s">
        <v>16102</v>
      </c>
      <c r="F3819" s="55" t="s">
        <v>4651</v>
      </c>
      <c r="G3819" s="55" t="s">
        <v>16103</v>
      </c>
      <c r="H3819" s="55">
        <v>0</v>
      </c>
    </row>
    <row r="3820" spans="1:8" ht="12.5" customHeight="1">
      <c r="A3820" s="55">
        <v>28596</v>
      </c>
      <c r="B3820" s="55">
        <v>4</v>
      </c>
      <c r="C3820" s="55" t="s">
        <v>16104</v>
      </c>
      <c r="D3820" s="55" t="s">
        <v>4649</v>
      </c>
      <c r="E3820" s="55" t="s">
        <v>16105</v>
      </c>
      <c r="F3820" s="55" t="s">
        <v>4651</v>
      </c>
      <c r="G3820" s="55" t="s">
        <v>16106</v>
      </c>
      <c r="H3820" s="55">
        <v>0</v>
      </c>
    </row>
    <row r="3821" spans="1:8" ht="12.5" customHeight="1">
      <c r="A3821" s="55">
        <v>28612</v>
      </c>
      <c r="B3821" s="55">
        <v>4</v>
      </c>
      <c r="C3821" s="55" t="s">
        <v>16107</v>
      </c>
      <c r="D3821" s="55" t="s">
        <v>4649</v>
      </c>
      <c r="E3821" s="55" t="s">
        <v>16108</v>
      </c>
      <c r="F3821" s="55" t="s">
        <v>4651</v>
      </c>
      <c r="G3821" s="55" t="s">
        <v>16109</v>
      </c>
      <c r="H3821" s="55">
        <v>0</v>
      </c>
    </row>
    <row r="3822" spans="1:8" ht="12.5" customHeight="1">
      <c r="A3822" s="55">
        <v>28638</v>
      </c>
      <c r="B3822" s="55">
        <v>4</v>
      </c>
      <c r="C3822" s="55" t="s">
        <v>16110</v>
      </c>
      <c r="D3822" s="55" t="s">
        <v>4649</v>
      </c>
      <c r="E3822" s="55" t="s">
        <v>16111</v>
      </c>
      <c r="F3822" s="55" t="s">
        <v>4651</v>
      </c>
      <c r="G3822" s="55" t="s">
        <v>16112</v>
      </c>
      <c r="H3822" s="55">
        <v>0</v>
      </c>
    </row>
    <row r="3823" spans="1:8" ht="12.5" customHeight="1">
      <c r="A3823" s="55">
        <v>28795</v>
      </c>
      <c r="B3823" s="55">
        <v>4</v>
      </c>
      <c r="C3823" s="55" t="s">
        <v>16113</v>
      </c>
      <c r="D3823" s="55" t="s">
        <v>4649</v>
      </c>
      <c r="E3823" s="55" t="s">
        <v>16114</v>
      </c>
      <c r="F3823" s="55" t="s">
        <v>4651</v>
      </c>
      <c r="G3823" s="55" t="s">
        <v>16115</v>
      </c>
      <c r="H3823" s="55">
        <v>0</v>
      </c>
    </row>
    <row r="3824" spans="1:8" ht="12.5" customHeight="1">
      <c r="A3824" s="55">
        <v>28860</v>
      </c>
      <c r="B3824" s="55">
        <v>4</v>
      </c>
      <c r="C3824" s="55" t="s">
        <v>16116</v>
      </c>
      <c r="D3824" s="55" t="s">
        <v>4649</v>
      </c>
      <c r="E3824" s="55" t="s">
        <v>16117</v>
      </c>
      <c r="F3824" s="55" t="s">
        <v>4651</v>
      </c>
      <c r="G3824" s="55" t="s">
        <v>16118</v>
      </c>
      <c r="H3824" s="55">
        <v>0</v>
      </c>
    </row>
    <row r="3825" spans="1:8" ht="12.5" customHeight="1">
      <c r="A3825" s="55">
        <v>29105</v>
      </c>
      <c r="B3825" s="55">
        <v>4</v>
      </c>
      <c r="C3825" s="55" t="s">
        <v>16119</v>
      </c>
      <c r="D3825" s="55" t="s">
        <v>4649</v>
      </c>
      <c r="E3825" s="55" t="s">
        <v>16120</v>
      </c>
      <c r="F3825" s="55" t="s">
        <v>4651</v>
      </c>
      <c r="G3825" s="55" t="s">
        <v>16121</v>
      </c>
      <c r="H3825" s="55">
        <v>0</v>
      </c>
    </row>
    <row r="3826" spans="1:8" ht="12.5" customHeight="1">
      <c r="A3826" s="55">
        <v>29161</v>
      </c>
      <c r="B3826" s="55">
        <v>4</v>
      </c>
      <c r="C3826" s="55" t="s">
        <v>16122</v>
      </c>
      <c r="D3826" s="55" t="s">
        <v>4649</v>
      </c>
      <c r="E3826" s="55" t="s">
        <v>16123</v>
      </c>
      <c r="F3826" s="55" t="s">
        <v>4651</v>
      </c>
      <c r="G3826" s="55" t="s">
        <v>16124</v>
      </c>
      <c r="H3826" s="55">
        <v>0</v>
      </c>
    </row>
    <row r="3827" spans="1:8" ht="12.5" customHeight="1">
      <c r="A3827" s="55">
        <v>29326</v>
      </c>
      <c r="B3827" s="55">
        <v>4</v>
      </c>
      <c r="C3827" s="55" t="s">
        <v>16125</v>
      </c>
      <c r="D3827" s="55" t="s">
        <v>4649</v>
      </c>
      <c r="E3827" s="55" t="s">
        <v>16126</v>
      </c>
      <c r="F3827" s="55" t="s">
        <v>4651</v>
      </c>
      <c r="G3827" s="55" t="s">
        <v>16127</v>
      </c>
      <c r="H3827" s="55">
        <v>0</v>
      </c>
    </row>
    <row r="3828" spans="1:8" ht="12.5" customHeight="1">
      <c r="A3828" s="55">
        <v>11194</v>
      </c>
      <c r="B3828" s="55">
        <v>4</v>
      </c>
      <c r="C3828" s="55" t="s">
        <v>16128</v>
      </c>
      <c r="D3828" s="55" t="s">
        <v>4649</v>
      </c>
      <c r="E3828" s="55" t="s">
        <v>16129</v>
      </c>
      <c r="F3828" s="55" t="s">
        <v>4651</v>
      </c>
      <c r="G3828" s="55" t="s">
        <v>16130</v>
      </c>
      <c r="H3828" s="55">
        <v>0</v>
      </c>
    </row>
    <row r="3829" spans="1:8" ht="12.5" customHeight="1">
      <c r="A3829" s="55">
        <v>13031</v>
      </c>
      <c r="B3829" s="55">
        <v>4</v>
      </c>
      <c r="C3829" s="55" t="s">
        <v>16131</v>
      </c>
      <c r="D3829" s="55" t="s">
        <v>4649</v>
      </c>
      <c r="E3829" s="55" t="s">
        <v>16132</v>
      </c>
      <c r="F3829" s="55" t="s">
        <v>4651</v>
      </c>
      <c r="G3829" s="55" t="s">
        <v>16133</v>
      </c>
      <c r="H3829" s="55">
        <v>0</v>
      </c>
    </row>
    <row r="3830" spans="1:8" ht="12.5" customHeight="1">
      <c r="A3830" s="55">
        <v>13152</v>
      </c>
      <c r="B3830" s="55">
        <v>4</v>
      </c>
      <c r="C3830" s="55" t="s">
        <v>16134</v>
      </c>
      <c r="D3830" s="55" t="s">
        <v>4649</v>
      </c>
      <c r="E3830" s="55" t="s">
        <v>16135</v>
      </c>
      <c r="F3830" s="55" t="s">
        <v>4651</v>
      </c>
      <c r="G3830" s="55" t="s">
        <v>16136</v>
      </c>
      <c r="H3830" s="55">
        <v>0</v>
      </c>
    </row>
    <row r="3831" spans="1:8" ht="12.5" customHeight="1">
      <c r="A3831" s="55">
        <v>13238</v>
      </c>
      <c r="B3831" s="55">
        <v>4</v>
      </c>
      <c r="C3831" s="55" t="s">
        <v>16137</v>
      </c>
      <c r="D3831" s="55" t="s">
        <v>4649</v>
      </c>
      <c r="E3831" s="55" t="s">
        <v>16138</v>
      </c>
      <c r="F3831" s="55" t="s">
        <v>4651</v>
      </c>
      <c r="G3831" s="55" t="s">
        <v>16139</v>
      </c>
      <c r="H3831" s="55">
        <v>0</v>
      </c>
    </row>
    <row r="3832" spans="1:8" ht="12.5" customHeight="1">
      <c r="A3832" s="55">
        <v>13480</v>
      </c>
      <c r="B3832" s="55">
        <v>4</v>
      </c>
      <c r="C3832" s="55" t="s">
        <v>16140</v>
      </c>
      <c r="D3832" s="55" t="s">
        <v>4649</v>
      </c>
      <c r="E3832" s="55" t="s">
        <v>16141</v>
      </c>
      <c r="F3832" s="55" t="s">
        <v>4651</v>
      </c>
      <c r="G3832" s="55" t="s">
        <v>16142</v>
      </c>
      <c r="H3832" s="55">
        <v>0</v>
      </c>
    </row>
    <row r="3833" spans="1:8" ht="12.5" customHeight="1">
      <c r="A3833" s="55">
        <v>13723</v>
      </c>
      <c r="B3833" s="55">
        <v>4</v>
      </c>
      <c r="C3833" s="55" t="s">
        <v>16143</v>
      </c>
      <c r="D3833" s="55" t="s">
        <v>4649</v>
      </c>
      <c r="E3833" s="55" t="s">
        <v>16144</v>
      </c>
      <c r="F3833" s="55" t="s">
        <v>4651</v>
      </c>
      <c r="G3833" s="55" t="s">
        <v>16145</v>
      </c>
      <c r="H3833" s="55">
        <v>0</v>
      </c>
    </row>
    <row r="3834" spans="1:8" ht="12.5" customHeight="1">
      <c r="A3834" s="55">
        <v>13914</v>
      </c>
      <c r="B3834" s="55">
        <v>4</v>
      </c>
      <c r="C3834" s="55" t="s">
        <v>16146</v>
      </c>
      <c r="D3834" s="55" t="s">
        <v>4649</v>
      </c>
      <c r="E3834" s="55" t="s">
        <v>16147</v>
      </c>
      <c r="F3834" s="55" t="s">
        <v>4651</v>
      </c>
      <c r="G3834" s="55" t="s">
        <v>16148</v>
      </c>
      <c r="H3834" s="55">
        <v>0</v>
      </c>
    </row>
    <row r="3835" spans="1:8" ht="12.5" customHeight="1">
      <c r="A3835" s="55">
        <v>15279</v>
      </c>
      <c r="B3835" s="55">
        <v>4</v>
      </c>
      <c r="C3835" s="55" t="s">
        <v>16149</v>
      </c>
      <c r="D3835" s="55" t="s">
        <v>4649</v>
      </c>
      <c r="E3835" s="55" t="s">
        <v>16150</v>
      </c>
      <c r="F3835" s="55" t="s">
        <v>4651</v>
      </c>
      <c r="G3835" s="55" t="s">
        <v>16151</v>
      </c>
      <c r="H3835" s="55">
        <v>0</v>
      </c>
    </row>
    <row r="3836" spans="1:8" ht="12.5" customHeight="1">
      <c r="A3836" s="55">
        <v>15948</v>
      </c>
      <c r="B3836" s="55">
        <v>4</v>
      </c>
      <c r="C3836" s="55" t="s">
        <v>16152</v>
      </c>
      <c r="D3836" s="55" t="s">
        <v>4649</v>
      </c>
      <c r="E3836" s="55" t="s">
        <v>16153</v>
      </c>
      <c r="F3836" s="55" t="s">
        <v>4651</v>
      </c>
      <c r="G3836" s="55" t="s">
        <v>16154</v>
      </c>
      <c r="H3836" s="55">
        <v>0</v>
      </c>
    </row>
    <row r="3837" spans="1:8" ht="12.5" customHeight="1">
      <c r="A3837" s="55">
        <v>15998</v>
      </c>
      <c r="B3837" s="55">
        <v>4</v>
      </c>
      <c r="C3837" s="55" t="s">
        <v>16155</v>
      </c>
      <c r="D3837" s="55" t="s">
        <v>4649</v>
      </c>
      <c r="E3837" s="55" t="s">
        <v>16156</v>
      </c>
      <c r="F3837" s="55" t="s">
        <v>4651</v>
      </c>
      <c r="G3837" s="55" t="s">
        <v>16157</v>
      </c>
      <c r="H3837" s="55">
        <v>0</v>
      </c>
    </row>
    <row r="3838" spans="1:8" ht="12.5" customHeight="1">
      <c r="A3838" s="55">
        <v>16017</v>
      </c>
      <c r="B3838" s="55">
        <v>4</v>
      </c>
      <c r="C3838" s="55" t="s">
        <v>16158</v>
      </c>
      <c r="D3838" s="55" t="s">
        <v>4649</v>
      </c>
      <c r="E3838" s="55" t="s">
        <v>16159</v>
      </c>
      <c r="F3838" s="55" t="s">
        <v>4651</v>
      </c>
      <c r="G3838" s="55" t="s">
        <v>16160</v>
      </c>
      <c r="H3838" s="55">
        <v>0</v>
      </c>
    </row>
    <row r="3839" spans="1:8" ht="12.5" customHeight="1">
      <c r="A3839" s="55">
        <v>16210</v>
      </c>
      <c r="B3839" s="55">
        <v>4</v>
      </c>
      <c r="C3839" s="55" t="s">
        <v>16161</v>
      </c>
      <c r="D3839" s="55" t="s">
        <v>4649</v>
      </c>
      <c r="E3839" s="55" t="s">
        <v>16162</v>
      </c>
      <c r="F3839" s="55" t="s">
        <v>4651</v>
      </c>
      <c r="G3839" s="55" t="s">
        <v>16163</v>
      </c>
      <c r="H3839" s="55">
        <v>0</v>
      </c>
    </row>
    <row r="3840" spans="1:8" ht="12.5" customHeight="1">
      <c r="A3840" s="55">
        <v>16655</v>
      </c>
      <c r="B3840" s="55">
        <v>4</v>
      </c>
      <c r="C3840" s="55" t="s">
        <v>16164</v>
      </c>
      <c r="D3840" s="55" t="s">
        <v>4649</v>
      </c>
      <c r="E3840" s="55" t="s">
        <v>16165</v>
      </c>
      <c r="F3840" s="55" t="s">
        <v>4651</v>
      </c>
      <c r="G3840" s="55" t="s">
        <v>16166</v>
      </c>
      <c r="H3840" s="55">
        <v>0</v>
      </c>
    </row>
    <row r="3841" spans="1:8" ht="12.5" customHeight="1">
      <c r="A3841" s="55">
        <v>17009</v>
      </c>
      <c r="B3841" s="55">
        <v>4</v>
      </c>
      <c r="C3841" s="55" t="s">
        <v>16167</v>
      </c>
      <c r="D3841" s="55" t="s">
        <v>4649</v>
      </c>
      <c r="E3841" s="55" t="s">
        <v>16168</v>
      </c>
      <c r="F3841" s="55" t="s">
        <v>4651</v>
      </c>
      <c r="G3841" s="55" t="s">
        <v>16169</v>
      </c>
      <c r="H3841" s="55">
        <v>0</v>
      </c>
    </row>
    <row r="3842" spans="1:8" ht="12.5" customHeight="1">
      <c r="A3842" s="55">
        <v>17014</v>
      </c>
      <c r="B3842" s="55">
        <v>4</v>
      </c>
      <c r="C3842" s="55" t="s">
        <v>16170</v>
      </c>
      <c r="D3842" s="55" t="s">
        <v>4649</v>
      </c>
      <c r="E3842" s="55" t="s">
        <v>16171</v>
      </c>
      <c r="F3842" s="55" t="s">
        <v>4651</v>
      </c>
      <c r="G3842" s="55" t="s">
        <v>16172</v>
      </c>
      <c r="H3842" s="55">
        <v>0</v>
      </c>
    </row>
    <row r="3843" spans="1:8" ht="12.5" customHeight="1">
      <c r="A3843" s="55">
        <v>17163</v>
      </c>
      <c r="B3843" s="55">
        <v>4</v>
      </c>
      <c r="C3843" s="55" t="s">
        <v>16173</v>
      </c>
      <c r="D3843" s="55" t="s">
        <v>4649</v>
      </c>
      <c r="E3843" s="55" t="s">
        <v>16174</v>
      </c>
      <c r="F3843" s="55" t="s">
        <v>4651</v>
      </c>
      <c r="G3843" s="55" t="s">
        <v>16175</v>
      </c>
      <c r="H3843" s="55">
        <v>0</v>
      </c>
    </row>
    <row r="3844" spans="1:8" ht="12.5" customHeight="1">
      <c r="A3844" s="55">
        <v>17497</v>
      </c>
      <c r="B3844" s="55">
        <v>4</v>
      </c>
      <c r="C3844" s="55" t="s">
        <v>16176</v>
      </c>
      <c r="D3844" s="55" t="s">
        <v>4649</v>
      </c>
      <c r="E3844" s="55" t="s">
        <v>16177</v>
      </c>
      <c r="F3844" s="55" t="s">
        <v>4651</v>
      </c>
      <c r="G3844" s="55" t="s">
        <v>16178</v>
      </c>
      <c r="H3844" s="55">
        <v>0</v>
      </c>
    </row>
    <row r="3845" spans="1:8" ht="12.5" customHeight="1">
      <c r="A3845" s="55">
        <v>18052</v>
      </c>
      <c r="B3845" s="55">
        <v>4</v>
      </c>
      <c r="C3845" s="55" t="s">
        <v>16179</v>
      </c>
      <c r="D3845" s="55" t="s">
        <v>4649</v>
      </c>
      <c r="E3845" s="55" t="s">
        <v>16180</v>
      </c>
      <c r="F3845" s="55" t="s">
        <v>4651</v>
      </c>
      <c r="G3845" s="55" t="s">
        <v>16181</v>
      </c>
      <c r="H3845" s="55">
        <v>0</v>
      </c>
    </row>
    <row r="3846" spans="1:8" ht="12.5" customHeight="1">
      <c r="A3846" s="55">
        <v>18099</v>
      </c>
      <c r="B3846" s="55">
        <v>4</v>
      </c>
      <c r="C3846" s="55" t="s">
        <v>16182</v>
      </c>
      <c r="D3846" s="55" t="s">
        <v>4649</v>
      </c>
      <c r="E3846" s="55" t="s">
        <v>16183</v>
      </c>
      <c r="F3846" s="55" t="s">
        <v>4651</v>
      </c>
      <c r="G3846" s="55" t="s">
        <v>16184</v>
      </c>
      <c r="H3846" s="55">
        <v>0</v>
      </c>
    </row>
    <row r="3847" spans="1:8" ht="12.5" customHeight="1">
      <c r="A3847" s="55">
        <v>18100</v>
      </c>
      <c r="B3847" s="55">
        <v>4</v>
      </c>
      <c r="C3847" s="55" t="s">
        <v>16185</v>
      </c>
      <c r="D3847" s="55" t="s">
        <v>4649</v>
      </c>
      <c r="E3847" s="55" t="s">
        <v>16186</v>
      </c>
      <c r="F3847" s="55" t="s">
        <v>4651</v>
      </c>
      <c r="G3847" s="55" t="s">
        <v>16187</v>
      </c>
      <c r="H3847" s="55">
        <v>0</v>
      </c>
    </row>
    <row r="3848" spans="1:8" ht="12.5" customHeight="1">
      <c r="A3848" s="55">
        <v>18312</v>
      </c>
      <c r="B3848" s="55">
        <v>4</v>
      </c>
      <c r="C3848" s="55" t="s">
        <v>16188</v>
      </c>
      <c r="D3848" s="55" t="s">
        <v>4649</v>
      </c>
      <c r="E3848" s="55" t="s">
        <v>16189</v>
      </c>
      <c r="F3848" s="55" t="s">
        <v>4651</v>
      </c>
      <c r="G3848" s="55" t="s">
        <v>16190</v>
      </c>
      <c r="H3848" s="55">
        <v>0</v>
      </c>
    </row>
    <row r="3849" spans="1:8" ht="12.5" customHeight="1">
      <c r="A3849" s="55">
        <v>18360</v>
      </c>
      <c r="B3849" s="55">
        <v>4</v>
      </c>
      <c r="C3849" s="55" t="s">
        <v>16191</v>
      </c>
      <c r="D3849" s="55" t="s">
        <v>4649</v>
      </c>
      <c r="E3849" s="55" t="s">
        <v>16192</v>
      </c>
      <c r="F3849" s="55" t="s">
        <v>4651</v>
      </c>
      <c r="G3849" s="55" t="s">
        <v>16193</v>
      </c>
      <c r="H3849" s="55">
        <v>0</v>
      </c>
    </row>
    <row r="3850" spans="1:8" ht="12.5" customHeight="1">
      <c r="A3850" s="55">
        <v>18366</v>
      </c>
      <c r="B3850" s="55">
        <v>4</v>
      </c>
      <c r="C3850" s="55" t="s">
        <v>16194</v>
      </c>
      <c r="D3850" s="55" t="s">
        <v>4649</v>
      </c>
      <c r="E3850" s="55" t="s">
        <v>16195</v>
      </c>
      <c r="F3850" s="55" t="s">
        <v>4651</v>
      </c>
      <c r="G3850" s="55" t="s">
        <v>16196</v>
      </c>
      <c r="H3850" s="55">
        <v>0</v>
      </c>
    </row>
    <row r="3851" spans="1:8" ht="12.5" customHeight="1">
      <c r="A3851" s="55">
        <v>18413</v>
      </c>
      <c r="B3851" s="55">
        <v>4</v>
      </c>
      <c r="C3851" s="55" t="s">
        <v>16197</v>
      </c>
      <c r="D3851" s="55" t="s">
        <v>4649</v>
      </c>
      <c r="E3851" s="55" t="s">
        <v>16198</v>
      </c>
      <c r="F3851" s="55" t="s">
        <v>4651</v>
      </c>
      <c r="G3851" s="55" t="s">
        <v>16199</v>
      </c>
      <c r="H3851" s="55">
        <v>0</v>
      </c>
    </row>
    <row r="3852" spans="1:8" ht="12.5" customHeight="1">
      <c r="A3852" s="55">
        <v>18415</v>
      </c>
      <c r="B3852" s="55">
        <v>4</v>
      </c>
      <c r="C3852" s="55" t="s">
        <v>16200</v>
      </c>
      <c r="D3852" s="55" t="s">
        <v>4649</v>
      </c>
      <c r="E3852" s="55" t="s">
        <v>16201</v>
      </c>
      <c r="F3852" s="55" t="s">
        <v>4651</v>
      </c>
      <c r="G3852" s="55" t="s">
        <v>16202</v>
      </c>
      <c r="H3852" s="55">
        <v>0</v>
      </c>
    </row>
    <row r="3853" spans="1:8" ht="12.5" customHeight="1">
      <c r="A3853" s="55">
        <v>18510</v>
      </c>
      <c r="B3853" s="55">
        <v>4</v>
      </c>
      <c r="C3853" s="55" t="s">
        <v>16203</v>
      </c>
      <c r="D3853" s="55" t="s">
        <v>4649</v>
      </c>
      <c r="E3853" s="55" t="s">
        <v>16204</v>
      </c>
      <c r="F3853" s="55" t="s">
        <v>4651</v>
      </c>
      <c r="G3853" s="55" t="s">
        <v>16205</v>
      </c>
      <c r="H3853" s="55">
        <v>0</v>
      </c>
    </row>
    <row r="3854" spans="1:8" ht="12.5" customHeight="1">
      <c r="A3854" s="55">
        <v>18560</v>
      </c>
      <c r="B3854" s="55">
        <v>4</v>
      </c>
      <c r="C3854" s="55" t="s">
        <v>16206</v>
      </c>
      <c r="D3854" s="55" t="s">
        <v>4649</v>
      </c>
      <c r="E3854" s="55" t="s">
        <v>16207</v>
      </c>
      <c r="F3854" s="55" t="s">
        <v>4651</v>
      </c>
      <c r="G3854" s="55" t="s">
        <v>16208</v>
      </c>
      <c r="H3854" s="55">
        <v>0</v>
      </c>
    </row>
    <row r="3855" spans="1:8" ht="12.5" customHeight="1">
      <c r="A3855" s="55">
        <v>18572</v>
      </c>
      <c r="B3855" s="55">
        <v>4</v>
      </c>
      <c r="C3855" s="55" t="s">
        <v>16209</v>
      </c>
      <c r="D3855" s="55" t="s">
        <v>4649</v>
      </c>
      <c r="E3855" s="55" t="s">
        <v>16210</v>
      </c>
      <c r="F3855" s="55" t="s">
        <v>4651</v>
      </c>
      <c r="G3855" s="55" t="s">
        <v>16211</v>
      </c>
      <c r="H3855" s="55">
        <v>0</v>
      </c>
    </row>
    <row r="3856" spans="1:8" ht="12.5" customHeight="1">
      <c r="A3856" s="55">
        <v>18597</v>
      </c>
      <c r="B3856" s="55">
        <v>4</v>
      </c>
      <c r="C3856" s="55" t="s">
        <v>16212</v>
      </c>
      <c r="D3856" s="55" t="s">
        <v>4649</v>
      </c>
      <c r="E3856" s="55" t="s">
        <v>16213</v>
      </c>
      <c r="F3856" s="55" t="s">
        <v>4651</v>
      </c>
      <c r="G3856" s="55" t="s">
        <v>16214</v>
      </c>
      <c r="H3856" s="55">
        <v>0</v>
      </c>
    </row>
    <row r="3857" spans="1:8" ht="12.5" customHeight="1">
      <c r="A3857" s="55">
        <v>18598</v>
      </c>
      <c r="B3857" s="55">
        <v>4</v>
      </c>
      <c r="C3857" s="55" t="s">
        <v>16215</v>
      </c>
      <c r="D3857" s="55" t="s">
        <v>4649</v>
      </c>
      <c r="E3857" s="55" t="s">
        <v>16216</v>
      </c>
      <c r="F3857" s="55" t="s">
        <v>4651</v>
      </c>
      <c r="G3857" s="55" t="s">
        <v>16217</v>
      </c>
      <c r="H3857" s="55">
        <v>0</v>
      </c>
    </row>
    <row r="3858" spans="1:8" ht="12.5" customHeight="1">
      <c r="A3858" s="55">
        <v>18662</v>
      </c>
      <c r="B3858" s="55">
        <v>4</v>
      </c>
      <c r="C3858" s="55" t="s">
        <v>16218</v>
      </c>
      <c r="D3858" s="55" t="s">
        <v>4649</v>
      </c>
      <c r="E3858" s="55" t="s">
        <v>16219</v>
      </c>
      <c r="F3858" s="55" t="s">
        <v>4651</v>
      </c>
      <c r="G3858" s="55" t="s">
        <v>16220</v>
      </c>
      <c r="H3858" s="55">
        <v>0</v>
      </c>
    </row>
    <row r="3859" spans="1:8" ht="12.5" customHeight="1">
      <c r="A3859" s="55">
        <v>18770</v>
      </c>
      <c r="B3859" s="55">
        <v>4</v>
      </c>
      <c r="C3859" s="55" t="s">
        <v>16221</v>
      </c>
      <c r="D3859" s="55" t="s">
        <v>4649</v>
      </c>
      <c r="E3859" s="55" t="s">
        <v>16222</v>
      </c>
      <c r="F3859" s="55" t="s">
        <v>4651</v>
      </c>
      <c r="G3859" s="55" t="s">
        <v>16223</v>
      </c>
      <c r="H3859" s="55">
        <v>0</v>
      </c>
    </row>
    <row r="3860" spans="1:8" ht="12.5" customHeight="1">
      <c r="A3860" s="55">
        <v>18904</v>
      </c>
      <c r="B3860" s="55">
        <v>4</v>
      </c>
      <c r="C3860" s="55" t="s">
        <v>16224</v>
      </c>
      <c r="D3860" s="55" t="s">
        <v>4649</v>
      </c>
      <c r="E3860" s="55" t="s">
        <v>16225</v>
      </c>
      <c r="F3860" s="55" t="s">
        <v>4651</v>
      </c>
      <c r="G3860" s="55" t="s">
        <v>16226</v>
      </c>
      <c r="H3860" s="55">
        <v>0</v>
      </c>
    </row>
    <row r="3861" spans="1:8" ht="12.5" customHeight="1">
      <c r="A3861" s="55">
        <v>18920</v>
      </c>
      <c r="B3861" s="55">
        <v>4</v>
      </c>
      <c r="C3861" s="55" t="s">
        <v>16227</v>
      </c>
      <c r="D3861" s="55" t="s">
        <v>4649</v>
      </c>
      <c r="E3861" s="55" t="s">
        <v>16228</v>
      </c>
      <c r="F3861" s="55" t="s">
        <v>4651</v>
      </c>
      <c r="G3861" s="55" t="s">
        <v>16229</v>
      </c>
      <c r="H3861" s="55">
        <v>0</v>
      </c>
    </row>
    <row r="3862" spans="1:8" ht="12.5" customHeight="1">
      <c r="A3862" s="55">
        <v>18939</v>
      </c>
      <c r="B3862" s="55">
        <v>4</v>
      </c>
      <c r="C3862" s="55" t="s">
        <v>16230</v>
      </c>
      <c r="D3862" s="55" t="s">
        <v>4649</v>
      </c>
      <c r="E3862" s="55" t="s">
        <v>16231</v>
      </c>
      <c r="F3862" s="55" t="s">
        <v>4651</v>
      </c>
      <c r="G3862" s="55" t="s">
        <v>16232</v>
      </c>
      <c r="H3862" s="55">
        <v>0</v>
      </c>
    </row>
    <row r="3863" spans="1:8" ht="12.5" customHeight="1">
      <c r="A3863" s="55">
        <v>19146</v>
      </c>
      <c r="B3863" s="55">
        <v>4</v>
      </c>
      <c r="C3863" s="55" t="s">
        <v>16233</v>
      </c>
      <c r="D3863" s="55" t="s">
        <v>4649</v>
      </c>
      <c r="E3863" s="55" t="s">
        <v>16234</v>
      </c>
      <c r="F3863" s="55" t="s">
        <v>4651</v>
      </c>
      <c r="G3863" s="55" t="s">
        <v>16235</v>
      </c>
      <c r="H3863" s="55">
        <v>0</v>
      </c>
    </row>
    <row r="3864" spans="1:8" ht="12.5" customHeight="1">
      <c r="A3864" s="55">
        <v>19408</v>
      </c>
      <c r="B3864" s="55">
        <v>4</v>
      </c>
      <c r="C3864" s="55" t="s">
        <v>16236</v>
      </c>
      <c r="D3864" s="55" t="s">
        <v>4649</v>
      </c>
      <c r="E3864" s="55" t="s">
        <v>16237</v>
      </c>
      <c r="F3864" s="55" t="s">
        <v>4651</v>
      </c>
      <c r="G3864" s="55" t="s">
        <v>16238</v>
      </c>
      <c r="H3864" s="55">
        <v>0</v>
      </c>
    </row>
    <row r="3865" spans="1:8" ht="12.5" customHeight="1">
      <c r="A3865" s="55">
        <v>19532</v>
      </c>
      <c r="B3865" s="55">
        <v>4</v>
      </c>
      <c r="C3865" s="55" t="s">
        <v>16239</v>
      </c>
      <c r="D3865" s="55" t="s">
        <v>4649</v>
      </c>
      <c r="E3865" s="55" t="s">
        <v>16240</v>
      </c>
      <c r="F3865" s="55" t="s">
        <v>4651</v>
      </c>
      <c r="G3865" s="55" t="s">
        <v>16241</v>
      </c>
      <c r="H3865" s="55">
        <v>0</v>
      </c>
    </row>
    <row r="3866" spans="1:8" ht="12.5" customHeight="1">
      <c r="A3866" s="55">
        <v>19734</v>
      </c>
      <c r="B3866" s="55">
        <v>4</v>
      </c>
      <c r="C3866" s="55" t="s">
        <v>16242</v>
      </c>
      <c r="D3866" s="55" t="s">
        <v>4649</v>
      </c>
      <c r="E3866" s="55" t="s">
        <v>16243</v>
      </c>
      <c r="F3866" s="55" t="s">
        <v>4651</v>
      </c>
      <c r="G3866" s="55" t="s">
        <v>16244</v>
      </c>
      <c r="H3866" s="55">
        <v>0</v>
      </c>
    </row>
    <row r="3867" spans="1:8" ht="12.5" customHeight="1">
      <c r="A3867" s="55">
        <v>19818</v>
      </c>
      <c r="B3867" s="55">
        <v>4</v>
      </c>
      <c r="C3867" s="55" t="s">
        <v>16245</v>
      </c>
      <c r="D3867" s="55" t="s">
        <v>4649</v>
      </c>
      <c r="E3867" s="55" t="s">
        <v>16246</v>
      </c>
      <c r="F3867" s="55" t="s">
        <v>4651</v>
      </c>
      <c r="G3867" s="55" t="s">
        <v>16247</v>
      </c>
      <c r="H3867" s="55">
        <v>0</v>
      </c>
    </row>
    <row r="3868" spans="1:8" ht="12.5" customHeight="1">
      <c r="A3868" s="55">
        <v>20097</v>
      </c>
      <c r="B3868" s="55">
        <v>4</v>
      </c>
      <c r="C3868" s="55" t="s">
        <v>16248</v>
      </c>
      <c r="D3868" s="55" t="s">
        <v>4649</v>
      </c>
      <c r="E3868" s="55" t="s">
        <v>16249</v>
      </c>
      <c r="F3868" s="55" t="s">
        <v>4651</v>
      </c>
      <c r="G3868" s="55" t="s">
        <v>16250</v>
      </c>
      <c r="H3868" s="55">
        <v>0</v>
      </c>
    </row>
    <row r="3869" spans="1:8" ht="12.5" customHeight="1">
      <c r="A3869" s="55">
        <v>20116</v>
      </c>
      <c r="B3869" s="55">
        <v>4</v>
      </c>
      <c r="C3869" s="55" t="s">
        <v>16251</v>
      </c>
      <c r="D3869" s="55" t="s">
        <v>4649</v>
      </c>
      <c r="E3869" s="55" t="s">
        <v>16252</v>
      </c>
      <c r="F3869" s="55" t="s">
        <v>4651</v>
      </c>
      <c r="G3869" s="55" t="s">
        <v>16253</v>
      </c>
      <c r="H3869" s="55">
        <v>0</v>
      </c>
    </row>
    <row r="3870" spans="1:8" ht="12.5" customHeight="1">
      <c r="A3870" s="55">
        <v>20180</v>
      </c>
      <c r="B3870" s="55">
        <v>4</v>
      </c>
      <c r="C3870" s="55" t="s">
        <v>16254</v>
      </c>
      <c r="D3870" s="55" t="s">
        <v>4649</v>
      </c>
      <c r="E3870" s="55" t="s">
        <v>16255</v>
      </c>
      <c r="F3870" s="55" t="s">
        <v>4651</v>
      </c>
      <c r="G3870" s="55" t="s">
        <v>16256</v>
      </c>
      <c r="H3870" s="55">
        <v>0</v>
      </c>
    </row>
    <row r="3871" spans="1:8" ht="12.5" customHeight="1">
      <c r="A3871" s="55">
        <v>20278</v>
      </c>
      <c r="B3871" s="55">
        <v>4</v>
      </c>
      <c r="C3871" s="55" t="s">
        <v>16257</v>
      </c>
      <c r="D3871" s="55" t="s">
        <v>4649</v>
      </c>
      <c r="E3871" s="55" t="s">
        <v>16258</v>
      </c>
      <c r="F3871" s="55" t="s">
        <v>4651</v>
      </c>
      <c r="G3871" s="55" t="s">
        <v>16259</v>
      </c>
      <c r="H3871" s="55">
        <v>0</v>
      </c>
    </row>
    <row r="3872" spans="1:8" ht="12.5" customHeight="1">
      <c r="A3872" s="55">
        <v>20329</v>
      </c>
      <c r="B3872" s="55">
        <v>4</v>
      </c>
      <c r="C3872" s="55" t="s">
        <v>16260</v>
      </c>
      <c r="D3872" s="55" t="s">
        <v>4649</v>
      </c>
      <c r="E3872" s="55" t="s">
        <v>16261</v>
      </c>
      <c r="F3872" s="55" t="s">
        <v>4651</v>
      </c>
      <c r="G3872" s="55" t="s">
        <v>16262</v>
      </c>
      <c r="H3872" s="55">
        <v>0</v>
      </c>
    </row>
    <row r="3873" spans="1:8" ht="12.5" customHeight="1">
      <c r="A3873" s="55">
        <v>20344</v>
      </c>
      <c r="B3873" s="55">
        <v>4</v>
      </c>
      <c r="C3873" s="55" t="s">
        <v>16263</v>
      </c>
      <c r="D3873" s="55" t="s">
        <v>4649</v>
      </c>
      <c r="E3873" s="55" t="s">
        <v>16264</v>
      </c>
      <c r="F3873" s="55" t="s">
        <v>4651</v>
      </c>
      <c r="G3873" s="55" t="s">
        <v>16265</v>
      </c>
      <c r="H3873" s="55">
        <v>0</v>
      </c>
    </row>
    <row r="3874" spans="1:8" ht="12.5" customHeight="1">
      <c r="A3874" s="55">
        <v>20367</v>
      </c>
      <c r="B3874" s="55">
        <v>4</v>
      </c>
      <c r="C3874" s="55" t="s">
        <v>16266</v>
      </c>
      <c r="D3874" s="55" t="s">
        <v>4649</v>
      </c>
      <c r="E3874" s="55" t="s">
        <v>16267</v>
      </c>
      <c r="F3874" s="55" t="s">
        <v>4651</v>
      </c>
      <c r="G3874" s="55" t="s">
        <v>16268</v>
      </c>
      <c r="H3874" s="55">
        <v>0</v>
      </c>
    </row>
    <row r="3875" spans="1:8" ht="12.5" customHeight="1">
      <c r="A3875" s="55">
        <v>20481</v>
      </c>
      <c r="B3875" s="55">
        <v>4</v>
      </c>
      <c r="C3875" s="55" t="s">
        <v>16269</v>
      </c>
      <c r="D3875" s="55" t="s">
        <v>4649</v>
      </c>
      <c r="E3875" s="55" t="s">
        <v>16270</v>
      </c>
      <c r="F3875" s="55" t="s">
        <v>4651</v>
      </c>
      <c r="G3875" s="55" t="s">
        <v>16271</v>
      </c>
      <c r="H3875" s="55">
        <v>0</v>
      </c>
    </row>
    <row r="3876" spans="1:8" ht="12.5" customHeight="1">
      <c r="A3876" s="55">
        <v>20484</v>
      </c>
      <c r="B3876" s="55">
        <v>4</v>
      </c>
      <c r="C3876" s="55" t="s">
        <v>16272</v>
      </c>
      <c r="D3876" s="55" t="s">
        <v>4649</v>
      </c>
      <c r="E3876" s="55" t="s">
        <v>16273</v>
      </c>
      <c r="F3876" s="55" t="s">
        <v>4651</v>
      </c>
      <c r="G3876" s="55" t="s">
        <v>16274</v>
      </c>
      <c r="H3876" s="55">
        <v>0</v>
      </c>
    </row>
    <row r="3877" spans="1:8" ht="12.5" customHeight="1">
      <c r="A3877" s="55">
        <v>20509</v>
      </c>
      <c r="B3877" s="55">
        <v>4</v>
      </c>
      <c r="C3877" s="55" t="s">
        <v>16275</v>
      </c>
      <c r="D3877" s="55" t="s">
        <v>4649</v>
      </c>
      <c r="E3877" s="55" t="s">
        <v>16276</v>
      </c>
      <c r="F3877" s="55" t="s">
        <v>4651</v>
      </c>
      <c r="G3877" s="55" t="s">
        <v>16277</v>
      </c>
      <c r="H3877" s="55">
        <v>0</v>
      </c>
    </row>
    <row r="3878" spans="1:8" ht="12.5" customHeight="1">
      <c r="A3878" s="55">
        <v>20701</v>
      </c>
      <c r="B3878" s="55">
        <v>4</v>
      </c>
      <c r="C3878" s="55" t="s">
        <v>16278</v>
      </c>
      <c r="D3878" s="55" t="s">
        <v>4649</v>
      </c>
      <c r="E3878" s="55" t="s">
        <v>16279</v>
      </c>
      <c r="F3878" s="55" t="s">
        <v>4651</v>
      </c>
      <c r="G3878" s="55" t="s">
        <v>16280</v>
      </c>
      <c r="H3878" s="55">
        <v>0</v>
      </c>
    </row>
    <row r="3879" spans="1:8" ht="12.5" customHeight="1">
      <c r="A3879" s="55">
        <v>20762</v>
      </c>
      <c r="B3879" s="55">
        <v>4</v>
      </c>
      <c r="C3879" s="55" t="s">
        <v>16281</v>
      </c>
      <c r="D3879" s="55" t="s">
        <v>4649</v>
      </c>
      <c r="E3879" s="55" t="s">
        <v>16282</v>
      </c>
      <c r="F3879" s="55" t="s">
        <v>4651</v>
      </c>
      <c r="G3879" s="55" t="s">
        <v>16283</v>
      </c>
      <c r="H3879" s="55">
        <v>0</v>
      </c>
    </row>
    <row r="3880" spans="1:8" ht="12.5" customHeight="1">
      <c r="A3880" s="55">
        <v>20768</v>
      </c>
      <c r="B3880" s="55">
        <v>4</v>
      </c>
      <c r="C3880" s="55" t="s">
        <v>16284</v>
      </c>
      <c r="D3880" s="55" t="s">
        <v>4649</v>
      </c>
      <c r="E3880" s="55" t="s">
        <v>16285</v>
      </c>
      <c r="F3880" s="55" t="s">
        <v>4651</v>
      </c>
      <c r="G3880" s="55" t="s">
        <v>16286</v>
      </c>
      <c r="H3880" s="55">
        <v>0</v>
      </c>
    </row>
    <row r="3881" spans="1:8" ht="12.5" customHeight="1">
      <c r="A3881" s="55">
        <v>21416</v>
      </c>
      <c r="B3881" s="55">
        <v>4</v>
      </c>
      <c r="C3881" s="55" t="s">
        <v>16287</v>
      </c>
      <c r="D3881" s="55" t="s">
        <v>4649</v>
      </c>
      <c r="E3881" s="55" t="s">
        <v>16288</v>
      </c>
      <c r="F3881" s="55" t="s">
        <v>4651</v>
      </c>
      <c r="G3881" s="55" t="s">
        <v>16289</v>
      </c>
      <c r="H3881" s="55">
        <v>0</v>
      </c>
    </row>
    <row r="3882" spans="1:8" ht="12.5" customHeight="1">
      <c r="A3882" s="55">
        <v>21600</v>
      </c>
      <c r="B3882" s="55">
        <v>4</v>
      </c>
      <c r="C3882" s="55" t="s">
        <v>16290</v>
      </c>
      <c r="D3882" s="55" t="s">
        <v>4649</v>
      </c>
      <c r="E3882" s="55" t="s">
        <v>16291</v>
      </c>
      <c r="F3882" s="55" t="s">
        <v>4651</v>
      </c>
      <c r="G3882" s="55" t="s">
        <v>16292</v>
      </c>
      <c r="H3882" s="55">
        <v>0</v>
      </c>
    </row>
    <row r="3883" spans="1:8" ht="12.5" customHeight="1">
      <c r="A3883" s="55">
        <v>21654</v>
      </c>
      <c r="B3883" s="55">
        <v>4</v>
      </c>
      <c r="C3883" s="55" t="s">
        <v>16293</v>
      </c>
      <c r="D3883" s="55" t="s">
        <v>4649</v>
      </c>
      <c r="E3883" s="55" t="s">
        <v>16294</v>
      </c>
      <c r="F3883" s="55" t="s">
        <v>4651</v>
      </c>
      <c r="G3883" s="55" t="s">
        <v>16295</v>
      </c>
      <c r="H3883" s="55">
        <v>0</v>
      </c>
    </row>
    <row r="3884" spans="1:8" ht="12.5" customHeight="1">
      <c r="A3884" s="55">
        <v>21930</v>
      </c>
      <c r="B3884" s="55">
        <v>4</v>
      </c>
      <c r="C3884" s="55" t="s">
        <v>16296</v>
      </c>
      <c r="D3884" s="55" t="s">
        <v>4649</v>
      </c>
      <c r="E3884" s="55" t="s">
        <v>16297</v>
      </c>
      <c r="F3884" s="55" t="s">
        <v>4651</v>
      </c>
      <c r="G3884" s="55" t="s">
        <v>16298</v>
      </c>
      <c r="H3884" s="55">
        <v>0</v>
      </c>
    </row>
    <row r="3885" spans="1:8" ht="12.5" customHeight="1">
      <c r="A3885" s="55">
        <v>22038</v>
      </c>
      <c r="B3885" s="55">
        <v>4</v>
      </c>
      <c r="C3885" s="55" t="s">
        <v>16299</v>
      </c>
      <c r="D3885" s="55" t="s">
        <v>4649</v>
      </c>
      <c r="E3885" s="55" t="s">
        <v>16300</v>
      </c>
      <c r="F3885" s="55" t="s">
        <v>4651</v>
      </c>
      <c r="G3885" s="55" t="s">
        <v>16301</v>
      </c>
      <c r="H3885" s="55">
        <v>0</v>
      </c>
    </row>
    <row r="3886" spans="1:8" ht="12.5" customHeight="1">
      <c r="A3886" s="55">
        <v>22161</v>
      </c>
      <c r="B3886" s="55">
        <v>4</v>
      </c>
      <c r="C3886" s="55" t="s">
        <v>16302</v>
      </c>
      <c r="D3886" s="55" t="s">
        <v>4649</v>
      </c>
      <c r="E3886" s="55" t="s">
        <v>16303</v>
      </c>
      <c r="F3886" s="55" t="s">
        <v>4651</v>
      </c>
      <c r="G3886" s="55" t="s">
        <v>16304</v>
      </c>
      <c r="H3886" s="55">
        <v>0</v>
      </c>
    </row>
    <row r="3887" spans="1:8" ht="12.5" customHeight="1">
      <c r="A3887" s="55">
        <v>22289</v>
      </c>
      <c r="B3887" s="55">
        <v>4</v>
      </c>
      <c r="C3887" s="55" t="s">
        <v>16305</v>
      </c>
      <c r="D3887" s="55" t="s">
        <v>4649</v>
      </c>
      <c r="E3887" s="55" t="s">
        <v>16306</v>
      </c>
      <c r="F3887" s="55" t="s">
        <v>4651</v>
      </c>
      <c r="G3887" s="55" t="s">
        <v>16307</v>
      </c>
      <c r="H3887" s="55">
        <v>0</v>
      </c>
    </row>
    <row r="3888" spans="1:8" ht="12.5" customHeight="1">
      <c r="A3888" s="55">
        <v>22886</v>
      </c>
      <c r="B3888" s="55">
        <v>4</v>
      </c>
      <c r="C3888" s="55" t="s">
        <v>16308</v>
      </c>
      <c r="D3888" s="55" t="s">
        <v>4649</v>
      </c>
      <c r="E3888" s="55" t="s">
        <v>16309</v>
      </c>
      <c r="F3888" s="55" t="s">
        <v>4651</v>
      </c>
      <c r="G3888" s="55" t="s">
        <v>16310</v>
      </c>
      <c r="H3888" s="55">
        <v>0</v>
      </c>
    </row>
    <row r="3889" spans="1:8" ht="12.5" customHeight="1">
      <c r="A3889" s="55">
        <v>22979</v>
      </c>
      <c r="B3889" s="55">
        <v>4</v>
      </c>
      <c r="C3889" s="55" t="s">
        <v>16311</v>
      </c>
      <c r="D3889" s="55" t="s">
        <v>4649</v>
      </c>
      <c r="E3889" s="55" t="s">
        <v>16312</v>
      </c>
      <c r="F3889" s="55" t="s">
        <v>4651</v>
      </c>
      <c r="G3889" s="55" t="s">
        <v>16313</v>
      </c>
      <c r="H3889" s="55">
        <v>0</v>
      </c>
    </row>
    <row r="3890" spans="1:8" ht="12.5" customHeight="1">
      <c r="A3890" s="55">
        <v>23015</v>
      </c>
      <c r="B3890" s="55">
        <v>4</v>
      </c>
      <c r="C3890" s="55" t="s">
        <v>16314</v>
      </c>
      <c r="D3890" s="55" t="s">
        <v>4649</v>
      </c>
      <c r="E3890" s="55" t="s">
        <v>16315</v>
      </c>
      <c r="F3890" s="55" t="s">
        <v>4651</v>
      </c>
      <c r="G3890" s="55" t="s">
        <v>16316</v>
      </c>
      <c r="H3890" s="55">
        <v>0</v>
      </c>
    </row>
    <row r="3891" spans="1:8" ht="12.5" customHeight="1">
      <c r="A3891" s="55">
        <v>23032</v>
      </c>
      <c r="B3891" s="55">
        <v>4</v>
      </c>
      <c r="C3891" s="55" t="s">
        <v>16317</v>
      </c>
      <c r="D3891" s="55" t="s">
        <v>4649</v>
      </c>
      <c r="E3891" s="55" t="s">
        <v>16318</v>
      </c>
      <c r="F3891" s="55" t="s">
        <v>4651</v>
      </c>
      <c r="G3891" s="55" t="s">
        <v>16319</v>
      </c>
      <c r="H3891" s="55">
        <v>0</v>
      </c>
    </row>
    <row r="3892" spans="1:8" ht="12.5" customHeight="1">
      <c r="A3892" s="55">
        <v>23213</v>
      </c>
      <c r="B3892" s="55">
        <v>4</v>
      </c>
      <c r="C3892" s="55" t="s">
        <v>16320</v>
      </c>
      <c r="D3892" s="55" t="s">
        <v>4649</v>
      </c>
      <c r="E3892" s="55" t="s">
        <v>16321</v>
      </c>
      <c r="F3892" s="55" t="s">
        <v>4651</v>
      </c>
      <c r="G3892" s="55" t="s">
        <v>16322</v>
      </c>
      <c r="H3892" s="55">
        <v>0</v>
      </c>
    </row>
    <row r="3893" spans="1:8" ht="12.5" customHeight="1">
      <c r="A3893" s="55">
        <v>23470</v>
      </c>
      <c r="B3893" s="55">
        <v>4</v>
      </c>
      <c r="C3893" s="55" t="s">
        <v>16323</v>
      </c>
      <c r="D3893" s="55" t="s">
        <v>4649</v>
      </c>
      <c r="E3893" s="55" t="s">
        <v>16324</v>
      </c>
      <c r="F3893" s="55" t="s">
        <v>4651</v>
      </c>
      <c r="G3893" s="55" t="s">
        <v>16325</v>
      </c>
      <c r="H3893" s="55">
        <v>0</v>
      </c>
    </row>
    <row r="3894" spans="1:8" ht="12.5" customHeight="1">
      <c r="A3894" s="55">
        <v>24343</v>
      </c>
      <c r="B3894" s="55">
        <v>4</v>
      </c>
      <c r="C3894" s="55" t="s">
        <v>16326</v>
      </c>
      <c r="D3894" s="55" t="s">
        <v>4649</v>
      </c>
      <c r="E3894" s="55" t="s">
        <v>16327</v>
      </c>
      <c r="F3894" s="55" t="s">
        <v>4651</v>
      </c>
      <c r="G3894" s="55" t="s">
        <v>16328</v>
      </c>
      <c r="H3894" s="55">
        <v>0</v>
      </c>
    </row>
    <row r="3895" spans="1:8" ht="12.5" customHeight="1">
      <c r="A3895" s="55">
        <v>24346</v>
      </c>
      <c r="B3895" s="55">
        <v>4</v>
      </c>
      <c r="C3895" s="55" t="s">
        <v>16329</v>
      </c>
      <c r="D3895" s="55" t="s">
        <v>4649</v>
      </c>
      <c r="E3895" s="55" t="s">
        <v>16330</v>
      </c>
      <c r="F3895" s="55" t="s">
        <v>4651</v>
      </c>
      <c r="G3895" s="55" t="s">
        <v>16331</v>
      </c>
      <c r="H3895" s="55">
        <v>0</v>
      </c>
    </row>
    <row r="3896" spans="1:8" ht="12.5" customHeight="1">
      <c r="A3896" s="55">
        <v>24994</v>
      </c>
      <c r="B3896" s="55">
        <v>4</v>
      </c>
      <c r="C3896" s="55" t="s">
        <v>16332</v>
      </c>
      <c r="D3896" s="55" t="s">
        <v>4649</v>
      </c>
      <c r="E3896" s="55" t="s">
        <v>16333</v>
      </c>
      <c r="F3896" s="55" t="s">
        <v>4651</v>
      </c>
      <c r="G3896" s="55" t="s">
        <v>16334</v>
      </c>
      <c r="H3896" s="55">
        <v>0</v>
      </c>
    </row>
    <row r="3897" spans="1:8" ht="12.5" customHeight="1">
      <c r="A3897" s="55">
        <v>24998</v>
      </c>
      <c r="B3897" s="55">
        <v>4</v>
      </c>
      <c r="C3897" s="55" t="s">
        <v>16335</v>
      </c>
      <c r="D3897" s="55" t="s">
        <v>4649</v>
      </c>
      <c r="E3897" s="55" t="s">
        <v>16336</v>
      </c>
      <c r="F3897" s="55" t="s">
        <v>4651</v>
      </c>
      <c r="G3897" s="55" t="s">
        <v>16337</v>
      </c>
      <c r="H3897" s="55">
        <v>0</v>
      </c>
    </row>
    <row r="3898" spans="1:8" ht="12.5" customHeight="1">
      <c r="A3898" s="55">
        <v>25092</v>
      </c>
      <c r="B3898" s="55">
        <v>4</v>
      </c>
      <c r="C3898" s="55" t="s">
        <v>16338</v>
      </c>
      <c r="D3898" s="55" t="s">
        <v>4649</v>
      </c>
      <c r="E3898" s="55" t="s">
        <v>16339</v>
      </c>
      <c r="F3898" s="55" t="s">
        <v>4651</v>
      </c>
      <c r="G3898" s="55" t="s">
        <v>16340</v>
      </c>
      <c r="H3898" s="55">
        <v>0</v>
      </c>
    </row>
    <row r="3899" spans="1:8" ht="12.5" customHeight="1">
      <c r="A3899" s="55">
        <v>25366</v>
      </c>
      <c r="B3899" s="55">
        <v>4</v>
      </c>
      <c r="C3899" s="55" t="s">
        <v>16341</v>
      </c>
      <c r="D3899" s="55" t="s">
        <v>4649</v>
      </c>
      <c r="E3899" s="55" t="s">
        <v>16342</v>
      </c>
      <c r="F3899" s="55" t="s">
        <v>4651</v>
      </c>
      <c r="G3899" s="55" t="s">
        <v>16343</v>
      </c>
      <c r="H3899" s="55">
        <v>0</v>
      </c>
    </row>
    <row r="3900" spans="1:8" ht="12.5" customHeight="1">
      <c r="A3900" s="55">
        <v>25439</v>
      </c>
      <c r="B3900" s="55">
        <v>4</v>
      </c>
      <c r="C3900" s="55" t="s">
        <v>16344</v>
      </c>
      <c r="D3900" s="55" t="s">
        <v>4649</v>
      </c>
      <c r="E3900" s="55" t="s">
        <v>16345</v>
      </c>
      <c r="F3900" s="55" t="s">
        <v>4651</v>
      </c>
      <c r="G3900" s="55" t="s">
        <v>16346</v>
      </c>
      <c r="H3900" s="55">
        <v>0</v>
      </c>
    </row>
    <row r="3901" spans="1:8" ht="12.5" customHeight="1">
      <c r="A3901" s="55">
        <v>25844</v>
      </c>
      <c r="B3901" s="55">
        <v>4</v>
      </c>
      <c r="C3901" s="55" t="s">
        <v>16347</v>
      </c>
      <c r="D3901" s="55" t="s">
        <v>4649</v>
      </c>
      <c r="E3901" s="55" t="s">
        <v>16348</v>
      </c>
      <c r="F3901" s="55" t="s">
        <v>4651</v>
      </c>
      <c r="G3901" s="55" t="s">
        <v>16349</v>
      </c>
      <c r="H3901" s="55">
        <v>0</v>
      </c>
    </row>
    <row r="3902" spans="1:8" ht="12.5" customHeight="1">
      <c r="A3902" s="55">
        <v>25889</v>
      </c>
      <c r="B3902" s="55">
        <v>4</v>
      </c>
      <c r="C3902" s="55" t="s">
        <v>16350</v>
      </c>
      <c r="D3902" s="55" t="s">
        <v>4649</v>
      </c>
      <c r="E3902" s="55" t="s">
        <v>16351</v>
      </c>
      <c r="F3902" s="55" t="s">
        <v>4651</v>
      </c>
      <c r="G3902" s="55" t="s">
        <v>16352</v>
      </c>
      <c r="H3902" s="55">
        <v>0</v>
      </c>
    </row>
    <row r="3903" spans="1:8" ht="12.5" customHeight="1">
      <c r="A3903" s="55">
        <v>25891</v>
      </c>
      <c r="B3903" s="55">
        <v>4</v>
      </c>
      <c r="C3903" s="55" t="s">
        <v>16353</v>
      </c>
      <c r="D3903" s="55" t="s">
        <v>4649</v>
      </c>
      <c r="E3903" s="55" t="s">
        <v>16354</v>
      </c>
      <c r="F3903" s="55" t="s">
        <v>4651</v>
      </c>
      <c r="G3903" s="55" t="s">
        <v>16355</v>
      </c>
      <c r="H3903" s="55">
        <v>0</v>
      </c>
    </row>
    <row r="3904" spans="1:8" ht="12.5" customHeight="1">
      <c r="A3904" s="55">
        <v>25934</v>
      </c>
      <c r="B3904" s="55">
        <v>4</v>
      </c>
      <c r="C3904" s="55" t="s">
        <v>16356</v>
      </c>
      <c r="D3904" s="55" t="s">
        <v>4649</v>
      </c>
      <c r="E3904" s="55" t="s">
        <v>16357</v>
      </c>
      <c r="F3904" s="55" t="s">
        <v>4651</v>
      </c>
      <c r="G3904" s="55" t="s">
        <v>16358</v>
      </c>
      <c r="H3904" s="55">
        <v>0</v>
      </c>
    </row>
    <row r="3905" spans="1:8" ht="12.5" customHeight="1">
      <c r="A3905" s="55">
        <v>25987</v>
      </c>
      <c r="B3905" s="55">
        <v>4</v>
      </c>
      <c r="C3905" s="55" t="s">
        <v>16359</v>
      </c>
      <c r="D3905" s="55" t="s">
        <v>4649</v>
      </c>
      <c r="E3905" s="55" t="s">
        <v>16360</v>
      </c>
      <c r="F3905" s="55" t="s">
        <v>4651</v>
      </c>
      <c r="G3905" s="55" t="s">
        <v>16361</v>
      </c>
      <c r="H3905" s="55">
        <v>0</v>
      </c>
    </row>
    <row r="3906" spans="1:8" ht="12.5" customHeight="1">
      <c r="A3906" s="55">
        <v>26477</v>
      </c>
      <c r="B3906" s="55">
        <v>4</v>
      </c>
      <c r="C3906" s="55" t="s">
        <v>16362</v>
      </c>
      <c r="D3906" s="55" t="s">
        <v>4649</v>
      </c>
      <c r="E3906" s="55" t="s">
        <v>16363</v>
      </c>
      <c r="F3906" s="55" t="s">
        <v>4651</v>
      </c>
      <c r="G3906" s="55" t="s">
        <v>16364</v>
      </c>
      <c r="H3906" s="55">
        <v>0</v>
      </c>
    </row>
    <row r="3907" spans="1:8" ht="12.5" customHeight="1">
      <c r="A3907" s="55">
        <v>26613</v>
      </c>
      <c r="B3907" s="55">
        <v>4</v>
      </c>
      <c r="C3907" s="55" t="s">
        <v>16365</v>
      </c>
      <c r="D3907" s="55" t="s">
        <v>4649</v>
      </c>
      <c r="E3907" s="55" t="s">
        <v>16366</v>
      </c>
      <c r="F3907" s="55" t="s">
        <v>4651</v>
      </c>
      <c r="G3907" s="55" t="s">
        <v>16367</v>
      </c>
      <c r="H3907" s="55">
        <v>0</v>
      </c>
    </row>
    <row r="3908" spans="1:8" ht="12.5" customHeight="1">
      <c r="A3908" s="55">
        <v>26685</v>
      </c>
      <c r="B3908" s="55">
        <v>4</v>
      </c>
      <c r="C3908" s="55" t="s">
        <v>16368</v>
      </c>
      <c r="D3908" s="55" t="s">
        <v>4649</v>
      </c>
      <c r="E3908" s="55" t="s">
        <v>16369</v>
      </c>
      <c r="F3908" s="55" t="s">
        <v>4651</v>
      </c>
      <c r="G3908" s="55" t="s">
        <v>16370</v>
      </c>
      <c r="H3908" s="55">
        <v>0</v>
      </c>
    </row>
    <row r="3909" spans="1:8" ht="12.5" customHeight="1">
      <c r="A3909" s="55">
        <v>27066</v>
      </c>
      <c r="B3909" s="55">
        <v>4</v>
      </c>
      <c r="C3909" s="55" t="s">
        <v>16371</v>
      </c>
      <c r="D3909" s="55" t="s">
        <v>4649</v>
      </c>
      <c r="E3909" s="55" t="s">
        <v>16372</v>
      </c>
      <c r="F3909" s="55" t="s">
        <v>4651</v>
      </c>
      <c r="G3909" s="55" t="s">
        <v>16373</v>
      </c>
      <c r="H3909" s="55">
        <v>0</v>
      </c>
    </row>
    <row r="3910" spans="1:8" ht="12.5" customHeight="1">
      <c r="A3910" s="55">
        <v>27114</v>
      </c>
      <c r="B3910" s="55">
        <v>4</v>
      </c>
      <c r="C3910" s="55" t="s">
        <v>16374</v>
      </c>
      <c r="D3910" s="55" t="s">
        <v>4649</v>
      </c>
      <c r="E3910" s="55" t="s">
        <v>16375</v>
      </c>
      <c r="F3910" s="55" t="s">
        <v>4651</v>
      </c>
      <c r="G3910" s="55" t="s">
        <v>16376</v>
      </c>
      <c r="H3910" s="55">
        <v>0</v>
      </c>
    </row>
    <row r="3911" spans="1:8" ht="12.5" customHeight="1">
      <c r="A3911" s="55">
        <v>27296</v>
      </c>
      <c r="B3911" s="55">
        <v>4</v>
      </c>
      <c r="C3911" s="55" t="s">
        <v>16377</v>
      </c>
      <c r="D3911" s="55" t="s">
        <v>4649</v>
      </c>
      <c r="E3911" s="55" t="s">
        <v>16378</v>
      </c>
      <c r="F3911" s="55" t="s">
        <v>4651</v>
      </c>
      <c r="G3911" s="55" t="s">
        <v>16379</v>
      </c>
      <c r="H3911" s="55">
        <v>0</v>
      </c>
    </row>
    <row r="3912" spans="1:8" ht="12.5" customHeight="1">
      <c r="A3912" s="55">
        <v>27433</v>
      </c>
      <c r="B3912" s="55">
        <v>4</v>
      </c>
      <c r="C3912" s="55" t="s">
        <v>16380</v>
      </c>
      <c r="D3912" s="55" t="s">
        <v>4649</v>
      </c>
      <c r="E3912" s="55" t="s">
        <v>16381</v>
      </c>
      <c r="F3912" s="55" t="s">
        <v>4651</v>
      </c>
      <c r="G3912" s="55" t="s">
        <v>16382</v>
      </c>
      <c r="H3912" s="55">
        <v>0</v>
      </c>
    </row>
    <row r="3913" spans="1:8" ht="12.5" customHeight="1">
      <c r="A3913" s="55">
        <v>27547</v>
      </c>
      <c r="B3913" s="55">
        <v>4</v>
      </c>
      <c r="C3913" s="55" t="s">
        <v>16383</v>
      </c>
      <c r="D3913" s="55" t="s">
        <v>4649</v>
      </c>
      <c r="E3913" s="55" t="s">
        <v>16384</v>
      </c>
      <c r="F3913" s="55" t="s">
        <v>4651</v>
      </c>
      <c r="G3913" s="55" t="s">
        <v>16385</v>
      </c>
      <c r="H3913" s="55">
        <v>0</v>
      </c>
    </row>
    <row r="3914" spans="1:8" ht="12.5" customHeight="1">
      <c r="A3914" s="55">
        <v>27573</v>
      </c>
      <c r="B3914" s="55">
        <v>4</v>
      </c>
      <c r="C3914" s="55" t="s">
        <v>16386</v>
      </c>
      <c r="D3914" s="55" t="s">
        <v>4649</v>
      </c>
      <c r="E3914" s="55" t="s">
        <v>16387</v>
      </c>
      <c r="F3914" s="55" t="s">
        <v>4651</v>
      </c>
      <c r="G3914" s="55" t="s">
        <v>16388</v>
      </c>
      <c r="H3914" s="55">
        <v>0</v>
      </c>
    </row>
    <row r="3915" spans="1:8" ht="12.5" customHeight="1">
      <c r="A3915" s="55">
        <v>27663</v>
      </c>
      <c r="B3915" s="55">
        <v>4</v>
      </c>
      <c r="C3915" s="55" t="s">
        <v>16389</v>
      </c>
      <c r="D3915" s="55" t="s">
        <v>4649</v>
      </c>
      <c r="E3915" s="55" t="s">
        <v>16390</v>
      </c>
      <c r="F3915" s="55" t="s">
        <v>4651</v>
      </c>
      <c r="G3915" s="55" t="s">
        <v>16391</v>
      </c>
      <c r="H3915" s="55">
        <v>0</v>
      </c>
    </row>
    <row r="3916" spans="1:8" ht="12.5" customHeight="1">
      <c r="A3916" s="55">
        <v>28782</v>
      </c>
      <c r="B3916" s="55">
        <v>4</v>
      </c>
      <c r="C3916" s="55" t="s">
        <v>16392</v>
      </c>
      <c r="D3916" s="55" t="s">
        <v>4649</v>
      </c>
      <c r="E3916" s="55" t="s">
        <v>16393</v>
      </c>
      <c r="F3916" s="55" t="s">
        <v>4651</v>
      </c>
      <c r="G3916" s="55" t="s">
        <v>16394</v>
      </c>
      <c r="H3916" s="55">
        <v>0</v>
      </c>
    </row>
    <row r="3917" spans="1:8" ht="12.5" customHeight="1">
      <c r="A3917" s="55">
        <v>28810</v>
      </c>
      <c r="B3917" s="55">
        <v>4</v>
      </c>
      <c r="C3917" s="55" t="s">
        <v>16395</v>
      </c>
      <c r="D3917" s="55" t="s">
        <v>4649</v>
      </c>
      <c r="E3917" s="55" t="s">
        <v>16396</v>
      </c>
      <c r="F3917" s="55" t="s">
        <v>4651</v>
      </c>
      <c r="G3917" s="55" t="s">
        <v>16397</v>
      </c>
      <c r="H3917" s="55">
        <v>0</v>
      </c>
    </row>
    <row r="3918" spans="1:8" ht="12.5" customHeight="1">
      <c r="A3918" s="55">
        <v>29201</v>
      </c>
      <c r="B3918" s="55">
        <v>4</v>
      </c>
      <c r="C3918" s="55" t="s">
        <v>16398</v>
      </c>
      <c r="D3918" s="55" t="s">
        <v>4649</v>
      </c>
      <c r="E3918" s="55" t="s">
        <v>16399</v>
      </c>
      <c r="F3918" s="55" t="s">
        <v>4651</v>
      </c>
      <c r="G3918" s="55" t="s">
        <v>16400</v>
      </c>
      <c r="H3918" s="55">
        <v>0</v>
      </c>
    </row>
    <row r="3919" spans="1:8" ht="12.5" customHeight="1">
      <c r="A3919" s="55">
        <v>29220</v>
      </c>
      <c r="B3919" s="55">
        <v>4</v>
      </c>
      <c r="C3919" s="55" t="s">
        <v>16401</v>
      </c>
      <c r="D3919" s="55" t="s">
        <v>4649</v>
      </c>
      <c r="E3919" s="55" t="s">
        <v>16402</v>
      </c>
      <c r="F3919" s="55" t="s">
        <v>4651</v>
      </c>
      <c r="G3919" s="55" t="s">
        <v>16403</v>
      </c>
      <c r="H3919" s="55">
        <v>0</v>
      </c>
    </row>
    <row r="3920" spans="1:8" ht="12.5" customHeight="1">
      <c r="A3920" s="55">
        <v>29350</v>
      </c>
      <c r="B3920" s="55">
        <v>4</v>
      </c>
      <c r="C3920" s="55" t="s">
        <v>16404</v>
      </c>
      <c r="D3920" s="55" t="s">
        <v>4649</v>
      </c>
      <c r="E3920" s="55" t="s">
        <v>16405</v>
      </c>
      <c r="F3920" s="55" t="s">
        <v>4651</v>
      </c>
      <c r="G3920" s="55" t="s">
        <v>16406</v>
      </c>
      <c r="H3920" s="55">
        <v>0</v>
      </c>
    </row>
    <row r="3921" spans="1:8" ht="12.5" customHeight="1">
      <c r="A3921" s="55">
        <v>11163</v>
      </c>
      <c r="B3921" s="55">
        <v>4</v>
      </c>
      <c r="C3921" s="55" t="s">
        <v>16407</v>
      </c>
      <c r="D3921" s="55" t="s">
        <v>4649</v>
      </c>
      <c r="E3921" s="55" t="s">
        <v>16408</v>
      </c>
      <c r="F3921" s="55" t="s">
        <v>4651</v>
      </c>
      <c r="G3921" s="55" t="s">
        <v>16409</v>
      </c>
      <c r="H3921" s="55">
        <v>0</v>
      </c>
    </row>
    <row r="3922" spans="1:8" ht="12.5" customHeight="1">
      <c r="A3922" s="55">
        <v>11202</v>
      </c>
      <c r="B3922" s="55">
        <v>4</v>
      </c>
      <c r="C3922" s="55" t="s">
        <v>16410</v>
      </c>
      <c r="D3922" s="55" t="s">
        <v>4649</v>
      </c>
      <c r="E3922" s="55" t="s">
        <v>16411</v>
      </c>
      <c r="F3922" s="55" t="s">
        <v>4651</v>
      </c>
      <c r="G3922" s="55" t="s">
        <v>16412</v>
      </c>
      <c r="H3922" s="55">
        <v>0</v>
      </c>
    </row>
    <row r="3923" spans="1:8" ht="12.5" customHeight="1">
      <c r="A3923" s="55">
        <v>11503</v>
      </c>
      <c r="B3923" s="55">
        <v>4</v>
      </c>
      <c r="C3923" s="55" t="s">
        <v>16413</v>
      </c>
      <c r="D3923" s="55" t="s">
        <v>4649</v>
      </c>
      <c r="E3923" s="55" t="s">
        <v>16414</v>
      </c>
      <c r="F3923" s="55" t="s">
        <v>4651</v>
      </c>
      <c r="G3923" s="55" t="s">
        <v>16415</v>
      </c>
      <c r="H3923" s="55">
        <v>0</v>
      </c>
    </row>
    <row r="3924" spans="1:8" ht="12.5" customHeight="1">
      <c r="A3924" s="55">
        <v>11668</v>
      </c>
      <c r="B3924" s="55">
        <v>4</v>
      </c>
      <c r="C3924" s="55" t="s">
        <v>16416</v>
      </c>
      <c r="D3924" s="55" t="s">
        <v>4649</v>
      </c>
      <c r="E3924" s="55" t="s">
        <v>16417</v>
      </c>
      <c r="F3924" s="55" t="s">
        <v>4651</v>
      </c>
      <c r="G3924" s="55" t="s">
        <v>16418</v>
      </c>
      <c r="H3924" s="55">
        <v>0</v>
      </c>
    </row>
    <row r="3925" spans="1:8" ht="12.5" customHeight="1">
      <c r="A3925" s="55">
        <v>11686</v>
      </c>
      <c r="B3925" s="55">
        <v>4</v>
      </c>
      <c r="C3925" s="55" t="s">
        <v>16419</v>
      </c>
      <c r="D3925" s="55" t="s">
        <v>4649</v>
      </c>
      <c r="E3925" s="55" t="s">
        <v>16420</v>
      </c>
      <c r="F3925" s="55" t="s">
        <v>4651</v>
      </c>
      <c r="G3925" s="55" t="s">
        <v>16421</v>
      </c>
      <c r="H3925" s="55">
        <v>0</v>
      </c>
    </row>
    <row r="3926" spans="1:8" ht="12.5" customHeight="1">
      <c r="A3926" s="55">
        <v>11938</v>
      </c>
      <c r="B3926" s="55">
        <v>4</v>
      </c>
      <c r="C3926" s="55" t="s">
        <v>16422</v>
      </c>
      <c r="D3926" s="55" t="s">
        <v>4649</v>
      </c>
      <c r="E3926" s="55" t="s">
        <v>16423</v>
      </c>
      <c r="F3926" s="55" t="s">
        <v>4651</v>
      </c>
      <c r="G3926" s="55" t="s">
        <v>16424</v>
      </c>
      <c r="H3926" s="55">
        <v>0</v>
      </c>
    </row>
    <row r="3927" spans="1:8" ht="12.5" customHeight="1">
      <c r="A3927" s="55">
        <v>12072</v>
      </c>
      <c r="B3927" s="55">
        <v>4</v>
      </c>
      <c r="C3927" s="55" t="s">
        <v>16425</v>
      </c>
      <c r="D3927" s="55" t="s">
        <v>4649</v>
      </c>
      <c r="E3927" s="55" t="s">
        <v>16426</v>
      </c>
      <c r="F3927" s="55" t="s">
        <v>4651</v>
      </c>
      <c r="G3927" s="55" t="s">
        <v>16427</v>
      </c>
      <c r="H3927" s="55">
        <v>0</v>
      </c>
    </row>
    <row r="3928" spans="1:8" ht="12.5" customHeight="1">
      <c r="A3928" s="55">
        <v>12925</v>
      </c>
      <c r="B3928" s="55">
        <v>4</v>
      </c>
      <c r="C3928" s="55" t="s">
        <v>16428</v>
      </c>
      <c r="D3928" s="55" t="s">
        <v>4649</v>
      </c>
      <c r="E3928" s="55" t="s">
        <v>16429</v>
      </c>
      <c r="F3928" s="55" t="s">
        <v>4651</v>
      </c>
      <c r="G3928" s="55" t="s">
        <v>16430</v>
      </c>
      <c r="H3928" s="55">
        <v>0</v>
      </c>
    </row>
    <row r="3929" spans="1:8" ht="12.5" customHeight="1">
      <c r="A3929" s="55">
        <v>13342</v>
      </c>
      <c r="B3929" s="55">
        <v>4</v>
      </c>
      <c r="C3929" s="55" t="s">
        <v>16431</v>
      </c>
      <c r="D3929" s="55" t="s">
        <v>4649</v>
      </c>
      <c r="E3929" s="55" t="s">
        <v>16432</v>
      </c>
      <c r="F3929" s="55" t="s">
        <v>4651</v>
      </c>
      <c r="G3929" s="55" t="s">
        <v>16433</v>
      </c>
      <c r="H3929" s="55">
        <v>0</v>
      </c>
    </row>
    <row r="3930" spans="1:8" ht="12.5" customHeight="1">
      <c r="A3930" s="55">
        <v>13453</v>
      </c>
      <c r="B3930" s="55">
        <v>4</v>
      </c>
      <c r="C3930" s="55" t="s">
        <v>16434</v>
      </c>
      <c r="D3930" s="55" t="s">
        <v>4649</v>
      </c>
      <c r="E3930" s="55" t="s">
        <v>16435</v>
      </c>
      <c r="F3930" s="55" t="s">
        <v>4651</v>
      </c>
      <c r="G3930" s="55" t="s">
        <v>16436</v>
      </c>
      <c r="H3930" s="55">
        <v>0</v>
      </c>
    </row>
    <row r="3931" spans="1:8" ht="12.5" customHeight="1">
      <c r="A3931" s="55">
        <v>13479</v>
      </c>
      <c r="B3931" s="55">
        <v>4</v>
      </c>
      <c r="C3931" s="55" t="s">
        <v>16437</v>
      </c>
      <c r="D3931" s="55" t="s">
        <v>4649</v>
      </c>
      <c r="E3931" s="55" t="s">
        <v>16438</v>
      </c>
      <c r="F3931" s="55" t="s">
        <v>4651</v>
      </c>
      <c r="G3931" s="55" t="s">
        <v>16439</v>
      </c>
      <c r="H3931" s="55">
        <v>0</v>
      </c>
    </row>
    <row r="3932" spans="1:8" ht="12.5" customHeight="1">
      <c r="A3932" s="55">
        <v>13482</v>
      </c>
      <c r="B3932" s="55">
        <v>4</v>
      </c>
      <c r="C3932" s="55" t="s">
        <v>16440</v>
      </c>
      <c r="D3932" s="55" t="s">
        <v>4649</v>
      </c>
      <c r="E3932" s="55" t="s">
        <v>16441</v>
      </c>
      <c r="F3932" s="55" t="s">
        <v>4651</v>
      </c>
      <c r="G3932" s="55" t="s">
        <v>16442</v>
      </c>
      <c r="H3932" s="55">
        <v>0</v>
      </c>
    </row>
    <row r="3933" spans="1:8" ht="12.5" customHeight="1">
      <c r="A3933" s="55">
        <v>13741</v>
      </c>
      <c r="B3933" s="55">
        <v>4</v>
      </c>
      <c r="C3933" s="55" t="s">
        <v>16443</v>
      </c>
      <c r="D3933" s="55" t="s">
        <v>4649</v>
      </c>
      <c r="E3933" s="55" t="s">
        <v>16444</v>
      </c>
      <c r="F3933" s="55" t="s">
        <v>4651</v>
      </c>
      <c r="G3933" s="55" t="s">
        <v>16445</v>
      </c>
      <c r="H3933" s="55">
        <v>0</v>
      </c>
    </row>
    <row r="3934" spans="1:8" ht="12.5" customHeight="1">
      <c r="A3934" s="55">
        <v>14106</v>
      </c>
      <c r="B3934" s="55">
        <v>4</v>
      </c>
      <c r="C3934" s="55" t="s">
        <v>16446</v>
      </c>
      <c r="D3934" s="55" t="s">
        <v>4649</v>
      </c>
      <c r="E3934" s="55" t="s">
        <v>16447</v>
      </c>
      <c r="F3934" s="55" t="s">
        <v>4651</v>
      </c>
      <c r="G3934" s="55" t="s">
        <v>16448</v>
      </c>
      <c r="H3934" s="55">
        <v>0</v>
      </c>
    </row>
    <row r="3935" spans="1:8" ht="12.5" customHeight="1">
      <c r="A3935" s="55">
        <v>14414</v>
      </c>
      <c r="B3935" s="55">
        <v>4</v>
      </c>
      <c r="C3935" s="55" t="s">
        <v>16449</v>
      </c>
      <c r="D3935" s="55" t="s">
        <v>4649</v>
      </c>
      <c r="E3935" s="55" t="s">
        <v>16450</v>
      </c>
      <c r="F3935" s="55" t="s">
        <v>4651</v>
      </c>
      <c r="G3935" s="55" t="s">
        <v>16451</v>
      </c>
      <c r="H3935" s="55">
        <v>0</v>
      </c>
    </row>
    <row r="3936" spans="1:8" ht="12.5" customHeight="1">
      <c r="A3936" s="55">
        <v>14488</v>
      </c>
      <c r="B3936" s="55">
        <v>4</v>
      </c>
      <c r="C3936" s="55" t="s">
        <v>16452</v>
      </c>
      <c r="D3936" s="55" t="s">
        <v>4649</v>
      </c>
      <c r="E3936" s="55" t="s">
        <v>16453</v>
      </c>
      <c r="F3936" s="55" t="s">
        <v>4651</v>
      </c>
      <c r="G3936" s="55" t="s">
        <v>16454</v>
      </c>
      <c r="H3936" s="55">
        <v>0</v>
      </c>
    </row>
    <row r="3937" spans="1:8" ht="12.5" customHeight="1">
      <c r="A3937" s="55">
        <v>14652</v>
      </c>
      <c r="B3937" s="55">
        <v>4</v>
      </c>
      <c r="C3937" s="55" t="s">
        <v>16455</v>
      </c>
      <c r="D3937" s="55" t="s">
        <v>4649</v>
      </c>
      <c r="E3937" s="55" t="s">
        <v>16456</v>
      </c>
      <c r="F3937" s="55" t="s">
        <v>4651</v>
      </c>
      <c r="G3937" s="55" t="s">
        <v>16457</v>
      </c>
      <c r="H3937" s="55">
        <v>0</v>
      </c>
    </row>
    <row r="3938" spans="1:8" ht="12.5" customHeight="1">
      <c r="A3938" s="55">
        <v>15164</v>
      </c>
      <c r="B3938" s="55">
        <v>4</v>
      </c>
      <c r="C3938" s="55" t="s">
        <v>16458</v>
      </c>
      <c r="D3938" s="55" t="s">
        <v>4649</v>
      </c>
      <c r="E3938" s="55" t="s">
        <v>16459</v>
      </c>
      <c r="F3938" s="55" t="s">
        <v>4651</v>
      </c>
      <c r="G3938" s="55" t="s">
        <v>16460</v>
      </c>
      <c r="H3938" s="55">
        <v>0</v>
      </c>
    </row>
    <row r="3939" spans="1:8" ht="12.5" customHeight="1">
      <c r="A3939" s="55">
        <v>15487</v>
      </c>
      <c r="B3939" s="55">
        <v>4</v>
      </c>
      <c r="C3939" s="55" t="s">
        <v>16461</v>
      </c>
      <c r="D3939" s="55" t="s">
        <v>4649</v>
      </c>
      <c r="E3939" s="55" t="s">
        <v>16462</v>
      </c>
      <c r="F3939" s="55" t="s">
        <v>4651</v>
      </c>
      <c r="G3939" s="55" t="s">
        <v>16463</v>
      </c>
      <c r="H3939" s="55">
        <v>0</v>
      </c>
    </row>
    <row r="3940" spans="1:8" ht="12.5" customHeight="1">
      <c r="A3940" s="55">
        <v>15554</v>
      </c>
      <c r="B3940" s="55">
        <v>4</v>
      </c>
      <c r="C3940" s="55" t="s">
        <v>16464</v>
      </c>
      <c r="D3940" s="55" t="s">
        <v>4649</v>
      </c>
      <c r="E3940" s="55" t="s">
        <v>16465</v>
      </c>
      <c r="F3940" s="55" t="s">
        <v>4651</v>
      </c>
      <c r="G3940" s="55" t="s">
        <v>16466</v>
      </c>
      <c r="H3940" s="55">
        <v>0</v>
      </c>
    </row>
    <row r="3941" spans="1:8" ht="12.5" customHeight="1">
      <c r="A3941" s="55">
        <v>15770</v>
      </c>
      <c r="B3941" s="55">
        <v>4</v>
      </c>
      <c r="C3941" s="55" t="s">
        <v>16467</v>
      </c>
      <c r="D3941" s="55" t="s">
        <v>4649</v>
      </c>
      <c r="E3941" s="55" t="s">
        <v>16468</v>
      </c>
      <c r="F3941" s="55" t="s">
        <v>4651</v>
      </c>
      <c r="G3941" s="55" t="s">
        <v>16469</v>
      </c>
      <c r="H3941" s="55">
        <v>0</v>
      </c>
    </row>
    <row r="3942" spans="1:8" ht="12.5" customHeight="1">
      <c r="A3942" s="55">
        <v>15841</v>
      </c>
      <c r="B3942" s="55">
        <v>4</v>
      </c>
      <c r="C3942" s="55" t="s">
        <v>16470</v>
      </c>
      <c r="D3942" s="55" t="s">
        <v>4649</v>
      </c>
      <c r="E3942" s="55" t="s">
        <v>16471</v>
      </c>
      <c r="F3942" s="55" t="s">
        <v>4651</v>
      </c>
      <c r="G3942" s="55" t="s">
        <v>16472</v>
      </c>
      <c r="H3942" s="55">
        <v>0</v>
      </c>
    </row>
    <row r="3943" spans="1:8" ht="12.5" customHeight="1">
      <c r="A3943" s="55">
        <v>15984</v>
      </c>
      <c r="B3943" s="55">
        <v>4</v>
      </c>
      <c r="C3943" s="55" t="s">
        <v>16473</v>
      </c>
      <c r="D3943" s="55" t="s">
        <v>4649</v>
      </c>
      <c r="E3943" s="55" t="s">
        <v>16474</v>
      </c>
      <c r="F3943" s="55" t="s">
        <v>4651</v>
      </c>
      <c r="G3943" s="55" t="s">
        <v>16475</v>
      </c>
      <c r="H3943" s="55">
        <v>0</v>
      </c>
    </row>
    <row r="3944" spans="1:8" ht="12.5" customHeight="1">
      <c r="A3944" s="55">
        <v>16077</v>
      </c>
      <c r="B3944" s="55">
        <v>4</v>
      </c>
      <c r="C3944" s="55" t="s">
        <v>16476</v>
      </c>
      <c r="D3944" s="55" t="s">
        <v>4649</v>
      </c>
      <c r="E3944" s="55" t="s">
        <v>16477</v>
      </c>
      <c r="F3944" s="55" t="s">
        <v>4651</v>
      </c>
      <c r="G3944" s="55" t="s">
        <v>16478</v>
      </c>
      <c r="H3944" s="55">
        <v>0</v>
      </c>
    </row>
    <row r="3945" spans="1:8" ht="12.5" customHeight="1">
      <c r="A3945" s="55">
        <v>16249</v>
      </c>
      <c r="B3945" s="55">
        <v>4</v>
      </c>
      <c r="C3945" s="55" t="s">
        <v>16479</v>
      </c>
      <c r="D3945" s="55" t="s">
        <v>4649</v>
      </c>
      <c r="E3945" s="55" t="s">
        <v>16480</v>
      </c>
      <c r="F3945" s="55" t="s">
        <v>4651</v>
      </c>
      <c r="G3945" s="55" t="s">
        <v>16481</v>
      </c>
      <c r="H3945" s="55">
        <v>0</v>
      </c>
    </row>
    <row r="3946" spans="1:8" ht="12.5" customHeight="1">
      <c r="A3946" s="55">
        <v>16344</v>
      </c>
      <c r="B3946" s="55">
        <v>4</v>
      </c>
      <c r="C3946" s="55" t="s">
        <v>16482</v>
      </c>
      <c r="D3946" s="55" t="s">
        <v>4649</v>
      </c>
      <c r="E3946" s="55" t="s">
        <v>16483</v>
      </c>
      <c r="F3946" s="55" t="s">
        <v>4651</v>
      </c>
      <c r="G3946" s="55" t="s">
        <v>16484</v>
      </c>
      <c r="H3946" s="55">
        <v>0</v>
      </c>
    </row>
    <row r="3947" spans="1:8" ht="12.5" customHeight="1">
      <c r="A3947" s="55">
        <v>17364</v>
      </c>
      <c r="B3947" s="55">
        <v>4</v>
      </c>
      <c r="C3947" s="55" t="s">
        <v>16485</v>
      </c>
      <c r="D3947" s="55" t="s">
        <v>4649</v>
      </c>
      <c r="E3947" s="55" t="s">
        <v>16486</v>
      </c>
      <c r="F3947" s="55" t="s">
        <v>4651</v>
      </c>
      <c r="G3947" s="55" t="s">
        <v>16487</v>
      </c>
      <c r="H3947" s="55">
        <v>0</v>
      </c>
    </row>
    <row r="3948" spans="1:8" ht="12.5" customHeight="1">
      <c r="A3948" s="55">
        <v>18432</v>
      </c>
      <c r="B3948" s="55">
        <v>4</v>
      </c>
      <c r="C3948" s="55" t="s">
        <v>16488</v>
      </c>
      <c r="D3948" s="55" t="s">
        <v>4649</v>
      </c>
      <c r="E3948" s="55" t="s">
        <v>16489</v>
      </c>
      <c r="F3948" s="55" t="s">
        <v>4651</v>
      </c>
      <c r="G3948" s="55" t="s">
        <v>16490</v>
      </c>
      <c r="H3948" s="55">
        <v>0</v>
      </c>
    </row>
    <row r="3949" spans="1:8" ht="12.5" customHeight="1">
      <c r="A3949" s="55">
        <v>18675</v>
      </c>
      <c r="B3949" s="55">
        <v>4</v>
      </c>
      <c r="C3949" s="55" t="s">
        <v>16491</v>
      </c>
      <c r="D3949" s="55" t="s">
        <v>4649</v>
      </c>
      <c r="E3949" s="55" t="s">
        <v>16492</v>
      </c>
      <c r="F3949" s="55" t="s">
        <v>4651</v>
      </c>
      <c r="G3949" s="55" t="s">
        <v>16493</v>
      </c>
      <c r="H3949" s="55">
        <v>0</v>
      </c>
    </row>
    <row r="3950" spans="1:8" ht="12.5" customHeight="1">
      <c r="A3950" s="55">
        <v>18863</v>
      </c>
      <c r="B3950" s="55">
        <v>4</v>
      </c>
      <c r="C3950" s="55" t="s">
        <v>16494</v>
      </c>
      <c r="D3950" s="55" t="s">
        <v>4649</v>
      </c>
      <c r="E3950" s="55" t="s">
        <v>16495</v>
      </c>
      <c r="F3950" s="55" t="s">
        <v>4651</v>
      </c>
      <c r="G3950" s="55" t="s">
        <v>16496</v>
      </c>
      <c r="H3950" s="55">
        <v>0</v>
      </c>
    </row>
    <row r="3951" spans="1:8" ht="12.5" customHeight="1">
      <c r="A3951" s="55">
        <v>18960</v>
      </c>
      <c r="B3951" s="55">
        <v>4</v>
      </c>
      <c r="C3951" s="55" t="s">
        <v>16497</v>
      </c>
      <c r="D3951" s="55" t="s">
        <v>4649</v>
      </c>
      <c r="E3951" s="55" t="s">
        <v>16498</v>
      </c>
      <c r="F3951" s="55" t="s">
        <v>4651</v>
      </c>
      <c r="G3951" s="55" t="s">
        <v>16499</v>
      </c>
      <c r="H3951" s="55">
        <v>0</v>
      </c>
    </row>
    <row r="3952" spans="1:8" ht="12.5" customHeight="1">
      <c r="A3952" s="55">
        <v>19739</v>
      </c>
      <c r="B3952" s="55">
        <v>4</v>
      </c>
      <c r="C3952" s="55" t="s">
        <v>16500</v>
      </c>
      <c r="D3952" s="55" t="s">
        <v>4649</v>
      </c>
      <c r="E3952" s="55" t="s">
        <v>16501</v>
      </c>
      <c r="F3952" s="55" t="s">
        <v>4651</v>
      </c>
      <c r="G3952" s="55" t="s">
        <v>16502</v>
      </c>
      <c r="H3952" s="55">
        <v>0</v>
      </c>
    </row>
    <row r="3953" spans="1:8" ht="12.5" customHeight="1">
      <c r="A3953" s="55">
        <v>19749</v>
      </c>
      <c r="B3953" s="55">
        <v>4</v>
      </c>
      <c r="C3953" s="55" t="s">
        <v>16503</v>
      </c>
      <c r="D3953" s="55" t="s">
        <v>4649</v>
      </c>
      <c r="E3953" s="55" t="s">
        <v>16504</v>
      </c>
      <c r="F3953" s="55" t="s">
        <v>4651</v>
      </c>
      <c r="G3953" s="55" t="s">
        <v>16505</v>
      </c>
      <c r="H3953" s="55">
        <v>0</v>
      </c>
    </row>
    <row r="3954" spans="1:8" ht="12.5" customHeight="1">
      <c r="A3954" s="55">
        <v>19810</v>
      </c>
      <c r="B3954" s="55">
        <v>4</v>
      </c>
      <c r="C3954" s="55" t="s">
        <v>16506</v>
      </c>
      <c r="D3954" s="55" t="s">
        <v>4649</v>
      </c>
      <c r="E3954" s="55" t="s">
        <v>16507</v>
      </c>
      <c r="F3954" s="55" t="s">
        <v>4651</v>
      </c>
      <c r="G3954" s="55" t="s">
        <v>16508</v>
      </c>
      <c r="H3954" s="55">
        <v>0</v>
      </c>
    </row>
    <row r="3955" spans="1:8" ht="12.5" customHeight="1">
      <c r="A3955" s="55">
        <v>19821</v>
      </c>
      <c r="B3955" s="55">
        <v>4</v>
      </c>
      <c r="C3955" s="55" t="s">
        <v>16509</v>
      </c>
      <c r="D3955" s="55" t="s">
        <v>4649</v>
      </c>
      <c r="E3955" s="55" t="s">
        <v>16510</v>
      </c>
      <c r="F3955" s="55" t="s">
        <v>4651</v>
      </c>
      <c r="G3955" s="55" t="s">
        <v>16511</v>
      </c>
      <c r="H3955" s="55">
        <v>0</v>
      </c>
    </row>
    <row r="3956" spans="1:8" ht="12.5" customHeight="1">
      <c r="A3956" s="55">
        <v>19854</v>
      </c>
      <c r="B3956" s="55">
        <v>4</v>
      </c>
      <c r="C3956" s="55" t="s">
        <v>16512</v>
      </c>
      <c r="D3956" s="55" t="s">
        <v>4649</v>
      </c>
      <c r="E3956" s="55" t="s">
        <v>16513</v>
      </c>
      <c r="F3956" s="55" t="s">
        <v>4651</v>
      </c>
      <c r="G3956" s="55" t="s">
        <v>16514</v>
      </c>
      <c r="H3956" s="55">
        <v>0</v>
      </c>
    </row>
    <row r="3957" spans="1:8" ht="12.5" customHeight="1">
      <c r="A3957" s="55">
        <v>19890</v>
      </c>
      <c r="B3957" s="55">
        <v>4</v>
      </c>
      <c r="C3957" s="55" t="s">
        <v>16515</v>
      </c>
      <c r="D3957" s="55" t="s">
        <v>4649</v>
      </c>
      <c r="E3957" s="55" t="s">
        <v>16516</v>
      </c>
      <c r="F3957" s="55" t="s">
        <v>4651</v>
      </c>
      <c r="G3957" s="55" t="s">
        <v>16517</v>
      </c>
      <c r="H3957" s="55">
        <v>0</v>
      </c>
    </row>
    <row r="3958" spans="1:8" ht="12.5" customHeight="1">
      <c r="A3958" s="55">
        <v>20204</v>
      </c>
      <c r="B3958" s="55">
        <v>4</v>
      </c>
      <c r="C3958" s="55" t="s">
        <v>16518</v>
      </c>
      <c r="D3958" s="55" t="s">
        <v>4649</v>
      </c>
      <c r="E3958" s="55" t="s">
        <v>16519</v>
      </c>
      <c r="F3958" s="55" t="s">
        <v>4651</v>
      </c>
      <c r="G3958" s="55" t="s">
        <v>16520</v>
      </c>
      <c r="H3958" s="55">
        <v>0</v>
      </c>
    </row>
    <row r="3959" spans="1:8" ht="12.5" customHeight="1">
      <c r="A3959" s="55">
        <v>20286</v>
      </c>
      <c r="B3959" s="55">
        <v>4</v>
      </c>
      <c r="C3959" s="55" t="s">
        <v>16521</v>
      </c>
      <c r="D3959" s="55" t="s">
        <v>4649</v>
      </c>
      <c r="E3959" s="55" t="s">
        <v>16522</v>
      </c>
      <c r="F3959" s="55" t="s">
        <v>4651</v>
      </c>
      <c r="G3959" s="55" t="s">
        <v>16523</v>
      </c>
      <c r="H3959" s="55">
        <v>0</v>
      </c>
    </row>
    <row r="3960" spans="1:8" ht="12.5" customHeight="1">
      <c r="A3960" s="55">
        <v>20638</v>
      </c>
      <c r="B3960" s="55">
        <v>4</v>
      </c>
      <c r="C3960" s="55" t="s">
        <v>16524</v>
      </c>
      <c r="D3960" s="55" t="s">
        <v>4649</v>
      </c>
      <c r="E3960" s="55" t="s">
        <v>16525</v>
      </c>
      <c r="F3960" s="55" t="s">
        <v>4651</v>
      </c>
      <c r="G3960" s="55" t="s">
        <v>16526</v>
      </c>
      <c r="H3960" s="55">
        <v>0</v>
      </c>
    </row>
    <row r="3961" spans="1:8" ht="12.5" customHeight="1">
      <c r="A3961" s="55">
        <v>21151</v>
      </c>
      <c r="B3961" s="55">
        <v>4</v>
      </c>
      <c r="C3961" s="55" t="s">
        <v>16527</v>
      </c>
      <c r="D3961" s="55" t="s">
        <v>4649</v>
      </c>
      <c r="E3961" s="55" t="s">
        <v>16528</v>
      </c>
      <c r="F3961" s="55" t="s">
        <v>4651</v>
      </c>
      <c r="G3961" s="55" t="s">
        <v>16529</v>
      </c>
      <c r="H3961" s="55">
        <v>0</v>
      </c>
    </row>
    <row r="3962" spans="1:8" ht="12.5" customHeight="1">
      <c r="A3962" s="55">
        <v>21307</v>
      </c>
      <c r="B3962" s="55">
        <v>4</v>
      </c>
      <c r="C3962" s="55" t="s">
        <v>16530</v>
      </c>
      <c r="D3962" s="55" t="s">
        <v>4649</v>
      </c>
      <c r="E3962" s="55" t="s">
        <v>16531</v>
      </c>
      <c r="F3962" s="55" t="s">
        <v>4651</v>
      </c>
      <c r="G3962" s="55" t="s">
        <v>16532</v>
      </c>
      <c r="H3962" s="55">
        <v>0</v>
      </c>
    </row>
    <row r="3963" spans="1:8" ht="12.5" customHeight="1">
      <c r="A3963" s="55">
        <v>21449</v>
      </c>
      <c r="B3963" s="55">
        <v>4</v>
      </c>
      <c r="C3963" s="55" t="s">
        <v>16533</v>
      </c>
      <c r="D3963" s="55" t="s">
        <v>4649</v>
      </c>
      <c r="E3963" s="55" t="s">
        <v>16534</v>
      </c>
      <c r="F3963" s="55" t="s">
        <v>4651</v>
      </c>
      <c r="G3963" s="55" t="s">
        <v>16535</v>
      </c>
      <c r="H3963" s="55">
        <v>0</v>
      </c>
    </row>
    <row r="3964" spans="1:8" ht="12.5" customHeight="1">
      <c r="A3964" s="55">
        <v>21771</v>
      </c>
      <c r="B3964" s="55">
        <v>4</v>
      </c>
      <c r="C3964" s="55" t="s">
        <v>16536</v>
      </c>
      <c r="D3964" s="55" t="s">
        <v>4649</v>
      </c>
      <c r="E3964" s="55" t="s">
        <v>16537</v>
      </c>
      <c r="F3964" s="55" t="s">
        <v>4651</v>
      </c>
      <c r="G3964" s="55" t="s">
        <v>16538</v>
      </c>
      <c r="H3964" s="55">
        <v>0</v>
      </c>
    </row>
    <row r="3965" spans="1:8" ht="12.5" customHeight="1">
      <c r="A3965" s="55">
        <v>21915</v>
      </c>
      <c r="B3965" s="55">
        <v>4</v>
      </c>
      <c r="C3965" s="55" t="s">
        <v>16539</v>
      </c>
      <c r="D3965" s="55" t="s">
        <v>4649</v>
      </c>
      <c r="E3965" s="55" t="s">
        <v>16540</v>
      </c>
      <c r="F3965" s="55" t="s">
        <v>4651</v>
      </c>
      <c r="G3965" s="55" t="s">
        <v>16541</v>
      </c>
      <c r="H3965" s="55">
        <v>0</v>
      </c>
    </row>
    <row r="3966" spans="1:8" ht="12.5" customHeight="1">
      <c r="A3966" s="55">
        <v>21941</v>
      </c>
      <c r="B3966" s="55">
        <v>4</v>
      </c>
      <c r="C3966" s="55" t="s">
        <v>16542</v>
      </c>
      <c r="D3966" s="55" t="s">
        <v>4649</v>
      </c>
      <c r="E3966" s="55" t="s">
        <v>16543</v>
      </c>
      <c r="F3966" s="55" t="s">
        <v>4651</v>
      </c>
      <c r="G3966" s="55" t="s">
        <v>16544</v>
      </c>
      <c r="H3966" s="55">
        <v>0</v>
      </c>
    </row>
    <row r="3967" spans="1:8" ht="12.5" customHeight="1">
      <c r="A3967" s="55">
        <v>22090</v>
      </c>
      <c r="B3967" s="55">
        <v>4</v>
      </c>
      <c r="C3967" s="55" t="s">
        <v>16545</v>
      </c>
      <c r="D3967" s="55" t="s">
        <v>4649</v>
      </c>
      <c r="E3967" s="55" t="s">
        <v>16546</v>
      </c>
      <c r="F3967" s="55" t="s">
        <v>4651</v>
      </c>
      <c r="G3967" s="55" t="s">
        <v>16547</v>
      </c>
      <c r="H3967" s="55">
        <v>0</v>
      </c>
    </row>
    <row r="3968" spans="1:8" ht="12.5" customHeight="1">
      <c r="A3968" s="55">
        <v>22136</v>
      </c>
      <c r="B3968" s="55">
        <v>4</v>
      </c>
      <c r="C3968" s="55" t="s">
        <v>16548</v>
      </c>
      <c r="D3968" s="55" t="s">
        <v>4649</v>
      </c>
      <c r="E3968" s="55" t="s">
        <v>16549</v>
      </c>
      <c r="F3968" s="55" t="s">
        <v>4651</v>
      </c>
      <c r="G3968" s="55" t="s">
        <v>16550</v>
      </c>
      <c r="H3968" s="55">
        <v>0</v>
      </c>
    </row>
    <row r="3969" spans="1:8" ht="12.5" customHeight="1">
      <c r="A3969" s="55">
        <v>22357</v>
      </c>
      <c r="B3969" s="55">
        <v>4</v>
      </c>
      <c r="C3969" s="55" t="s">
        <v>16551</v>
      </c>
      <c r="D3969" s="55" t="s">
        <v>4649</v>
      </c>
      <c r="E3969" s="55" t="s">
        <v>16552</v>
      </c>
      <c r="F3969" s="55" t="s">
        <v>4651</v>
      </c>
      <c r="G3969" s="55" t="s">
        <v>16553</v>
      </c>
      <c r="H3969" s="55">
        <v>0</v>
      </c>
    </row>
    <row r="3970" spans="1:8" ht="12.5" customHeight="1">
      <c r="A3970" s="55">
        <v>23040</v>
      </c>
      <c r="B3970" s="55">
        <v>4</v>
      </c>
      <c r="C3970" s="55" t="s">
        <v>16554</v>
      </c>
      <c r="D3970" s="55" t="s">
        <v>4649</v>
      </c>
      <c r="E3970" s="55" t="s">
        <v>16555</v>
      </c>
      <c r="F3970" s="55" t="s">
        <v>4651</v>
      </c>
      <c r="G3970" s="55" t="s">
        <v>16556</v>
      </c>
      <c r="H3970" s="55">
        <v>0</v>
      </c>
    </row>
    <row r="3971" spans="1:8" ht="12.5" customHeight="1">
      <c r="A3971" s="55">
        <v>23115</v>
      </c>
      <c r="B3971" s="55">
        <v>4</v>
      </c>
      <c r="C3971" s="55" t="s">
        <v>16557</v>
      </c>
      <c r="D3971" s="55" t="s">
        <v>4649</v>
      </c>
      <c r="E3971" s="55" t="s">
        <v>16558</v>
      </c>
      <c r="F3971" s="55" t="s">
        <v>4651</v>
      </c>
      <c r="G3971" s="55" t="s">
        <v>16559</v>
      </c>
      <c r="H3971" s="55">
        <v>0</v>
      </c>
    </row>
    <row r="3972" spans="1:8" ht="12.5" customHeight="1">
      <c r="A3972" s="55">
        <v>23276</v>
      </c>
      <c r="B3972" s="55">
        <v>4</v>
      </c>
      <c r="C3972" s="55" t="s">
        <v>16560</v>
      </c>
      <c r="D3972" s="55" t="s">
        <v>4649</v>
      </c>
      <c r="E3972" s="55" t="s">
        <v>16561</v>
      </c>
      <c r="F3972" s="55" t="s">
        <v>4651</v>
      </c>
      <c r="G3972" s="55" t="s">
        <v>16562</v>
      </c>
      <c r="H3972" s="55">
        <v>0</v>
      </c>
    </row>
    <row r="3973" spans="1:8" ht="12.5" customHeight="1">
      <c r="A3973" s="55">
        <v>23360</v>
      </c>
      <c r="B3973" s="55">
        <v>4</v>
      </c>
      <c r="C3973" s="55" t="s">
        <v>16563</v>
      </c>
      <c r="D3973" s="55" t="s">
        <v>4649</v>
      </c>
      <c r="E3973" s="55" t="s">
        <v>16564</v>
      </c>
      <c r="F3973" s="55" t="s">
        <v>4651</v>
      </c>
      <c r="G3973" s="55" t="s">
        <v>16565</v>
      </c>
      <c r="H3973" s="55">
        <v>0</v>
      </c>
    </row>
    <row r="3974" spans="1:8" ht="12.5" customHeight="1">
      <c r="A3974" s="55">
        <v>23384</v>
      </c>
      <c r="B3974" s="55">
        <v>4</v>
      </c>
      <c r="C3974" s="55" t="s">
        <v>16566</v>
      </c>
      <c r="D3974" s="55" t="s">
        <v>4649</v>
      </c>
      <c r="E3974" s="55" t="s">
        <v>16567</v>
      </c>
      <c r="F3974" s="55" t="s">
        <v>4651</v>
      </c>
      <c r="G3974" s="55" t="s">
        <v>16568</v>
      </c>
      <c r="H3974" s="55">
        <v>0</v>
      </c>
    </row>
    <row r="3975" spans="1:8" ht="12.5" customHeight="1">
      <c r="A3975" s="55">
        <v>23581</v>
      </c>
      <c r="B3975" s="55">
        <v>4</v>
      </c>
      <c r="C3975" s="55" t="s">
        <v>16569</v>
      </c>
      <c r="D3975" s="55" t="s">
        <v>4649</v>
      </c>
      <c r="E3975" s="55" t="s">
        <v>16570</v>
      </c>
      <c r="F3975" s="55" t="s">
        <v>4651</v>
      </c>
      <c r="G3975" s="55" t="s">
        <v>16571</v>
      </c>
      <c r="H3975" s="55">
        <v>0</v>
      </c>
    </row>
    <row r="3976" spans="1:8" ht="12.5" customHeight="1">
      <c r="A3976" s="55">
        <v>24449</v>
      </c>
      <c r="B3976" s="55">
        <v>4</v>
      </c>
      <c r="C3976" s="55" t="s">
        <v>16572</v>
      </c>
      <c r="D3976" s="55" t="s">
        <v>4649</v>
      </c>
      <c r="E3976" s="55" t="s">
        <v>16573</v>
      </c>
      <c r="F3976" s="55" t="s">
        <v>4651</v>
      </c>
      <c r="G3976" s="55" t="s">
        <v>16574</v>
      </c>
      <c r="H3976" s="55">
        <v>0</v>
      </c>
    </row>
    <row r="3977" spans="1:8" ht="12.5" customHeight="1">
      <c r="A3977" s="55">
        <v>24654</v>
      </c>
      <c r="B3977" s="55">
        <v>4</v>
      </c>
      <c r="C3977" s="55" t="s">
        <v>16575</v>
      </c>
      <c r="D3977" s="55" t="s">
        <v>4649</v>
      </c>
      <c r="E3977" s="55" t="s">
        <v>16576</v>
      </c>
      <c r="F3977" s="55" t="s">
        <v>4651</v>
      </c>
      <c r="G3977" s="55" t="s">
        <v>16577</v>
      </c>
      <c r="H3977" s="55">
        <v>0</v>
      </c>
    </row>
    <row r="3978" spans="1:8" ht="12.5" customHeight="1">
      <c r="A3978" s="55">
        <v>24669</v>
      </c>
      <c r="B3978" s="55">
        <v>4</v>
      </c>
      <c r="C3978" s="55" t="s">
        <v>16578</v>
      </c>
      <c r="D3978" s="55" t="s">
        <v>4649</v>
      </c>
      <c r="E3978" s="55" t="s">
        <v>16579</v>
      </c>
      <c r="F3978" s="55" t="s">
        <v>4651</v>
      </c>
      <c r="G3978" s="55" t="s">
        <v>16580</v>
      </c>
      <c r="H3978" s="55">
        <v>0</v>
      </c>
    </row>
    <row r="3979" spans="1:8" ht="12.5" customHeight="1">
      <c r="A3979" s="55">
        <v>24782</v>
      </c>
      <c r="B3979" s="55">
        <v>4</v>
      </c>
      <c r="C3979" s="55" t="s">
        <v>16581</v>
      </c>
      <c r="D3979" s="55" t="s">
        <v>4649</v>
      </c>
      <c r="E3979" s="55" t="s">
        <v>16582</v>
      </c>
      <c r="F3979" s="55" t="s">
        <v>4651</v>
      </c>
      <c r="G3979" s="55" t="s">
        <v>16583</v>
      </c>
      <c r="H3979" s="55">
        <v>0</v>
      </c>
    </row>
    <row r="3980" spans="1:8" ht="12.5" customHeight="1">
      <c r="A3980" s="55">
        <v>24789</v>
      </c>
      <c r="B3980" s="55">
        <v>4</v>
      </c>
      <c r="C3980" s="55" t="s">
        <v>16584</v>
      </c>
      <c r="D3980" s="55" t="s">
        <v>4649</v>
      </c>
      <c r="E3980" s="55" t="s">
        <v>16585</v>
      </c>
      <c r="F3980" s="55" t="s">
        <v>4651</v>
      </c>
      <c r="G3980" s="55" t="s">
        <v>16586</v>
      </c>
      <c r="H3980" s="55">
        <v>0</v>
      </c>
    </row>
    <row r="3981" spans="1:8" ht="12.5" customHeight="1">
      <c r="A3981" s="55">
        <v>24951</v>
      </c>
      <c r="B3981" s="55">
        <v>4</v>
      </c>
      <c r="C3981" s="55" t="s">
        <v>16587</v>
      </c>
      <c r="D3981" s="55" t="s">
        <v>4649</v>
      </c>
      <c r="E3981" s="55" t="s">
        <v>16588</v>
      </c>
      <c r="F3981" s="55" t="s">
        <v>4651</v>
      </c>
      <c r="G3981" s="55" t="s">
        <v>16589</v>
      </c>
      <c r="H3981" s="55">
        <v>0</v>
      </c>
    </row>
    <row r="3982" spans="1:8" ht="12.5" customHeight="1">
      <c r="A3982" s="55">
        <v>25162</v>
      </c>
      <c r="B3982" s="55">
        <v>4</v>
      </c>
      <c r="C3982" s="55" t="s">
        <v>16590</v>
      </c>
      <c r="D3982" s="55" t="s">
        <v>4649</v>
      </c>
      <c r="E3982" s="55" t="s">
        <v>16591</v>
      </c>
      <c r="F3982" s="55" t="s">
        <v>4651</v>
      </c>
      <c r="G3982" s="55" t="s">
        <v>16592</v>
      </c>
      <c r="H3982" s="55">
        <v>0</v>
      </c>
    </row>
    <row r="3983" spans="1:8" ht="12.5" customHeight="1">
      <c r="A3983" s="55">
        <v>25329</v>
      </c>
      <c r="B3983" s="55">
        <v>4</v>
      </c>
      <c r="C3983" s="55" t="s">
        <v>16593</v>
      </c>
      <c r="D3983" s="55" t="s">
        <v>4649</v>
      </c>
      <c r="E3983" s="55" t="s">
        <v>16594</v>
      </c>
      <c r="F3983" s="55" t="s">
        <v>4651</v>
      </c>
      <c r="G3983" s="55" t="s">
        <v>16595</v>
      </c>
      <c r="H3983" s="55">
        <v>0</v>
      </c>
    </row>
    <row r="3984" spans="1:8" ht="12.5" customHeight="1">
      <c r="A3984" s="55">
        <v>26017</v>
      </c>
      <c r="B3984" s="55">
        <v>4</v>
      </c>
      <c r="C3984" s="55" t="s">
        <v>16596</v>
      </c>
      <c r="D3984" s="55" t="s">
        <v>4649</v>
      </c>
      <c r="E3984" s="55" t="s">
        <v>16597</v>
      </c>
      <c r="F3984" s="55" t="s">
        <v>4651</v>
      </c>
      <c r="G3984" s="55" t="s">
        <v>16598</v>
      </c>
      <c r="H3984" s="55">
        <v>0</v>
      </c>
    </row>
    <row r="3985" spans="1:8" ht="12.5" customHeight="1">
      <c r="A3985" s="55">
        <v>26058</v>
      </c>
      <c r="B3985" s="55">
        <v>4</v>
      </c>
      <c r="C3985" s="55" t="s">
        <v>16599</v>
      </c>
      <c r="D3985" s="55" t="s">
        <v>4649</v>
      </c>
      <c r="E3985" s="55" t="s">
        <v>16600</v>
      </c>
      <c r="F3985" s="55" t="s">
        <v>4651</v>
      </c>
      <c r="G3985" s="55" t="s">
        <v>16601</v>
      </c>
      <c r="H3985" s="55">
        <v>0</v>
      </c>
    </row>
    <row r="3986" spans="1:8" ht="12.5" customHeight="1">
      <c r="A3986" s="55">
        <v>26238</v>
      </c>
      <c r="B3986" s="55">
        <v>4</v>
      </c>
      <c r="C3986" s="55" t="s">
        <v>16602</v>
      </c>
      <c r="D3986" s="55" t="s">
        <v>4649</v>
      </c>
      <c r="E3986" s="55" t="s">
        <v>16603</v>
      </c>
      <c r="F3986" s="55" t="s">
        <v>4651</v>
      </c>
      <c r="G3986" s="55" t="s">
        <v>16604</v>
      </c>
      <c r="H3986" s="55">
        <v>0</v>
      </c>
    </row>
    <row r="3987" spans="1:8" ht="12.5" customHeight="1">
      <c r="A3987" s="55">
        <v>26494</v>
      </c>
      <c r="B3987" s="55">
        <v>4</v>
      </c>
      <c r="C3987" s="55" t="s">
        <v>16605</v>
      </c>
      <c r="D3987" s="55" t="s">
        <v>4649</v>
      </c>
      <c r="E3987" s="55" t="s">
        <v>16606</v>
      </c>
      <c r="F3987" s="55" t="s">
        <v>4651</v>
      </c>
      <c r="G3987" s="55" t="s">
        <v>16607</v>
      </c>
      <c r="H3987" s="55">
        <v>0</v>
      </c>
    </row>
    <row r="3988" spans="1:8" ht="12.5" customHeight="1">
      <c r="A3988" s="55">
        <v>26713</v>
      </c>
      <c r="B3988" s="55">
        <v>4</v>
      </c>
      <c r="C3988" s="55" t="s">
        <v>16608</v>
      </c>
      <c r="D3988" s="55" t="s">
        <v>4649</v>
      </c>
      <c r="E3988" s="55" t="s">
        <v>16609</v>
      </c>
      <c r="F3988" s="55" t="s">
        <v>4651</v>
      </c>
      <c r="G3988" s="55" t="s">
        <v>16610</v>
      </c>
      <c r="H3988" s="55">
        <v>0</v>
      </c>
    </row>
    <row r="3989" spans="1:8" ht="12.5" customHeight="1">
      <c r="A3989" s="55">
        <v>27463</v>
      </c>
      <c r="B3989" s="55">
        <v>4</v>
      </c>
      <c r="C3989" s="55" t="s">
        <v>16611</v>
      </c>
      <c r="D3989" s="55" t="s">
        <v>4649</v>
      </c>
      <c r="E3989" s="55" t="s">
        <v>16612</v>
      </c>
      <c r="F3989" s="55" t="s">
        <v>4651</v>
      </c>
      <c r="G3989" s="55" t="s">
        <v>16613</v>
      </c>
      <c r="H3989" s="55">
        <v>0</v>
      </c>
    </row>
    <row r="3990" spans="1:8" ht="12.5" customHeight="1">
      <c r="A3990" s="55">
        <v>27554</v>
      </c>
      <c r="B3990" s="55">
        <v>4</v>
      </c>
      <c r="C3990" s="55" t="s">
        <v>16614</v>
      </c>
      <c r="D3990" s="55" t="s">
        <v>4649</v>
      </c>
      <c r="E3990" s="55" t="s">
        <v>16615</v>
      </c>
      <c r="F3990" s="55" t="s">
        <v>4651</v>
      </c>
      <c r="G3990" s="55" t="s">
        <v>16616</v>
      </c>
      <c r="H3990" s="55">
        <v>0</v>
      </c>
    </row>
    <row r="3991" spans="1:8" ht="12.5" customHeight="1">
      <c r="A3991" s="55">
        <v>27611</v>
      </c>
      <c r="B3991" s="55">
        <v>4</v>
      </c>
      <c r="C3991" s="55" t="s">
        <v>16617</v>
      </c>
      <c r="D3991" s="55" t="s">
        <v>4649</v>
      </c>
      <c r="E3991" s="55" t="s">
        <v>16618</v>
      </c>
      <c r="F3991" s="55" t="s">
        <v>4651</v>
      </c>
      <c r="G3991" s="55" t="s">
        <v>16619</v>
      </c>
      <c r="H3991" s="55">
        <v>0</v>
      </c>
    </row>
    <row r="3992" spans="1:8" ht="12.5" customHeight="1">
      <c r="A3992" s="55">
        <v>27993</v>
      </c>
      <c r="B3992" s="55">
        <v>4</v>
      </c>
      <c r="C3992" s="55" t="s">
        <v>16620</v>
      </c>
      <c r="D3992" s="55" t="s">
        <v>4649</v>
      </c>
      <c r="E3992" s="55" t="s">
        <v>16621</v>
      </c>
      <c r="F3992" s="55" t="s">
        <v>4651</v>
      </c>
      <c r="G3992" s="55" t="s">
        <v>16622</v>
      </c>
      <c r="H3992" s="55">
        <v>0</v>
      </c>
    </row>
    <row r="3993" spans="1:8" ht="12.5" customHeight="1">
      <c r="A3993" s="55">
        <v>28235</v>
      </c>
      <c r="B3993" s="55">
        <v>4</v>
      </c>
      <c r="C3993" s="55" t="s">
        <v>16623</v>
      </c>
      <c r="D3993" s="55" t="s">
        <v>4649</v>
      </c>
      <c r="E3993" s="55" t="s">
        <v>16624</v>
      </c>
      <c r="F3993" s="55" t="s">
        <v>4651</v>
      </c>
      <c r="G3993" s="55" t="s">
        <v>16625</v>
      </c>
      <c r="H3993" s="55">
        <v>0</v>
      </c>
    </row>
    <row r="3994" spans="1:8" ht="12.5" customHeight="1">
      <c r="A3994" s="55">
        <v>28623</v>
      </c>
      <c r="B3994" s="55">
        <v>4</v>
      </c>
      <c r="C3994" s="55" t="s">
        <v>16626</v>
      </c>
      <c r="D3994" s="55" t="s">
        <v>4649</v>
      </c>
      <c r="E3994" s="55" t="s">
        <v>16627</v>
      </c>
      <c r="F3994" s="55" t="s">
        <v>4651</v>
      </c>
      <c r="G3994" s="55" t="s">
        <v>16628</v>
      </c>
      <c r="H3994" s="55">
        <v>0</v>
      </c>
    </row>
    <row r="3995" spans="1:8" ht="12.5" customHeight="1">
      <c r="A3995" s="55">
        <v>28813</v>
      </c>
      <c r="B3995" s="55">
        <v>4</v>
      </c>
      <c r="C3995" s="55" t="s">
        <v>16629</v>
      </c>
      <c r="D3995" s="55" t="s">
        <v>4649</v>
      </c>
      <c r="E3995" s="55" t="s">
        <v>16630</v>
      </c>
      <c r="F3995" s="55" t="s">
        <v>4651</v>
      </c>
      <c r="G3995" s="55" t="s">
        <v>16631</v>
      </c>
      <c r="H3995" s="55">
        <v>0</v>
      </c>
    </row>
    <row r="3996" spans="1:8" ht="12.5" customHeight="1">
      <c r="A3996" s="55">
        <v>29003</v>
      </c>
      <c r="B3996" s="55">
        <v>4</v>
      </c>
      <c r="C3996" s="55" t="s">
        <v>16632</v>
      </c>
      <c r="D3996" s="55" t="s">
        <v>4649</v>
      </c>
      <c r="E3996" s="55" t="s">
        <v>16633</v>
      </c>
      <c r="F3996" s="55" t="s">
        <v>4651</v>
      </c>
      <c r="G3996" s="55" t="s">
        <v>16634</v>
      </c>
      <c r="H3996" s="55">
        <v>0</v>
      </c>
    </row>
    <row r="3997" spans="1:8" ht="12.5" customHeight="1">
      <c r="A3997" s="55">
        <v>29060</v>
      </c>
      <c r="B3997" s="55">
        <v>4</v>
      </c>
      <c r="C3997" s="55" t="s">
        <v>16635</v>
      </c>
      <c r="D3997" s="55" t="s">
        <v>4649</v>
      </c>
      <c r="E3997" s="55" t="s">
        <v>16636</v>
      </c>
      <c r="F3997" s="55" t="s">
        <v>4651</v>
      </c>
      <c r="G3997" s="55" t="s">
        <v>16637</v>
      </c>
      <c r="H3997" s="55">
        <v>0</v>
      </c>
    </row>
    <row r="3998" spans="1:8" ht="12.5" customHeight="1">
      <c r="A3998" s="55">
        <v>29228</v>
      </c>
      <c r="B3998" s="55">
        <v>4</v>
      </c>
      <c r="C3998" s="55" t="s">
        <v>16638</v>
      </c>
      <c r="D3998" s="55" t="s">
        <v>4649</v>
      </c>
      <c r="E3998" s="55" t="s">
        <v>16639</v>
      </c>
      <c r="F3998" s="55" t="s">
        <v>4651</v>
      </c>
      <c r="G3998" s="55" t="s">
        <v>16640</v>
      </c>
      <c r="H3998" s="55">
        <v>0</v>
      </c>
    </row>
    <row r="3999" spans="1:8" ht="12.5" customHeight="1">
      <c r="A3999" s="55">
        <v>11160</v>
      </c>
      <c r="B3999" s="55">
        <v>4</v>
      </c>
      <c r="C3999" s="55" t="s">
        <v>16641</v>
      </c>
      <c r="D3999" s="55" t="s">
        <v>4649</v>
      </c>
      <c r="E3999" s="55" t="s">
        <v>16642</v>
      </c>
      <c r="F3999" s="55" t="s">
        <v>4651</v>
      </c>
      <c r="G3999" s="55" t="s">
        <v>16643</v>
      </c>
      <c r="H3999" s="55">
        <v>0</v>
      </c>
    </row>
    <row r="4000" spans="1:8" ht="12.5" customHeight="1">
      <c r="A4000" s="55">
        <v>11161</v>
      </c>
      <c r="B4000" s="55">
        <v>4</v>
      </c>
      <c r="C4000" s="55" t="s">
        <v>16644</v>
      </c>
      <c r="D4000" s="55" t="s">
        <v>4649</v>
      </c>
      <c r="E4000" s="55" t="s">
        <v>16645</v>
      </c>
      <c r="F4000" s="55" t="s">
        <v>4651</v>
      </c>
      <c r="G4000" s="55" t="s">
        <v>16646</v>
      </c>
      <c r="H4000" s="55">
        <v>0</v>
      </c>
    </row>
    <row r="4001" spans="1:8" ht="12.5" customHeight="1">
      <c r="A4001" s="55">
        <v>11230</v>
      </c>
      <c r="B4001" s="55">
        <v>4</v>
      </c>
      <c r="C4001" s="55" t="s">
        <v>16647</v>
      </c>
      <c r="D4001" s="55" t="s">
        <v>4649</v>
      </c>
      <c r="E4001" s="55" t="s">
        <v>16648</v>
      </c>
      <c r="F4001" s="55" t="s">
        <v>4651</v>
      </c>
      <c r="G4001" s="55" t="s">
        <v>16649</v>
      </c>
      <c r="H4001" s="55">
        <v>0</v>
      </c>
    </row>
    <row r="4002" spans="1:8" ht="12.5" customHeight="1">
      <c r="A4002" s="55">
        <v>11706</v>
      </c>
      <c r="B4002" s="55">
        <v>4</v>
      </c>
      <c r="C4002" s="55" t="s">
        <v>16650</v>
      </c>
      <c r="D4002" s="55" t="s">
        <v>4649</v>
      </c>
      <c r="E4002" s="55" t="s">
        <v>16651</v>
      </c>
      <c r="F4002" s="55" t="s">
        <v>4651</v>
      </c>
      <c r="G4002" s="55" t="s">
        <v>16652</v>
      </c>
      <c r="H4002" s="55">
        <v>0</v>
      </c>
    </row>
    <row r="4003" spans="1:8" ht="12.5" customHeight="1">
      <c r="A4003" s="55">
        <v>11821</v>
      </c>
      <c r="B4003" s="55">
        <v>4</v>
      </c>
      <c r="C4003" s="55" t="s">
        <v>16653</v>
      </c>
      <c r="D4003" s="55" t="s">
        <v>4649</v>
      </c>
      <c r="E4003" s="55" t="s">
        <v>16654</v>
      </c>
      <c r="F4003" s="55" t="s">
        <v>4651</v>
      </c>
      <c r="G4003" s="55" t="s">
        <v>16655</v>
      </c>
      <c r="H4003" s="55">
        <v>0</v>
      </c>
    </row>
    <row r="4004" spans="1:8" ht="12.5" customHeight="1">
      <c r="A4004" s="55">
        <v>11825</v>
      </c>
      <c r="B4004" s="55">
        <v>4</v>
      </c>
      <c r="C4004" s="55" t="s">
        <v>16656</v>
      </c>
      <c r="D4004" s="55" t="s">
        <v>4649</v>
      </c>
      <c r="E4004" s="55" t="s">
        <v>16657</v>
      </c>
      <c r="F4004" s="55" t="s">
        <v>4651</v>
      </c>
      <c r="G4004" s="55" t="s">
        <v>16658</v>
      </c>
      <c r="H4004" s="55">
        <v>0</v>
      </c>
    </row>
    <row r="4005" spans="1:8" ht="12.5" customHeight="1">
      <c r="A4005" s="55">
        <v>11839</v>
      </c>
      <c r="B4005" s="55">
        <v>4</v>
      </c>
      <c r="C4005" s="55" t="s">
        <v>16659</v>
      </c>
      <c r="D4005" s="55" t="s">
        <v>4649</v>
      </c>
      <c r="E4005" s="55" t="s">
        <v>16660</v>
      </c>
      <c r="F4005" s="55" t="s">
        <v>4651</v>
      </c>
      <c r="G4005" s="55" t="s">
        <v>16661</v>
      </c>
      <c r="H4005" s="55">
        <v>0</v>
      </c>
    </row>
    <row r="4006" spans="1:8" ht="12.5" customHeight="1">
      <c r="A4006" s="55">
        <v>13856</v>
      </c>
      <c r="B4006" s="55">
        <v>4</v>
      </c>
      <c r="C4006" s="55" t="s">
        <v>16662</v>
      </c>
      <c r="D4006" s="55" t="s">
        <v>4649</v>
      </c>
      <c r="E4006" s="55" t="s">
        <v>16663</v>
      </c>
      <c r="F4006" s="55" t="s">
        <v>4651</v>
      </c>
      <c r="G4006" s="55" t="s">
        <v>16664</v>
      </c>
      <c r="H4006" s="55">
        <v>0</v>
      </c>
    </row>
    <row r="4007" spans="1:8" ht="12.5" customHeight="1">
      <c r="A4007" s="55">
        <v>14120</v>
      </c>
      <c r="B4007" s="55">
        <v>4</v>
      </c>
      <c r="C4007" s="55" t="s">
        <v>16665</v>
      </c>
      <c r="D4007" s="55" t="s">
        <v>4649</v>
      </c>
      <c r="E4007" s="55" t="s">
        <v>16666</v>
      </c>
      <c r="F4007" s="55" t="s">
        <v>4651</v>
      </c>
      <c r="G4007" s="55" t="s">
        <v>16667</v>
      </c>
      <c r="H4007" s="55">
        <v>0</v>
      </c>
    </row>
    <row r="4008" spans="1:8" ht="12.5" customHeight="1">
      <c r="A4008" s="55">
        <v>14122</v>
      </c>
      <c r="B4008" s="55">
        <v>4</v>
      </c>
      <c r="C4008" s="55" t="s">
        <v>16668</v>
      </c>
      <c r="D4008" s="55" t="s">
        <v>4649</v>
      </c>
      <c r="E4008" s="55" t="s">
        <v>16669</v>
      </c>
      <c r="F4008" s="55" t="s">
        <v>4651</v>
      </c>
      <c r="G4008" s="55" t="s">
        <v>16670</v>
      </c>
      <c r="H4008" s="55">
        <v>0</v>
      </c>
    </row>
    <row r="4009" spans="1:8" ht="12.5" customHeight="1">
      <c r="A4009" s="55">
        <v>14413</v>
      </c>
      <c r="B4009" s="55">
        <v>4</v>
      </c>
      <c r="C4009" s="55" t="s">
        <v>16671</v>
      </c>
      <c r="D4009" s="55" t="s">
        <v>4649</v>
      </c>
      <c r="E4009" s="55" t="s">
        <v>16672</v>
      </c>
      <c r="F4009" s="55" t="s">
        <v>4651</v>
      </c>
      <c r="G4009" s="55" t="s">
        <v>16673</v>
      </c>
      <c r="H4009" s="55">
        <v>0</v>
      </c>
    </row>
    <row r="4010" spans="1:8" ht="12.5" customHeight="1">
      <c r="A4010" s="55">
        <v>14486</v>
      </c>
      <c r="B4010" s="55">
        <v>4</v>
      </c>
      <c r="C4010" s="55" t="s">
        <v>16674</v>
      </c>
      <c r="D4010" s="55" t="s">
        <v>4649</v>
      </c>
      <c r="E4010" s="55" t="s">
        <v>16675</v>
      </c>
      <c r="F4010" s="55" t="s">
        <v>4651</v>
      </c>
      <c r="G4010" s="55" t="s">
        <v>16676</v>
      </c>
      <c r="H4010" s="55">
        <v>0</v>
      </c>
    </row>
    <row r="4011" spans="1:8" ht="12.5" customHeight="1">
      <c r="A4011" s="55">
        <v>14564</v>
      </c>
      <c r="B4011" s="55">
        <v>4</v>
      </c>
      <c r="C4011" s="55" t="s">
        <v>16677</v>
      </c>
      <c r="D4011" s="55" t="s">
        <v>4649</v>
      </c>
      <c r="E4011" s="55" t="s">
        <v>16678</v>
      </c>
      <c r="F4011" s="55" t="s">
        <v>4651</v>
      </c>
      <c r="G4011" s="55" t="s">
        <v>16679</v>
      </c>
      <c r="H4011" s="55">
        <v>0</v>
      </c>
    </row>
    <row r="4012" spans="1:8" ht="12.5" customHeight="1">
      <c r="A4012" s="55">
        <v>14614</v>
      </c>
      <c r="B4012" s="55">
        <v>4</v>
      </c>
      <c r="C4012" s="55" t="s">
        <v>16680</v>
      </c>
      <c r="D4012" s="55" t="s">
        <v>4649</v>
      </c>
      <c r="E4012" s="55" t="s">
        <v>16681</v>
      </c>
      <c r="F4012" s="55" t="s">
        <v>4651</v>
      </c>
      <c r="G4012" s="55" t="s">
        <v>16682</v>
      </c>
      <c r="H4012" s="55">
        <v>0</v>
      </c>
    </row>
    <row r="4013" spans="1:8" ht="12.5" customHeight="1">
      <c r="A4013" s="55">
        <v>14890</v>
      </c>
      <c r="B4013" s="55">
        <v>4</v>
      </c>
      <c r="C4013" s="55" t="s">
        <v>16683</v>
      </c>
      <c r="D4013" s="55" t="s">
        <v>4649</v>
      </c>
      <c r="E4013" s="55" t="s">
        <v>16684</v>
      </c>
      <c r="F4013" s="55" t="s">
        <v>4651</v>
      </c>
      <c r="G4013" s="55" t="s">
        <v>16685</v>
      </c>
      <c r="H4013" s="55">
        <v>0</v>
      </c>
    </row>
    <row r="4014" spans="1:8" ht="12.5" customHeight="1">
      <c r="A4014" s="55">
        <v>14902</v>
      </c>
      <c r="B4014" s="55">
        <v>4</v>
      </c>
      <c r="C4014" s="55" t="s">
        <v>16686</v>
      </c>
      <c r="D4014" s="55" t="s">
        <v>4649</v>
      </c>
      <c r="E4014" s="55" t="s">
        <v>16687</v>
      </c>
      <c r="F4014" s="55" t="s">
        <v>4651</v>
      </c>
      <c r="G4014" s="55" t="s">
        <v>16688</v>
      </c>
      <c r="H4014" s="55">
        <v>0</v>
      </c>
    </row>
    <row r="4015" spans="1:8" ht="12.5" customHeight="1">
      <c r="A4015" s="55">
        <v>15481</v>
      </c>
      <c r="B4015" s="55">
        <v>4</v>
      </c>
      <c r="C4015" s="55" t="s">
        <v>16689</v>
      </c>
      <c r="D4015" s="55" t="s">
        <v>4649</v>
      </c>
      <c r="E4015" s="55" t="s">
        <v>16690</v>
      </c>
      <c r="F4015" s="55" t="s">
        <v>4651</v>
      </c>
      <c r="G4015" s="55" t="s">
        <v>16691</v>
      </c>
      <c r="H4015" s="55">
        <v>0</v>
      </c>
    </row>
    <row r="4016" spans="1:8" ht="12.5" customHeight="1">
      <c r="A4016" s="55">
        <v>15750</v>
      </c>
      <c r="B4016" s="55">
        <v>4</v>
      </c>
      <c r="C4016" s="55" t="s">
        <v>16692</v>
      </c>
      <c r="D4016" s="55" t="s">
        <v>4649</v>
      </c>
      <c r="E4016" s="55" t="s">
        <v>16693</v>
      </c>
      <c r="F4016" s="55" t="s">
        <v>4651</v>
      </c>
      <c r="G4016" s="55" t="s">
        <v>16694</v>
      </c>
      <c r="H4016" s="55">
        <v>0</v>
      </c>
    </row>
    <row r="4017" spans="1:8" ht="12.5" customHeight="1">
      <c r="A4017" s="55">
        <v>15835</v>
      </c>
      <c r="B4017" s="55">
        <v>4</v>
      </c>
      <c r="C4017" s="55" t="s">
        <v>16695</v>
      </c>
      <c r="D4017" s="55" t="s">
        <v>4649</v>
      </c>
      <c r="E4017" s="55" t="s">
        <v>16696</v>
      </c>
      <c r="F4017" s="55" t="s">
        <v>4651</v>
      </c>
      <c r="G4017" s="55" t="s">
        <v>16697</v>
      </c>
      <c r="H4017" s="55">
        <v>0</v>
      </c>
    </row>
    <row r="4018" spans="1:8" ht="12.5" customHeight="1">
      <c r="A4018" s="55">
        <v>15910</v>
      </c>
      <c r="B4018" s="55">
        <v>4</v>
      </c>
      <c r="C4018" s="55" t="s">
        <v>16698</v>
      </c>
      <c r="D4018" s="55" t="s">
        <v>4649</v>
      </c>
      <c r="E4018" s="55" t="s">
        <v>16699</v>
      </c>
      <c r="F4018" s="55" t="s">
        <v>4651</v>
      </c>
      <c r="G4018" s="55" t="s">
        <v>16700</v>
      </c>
      <c r="H4018" s="55">
        <v>0</v>
      </c>
    </row>
    <row r="4019" spans="1:8" ht="12.5" customHeight="1">
      <c r="A4019" s="55">
        <v>16154</v>
      </c>
      <c r="B4019" s="55">
        <v>4</v>
      </c>
      <c r="C4019" s="55" t="s">
        <v>16701</v>
      </c>
      <c r="D4019" s="55" t="s">
        <v>4649</v>
      </c>
      <c r="E4019" s="55" t="s">
        <v>16702</v>
      </c>
      <c r="F4019" s="55" t="s">
        <v>4651</v>
      </c>
      <c r="G4019" s="55" t="s">
        <v>16703</v>
      </c>
      <c r="H4019" s="55">
        <v>0</v>
      </c>
    </row>
    <row r="4020" spans="1:8" ht="12.5" customHeight="1">
      <c r="A4020" s="55">
        <v>16892</v>
      </c>
      <c r="B4020" s="55">
        <v>4</v>
      </c>
      <c r="C4020" s="55" t="s">
        <v>16704</v>
      </c>
      <c r="D4020" s="55" t="s">
        <v>4649</v>
      </c>
      <c r="E4020" s="55" t="s">
        <v>16705</v>
      </c>
      <c r="F4020" s="55" t="s">
        <v>4651</v>
      </c>
      <c r="G4020" s="55" t="s">
        <v>16706</v>
      </c>
      <c r="H4020" s="55">
        <v>0</v>
      </c>
    </row>
    <row r="4021" spans="1:8" ht="12.5" customHeight="1">
      <c r="A4021" s="55">
        <v>16901</v>
      </c>
      <c r="B4021" s="55">
        <v>4</v>
      </c>
      <c r="C4021" s="55" t="s">
        <v>16707</v>
      </c>
      <c r="D4021" s="55" t="s">
        <v>4649</v>
      </c>
      <c r="E4021" s="55" t="s">
        <v>16708</v>
      </c>
      <c r="F4021" s="55" t="s">
        <v>4651</v>
      </c>
      <c r="G4021" s="55" t="s">
        <v>16709</v>
      </c>
      <c r="H4021" s="55">
        <v>0</v>
      </c>
    </row>
    <row r="4022" spans="1:8" ht="12.5" customHeight="1">
      <c r="A4022" s="55">
        <v>17029</v>
      </c>
      <c r="B4022" s="55">
        <v>4</v>
      </c>
      <c r="C4022" s="55" t="s">
        <v>16710</v>
      </c>
      <c r="D4022" s="55" t="s">
        <v>4649</v>
      </c>
      <c r="E4022" s="55" t="s">
        <v>16711</v>
      </c>
      <c r="F4022" s="55" t="s">
        <v>4651</v>
      </c>
      <c r="G4022" s="55" t="s">
        <v>16712</v>
      </c>
      <c r="H4022" s="55">
        <v>0</v>
      </c>
    </row>
    <row r="4023" spans="1:8" ht="12.5" customHeight="1">
      <c r="A4023" s="55">
        <v>17472</v>
      </c>
      <c r="B4023" s="55">
        <v>4</v>
      </c>
      <c r="C4023" s="55" t="s">
        <v>16713</v>
      </c>
      <c r="D4023" s="55" t="s">
        <v>4649</v>
      </c>
      <c r="E4023" s="55" t="s">
        <v>16714</v>
      </c>
      <c r="F4023" s="55" t="s">
        <v>4651</v>
      </c>
      <c r="G4023" s="55" t="s">
        <v>16715</v>
      </c>
      <c r="H4023" s="55">
        <v>0</v>
      </c>
    </row>
    <row r="4024" spans="1:8" ht="12.5" customHeight="1">
      <c r="A4024" s="55">
        <v>17521</v>
      </c>
      <c r="B4024" s="55">
        <v>4</v>
      </c>
      <c r="C4024" s="55" t="s">
        <v>16716</v>
      </c>
      <c r="D4024" s="55" t="s">
        <v>4649</v>
      </c>
      <c r="E4024" s="55" t="s">
        <v>16717</v>
      </c>
      <c r="F4024" s="55" t="s">
        <v>4651</v>
      </c>
      <c r="G4024" s="55" t="s">
        <v>16718</v>
      </c>
      <c r="H4024" s="55">
        <v>0</v>
      </c>
    </row>
    <row r="4025" spans="1:8" ht="12.5" customHeight="1">
      <c r="A4025" s="55">
        <v>17573</v>
      </c>
      <c r="B4025" s="55">
        <v>4</v>
      </c>
      <c r="C4025" s="55" t="s">
        <v>16719</v>
      </c>
      <c r="D4025" s="55" t="s">
        <v>4649</v>
      </c>
      <c r="E4025" s="55" t="s">
        <v>16720</v>
      </c>
      <c r="F4025" s="55" t="s">
        <v>4651</v>
      </c>
      <c r="G4025" s="55" t="s">
        <v>16721</v>
      </c>
      <c r="H4025" s="55">
        <v>0</v>
      </c>
    </row>
    <row r="4026" spans="1:8" ht="12.5" customHeight="1">
      <c r="A4026" s="55">
        <v>17683</v>
      </c>
      <c r="B4026" s="55">
        <v>4</v>
      </c>
      <c r="C4026" s="55" t="s">
        <v>16722</v>
      </c>
      <c r="D4026" s="55" t="s">
        <v>4649</v>
      </c>
      <c r="E4026" s="55" t="s">
        <v>16723</v>
      </c>
      <c r="F4026" s="55" t="s">
        <v>4651</v>
      </c>
      <c r="G4026" s="55" t="s">
        <v>16724</v>
      </c>
      <c r="H4026" s="55">
        <v>0</v>
      </c>
    </row>
    <row r="4027" spans="1:8" ht="12.5" customHeight="1">
      <c r="A4027" s="55">
        <v>18107</v>
      </c>
      <c r="B4027" s="55">
        <v>4</v>
      </c>
      <c r="C4027" s="55" t="s">
        <v>16725</v>
      </c>
      <c r="D4027" s="55" t="s">
        <v>4649</v>
      </c>
      <c r="E4027" s="55" t="s">
        <v>16726</v>
      </c>
      <c r="F4027" s="55" t="s">
        <v>4651</v>
      </c>
      <c r="G4027" s="55" t="s">
        <v>16727</v>
      </c>
      <c r="H4027" s="55">
        <v>0</v>
      </c>
    </row>
    <row r="4028" spans="1:8" ht="12.5" customHeight="1">
      <c r="A4028" s="55">
        <v>18358</v>
      </c>
      <c r="B4028" s="55">
        <v>4</v>
      </c>
      <c r="C4028" s="55" t="s">
        <v>16728</v>
      </c>
      <c r="D4028" s="55" t="s">
        <v>4649</v>
      </c>
      <c r="E4028" s="55" t="s">
        <v>16729</v>
      </c>
      <c r="F4028" s="55" t="s">
        <v>4651</v>
      </c>
      <c r="G4028" s="55" t="s">
        <v>16730</v>
      </c>
      <c r="H4028" s="55">
        <v>0</v>
      </c>
    </row>
    <row r="4029" spans="1:8" ht="12.5" customHeight="1">
      <c r="A4029" s="55">
        <v>18528</v>
      </c>
      <c r="B4029" s="55">
        <v>4</v>
      </c>
      <c r="C4029" s="55" t="s">
        <v>16731</v>
      </c>
      <c r="D4029" s="55" t="s">
        <v>4649</v>
      </c>
      <c r="E4029" s="55" t="s">
        <v>16732</v>
      </c>
      <c r="F4029" s="55" t="s">
        <v>4651</v>
      </c>
      <c r="G4029" s="55" t="s">
        <v>16733</v>
      </c>
      <c r="H4029" s="55">
        <v>0</v>
      </c>
    </row>
    <row r="4030" spans="1:8" ht="12.5" customHeight="1">
      <c r="A4030" s="55">
        <v>18547</v>
      </c>
      <c r="B4030" s="55">
        <v>4</v>
      </c>
      <c r="C4030" s="55" t="s">
        <v>16734</v>
      </c>
      <c r="D4030" s="55" t="s">
        <v>4649</v>
      </c>
      <c r="E4030" s="55" t="s">
        <v>16735</v>
      </c>
      <c r="F4030" s="55" t="s">
        <v>4651</v>
      </c>
      <c r="G4030" s="55" t="s">
        <v>16736</v>
      </c>
      <c r="H4030" s="55">
        <v>0</v>
      </c>
    </row>
    <row r="4031" spans="1:8" ht="12.5" customHeight="1">
      <c r="A4031" s="55">
        <v>18646</v>
      </c>
      <c r="B4031" s="55">
        <v>4</v>
      </c>
      <c r="C4031" s="55" t="s">
        <v>16737</v>
      </c>
      <c r="D4031" s="55" t="s">
        <v>4649</v>
      </c>
      <c r="E4031" s="55" t="s">
        <v>16738</v>
      </c>
      <c r="F4031" s="55" t="s">
        <v>4651</v>
      </c>
      <c r="G4031" s="55" t="s">
        <v>16739</v>
      </c>
      <c r="H4031" s="55">
        <v>0</v>
      </c>
    </row>
    <row r="4032" spans="1:8" ht="12.5" customHeight="1">
      <c r="A4032" s="55">
        <v>18851</v>
      </c>
      <c r="B4032" s="55">
        <v>4</v>
      </c>
      <c r="C4032" s="55" t="s">
        <v>16740</v>
      </c>
      <c r="D4032" s="55" t="s">
        <v>4649</v>
      </c>
      <c r="E4032" s="55" t="s">
        <v>16741</v>
      </c>
      <c r="F4032" s="55" t="s">
        <v>4651</v>
      </c>
      <c r="G4032" s="55" t="s">
        <v>16742</v>
      </c>
      <c r="H4032" s="55">
        <v>0</v>
      </c>
    </row>
    <row r="4033" spans="1:8" ht="12.5" customHeight="1">
      <c r="A4033" s="55">
        <v>18937</v>
      </c>
      <c r="B4033" s="55">
        <v>4</v>
      </c>
      <c r="C4033" s="55" t="s">
        <v>16743</v>
      </c>
      <c r="D4033" s="55" t="s">
        <v>4649</v>
      </c>
      <c r="E4033" s="55" t="s">
        <v>16744</v>
      </c>
      <c r="F4033" s="55" t="s">
        <v>4651</v>
      </c>
      <c r="G4033" s="55" t="s">
        <v>16745</v>
      </c>
      <c r="H4033" s="55">
        <v>0</v>
      </c>
    </row>
    <row r="4034" spans="1:8" ht="12.5" customHeight="1">
      <c r="A4034" s="55">
        <v>19016</v>
      </c>
      <c r="B4034" s="55">
        <v>4</v>
      </c>
      <c r="C4034" s="55" t="s">
        <v>16746</v>
      </c>
      <c r="D4034" s="55" t="s">
        <v>4649</v>
      </c>
      <c r="E4034" s="55" t="s">
        <v>16747</v>
      </c>
      <c r="F4034" s="55" t="s">
        <v>4651</v>
      </c>
      <c r="G4034" s="55" t="s">
        <v>16748</v>
      </c>
      <c r="H4034" s="55">
        <v>0</v>
      </c>
    </row>
    <row r="4035" spans="1:8" ht="12.5" customHeight="1">
      <c r="A4035" s="55">
        <v>19539</v>
      </c>
      <c r="B4035" s="55">
        <v>4</v>
      </c>
      <c r="C4035" s="55" t="s">
        <v>16749</v>
      </c>
      <c r="D4035" s="55" t="s">
        <v>4649</v>
      </c>
      <c r="E4035" s="55" t="s">
        <v>16750</v>
      </c>
      <c r="F4035" s="55" t="s">
        <v>4651</v>
      </c>
      <c r="G4035" s="55" t="s">
        <v>16751</v>
      </c>
      <c r="H4035" s="55">
        <v>0</v>
      </c>
    </row>
    <row r="4036" spans="1:8" ht="12.5" customHeight="1">
      <c r="A4036" s="55">
        <v>19732</v>
      </c>
      <c r="B4036" s="55">
        <v>4</v>
      </c>
      <c r="C4036" s="55" t="s">
        <v>16752</v>
      </c>
      <c r="D4036" s="55" t="s">
        <v>4649</v>
      </c>
      <c r="E4036" s="55" t="s">
        <v>16753</v>
      </c>
      <c r="F4036" s="55" t="s">
        <v>4651</v>
      </c>
      <c r="G4036" s="55" t="s">
        <v>16754</v>
      </c>
      <c r="H4036" s="55">
        <v>0</v>
      </c>
    </row>
    <row r="4037" spans="1:8" ht="12.5" customHeight="1">
      <c r="A4037" s="55">
        <v>19832</v>
      </c>
      <c r="B4037" s="55">
        <v>4</v>
      </c>
      <c r="C4037" s="55" t="s">
        <v>16755</v>
      </c>
      <c r="D4037" s="55" t="s">
        <v>4649</v>
      </c>
      <c r="E4037" s="55" t="s">
        <v>16756</v>
      </c>
      <c r="F4037" s="55" t="s">
        <v>4651</v>
      </c>
      <c r="G4037" s="55" t="s">
        <v>16757</v>
      </c>
      <c r="H4037" s="55">
        <v>0</v>
      </c>
    </row>
    <row r="4038" spans="1:8" ht="12.5" customHeight="1">
      <c r="A4038" s="55">
        <v>19859</v>
      </c>
      <c r="B4038" s="55">
        <v>4</v>
      </c>
      <c r="C4038" s="55" t="s">
        <v>16758</v>
      </c>
      <c r="D4038" s="55" t="s">
        <v>4649</v>
      </c>
      <c r="E4038" s="55" t="s">
        <v>16759</v>
      </c>
      <c r="F4038" s="55" t="s">
        <v>4651</v>
      </c>
      <c r="G4038" s="55" t="s">
        <v>16760</v>
      </c>
      <c r="H4038" s="55">
        <v>0</v>
      </c>
    </row>
    <row r="4039" spans="1:8" ht="12.5" customHeight="1">
      <c r="A4039" s="55">
        <v>19986</v>
      </c>
      <c r="B4039" s="55">
        <v>4</v>
      </c>
      <c r="C4039" s="55" t="s">
        <v>16761</v>
      </c>
      <c r="D4039" s="55" t="s">
        <v>4649</v>
      </c>
      <c r="E4039" s="55" t="s">
        <v>16762</v>
      </c>
      <c r="F4039" s="55" t="s">
        <v>4651</v>
      </c>
      <c r="G4039" s="55" t="s">
        <v>16763</v>
      </c>
      <c r="H4039" s="55">
        <v>0</v>
      </c>
    </row>
    <row r="4040" spans="1:8" ht="12.5" customHeight="1">
      <c r="A4040" s="55">
        <v>20109</v>
      </c>
      <c r="B4040" s="55">
        <v>4</v>
      </c>
      <c r="C4040" s="55" t="s">
        <v>16764</v>
      </c>
      <c r="D4040" s="55" t="s">
        <v>4649</v>
      </c>
      <c r="E4040" s="55" t="s">
        <v>16765</v>
      </c>
      <c r="F4040" s="55" t="s">
        <v>4651</v>
      </c>
      <c r="G4040" s="55" t="s">
        <v>16766</v>
      </c>
      <c r="H4040" s="55">
        <v>0</v>
      </c>
    </row>
    <row r="4041" spans="1:8" ht="12.5" customHeight="1">
      <c r="A4041" s="55">
        <v>20536</v>
      </c>
      <c r="B4041" s="55">
        <v>4</v>
      </c>
      <c r="C4041" s="55" t="s">
        <v>16767</v>
      </c>
      <c r="D4041" s="55" t="s">
        <v>4649</v>
      </c>
      <c r="E4041" s="55" t="s">
        <v>16768</v>
      </c>
      <c r="F4041" s="55" t="s">
        <v>4651</v>
      </c>
      <c r="G4041" s="55" t="s">
        <v>16769</v>
      </c>
      <c r="H4041" s="55">
        <v>0</v>
      </c>
    </row>
    <row r="4042" spans="1:8" ht="12.5" customHeight="1">
      <c r="A4042" s="55">
        <v>20644</v>
      </c>
      <c r="B4042" s="55">
        <v>4</v>
      </c>
      <c r="C4042" s="55" t="s">
        <v>16770</v>
      </c>
      <c r="D4042" s="55" t="s">
        <v>4649</v>
      </c>
      <c r="E4042" s="55" t="s">
        <v>16771</v>
      </c>
      <c r="F4042" s="55" t="s">
        <v>4651</v>
      </c>
      <c r="G4042" s="55" t="s">
        <v>16772</v>
      </c>
      <c r="H4042" s="55">
        <v>0</v>
      </c>
    </row>
    <row r="4043" spans="1:8" ht="12.5" customHeight="1">
      <c r="A4043" s="55">
        <v>20683</v>
      </c>
      <c r="B4043" s="55">
        <v>4</v>
      </c>
      <c r="C4043" s="55" t="s">
        <v>16773</v>
      </c>
      <c r="D4043" s="55" t="s">
        <v>4649</v>
      </c>
      <c r="E4043" s="55" t="s">
        <v>16774</v>
      </c>
      <c r="F4043" s="55" t="s">
        <v>4651</v>
      </c>
      <c r="G4043" s="55" t="s">
        <v>16775</v>
      </c>
      <c r="H4043" s="55">
        <v>0</v>
      </c>
    </row>
    <row r="4044" spans="1:8" ht="12.5" customHeight="1">
      <c r="A4044" s="55">
        <v>20698</v>
      </c>
      <c r="B4044" s="55">
        <v>4</v>
      </c>
      <c r="C4044" s="55" t="s">
        <v>16776</v>
      </c>
      <c r="D4044" s="55" t="s">
        <v>4649</v>
      </c>
      <c r="E4044" s="55" t="s">
        <v>16777</v>
      </c>
      <c r="F4044" s="55" t="s">
        <v>4651</v>
      </c>
      <c r="G4044" s="55" t="s">
        <v>16778</v>
      </c>
      <c r="H4044" s="55">
        <v>0</v>
      </c>
    </row>
    <row r="4045" spans="1:8" ht="12.5" customHeight="1">
      <c r="A4045" s="55">
        <v>20706</v>
      </c>
      <c r="B4045" s="55">
        <v>4</v>
      </c>
      <c r="C4045" s="55" t="s">
        <v>16779</v>
      </c>
      <c r="D4045" s="55" t="s">
        <v>4649</v>
      </c>
      <c r="E4045" s="55" t="s">
        <v>16780</v>
      </c>
      <c r="F4045" s="55" t="s">
        <v>4651</v>
      </c>
      <c r="G4045" s="55" t="s">
        <v>16781</v>
      </c>
      <c r="H4045" s="55">
        <v>0</v>
      </c>
    </row>
    <row r="4046" spans="1:8" ht="12.5" customHeight="1">
      <c r="A4046" s="55">
        <v>21152</v>
      </c>
      <c r="B4046" s="55">
        <v>4</v>
      </c>
      <c r="C4046" s="55" t="s">
        <v>16782</v>
      </c>
      <c r="D4046" s="55" t="s">
        <v>4649</v>
      </c>
      <c r="E4046" s="55" t="s">
        <v>16783</v>
      </c>
      <c r="F4046" s="55" t="s">
        <v>4651</v>
      </c>
      <c r="G4046" s="55" t="s">
        <v>16784</v>
      </c>
      <c r="H4046" s="55">
        <v>0</v>
      </c>
    </row>
    <row r="4047" spans="1:8" ht="12.5" customHeight="1">
      <c r="A4047" s="55">
        <v>21444</v>
      </c>
      <c r="B4047" s="55">
        <v>4</v>
      </c>
      <c r="C4047" s="55" t="s">
        <v>16785</v>
      </c>
      <c r="D4047" s="55" t="s">
        <v>4649</v>
      </c>
      <c r="E4047" s="55" t="s">
        <v>16786</v>
      </c>
      <c r="F4047" s="55" t="s">
        <v>4651</v>
      </c>
      <c r="G4047" s="55" t="s">
        <v>16787</v>
      </c>
      <c r="H4047" s="55">
        <v>0</v>
      </c>
    </row>
    <row r="4048" spans="1:8" ht="12.5" customHeight="1">
      <c r="A4048" s="55">
        <v>21587</v>
      </c>
      <c r="B4048" s="55">
        <v>4</v>
      </c>
      <c r="C4048" s="55" t="s">
        <v>16788</v>
      </c>
      <c r="D4048" s="55" t="s">
        <v>4649</v>
      </c>
      <c r="E4048" s="55" t="s">
        <v>16789</v>
      </c>
      <c r="F4048" s="55" t="s">
        <v>4651</v>
      </c>
      <c r="G4048" s="55" t="s">
        <v>16790</v>
      </c>
      <c r="H4048" s="55">
        <v>0</v>
      </c>
    </row>
    <row r="4049" spans="1:8" ht="12.5" customHeight="1">
      <c r="A4049" s="55">
        <v>22047</v>
      </c>
      <c r="B4049" s="55">
        <v>4</v>
      </c>
      <c r="C4049" s="55" t="s">
        <v>16791</v>
      </c>
      <c r="D4049" s="55" t="s">
        <v>4649</v>
      </c>
      <c r="E4049" s="55" t="s">
        <v>16792</v>
      </c>
      <c r="F4049" s="55" t="s">
        <v>4651</v>
      </c>
      <c r="G4049" s="55" t="s">
        <v>16793</v>
      </c>
      <c r="H4049" s="55">
        <v>0</v>
      </c>
    </row>
    <row r="4050" spans="1:8" ht="12.5" customHeight="1">
      <c r="A4050" s="55">
        <v>22048</v>
      </c>
      <c r="B4050" s="55">
        <v>4</v>
      </c>
      <c r="C4050" s="55" t="s">
        <v>16794</v>
      </c>
      <c r="D4050" s="55" t="s">
        <v>4649</v>
      </c>
      <c r="E4050" s="55" t="s">
        <v>16795</v>
      </c>
      <c r="F4050" s="55" t="s">
        <v>4651</v>
      </c>
      <c r="G4050" s="55" t="s">
        <v>16796</v>
      </c>
      <c r="H4050" s="55">
        <v>0</v>
      </c>
    </row>
    <row r="4051" spans="1:8" ht="12.5" customHeight="1">
      <c r="A4051" s="55">
        <v>22131</v>
      </c>
      <c r="B4051" s="55">
        <v>4</v>
      </c>
      <c r="C4051" s="55" t="s">
        <v>16797</v>
      </c>
      <c r="D4051" s="55" t="s">
        <v>4649</v>
      </c>
      <c r="E4051" s="55" t="s">
        <v>16798</v>
      </c>
      <c r="F4051" s="55" t="s">
        <v>4651</v>
      </c>
      <c r="G4051" s="55" t="s">
        <v>16799</v>
      </c>
      <c r="H4051" s="55">
        <v>0</v>
      </c>
    </row>
    <row r="4052" spans="1:8" ht="12.5" customHeight="1">
      <c r="A4052" s="55">
        <v>22239</v>
      </c>
      <c r="B4052" s="55">
        <v>4</v>
      </c>
      <c r="C4052" s="55" t="s">
        <v>16800</v>
      </c>
      <c r="D4052" s="55" t="s">
        <v>4649</v>
      </c>
      <c r="E4052" s="55" t="s">
        <v>16801</v>
      </c>
      <c r="F4052" s="55" t="s">
        <v>4651</v>
      </c>
      <c r="G4052" s="55" t="s">
        <v>16802</v>
      </c>
      <c r="H4052" s="55">
        <v>0</v>
      </c>
    </row>
    <row r="4053" spans="1:8" ht="12.5" customHeight="1">
      <c r="A4053" s="55">
        <v>22262</v>
      </c>
      <c r="B4053" s="55">
        <v>4</v>
      </c>
      <c r="C4053" s="55" t="s">
        <v>16803</v>
      </c>
      <c r="D4053" s="55" t="s">
        <v>4649</v>
      </c>
      <c r="E4053" s="55" t="s">
        <v>16804</v>
      </c>
      <c r="F4053" s="55" t="s">
        <v>4651</v>
      </c>
      <c r="G4053" s="55" t="s">
        <v>16805</v>
      </c>
      <c r="H4053" s="55">
        <v>0</v>
      </c>
    </row>
    <row r="4054" spans="1:8" ht="12.5" customHeight="1">
      <c r="A4054" s="55">
        <v>23254</v>
      </c>
      <c r="B4054" s="55">
        <v>4</v>
      </c>
      <c r="C4054" s="55" t="s">
        <v>16806</v>
      </c>
      <c r="D4054" s="55" t="s">
        <v>4649</v>
      </c>
      <c r="E4054" s="55" t="s">
        <v>16807</v>
      </c>
      <c r="F4054" s="55" t="s">
        <v>4651</v>
      </c>
      <c r="G4054" s="55" t="s">
        <v>16808</v>
      </c>
      <c r="H4054" s="55">
        <v>0</v>
      </c>
    </row>
    <row r="4055" spans="1:8" ht="12.5" customHeight="1">
      <c r="A4055" s="55">
        <v>23328</v>
      </c>
      <c r="B4055" s="55">
        <v>4</v>
      </c>
      <c r="C4055" s="55" t="s">
        <v>16809</v>
      </c>
      <c r="D4055" s="55" t="s">
        <v>4649</v>
      </c>
      <c r="E4055" s="55" t="s">
        <v>16810</v>
      </c>
      <c r="F4055" s="55" t="s">
        <v>4651</v>
      </c>
      <c r="G4055" s="55" t="s">
        <v>16811</v>
      </c>
      <c r="H4055" s="55">
        <v>0</v>
      </c>
    </row>
    <row r="4056" spans="1:8" ht="12.5" customHeight="1">
      <c r="A4056" s="55">
        <v>23386</v>
      </c>
      <c r="B4056" s="55">
        <v>4</v>
      </c>
      <c r="C4056" s="55" t="s">
        <v>16812</v>
      </c>
      <c r="D4056" s="55" t="s">
        <v>4649</v>
      </c>
      <c r="E4056" s="55" t="s">
        <v>16813</v>
      </c>
      <c r="F4056" s="55" t="s">
        <v>4651</v>
      </c>
      <c r="G4056" s="55" t="s">
        <v>16814</v>
      </c>
      <c r="H4056" s="55">
        <v>0</v>
      </c>
    </row>
    <row r="4057" spans="1:8" ht="12.5" customHeight="1">
      <c r="A4057" s="55">
        <v>23811</v>
      </c>
      <c r="B4057" s="55">
        <v>4</v>
      </c>
      <c r="C4057" s="55" t="s">
        <v>16815</v>
      </c>
      <c r="D4057" s="55" t="s">
        <v>4649</v>
      </c>
      <c r="E4057" s="55" t="s">
        <v>16816</v>
      </c>
      <c r="F4057" s="55" t="s">
        <v>4651</v>
      </c>
      <c r="G4057" s="55" t="s">
        <v>16817</v>
      </c>
      <c r="H4057" s="55">
        <v>0</v>
      </c>
    </row>
    <row r="4058" spans="1:8" ht="12.5" customHeight="1">
      <c r="A4058" s="55">
        <v>24318</v>
      </c>
      <c r="B4058" s="55">
        <v>4</v>
      </c>
      <c r="C4058" s="55" t="s">
        <v>16818</v>
      </c>
      <c r="D4058" s="55" t="s">
        <v>4649</v>
      </c>
      <c r="E4058" s="55" t="s">
        <v>16819</v>
      </c>
      <c r="F4058" s="55" t="s">
        <v>4651</v>
      </c>
      <c r="G4058" s="55" t="s">
        <v>16820</v>
      </c>
      <c r="H4058" s="55">
        <v>0</v>
      </c>
    </row>
    <row r="4059" spans="1:8" ht="12.5" customHeight="1">
      <c r="A4059" s="55">
        <v>24331</v>
      </c>
      <c r="B4059" s="55">
        <v>4</v>
      </c>
      <c r="C4059" s="55" t="s">
        <v>16821</v>
      </c>
      <c r="D4059" s="55" t="s">
        <v>4649</v>
      </c>
      <c r="E4059" s="55" t="s">
        <v>16822</v>
      </c>
      <c r="F4059" s="55" t="s">
        <v>4651</v>
      </c>
      <c r="G4059" s="55" t="s">
        <v>16823</v>
      </c>
      <c r="H4059" s="55">
        <v>0</v>
      </c>
    </row>
    <row r="4060" spans="1:8" ht="12.5" customHeight="1">
      <c r="A4060" s="55">
        <v>24783</v>
      </c>
      <c r="B4060" s="55">
        <v>4</v>
      </c>
      <c r="C4060" s="55" t="s">
        <v>16824</v>
      </c>
      <c r="D4060" s="55" t="s">
        <v>4649</v>
      </c>
      <c r="E4060" s="55" t="s">
        <v>16825</v>
      </c>
      <c r="F4060" s="55" t="s">
        <v>4651</v>
      </c>
      <c r="G4060" s="55" t="s">
        <v>16826</v>
      </c>
      <c r="H4060" s="55">
        <v>0</v>
      </c>
    </row>
    <row r="4061" spans="1:8" ht="12.5" customHeight="1">
      <c r="A4061" s="55">
        <v>25025</v>
      </c>
      <c r="B4061" s="55">
        <v>4</v>
      </c>
      <c r="C4061" s="55" t="s">
        <v>16827</v>
      </c>
      <c r="D4061" s="55" t="s">
        <v>4649</v>
      </c>
      <c r="E4061" s="55" t="s">
        <v>16828</v>
      </c>
      <c r="F4061" s="55" t="s">
        <v>4651</v>
      </c>
      <c r="G4061" s="55" t="s">
        <v>16829</v>
      </c>
      <c r="H4061" s="55">
        <v>0</v>
      </c>
    </row>
    <row r="4062" spans="1:8" ht="12.5" customHeight="1">
      <c r="A4062" s="55">
        <v>25042</v>
      </c>
      <c r="B4062" s="55">
        <v>4</v>
      </c>
      <c r="C4062" s="55" t="s">
        <v>16830</v>
      </c>
      <c r="D4062" s="55" t="s">
        <v>4649</v>
      </c>
      <c r="E4062" s="55" t="s">
        <v>16831</v>
      </c>
      <c r="F4062" s="55" t="s">
        <v>4651</v>
      </c>
      <c r="G4062" s="55" t="s">
        <v>16832</v>
      </c>
      <c r="H4062" s="55">
        <v>0</v>
      </c>
    </row>
    <row r="4063" spans="1:8" ht="12.5" customHeight="1">
      <c r="A4063" s="55">
        <v>25164</v>
      </c>
      <c r="B4063" s="55">
        <v>4</v>
      </c>
      <c r="C4063" s="55" t="s">
        <v>16833</v>
      </c>
      <c r="D4063" s="55" t="s">
        <v>4649</v>
      </c>
      <c r="E4063" s="55" t="s">
        <v>16834</v>
      </c>
      <c r="F4063" s="55" t="s">
        <v>4651</v>
      </c>
      <c r="G4063" s="55" t="s">
        <v>16835</v>
      </c>
      <c r="H4063" s="55">
        <v>0</v>
      </c>
    </row>
    <row r="4064" spans="1:8" ht="12.5" customHeight="1">
      <c r="A4064" s="55">
        <v>25365</v>
      </c>
      <c r="B4064" s="55">
        <v>4</v>
      </c>
      <c r="C4064" s="55" t="s">
        <v>16836</v>
      </c>
      <c r="D4064" s="55" t="s">
        <v>4649</v>
      </c>
      <c r="E4064" s="55" t="s">
        <v>16837</v>
      </c>
      <c r="F4064" s="55" t="s">
        <v>4651</v>
      </c>
      <c r="G4064" s="55" t="s">
        <v>16838</v>
      </c>
      <c r="H4064" s="55">
        <v>0</v>
      </c>
    </row>
    <row r="4065" spans="1:8" ht="12.5" customHeight="1">
      <c r="A4065" s="55">
        <v>25374</v>
      </c>
      <c r="B4065" s="55">
        <v>4</v>
      </c>
      <c r="C4065" s="55" t="s">
        <v>16839</v>
      </c>
      <c r="D4065" s="55" t="s">
        <v>4649</v>
      </c>
      <c r="E4065" s="55" t="s">
        <v>16840</v>
      </c>
      <c r="F4065" s="55" t="s">
        <v>4651</v>
      </c>
      <c r="G4065" s="55" t="s">
        <v>16841</v>
      </c>
      <c r="H4065" s="55">
        <v>0</v>
      </c>
    </row>
    <row r="4066" spans="1:8" ht="12.5" customHeight="1">
      <c r="A4066" s="55">
        <v>25996</v>
      </c>
      <c r="B4066" s="55">
        <v>4</v>
      </c>
      <c r="C4066" s="55" t="s">
        <v>16842</v>
      </c>
      <c r="D4066" s="55" t="s">
        <v>4649</v>
      </c>
      <c r="E4066" s="55" t="s">
        <v>16843</v>
      </c>
      <c r="F4066" s="55" t="s">
        <v>4651</v>
      </c>
      <c r="G4066" s="55" t="s">
        <v>16844</v>
      </c>
      <c r="H4066" s="55">
        <v>0</v>
      </c>
    </row>
    <row r="4067" spans="1:8" ht="12.5" customHeight="1">
      <c r="A4067" s="55">
        <v>26098</v>
      </c>
      <c r="B4067" s="55">
        <v>4</v>
      </c>
      <c r="C4067" s="55" t="s">
        <v>16845</v>
      </c>
      <c r="D4067" s="55" t="s">
        <v>4649</v>
      </c>
      <c r="E4067" s="55" t="s">
        <v>16846</v>
      </c>
      <c r="F4067" s="55" t="s">
        <v>4651</v>
      </c>
      <c r="G4067" s="55" t="s">
        <v>16847</v>
      </c>
      <c r="H4067" s="55">
        <v>0</v>
      </c>
    </row>
    <row r="4068" spans="1:8" ht="12.5" customHeight="1">
      <c r="A4068" s="55">
        <v>26114</v>
      </c>
      <c r="B4068" s="55">
        <v>4</v>
      </c>
      <c r="C4068" s="55" t="s">
        <v>16848</v>
      </c>
      <c r="D4068" s="55" t="s">
        <v>4649</v>
      </c>
      <c r="E4068" s="55" t="s">
        <v>16849</v>
      </c>
      <c r="F4068" s="55" t="s">
        <v>4651</v>
      </c>
      <c r="G4068" s="55" t="s">
        <v>16850</v>
      </c>
      <c r="H4068" s="55">
        <v>0</v>
      </c>
    </row>
    <row r="4069" spans="1:8" ht="12.5" customHeight="1">
      <c r="A4069" s="55">
        <v>26517</v>
      </c>
      <c r="B4069" s="55">
        <v>4</v>
      </c>
      <c r="C4069" s="55" t="s">
        <v>16851</v>
      </c>
      <c r="D4069" s="55" t="s">
        <v>4649</v>
      </c>
      <c r="E4069" s="55" t="s">
        <v>16852</v>
      </c>
      <c r="F4069" s="55" t="s">
        <v>4651</v>
      </c>
      <c r="G4069" s="55" t="s">
        <v>16853</v>
      </c>
      <c r="H4069" s="55">
        <v>0</v>
      </c>
    </row>
    <row r="4070" spans="1:8" ht="12.5" customHeight="1">
      <c r="A4070" s="55">
        <v>26532</v>
      </c>
      <c r="B4070" s="55">
        <v>4</v>
      </c>
      <c r="C4070" s="55" t="s">
        <v>16854</v>
      </c>
      <c r="D4070" s="55" t="s">
        <v>4649</v>
      </c>
      <c r="E4070" s="55" t="s">
        <v>16855</v>
      </c>
      <c r="F4070" s="55" t="s">
        <v>4651</v>
      </c>
      <c r="G4070" s="55" t="s">
        <v>16856</v>
      </c>
      <c r="H4070" s="55">
        <v>0</v>
      </c>
    </row>
    <row r="4071" spans="1:8" ht="12.5" customHeight="1">
      <c r="A4071" s="55">
        <v>26779</v>
      </c>
      <c r="B4071" s="55">
        <v>4</v>
      </c>
      <c r="C4071" s="55" t="s">
        <v>16857</v>
      </c>
      <c r="D4071" s="55" t="s">
        <v>4649</v>
      </c>
      <c r="E4071" s="55" t="s">
        <v>16858</v>
      </c>
      <c r="F4071" s="55" t="s">
        <v>4651</v>
      </c>
      <c r="G4071" s="55" t="s">
        <v>16859</v>
      </c>
      <c r="H4071" s="55">
        <v>0</v>
      </c>
    </row>
    <row r="4072" spans="1:8" ht="12.5" customHeight="1">
      <c r="A4072" s="55">
        <v>26792</v>
      </c>
      <c r="B4072" s="55">
        <v>4</v>
      </c>
      <c r="C4072" s="55" t="s">
        <v>16860</v>
      </c>
      <c r="D4072" s="55" t="s">
        <v>4649</v>
      </c>
      <c r="E4072" s="55" t="s">
        <v>16861</v>
      </c>
      <c r="F4072" s="55" t="s">
        <v>4651</v>
      </c>
      <c r="G4072" s="55" t="s">
        <v>16862</v>
      </c>
      <c r="H4072" s="55">
        <v>0</v>
      </c>
    </row>
    <row r="4073" spans="1:8" ht="12.5" customHeight="1">
      <c r="A4073" s="55">
        <v>26812</v>
      </c>
      <c r="B4073" s="55">
        <v>4</v>
      </c>
      <c r="C4073" s="55" t="s">
        <v>16863</v>
      </c>
      <c r="D4073" s="55" t="s">
        <v>4649</v>
      </c>
      <c r="E4073" s="55" t="s">
        <v>16864</v>
      </c>
      <c r="F4073" s="55" t="s">
        <v>4651</v>
      </c>
      <c r="G4073" s="55" t="s">
        <v>16865</v>
      </c>
      <c r="H4073" s="55">
        <v>0</v>
      </c>
    </row>
    <row r="4074" spans="1:8" ht="12.5" customHeight="1">
      <c r="A4074" s="55">
        <v>27452</v>
      </c>
      <c r="B4074" s="55">
        <v>4</v>
      </c>
      <c r="C4074" s="55" t="s">
        <v>16866</v>
      </c>
      <c r="D4074" s="55" t="s">
        <v>4649</v>
      </c>
      <c r="E4074" s="55" t="s">
        <v>16867</v>
      </c>
      <c r="F4074" s="55" t="s">
        <v>4651</v>
      </c>
      <c r="G4074" s="55" t="s">
        <v>16868</v>
      </c>
      <c r="H4074" s="55">
        <v>0</v>
      </c>
    </row>
    <row r="4075" spans="1:8" ht="12.5" customHeight="1">
      <c r="A4075" s="55">
        <v>27626</v>
      </c>
      <c r="B4075" s="55">
        <v>4</v>
      </c>
      <c r="C4075" s="55" t="s">
        <v>16869</v>
      </c>
      <c r="D4075" s="55" t="s">
        <v>4649</v>
      </c>
      <c r="E4075" s="55" t="s">
        <v>16870</v>
      </c>
      <c r="F4075" s="55" t="s">
        <v>4651</v>
      </c>
      <c r="G4075" s="55" t="s">
        <v>16871</v>
      </c>
      <c r="H4075" s="55">
        <v>0</v>
      </c>
    </row>
    <row r="4076" spans="1:8" ht="12.5" customHeight="1">
      <c r="A4076" s="55">
        <v>27654</v>
      </c>
      <c r="B4076" s="55">
        <v>4</v>
      </c>
      <c r="C4076" s="55" t="s">
        <v>16872</v>
      </c>
      <c r="D4076" s="55" t="s">
        <v>4649</v>
      </c>
      <c r="E4076" s="55" t="s">
        <v>16873</v>
      </c>
      <c r="F4076" s="55" t="s">
        <v>4651</v>
      </c>
      <c r="G4076" s="55" t="s">
        <v>16874</v>
      </c>
      <c r="H4076" s="55">
        <v>0</v>
      </c>
    </row>
    <row r="4077" spans="1:8" ht="12.5" customHeight="1">
      <c r="A4077" s="55">
        <v>27750</v>
      </c>
      <c r="B4077" s="55">
        <v>4</v>
      </c>
      <c r="C4077" s="55" t="s">
        <v>16875</v>
      </c>
      <c r="D4077" s="55" t="s">
        <v>4649</v>
      </c>
      <c r="E4077" s="55" t="s">
        <v>16876</v>
      </c>
      <c r="F4077" s="55" t="s">
        <v>4651</v>
      </c>
      <c r="G4077" s="55" t="s">
        <v>16877</v>
      </c>
      <c r="H4077" s="55">
        <v>0</v>
      </c>
    </row>
    <row r="4078" spans="1:8" ht="12.5" customHeight="1">
      <c r="A4078" s="55">
        <v>27754</v>
      </c>
      <c r="B4078" s="55">
        <v>4</v>
      </c>
      <c r="C4078" s="55" t="s">
        <v>16878</v>
      </c>
      <c r="D4078" s="55" t="s">
        <v>4649</v>
      </c>
      <c r="E4078" s="55" t="s">
        <v>16879</v>
      </c>
      <c r="F4078" s="55" t="s">
        <v>4651</v>
      </c>
      <c r="G4078" s="55" t="s">
        <v>16880</v>
      </c>
      <c r="H4078" s="55">
        <v>0</v>
      </c>
    </row>
    <row r="4079" spans="1:8" ht="12.5" customHeight="1">
      <c r="A4079" s="55">
        <v>28259</v>
      </c>
      <c r="B4079" s="55">
        <v>4</v>
      </c>
      <c r="C4079" s="55" t="s">
        <v>16881</v>
      </c>
      <c r="D4079" s="55" t="s">
        <v>4649</v>
      </c>
      <c r="E4079" s="55" t="s">
        <v>16882</v>
      </c>
      <c r="F4079" s="55" t="s">
        <v>4651</v>
      </c>
      <c r="G4079" s="55" t="s">
        <v>16883</v>
      </c>
      <c r="H4079" s="55">
        <v>0</v>
      </c>
    </row>
    <row r="4080" spans="1:8" ht="12.5" customHeight="1">
      <c r="A4080" s="55">
        <v>28586</v>
      </c>
      <c r="B4080" s="55">
        <v>4</v>
      </c>
      <c r="C4080" s="55" t="s">
        <v>16884</v>
      </c>
      <c r="D4080" s="55" t="s">
        <v>4649</v>
      </c>
      <c r="E4080" s="55" t="s">
        <v>16885</v>
      </c>
      <c r="F4080" s="55" t="s">
        <v>4651</v>
      </c>
      <c r="G4080" s="55" t="s">
        <v>16886</v>
      </c>
      <c r="H4080" s="55">
        <v>0</v>
      </c>
    </row>
    <row r="4081" spans="1:8" ht="12.5" customHeight="1">
      <c r="A4081" s="55">
        <v>28868</v>
      </c>
      <c r="B4081" s="55">
        <v>4</v>
      </c>
      <c r="C4081" s="55" t="s">
        <v>16887</v>
      </c>
      <c r="D4081" s="55" t="s">
        <v>4649</v>
      </c>
      <c r="E4081" s="55" t="s">
        <v>16888</v>
      </c>
      <c r="F4081" s="55" t="s">
        <v>4651</v>
      </c>
      <c r="G4081" s="55" t="s">
        <v>16889</v>
      </c>
      <c r="H4081" s="55">
        <v>0</v>
      </c>
    </row>
    <row r="4082" spans="1:8" ht="12.5" customHeight="1">
      <c r="A4082" s="55">
        <v>29172</v>
      </c>
      <c r="B4082" s="55">
        <v>4</v>
      </c>
      <c r="C4082" s="55" t="s">
        <v>16890</v>
      </c>
      <c r="D4082" s="55" t="s">
        <v>4649</v>
      </c>
      <c r="E4082" s="55" t="s">
        <v>16891</v>
      </c>
      <c r="F4082" s="55" t="s">
        <v>4651</v>
      </c>
      <c r="G4082" s="55" t="s">
        <v>16892</v>
      </c>
      <c r="H4082" s="55">
        <v>0</v>
      </c>
    </row>
    <row r="4083" spans="1:8" ht="12.5" customHeight="1">
      <c r="A4083" s="55">
        <v>29177</v>
      </c>
      <c r="B4083" s="55">
        <v>4</v>
      </c>
      <c r="C4083" s="55" t="s">
        <v>16893</v>
      </c>
      <c r="D4083" s="55" t="s">
        <v>4649</v>
      </c>
      <c r="E4083" s="55" t="s">
        <v>16894</v>
      </c>
      <c r="F4083" s="55" t="s">
        <v>4651</v>
      </c>
      <c r="G4083" s="55" t="s">
        <v>16895</v>
      </c>
      <c r="H4083" s="55">
        <v>0</v>
      </c>
    </row>
    <row r="4084" spans="1:8" ht="12.5" customHeight="1">
      <c r="A4084" s="55">
        <v>29255</v>
      </c>
      <c r="B4084" s="55">
        <v>4</v>
      </c>
      <c r="C4084" s="55" t="s">
        <v>16896</v>
      </c>
      <c r="D4084" s="55" t="s">
        <v>4649</v>
      </c>
      <c r="E4084" s="55" t="s">
        <v>16897</v>
      </c>
      <c r="F4084" s="55" t="s">
        <v>4651</v>
      </c>
      <c r="G4084" s="55" t="s">
        <v>16898</v>
      </c>
      <c r="H4084" s="55">
        <v>0</v>
      </c>
    </row>
    <row r="4085" spans="1:8" ht="12.5" customHeight="1">
      <c r="A4085" s="55">
        <v>29274</v>
      </c>
      <c r="B4085" s="55">
        <v>4</v>
      </c>
      <c r="C4085" s="55" t="s">
        <v>16899</v>
      </c>
      <c r="D4085" s="55" t="s">
        <v>4649</v>
      </c>
      <c r="E4085" s="55" t="s">
        <v>16900</v>
      </c>
      <c r="F4085" s="55" t="s">
        <v>4651</v>
      </c>
      <c r="G4085" s="55" t="s">
        <v>16901</v>
      </c>
      <c r="H4085" s="55">
        <v>0</v>
      </c>
    </row>
    <row r="4086" spans="1:8" ht="12.5" customHeight="1">
      <c r="A4086" s="55">
        <v>11527</v>
      </c>
      <c r="B4086" s="55">
        <v>4</v>
      </c>
      <c r="C4086" s="55" t="s">
        <v>16902</v>
      </c>
      <c r="D4086" s="55" t="s">
        <v>4649</v>
      </c>
      <c r="E4086" s="55" t="s">
        <v>16903</v>
      </c>
      <c r="F4086" s="55" t="s">
        <v>4651</v>
      </c>
      <c r="G4086" s="55" t="s">
        <v>16904</v>
      </c>
      <c r="H4086" s="55">
        <v>0</v>
      </c>
    </row>
    <row r="4087" spans="1:8" ht="12.5" customHeight="1">
      <c r="A4087" s="55">
        <v>11628</v>
      </c>
      <c r="B4087" s="55">
        <v>4</v>
      </c>
      <c r="C4087" s="55" t="s">
        <v>16905</v>
      </c>
      <c r="D4087" s="55" t="s">
        <v>4649</v>
      </c>
      <c r="E4087" s="55" t="s">
        <v>16906</v>
      </c>
      <c r="F4087" s="55" t="s">
        <v>4651</v>
      </c>
      <c r="G4087" s="55" t="s">
        <v>16907</v>
      </c>
      <c r="H4087" s="55">
        <v>0</v>
      </c>
    </row>
    <row r="4088" spans="1:8" ht="12.5" customHeight="1">
      <c r="A4088" s="55">
        <v>11881</v>
      </c>
      <c r="B4088" s="55">
        <v>4</v>
      </c>
      <c r="C4088" s="55" t="s">
        <v>16908</v>
      </c>
      <c r="D4088" s="55" t="s">
        <v>4649</v>
      </c>
      <c r="E4088" s="55" t="s">
        <v>16909</v>
      </c>
      <c r="F4088" s="55" t="s">
        <v>4651</v>
      </c>
      <c r="G4088" s="55" t="s">
        <v>16910</v>
      </c>
      <c r="H4088" s="55">
        <v>0</v>
      </c>
    </row>
    <row r="4089" spans="1:8" ht="12.5" customHeight="1">
      <c r="A4089" s="55">
        <v>11974</v>
      </c>
      <c r="B4089" s="55">
        <v>4</v>
      </c>
      <c r="C4089" s="55" t="s">
        <v>16911</v>
      </c>
      <c r="D4089" s="55" t="s">
        <v>4649</v>
      </c>
      <c r="E4089" s="55" t="s">
        <v>16912</v>
      </c>
      <c r="F4089" s="55" t="s">
        <v>4651</v>
      </c>
      <c r="G4089" s="55" t="s">
        <v>16913</v>
      </c>
      <c r="H4089" s="55">
        <v>0</v>
      </c>
    </row>
    <row r="4090" spans="1:8" ht="12.5" customHeight="1">
      <c r="A4090" s="55">
        <v>12411</v>
      </c>
      <c r="B4090" s="55">
        <v>4</v>
      </c>
      <c r="C4090" s="55" t="s">
        <v>16914</v>
      </c>
      <c r="D4090" s="55" t="s">
        <v>4649</v>
      </c>
      <c r="E4090" s="55" t="s">
        <v>16915</v>
      </c>
      <c r="F4090" s="55" t="s">
        <v>4651</v>
      </c>
      <c r="G4090" s="55" t="s">
        <v>16916</v>
      </c>
      <c r="H4090" s="55">
        <v>0</v>
      </c>
    </row>
    <row r="4091" spans="1:8" ht="12.5" customHeight="1">
      <c r="A4091" s="55">
        <v>12911</v>
      </c>
      <c r="B4091" s="55">
        <v>4</v>
      </c>
      <c r="C4091" s="55" t="s">
        <v>16917</v>
      </c>
      <c r="D4091" s="55" t="s">
        <v>4649</v>
      </c>
      <c r="E4091" s="55" t="s">
        <v>16918</v>
      </c>
      <c r="F4091" s="55" t="s">
        <v>4651</v>
      </c>
      <c r="G4091" s="55" t="s">
        <v>16919</v>
      </c>
      <c r="H4091" s="55">
        <v>0</v>
      </c>
    </row>
    <row r="4092" spans="1:8" ht="12.5" customHeight="1">
      <c r="A4092" s="55">
        <v>12923</v>
      </c>
      <c r="B4092" s="55">
        <v>4</v>
      </c>
      <c r="C4092" s="55" t="s">
        <v>16920</v>
      </c>
      <c r="D4092" s="55" t="s">
        <v>4649</v>
      </c>
      <c r="E4092" s="55" t="s">
        <v>16921</v>
      </c>
      <c r="F4092" s="55" t="s">
        <v>4651</v>
      </c>
      <c r="G4092" s="55" t="s">
        <v>16922</v>
      </c>
      <c r="H4092" s="55">
        <v>0</v>
      </c>
    </row>
    <row r="4093" spans="1:8" ht="12.5" customHeight="1">
      <c r="A4093" s="55">
        <v>12985</v>
      </c>
      <c r="B4093" s="55">
        <v>4</v>
      </c>
      <c r="C4093" s="55" t="s">
        <v>16923</v>
      </c>
      <c r="D4093" s="55" t="s">
        <v>4649</v>
      </c>
      <c r="E4093" s="55" t="s">
        <v>16924</v>
      </c>
      <c r="F4093" s="55" t="s">
        <v>4651</v>
      </c>
      <c r="G4093" s="55" t="s">
        <v>16925</v>
      </c>
      <c r="H4093" s="55">
        <v>0</v>
      </c>
    </row>
    <row r="4094" spans="1:8" ht="12.5" customHeight="1">
      <c r="A4094" s="55">
        <v>13240</v>
      </c>
      <c r="B4094" s="55">
        <v>4</v>
      </c>
      <c r="C4094" s="55" t="s">
        <v>16926</v>
      </c>
      <c r="D4094" s="55" t="s">
        <v>4649</v>
      </c>
      <c r="E4094" s="55" t="s">
        <v>16927</v>
      </c>
      <c r="F4094" s="55" t="s">
        <v>4651</v>
      </c>
      <c r="G4094" s="55" t="s">
        <v>16928</v>
      </c>
      <c r="H4094" s="55">
        <v>0</v>
      </c>
    </row>
    <row r="4095" spans="1:8" ht="12.5" customHeight="1">
      <c r="A4095" s="55">
        <v>13912</v>
      </c>
      <c r="B4095" s="55">
        <v>4</v>
      </c>
      <c r="C4095" s="55" t="s">
        <v>16929</v>
      </c>
      <c r="D4095" s="55" t="s">
        <v>4649</v>
      </c>
      <c r="E4095" s="55" t="s">
        <v>16930</v>
      </c>
      <c r="F4095" s="55" t="s">
        <v>4651</v>
      </c>
      <c r="G4095" s="55" t="s">
        <v>16931</v>
      </c>
      <c r="H4095" s="55">
        <v>0</v>
      </c>
    </row>
    <row r="4096" spans="1:8" ht="12.5" customHeight="1">
      <c r="A4096" s="55">
        <v>13999</v>
      </c>
      <c r="B4096" s="55">
        <v>4</v>
      </c>
      <c r="C4096" s="55" t="s">
        <v>16932</v>
      </c>
      <c r="D4096" s="55" t="s">
        <v>4649</v>
      </c>
      <c r="E4096" s="55" t="s">
        <v>16933</v>
      </c>
      <c r="F4096" s="55" t="s">
        <v>4651</v>
      </c>
      <c r="G4096" s="55" t="s">
        <v>16934</v>
      </c>
      <c r="H4096" s="55">
        <v>0</v>
      </c>
    </row>
    <row r="4097" spans="1:8" ht="12.5" customHeight="1">
      <c r="A4097" s="55">
        <v>14075</v>
      </c>
      <c r="B4097" s="55">
        <v>4</v>
      </c>
      <c r="C4097" s="55" t="s">
        <v>16935</v>
      </c>
      <c r="D4097" s="55" t="s">
        <v>4649</v>
      </c>
      <c r="E4097" s="55" t="s">
        <v>16936</v>
      </c>
      <c r="F4097" s="55" t="s">
        <v>4651</v>
      </c>
      <c r="G4097" s="55" t="s">
        <v>16937</v>
      </c>
      <c r="H4097" s="55">
        <v>0</v>
      </c>
    </row>
    <row r="4098" spans="1:8" ht="12.5" customHeight="1">
      <c r="A4098" s="55">
        <v>14356</v>
      </c>
      <c r="B4098" s="55">
        <v>4</v>
      </c>
      <c r="C4098" s="55" t="s">
        <v>16938</v>
      </c>
      <c r="D4098" s="55" t="s">
        <v>4649</v>
      </c>
      <c r="E4098" s="55" t="s">
        <v>16939</v>
      </c>
      <c r="F4098" s="55" t="s">
        <v>4651</v>
      </c>
      <c r="G4098" s="55" t="s">
        <v>16940</v>
      </c>
      <c r="H4098" s="55">
        <v>0</v>
      </c>
    </row>
    <row r="4099" spans="1:8" ht="12.5" customHeight="1">
      <c r="A4099" s="55">
        <v>14364</v>
      </c>
      <c r="B4099" s="55">
        <v>4</v>
      </c>
      <c r="C4099" s="55" t="s">
        <v>16941</v>
      </c>
      <c r="D4099" s="55" t="s">
        <v>4649</v>
      </c>
      <c r="E4099" s="55" t="s">
        <v>16942</v>
      </c>
      <c r="F4099" s="55" t="s">
        <v>4651</v>
      </c>
      <c r="G4099" s="55" t="s">
        <v>16943</v>
      </c>
      <c r="H4099" s="55">
        <v>0</v>
      </c>
    </row>
    <row r="4100" spans="1:8" ht="12.5" customHeight="1">
      <c r="A4100" s="55">
        <v>14373</v>
      </c>
      <c r="B4100" s="55">
        <v>4</v>
      </c>
      <c r="C4100" s="55" t="s">
        <v>16944</v>
      </c>
      <c r="D4100" s="55" t="s">
        <v>4649</v>
      </c>
      <c r="E4100" s="55" t="s">
        <v>16945</v>
      </c>
      <c r="F4100" s="55" t="s">
        <v>4651</v>
      </c>
      <c r="G4100" s="55" t="s">
        <v>16946</v>
      </c>
      <c r="H4100" s="55">
        <v>0</v>
      </c>
    </row>
    <row r="4101" spans="1:8" ht="12.5" customHeight="1">
      <c r="A4101" s="55">
        <v>14755</v>
      </c>
      <c r="B4101" s="55">
        <v>4</v>
      </c>
      <c r="C4101" s="55" t="s">
        <v>16947</v>
      </c>
      <c r="D4101" s="55" t="s">
        <v>4649</v>
      </c>
      <c r="E4101" s="55" t="s">
        <v>16948</v>
      </c>
      <c r="F4101" s="55" t="s">
        <v>4651</v>
      </c>
      <c r="G4101" s="55" t="s">
        <v>16949</v>
      </c>
      <c r="H4101" s="55">
        <v>0</v>
      </c>
    </row>
    <row r="4102" spans="1:8" ht="12.5" customHeight="1">
      <c r="A4102" s="55">
        <v>15260</v>
      </c>
      <c r="B4102" s="55">
        <v>4</v>
      </c>
      <c r="C4102" s="55" t="s">
        <v>16950</v>
      </c>
      <c r="D4102" s="55" t="s">
        <v>4649</v>
      </c>
      <c r="E4102" s="55" t="s">
        <v>16951</v>
      </c>
      <c r="F4102" s="55" t="s">
        <v>4651</v>
      </c>
      <c r="G4102" s="55" t="s">
        <v>16952</v>
      </c>
      <c r="H4102" s="55">
        <v>0</v>
      </c>
    </row>
    <row r="4103" spans="1:8" ht="12.5" customHeight="1">
      <c r="A4103" s="55">
        <v>15467</v>
      </c>
      <c r="B4103" s="55">
        <v>4</v>
      </c>
      <c r="C4103" s="55" t="s">
        <v>16953</v>
      </c>
      <c r="D4103" s="55" t="s">
        <v>4649</v>
      </c>
      <c r="E4103" s="55" t="s">
        <v>16954</v>
      </c>
      <c r="F4103" s="55" t="s">
        <v>4651</v>
      </c>
      <c r="G4103" s="55" t="s">
        <v>16955</v>
      </c>
      <c r="H4103" s="55">
        <v>0</v>
      </c>
    </row>
    <row r="4104" spans="1:8" ht="12.5" customHeight="1">
      <c r="A4104" s="55">
        <v>15904</v>
      </c>
      <c r="B4104" s="55">
        <v>4</v>
      </c>
      <c r="C4104" s="55" t="s">
        <v>16956</v>
      </c>
      <c r="D4104" s="55" t="s">
        <v>4649</v>
      </c>
      <c r="E4104" s="55" t="s">
        <v>16957</v>
      </c>
      <c r="F4104" s="55" t="s">
        <v>4651</v>
      </c>
      <c r="G4104" s="55" t="s">
        <v>16958</v>
      </c>
      <c r="H4104" s="55">
        <v>0</v>
      </c>
    </row>
    <row r="4105" spans="1:8" ht="12.5" customHeight="1">
      <c r="A4105" s="55">
        <v>15970</v>
      </c>
      <c r="B4105" s="55">
        <v>4</v>
      </c>
      <c r="C4105" s="55" t="s">
        <v>16959</v>
      </c>
      <c r="D4105" s="55" t="s">
        <v>4649</v>
      </c>
      <c r="E4105" s="55" t="s">
        <v>16960</v>
      </c>
      <c r="F4105" s="55" t="s">
        <v>4651</v>
      </c>
      <c r="G4105" s="55" t="s">
        <v>16961</v>
      </c>
      <c r="H4105" s="55">
        <v>0</v>
      </c>
    </row>
    <row r="4106" spans="1:8" ht="12.5" customHeight="1">
      <c r="A4106" s="55">
        <v>16122</v>
      </c>
      <c r="B4106" s="55">
        <v>4</v>
      </c>
      <c r="C4106" s="55" t="s">
        <v>16962</v>
      </c>
      <c r="D4106" s="55" t="s">
        <v>4649</v>
      </c>
      <c r="E4106" s="55" t="s">
        <v>16963</v>
      </c>
      <c r="F4106" s="55" t="s">
        <v>4651</v>
      </c>
      <c r="G4106" s="55" t="s">
        <v>16964</v>
      </c>
      <c r="H4106" s="55">
        <v>0</v>
      </c>
    </row>
    <row r="4107" spans="1:8" ht="12.5" customHeight="1">
      <c r="A4107" s="55">
        <v>16752</v>
      </c>
      <c r="B4107" s="55">
        <v>4</v>
      </c>
      <c r="C4107" s="55" t="s">
        <v>16965</v>
      </c>
      <c r="D4107" s="55" t="s">
        <v>4649</v>
      </c>
      <c r="E4107" s="55" t="s">
        <v>16966</v>
      </c>
      <c r="F4107" s="55" t="s">
        <v>4651</v>
      </c>
      <c r="G4107" s="55" t="s">
        <v>16967</v>
      </c>
      <c r="H4107" s="55">
        <v>0</v>
      </c>
    </row>
    <row r="4108" spans="1:8" ht="12.5" customHeight="1">
      <c r="A4108" s="55">
        <v>16852</v>
      </c>
      <c r="B4108" s="55">
        <v>4</v>
      </c>
      <c r="C4108" s="55" t="s">
        <v>16968</v>
      </c>
      <c r="D4108" s="55" t="s">
        <v>4649</v>
      </c>
      <c r="E4108" s="55" t="s">
        <v>16969</v>
      </c>
      <c r="F4108" s="55" t="s">
        <v>4651</v>
      </c>
      <c r="G4108" s="55" t="s">
        <v>16970</v>
      </c>
      <c r="H4108" s="55">
        <v>0</v>
      </c>
    </row>
    <row r="4109" spans="1:8" ht="12.5" customHeight="1">
      <c r="A4109" s="55">
        <v>16905</v>
      </c>
      <c r="B4109" s="55">
        <v>4</v>
      </c>
      <c r="C4109" s="55" t="s">
        <v>16971</v>
      </c>
      <c r="D4109" s="55" t="s">
        <v>4649</v>
      </c>
      <c r="E4109" s="55" t="s">
        <v>16972</v>
      </c>
      <c r="F4109" s="55" t="s">
        <v>4651</v>
      </c>
      <c r="G4109" s="55" t="s">
        <v>16973</v>
      </c>
      <c r="H4109" s="55">
        <v>0</v>
      </c>
    </row>
    <row r="4110" spans="1:8" ht="12.5" customHeight="1">
      <c r="A4110" s="55">
        <v>17021</v>
      </c>
      <c r="B4110" s="55">
        <v>4</v>
      </c>
      <c r="C4110" s="55" t="s">
        <v>16974</v>
      </c>
      <c r="D4110" s="55" t="s">
        <v>4649</v>
      </c>
      <c r="E4110" s="55" t="s">
        <v>16975</v>
      </c>
      <c r="F4110" s="55" t="s">
        <v>4651</v>
      </c>
      <c r="G4110" s="55" t="s">
        <v>16976</v>
      </c>
      <c r="H4110" s="55">
        <v>0</v>
      </c>
    </row>
    <row r="4111" spans="1:8" ht="12.5" customHeight="1">
      <c r="A4111" s="55">
        <v>17033</v>
      </c>
      <c r="B4111" s="55">
        <v>4</v>
      </c>
      <c r="C4111" s="55" t="s">
        <v>16977</v>
      </c>
      <c r="D4111" s="55" t="s">
        <v>4649</v>
      </c>
      <c r="E4111" s="55" t="s">
        <v>16978</v>
      </c>
      <c r="F4111" s="55" t="s">
        <v>4651</v>
      </c>
      <c r="G4111" s="55" t="s">
        <v>16979</v>
      </c>
      <c r="H4111" s="55">
        <v>0</v>
      </c>
    </row>
    <row r="4112" spans="1:8" ht="12.5" customHeight="1">
      <c r="A4112" s="55">
        <v>17393</v>
      </c>
      <c r="B4112" s="55">
        <v>4</v>
      </c>
      <c r="C4112" s="55" t="s">
        <v>16980</v>
      </c>
      <c r="D4112" s="55" t="s">
        <v>4649</v>
      </c>
      <c r="E4112" s="55" t="s">
        <v>16981</v>
      </c>
      <c r="F4112" s="55" t="s">
        <v>4651</v>
      </c>
      <c r="G4112" s="55" t="s">
        <v>16982</v>
      </c>
      <c r="H4112" s="55">
        <v>0</v>
      </c>
    </row>
    <row r="4113" spans="1:8" ht="12.5" customHeight="1">
      <c r="A4113" s="55">
        <v>17678</v>
      </c>
      <c r="B4113" s="55">
        <v>4</v>
      </c>
      <c r="C4113" s="55" t="s">
        <v>16983</v>
      </c>
      <c r="D4113" s="55" t="s">
        <v>4649</v>
      </c>
      <c r="E4113" s="55" t="s">
        <v>16984</v>
      </c>
      <c r="F4113" s="55" t="s">
        <v>4651</v>
      </c>
      <c r="G4113" s="55" t="s">
        <v>16985</v>
      </c>
      <c r="H4113" s="55">
        <v>0</v>
      </c>
    </row>
    <row r="4114" spans="1:8" ht="12.5" customHeight="1">
      <c r="A4114" s="55">
        <v>18344</v>
      </c>
      <c r="B4114" s="55">
        <v>4</v>
      </c>
      <c r="C4114" s="55" t="s">
        <v>16986</v>
      </c>
      <c r="D4114" s="55" t="s">
        <v>4649</v>
      </c>
      <c r="E4114" s="55" t="s">
        <v>16987</v>
      </c>
      <c r="F4114" s="55" t="s">
        <v>4651</v>
      </c>
      <c r="G4114" s="55" t="s">
        <v>16988</v>
      </c>
      <c r="H4114" s="55">
        <v>0</v>
      </c>
    </row>
    <row r="4115" spans="1:8" ht="12.5" customHeight="1">
      <c r="A4115" s="55">
        <v>18878</v>
      </c>
      <c r="B4115" s="55">
        <v>4</v>
      </c>
      <c r="C4115" s="55" t="s">
        <v>16989</v>
      </c>
      <c r="D4115" s="55" t="s">
        <v>4649</v>
      </c>
      <c r="E4115" s="55" t="s">
        <v>16990</v>
      </c>
      <c r="F4115" s="55" t="s">
        <v>4651</v>
      </c>
      <c r="G4115" s="55" t="s">
        <v>16991</v>
      </c>
      <c r="H4115" s="55">
        <v>0</v>
      </c>
    </row>
    <row r="4116" spans="1:8" ht="12.5" customHeight="1">
      <c r="A4116" s="55">
        <v>19241</v>
      </c>
      <c r="B4116" s="55">
        <v>4</v>
      </c>
      <c r="C4116" s="55" t="s">
        <v>16992</v>
      </c>
      <c r="D4116" s="55" t="s">
        <v>4649</v>
      </c>
      <c r="E4116" s="55" t="s">
        <v>16993</v>
      </c>
      <c r="F4116" s="55" t="s">
        <v>4651</v>
      </c>
      <c r="G4116" s="55" t="s">
        <v>16994</v>
      </c>
      <c r="H4116" s="55">
        <v>0</v>
      </c>
    </row>
    <row r="4117" spans="1:8" ht="12.5" customHeight="1">
      <c r="A4117" s="55">
        <v>19660</v>
      </c>
      <c r="B4117" s="55">
        <v>4</v>
      </c>
      <c r="C4117" s="55" t="s">
        <v>16995</v>
      </c>
      <c r="D4117" s="55" t="s">
        <v>4649</v>
      </c>
      <c r="E4117" s="55" t="s">
        <v>16996</v>
      </c>
      <c r="F4117" s="55" t="s">
        <v>4651</v>
      </c>
      <c r="G4117" s="55" t="s">
        <v>16997</v>
      </c>
      <c r="H4117" s="55">
        <v>0</v>
      </c>
    </row>
    <row r="4118" spans="1:8" ht="12.5" customHeight="1">
      <c r="A4118" s="55">
        <v>19703</v>
      </c>
      <c r="B4118" s="55">
        <v>4</v>
      </c>
      <c r="C4118" s="55" t="s">
        <v>16998</v>
      </c>
      <c r="D4118" s="55" t="s">
        <v>4649</v>
      </c>
      <c r="E4118" s="55" t="s">
        <v>16999</v>
      </c>
      <c r="F4118" s="55" t="s">
        <v>4651</v>
      </c>
      <c r="G4118" s="55" t="s">
        <v>17000</v>
      </c>
      <c r="H4118" s="55">
        <v>0</v>
      </c>
    </row>
    <row r="4119" spans="1:8" ht="12.5" customHeight="1">
      <c r="A4119" s="55">
        <v>20004</v>
      </c>
      <c r="B4119" s="55">
        <v>4</v>
      </c>
      <c r="C4119" s="55" t="s">
        <v>17001</v>
      </c>
      <c r="D4119" s="55" t="s">
        <v>4649</v>
      </c>
      <c r="E4119" s="55" t="s">
        <v>17002</v>
      </c>
      <c r="F4119" s="55" t="s">
        <v>4651</v>
      </c>
      <c r="G4119" s="55" t="s">
        <v>17003</v>
      </c>
      <c r="H4119" s="55">
        <v>0</v>
      </c>
    </row>
    <row r="4120" spans="1:8" ht="12.5" customHeight="1">
      <c r="A4120" s="55">
        <v>20287</v>
      </c>
      <c r="B4120" s="55">
        <v>4</v>
      </c>
      <c r="C4120" s="55" t="s">
        <v>17004</v>
      </c>
      <c r="D4120" s="55" t="s">
        <v>4649</v>
      </c>
      <c r="E4120" s="55" t="s">
        <v>17005</v>
      </c>
      <c r="F4120" s="55" t="s">
        <v>4651</v>
      </c>
      <c r="G4120" s="55" t="s">
        <v>17006</v>
      </c>
      <c r="H4120" s="55">
        <v>0</v>
      </c>
    </row>
    <row r="4121" spans="1:8" ht="12.5" customHeight="1">
      <c r="A4121" s="55">
        <v>20289</v>
      </c>
      <c r="B4121" s="55">
        <v>4</v>
      </c>
      <c r="C4121" s="55" t="s">
        <v>17007</v>
      </c>
      <c r="D4121" s="55" t="s">
        <v>4649</v>
      </c>
      <c r="E4121" s="55" t="s">
        <v>17008</v>
      </c>
      <c r="F4121" s="55" t="s">
        <v>4651</v>
      </c>
      <c r="G4121" s="55" t="s">
        <v>17009</v>
      </c>
      <c r="H4121" s="55">
        <v>0</v>
      </c>
    </row>
    <row r="4122" spans="1:8" ht="12.5" customHeight="1">
      <c r="A4122" s="55">
        <v>20421</v>
      </c>
      <c r="B4122" s="55">
        <v>4</v>
      </c>
      <c r="C4122" s="55" t="s">
        <v>17010</v>
      </c>
      <c r="D4122" s="55" t="s">
        <v>4649</v>
      </c>
      <c r="E4122" s="55" t="s">
        <v>17011</v>
      </c>
      <c r="F4122" s="55" t="s">
        <v>4651</v>
      </c>
      <c r="G4122" s="55" t="s">
        <v>17012</v>
      </c>
      <c r="H4122" s="55">
        <v>0</v>
      </c>
    </row>
    <row r="4123" spans="1:8" ht="12.5" customHeight="1">
      <c r="A4123" s="55">
        <v>20440</v>
      </c>
      <c r="B4123" s="55">
        <v>4</v>
      </c>
      <c r="C4123" s="55" t="s">
        <v>17013</v>
      </c>
      <c r="D4123" s="55" t="s">
        <v>4649</v>
      </c>
      <c r="E4123" s="55" t="s">
        <v>17014</v>
      </c>
      <c r="F4123" s="55" t="s">
        <v>4651</v>
      </c>
      <c r="G4123" s="55" t="s">
        <v>17015</v>
      </c>
      <c r="H4123" s="55">
        <v>0</v>
      </c>
    </row>
    <row r="4124" spans="1:8" ht="12.5" customHeight="1">
      <c r="A4124" s="55">
        <v>20463</v>
      </c>
      <c r="B4124" s="55">
        <v>4</v>
      </c>
      <c r="C4124" s="55" t="s">
        <v>17016</v>
      </c>
      <c r="D4124" s="55" t="s">
        <v>4649</v>
      </c>
      <c r="E4124" s="55" t="s">
        <v>17017</v>
      </c>
      <c r="F4124" s="55" t="s">
        <v>4651</v>
      </c>
      <c r="G4124" s="55" t="s">
        <v>17018</v>
      </c>
      <c r="H4124" s="55">
        <v>0</v>
      </c>
    </row>
    <row r="4125" spans="1:8" ht="12.5" customHeight="1">
      <c r="A4125" s="55">
        <v>20668</v>
      </c>
      <c r="B4125" s="55">
        <v>4</v>
      </c>
      <c r="C4125" s="55" t="s">
        <v>17019</v>
      </c>
      <c r="D4125" s="55" t="s">
        <v>4649</v>
      </c>
      <c r="E4125" s="55" t="s">
        <v>17020</v>
      </c>
      <c r="F4125" s="55" t="s">
        <v>4651</v>
      </c>
      <c r="G4125" s="55" t="s">
        <v>17021</v>
      </c>
      <c r="H4125" s="55">
        <v>0</v>
      </c>
    </row>
    <row r="4126" spans="1:8" ht="12.5" customHeight="1">
      <c r="A4126" s="55">
        <v>21329</v>
      </c>
      <c r="B4126" s="55">
        <v>4</v>
      </c>
      <c r="C4126" s="55" t="s">
        <v>17022</v>
      </c>
      <c r="D4126" s="55" t="s">
        <v>4649</v>
      </c>
      <c r="E4126" s="55" t="s">
        <v>17023</v>
      </c>
      <c r="F4126" s="55" t="s">
        <v>4651</v>
      </c>
      <c r="G4126" s="55" t="s">
        <v>17024</v>
      </c>
      <c r="H4126" s="55">
        <v>0</v>
      </c>
    </row>
    <row r="4127" spans="1:8" ht="12.5" customHeight="1">
      <c r="A4127" s="55">
        <v>21398</v>
      </c>
      <c r="B4127" s="55">
        <v>4</v>
      </c>
      <c r="C4127" s="55" t="s">
        <v>17025</v>
      </c>
      <c r="D4127" s="55" t="s">
        <v>4649</v>
      </c>
      <c r="E4127" s="55" t="s">
        <v>17026</v>
      </c>
      <c r="F4127" s="55" t="s">
        <v>4651</v>
      </c>
      <c r="G4127" s="55" t="s">
        <v>17027</v>
      </c>
      <c r="H4127" s="55">
        <v>0</v>
      </c>
    </row>
    <row r="4128" spans="1:8" ht="12.5" customHeight="1">
      <c r="A4128" s="55">
        <v>21937</v>
      </c>
      <c r="B4128" s="55">
        <v>4</v>
      </c>
      <c r="C4128" s="55" t="s">
        <v>17028</v>
      </c>
      <c r="D4128" s="55" t="s">
        <v>4649</v>
      </c>
      <c r="E4128" s="55" t="s">
        <v>17029</v>
      </c>
      <c r="F4128" s="55" t="s">
        <v>4651</v>
      </c>
      <c r="G4128" s="55" t="s">
        <v>17030</v>
      </c>
      <c r="H4128" s="55">
        <v>0</v>
      </c>
    </row>
    <row r="4129" spans="1:8" ht="12.5" customHeight="1">
      <c r="A4129" s="55">
        <v>22132</v>
      </c>
      <c r="B4129" s="55">
        <v>4</v>
      </c>
      <c r="C4129" s="55" t="s">
        <v>17031</v>
      </c>
      <c r="D4129" s="55" t="s">
        <v>4649</v>
      </c>
      <c r="E4129" s="55" t="s">
        <v>17032</v>
      </c>
      <c r="F4129" s="55" t="s">
        <v>4651</v>
      </c>
      <c r="G4129" s="55" t="s">
        <v>17033</v>
      </c>
      <c r="H4129" s="55">
        <v>0</v>
      </c>
    </row>
    <row r="4130" spans="1:8" ht="12.5" customHeight="1">
      <c r="A4130" s="55">
        <v>22215</v>
      </c>
      <c r="B4130" s="55">
        <v>4</v>
      </c>
      <c r="C4130" s="55" t="s">
        <v>17034</v>
      </c>
      <c r="D4130" s="55" t="s">
        <v>4649</v>
      </c>
      <c r="E4130" s="55" t="s">
        <v>17035</v>
      </c>
      <c r="F4130" s="55" t="s">
        <v>4651</v>
      </c>
      <c r="G4130" s="55" t="s">
        <v>17036</v>
      </c>
      <c r="H4130" s="55">
        <v>0</v>
      </c>
    </row>
    <row r="4131" spans="1:8" ht="12.5" customHeight="1">
      <c r="A4131" s="55">
        <v>22237</v>
      </c>
      <c r="B4131" s="55">
        <v>4</v>
      </c>
      <c r="C4131" s="55" t="s">
        <v>17037</v>
      </c>
      <c r="D4131" s="55" t="s">
        <v>4649</v>
      </c>
      <c r="E4131" s="55" t="s">
        <v>17038</v>
      </c>
      <c r="F4131" s="55" t="s">
        <v>4651</v>
      </c>
      <c r="G4131" s="55" t="s">
        <v>17039</v>
      </c>
      <c r="H4131" s="55">
        <v>0</v>
      </c>
    </row>
    <row r="4132" spans="1:8" ht="12.5" customHeight="1">
      <c r="A4132" s="55">
        <v>22266</v>
      </c>
      <c r="B4132" s="55">
        <v>4</v>
      </c>
      <c r="C4132" s="55" t="s">
        <v>17040</v>
      </c>
      <c r="D4132" s="55" t="s">
        <v>4649</v>
      </c>
      <c r="E4132" s="55" t="s">
        <v>17041</v>
      </c>
      <c r="F4132" s="55" t="s">
        <v>4651</v>
      </c>
      <c r="G4132" s="55" t="s">
        <v>17042</v>
      </c>
      <c r="H4132" s="55">
        <v>0</v>
      </c>
    </row>
    <row r="4133" spans="1:8" ht="12.5" customHeight="1">
      <c r="A4133" s="55">
        <v>22724</v>
      </c>
      <c r="B4133" s="55">
        <v>4</v>
      </c>
      <c r="C4133" s="55" t="s">
        <v>17043</v>
      </c>
      <c r="D4133" s="55" t="s">
        <v>4649</v>
      </c>
      <c r="E4133" s="55" t="s">
        <v>17044</v>
      </c>
      <c r="F4133" s="55" t="s">
        <v>4651</v>
      </c>
      <c r="G4133" s="55" t="s">
        <v>17045</v>
      </c>
      <c r="H4133" s="55">
        <v>0</v>
      </c>
    </row>
    <row r="4134" spans="1:8" ht="12.5" customHeight="1">
      <c r="A4134" s="55">
        <v>22875</v>
      </c>
      <c r="B4134" s="55">
        <v>4</v>
      </c>
      <c r="C4134" s="55" t="s">
        <v>17046</v>
      </c>
      <c r="D4134" s="55" t="s">
        <v>4649</v>
      </c>
      <c r="E4134" s="55" t="s">
        <v>17047</v>
      </c>
      <c r="F4134" s="55" t="s">
        <v>4651</v>
      </c>
      <c r="G4134" s="55" t="s">
        <v>17048</v>
      </c>
      <c r="H4134" s="55">
        <v>0</v>
      </c>
    </row>
    <row r="4135" spans="1:8" ht="12.5" customHeight="1">
      <c r="A4135" s="55">
        <v>23063</v>
      </c>
      <c r="B4135" s="55">
        <v>4</v>
      </c>
      <c r="C4135" s="55" t="s">
        <v>17049</v>
      </c>
      <c r="D4135" s="55" t="s">
        <v>4649</v>
      </c>
      <c r="E4135" s="55" t="s">
        <v>17050</v>
      </c>
      <c r="F4135" s="55" t="s">
        <v>4651</v>
      </c>
      <c r="G4135" s="55" t="s">
        <v>17051</v>
      </c>
      <c r="H4135" s="55">
        <v>0</v>
      </c>
    </row>
    <row r="4136" spans="1:8" ht="12.5" customHeight="1">
      <c r="A4136" s="55">
        <v>23112</v>
      </c>
      <c r="B4136" s="55">
        <v>4</v>
      </c>
      <c r="C4136" s="55" t="s">
        <v>17052</v>
      </c>
      <c r="D4136" s="55" t="s">
        <v>4649</v>
      </c>
      <c r="E4136" s="55" t="s">
        <v>17053</v>
      </c>
      <c r="F4136" s="55" t="s">
        <v>4651</v>
      </c>
      <c r="G4136" s="55" t="s">
        <v>17054</v>
      </c>
      <c r="H4136" s="55">
        <v>0</v>
      </c>
    </row>
    <row r="4137" spans="1:8" ht="12.5" customHeight="1">
      <c r="A4137" s="55">
        <v>23205</v>
      </c>
      <c r="B4137" s="55">
        <v>4</v>
      </c>
      <c r="C4137" s="55" t="s">
        <v>17055</v>
      </c>
      <c r="D4137" s="55" t="s">
        <v>4649</v>
      </c>
      <c r="E4137" s="55" t="s">
        <v>17056</v>
      </c>
      <c r="F4137" s="55" t="s">
        <v>4651</v>
      </c>
      <c r="G4137" s="55" t="s">
        <v>17057</v>
      </c>
      <c r="H4137" s="55">
        <v>0</v>
      </c>
    </row>
    <row r="4138" spans="1:8" ht="12.5" customHeight="1">
      <c r="A4138" s="55">
        <v>23271</v>
      </c>
      <c r="B4138" s="55">
        <v>4</v>
      </c>
      <c r="C4138" s="55" t="s">
        <v>17058</v>
      </c>
      <c r="D4138" s="55" t="s">
        <v>4649</v>
      </c>
      <c r="E4138" s="55" t="s">
        <v>17059</v>
      </c>
      <c r="F4138" s="55" t="s">
        <v>4651</v>
      </c>
      <c r="G4138" s="55" t="s">
        <v>17060</v>
      </c>
      <c r="H4138" s="55">
        <v>0</v>
      </c>
    </row>
    <row r="4139" spans="1:8" ht="12.5" customHeight="1">
      <c r="A4139" s="55">
        <v>23502</v>
      </c>
      <c r="B4139" s="55">
        <v>4</v>
      </c>
      <c r="C4139" s="55" t="s">
        <v>17061</v>
      </c>
      <c r="D4139" s="55" t="s">
        <v>4649</v>
      </c>
      <c r="E4139" s="55" t="s">
        <v>17062</v>
      </c>
      <c r="F4139" s="55" t="s">
        <v>4651</v>
      </c>
      <c r="G4139" s="55" t="s">
        <v>17063</v>
      </c>
      <c r="H4139" s="55">
        <v>0</v>
      </c>
    </row>
    <row r="4140" spans="1:8" ht="12.5" customHeight="1">
      <c r="A4140" s="55">
        <v>23689</v>
      </c>
      <c r="B4140" s="55">
        <v>4</v>
      </c>
      <c r="C4140" s="55" t="s">
        <v>17064</v>
      </c>
      <c r="D4140" s="55" t="s">
        <v>4649</v>
      </c>
      <c r="E4140" s="55" t="s">
        <v>17065</v>
      </c>
      <c r="F4140" s="55" t="s">
        <v>4651</v>
      </c>
      <c r="G4140" s="55" t="s">
        <v>17066</v>
      </c>
      <c r="H4140" s="55">
        <v>0</v>
      </c>
    </row>
    <row r="4141" spans="1:8" ht="12.5" customHeight="1">
      <c r="A4141" s="55">
        <v>24404</v>
      </c>
      <c r="B4141" s="55">
        <v>4</v>
      </c>
      <c r="C4141" s="55" t="s">
        <v>17067</v>
      </c>
      <c r="D4141" s="55" t="s">
        <v>4649</v>
      </c>
      <c r="E4141" s="55" t="s">
        <v>17068</v>
      </c>
      <c r="F4141" s="55" t="s">
        <v>4651</v>
      </c>
      <c r="G4141" s="55" t="s">
        <v>17069</v>
      </c>
      <c r="H4141" s="55">
        <v>0</v>
      </c>
    </row>
    <row r="4142" spans="1:8" ht="12.5" customHeight="1">
      <c r="A4142" s="55">
        <v>24407</v>
      </c>
      <c r="B4142" s="55">
        <v>4</v>
      </c>
      <c r="C4142" s="55" t="s">
        <v>17070</v>
      </c>
      <c r="D4142" s="55" t="s">
        <v>4649</v>
      </c>
      <c r="E4142" s="55" t="s">
        <v>17071</v>
      </c>
      <c r="F4142" s="55" t="s">
        <v>4651</v>
      </c>
      <c r="G4142" s="55" t="s">
        <v>17072</v>
      </c>
      <c r="H4142" s="55">
        <v>0</v>
      </c>
    </row>
    <row r="4143" spans="1:8" ht="12.5" customHeight="1">
      <c r="A4143" s="55">
        <v>24499</v>
      </c>
      <c r="B4143" s="55">
        <v>4</v>
      </c>
      <c r="C4143" s="55" t="s">
        <v>17073</v>
      </c>
      <c r="D4143" s="55" t="s">
        <v>4649</v>
      </c>
      <c r="E4143" s="55" t="s">
        <v>17074</v>
      </c>
      <c r="F4143" s="55" t="s">
        <v>4651</v>
      </c>
      <c r="G4143" s="55" t="s">
        <v>17075</v>
      </c>
      <c r="H4143" s="55">
        <v>0</v>
      </c>
    </row>
    <row r="4144" spans="1:8" ht="12.5" customHeight="1">
      <c r="A4144" s="55">
        <v>24650</v>
      </c>
      <c r="B4144" s="55">
        <v>4</v>
      </c>
      <c r="C4144" s="55" t="s">
        <v>17076</v>
      </c>
      <c r="D4144" s="55" t="s">
        <v>4649</v>
      </c>
      <c r="E4144" s="55" t="s">
        <v>17077</v>
      </c>
      <c r="F4144" s="55" t="s">
        <v>4651</v>
      </c>
      <c r="G4144" s="55" t="s">
        <v>17078</v>
      </c>
      <c r="H4144" s="55">
        <v>0</v>
      </c>
    </row>
    <row r="4145" spans="1:8" ht="12.5" customHeight="1">
      <c r="A4145" s="55">
        <v>24673</v>
      </c>
      <c r="B4145" s="55">
        <v>4</v>
      </c>
      <c r="C4145" s="55" t="s">
        <v>17079</v>
      </c>
      <c r="D4145" s="55" t="s">
        <v>4649</v>
      </c>
      <c r="E4145" s="55" t="s">
        <v>17080</v>
      </c>
      <c r="F4145" s="55" t="s">
        <v>4651</v>
      </c>
      <c r="G4145" s="55" t="s">
        <v>17081</v>
      </c>
      <c r="H4145" s="55">
        <v>0</v>
      </c>
    </row>
    <row r="4146" spans="1:8" ht="12.5" customHeight="1">
      <c r="A4146" s="55">
        <v>25086</v>
      </c>
      <c r="B4146" s="55">
        <v>4</v>
      </c>
      <c r="C4146" s="55" t="s">
        <v>17082</v>
      </c>
      <c r="D4146" s="55" t="s">
        <v>4649</v>
      </c>
      <c r="E4146" s="55" t="s">
        <v>17083</v>
      </c>
      <c r="F4146" s="55" t="s">
        <v>4651</v>
      </c>
      <c r="G4146" s="55" t="s">
        <v>17084</v>
      </c>
      <c r="H4146" s="55">
        <v>0</v>
      </c>
    </row>
    <row r="4147" spans="1:8" ht="12.5" customHeight="1">
      <c r="A4147" s="55">
        <v>25418</v>
      </c>
      <c r="B4147" s="55">
        <v>4</v>
      </c>
      <c r="C4147" s="55" t="s">
        <v>17085</v>
      </c>
      <c r="D4147" s="55" t="s">
        <v>4649</v>
      </c>
      <c r="E4147" s="55" t="s">
        <v>17086</v>
      </c>
      <c r="F4147" s="55" t="s">
        <v>4651</v>
      </c>
      <c r="G4147" s="55" t="s">
        <v>17087</v>
      </c>
      <c r="H4147" s="55">
        <v>0</v>
      </c>
    </row>
    <row r="4148" spans="1:8" ht="12.5" customHeight="1">
      <c r="A4148" s="55">
        <v>25933</v>
      </c>
      <c r="B4148" s="55">
        <v>4</v>
      </c>
      <c r="C4148" s="55" t="s">
        <v>17088</v>
      </c>
      <c r="D4148" s="55" t="s">
        <v>4649</v>
      </c>
      <c r="E4148" s="55" t="s">
        <v>17089</v>
      </c>
      <c r="F4148" s="55" t="s">
        <v>4651</v>
      </c>
      <c r="G4148" s="55" t="s">
        <v>17090</v>
      </c>
      <c r="H4148" s="55">
        <v>0</v>
      </c>
    </row>
    <row r="4149" spans="1:8" ht="12.5" customHeight="1">
      <c r="A4149" s="55">
        <v>26183</v>
      </c>
      <c r="B4149" s="55">
        <v>4</v>
      </c>
      <c r="C4149" s="55" t="s">
        <v>17091</v>
      </c>
      <c r="D4149" s="55" t="s">
        <v>4649</v>
      </c>
      <c r="E4149" s="55" t="s">
        <v>17092</v>
      </c>
      <c r="F4149" s="55" t="s">
        <v>4651</v>
      </c>
      <c r="G4149" s="55" t="s">
        <v>17093</v>
      </c>
      <c r="H4149" s="55">
        <v>0</v>
      </c>
    </row>
    <row r="4150" spans="1:8" ht="12.5" customHeight="1">
      <c r="A4150" s="55">
        <v>26344</v>
      </c>
      <c r="B4150" s="55">
        <v>4</v>
      </c>
      <c r="C4150" s="55" t="s">
        <v>17094</v>
      </c>
      <c r="D4150" s="55" t="s">
        <v>4649</v>
      </c>
      <c r="E4150" s="55" t="s">
        <v>17095</v>
      </c>
      <c r="F4150" s="55" t="s">
        <v>4651</v>
      </c>
      <c r="G4150" s="55" t="s">
        <v>17096</v>
      </c>
      <c r="H4150" s="55">
        <v>0</v>
      </c>
    </row>
    <row r="4151" spans="1:8" ht="12.5" customHeight="1">
      <c r="A4151" s="55">
        <v>26452</v>
      </c>
      <c r="B4151" s="55">
        <v>4</v>
      </c>
      <c r="C4151" s="55" t="s">
        <v>17097</v>
      </c>
      <c r="D4151" s="55" t="s">
        <v>4649</v>
      </c>
      <c r="E4151" s="55" t="s">
        <v>17098</v>
      </c>
      <c r="F4151" s="55" t="s">
        <v>4651</v>
      </c>
      <c r="G4151" s="55" t="s">
        <v>17099</v>
      </c>
      <c r="H4151" s="55">
        <v>0</v>
      </c>
    </row>
    <row r="4152" spans="1:8" ht="12.5" customHeight="1">
      <c r="A4152" s="55">
        <v>26475</v>
      </c>
      <c r="B4152" s="55">
        <v>4</v>
      </c>
      <c r="C4152" s="55" t="s">
        <v>17100</v>
      </c>
      <c r="D4152" s="55" t="s">
        <v>4649</v>
      </c>
      <c r="E4152" s="55" t="s">
        <v>17101</v>
      </c>
      <c r="F4152" s="55" t="s">
        <v>4651</v>
      </c>
      <c r="G4152" s="55" t="s">
        <v>17102</v>
      </c>
      <c r="H4152" s="55">
        <v>0</v>
      </c>
    </row>
    <row r="4153" spans="1:8" ht="12.5" customHeight="1">
      <c r="A4153" s="55">
        <v>26484</v>
      </c>
      <c r="B4153" s="55">
        <v>4</v>
      </c>
      <c r="C4153" s="55" t="s">
        <v>17103</v>
      </c>
      <c r="D4153" s="55" t="s">
        <v>4649</v>
      </c>
      <c r="E4153" s="55" t="s">
        <v>17104</v>
      </c>
      <c r="F4153" s="55" t="s">
        <v>4651</v>
      </c>
      <c r="G4153" s="55" t="s">
        <v>17105</v>
      </c>
      <c r="H4153" s="55">
        <v>0</v>
      </c>
    </row>
    <row r="4154" spans="1:8" ht="12.5" customHeight="1">
      <c r="A4154" s="55">
        <v>26776</v>
      </c>
      <c r="B4154" s="55">
        <v>4</v>
      </c>
      <c r="C4154" s="55" t="s">
        <v>17106</v>
      </c>
      <c r="D4154" s="55" t="s">
        <v>4649</v>
      </c>
      <c r="E4154" s="55" t="s">
        <v>17107</v>
      </c>
      <c r="F4154" s="55" t="s">
        <v>4651</v>
      </c>
      <c r="G4154" s="55" t="s">
        <v>17108</v>
      </c>
      <c r="H4154" s="55">
        <v>0</v>
      </c>
    </row>
    <row r="4155" spans="1:8" ht="12.5" customHeight="1">
      <c r="A4155" s="55">
        <v>26786</v>
      </c>
      <c r="B4155" s="55">
        <v>4</v>
      </c>
      <c r="C4155" s="55" t="s">
        <v>17109</v>
      </c>
      <c r="D4155" s="55" t="s">
        <v>4649</v>
      </c>
      <c r="E4155" s="55" t="s">
        <v>17110</v>
      </c>
      <c r="F4155" s="55" t="s">
        <v>4651</v>
      </c>
      <c r="G4155" s="55" t="s">
        <v>17111</v>
      </c>
      <c r="H4155" s="55">
        <v>0</v>
      </c>
    </row>
    <row r="4156" spans="1:8" ht="12.5" customHeight="1">
      <c r="A4156" s="55">
        <v>27013</v>
      </c>
      <c r="B4156" s="55">
        <v>4</v>
      </c>
      <c r="C4156" s="55" t="s">
        <v>17112</v>
      </c>
      <c r="D4156" s="55" t="s">
        <v>4649</v>
      </c>
      <c r="E4156" s="55" t="s">
        <v>17113</v>
      </c>
      <c r="F4156" s="55" t="s">
        <v>4651</v>
      </c>
      <c r="G4156" s="55" t="s">
        <v>17114</v>
      </c>
      <c r="H4156" s="55">
        <v>0</v>
      </c>
    </row>
    <row r="4157" spans="1:8" ht="12.5" customHeight="1">
      <c r="A4157" s="55">
        <v>27680</v>
      </c>
      <c r="B4157" s="55">
        <v>4</v>
      </c>
      <c r="C4157" s="55" t="s">
        <v>17115</v>
      </c>
      <c r="D4157" s="55" t="s">
        <v>4649</v>
      </c>
      <c r="E4157" s="55" t="s">
        <v>17116</v>
      </c>
      <c r="F4157" s="55" t="s">
        <v>4651</v>
      </c>
      <c r="G4157" s="55" t="s">
        <v>17117</v>
      </c>
      <c r="H4157" s="55">
        <v>0</v>
      </c>
    </row>
    <row r="4158" spans="1:8" ht="12.5" customHeight="1">
      <c r="A4158" s="55">
        <v>27997</v>
      </c>
      <c r="B4158" s="55">
        <v>4</v>
      </c>
      <c r="C4158" s="55" t="s">
        <v>17118</v>
      </c>
      <c r="D4158" s="55" t="s">
        <v>4649</v>
      </c>
      <c r="E4158" s="55" t="s">
        <v>17119</v>
      </c>
      <c r="F4158" s="55" t="s">
        <v>4651</v>
      </c>
      <c r="G4158" s="55" t="s">
        <v>17120</v>
      </c>
      <c r="H4158" s="55">
        <v>0</v>
      </c>
    </row>
    <row r="4159" spans="1:8" ht="12.5" customHeight="1">
      <c r="A4159" s="55">
        <v>28048</v>
      </c>
      <c r="B4159" s="55">
        <v>4</v>
      </c>
      <c r="C4159" s="55" t="s">
        <v>17121</v>
      </c>
      <c r="D4159" s="55" t="s">
        <v>4649</v>
      </c>
      <c r="E4159" s="55" t="s">
        <v>17122</v>
      </c>
      <c r="F4159" s="55" t="s">
        <v>4651</v>
      </c>
      <c r="G4159" s="55" t="s">
        <v>17123</v>
      </c>
      <c r="H4159" s="55">
        <v>0</v>
      </c>
    </row>
    <row r="4160" spans="1:8" ht="12.5" customHeight="1">
      <c r="A4160" s="55">
        <v>28061</v>
      </c>
      <c r="B4160" s="55">
        <v>4</v>
      </c>
      <c r="C4160" s="55" t="s">
        <v>17124</v>
      </c>
      <c r="D4160" s="55" t="s">
        <v>4649</v>
      </c>
      <c r="E4160" s="55" t="s">
        <v>17125</v>
      </c>
      <c r="F4160" s="55" t="s">
        <v>4651</v>
      </c>
      <c r="G4160" s="55" t="s">
        <v>17126</v>
      </c>
      <c r="H4160" s="55">
        <v>0</v>
      </c>
    </row>
    <row r="4161" spans="1:8" ht="12.5" customHeight="1">
      <c r="A4161" s="55">
        <v>28236</v>
      </c>
      <c r="B4161" s="55">
        <v>4</v>
      </c>
      <c r="C4161" s="55" t="s">
        <v>17127</v>
      </c>
      <c r="D4161" s="55" t="s">
        <v>4649</v>
      </c>
      <c r="E4161" s="55" t="s">
        <v>17128</v>
      </c>
      <c r="F4161" s="55" t="s">
        <v>4651</v>
      </c>
      <c r="G4161" s="55" t="s">
        <v>17129</v>
      </c>
      <c r="H4161" s="55">
        <v>0</v>
      </c>
    </row>
    <row r="4162" spans="1:8" ht="12.5" customHeight="1">
      <c r="A4162" s="55">
        <v>28355</v>
      </c>
      <c r="B4162" s="55">
        <v>4</v>
      </c>
      <c r="C4162" s="55" t="s">
        <v>17130</v>
      </c>
      <c r="D4162" s="55" t="s">
        <v>4649</v>
      </c>
      <c r="E4162" s="55" t="s">
        <v>17131</v>
      </c>
      <c r="F4162" s="55" t="s">
        <v>4651</v>
      </c>
      <c r="G4162" s="55" t="s">
        <v>17132</v>
      </c>
      <c r="H4162" s="55">
        <v>0</v>
      </c>
    </row>
    <row r="4163" spans="1:8" ht="12.5" customHeight="1">
      <c r="A4163" s="55">
        <v>28595</v>
      </c>
      <c r="B4163" s="55">
        <v>4</v>
      </c>
      <c r="C4163" s="55" t="s">
        <v>17133</v>
      </c>
      <c r="D4163" s="55" t="s">
        <v>4649</v>
      </c>
      <c r="E4163" s="55" t="s">
        <v>17134</v>
      </c>
      <c r="F4163" s="55" t="s">
        <v>4651</v>
      </c>
      <c r="G4163" s="55" t="s">
        <v>17135</v>
      </c>
      <c r="H4163" s="55">
        <v>0</v>
      </c>
    </row>
    <row r="4164" spans="1:8" ht="12.5" customHeight="1">
      <c r="A4164" s="55">
        <v>11089</v>
      </c>
      <c r="B4164" s="55">
        <v>4</v>
      </c>
      <c r="C4164" s="55" t="s">
        <v>17136</v>
      </c>
      <c r="D4164" s="55" t="s">
        <v>4649</v>
      </c>
      <c r="E4164" s="55" t="s">
        <v>17137</v>
      </c>
      <c r="F4164" s="55" t="s">
        <v>4651</v>
      </c>
      <c r="G4164" s="55" t="s">
        <v>17138</v>
      </c>
      <c r="H4164" s="55">
        <v>0</v>
      </c>
    </row>
    <row r="4165" spans="1:8" ht="12.5" customHeight="1">
      <c r="A4165" s="55">
        <v>11169</v>
      </c>
      <c r="B4165" s="55">
        <v>4</v>
      </c>
      <c r="C4165" s="55" t="s">
        <v>17139</v>
      </c>
      <c r="D4165" s="55" t="s">
        <v>4649</v>
      </c>
      <c r="E4165" s="55" t="s">
        <v>17140</v>
      </c>
      <c r="F4165" s="55" t="s">
        <v>4651</v>
      </c>
      <c r="G4165" s="55" t="s">
        <v>17141</v>
      </c>
      <c r="H4165" s="55">
        <v>0</v>
      </c>
    </row>
    <row r="4166" spans="1:8" ht="12.5" customHeight="1">
      <c r="A4166" s="55">
        <v>11817</v>
      </c>
      <c r="B4166" s="55">
        <v>4</v>
      </c>
      <c r="C4166" s="55" t="s">
        <v>17142</v>
      </c>
      <c r="D4166" s="55" t="s">
        <v>4649</v>
      </c>
      <c r="E4166" s="55" t="s">
        <v>17143</v>
      </c>
      <c r="F4166" s="55" t="s">
        <v>4651</v>
      </c>
      <c r="G4166" s="55" t="s">
        <v>17144</v>
      </c>
      <c r="H4166" s="55">
        <v>0</v>
      </c>
    </row>
    <row r="4167" spans="1:8" ht="12.5" customHeight="1">
      <c r="A4167" s="55">
        <v>11826</v>
      </c>
      <c r="B4167" s="55">
        <v>4</v>
      </c>
      <c r="C4167" s="55" t="s">
        <v>17145</v>
      </c>
      <c r="D4167" s="55" t="s">
        <v>4649</v>
      </c>
      <c r="E4167" s="55" t="s">
        <v>17146</v>
      </c>
      <c r="F4167" s="55" t="s">
        <v>4651</v>
      </c>
      <c r="G4167" s="55" t="s">
        <v>17147</v>
      </c>
      <c r="H4167" s="55">
        <v>0</v>
      </c>
    </row>
    <row r="4168" spans="1:8" ht="12.5" customHeight="1">
      <c r="A4168" s="55">
        <v>12076</v>
      </c>
      <c r="B4168" s="55">
        <v>4</v>
      </c>
      <c r="C4168" s="55" t="s">
        <v>17148</v>
      </c>
      <c r="D4168" s="55" t="s">
        <v>4649</v>
      </c>
      <c r="E4168" s="55" t="s">
        <v>17149</v>
      </c>
      <c r="F4168" s="55" t="s">
        <v>4651</v>
      </c>
      <c r="G4168" s="55" t="s">
        <v>17150</v>
      </c>
      <c r="H4168" s="55">
        <v>0</v>
      </c>
    </row>
    <row r="4169" spans="1:8" ht="12.5" customHeight="1">
      <c r="A4169" s="55">
        <v>12797</v>
      </c>
      <c r="B4169" s="55">
        <v>4</v>
      </c>
      <c r="C4169" s="55" t="s">
        <v>17151</v>
      </c>
      <c r="D4169" s="55" t="s">
        <v>4649</v>
      </c>
      <c r="E4169" s="55" t="s">
        <v>17152</v>
      </c>
      <c r="F4169" s="55" t="s">
        <v>4651</v>
      </c>
      <c r="G4169" s="55" t="s">
        <v>17153</v>
      </c>
      <c r="H4169" s="55">
        <v>0</v>
      </c>
    </row>
    <row r="4170" spans="1:8" ht="12.5" customHeight="1">
      <c r="A4170" s="55">
        <v>13164</v>
      </c>
      <c r="B4170" s="55">
        <v>4</v>
      </c>
      <c r="C4170" s="55" t="s">
        <v>17154</v>
      </c>
      <c r="D4170" s="55" t="s">
        <v>4649</v>
      </c>
      <c r="E4170" s="55" t="s">
        <v>17155</v>
      </c>
      <c r="F4170" s="55" t="s">
        <v>4651</v>
      </c>
      <c r="G4170" s="55" t="s">
        <v>17156</v>
      </c>
      <c r="H4170" s="55">
        <v>0</v>
      </c>
    </row>
    <row r="4171" spans="1:8" ht="12.5" customHeight="1">
      <c r="A4171" s="55">
        <v>13192</v>
      </c>
      <c r="B4171" s="55">
        <v>4</v>
      </c>
      <c r="C4171" s="55" t="s">
        <v>17157</v>
      </c>
      <c r="D4171" s="55" t="s">
        <v>4649</v>
      </c>
      <c r="E4171" s="55" t="s">
        <v>17158</v>
      </c>
      <c r="F4171" s="55" t="s">
        <v>4651</v>
      </c>
      <c r="G4171" s="55" t="s">
        <v>17159</v>
      </c>
      <c r="H4171" s="55">
        <v>0</v>
      </c>
    </row>
    <row r="4172" spans="1:8" ht="12.5" customHeight="1">
      <c r="A4172" s="55">
        <v>13200</v>
      </c>
      <c r="B4172" s="55">
        <v>4</v>
      </c>
      <c r="C4172" s="55" t="s">
        <v>17160</v>
      </c>
      <c r="D4172" s="55" t="s">
        <v>4649</v>
      </c>
      <c r="E4172" s="55" t="s">
        <v>17161</v>
      </c>
      <c r="F4172" s="55" t="s">
        <v>4651</v>
      </c>
      <c r="G4172" s="55" t="s">
        <v>17162</v>
      </c>
      <c r="H4172" s="55">
        <v>0</v>
      </c>
    </row>
    <row r="4173" spans="1:8" ht="12.5" customHeight="1">
      <c r="A4173" s="55">
        <v>13273</v>
      </c>
      <c r="B4173" s="55">
        <v>4</v>
      </c>
      <c r="C4173" s="55" t="s">
        <v>17163</v>
      </c>
      <c r="D4173" s="55" t="s">
        <v>4649</v>
      </c>
      <c r="E4173" s="55" t="s">
        <v>17164</v>
      </c>
      <c r="F4173" s="55" t="s">
        <v>4651</v>
      </c>
      <c r="G4173" s="55" t="s">
        <v>17165</v>
      </c>
      <c r="H4173" s="55">
        <v>0</v>
      </c>
    </row>
    <row r="4174" spans="1:8" ht="12.5" customHeight="1">
      <c r="A4174" s="55">
        <v>13288</v>
      </c>
      <c r="B4174" s="55">
        <v>4</v>
      </c>
      <c r="C4174" s="55" t="s">
        <v>17166</v>
      </c>
      <c r="D4174" s="55" t="s">
        <v>4649</v>
      </c>
      <c r="E4174" s="55" t="s">
        <v>17167</v>
      </c>
      <c r="F4174" s="55" t="s">
        <v>4651</v>
      </c>
      <c r="G4174" s="55" t="s">
        <v>17168</v>
      </c>
      <c r="H4174" s="55">
        <v>0</v>
      </c>
    </row>
    <row r="4175" spans="1:8" ht="12.5" customHeight="1">
      <c r="A4175" s="55">
        <v>13373</v>
      </c>
      <c r="B4175" s="55">
        <v>4</v>
      </c>
      <c r="C4175" s="55" t="s">
        <v>17169</v>
      </c>
      <c r="D4175" s="55" t="s">
        <v>4649</v>
      </c>
      <c r="E4175" s="55" t="s">
        <v>17170</v>
      </c>
      <c r="F4175" s="55" t="s">
        <v>4651</v>
      </c>
      <c r="G4175" s="55" t="s">
        <v>17171</v>
      </c>
      <c r="H4175" s="55">
        <v>0</v>
      </c>
    </row>
    <row r="4176" spans="1:8" ht="12.5" customHeight="1">
      <c r="A4176" s="55">
        <v>15480</v>
      </c>
      <c r="B4176" s="55">
        <v>4</v>
      </c>
      <c r="C4176" s="55" t="s">
        <v>17172</v>
      </c>
      <c r="D4176" s="55" t="s">
        <v>4649</v>
      </c>
      <c r="E4176" s="55" t="s">
        <v>17173</v>
      </c>
      <c r="F4176" s="55" t="s">
        <v>4651</v>
      </c>
      <c r="G4176" s="55" t="s">
        <v>17174</v>
      </c>
      <c r="H4176" s="55">
        <v>0</v>
      </c>
    </row>
    <row r="4177" spans="1:8" ht="12.5" customHeight="1">
      <c r="A4177" s="55">
        <v>15985</v>
      </c>
      <c r="B4177" s="55">
        <v>4</v>
      </c>
      <c r="C4177" s="55" t="s">
        <v>17175</v>
      </c>
      <c r="D4177" s="55" t="s">
        <v>4649</v>
      </c>
      <c r="E4177" s="55" t="s">
        <v>17176</v>
      </c>
      <c r="F4177" s="55" t="s">
        <v>4651</v>
      </c>
      <c r="G4177" s="55" t="s">
        <v>17177</v>
      </c>
      <c r="H4177" s="55">
        <v>0</v>
      </c>
    </row>
    <row r="4178" spans="1:8" ht="12.5" customHeight="1">
      <c r="A4178" s="55">
        <v>16061</v>
      </c>
      <c r="B4178" s="55">
        <v>4</v>
      </c>
      <c r="C4178" s="55" t="s">
        <v>17178</v>
      </c>
      <c r="D4178" s="55" t="s">
        <v>4649</v>
      </c>
      <c r="E4178" s="55" t="s">
        <v>17179</v>
      </c>
      <c r="F4178" s="55" t="s">
        <v>4651</v>
      </c>
      <c r="G4178" s="55" t="s">
        <v>17180</v>
      </c>
      <c r="H4178" s="55">
        <v>0</v>
      </c>
    </row>
    <row r="4179" spans="1:8" ht="12.5" customHeight="1">
      <c r="A4179" s="55">
        <v>16641</v>
      </c>
      <c r="B4179" s="55">
        <v>4</v>
      </c>
      <c r="C4179" s="55" t="s">
        <v>17181</v>
      </c>
      <c r="D4179" s="55" t="s">
        <v>4649</v>
      </c>
      <c r="E4179" s="55" t="s">
        <v>17182</v>
      </c>
      <c r="F4179" s="55" t="s">
        <v>4651</v>
      </c>
      <c r="G4179" s="55" t="s">
        <v>17183</v>
      </c>
      <c r="H4179" s="55">
        <v>0</v>
      </c>
    </row>
    <row r="4180" spans="1:8" ht="12.5" customHeight="1">
      <c r="A4180" s="55">
        <v>16809</v>
      </c>
      <c r="B4180" s="55">
        <v>4</v>
      </c>
      <c r="C4180" s="55" t="s">
        <v>17184</v>
      </c>
      <c r="D4180" s="55" t="s">
        <v>4649</v>
      </c>
      <c r="E4180" s="55" t="s">
        <v>17185</v>
      </c>
      <c r="F4180" s="55" t="s">
        <v>4651</v>
      </c>
      <c r="G4180" s="55" t="s">
        <v>17186</v>
      </c>
      <c r="H4180" s="55">
        <v>0</v>
      </c>
    </row>
    <row r="4181" spans="1:8" ht="12.5" customHeight="1">
      <c r="A4181" s="55">
        <v>16883</v>
      </c>
      <c r="B4181" s="55">
        <v>4</v>
      </c>
      <c r="C4181" s="55" t="s">
        <v>17187</v>
      </c>
      <c r="D4181" s="55" t="s">
        <v>4649</v>
      </c>
      <c r="E4181" s="55" t="s">
        <v>17188</v>
      </c>
      <c r="F4181" s="55" t="s">
        <v>4651</v>
      </c>
      <c r="G4181" s="55" t="s">
        <v>17189</v>
      </c>
      <c r="H4181" s="55">
        <v>0</v>
      </c>
    </row>
    <row r="4182" spans="1:8" ht="12.5" customHeight="1">
      <c r="A4182" s="55">
        <v>16900</v>
      </c>
      <c r="B4182" s="55">
        <v>4</v>
      </c>
      <c r="C4182" s="55" t="s">
        <v>17190</v>
      </c>
      <c r="D4182" s="55" t="s">
        <v>4649</v>
      </c>
      <c r="E4182" s="55" t="s">
        <v>17191</v>
      </c>
      <c r="F4182" s="55" t="s">
        <v>4651</v>
      </c>
      <c r="G4182" s="55" t="s">
        <v>17192</v>
      </c>
      <c r="H4182" s="55">
        <v>0</v>
      </c>
    </row>
    <row r="4183" spans="1:8" ht="12.5" customHeight="1">
      <c r="A4183" s="55">
        <v>16968</v>
      </c>
      <c r="B4183" s="55">
        <v>4</v>
      </c>
      <c r="C4183" s="55" t="s">
        <v>17193</v>
      </c>
      <c r="D4183" s="55" t="s">
        <v>4649</v>
      </c>
      <c r="E4183" s="55" t="s">
        <v>17194</v>
      </c>
      <c r="F4183" s="55" t="s">
        <v>4651</v>
      </c>
      <c r="G4183" s="55" t="s">
        <v>17195</v>
      </c>
      <c r="H4183" s="55">
        <v>0</v>
      </c>
    </row>
    <row r="4184" spans="1:8" ht="12.5" customHeight="1">
      <c r="A4184" s="55">
        <v>17145</v>
      </c>
      <c r="B4184" s="55">
        <v>4</v>
      </c>
      <c r="C4184" s="55" t="s">
        <v>17196</v>
      </c>
      <c r="D4184" s="55" t="s">
        <v>4649</v>
      </c>
      <c r="E4184" s="55" t="s">
        <v>17197</v>
      </c>
      <c r="F4184" s="55" t="s">
        <v>4651</v>
      </c>
      <c r="G4184" s="55" t="s">
        <v>17198</v>
      </c>
      <c r="H4184" s="55">
        <v>0</v>
      </c>
    </row>
    <row r="4185" spans="1:8" ht="12.5" customHeight="1">
      <c r="A4185" s="55">
        <v>17358</v>
      </c>
      <c r="B4185" s="55">
        <v>4</v>
      </c>
      <c r="C4185" s="55" t="s">
        <v>17199</v>
      </c>
      <c r="D4185" s="55" t="s">
        <v>4649</v>
      </c>
      <c r="E4185" s="55" t="s">
        <v>17200</v>
      </c>
      <c r="F4185" s="55" t="s">
        <v>4651</v>
      </c>
      <c r="G4185" s="55" t="s">
        <v>17201</v>
      </c>
      <c r="H4185" s="55">
        <v>0</v>
      </c>
    </row>
    <row r="4186" spans="1:8" ht="12.5" customHeight="1">
      <c r="A4186" s="55">
        <v>17363</v>
      </c>
      <c r="B4186" s="55">
        <v>4</v>
      </c>
      <c r="C4186" s="55" t="s">
        <v>17202</v>
      </c>
      <c r="D4186" s="55" t="s">
        <v>4649</v>
      </c>
      <c r="E4186" s="55" t="s">
        <v>17203</v>
      </c>
      <c r="F4186" s="55" t="s">
        <v>4651</v>
      </c>
      <c r="G4186" s="55" t="s">
        <v>17204</v>
      </c>
      <c r="H4186" s="55">
        <v>0</v>
      </c>
    </row>
    <row r="4187" spans="1:8" ht="12.5" customHeight="1">
      <c r="A4187" s="55">
        <v>17420</v>
      </c>
      <c r="B4187" s="55">
        <v>4</v>
      </c>
      <c r="C4187" s="55" t="s">
        <v>17205</v>
      </c>
      <c r="D4187" s="55" t="s">
        <v>4649</v>
      </c>
      <c r="E4187" s="55" t="s">
        <v>17206</v>
      </c>
      <c r="F4187" s="55" t="s">
        <v>4651</v>
      </c>
      <c r="G4187" s="55" t="s">
        <v>17207</v>
      </c>
      <c r="H4187" s="55">
        <v>0</v>
      </c>
    </row>
    <row r="4188" spans="1:8" ht="12.5" customHeight="1">
      <c r="A4188" s="55">
        <v>17508</v>
      </c>
      <c r="B4188" s="55">
        <v>4</v>
      </c>
      <c r="C4188" s="55" t="s">
        <v>17208</v>
      </c>
      <c r="D4188" s="55" t="s">
        <v>4649</v>
      </c>
      <c r="E4188" s="55" t="s">
        <v>17209</v>
      </c>
      <c r="F4188" s="55" t="s">
        <v>4651</v>
      </c>
      <c r="G4188" s="55" t="s">
        <v>17210</v>
      </c>
      <c r="H4188" s="55">
        <v>0</v>
      </c>
    </row>
    <row r="4189" spans="1:8" ht="12.5" customHeight="1">
      <c r="A4189" s="55">
        <v>17582</v>
      </c>
      <c r="B4189" s="55">
        <v>4</v>
      </c>
      <c r="C4189" s="55" t="s">
        <v>17211</v>
      </c>
      <c r="D4189" s="55" t="s">
        <v>4649</v>
      </c>
      <c r="E4189" s="55" t="s">
        <v>17212</v>
      </c>
      <c r="F4189" s="55" t="s">
        <v>4651</v>
      </c>
      <c r="G4189" s="55" t="s">
        <v>17213</v>
      </c>
      <c r="H4189" s="55">
        <v>0</v>
      </c>
    </row>
    <row r="4190" spans="1:8" ht="12.5" customHeight="1">
      <c r="A4190" s="55">
        <v>17607</v>
      </c>
      <c r="B4190" s="55">
        <v>4</v>
      </c>
      <c r="C4190" s="55" t="s">
        <v>17214</v>
      </c>
      <c r="D4190" s="55" t="s">
        <v>4649</v>
      </c>
      <c r="E4190" s="55" t="s">
        <v>17215</v>
      </c>
      <c r="F4190" s="55" t="s">
        <v>4651</v>
      </c>
      <c r="G4190" s="55" t="s">
        <v>17216</v>
      </c>
      <c r="H4190" s="55">
        <v>0</v>
      </c>
    </row>
    <row r="4191" spans="1:8" ht="12.5" customHeight="1">
      <c r="A4191" s="55">
        <v>17660</v>
      </c>
      <c r="B4191" s="55">
        <v>4</v>
      </c>
      <c r="C4191" s="55" t="s">
        <v>17217</v>
      </c>
      <c r="D4191" s="55" t="s">
        <v>4649</v>
      </c>
      <c r="E4191" s="55" t="s">
        <v>17218</v>
      </c>
      <c r="F4191" s="55" t="s">
        <v>4651</v>
      </c>
      <c r="G4191" s="55" t="s">
        <v>17219</v>
      </c>
      <c r="H4191" s="55">
        <v>0</v>
      </c>
    </row>
    <row r="4192" spans="1:8" ht="12.5" customHeight="1">
      <c r="A4192" s="55">
        <v>18109</v>
      </c>
      <c r="B4192" s="55">
        <v>4</v>
      </c>
      <c r="C4192" s="55" t="s">
        <v>17220</v>
      </c>
      <c r="D4192" s="55" t="s">
        <v>4649</v>
      </c>
      <c r="E4192" s="55" t="s">
        <v>17221</v>
      </c>
      <c r="F4192" s="55" t="s">
        <v>4651</v>
      </c>
      <c r="G4192" s="55" t="s">
        <v>17222</v>
      </c>
      <c r="H4192" s="55">
        <v>0</v>
      </c>
    </row>
    <row r="4193" spans="1:8" ht="12.5" customHeight="1">
      <c r="A4193" s="55">
        <v>18422</v>
      </c>
      <c r="B4193" s="55">
        <v>4</v>
      </c>
      <c r="C4193" s="55" t="s">
        <v>17223</v>
      </c>
      <c r="D4193" s="55" t="s">
        <v>4649</v>
      </c>
      <c r="E4193" s="55" t="s">
        <v>17224</v>
      </c>
      <c r="F4193" s="55" t="s">
        <v>4651</v>
      </c>
      <c r="G4193" s="55" t="s">
        <v>17225</v>
      </c>
      <c r="H4193" s="55">
        <v>0</v>
      </c>
    </row>
    <row r="4194" spans="1:8" ht="12.5" customHeight="1">
      <c r="A4194" s="55">
        <v>18567</v>
      </c>
      <c r="B4194" s="55">
        <v>4</v>
      </c>
      <c r="C4194" s="55" t="s">
        <v>17226</v>
      </c>
      <c r="D4194" s="55" t="s">
        <v>4649</v>
      </c>
      <c r="E4194" s="55" t="s">
        <v>17227</v>
      </c>
      <c r="F4194" s="55" t="s">
        <v>4651</v>
      </c>
      <c r="G4194" s="55" t="s">
        <v>17228</v>
      </c>
      <c r="H4194" s="55">
        <v>0</v>
      </c>
    </row>
    <row r="4195" spans="1:8" ht="12.5" customHeight="1">
      <c r="A4195" s="55">
        <v>18591</v>
      </c>
      <c r="B4195" s="55">
        <v>4</v>
      </c>
      <c r="C4195" s="55" t="s">
        <v>17229</v>
      </c>
      <c r="D4195" s="55" t="s">
        <v>4649</v>
      </c>
      <c r="E4195" s="55" t="s">
        <v>17230</v>
      </c>
      <c r="F4195" s="55" t="s">
        <v>4651</v>
      </c>
      <c r="G4195" s="55" t="s">
        <v>17231</v>
      </c>
      <c r="H4195" s="55">
        <v>0</v>
      </c>
    </row>
    <row r="4196" spans="1:8" ht="12.5" customHeight="1">
      <c r="A4196" s="55">
        <v>18761</v>
      </c>
      <c r="B4196" s="55">
        <v>4</v>
      </c>
      <c r="C4196" s="55" t="s">
        <v>17232</v>
      </c>
      <c r="D4196" s="55" t="s">
        <v>4649</v>
      </c>
      <c r="E4196" s="55" t="s">
        <v>17233</v>
      </c>
      <c r="F4196" s="55" t="s">
        <v>4651</v>
      </c>
      <c r="G4196" s="55" t="s">
        <v>17234</v>
      </c>
      <c r="H4196" s="55">
        <v>0</v>
      </c>
    </row>
    <row r="4197" spans="1:8" ht="12.5" customHeight="1">
      <c r="A4197" s="55">
        <v>18804</v>
      </c>
      <c r="B4197" s="55">
        <v>4</v>
      </c>
      <c r="C4197" s="55" t="s">
        <v>17235</v>
      </c>
      <c r="D4197" s="55" t="s">
        <v>4649</v>
      </c>
      <c r="E4197" s="55" t="s">
        <v>17236</v>
      </c>
      <c r="F4197" s="55" t="s">
        <v>4651</v>
      </c>
      <c r="G4197" s="55" t="s">
        <v>17237</v>
      </c>
      <c r="H4197" s="55">
        <v>0</v>
      </c>
    </row>
    <row r="4198" spans="1:8" ht="12.5" customHeight="1">
      <c r="A4198" s="55">
        <v>19012</v>
      </c>
      <c r="B4198" s="55">
        <v>4</v>
      </c>
      <c r="C4198" s="55" t="s">
        <v>17238</v>
      </c>
      <c r="D4198" s="55" t="s">
        <v>4649</v>
      </c>
      <c r="E4198" s="55" t="s">
        <v>17239</v>
      </c>
      <c r="F4198" s="55" t="s">
        <v>4651</v>
      </c>
      <c r="G4198" s="55" t="s">
        <v>17240</v>
      </c>
      <c r="H4198" s="55">
        <v>0</v>
      </c>
    </row>
    <row r="4199" spans="1:8" ht="12.5" customHeight="1">
      <c r="A4199" s="55">
        <v>19171</v>
      </c>
      <c r="B4199" s="55">
        <v>4</v>
      </c>
      <c r="C4199" s="55" t="s">
        <v>17241</v>
      </c>
      <c r="D4199" s="55" t="s">
        <v>4649</v>
      </c>
      <c r="E4199" s="55" t="s">
        <v>17242</v>
      </c>
      <c r="F4199" s="55" t="s">
        <v>4651</v>
      </c>
      <c r="G4199" s="55" t="s">
        <v>17243</v>
      </c>
      <c r="H4199" s="55">
        <v>0</v>
      </c>
    </row>
    <row r="4200" spans="1:8" ht="12.5" customHeight="1">
      <c r="A4200" s="55">
        <v>19216</v>
      </c>
      <c r="B4200" s="55">
        <v>4</v>
      </c>
      <c r="C4200" s="55" t="s">
        <v>17244</v>
      </c>
      <c r="D4200" s="55" t="s">
        <v>4649</v>
      </c>
      <c r="E4200" s="55" t="s">
        <v>17245</v>
      </c>
      <c r="F4200" s="55" t="s">
        <v>4651</v>
      </c>
      <c r="G4200" s="55" t="s">
        <v>17246</v>
      </c>
      <c r="H4200" s="55">
        <v>0</v>
      </c>
    </row>
    <row r="4201" spans="1:8" ht="12.5" customHeight="1">
      <c r="A4201" s="55">
        <v>19242</v>
      </c>
      <c r="B4201" s="55">
        <v>4</v>
      </c>
      <c r="C4201" s="55" t="s">
        <v>17247</v>
      </c>
      <c r="D4201" s="55" t="s">
        <v>4649</v>
      </c>
      <c r="E4201" s="55" t="s">
        <v>17248</v>
      </c>
      <c r="F4201" s="55" t="s">
        <v>4651</v>
      </c>
      <c r="G4201" s="55" t="s">
        <v>17249</v>
      </c>
      <c r="H4201" s="55">
        <v>0</v>
      </c>
    </row>
    <row r="4202" spans="1:8" ht="12.5" customHeight="1">
      <c r="A4202" s="55">
        <v>19548</v>
      </c>
      <c r="B4202" s="55">
        <v>4</v>
      </c>
      <c r="C4202" s="55" t="s">
        <v>17250</v>
      </c>
      <c r="D4202" s="55" t="s">
        <v>4649</v>
      </c>
      <c r="E4202" s="55" t="s">
        <v>17251</v>
      </c>
      <c r="F4202" s="55" t="s">
        <v>4651</v>
      </c>
      <c r="G4202" s="55" t="s">
        <v>17252</v>
      </c>
      <c r="H4202" s="55">
        <v>0</v>
      </c>
    </row>
    <row r="4203" spans="1:8" ht="12.5" customHeight="1">
      <c r="A4203" s="55">
        <v>19775</v>
      </c>
      <c r="B4203" s="55">
        <v>4</v>
      </c>
      <c r="C4203" s="55" t="s">
        <v>17253</v>
      </c>
      <c r="D4203" s="55" t="s">
        <v>4649</v>
      </c>
      <c r="E4203" s="55" t="s">
        <v>17254</v>
      </c>
      <c r="F4203" s="55" t="s">
        <v>4651</v>
      </c>
      <c r="G4203" s="55" t="s">
        <v>17255</v>
      </c>
      <c r="H4203" s="55">
        <v>0</v>
      </c>
    </row>
    <row r="4204" spans="1:8" ht="12.5" customHeight="1">
      <c r="A4204" s="55">
        <v>19867</v>
      </c>
      <c r="B4204" s="55">
        <v>4</v>
      </c>
      <c r="C4204" s="55" t="s">
        <v>17256</v>
      </c>
      <c r="D4204" s="55" t="s">
        <v>4649</v>
      </c>
      <c r="E4204" s="55" t="s">
        <v>17257</v>
      </c>
      <c r="F4204" s="55" t="s">
        <v>4651</v>
      </c>
      <c r="G4204" s="55" t="s">
        <v>17258</v>
      </c>
      <c r="H4204" s="55">
        <v>0</v>
      </c>
    </row>
    <row r="4205" spans="1:8" ht="12.5" customHeight="1">
      <c r="A4205" s="55">
        <v>19999</v>
      </c>
      <c r="B4205" s="55">
        <v>4</v>
      </c>
      <c r="C4205" s="55" t="s">
        <v>17259</v>
      </c>
      <c r="D4205" s="55" t="s">
        <v>4649</v>
      </c>
      <c r="E4205" s="55" t="s">
        <v>17260</v>
      </c>
      <c r="F4205" s="55" t="s">
        <v>4651</v>
      </c>
      <c r="G4205" s="55" t="s">
        <v>17261</v>
      </c>
      <c r="H4205" s="55">
        <v>0</v>
      </c>
    </row>
    <row r="4206" spans="1:8" ht="12.5" customHeight="1">
      <c r="A4206" s="55">
        <v>20005</v>
      </c>
      <c r="B4206" s="55">
        <v>4</v>
      </c>
      <c r="C4206" s="55" t="s">
        <v>17262</v>
      </c>
      <c r="D4206" s="55" t="s">
        <v>4649</v>
      </c>
      <c r="E4206" s="55" t="s">
        <v>17263</v>
      </c>
      <c r="F4206" s="55" t="s">
        <v>4651</v>
      </c>
      <c r="G4206" s="55" t="s">
        <v>17264</v>
      </c>
      <c r="H4206" s="55">
        <v>0</v>
      </c>
    </row>
    <row r="4207" spans="1:8" ht="12.5" customHeight="1">
      <c r="A4207" s="55">
        <v>20185</v>
      </c>
      <c r="B4207" s="55">
        <v>4</v>
      </c>
      <c r="C4207" s="55" t="s">
        <v>17265</v>
      </c>
      <c r="D4207" s="55" t="s">
        <v>4649</v>
      </c>
      <c r="E4207" s="55" t="s">
        <v>17266</v>
      </c>
      <c r="F4207" s="55" t="s">
        <v>4651</v>
      </c>
      <c r="G4207" s="55" t="s">
        <v>17267</v>
      </c>
      <c r="H4207" s="55">
        <v>0</v>
      </c>
    </row>
    <row r="4208" spans="1:8" ht="12.5" customHeight="1">
      <c r="A4208" s="55">
        <v>20310</v>
      </c>
      <c r="B4208" s="55">
        <v>4</v>
      </c>
      <c r="C4208" s="55" t="s">
        <v>17268</v>
      </c>
      <c r="D4208" s="55" t="s">
        <v>4649</v>
      </c>
      <c r="E4208" s="55" t="s">
        <v>17269</v>
      </c>
      <c r="F4208" s="55" t="s">
        <v>4651</v>
      </c>
      <c r="G4208" s="55" t="s">
        <v>17270</v>
      </c>
      <c r="H4208" s="55">
        <v>0</v>
      </c>
    </row>
    <row r="4209" spans="1:8" ht="12.5" customHeight="1">
      <c r="A4209" s="55">
        <v>20435</v>
      </c>
      <c r="B4209" s="55">
        <v>4</v>
      </c>
      <c r="C4209" s="55" t="s">
        <v>17271</v>
      </c>
      <c r="D4209" s="55" t="s">
        <v>4649</v>
      </c>
      <c r="E4209" s="55" t="s">
        <v>17272</v>
      </c>
      <c r="F4209" s="55" t="s">
        <v>4651</v>
      </c>
      <c r="G4209" s="55" t="s">
        <v>17273</v>
      </c>
      <c r="H4209" s="55">
        <v>0</v>
      </c>
    </row>
    <row r="4210" spans="1:8" ht="12.5" customHeight="1">
      <c r="A4210" s="55">
        <v>20502</v>
      </c>
      <c r="B4210" s="55">
        <v>4</v>
      </c>
      <c r="C4210" s="55" t="s">
        <v>17274</v>
      </c>
      <c r="D4210" s="55" t="s">
        <v>4649</v>
      </c>
      <c r="E4210" s="55" t="s">
        <v>17275</v>
      </c>
      <c r="F4210" s="55" t="s">
        <v>4651</v>
      </c>
      <c r="G4210" s="55" t="s">
        <v>17276</v>
      </c>
      <c r="H4210" s="55">
        <v>0</v>
      </c>
    </row>
    <row r="4211" spans="1:8" ht="12.5" customHeight="1">
      <c r="A4211" s="55">
        <v>20659</v>
      </c>
      <c r="B4211" s="55">
        <v>4</v>
      </c>
      <c r="C4211" s="55" t="s">
        <v>17277</v>
      </c>
      <c r="D4211" s="55" t="s">
        <v>4649</v>
      </c>
      <c r="E4211" s="55" t="s">
        <v>17278</v>
      </c>
      <c r="F4211" s="55" t="s">
        <v>4651</v>
      </c>
      <c r="G4211" s="55" t="s">
        <v>17279</v>
      </c>
      <c r="H4211" s="55">
        <v>0</v>
      </c>
    </row>
    <row r="4212" spans="1:8" ht="12.5" customHeight="1">
      <c r="A4212" s="55">
        <v>21309</v>
      </c>
      <c r="B4212" s="55">
        <v>4</v>
      </c>
      <c r="C4212" s="55" t="s">
        <v>17280</v>
      </c>
      <c r="D4212" s="55" t="s">
        <v>4649</v>
      </c>
      <c r="E4212" s="55" t="s">
        <v>17281</v>
      </c>
      <c r="F4212" s="55" t="s">
        <v>4651</v>
      </c>
      <c r="G4212" s="55" t="s">
        <v>17282</v>
      </c>
      <c r="H4212" s="55">
        <v>0</v>
      </c>
    </row>
    <row r="4213" spans="1:8" ht="12.5" customHeight="1">
      <c r="A4213" s="55">
        <v>21342</v>
      </c>
      <c r="B4213" s="55">
        <v>4</v>
      </c>
      <c r="C4213" s="55" t="s">
        <v>17283</v>
      </c>
      <c r="D4213" s="55" t="s">
        <v>4649</v>
      </c>
      <c r="E4213" s="55" t="s">
        <v>17284</v>
      </c>
      <c r="F4213" s="55" t="s">
        <v>4651</v>
      </c>
      <c r="G4213" s="55" t="s">
        <v>17285</v>
      </c>
      <c r="H4213" s="55">
        <v>0</v>
      </c>
    </row>
    <row r="4214" spans="1:8" ht="12.5" customHeight="1">
      <c r="A4214" s="55">
        <v>21693</v>
      </c>
      <c r="B4214" s="55">
        <v>4</v>
      </c>
      <c r="C4214" s="55" t="s">
        <v>17286</v>
      </c>
      <c r="D4214" s="55" t="s">
        <v>4649</v>
      </c>
      <c r="E4214" s="55" t="s">
        <v>17287</v>
      </c>
      <c r="F4214" s="55" t="s">
        <v>4651</v>
      </c>
      <c r="G4214" s="55" t="s">
        <v>17288</v>
      </c>
      <c r="H4214" s="55">
        <v>0</v>
      </c>
    </row>
    <row r="4215" spans="1:8" ht="12.5" customHeight="1">
      <c r="A4215" s="55">
        <v>22989</v>
      </c>
      <c r="B4215" s="55">
        <v>4</v>
      </c>
      <c r="C4215" s="55" t="s">
        <v>17289</v>
      </c>
      <c r="D4215" s="55" t="s">
        <v>4649</v>
      </c>
      <c r="E4215" s="55" t="s">
        <v>17290</v>
      </c>
      <c r="F4215" s="55" t="s">
        <v>4651</v>
      </c>
      <c r="G4215" s="55" t="s">
        <v>17291</v>
      </c>
      <c r="H4215" s="55">
        <v>0</v>
      </c>
    </row>
    <row r="4216" spans="1:8" ht="12.5" customHeight="1">
      <c r="A4216" s="55">
        <v>23058</v>
      </c>
      <c r="B4216" s="55">
        <v>4</v>
      </c>
      <c r="C4216" s="55" t="s">
        <v>17292</v>
      </c>
      <c r="D4216" s="55" t="s">
        <v>4649</v>
      </c>
      <c r="E4216" s="55" t="s">
        <v>17293</v>
      </c>
      <c r="F4216" s="55" t="s">
        <v>4651</v>
      </c>
      <c r="G4216" s="55" t="s">
        <v>17294</v>
      </c>
      <c r="H4216" s="55">
        <v>0</v>
      </c>
    </row>
    <row r="4217" spans="1:8" ht="12.5" customHeight="1">
      <c r="A4217" s="55">
        <v>23133</v>
      </c>
      <c r="B4217" s="55">
        <v>4</v>
      </c>
      <c r="C4217" s="55" t="s">
        <v>17295</v>
      </c>
      <c r="D4217" s="55" t="s">
        <v>4649</v>
      </c>
      <c r="E4217" s="55" t="s">
        <v>17296</v>
      </c>
      <c r="F4217" s="55" t="s">
        <v>4651</v>
      </c>
      <c r="G4217" s="55" t="s">
        <v>17297</v>
      </c>
      <c r="H4217" s="55">
        <v>0</v>
      </c>
    </row>
    <row r="4218" spans="1:8" ht="12.5" customHeight="1">
      <c r="A4218" s="55">
        <v>23215</v>
      </c>
      <c r="B4218" s="55">
        <v>4</v>
      </c>
      <c r="C4218" s="55" t="s">
        <v>17298</v>
      </c>
      <c r="D4218" s="55" t="s">
        <v>4649</v>
      </c>
      <c r="E4218" s="55" t="s">
        <v>17299</v>
      </c>
      <c r="F4218" s="55" t="s">
        <v>4651</v>
      </c>
      <c r="G4218" s="55" t="s">
        <v>17300</v>
      </c>
      <c r="H4218" s="55">
        <v>0</v>
      </c>
    </row>
    <row r="4219" spans="1:8" ht="12.5" customHeight="1">
      <c r="A4219" s="55">
        <v>23712</v>
      </c>
      <c r="B4219" s="55">
        <v>4</v>
      </c>
      <c r="C4219" s="55" t="s">
        <v>17301</v>
      </c>
      <c r="D4219" s="55" t="s">
        <v>4649</v>
      </c>
      <c r="E4219" s="55" t="s">
        <v>17302</v>
      </c>
      <c r="F4219" s="55" t="s">
        <v>4651</v>
      </c>
      <c r="G4219" s="55" t="s">
        <v>17303</v>
      </c>
      <c r="H4219" s="55">
        <v>0</v>
      </c>
    </row>
    <row r="4220" spans="1:8" ht="12.5" customHeight="1">
      <c r="A4220" s="55">
        <v>23729</v>
      </c>
      <c r="B4220" s="55">
        <v>4</v>
      </c>
      <c r="C4220" s="55" t="s">
        <v>17304</v>
      </c>
      <c r="D4220" s="55" t="s">
        <v>4649</v>
      </c>
      <c r="E4220" s="55" t="s">
        <v>17305</v>
      </c>
      <c r="F4220" s="55" t="s">
        <v>4651</v>
      </c>
      <c r="G4220" s="55" t="s">
        <v>17306</v>
      </c>
      <c r="H4220" s="55">
        <v>0</v>
      </c>
    </row>
    <row r="4221" spans="1:8" ht="12.5" customHeight="1">
      <c r="A4221" s="55">
        <v>23845</v>
      </c>
      <c r="B4221" s="55">
        <v>4</v>
      </c>
      <c r="C4221" s="55" t="s">
        <v>17307</v>
      </c>
      <c r="D4221" s="55" t="s">
        <v>4649</v>
      </c>
      <c r="E4221" s="55" t="s">
        <v>17308</v>
      </c>
      <c r="F4221" s="55" t="s">
        <v>4651</v>
      </c>
      <c r="G4221" s="55" t="s">
        <v>17309</v>
      </c>
      <c r="H4221" s="55">
        <v>0</v>
      </c>
    </row>
    <row r="4222" spans="1:8" ht="12.5" customHeight="1">
      <c r="A4222" s="55">
        <v>23848</v>
      </c>
      <c r="B4222" s="55">
        <v>4</v>
      </c>
      <c r="C4222" s="55" t="s">
        <v>17310</v>
      </c>
      <c r="D4222" s="55" t="s">
        <v>4649</v>
      </c>
      <c r="E4222" s="55" t="s">
        <v>17311</v>
      </c>
      <c r="F4222" s="55" t="s">
        <v>4651</v>
      </c>
      <c r="G4222" s="55" t="s">
        <v>17312</v>
      </c>
      <c r="H4222" s="55">
        <v>0</v>
      </c>
    </row>
    <row r="4223" spans="1:8" ht="12.5" customHeight="1">
      <c r="A4223" s="55">
        <v>24436</v>
      </c>
      <c r="B4223" s="55">
        <v>4</v>
      </c>
      <c r="C4223" s="55" t="s">
        <v>17313</v>
      </c>
      <c r="D4223" s="55" t="s">
        <v>4649</v>
      </c>
      <c r="E4223" s="55" t="s">
        <v>17314</v>
      </c>
      <c r="F4223" s="55" t="s">
        <v>4651</v>
      </c>
      <c r="G4223" s="55" t="s">
        <v>17315</v>
      </c>
      <c r="H4223" s="55">
        <v>0</v>
      </c>
    </row>
    <row r="4224" spans="1:8" ht="12.5" customHeight="1">
      <c r="A4224" s="55">
        <v>24522</v>
      </c>
      <c r="B4224" s="55">
        <v>4</v>
      </c>
      <c r="C4224" s="55" t="s">
        <v>17316</v>
      </c>
      <c r="D4224" s="55" t="s">
        <v>4649</v>
      </c>
      <c r="E4224" s="55" t="s">
        <v>17317</v>
      </c>
      <c r="F4224" s="55" t="s">
        <v>4651</v>
      </c>
      <c r="G4224" s="55" t="s">
        <v>17318</v>
      </c>
      <c r="H4224" s="55">
        <v>0</v>
      </c>
    </row>
    <row r="4225" spans="1:8" ht="12.5" customHeight="1">
      <c r="A4225" s="55">
        <v>24753</v>
      </c>
      <c r="B4225" s="55">
        <v>4</v>
      </c>
      <c r="C4225" s="55" t="s">
        <v>17319</v>
      </c>
      <c r="D4225" s="55" t="s">
        <v>4649</v>
      </c>
      <c r="E4225" s="55" t="s">
        <v>17320</v>
      </c>
      <c r="F4225" s="55" t="s">
        <v>4651</v>
      </c>
      <c r="G4225" s="55" t="s">
        <v>17321</v>
      </c>
      <c r="H4225" s="55">
        <v>0</v>
      </c>
    </row>
    <row r="4226" spans="1:8" ht="12.5" customHeight="1">
      <c r="A4226" s="55">
        <v>25161</v>
      </c>
      <c r="B4226" s="55">
        <v>4</v>
      </c>
      <c r="C4226" s="55" t="s">
        <v>17322</v>
      </c>
      <c r="D4226" s="55" t="s">
        <v>4649</v>
      </c>
      <c r="E4226" s="55" t="s">
        <v>17323</v>
      </c>
      <c r="F4226" s="55" t="s">
        <v>4651</v>
      </c>
      <c r="G4226" s="55" t="s">
        <v>17324</v>
      </c>
      <c r="H4226" s="55">
        <v>0</v>
      </c>
    </row>
    <row r="4227" spans="1:8" ht="12.5" customHeight="1">
      <c r="A4227" s="55">
        <v>25280</v>
      </c>
      <c r="B4227" s="55">
        <v>4</v>
      </c>
      <c r="C4227" s="55" t="s">
        <v>17325</v>
      </c>
      <c r="D4227" s="55" t="s">
        <v>4649</v>
      </c>
      <c r="E4227" s="55" t="s">
        <v>17326</v>
      </c>
      <c r="F4227" s="55" t="s">
        <v>4651</v>
      </c>
      <c r="G4227" s="55" t="s">
        <v>17327</v>
      </c>
      <c r="H4227" s="55">
        <v>0</v>
      </c>
    </row>
    <row r="4228" spans="1:8" ht="12.5" customHeight="1">
      <c r="A4228" s="55">
        <v>25419</v>
      </c>
      <c r="B4228" s="55">
        <v>4</v>
      </c>
      <c r="C4228" s="55" t="s">
        <v>17328</v>
      </c>
      <c r="D4228" s="55" t="s">
        <v>4649</v>
      </c>
      <c r="E4228" s="55" t="s">
        <v>17329</v>
      </c>
      <c r="F4228" s="55" t="s">
        <v>4651</v>
      </c>
      <c r="G4228" s="55" t="s">
        <v>17330</v>
      </c>
      <c r="H4228" s="55">
        <v>0</v>
      </c>
    </row>
    <row r="4229" spans="1:8" ht="12.5" customHeight="1">
      <c r="A4229" s="55">
        <v>25422</v>
      </c>
      <c r="B4229" s="55">
        <v>4</v>
      </c>
      <c r="C4229" s="55" t="s">
        <v>17331</v>
      </c>
      <c r="D4229" s="55" t="s">
        <v>4649</v>
      </c>
      <c r="E4229" s="55" t="s">
        <v>17332</v>
      </c>
      <c r="F4229" s="55" t="s">
        <v>4651</v>
      </c>
      <c r="G4229" s="55" t="s">
        <v>17333</v>
      </c>
      <c r="H4229" s="55">
        <v>0</v>
      </c>
    </row>
    <row r="4230" spans="1:8" ht="12.5" customHeight="1">
      <c r="A4230" s="55">
        <v>25841</v>
      </c>
      <c r="B4230" s="55">
        <v>4</v>
      </c>
      <c r="C4230" s="55" t="s">
        <v>17334</v>
      </c>
      <c r="D4230" s="55" t="s">
        <v>4649</v>
      </c>
      <c r="E4230" s="55" t="s">
        <v>17335</v>
      </c>
      <c r="F4230" s="55" t="s">
        <v>4651</v>
      </c>
      <c r="G4230" s="55" t="s">
        <v>17336</v>
      </c>
      <c r="H4230" s="55">
        <v>0</v>
      </c>
    </row>
    <row r="4231" spans="1:8" ht="12.5" customHeight="1">
      <c r="A4231" s="55">
        <v>26289</v>
      </c>
      <c r="B4231" s="55">
        <v>4</v>
      </c>
      <c r="C4231" s="55" t="s">
        <v>17337</v>
      </c>
      <c r="D4231" s="55" t="s">
        <v>4649</v>
      </c>
      <c r="E4231" s="55" t="s">
        <v>17338</v>
      </c>
      <c r="F4231" s="55" t="s">
        <v>4651</v>
      </c>
      <c r="G4231" s="55" t="s">
        <v>17339</v>
      </c>
      <c r="H4231" s="55">
        <v>0</v>
      </c>
    </row>
    <row r="4232" spans="1:8" ht="12.5" customHeight="1">
      <c r="A4232" s="55">
        <v>26469</v>
      </c>
      <c r="B4232" s="55">
        <v>4</v>
      </c>
      <c r="C4232" s="55" t="s">
        <v>17340</v>
      </c>
      <c r="D4232" s="55" t="s">
        <v>4649</v>
      </c>
      <c r="E4232" s="55" t="s">
        <v>17341</v>
      </c>
      <c r="F4232" s="55" t="s">
        <v>4651</v>
      </c>
      <c r="G4232" s="55" t="s">
        <v>17342</v>
      </c>
      <c r="H4232" s="55">
        <v>0</v>
      </c>
    </row>
    <row r="4233" spans="1:8" ht="12.5" customHeight="1">
      <c r="A4233" s="55">
        <v>27229</v>
      </c>
      <c r="B4233" s="55">
        <v>4</v>
      </c>
      <c r="C4233" s="55" t="s">
        <v>17343</v>
      </c>
      <c r="D4233" s="55" t="s">
        <v>4649</v>
      </c>
      <c r="E4233" s="55" t="s">
        <v>17344</v>
      </c>
      <c r="F4233" s="55" t="s">
        <v>4651</v>
      </c>
      <c r="G4233" s="55" t="s">
        <v>17345</v>
      </c>
      <c r="H4233" s="55">
        <v>0</v>
      </c>
    </row>
    <row r="4234" spans="1:8" ht="12.5" customHeight="1">
      <c r="A4234" s="55">
        <v>27385</v>
      </c>
      <c r="B4234" s="55">
        <v>4</v>
      </c>
      <c r="C4234" s="55" t="s">
        <v>17346</v>
      </c>
      <c r="D4234" s="55" t="s">
        <v>4649</v>
      </c>
      <c r="E4234" s="55" t="s">
        <v>17347</v>
      </c>
      <c r="F4234" s="55" t="s">
        <v>4651</v>
      </c>
      <c r="G4234" s="55" t="s">
        <v>17348</v>
      </c>
      <c r="H4234" s="55">
        <v>0</v>
      </c>
    </row>
    <row r="4235" spans="1:8" ht="12.5" customHeight="1">
      <c r="A4235" s="55">
        <v>27578</v>
      </c>
      <c r="B4235" s="55">
        <v>4</v>
      </c>
      <c r="C4235" s="55" t="s">
        <v>17349</v>
      </c>
      <c r="D4235" s="55" t="s">
        <v>4649</v>
      </c>
      <c r="E4235" s="55" t="s">
        <v>17350</v>
      </c>
      <c r="F4235" s="55" t="s">
        <v>4651</v>
      </c>
      <c r="G4235" s="55" t="s">
        <v>17351</v>
      </c>
      <c r="H4235" s="55">
        <v>0</v>
      </c>
    </row>
    <row r="4236" spans="1:8" ht="12.5" customHeight="1">
      <c r="A4236" s="55">
        <v>27640</v>
      </c>
      <c r="B4236" s="55">
        <v>4</v>
      </c>
      <c r="C4236" s="55" t="s">
        <v>17352</v>
      </c>
      <c r="D4236" s="55" t="s">
        <v>4649</v>
      </c>
      <c r="E4236" s="55" t="s">
        <v>17353</v>
      </c>
      <c r="F4236" s="55" t="s">
        <v>4651</v>
      </c>
      <c r="G4236" s="55" t="s">
        <v>17354</v>
      </c>
      <c r="H4236" s="55">
        <v>0</v>
      </c>
    </row>
    <row r="4237" spans="1:8" ht="12.5" customHeight="1">
      <c r="A4237" s="55">
        <v>28054</v>
      </c>
      <c r="B4237" s="55">
        <v>4</v>
      </c>
      <c r="C4237" s="55" t="s">
        <v>17355</v>
      </c>
      <c r="D4237" s="55" t="s">
        <v>4649</v>
      </c>
      <c r="E4237" s="55" t="s">
        <v>17356</v>
      </c>
      <c r="F4237" s="55" t="s">
        <v>4651</v>
      </c>
      <c r="G4237" s="55" t="s">
        <v>17357</v>
      </c>
      <c r="H4237" s="55">
        <v>0</v>
      </c>
    </row>
    <row r="4238" spans="1:8" ht="12.5" customHeight="1">
      <c r="A4238" s="55">
        <v>29008</v>
      </c>
      <c r="B4238" s="55">
        <v>4</v>
      </c>
      <c r="C4238" s="55" t="s">
        <v>17358</v>
      </c>
      <c r="D4238" s="55" t="s">
        <v>4649</v>
      </c>
      <c r="E4238" s="55" t="s">
        <v>17359</v>
      </c>
      <c r="F4238" s="55" t="s">
        <v>4651</v>
      </c>
      <c r="G4238" s="55" t="s">
        <v>17360</v>
      </c>
      <c r="H4238" s="55">
        <v>0</v>
      </c>
    </row>
    <row r="4239" spans="1:8" ht="12.5" customHeight="1">
      <c r="A4239" s="55">
        <v>11188</v>
      </c>
      <c r="B4239" s="55">
        <v>4</v>
      </c>
      <c r="C4239" s="55" t="s">
        <v>17361</v>
      </c>
      <c r="D4239" s="55" t="s">
        <v>4649</v>
      </c>
      <c r="E4239" s="55" t="s">
        <v>17362</v>
      </c>
      <c r="F4239" s="55" t="s">
        <v>4651</v>
      </c>
      <c r="G4239" s="55" t="s">
        <v>17363</v>
      </c>
      <c r="H4239" s="55">
        <v>0</v>
      </c>
    </row>
    <row r="4240" spans="1:8" ht="12.5" customHeight="1">
      <c r="A4240" s="55">
        <v>11694</v>
      </c>
      <c r="B4240" s="55">
        <v>4</v>
      </c>
      <c r="C4240" s="55" t="s">
        <v>17364</v>
      </c>
      <c r="D4240" s="55" t="s">
        <v>4649</v>
      </c>
      <c r="E4240" s="55" t="s">
        <v>17365</v>
      </c>
      <c r="F4240" s="55" t="s">
        <v>4651</v>
      </c>
      <c r="G4240" s="55" t="s">
        <v>17366</v>
      </c>
      <c r="H4240" s="55">
        <v>0</v>
      </c>
    </row>
    <row r="4241" spans="1:8" ht="12.5" customHeight="1">
      <c r="A4241" s="55">
        <v>11715</v>
      </c>
      <c r="B4241" s="55">
        <v>4</v>
      </c>
      <c r="C4241" s="55" t="s">
        <v>17367</v>
      </c>
      <c r="D4241" s="55" t="s">
        <v>4649</v>
      </c>
      <c r="E4241" s="55" t="s">
        <v>17368</v>
      </c>
      <c r="F4241" s="55" t="s">
        <v>4651</v>
      </c>
      <c r="G4241" s="55" t="s">
        <v>17369</v>
      </c>
      <c r="H4241" s="55">
        <v>0</v>
      </c>
    </row>
    <row r="4242" spans="1:8" ht="12.5" customHeight="1">
      <c r="A4242" s="55">
        <v>11793</v>
      </c>
      <c r="B4242" s="55">
        <v>4</v>
      </c>
      <c r="C4242" s="55" t="s">
        <v>17370</v>
      </c>
      <c r="D4242" s="55" t="s">
        <v>4649</v>
      </c>
      <c r="E4242" s="55" t="s">
        <v>17371</v>
      </c>
      <c r="F4242" s="55" t="s">
        <v>4651</v>
      </c>
      <c r="G4242" s="55" t="s">
        <v>17372</v>
      </c>
      <c r="H4242" s="55">
        <v>0</v>
      </c>
    </row>
    <row r="4243" spans="1:8" ht="12.5" customHeight="1">
      <c r="A4243" s="55">
        <v>11830</v>
      </c>
      <c r="B4243" s="55">
        <v>4</v>
      </c>
      <c r="C4243" s="55" t="s">
        <v>17373</v>
      </c>
      <c r="D4243" s="55" t="s">
        <v>4649</v>
      </c>
      <c r="E4243" s="55" t="s">
        <v>17374</v>
      </c>
      <c r="F4243" s="55" t="s">
        <v>4651</v>
      </c>
      <c r="G4243" s="55" t="s">
        <v>17375</v>
      </c>
      <c r="H4243" s="55">
        <v>0</v>
      </c>
    </row>
    <row r="4244" spans="1:8" ht="12.5" customHeight="1">
      <c r="A4244" s="55">
        <v>11866</v>
      </c>
      <c r="B4244" s="55">
        <v>4</v>
      </c>
      <c r="C4244" s="55" t="s">
        <v>17376</v>
      </c>
      <c r="D4244" s="55" t="s">
        <v>4649</v>
      </c>
      <c r="E4244" s="55" t="s">
        <v>17377</v>
      </c>
      <c r="F4244" s="55" t="s">
        <v>4651</v>
      </c>
      <c r="G4244" s="55" t="s">
        <v>17378</v>
      </c>
      <c r="H4244" s="55">
        <v>0</v>
      </c>
    </row>
    <row r="4245" spans="1:8" ht="12.5" customHeight="1">
      <c r="A4245" s="55">
        <v>11950</v>
      </c>
      <c r="B4245" s="55">
        <v>4</v>
      </c>
      <c r="C4245" s="55" t="s">
        <v>17379</v>
      </c>
      <c r="D4245" s="55" t="s">
        <v>4649</v>
      </c>
      <c r="E4245" s="55" t="s">
        <v>17380</v>
      </c>
      <c r="F4245" s="55" t="s">
        <v>4651</v>
      </c>
      <c r="G4245" s="55" t="s">
        <v>17381</v>
      </c>
      <c r="H4245" s="55">
        <v>0</v>
      </c>
    </row>
    <row r="4246" spans="1:8" ht="12.5" customHeight="1">
      <c r="A4246" s="55">
        <v>12018</v>
      </c>
      <c r="B4246" s="55">
        <v>4</v>
      </c>
      <c r="C4246" s="55" t="s">
        <v>17382</v>
      </c>
      <c r="D4246" s="55" t="s">
        <v>4649</v>
      </c>
      <c r="E4246" s="55" t="s">
        <v>17383</v>
      </c>
      <c r="F4246" s="55" t="s">
        <v>4651</v>
      </c>
      <c r="G4246" s="55" t="s">
        <v>17384</v>
      </c>
      <c r="H4246" s="55">
        <v>0</v>
      </c>
    </row>
    <row r="4247" spans="1:8" ht="12.5" customHeight="1">
      <c r="A4247" s="55">
        <v>12049</v>
      </c>
      <c r="B4247" s="55">
        <v>4</v>
      </c>
      <c r="C4247" s="55" t="s">
        <v>17385</v>
      </c>
      <c r="D4247" s="55" t="s">
        <v>4649</v>
      </c>
      <c r="E4247" s="55" t="s">
        <v>17386</v>
      </c>
      <c r="F4247" s="55" t="s">
        <v>4651</v>
      </c>
      <c r="G4247" s="55" t="s">
        <v>17387</v>
      </c>
      <c r="H4247" s="55">
        <v>0</v>
      </c>
    </row>
    <row r="4248" spans="1:8" ht="12.5" customHeight="1">
      <c r="A4248" s="55">
        <v>12890</v>
      </c>
      <c r="B4248" s="55">
        <v>4</v>
      </c>
      <c r="C4248" s="55" t="s">
        <v>17388</v>
      </c>
      <c r="D4248" s="55" t="s">
        <v>4649</v>
      </c>
      <c r="E4248" s="55" t="s">
        <v>17389</v>
      </c>
      <c r="F4248" s="55" t="s">
        <v>4651</v>
      </c>
      <c r="G4248" s="55" t="s">
        <v>17390</v>
      </c>
      <c r="H4248" s="55">
        <v>0</v>
      </c>
    </row>
    <row r="4249" spans="1:8" ht="12.5" customHeight="1">
      <c r="A4249" s="55">
        <v>13030</v>
      </c>
      <c r="B4249" s="55">
        <v>4</v>
      </c>
      <c r="C4249" s="55" t="s">
        <v>17391</v>
      </c>
      <c r="D4249" s="55" t="s">
        <v>4649</v>
      </c>
      <c r="E4249" s="55" t="s">
        <v>17392</v>
      </c>
      <c r="F4249" s="55" t="s">
        <v>4651</v>
      </c>
      <c r="G4249" s="55" t="s">
        <v>17393</v>
      </c>
      <c r="H4249" s="55">
        <v>0</v>
      </c>
    </row>
    <row r="4250" spans="1:8" ht="12.5" customHeight="1">
      <c r="A4250" s="55">
        <v>13297</v>
      </c>
      <c r="B4250" s="55">
        <v>4</v>
      </c>
      <c r="C4250" s="55" t="s">
        <v>17394</v>
      </c>
      <c r="D4250" s="55" t="s">
        <v>4649</v>
      </c>
      <c r="E4250" s="55" t="s">
        <v>17395</v>
      </c>
      <c r="F4250" s="55" t="s">
        <v>4651</v>
      </c>
      <c r="G4250" s="55" t="s">
        <v>17396</v>
      </c>
      <c r="H4250" s="55">
        <v>0</v>
      </c>
    </row>
    <row r="4251" spans="1:8" ht="12.5" customHeight="1">
      <c r="A4251" s="55">
        <v>13452</v>
      </c>
      <c r="B4251" s="55">
        <v>4</v>
      </c>
      <c r="C4251" s="55" t="s">
        <v>17397</v>
      </c>
      <c r="D4251" s="55" t="s">
        <v>4649</v>
      </c>
      <c r="E4251" s="55" t="s">
        <v>17398</v>
      </c>
      <c r="F4251" s="55" t="s">
        <v>4651</v>
      </c>
      <c r="G4251" s="55" t="s">
        <v>17399</v>
      </c>
      <c r="H4251" s="55">
        <v>0</v>
      </c>
    </row>
    <row r="4252" spans="1:8" ht="12.5" customHeight="1">
      <c r="A4252" s="55">
        <v>13477</v>
      </c>
      <c r="B4252" s="55">
        <v>4</v>
      </c>
      <c r="C4252" s="55" t="s">
        <v>17400</v>
      </c>
      <c r="D4252" s="55" t="s">
        <v>4649</v>
      </c>
      <c r="E4252" s="55" t="s">
        <v>17401</v>
      </c>
      <c r="F4252" s="55" t="s">
        <v>4651</v>
      </c>
      <c r="G4252" s="55" t="s">
        <v>17402</v>
      </c>
      <c r="H4252" s="55">
        <v>0</v>
      </c>
    </row>
    <row r="4253" spans="1:8" ht="12.5" customHeight="1">
      <c r="A4253" s="55">
        <v>14006</v>
      </c>
      <c r="B4253" s="55">
        <v>4</v>
      </c>
      <c r="C4253" s="55" t="s">
        <v>17403</v>
      </c>
      <c r="D4253" s="55" t="s">
        <v>4649</v>
      </c>
      <c r="E4253" s="55" t="s">
        <v>17404</v>
      </c>
      <c r="F4253" s="55" t="s">
        <v>4651</v>
      </c>
      <c r="G4253" s="55" t="s">
        <v>17405</v>
      </c>
      <c r="H4253" s="55">
        <v>0</v>
      </c>
    </row>
    <row r="4254" spans="1:8" ht="12.5" customHeight="1">
      <c r="A4254" s="55">
        <v>14294</v>
      </c>
      <c r="B4254" s="55">
        <v>4</v>
      </c>
      <c r="C4254" s="55" t="s">
        <v>17406</v>
      </c>
      <c r="D4254" s="55" t="s">
        <v>4649</v>
      </c>
      <c r="E4254" s="55" t="s">
        <v>17407</v>
      </c>
      <c r="F4254" s="55" t="s">
        <v>4651</v>
      </c>
      <c r="G4254" s="55" t="s">
        <v>17408</v>
      </c>
      <c r="H4254" s="55">
        <v>0</v>
      </c>
    </row>
    <row r="4255" spans="1:8" ht="12.5" customHeight="1">
      <c r="A4255" s="55">
        <v>14406</v>
      </c>
      <c r="B4255" s="55">
        <v>4</v>
      </c>
      <c r="C4255" s="55" t="s">
        <v>17409</v>
      </c>
      <c r="D4255" s="55" t="s">
        <v>4649</v>
      </c>
      <c r="E4255" s="55" t="s">
        <v>17410</v>
      </c>
      <c r="F4255" s="55" t="s">
        <v>4651</v>
      </c>
      <c r="G4255" s="55" t="s">
        <v>17411</v>
      </c>
      <c r="H4255" s="55">
        <v>0</v>
      </c>
    </row>
    <row r="4256" spans="1:8" ht="12.5" customHeight="1">
      <c r="A4256" s="55">
        <v>14441</v>
      </c>
      <c r="B4256" s="55">
        <v>4</v>
      </c>
      <c r="C4256" s="55" t="s">
        <v>17412</v>
      </c>
      <c r="D4256" s="55" t="s">
        <v>4649</v>
      </c>
      <c r="E4256" s="55" t="s">
        <v>17413</v>
      </c>
      <c r="F4256" s="55" t="s">
        <v>4651</v>
      </c>
      <c r="G4256" s="55" t="s">
        <v>17414</v>
      </c>
      <c r="H4256" s="55">
        <v>0</v>
      </c>
    </row>
    <row r="4257" spans="1:8" ht="12.5" customHeight="1">
      <c r="A4257" s="55">
        <v>14474</v>
      </c>
      <c r="B4257" s="55">
        <v>4</v>
      </c>
      <c r="C4257" s="55" t="s">
        <v>17415</v>
      </c>
      <c r="D4257" s="55" t="s">
        <v>4649</v>
      </c>
      <c r="E4257" s="55" t="s">
        <v>17416</v>
      </c>
      <c r="F4257" s="55" t="s">
        <v>4651</v>
      </c>
      <c r="G4257" s="55" t="s">
        <v>17417</v>
      </c>
      <c r="H4257" s="55">
        <v>0</v>
      </c>
    </row>
    <row r="4258" spans="1:8" ht="12.5" customHeight="1">
      <c r="A4258" s="55">
        <v>14895</v>
      </c>
      <c r="B4258" s="55">
        <v>4</v>
      </c>
      <c r="C4258" s="55" t="s">
        <v>17418</v>
      </c>
      <c r="D4258" s="55" t="s">
        <v>4649</v>
      </c>
      <c r="E4258" s="55" t="s">
        <v>17419</v>
      </c>
      <c r="F4258" s="55" t="s">
        <v>4651</v>
      </c>
      <c r="G4258" s="55" t="s">
        <v>17420</v>
      </c>
      <c r="H4258" s="55">
        <v>0</v>
      </c>
    </row>
    <row r="4259" spans="1:8" ht="12.5" customHeight="1">
      <c r="A4259" s="55">
        <v>15156</v>
      </c>
      <c r="B4259" s="55">
        <v>4</v>
      </c>
      <c r="C4259" s="55" t="s">
        <v>17421</v>
      </c>
      <c r="D4259" s="55" t="s">
        <v>4649</v>
      </c>
      <c r="E4259" s="55" t="s">
        <v>17422</v>
      </c>
      <c r="F4259" s="55" t="s">
        <v>4651</v>
      </c>
      <c r="G4259" s="55" t="s">
        <v>17423</v>
      </c>
      <c r="H4259" s="55">
        <v>0</v>
      </c>
    </row>
    <row r="4260" spans="1:8" ht="12.5" customHeight="1">
      <c r="A4260" s="55">
        <v>15194</v>
      </c>
      <c r="B4260" s="55">
        <v>4</v>
      </c>
      <c r="C4260" s="55" t="s">
        <v>17424</v>
      </c>
      <c r="D4260" s="55" t="s">
        <v>4649</v>
      </c>
      <c r="E4260" s="55" t="s">
        <v>17425</v>
      </c>
      <c r="F4260" s="55" t="s">
        <v>4651</v>
      </c>
      <c r="G4260" s="55" t="s">
        <v>17426</v>
      </c>
      <c r="H4260" s="55">
        <v>0</v>
      </c>
    </row>
    <row r="4261" spans="1:8" ht="12.5" customHeight="1">
      <c r="A4261" s="55">
        <v>15200</v>
      </c>
      <c r="B4261" s="55">
        <v>4</v>
      </c>
      <c r="C4261" s="55" t="s">
        <v>17427</v>
      </c>
      <c r="D4261" s="55" t="s">
        <v>4649</v>
      </c>
      <c r="E4261" s="55" t="s">
        <v>17428</v>
      </c>
      <c r="F4261" s="55" t="s">
        <v>4651</v>
      </c>
      <c r="G4261" s="55" t="s">
        <v>17429</v>
      </c>
      <c r="H4261" s="55">
        <v>0</v>
      </c>
    </row>
    <row r="4262" spans="1:8" ht="12.5" customHeight="1">
      <c r="A4262" s="55">
        <v>15337</v>
      </c>
      <c r="B4262" s="55">
        <v>4</v>
      </c>
      <c r="C4262" s="55" t="s">
        <v>17430</v>
      </c>
      <c r="D4262" s="55" t="s">
        <v>4649</v>
      </c>
      <c r="E4262" s="55" t="s">
        <v>17431</v>
      </c>
      <c r="F4262" s="55" t="s">
        <v>4651</v>
      </c>
      <c r="G4262" s="55" t="s">
        <v>17432</v>
      </c>
      <c r="H4262" s="55">
        <v>0</v>
      </c>
    </row>
    <row r="4263" spans="1:8" ht="12.5" customHeight="1">
      <c r="A4263" s="55">
        <v>15473</v>
      </c>
      <c r="B4263" s="55">
        <v>4</v>
      </c>
      <c r="C4263" s="55" t="s">
        <v>17433</v>
      </c>
      <c r="D4263" s="55" t="s">
        <v>4649</v>
      </c>
      <c r="E4263" s="55" t="s">
        <v>17434</v>
      </c>
      <c r="F4263" s="55" t="s">
        <v>4651</v>
      </c>
      <c r="G4263" s="55" t="s">
        <v>17435</v>
      </c>
      <c r="H4263" s="55">
        <v>0</v>
      </c>
    </row>
    <row r="4264" spans="1:8" ht="12.5" customHeight="1">
      <c r="A4264" s="55">
        <v>15982</v>
      </c>
      <c r="B4264" s="55">
        <v>4</v>
      </c>
      <c r="C4264" s="55" t="s">
        <v>17436</v>
      </c>
      <c r="D4264" s="55" t="s">
        <v>4649</v>
      </c>
      <c r="E4264" s="55" t="s">
        <v>17437</v>
      </c>
      <c r="F4264" s="55" t="s">
        <v>4651</v>
      </c>
      <c r="G4264" s="55" t="s">
        <v>17438</v>
      </c>
      <c r="H4264" s="55">
        <v>0</v>
      </c>
    </row>
    <row r="4265" spans="1:8" ht="12.5" customHeight="1">
      <c r="A4265" s="55">
        <v>16147</v>
      </c>
      <c r="B4265" s="55">
        <v>4</v>
      </c>
      <c r="C4265" s="55" t="s">
        <v>17439</v>
      </c>
      <c r="D4265" s="55" t="s">
        <v>4649</v>
      </c>
      <c r="E4265" s="55" t="s">
        <v>17440</v>
      </c>
      <c r="F4265" s="55" t="s">
        <v>4651</v>
      </c>
      <c r="G4265" s="55" t="s">
        <v>17441</v>
      </c>
      <c r="H4265" s="55">
        <v>0</v>
      </c>
    </row>
    <row r="4266" spans="1:8" ht="12.5" customHeight="1">
      <c r="A4266" s="55">
        <v>16505</v>
      </c>
      <c r="B4266" s="55">
        <v>4</v>
      </c>
      <c r="C4266" s="55" t="s">
        <v>17442</v>
      </c>
      <c r="D4266" s="55" t="s">
        <v>4649</v>
      </c>
      <c r="E4266" s="55" t="s">
        <v>17443</v>
      </c>
      <c r="F4266" s="55" t="s">
        <v>4651</v>
      </c>
      <c r="G4266" s="55" t="s">
        <v>17444</v>
      </c>
      <c r="H4266" s="55">
        <v>0</v>
      </c>
    </row>
    <row r="4267" spans="1:8" ht="12.5" customHeight="1">
      <c r="A4267" s="55">
        <v>16723</v>
      </c>
      <c r="B4267" s="55">
        <v>4</v>
      </c>
      <c r="C4267" s="55" t="s">
        <v>17445</v>
      </c>
      <c r="D4267" s="55" t="s">
        <v>4649</v>
      </c>
      <c r="E4267" s="55" t="s">
        <v>17446</v>
      </c>
      <c r="F4267" s="55" t="s">
        <v>4651</v>
      </c>
      <c r="G4267" s="55" t="s">
        <v>17447</v>
      </c>
      <c r="H4267" s="55">
        <v>0</v>
      </c>
    </row>
    <row r="4268" spans="1:8" ht="12.5" customHeight="1">
      <c r="A4268" s="55">
        <v>16895</v>
      </c>
      <c r="B4268" s="55">
        <v>4</v>
      </c>
      <c r="C4268" s="55" t="s">
        <v>17448</v>
      </c>
      <c r="D4268" s="55" t="s">
        <v>4649</v>
      </c>
      <c r="E4268" s="55" t="s">
        <v>17449</v>
      </c>
      <c r="F4268" s="55" t="s">
        <v>4651</v>
      </c>
      <c r="G4268" s="55" t="s">
        <v>17450</v>
      </c>
      <c r="H4268" s="55">
        <v>0</v>
      </c>
    </row>
    <row r="4269" spans="1:8" ht="12.5" customHeight="1">
      <c r="A4269" s="55">
        <v>16925</v>
      </c>
      <c r="B4269" s="55">
        <v>4</v>
      </c>
      <c r="C4269" s="55" t="s">
        <v>17451</v>
      </c>
      <c r="D4269" s="55" t="s">
        <v>4649</v>
      </c>
      <c r="E4269" s="55" t="s">
        <v>17452</v>
      </c>
      <c r="F4269" s="55" t="s">
        <v>4651</v>
      </c>
      <c r="G4269" s="55" t="s">
        <v>17453</v>
      </c>
      <c r="H4269" s="55">
        <v>0</v>
      </c>
    </row>
    <row r="4270" spans="1:8" ht="12.5" customHeight="1">
      <c r="A4270" s="55">
        <v>16990</v>
      </c>
      <c r="B4270" s="55">
        <v>4</v>
      </c>
      <c r="C4270" s="55" t="s">
        <v>17454</v>
      </c>
      <c r="D4270" s="55" t="s">
        <v>4649</v>
      </c>
      <c r="E4270" s="55" t="s">
        <v>17455</v>
      </c>
      <c r="F4270" s="55" t="s">
        <v>4651</v>
      </c>
      <c r="G4270" s="55" t="s">
        <v>17456</v>
      </c>
      <c r="H4270" s="55">
        <v>0</v>
      </c>
    </row>
    <row r="4271" spans="1:8" ht="12.5" customHeight="1">
      <c r="A4271" s="55">
        <v>16999</v>
      </c>
      <c r="B4271" s="55">
        <v>4</v>
      </c>
      <c r="C4271" s="55" t="s">
        <v>17457</v>
      </c>
      <c r="D4271" s="55" t="s">
        <v>4649</v>
      </c>
      <c r="E4271" s="55" t="s">
        <v>17458</v>
      </c>
      <c r="F4271" s="55" t="s">
        <v>4651</v>
      </c>
      <c r="G4271" s="55" t="s">
        <v>17459</v>
      </c>
      <c r="H4271" s="55">
        <v>0</v>
      </c>
    </row>
    <row r="4272" spans="1:8" ht="12.5" customHeight="1">
      <c r="A4272" s="55">
        <v>17003</v>
      </c>
      <c r="B4272" s="55">
        <v>4</v>
      </c>
      <c r="C4272" s="55" t="s">
        <v>17460</v>
      </c>
      <c r="D4272" s="55" t="s">
        <v>4649</v>
      </c>
      <c r="E4272" s="55" t="s">
        <v>17461</v>
      </c>
      <c r="F4272" s="55" t="s">
        <v>4651</v>
      </c>
      <c r="G4272" s="55" t="s">
        <v>17462</v>
      </c>
      <c r="H4272" s="55">
        <v>0</v>
      </c>
    </row>
    <row r="4273" spans="1:8" ht="12.5" customHeight="1">
      <c r="A4273" s="55">
        <v>17165</v>
      </c>
      <c r="B4273" s="55">
        <v>4</v>
      </c>
      <c r="C4273" s="55" t="s">
        <v>17463</v>
      </c>
      <c r="D4273" s="55" t="s">
        <v>4649</v>
      </c>
      <c r="E4273" s="55" t="s">
        <v>17464</v>
      </c>
      <c r="F4273" s="55" t="s">
        <v>4651</v>
      </c>
      <c r="G4273" s="55" t="s">
        <v>17465</v>
      </c>
      <c r="H4273" s="55">
        <v>0</v>
      </c>
    </row>
    <row r="4274" spans="1:8" ht="12.5" customHeight="1">
      <c r="A4274" s="55">
        <v>17447</v>
      </c>
      <c r="B4274" s="55">
        <v>4</v>
      </c>
      <c r="C4274" s="55" t="s">
        <v>17466</v>
      </c>
      <c r="D4274" s="55" t="s">
        <v>4649</v>
      </c>
      <c r="E4274" s="55" t="s">
        <v>17467</v>
      </c>
      <c r="F4274" s="55" t="s">
        <v>4651</v>
      </c>
      <c r="G4274" s="55" t="s">
        <v>17468</v>
      </c>
      <c r="H4274" s="55">
        <v>0</v>
      </c>
    </row>
    <row r="4275" spans="1:8" ht="12.5" customHeight="1">
      <c r="A4275" s="55">
        <v>18311</v>
      </c>
      <c r="B4275" s="55">
        <v>4</v>
      </c>
      <c r="C4275" s="55" t="s">
        <v>17469</v>
      </c>
      <c r="D4275" s="55" t="s">
        <v>4649</v>
      </c>
      <c r="E4275" s="55" t="s">
        <v>17470</v>
      </c>
      <c r="F4275" s="55" t="s">
        <v>4651</v>
      </c>
      <c r="G4275" s="55" t="s">
        <v>17471</v>
      </c>
      <c r="H4275" s="55">
        <v>0</v>
      </c>
    </row>
    <row r="4276" spans="1:8" ht="12.5" customHeight="1">
      <c r="A4276" s="55">
        <v>18423</v>
      </c>
      <c r="B4276" s="55">
        <v>4</v>
      </c>
      <c r="C4276" s="55" t="s">
        <v>17472</v>
      </c>
      <c r="D4276" s="55" t="s">
        <v>4649</v>
      </c>
      <c r="E4276" s="55" t="s">
        <v>17473</v>
      </c>
      <c r="F4276" s="55" t="s">
        <v>4651</v>
      </c>
      <c r="G4276" s="55" t="s">
        <v>17474</v>
      </c>
      <c r="H4276" s="55">
        <v>0</v>
      </c>
    </row>
    <row r="4277" spans="1:8" ht="12.5" customHeight="1">
      <c r="A4277" s="55">
        <v>18503</v>
      </c>
      <c r="B4277" s="55">
        <v>4</v>
      </c>
      <c r="C4277" s="55" t="s">
        <v>17475</v>
      </c>
      <c r="D4277" s="55" t="s">
        <v>4649</v>
      </c>
      <c r="E4277" s="55" t="s">
        <v>17476</v>
      </c>
      <c r="F4277" s="55" t="s">
        <v>4651</v>
      </c>
      <c r="G4277" s="55" t="s">
        <v>17477</v>
      </c>
      <c r="H4277" s="55">
        <v>0</v>
      </c>
    </row>
    <row r="4278" spans="1:8" ht="12.5" customHeight="1">
      <c r="A4278" s="55">
        <v>18680</v>
      </c>
      <c r="B4278" s="55">
        <v>4</v>
      </c>
      <c r="C4278" s="55" t="s">
        <v>17478</v>
      </c>
      <c r="D4278" s="55" t="s">
        <v>4649</v>
      </c>
      <c r="E4278" s="55" t="s">
        <v>17479</v>
      </c>
      <c r="F4278" s="55" t="s">
        <v>4651</v>
      </c>
      <c r="G4278" s="55" t="s">
        <v>17480</v>
      </c>
      <c r="H4278" s="55">
        <v>0</v>
      </c>
    </row>
    <row r="4279" spans="1:8" ht="12.5" customHeight="1">
      <c r="A4279" s="55">
        <v>18820</v>
      </c>
      <c r="B4279" s="55">
        <v>4</v>
      </c>
      <c r="C4279" s="55" t="s">
        <v>17481</v>
      </c>
      <c r="D4279" s="55" t="s">
        <v>4649</v>
      </c>
      <c r="E4279" s="55" t="s">
        <v>17482</v>
      </c>
      <c r="F4279" s="55" t="s">
        <v>4651</v>
      </c>
      <c r="G4279" s="55" t="s">
        <v>17483</v>
      </c>
      <c r="H4279" s="55">
        <v>0</v>
      </c>
    </row>
    <row r="4280" spans="1:8" ht="12.5" customHeight="1">
      <c r="A4280" s="55">
        <v>18915</v>
      </c>
      <c r="B4280" s="55">
        <v>4</v>
      </c>
      <c r="C4280" s="55" t="s">
        <v>17484</v>
      </c>
      <c r="D4280" s="55" t="s">
        <v>4649</v>
      </c>
      <c r="E4280" s="55" t="s">
        <v>17485</v>
      </c>
      <c r="F4280" s="55" t="s">
        <v>4651</v>
      </c>
      <c r="G4280" s="55" t="s">
        <v>17486</v>
      </c>
      <c r="H4280" s="55">
        <v>0</v>
      </c>
    </row>
    <row r="4281" spans="1:8" ht="12.5" customHeight="1">
      <c r="A4281" s="55">
        <v>18935</v>
      </c>
      <c r="B4281" s="55">
        <v>4</v>
      </c>
      <c r="C4281" s="55" t="s">
        <v>17487</v>
      </c>
      <c r="D4281" s="55" t="s">
        <v>4649</v>
      </c>
      <c r="E4281" s="55" t="s">
        <v>17488</v>
      </c>
      <c r="F4281" s="55" t="s">
        <v>4651</v>
      </c>
      <c r="G4281" s="55" t="s">
        <v>17489</v>
      </c>
      <c r="H4281" s="55">
        <v>0</v>
      </c>
    </row>
    <row r="4282" spans="1:8" ht="12.5" customHeight="1">
      <c r="A4282" s="55">
        <v>18964</v>
      </c>
      <c r="B4282" s="55">
        <v>4</v>
      </c>
      <c r="C4282" s="55" t="s">
        <v>17490</v>
      </c>
      <c r="D4282" s="55" t="s">
        <v>4649</v>
      </c>
      <c r="E4282" s="55" t="s">
        <v>17491</v>
      </c>
      <c r="F4282" s="55" t="s">
        <v>4651</v>
      </c>
      <c r="G4282" s="55" t="s">
        <v>17492</v>
      </c>
      <c r="H4282" s="55">
        <v>0</v>
      </c>
    </row>
    <row r="4283" spans="1:8" ht="12.5" customHeight="1">
      <c r="A4283" s="55">
        <v>19670</v>
      </c>
      <c r="B4283" s="55">
        <v>4</v>
      </c>
      <c r="C4283" s="55" t="s">
        <v>17493</v>
      </c>
      <c r="D4283" s="55" t="s">
        <v>4649</v>
      </c>
      <c r="E4283" s="55" t="s">
        <v>17494</v>
      </c>
      <c r="F4283" s="55" t="s">
        <v>4651</v>
      </c>
      <c r="G4283" s="55" t="s">
        <v>17495</v>
      </c>
      <c r="H4283" s="55">
        <v>0</v>
      </c>
    </row>
    <row r="4284" spans="1:8" ht="12.5" customHeight="1">
      <c r="A4284" s="55">
        <v>19685</v>
      </c>
      <c r="B4284" s="55">
        <v>4</v>
      </c>
      <c r="C4284" s="55" t="s">
        <v>17496</v>
      </c>
      <c r="D4284" s="55" t="s">
        <v>4649</v>
      </c>
      <c r="E4284" s="55" t="s">
        <v>17497</v>
      </c>
      <c r="F4284" s="55" t="s">
        <v>4651</v>
      </c>
      <c r="G4284" s="55" t="s">
        <v>17498</v>
      </c>
      <c r="H4284" s="55">
        <v>0</v>
      </c>
    </row>
    <row r="4285" spans="1:8" ht="12.5" customHeight="1">
      <c r="A4285" s="55">
        <v>20090</v>
      </c>
      <c r="B4285" s="55">
        <v>4</v>
      </c>
      <c r="C4285" s="55" t="s">
        <v>17499</v>
      </c>
      <c r="D4285" s="55" t="s">
        <v>4649</v>
      </c>
      <c r="E4285" s="55" t="s">
        <v>17500</v>
      </c>
      <c r="F4285" s="55" t="s">
        <v>4651</v>
      </c>
      <c r="G4285" s="55" t="s">
        <v>17501</v>
      </c>
      <c r="H4285" s="55">
        <v>0</v>
      </c>
    </row>
    <row r="4286" spans="1:8" ht="12.5" customHeight="1">
      <c r="A4286" s="55">
        <v>20181</v>
      </c>
      <c r="B4286" s="55">
        <v>4</v>
      </c>
      <c r="C4286" s="55" t="s">
        <v>17502</v>
      </c>
      <c r="D4286" s="55" t="s">
        <v>4649</v>
      </c>
      <c r="E4286" s="55" t="s">
        <v>17503</v>
      </c>
      <c r="F4286" s="55" t="s">
        <v>4651</v>
      </c>
      <c r="G4286" s="55" t="s">
        <v>17504</v>
      </c>
      <c r="H4286" s="55">
        <v>0</v>
      </c>
    </row>
    <row r="4287" spans="1:8" ht="12.5" customHeight="1">
      <c r="A4287" s="55">
        <v>20271</v>
      </c>
      <c r="B4287" s="55">
        <v>4</v>
      </c>
      <c r="C4287" s="55" t="s">
        <v>17505</v>
      </c>
      <c r="D4287" s="55" t="s">
        <v>4649</v>
      </c>
      <c r="E4287" s="55" t="s">
        <v>17506</v>
      </c>
      <c r="F4287" s="55" t="s">
        <v>4651</v>
      </c>
      <c r="G4287" s="55" t="s">
        <v>17507</v>
      </c>
      <c r="H4287" s="55">
        <v>0</v>
      </c>
    </row>
    <row r="4288" spans="1:8" ht="12.5" customHeight="1">
      <c r="A4288" s="55">
        <v>20374</v>
      </c>
      <c r="B4288" s="55">
        <v>4</v>
      </c>
      <c r="C4288" s="55" t="s">
        <v>17508</v>
      </c>
      <c r="D4288" s="55" t="s">
        <v>4649</v>
      </c>
      <c r="E4288" s="55" t="s">
        <v>17509</v>
      </c>
      <c r="F4288" s="55" t="s">
        <v>4651</v>
      </c>
      <c r="G4288" s="55" t="s">
        <v>17510</v>
      </c>
      <c r="H4288" s="55">
        <v>0</v>
      </c>
    </row>
    <row r="4289" spans="1:8" ht="12.5" customHeight="1">
      <c r="A4289" s="55">
        <v>20791</v>
      </c>
      <c r="B4289" s="55">
        <v>4</v>
      </c>
      <c r="C4289" s="55" t="s">
        <v>17511</v>
      </c>
      <c r="D4289" s="55" t="s">
        <v>4649</v>
      </c>
      <c r="E4289" s="55" t="s">
        <v>17512</v>
      </c>
      <c r="F4289" s="55" t="s">
        <v>4651</v>
      </c>
      <c r="G4289" s="55" t="s">
        <v>17513</v>
      </c>
      <c r="H4289" s="55">
        <v>0</v>
      </c>
    </row>
    <row r="4290" spans="1:8" ht="12.5" customHeight="1">
      <c r="A4290" s="55">
        <v>21246</v>
      </c>
      <c r="B4290" s="55">
        <v>4</v>
      </c>
      <c r="C4290" s="55" t="s">
        <v>17514</v>
      </c>
      <c r="D4290" s="55" t="s">
        <v>4649</v>
      </c>
      <c r="E4290" s="55" t="s">
        <v>17515</v>
      </c>
      <c r="F4290" s="55" t="s">
        <v>4651</v>
      </c>
      <c r="G4290" s="55" t="s">
        <v>17516</v>
      </c>
      <c r="H4290" s="55">
        <v>0</v>
      </c>
    </row>
    <row r="4291" spans="1:8" ht="12.5" customHeight="1">
      <c r="A4291" s="55">
        <v>21424</v>
      </c>
      <c r="B4291" s="55">
        <v>4</v>
      </c>
      <c r="C4291" s="55" t="s">
        <v>17517</v>
      </c>
      <c r="D4291" s="55" t="s">
        <v>4649</v>
      </c>
      <c r="E4291" s="55" t="s">
        <v>17518</v>
      </c>
      <c r="F4291" s="55" t="s">
        <v>4651</v>
      </c>
      <c r="G4291" s="55" t="s">
        <v>17519</v>
      </c>
      <c r="H4291" s="55">
        <v>0</v>
      </c>
    </row>
    <row r="4292" spans="1:8" ht="12.5" customHeight="1">
      <c r="A4292" s="55">
        <v>21493</v>
      </c>
      <c r="B4292" s="55">
        <v>4</v>
      </c>
      <c r="C4292" s="55" t="s">
        <v>17520</v>
      </c>
      <c r="D4292" s="55" t="s">
        <v>4649</v>
      </c>
      <c r="E4292" s="55" t="s">
        <v>17521</v>
      </c>
      <c r="F4292" s="55" t="s">
        <v>4651</v>
      </c>
      <c r="G4292" s="55" t="s">
        <v>17522</v>
      </c>
      <c r="H4292" s="55">
        <v>0</v>
      </c>
    </row>
    <row r="4293" spans="1:8" ht="12.5" customHeight="1">
      <c r="A4293" s="55">
        <v>21718</v>
      </c>
      <c r="B4293" s="55">
        <v>4</v>
      </c>
      <c r="C4293" s="55" t="s">
        <v>17523</v>
      </c>
      <c r="D4293" s="55" t="s">
        <v>4649</v>
      </c>
      <c r="E4293" s="55" t="s">
        <v>17524</v>
      </c>
      <c r="F4293" s="55" t="s">
        <v>4651</v>
      </c>
      <c r="G4293" s="55" t="s">
        <v>17525</v>
      </c>
      <c r="H4293" s="55">
        <v>0</v>
      </c>
    </row>
    <row r="4294" spans="1:8" ht="12.5" customHeight="1">
      <c r="A4294" s="55">
        <v>21751</v>
      </c>
      <c r="B4294" s="55">
        <v>4</v>
      </c>
      <c r="C4294" s="55" t="s">
        <v>17526</v>
      </c>
      <c r="D4294" s="55" t="s">
        <v>4649</v>
      </c>
      <c r="E4294" s="55" t="s">
        <v>17527</v>
      </c>
      <c r="F4294" s="55" t="s">
        <v>4651</v>
      </c>
      <c r="G4294" s="55" t="s">
        <v>17528</v>
      </c>
      <c r="H4294" s="55">
        <v>0</v>
      </c>
    </row>
    <row r="4295" spans="1:8" ht="12.5" customHeight="1">
      <c r="A4295" s="55">
        <v>21794</v>
      </c>
      <c r="B4295" s="55">
        <v>4</v>
      </c>
      <c r="C4295" s="55" t="s">
        <v>17529</v>
      </c>
      <c r="D4295" s="55" t="s">
        <v>4649</v>
      </c>
      <c r="E4295" s="55" t="s">
        <v>17530</v>
      </c>
      <c r="F4295" s="55" t="s">
        <v>4651</v>
      </c>
      <c r="G4295" s="55" t="s">
        <v>17531</v>
      </c>
      <c r="H4295" s="55">
        <v>0</v>
      </c>
    </row>
    <row r="4296" spans="1:8" ht="12.5" customHeight="1">
      <c r="A4296" s="55">
        <v>22024</v>
      </c>
      <c r="B4296" s="55">
        <v>4</v>
      </c>
      <c r="C4296" s="55" t="s">
        <v>17532</v>
      </c>
      <c r="D4296" s="55" t="s">
        <v>4649</v>
      </c>
      <c r="E4296" s="55" t="s">
        <v>17533</v>
      </c>
      <c r="F4296" s="55" t="s">
        <v>4651</v>
      </c>
      <c r="G4296" s="55" t="s">
        <v>17534</v>
      </c>
      <c r="H4296" s="55">
        <v>0</v>
      </c>
    </row>
    <row r="4297" spans="1:8" ht="12.5" customHeight="1">
      <c r="A4297" s="55">
        <v>22034</v>
      </c>
      <c r="B4297" s="55">
        <v>4</v>
      </c>
      <c r="C4297" s="55" t="s">
        <v>17535</v>
      </c>
      <c r="D4297" s="55" t="s">
        <v>4649</v>
      </c>
      <c r="E4297" s="55" t="s">
        <v>17536</v>
      </c>
      <c r="F4297" s="55" t="s">
        <v>4651</v>
      </c>
      <c r="G4297" s="55" t="s">
        <v>17537</v>
      </c>
      <c r="H4297" s="55">
        <v>0</v>
      </c>
    </row>
    <row r="4298" spans="1:8" ht="12.5" customHeight="1">
      <c r="A4298" s="55">
        <v>22106</v>
      </c>
      <c r="B4298" s="55">
        <v>4</v>
      </c>
      <c r="C4298" s="55" t="s">
        <v>17538</v>
      </c>
      <c r="D4298" s="55" t="s">
        <v>4649</v>
      </c>
      <c r="E4298" s="55" t="s">
        <v>17539</v>
      </c>
      <c r="F4298" s="55" t="s">
        <v>4651</v>
      </c>
      <c r="G4298" s="55" t="s">
        <v>17540</v>
      </c>
      <c r="H4298" s="55">
        <v>0</v>
      </c>
    </row>
    <row r="4299" spans="1:8" ht="12.5" customHeight="1">
      <c r="A4299" s="55">
        <v>22130</v>
      </c>
      <c r="B4299" s="55">
        <v>4</v>
      </c>
      <c r="C4299" s="55" t="s">
        <v>17541</v>
      </c>
      <c r="D4299" s="55" t="s">
        <v>4649</v>
      </c>
      <c r="E4299" s="55" t="s">
        <v>17542</v>
      </c>
      <c r="F4299" s="55" t="s">
        <v>4651</v>
      </c>
      <c r="G4299" s="55" t="s">
        <v>17543</v>
      </c>
      <c r="H4299" s="55">
        <v>0</v>
      </c>
    </row>
    <row r="4300" spans="1:8" ht="12.5" customHeight="1">
      <c r="A4300" s="55">
        <v>22257</v>
      </c>
      <c r="B4300" s="55">
        <v>4</v>
      </c>
      <c r="C4300" s="55" t="s">
        <v>17544</v>
      </c>
      <c r="D4300" s="55" t="s">
        <v>4649</v>
      </c>
      <c r="E4300" s="55" t="s">
        <v>17545</v>
      </c>
      <c r="F4300" s="55" t="s">
        <v>4651</v>
      </c>
      <c r="G4300" s="55" t="s">
        <v>17546</v>
      </c>
      <c r="H4300" s="55">
        <v>0</v>
      </c>
    </row>
    <row r="4301" spans="1:8" ht="12.5" customHeight="1">
      <c r="A4301" s="55">
        <v>23026</v>
      </c>
      <c r="B4301" s="55">
        <v>4</v>
      </c>
      <c r="C4301" s="55" t="s">
        <v>17547</v>
      </c>
      <c r="D4301" s="55" t="s">
        <v>4649</v>
      </c>
      <c r="E4301" s="55" t="s">
        <v>17548</v>
      </c>
      <c r="F4301" s="55" t="s">
        <v>4651</v>
      </c>
      <c r="G4301" s="55" t="s">
        <v>17549</v>
      </c>
      <c r="H4301" s="55">
        <v>0</v>
      </c>
    </row>
    <row r="4302" spans="1:8" ht="12.5" customHeight="1">
      <c r="A4302" s="55">
        <v>23256</v>
      </c>
      <c r="B4302" s="55">
        <v>4</v>
      </c>
      <c r="C4302" s="55" t="s">
        <v>17550</v>
      </c>
      <c r="D4302" s="55" t="s">
        <v>4649</v>
      </c>
      <c r="E4302" s="55" t="s">
        <v>17551</v>
      </c>
      <c r="F4302" s="55" t="s">
        <v>4651</v>
      </c>
      <c r="G4302" s="55" t="s">
        <v>17552</v>
      </c>
      <c r="H4302" s="55">
        <v>0</v>
      </c>
    </row>
    <row r="4303" spans="1:8" ht="12.5" customHeight="1">
      <c r="A4303" s="55">
        <v>23499</v>
      </c>
      <c r="B4303" s="55">
        <v>4</v>
      </c>
      <c r="C4303" s="55" t="s">
        <v>17553</v>
      </c>
      <c r="D4303" s="55" t="s">
        <v>4649</v>
      </c>
      <c r="E4303" s="55" t="s">
        <v>17554</v>
      </c>
      <c r="F4303" s="55" t="s">
        <v>4651</v>
      </c>
      <c r="G4303" s="55" t="s">
        <v>17555</v>
      </c>
      <c r="H4303" s="55">
        <v>0</v>
      </c>
    </row>
    <row r="4304" spans="1:8" ht="12.5" customHeight="1">
      <c r="A4304" s="55">
        <v>23781</v>
      </c>
      <c r="B4304" s="55">
        <v>4</v>
      </c>
      <c r="C4304" s="55" t="s">
        <v>17556</v>
      </c>
      <c r="D4304" s="55" t="s">
        <v>4649</v>
      </c>
      <c r="E4304" s="55" t="s">
        <v>17557</v>
      </c>
      <c r="F4304" s="55" t="s">
        <v>4651</v>
      </c>
      <c r="G4304" s="55" t="s">
        <v>17558</v>
      </c>
      <c r="H4304" s="55">
        <v>0</v>
      </c>
    </row>
    <row r="4305" spans="1:8" ht="12.5" customHeight="1">
      <c r="A4305" s="55">
        <v>24289</v>
      </c>
      <c r="B4305" s="55">
        <v>4</v>
      </c>
      <c r="C4305" s="55" t="s">
        <v>17559</v>
      </c>
      <c r="D4305" s="55" t="s">
        <v>4649</v>
      </c>
      <c r="E4305" s="55" t="s">
        <v>17560</v>
      </c>
      <c r="F4305" s="55" t="s">
        <v>4651</v>
      </c>
      <c r="G4305" s="55" t="s">
        <v>17561</v>
      </c>
      <c r="H4305" s="55">
        <v>0</v>
      </c>
    </row>
    <row r="4306" spans="1:8" ht="12.5" customHeight="1">
      <c r="A4306" s="55">
        <v>24297</v>
      </c>
      <c r="B4306" s="55">
        <v>4</v>
      </c>
      <c r="C4306" s="55" t="s">
        <v>17562</v>
      </c>
      <c r="D4306" s="55" t="s">
        <v>4649</v>
      </c>
      <c r="E4306" s="55" t="s">
        <v>17563</v>
      </c>
      <c r="F4306" s="55" t="s">
        <v>4651</v>
      </c>
      <c r="G4306" s="55" t="s">
        <v>17564</v>
      </c>
      <c r="H4306" s="55">
        <v>0</v>
      </c>
    </row>
    <row r="4307" spans="1:8" ht="12.5" customHeight="1">
      <c r="A4307" s="55">
        <v>24402</v>
      </c>
      <c r="B4307" s="55">
        <v>4</v>
      </c>
      <c r="C4307" s="55" t="s">
        <v>17565</v>
      </c>
      <c r="D4307" s="55" t="s">
        <v>4649</v>
      </c>
      <c r="E4307" s="55" t="s">
        <v>17566</v>
      </c>
      <c r="F4307" s="55" t="s">
        <v>4651</v>
      </c>
      <c r="G4307" s="55" t="s">
        <v>17567</v>
      </c>
      <c r="H4307" s="55">
        <v>0</v>
      </c>
    </row>
    <row r="4308" spans="1:8" ht="12.5" customHeight="1">
      <c r="A4308" s="55">
        <v>24408</v>
      </c>
      <c r="B4308" s="55">
        <v>4</v>
      </c>
      <c r="C4308" s="55" t="s">
        <v>17568</v>
      </c>
      <c r="D4308" s="55" t="s">
        <v>4649</v>
      </c>
      <c r="E4308" s="55" t="s">
        <v>17569</v>
      </c>
      <c r="F4308" s="55" t="s">
        <v>4651</v>
      </c>
      <c r="G4308" s="55" t="s">
        <v>17570</v>
      </c>
      <c r="H4308" s="55">
        <v>0</v>
      </c>
    </row>
    <row r="4309" spans="1:8" ht="12.5" customHeight="1">
      <c r="A4309" s="55">
        <v>24486</v>
      </c>
      <c r="B4309" s="55">
        <v>4</v>
      </c>
      <c r="C4309" s="55" t="s">
        <v>17571</v>
      </c>
      <c r="D4309" s="55" t="s">
        <v>4649</v>
      </c>
      <c r="E4309" s="55" t="s">
        <v>17572</v>
      </c>
      <c r="F4309" s="55" t="s">
        <v>4651</v>
      </c>
      <c r="G4309" s="55" t="s">
        <v>17573</v>
      </c>
      <c r="H4309" s="55">
        <v>0</v>
      </c>
    </row>
    <row r="4310" spans="1:8" ht="12.5" customHeight="1">
      <c r="A4310" s="55">
        <v>24519</v>
      </c>
      <c r="B4310" s="55">
        <v>4</v>
      </c>
      <c r="C4310" s="55" t="s">
        <v>17574</v>
      </c>
      <c r="D4310" s="55" t="s">
        <v>4649</v>
      </c>
      <c r="E4310" s="55" t="s">
        <v>17575</v>
      </c>
      <c r="F4310" s="55" t="s">
        <v>4651</v>
      </c>
      <c r="G4310" s="55" t="s">
        <v>17576</v>
      </c>
      <c r="H4310" s="55">
        <v>0</v>
      </c>
    </row>
    <row r="4311" spans="1:8" ht="12.5" customHeight="1">
      <c r="A4311" s="55">
        <v>24629</v>
      </c>
      <c r="B4311" s="55">
        <v>4</v>
      </c>
      <c r="C4311" s="55" t="s">
        <v>17577</v>
      </c>
      <c r="D4311" s="55" t="s">
        <v>4649</v>
      </c>
      <c r="E4311" s="55" t="s">
        <v>17578</v>
      </c>
      <c r="F4311" s="55" t="s">
        <v>4651</v>
      </c>
      <c r="G4311" s="55" t="s">
        <v>17579</v>
      </c>
      <c r="H4311" s="55">
        <v>0</v>
      </c>
    </row>
    <row r="4312" spans="1:8" ht="12.5" customHeight="1">
      <c r="A4312" s="55">
        <v>24631</v>
      </c>
      <c r="B4312" s="55">
        <v>4</v>
      </c>
      <c r="C4312" s="55" t="s">
        <v>17580</v>
      </c>
      <c r="D4312" s="55" t="s">
        <v>4649</v>
      </c>
      <c r="E4312" s="55" t="s">
        <v>17581</v>
      </c>
      <c r="F4312" s="55" t="s">
        <v>4651</v>
      </c>
      <c r="G4312" s="55" t="s">
        <v>17582</v>
      </c>
      <c r="H4312" s="55">
        <v>0</v>
      </c>
    </row>
    <row r="4313" spans="1:8" ht="12.5" customHeight="1">
      <c r="A4313" s="55">
        <v>24675</v>
      </c>
      <c r="B4313" s="55">
        <v>4</v>
      </c>
      <c r="C4313" s="55" t="s">
        <v>17583</v>
      </c>
      <c r="D4313" s="55" t="s">
        <v>4649</v>
      </c>
      <c r="E4313" s="55" t="s">
        <v>17584</v>
      </c>
      <c r="F4313" s="55" t="s">
        <v>4651</v>
      </c>
      <c r="G4313" s="55" t="s">
        <v>17585</v>
      </c>
      <c r="H4313" s="55">
        <v>0</v>
      </c>
    </row>
    <row r="4314" spans="1:8" ht="12.5" customHeight="1">
      <c r="A4314" s="55">
        <v>25203</v>
      </c>
      <c r="B4314" s="55">
        <v>4</v>
      </c>
      <c r="C4314" s="55" t="s">
        <v>17586</v>
      </c>
      <c r="D4314" s="55" t="s">
        <v>4649</v>
      </c>
      <c r="E4314" s="55" t="s">
        <v>17587</v>
      </c>
      <c r="F4314" s="55" t="s">
        <v>4651</v>
      </c>
      <c r="G4314" s="55" t="s">
        <v>17588</v>
      </c>
      <c r="H4314" s="55">
        <v>0</v>
      </c>
    </row>
    <row r="4315" spans="1:8" ht="12.5" customHeight="1">
      <c r="A4315" s="55">
        <v>25261</v>
      </c>
      <c r="B4315" s="55">
        <v>4</v>
      </c>
      <c r="C4315" s="55" t="s">
        <v>17589</v>
      </c>
      <c r="D4315" s="55" t="s">
        <v>4649</v>
      </c>
      <c r="E4315" s="55" t="s">
        <v>17590</v>
      </c>
      <c r="F4315" s="55" t="s">
        <v>4651</v>
      </c>
      <c r="G4315" s="55" t="s">
        <v>17591</v>
      </c>
      <c r="H4315" s="55">
        <v>0</v>
      </c>
    </row>
    <row r="4316" spans="1:8" ht="12.5" customHeight="1">
      <c r="A4316" s="55">
        <v>25942</v>
      </c>
      <c r="B4316" s="55">
        <v>4</v>
      </c>
      <c r="C4316" s="55" t="s">
        <v>17592</v>
      </c>
      <c r="D4316" s="55" t="s">
        <v>4649</v>
      </c>
      <c r="E4316" s="55" t="s">
        <v>17593</v>
      </c>
      <c r="F4316" s="55" t="s">
        <v>4651</v>
      </c>
      <c r="G4316" s="55" t="s">
        <v>17594</v>
      </c>
      <c r="H4316" s="55">
        <v>0</v>
      </c>
    </row>
    <row r="4317" spans="1:8" ht="12.5" customHeight="1">
      <c r="A4317" s="55">
        <v>26070</v>
      </c>
      <c r="B4317" s="55">
        <v>4</v>
      </c>
      <c r="C4317" s="55" t="s">
        <v>17595</v>
      </c>
      <c r="D4317" s="55" t="s">
        <v>4649</v>
      </c>
      <c r="E4317" s="55" t="s">
        <v>17596</v>
      </c>
      <c r="F4317" s="55" t="s">
        <v>4651</v>
      </c>
      <c r="G4317" s="55" t="s">
        <v>17597</v>
      </c>
      <c r="H4317" s="55">
        <v>0</v>
      </c>
    </row>
    <row r="4318" spans="1:8" ht="12.5" customHeight="1">
      <c r="A4318" s="55">
        <v>26118</v>
      </c>
      <c r="B4318" s="55">
        <v>4</v>
      </c>
      <c r="C4318" s="55" t="s">
        <v>17598</v>
      </c>
      <c r="D4318" s="55" t="s">
        <v>4649</v>
      </c>
      <c r="E4318" s="55" t="s">
        <v>17599</v>
      </c>
      <c r="F4318" s="55" t="s">
        <v>4651</v>
      </c>
      <c r="G4318" s="55" t="s">
        <v>17600</v>
      </c>
      <c r="H4318" s="55">
        <v>0</v>
      </c>
    </row>
    <row r="4319" spans="1:8" ht="12.5" customHeight="1">
      <c r="A4319" s="55">
        <v>26196</v>
      </c>
      <c r="B4319" s="55">
        <v>4</v>
      </c>
      <c r="C4319" s="55" t="s">
        <v>17601</v>
      </c>
      <c r="D4319" s="55" t="s">
        <v>4649</v>
      </c>
      <c r="E4319" s="55" t="s">
        <v>17602</v>
      </c>
      <c r="F4319" s="55" t="s">
        <v>4651</v>
      </c>
      <c r="G4319" s="55" t="s">
        <v>17603</v>
      </c>
      <c r="H4319" s="55">
        <v>0</v>
      </c>
    </row>
    <row r="4320" spans="1:8" ht="12.5" customHeight="1">
      <c r="A4320" s="55">
        <v>26307</v>
      </c>
      <c r="B4320" s="55">
        <v>4</v>
      </c>
      <c r="C4320" s="55" t="s">
        <v>17604</v>
      </c>
      <c r="D4320" s="55" t="s">
        <v>4649</v>
      </c>
      <c r="E4320" s="55" t="s">
        <v>17605</v>
      </c>
      <c r="F4320" s="55" t="s">
        <v>4651</v>
      </c>
      <c r="G4320" s="55" t="s">
        <v>17606</v>
      </c>
      <c r="H4320" s="55">
        <v>0</v>
      </c>
    </row>
    <row r="4321" spans="1:8" ht="12.5" customHeight="1">
      <c r="A4321" s="55">
        <v>26575</v>
      </c>
      <c r="B4321" s="55">
        <v>4</v>
      </c>
      <c r="C4321" s="55" t="s">
        <v>17607</v>
      </c>
      <c r="D4321" s="55" t="s">
        <v>4649</v>
      </c>
      <c r="E4321" s="55" t="s">
        <v>17608</v>
      </c>
      <c r="F4321" s="55" t="s">
        <v>4651</v>
      </c>
      <c r="G4321" s="55" t="s">
        <v>17609</v>
      </c>
      <c r="H4321" s="55">
        <v>0</v>
      </c>
    </row>
    <row r="4322" spans="1:8" ht="12.5" customHeight="1">
      <c r="A4322" s="55">
        <v>26647</v>
      </c>
      <c r="B4322" s="55">
        <v>4</v>
      </c>
      <c r="C4322" s="55" t="s">
        <v>17610</v>
      </c>
      <c r="D4322" s="55" t="s">
        <v>4649</v>
      </c>
      <c r="E4322" s="55" t="s">
        <v>17611</v>
      </c>
      <c r="F4322" s="55" t="s">
        <v>4651</v>
      </c>
      <c r="G4322" s="55" t="s">
        <v>17612</v>
      </c>
      <c r="H4322" s="55">
        <v>0</v>
      </c>
    </row>
    <row r="4323" spans="1:8" ht="12.5" customHeight="1">
      <c r="A4323" s="55">
        <v>27289</v>
      </c>
      <c r="B4323" s="55">
        <v>4</v>
      </c>
      <c r="C4323" s="55" t="s">
        <v>17613</v>
      </c>
      <c r="D4323" s="55" t="s">
        <v>4649</v>
      </c>
      <c r="E4323" s="55" t="s">
        <v>17614</v>
      </c>
      <c r="F4323" s="55" t="s">
        <v>4651</v>
      </c>
      <c r="G4323" s="55" t="s">
        <v>17615</v>
      </c>
      <c r="H4323" s="55">
        <v>0</v>
      </c>
    </row>
    <row r="4324" spans="1:8" ht="12.5" customHeight="1">
      <c r="A4324" s="55">
        <v>27616</v>
      </c>
      <c r="B4324" s="55">
        <v>4</v>
      </c>
      <c r="C4324" s="55" t="s">
        <v>17616</v>
      </c>
      <c r="D4324" s="55" t="s">
        <v>4649</v>
      </c>
      <c r="E4324" s="55" t="s">
        <v>17617</v>
      </c>
      <c r="F4324" s="55" t="s">
        <v>4651</v>
      </c>
      <c r="G4324" s="55" t="s">
        <v>17618</v>
      </c>
      <c r="H4324" s="55">
        <v>0</v>
      </c>
    </row>
    <row r="4325" spans="1:8" ht="12.5" customHeight="1">
      <c r="A4325" s="55">
        <v>27660</v>
      </c>
      <c r="B4325" s="55">
        <v>4</v>
      </c>
      <c r="C4325" s="55" t="s">
        <v>17619</v>
      </c>
      <c r="D4325" s="55" t="s">
        <v>4649</v>
      </c>
      <c r="E4325" s="55" t="s">
        <v>17620</v>
      </c>
      <c r="F4325" s="55" t="s">
        <v>4651</v>
      </c>
      <c r="G4325" s="55" t="s">
        <v>17621</v>
      </c>
      <c r="H4325" s="55">
        <v>0</v>
      </c>
    </row>
    <row r="4326" spans="1:8" ht="12.5" customHeight="1">
      <c r="A4326" s="55">
        <v>28158</v>
      </c>
      <c r="B4326" s="55">
        <v>4</v>
      </c>
      <c r="C4326" s="55" t="s">
        <v>17622</v>
      </c>
      <c r="D4326" s="55" t="s">
        <v>4649</v>
      </c>
      <c r="E4326" s="55" t="s">
        <v>17623</v>
      </c>
      <c r="F4326" s="55" t="s">
        <v>4651</v>
      </c>
      <c r="G4326" s="55" t="s">
        <v>17624</v>
      </c>
      <c r="H4326" s="55">
        <v>0</v>
      </c>
    </row>
    <row r="4327" spans="1:8" ht="12.5" customHeight="1">
      <c r="A4327" s="55">
        <v>28281</v>
      </c>
      <c r="B4327" s="55">
        <v>4</v>
      </c>
      <c r="C4327" s="55" t="s">
        <v>17625</v>
      </c>
      <c r="D4327" s="55" t="s">
        <v>4649</v>
      </c>
      <c r="E4327" s="55" t="s">
        <v>17626</v>
      </c>
      <c r="F4327" s="55" t="s">
        <v>4651</v>
      </c>
      <c r="G4327" s="55" t="s">
        <v>17627</v>
      </c>
      <c r="H4327" s="55">
        <v>0</v>
      </c>
    </row>
    <row r="4328" spans="1:8" ht="12.5" customHeight="1">
      <c r="A4328" s="55">
        <v>28333</v>
      </c>
      <c r="B4328" s="55">
        <v>4</v>
      </c>
      <c r="C4328" s="55" t="s">
        <v>17628</v>
      </c>
      <c r="D4328" s="55" t="s">
        <v>4649</v>
      </c>
      <c r="E4328" s="55" t="s">
        <v>17629</v>
      </c>
      <c r="F4328" s="55" t="s">
        <v>4651</v>
      </c>
      <c r="G4328" s="55" t="s">
        <v>17630</v>
      </c>
      <c r="H4328" s="55">
        <v>0</v>
      </c>
    </row>
    <row r="4329" spans="1:8" ht="12.5" customHeight="1">
      <c r="A4329" s="55">
        <v>28642</v>
      </c>
      <c r="B4329" s="55">
        <v>4</v>
      </c>
      <c r="C4329" s="55" t="s">
        <v>17631</v>
      </c>
      <c r="D4329" s="55" t="s">
        <v>4649</v>
      </c>
      <c r="E4329" s="55" t="s">
        <v>17632</v>
      </c>
      <c r="F4329" s="55" t="s">
        <v>4651</v>
      </c>
      <c r="G4329" s="55" t="s">
        <v>17633</v>
      </c>
      <c r="H4329" s="55">
        <v>0</v>
      </c>
    </row>
    <row r="4330" spans="1:8" ht="12.5" customHeight="1">
      <c r="A4330" s="55">
        <v>28785</v>
      </c>
      <c r="B4330" s="55">
        <v>4</v>
      </c>
      <c r="C4330" s="55" t="s">
        <v>17634</v>
      </c>
      <c r="D4330" s="55" t="s">
        <v>4649</v>
      </c>
      <c r="E4330" s="55" t="s">
        <v>17635</v>
      </c>
      <c r="F4330" s="55" t="s">
        <v>4651</v>
      </c>
      <c r="G4330" s="55" t="s">
        <v>17636</v>
      </c>
      <c r="H4330" s="55">
        <v>0</v>
      </c>
    </row>
    <row r="4331" spans="1:8" ht="12.5" customHeight="1">
      <c r="A4331" s="55">
        <v>28873</v>
      </c>
      <c r="B4331" s="55">
        <v>4</v>
      </c>
      <c r="C4331" s="55" t="s">
        <v>17637</v>
      </c>
      <c r="D4331" s="55" t="s">
        <v>4649</v>
      </c>
      <c r="E4331" s="55" t="s">
        <v>17638</v>
      </c>
      <c r="F4331" s="55" t="s">
        <v>4651</v>
      </c>
      <c r="G4331" s="55" t="s">
        <v>17639</v>
      </c>
      <c r="H4331" s="55">
        <v>0</v>
      </c>
    </row>
    <row r="4332" spans="1:8" ht="12.5" customHeight="1">
      <c r="A4332" s="55">
        <v>29148</v>
      </c>
      <c r="B4332" s="55">
        <v>4</v>
      </c>
      <c r="C4332" s="55" t="s">
        <v>17640</v>
      </c>
      <c r="D4332" s="55" t="s">
        <v>4649</v>
      </c>
      <c r="E4332" s="55" t="s">
        <v>17641</v>
      </c>
      <c r="F4332" s="55" t="s">
        <v>4651</v>
      </c>
      <c r="G4332" s="55" t="s">
        <v>17642</v>
      </c>
      <c r="H4332" s="55">
        <v>0</v>
      </c>
    </row>
    <row r="4333" spans="1:8" ht="12.5" customHeight="1">
      <c r="A4333" s="55">
        <v>29239</v>
      </c>
      <c r="B4333" s="55">
        <v>4</v>
      </c>
      <c r="C4333" s="55" t="s">
        <v>17643</v>
      </c>
      <c r="D4333" s="55" t="s">
        <v>4649</v>
      </c>
      <c r="E4333" s="55" t="s">
        <v>17644</v>
      </c>
      <c r="F4333" s="55" t="s">
        <v>4651</v>
      </c>
      <c r="G4333" s="55" t="s">
        <v>17645</v>
      </c>
      <c r="H4333" s="55">
        <v>0</v>
      </c>
    </row>
    <row r="4334" spans="1:8" ht="12.5" customHeight="1">
      <c r="A4334" s="55">
        <v>29272</v>
      </c>
      <c r="B4334" s="55">
        <v>4</v>
      </c>
      <c r="C4334" s="55" t="s">
        <v>17646</v>
      </c>
      <c r="D4334" s="55" t="s">
        <v>4649</v>
      </c>
      <c r="E4334" s="55" t="s">
        <v>17647</v>
      </c>
      <c r="F4334" s="55" t="s">
        <v>4651</v>
      </c>
      <c r="G4334" s="55" t="s">
        <v>17648</v>
      </c>
      <c r="H4334" s="55">
        <v>0</v>
      </c>
    </row>
    <row r="4335" spans="1:8" ht="12.5" customHeight="1">
      <c r="A4335" s="55">
        <v>11143</v>
      </c>
      <c r="B4335" s="55">
        <v>4</v>
      </c>
      <c r="C4335" s="55" t="s">
        <v>17649</v>
      </c>
      <c r="D4335" s="55" t="s">
        <v>4649</v>
      </c>
      <c r="E4335" s="55" t="s">
        <v>17650</v>
      </c>
      <c r="F4335" s="55" t="s">
        <v>4651</v>
      </c>
      <c r="G4335" s="55" t="s">
        <v>17651</v>
      </c>
      <c r="H4335" s="55">
        <v>0</v>
      </c>
    </row>
    <row r="4336" spans="1:8" ht="12.5" customHeight="1">
      <c r="A4336" s="55">
        <v>11704</v>
      </c>
      <c r="B4336" s="55">
        <v>4</v>
      </c>
      <c r="C4336" s="55" t="s">
        <v>17652</v>
      </c>
      <c r="D4336" s="55" t="s">
        <v>4649</v>
      </c>
      <c r="E4336" s="55" t="s">
        <v>17653</v>
      </c>
      <c r="F4336" s="55" t="s">
        <v>4651</v>
      </c>
      <c r="G4336" s="55" t="s">
        <v>17654</v>
      </c>
      <c r="H4336" s="55">
        <v>0</v>
      </c>
    </row>
    <row r="4337" spans="1:8" ht="12.5" customHeight="1">
      <c r="A4337" s="55">
        <v>11834</v>
      </c>
      <c r="B4337" s="55">
        <v>4</v>
      </c>
      <c r="C4337" s="55" t="s">
        <v>17655</v>
      </c>
      <c r="D4337" s="55" t="s">
        <v>4649</v>
      </c>
      <c r="E4337" s="55" t="s">
        <v>17656</v>
      </c>
      <c r="F4337" s="55" t="s">
        <v>4651</v>
      </c>
      <c r="G4337" s="55" t="s">
        <v>17657</v>
      </c>
      <c r="H4337" s="55">
        <v>0</v>
      </c>
    </row>
    <row r="4338" spans="1:8" ht="12.5" customHeight="1">
      <c r="A4338" s="55">
        <v>11860</v>
      </c>
      <c r="B4338" s="55">
        <v>4</v>
      </c>
      <c r="C4338" s="55" t="s">
        <v>17658</v>
      </c>
      <c r="D4338" s="55" t="s">
        <v>4649</v>
      </c>
      <c r="E4338" s="55" t="s">
        <v>17659</v>
      </c>
      <c r="F4338" s="55" t="s">
        <v>4651</v>
      </c>
      <c r="G4338" s="55" t="s">
        <v>17660</v>
      </c>
      <c r="H4338" s="55">
        <v>0</v>
      </c>
    </row>
    <row r="4339" spans="1:8" ht="12.5" customHeight="1">
      <c r="A4339" s="55">
        <v>11928</v>
      </c>
      <c r="B4339" s="55">
        <v>4</v>
      </c>
      <c r="C4339" s="55" t="s">
        <v>17661</v>
      </c>
      <c r="D4339" s="55" t="s">
        <v>4649</v>
      </c>
      <c r="E4339" s="55" t="s">
        <v>17662</v>
      </c>
      <c r="F4339" s="55" t="s">
        <v>4651</v>
      </c>
      <c r="G4339" s="55" t="s">
        <v>17663</v>
      </c>
      <c r="H4339" s="55">
        <v>0</v>
      </c>
    </row>
    <row r="4340" spans="1:8" ht="12.5" customHeight="1">
      <c r="A4340" s="55">
        <v>12173</v>
      </c>
      <c r="B4340" s="55">
        <v>4</v>
      </c>
      <c r="C4340" s="55" t="s">
        <v>17664</v>
      </c>
      <c r="D4340" s="55" t="s">
        <v>4649</v>
      </c>
      <c r="E4340" s="55" t="s">
        <v>17665</v>
      </c>
      <c r="F4340" s="55" t="s">
        <v>4651</v>
      </c>
      <c r="G4340" s="55" t="s">
        <v>17666</v>
      </c>
      <c r="H4340" s="55">
        <v>0</v>
      </c>
    </row>
    <row r="4341" spans="1:8" ht="12.5" customHeight="1">
      <c r="A4341" s="55">
        <v>12878</v>
      </c>
      <c r="B4341" s="55">
        <v>4</v>
      </c>
      <c r="C4341" s="55" t="s">
        <v>17667</v>
      </c>
      <c r="D4341" s="55" t="s">
        <v>4649</v>
      </c>
      <c r="E4341" s="55" t="s">
        <v>17668</v>
      </c>
      <c r="F4341" s="55" t="s">
        <v>4651</v>
      </c>
      <c r="G4341" s="55" t="s">
        <v>17669</v>
      </c>
      <c r="H4341" s="55">
        <v>0</v>
      </c>
    </row>
    <row r="4342" spans="1:8" ht="12.5" customHeight="1">
      <c r="A4342" s="55">
        <v>13060</v>
      </c>
      <c r="B4342" s="55">
        <v>4</v>
      </c>
      <c r="C4342" s="55" t="s">
        <v>17670</v>
      </c>
      <c r="D4342" s="55" t="s">
        <v>4649</v>
      </c>
      <c r="E4342" s="55" t="s">
        <v>17671</v>
      </c>
      <c r="F4342" s="55" t="s">
        <v>4651</v>
      </c>
      <c r="G4342" s="55" t="s">
        <v>17672</v>
      </c>
      <c r="H4342" s="55">
        <v>0</v>
      </c>
    </row>
    <row r="4343" spans="1:8" ht="12.5" customHeight="1">
      <c r="A4343" s="55">
        <v>13340</v>
      </c>
      <c r="B4343" s="55">
        <v>4</v>
      </c>
      <c r="C4343" s="55" t="s">
        <v>17673</v>
      </c>
      <c r="D4343" s="55" t="s">
        <v>4649</v>
      </c>
      <c r="E4343" s="55" t="s">
        <v>17674</v>
      </c>
      <c r="F4343" s="55" t="s">
        <v>4651</v>
      </c>
      <c r="G4343" s="55" t="s">
        <v>17675</v>
      </c>
      <c r="H4343" s="55">
        <v>0</v>
      </c>
    </row>
    <row r="4344" spans="1:8" ht="12.5" customHeight="1">
      <c r="A4344" s="55">
        <v>13400</v>
      </c>
      <c r="B4344" s="55">
        <v>4</v>
      </c>
      <c r="C4344" s="55" t="s">
        <v>17676</v>
      </c>
      <c r="D4344" s="55" t="s">
        <v>4649</v>
      </c>
      <c r="E4344" s="55" t="s">
        <v>17677</v>
      </c>
      <c r="F4344" s="55" t="s">
        <v>4651</v>
      </c>
      <c r="G4344" s="55" t="s">
        <v>17678</v>
      </c>
      <c r="H4344" s="55">
        <v>0</v>
      </c>
    </row>
    <row r="4345" spans="1:8" ht="12.5" customHeight="1">
      <c r="A4345" s="55">
        <v>13656</v>
      </c>
      <c r="B4345" s="55">
        <v>4</v>
      </c>
      <c r="C4345" s="55" t="s">
        <v>17679</v>
      </c>
      <c r="D4345" s="55" t="s">
        <v>4649</v>
      </c>
      <c r="E4345" s="55" t="s">
        <v>17680</v>
      </c>
      <c r="F4345" s="55" t="s">
        <v>4651</v>
      </c>
      <c r="G4345" s="55" t="s">
        <v>17681</v>
      </c>
      <c r="H4345" s="55">
        <v>0</v>
      </c>
    </row>
    <row r="4346" spans="1:8" ht="12.5" customHeight="1">
      <c r="A4346" s="55">
        <v>13727</v>
      </c>
      <c r="B4346" s="55">
        <v>4</v>
      </c>
      <c r="C4346" s="55" t="s">
        <v>17682</v>
      </c>
      <c r="D4346" s="55" t="s">
        <v>4649</v>
      </c>
      <c r="E4346" s="55" t="s">
        <v>17683</v>
      </c>
      <c r="F4346" s="55" t="s">
        <v>4651</v>
      </c>
      <c r="G4346" s="55" t="s">
        <v>17684</v>
      </c>
      <c r="H4346" s="55">
        <v>0</v>
      </c>
    </row>
    <row r="4347" spans="1:8" ht="12.5" customHeight="1">
      <c r="A4347" s="55">
        <v>13887</v>
      </c>
      <c r="B4347" s="55">
        <v>4</v>
      </c>
      <c r="C4347" s="55" t="s">
        <v>17685</v>
      </c>
      <c r="D4347" s="55" t="s">
        <v>4649</v>
      </c>
      <c r="E4347" s="55" t="s">
        <v>17686</v>
      </c>
      <c r="F4347" s="55" t="s">
        <v>4651</v>
      </c>
      <c r="G4347" s="55" t="s">
        <v>17687</v>
      </c>
      <c r="H4347" s="55">
        <v>0</v>
      </c>
    </row>
    <row r="4348" spans="1:8" ht="12.5" customHeight="1">
      <c r="A4348" s="55">
        <v>13942</v>
      </c>
      <c r="B4348" s="55">
        <v>4</v>
      </c>
      <c r="C4348" s="55" t="s">
        <v>17688</v>
      </c>
      <c r="D4348" s="55" t="s">
        <v>4649</v>
      </c>
      <c r="E4348" s="55" t="s">
        <v>17689</v>
      </c>
      <c r="F4348" s="55" t="s">
        <v>4651</v>
      </c>
      <c r="G4348" s="55" t="s">
        <v>17690</v>
      </c>
      <c r="H4348" s="55">
        <v>0</v>
      </c>
    </row>
    <row r="4349" spans="1:8" ht="12.5" customHeight="1">
      <c r="A4349" s="55">
        <v>14495</v>
      </c>
      <c r="B4349" s="55">
        <v>4</v>
      </c>
      <c r="C4349" s="55" t="s">
        <v>17691</v>
      </c>
      <c r="D4349" s="55" t="s">
        <v>4649</v>
      </c>
      <c r="E4349" s="55" t="s">
        <v>17692</v>
      </c>
      <c r="F4349" s="55" t="s">
        <v>4651</v>
      </c>
      <c r="G4349" s="55" t="s">
        <v>17693</v>
      </c>
      <c r="H4349" s="55">
        <v>0</v>
      </c>
    </row>
    <row r="4350" spans="1:8" ht="12.5" customHeight="1">
      <c r="A4350" s="55">
        <v>14571</v>
      </c>
      <c r="B4350" s="55">
        <v>4</v>
      </c>
      <c r="C4350" s="55" t="s">
        <v>17694</v>
      </c>
      <c r="D4350" s="55" t="s">
        <v>4649</v>
      </c>
      <c r="E4350" s="55" t="s">
        <v>17695</v>
      </c>
      <c r="F4350" s="55" t="s">
        <v>4651</v>
      </c>
      <c r="G4350" s="55" t="s">
        <v>17696</v>
      </c>
      <c r="H4350" s="55">
        <v>0</v>
      </c>
    </row>
    <row r="4351" spans="1:8" ht="12.5" customHeight="1">
      <c r="A4351" s="55">
        <v>14615</v>
      </c>
      <c r="B4351" s="55">
        <v>4</v>
      </c>
      <c r="C4351" s="55" t="s">
        <v>17697</v>
      </c>
      <c r="D4351" s="55" t="s">
        <v>4649</v>
      </c>
      <c r="E4351" s="55" t="s">
        <v>17698</v>
      </c>
      <c r="F4351" s="55" t="s">
        <v>4651</v>
      </c>
      <c r="G4351" s="55" t="s">
        <v>17699</v>
      </c>
      <c r="H4351" s="55">
        <v>0</v>
      </c>
    </row>
    <row r="4352" spans="1:8" ht="12.5" customHeight="1">
      <c r="A4352" s="55">
        <v>14746</v>
      </c>
      <c r="B4352" s="55">
        <v>4</v>
      </c>
      <c r="C4352" s="55" t="s">
        <v>17700</v>
      </c>
      <c r="D4352" s="55" t="s">
        <v>4649</v>
      </c>
      <c r="E4352" s="55" t="s">
        <v>17701</v>
      </c>
      <c r="F4352" s="55" t="s">
        <v>4651</v>
      </c>
      <c r="G4352" s="55" t="s">
        <v>17702</v>
      </c>
      <c r="H4352" s="55">
        <v>0</v>
      </c>
    </row>
    <row r="4353" spans="1:8" ht="12.5" customHeight="1">
      <c r="A4353" s="55">
        <v>14883</v>
      </c>
      <c r="B4353" s="55">
        <v>4</v>
      </c>
      <c r="C4353" s="55" t="s">
        <v>17703</v>
      </c>
      <c r="D4353" s="55" t="s">
        <v>4649</v>
      </c>
      <c r="E4353" s="55" t="s">
        <v>17704</v>
      </c>
      <c r="F4353" s="55" t="s">
        <v>4651</v>
      </c>
      <c r="G4353" s="55" t="s">
        <v>17705</v>
      </c>
      <c r="H4353" s="55">
        <v>0</v>
      </c>
    </row>
    <row r="4354" spans="1:8" ht="12.5" customHeight="1">
      <c r="A4354" s="55">
        <v>15155</v>
      </c>
      <c r="B4354" s="55">
        <v>4</v>
      </c>
      <c r="C4354" s="55" t="s">
        <v>17706</v>
      </c>
      <c r="D4354" s="55" t="s">
        <v>4649</v>
      </c>
      <c r="E4354" s="55" t="s">
        <v>17707</v>
      </c>
      <c r="F4354" s="55" t="s">
        <v>4651</v>
      </c>
      <c r="G4354" s="55" t="s">
        <v>17708</v>
      </c>
      <c r="H4354" s="55">
        <v>0</v>
      </c>
    </row>
    <row r="4355" spans="1:8" ht="12.5" customHeight="1">
      <c r="A4355" s="55">
        <v>15532</v>
      </c>
      <c r="B4355" s="55">
        <v>4</v>
      </c>
      <c r="C4355" s="55" t="s">
        <v>17709</v>
      </c>
      <c r="D4355" s="55" t="s">
        <v>4649</v>
      </c>
      <c r="E4355" s="55" t="s">
        <v>17710</v>
      </c>
      <c r="F4355" s="55" t="s">
        <v>4651</v>
      </c>
      <c r="G4355" s="55" t="s">
        <v>17711</v>
      </c>
      <c r="H4355" s="55">
        <v>0</v>
      </c>
    </row>
    <row r="4356" spans="1:8" ht="12.5" customHeight="1">
      <c r="A4356" s="55">
        <v>15972</v>
      </c>
      <c r="B4356" s="55">
        <v>4</v>
      </c>
      <c r="C4356" s="55" t="s">
        <v>17712</v>
      </c>
      <c r="D4356" s="55" t="s">
        <v>4649</v>
      </c>
      <c r="E4356" s="55" t="s">
        <v>17713</v>
      </c>
      <c r="F4356" s="55" t="s">
        <v>4651</v>
      </c>
      <c r="G4356" s="55" t="s">
        <v>17714</v>
      </c>
      <c r="H4356" s="55">
        <v>0</v>
      </c>
    </row>
    <row r="4357" spans="1:8" ht="12.5" customHeight="1">
      <c r="A4357" s="55">
        <v>16844</v>
      </c>
      <c r="B4357" s="55">
        <v>4</v>
      </c>
      <c r="C4357" s="55" t="s">
        <v>17715</v>
      </c>
      <c r="D4357" s="55" t="s">
        <v>4649</v>
      </c>
      <c r="E4357" s="55" t="s">
        <v>17716</v>
      </c>
      <c r="F4357" s="55" t="s">
        <v>4651</v>
      </c>
      <c r="G4357" s="55" t="s">
        <v>17717</v>
      </c>
      <c r="H4357" s="55">
        <v>0</v>
      </c>
    </row>
    <row r="4358" spans="1:8" ht="12.5" customHeight="1">
      <c r="A4358" s="55">
        <v>16982</v>
      </c>
      <c r="B4358" s="55">
        <v>4</v>
      </c>
      <c r="C4358" s="55" t="s">
        <v>17718</v>
      </c>
      <c r="D4358" s="55" t="s">
        <v>4649</v>
      </c>
      <c r="E4358" s="55" t="s">
        <v>17719</v>
      </c>
      <c r="F4358" s="55" t="s">
        <v>4651</v>
      </c>
      <c r="G4358" s="55" t="s">
        <v>17720</v>
      </c>
      <c r="H4358" s="55">
        <v>0</v>
      </c>
    </row>
    <row r="4359" spans="1:8" ht="12.5" customHeight="1">
      <c r="A4359" s="55">
        <v>17417</v>
      </c>
      <c r="B4359" s="55">
        <v>4</v>
      </c>
      <c r="C4359" s="55" t="s">
        <v>17721</v>
      </c>
      <c r="D4359" s="55" t="s">
        <v>4649</v>
      </c>
      <c r="E4359" s="55" t="s">
        <v>17722</v>
      </c>
      <c r="F4359" s="55" t="s">
        <v>4651</v>
      </c>
      <c r="G4359" s="55" t="s">
        <v>17723</v>
      </c>
      <c r="H4359" s="55">
        <v>0</v>
      </c>
    </row>
    <row r="4360" spans="1:8" ht="12.5" customHeight="1">
      <c r="A4360" s="55">
        <v>17576</v>
      </c>
      <c r="B4360" s="55">
        <v>4</v>
      </c>
      <c r="C4360" s="55" t="s">
        <v>17724</v>
      </c>
      <c r="D4360" s="55" t="s">
        <v>4649</v>
      </c>
      <c r="E4360" s="55" t="s">
        <v>17725</v>
      </c>
      <c r="F4360" s="55" t="s">
        <v>4651</v>
      </c>
      <c r="G4360" s="55" t="s">
        <v>17726</v>
      </c>
      <c r="H4360" s="55">
        <v>0</v>
      </c>
    </row>
    <row r="4361" spans="1:8" ht="12.5" customHeight="1">
      <c r="A4361" s="55">
        <v>18101</v>
      </c>
      <c r="B4361" s="55">
        <v>4</v>
      </c>
      <c r="C4361" s="55" t="s">
        <v>17727</v>
      </c>
      <c r="D4361" s="55" t="s">
        <v>4649</v>
      </c>
      <c r="E4361" s="55" t="s">
        <v>17728</v>
      </c>
      <c r="F4361" s="55" t="s">
        <v>4651</v>
      </c>
      <c r="G4361" s="55" t="s">
        <v>17729</v>
      </c>
      <c r="H4361" s="55">
        <v>0</v>
      </c>
    </row>
    <row r="4362" spans="1:8" ht="12.5" customHeight="1">
      <c r="A4362" s="55">
        <v>18381</v>
      </c>
      <c r="B4362" s="55">
        <v>4</v>
      </c>
      <c r="C4362" s="55" t="s">
        <v>17730</v>
      </c>
      <c r="D4362" s="55" t="s">
        <v>4649</v>
      </c>
      <c r="E4362" s="55" t="s">
        <v>17731</v>
      </c>
      <c r="F4362" s="55" t="s">
        <v>4651</v>
      </c>
      <c r="G4362" s="55" t="s">
        <v>17732</v>
      </c>
      <c r="H4362" s="55">
        <v>0</v>
      </c>
    </row>
    <row r="4363" spans="1:8" ht="12.5" customHeight="1">
      <c r="A4363" s="55">
        <v>18801</v>
      </c>
      <c r="B4363" s="55">
        <v>4</v>
      </c>
      <c r="C4363" s="55" t="s">
        <v>17733</v>
      </c>
      <c r="D4363" s="55" t="s">
        <v>4649</v>
      </c>
      <c r="E4363" s="55" t="s">
        <v>17734</v>
      </c>
      <c r="F4363" s="55" t="s">
        <v>4651</v>
      </c>
      <c r="G4363" s="55" t="s">
        <v>17735</v>
      </c>
      <c r="H4363" s="55">
        <v>0</v>
      </c>
    </row>
    <row r="4364" spans="1:8" ht="12.5" customHeight="1">
      <c r="A4364" s="55">
        <v>18830</v>
      </c>
      <c r="B4364" s="55">
        <v>4</v>
      </c>
      <c r="C4364" s="55" t="s">
        <v>17736</v>
      </c>
      <c r="D4364" s="55" t="s">
        <v>4649</v>
      </c>
      <c r="E4364" s="55" t="s">
        <v>17737</v>
      </c>
      <c r="F4364" s="55" t="s">
        <v>4651</v>
      </c>
      <c r="G4364" s="55" t="s">
        <v>17738</v>
      </c>
      <c r="H4364" s="55">
        <v>0</v>
      </c>
    </row>
    <row r="4365" spans="1:8" ht="12.5" customHeight="1">
      <c r="A4365" s="55">
        <v>18958</v>
      </c>
      <c r="B4365" s="55">
        <v>4</v>
      </c>
      <c r="C4365" s="55" t="s">
        <v>17739</v>
      </c>
      <c r="D4365" s="55" t="s">
        <v>4649</v>
      </c>
      <c r="E4365" s="55" t="s">
        <v>17740</v>
      </c>
      <c r="F4365" s="55" t="s">
        <v>4651</v>
      </c>
      <c r="G4365" s="55" t="s">
        <v>17741</v>
      </c>
      <c r="H4365" s="55">
        <v>0</v>
      </c>
    </row>
    <row r="4366" spans="1:8" ht="12.5" customHeight="1">
      <c r="A4366" s="55">
        <v>18996</v>
      </c>
      <c r="B4366" s="55">
        <v>4</v>
      </c>
      <c r="C4366" s="55" t="s">
        <v>17742</v>
      </c>
      <c r="D4366" s="55" t="s">
        <v>4649</v>
      </c>
      <c r="E4366" s="55" t="s">
        <v>17743</v>
      </c>
      <c r="F4366" s="55" t="s">
        <v>4651</v>
      </c>
      <c r="G4366" s="55" t="s">
        <v>17744</v>
      </c>
      <c r="H4366" s="55">
        <v>0</v>
      </c>
    </row>
    <row r="4367" spans="1:8" ht="12.5" customHeight="1">
      <c r="A4367" s="55">
        <v>19128</v>
      </c>
      <c r="B4367" s="55">
        <v>4</v>
      </c>
      <c r="C4367" s="55" t="s">
        <v>17745</v>
      </c>
      <c r="D4367" s="55" t="s">
        <v>4649</v>
      </c>
      <c r="E4367" s="55" t="s">
        <v>17746</v>
      </c>
      <c r="F4367" s="55" t="s">
        <v>4651</v>
      </c>
      <c r="G4367" s="55" t="s">
        <v>17747</v>
      </c>
      <c r="H4367" s="55">
        <v>0</v>
      </c>
    </row>
    <row r="4368" spans="1:8" ht="12.5" customHeight="1">
      <c r="A4368" s="55">
        <v>19656</v>
      </c>
      <c r="B4368" s="55">
        <v>4</v>
      </c>
      <c r="C4368" s="55" t="s">
        <v>17748</v>
      </c>
      <c r="D4368" s="55" t="s">
        <v>4649</v>
      </c>
      <c r="E4368" s="55" t="s">
        <v>17749</v>
      </c>
      <c r="F4368" s="55" t="s">
        <v>4651</v>
      </c>
      <c r="G4368" s="55" t="s">
        <v>17750</v>
      </c>
      <c r="H4368" s="55">
        <v>0</v>
      </c>
    </row>
    <row r="4369" spans="1:8" ht="12.5" customHeight="1">
      <c r="A4369" s="55">
        <v>19725</v>
      </c>
      <c r="B4369" s="55">
        <v>4</v>
      </c>
      <c r="C4369" s="55" t="s">
        <v>17751</v>
      </c>
      <c r="D4369" s="55" t="s">
        <v>4649</v>
      </c>
      <c r="E4369" s="55" t="s">
        <v>17752</v>
      </c>
      <c r="F4369" s="55" t="s">
        <v>4651</v>
      </c>
      <c r="G4369" s="55" t="s">
        <v>17753</v>
      </c>
      <c r="H4369" s="55">
        <v>0</v>
      </c>
    </row>
    <row r="4370" spans="1:8" ht="12.5" customHeight="1">
      <c r="A4370" s="55">
        <v>19806</v>
      </c>
      <c r="B4370" s="55">
        <v>4</v>
      </c>
      <c r="C4370" s="55" t="s">
        <v>17754</v>
      </c>
      <c r="D4370" s="55" t="s">
        <v>4649</v>
      </c>
      <c r="E4370" s="55" t="s">
        <v>17755</v>
      </c>
      <c r="F4370" s="55" t="s">
        <v>4651</v>
      </c>
      <c r="G4370" s="55" t="s">
        <v>17756</v>
      </c>
      <c r="H4370" s="55">
        <v>0</v>
      </c>
    </row>
    <row r="4371" spans="1:8" ht="12.5" customHeight="1">
      <c r="A4371" s="55">
        <v>20015</v>
      </c>
      <c r="B4371" s="55">
        <v>4</v>
      </c>
      <c r="C4371" s="55" t="s">
        <v>17757</v>
      </c>
      <c r="D4371" s="55" t="s">
        <v>4649</v>
      </c>
      <c r="E4371" s="55" t="s">
        <v>17758</v>
      </c>
      <c r="F4371" s="55" t="s">
        <v>4651</v>
      </c>
      <c r="G4371" s="55" t="s">
        <v>17759</v>
      </c>
      <c r="H4371" s="55">
        <v>0</v>
      </c>
    </row>
    <row r="4372" spans="1:8" ht="12.5" customHeight="1">
      <c r="A4372" s="55">
        <v>20291</v>
      </c>
      <c r="B4372" s="55">
        <v>4</v>
      </c>
      <c r="C4372" s="55" t="s">
        <v>17760</v>
      </c>
      <c r="D4372" s="55" t="s">
        <v>4649</v>
      </c>
      <c r="E4372" s="55" t="s">
        <v>17761</v>
      </c>
      <c r="F4372" s="55" t="s">
        <v>4651</v>
      </c>
      <c r="G4372" s="55" t="s">
        <v>17762</v>
      </c>
      <c r="H4372" s="55">
        <v>0</v>
      </c>
    </row>
    <row r="4373" spans="1:8" ht="12.5" customHeight="1">
      <c r="A4373" s="55">
        <v>20349</v>
      </c>
      <c r="B4373" s="55">
        <v>4</v>
      </c>
      <c r="C4373" s="55" t="s">
        <v>17763</v>
      </c>
      <c r="D4373" s="55" t="s">
        <v>4649</v>
      </c>
      <c r="E4373" s="55" t="s">
        <v>17764</v>
      </c>
      <c r="F4373" s="55" t="s">
        <v>4651</v>
      </c>
      <c r="G4373" s="55" t="s">
        <v>17765</v>
      </c>
      <c r="H4373" s="55">
        <v>0</v>
      </c>
    </row>
    <row r="4374" spans="1:8" ht="12.5" customHeight="1">
      <c r="A4374" s="55">
        <v>20392</v>
      </c>
      <c r="B4374" s="55">
        <v>4</v>
      </c>
      <c r="C4374" s="55" t="s">
        <v>17766</v>
      </c>
      <c r="D4374" s="55" t="s">
        <v>4649</v>
      </c>
      <c r="E4374" s="55" t="s">
        <v>17767</v>
      </c>
      <c r="F4374" s="55" t="s">
        <v>4651</v>
      </c>
      <c r="G4374" s="55" t="s">
        <v>17768</v>
      </c>
      <c r="H4374" s="55">
        <v>0</v>
      </c>
    </row>
    <row r="4375" spans="1:8" ht="12.5" customHeight="1">
      <c r="A4375" s="55">
        <v>20437</v>
      </c>
      <c r="B4375" s="55">
        <v>4</v>
      </c>
      <c r="C4375" s="55" t="s">
        <v>17769</v>
      </c>
      <c r="D4375" s="55" t="s">
        <v>4649</v>
      </c>
      <c r="E4375" s="55" t="s">
        <v>17770</v>
      </c>
      <c r="F4375" s="55" t="s">
        <v>4651</v>
      </c>
      <c r="G4375" s="55" t="s">
        <v>17771</v>
      </c>
      <c r="H4375" s="55">
        <v>0</v>
      </c>
    </row>
    <row r="4376" spans="1:8" ht="12.5" customHeight="1">
      <c r="A4376" s="55">
        <v>20476</v>
      </c>
      <c r="B4376" s="55">
        <v>4</v>
      </c>
      <c r="C4376" s="55" t="s">
        <v>17772</v>
      </c>
      <c r="D4376" s="55" t="s">
        <v>4649</v>
      </c>
      <c r="E4376" s="55" t="s">
        <v>17773</v>
      </c>
      <c r="F4376" s="55" t="s">
        <v>4651</v>
      </c>
      <c r="G4376" s="55" t="s">
        <v>17774</v>
      </c>
      <c r="H4376" s="55">
        <v>0</v>
      </c>
    </row>
    <row r="4377" spans="1:8" ht="12.5" customHeight="1">
      <c r="A4377" s="55">
        <v>20702</v>
      </c>
      <c r="B4377" s="55">
        <v>4</v>
      </c>
      <c r="C4377" s="55" t="s">
        <v>17775</v>
      </c>
      <c r="D4377" s="55" t="s">
        <v>4649</v>
      </c>
      <c r="E4377" s="55" t="s">
        <v>17776</v>
      </c>
      <c r="F4377" s="55" t="s">
        <v>4651</v>
      </c>
      <c r="G4377" s="55" t="s">
        <v>17777</v>
      </c>
      <c r="H4377" s="55">
        <v>0</v>
      </c>
    </row>
    <row r="4378" spans="1:8" ht="12.5" customHeight="1">
      <c r="A4378" s="55">
        <v>21265</v>
      </c>
      <c r="B4378" s="55">
        <v>4</v>
      </c>
      <c r="C4378" s="55" t="s">
        <v>17778</v>
      </c>
      <c r="D4378" s="55" t="s">
        <v>4649</v>
      </c>
      <c r="E4378" s="55" t="s">
        <v>17779</v>
      </c>
      <c r="F4378" s="55" t="s">
        <v>4651</v>
      </c>
      <c r="G4378" s="55" t="s">
        <v>17780</v>
      </c>
      <c r="H4378" s="55">
        <v>0</v>
      </c>
    </row>
    <row r="4379" spans="1:8" ht="12.5" customHeight="1">
      <c r="A4379" s="55">
        <v>21448</v>
      </c>
      <c r="B4379" s="55">
        <v>4</v>
      </c>
      <c r="C4379" s="55" t="s">
        <v>17781</v>
      </c>
      <c r="D4379" s="55" t="s">
        <v>4649</v>
      </c>
      <c r="E4379" s="55" t="s">
        <v>17782</v>
      </c>
      <c r="F4379" s="55" t="s">
        <v>4651</v>
      </c>
      <c r="G4379" s="55" t="s">
        <v>17783</v>
      </c>
      <c r="H4379" s="55">
        <v>0</v>
      </c>
    </row>
    <row r="4380" spans="1:8" ht="12.5" customHeight="1">
      <c r="A4380" s="55">
        <v>21454</v>
      </c>
      <c r="B4380" s="55">
        <v>4</v>
      </c>
      <c r="C4380" s="55" t="s">
        <v>17784</v>
      </c>
      <c r="D4380" s="55" t="s">
        <v>4649</v>
      </c>
      <c r="E4380" s="55" t="s">
        <v>17785</v>
      </c>
      <c r="F4380" s="55" t="s">
        <v>4651</v>
      </c>
      <c r="G4380" s="55" t="s">
        <v>17786</v>
      </c>
      <c r="H4380" s="55">
        <v>0</v>
      </c>
    </row>
    <row r="4381" spans="1:8" ht="12.5" customHeight="1">
      <c r="A4381" s="55">
        <v>21475</v>
      </c>
      <c r="B4381" s="55">
        <v>4</v>
      </c>
      <c r="C4381" s="55" t="s">
        <v>17787</v>
      </c>
      <c r="D4381" s="55" t="s">
        <v>4649</v>
      </c>
      <c r="E4381" s="55" t="s">
        <v>17788</v>
      </c>
      <c r="F4381" s="55" t="s">
        <v>4651</v>
      </c>
      <c r="G4381" s="55" t="s">
        <v>17789</v>
      </c>
      <c r="H4381" s="55">
        <v>0</v>
      </c>
    </row>
    <row r="4382" spans="1:8" ht="12.5" customHeight="1">
      <c r="A4382" s="55">
        <v>21711</v>
      </c>
      <c r="B4382" s="55">
        <v>4</v>
      </c>
      <c r="C4382" s="55" t="s">
        <v>17790</v>
      </c>
      <c r="D4382" s="55" t="s">
        <v>4649</v>
      </c>
      <c r="E4382" s="55" t="s">
        <v>17791</v>
      </c>
      <c r="F4382" s="55" t="s">
        <v>4651</v>
      </c>
      <c r="G4382" s="55" t="s">
        <v>17792</v>
      </c>
      <c r="H4382" s="55">
        <v>0</v>
      </c>
    </row>
    <row r="4383" spans="1:8" ht="12.5" customHeight="1">
      <c r="A4383" s="55">
        <v>21936</v>
      </c>
      <c r="B4383" s="55">
        <v>4</v>
      </c>
      <c r="C4383" s="55" t="s">
        <v>17793</v>
      </c>
      <c r="D4383" s="55" t="s">
        <v>4649</v>
      </c>
      <c r="E4383" s="55" t="s">
        <v>17794</v>
      </c>
      <c r="F4383" s="55" t="s">
        <v>4651</v>
      </c>
      <c r="G4383" s="55" t="s">
        <v>17795</v>
      </c>
      <c r="H4383" s="55">
        <v>0</v>
      </c>
    </row>
    <row r="4384" spans="1:8" ht="12.5" customHeight="1">
      <c r="A4384" s="55">
        <v>22071</v>
      </c>
      <c r="B4384" s="55">
        <v>4</v>
      </c>
      <c r="C4384" s="55" t="s">
        <v>17796</v>
      </c>
      <c r="D4384" s="55" t="s">
        <v>4649</v>
      </c>
      <c r="E4384" s="55" t="s">
        <v>17797</v>
      </c>
      <c r="F4384" s="55" t="s">
        <v>4651</v>
      </c>
      <c r="G4384" s="55" t="s">
        <v>17798</v>
      </c>
      <c r="H4384" s="55">
        <v>0</v>
      </c>
    </row>
    <row r="4385" spans="1:8" ht="12.5" customHeight="1">
      <c r="A4385" s="55">
        <v>22227</v>
      </c>
      <c r="B4385" s="55">
        <v>4</v>
      </c>
      <c r="C4385" s="55" t="s">
        <v>17799</v>
      </c>
      <c r="D4385" s="55" t="s">
        <v>4649</v>
      </c>
      <c r="E4385" s="55" t="s">
        <v>17800</v>
      </c>
      <c r="F4385" s="55" t="s">
        <v>4651</v>
      </c>
      <c r="G4385" s="55" t="s">
        <v>17801</v>
      </c>
      <c r="H4385" s="55">
        <v>0</v>
      </c>
    </row>
    <row r="4386" spans="1:8" ht="12.5" customHeight="1">
      <c r="A4386" s="55">
        <v>22352</v>
      </c>
      <c r="B4386" s="55">
        <v>4</v>
      </c>
      <c r="C4386" s="55" t="s">
        <v>17802</v>
      </c>
      <c r="D4386" s="55" t="s">
        <v>4649</v>
      </c>
      <c r="E4386" s="55" t="s">
        <v>17803</v>
      </c>
      <c r="F4386" s="55" t="s">
        <v>4651</v>
      </c>
      <c r="G4386" s="55" t="s">
        <v>17804</v>
      </c>
      <c r="H4386" s="55">
        <v>0</v>
      </c>
    </row>
    <row r="4387" spans="1:8" ht="12.5" customHeight="1">
      <c r="A4387" s="55">
        <v>23147</v>
      </c>
      <c r="B4387" s="55">
        <v>4</v>
      </c>
      <c r="C4387" s="55" t="s">
        <v>17805</v>
      </c>
      <c r="D4387" s="55" t="s">
        <v>4649</v>
      </c>
      <c r="E4387" s="55" t="s">
        <v>17806</v>
      </c>
      <c r="F4387" s="55" t="s">
        <v>4651</v>
      </c>
      <c r="G4387" s="55" t="s">
        <v>17807</v>
      </c>
      <c r="H4387" s="55">
        <v>0</v>
      </c>
    </row>
    <row r="4388" spans="1:8" ht="12.5" customHeight="1">
      <c r="A4388" s="55">
        <v>23277</v>
      </c>
      <c r="B4388" s="55">
        <v>4</v>
      </c>
      <c r="C4388" s="55" t="s">
        <v>17808</v>
      </c>
      <c r="D4388" s="55" t="s">
        <v>4649</v>
      </c>
      <c r="E4388" s="55" t="s">
        <v>17809</v>
      </c>
      <c r="F4388" s="55" t="s">
        <v>4651</v>
      </c>
      <c r="G4388" s="55" t="s">
        <v>17810</v>
      </c>
      <c r="H4388" s="55">
        <v>0</v>
      </c>
    </row>
    <row r="4389" spans="1:8" ht="12.5" customHeight="1">
      <c r="A4389" s="55">
        <v>23295</v>
      </c>
      <c r="B4389" s="55">
        <v>4</v>
      </c>
      <c r="C4389" s="55" t="s">
        <v>17811</v>
      </c>
      <c r="D4389" s="55" t="s">
        <v>4649</v>
      </c>
      <c r="E4389" s="55" t="s">
        <v>17812</v>
      </c>
      <c r="F4389" s="55" t="s">
        <v>4651</v>
      </c>
      <c r="G4389" s="55" t="s">
        <v>17813</v>
      </c>
      <c r="H4389" s="55">
        <v>0</v>
      </c>
    </row>
    <row r="4390" spans="1:8" ht="12.5" customHeight="1">
      <c r="A4390" s="55">
        <v>23369</v>
      </c>
      <c r="B4390" s="55">
        <v>4</v>
      </c>
      <c r="C4390" s="55" t="s">
        <v>17814</v>
      </c>
      <c r="D4390" s="55" t="s">
        <v>4649</v>
      </c>
      <c r="E4390" s="55" t="s">
        <v>17815</v>
      </c>
      <c r="F4390" s="55" t="s">
        <v>4651</v>
      </c>
      <c r="G4390" s="55" t="s">
        <v>17816</v>
      </c>
      <c r="H4390" s="55">
        <v>0</v>
      </c>
    </row>
    <row r="4391" spans="1:8" ht="12.5" customHeight="1">
      <c r="A4391" s="55">
        <v>23739</v>
      </c>
      <c r="B4391" s="55">
        <v>4</v>
      </c>
      <c r="C4391" s="55" t="s">
        <v>17817</v>
      </c>
      <c r="D4391" s="55" t="s">
        <v>4649</v>
      </c>
      <c r="E4391" s="55" t="s">
        <v>17818</v>
      </c>
      <c r="F4391" s="55" t="s">
        <v>4651</v>
      </c>
      <c r="G4391" s="55" t="s">
        <v>17819</v>
      </c>
      <c r="H4391" s="55">
        <v>0</v>
      </c>
    </row>
    <row r="4392" spans="1:8" ht="12.5" customHeight="1">
      <c r="A4392" s="55">
        <v>23885</v>
      </c>
      <c r="B4392" s="55">
        <v>4</v>
      </c>
      <c r="C4392" s="55" t="s">
        <v>17820</v>
      </c>
      <c r="D4392" s="55" t="s">
        <v>4649</v>
      </c>
      <c r="E4392" s="55" t="s">
        <v>17821</v>
      </c>
      <c r="F4392" s="55" t="s">
        <v>4651</v>
      </c>
      <c r="G4392" s="55" t="s">
        <v>17822</v>
      </c>
      <c r="H4392" s="55">
        <v>0</v>
      </c>
    </row>
    <row r="4393" spans="1:8" ht="12.5" customHeight="1">
      <c r="A4393" s="55">
        <v>24265</v>
      </c>
      <c r="B4393" s="55">
        <v>4</v>
      </c>
      <c r="C4393" s="55" t="s">
        <v>17823</v>
      </c>
      <c r="D4393" s="55" t="s">
        <v>4649</v>
      </c>
      <c r="E4393" s="55" t="s">
        <v>17824</v>
      </c>
      <c r="F4393" s="55" t="s">
        <v>4651</v>
      </c>
      <c r="G4393" s="55" t="s">
        <v>17825</v>
      </c>
      <c r="H4393" s="55">
        <v>0</v>
      </c>
    </row>
    <row r="4394" spans="1:8" ht="12.5" customHeight="1">
      <c r="A4394" s="55">
        <v>24739</v>
      </c>
      <c r="B4394" s="55">
        <v>4</v>
      </c>
      <c r="C4394" s="55" t="s">
        <v>17826</v>
      </c>
      <c r="D4394" s="55" t="s">
        <v>4649</v>
      </c>
      <c r="E4394" s="55" t="s">
        <v>17827</v>
      </c>
      <c r="F4394" s="55" t="s">
        <v>4651</v>
      </c>
      <c r="G4394" s="55" t="s">
        <v>17828</v>
      </c>
      <c r="H4394" s="55">
        <v>0</v>
      </c>
    </row>
    <row r="4395" spans="1:8" ht="12.5" customHeight="1">
      <c r="A4395" s="55">
        <v>24775</v>
      </c>
      <c r="B4395" s="55">
        <v>4</v>
      </c>
      <c r="C4395" s="55" t="s">
        <v>17829</v>
      </c>
      <c r="D4395" s="55" t="s">
        <v>4649</v>
      </c>
      <c r="E4395" s="55" t="s">
        <v>17830</v>
      </c>
      <c r="F4395" s="55" t="s">
        <v>4651</v>
      </c>
      <c r="G4395" s="55" t="s">
        <v>17831</v>
      </c>
      <c r="H4395" s="55">
        <v>0</v>
      </c>
    </row>
    <row r="4396" spans="1:8" ht="12.5" customHeight="1">
      <c r="A4396" s="55">
        <v>24932</v>
      </c>
      <c r="B4396" s="55">
        <v>4</v>
      </c>
      <c r="C4396" s="55" t="s">
        <v>17832</v>
      </c>
      <c r="D4396" s="55" t="s">
        <v>4649</v>
      </c>
      <c r="E4396" s="55" t="s">
        <v>17833</v>
      </c>
      <c r="F4396" s="55" t="s">
        <v>4651</v>
      </c>
      <c r="G4396" s="55" t="s">
        <v>17834</v>
      </c>
      <c r="H4396" s="55">
        <v>0</v>
      </c>
    </row>
    <row r="4397" spans="1:8" ht="12.5" customHeight="1">
      <c r="A4397" s="55">
        <v>24935</v>
      </c>
      <c r="B4397" s="55">
        <v>4</v>
      </c>
      <c r="C4397" s="55" t="s">
        <v>17835</v>
      </c>
      <c r="D4397" s="55" t="s">
        <v>4649</v>
      </c>
      <c r="E4397" s="55" t="s">
        <v>17836</v>
      </c>
      <c r="F4397" s="55" t="s">
        <v>4651</v>
      </c>
      <c r="G4397" s="55" t="s">
        <v>17837</v>
      </c>
      <c r="H4397" s="55">
        <v>0</v>
      </c>
    </row>
    <row r="4398" spans="1:8" ht="12.5" customHeight="1">
      <c r="A4398" s="55">
        <v>24971</v>
      </c>
      <c r="B4398" s="55">
        <v>4</v>
      </c>
      <c r="C4398" s="55" t="s">
        <v>17838</v>
      </c>
      <c r="D4398" s="55" t="s">
        <v>4649</v>
      </c>
      <c r="E4398" s="55" t="s">
        <v>17839</v>
      </c>
      <c r="F4398" s="55" t="s">
        <v>4651</v>
      </c>
      <c r="G4398" s="55" t="s">
        <v>17840</v>
      </c>
      <c r="H4398" s="55">
        <v>0</v>
      </c>
    </row>
    <row r="4399" spans="1:8" ht="12.5" customHeight="1">
      <c r="A4399" s="55">
        <v>25840</v>
      </c>
      <c r="B4399" s="55">
        <v>4</v>
      </c>
      <c r="C4399" s="55" t="s">
        <v>17841</v>
      </c>
      <c r="D4399" s="55" t="s">
        <v>4649</v>
      </c>
      <c r="E4399" s="55" t="s">
        <v>17842</v>
      </c>
      <c r="F4399" s="55" t="s">
        <v>4651</v>
      </c>
      <c r="G4399" s="55" t="s">
        <v>17843</v>
      </c>
      <c r="H4399" s="55">
        <v>0</v>
      </c>
    </row>
    <row r="4400" spans="1:8" ht="12.5" customHeight="1">
      <c r="A4400" s="55">
        <v>25849</v>
      </c>
      <c r="B4400" s="55">
        <v>4</v>
      </c>
      <c r="C4400" s="55" t="s">
        <v>17844</v>
      </c>
      <c r="D4400" s="55" t="s">
        <v>4649</v>
      </c>
      <c r="E4400" s="55" t="s">
        <v>17845</v>
      </c>
      <c r="F4400" s="55" t="s">
        <v>4651</v>
      </c>
      <c r="G4400" s="55" t="s">
        <v>17846</v>
      </c>
      <c r="H4400" s="55">
        <v>0</v>
      </c>
    </row>
    <row r="4401" spans="1:8" ht="12.5" customHeight="1">
      <c r="A4401" s="55">
        <v>25916</v>
      </c>
      <c r="B4401" s="55">
        <v>4</v>
      </c>
      <c r="C4401" s="55" t="s">
        <v>17847</v>
      </c>
      <c r="D4401" s="55" t="s">
        <v>4649</v>
      </c>
      <c r="E4401" s="55" t="s">
        <v>17848</v>
      </c>
      <c r="F4401" s="55" t="s">
        <v>4651</v>
      </c>
      <c r="G4401" s="55" t="s">
        <v>17849</v>
      </c>
      <c r="H4401" s="55">
        <v>0</v>
      </c>
    </row>
    <row r="4402" spans="1:8" ht="12.5" customHeight="1">
      <c r="A4402" s="55">
        <v>25959</v>
      </c>
      <c r="B4402" s="55">
        <v>4</v>
      </c>
      <c r="C4402" s="55" t="s">
        <v>17850</v>
      </c>
      <c r="D4402" s="55" t="s">
        <v>4649</v>
      </c>
      <c r="E4402" s="55" t="s">
        <v>17851</v>
      </c>
      <c r="F4402" s="55" t="s">
        <v>4651</v>
      </c>
      <c r="G4402" s="55" t="s">
        <v>17852</v>
      </c>
      <c r="H4402" s="55">
        <v>0</v>
      </c>
    </row>
    <row r="4403" spans="1:8" ht="12.5" customHeight="1">
      <c r="A4403" s="55">
        <v>26283</v>
      </c>
      <c r="B4403" s="55">
        <v>4</v>
      </c>
      <c r="C4403" s="55" t="s">
        <v>17853</v>
      </c>
      <c r="D4403" s="55" t="s">
        <v>4649</v>
      </c>
      <c r="E4403" s="55" t="s">
        <v>17854</v>
      </c>
      <c r="F4403" s="55" t="s">
        <v>4651</v>
      </c>
      <c r="G4403" s="55" t="s">
        <v>17855</v>
      </c>
      <c r="H4403" s="55">
        <v>0</v>
      </c>
    </row>
    <row r="4404" spans="1:8" ht="12.5" customHeight="1">
      <c r="A4404" s="55">
        <v>26288</v>
      </c>
      <c r="B4404" s="55">
        <v>4</v>
      </c>
      <c r="C4404" s="55" t="s">
        <v>17856</v>
      </c>
      <c r="D4404" s="55" t="s">
        <v>4649</v>
      </c>
      <c r="E4404" s="55" t="s">
        <v>17857</v>
      </c>
      <c r="F4404" s="55" t="s">
        <v>4651</v>
      </c>
      <c r="G4404" s="55" t="s">
        <v>17858</v>
      </c>
      <c r="H4404" s="55">
        <v>0</v>
      </c>
    </row>
    <row r="4405" spans="1:8" ht="12.5" customHeight="1">
      <c r="A4405" s="55">
        <v>26721</v>
      </c>
      <c r="B4405" s="55">
        <v>4</v>
      </c>
      <c r="C4405" s="55" t="s">
        <v>17859</v>
      </c>
      <c r="D4405" s="55" t="s">
        <v>4649</v>
      </c>
      <c r="E4405" s="55" t="s">
        <v>17860</v>
      </c>
      <c r="F4405" s="55" t="s">
        <v>4651</v>
      </c>
      <c r="G4405" s="55" t="s">
        <v>17861</v>
      </c>
      <c r="H4405" s="55">
        <v>0</v>
      </c>
    </row>
    <row r="4406" spans="1:8" ht="12.5" customHeight="1">
      <c r="A4406" s="55">
        <v>27104</v>
      </c>
      <c r="B4406" s="55">
        <v>4</v>
      </c>
      <c r="C4406" s="55" t="s">
        <v>17862</v>
      </c>
      <c r="D4406" s="55" t="s">
        <v>4649</v>
      </c>
      <c r="E4406" s="55" t="s">
        <v>17863</v>
      </c>
      <c r="F4406" s="55" t="s">
        <v>4651</v>
      </c>
      <c r="G4406" s="55" t="s">
        <v>17864</v>
      </c>
      <c r="H4406" s="55">
        <v>0</v>
      </c>
    </row>
    <row r="4407" spans="1:8" ht="12.5" customHeight="1">
      <c r="A4407" s="55">
        <v>27293</v>
      </c>
      <c r="B4407" s="55">
        <v>4</v>
      </c>
      <c r="C4407" s="55" t="s">
        <v>17865</v>
      </c>
      <c r="D4407" s="55" t="s">
        <v>4649</v>
      </c>
      <c r="E4407" s="55" t="s">
        <v>17866</v>
      </c>
      <c r="F4407" s="55" t="s">
        <v>4651</v>
      </c>
      <c r="G4407" s="55" t="s">
        <v>17867</v>
      </c>
      <c r="H4407" s="55">
        <v>0</v>
      </c>
    </row>
    <row r="4408" spans="1:8" ht="12.5" customHeight="1">
      <c r="A4408" s="55">
        <v>27435</v>
      </c>
      <c r="B4408" s="55">
        <v>4</v>
      </c>
      <c r="C4408" s="55" t="s">
        <v>17868</v>
      </c>
      <c r="D4408" s="55" t="s">
        <v>4649</v>
      </c>
      <c r="E4408" s="55" t="s">
        <v>17869</v>
      </c>
      <c r="F4408" s="55" t="s">
        <v>4651</v>
      </c>
      <c r="G4408" s="55" t="s">
        <v>17870</v>
      </c>
      <c r="H4408" s="55">
        <v>0</v>
      </c>
    </row>
    <row r="4409" spans="1:8" ht="12.5" customHeight="1">
      <c r="A4409" s="55">
        <v>27443</v>
      </c>
      <c r="B4409" s="55">
        <v>4</v>
      </c>
      <c r="C4409" s="55" t="s">
        <v>17871</v>
      </c>
      <c r="D4409" s="55" t="s">
        <v>4649</v>
      </c>
      <c r="E4409" s="55" t="s">
        <v>17872</v>
      </c>
      <c r="F4409" s="55" t="s">
        <v>4651</v>
      </c>
      <c r="G4409" s="55" t="s">
        <v>17873</v>
      </c>
      <c r="H4409" s="55">
        <v>0</v>
      </c>
    </row>
    <row r="4410" spans="1:8" ht="12.5" customHeight="1">
      <c r="A4410" s="55">
        <v>27623</v>
      </c>
      <c r="B4410" s="55">
        <v>4</v>
      </c>
      <c r="C4410" s="55" t="s">
        <v>17874</v>
      </c>
      <c r="D4410" s="55" t="s">
        <v>4649</v>
      </c>
      <c r="E4410" s="55" t="s">
        <v>17875</v>
      </c>
      <c r="F4410" s="55" t="s">
        <v>4651</v>
      </c>
      <c r="G4410" s="55" t="s">
        <v>17876</v>
      </c>
      <c r="H4410" s="55">
        <v>0</v>
      </c>
    </row>
    <row r="4411" spans="1:8" ht="12.5" customHeight="1">
      <c r="A4411" s="55">
        <v>27631</v>
      </c>
      <c r="B4411" s="55">
        <v>4</v>
      </c>
      <c r="C4411" s="55" t="s">
        <v>17877</v>
      </c>
      <c r="D4411" s="55" t="s">
        <v>4649</v>
      </c>
      <c r="E4411" s="55" t="s">
        <v>17878</v>
      </c>
      <c r="F4411" s="55" t="s">
        <v>4651</v>
      </c>
      <c r="G4411" s="55" t="s">
        <v>17879</v>
      </c>
      <c r="H4411" s="55">
        <v>0</v>
      </c>
    </row>
    <row r="4412" spans="1:8" ht="12.5" customHeight="1">
      <c r="A4412" s="55">
        <v>28344</v>
      </c>
      <c r="B4412" s="55">
        <v>4</v>
      </c>
      <c r="C4412" s="55" t="s">
        <v>17880</v>
      </c>
      <c r="D4412" s="55" t="s">
        <v>4649</v>
      </c>
      <c r="E4412" s="55" t="s">
        <v>17881</v>
      </c>
      <c r="F4412" s="55" t="s">
        <v>4651</v>
      </c>
      <c r="G4412" s="55" t="s">
        <v>17882</v>
      </c>
      <c r="H4412" s="55">
        <v>0</v>
      </c>
    </row>
    <row r="4413" spans="1:8" ht="12.5" customHeight="1">
      <c r="A4413" s="55">
        <v>28587</v>
      </c>
      <c r="B4413" s="55">
        <v>4</v>
      </c>
      <c r="C4413" s="55" t="s">
        <v>17883</v>
      </c>
      <c r="D4413" s="55" t="s">
        <v>4649</v>
      </c>
      <c r="E4413" s="55" t="s">
        <v>17884</v>
      </c>
      <c r="F4413" s="55" t="s">
        <v>4651</v>
      </c>
      <c r="G4413" s="55" t="s">
        <v>17885</v>
      </c>
      <c r="H4413" s="55">
        <v>0</v>
      </c>
    </row>
    <row r="4414" spans="1:8" ht="12.5" customHeight="1">
      <c r="A4414" s="55">
        <v>28636</v>
      </c>
      <c r="B4414" s="55">
        <v>4</v>
      </c>
      <c r="C4414" s="55" t="s">
        <v>17886</v>
      </c>
      <c r="D4414" s="55" t="s">
        <v>4649</v>
      </c>
      <c r="E4414" s="55" t="s">
        <v>17887</v>
      </c>
      <c r="F4414" s="55" t="s">
        <v>4651</v>
      </c>
      <c r="G4414" s="55" t="s">
        <v>17888</v>
      </c>
      <c r="H4414" s="55">
        <v>0</v>
      </c>
    </row>
    <row r="4415" spans="1:8" ht="12.5" customHeight="1">
      <c r="A4415" s="55">
        <v>28846</v>
      </c>
      <c r="B4415" s="55">
        <v>4</v>
      </c>
      <c r="C4415" s="55" t="s">
        <v>17889</v>
      </c>
      <c r="D4415" s="55" t="s">
        <v>4649</v>
      </c>
      <c r="E4415" s="55" t="s">
        <v>17890</v>
      </c>
      <c r="F4415" s="55" t="s">
        <v>4651</v>
      </c>
      <c r="G4415" s="55" t="s">
        <v>17891</v>
      </c>
      <c r="H4415" s="55">
        <v>0</v>
      </c>
    </row>
    <row r="4416" spans="1:8" ht="12.5" customHeight="1">
      <c r="A4416" s="55">
        <v>28968</v>
      </c>
      <c r="B4416" s="55">
        <v>4</v>
      </c>
      <c r="C4416" s="55" t="s">
        <v>17892</v>
      </c>
      <c r="D4416" s="55" t="s">
        <v>4649</v>
      </c>
      <c r="E4416" s="55" t="s">
        <v>17893</v>
      </c>
      <c r="F4416" s="55" t="s">
        <v>4651</v>
      </c>
      <c r="G4416" s="55" t="s">
        <v>17894</v>
      </c>
      <c r="H4416" s="55">
        <v>0</v>
      </c>
    </row>
    <row r="4417" spans="1:8" ht="12.5" customHeight="1">
      <c r="A4417" s="55">
        <v>11228</v>
      </c>
      <c r="B4417" s="55">
        <v>4</v>
      </c>
      <c r="C4417" s="55" t="s">
        <v>17895</v>
      </c>
      <c r="D4417" s="55" t="s">
        <v>4649</v>
      </c>
      <c r="E4417" s="55" t="s">
        <v>17896</v>
      </c>
      <c r="F4417" s="55" t="s">
        <v>4651</v>
      </c>
      <c r="G4417" s="55" t="s">
        <v>17897</v>
      </c>
      <c r="H4417" s="55">
        <v>0</v>
      </c>
    </row>
    <row r="4418" spans="1:8" ht="12.5" customHeight="1">
      <c r="A4418" s="55">
        <v>11258</v>
      </c>
      <c r="B4418" s="55">
        <v>4</v>
      </c>
      <c r="C4418" s="55" t="s">
        <v>17898</v>
      </c>
      <c r="D4418" s="55" t="s">
        <v>4649</v>
      </c>
      <c r="E4418" s="55" t="s">
        <v>17899</v>
      </c>
      <c r="F4418" s="55" t="s">
        <v>4651</v>
      </c>
      <c r="G4418" s="55" t="s">
        <v>17900</v>
      </c>
      <c r="H4418" s="55">
        <v>0</v>
      </c>
    </row>
    <row r="4419" spans="1:8" ht="12.5" customHeight="1">
      <c r="A4419" s="55">
        <v>11267</v>
      </c>
      <c r="B4419" s="55">
        <v>4</v>
      </c>
      <c r="C4419" s="55" t="s">
        <v>17901</v>
      </c>
      <c r="D4419" s="55" t="s">
        <v>4649</v>
      </c>
      <c r="E4419" s="55" t="s">
        <v>17902</v>
      </c>
      <c r="F4419" s="55" t="s">
        <v>4651</v>
      </c>
      <c r="G4419" s="55" t="s">
        <v>17903</v>
      </c>
      <c r="H4419" s="55">
        <v>0</v>
      </c>
    </row>
    <row r="4420" spans="1:8" ht="12.5" customHeight="1">
      <c r="A4420" s="55">
        <v>11299</v>
      </c>
      <c r="B4420" s="55">
        <v>4</v>
      </c>
      <c r="C4420" s="55" t="s">
        <v>17904</v>
      </c>
      <c r="D4420" s="55" t="s">
        <v>4649</v>
      </c>
      <c r="E4420" s="55" t="s">
        <v>17905</v>
      </c>
      <c r="F4420" s="55" t="s">
        <v>4651</v>
      </c>
      <c r="G4420" s="55" t="s">
        <v>17906</v>
      </c>
      <c r="H4420" s="55">
        <v>0</v>
      </c>
    </row>
    <row r="4421" spans="1:8" ht="12.5" customHeight="1">
      <c r="A4421" s="55">
        <v>11806</v>
      </c>
      <c r="B4421" s="55">
        <v>4</v>
      </c>
      <c r="C4421" s="55" t="s">
        <v>17907</v>
      </c>
      <c r="D4421" s="55" t="s">
        <v>4649</v>
      </c>
      <c r="E4421" s="55" t="s">
        <v>17908</v>
      </c>
      <c r="F4421" s="55" t="s">
        <v>4651</v>
      </c>
      <c r="G4421" s="55" t="s">
        <v>17909</v>
      </c>
      <c r="H4421" s="55">
        <v>0</v>
      </c>
    </row>
    <row r="4422" spans="1:8" ht="12.5" customHeight="1">
      <c r="A4422" s="55">
        <v>11849</v>
      </c>
      <c r="B4422" s="55">
        <v>4</v>
      </c>
      <c r="C4422" s="55" t="s">
        <v>17910</v>
      </c>
      <c r="D4422" s="55" t="s">
        <v>4649</v>
      </c>
      <c r="E4422" s="55" t="s">
        <v>17911</v>
      </c>
      <c r="F4422" s="55" t="s">
        <v>4651</v>
      </c>
      <c r="G4422" s="55" t="s">
        <v>17912</v>
      </c>
      <c r="H4422" s="55">
        <v>0</v>
      </c>
    </row>
    <row r="4423" spans="1:8" ht="12.5" customHeight="1">
      <c r="A4423" s="55">
        <v>12205</v>
      </c>
      <c r="B4423" s="55">
        <v>4</v>
      </c>
      <c r="C4423" s="55" t="s">
        <v>17913</v>
      </c>
      <c r="D4423" s="55" t="s">
        <v>4649</v>
      </c>
      <c r="E4423" s="55" t="s">
        <v>17914</v>
      </c>
      <c r="F4423" s="55" t="s">
        <v>4651</v>
      </c>
      <c r="G4423" s="55" t="s">
        <v>17915</v>
      </c>
      <c r="H4423" s="55">
        <v>0</v>
      </c>
    </row>
    <row r="4424" spans="1:8" ht="12.5" customHeight="1">
      <c r="A4424" s="55">
        <v>12887</v>
      </c>
      <c r="B4424" s="55">
        <v>4</v>
      </c>
      <c r="C4424" s="55" t="s">
        <v>17916</v>
      </c>
      <c r="D4424" s="55" t="s">
        <v>4649</v>
      </c>
      <c r="E4424" s="55" t="s">
        <v>17917</v>
      </c>
      <c r="F4424" s="55" t="s">
        <v>4651</v>
      </c>
      <c r="G4424" s="55" t="s">
        <v>17918</v>
      </c>
      <c r="H4424" s="55">
        <v>0</v>
      </c>
    </row>
    <row r="4425" spans="1:8" ht="12.5" customHeight="1">
      <c r="A4425" s="55">
        <v>12932</v>
      </c>
      <c r="B4425" s="55">
        <v>4</v>
      </c>
      <c r="C4425" s="55" t="s">
        <v>17919</v>
      </c>
      <c r="D4425" s="55" t="s">
        <v>4649</v>
      </c>
      <c r="E4425" s="55" t="s">
        <v>17920</v>
      </c>
      <c r="F4425" s="55" t="s">
        <v>4651</v>
      </c>
      <c r="G4425" s="55" t="s">
        <v>17921</v>
      </c>
      <c r="H4425" s="55">
        <v>0</v>
      </c>
    </row>
    <row r="4426" spans="1:8" ht="12.5" customHeight="1">
      <c r="A4426" s="55">
        <v>13073</v>
      </c>
      <c r="B4426" s="55">
        <v>4</v>
      </c>
      <c r="C4426" s="55" t="s">
        <v>17922</v>
      </c>
      <c r="D4426" s="55" t="s">
        <v>4649</v>
      </c>
      <c r="E4426" s="55" t="s">
        <v>17923</v>
      </c>
      <c r="F4426" s="55" t="s">
        <v>4651</v>
      </c>
      <c r="G4426" s="55" t="s">
        <v>17924</v>
      </c>
      <c r="H4426" s="55">
        <v>0</v>
      </c>
    </row>
    <row r="4427" spans="1:8" ht="12.5" customHeight="1">
      <c r="A4427" s="55">
        <v>13204</v>
      </c>
      <c r="B4427" s="55">
        <v>4</v>
      </c>
      <c r="C4427" s="55" t="s">
        <v>17925</v>
      </c>
      <c r="D4427" s="55" t="s">
        <v>4649</v>
      </c>
      <c r="E4427" s="55" t="s">
        <v>17926</v>
      </c>
      <c r="F4427" s="55" t="s">
        <v>4651</v>
      </c>
      <c r="G4427" s="55" t="s">
        <v>17927</v>
      </c>
      <c r="H4427" s="55">
        <v>0</v>
      </c>
    </row>
    <row r="4428" spans="1:8" ht="12.5" customHeight="1">
      <c r="A4428" s="55">
        <v>13207</v>
      </c>
      <c r="B4428" s="55">
        <v>4</v>
      </c>
      <c r="C4428" s="55" t="s">
        <v>17928</v>
      </c>
      <c r="D4428" s="55" t="s">
        <v>4649</v>
      </c>
      <c r="E4428" s="55" t="s">
        <v>17929</v>
      </c>
      <c r="F4428" s="55" t="s">
        <v>4651</v>
      </c>
      <c r="G4428" s="55" t="s">
        <v>17930</v>
      </c>
      <c r="H4428" s="55">
        <v>0</v>
      </c>
    </row>
    <row r="4429" spans="1:8" ht="12.5" customHeight="1">
      <c r="A4429" s="55">
        <v>13360</v>
      </c>
      <c r="B4429" s="55">
        <v>4</v>
      </c>
      <c r="C4429" s="55" t="s">
        <v>17931</v>
      </c>
      <c r="D4429" s="55" t="s">
        <v>4649</v>
      </c>
      <c r="E4429" s="55" t="s">
        <v>17932</v>
      </c>
      <c r="F4429" s="55" t="s">
        <v>4651</v>
      </c>
      <c r="G4429" s="55" t="s">
        <v>17933</v>
      </c>
      <c r="H4429" s="55">
        <v>0</v>
      </c>
    </row>
    <row r="4430" spans="1:8" ht="12.5" customHeight="1">
      <c r="A4430" s="55">
        <v>13448</v>
      </c>
      <c r="B4430" s="55">
        <v>4</v>
      </c>
      <c r="C4430" s="55" t="s">
        <v>17934</v>
      </c>
      <c r="D4430" s="55" t="s">
        <v>4649</v>
      </c>
      <c r="E4430" s="55" t="s">
        <v>17935</v>
      </c>
      <c r="F4430" s="55" t="s">
        <v>4651</v>
      </c>
      <c r="G4430" s="55" t="s">
        <v>17936</v>
      </c>
      <c r="H4430" s="55">
        <v>0</v>
      </c>
    </row>
    <row r="4431" spans="1:8" ht="12.5" customHeight="1">
      <c r="A4431" s="55">
        <v>13728</v>
      </c>
      <c r="B4431" s="55">
        <v>4</v>
      </c>
      <c r="C4431" s="55" t="s">
        <v>17937</v>
      </c>
      <c r="D4431" s="55" t="s">
        <v>4649</v>
      </c>
      <c r="E4431" s="55" t="s">
        <v>17938</v>
      </c>
      <c r="F4431" s="55" t="s">
        <v>4651</v>
      </c>
      <c r="G4431" s="55" t="s">
        <v>17939</v>
      </c>
      <c r="H4431" s="55">
        <v>0</v>
      </c>
    </row>
    <row r="4432" spans="1:8" ht="12.5" customHeight="1">
      <c r="A4432" s="55">
        <v>14409</v>
      </c>
      <c r="B4432" s="55">
        <v>4</v>
      </c>
      <c r="C4432" s="55" t="s">
        <v>17940</v>
      </c>
      <c r="D4432" s="55" t="s">
        <v>4649</v>
      </c>
      <c r="E4432" s="55" t="s">
        <v>17941</v>
      </c>
      <c r="F4432" s="55" t="s">
        <v>4651</v>
      </c>
      <c r="G4432" s="55" t="s">
        <v>17942</v>
      </c>
      <c r="H4432" s="55">
        <v>0</v>
      </c>
    </row>
    <row r="4433" spans="1:8" ht="12.5" customHeight="1">
      <c r="A4433" s="55">
        <v>14457</v>
      </c>
      <c r="B4433" s="55">
        <v>4</v>
      </c>
      <c r="C4433" s="55" t="s">
        <v>17943</v>
      </c>
      <c r="D4433" s="55" t="s">
        <v>4649</v>
      </c>
      <c r="E4433" s="55" t="s">
        <v>17944</v>
      </c>
      <c r="F4433" s="55" t="s">
        <v>4651</v>
      </c>
      <c r="G4433" s="55" t="s">
        <v>17945</v>
      </c>
      <c r="H4433" s="55">
        <v>0</v>
      </c>
    </row>
    <row r="4434" spans="1:8" ht="12.5" customHeight="1">
      <c r="A4434" s="55">
        <v>14591</v>
      </c>
      <c r="B4434" s="55">
        <v>4</v>
      </c>
      <c r="C4434" s="55" t="s">
        <v>17946</v>
      </c>
      <c r="D4434" s="55" t="s">
        <v>4649</v>
      </c>
      <c r="E4434" s="55" t="s">
        <v>17947</v>
      </c>
      <c r="F4434" s="55" t="s">
        <v>4651</v>
      </c>
      <c r="G4434" s="55" t="s">
        <v>17948</v>
      </c>
      <c r="H4434" s="55">
        <v>0</v>
      </c>
    </row>
    <row r="4435" spans="1:8" ht="12.5" customHeight="1">
      <c r="A4435" s="55">
        <v>15277</v>
      </c>
      <c r="B4435" s="55">
        <v>4</v>
      </c>
      <c r="C4435" s="55" t="s">
        <v>17949</v>
      </c>
      <c r="D4435" s="55" t="s">
        <v>4649</v>
      </c>
      <c r="E4435" s="55" t="s">
        <v>17950</v>
      </c>
      <c r="F4435" s="55" t="s">
        <v>4651</v>
      </c>
      <c r="G4435" s="55" t="s">
        <v>17951</v>
      </c>
      <c r="H4435" s="55">
        <v>0</v>
      </c>
    </row>
    <row r="4436" spans="1:8" ht="12.5" customHeight="1">
      <c r="A4436" s="55">
        <v>15411</v>
      </c>
      <c r="B4436" s="55">
        <v>4</v>
      </c>
      <c r="C4436" s="55" t="s">
        <v>17952</v>
      </c>
      <c r="D4436" s="55" t="s">
        <v>4649</v>
      </c>
      <c r="E4436" s="55" t="s">
        <v>17953</v>
      </c>
      <c r="F4436" s="55" t="s">
        <v>4651</v>
      </c>
      <c r="G4436" s="55" t="s">
        <v>17954</v>
      </c>
      <c r="H4436" s="55">
        <v>0</v>
      </c>
    </row>
    <row r="4437" spans="1:8" ht="12.5" customHeight="1">
      <c r="A4437" s="55">
        <v>15912</v>
      </c>
      <c r="B4437" s="55">
        <v>4</v>
      </c>
      <c r="C4437" s="55" t="s">
        <v>17955</v>
      </c>
      <c r="D4437" s="55" t="s">
        <v>4649</v>
      </c>
      <c r="E4437" s="55" t="s">
        <v>17956</v>
      </c>
      <c r="F4437" s="55" t="s">
        <v>4651</v>
      </c>
      <c r="G4437" s="55" t="s">
        <v>17957</v>
      </c>
      <c r="H4437" s="55">
        <v>0</v>
      </c>
    </row>
    <row r="4438" spans="1:8" ht="12.5" customHeight="1">
      <c r="A4438" s="55">
        <v>16010</v>
      </c>
      <c r="B4438" s="55">
        <v>4</v>
      </c>
      <c r="C4438" s="55" t="s">
        <v>17958</v>
      </c>
      <c r="D4438" s="55" t="s">
        <v>4649</v>
      </c>
      <c r="E4438" s="55" t="s">
        <v>17959</v>
      </c>
      <c r="F4438" s="55" t="s">
        <v>4651</v>
      </c>
      <c r="G4438" s="55" t="s">
        <v>17960</v>
      </c>
      <c r="H4438" s="55">
        <v>0</v>
      </c>
    </row>
    <row r="4439" spans="1:8" ht="12.5" customHeight="1">
      <c r="A4439" s="55">
        <v>16079</v>
      </c>
      <c r="B4439" s="55">
        <v>4</v>
      </c>
      <c r="C4439" s="55" t="s">
        <v>17961</v>
      </c>
      <c r="D4439" s="55" t="s">
        <v>4649</v>
      </c>
      <c r="E4439" s="55" t="s">
        <v>17962</v>
      </c>
      <c r="F4439" s="55" t="s">
        <v>4651</v>
      </c>
      <c r="G4439" s="55" t="s">
        <v>17963</v>
      </c>
      <c r="H4439" s="55">
        <v>0</v>
      </c>
    </row>
    <row r="4440" spans="1:8" ht="12.5" customHeight="1">
      <c r="A4440" s="55">
        <v>16139</v>
      </c>
      <c r="B4440" s="55">
        <v>4</v>
      </c>
      <c r="C4440" s="55" t="s">
        <v>17964</v>
      </c>
      <c r="D4440" s="55" t="s">
        <v>4649</v>
      </c>
      <c r="E4440" s="55" t="s">
        <v>17965</v>
      </c>
      <c r="F4440" s="55" t="s">
        <v>4651</v>
      </c>
      <c r="G4440" s="55" t="s">
        <v>17966</v>
      </c>
      <c r="H4440" s="55">
        <v>0</v>
      </c>
    </row>
    <row r="4441" spans="1:8" ht="12.5" customHeight="1">
      <c r="A4441" s="55">
        <v>16223</v>
      </c>
      <c r="B4441" s="55">
        <v>4</v>
      </c>
      <c r="C4441" s="55" t="s">
        <v>17967</v>
      </c>
      <c r="D4441" s="55" t="s">
        <v>4649</v>
      </c>
      <c r="E4441" s="55" t="s">
        <v>17968</v>
      </c>
      <c r="F4441" s="55" t="s">
        <v>4651</v>
      </c>
      <c r="G4441" s="55" t="s">
        <v>17969</v>
      </c>
      <c r="H4441" s="55">
        <v>0</v>
      </c>
    </row>
    <row r="4442" spans="1:8" ht="12.5" customHeight="1">
      <c r="A4442" s="55">
        <v>16225</v>
      </c>
      <c r="B4442" s="55">
        <v>4</v>
      </c>
      <c r="C4442" s="55" t="s">
        <v>17970</v>
      </c>
      <c r="D4442" s="55" t="s">
        <v>4649</v>
      </c>
      <c r="E4442" s="55" t="s">
        <v>17971</v>
      </c>
      <c r="F4442" s="55" t="s">
        <v>4651</v>
      </c>
      <c r="G4442" s="55" t="s">
        <v>17972</v>
      </c>
      <c r="H4442" s="55">
        <v>0</v>
      </c>
    </row>
    <row r="4443" spans="1:8" ht="12.5" customHeight="1">
      <c r="A4443" s="55">
        <v>16478</v>
      </c>
      <c r="B4443" s="55">
        <v>4</v>
      </c>
      <c r="C4443" s="55" t="s">
        <v>17973</v>
      </c>
      <c r="D4443" s="55" t="s">
        <v>4649</v>
      </c>
      <c r="E4443" s="55" t="s">
        <v>17974</v>
      </c>
      <c r="F4443" s="55" t="s">
        <v>4651</v>
      </c>
      <c r="G4443" s="55" t="s">
        <v>17975</v>
      </c>
      <c r="H4443" s="55">
        <v>0</v>
      </c>
    </row>
    <row r="4444" spans="1:8" ht="12.5" customHeight="1">
      <c r="A4444" s="55">
        <v>16766</v>
      </c>
      <c r="B4444" s="55">
        <v>4</v>
      </c>
      <c r="C4444" s="55" t="s">
        <v>17976</v>
      </c>
      <c r="D4444" s="55" t="s">
        <v>4649</v>
      </c>
      <c r="E4444" s="55" t="s">
        <v>17977</v>
      </c>
      <c r="F4444" s="55" t="s">
        <v>4651</v>
      </c>
      <c r="G4444" s="55" t="s">
        <v>17978</v>
      </c>
      <c r="H4444" s="55">
        <v>0</v>
      </c>
    </row>
    <row r="4445" spans="1:8" ht="12.5" customHeight="1">
      <c r="A4445" s="55">
        <v>16793</v>
      </c>
      <c r="B4445" s="55">
        <v>4</v>
      </c>
      <c r="C4445" s="55" t="s">
        <v>17979</v>
      </c>
      <c r="D4445" s="55" t="s">
        <v>4649</v>
      </c>
      <c r="E4445" s="55" t="s">
        <v>17980</v>
      </c>
      <c r="F4445" s="55" t="s">
        <v>4651</v>
      </c>
      <c r="G4445" s="55" t="s">
        <v>17981</v>
      </c>
      <c r="H4445" s="55">
        <v>0</v>
      </c>
    </row>
    <row r="4446" spans="1:8" ht="12.5" customHeight="1">
      <c r="A4446" s="55">
        <v>16843</v>
      </c>
      <c r="B4446" s="55">
        <v>4</v>
      </c>
      <c r="C4446" s="55" t="s">
        <v>17982</v>
      </c>
      <c r="D4446" s="55" t="s">
        <v>4649</v>
      </c>
      <c r="E4446" s="55" t="s">
        <v>17983</v>
      </c>
      <c r="F4446" s="55" t="s">
        <v>4651</v>
      </c>
      <c r="G4446" s="55" t="s">
        <v>17984</v>
      </c>
      <c r="H4446" s="55">
        <v>0</v>
      </c>
    </row>
    <row r="4447" spans="1:8" ht="12.5" customHeight="1">
      <c r="A4447" s="55">
        <v>17005</v>
      </c>
      <c r="B4447" s="55">
        <v>4</v>
      </c>
      <c r="C4447" s="55" t="s">
        <v>17985</v>
      </c>
      <c r="D4447" s="55" t="s">
        <v>4649</v>
      </c>
      <c r="E4447" s="55" t="s">
        <v>17986</v>
      </c>
      <c r="F4447" s="55" t="s">
        <v>4651</v>
      </c>
      <c r="G4447" s="55" t="s">
        <v>17987</v>
      </c>
      <c r="H4447" s="55">
        <v>0</v>
      </c>
    </row>
    <row r="4448" spans="1:8" ht="12.5" customHeight="1">
      <c r="A4448" s="55">
        <v>17174</v>
      </c>
      <c r="B4448" s="55">
        <v>4</v>
      </c>
      <c r="C4448" s="55" t="s">
        <v>17988</v>
      </c>
      <c r="D4448" s="55" t="s">
        <v>4649</v>
      </c>
      <c r="E4448" s="55" t="s">
        <v>17989</v>
      </c>
      <c r="F4448" s="55" t="s">
        <v>4651</v>
      </c>
      <c r="G4448" s="55" t="s">
        <v>17990</v>
      </c>
      <c r="H4448" s="55">
        <v>0</v>
      </c>
    </row>
    <row r="4449" spans="1:8" ht="12.5" customHeight="1">
      <c r="A4449" s="55">
        <v>17380</v>
      </c>
      <c r="B4449" s="55">
        <v>4</v>
      </c>
      <c r="C4449" s="55" t="s">
        <v>17991</v>
      </c>
      <c r="D4449" s="55" t="s">
        <v>4649</v>
      </c>
      <c r="E4449" s="55" t="s">
        <v>17992</v>
      </c>
      <c r="F4449" s="55" t="s">
        <v>4651</v>
      </c>
      <c r="G4449" s="55" t="s">
        <v>17993</v>
      </c>
      <c r="H4449" s="55">
        <v>0</v>
      </c>
    </row>
    <row r="4450" spans="1:8" ht="12.5" customHeight="1">
      <c r="A4450" s="55">
        <v>17462</v>
      </c>
      <c r="B4450" s="55">
        <v>4</v>
      </c>
      <c r="C4450" s="55" t="s">
        <v>17994</v>
      </c>
      <c r="D4450" s="55" t="s">
        <v>4649</v>
      </c>
      <c r="E4450" s="55" t="s">
        <v>17995</v>
      </c>
      <c r="F4450" s="55" t="s">
        <v>4651</v>
      </c>
      <c r="G4450" s="55" t="s">
        <v>17996</v>
      </c>
      <c r="H4450" s="55">
        <v>0</v>
      </c>
    </row>
    <row r="4451" spans="1:8" ht="12.5" customHeight="1">
      <c r="A4451" s="55">
        <v>17490</v>
      </c>
      <c r="B4451" s="55">
        <v>4</v>
      </c>
      <c r="C4451" s="55" t="s">
        <v>17997</v>
      </c>
      <c r="D4451" s="55" t="s">
        <v>4649</v>
      </c>
      <c r="E4451" s="55" t="s">
        <v>17998</v>
      </c>
      <c r="F4451" s="55" t="s">
        <v>4651</v>
      </c>
      <c r="G4451" s="55" t="s">
        <v>17999</v>
      </c>
      <c r="H4451" s="55">
        <v>0</v>
      </c>
    </row>
    <row r="4452" spans="1:8" ht="12.5" customHeight="1">
      <c r="A4452" s="55">
        <v>17671</v>
      </c>
      <c r="B4452" s="55">
        <v>4</v>
      </c>
      <c r="C4452" s="55" t="s">
        <v>18000</v>
      </c>
      <c r="D4452" s="55" t="s">
        <v>4649</v>
      </c>
      <c r="E4452" s="55" t="s">
        <v>18001</v>
      </c>
      <c r="F4452" s="55" t="s">
        <v>4651</v>
      </c>
      <c r="G4452" s="55" t="s">
        <v>18002</v>
      </c>
      <c r="H4452" s="55">
        <v>0</v>
      </c>
    </row>
    <row r="4453" spans="1:8" ht="12.5" customHeight="1">
      <c r="A4453" s="55">
        <v>18062</v>
      </c>
      <c r="B4453" s="55">
        <v>4</v>
      </c>
      <c r="C4453" s="55" t="s">
        <v>18003</v>
      </c>
      <c r="D4453" s="55" t="s">
        <v>4649</v>
      </c>
      <c r="E4453" s="55" t="s">
        <v>18004</v>
      </c>
      <c r="F4453" s="55" t="s">
        <v>4651</v>
      </c>
      <c r="G4453" s="55" t="s">
        <v>18005</v>
      </c>
      <c r="H4453" s="55">
        <v>0</v>
      </c>
    </row>
    <row r="4454" spans="1:8" ht="12.5" customHeight="1">
      <c r="A4454" s="55">
        <v>18073</v>
      </c>
      <c r="B4454" s="55">
        <v>4</v>
      </c>
      <c r="C4454" s="55" t="s">
        <v>18006</v>
      </c>
      <c r="D4454" s="55" t="s">
        <v>4649</v>
      </c>
      <c r="E4454" s="55" t="s">
        <v>18007</v>
      </c>
      <c r="F4454" s="55" t="s">
        <v>4651</v>
      </c>
      <c r="G4454" s="55" t="s">
        <v>18008</v>
      </c>
      <c r="H4454" s="55">
        <v>0</v>
      </c>
    </row>
    <row r="4455" spans="1:8" ht="12.5" customHeight="1">
      <c r="A4455" s="55">
        <v>18079</v>
      </c>
      <c r="B4455" s="55">
        <v>4</v>
      </c>
      <c r="C4455" s="55" t="s">
        <v>18009</v>
      </c>
      <c r="D4455" s="55" t="s">
        <v>4649</v>
      </c>
      <c r="E4455" s="55" t="s">
        <v>18010</v>
      </c>
      <c r="F4455" s="55" t="s">
        <v>4651</v>
      </c>
      <c r="G4455" s="55" t="s">
        <v>18011</v>
      </c>
      <c r="H4455" s="55">
        <v>0</v>
      </c>
    </row>
    <row r="4456" spans="1:8" ht="12.5" customHeight="1">
      <c r="A4456" s="55">
        <v>18106</v>
      </c>
      <c r="B4456" s="55">
        <v>4</v>
      </c>
      <c r="C4456" s="55" t="s">
        <v>18012</v>
      </c>
      <c r="D4456" s="55" t="s">
        <v>4649</v>
      </c>
      <c r="E4456" s="55" t="s">
        <v>18013</v>
      </c>
      <c r="F4456" s="55" t="s">
        <v>4651</v>
      </c>
      <c r="G4456" s="55" t="s">
        <v>18014</v>
      </c>
      <c r="H4456" s="55">
        <v>0</v>
      </c>
    </row>
    <row r="4457" spans="1:8" ht="12.5" customHeight="1">
      <c r="A4457" s="55">
        <v>18340</v>
      </c>
      <c r="B4457" s="55">
        <v>4</v>
      </c>
      <c r="C4457" s="55" t="s">
        <v>18015</v>
      </c>
      <c r="D4457" s="55" t="s">
        <v>4649</v>
      </c>
      <c r="E4457" s="55" t="s">
        <v>18016</v>
      </c>
      <c r="F4457" s="55" t="s">
        <v>4651</v>
      </c>
      <c r="G4457" s="55" t="s">
        <v>18017</v>
      </c>
      <c r="H4457" s="55">
        <v>0</v>
      </c>
    </row>
    <row r="4458" spans="1:8" ht="12.5" customHeight="1">
      <c r="A4458" s="55">
        <v>18656</v>
      </c>
      <c r="B4458" s="55">
        <v>4</v>
      </c>
      <c r="C4458" s="55" t="s">
        <v>18018</v>
      </c>
      <c r="D4458" s="55" t="s">
        <v>4649</v>
      </c>
      <c r="E4458" s="55" t="s">
        <v>18019</v>
      </c>
      <c r="F4458" s="55" t="s">
        <v>4651</v>
      </c>
      <c r="G4458" s="55" t="s">
        <v>18020</v>
      </c>
      <c r="H4458" s="55">
        <v>0</v>
      </c>
    </row>
    <row r="4459" spans="1:8" ht="12.5" customHeight="1">
      <c r="A4459" s="55">
        <v>18667</v>
      </c>
      <c r="B4459" s="55">
        <v>4</v>
      </c>
      <c r="C4459" s="55" t="s">
        <v>18021</v>
      </c>
      <c r="D4459" s="55" t="s">
        <v>4649</v>
      </c>
      <c r="E4459" s="55" t="s">
        <v>18022</v>
      </c>
      <c r="F4459" s="55" t="s">
        <v>4651</v>
      </c>
      <c r="G4459" s="55" t="s">
        <v>18023</v>
      </c>
      <c r="H4459" s="55">
        <v>0</v>
      </c>
    </row>
    <row r="4460" spans="1:8" ht="12.5" customHeight="1">
      <c r="A4460" s="55">
        <v>18777</v>
      </c>
      <c r="B4460" s="55">
        <v>4</v>
      </c>
      <c r="C4460" s="55" t="s">
        <v>18024</v>
      </c>
      <c r="D4460" s="55" t="s">
        <v>4649</v>
      </c>
      <c r="E4460" s="55" t="s">
        <v>18025</v>
      </c>
      <c r="F4460" s="55" t="s">
        <v>4651</v>
      </c>
      <c r="G4460" s="55" t="s">
        <v>18026</v>
      </c>
      <c r="H4460" s="55">
        <v>0</v>
      </c>
    </row>
    <row r="4461" spans="1:8" ht="12.5" customHeight="1">
      <c r="A4461" s="55">
        <v>18823</v>
      </c>
      <c r="B4461" s="55">
        <v>4</v>
      </c>
      <c r="C4461" s="55" t="s">
        <v>18027</v>
      </c>
      <c r="D4461" s="55" t="s">
        <v>4649</v>
      </c>
      <c r="E4461" s="55" t="s">
        <v>18028</v>
      </c>
      <c r="F4461" s="55" t="s">
        <v>4651</v>
      </c>
      <c r="G4461" s="55" t="s">
        <v>18029</v>
      </c>
      <c r="H4461" s="55">
        <v>0</v>
      </c>
    </row>
    <row r="4462" spans="1:8" ht="12.5" customHeight="1">
      <c r="A4462" s="55">
        <v>18891</v>
      </c>
      <c r="B4462" s="55">
        <v>4</v>
      </c>
      <c r="C4462" s="55" t="s">
        <v>18030</v>
      </c>
      <c r="D4462" s="55" t="s">
        <v>4649</v>
      </c>
      <c r="E4462" s="55" t="s">
        <v>18031</v>
      </c>
      <c r="F4462" s="55" t="s">
        <v>4651</v>
      </c>
      <c r="G4462" s="55" t="s">
        <v>18032</v>
      </c>
      <c r="H4462" s="55">
        <v>0</v>
      </c>
    </row>
    <row r="4463" spans="1:8" ht="12.5" customHeight="1">
      <c r="A4463" s="55">
        <v>19145</v>
      </c>
      <c r="B4463" s="55">
        <v>4</v>
      </c>
      <c r="C4463" s="55" t="s">
        <v>18033</v>
      </c>
      <c r="D4463" s="55" t="s">
        <v>4649</v>
      </c>
      <c r="E4463" s="55" t="s">
        <v>18034</v>
      </c>
      <c r="F4463" s="55" t="s">
        <v>4651</v>
      </c>
      <c r="G4463" s="55" t="s">
        <v>18035</v>
      </c>
      <c r="H4463" s="55">
        <v>0</v>
      </c>
    </row>
    <row r="4464" spans="1:8" ht="12.5" customHeight="1">
      <c r="A4464" s="55">
        <v>19240</v>
      </c>
      <c r="B4464" s="55">
        <v>4</v>
      </c>
      <c r="C4464" s="55" t="s">
        <v>18036</v>
      </c>
      <c r="D4464" s="55" t="s">
        <v>4649</v>
      </c>
      <c r="E4464" s="55" t="s">
        <v>18037</v>
      </c>
      <c r="F4464" s="55" t="s">
        <v>4651</v>
      </c>
      <c r="G4464" s="55" t="s">
        <v>18038</v>
      </c>
      <c r="H4464" s="55">
        <v>0</v>
      </c>
    </row>
    <row r="4465" spans="1:8" ht="12.5" customHeight="1">
      <c r="A4465" s="55">
        <v>19243</v>
      </c>
      <c r="B4465" s="55">
        <v>4</v>
      </c>
      <c r="C4465" s="55" t="s">
        <v>18039</v>
      </c>
      <c r="D4465" s="55" t="s">
        <v>4649</v>
      </c>
      <c r="E4465" s="55" t="s">
        <v>18040</v>
      </c>
      <c r="F4465" s="55" t="s">
        <v>4651</v>
      </c>
      <c r="G4465" s="55" t="s">
        <v>18041</v>
      </c>
      <c r="H4465" s="55">
        <v>0</v>
      </c>
    </row>
    <row r="4466" spans="1:8" ht="12.5" customHeight="1">
      <c r="A4466" s="55">
        <v>19758</v>
      </c>
      <c r="B4466" s="55">
        <v>4</v>
      </c>
      <c r="C4466" s="55" t="s">
        <v>18042</v>
      </c>
      <c r="D4466" s="55" t="s">
        <v>4649</v>
      </c>
      <c r="E4466" s="55" t="s">
        <v>18043</v>
      </c>
      <c r="F4466" s="55" t="s">
        <v>4651</v>
      </c>
      <c r="G4466" s="55" t="s">
        <v>18044</v>
      </c>
      <c r="H4466" s="55">
        <v>0</v>
      </c>
    </row>
    <row r="4467" spans="1:8" ht="12.5" customHeight="1">
      <c r="A4467" s="55">
        <v>19876</v>
      </c>
      <c r="B4467" s="55">
        <v>4</v>
      </c>
      <c r="C4467" s="55" t="s">
        <v>18045</v>
      </c>
      <c r="D4467" s="55" t="s">
        <v>4649</v>
      </c>
      <c r="E4467" s="55" t="s">
        <v>18046</v>
      </c>
      <c r="F4467" s="55" t="s">
        <v>4651</v>
      </c>
      <c r="G4467" s="55" t="s">
        <v>18047</v>
      </c>
      <c r="H4467" s="55">
        <v>0</v>
      </c>
    </row>
    <row r="4468" spans="1:8" ht="12.5" customHeight="1">
      <c r="A4468" s="55">
        <v>20303</v>
      </c>
      <c r="B4468" s="55">
        <v>4</v>
      </c>
      <c r="C4468" s="55" t="s">
        <v>18048</v>
      </c>
      <c r="D4468" s="55" t="s">
        <v>4649</v>
      </c>
      <c r="E4468" s="55" t="s">
        <v>18049</v>
      </c>
      <c r="F4468" s="55" t="s">
        <v>4651</v>
      </c>
      <c r="G4468" s="55" t="s">
        <v>18050</v>
      </c>
      <c r="H4468" s="55">
        <v>0</v>
      </c>
    </row>
    <row r="4469" spans="1:8" ht="12.5" customHeight="1">
      <c r="A4469" s="55">
        <v>21442</v>
      </c>
      <c r="B4469" s="55">
        <v>4</v>
      </c>
      <c r="C4469" s="55" t="s">
        <v>18051</v>
      </c>
      <c r="D4469" s="55" t="s">
        <v>4649</v>
      </c>
      <c r="E4469" s="55" t="s">
        <v>18052</v>
      </c>
      <c r="F4469" s="55" t="s">
        <v>4651</v>
      </c>
      <c r="G4469" s="55" t="s">
        <v>18053</v>
      </c>
      <c r="H4469" s="55">
        <v>0</v>
      </c>
    </row>
    <row r="4470" spans="1:8" ht="12.5" customHeight="1">
      <c r="A4470" s="55">
        <v>21644</v>
      </c>
      <c r="B4470" s="55">
        <v>4</v>
      </c>
      <c r="C4470" s="55" t="s">
        <v>18054</v>
      </c>
      <c r="D4470" s="55" t="s">
        <v>4649</v>
      </c>
      <c r="E4470" s="55" t="s">
        <v>18055</v>
      </c>
      <c r="F4470" s="55" t="s">
        <v>4651</v>
      </c>
      <c r="G4470" s="55" t="s">
        <v>18056</v>
      </c>
      <c r="H4470" s="55">
        <v>0</v>
      </c>
    </row>
    <row r="4471" spans="1:8" ht="12.5" customHeight="1">
      <c r="A4471" s="55">
        <v>21743</v>
      </c>
      <c r="B4471" s="55">
        <v>4</v>
      </c>
      <c r="C4471" s="55" t="s">
        <v>18057</v>
      </c>
      <c r="D4471" s="55" t="s">
        <v>4649</v>
      </c>
      <c r="E4471" s="55" t="s">
        <v>18058</v>
      </c>
      <c r="F4471" s="55" t="s">
        <v>4651</v>
      </c>
      <c r="G4471" s="55" t="s">
        <v>18059</v>
      </c>
      <c r="H4471" s="55">
        <v>0</v>
      </c>
    </row>
    <row r="4472" spans="1:8" ht="12.5" customHeight="1">
      <c r="A4472" s="55">
        <v>21748</v>
      </c>
      <c r="B4472" s="55">
        <v>4</v>
      </c>
      <c r="C4472" s="55" t="s">
        <v>18060</v>
      </c>
      <c r="D4472" s="55" t="s">
        <v>4649</v>
      </c>
      <c r="E4472" s="55" t="s">
        <v>18061</v>
      </c>
      <c r="F4472" s="55" t="s">
        <v>4651</v>
      </c>
      <c r="G4472" s="55" t="s">
        <v>18062</v>
      </c>
      <c r="H4472" s="55">
        <v>0</v>
      </c>
    </row>
    <row r="4473" spans="1:8" ht="12.5" customHeight="1">
      <c r="A4473" s="55">
        <v>21927</v>
      </c>
      <c r="B4473" s="55">
        <v>4</v>
      </c>
      <c r="C4473" s="55" t="s">
        <v>18063</v>
      </c>
      <c r="D4473" s="55" t="s">
        <v>4649</v>
      </c>
      <c r="E4473" s="55" t="s">
        <v>18064</v>
      </c>
      <c r="F4473" s="55" t="s">
        <v>4651</v>
      </c>
      <c r="G4473" s="55" t="s">
        <v>18065</v>
      </c>
      <c r="H4473" s="55">
        <v>0</v>
      </c>
    </row>
    <row r="4474" spans="1:8" ht="12.5" customHeight="1">
      <c r="A4474" s="55">
        <v>22256</v>
      </c>
      <c r="B4474" s="55">
        <v>4</v>
      </c>
      <c r="C4474" s="55" t="s">
        <v>18066</v>
      </c>
      <c r="D4474" s="55" t="s">
        <v>4649</v>
      </c>
      <c r="E4474" s="55" t="s">
        <v>18067</v>
      </c>
      <c r="F4474" s="55" t="s">
        <v>4651</v>
      </c>
      <c r="G4474" s="55" t="s">
        <v>18068</v>
      </c>
      <c r="H4474" s="55">
        <v>0</v>
      </c>
    </row>
    <row r="4475" spans="1:8" ht="12.5" customHeight="1">
      <c r="A4475" s="55">
        <v>22272</v>
      </c>
      <c r="B4475" s="55">
        <v>4</v>
      </c>
      <c r="C4475" s="55" t="s">
        <v>18069</v>
      </c>
      <c r="D4475" s="55" t="s">
        <v>4649</v>
      </c>
      <c r="E4475" s="55" t="s">
        <v>18070</v>
      </c>
      <c r="F4475" s="55" t="s">
        <v>4651</v>
      </c>
      <c r="G4475" s="55" t="s">
        <v>18071</v>
      </c>
      <c r="H4475" s="55">
        <v>0</v>
      </c>
    </row>
    <row r="4476" spans="1:8" ht="12.5" customHeight="1">
      <c r="A4476" s="55">
        <v>22330</v>
      </c>
      <c r="B4476" s="55">
        <v>4</v>
      </c>
      <c r="C4476" s="55" t="s">
        <v>18072</v>
      </c>
      <c r="D4476" s="55" t="s">
        <v>4649</v>
      </c>
      <c r="E4476" s="55" t="s">
        <v>18073</v>
      </c>
      <c r="F4476" s="55" t="s">
        <v>4651</v>
      </c>
      <c r="G4476" s="55" t="s">
        <v>18074</v>
      </c>
      <c r="H4476" s="55">
        <v>0</v>
      </c>
    </row>
    <row r="4477" spans="1:8" ht="12.5" customHeight="1">
      <c r="A4477" s="55">
        <v>22879</v>
      </c>
      <c r="B4477" s="55">
        <v>4</v>
      </c>
      <c r="C4477" s="55" t="s">
        <v>18075</v>
      </c>
      <c r="D4477" s="55" t="s">
        <v>4649</v>
      </c>
      <c r="E4477" s="55" t="s">
        <v>18076</v>
      </c>
      <c r="F4477" s="55" t="s">
        <v>4651</v>
      </c>
      <c r="G4477" s="55" t="s">
        <v>18077</v>
      </c>
      <c r="H4477" s="55">
        <v>0</v>
      </c>
    </row>
    <row r="4478" spans="1:8" ht="12.5" customHeight="1">
      <c r="A4478" s="55">
        <v>22890</v>
      </c>
      <c r="B4478" s="55">
        <v>4</v>
      </c>
      <c r="C4478" s="55" t="s">
        <v>18078</v>
      </c>
      <c r="D4478" s="55" t="s">
        <v>4649</v>
      </c>
      <c r="E4478" s="55" t="s">
        <v>18079</v>
      </c>
      <c r="F4478" s="55" t="s">
        <v>4651</v>
      </c>
      <c r="G4478" s="55" t="s">
        <v>18080</v>
      </c>
      <c r="H4478" s="55">
        <v>0</v>
      </c>
    </row>
    <row r="4479" spans="1:8" ht="12.5" customHeight="1">
      <c r="A4479" s="55">
        <v>23075</v>
      </c>
      <c r="B4479" s="55">
        <v>4</v>
      </c>
      <c r="C4479" s="55" t="s">
        <v>18081</v>
      </c>
      <c r="D4479" s="55" t="s">
        <v>4649</v>
      </c>
      <c r="E4479" s="55" t="s">
        <v>18082</v>
      </c>
      <c r="F4479" s="55" t="s">
        <v>4651</v>
      </c>
      <c r="G4479" s="55" t="s">
        <v>18083</v>
      </c>
      <c r="H4479" s="55">
        <v>0</v>
      </c>
    </row>
    <row r="4480" spans="1:8" ht="12.5" customHeight="1">
      <c r="A4480" s="55">
        <v>23162</v>
      </c>
      <c r="B4480" s="55">
        <v>4</v>
      </c>
      <c r="C4480" s="55" t="s">
        <v>18084</v>
      </c>
      <c r="D4480" s="55" t="s">
        <v>4649</v>
      </c>
      <c r="E4480" s="55" t="s">
        <v>18085</v>
      </c>
      <c r="F4480" s="55" t="s">
        <v>4651</v>
      </c>
      <c r="G4480" s="55" t="s">
        <v>18086</v>
      </c>
      <c r="H4480" s="55">
        <v>0</v>
      </c>
    </row>
    <row r="4481" spans="1:8" ht="12.5" customHeight="1">
      <c r="A4481" s="55">
        <v>23214</v>
      </c>
      <c r="B4481" s="55">
        <v>4</v>
      </c>
      <c r="C4481" s="55" t="s">
        <v>18087</v>
      </c>
      <c r="D4481" s="55" t="s">
        <v>4649</v>
      </c>
      <c r="E4481" s="55" t="s">
        <v>18088</v>
      </c>
      <c r="F4481" s="55" t="s">
        <v>4651</v>
      </c>
      <c r="G4481" s="55" t="s">
        <v>18089</v>
      </c>
      <c r="H4481" s="55">
        <v>0</v>
      </c>
    </row>
    <row r="4482" spans="1:8" ht="12.5" customHeight="1">
      <c r="A4482" s="55">
        <v>23380</v>
      </c>
      <c r="B4482" s="55">
        <v>4</v>
      </c>
      <c r="C4482" s="55" t="s">
        <v>18090</v>
      </c>
      <c r="D4482" s="55" t="s">
        <v>4649</v>
      </c>
      <c r="E4482" s="55" t="s">
        <v>18091</v>
      </c>
      <c r="F4482" s="55" t="s">
        <v>4651</v>
      </c>
      <c r="G4482" s="55" t="s">
        <v>18092</v>
      </c>
      <c r="H4482" s="55">
        <v>0</v>
      </c>
    </row>
    <row r="4483" spans="1:8" ht="12.5" customHeight="1">
      <c r="A4483" s="55">
        <v>23452</v>
      </c>
      <c r="B4483" s="55">
        <v>4</v>
      </c>
      <c r="C4483" s="55" t="s">
        <v>18093</v>
      </c>
      <c r="D4483" s="55" t="s">
        <v>4649</v>
      </c>
      <c r="E4483" s="55" t="s">
        <v>18094</v>
      </c>
      <c r="F4483" s="55" t="s">
        <v>4651</v>
      </c>
      <c r="G4483" s="55" t="s">
        <v>18095</v>
      </c>
      <c r="H4483" s="55">
        <v>0</v>
      </c>
    </row>
    <row r="4484" spans="1:8" ht="12.5" customHeight="1">
      <c r="A4484" s="55">
        <v>24328</v>
      </c>
      <c r="B4484" s="55">
        <v>4</v>
      </c>
      <c r="C4484" s="55" t="s">
        <v>18096</v>
      </c>
      <c r="D4484" s="55" t="s">
        <v>4649</v>
      </c>
      <c r="E4484" s="55" t="s">
        <v>18097</v>
      </c>
      <c r="F4484" s="55" t="s">
        <v>4651</v>
      </c>
      <c r="G4484" s="55" t="s">
        <v>18098</v>
      </c>
      <c r="H4484" s="55">
        <v>0</v>
      </c>
    </row>
    <row r="4485" spans="1:8" ht="12.5" customHeight="1">
      <c r="A4485" s="55">
        <v>24411</v>
      </c>
      <c r="B4485" s="55">
        <v>4</v>
      </c>
      <c r="C4485" s="55" t="s">
        <v>18099</v>
      </c>
      <c r="D4485" s="55" t="s">
        <v>4649</v>
      </c>
      <c r="E4485" s="55" t="s">
        <v>18100</v>
      </c>
      <c r="F4485" s="55" t="s">
        <v>4651</v>
      </c>
      <c r="G4485" s="55" t="s">
        <v>18101</v>
      </c>
      <c r="H4485" s="55">
        <v>0</v>
      </c>
    </row>
    <row r="4486" spans="1:8" ht="12.5" customHeight="1">
      <c r="A4486" s="55">
        <v>24520</v>
      </c>
      <c r="B4486" s="55">
        <v>4</v>
      </c>
      <c r="C4486" s="55" t="s">
        <v>18102</v>
      </c>
      <c r="D4486" s="55" t="s">
        <v>4649</v>
      </c>
      <c r="E4486" s="55" t="s">
        <v>18103</v>
      </c>
      <c r="F4486" s="55" t="s">
        <v>4651</v>
      </c>
      <c r="G4486" s="55" t="s">
        <v>18104</v>
      </c>
      <c r="H4486" s="55">
        <v>0</v>
      </c>
    </row>
    <row r="4487" spans="1:8" ht="12.5" customHeight="1">
      <c r="A4487" s="55">
        <v>24728</v>
      </c>
      <c r="B4487" s="55">
        <v>4</v>
      </c>
      <c r="C4487" s="55" t="s">
        <v>18105</v>
      </c>
      <c r="D4487" s="55" t="s">
        <v>4649</v>
      </c>
      <c r="E4487" s="55" t="s">
        <v>18106</v>
      </c>
      <c r="F4487" s="55" t="s">
        <v>4651</v>
      </c>
      <c r="G4487" s="55" t="s">
        <v>18107</v>
      </c>
      <c r="H4487" s="55">
        <v>0</v>
      </c>
    </row>
    <row r="4488" spans="1:8" ht="12.5" customHeight="1">
      <c r="A4488" s="55">
        <v>24738</v>
      </c>
      <c r="B4488" s="55">
        <v>4</v>
      </c>
      <c r="C4488" s="55" t="s">
        <v>18108</v>
      </c>
      <c r="D4488" s="55" t="s">
        <v>4649</v>
      </c>
      <c r="E4488" s="55" t="s">
        <v>18109</v>
      </c>
      <c r="F4488" s="55" t="s">
        <v>4651</v>
      </c>
      <c r="G4488" s="55" t="s">
        <v>18110</v>
      </c>
      <c r="H4488" s="55">
        <v>0</v>
      </c>
    </row>
    <row r="4489" spans="1:8" ht="12.5" customHeight="1">
      <c r="A4489" s="55">
        <v>24756</v>
      </c>
      <c r="B4489" s="55">
        <v>4</v>
      </c>
      <c r="C4489" s="55" t="s">
        <v>18111</v>
      </c>
      <c r="D4489" s="55" t="s">
        <v>4649</v>
      </c>
      <c r="E4489" s="55" t="s">
        <v>18112</v>
      </c>
      <c r="F4489" s="55" t="s">
        <v>4651</v>
      </c>
      <c r="G4489" s="55" t="s">
        <v>18113</v>
      </c>
      <c r="H4489" s="55">
        <v>0</v>
      </c>
    </row>
    <row r="4490" spans="1:8" ht="12.5" customHeight="1">
      <c r="A4490" s="55">
        <v>24954</v>
      </c>
      <c r="B4490" s="55">
        <v>4</v>
      </c>
      <c r="C4490" s="55" t="s">
        <v>18114</v>
      </c>
      <c r="D4490" s="55" t="s">
        <v>4649</v>
      </c>
      <c r="E4490" s="55" t="s">
        <v>18115</v>
      </c>
      <c r="F4490" s="55" t="s">
        <v>4651</v>
      </c>
      <c r="G4490" s="55" t="s">
        <v>18116</v>
      </c>
      <c r="H4490" s="55">
        <v>0</v>
      </c>
    </row>
    <row r="4491" spans="1:8" ht="12.5" customHeight="1">
      <c r="A4491" s="55">
        <v>24985</v>
      </c>
      <c r="B4491" s="55">
        <v>4</v>
      </c>
      <c r="C4491" s="55" t="s">
        <v>18117</v>
      </c>
      <c r="D4491" s="55" t="s">
        <v>4649</v>
      </c>
      <c r="E4491" s="55" t="s">
        <v>18118</v>
      </c>
      <c r="F4491" s="55" t="s">
        <v>4651</v>
      </c>
      <c r="G4491" s="55" t="s">
        <v>18119</v>
      </c>
      <c r="H4491" s="55">
        <v>0</v>
      </c>
    </row>
    <row r="4492" spans="1:8" ht="12.5" customHeight="1">
      <c r="A4492" s="55">
        <v>24988</v>
      </c>
      <c r="B4492" s="55">
        <v>4</v>
      </c>
      <c r="C4492" s="55" t="s">
        <v>18120</v>
      </c>
      <c r="D4492" s="55" t="s">
        <v>4649</v>
      </c>
      <c r="E4492" s="55" t="s">
        <v>18121</v>
      </c>
      <c r="F4492" s="55" t="s">
        <v>4651</v>
      </c>
      <c r="G4492" s="55" t="s">
        <v>18122</v>
      </c>
      <c r="H4492" s="55">
        <v>0</v>
      </c>
    </row>
    <row r="4493" spans="1:8" ht="12.5" customHeight="1">
      <c r="A4493" s="55">
        <v>25071</v>
      </c>
      <c r="B4493" s="55">
        <v>4</v>
      </c>
      <c r="C4493" s="55" t="s">
        <v>18123</v>
      </c>
      <c r="D4493" s="55" t="s">
        <v>4649</v>
      </c>
      <c r="E4493" s="55" t="s">
        <v>18124</v>
      </c>
      <c r="F4493" s="55" t="s">
        <v>4651</v>
      </c>
      <c r="G4493" s="55" t="s">
        <v>18125</v>
      </c>
      <c r="H4493" s="55">
        <v>0</v>
      </c>
    </row>
    <row r="4494" spans="1:8" ht="12.5" customHeight="1">
      <c r="A4494" s="55">
        <v>25085</v>
      </c>
      <c r="B4494" s="55">
        <v>4</v>
      </c>
      <c r="C4494" s="55" t="s">
        <v>18126</v>
      </c>
      <c r="D4494" s="55" t="s">
        <v>4649</v>
      </c>
      <c r="E4494" s="55" t="s">
        <v>18127</v>
      </c>
      <c r="F4494" s="55" t="s">
        <v>4651</v>
      </c>
      <c r="G4494" s="55" t="s">
        <v>18128</v>
      </c>
      <c r="H4494" s="55">
        <v>0</v>
      </c>
    </row>
    <row r="4495" spans="1:8" ht="12.5" customHeight="1">
      <c r="A4495" s="55">
        <v>25388</v>
      </c>
      <c r="B4495" s="55">
        <v>4</v>
      </c>
      <c r="C4495" s="55" t="s">
        <v>18129</v>
      </c>
      <c r="D4495" s="55" t="s">
        <v>4649</v>
      </c>
      <c r="E4495" s="55" t="s">
        <v>18130</v>
      </c>
      <c r="F4495" s="55" t="s">
        <v>4651</v>
      </c>
      <c r="G4495" s="55" t="s">
        <v>18131</v>
      </c>
      <c r="H4495" s="55">
        <v>0</v>
      </c>
    </row>
    <row r="4496" spans="1:8" ht="12.5" customHeight="1">
      <c r="A4496" s="55">
        <v>25429</v>
      </c>
      <c r="B4496" s="55">
        <v>4</v>
      </c>
      <c r="C4496" s="55" t="s">
        <v>18132</v>
      </c>
      <c r="D4496" s="55" t="s">
        <v>4649</v>
      </c>
      <c r="E4496" s="55" t="s">
        <v>18133</v>
      </c>
      <c r="F4496" s="55" t="s">
        <v>4651</v>
      </c>
      <c r="G4496" s="55" t="s">
        <v>18134</v>
      </c>
      <c r="H4496" s="55">
        <v>0</v>
      </c>
    </row>
    <row r="4497" spans="1:8" ht="12.5" customHeight="1">
      <c r="A4497" s="55">
        <v>26327</v>
      </c>
      <c r="B4497" s="55">
        <v>4</v>
      </c>
      <c r="C4497" s="55" t="s">
        <v>18135</v>
      </c>
      <c r="D4497" s="55" t="s">
        <v>4649</v>
      </c>
      <c r="E4497" s="55" t="s">
        <v>18136</v>
      </c>
      <c r="F4497" s="55" t="s">
        <v>4651</v>
      </c>
      <c r="G4497" s="55" t="s">
        <v>18137</v>
      </c>
      <c r="H4497" s="55">
        <v>0</v>
      </c>
    </row>
    <row r="4498" spans="1:8" ht="12.5" customHeight="1">
      <c r="A4498" s="55">
        <v>26328</v>
      </c>
      <c r="B4498" s="55">
        <v>4</v>
      </c>
      <c r="C4498" s="55" t="s">
        <v>18138</v>
      </c>
      <c r="D4498" s="55" t="s">
        <v>4649</v>
      </c>
      <c r="E4498" s="55" t="s">
        <v>18139</v>
      </c>
      <c r="F4498" s="55" t="s">
        <v>4651</v>
      </c>
      <c r="G4498" s="55" t="s">
        <v>18140</v>
      </c>
      <c r="H4498" s="55">
        <v>0</v>
      </c>
    </row>
    <row r="4499" spans="1:8" ht="12.5" customHeight="1">
      <c r="A4499" s="55">
        <v>26480</v>
      </c>
      <c r="B4499" s="55">
        <v>4</v>
      </c>
      <c r="C4499" s="55" t="s">
        <v>18141</v>
      </c>
      <c r="D4499" s="55" t="s">
        <v>4649</v>
      </c>
      <c r="E4499" s="55" t="s">
        <v>18142</v>
      </c>
      <c r="F4499" s="55" t="s">
        <v>4651</v>
      </c>
      <c r="G4499" s="55" t="s">
        <v>18143</v>
      </c>
      <c r="H4499" s="55">
        <v>0</v>
      </c>
    </row>
    <row r="4500" spans="1:8" ht="12.5" customHeight="1">
      <c r="A4500" s="55">
        <v>26540</v>
      </c>
      <c r="B4500" s="55">
        <v>4</v>
      </c>
      <c r="C4500" s="55" t="s">
        <v>18144</v>
      </c>
      <c r="D4500" s="55" t="s">
        <v>4649</v>
      </c>
      <c r="E4500" s="55" t="s">
        <v>18145</v>
      </c>
      <c r="F4500" s="55" t="s">
        <v>4651</v>
      </c>
      <c r="G4500" s="55" t="s">
        <v>18146</v>
      </c>
      <c r="H4500" s="55">
        <v>0</v>
      </c>
    </row>
    <row r="4501" spans="1:8" ht="12.5" customHeight="1">
      <c r="A4501" s="55">
        <v>26574</v>
      </c>
      <c r="B4501" s="55">
        <v>4</v>
      </c>
      <c r="C4501" s="55" t="s">
        <v>18147</v>
      </c>
      <c r="D4501" s="55" t="s">
        <v>4649</v>
      </c>
      <c r="E4501" s="55" t="s">
        <v>18148</v>
      </c>
      <c r="F4501" s="55" t="s">
        <v>4651</v>
      </c>
      <c r="G4501" s="55" t="s">
        <v>18149</v>
      </c>
      <c r="H4501" s="55">
        <v>0</v>
      </c>
    </row>
    <row r="4502" spans="1:8" ht="12.5" customHeight="1">
      <c r="A4502" s="55">
        <v>26577</v>
      </c>
      <c r="B4502" s="55">
        <v>4</v>
      </c>
      <c r="C4502" s="55" t="s">
        <v>18150</v>
      </c>
      <c r="D4502" s="55" t="s">
        <v>4649</v>
      </c>
      <c r="E4502" s="55" t="s">
        <v>18151</v>
      </c>
      <c r="F4502" s="55" t="s">
        <v>4651</v>
      </c>
      <c r="G4502" s="55" t="s">
        <v>18152</v>
      </c>
      <c r="H4502" s="55">
        <v>0</v>
      </c>
    </row>
    <row r="4503" spans="1:8" ht="12.5" customHeight="1">
      <c r="A4503" s="55">
        <v>26698</v>
      </c>
      <c r="B4503" s="55">
        <v>4</v>
      </c>
      <c r="C4503" s="55" t="s">
        <v>18153</v>
      </c>
      <c r="D4503" s="55" t="s">
        <v>4649</v>
      </c>
      <c r="E4503" s="55" t="s">
        <v>18154</v>
      </c>
      <c r="F4503" s="55" t="s">
        <v>4651</v>
      </c>
      <c r="G4503" s="55" t="s">
        <v>18155</v>
      </c>
      <c r="H4503" s="55">
        <v>0</v>
      </c>
    </row>
    <row r="4504" spans="1:8" ht="12.5" customHeight="1">
      <c r="A4504" s="55">
        <v>26803</v>
      </c>
      <c r="B4504" s="55">
        <v>4</v>
      </c>
      <c r="C4504" s="55" t="s">
        <v>18156</v>
      </c>
      <c r="D4504" s="55" t="s">
        <v>4649</v>
      </c>
      <c r="E4504" s="55" t="s">
        <v>18157</v>
      </c>
      <c r="F4504" s="55" t="s">
        <v>4651</v>
      </c>
      <c r="G4504" s="55" t="s">
        <v>18158</v>
      </c>
      <c r="H4504" s="55">
        <v>0</v>
      </c>
    </row>
    <row r="4505" spans="1:8" ht="12.5" customHeight="1">
      <c r="A4505" s="55">
        <v>27192</v>
      </c>
      <c r="B4505" s="55">
        <v>4</v>
      </c>
      <c r="C4505" s="55" t="s">
        <v>18159</v>
      </c>
      <c r="D4505" s="55" t="s">
        <v>4649</v>
      </c>
      <c r="E4505" s="55" t="s">
        <v>18160</v>
      </c>
      <c r="F4505" s="55" t="s">
        <v>4651</v>
      </c>
      <c r="G4505" s="55" t="s">
        <v>18161</v>
      </c>
      <c r="H4505" s="55">
        <v>0</v>
      </c>
    </row>
    <row r="4506" spans="1:8" ht="12.5" customHeight="1">
      <c r="A4506" s="55">
        <v>27273</v>
      </c>
      <c r="B4506" s="55">
        <v>4</v>
      </c>
      <c r="C4506" s="55" t="s">
        <v>18162</v>
      </c>
      <c r="D4506" s="55" t="s">
        <v>4649</v>
      </c>
      <c r="E4506" s="55" t="s">
        <v>18163</v>
      </c>
      <c r="F4506" s="55" t="s">
        <v>4651</v>
      </c>
      <c r="G4506" s="55" t="s">
        <v>18164</v>
      </c>
      <c r="H4506" s="55">
        <v>0</v>
      </c>
    </row>
    <row r="4507" spans="1:8" ht="12.5" customHeight="1">
      <c r="A4507" s="55">
        <v>27389</v>
      </c>
      <c r="B4507" s="55">
        <v>4</v>
      </c>
      <c r="C4507" s="55" t="s">
        <v>18165</v>
      </c>
      <c r="D4507" s="55" t="s">
        <v>4649</v>
      </c>
      <c r="E4507" s="55" t="s">
        <v>18166</v>
      </c>
      <c r="F4507" s="55" t="s">
        <v>4651</v>
      </c>
      <c r="G4507" s="55" t="s">
        <v>18167</v>
      </c>
      <c r="H4507" s="55">
        <v>0</v>
      </c>
    </row>
    <row r="4508" spans="1:8" ht="12.5" customHeight="1">
      <c r="A4508" s="55">
        <v>27544</v>
      </c>
      <c r="B4508" s="55">
        <v>4</v>
      </c>
      <c r="C4508" s="55" t="s">
        <v>18168</v>
      </c>
      <c r="D4508" s="55" t="s">
        <v>4649</v>
      </c>
      <c r="E4508" s="55" t="s">
        <v>18169</v>
      </c>
      <c r="F4508" s="55" t="s">
        <v>4651</v>
      </c>
      <c r="G4508" s="55" t="s">
        <v>18170</v>
      </c>
      <c r="H4508" s="55">
        <v>0</v>
      </c>
    </row>
    <row r="4509" spans="1:8" ht="12.5" customHeight="1">
      <c r="A4509" s="55">
        <v>27575</v>
      </c>
      <c r="B4509" s="55">
        <v>4</v>
      </c>
      <c r="C4509" s="55" t="s">
        <v>18171</v>
      </c>
      <c r="D4509" s="55" t="s">
        <v>4649</v>
      </c>
      <c r="E4509" s="55" t="s">
        <v>18172</v>
      </c>
      <c r="F4509" s="55" t="s">
        <v>4651</v>
      </c>
      <c r="G4509" s="55" t="s">
        <v>18173</v>
      </c>
      <c r="H4509" s="55">
        <v>0</v>
      </c>
    </row>
    <row r="4510" spans="1:8" ht="12.5" customHeight="1">
      <c r="A4510" s="55">
        <v>28149</v>
      </c>
      <c r="B4510" s="55">
        <v>4</v>
      </c>
      <c r="C4510" s="55" t="s">
        <v>18174</v>
      </c>
      <c r="D4510" s="55" t="s">
        <v>4649</v>
      </c>
      <c r="E4510" s="55" t="s">
        <v>18175</v>
      </c>
      <c r="F4510" s="55" t="s">
        <v>4651</v>
      </c>
      <c r="G4510" s="55" t="s">
        <v>18176</v>
      </c>
      <c r="H4510" s="55">
        <v>0</v>
      </c>
    </row>
    <row r="4511" spans="1:8" ht="12.5" customHeight="1">
      <c r="A4511" s="55">
        <v>28159</v>
      </c>
      <c r="B4511" s="55">
        <v>4</v>
      </c>
      <c r="C4511" s="55" t="s">
        <v>18177</v>
      </c>
      <c r="D4511" s="55" t="s">
        <v>4649</v>
      </c>
      <c r="E4511" s="55" t="s">
        <v>18178</v>
      </c>
      <c r="F4511" s="55" t="s">
        <v>4651</v>
      </c>
      <c r="G4511" s="55" t="s">
        <v>18179</v>
      </c>
      <c r="H4511" s="55">
        <v>0</v>
      </c>
    </row>
    <row r="4512" spans="1:8" ht="12.5" customHeight="1">
      <c r="A4512" s="55">
        <v>28676</v>
      </c>
      <c r="B4512" s="55">
        <v>4</v>
      </c>
      <c r="C4512" s="55" t="s">
        <v>18180</v>
      </c>
      <c r="D4512" s="55" t="s">
        <v>4649</v>
      </c>
      <c r="E4512" s="55" t="s">
        <v>18181</v>
      </c>
      <c r="F4512" s="55" t="s">
        <v>4651</v>
      </c>
      <c r="G4512" s="55" t="s">
        <v>18182</v>
      </c>
      <c r="H4512" s="55">
        <v>0</v>
      </c>
    </row>
    <row r="4513" spans="1:8" ht="12.5" customHeight="1">
      <c r="A4513" s="55">
        <v>28990</v>
      </c>
      <c r="B4513" s="55">
        <v>4</v>
      </c>
      <c r="C4513" s="55" t="s">
        <v>18183</v>
      </c>
      <c r="D4513" s="55" t="s">
        <v>4649</v>
      </c>
      <c r="E4513" s="55" t="s">
        <v>18184</v>
      </c>
      <c r="F4513" s="55" t="s">
        <v>4651</v>
      </c>
      <c r="G4513" s="55" t="s">
        <v>18185</v>
      </c>
      <c r="H4513" s="55">
        <v>0</v>
      </c>
    </row>
    <row r="4514" spans="1:8" ht="12.5" customHeight="1">
      <c r="A4514" s="55">
        <v>29019</v>
      </c>
      <c r="B4514" s="55">
        <v>4</v>
      </c>
      <c r="C4514" s="55" t="s">
        <v>18186</v>
      </c>
      <c r="D4514" s="55" t="s">
        <v>4649</v>
      </c>
      <c r="E4514" s="55" t="s">
        <v>18187</v>
      </c>
      <c r="F4514" s="55" t="s">
        <v>4651</v>
      </c>
      <c r="G4514" s="55" t="s">
        <v>18188</v>
      </c>
      <c r="H4514" s="55">
        <v>0</v>
      </c>
    </row>
    <row r="4515" spans="1:8" ht="12.5" customHeight="1">
      <c r="A4515" s="55">
        <v>29028</v>
      </c>
      <c r="B4515" s="55">
        <v>4</v>
      </c>
      <c r="C4515" s="55" t="s">
        <v>18189</v>
      </c>
      <c r="D4515" s="55" t="s">
        <v>4649</v>
      </c>
      <c r="E4515" s="55" t="s">
        <v>18190</v>
      </c>
      <c r="F4515" s="55" t="s">
        <v>4651</v>
      </c>
      <c r="G4515" s="55" t="s">
        <v>18191</v>
      </c>
      <c r="H4515" s="55">
        <v>0</v>
      </c>
    </row>
    <row r="4516" spans="1:8" ht="12.5" customHeight="1">
      <c r="A4516" s="55">
        <v>29328</v>
      </c>
      <c r="B4516" s="55">
        <v>4</v>
      </c>
      <c r="C4516" s="55" t="s">
        <v>18192</v>
      </c>
      <c r="D4516" s="55" t="s">
        <v>4649</v>
      </c>
      <c r="E4516" s="55" t="s">
        <v>18193</v>
      </c>
      <c r="F4516" s="55" t="s">
        <v>4651</v>
      </c>
      <c r="G4516" s="55" t="s">
        <v>18194</v>
      </c>
      <c r="H4516" s="55">
        <v>0</v>
      </c>
    </row>
    <row r="4517" spans="1:8" ht="12.5" customHeight="1">
      <c r="A4517" s="55">
        <v>11155</v>
      </c>
      <c r="B4517" s="55">
        <v>4</v>
      </c>
      <c r="C4517" s="55" t="s">
        <v>18195</v>
      </c>
      <c r="D4517" s="55" t="s">
        <v>4649</v>
      </c>
      <c r="E4517" s="55" t="s">
        <v>18196</v>
      </c>
      <c r="F4517" s="55" t="s">
        <v>4651</v>
      </c>
      <c r="G4517" s="55" t="s">
        <v>18197</v>
      </c>
      <c r="H4517" s="55">
        <v>0</v>
      </c>
    </row>
    <row r="4518" spans="1:8" ht="12.5" customHeight="1">
      <c r="A4518" s="55">
        <v>11286</v>
      </c>
      <c r="B4518" s="55">
        <v>4</v>
      </c>
      <c r="C4518" s="55" t="s">
        <v>18198</v>
      </c>
      <c r="D4518" s="55" t="s">
        <v>4649</v>
      </c>
      <c r="E4518" s="55" t="s">
        <v>18199</v>
      </c>
      <c r="F4518" s="55" t="s">
        <v>4651</v>
      </c>
      <c r="G4518" s="55" t="s">
        <v>18200</v>
      </c>
      <c r="H4518" s="55">
        <v>0</v>
      </c>
    </row>
    <row r="4519" spans="1:8" ht="12.5" customHeight="1">
      <c r="A4519" s="55">
        <v>11774</v>
      </c>
      <c r="B4519" s="55">
        <v>4</v>
      </c>
      <c r="C4519" s="55" t="s">
        <v>18201</v>
      </c>
      <c r="D4519" s="55" t="s">
        <v>4649</v>
      </c>
      <c r="E4519" s="55" t="s">
        <v>18202</v>
      </c>
      <c r="F4519" s="55" t="s">
        <v>4651</v>
      </c>
      <c r="G4519" s="55" t="s">
        <v>18203</v>
      </c>
      <c r="H4519" s="55">
        <v>0</v>
      </c>
    </row>
    <row r="4520" spans="1:8" ht="12.5" customHeight="1">
      <c r="A4520" s="55">
        <v>11775</v>
      </c>
      <c r="B4520" s="55">
        <v>4</v>
      </c>
      <c r="C4520" s="55" t="s">
        <v>18204</v>
      </c>
      <c r="D4520" s="55" t="s">
        <v>4649</v>
      </c>
      <c r="E4520" s="55" t="s">
        <v>18205</v>
      </c>
      <c r="F4520" s="55" t="s">
        <v>4651</v>
      </c>
      <c r="G4520" s="55" t="s">
        <v>18206</v>
      </c>
      <c r="H4520" s="55">
        <v>0</v>
      </c>
    </row>
    <row r="4521" spans="1:8" ht="12.5" customHeight="1">
      <c r="A4521" s="55">
        <v>11877</v>
      </c>
      <c r="B4521" s="55">
        <v>4</v>
      </c>
      <c r="C4521" s="55" t="s">
        <v>18207</v>
      </c>
      <c r="D4521" s="55" t="s">
        <v>4649</v>
      </c>
      <c r="E4521" s="55" t="s">
        <v>18208</v>
      </c>
      <c r="F4521" s="55" t="s">
        <v>4651</v>
      </c>
      <c r="G4521" s="55" t="s">
        <v>18209</v>
      </c>
      <c r="H4521" s="55">
        <v>0</v>
      </c>
    </row>
    <row r="4522" spans="1:8" ht="12.5" customHeight="1">
      <c r="A4522" s="55">
        <v>12150</v>
      </c>
      <c r="B4522" s="55">
        <v>4</v>
      </c>
      <c r="C4522" s="55" t="s">
        <v>18210</v>
      </c>
      <c r="D4522" s="55" t="s">
        <v>4649</v>
      </c>
      <c r="E4522" s="55" t="s">
        <v>18211</v>
      </c>
      <c r="F4522" s="55" t="s">
        <v>4651</v>
      </c>
      <c r="G4522" s="55" t="s">
        <v>18212</v>
      </c>
      <c r="H4522" s="55">
        <v>0</v>
      </c>
    </row>
    <row r="4523" spans="1:8" ht="12.5" customHeight="1">
      <c r="A4523" s="55">
        <v>12186</v>
      </c>
      <c r="B4523" s="55">
        <v>4</v>
      </c>
      <c r="C4523" s="55" t="s">
        <v>18213</v>
      </c>
      <c r="D4523" s="55" t="s">
        <v>4649</v>
      </c>
      <c r="E4523" s="55" t="s">
        <v>18214</v>
      </c>
      <c r="F4523" s="55" t="s">
        <v>4651</v>
      </c>
      <c r="G4523" s="55" t="s">
        <v>18215</v>
      </c>
      <c r="H4523" s="55">
        <v>0</v>
      </c>
    </row>
    <row r="4524" spans="1:8" ht="12.5" customHeight="1">
      <c r="A4524" s="55">
        <v>12206</v>
      </c>
      <c r="B4524" s="55">
        <v>4</v>
      </c>
      <c r="C4524" s="55" t="s">
        <v>18216</v>
      </c>
      <c r="D4524" s="55" t="s">
        <v>4649</v>
      </c>
      <c r="E4524" s="55" t="s">
        <v>18217</v>
      </c>
      <c r="F4524" s="55" t="s">
        <v>4651</v>
      </c>
      <c r="G4524" s="55" t="s">
        <v>18218</v>
      </c>
      <c r="H4524" s="55">
        <v>0</v>
      </c>
    </row>
    <row r="4525" spans="1:8" ht="12.5" customHeight="1">
      <c r="A4525" s="55">
        <v>12882</v>
      </c>
      <c r="B4525" s="55">
        <v>4</v>
      </c>
      <c r="C4525" s="55" t="s">
        <v>18219</v>
      </c>
      <c r="D4525" s="55" t="s">
        <v>4649</v>
      </c>
      <c r="E4525" s="55" t="s">
        <v>18220</v>
      </c>
      <c r="F4525" s="55" t="s">
        <v>4651</v>
      </c>
      <c r="G4525" s="55" t="s">
        <v>18221</v>
      </c>
      <c r="H4525" s="55">
        <v>0</v>
      </c>
    </row>
    <row r="4526" spans="1:8" ht="12.5" customHeight="1">
      <c r="A4526" s="55">
        <v>12921</v>
      </c>
      <c r="B4526" s="55">
        <v>4</v>
      </c>
      <c r="C4526" s="55" t="s">
        <v>18222</v>
      </c>
      <c r="D4526" s="55" t="s">
        <v>4649</v>
      </c>
      <c r="E4526" s="55" t="s">
        <v>18223</v>
      </c>
      <c r="F4526" s="55" t="s">
        <v>4651</v>
      </c>
      <c r="G4526" s="55" t="s">
        <v>18224</v>
      </c>
      <c r="H4526" s="55">
        <v>0</v>
      </c>
    </row>
    <row r="4527" spans="1:8" ht="12.5" customHeight="1">
      <c r="A4527" s="55">
        <v>13212</v>
      </c>
      <c r="B4527" s="55">
        <v>4</v>
      </c>
      <c r="C4527" s="55" t="s">
        <v>18225</v>
      </c>
      <c r="D4527" s="55" t="s">
        <v>4649</v>
      </c>
      <c r="E4527" s="55" t="s">
        <v>18226</v>
      </c>
      <c r="F4527" s="55" t="s">
        <v>4651</v>
      </c>
      <c r="G4527" s="55" t="s">
        <v>18227</v>
      </c>
      <c r="H4527" s="55">
        <v>0</v>
      </c>
    </row>
    <row r="4528" spans="1:8" ht="12.5" customHeight="1">
      <c r="A4528" s="55">
        <v>13307</v>
      </c>
      <c r="B4528" s="55">
        <v>4</v>
      </c>
      <c r="C4528" s="55" t="s">
        <v>18228</v>
      </c>
      <c r="D4528" s="55" t="s">
        <v>4649</v>
      </c>
      <c r="E4528" s="55" t="s">
        <v>18229</v>
      </c>
      <c r="F4528" s="55" t="s">
        <v>4651</v>
      </c>
      <c r="G4528" s="55" t="s">
        <v>18230</v>
      </c>
      <c r="H4528" s="55">
        <v>0</v>
      </c>
    </row>
    <row r="4529" spans="1:8" ht="12.5" customHeight="1">
      <c r="A4529" s="55">
        <v>13333</v>
      </c>
      <c r="B4529" s="55">
        <v>4</v>
      </c>
      <c r="C4529" s="55" t="s">
        <v>18231</v>
      </c>
      <c r="D4529" s="55" t="s">
        <v>4649</v>
      </c>
      <c r="E4529" s="55" t="s">
        <v>18232</v>
      </c>
      <c r="F4529" s="55" t="s">
        <v>4651</v>
      </c>
      <c r="G4529" s="55" t="s">
        <v>18233</v>
      </c>
      <c r="H4529" s="55">
        <v>0</v>
      </c>
    </row>
    <row r="4530" spans="1:8" ht="12.5" customHeight="1">
      <c r="A4530" s="55">
        <v>13336</v>
      </c>
      <c r="B4530" s="55">
        <v>4</v>
      </c>
      <c r="C4530" s="55" t="s">
        <v>18234</v>
      </c>
      <c r="D4530" s="55" t="s">
        <v>4649</v>
      </c>
      <c r="E4530" s="55" t="s">
        <v>18235</v>
      </c>
      <c r="F4530" s="55" t="s">
        <v>4651</v>
      </c>
      <c r="G4530" s="55" t="s">
        <v>18236</v>
      </c>
      <c r="H4530" s="55">
        <v>0</v>
      </c>
    </row>
    <row r="4531" spans="1:8" ht="12.5" customHeight="1">
      <c r="A4531" s="55">
        <v>13417</v>
      </c>
      <c r="B4531" s="55">
        <v>4</v>
      </c>
      <c r="C4531" s="55" t="s">
        <v>18237</v>
      </c>
      <c r="D4531" s="55" t="s">
        <v>4649</v>
      </c>
      <c r="E4531" s="55" t="s">
        <v>18238</v>
      </c>
      <c r="F4531" s="55" t="s">
        <v>4651</v>
      </c>
      <c r="G4531" s="55" t="s">
        <v>18239</v>
      </c>
      <c r="H4531" s="55">
        <v>0</v>
      </c>
    </row>
    <row r="4532" spans="1:8" ht="12.5" customHeight="1">
      <c r="A4532" s="55">
        <v>13984</v>
      </c>
      <c r="B4532" s="55">
        <v>4</v>
      </c>
      <c r="C4532" s="55" t="s">
        <v>18240</v>
      </c>
      <c r="D4532" s="55" t="s">
        <v>4649</v>
      </c>
      <c r="E4532" s="55" t="s">
        <v>18241</v>
      </c>
      <c r="F4532" s="55" t="s">
        <v>4651</v>
      </c>
      <c r="G4532" s="55" t="s">
        <v>18242</v>
      </c>
      <c r="H4532" s="55">
        <v>0</v>
      </c>
    </row>
    <row r="4533" spans="1:8" ht="12.5" customHeight="1">
      <c r="A4533" s="55">
        <v>14472</v>
      </c>
      <c r="B4533" s="55">
        <v>4</v>
      </c>
      <c r="C4533" s="55" t="s">
        <v>18243</v>
      </c>
      <c r="D4533" s="55" t="s">
        <v>4649</v>
      </c>
      <c r="E4533" s="55" t="s">
        <v>18244</v>
      </c>
      <c r="F4533" s="55" t="s">
        <v>4651</v>
      </c>
      <c r="G4533" s="55" t="s">
        <v>18245</v>
      </c>
      <c r="H4533" s="55">
        <v>0</v>
      </c>
    </row>
    <row r="4534" spans="1:8" ht="12.5" customHeight="1">
      <c r="A4534" s="55">
        <v>14620</v>
      </c>
      <c r="B4534" s="55">
        <v>4</v>
      </c>
      <c r="C4534" s="55" t="s">
        <v>18246</v>
      </c>
      <c r="D4534" s="55" t="s">
        <v>4649</v>
      </c>
      <c r="E4534" s="55" t="s">
        <v>18247</v>
      </c>
      <c r="F4534" s="55" t="s">
        <v>4651</v>
      </c>
      <c r="G4534" s="55" t="s">
        <v>18248</v>
      </c>
      <c r="H4534" s="55">
        <v>0</v>
      </c>
    </row>
    <row r="4535" spans="1:8" ht="12.5" customHeight="1">
      <c r="A4535" s="55">
        <v>14662</v>
      </c>
      <c r="B4535" s="55">
        <v>4</v>
      </c>
      <c r="C4535" s="55" t="s">
        <v>18249</v>
      </c>
      <c r="D4535" s="55" t="s">
        <v>4649</v>
      </c>
      <c r="E4535" s="55" t="s">
        <v>18250</v>
      </c>
      <c r="F4535" s="55" t="s">
        <v>4651</v>
      </c>
      <c r="G4535" s="55" t="s">
        <v>18251</v>
      </c>
      <c r="H4535" s="55">
        <v>0</v>
      </c>
    </row>
    <row r="4536" spans="1:8" ht="12.5" customHeight="1">
      <c r="A4536" s="55">
        <v>15275</v>
      </c>
      <c r="B4536" s="55">
        <v>4</v>
      </c>
      <c r="C4536" s="55" t="s">
        <v>18252</v>
      </c>
      <c r="D4536" s="55" t="s">
        <v>4649</v>
      </c>
      <c r="E4536" s="55" t="s">
        <v>18253</v>
      </c>
      <c r="F4536" s="55" t="s">
        <v>4651</v>
      </c>
      <c r="G4536" s="55" t="s">
        <v>18254</v>
      </c>
      <c r="H4536" s="55">
        <v>0</v>
      </c>
    </row>
    <row r="4537" spans="1:8" ht="12.5" customHeight="1">
      <c r="A4537" s="55">
        <v>15466</v>
      </c>
      <c r="B4537" s="55">
        <v>4</v>
      </c>
      <c r="C4537" s="55" t="s">
        <v>18255</v>
      </c>
      <c r="D4537" s="55" t="s">
        <v>4649</v>
      </c>
      <c r="E4537" s="55" t="s">
        <v>18256</v>
      </c>
      <c r="F4537" s="55" t="s">
        <v>4651</v>
      </c>
      <c r="G4537" s="55" t="s">
        <v>18257</v>
      </c>
      <c r="H4537" s="55">
        <v>0</v>
      </c>
    </row>
    <row r="4538" spans="1:8" ht="12.5" customHeight="1">
      <c r="A4538" s="55">
        <v>15884</v>
      </c>
      <c r="B4538" s="55">
        <v>4</v>
      </c>
      <c r="C4538" s="55" t="s">
        <v>18258</v>
      </c>
      <c r="D4538" s="55" t="s">
        <v>4649</v>
      </c>
      <c r="E4538" s="55" t="s">
        <v>18259</v>
      </c>
      <c r="F4538" s="55" t="s">
        <v>4651</v>
      </c>
      <c r="G4538" s="55" t="s">
        <v>18260</v>
      </c>
      <c r="H4538" s="55">
        <v>0</v>
      </c>
    </row>
    <row r="4539" spans="1:8" ht="12.5" customHeight="1">
      <c r="A4539" s="55">
        <v>16362</v>
      </c>
      <c r="B4539" s="55">
        <v>4</v>
      </c>
      <c r="C4539" s="55" t="s">
        <v>18261</v>
      </c>
      <c r="D4539" s="55" t="s">
        <v>4649</v>
      </c>
      <c r="E4539" s="55" t="s">
        <v>18262</v>
      </c>
      <c r="F4539" s="55" t="s">
        <v>4651</v>
      </c>
      <c r="G4539" s="55" t="s">
        <v>18263</v>
      </c>
      <c r="H4539" s="55">
        <v>0</v>
      </c>
    </row>
    <row r="4540" spans="1:8" ht="12.5" customHeight="1">
      <c r="A4540" s="55">
        <v>16868</v>
      </c>
      <c r="B4540" s="55">
        <v>4</v>
      </c>
      <c r="C4540" s="55" t="s">
        <v>18264</v>
      </c>
      <c r="D4540" s="55" t="s">
        <v>4649</v>
      </c>
      <c r="E4540" s="55" t="s">
        <v>18265</v>
      </c>
      <c r="F4540" s="55" t="s">
        <v>4651</v>
      </c>
      <c r="G4540" s="55" t="s">
        <v>18266</v>
      </c>
      <c r="H4540" s="55">
        <v>0</v>
      </c>
    </row>
    <row r="4541" spans="1:8" ht="12.5" customHeight="1">
      <c r="A4541" s="55">
        <v>17010</v>
      </c>
      <c r="B4541" s="55">
        <v>4</v>
      </c>
      <c r="C4541" s="55" t="s">
        <v>18267</v>
      </c>
      <c r="D4541" s="55" t="s">
        <v>4649</v>
      </c>
      <c r="E4541" s="55" t="s">
        <v>18268</v>
      </c>
      <c r="F4541" s="55" t="s">
        <v>4651</v>
      </c>
      <c r="G4541" s="55" t="s">
        <v>18269</v>
      </c>
      <c r="H4541" s="55">
        <v>0</v>
      </c>
    </row>
    <row r="4542" spans="1:8" ht="12.5" customHeight="1">
      <c r="A4542" s="55">
        <v>17172</v>
      </c>
      <c r="B4542" s="55">
        <v>4</v>
      </c>
      <c r="C4542" s="55" t="s">
        <v>18270</v>
      </c>
      <c r="D4542" s="55" t="s">
        <v>4649</v>
      </c>
      <c r="E4542" s="55" t="s">
        <v>18271</v>
      </c>
      <c r="F4542" s="55" t="s">
        <v>4651</v>
      </c>
      <c r="G4542" s="55" t="s">
        <v>18272</v>
      </c>
      <c r="H4542" s="55">
        <v>0</v>
      </c>
    </row>
    <row r="4543" spans="1:8" ht="12.5" customHeight="1">
      <c r="A4543" s="55">
        <v>17460</v>
      </c>
      <c r="B4543" s="55">
        <v>4</v>
      </c>
      <c r="C4543" s="55" t="s">
        <v>18273</v>
      </c>
      <c r="D4543" s="55" t="s">
        <v>4649</v>
      </c>
      <c r="E4543" s="55" t="s">
        <v>18274</v>
      </c>
      <c r="F4543" s="55" t="s">
        <v>4651</v>
      </c>
      <c r="G4543" s="55" t="s">
        <v>18275</v>
      </c>
      <c r="H4543" s="55">
        <v>0</v>
      </c>
    </row>
    <row r="4544" spans="1:8" ht="12.5" customHeight="1">
      <c r="A4544" s="55">
        <v>18061</v>
      </c>
      <c r="B4544" s="55">
        <v>4</v>
      </c>
      <c r="C4544" s="55" t="s">
        <v>18276</v>
      </c>
      <c r="D4544" s="55" t="s">
        <v>4649</v>
      </c>
      <c r="E4544" s="55" t="s">
        <v>18277</v>
      </c>
      <c r="F4544" s="55" t="s">
        <v>4651</v>
      </c>
      <c r="G4544" s="55" t="s">
        <v>18278</v>
      </c>
      <c r="H4544" s="55">
        <v>0</v>
      </c>
    </row>
    <row r="4545" spans="1:8" ht="12.5" customHeight="1">
      <c r="A4545" s="55">
        <v>18120</v>
      </c>
      <c r="B4545" s="55">
        <v>4</v>
      </c>
      <c r="C4545" s="55" t="s">
        <v>18279</v>
      </c>
      <c r="D4545" s="55" t="s">
        <v>4649</v>
      </c>
      <c r="E4545" s="55" t="s">
        <v>18280</v>
      </c>
      <c r="F4545" s="55" t="s">
        <v>4651</v>
      </c>
      <c r="G4545" s="55" t="s">
        <v>18281</v>
      </c>
      <c r="H4545" s="55">
        <v>0</v>
      </c>
    </row>
    <row r="4546" spans="1:8" ht="12.5" customHeight="1">
      <c r="A4546" s="55">
        <v>18327</v>
      </c>
      <c r="B4546" s="55">
        <v>4</v>
      </c>
      <c r="C4546" s="55" t="s">
        <v>18282</v>
      </c>
      <c r="D4546" s="55" t="s">
        <v>4649</v>
      </c>
      <c r="E4546" s="55" t="s">
        <v>18283</v>
      </c>
      <c r="F4546" s="55" t="s">
        <v>4651</v>
      </c>
      <c r="G4546" s="55" t="s">
        <v>18284</v>
      </c>
      <c r="H4546" s="55">
        <v>0</v>
      </c>
    </row>
    <row r="4547" spans="1:8" ht="12.5" customHeight="1">
      <c r="A4547" s="55">
        <v>18434</v>
      </c>
      <c r="B4547" s="55">
        <v>4</v>
      </c>
      <c r="C4547" s="55" t="s">
        <v>18285</v>
      </c>
      <c r="D4547" s="55" t="s">
        <v>4649</v>
      </c>
      <c r="E4547" s="55" t="s">
        <v>18286</v>
      </c>
      <c r="F4547" s="55" t="s">
        <v>4651</v>
      </c>
      <c r="G4547" s="55" t="s">
        <v>18287</v>
      </c>
      <c r="H4547" s="55">
        <v>0</v>
      </c>
    </row>
    <row r="4548" spans="1:8" ht="12.5" customHeight="1">
      <c r="A4548" s="55">
        <v>18456</v>
      </c>
      <c r="B4548" s="55">
        <v>4</v>
      </c>
      <c r="C4548" s="55" t="s">
        <v>18288</v>
      </c>
      <c r="D4548" s="55" t="s">
        <v>4649</v>
      </c>
      <c r="E4548" s="55" t="s">
        <v>18289</v>
      </c>
      <c r="F4548" s="55" t="s">
        <v>4651</v>
      </c>
      <c r="G4548" s="55" t="s">
        <v>18290</v>
      </c>
      <c r="H4548" s="55">
        <v>0</v>
      </c>
    </row>
    <row r="4549" spans="1:8" ht="12.5" customHeight="1">
      <c r="A4549" s="55">
        <v>18574</v>
      </c>
      <c r="B4549" s="55">
        <v>4</v>
      </c>
      <c r="C4549" s="55" t="s">
        <v>18291</v>
      </c>
      <c r="D4549" s="55" t="s">
        <v>4649</v>
      </c>
      <c r="E4549" s="55" t="s">
        <v>18292</v>
      </c>
      <c r="F4549" s="55" t="s">
        <v>4651</v>
      </c>
      <c r="G4549" s="55" t="s">
        <v>18293</v>
      </c>
      <c r="H4549" s="55">
        <v>0</v>
      </c>
    </row>
    <row r="4550" spans="1:8" ht="12.5" customHeight="1">
      <c r="A4550" s="55">
        <v>18575</v>
      </c>
      <c r="B4550" s="55">
        <v>4</v>
      </c>
      <c r="C4550" s="55" t="s">
        <v>18294</v>
      </c>
      <c r="D4550" s="55" t="s">
        <v>4649</v>
      </c>
      <c r="E4550" s="55" t="s">
        <v>18295</v>
      </c>
      <c r="F4550" s="55" t="s">
        <v>4651</v>
      </c>
      <c r="G4550" s="55" t="s">
        <v>18296</v>
      </c>
      <c r="H4550" s="55">
        <v>0</v>
      </c>
    </row>
    <row r="4551" spans="1:8" ht="12.5" customHeight="1">
      <c r="A4551" s="55">
        <v>18750</v>
      </c>
      <c r="B4551" s="55">
        <v>4</v>
      </c>
      <c r="C4551" s="55" t="s">
        <v>18297</v>
      </c>
      <c r="D4551" s="55" t="s">
        <v>4649</v>
      </c>
      <c r="E4551" s="55" t="s">
        <v>18298</v>
      </c>
      <c r="F4551" s="55" t="s">
        <v>4651</v>
      </c>
      <c r="G4551" s="55" t="s">
        <v>18299</v>
      </c>
      <c r="H4551" s="55">
        <v>0</v>
      </c>
    </row>
    <row r="4552" spans="1:8" ht="12.5" customHeight="1">
      <c r="A4552" s="55">
        <v>18862</v>
      </c>
      <c r="B4552" s="55">
        <v>4</v>
      </c>
      <c r="C4552" s="55" t="s">
        <v>18300</v>
      </c>
      <c r="D4552" s="55" t="s">
        <v>4649</v>
      </c>
      <c r="E4552" s="55" t="s">
        <v>18301</v>
      </c>
      <c r="F4552" s="55" t="s">
        <v>4651</v>
      </c>
      <c r="G4552" s="55" t="s">
        <v>18302</v>
      </c>
      <c r="H4552" s="55">
        <v>0</v>
      </c>
    </row>
    <row r="4553" spans="1:8" ht="12.5" customHeight="1">
      <c r="A4553" s="55">
        <v>19129</v>
      </c>
      <c r="B4553" s="55">
        <v>4</v>
      </c>
      <c r="C4553" s="55" t="s">
        <v>18303</v>
      </c>
      <c r="D4553" s="55" t="s">
        <v>4649</v>
      </c>
      <c r="E4553" s="55" t="s">
        <v>18304</v>
      </c>
      <c r="F4553" s="55" t="s">
        <v>4651</v>
      </c>
      <c r="G4553" s="55" t="s">
        <v>18305</v>
      </c>
      <c r="H4553" s="55">
        <v>0</v>
      </c>
    </row>
    <row r="4554" spans="1:8" ht="12.5" customHeight="1">
      <c r="A4554" s="55">
        <v>19134</v>
      </c>
      <c r="B4554" s="55">
        <v>4</v>
      </c>
      <c r="C4554" s="55" t="s">
        <v>18306</v>
      </c>
      <c r="D4554" s="55" t="s">
        <v>4649</v>
      </c>
      <c r="E4554" s="55" t="s">
        <v>18307</v>
      </c>
      <c r="F4554" s="55" t="s">
        <v>4651</v>
      </c>
      <c r="G4554" s="55" t="s">
        <v>18308</v>
      </c>
      <c r="H4554" s="55">
        <v>0</v>
      </c>
    </row>
    <row r="4555" spans="1:8" ht="12.5" customHeight="1">
      <c r="A4555" s="55">
        <v>19165</v>
      </c>
      <c r="B4555" s="55">
        <v>4</v>
      </c>
      <c r="C4555" s="55" t="s">
        <v>18309</v>
      </c>
      <c r="D4555" s="55" t="s">
        <v>4649</v>
      </c>
      <c r="E4555" s="55" t="s">
        <v>18310</v>
      </c>
      <c r="F4555" s="55" t="s">
        <v>4651</v>
      </c>
      <c r="G4555" s="55" t="s">
        <v>18311</v>
      </c>
      <c r="H4555" s="55">
        <v>0</v>
      </c>
    </row>
    <row r="4556" spans="1:8" ht="12.5" customHeight="1">
      <c r="A4556" s="55">
        <v>19401</v>
      </c>
      <c r="B4556" s="55">
        <v>4</v>
      </c>
      <c r="C4556" s="55" t="s">
        <v>18312</v>
      </c>
      <c r="D4556" s="55" t="s">
        <v>4649</v>
      </c>
      <c r="E4556" s="55" t="s">
        <v>18313</v>
      </c>
      <c r="F4556" s="55" t="s">
        <v>4651</v>
      </c>
      <c r="G4556" s="55" t="s">
        <v>18314</v>
      </c>
      <c r="H4556" s="55">
        <v>0</v>
      </c>
    </row>
    <row r="4557" spans="1:8" ht="12.5" customHeight="1">
      <c r="A4557" s="55">
        <v>19688</v>
      </c>
      <c r="B4557" s="55">
        <v>4</v>
      </c>
      <c r="C4557" s="55" t="s">
        <v>18315</v>
      </c>
      <c r="D4557" s="55" t="s">
        <v>4649</v>
      </c>
      <c r="E4557" s="55" t="s">
        <v>18316</v>
      </c>
      <c r="F4557" s="55" t="s">
        <v>4651</v>
      </c>
      <c r="G4557" s="55" t="s">
        <v>18317</v>
      </c>
      <c r="H4557" s="55">
        <v>0</v>
      </c>
    </row>
    <row r="4558" spans="1:8" ht="12.5" customHeight="1">
      <c r="A4558" s="55">
        <v>19702</v>
      </c>
      <c r="B4558" s="55">
        <v>4</v>
      </c>
      <c r="C4558" s="55" t="s">
        <v>18318</v>
      </c>
      <c r="D4558" s="55" t="s">
        <v>4649</v>
      </c>
      <c r="E4558" s="55" t="s">
        <v>18319</v>
      </c>
      <c r="F4558" s="55" t="s">
        <v>4651</v>
      </c>
      <c r="G4558" s="55" t="s">
        <v>18320</v>
      </c>
      <c r="H4558" s="55">
        <v>0</v>
      </c>
    </row>
    <row r="4559" spans="1:8" ht="12.5" customHeight="1">
      <c r="A4559" s="55">
        <v>19716</v>
      </c>
      <c r="B4559" s="55">
        <v>4</v>
      </c>
      <c r="C4559" s="55" t="s">
        <v>18321</v>
      </c>
      <c r="D4559" s="55" t="s">
        <v>4649</v>
      </c>
      <c r="E4559" s="55" t="s">
        <v>18322</v>
      </c>
      <c r="F4559" s="55" t="s">
        <v>4651</v>
      </c>
      <c r="G4559" s="55" t="s">
        <v>18323</v>
      </c>
      <c r="H4559" s="55">
        <v>0</v>
      </c>
    </row>
    <row r="4560" spans="1:8" ht="12.5" customHeight="1">
      <c r="A4560" s="55">
        <v>19731</v>
      </c>
      <c r="B4560" s="55">
        <v>4</v>
      </c>
      <c r="C4560" s="55" t="s">
        <v>18324</v>
      </c>
      <c r="D4560" s="55" t="s">
        <v>4649</v>
      </c>
      <c r="E4560" s="55" t="s">
        <v>18325</v>
      </c>
      <c r="F4560" s="55" t="s">
        <v>4651</v>
      </c>
      <c r="G4560" s="55" t="s">
        <v>18326</v>
      </c>
      <c r="H4560" s="55">
        <v>0</v>
      </c>
    </row>
    <row r="4561" spans="1:8" ht="12.5" customHeight="1">
      <c r="A4561" s="55">
        <v>20523</v>
      </c>
      <c r="B4561" s="55">
        <v>4</v>
      </c>
      <c r="C4561" s="55" t="s">
        <v>18327</v>
      </c>
      <c r="D4561" s="55" t="s">
        <v>4649</v>
      </c>
      <c r="E4561" s="55" t="s">
        <v>18328</v>
      </c>
      <c r="F4561" s="55" t="s">
        <v>4651</v>
      </c>
      <c r="G4561" s="55" t="s">
        <v>18329</v>
      </c>
      <c r="H4561" s="55">
        <v>0</v>
      </c>
    </row>
    <row r="4562" spans="1:8" ht="12.5" customHeight="1">
      <c r="A4562" s="55">
        <v>20542</v>
      </c>
      <c r="B4562" s="55">
        <v>4</v>
      </c>
      <c r="C4562" s="55" t="s">
        <v>18330</v>
      </c>
      <c r="D4562" s="55" t="s">
        <v>4649</v>
      </c>
      <c r="E4562" s="55" t="s">
        <v>18331</v>
      </c>
      <c r="F4562" s="55" t="s">
        <v>4651</v>
      </c>
      <c r="G4562" s="55" t="s">
        <v>18332</v>
      </c>
      <c r="H4562" s="55">
        <v>0</v>
      </c>
    </row>
    <row r="4563" spans="1:8" ht="12.5" customHeight="1">
      <c r="A4563" s="55">
        <v>20755</v>
      </c>
      <c r="B4563" s="55">
        <v>4</v>
      </c>
      <c r="C4563" s="55" t="s">
        <v>18333</v>
      </c>
      <c r="D4563" s="55" t="s">
        <v>4649</v>
      </c>
      <c r="E4563" s="55" t="s">
        <v>18334</v>
      </c>
      <c r="F4563" s="55" t="s">
        <v>4651</v>
      </c>
      <c r="G4563" s="55" t="s">
        <v>18335</v>
      </c>
      <c r="H4563" s="55">
        <v>0</v>
      </c>
    </row>
    <row r="4564" spans="1:8" ht="12.5" customHeight="1">
      <c r="A4564" s="55">
        <v>21425</v>
      </c>
      <c r="B4564" s="55">
        <v>4</v>
      </c>
      <c r="C4564" s="55" t="s">
        <v>18336</v>
      </c>
      <c r="D4564" s="55" t="s">
        <v>4649</v>
      </c>
      <c r="E4564" s="55" t="s">
        <v>18337</v>
      </c>
      <c r="F4564" s="55" t="s">
        <v>4651</v>
      </c>
      <c r="G4564" s="55" t="s">
        <v>18338</v>
      </c>
      <c r="H4564" s="55">
        <v>0</v>
      </c>
    </row>
    <row r="4565" spans="1:8" ht="12.5" customHeight="1">
      <c r="A4565" s="55">
        <v>21648</v>
      </c>
      <c r="B4565" s="55">
        <v>4</v>
      </c>
      <c r="C4565" s="55" t="s">
        <v>18339</v>
      </c>
      <c r="D4565" s="55" t="s">
        <v>4649</v>
      </c>
      <c r="E4565" s="55" t="s">
        <v>18340</v>
      </c>
      <c r="F4565" s="55" t="s">
        <v>4651</v>
      </c>
      <c r="G4565" s="55" t="s">
        <v>18341</v>
      </c>
      <c r="H4565" s="55">
        <v>0</v>
      </c>
    </row>
    <row r="4566" spans="1:8" ht="12.5" customHeight="1">
      <c r="A4566" s="55">
        <v>21688</v>
      </c>
      <c r="B4566" s="55">
        <v>4</v>
      </c>
      <c r="C4566" s="55" t="s">
        <v>18342</v>
      </c>
      <c r="D4566" s="55" t="s">
        <v>4649</v>
      </c>
      <c r="E4566" s="55" t="s">
        <v>18343</v>
      </c>
      <c r="F4566" s="55" t="s">
        <v>4651</v>
      </c>
      <c r="G4566" s="55" t="s">
        <v>18344</v>
      </c>
      <c r="H4566" s="55">
        <v>0</v>
      </c>
    </row>
    <row r="4567" spans="1:8" ht="12.5" customHeight="1">
      <c r="A4567" s="55">
        <v>21705</v>
      </c>
      <c r="B4567" s="55">
        <v>4</v>
      </c>
      <c r="C4567" s="55" t="s">
        <v>18345</v>
      </c>
      <c r="D4567" s="55" t="s">
        <v>4649</v>
      </c>
      <c r="E4567" s="55" t="s">
        <v>18346</v>
      </c>
      <c r="F4567" s="55" t="s">
        <v>4651</v>
      </c>
      <c r="G4567" s="55" t="s">
        <v>18347</v>
      </c>
      <c r="H4567" s="55">
        <v>0</v>
      </c>
    </row>
    <row r="4568" spans="1:8" ht="12.5" customHeight="1">
      <c r="A4568" s="55">
        <v>21749</v>
      </c>
      <c r="B4568" s="55">
        <v>4</v>
      </c>
      <c r="C4568" s="55" t="s">
        <v>18348</v>
      </c>
      <c r="D4568" s="55" t="s">
        <v>4649</v>
      </c>
      <c r="E4568" s="55" t="s">
        <v>18349</v>
      </c>
      <c r="F4568" s="55" t="s">
        <v>4651</v>
      </c>
      <c r="G4568" s="55" t="s">
        <v>18350</v>
      </c>
      <c r="H4568" s="55">
        <v>0</v>
      </c>
    </row>
    <row r="4569" spans="1:8" ht="12.5" customHeight="1">
      <c r="A4569" s="55">
        <v>21929</v>
      </c>
      <c r="B4569" s="55">
        <v>4</v>
      </c>
      <c r="C4569" s="55" t="s">
        <v>18351</v>
      </c>
      <c r="D4569" s="55" t="s">
        <v>4649</v>
      </c>
      <c r="E4569" s="55" t="s">
        <v>18352</v>
      </c>
      <c r="F4569" s="55" t="s">
        <v>4651</v>
      </c>
      <c r="G4569" s="55" t="s">
        <v>18353</v>
      </c>
      <c r="H4569" s="55">
        <v>0</v>
      </c>
    </row>
    <row r="4570" spans="1:8" ht="12.5" customHeight="1">
      <c r="A4570" s="55">
        <v>22053</v>
      </c>
      <c r="B4570" s="55">
        <v>4</v>
      </c>
      <c r="C4570" s="55" t="s">
        <v>18354</v>
      </c>
      <c r="D4570" s="55" t="s">
        <v>4649</v>
      </c>
      <c r="E4570" s="55" t="s">
        <v>18355</v>
      </c>
      <c r="F4570" s="55" t="s">
        <v>4651</v>
      </c>
      <c r="G4570" s="55" t="s">
        <v>18356</v>
      </c>
      <c r="H4570" s="55">
        <v>0</v>
      </c>
    </row>
    <row r="4571" spans="1:8" ht="12.5" customHeight="1">
      <c r="A4571" s="55">
        <v>22055</v>
      </c>
      <c r="B4571" s="55">
        <v>4</v>
      </c>
      <c r="C4571" s="55" t="s">
        <v>18357</v>
      </c>
      <c r="D4571" s="55" t="s">
        <v>4649</v>
      </c>
      <c r="E4571" s="55" t="s">
        <v>18358</v>
      </c>
      <c r="F4571" s="55" t="s">
        <v>4651</v>
      </c>
      <c r="G4571" s="55" t="s">
        <v>18359</v>
      </c>
      <c r="H4571" s="55">
        <v>0</v>
      </c>
    </row>
    <row r="4572" spans="1:8" ht="12.5" customHeight="1">
      <c r="A4572" s="55">
        <v>22356</v>
      </c>
      <c r="B4572" s="55">
        <v>4</v>
      </c>
      <c r="C4572" s="55" t="s">
        <v>18360</v>
      </c>
      <c r="D4572" s="55" t="s">
        <v>4649</v>
      </c>
      <c r="E4572" s="55" t="s">
        <v>18361</v>
      </c>
      <c r="F4572" s="55" t="s">
        <v>4651</v>
      </c>
      <c r="G4572" s="55" t="s">
        <v>18362</v>
      </c>
      <c r="H4572" s="55">
        <v>0</v>
      </c>
    </row>
    <row r="4573" spans="1:8" ht="12.5" customHeight="1">
      <c r="A4573" s="55">
        <v>23066</v>
      </c>
      <c r="B4573" s="55">
        <v>4</v>
      </c>
      <c r="C4573" s="55" t="s">
        <v>18363</v>
      </c>
      <c r="D4573" s="55" t="s">
        <v>4649</v>
      </c>
      <c r="E4573" s="55" t="s">
        <v>18364</v>
      </c>
      <c r="F4573" s="55" t="s">
        <v>4651</v>
      </c>
      <c r="G4573" s="55" t="s">
        <v>18365</v>
      </c>
      <c r="H4573" s="55">
        <v>0</v>
      </c>
    </row>
    <row r="4574" spans="1:8" ht="12.5" customHeight="1">
      <c r="A4574" s="55">
        <v>23069</v>
      </c>
      <c r="B4574" s="55">
        <v>4</v>
      </c>
      <c r="C4574" s="55" t="s">
        <v>18366</v>
      </c>
      <c r="D4574" s="55" t="s">
        <v>4649</v>
      </c>
      <c r="E4574" s="55" t="s">
        <v>18367</v>
      </c>
      <c r="F4574" s="55" t="s">
        <v>4651</v>
      </c>
      <c r="G4574" s="55" t="s">
        <v>18368</v>
      </c>
      <c r="H4574" s="55">
        <v>0</v>
      </c>
    </row>
    <row r="4575" spans="1:8" ht="12.5" customHeight="1">
      <c r="A4575" s="55">
        <v>23080</v>
      </c>
      <c r="B4575" s="55">
        <v>4</v>
      </c>
      <c r="C4575" s="55" t="s">
        <v>18369</v>
      </c>
      <c r="D4575" s="55" t="s">
        <v>4649</v>
      </c>
      <c r="E4575" s="55" t="s">
        <v>18370</v>
      </c>
      <c r="F4575" s="55" t="s">
        <v>4651</v>
      </c>
      <c r="G4575" s="55" t="s">
        <v>18371</v>
      </c>
      <c r="H4575" s="55">
        <v>0</v>
      </c>
    </row>
    <row r="4576" spans="1:8" ht="12.5" customHeight="1">
      <c r="A4576" s="55">
        <v>23126</v>
      </c>
      <c r="B4576" s="55">
        <v>4</v>
      </c>
      <c r="C4576" s="55" t="s">
        <v>18372</v>
      </c>
      <c r="D4576" s="55" t="s">
        <v>4649</v>
      </c>
      <c r="E4576" s="55" t="s">
        <v>18373</v>
      </c>
      <c r="F4576" s="55" t="s">
        <v>4651</v>
      </c>
      <c r="G4576" s="55" t="s">
        <v>18374</v>
      </c>
      <c r="H4576" s="55">
        <v>0</v>
      </c>
    </row>
    <row r="4577" spans="1:8" ht="12.5" customHeight="1">
      <c r="A4577" s="55">
        <v>23206</v>
      </c>
      <c r="B4577" s="55">
        <v>4</v>
      </c>
      <c r="C4577" s="55" t="s">
        <v>18375</v>
      </c>
      <c r="D4577" s="55" t="s">
        <v>4649</v>
      </c>
      <c r="E4577" s="55" t="s">
        <v>18376</v>
      </c>
      <c r="F4577" s="55" t="s">
        <v>4651</v>
      </c>
      <c r="G4577" s="55" t="s">
        <v>18377</v>
      </c>
      <c r="H4577" s="55">
        <v>0</v>
      </c>
    </row>
    <row r="4578" spans="1:8" ht="12.5" customHeight="1">
      <c r="A4578" s="55">
        <v>23217</v>
      </c>
      <c r="B4578" s="55">
        <v>4</v>
      </c>
      <c r="C4578" s="55" t="s">
        <v>18378</v>
      </c>
      <c r="D4578" s="55" t="s">
        <v>4649</v>
      </c>
      <c r="E4578" s="55" t="s">
        <v>18379</v>
      </c>
      <c r="F4578" s="55" t="s">
        <v>4651</v>
      </c>
      <c r="G4578" s="55" t="s">
        <v>18380</v>
      </c>
      <c r="H4578" s="55">
        <v>0</v>
      </c>
    </row>
    <row r="4579" spans="1:8" ht="12.5" customHeight="1">
      <c r="A4579" s="55">
        <v>23365</v>
      </c>
      <c r="B4579" s="55">
        <v>4</v>
      </c>
      <c r="C4579" s="55" t="s">
        <v>18381</v>
      </c>
      <c r="D4579" s="55" t="s">
        <v>4649</v>
      </c>
      <c r="E4579" s="55" t="s">
        <v>18382</v>
      </c>
      <c r="F4579" s="55" t="s">
        <v>4651</v>
      </c>
      <c r="G4579" s="55" t="s">
        <v>18383</v>
      </c>
      <c r="H4579" s="55">
        <v>0</v>
      </c>
    </row>
    <row r="4580" spans="1:8" ht="12.5" customHeight="1">
      <c r="A4580" s="55">
        <v>23394</v>
      </c>
      <c r="B4580" s="55">
        <v>4</v>
      </c>
      <c r="C4580" s="55" t="s">
        <v>18384</v>
      </c>
      <c r="D4580" s="55" t="s">
        <v>4649</v>
      </c>
      <c r="E4580" s="55" t="s">
        <v>18385</v>
      </c>
      <c r="F4580" s="55" t="s">
        <v>4651</v>
      </c>
      <c r="G4580" s="55" t="s">
        <v>18386</v>
      </c>
      <c r="H4580" s="55">
        <v>0</v>
      </c>
    </row>
    <row r="4581" spans="1:8" ht="12.5" customHeight="1">
      <c r="A4581" s="55">
        <v>23407</v>
      </c>
      <c r="B4581" s="55">
        <v>4</v>
      </c>
      <c r="C4581" s="55" t="s">
        <v>18387</v>
      </c>
      <c r="D4581" s="55" t="s">
        <v>4649</v>
      </c>
      <c r="E4581" s="55" t="s">
        <v>18388</v>
      </c>
      <c r="F4581" s="55" t="s">
        <v>4651</v>
      </c>
      <c r="G4581" s="55" t="s">
        <v>18389</v>
      </c>
      <c r="H4581" s="55">
        <v>0</v>
      </c>
    </row>
    <row r="4582" spans="1:8" ht="12.5" customHeight="1">
      <c r="A4582" s="55">
        <v>23722</v>
      </c>
      <c r="B4582" s="55">
        <v>4</v>
      </c>
      <c r="C4582" s="55" t="s">
        <v>18390</v>
      </c>
      <c r="D4582" s="55" t="s">
        <v>4649</v>
      </c>
      <c r="E4582" s="55" t="s">
        <v>18391</v>
      </c>
      <c r="F4582" s="55" t="s">
        <v>4651</v>
      </c>
      <c r="G4582" s="55" t="s">
        <v>18392</v>
      </c>
      <c r="H4582" s="55">
        <v>0</v>
      </c>
    </row>
    <row r="4583" spans="1:8" ht="12.5" customHeight="1">
      <c r="A4583" s="55">
        <v>24323</v>
      </c>
      <c r="B4583" s="55">
        <v>4</v>
      </c>
      <c r="C4583" s="55" t="s">
        <v>18393</v>
      </c>
      <c r="D4583" s="55" t="s">
        <v>4649</v>
      </c>
      <c r="E4583" s="55" t="s">
        <v>18394</v>
      </c>
      <c r="F4583" s="55" t="s">
        <v>4651</v>
      </c>
      <c r="G4583" s="55" t="s">
        <v>18395</v>
      </c>
      <c r="H4583" s="55">
        <v>0</v>
      </c>
    </row>
    <row r="4584" spans="1:8" ht="12.5" customHeight="1">
      <c r="A4584" s="55">
        <v>24648</v>
      </c>
      <c r="B4584" s="55">
        <v>4</v>
      </c>
      <c r="C4584" s="55" t="s">
        <v>18396</v>
      </c>
      <c r="D4584" s="55" t="s">
        <v>4649</v>
      </c>
      <c r="E4584" s="55" t="s">
        <v>18397</v>
      </c>
      <c r="F4584" s="55" t="s">
        <v>4651</v>
      </c>
      <c r="G4584" s="55" t="s">
        <v>18398</v>
      </c>
      <c r="H4584" s="55">
        <v>0</v>
      </c>
    </row>
    <row r="4585" spans="1:8" ht="12.5" customHeight="1">
      <c r="A4585" s="55">
        <v>24958</v>
      </c>
      <c r="B4585" s="55">
        <v>4</v>
      </c>
      <c r="C4585" s="55" t="s">
        <v>18399</v>
      </c>
      <c r="D4585" s="55" t="s">
        <v>4649</v>
      </c>
      <c r="E4585" s="55" t="s">
        <v>18400</v>
      </c>
      <c r="F4585" s="55" t="s">
        <v>4651</v>
      </c>
      <c r="G4585" s="55" t="s">
        <v>18401</v>
      </c>
      <c r="H4585" s="55">
        <v>0</v>
      </c>
    </row>
    <row r="4586" spans="1:8" ht="12.5" customHeight="1">
      <c r="A4586" s="55">
        <v>24987</v>
      </c>
      <c r="B4586" s="55">
        <v>4</v>
      </c>
      <c r="C4586" s="55" t="s">
        <v>18402</v>
      </c>
      <c r="D4586" s="55" t="s">
        <v>4649</v>
      </c>
      <c r="E4586" s="55" t="s">
        <v>18403</v>
      </c>
      <c r="F4586" s="55" t="s">
        <v>4651</v>
      </c>
      <c r="G4586" s="55" t="s">
        <v>18404</v>
      </c>
      <c r="H4586" s="55">
        <v>0</v>
      </c>
    </row>
    <row r="4587" spans="1:8" ht="12.5" customHeight="1">
      <c r="A4587" s="55">
        <v>24992</v>
      </c>
      <c r="B4587" s="55">
        <v>4</v>
      </c>
      <c r="C4587" s="55" t="s">
        <v>18405</v>
      </c>
      <c r="D4587" s="55" t="s">
        <v>4649</v>
      </c>
      <c r="E4587" s="55" t="s">
        <v>18406</v>
      </c>
      <c r="F4587" s="55" t="s">
        <v>4651</v>
      </c>
      <c r="G4587" s="55" t="s">
        <v>18407</v>
      </c>
      <c r="H4587" s="55">
        <v>0</v>
      </c>
    </row>
    <row r="4588" spans="1:8" ht="12.5" customHeight="1">
      <c r="A4588" s="55">
        <v>24993</v>
      </c>
      <c r="B4588" s="55">
        <v>4</v>
      </c>
      <c r="C4588" s="55" t="s">
        <v>18408</v>
      </c>
      <c r="D4588" s="55" t="s">
        <v>4649</v>
      </c>
      <c r="E4588" s="55" t="s">
        <v>18409</v>
      </c>
      <c r="F4588" s="55" t="s">
        <v>4651</v>
      </c>
      <c r="G4588" s="55" t="s">
        <v>18410</v>
      </c>
      <c r="H4588" s="55">
        <v>0</v>
      </c>
    </row>
    <row r="4589" spans="1:8" ht="12.5" customHeight="1">
      <c r="A4589" s="55">
        <v>25060</v>
      </c>
      <c r="B4589" s="55">
        <v>4</v>
      </c>
      <c r="C4589" s="55" t="s">
        <v>18411</v>
      </c>
      <c r="D4589" s="55" t="s">
        <v>4649</v>
      </c>
      <c r="E4589" s="55" t="s">
        <v>18412</v>
      </c>
      <c r="F4589" s="55" t="s">
        <v>4651</v>
      </c>
      <c r="G4589" s="55" t="s">
        <v>18413</v>
      </c>
      <c r="H4589" s="55">
        <v>0</v>
      </c>
    </row>
    <row r="4590" spans="1:8" ht="12.5" customHeight="1">
      <c r="A4590" s="55">
        <v>25152</v>
      </c>
      <c r="B4590" s="55">
        <v>4</v>
      </c>
      <c r="C4590" s="55" t="s">
        <v>18414</v>
      </c>
      <c r="D4590" s="55" t="s">
        <v>4649</v>
      </c>
      <c r="E4590" s="55" t="s">
        <v>18415</v>
      </c>
      <c r="F4590" s="55" t="s">
        <v>4651</v>
      </c>
      <c r="G4590" s="55" t="s">
        <v>18416</v>
      </c>
      <c r="H4590" s="55">
        <v>0</v>
      </c>
    </row>
    <row r="4591" spans="1:8" ht="12.5" customHeight="1">
      <c r="A4591" s="55">
        <v>25377</v>
      </c>
      <c r="B4591" s="55">
        <v>4</v>
      </c>
      <c r="C4591" s="55" t="s">
        <v>18417</v>
      </c>
      <c r="D4591" s="55" t="s">
        <v>4649</v>
      </c>
      <c r="E4591" s="55" t="s">
        <v>18418</v>
      </c>
      <c r="F4591" s="55" t="s">
        <v>4651</v>
      </c>
      <c r="G4591" s="55" t="s">
        <v>18419</v>
      </c>
      <c r="H4591" s="55">
        <v>0</v>
      </c>
    </row>
    <row r="4592" spans="1:8" ht="12.5" customHeight="1">
      <c r="A4592" s="55">
        <v>25894</v>
      </c>
      <c r="B4592" s="55">
        <v>4</v>
      </c>
      <c r="C4592" s="55" t="s">
        <v>18420</v>
      </c>
      <c r="D4592" s="55" t="s">
        <v>4649</v>
      </c>
      <c r="E4592" s="55" t="s">
        <v>18421</v>
      </c>
      <c r="F4592" s="55" t="s">
        <v>4651</v>
      </c>
      <c r="G4592" s="55" t="s">
        <v>18422</v>
      </c>
      <c r="H4592" s="55">
        <v>0</v>
      </c>
    </row>
    <row r="4593" spans="1:8" ht="12.5" customHeight="1">
      <c r="A4593" s="55">
        <v>25908</v>
      </c>
      <c r="B4593" s="55">
        <v>4</v>
      </c>
      <c r="C4593" s="55" t="s">
        <v>18423</v>
      </c>
      <c r="D4593" s="55" t="s">
        <v>4649</v>
      </c>
      <c r="E4593" s="55" t="s">
        <v>18424</v>
      </c>
      <c r="F4593" s="55" t="s">
        <v>4651</v>
      </c>
      <c r="G4593" s="55" t="s">
        <v>18425</v>
      </c>
      <c r="H4593" s="55">
        <v>0</v>
      </c>
    </row>
    <row r="4594" spans="1:8" ht="12.5" customHeight="1">
      <c r="A4594" s="55">
        <v>25976</v>
      </c>
      <c r="B4594" s="55">
        <v>4</v>
      </c>
      <c r="C4594" s="55" t="s">
        <v>18426</v>
      </c>
      <c r="D4594" s="55" t="s">
        <v>4649</v>
      </c>
      <c r="E4594" s="55" t="s">
        <v>18427</v>
      </c>
      <c r="F4594" s="55" t="s">
        <v>4651</v>
      </c>
      <c r="G4594" s="55" t="s">
        <v>18428</v>
      </c>
      <c r="H4594" s="55">
        <v>0</v>
      </c>
    </row>
    <row r="4595" spans="1:8" ht="12.5" customHeight="1">
      <c r="A4595" s="55">
        <v>26111</v>
      </c>
      <c r="B4595" s="55">
        <v>4</v>
      </c>
      <c r="C4595" s="55" t="s">
        <v>18429</v>
      </c>
      <c r="D4595" s="55" t="s">
        <v>4649</v>
      </c>
      <c r="E4595" s="55" t="s">
        <v>18430</v>
      </c>
      <c r="F4595" s="55" t="s">
        <v>4651</v>
      </c>
      <c r="G4595" s="55" t="s">
        <v>18431</v>
      </c>
      <c r="H4595" s="55">
        <v>0</v>
      </c>
    </row>
    <row r="4596" spans="1:8" ht="12.5" customHeight="1">
      <c r="A4596" s="55">
        <v>26203</v>
      </c>
      <c r="B4596" s="55">
        <v>4</v>
      </c>
      <c r="C4596" s="55" t="s">
        <v>18432</v>
      </c>
      <c r="D4596" s="55" t="s">
        <v>4649</v>
      </c>
      <c r="E4596" s="55" t="s">
        <v>18433</v>
      </c>
      <c r="F4596" s="55" t="s">
        <v>4651</v>
      </c>
      <c r="G4596" s="55" t="s">
        <v>18434</v>
      </c>
      <c r="H4596" s="55">
        <v>0</v>
      </c>
    </row>
    <row r="4597" spans="1:8" ht="12.5" customHeight="1">
      <c r="A4597" s="55">
        <v>26247</v>
      </c>
      <c r="B4597" s="55">
        <v>4</v>
      </c>
      <c r="C4597" s="55" t="s">
        <v>18435</v>
      </c>
      <c r="D4597" s="55" t="s">
        <v>4649</v>
      </c>
      <c r="E4597" s="55" t="s">
        <v>18436</v>
      </c>
      <c r="F4597" s="55" t="s">
        <v>4651</v>
      </c>
      <c r="G4597" s="55" t="s">
        <v>18437</v>
      </c>
      <c r="H4597" s="55">
        <v>0</v>
      </c>
    </row>
    <row r="4598" spans="1:8" ht="12.5" customHeight="1">
      <c r="A4598" s="55">
        <v>26557</v>
      </c>
      <c r="B4598" s="55">
        <v>4</v>
      </c>
      <c r="C4598" s="55" t="s">
        <v>18438</v>
      </c>
      <c r="D4598" s="55" t="s">
        <v>4649</v>
      </c>
      <c r="E4598" s="55" t="s">
        <v>18439</v>
      </c>
      <c r="F4598" s="55" t="s">
        <v>4651</v>
      </c>
      <c r="G4598" s="55" t="s">
        <v>18440</v>
      </c>
      <c r="H4598" s="55">
        <v>0</v>
      </c>
    </row>
    <row r="4599" spans="1:8" ht="12.5" customHeight="1">
      <c r="A4599" s="55">
        <v>26604</v>
      </c>
      <c r="B4599" s="55">
        <v>4</v>
      </c>
      <c r="C4599" s="55" t="s">
        <v>18441</v>
      </c>
      <c r="D4599" s="55" t="s">
        <v>4649</v>
      </c>
      <c r="E4599" s="55" t="s">
        <v>18442</v>
      </c>
      <c r="F4599" s="55" t="s">
        <v>4651</v>
      </c>
      <c r="G4599" s="55" t="s">
        <v>18443</v>
      </c>
      <c r="H4599" s="55">
        <v>0</v>
      </c>
    </row>
    <row r="4600" spans="1:8" ht="12.5" customHeight="1">
      <c r="A4600" s="55">
        <v>26650</v>
      </c>
      <c r="B4600" s="55">
        <v>4</v>
      </c>
      <c r="C4600" s="55" t="s">
        <v>18444</v>
      </c>
      <c r="D4600" s="55" t="s">
        <v>4649</v>
      </c>
      <c r="E4600" s="55" t="s">
        <v>18445</v>
      </c>
      <c r="F4600" s="55" t="s">
        <v>4651</v>
      </c>
      <c r="G4600" s="55" t="s">
        <v>18446</v>
      </c>
      <c r="H4600" s="55">
        <v>0</v>
      </c>
    </row>
    <row r="4601" spans="1:8" ht="12.5" customHeight="1">
      <c r="A4601" s="55">
        <v>27539</v>
      </c>
      <c r="B4601" s="55">
        <v>4</v>
      </c>
      <c r="C4601" s="55" t="s">
        <v>18447</v>
      </c>
      <c r="D4601" s="55" t="s">
        <v>4649</v>
      </c>
      <c r="E4601" s="55" t="s">
        <v>18448</v>
      </c>
      <c r="F4601" s="55" t="s">
        <v>4651</v>
      </c>
      <c r="G4601" s="55" t="s">
        <v>18449</v>
      </c>
      <c r="H4601" s="55">
        <v>0</v>
      </c>
    </row>
    <row r="4602" spans="1:8" ht="12.5" customHeight="1">
      <c r="A4602" s="55">
        <v>27603</v>
      </c>
      <c r="B4602" s="55">
        <v>4</v>
      </c>
      <c r="C4602" s="55" t="s">
        <v>18450</v>
      </c>
      <c r="D4602" s="55" t="s">
        <v>4649</v>
      </c>
      <c r="E4602" s="55" t="s">
        <v>18451</v>
      </c>
      <c r="F4602" s="55" t="s">
        <v>4651</v>
      </c>
      <c r="G4602" s="55" t="s">
        <v>18452</v>
      </c>
      <c r="H4602" s="55">
        <v>0</v>
      </c>
    </row>
    <row r="4603" spans="1:8" ht="12.5" customHeight="1">
      <c r="A4603" s="55">
        <v>28099</v>
      </c>
      <c r="B4603" s="55">
        <v>4</v>
      </c>
      <c r="C4603" s="55" t="s">
        <v>18453</v>
      </c>
      <c r="D4603" s="55" t="s">
        <v>4649</v>
      </c>
      <c r="E4603" s="55" t="s">
        <v>18454</v>
      </c>
      <c r="F4603" s="55" t="s">
        <v>4651</v>
      </c>
      <c r="G4603" s="55" t="s">
        <v>18455</v>
      </c>
      <c r="H4603" s="55">
        <v>0</v>
      </c>
    </row>
    <row r="4604" spans="1:8" ht="12.5" customHeight="1">
      <c r="A4604" s="55">
        <v>28145</v>
      </c>
      <c r="B4604" s="55">
        <v>4</v>
      </c>
      <c r="C4604" s="55" t="s">
        <v>18456</v>
      </c>
      <c r="D4604" s="55" t="s">
        <v>4649</v>
      </c>
      <c r="E4604" s="55" t="s">
        <v>18457</v>
      </c>
      <c r="F4604" s="55" t="s">
        <v>4651</v>
      </c>
      <c r="G4604" s="55" t="s">
        <v>18458</v>
      </c>
      <c r="H4604" s="55">
        <v>0</v>
      </c>
    </row>
    <row r="4605" spans="1:8" ht="12.5" customHeight="1">
      <c r="A4605" s="55">
        <v>28649</v>
      </c>
      <c r="B4605" s="55">
        <v>4</v>
      </c>
      <c r="C4605" s="55" t="s">
        <v>18459</v>
      </c>
      <c r="D4605" s="55" t="s">
        <v>4649</v>
      </c>
      <c r="E4605" s="55" t="s">
        <v>18460</v>
      </c>
      <c r="F4605" s="55" t="s">
        <v>4651</v>
      </c>
      <c r="G4605" s="55" t="s">
        <v>18461</v>
      </c>
      <c r="H4605" s="55">
        <v>0</v>
      </c>
    </row>
    <row r="4606" spans="1:8" ht="12.5" customHeight="1">
      <c r="A4606" s="55">
        <v>28975</v>
      </c>
      <c r="B4606" s="55">
        <v>4</v>
      </c>
      <c r="C4606" s="55" t="s">
        <v>18462</v>
      </c>
      <c r="D4606" s="55" t="s">
        <v>4649</v>
      </c>
      <c r="E4606" s="55" t="s">
        <v>18463</v>
      </c>
      <c r="F4606" s="55" t="s">
        <v>4651</v>
      </c>
      <c r="G4606" s="55" t="s">
        <v>18464</v>
      </c>
      <c r="H4606" s="55">
        <v>0</v>
      </c>
    </row>
    <row r="4607" spans="1:8" ht="12.5" customHeight="1">
      <c r="A4607" s="55">
        <v>29025</v>
      </c>
      <c r="B4607" s="55">
        <v>4</v>
      </c>
      <c r="C4607" s="55" t="s">
        <v>18465</v>
      </c>
      <c r="D4607" s="55" t="s">
        <v>4649</v>
      </c>
      <c r="E4607" s="55" t="s">
        <v>18466</v>
      </c>
      <c r="F4607" s="55" t="s">
        <v>4651</v>
      </c>
      <c r="G4607" s="55" t="s">
        <v>18467</v>
      </c>
      <c r="H4607" s="55">
        <v>0</v>
      </c>
    </row>
    <row r="4608" spans="1:8" ht="12.5" customHeight="1">
      <c r="A4608" s="55">
        <v>29033</v>
      </c>
      <c r="B4608" s="55">
        <v>4</v>
      </c>
      <c r="C4608" s="55" t="s">
        <v>18468</v>
      </c>
      <c r="D4608" s="55" t="s">
        <v>4649</v>
      </c>
      <c r="E4608" s="55" t="s">
        <v>18469</v>
      </c>
      <c r="F4608" s="55" t="s">
        <v>4651</v>
      </c>
      <c r="G4608" s="55" t="s">
        <v>18470</v>
      </c>
      <c r="H4608" s="55">
        <v>0</v>
      </c>
    </row>
    <row r="4609" spans="1:8" ht="12.5" customHeight="1">
      <c r="A4609" s="55">
        <v>29157</v>
      </c>
      <c r="B4609" s="55">
        <v>4</v>
      </c>
      <c r="C4609" s="55" t="s">
        <v>18471</v>
      </c>
      <c r="D4609" s="55" t="s">
        <v>4649</v>
      </c>
      <c r="E4609" s="55" t="s">
        <v>18472</v>
      </c>
      <c r="F4609" s="55" t="s">
        <v>4651</v>
      </c>
      <c r="G4609" s="55" t="s">
        <v>18473</v>
      </c>
      <c r="H4609" s="55">
        <v>0</v>
      </c>
    </row>
    <row r="4610" spans="1:8" ht="12.5" customHeight="1">
      <c r="A4610" s="55">
        <v>11515</v>
      </c>
      <c r="B4610" s="55">
        <v>4</v>
      </c>
      <c r="C4610" s="55" t="s">
        <v>18474</v>
      </c>
      <c r="D4610" s="55" t="s">
        <v>4649</v>
      </c>
      <c r="E4610" s="55" t="s">
        <v>18475</v>
      </c>
      <c r="F4610" s="55" t="s">
        <v>4651</v>
      </c>
      <c r="G4610" s="55" t="s">
        <v>18476</v>
      </c>
      <c r="H4610" s="55">
        <v>0</v>
      </c>
    </row>
    <row r="4611" spans="1:8" ht="12.5" customHeight="1">
      <c r="A4611" s="55">
        <v>11629</v>
      </c>
      <c r="B4611" s="55">
        <v>4</v>
      </c>
      <c r="C4611" s="55" t="s">
        <v>18477</v>
      </c>
      <c r="D4611" s="55" t="s">
        <v>4649</v>
      </c>
      <c r="E4611" s="55" t="s">
        <v>18478</v>
      </c>
      <c r="F4611" s="55" t="s">
        <v>4651</v>
      </c>
      <c r="G4611" s="55" t="s">
        <v>18479</v>
      </c>
      <c r="H4611" s="55">
        <v>0</v>
      </c>
    </row>
    <row r="4612" spans="1:8" ht="12.5" customHeight="1">
      <c r="A4612" s="55">
        <v>11665</v>
      </c>
      <c r="B4612" s="55">
        <v>4</v>
      </c>
      <c r="C4612" s="55" t="s">
        <v>18480</v>
      </c>
      <c r="D4612" s="55" t="s">
        <v>4649</v>
      </c>
      <c r="E4612" s="55" t="s">
        <v>18481</v>
      </c>
      <c r="F4612" s="55" t="s">
        <v>4651</v>
      </c>
      <c r="G4612" s="55" t="s">
        <v>18482</v>
      </c>
      <c r="H4612" s="55">
        <v>0</v>
      </c>
    </row>
    <row r="4613" spans="1:8" ht="12.5" customHeight="1">
      <c r="A4613" s="55">
        <v>11672</v>
      </c>
      <c r="B4613" s="55">
        <v>4</v>
      </c>
      <c r="C4613" s="55" t="s">
        <v>18483</v>
      </c>
      <c r="D4613" s="55" t="s">
        <v>4649</v>
      </c>
      <c r="E4613" s="55" t="s">
        <v>18484</v>
      </c>
      <c r="F4613" s="55" t="s">
        <v>4651</v>
      </c>
      <c r="G4613" s="55" t="s">
        <v>18485</v>
      </c>
      <c r="H4613" s="55">
        <v>0</v>
      </c>
    </row>
    <row r="4614" spans="1:8" ht="12.5" customHeight="1">
      <c r="A4614" s="55">
        <v>11891</v>
      </c>
      <c r="B4614" s="55">
        <v>4</v>
      </c>
      <c r="C4614" s="55" t="s">
        <v>18486</v>
      </c>
      <c r="D4614" s="55" t="s">
        <v>4649</v>
      </c>
      <c r="E4614" s="55" t="s">
        <v>18487</v>
      </c>
      <c r="F4614" s="55" t="s">
        <v>4651</v>
      </c>
      <c r="G4614" s="55" t="s">
        <v>18488</v>
      </c>
      <c r="H4614" s="55">
        <v>0</v>
      </c>
    </row>
    <row r="4615" spans="1:8" ht="12.5" customHeight="1">
      <c r="A4615" s="55">
        <v>12043</v>
      </c>
      <c r="B4615" s="55">
        <v>4</v>
      </c>
      <c r="C4615" s="55" t="s">
        <v>18489</v>
      </c>
      <c r="D4615" s="55" t="s">
        <v>4649</v>
      </c>
      <c r="E4615" s="55" t="s">
        <v>18490</v>
      </c>
      <c r="F4615" s="55" t="s">
        <v>4651</v>
      </c>
      <c r="G4615" s="55" t="s">
        <v>18491</v>
      </c>
      <c r="H4615" s="55">
        <v>0</v>
      </c>
    </row>
    <row r="4616" spans="1:8" ht="12.5" customHeight="1">
      <c r="A4616" s="55">
        <v>12045</v>
      </c>
      <c r="B4616" s="55">
        <v>4</v>
      </c>
      <c r="C4616" s="55" t="s">
        <v>18492</v>
      </c>
      <c r="D4616" s="55" t="s">
        <v>4649</v>
      </c>
      <c r="E4616" s="55" t="s">
        <v>18493</v>
      </c>
      <c r="F4616" s="55" t="s">
        <v>4651</v>
      </c>
      <c r="G4616" s="55" t="s">
        <v>18494</v>
      </c>
      <c r="H4616" s="55">
        <v>0</v>
      </c>
    </row>
    <row r="4617" spans="1:8" ht="12.5" customHeight="1">
      <c r="A4617" s="55">
        <v>12079</v>
      </c>
      <c r="B4617" s="55">
        <v>4</v>
      </c>
      <c r="C4617" s="55" t="s">
        <v>18495</v>
      </c>
      <c r="D4617" s="55" t="s">
        <v>4649</v>
      </c>
      <c r="E4617" s="55" t="s">
        <v>18496</v>
      </c>
      <c r="F4617" s="55" t="s">
        <v>4651</v>
      </c>
      <c r="G4617" s="55" t="s">
        <v>18497</v>
      </c>
      <c r="H4617" s="55">
        <v>0</v>
      </c>
    </row>
    <row r="4618" spans="1:8" ht="12.5" customHeight="1">
      <c r="A4618" s="55">
        <v>12093</v>
      </c>
      <c r="B4618" s="55">
        <v>4</v>
      </c>
      <c r="C4618" s="55" t="s">
        <v>18498</v>
      </c>
      <c r="D4618" s="55" t="s">
        <v>4649</v>
      </c>
      <c r="E4618" s="55" t="s">
        <v>18499</v>
      </c>
      <c r="F4618" s="55" t="s">
        <v>4651</v>
      </c>
      <c r="G4618" s="55" t="s">
        <v>18500</v>
      </c>
      <c r="H4618" s="55">
        <v>0</v>
      </c>
    </row>
    <row r="4619" spans="1:8" ht="12.5" customHeight="1">
      <c r="A4619" s="55">
        <v>12881</v>
      </c>
      <c r="B4619" s="55">
        <v>4</v>
      </c>
      <c r="C4619" s="55" t="s">
        <v>18501</v>
      </c>
      <c r="D4619" s="55" t="s">
        <v>4649</v>
      </c>
      <c r="E4619" s="55" t="s">
        <v>18502</v>
      </c>
      <c r="F4619" s="55" t="s">
        <v>4651</v>
      </c>
      <c r="G4619" s="55" t="s">
        <v>18503</v>
      </c>
      <c r="H4619" s="55">
        <v>0</v>
      </c>
    </row>
    <row r="4620" spans="1:8" ht="12.5" customHeight="1">
      <c r="A4620" s="55">
        <v>12966</v>
      </c>
      <c r="B4620" s="55">
        <v>4</v>
      </c>
      <c r="C4620" s="55" t="s">
        <v>18504</v>
      </c>
      <c r="D4620" s="55" t="s">
        <v>4649</v>
      </c>
      <c r="E4620" s="55" t="s">
        <v>18505</v>
      </c>
      <c r="F4620" s="55" t="s">
        <v>4651</v>
      </c>
      <c r="G4620" s="55" t="s">
        <v>18506</v>
      </c>
      <c r="H4620" s="55">
        <v>0</v>
      </c>
    </row>
    <row r="4621" spans="1:8" ht="12.5" customHeight="1">
      <c r="A4621" s="55">
        <v>13147</v>
      </c>
      <c r="B4621" s="55">
        <v>4</v>
      </c>
      <c r="C4621" s="55" t="s">
        <v>18507</v>
      </c>
      <c r="D4621" s="55" t="s">
        <v>4649</v>
      </c>
      <c r="E4621" s="55" t="s">
        <v>18508</v>
      </c>
      <c r="F4621" s="55" t="s">
        <v>4651</v>
      </c>
      <c r="G4621" s="55" t="s">
        <v>18509</v>
      </c>
      <c r="H4621" s="55">
        <v>0</v>
      </c>
    </row>
    <row r="4622" spans="1:8" ht="12.5" customHeight="1">
      <c r="A4622" s="55">
        <v>13228</v>
      </c>
      <c r="B4622" s="55">
        <v>4</v>
      </c>
      <c r="C4622" s="55" t="s">
        <v>18510</v>
      </c>
      <c r="D4622" s="55" t="s">
        <v>4649</v>
      </c>
      <c r="E4622" s="55" t="s">
        <v>18511</v>
      </c>
      <c r="F4622" s="55" t="s">
        <v>4651</v>
      </c>
      <c r="G4622" s="55" t="s">
        <v>18512</v>
      </c>
      <c r="H4622" s="55">
        <v>0</v>
      </c>
    </row>
    <row r="4623" spans="1:8" ht="12.5" customHeight="1">
      <c r="A4623" s="55">
        <v>13302</v>
      </c>
      <c r="B4623" s="55">
        <v>4</v>
      </c>
      <c r="C4623" s="55" t="s">
        <v>18513</v>
      </c>
      <c r="D4623" s="55" t="s">
        <v>4649</v>
      </c>
      <c r="E4623" s="55" t="s">
        <v>18514</v>
      </c>
      <c r="F4623" s="55" t="s">
        <v>4651</v>
      </c>
      <c r="G4623" s="55" t="s">
        <v>18515</v>
      </c>
      <c r="H4623" s="55">
        <v>0</v>
      </c>
    </row>
    <row r="4624" spans="1:8" ht="12.5" customHeight="1">
      <c r="A4624" s="55">
        <v>13364</v>
      </c>
      <c r="B4624" s="55">
        <v>4</v>
      </c>
      <c r="C4624" s="55" t="s">
        <v>18516</v>
      </c>
      <c r="D4624" s="55" t="s">
        <v>4649</v>
      </c>
      <c r="E4624" s="55" t="s">
        <v>18517</v>
      </c>
      <c r="F4624" s="55" t="s">
        <v>4651</v>
      </c>
      <c r="G4624" s="55" t="s">
        <v>18518</v>
      </c>
      <c r="H4624" s="55">
        <v>0</v>
      </c>
    </row>
    <row r="4625" spans="1:8" ht="12.5" customHeight="1">
      <c r="A4625" s="55">
        <v>14253</v>
      </c>
      <c r="B4625" s="55">
        <v>4</v>
      </c>
      <c r="C4625" s="55" t="s">
        <v>18519</v>
      </c>
      <c r="D4625" s="55" t="s">
        <v>4649</v>
      </c>
      <c r="E4625" s="55" t="s">
        <v>18520</v>
      </c>
      <c r="F4625" s="55" t="s">
        <v>4651</v>
      </c>
      <c r="G4625" s="55" t="s">
        <v>18521</v>
      </c>
      <c r="H4625" s="55">
        <v>0</v>
      </c>
    </row>
    <row r="4626" spans="1:8" ht="12.5" customHeight="1">
      <c r="A4626" s="55">
        <v>14431</v>
      </c>
      <c r="B4626" s="55">
        <v>4</v>
      </c>
      <c r="C4626" s="55" t="s">
        <v>18522</v>
      </c>
      <c r="D4626" s="55" t="s">
        <v>4649</v>
      </c>
      <c r="E4626" s="55" t="s">
        <v>18523</v>
      </c>
      <c r="F4626" s="55" t="s">
        <v>4651</v>
      </c>
      <c r="G4626" s="55" t="s">
        <v>18524</v>
      </c>
      <c r="H4626" s="55">
        <v>0</v>
      </c>
    </row>
    <row r="4627" spans="1:8" ht="12.5" customHeight="1">
      <c r="A4627" s="55">
        <v>14493</v>
      </c>
      <c r="B4627" s="55">
        <v>4</v>
      </c>
      <c r="C4627" s="55" t="s">
        <v>18525</v>
      </c>
      <c r="D4627" s="55" t="s">
        <v>4649</v>
      </c>
      <c r="E4627" s="55" t="s">
        <v>18526</v>
      </c>
      <c r="F4627" s="55" t="s">
        <v>4651</v>
      </c>
      <c r="G4627" s="55" t="s">
        <v>18527</v>
      </c>
      <c r="H4627" s="55">
        <v>0</v>
      </c>
    </row>
    <row r="4628" spans="1:8" ht="12.5" customHeight="1">
      <c r="A4628" s="55">
        <v>14580</v>
      </c>
      <c r="B4628" s="55">
        <v>4</v>
      </c>
      <c r="C4628" s="55" t="s">
        <v>18528</v>
      </c>
      <c r="D4628" s="55" t="s">
        <v>4649</v>
      </c>
      <c r="E4628" s="55" t="s">
        <v>18529</v>
      </c>
      <c r="F4628" s="55" t="s">
        <v>4651</v>
      </c>
      <c r="G4628" s="55" t="s">
        <v>18530</v>
      </c>
      <c r="H4628" s="55">
        <v>0</v>
      </c>
    </row>
    <row r="4629" spans="1:8" ht="12.5" customHeight="1">
      <c r="A4629" s="55">
        <v>14646</v>
      </c>
      <c r="B4629" s="55">
        <v>4</v>
      </c>
      <c r="C4629" s="55" t="s">
        <v>18531</v>
      </c>
      <c r="D4629" s="55" t="s">
        <v>4649</v>
      </c>
      <c r="E4629" s="55" t="s">
        <v>18532</v>
      </c>
      <c r="F4629" s="55" t="s">
        <v>4651</v>
      </c>
      <c r="G4629" s="55" t="s">
        <v>18533</v>
      </c>
      <c r="H4629" s="55">
        <v>0</v>
      </c>
    </row>
    <row r="4630" spans="1:8" ht="12.5" customHeight="1">
      <c r="A4630" s="55">
        <v>14759</v>
      </c>
      <c r="B4630" s="55">
        <v>4</v>
      </c>
      <c r="C4630" s="55" t="s">
        <v>18534</v>
      </c>
      <c r="D4630" s="55" t="s">
        <v>4649</v>
      </c>
      <c r="E4630" s="55" t="s">
        <v>18535</v>
      </c>
      <c r="F4630" s="55" t="s">
        <v>4651</v>
      </c>
      <c r="G4630" s="55" t="s">
        <v>18536</v>
      </c>
      <c r="H4630" s="55">
        <v>0</v>
      </c>
    </row>
    <row r="4631" spans="1:8" ht="12.5" customHeight="1">
      <c r="A4631" s="55">
        <v>14852</v>
      </c>
      <c r="B4631" s="55">
        <v>4</v>
      </c>
      <c r="C4631" s="55" t="s">
        <v>18537</v>
      </c>
      <c r="D4631" s="55" t="s">
        <v>4649</v>
      </c>
      <c r="E4631" s="55" t="s">
        <v>18538</v>
      </c>
      <c r="F4631" s="55" t="s">
        <v>4651</v>
      </c>
      <c r="G4631" s="55" t="s">
        <v>18539</v>
      </c>
      <c r="H4631" s="55">
        <v>0</v>
      </c>
    </row>
    <row r="4632" spans="1:8" ht="12.5" customHeight="1">
      <c r="A4632" s="55">
        <v>14884</v>
      </c>
      <c r="B4632" s="55">
        <v>4</v>
      </c>
      <c r="C4632" s="55" t="s">
        <v>18540</v>
      </c>
      <c r="D4632" s="55" t="s">
        <v>4649</v>
      </c>
      <c r="E4632" s="55" t="s">
        <v>18541</v>
      </c>
      <c r="F4632" s="55" t="s">
        <v>4651</v>
      </c>
      <c r="G4632" s="55" t="s">
        <v>18542</v>
      </c>
      <c r="H4632" s="55">
        <v>0</v>
      </c>
    </row>
    <row r="4633" spans="1:8" ht="12.5" customHeight="1">
      <c r="A4633" s="55">
        <v>15347</v>
      </c>
      <c r="B4633" s="55">
        <v>4</v>
      </c>
      <c r="C4633" s="55" t="s">
        <v>18543</v>
      </c>
      <c r="D4633" s="55" t="s">
        <v>4649</v>
      </c>
      <c r="E4633" s="55" t="s">
        <v>18544</v>
      </c>
      <c r="F4633" s="55" t="s">
        <v>4651</v>
      </c>
      <c r="G4633" s="55" t="s">
        <v>18545</v>
      </c>
      <c r="H4633" s="55">
        <v>0</v>
      </c>
    </row>
    <row r="4634" spans="1:8" ht="12.5" customHeight="1">
      <c r="A4634" s="55">
        <v>15361</v>
      </c>
      <c r="B4634" s="55">
        <v>4</v>
      </c>
      <c r="C4634" s="55" t="s">
        <v>18546</v>
      </c>
      <c r="D4634" s="55" t="s">
        <v>4649</v>
      </c>
      <c r="E4634" s="55" t="s">
        <v>18547</v>
      </c>
      <c r="F4634" s="55" t="s">
        <v>4651</v>
      </c>
      <c r="G4634" s="55" t="s">
        <v>18548</v>
      </c>
      <c r="H4634" s="55">
        <v>0</v>
      </c>
    </row>
    <row r="4635" spans="1:8" ht="12.5" customHeight="1">
      <c r="A4635" s="55">
        <v>15399</v>
      </c>
      <c r="B4635" s="55">
        <v>4</v>
      </c>
      <c r="C4635" s="55" t="s">
        <v>18549</v>
      </c>
      <c r="D4635" s="55" t="s">
        <v>4649</v>
      </c>
      <c r="E4635" s="55" t="s">
        <v>18550</v>
      </c>
      <c r="F4635" s="55" t="s">
        <v>4651</v>
      </c>
      <c r="G4635" s="55" t="s">
        <v>18551</v>
      </c>
      <c r="H4635" s="55">
        <v>0</v>
      </c>
    </row>
    <row r="4636" spans="1:8" ht="12.5" customHeight="1">
      <c r="A4636" s="55">
        <v>15404</v>
      </c>
      <c r="B4636" s="55">
        <v>4</v>
      </c>
      <c r="C4636" s="55" t="s">
        <v>18552</v>
      </c>
      <c r="D4636" s="55" t="s">
        <v>4649</v>
      </c>
      <c r="E4636" s="55" t="s">
        <v>18553</v>
      </c>
      <c r="F4636" s="55" t="s">
        <v>4651</v>
      </c>
      <c r="G4636" s="55" t="s">
        <v>18554</v>
      </c>
      <c r="H4636" s="55">
        <v>0</v>
      </c>
    </row>
    <row r="4637" spans="1:8" ht="12.5" customHeight="1">
      <c r="A4637" s="55">
        <v>15541</v>
      </c>
      <c r="B4637" s="55">
        <v>4</v>
      </c>
      <c r="C4637" s="55" t="s">
        <v>18555</v>
      </c>
      <c r="D4637" s="55" t="s">
        <v>4649</v>
      </c>
      <c r="E4637" s="55" t="s">
        <v>18556</v>
      </c>
      <c r="F4637" s="55" t="s">
        <v>4651</v>
      </c>
      <c r="G4637" s="55" t="s">
        <v>18557</v>
      </c>
      <c r="H4637" s="55">
        <v>0</v>
      </c>
    </row>
    <row r="4638" spans="1:8" ht="12.5" customHeight="1">
      <c r="A4638" s="55">
        <v>15960</v>
      </c>
      <c r="B4638" s="55">
        <v>4</v>
      </c>
      <c r="C4638" s="55" t="s">
        <v>18558</v>
      </c>
      <c r="D4638" s="55" t="s">
        <v>4649</v>
      </c>
      <c r="E4638" s="55" t="s">
        <v>18559</v>
      </c>
      <c r="F4638" s="55" t="s">
        <v>4651</v>
      </c>
      <c r="G4638" s="55" t="s">
        <v>18560</v>
      </c>
      <c r="H4638" s="55">
        <v>0</v>
      </c>
    </row>
    <row r="4639" spans="1:8" ht="12.5" customHeight="1">
      <c r="A4639" s="55">
        <v>16778</v>
      </c>
      <c r="B4639" s="55">
        <v>4</v>
      </c>
      <c r="C4639" s="55" t="s">
        <v>18561</v>
      </c>
      <c r="D4639" s="55" t="s">
        <v>4649</v>
      </c>
      <c r="E4639" s="55" t="s">
        <v>18562</v>
      </c>
      <c r="F4639" s="55" t="s">
        <v>4651</v>
      </c>
      <c r="G4639" s="55" t="s">
        <v>18563</v>
      </c>
      <c r="H4639" s="55">
        <v>0</v>
      </c>
    </row>
    <row r="4640" spans="1:8" ht="12.5" customHeight="1">
      <c r="A4640" s="55">
        <v>17004</v>
      </c>
      <c r="B4640" s="55">
        <v>4</v>
      </c>
      <c r="C4640" s="55" t="s">
        <v>18564</v>
      </c>
      <c r="D4640" s="55" t="s">
        <v>4649</v>
      </c>
      <c r="E4640" s="55" t="s">
        <v>18565</v>
      </c>
      <c r="F4640" s="55" t="s">
        <v>4651</v>
      </c>
      <c r="G4640" s="55" t="s">
        <v>18566</v>
      </c>
      <c r="H4640" s="55">
        <v>0</v>
      </c>
    </row>
    <row r="4641" spans="1:8" ht="12.5" customHeight="1">
      <c r="A4641" s="55">
        <v>17008</v>
      </c>
      <c r="B4641" s="55">
        <v>4</v>
      </c>
      <c r="C4641" s="55" t="s">
        <v>18567</v>
      </c>
      <c r="D4641" s="55" t="s">
        <v>4649</v>
      </c>
      <c r="E4641" s="55" t="s">
        <v>18568</v>
      </c>
      <c r="F4641" s="55" t="s">
        <v>4651</v>
      </c>
      <c r="G4641" s="55" t="s">
        <v>18569</v>
      </c>
      <c r="H4641" s="55">
        <v>0</v>
      </c>
    </row>
    <row r="4642" spans="1:8" ht="12.5" customHeight="1">
      <c r="A4642" s="55">
        <v>17156</v>
      </c>
      <c r="B4642" s="55">
        <v>4</v>
      </c>
      <c r="C4642" s="55" t="s">
        <v>18570</v>
      </c>
      <c r="D4642" s="55" t="s">
        <v>4649</v>
      </c>
      <c r="E4642" s="55" t="s">
        <v>18571</v>
      </c>
      <c r="F4642" s="55" t="s">
        <v>4651</v>
      </c>
      <c r="G4642" s="55" t="s">
        <v>18572</v>
      </c>
      <c r="H4642" s="55">
        <v>0</v>
      </c>
    </row>
    <row r="4643" spans="1:8" ht="12.5" customHeight="1">
      <c r="A4643" s="55">
        <v>17475</v>
      </c>
      <c r="B4643" s="55">
        <v>4</v>
      </c>
      <c r="C4643" s="55" t="s">
        <v>18573</v>
      </c>
      <c r="D4643" s="55" t="s">
        <v>4649</v>
      </c>
      <c r="E4643" s="55" t="s">
        <v>18574</v>
      </c>
      <c r="F4643" s="55" t="s">
        <v>4651</v>
      </c>
      <c r="G4643" s="55" t="s">
        <v>18575</v>
      </c>
      <c r="H4643" s="55">
        <v>0</v>
      </c>
    </row>
    <row r="4644" spans="1:8" ht="12.5" customHeight="1">
      <c r="A4644" s="55">
        <v>17542</v>
      </c>
      <c r="B4644" s="55">
        <v>4</v>
      </c>
      <c r="C4644" s="55" t="s">
        <v>18576</v>
      </c>
      <c r="D4644" s="55" t="s">
        <v>4649</v>
      </c>
      <c r="E4644" s="55" t="s">
        <v>18577</v>
      </c>
      <c r="F4644" s="55" t="s">
        <v>4651</v>
      </c>
      <c r="G4644" s="55" t="s">
        <v>18578</v>
      </c>
      <c r="H4644" s="55">
        <v>0</v>
      </c>
    </row>
    <row r="4645" spans="1:8" ht="12.5" customHeight="1">
      <c r="A4645" s="55">
        <v>17690</v>
      </c>
      <c r="B4645" s="55">
        <v>4</v>
      </c>
      <c r="C4645" s="55" t="s">
        <v>18579</v>
      </c>
      <c r="D4645" s="55" t="s">
        <v>4649</v>
      </c>
      <c r="E4645" s="55" t="s">
        <v>18580</v>
      </c>
      <c r="F4645" s="55" t="s">
        <v>4651</v>
      </c>
      <c r="G4645" s="55" t="s">
        <v>18581</v>
      </c>
      <c r="H4645" s="55">
        <v>0</v>
      </c>
    </row>
    <row r="4646" spans="1:8" ht="12.5" customHeight="1">
      <c r="A4646" s="55">
        <v>17870</v>
      </c>
      <c r="B4646" s="55">
        <v>4</v>
      </c>
      <c r="C4646" s="55" t="s">
        <v>18582</v>
      </c>
      <c r="D4646" s="55" t="s">
        <v>4649</v>
      </c>
      <c r="E4646" s="55" t="s">
        <v>18583</v>
      </c>
      <c r="F4646" s="55" t="s">
        <v>4651</v>
      </c>
      <c r="G4646" s="55" t="s">
        <v>18584</v>
      </c>
      <c r="H4646" s="55">
        <v>0</v>
      </c>
    </row>
    <row r="4647" spans="1:8" ht="12.5" customHeight="1">
      <c r="A4647" s="55">
        <v>18578</v>
      </c>
      <c r="B4647" s="55">
        <v>4</v>
      </c>
      <c r="C4647" s="55" t="s">
        <v>18585</v>
      </c>
      <c r="D4647" s="55" t="s">
        <v>4649</v>
      </c>
      <c r="E4647" s="55" t="s">
        <v>18586</v>
      </c>
      <c r="F4647" s="55" t="s">
        <v>4651</v>
      </c>
      <c r="G4647" s="55" t="s">
        <v>18587</v>
      </c>
      <c r="H4647" s="55">
        <v>0</v>
      </c>
    </row>
    <row r="4648" spans="1:8" ht="12.5" customHeight="1">
      <c r="A4648" s="55">
        <v>18654</v>
      </c>
      <c r="B4648" s="55">
        <v>4</v>
      </c>
      <c r="C4648" s="55" t="s">
        <v>18588</v>
      </c>
      <c r="D4648" s="55" t="s">
        <v>4649</v>
      </c>
      <c r="E4648" s="55" t="s">
        <v>18589</v>
      </c>
      <c r="F4648" s="55" t="s">
        <v>4651</v>
      </c>
      <c r="G4648" s="55" t="s">
        <v>18590</v>
      </c>
      <c r="H4648" s="55">
        <v>0</v>
      </c>
    </row>
    <row r="4649" spans="1:8" ht="12.5" customHeight="1">
      <c r="A4649" s="55">
        <v>18879</v>
      </c>
      <c r="B4649" s="55">
        <v>4</v>
      </c>
      <c r="C4649" s="55" t="s">
        <v>18591</v>
      </c>
      <c r="D4649" s="55" t="s">
        <v>4649</v>
      </c>
      <c r="E4649" s="55" t="s">
        <v>18592</v>
      </c>
      <c r="F4649" s="55" t="s">
        <v>4651</v>
      </c>
      <c r="G4649" s="55" t="s">
        <v>18593</v>
      </c>
      <c r="H4649" s="55">
        <v>0</v>
      </c>
    </row>
    <row r="4650" spans="1:8" ht="12.5" customHeight="1">
      <c r="A4650" s="55">
        <v>18955</v>
      </c>
      <c r="B4650" s="55">
        <v>4</v>
      </c>
      <c r="C4650" s="55" t="s">
        <v>18594</v>
      </c>
      <c r="D4650" s="55" t="s">
        <v>4649</v>
      </c>
      <c r="E4650" s="55" t="s">
        <v>18595</v>
      </c>
      <c r="F4650" s="55" t="s">
        <v>4651</v>
      </c>
      <c r="G4650" s="55" t="s">
        <v>18596</v>
      </c>
      <c r="H4650" s="55">
        <v>0</v>
      </c>
    </row>
    <row r="4651" spans="1:8" ht="12.5" customHeight="1">
      <c r="A4651" s="55">
        <v>18970</v>
      </c>
      <c r="B4651" s="55">
        <v>4</v>
      </c>
      <c r="C4651" s="55" t="s">
        <v>18597</v>
      </c>
      <c r="D4651" s="55" t="s">
        <v>4649</v>
      </c>
      <c r="E4651" s="55" t="s">
        <v>18598</v>
      </c>
      <c r="F4651" s="55" t="s">
        <v>4651</v>
      </c>
      <c r="G4651" s="55" t="s">
        <v>18599</v>
      </c>
      <c r="H4651" s="55">
        <v>0</v>
      </c>
    </row>
    <row r="4652" spans="1:8" ht="12.5" customHeight="1">
      <c r="A4652" s="55">
        <v>19019</v>
      </c>
      <c r="B4652" s="55">
        <v>4</v>
      </c>
      <c r="C4652" s="55" t="s">
        <v>18600</v>
      </c>
      <c r="D4652" s="55" t="s">
        <v>4649</v>
      </c>
      <c r="E4652" s="55" t="s">
        <v>18601</v>
      </c>
      <c r="F4652" s="55" t="s">
        <v>4651</v>
      </c>
      <c r="G4652" s="55" t="s">
        <v>18602</v>
      </c>
      <c r="H4652" s="55">
        <v>0</v>
      </c>
    </row>
    <row r="4653" spans="1:8" ht="12.5" customHeight="1">
      <c r="A4653" s="55">
        <v>19233</v>
      </c>
      <c r="B4653" s="55">
        <v>4</v>
      </c>
      <c r="C4653" s="55" t="s">
        <v>18603</v>
      </c>
      <c r="D4653" s="55" t="s">
        <v>4649</v>
      </c>
      <c r="E4653" s="55" t="s">
        <v>18604</v>
      </c>
      <c r="F4653" s="55" t="s">
        <v>4651</v>
      </c>
      <c r="G4653" s="55" t="s">
        <v>18605</v>
      </c>
      <c r="H4653" s="55">
        <v>0</v>
      </c>
    </row>
    <row r="4654" spans="1:8" ht="12.5" customHeight="1">
      <c r="A4654" s="55">
        <v>19686</v>
      </c>
      <c r="B4654" s="55">
        <v>4</v>
      </c>
      <c r="C4654" s="55" t="s">
        <v>18606</v>
      </c>
      <c r="D4654" s="55" t="s">
        <v>4649</v>
      </c>
      <c r="E4654" s="55" t="s">
        <v>18607</v>
      </c>
      <c r="F4654" s="55" t="s">
        <v>4651</v>
      </c>
      <c r="G4654" s="55" t="s">
        <v>18608</v>
      </c>
      <c r="H4654" s="55">
        <v>0</v>
      </c>
    </row>
    <row r="4655" spans="1:8" ht="12.5" customHeight="1">
      <c r="A4655" s="55">
        <v>19799</v>
      </c>
      <c r="B4655" s="55">
        <v>4</v>
      </c>
      <c r="C4655" s="55" t="s">
        <v>18609</v>
      </c>
      <c r="D4655" s="55" t="s">
        <v>4649</v>
      </c>
      <c r="E4655" s="55" t="s">
        <v>18610</v>
      </c>
      <c r="F4655" s="55" t="s">
        <v>4651</v>
      </c>
      <c r="G4655" s="55" t="s">
        <v>18611</v>
      </c>
      <c r="H4655" s="55">
        <v>0</v>
      </c>
    </row>
    <row r="4656" spans="1:8" ht="12.5" customHeight="1">
      <c r="A4656" s="55">
        <v>19853</v>
      </c>
      <c r="B4656" s="55">
        <v>4</v>
      </c>
      <c r="C4656" s="55" t="s">
        <v>18612</v>
      </c>
      <c r="D4656" s="55" t="s">
        <v>4649</v>
      </c>
      <c r="E4656" s="55" t="s">
        <v>18613</v>
      </c>
      <c r="F4656" s="55" t="s">
        <v>4651</v>
      </c>
      <c r="G4656" s="55" t="s">
        <v>18614</v>
      </c>
      <c r="H4656" s="55">
        <v>0</v>
      </c>
    </row>
    <row r="4657" spans="1:8" ht="12.5" customHeight="1">
      <c r="A4657" s="55">
        <v>19878</v>
      </c>
      <c r="B4657" s="55">
        <v>4</v>
      </c>
      <c r="C4657" s="55" t="s">
        <v>18615</v>
      </c>
      <c r="D4657" s="55" t="s">
        <v>4649</v>
      </c>
      <c r="E4657" s="55" t="s">
        <v>18616</v>
      </c>
      <c r="F4657" s="55" t="s">
        <v>4651</v>
      </c>
      <c r="G4657" s="55" t="s">
        <v>18617</v>
      </c>
      <c r="H4657" s="55">
        <v>0</v>
      </c>
    </row>
    <row r="4658" spans="1:8" ht="12.5" customHeight="1">
      <c r="A4658" s="55">
        <v>20308</v>
      </c>
      <c r="B4658" s="55">
        <v>4</v>
      </c>
      <c r="C4658" s="55" t="s">
        <v>18618</v>
      </c>
      <c r="D4658" s="55" t="s">
        <v>4649</v>
      </c>
      <c r="E4658" s="55" t="s">
        <v>18619</v>
      </c>
      <c r="F4658" s="55" t="s">
        <v>4651</v>
      </c>
      <c r="G4658" s="55" t="s">
        <v>18620</v>
      </c>
      <c r="H4658" s="55">
        <v>0</v>
      </c>
    </row>
    <row r="4659" spans="1:8" ht="12.5" customHeight="1">
      <c r="A4659" s="55">
        <v>20360</v>
      </c>
      <c r="B4659" s="55">
        <v>4</v>
      </c>
      <c r="C4659" s="55" t="s">
        <v>18621</v>
      </c>
      <c r="D4659" s="55" t="s">
        <v>4649</v>
      </c>
      <c r="E4659" s="55" t="s">
        <v>18622</v>
      </c>
      <c r="F4659" s="55" t="s">
        <v>4651</v>
      </c>
      <c r="G4659" s="55" t="s">
        <v>18623</v>
      </c>
      <c r="H4659" s="55">
        <v>0</v>
      </c>
    </row>
    <row r="4660" spans="1:8" ht="12.5" customHeight="1">
      <c r="A4660" s="55">
        <v>20486</v>
      </c>
      <c r="B4660" s="55">
        <v>4</v>
      </c>
      <c r="C4660" s="55" t="s">
        <v>18624</v>
      </c>
      <c r="D4660" s="55" t="s">
        <v>4649</v>
      </c>
      <c r="E4660" s="55" t="s">
        <v>18625</v>
      </c>
      <c r="F4660" s="55" t="s">
        <v>4651</v>
      </c>
      <c r="G4660" s="55" t="s">
        <v>18626</v>
      </c>
      <c r="H4660" s="55">
        <v>0</v>
      </c>
    </row>
    <row r="4661" spans="1:8" ht="12.5" customHeight="1">
      <c r="A4661" s="55">
        <v>20497</v>
      </c>
      <c r="B4661" s="55">
        <v>4</v>
      </c>
      <c r="C4661" s="55" t="s">
        <v>18627</v>
      </c>
      <c r="D4661" s="55" t="s">
        <v>4649</v>
      </c>
      <c r="E4661" s="55" t="s">
        <v>18628</v>
      </c>
      <c r="F4661" s="55" t="s">
        <v>4651</v>
      </c>
      <c r="G4661" s="55" t="s">
        <v>18629</v>
      </c>
      <c r="H4661" s="55">
        <v>0</v>
      </c>
    </row>
    <row r="4662" spans="1:8" ht="12.5" customHeight="1">
      <c r="A4662" s="55">
        <v>21317</v>
      </c>
      <c r="B4662" s="55">
        <v>4</v>
      </c>
      <c r="C4662" s="55" t="s">
        <v>18630</v>
      </c>
      <c r="D4662" s="55" t="s">
        <v>4649</v>
      </c>
      <c r="E4662" s="55" t="s">
        <v>18631</v>
      </c>
      <c r="F4662" s="55" t="s">
        <v>4651</v>
      </c>
      <c r="G4662" s="55" t="s">
        <v>18632</v>
      </c>
      <c r="H4662" s="55">
        <v>0</v>
      </c>
    </row>
    <row r="4663" spans="1:8" ht="12.5" customHeight="1">
      <c r="A4663" s="55">
        <v>21344</v>
      </c>
      <c r="B4663" s="55">
        <v>4</v>
      </c>
      <c r="C4663" s="55" t="s">
        <v>18633</v>
      </c>
      <c r="D4663" s="55" t="s">
        <v>4649</v>
      </c>
      <c r="E4663" s="55" t="s">
        <v>18634</v>
      </c>
      <c r="F4663" s="55" t="s">
        <v>4651</v>
      </c>
      <c r="G4663" s="55" t="s">
        <v>18635</v>
      </c>
      <c r="H4663" s="55">
        <v>0</v>
      </c>
    </row>
    <row r="4664" spans="1:8" ht="12.5" customHeight="1">
      <c r="A4664" s="55">
        <v>22127</v>
      </c>
      <c r="B4664" s="55">
        <v>4</v>
      </c>
      <c r="C4664" s="55" t="s">
        <v>18636</v>
      </c>
      <c r="D4664" s="55" t="s">
        <v>4649</v>
      </c>
      <c r="E4664" s="55" t="s">
        <v>18637</v>
      </c>
      <c r="F4664" s="55" t="s">
        <v>4651</v>
      </c>
      <c r="G4664" s="55" t="s">
        <v>18638</v>
      </c>
      <c r="H4664" s="55">
        <v>0</v>
      </c>
    </row>
    <row r="4665" spans="1:8" ht="12.5" customHeight="1">
      <c r="A4665" s="55">
        <v>22293</v>
      </c>
      <c r="B4665" s="55">
        <v>4</v>
      </c>
      <c r="C4665" s="55" t="s">
        <v>18639</v>
      </c>
      <c r="D4665" s="55" t="s">
        <v>4649</v>
      </c>
      <c r="E4665" s="55" t="s">
        <v>18640</v>
      </c>
      <c r="F4665" s="55" t="s">
        <v>4651</v>
      </c>
      <c r="G4665" s="55" t="s">
        <v>18641</v>
      </c>
      <c r="H4665" s="55">
        <v>0</v>
      </c>
    </row>
    <row r="4666" spans="1:8" ht="12.5" customHeight="1">
      <c r="A4666" s="55">
        <v>22331</v>
      </c>
      <c r="B4666" s="55">
        <v>4</v>
      </c>
      <c r="C4666" s="55" t="s">
        <v>18642</v>
      </c>
      <c r="D4666" s="55" t="s">
        <v>4649</v>
      </c>
      <c r="E4666" s="55" t="s">
        <v>18643</v>
      </c>
      <c r="F4666" s="55" t="s">
        <v>4651</v>
      </c>
      <c r="G4666" s="55" t="s">
        <v>18644</v>
      </c>
      <c r="H4666" s="55">
        <v>0</v>
      </c>
    </row>
    <row r="4667" spans="1:8" ht="12.5" customHeight="1">
      <c r="A4667" s="55">
        <v>22977</v>
      </c>
      <c r="B4667" s="55">
        <v>4</v>
      </c>
      <c r="C4667" s="55" t="s">
        <v>18645</v>
      </c>
      <c r="D4667" s="55" t="s">
        <v>4649</v>
      </c>
      <c r="E4667" s="55" t="s">
        <v>18646</v>
      </c>
      <c r="F4667" s="55" t="s">
        <v>4651</v>
      </c>
      <c r="G4667" s="55" t="s">
        <v>18647</v>
      </c>
      <c r="H4667" s="55">
        <v>0</v>
      </c>
    </row>
    <row r="4668" spans="1:8" ht="12.5" customHeight="1">
      <c r="A4668" s="55">
        <v>23006</v>
      </c>
      <c r="B4668" s="55">
        <v>4</v>
      </c>
      <c r="C4668" s="55" t="s">
        <v>18648</v>
      </c>
      <c r="D4668" s="55" t="s">
        <v>4649</v>
      </c>
      <c r="E4668" s="55" t="s">
        <v>18649</v>
      </c>
      <c r="F4668" s="55" t="s">
        <v>4651</v>
      </c>
      <c r="G4668" s="55" t="s">
        <v>18650</v>
      </c>
      <c r="H4668" s="55">
        <v>0</v>
      </c>
    </row>
    <row r="4669" spans="1:8" ht="12.5" customHeight="1">
      <c r="A4669" s="55">
        <v>23033</v>
      </c>
      <c r="B4669" s="55">
        <v>4</v>
      </c>
      <c r="C4669" s="55" t="s">
        <v>18651</v>
      </c>
      <c r="D4669" s="55" t="s">
        <v>4649</v>
      </c>
      <c r="E4669" s="55" t="s">
        <v>18652</v>
      </c>
      <c r="F4669" s="55" t="s">
        <v>4651</v>
      </c>
      <c r="G4669" s="55" t="s">
        <v>18653</v>
      </c>
      <c r="H4669" s="55">
        <v>0</v>
      </c>
    </row>
    <row r="4670" spans="1:8" ht="12.5" customHeight="1">
      <c r="A4670" s="55">
        <v>23183</v>
      </c>
      <c r="B4670" s="55">
        <v>4</v>
      </c>
      <c r="C4670" s="55" t="s">
        <v>18654</v>
      </c>
      <c r="D4670" s="55" t="s">
        <v>4649</v>
      </c>
      <c r="E4670" s="55" t="s">
        <v>18655</v>
      </c>
      <c r="F4670" s="55" t="s">
        <v>4651</v>
      </c>
      <c r="G4670" s="55" t="s">
        <v>18656</v>
      </c>
      <c r="H4670" s="55">
        <v>0</v>
      </c>
    </row>
    <row r="4671" spans="1:8" ht="12.5" customHeight="1">
      <c r="A4671" s="55">
        <v>23272</v>
      </c>
      <c r="B4671" s="55">
        <v>4</v>
      </c>
      <c r="C4671" s="55" t="s">
        <v>18657</v>
      </c>
      <c r="D4671" s="55" t="s">
        <v>4649</v>
      </c>
      <c r="E4671" s="55" t="s">
        <v>18658</v>
      </c>
      <c r="F4671" s="55" t="s">
        <v>4651</v>
      </c>
      <c r="G4671" s="55" t="s">
        <v>18659</v>
      </c>
      <c r="H4671" s="55">
        <v>0</v>
      </c>
    </row>
    <row r="4672" spans="1:8" ht="12.5" customHeight="1">
      <c r="A4672" s="55">
        <v>23356</v>
      </c>
      <c r="B4672" s="55">
        <v>4</v>
      </c>
      <c r="C4672" s="55" t="s">
        <v>18660</v>
      </c>
      <c r="D4672" s="55" t="s">
        <v>4649</v>
      </c>
      <c r="E4672" s="55" t="s">
        <v>18661</v>
      </c>
      <c r="F4672" s="55" t="s">
        <v>4651</v>
      </c>
      <c r="G4672" s="55" t="s">
        <v>18662</v>
      </c>
      <c r="H4672" s="55">
        <v>0</v>
      </c>
    </row>
    <row r="4673" spans="1:8" ht="12.5" customHeight="1">
      <c r="A4673" s="55">
        <v>23578</v>
      </c>
      <c r="B4673" s="55">
        <v>4</v>
      </c>
      <c r="C4673" s="55" t="s">
        <v>18663</v>
      </c>
      <c r="D4673" s="55" t="s">
        <v>4649</v>
      </c>
      <c r="E4673" s="55" t="s">
        <v>18664</v>
      </c>
      <c r="F4673" s="55" t="s">
        <v>4651</v>
      </c>
      <c r="G4673" s="55" t="s">
        <v>18665</v>
      </c>
      <c r="H4673" s="55">
        <v>0</v>
      </c>
    </row>
    <row r="4674" spans="1:8" ht="12.5" customHeight="1">
      <c r="A4674" s="55">
        <v>23799</v>
      </c>
      <c r="B4674" s="55">
        <v>4</v>
      </c>
      <c r="C4674" s="55" t="s">
        <v>18666</v>
      </c>
      <c r="D4674" s="55" t="s">
        <v>4649</v>
      </c>
      <c r="E4674" s="55" t="s">
        <v>18667</v>
      </c>
      <c r="F4674" s="55" t="s">
        <v>4651</v>
      </c>
      <c r="G4674" s="55" t="s">
        <v>18668</v>
      </c>
      <c r="H4674" s="55">
        <v>0</v>
      </c>
    </row>
    <row r="4675" spans="1:8" ht="12.5" customHeight="1">
      <c r="A4675" s="55">
        <v>24324</v>
      </c>
      <c r="B4675" s="55">
        <v>4</v>
      </c>
      <c r="C4675" s="55" t="s">
        <v>18669</v>
      </c>
      <c r="D4675" s="55" t="s">
        <v>4649</v>
      </c>
      <c r="E4675" s="55" t="s">
        <v>18670</v>
      </c>
      <c r="F4675" s="55" t="s">
        <v>4651</v>
      </c>
      <c r="G4675" s="55" t="s">
        <v>18671</v>
      </c>
      <c r="H4675" s="55">
        <v>0</v>
      </c>
    </row>
    <row r="4676" spans="1:8" ht="12.5" customHeight="1">
      <c r="A4676" s="55">
        <v>24670</v>
      </c>
      <c r="B4676" s="55">
        <v>4</v>
      </c>
      <c r="C4676" s="55" t="s">
        <v>18672</v>
      </c>
      <c r="D4676" s="55" t="s">
        <v>4649</v>
      </c>
      <c r="E4676" s="55" t="s">
        <v>18673</v>
      </c>
      <c r="F4676" s="55" t="s">
        <v>4651</v>
      </c>
      <c r="G4676" s="55" t="s">
        <v>18674</v>
      </c>
      <c r="H4676" s="55">
        <v>0</v>
      </c>
    </row>
    <row r="4677" spans="1:8" ht="12.5" customHeight="1">
      <c r="A4677" s="55">
        <v>24933</v>
      </c>
      <c r="B4677" s="55">
        <v>4</v>
      </c>
      <c r="C4677" s="55" t="s">
        <v>18675</v>
      </c>
      <c r="D4677" s="55" t="s">
        <v>4649</v>
      </c>
      <c r="E4677" s="55" t="s">
        <v>18676</v>
      </c>
      <c r="F4677" s="55" t="s">
        <v>4651</v>
      </c>
      <c r="G4677" s="55" t="s">
        <v>18677</v>
      </c>
      <c r="H4677" s="55">
        <v>0</v>
      </c>
    </row>
    <row r="4678" spans="1:8" ht="12.5" customHeight="1">
      <c r="A4678" s="55">
        <v>24984</v>
      </c>
      <c r="B4678" s="55">
        <v>4</v>
      </c>
      <c r="C4678" s="55" t="s">
        <v>18678</v>
      </c>
      <c r="D4678" s="55" t="s">
        <v>4649</v>
      </c>
      <c r="E4678" s="55" t="s">
        <v>18679</v>
      </c>
      <c r="F4678" s="55" t="s">
        <v>4651</v>
      </c>
      <c r="G4678" s="55" t="s">
        <v>18680</v>
      </c>
      <c r="H4678" s="55">
        <v>0</v>
      </c>
    </row>
    <row r="4679" spans="1:8" ht="12.5" customHeight="1">
      <c r="A4679" s="55">
        <v>25047</v>
      </c>
      <c r="B4679" s="55">
        <v>4</v>
      </c>
      <c r="C4679" s="55" t="s">
        <v>18681</v>
      </c>
      <c r="D4679" s="55" t="s">
        <v>4649</v>
      </c>
      <c r="E4679" s="55" t="s">
        <v>18682</v>
      </c>
      <c r="F4679" s="55" t="s">
        <v>4651</v>
      </c>
      <c r="G4679" s="55" t="s">
        <v>18683</v>
      </c>
      <c r="H4679" s="55">
        <v>0</v>
      </c>
    </row>
    <row r="4680" spans="1:8" ht="12.5" customHeight="1">
      <c r="A4680" s="55">
        <v>25105</v>
      </c>
      <c r="B4680" s="55">
        <v>4</v>
      </c>
      <c r="C4680" s="55" t="s">
        <v>18684</v>
      </c>
      <c r="D4680" s="55" t="s">
        <v>4649</v>
      </c>
      <c r="E4680" s="55" t="s">
        <v>18685</v>
      </c>
      <c r="F4680" s="55" t="s">
        <v>4651</v>
      </c>
      <c r="G4680" s="55" t="s">
        <v>18686</v>
      </c>
      <c r="H4680" s="55">
        <v>0</v>
      </c>
    </row>
    <row r="4681" spans="1:8" ht="12.5" customHeight="1">
      <c r="A4681" s="55">
        <v>25155</v>
      </c>
      <c r="B4681" s="55">
        <v>4</v>
      </c>
      <c r="C4681" s="55" t="s">
        <v>18687</v>
      </c>
      <c r="D4681" s="55" t="s">
        <v>4649</v>
      </c>
      <c r="E4681" s="55" t="s">
        <v>18688</v>
      </c>
      <c r="F4681" s="55" t="s">
        <v>4651</v>
      </c>
      <c r="G4681" s="55" t="s">
        <v>18689</v>
      </c>
      <c r="H4681" s="55">
        <v>0</v>
      </c>
    </row>
    <row r="4682" spans="1:8" ht="12.5" customHeight="1">
      <c r="A4682" s="55">
        <v>25277</v>
      </c>
      <c r="B4682" s="55">
        <v>4</v>
      </c>
      <c r="C4682" s="55" t="s">
        <v>18690</v>
      </c>
      <c r="D4682" s="55" t="s">
        <v>4649</v>
      </c>
      <c r="E4682" s="55" t="s">
        <v>18691</v>
      </c>
      <c r="F4682" s="55" t="s">
        <v>4651</v>
      </c>
      <c r="G4682" s="55" t="s">
        <v>18692</v>
      </c>
      <c r="H4682" s="55">
        <v>0</v>
      </c>
    </row>
    <row r="4683" spans="1:8" ht="12.5" customHeight="1">
      <c r="A4683" s="55">
        <v>25286</v>
      </c>
      <c r="B4683" s="55">
        <v>4</v>
      </c>
      <c r="C4683" s="55" t="s">
        <v>18693</v>
      </c>
      <c r="D4683" s="55" t="s">
        <v>4649</v>
      </c>
      <c r="E4683" s="55" t="s">
        <v>18694</v>
      </c>
      <c r="F4683" s="55" t="s">
        <v>4651</v>
      </c>
      <c r="G4683" s="55" t="s">
        <v>18695</v>
      </c>
      <c r="H4683" s="55">
        <v>0</v>
      </c>
    </row>
    <row r="4684" spans="1:8" ht="12.5" customHeight="1">
      <c r="A4684" s="55">
        <v>26094</v>
      </c>
      <c r="B4684" s="55">
        <v>4</v>
      </c>
      <c r="C4684" s="55" t="s">
        <v>18696</v>
      </c>
      <c r="D4684" s="55" t="s">
        <v>4649</v>
      </c>
      <c r="E4684" s="55" t="s">
        <v>18697</v>
      </c>
      <c r="F4684" s="55" t="s">
        <v>4651</v>
      </c>
      <c r="G4684" s="55" t="s">
        <v>18698</v>
      </c>
      <c r="H4684" s="55">
        <v>0</v>
      </c>
    </row>
    <row r="4685" spans="1:8" ht="12.5" customHeight="1">
      <c r="A4685" s="55">
        <v>26245</v>
      </c>
      <c r="B4685" s="55">
        <v>4</v>
      </c>
      <c r="C4685" s="55" t="s">
        <v>18699</v>
      </c>
      <c r="D4685" s="55" t="s">
        <v>4649</v>
      </c>
      <c r="E4685" s="55" t="s">
        <v>18700</v>
      </c>
      <c r="F4685" s="55" t="s">
        <v>4651</v>
      </c>
      <c r="G4685" s="55" t="s">
        <v>18701</v>
      </c>
      <c r="H4685" s="55">
        <v>0</v>
      </c>
    </row>
    <row r="4686" spans="1:8" ht="12.5" customHeight="1">
      <c r="A4686" s="55">
        <v>26314</v>
      </c>
      <c r="B4686" s="55">
        <v>4</v>
      </c>
      <c r="C4686" s="55" t="s">
        <v>18702</v>
      </c>
      <c r="D4686" s="55" t="s">
        <v>4649</v>
      </c>
      <c r="E4686" s="55" t="s">
        <v>18703</v>
      </c>
      <c r="F4686" s="55" t="s">
        <v>4651</v>
      </c>
      <c r="G4686" s="55" t="s">
        <v>18704</v>
      </c>
      <c r="H4686" s="55">
        <v>0</v>
      </c>
    </row>
    <row r="4687" spans="1:8" ht="12.5" customHeight="1">
      <c r="A4687" s="55">
        <v>26490</v>
      </c>
      <c r="B4687" s="55">
        <v>4</v>
      </c>
      <c r="C4687" s="55" t="s">
        <v>18705</v>
      </c>
      <c r="D4687" s="55" t="s">
        <v>4649</v>
      </c>
      <c r="E4687" s="55" t="s">
        <v>18706</v>
      </c>
      <c r="F4687" s="55" t="s">
        <v>4651</v>
      </c>
      <c r="G4687" s="55" t="s">
        <v>18707</v>
      </c>
      <c r="H4687" s="55">
        <v>0</v>
      </c>
    </row>
    <row r="4688" spans="1:8" ht="12.5" customHeight="1">
      <c r="A4688" s="55">
        <v>26500</v>
      </c>
      <c r="B4688" s="55">
        <v>4</v>
      </c>
      <c r="C4688" s="55" t="s">
        <v>18708</v>
      </c>
      <c r="D4688" s="55" t="s">
        <v>4649</v>
      </c>
      <c r="E4688" s="55" t="s">
        <v>18709</v>
      </c>
      <c r="F4688" s="55" t="s">
        <v>4651</v>
      </c>
      <c r="G4688" s="55" t="s">
        <v>18710</v>
      </c>
      <c r="H4688" s="55">
        <v>0</v>
      </c>
    </row>
    <row r="4689" spans="1:8" ht="12.5" customHeight="1">
      <c r="A4689" s="55">
        <v>26519</v>
      </c>
      <c r="B4689" s="55">
        <v>4</v>
      </c>
      <c r="C4689" s="55" t="s">
        <v>18711</v>
      </c>
      <c r="D4689" s="55" t="s">
        <v>4649</v>
      </c>
      <c r="E4689" s="55" t="s">
        <v>18712</v>
      </c>
      <c r="F4689" s="55" t="s">
        <v>4651</v>
      </c>
      <c r="G4689" s="55" t="s">
        <v>18713</v>
      </c>
      <c r="H4689" s="55">
        <v>0</v>
      </c>
    </row>
    <row r="4690" spans="1:8" ht="12.5" customHeight="1">
      <c r="A4690" s="55">
        <v>26799</v>
      </c>
      <c r="B4690" s="55">
        <v>4</v>
      </c>
      <c r="C4690" s="55" t="s">
        <v>18714</v>
      </c>
      <c r="D4690" s="55" t="s">
        <v>4649</v>
      </c>
      <c r="E4690" s="55" t="s">
        <v>18715</v>
      </c>
      <c r="F4690" s="55" t="s">
        <v>4651</v>
      </c>
      <c r="G4690" s="55" t="s">
        <v>18716</v>
      </c>
      <c r="H4690" s="55">
        <v>0</v>
      </c>
    </row>
    <row r="4691" spans="1:8" ht="12.5" customHeight="1">
      <c r="A4691" s="55">
        <v>27105</v>
      </c>
      <c r="B4691" s="55">
        <v>4</v>
      </c>
      <c r="C4691" s="55" t="s">
        <v>18717</v>
      </c>
      <c r="D4691" s="55" t="s">
        <v>4649</v>
      </c>
      <c r="E4691" s="55" t="s">
        <v>18718</v>
      </c>
      <c r="F4691" s="55" t="s">
        <v>4651</v>
      </c>
      <c r="G4691" s="55" t="s">
        <v>18719</v>
      </c>
      <c r="H4691" s="55">
        <v>0</v>
      </c>
    </row>
    <row r="4692" spans="1:8" ht="12.5" customHeight="1">
      <c r="A4692" s="55">
        <v>27239</v>
      </c>
      <c r="B4692" s="55">
        <v>4</v>
      </c>
      <c r="C4692" s="55" t="s">
        <v>18720</v>
      </c>
      <c r="D4692" s="55" t="s">
        <v>4649</v>
      </c>
      <c r="E4692" s="55" t="s">
        <v>18721</v>
      </c>
      <c r="F4692" s="55" t="s">
        <v>4651</v>
      </c>
      <c r="G4692" s="55" t="s">
        <v>18722</v>
      </c>
      <c r="H4692" s="55">
        <v>0</v>
      </c>
    </row>
    <row r="4693" spans="1:8" ht="12.5" customHeight="1">
      <c r="A4693" s="55">
        <v>27247</v>
      </c>
      <c r="B4693" s="55">
        <v>4</v>
      </c>
      <c r="C4693" s="55" t="s">
        <v>18723</v>
      </c>
      <c r="D4693" s="55" t="s">
        <v>4649</v>
      </c>
      <c r="E4693" s="55" t="s">
        <v>18724</v>
      </c>
      <c r="F4693" s="55" t="s">
        <v>4651</v>
      </c>
      <c r="G4693" s="55" t="s">
        <v>18725</v>
      </c>
      <c r="H4693" s="55">
        <v>0</v>
      </c>
    </row>
    <row r="4694" spans="1:8" ht="12.5" customHeight="1">
      <c r="A4694" s="55">
        <v>27301</v>
      </c>
      <c r="B4694" s="55">
        <v>4</v>
      </c>
      <c r="C4694" s="55" t="s">
        <v>18726</v>
      </c>
      <c r="D4694" s="55" t="s">
        <v>4649</v>
      </c>
      <c r="E4694" s="55" t="s">
        <v>18727</v>
      </c>
      <c r="F4694" s="55" t="s">
        <v>4651</v>
      </c>
      <c r="G4694" s="55" t="s">
        <v>18728</v>
      </c>
      <c r="H4694" s="55">
        <v>0</v>
      </c>
    </row>
    <row r="4695" spans="1:8" ht="12.5" customHeight="1">
      <c r="A4695" s="55">
        <v>27459</v>
      </c>
      <c r="B4695" s="55">
        <v>4</v>
      </c>
      <c r="C4695" s="55" t="s">
        <v>18729</v>
      </c>
      <c r="D4695" s="55" t="s">
        <v>4649</v>
      </c>
      <c r="E4695" s="55" t="s">
        <v>18730</v>
      </c>
      <c r="F4695" s="55" t="s">
        <v>4651</v>
      </c>
      <c r="G4695" s="55" t="s">
        <v>18731</v>
      </c>
      <c r="H4695" s="55">
        <v>0</v>
      </c>
    </row>
    <row r="4696" spans="1:8" ht="12.5" customHeight="1">
      <c r="A4696" s="55">
        <v>28043</v>
      </c>
      <c r="B4696" s="55">
        <v>4</v>
      </c>
      <c r="C4696" s="55" t="s">
        <v>18732</v>
      </c>
      <c r="D4696" s="55" t="s">
        <v>4649</v>
      </c>
      <c r="E4696" s="55" t="s">
        <v>18733</v>
      </c>
      <c r="F4696" s="55" t="s">
        <v>4651</v>
      </c>
      <c r="G4696" s="55" t="s">
        <v>18734</v>
      </c>
      <c r="H4696" s="55">
        <v>0</v>
      </c>
    </row>
    <row r="4697" spans="1:8" ht="12.5" customHeight="1">
      <c r="A4697" s="55">
        <v>28273</v>
      </c>
      <c r="B4697" s="55">
        <v>4</v>
      </c>
      <c r="C4697" s="55" t="s">
        <v>18735</v>
      </c>
      <c r="D4697" s="55" t="s">
        <v>4649</v>
      </c>
      <c r="E4697" s="55" t="s">
        <v>18736</v>
      </c>
      <c r="F4697" s="55" t="s">
        <v>4651</v>
      </c>
      <c r="G4697" s="55" t="s">
        <v>18737</v>
      </c>
      <c r="H4697" s="55">
        <v>0</v>
      </c>
    </row>
    <row r="4698" spans="1:8" ht="12.5" customHeight="1">
      <c r="A4698" s="55">
        <v>28275</v>
      </c>
      <c r="B4698" s="55">
        <v>4</v>
      </c>
      <c r="C4698" s="55" t="s">
        <v>18738</v>
      </c>
      <c r="D4698" s="55" t="s">
        <v>4649</v>
      </c>
      <c r="E4698" s="55" t="s">
        <v>18739</v>
      </c>
      <c r="F4698" s="55" t="s">
        <v>4651</v>
      </c>
      <c r="G4698" s="55" t="s">
        <v>18740</v>
      </c>
      <c r="H4698" s="55">
        <v>0</v>
      </c>
    </row>
    <row r="4699" spans="1:8" ht="12.5" customHeight="1">
      <c r="A4699" s="55">
        <v>28603</v>
      </c>
      <c r="B4699" s="55">
        <v>4</v>
      </c>
      <c r="C4699" s="55" t="s">
        <v>18741</v>
      </c>
      <c r="D4699" s="55" t="s">
        <v>4649</v>
      </c>
      <c r="E4699" s="55" t="s">
        <v>18742</v>
      </c>
      <c r="F4699" s="55" t="s">
        <v>4651</v>
      </c>
      <c r="G4699" s="55" t="s">
        <v>18743</v>
      </c>
      <c r="H4699" s="55">
        <v>0</v>
      </c>
    </row>
    <row r="4700" spans="1:8" ht="12.5" customHeight="1">
      <c r="A4700" s="55">
        <v>28605</v>
      </c>
      <c r="B4700" s="55">
        <v>4</v>
      </c>
      <c r="C4700" s="55" t="s">
        <v>18744</v>
      </c>
      <c r="D4700" s="55" t="s">
        <v>4649</v>
      </c>
      <c r="E4700" s="55" t="s">
        <v>18745</v>
      </c>
      <c r="F4700" s="55" t="s">
        <v>4651</v>
      </c>
      <c r="G4700" s="55" t="s">
        <v>18746</v>
      </c>
      <c r="H4700" s="55">
        <v>0</v>
      </c>
    </row>
    <row r="4701" spans="1:8" ht="12.5" customHeight="1">
      <c r="A4701" s="55">
        <v>28616</v>
      </c>
      <c r="B4701" s="55">
        <v>4</v>
      </c>
      <c r="C4701" s="55" t="s">
        <v>18747</v>
      </c>
      <c r="D4701" s="55" t="s">
        <v>4649</v>
      </c>
      <c r="E4701" s="55" t="s">
        <v>18748</v>
      </c>
      <c r="F4701" s="55" t="s">
        <v>4651</v>
      </c>
      <c r="G4701" s="55" t="s">
        <v>18749</v>
      </c>
      <c r="H4701" s="55">
        <v>0</v>
      </c>
    </row>
    <row r="4702" spans="1:8" ht="12.5" customHeight="1">
      <c r="A4702" s="55">
        <v>28788</v>
      </c>
      <c r="B4702" s="55">
        <v>4</v>
      </c>
      <c r="C4702" s="55" t="s">
        <v>18750</v>
      </c>
      <c r="D4702" s="55" t="s">
        <v>4649</v>
      </c>
      <c r="E4702" s="55" t="s">
        <v>18751</v>
      </c>
      <c r="F4702" s="55" t="s">
        <v>4651</v>
      </c>
      <c r="G4702" s="55" t="s">
        <v>18752</v>
      </c>
      <c r="H4702" s="55">
        <v>0</v>
      </c>
    </row>
    <row r="4703" spans="1:8" ht="12.5" customHeight="1">
      <c r="A4703" s="55">
        <v>28796</v>
      </c>
      <c r="B4703" s="55">
        <v>4</v>
      </c>
      <c r="C4703" s="55" t="s">
        <v>18753</v>
      </c>
      <c r="D4703" s="55" t="s">
        <v>4649</v>
      </c>
      <c r="E4703" s="55" t="s">
        <v>18754</v>
      </c>
      <c r="F4703" s="55" t="s">
        <v>4651</v>
      </c>
      <c r="G4703" s="55" t="s">
        <v>18755</v>
      </c>
      <c r="H4703" s="55">
        <v>0</v>
      </c>
    </row>
    <row r="4704" spans="1:8" ht="12.5" customHeight="1">
      <c r="A4704" s="55">
        <v>28982</v>
      </c>
      <c r="B4704" s="55">
        <v>4</v>
      </c>
      <c r="C4704" s="55" t="s">
        <v>18756</v>
      </c>
      <c r="D4704" s="55" t="s">
        <v>4649</v>
      </c>
      <c r="E4704" s="55" t="s">
        <v>18757</v>
      </c>
      <c r="F4704" s="55" t="s">
        <v>4651</v>
      </c>
      <c r="G4704" s="55" t="s">
        <v>18758</v>
      </c>
      <c r="H4704" s="55">
        <v>0</v>
      </c>
    </row>
    <row r="4705" spans="1:8" ht="12.5" customHeight="1">
      <c r="A4705" s="55">
        <v>11158</v>
      </c>
      <c r="B4705" s="55">
        <v>4</v>
      </c>
      <c r="C4705" s="55" t="s">
        <v>18759</v>
      </c>
      <c r="D4705" s="55" t="s">
        <v>4649</v>
      </c>
      <c r="E4705" s="55" t="s">
        <v>18760</v>
      </c>
      <c r="F4705" s="55" t="s">
        <v>4651</v>
      </c>
      <c r="G4705" s="55" t="s">
        <v>18761</v>
      </c>
      <c r="H4705" s="55">
        <v>0</v>
      </c>
    </row>
    <row r="4706" spans="1:8" ht="12.5" customHeight="1">
      <c r="A4706" s="55">
        <v>11181</v>
      </c>
      <c r="B4706" s="55">
        <v>4</v>
      </c>
      <c r="C4706" s="55" t="s">
        <v>18762</v>
      </c>
      <c r="D4706" s="55" t="s">
        <v>4649</v>
      </c>
      <c r="E4706" s="55" t="s">
        <v>18763</v>
      </c>
      <c r="F4706" s="55" t="s">
        <v>4651</v>
      </c>
      <c r="G4706" s="55" t="s">
        <v>18764</v>
      </c>
      <c r="H4706" s="55">
        <v>0</v>
      </c>
    </row>
    <row r="4707" spans="1:8" ht="12.5" customHeight="1">
      <c r="A4707" s="55">
        <v>11272</v>
      </c>
      <c r="B4707" s="55">
        <v>4</v>
      </c>
      <c r="C4707" s="55" t="s">
        <v>18765</v>
      </c>
      <c r="D4707" s="55" t="s">
        <v>4649</v>
      </c>
      <c r="E4707" s="55" t="s">
        <v>18766</v>
      </c>
      <c r="F4707" s="55" t="s">
        <v>4651</v>
      </c>
      <c r="G4707" s="55" t="s">
        <v>18767</v>
      </c>
      <c r="H4707" s="55">
        <v>0</v>
      </c>
    </row>
    <row r="4708" spans="1:8" ht="12.5" customHeight="1">
      <c r="A4708" s="55">
        <v>11655</v>
      </c>
      <c r="B4708" s="55">
        <v>4</v>
      </c>
      <c r="C4708" s="55" t="s">
        <v>18768</v>
      </c>
      <c r="D4708" s="55" t="s">
        <v>4649</v>
      </c>
      <c r="E4708" s="55" t="s">
        <v>18769</v>
      </c>
      <c r="F4708" s="55" t="s">
        <v>4651</v>
      </c>
      <c r="G4708" s="55" t="s">
        <v>18770</v>
      </c>
      <c r="H4708" s="55">
        <v>0</v>
      </c>
    </row>
    <row r="4709" spans="1:8" ht="12.5" customHeight="1">
      <c r="A4709" s="55">
        <v>11851</v>
      </c>
      <c r="B4709" s="55">
        <v>4</v>
      </c>
      <c r="C4709" s="55" t="s">
        <v>18771</v>
      </c>
      <c r="D4709" s="55" t="s">
        <v>4649</v>
      </c>
      <c r="E4709" s="55" t="s">
        <v>18772</v>
      </c>
      <c r="F4709" s="55" t="s">
        <v>4651</v>
      </c>
      <c r="G4709" s="55" t="s">
        <v>18773</v>
      </c>
      <c r="H4709" s="55">
        <v>0</v>
      </c>
    </row>
    <row r="4710" spans="1:8" ht="12.5" customHeight="1">
      <c r="A4710" s="55">
        <v>12016</v>
      </c>
      <c r="B4710" s="55">
        <v>4</v>
      </c>
      <c r="C4710" s="55" t="s">
        <v>18774</v>
      </c>
      <c r="D4710" s="55" t="s">
        <v>4649</v>
      </c>
      <c r="E4710" s="55" t="s">
        <v>18775</v>
      </c>
      <c r="F4710" s="55" t="s">
        <v>4651</v>
      </c>
      <c r="G4710" s="55" t="s">
        <v>18776</v>
      </c>
      <c r="H4710" s="55">
        <v>0</v>
      </c>
    </row>
    <row r="4711" spans="1:8" ht="12.5" customHeight="1">
      <c r="A4711" s="55">
        <v>12455</v>
      </c>
      <c r="B4711" s="55">
        <v>4</v>
      </c>
      <c r="C4711" s="55" t="s">
        <v>18777</v>
      </c>
      <c r="D4711" s="55" t="s">
        <v>4649</v>
      </c>
      <c r="E4711" s="55" t="s">
        <v>18778</v>
      </c>
      <c r="F4711" s="55" t="s">
        <v>4651</v>
      </c>
      <c r="G4711" s="55" t="s">
        <v>18779</v>
      </c>
      <c r="H4711" s="55">
        <v>0</v>
      </c>
    </row>
    <row r="4712" spans="1:8" ht="12.5" customHeight="1">
      <c r="A4712" s="55">
        <v>12971</v>
      </c>
      <c r="B4712" s="55">
        <v>4</v>
      </c>
      <c r="C4712" s="55" t="s">
        <v>18780</v>
      </c>
      <c r="D4712" s="55" t="s">
        <v>4649</v>
      </c>
      <c r="E4712" s="55" t="s">
        <v>18781</v>
      </c>
      <c r="F4712" s="55" t="s">
        <v>4651</v>
      </c>
      <c r="G4712" s="55" t="s">
        <v>18782</v>
      </c>
      <c r="H4712" s="55">
        <v>0</v>
      </c>
    </row>
    <row r="4713" spans="1:8" ht="12.5" customHeight="1">
      <c r="A4713" s="55">
        <v>13194</v>
      </c>
      <c r="B4713" s="55">
        <v>4</v>
      </c>
      <c r="C4713" s="55" t="s">
        <v>18783</v>
      </c>
      <c r="D4713" s="55" t="s">
        <v>4649</v>
      </c>
      <c r="E4713" s="55" t="s">
        <v>18784</v>
      </c>
      <c r="F4713" s="55" t="s">
        <v>4651</v>
      </c>
      <c r="G4713" s="55" t="s">
        <v>18785</v>
      </c>
      <c r="H4713" s="55">
        <v>0</v>
      </c>
    </row>
    <row r="4714" spans="1:8" ht="12.5" customHeight="1">
      <c r="A4714" s="55">
        <v>13216</v>
      </c>
      <c r="B4714" s="55">
        <v>4</v>
      </c>
      <c r="C4714" s="55" t="s">
        <v>18786</v>
      </c>
      <c r="D4714" s="55" t="s">
        <v>4649</v>
      </c>
      <c r="E4714" s="55" t="s">
        <v>18787</v>
      </c>
      <c r="F4714" s="55" t="s">
        <v>4651</v>
      </c>
      <c r="G4714" s="55" t="s">
        <v>18788</v>
      </c>
      <c r="H4714" s="55">
        <v>0</v>
      </c>
    </row>
    <row r="4715" spans="1:8" ht="12.5" customHeight="1">
      <c r="A4715" s="55">
        <v>13315</v>
      </c>
      <c r="B4715" s="55">
        <v>4</v>
      </c>
      <c r="C4715" s="55" t="s">
        <v>18789</v>
      </c>
      <c r="D4715" s="55" t="s">
        <v>4649</v>
      </c>
      <c r="E4715" s="55" t="s">
        <v>18790</v>
      </c>
      <c r="F4715" s="55" t="s">
        <v>4651</v>
      </c>
      <c r="G4715" s="55" t="s">
        <v>18791</v>
      </c>
      <c r="H4715" s="55">
        <v>0</v>
      </c>
    </row>
    <row r="4716" spans="1:8" ht="12.5" customHeight="1">
      <c r="A4716" s="55">
        <v>13752</v>
      </c>
      <c r="B4716" s="55">
        <v>4</v>
      </c>
      <c r="C4716" s="55" t="s">
        <v>18792</v>
      </c>
      <c r="D4716" s="55" t="s">
        <v>4649</v>
      </c>
      <c r="E4716" s="55" t="s">
        <v>18793</v>
      </c>
      <c r="F4716" s="55" t="s">
        <v>4651</v>
      </c>
      <c r="G4716" s="55" t="s">
        <v>18794</v>
      </c>
      <c r="H4716" s="55">
        <v>0</v>
      </c>
    </row>
    <row r="4717" spans="1:8" ht="12.5" customHeight="1">
      <c r="A4717" s="55">
        <v>13882</v>
      </c>
      <c r="B4717" s="55">
        <v>4</v>
      </c>
      <c r="C4717" s="55" t="s">
        <v>18795</v>
      </c>
      <c r="D4717" s="55" t="s">
        <v>4649</v>
      </c>
      <c r="E4717" s="55" t="s">
        <v>18796</v>
      </c>
      <c r="F4717" s="55" t="s">
        <v>4651</v>
      </c>
      <c r="G4717" s="55" t="s">
        <v>18797</v>
      </c>
      <c r="H4717" s="55">
        <v>0</v>
      </c>
    </row>
    <row r="4718" spans="1:8" ht="12.5" customHeight="1">
      <c r="A4718" s="55">
        <v>13883</v>
      </c>
      <c r="B4718" s="55">
        <v>4</v>
      </c>
      <c r="C4718" s="55" t="s">
        <v>18798</v>
      </c>
      <c r="D4718" s="55" t="s">
        <v>4649</v>
      </c>
      <c r="E4718" s="55" t="s">
        <v>18799</v>
      </c>
      <c r="F4718" s="55" t="s">
        <v>4651</v>
      </c>
      <c r="G4718" s="55" t="s">
        <v>18800</v>
      </c>
      <c r="H4718" s="55">
        <v>0</v>
      </c>
    </row>
    <row r="4719" spans="1:8" ht="12.5" customHeight="1">
      <c r="A4719" s="55">
        <v>13927</v>
      </c>
      <c r="B4719" s="55">
        <v>4</v>
      </c>
      <c r="C4719" s="55" t="s">
        <v>18801</v>
      </c>
      <c r="D4719" s="55" t="s">
        <v>4649</v>
      </c>
      <c r="E4719" s="55" t="s">
        <v>18802</v>
      </c>
      <c r="F4719" s="55" t="s">
        <v>4651</v>
      </c>
      <c r="G4719" s="55" t="s">
        <v>18803</v>
      </c>
      <c r="H4719" s="55">
        <v>0</v>
      </c>
    </row>
    <row r="4720" spans="1:8" ht="12.5" customHeight="1">
      <c r="A4720" s="55">
        <v>13993</v>
      </c>
      <c r="B4720" s="55">
        <v>4</v>
      </c>
      <c r="C4720" s="55" t="s">
        <v>18804</v>
      </c>
      <c r="D4720" s="55" t="s">
        <v>4649</v>
      </c>
      <c r="E4720" s="55" t="s">
        <v>18805</v>
      </c>
      <c r="F4720" s="55" t="s">
        <v>4651</v>
      </c>
      <c r="G4720" s="55" t="s">
        <v>18806</v>
      </c>
      <c r="H4720" s="55">
        <v>0</v>
      </c>
    </row>
    <row r="4721" spans="1:8" ht="12.5" customHeight="1">
      <c r="A4721" s="55">
        <v>14044</v>
      </c>
      <c r="B4721" s="55">
        <v>4</v>
      </c>
      <c r="C4721" s="55" t="s">
        <v>18807</v>
      </c>
      <c r="D4721" s="55" t="s">
        <v>4649</v>
      </c>
      <c r="E4721" s="55" t="s">
        <v>18808</v>
      </c>
      <c r="F4721" s="55" t="s">
        <v>4651</v>
      </c>
      <c r="G4721" s="55" t="s">
        <v>18809</v>
      </c>
      <c r="H4721" s="55">
        <v>0</v>
      </c>
    </row>
    <row r="4722" spans="1:8" ht="12.5" customHeight="1">
      <c r="A4722" s="55">
        <v>14239</v>
      </c>
      <c r="B4722" s="55">
        <v>4</v>
      </c>
      <c r="C4722" s="55" t="s">
        <v>18810</v>
      </c>
      <c r="D4722" s="55" t="s">
        <v>4649</v>
      </c>
      <c r="E4722" s="55" t="s">
        <v>18811</v>
      </c>
      <c r="F4722" s="55" t="s">
        <v>4651</v>
      </c>
      <c r="G4722" s="55" t="s">
        <v>18812</v>
      </c>
      <c r="H4722" s="55">
        <v>0</v>
      </c>
    </row>
    <row r="4723" spans="1:8" ht="12.5" customHeight="1">
      <c r="A4723" s="55">
        <v>14268</v>
      </c>
      <c r="B4723" s="55">
        <v>4</v>
      </c>
      <c r="C4723" s="55" t="s">
        <v>18813</v>
      </c>
      <c r="D4723" s="55" t="s">
        <v>4649</v>
      </c>
      <c r="E4723" s="55" t="s">
        <v>18814</v>
      </c>
      <c r="F4723" s="55" t="s">
        <v>4651</v>
      </c>
      <c r="G4723" s="55" t="s">
        <v>18815</v>
      </c>
      <c r="H4723" s="55">
        <v>0</v>
      </c>
    </row>
    <row r="4724" spans="1:8" ht="12.5" customHeight="1">
      <c r="A4724" s="55">
        <v>14756</v>
      </c>
      <c r="B4724" s="55">
        <v>4</v>
      </c>
      <c r="C4724" s="55" t="s">
        <v>18816</v>
      </c>
      <c r="D4724" s="55" t="s">
        <v>4649</v>
      </c>
      <c r="E4724" s="55" t="s">
        <v>18817</v>
      </c>
      <c r="F4724" s="55" t="s">
        <v>4651</v>
      </c>
      <c r="G4724" s="55" t="s">
        <v>18818</v>
      </c>
      <c r="H4724" s="55">
        <v>0</v>
      </c>
    </row>
    <row r="4725" spans="1:8" ht="12.5" customHeight="1">
      <c r="A4725" s="55">
        <v>15533</v>
      </c>
      <c r="B4725" s="55">
        <v>4</v>
      </c>
      <c r="C4725" s="55" t="s">
        <v>18819</v>
      </c>
      <c r="D4725" s="55" t="s">
        <v>4649</v>
      </c>
      <c r="E4725" s="55" t="s">
        <v>18820</v>
      </c>
      <c r="F4725" s="55" t="s">
        <v>4651</v>
      </c>
      <c r="G4725" s="55" t="s">
        <v>18821</v>
      </c>
      <c r="H4725" s="55">
        <v>0</v>
      </c>
    </row>
    <row r="4726" spans="1:8" ht="12.5" customHeight="1">
      <c r="A4726" s="55">
        <v>15736</v>
      </c>
      <c r="B4726" s="55">
        <v>4</v>
      </c>
      <c r="C4726" s="55" t="s">
        <v>18822</v>
      </c>
      <c r="D4726" s="55" t="s">
        <v>4649</v>
      </c>
      <c r="E4726" s="55" t="s">
        <v>18823</v>
      </c>
      <c r="F4726" s="55" t="s">
        <v>4651</v>
      </c>
      <c r="G4726" s="55" t="s">
        <v>18824</v>
      </c>
      <c r="H4726" s="55">
        <v>0</v>
      </c>
    </row>
    <row r="4727" spans="1:8" ht="12.5" customHeight="1">
      <c r="A4727" s="55">
        <v>15968</v>
      </c>
      <c r="B4727" s="55">
        <v>4</v>
      </c>
      <c r="C4727" s="55" t="s">
        <v>18825</v>
      </c>
      <c r="D4727" s="55" t="s">
        <v>4649</v>
      </c>
      <c r="E4727" s="55" t="s">
        <v>18826</v>
      </c>
      <c r="F4727" s="55" t="s">
        <v>4651</v>
      </c>
      <c r="G4727" s="55" t="s">
        <v>18827</v>
      </c>
      <c r="H4727" s="55">
        <v>0</v>
      </c>
    </row>
    <row r="4728" spans="1:8" ht="12.5" customHeight="1">
      <c r="A4728" s="55">
        <v>16224</v>
      </c>
      <c r="B4728" s="55">
        <v>4</v>
      </c>
      <c r="C4728" s="55" t="s">
        <v>18828</v>
      </c>
      <c r="D4728" s="55" t="s">
        <v>4649</v>
      </c>
      <c r="E4728" s="55" t="s">
        <v>18829</v>
      </c>
      <c r="F4728" s="55" t="s">
        <v>4651</v>
      </c>
      <c r="G4728" s="55" t="s">
        <v>18830</v>
      </c>
      <c r="H4728" s="55">
        <v>0</v>
      </c>
    </row>
    <row r="4729" spans="1:8" ht="12.5" customHeight="1">
      <c r="A4729" s="55">
        <v>16770</v>
      </c>
      <c r="B4729" s="55">
        <v>4</v>
      </c>
      <c r="C4729" s="55" t="s">
        <v>18831</v>
      </c>
      <c r="D4729" s="55" t="s">
        <v>4649</v>
      </c>
      <c r="E4729" s="55" t="s">
        <v>18832</v>
      </c>
      <c r="F4729" s="55" t="s">
        <v>4651</v>
      </c>
      <c r="G4729" s="55" t="s">
        <v>18833</v>
      </c>
      <c r="H4729" s="55">
        <v>0</v>
      </c>
    </row>
    <row r="4730" spans="1:8" ht="12.5" customHeight="1">
      <c r="A4730" s="55">
        <v>16853</v>
      </c>
      <c r="B4730" s="55">
        <v>4</v>
      </c>
      <c r="C4730" s="55" t="s">
        <v>18834</v>
      </c>
      <c r="D4730" s="55" t="s">
        <v>4649</v>
      </c>
      <c r="E4730" s="55" t="s">
        <v>18835</v>
      </c>
      <c r="F4730" s="55" t="s">
        <v>4651</v>
      </c>
      <c r="G4730" s="55" t="s">
        <v>18836</v>
      </c>
      <c r="H4730" s="55">
        <v>0</v>
      </c>
    </row>
    <row r="4731" spans="1:8" ht="12.5" customHeight="1">
      <c r="A4731" s="55">
        <v>16966</v>
      </c>
      <c r="B4731" s="55">
        <v>4</v>
      </c>
      <c r="C4731" s="55" t="s">
        <v>18837</v>
      </c>
      <c r="D4731" s="55" t="s">
        <v>4649</v>
      </c>
      <c r="E4731" s="55" t="s">
        <v>18838</v>
      </c>
      <c r="F4731" s="55" t="s">
        <v>4651</v>
      </c>
      <c r="G4731" s="55" t="s">
        <v>18839</v>
      </c>
      <c r="H4731" s="55">
        <v>0</v>
      </c>
    </row>
    <row r="4732" spans="1:8" ht="12.5" customHeight="1">
      <c r="A4732" s="55">
        <v>17262</v>
      </c>
      <c r="B4732" s="55">
        <v>4</v>
      </c>
      <c r="C4732" s="55" t="s">
        <v>18840</v>
      </c>
      <c r="D4732" s="55" t="s">
        <v>4649</v>
      </c>
      <c r="E4732" s="55" t="s">
        <v>18841</v>
      </c>
      <c r="F4732" s="55" t="s">
        <v>4651</v>
      </c>
      <c r="G4732" s="55" t="s">
        <v>18842</v>
      </c>
      <c r="H4732" s="55">
        <v>0</v>
      </c>
    </row>
    <row r="4733" spans="1:8" ht="12.5" customHeight="1">
      <c r="A4733" s="55">
        <v>17662</v>
      </c>
      <c r="B4733" s="55">
        <v>4</v>
      </c>
      <c r="C4733" s="55" t="s">
        <v>18843</v>
      </c>
      <c r="D4733" s="55" t="s">
        <v>4649</v>
      </c>
      <c r="E4733" s="55" t="s">
        <v>18844</v>
      </c>
      <c r="F4733" s="55" t="s">
        <v>4651</v>
      </c>
      <c r="G4733" s="55" t="s">
        <v>18845</v>
      </c>
      <c r="H4733" s="55">
        <v>0</v>
      </c>
    </row>
    <row r="4734" spans="1:8" ht="12.5" customHeight="1">
      <c r="A4734" s="55">
        <v>17666</v>
      </c>
      <c r="B4734" s="55">
        <v>4</v>
      </c>
      <c r="C4734" s="55" t="s">
        <v>18846</v>
      </c>
      <c r="D4734" s="55" t="s">
        <v>4649</v>
      </c>
      <c r="E4734" s="55" t="s">
        <v>18847</v>
      </c>
      <c r="F4734" s="55" t="s">
        <v>4651</v>
      </c>
      <c r="G4734" s="55" t="s">
        <v>18848</v>
      </c>
      <c r="H4734" s="55">
        <v>0</v>
      </c>
    </row>
    <row r="4735" spans="1:8" ht="12.5" customHeight="1">
      <c r="A4735" s="55">
        <v>17696</v>
      </c>
      <c r="B4735" s="55">
        <v>4</v>
      </c>
      <c r="C4735" s="55" t="s">
        <v>18849</v>
      </c>
      <c r="D4735" s="55" t="s">
        <v>4649</v>
      </c>
      <c r="E4735" s="55" t="s">
        <v>18850</v>
      </c>
      <c r="F4735" s="55" t="s">
        <v>4651</v>
      </c>
      <c r="G4735" s="55" t="s">
        <v>18851</v>
      </c>
      <c r="H4735" s="55">
        <v>0</v>
      </c>
    </row>
    <row r="4736" spans="1:8" ht="12.5" customHeight="1">
      <c r="A4736" s="55">
        <v>18562</v>
      </c>
      <c r="B4736" s="55">
        <v>4</v>
      </c>
      <c r="C4736" s="55" t="s">
        <v>18852</v>
      </c>
      <c r="D4736" s="55" t="s">
        <v>4649</v>
      </c>
      <c r="E4736" s="55" t="s">
        <v>18853</v>
      </c>
      <c r="F4736" s="55" t="s">
        <v>4651</v>
      </c>
      <c r="G4736" s="55" t="s">
        <v>18854</v>
      </c>
      <c r="H4736" s="55">
        <v>0</v>
      </c>
    </row>
    <row r="4737" spans="1:8" ht="12.5" customHeight="1">
      <c r="A4737" s="55">
        <v>18670</v>
      </c>
      <c r="B4737" s="55">
        <v>4</v>
      </c>
      <c r="C4737" s="55" t="s">
        <v>18855</v>
      </c>
      <c r="D4737" s="55" t="s">
        <v>4649</v>
      </c>
      <c r="E4737" s="55" t="s">
        <v>18856</v>
      </c>
      <c r="F4737" s="55" t="s">
        <v>4651</v>
      </c>
      <c r="G4737" s="55" t="s">
        <v>18857</v>
      </c>
      <c r="H4737" s="55">
        <v>0</v>
      </c>
    </row>
    <row r="4738" spans="1:8" ht="12.5" customHeight="1">
      <c r="A4738" s="55">
        <v>18778</v>
      </c>
      <c r="B4738" s="55">
        <v>4</v>
      </c>
      <c r="C4738" s="55" t="s">
        <v>18858</v>
      </c>
      <c r="D4738" s="55" t="s">
        <v>4649</v>
      </c>
      <c r="E4738" s="55" t="s">
        <v>18859</v>
      </c>
      <c r="F4738" s="55" t="s">
        <v>4651</v>
      </c>
      <c r="G4738" s="55" t="s">
        <v>18860</v>
      </c>
      <c r="H4738" s="55">
        <v>0</v>
      </c>
    </row>
    <row r="4739" spans="1:8" ht="12.5" customHeight="1">
      <c r="A4739" s="55">
        <v>18794</v>
      </c>
      <c r="B4739" s="55">
        <v>4</v>
      </c>
      <c r="C4739" s="55" t="s">
        <v>18861</v>
      </c>
      <c r="D4739" s="55" t="s">
        <v>4649</v>
      </c>
      <c r="E4739" s="55" t="s">
        <v>18862</v>
      </c>
      <c r="F4739" s="55" t="s">
        <v>4651</v>
      </c>
      <c r="G4739" s="55" t="s">
        <v>18863</v>
      </c>
      <c r="H4739" s="55">
        <v>0</v>
      </c>
    </row>
    <row r="4740" spans="1:8" ht="12.5" customHeight="1">
      <c r="A4740" s="55">
        <v>18799</v>
      </c>
      <c r="B4740" s="55">
        <v>4</v>
      </c>
      <c r="C4740" s="55" t="s">
        <v>18864</v>
      </c>
      <c r="D4740" s="55" t="s">
        <v>4649</v>
      </c>
      <c r="E4740" s="55" t="s">
        <v>18865</v>
      </c>
      <c r="F4740" s="55" t="s">
        <v>4651</v>
      </c>
      <c r="G4740" s="55" t="s">
        <v>18866</v>
      </c>
      <c r="H4740" s="55">
        <v>0</v>
      </c>
    </row>
    <row r="4741" spans="1:8" ht="12.5" customHeight="1">
      <c r="A4741" s="55">
        <v>18966</v>
      </c>
      <c r="B4741" s="55">
        <v>4</v>
      </c>
      <c r="C4741" s="55" t="s">
        <v>18867</v>
      </c>
      <c r="D4741" s="55" t="s">
        <v>4649</v>
      </c>
      <c r="E4741" s="55" t="s">
        <v>18868</v>
      </c>
      <c r="F4741" s="55" t="s">
        <v>4651</v>
      </c>
      <c r="G4741" s="55" t="s">
        <v>18869</v>
      </c>
      <c r="H4741" s="55">
        <v>0</v>
      </c>
    </row>
    <row r="4742" spans="1:8" ht="12.5" customHeight="1">
      <c r="A4742" s="55">
        <v>19644</v>
      </c>
      <c r="B4742" s="55">
        <v>4</v>
      </c>
      <c r="C4742" s="55" t="s">
        <v>18870</v>
      </c>
      <c r="D4742" s="55" t="s">
        <v>4649</v>
      </c>
      <c r="E4742" s="55" t="s">
        <v>18871</v>
      </c>
      <c r="F4742" s="55" t="s">
        <v>4651</v>
      </c>
      <c r="G4742" s="55" t="s">
        <v>18872</v>
      </c>
      <c r="H4742" s="55">
        <v>0</v>
      </c>
    </row>
    <row r="4743" spans="1:8" ht="12.5" customHeight="1">
      <c r="A4743" s="55">
        <v>19745</v>
      </c>
      <c r="B4743" s="55">
        <v>4</v>
      </c>
      <c r="C4743" s="55" t="s">
        <v>18873</v>
      </c>
      <c r="D4743" s="55" t="s">
        <v>4649</v>
      </c>
      <c r="E4743" s="55" t="s">
        <v>18874</v>
      </c>
      <c r="F4743" s="55" t="s">
        <v>4651</v>
      </c>
      <c r="G4743" s="55" t="s">
        <v>18875</v>
      </c>
      <c r="H4743" s="55">
        <v>0</v>
      </c>
    </row>
    <row r="4744" spans="1:8" ht="12.5" customHeight="1">
      <c r="A4744" s="55">
        <v>19984</v>
      </c>
      <c r="B4744" s="55">
        <v>4</v>
      </c>
      <c r="C4744" s="55" t="s">
        <v>18876</v>
      </c>
      <c r="D4744" s="55" t="s">
        <v>4649</v>
      </c>
      <c r="E4744" s="55" t="s">
        <v>18877</v>
      </c>
      <c r="F4744" s="55" t="s">
        <v>4651</v>
      </c>
      <c r="G4744" s="55" t="s">
        <v>18878</v>
      </c>
      <c r="H4744" s="55">
        <v>0</v>
      </c>
    </row>
    <row r="4745" spans="1:8" ht="12.5" customHeight="1">
      <c r="A4745" s="55">
        <v>19995</v>
      </c>
      <c r="B4745" s="55">
        <v>4</v>
      </c>
      <c r="C4745" s="55" t="s">
        <v>18879</v>
      </c>
      <c r="D4745" s="55" t="s">
        <v>4649</v>
      </c>
      <c r="E4745" s="55" t="s">
        <v>18880</v>
      </c>
      <c r="F4745" s="55" t="s">
        <v>4651</v>
      </c>
      <c r="G4745" s="55" t="s">
        <v>18881</v>
      </c>
      <c r="H4745" s="55">
        <v>0</v>
      </c>
    </row>
    <row r="4746" spans="1:8" ht="12.5" customHeight="1">
      <c r="A4746" s="55">
        <v>20393</v>
      </c>
      <c r="B4746" s="55">
        <v>4</v>
      </c>
      <c r="C4746" s="55" t="s">
        <v>18882</v>
      </c>
      <c r="D4746" s="55" t="s">
        <v>4649</v>
      </c>
      <c r="E4746" s="55" t="s">
        <v>18883</v>
      </c>
      <c r="F4746" s="55" t="s">
        <v>4651</v>
      </c>
      <c r="G4746" s="55" t="s">
        <v>18884</v>
      </c>
      <c r="H4746" s="55">
        <v>0</v>
      </c>
    </row>
    <row r="4747" spans="1:8" ht="12.5" customHeight="1">
      <c r="A4747" s="55">
        <v>20535</v>
      </c>
      <c r="B4747" s="55">
        <v>4</v>
      </c>
      <c r="C4747" s="55" t="s">
        <v>18885</v>
      </c>
      <c r="D4747" s="55" t="s">
        <v>4649</v>
      </c>
      <c r="E4747" s="55" t="s">
        <v>18886</v>
      </c>
      <c r="F4747" s="55" t="s">
        <v>4651</v>
      </c>
      <c r="G4747" s="55" t="s">
        <v>18887</v>
      </c>
      <c r="H4747" s="55">
        <v>0</v>
      </c>
    </row>
    <row r="4748" spans="1:8" ht="12.5" customHeight="1">
      <c r="A4748" s="55">
        <v>21472</v>
      </c>
      <c r="B4748" s="55">
        <v>4</v>
      </c>
      <c r="C4748" s="55" t="s">
        <v>18888</v>
      </c>
      <c r="D4748" s="55" t="s">
        <v>4649</v>
      </c>
      <c r="E4748" s="55" t="s">
        <v>18889</v>
      </c>
      <c r="F4748" s="55" t="s">
        <v>4651</v>
      </c>
      <c r="G4748" s="55" t="s">
        <v>18890</v>
      </c>
      <c r="H4748" s="55">
        <v>0</v>
      </c>
    </row>
    <row r="4749" spans="1:8" ht="12.5" customHeight="1">
      <c r="A4749" s="55">
        <v>21807</v>
      </c>
      <c r="B4749" s="55">
        <v>4</v>
      </c>
      <c r="C4749" s="55" t="s">
        <v>18891</v>
      </c>
      <c r="D4749" s="55" t="s">
        <v>4649</v>
      </c>
      <c r="E4749" s="55" t="s">
        <v>18892</v>
      </c>
      <c r="F4749" s="55" t="s">
        <v>4651</v>
      </c>
      <c r="G4749" s="55" t="s">
        <v>18893</v>
      </c>
      <c r="H4749" s="55">
        <v>0</v>
      </c>
    </row>
    <row r="4750" spans="1:8" ht="12.5" customHeight="1">
      <c r="A4750" s="55">
        <v>22216</v>
      </c>
      <c r="B4750" s="55">
        <v>4</v>
      </c>
      <c r="C4750" s="55" t="s">
        <v>18894</v>
      </c>
      <c r="D4750" s="55" t="s">
        <v>4649</v>
      </c>
      <c r="E4750" s="55" t="s">
        <v>18895</v>
      </c>
      <c r="F4750" s="55" t="s">
        <v>4651</v>
      </c>
      <c r="G4750" s="55" t="s">
        <v>18896</v>
      </c>
      <c r="H4750" s="55">
        <v>0</v>
      </c>
    </row>
    <row r="4751" spans="1:8" ht="12.5" customHeight="1">
      <c r="A4751" s="55">
        <v>22547</v>
      </c>
      <c r="B4751" s="55">
        <v>4</v>
      </c>
      <c r="C4751" s="55" t="s">
        <v>18897</v>
      </c>
      <c r="D4751" s="55" t="s">
        <v>4649</v>
      </c>
      <c r="E4751" s="55" t="s">
        <v>18898</v>
      </c>
      <c r="F4751" s="55" t="s">
        <v>4651</v>
      </c>
      <c r="G4751" s="55" t="s">
        <v>18899</v>
      </c>
      <c r="H4751" s="55">
        <v>0</v>
      </c>
    </row>
    <row r="4752" spans="1:8" ht="12.5" customHeight="1">
      <c r="A4752" s="55">
        <v>23091</v>
      </c>
      <c r="B4752" s="55">
        <v>4</v>
      </c>
      <c r="C4752" s="55" t="s">
        <v>18900</v>
      </c>
      <c r="D4752" s="55" t="s">
        <v>4649</v>
      </c>
      <c r="E4752" s="55" t="s">
        <v>18901</v>
      </c>
      <c r="F4752" s="55" t="s">
        <v>4651</v>
      </c>
      <c r="G4752" s="55" t="s">
        <v>18902</v>
      </c>
      <c r="H4752" s="55">
        <v>0</v>
      </c>
    </row>
    <row r="4753" spans="1:8" ht="12.5" customHeight="1">
      <c r="A4753" s="55">
        <v>23127</v>
      </c>
      <c r="B4753" s="55">
        <v>4</v>
      </c>
      <c r="C4753" s="55" t="s">
        <v>18903</v>
      </c>
      <c r="D4753" s="55" t="s">
        <v>4649</v>
      </c>
      <c r="E4753" s="55" t="s">
        <v>18904</v>
      </c>
      <c r="F4753" s="55" t="s">
        <v>4651</v>
      </c>
      <c r="G4753" s="55" t="s">
        <v>18905</v>
      </c>
      <c r="H4753" s="55">
        <v>0</v>
      </c>
    </row>
    <row r="4754" spans="1:8" ht="12.5" customHeight="1">
      <c r="A4754" s="55">
        <v>23184</v>
      </c>
      <c r="B4754" s="55">
        <v>4</v>
      </c>
      <c r="C4754" s="55" t="s">
        <v>18906</v>
      </c>
      <c r="D4754" s="55" t="s">
        <v>4649</v>
      </c>
      <c r="E4754" s="55" t="s">
        <v>18907</v>
      </c>
      <c r="F4754" s="55" t="s">
        <v>4651</v>
      </c>
      <c r="G4754" s="55" t="s">
        <v>18908</v>
      </c>
      <c r="H4754" s="55">
        <v>0</v>
      </c>
    </row>
    <row r="4755" spans="1:8" ht="12.5" customHeight="1">
      <c r="A4755" s="55">
        <v>23495</v>
      </c>
      <c r="B4755" s="55">
        <v>4</v>
      </c>
      <c r="C4755" s="55" t="s">
        <v>18909</v>
      </c>
      <c r="D4755" s="55" t="s">
        <v>4649</v>
      </c>
      <c r="E4755" s="55" t="s">
        <v>18910</v>
      </c>
      <c r="F4755" s="55" t="s">
        <v>4651</v>
      </c>
      <c r="G4755" s="55" t="s">
        <v>18911</v>
      </c>
      <c r="H4755" s="55">
        <v>0</v>
      </c>
    </row>
    <row r="4756" spans="1:8" ht="12.5" customHeight="1">
      <c r="A4756" s="55">
        <v>23684</v>
      </c>
      <c r="B4756" s="55">
        <v>4</v>
      </c>
      <c r="C4756" s="55" t="s">
        <v>18912</v>
      </c>
      <c r="D4756" s="55" t="s">
        <v>4649</v>
      </c>
      <c r="E4756" s="55" t="s">
        <v>18913</v>
      </c>
      <c r="F4756" s="55" t="s">
        <v>4651</v>
      </c>
      <c r="G4756" s="55" t="s">
        <v>18914</v>
      </c>
      <c r="H4756" s="55">
        <v>0</v>
      </c>
    </row>
    <row r="4757" spans="1:8" ht="12.5" customHeight="1">
      <c r="A4757" s="55">
        <v>24330</v>
      </c>
      <c r="B4757" s="55">
        <v>4</v>
      </c>
      <c r="C4757" s="55" t="s">
        <v>18915</v>
      </c>
      <c r="D4757" s="55" t="s">
        <v>4649</v>
      </c>
      <c r="E4757" s="55" t="s">
        <v>18916</v>
      </c>
      <c r="F4757" s="55" t="s">
        <v>4651</v>
      </c>
      <c r="G4757" s="55" t="s">
        <v>18917</v>
      </c>
      <c r="H4757" s="55">
        <v>0</v>
      </c>
    </row>
    <row r="4758" spans="1:8" ht="12.5" customHeight="1">
      <c r="A4758" s="55">
        <v>24624</v>
      </c>
      <c r="B4758" s="55">
        <v>4</v>
      </c>
      <c r="C4758" s="55" t="s">
        <v>18918</v>
      </c>
      <c r="D4758" s="55" t="s">
        <v>4649</v>
      </c>
      <c r="E4758" s="55" t="s">
        <v>18919</v>
      </c>
      <c r="F4758" s="55" t="s">
        <v>4651</v>
      </c>
      <c r="G4758" s="55" t="s">
        <v>18920</v>
      </c>
      <c r="H4758" s="55">
        <v>0</v>
      </c>
    </row>
    <row r="4759" spans="1:8" ht="12.5" customHeight="1">
      <c r="A4759" s="55">
        <v>25043</v>
      </c>
      <c r="B4759" s="55">
        <v>4</v>
      </c>
      <c r="C4759" s="55" t="s">
        <v>18921</v>
      </c>
      <c r="D4759" s="55" t="s">
        <v>4649</v>
      </c>
      <c r="E4759" s="55" t="s">
        <v>18922</v>
      </c>
      <c r="F4759" s="55" t="s">
        <v>4651</v>
      </c>
      <c r="G4759" s="55" t="s">
        <v>18923</v>
      </c>
      <c r="H4759" s="55">
        <v>0</v>
      </c>
    </row>
    <row r="4760" spans="1:8" ht="12.5" customHeight="1">
      <c r="A4760" s="55">
        <v>25154</v>
      </c>
      <c r="B4760" s="55">
        <v>4</v>
      </c>
      <c r="C4760" s="55" t="s">
        <v>18924</v>
      </c>
      <c r="D4760" s="55" t="s">
        <v>4649</v>
      </c>
      <c r="E4760" s="55" t="s">
        <v>18925</v>
      </c>
      <c r="F4760" s="55" t="s">
        <v>4651</v>
      </c>
      <c r="G4760" s="55" t="s">
        <v>18926</v>
      </c>
      <c r="H4760" s="55">
        <v>0</v>
      </c>
    </row>
    <row r="4761" spans="1:8" ht="12.5" customHeight="1">
      <c r="A4761" s="55">
        <v>25185</v>
      </c>
      <c r="B4761" s="55">
        <v>4</v>
      </c>
      <c r="C4761" s="55" t="s">
        <v>18927</v>
      </c>
      <c r="D4761" s="55" t="s">
        <v>4649</v>
      </c>
      <c r="E4761" s="55" t="s">
        <v>18928</v>
      </c>
      <c r="F4761" s="55" t="s">
        <v>4651</v>
      </c>
      <c r="G4761" s="55" t="s">
        <v>18929</v>
      </c>
      <c r="H4761" s="55">
        <v>0</v>
      </c>
    </row>
    <row r="4762" spans="1:8" ht="12.5" customHeight="1">
      <c r="A4762" s="55">
        <v>25360</v>
      </c>
      <c r="B4762" s="55">
        <v>4</v>
      </c>
      <c r="C4762" s="55" t="s">
        <v>18930</v>
      </c>
      <c r="D4762" s="55" t="s">
        <v>4649</v>
      </c>
      <c r="E4762" s="55" t="s">
        <v>18931</v>
      </c>
      <c r="F4762" s="55" t="s">
        <v>4651</v>
      </c>
      <c r="G4762" s="55" t="s">
        <v>18932</v>
      </c>
      <c r="H4762" s="55">
        <v>0</v>
      </c>
    </row>
    <row r="4763" spans="1:8" ht="12.5" customHeight="1">
      <c r="A4763" s="55">
        <v>25369</v>
      </c>
      <c r="B4763" s="55">
        <v>4</v>
      </c>
      <c r="C4763" s="55" t="s">
        <v>18933</v>
      </c>
      <c r="D4763" s="55" t="s">
        <v>4649</v>
      </c>
      <c r="E4763" s="55" t="s">
        <v>18934</v>
      </c>
      <c r="F4763" s="55" t="s">
        <v>4651</v>
      </c>
      <c r="G4763" s="55" t="s">
        <v>18935</v>
      </c>
      <c r="H4763" s="55">
        <v>0</v>
      </c>
    </row>
    <row r="4764" spans="1:8" ht="12.5" customHeight="1">
      <c r="A4764" s="55">
        <v>25856</v>
      </c>
      <c r="B4764" s="55">
        <v>4</v>
      </c>
      <c r="C4764" s="55" t="s">
        <v>18936</v>
      </c>
      <c r="D4764" s="55" t="s">
        <v>4649</v>
      </c>
      <c r="E4764" s="55" t="s">
        <v>18937</v>
      </c>
      <c r="F4764" s="55" t="s">
        <v>4651</v>
      </c>
      <c r="G4764" s="55" t="s">
        <v>18938</v>
      </c>
      <c r="H4764" s="55">
        <v>0</v>
      </c>
    </row>
    <row r="4765" spans="1:8" ht="12.5" customHeight="1">
      <c r="A4765" s="55">
        <v>25868</v>
      </c>
      <c r="B4765" s="55">
        <v>4</v>
      </c>
      <c r="C4765" s="55" t="s">
        <v>18939</v>
      </c>
      <c r="D4765" s="55" t="s">
        <v>4649</v>
      </c>
      <c r="E4765" s="55" t="s">
        <v>18940</v>
      </c>
      <c r="F4765" s="55" t="s">
        <v>4651</v>
      </c>
      <c r="G4765" s="55" t="s">
        <v>18941</v>
      </c>
      <c r="H4765" s="55">
        <v>0</v>
      </c>
    </row>
    <row r="4766" spans="1:8" ht="12.5" customHeight="1">
      <c r="A4766" s="55">
        <v>26003</v>
      </c>
      <c r="B4766" s="55">
        <v>4</v>
      </c>
      <c r="C4766" s="55" t="s">
        <v>18942</v>
      </c>
      <c r="D4766" s="55" t="s">
        <v>4649</v>
      </c>
      <c r="E4766" s="55" t="s">
        <v>18943</v>
      </c>
      <c r="F4766" s="55" t="s">
        <v>4651</v>
      </c>
      <c r="G4766" s="55" t="s">
        <v>18944</v>
      </c>
      <c r="H4766" s="55">
        <v>0</v>
      </c>
    </row>
    <row r="4767" spans="1:8" ht="12.5" customHeight="1">
      <c r="A4767" s="55">
        <v>26042</v>
      </c>
      <c r="B4767" s="55">
        <v>4</v>
      </c>
      <c r="C4767" s="55" t="s">
        <v>18945</v>
      </c>
      <c r="D4767" s="55" t="s">
        <v>4649</v>
      </c>
      <c r="E4767" s="55" t="s">
        <v>18946</v>
      </c>
      <c r="F4767" s="55" t="s">
        <v>4651</v>
      </c>
      <c r="G4767" s="55" t="s">
        <v>18947</v>
      </c>
      <c r="H4767" s="55">
        <v>0</v>
      </c>
    </row>
    <row r="4768" spans="1:8" ht="12.5" customHeight="1">
      <c r="A4768" s="55">
        <v>26502</v>
      </c>
      <c r="B4768" s="55">
        <v>4</v>
      </c>
      <c r="C4768" s="55" t="s">
        <v>18948</v>
      </c>
      <c r="D4768" s="55" t="s">
        <v>4649</v>
      </c>
      <c r="E4768" s="55" t="s">
        <v>18949</v>
      </c>
      <c r="F4768" s="55" t="s">
        <v>4651</v>
      </c>
      <c r="G4768" s="55" t="s">
        <v>18950</v>
      </c>
      <c r="H4768" s="55">
        <v>0</v>
      </c>
    </row>
    <row r="4769" spans="1:8" ht="12.5" customHeight="1">
      <c r="A4769" s="55">
        <v>26736</v>
      </c>
      <c r="B4769" s="55">
        <v>4</v>
      </c>
      <c r="C4769" s="55" t="s">
        <v>18951</v>
      </c>
      <c r="D4769" s="55" t="s">
        <v>4649</v>
      </c>
      <c r="E4769" s="55" t="s">
        <v>18952</v>
      </c>
      <c r="F4769" s="55" t="s">
        <v>4651</v>
      </c>
      <c r="G4769" s="55" t="s">
        <v>18953</v>
      </c>
      <c r="H4769" s="55">
        <v>0</v>
      </c>
    </row>
    <row r="4770" spans="1:8" ht="12.5" customHeight="1">
      <c r="A4770" s="55">
        <v>27219</v>
      </c>
      <c r="B4770" s="55">
        <v>4</v>
      </c>
      <c r="C4770" s="55" t="s">
        <v>18954</v>
      </c>
      <c r="D4770" s="55" t="s">
        <v>4649</v>
      </c>
      <c r="E4770" s="55" t="s">
        <v>18955</v>
      </c>
      <c r="F4770" s="55" t="s">
        <v>4651</v>
      </c>
      <c r="G4770" s="55" t="s">
        <v>18956</v>
      </c>
      <c r="H4770" s="55">
        <v>0</v>
      </c>
    </row>
    <row r="4771" spans="1:8" ht="12.5" customHeight="1">
      <c r="A4771" s="55">
        <v>27251</v>
      </c>
      <c r="B4771" s="55">
        <v>4</v>
      </c>
      <c r="C4771" s="55" t="s">
        <v>18957</v>
      </c>
      <c r="D4771" s="55" t="s">
        <v>4649</v>
      </c>
      <c r="E4771" s="55" t="s">
        <v>18958</v>
      </c>
      <c r="F4771" s="55" t="s">
        <v>4651</v>
      </c>
      <c r="G4771" s="55" t="s">
        <v>18959</v>
      </c>
      <c r="H4771" s="55">
        <v>0</v>
      </c>
    </row>
    <row r="4772" spans="1:8" ht="12.5" customHeight="1">
      <c r="A4772" s="55">
        <v>27561</v>
      </c>
      <c r="B4772" s="55">
        <v>4</v>
      </c>
      <c r="C4772" s="55" t="s">
        <v>18960</v>
      </c>
      <c r="D4772" s="55" t="s">
        <v>4649</v>
      </c>
      <c r="E4772" s="55" t="s">
        <v>18961</v>
      </c>
      <c r="F4772" s="55" t="s">
        <v>4651</v>
      </c>
      <c r="G4772" s="55" t="s">
        <v>18962</v>
      </c>
      <c r="H4772" s="55">
        <v>0</v>
      </c>
    </row>
    <row r="4773" spans="1:8" ht="12.5" customHeight="1">
      <c r="A4773" s="55">
        <v>27610</v>
      </c>
      <c r="B4773" s="55">
        <v>4</v>
      </c>
      <c r="C4773" s="55" t="s">
        <v>18963</v>
      </c>
      <c r="D4773" s="55" t="s">
        <v>4649</v>
      </c>
      <c r="E4773" s="55" t="s">
        <v>18964</v>
      </c>
      <c r="F4773" s="55" t="s">
        <v>4651</v>
      </c>
      <c r="G4773" s="55" t="s">
        <v>18965</v>
      </c>
      <c r="H4773" s="55">
        <v>0</v>
      </c>
    </row>
    <row r="4774" spans="1:8" ht="12.5" customHeight="1">
      <c r="A4774" s="55">
        <v>27674</v>
      </c>
      <c r="B4774" s="55">
        <v>4</v>
      </c>
      <c r="C4774" s="55" t="s">
        <v>18966</v>
      </c>
      <c r="D4774" s="55" t="s">
        <v>4649</v>
      </c>
      <c r="E4774" s="55" t="s">
        <v>18967</v>
      </c>
      <c r="F4774" s="55" t="s">
        <v>4651</v>
      </c>
      <c r="G4774" s="55" t="s">
        <v>18968</v>
      </c>
      <c r="H4774" s="55">
        <v>0</v>
      </c>
    </row>
    <row r="4775" spans="1:8" ht="12.5" customHeight="1">
      <c r="A4775" s="55">
        <v>28053</v>
      </c>
      <c r="B4775" s="55">
        <v>4</v>
      </c>
      <c r="C4775" s="55" t="s">
        <v>18969</v>
      </c>
      <c r="D4775" s="55" t="s">
        <v>4649</v>
      </c>
      <c r="E4775" s="55" t="s">
        <v>18970</v>
      </c>
      <c r="F4775" s="55" t="s">
        <v>4651</v>
      </c>
      <c r="G4775" s="55" t="s">
        <v>18971</v>
      </c>
      <c r="H4775" s="55">
        <v>0</v>
      </c>
    </row>
    <row r="4776" spans="1:8" ht="12.5" customHeight="1">
      <c r="A4776" s="55">
        <v>28296</v>
      </c>
      <c r="B4776" s="55">
        <v>4</v>
      </c>
      <c r="C4776" s="55" t="s">
        <v>18972</v>
      </c>
      <c r="D4776" s="55" t="s">
        <v>4649</v>
      </c>
      <c r="E4776" s="55" t="s">
        <v>18973</v>
      </c>
      <c r="F4776" s="55" t="s">
        <v>4651</v>
      </c>
      <c r="G4776" s="55" t="s">
        <v>18974</v>
      </c>
      <c r="H4776" s="55">
        <v>0</v>
      </c>
    </row>
    <row r="4777" spans="1:8" ht="12.5" customHeight="1">
      <c r="A4777" s="55">
        <v>28967</v>
      </c>
      <c r="B4777" s="55">
        <v>4</v>
      </c>
      <c r="C4777" s="55" t="s">
        <v>18975</v>
      </c>
      <c r="D4777" s="55" t="s">
        <v>4649</v>
      </c>
      <c r="E4777" s="55" t="s">
        <v>18976</v>
      </c>
      <c r="F4777" s="55" t="s">
        <v>4651</v>
      </c>
      <c r="G4777" s="55" t="s">
        <v>18977</v>
      </c>
      <c r="H4777" s="55">
        <v>0</v>
      </c>
    </row>
    <row r="4778" spans="1:8" ht="12.5" customHeight="1">
      <c r="A4778" s="55">
        <v>28997</v>
      </c>
      <c r="B4778" s="55">
        <v>4</v>
      </c>
      <c r="C4778" s="55" t="s">
        <v>18978</v>
      </c>
      <c r="D4778" s="55" t="s">
        <v>4649</v>
      </c>
      <c r="E4778" s="55" t="s">
        <v>18979</v>
      </c>
      <c r="F4778" s="55" t="s">
        <v>4651</v>
      </c>
      <c r="G4778" s="55" t="s">
        <v>18980</v>
      </c>
      <c r="H4778" s="55">
        <v>0</v>
      </c>
    </row>
    <row r="4779" spans="1:8" ht="12.5" customHeight="1">
      <c r="A4779" s="55">
        <v>29030</v>
      </c>
      <c r="B4779" s="55">
        <v>4</v>
      </c>
      <c r="C4779" s="55" t="s">
        <v>18981</v>
      </c>
      <c r="D4779" s="55" t="s">
        <v>4649</v>
      </c>
      <c r="E4779" s="55" t="s">
        <v>18982</v>
      </c>
      <c r="F4779" s="55" t="s">
        <v>4651</v>
      </c>
      <c r="G4779" s="55" t="s">
        <v>18983</v>
      </c>
      <c r="H4779" s="55">
        <v>0</v>
      </c>
    </row>
    <row r="4780" spans="1:8" ht="12.5" customHeight="1">
      <c r="A4780" s="55">
        <v>29032</v>
      </c>
      <c r="B4780" s="55">
        <v>4</v>
      </c>
      <c r="C4780" s="55" t="s">
        <v>18984</v>
      </c>
      <c r="D4780" s="55" t="s">
        <v>4649</v>
      </c>
      <c r="E4780" s="55" t="s">
        <v>18985</v>
      </c>
      <c r="F4780" s="55" t="s">
        <v>4651</v>
      </c>
      <c r="G4780" s="55" t="s">
        <v>18986</v>
      </c>
      <c r="H4780" s="55">
        <v>0</v>
      </c>
    </row>
    <row r="4781" spans="1:8" ht="12.5" customHeight="1">
      <c r="A4781" s="55">
        <v>29056</v>
      </c>
      <c r="B4781" s="55">
        <v>4</v>
      </c>
      <c r="C4781" s="55" t="s">
        <v>18987</v>
      </c>
      <c r="D4781" s="55" t="s">
        <v>4649</v>
      </c>
      <c r="E4781" s="55" t="s">
        <v>18988</v>
      </c>
      <c r="F4781" s="55" t="s">
        <v>4651</v>
      </c>
      <c r="G4781" s="55" t="s">
        <v>18989</v>
      </c>
      <c r="H4781" s="55">
        <v>0</v>
      </c>
    </row>
    <row r="4782" spans="1:8" ht="12.5" customHeight="1">
      <c r="A4782" s="55">
        <v>29206</v>
      </c>
      <c r="B4782" s="55">
        <v>4</v>
      </c>
      <c r="C4782" s="55" t="s">
        <v>18990</v>
      </c>
      <c r="D4782" s="55" t="s">
        <v>4649</v>
      </c>
      <c r="E4782" s="55" t="s">
        <v>18991</v>
      </c>
      <c r="F4782" s="55" t="s">
        <v>4651</v>
      </c>
      <c r="G4782" s="55" t="s">
        <v>18992</v>
      </c>
      <c r="H4782" s="55">
        <v>0</v>
      </c>
    </row>
    <row r="4783" spans="1:8" ht="12.5" customHeight="1">
      <c r="A4783" s="55">
        <v>29347</v>
      </c>
      <c r="B4783" s="55">
        <v>4</v>
      </c>
      <c r="C4783" s="55" t="s">
        <v>18993</v>
      </c>
      <c r="D4783" s="55" t="s">
        <v>4649</v>
      </c>
      <c r="E4783" s="55" t="s">
        <v>18994</v>
      </c>
      <c r="F4783" s="55" t="s">
        <v>4651</v>
      </c>
      <c r="G4783" s="55" t="s">
        <v>18995</v>
      </c>
      <c r="H4783" s="55">
        <v>0</v>
      </c>
    </row>
    <row r="4784" spans="1:8" ht="12.5" customHeight="1">
      <c r="A4784" s="55">
        <v>11162</v>
      </c>
      <c r="B4784" s="55">
        <v>4</v>
      </c>
      <c r="C4784" s="55" t="s">
        <v>18996</v>
      </c>
      <c r="D4784" s="55" t="s">
        <v>4649</v>
      </c>
      <c r="E4784" s="55" t="s">
        <v>18997</v>
      </c>
      <c r="F4784" s="55" t="s">
        <v>4651</v>
      </c>
      <c r="G4784" s="55" t="s">
        <v>18998</v>
      </c>
      <c r="H4784" s="55">
        <v>0</v>
      </c>
    </row>
    <row r="4785" spans="1:8" ht="12.5" customHeight="1">
      <c r="A4785" s="55">
        <v>11741</v>
      </c>
      <c r="B4785" s="55">
        <v>4</v>
      </c>
      <c r="C4785" s="55" t="s">
        <v>18999</v>
      </c>
      <c r="D4785" s="55" t="s">
        <v>4649</v>
      </c>
      <c r="E4785" s="55" t="s">
        <v>19000</v>
      </c>
      <c r="F4785" s="55" t="s">
        <v>4651</v>
      </c>
      <c r="G4785" s="55" t="s">
        <v>19001</v>
      </c>
      <c r="H4785" s="55">
        <v>0</v>
      </c>
    </row>
    <row r="4786" spans="1:8" ht="12.5" customHeight="1">
      <c r="A4786" s="55">
        <v>11855</v>
      </c>
      <c r="B4786" s="55">
        <v>4</v>
      </c>
      <c r="C4786" s="55" t="s">
        <v>19002</v>
      </c>
      <c r="D4786" s="55" t="s">
        <v>4649</v>
      </c>
      <c r="E4786" s="55" t="s">
        <v>19003</v>
      </c>
      <c r="F4786" s="55" t="s">
        <v>4651</v>
      </c>
      <c r="G4786" s="55" t="s">
        <v>19004</v>
      </c>
      <c r="H4786" s="55">
        <v>0</v>
      </c>
    </row>
    <row r="4787" spans="1:8" ht="12.5" customHeight="1">
      <c r="A4787" s="55">
        <v>11872</v>
      </c>
      <c r="B4787" s="55">
        <v>4</v>
      </c>
      <c r="C4787" s="55" t="s">
        <v>19005</v>
      </c>
      <c r="D4787" s="55" t="s">
        <v>4649</v>
      </c>
      <c r="E4787" s="55" t="s">
        <v>19006</v>
      </c>
      <c r="F4787" s="55" t="s">
        <v>4651</v>
      </c>
      <c r="G4787" s="55" t="s">
        <v>19007</v>
      </c>
      <c r="H4787" s="55">
        <v>0</v>
      </c>
    </row>
    <row r="4788" spans="1:8" ht="12.5" customHeight="1">
      <c r="A4788" s="55">
        <v>12053</v>
      </c>
      <c r="B4788" s="55">
        <v>4</v>
      </c>
      <c r="C4788" s="55" t="s">
        <v>19008</v>
      </c>
      <c r="D4788" s="55" t="s">
        <v>4649</v>
      </c>
      <c r="E4788" s="55" t="s">
        <v>19009</v>
      </c>
      <c r="F4788" s="55" t="s">
        <v>4651</v>
      </c>
      <c r="G4788" s="55" t="s">
        <v>19010</v>
      </c>
      <c r="H4788" s="55">
        <v>0</v>
      </c>
    </row>
    <row r="4789" spans="1:8" ht="12.5" customHeight="1">
      <c r="A4789" s="55">
        <v>12102</v>
      </c>
      <c r="B4789" s="55">
        <v>4</v>
      </c>
      <c r="C4789" s="55" t="s">
        <v>19011</v>
      </c>
      <c r="D4789" s="55" t="s">
        <v>4649</v>
      </c>
      <c r="E4789" s="55" t="s">
        <v>19012</v>
      </c>
      <c r="F4789" s="55" t="s">
        <v>4651</v>
      </c>
      <c r="G4789" s="55" t="s">
        <v>19013</v>
      </c>
      <c r="H4789" s="55">
        <v>0</v>
      </c>
    </row>
    <row r="4790" spans="1:8" ht="12.5" customHeight="1">
      <c r="A4790" s="55">
        <v>13094</v>
      </c>
      <c r="B4790" s="55">
        <v>4</v>
      </c>
      <c r="C4790" s="55" t="s">
        <v>19014</v>
      </c>
      <c r="D4790" s="55" t="s">
        <v>4649</v>
      </c>
      <c r="E4790" s="55" t="s">
        <v>19015</v>
      </c>
      <c r="F4790" s="55" t="s">
        <v>4651</v>
      </c>
      <c r="G4790" s="55" t="s">
        <v>19016</v>
      </c>
      <c r="H4790" s="55">
        <v>0</v>
      </c>
    </row>
    <row r="4791" spans="1:8" ht="12.5" customHeight="1">
      <c r="A4791" s="55">
        <v>13210</v>
      </c>
      <c r="B4791" s="55">
        <v>4</v>
      </c>
      <c r="C4791" s="55" t="s">
        <v>19017</v>
      </c>
      <c r="D4791" s="55" t="s">
        <v>4649</v>
      </c>
      <c r="E4791" s="55" t="s">
        <v>19018</v>
      </c>
      <c r="F4791" s="55" t="s">
        <v>4651</v>
      </c>
      <c r="G4791" s="55" t="s">
        <v>19019</v>
      </c>
      <c r="H4791" s="55">
        <v>0</v>
      </c>
    </row>
    <row r="4792" spans="1:8" ht="12.5" customHeight="1">
      <c r="A4792" s="55">
        <v>13320</v>
      </c>
      <c r="B4792" s="55">
        <v>4</v>
      </c>
      <c r="C4792" s="55" t="s">
        <v>19020</v>
      </c>
      <c r="D4792" s="55" t="s">
        <v>4649</v>
      </c>
      <c r="E4792" s="55" t="s">
        <v>19021</v>
      </c>
      <c r="F4792" s="55" t="s">
        <v>4651</v>
      </c>
      <c r="G4792" s="55" t="s">
        <v>19022</v>
      </c>
      <c r="H4792" s="55">
        <v>0</v>
      </c>
    </row>
    <row r="4793" spans="1:8" ht="12.5" customHeight="1">
      <c r="A4793" s="55">
        <v>13326</v>
      </c>
      <c r="B4793" s="55">
        <v>4</v>
      </c>
      <c r="C4793" s="55" t="s">
        <v>19023</v>
      </c>
      <c r="D4793" s="55" t="s">
        <v>4649</v>
      </c>
      <c r="E4793" s="55" t="s">
        <v>19024</v>
      </c>
      <c r="F4793" s="55" t="s">
        <v>4651</v>
      </c>
      <c r="G4793" s="55" t="s">
        <v>19025</v>
      </c>
      <c r="H4793" s="55">
        <v>0</v>
      </c>
    </row>
    <row r="4794" spans="1:8" ht="12.5" customHeight="1">
      <c r="A4794" s="55">
        <v>13335</v>
      </c>
      <c r="B4794" s="55">
        <v>4</v>
      </c>
      <c r="C4794" s="55" t="s">
        <v>19026</v>
      </c>
      <c r="D4794" s="55" t="s">
        <v>4649</v>
      </c>
      <c r="E4794" s="55" t="s">
        <v>19027</v>
      </c>
      <c r="F4794" s="55" t="s">
        <v>4651</v>
      </c>
      <c r="G4794" s="55" t="s">
        <v>19028</v>
      </c>
      <c r="H4794" s="55">
        <v>0</v>
      </c>
    </row>
    <row r="4795" spans="1:8" ht="12.5" customHeight="1">
      <c r="A4795" s="55">
        <v>13382</v>
      </c>
      <c r="B4795" s="55">
        <v>4</v>
      </c>
      <c r="C4795" s="55" t="s">
        <v>19029</v>
      </c>
      <c r="D4795" s="55" t="s">
        <v>4649</v>
      </c>
      <c r="E4795" s="55" t="s">
        <v>19030</v>
      </c>
      <c r="F4795" s="55" t="s">
        <v>4651</v>
      </c>
      <c r="G4795" s="55" t="s">
        <v>19031</v>
      </c>
      <c r="H4795" s="55">
        <v>0</v>
      </c>
    </row>
    <row r="4796" spans="1:8" ht="12.5" customHeight="1">
      <c r="A4796" s="55">
        <v>13388</v>
      </c>
      <c r="B4796" s="55">
        <v>4</v>
      </c>
      <c r="C4796" s="55" t="s">
        <v>19032</v>
      </c>
      <c r="D4796" s="55" t="s">
        <v>4649</v>
      </c>
      <c r="E4796" s="55" t="s">
        <v>19033</v>
      </c>
      <c r="F4796" s="55" t="s">
        <v>4651</v>
      </c>
      <c r="G4796" s="55" t="s">
        <v>19034</v>
      </c>
      <c r="H4796" s="55">
        <v>0</v>
      </c>
    </row>
    <row r="4797" spans="1:8" ht="12.5" customHeight="1">
      <c r="A4797" s="55">
        <v>14094</v>
      </c>
      <c r="B4797" s="55">
        <v>4</v>
      </c>
      <c r="C4797" s="55" t="s">
        <v>19035</v>
      </c>
      <c r="D4797" s="55" t="s">
        <v>4649</v>
      </c>
      <c r="E4797" s="55" t="s">
        <v>19036</v>
      </c>
      <c r="F4797" s="55" t="s">
        <v>4651</v>
      </c>
      <c r="G4797" s="55" t="s">
        <v>19037</v>
      </c>
      <c r="H4797" s="55">
        <v>0</v>
      </c>
    </row>
    <row r="4798" spans="1:8" ht="12.5" customHeight="1">
      <c r="A4798" s="55">
        <v>14112</v>
      </c>
      <c r="B4798" s="55">
        <v>4</v>
      </c>
      <c r="C4798" s="55" t="s">
        <v>19038</v>
      </c>
      <c r="D4798" s="55" t="s">
        <v>4649</v>
      </c>
      <c r="E4798" s="55" t="s">
        <v>19039</v>
      </c>
      <c r="F4798" s="55" t="s">
        <v>4651</v>
      </c>
      <c r="G4798" s="55" t="s">
        <v>19040</v>
      </c>
      <c r="H4798" s="55">
        <v>0</v>
      </c>
    </row>
    <row r="4799" spans="1:8" ht="12.5" customHeight="1">
      <c r="A4799" s="55">
        <v>14270</v>
      </c>
      <c r="B4799" s="55">
        <v>4</v>
      </c>
      <c r="C4799" s="55" t="s">
        <v>19041</v>
      </c>
      <c r="D4799" s="55" t="s">
        <v>4649</v>
      </c>
      <c r="E4799" s="55" t="s">
        <v>19042</v>
      </c>
      <c r="F4799" s="55" t="s">
        <v>4651</v>
      </c>
      <c r="G4799" s="55" t="s">
        <v>19043</v>
      </c>
      <c r="H4799" s="55">
        <v>0</v>
      </c>
    </row>
    <row r="4800" spans="1:8" ht="12.5" customHeight="1">
      <c r="A4800" s="55">
        <v>14285</v>
      </c>
      <c r="B4800" s="55">
        <v>4</v>
      </c>
      <c r="C4800" s="55" t="s">
        <v>19044</v>
      </c>
      <c r="D4800" s="55" t="s">
        <v>4649</v>
      </c>
      <c r="E4800" s="55" t="s">
        <v>19045</v>
      </c>
      <c r="F4800" s="55" t="s">
        <v>4651</v>
      </c>
      <c r="G4800" s="55" t="s">
        <v>19046</v>
      </c>
      <c r="H4800" s="55">
        <v>0</v>
      </c>
    </row>
    <row r="4801" spans="1:8" ht="12.5" customHeight="1">
      <c r="A4801" s="55">
        <v>14327</v>
      </c>
      <c r="B4801" s="55">
        <v>4</v>
      </c>
      <c r="C4801" s="55" t="s">
        <v>19047</v>
      </c>
      <c r="D4801" s="55" t="s">
        <v>4649</v>
      </c>
      <c r="E4801" s="55" t="s">
        <v>19048</v>
      </c>
      <c r="F4801" s="55" t="s">
        <v>4651</v>
      </c>
      <c r="G4801" s="55" t="s">
        <v>19049</v>
      </c>
      <c r="H4801" s="55">
        <v>0</v>
      </c>
    </row>
    <row r="4802" spans="1:8" ht="12.5" customHeight="1">
      <c r="A4802" s="55">
        <v>14329</v>
      </c>
      <c r="B4802" s="55">
        <v>4</v>
      </c>
      <c r="C4802" s="55" t="s">
        <v>19050</v>
      </c>
      <c r="D4802" s="55" t="s">
        <v>4649</v>
      </c>
      <c r="E4802" s="55" t="s">
        <v>19051</v>
      </c>
      <c r="F4802" s="55" t="s">
        <v>4651</v>
      </c>
      <c r="G4802" s="55" t="s">
        <v>19052</v>
      </c>
      <c r="H4802" s="55">
        <v>0</v>
      </c>
    </row>
    <row r="4803" spans="1:8" ht="12.5" customHeight="1">
      <c r="A4803" s="55">
        <v>14648</v>
      </c>
      <c r="B4803" s="55">
        <v>4</v>
      </c>
      <c r="C4803" s="55" t="s">
        <v>19053</v>
      </c>
      <c r="D4803" s="55" t="s">
        <v>4649</v>
      </c>
      <c r="E4803" s="55" t="s">
        <v>19054</v>
      </c>
      <c r="F4803" s="55" t="s">
        <v>4651</v>
      </c>
      <c r="G4803" s="55" t="s">
        <v>19055</v>
      </c>
      <c r="H4803" s="55">
        <v>0</v>
      </c>
    </row>
    <row r="4804" spans="1:8" ht="12.5" customHeight="1">
      <c r="A4804" s="55">
        <v>14901</v>
      </c>
      <c r="B4804" s="55">
        <v>4</v>
      </c>
      <c r="C4804" s="55" t="s">
        <v>19056</v>
      </c>
      <c r="D4804" s="55" t="s">
        <v>4649</v>
      </c>
      <c r="E4804" s="55" t="s">
        <v>19057</v>
      </c>
      <c r="F4804" s="55" t="s">
        <v>4651</v>
      </c>
      <c r="G4804" s="55" t="s">
        <v>19058</v>
      </c>
      <c r="H4804" s="55">
        <v>0</v>
      </c>
    </row>
    <row r="4805" spans="1:8" ht="12.5" customHeight="1">
      <c r="A4805" s="55">
        <v>15174</v>
      </c>
      <c r="B4805" s="55">
        <v>4</v>
      </c>
      <c r="C4805" s="55" t="s">
        <v>19059</v>
      </c>
      <c r="D4805" s="55" t="s">
        <v>4649</v>
      </c>
      <c r="E4805" s="55" t="s">
        <v>19060</v>
      </c>
      <c r="F4805" s="55" t="s">
        <v>4651</v>
      </c>
      <c r="G4805" s="55" t="s">
        <v>19061</v>
      </c>
      <c r="H4805" s="55">
        <v>0</v>
      </c>
    </row>
    <row r="4806" spans="1:8" ht="12.5" customHeight="1">
      <c r="A4806" s="55">
        <v>15278</v>
      </c>
      <c r="B4806" s="55">
        <v>4</v>
      </c>
      <c r="C4806" s="55" t="s">
        <v>19062</v>
      </c>
      <c r="D4806" s="55" t="s">
        <v>4649</v>
      </c>
      <c r="E4806" s="55" t="s">
        <v>19063</v>
      </c>
      <c r="F4806" s="55" t="s">
        <v>4651</v>
      </c>
      <c r="G4806" s="55" t="s">
        <v>19064</v>
      </c>
      <c r="H4806" s="55">
        <v>0</v>
      </c>
    </row>
    <row r="4807" spans="1:8" ht="12.5" customHeight="1">
      <c r="A4807" s="55">
        <v>15317</v>
      </c>
      <c r="B4807" s="55">
        <v>4</v>
      </c>
      <c r="C4807" s="55" t="s">
        <v>19065</v>
      </c>
      <c r="D4807" s="55" t="s">
        <v>4649</v>
      </c>
      <c r="E4807" s="55" t="s">
        <v>19066</v>
      </c>
      <c r="F4807" s="55" t="s">
        <v>4651</v>
      </c>
      <c r="G4807" s="55" t="s">
        <v>19067</v>
      </c>
      <c r="H4807" s="55">
        <v>0</v>
      </c>
    </row>
    <row r="4808" spans="1:8" ht="12.5" customHeight="1">
      <c r="A4808" s="55">
        <v>15401</v>
      </c>
      <c r="B4808" s="55">
        <v>4</v>
      </c>
      <c r="C4808" s="55" t="s">
        <v>19068</v>
      </c>
      <c r="D4808" s="55" t="s">
        <v>4649</v>
      </c>
      <c r="E4808" s="55" t="s">
        <v>19069</v>
      </c>
      <c r="F4808" s="55" t="s">
        <v>4651</v>
      </c>
      <c r="G4808" s="55" t="s">
        <v>19070</v>
      </c>
      <c r="H4808" s="55">
        <v>0</v>
      </c>
    </row>
    <row r="4809" spans="1:8" ht="12.5" customHeight="1">
      <c r="A4809" s="55">
        <v>15424</v>
      </c>
      <c r="B4809" s="55">
        <v>4</v>
      </c>
      <c r="C4809" s="55" t="s">
        <v>19071</v>
      </c>
      <c r="D4809" s="55" t="s">
        <v>4649</v>
      </c>
      <c r="E4809" s="55" t="s">
        <v>19072</v>
      </c>
      <c r="F4809" s="55" t="s">
        <v>4651</v>
      </c>
      <c r="G4809" s="55" t="s">
        <v>19073</v>
      </c>
      <c r="H4809" s="55">
        <v>0</v>
      </c>
    </row>
    <row r="4810" spans="1:8" ht="12.5" customHeight="1">
      <c r="A4810" s="55">
        <v>15428</v>
      </c>
      <c r="B4810" s="55">
        <v>4</v>
      </c>
      <c r="C4810" s="55" t="s">
        <v>19074</v>
      </c>
      <c r="D4810" s="55" t="s">
        <v>4649</v>
      </c>
      <c r="E4810" s="55" t="s">
        <v>19075</v>
      </c>
      <c r="F4810" s="55" t="s">
        <v>4651</v>
      </c>
      <c r="G4810" s="55" t="s">
        <v>19076</v>
      </c>
      <c r="H4810" s="55">
        <v>0</v>
      </c>
    </row>
    <row r="4811" spans="1:8" ht="12.5" customHeight="1">
      <c r="A4811" s="55">
        <v>15877</v>
      </c>
      <c r="B4811" s="55">
        <v>4</v>
      </c>
      <c r="C4811" s="55" t="s">
        <v>19077</v>
      </c>
      <c r="D4811" s="55" t="s">
        <v>4649</v>
      </c>
      <c r="E4811" s="55" t="s">
        <v>19078</v>
      </c>
      <c r="F4811" s="55" t="s">
        <v>4651</v>
      </c>
      <c r="G4811" s="55" t="s">
        <v>19079</v>
      </c>
      <c r="H4811" s="55">
        <v>0</v>
      </c>
    </row>
    <row r="4812" spans="1:8" ht="12.5" customHeight="1">
      <c r="A4812" s="55">
        <v>15941</v>
      </c>
      <c r="B4812" s="55">
        <v>4</v>
      </c>
      <c r="C4812" s="55" t="s">
        <v>19080</v>
      </c>
      <c r="D4812" s="55" t="s">
        <v>4649</v>
      </c>
      <c r="E4812" s="55" t="s">
        <v>19081</v>
      </c>
      <c r="F4812" s="55" t="s">
        <v>4651</v>
      </c>
      <c r="G4812" s="55" t="s">
        <v>19082</v>
      </c>
      <c r="H4812" s="55">
        <v>0</v>
      </c>
    </row>
    <row r="4813" spans="1:8" ht="12.5" customHeight="1">
      <c r="A4813" s="55">
        <v>15983</v>
      </c>
      <c r="B4813" s="55">
        <v>4</v>
      </c>
      <c r="C4813" s="55" t="s">
        <v>19083</v>
      </c>
      <c r="D4813" s="55" t="s">
        <v>4649</v>
      </c>
      <c r="E4813" s="55" t="s">
        <v>19084</v>
      </c>
      <c r="F4813" s="55" t="s">
        <v>4651</v>
      </c>
      <c r="G4813" s="55" t="s">
        <v>19085</v>
      </c>
      <c r="H4813" s="55">
        <v>0</v>
      </c>
    </row>
    <row r="4814" spans="1:8" ht="12.5" customHeight="1">
      <c r="A4814" s="55">
        <v>16069</v>
      </c>
      <c r="B4814" s="55">
        <v>4</v>
      </c>
      <c r="C4814" s="55" t="s">
        <v>19086</v>
      </c>
      <c r="D4814" s="55" t="s">
        <v>4649</v>
      </c>
      <c r="E4814" s="55" t="s">
        <v>19087</v>
      </c>
      <c r="F4814" s="55" t="s">
        <v>4651</v>
      </c>
      <c r="G4814" s="55" t="s">
        <v>19088</v>
      </c>
      <c r="H4814" s="55">
        <v>0</v>
      </c>
    </row>
    <row r="4815" spans="1:8" ht="12.5" customHeight="1">
      <c r="A4815" s="55">
        <v>16138</v>
      </c>
      <c r="B4815" s="55">
        <v>4</v>
      </c>
      <c r="C4815" s="55" t="s">
        <v>19089</v>
      </c>
      <c r="D4815" s="55" t="s">
        <v>4649</v>
      </c>
      <c r="E4815" s="55" t="s">
        <v>19090</v>
      </c>
      <c r="F4815" s="55" t="s">
        <v>4651</v>
      </c>
      <c r="G4815" s="55" t="s">
        <v>19091</v>
      </c>
      <c r="H4815" s="55">
        <v>0</v>
      </c>
    </row>
    <row r="4816" spans="1:8" ht="12.5" customHeight="1">
      <c r="A4816" s="55">
        <v>16239</v>
      </c>
      <c r="B4816" s="55">
        <v>4</v>
      </c>
      <c r="C4816" s="55" t="s">
        <v>19092</v>
      </c>
      <c r="D4816" s="55" t="s">
        <v>4649</v>
      </c>
      <c r="E4816" s="55" t="s">
        <v>19093</v>
      </c>
      <c r="F4816" s="55" t="s">
        <v>4651</v>
      </c>
      <c r="G4816" s="55" t="s">
        <v>19094</v>
      </c>
      <c r="H4816" s="55">
        <v>0</v>
      </c>
    </row>
    <row r="4817" spans="1:8" ht="12.5" customHeight="1">
      <c r="A4817" s="55">
        <v>16385</v>
      </c>
      <c r="B4817" s="55">
        <v>4</v>
      </c>
      <c r="C4817" s="55" t="s">
        <v>19095</v>
      </c>
      <c r="D4817" s="55" t="s">
        <v>4649</v>
      </c>
      <c r="E4817" s="55" t="s">
        <v>19096</v>
      </c>
      <c r="F4817" s="55" t="s">
        <v>4651</v>
      </c>
      <c r="G4817" s="55" t="s">
        <v>19097</v>
      </c>
      <c r="H4817" s="55">
        <v>0</v>
      </c>
    </row>
    <row r="4818" spans="1:8" ht="12.5" customHeight="1">
      <c r="A4818" s="55">
        <v>16645</v>
      </c>
      <c r="B4818" s="55">
        <v>4</v>
      </c>
      <c r="C4818" s="55" t="s">
        <v>19098</v>
      </c>
      <c r="D4818" s="55" t="s">
        <v>4649</v>
      </c>
      <c r="E4818" s="55" t="s">
        <v>19099</v>
      </c>
      <c r="F4818" s="55" t="s">
        <v>4651</v>
      </c>
      <c r="G4818" s="55" t="s">
        <v>19100</v>
      </c>
      <c r="H4818" s="55">
        <v>0</v>
      </c>
    </row>
    <row r="4819" spans="1:8" ht="12.5" customHeight="1">
      <c r="A4819" s="55">
        <v>16889</v>
      </c>
      <c r="B4819" s="55">
        <v>4</v>
      </c>
      <c r="C4819" s="55" t="s">
        <v>19101</v>
      </c>
      <c r="D4819" s="55" t="s">
        <v>4649</v>
      </c>
      <c r="E4819" s="55" t="s">
        <v>19102</v>
      </c>
      <c r="F4819" s="55" t="s">
        <v>4651</v>
      </c>
      <c r="G4819" s="55" t="s">
        <v>19103</v>
      </c>
      <c r="H4819" s="55">
        <v>0</v>
      </c>
    </row>
    <row r="4820" spans="1:8" ht="12.5" customHeight="1">
      <c r="A4820" s="55">
        <v>17265</v>
      </c>
      <c r="B4820" s="55">
        <v>4</v>
      </c>
      <c r="C4820" s="55" t="s">
        <v>19104</v>
      </c>
      <c r="D4820" s="55" t="s">
        <v>4649</v>
      </c>
      <c r="E4820" s="55" t="s">
        <v>19105</v>
      </c>
      <c r="F4820" s="55" t="s">
        <v>4651</v>
      </c>
      <c r="G4820" s="55" t="s">
        <v>19106</v>
      </c>
      <c r="H4820" s="55">
        <v>0</v>
      </c>
    </row>
    <row r="4821" spans="1:8" ht="12.5" customHeight="1">
      <c r="A4821" s="55">
        <v>17395</v>
      </c>
      <c r="B4821" s="55">
        <v>4</v>
      </c>
      <c r="C4821" s="55" t="s">
        <v>19107</v>
      </c>
      <c r="D4821" s="55" t="s">
        <v>4649</v>
      </c>
      <c r="E4821" s="55" t="s">
        <v>19108</v>
      </c>
      <c r="F4821" s="55" t="s">
        <v>4651</v>
      </c>
      <c r="G4821" s="55" t="s">
        <v>19109</v>
      </c>
      <c r="H4821" s="55">
        <v>0</v>
      </c>
    </row>
    <row r="4822" spans="1:8" ht="12.5" customHeight="1">
      <c r="A4822" s="55">
        <v>17469</v>
      </c>
      <c r="B4822" s="55">
        <v>4</v>
      </c>
      <c r="C4822" s="55" t="s">
        <v>19110</v>
      </c>
      <c r="D4822" s="55" t="s">
        <v>4649</v>
      </c>
      <c r="E4822" s="55" t="s">
        <v>19111</v>
      </c>
      <c r="F4822" s="55" t="s">
        <v>4651</v>
      </c>
      <c r="G4822" s="55" t="s">
        <v>19112</v>
      </c>
      <c r="H4822" s="55">
        <v>0</v>
      </c>
    </row>
    <row r="4823" spans="1:8" ht="12.5" customHeight="1">
      <c r="A4823" s="55">
        <v>17594</v>
      </c>
      <c r="B4823" s="55">
        <v>4</v>
      </c>
      <c r="C4823" s="55" t="s">
        <v>19113</v>
      </c>
      <c r="D4823" s="55" t="s">
        <v>4649</v>
      </c>
      <c r="E4823" s="55" t="s">
        <v>19114</v>
      </c>
      <c r="F4823" s="55" t="s">
        <v>4651</v>
      </c>
      <c r="G4823" s="55" t="s">
        <v>19115</v>
      </c>
      <c r="H4823" s="55">
        <v>0</v>
      </c>
    </row>
    <row r="4824" spans="1:8" ht="12.5" customHeight="1">
      <c r="A4824" s="55">
        <v>18102</v>
      </c>
      <c r="B4824" s="55">
        <v>4</v>
      </c>
      <c r="C4824" s="55" t="s">
        <v>19116</v>
      </c>
      <c r="D4824" s="55" t="s">
        <v>4649</v>
      </c>
      <c r="E4824" s="55" t="s">
        <v>19117</v>
      </c>
      <c r="F4824" s="55" t="s">
        <v>4651</v>
      </c>
      <c r="G4824" s="55" t="s">
        <v>19118</v>
      </c>
      <c r="H4824" s="55">
        <v>0</v>
      </c>
    </row>
    <row r="4825" spans="1:8" ht="12.5" customHeight="1">
      <c r="A4825" s="55">
        <v>18511</v>
      </c>
      <c r="B4825" s="55">
        <v>4</v>
      </c>
      <c r="C4825" s="55" t="s">
        <v>19119</v>
      </c>
      <c r="D4825" s="55" t="s">
        <v>4649</v>
      </c>
      <c r="E4825" s="55" t="s">
        <v>19120</v>
      </c>
      <c r="F4825" s="55" t="s">
        <v>4651</v>
      </c>
      <c r="G4825" s="55" t="s">
        <v>19121</v>
      </c>
      <c r="H4825" s="55">
        <v>0</v>
      </c>
    </row>
    <row r="4826" spans="1:8" ht="12.5" customHeight="1">
      <c r="A4826" s="55">
        <v>18773</v>
      </c>
      <c r="B4826" s="55">
        <v>4</v>
      </c>
      <c r="C4826" s="55" t="s">
        <v>19122</v>
      </c>
      <c r="D4826" s="55" t="s">
        <v>4649</v>
      </c>
      <c r="E4826" s="55" t="s">
        <v>19123</v>
      </c>
      <c r="F4826" s="55" t="s">
        <v>4651</v>
      </c>
      <c r="G4826" s="55" t="s">
        <v>19124</v>
      </c>
      <c r="H4826" s="55">
        <v>0</v>
      </c>
    </row>
    <row r="4827" spans="1:8" ht="12.5" customHeight="1">
      <c r="A4827" s="55">
        <v>18947</v>
      </c>
      <c r="B4827" s="55">
        <v>4</v>
      </c>
      <c r="C4827" s="55" t="s">
        <v>19125</v>
      </c>
      <c r="D4827" s="55" t="s">
        <v>4649</v>
      </c>
      <c r="E4827" s="55" t="s">
        <v>19126</v>
      </c>
      <c r="F4827" s="55" t="s">
        <v>4651</v>
      </c>
      <c r="G4827" s="55" t="s">
        <v>19127</v>
      </c>
      <c r="H4827" s="55">
        <v>0</v>
      </c>
    </row>
    <row r="4828" spans="1:8" ht="12.5" customHeight="1">
      <c r="A4828" s="55">
        <v>18979</v>
      </c>
      <c r="B4828" s="55">
        <v>4</v>
      </c>
      <c r="C4828" s="55" t="s">
        <v>19128</v>
      </c>
      <c r="D4828" s="55" t="s">
        <v>4649</v>
      </c>
      <c r="E4828" s="55" t="s">
        <v>19129</v>
      </c>
      <c r="F4828" s="55" t="s">
        <v>4651</v>
      </c>
      <c r="G4828" s="55" t="s">
        <v>19130</v>
      </c>
      <c r="H4828" s="55">
        <v>0</v>
      </c>
    </row>
    <row r="4829" spans="1:8" ht="12.5" customHeight="1">
      <c r="A4829" s="55">
        <v>19759</v>
      </c>
      <c r="B4829" s="55">
        <v>4</v>
      </c>
      <c r="C4829" s="55" t="s">
        <v>19131</v>
      </c>
      <c r="D4829" s="55" t="s">
        <v>4649</v>
      </c>
      <c r="E4829" s="55" t="s">
        <v>19132</v>
      </c>
      <c r="F4829" s="55" t="s">
        <v>4651</v>
      </c>
      <c r="G4829" s="55" t="s">
        <v>19133</v>
      </c>
      <c r="H4829" s="55">
        <v>0</v>
      </c>
    </row>
    <row r="4830" spans="1:8" ht="12.5" customHeight="1">
      <c r="A4830" s="55">
        <v>19777</v>
      </c>
      <c r="B4830" s="55">
        <v>4</v>
      </c>
      <c r="C4830" s="55" t="s">
        <v>19134</v>
      </c>
      <c r="D4830" s="55" t="s">
        <v>4649</v>
      </c>
      <c r="E4830" s="55" t="s">
        <v>19135</v>
      </c>
      <c r="F4830" s="55" t="s">
        <v>4651</v>
      </c>
      <c r="G4830" s="55" t="s">
        <v>19136</v>
      </c>
      <c r="H4830" s="55">
        <v>0</v>
      </c>
    </row>
    <row r="4831" spans="1:8" ht="12.5" customHeight="1">
      <c r="A4831" s="55">
        <v>19800</v>
      </c>
      <c r="B4831" s="55">
        <v>4</v>
      </c>
      <c r="C4831" s="55" t="s">
        <v>19137</v>
      </c>
      <c r="D4831" s="55" t="s">
        <v>4649</v>
      </c>
      <c r="E4831" s="55" t="s">
        <v>19138</v>
      </c>
      <c r="F4831" s="55" t="s">
        <v>4651</v>
      </c>
      <c r="G4831" s="55" t="s">
        <v>19139</v>
      </c>
      <c r="H4831" s="55">
        <v>0</v>
      </c>
    </row>
    <row r="4832" spans="1:8" ht="12.5" customHeight="1">
      <c r="A4832" s="55">
        <v>20194</v>
      </c>
      <c r="B4832" s="55">
        <v>4</v>
      </c>
      <c r="C4832" s="55" t="s">
        <v>19140</v>
      </c>
      <c r="D4832" s="55" t="s">
        <v>4649</v>
      </c>
      <c r="E4832" s="55" t="s">
        <v>19141</v>
      </c>
      <c r="F4832" s="55" t="s">
        <v>4651</v>
      </c>
      <c r="G4832" s="55" t="s">
        <v>19142</v>
      </c>
      <c r="H4832" s="55">
        <v>0</v>
      </c>
    </row>
    <row r="4833" spans="1:8" ht="12.5" customHeight="1">
      <c r="A4833" s="55">
        <v>20338</v>
      </c>
      <c r="B4833" s="55">
        <v>4</v>
      </c>
      <c r="C4833" s="55" t="s">
        <v>19143</v>
      </c>
      <c r="D4833" s="55" t="s">
        <v>4649</v>
      </c>
      <c r="E4833" s="55" t="s">
        <v>19144</v>
      </c>
      <c r="F4833" s="55" t="s">
        <v>4651</v>
      </c>
      <c r="G4833" s="55" t="s">
        <v>19145</v>
      </c>
      <c r="H4833" s="55">
        <v>0</v>
      </c>
    </row>
    <row r="4834" spans="1:8" ht="12.5" customHeight="1">
      <c r="A4834" s="55">
        <v>20511</v>
      </c>
      <c r="B4834" s="55">
        <v>4</v>
      </c>
      <c r="C4834" s="55" t="s">
        <v>19146</v>
      </c>
      <c r="D4834" s="55" t="s">
        <v>4649</v>
      </c>
      <c r="E4834" s="55" t="s">
        <v>19147</v>
      </c>
      <c r="F4834" s="55" t="s">
        <v>4651</v>
      </c>
      <c r="G4834" s="55" t="s">
        <v>19148</v>
      </c>
      <c r="H4834" s="55">
        <v>0</v>
      </c>
    </row>
    <row r="4835" spans="1:8" ht="12.5" customHeight="1">
      <c r="A4835" s="55">
        <v>20648</v>
      </c>
      <c r="B4835" s="55">
        <v>4</v>
      </c>
      <c r="C4835" s="55" t="s">
        <v>19149</v>
      </c>
      <c r="D4835" s="55" t="s">
        <v>4649</v>
      </c>
      <c r="E4835" s="55" t="s">
        <v>19150</v>
      </c>
      <c r="F4835" s="55" t="s">
        <v>4651</v>
      </c>
      <c r="G4835" s="55" t="s">
        <v>19151</v>
      </c>
      <c r="H4835" s="55">
        <v>0</v>
      </c>
    </row>
    <row r="4836" spans="1:8" ht="12.5" customHeight="1">
      <c r="A4836" s="55">
        <v>21262</v>
      </c>
      <c r="B4836" s="55">
        <v>4</v>
      </c>
      <c r="C4836" s="55" t="s">
        <v>19152</v>
      </c>
      <c r="D4836" s="55" t="s">
        <v>4649</v>
      </c>
      <c r="E4836" s="55" t="s">
        <v>19153</v>
      </c>
      <c r="F4836" s="55" t="s">
        <v>4651</v>
      </c>
      <c r="G4836" s="55" t="s">
        <v>19154</v>
      </c>
      <c r="H4836" s="55">
        <v>0</v>
      </c>
    </row>
    <row r="4837" spans="1:8" ht="12.5" customHeight="1">
      <c r="A4837" s="55">
        <v>21433</v>
      </c>
      <c r="B4837" s="55">
        <v>4</v>
      </c>
      <c r="C4837" s="55" t="s">
        <v>19155</v>
      </c>
      <c r="D4837" s="55" t="s">
        <v>4649</v>
      </c>
      <c r="E4837" s="55" t="s">
        <v>19156</v>
      </c>
      <c r="F4837" s="55" t="s">
        <v>4651</v>
      </c>
      <c r="G4837" s="55" t="s">
        <v>19157</v>
      </c>
      <c r="H4837" s="55">
        <v>0</v>
      </c>
    </row>
    <row r="4838" spans="1:8" ht="12.5" customHeight="1">
      <c r="A4838" s="55">
        <v>21451</v>
      </c>
      <c r="B4838" s="55">
        <v>4</v>
      </c>
      <c r="C4838" s="55" t="s">
        <v>19158</v>
      </c>
      <c r="D4838" s="55" t="s">
        <v>4649</v>
      </c>
      <c r="E4838" s="55" t="s">
        <v>19159</v>
      </c>
      <c r="F4838" s="55" t="s">
        <v>4651</v>
      </c>
      <c r="G4838" s="55" t="s">
        <v>19160</v>
      </c>
      <c r="H4838" s="55">
        <v>0</v>
      </c>
    </row>
    <row r="4839" spans="1:8" ht="12.5" customHeight="1">
      <c r="A4839" s="55">
        <v>21498</v>
      </c>
      <c r="B4839" s="55">
        <v>4</v>
      </c>
      <c r="C4839" s="55" t="s">
        <v>19161</v>
      </c>
      <c r="D4839" s="55" t="s">
        <v>4649</v>
      </c>
      <c r="E4839" s="55" t="s">
        <v>19162</v>
      </c>
      <c r="F4839" s="55" t="s">
        <v>4651</v>
      </c>
      <c r="G4839" s="55" t="s">
        <v>19163</v>
      </c>
      <c r="H4839" s="55">
        <v>0</v>
      </c>
    </row>
    <row r="4840" spans="1:8" ht="12.5" customHeight="1">
      <c r="A4840" s="55">
        <v>21735</v>
      </c>
      <c r="B4840" s="55">
        <v>4</v>
      </c>
      <c r="C4840" s="55" t="s">
        <v>19164</v>
      </c>
      <c r="D4840" s="55" t="s">
        <v>4649</v>
      </c>
      <c r="E4840" s="55" t="s">
        <v>19165</v>
      </c>
      <c r="F4840" s="55" t="s">
        <v>4651</v>
      </c>
      <c r="G4840" s="55" t="s">
        <v>19166</v>
      </c>
      <c r="H4840" s="55">
        <v>0</v>
      </c>
    </row>
    <row r="4841" spans="1:8" ht="12.5" customHeight="1">
      <c r="A4841" s="55">
        <v>21917</v>
      </c>
      <c r="B4841" s="55">
        <v>4</v>
      </c>
      <c r="C4841" s="55" t="s">
        <v>19167</v>
      </c>
      <c r="D4841" s="55" t="s">
        <v>4649</v>
      </c>
      <c r="E4841" s="55" t="s">
        <v>19168</v>
      </c>
      <c r="F4841" s="55" t="s">
        <v>4651</v>
      </c>
      <c r="G4841" s="55" t="s">
        <v>19169</v>
      </c>
      <c r="H4841" s="55">
        <v>0</v>
      </c>
    </row>
    <row r="4842" spans="1:8" ht="12.5" customHeight="1">
      <c r="A4842" s="55">
        <v>21918</v>
      </c>
      <c r="B4842" s="55">
        <v>4</v>
      </c>
      <c r="C4842" s="55" t="s">
        <v>19170</v>
      </c>
      <c r="D4842" s="55" t="s">
        <v>4649</v>
      </c>
      <c r="E4842" s="55" t="s">
        <v>19171</v>
      </c>
      <c r="F4842" s="55" t="s">
        <v>4651</v>
      </c>
      <c r="G4842" s="55" t="s">
        <v>19172</v>
      </c>
      <c r="H4842" s="55">
        <v>0</v>
      </c>
    </row>
    <row r="4843" spans="1:8" ht="12.5" customHeight="1">
      <c r="A4843" s="55">
        <v>22146</v>
      </c>
      <c r="B4843" s="55">
        <v>4</v>
      </c>
      <c r="C4843" s="55" t="s">
        <v>19173</v>
      </c>
      <c r="D4843" s="55" t="s">
        <v>4649</v>
      </c>
      <c r="E4843" s="55" t="s">
        <v>19174</v>
      </c>
      <c r="F4843" s="55" t="s">
        <v>4651</v>
      </c>
      <c r="G4843" s="55" t="s">
        <v>19175</v>
      </c>
      <c r="H4843" s="55">
        <v>0</v>
      </c>
    </row>
    <row r="4844" spans="1:8" ht="12.5" customHeight="1">
      <c r="A4844" s="55">
        <v>22718</v>
      </c>
      <c r="B4844" s="55">
        <v>4</v>
      </c>
      <c r="C4844" s="55" t="s">
        <v>19176</v>
      </c>
      <c r="D4844" s="55" t="s">
        <v>4649</v>
      </c>
      <c r="E4844" s="55" t="s">
        <v>19177</v>
      </c>
      <c r="F4844" s="55" t="s">
        <v>4651</v>
      </c>
      <c r="G4844" s="55" t="s">
        <v>19178</v>
      </c>
      <c r="H4844" s="55">
        <v>0</v>
      </c>
    </row>
    <row r="4845" spans="1:8" ht="12.5" customHeight="1">
      <c r="A4845" s="55">
        <v>23862</v>
      </c>
      <c r="B4845" s="55">
        <v>4</v>
      </c>
      <c r="C4845" s="55" t="s">
        <v>19179</v>
      </c>
      <c r="D4845" s="55" t="s">
        <v>4649</v>
      </c>
      <c r="E4845" s="55" t="s">
        <v>19180</v>
      </c>
      <c r="F4845" s="55" t="s">
        <v>4651</v>
      </c>
      <c r="G4845" s="55" t="s">
        <v>19181</v>
      </c>
      <c r="H4845" s="55">
        <v>0</v>
      </c>
    </row>
    <row r="4846" spans="1:8" ht="12.5" customHeight="1">
      <c r="A4846" s="55">
        <v>24770</v>
      </c>
      <c r="B4846" s="55">
        <v>4</v>
      </c>
      <c r="C4846" s="55" t="s">
        <v>19182</v>
      </c>
      <c r="D4846" s="55" t="s">
        <v>4649</v>
      </c>
      <c r="E4846" s="55" t="s">
        <v>19183</v>
      </c>
      <c r="F4846" s="55" t="s">
        <v>4651</v>
      </c>
      <c r="G4846" s="55" t="s">
        <v>19184</v>
      </c>
      <c r="H4846" s="55">
        <v>0</v>
      </c>
    </row>
    <row r="4847" spans="1:8" ht="12.5" customHeight="1">
      <c r="A4847" s="55">
        <v>24809</v>
      </c>
      <c r="B4847" s="55">
        <v>4</v>
      </c>
      <c r="C4847" s="55" t="s">
        <v>19185</v>
      </c>
      <c r="D4847" s="55" t="s">
        <v>4649</v>
      </c>
      <c r="E4847" s="55" t="s">
        <v>19186</v>
      </c>
      <c r="F4847" s="55" t="s">
        <v>4651</v>
      </c>
      <c r="G4847" s="55" t="s">
        <v>19187</v>
      </c>
      <c r="H4847" s="55">
        <v>0</v>
      </c>
    </row>
    <row r="4848" spans="1:8" ht="12.5" customHeight="1">
      <c r="A4848" s="55">
        <v>25015</v>
      </c>
      <c r="B4848" s="55">
        <v>4</v>
      </c>
      <c r="C4848" s="55" t="s">
        <v>19188</v>
      </c>
      <c r="D4848" s="55" t="s">
        <v>4649</v>
      </c>
      <c r="E4848" s="55" t="s">
        <v>19189</v>
      </c>
      <c r="F4848" s="55" t="s">
        <v>4651</v>
      </c>
      <c r="G4848" s="55" t="s">
        <v>19190</v>
      </c>
      <c r="H4848" s="55">
        <v>0</v>
      </c>
    </row>
    <row r="4849" spans="1:8" ht="12.5" customHeight="1">
      <c r="A4849" s="55">
        <v>25024</v>
      </c>
      <c r="B4849" s="55">
        <v>4</v>
      </c>
      <c r="C4849" s="55" t="s">
        <v>19191</v>
      </c>
      <c r="D4849" s="55" t="s">
        <v>4649</v>
      </c>
      <c r="E4849" s="55" t="s">
        <v>19192</v>
      </c>
      <c r="F4849" s="55" t="s">
        <v>4651</v>
      </c>
      <c r="G4849" s="55" t="s">
        <v>19193</v>
      </c>
      <c r="H4849" s="55">
        <v>0</v>
      </c>
    </row>
    <row r="4850" spans="1:8" ht="12.5" customHeight="1">
      <c r="A4850" s="55">
        <v>25075</v>
      </c>
      <c r="B4850" s="55">
        <v>4</v>
      </c>
      <c r="C4850" s="55" t="s">
        <v>19194</v>
      </c>
      <c r="D4850" s="55" t="s">
        <v>4649</v>
      </c>
      <c r="E4850" s="55" t="s">
        <v>19195</v>
      </c>
      <c r="F4850" s="55" t="s">
        <v>4651</v>
      </c>
      <c r="G4850" s="55" t="s">
        <v>19196</v>
      </c>
      <c r="H4850" s="55">
        <v>0</v>
      </c>
    </row>
    <row r="4851" spans="1:8" ht="12.5" customHeight="1">
      <c r="A4851" s="55">
        <v>25343</v>
      </c>
      <c r="B4851" s="55">
        <v>4</v>
      </c>
      <c r="C4851" s="55" t="s">
        <v>19197</v>
      </c>
      <c r="D4851" s="55" t="s">
        <v>4649</v>
      </c>
      <c r="E4851" s="55" t="s">
        <v>19198</v>
      </c>
      <c r="F4851" s="55" t="s">
        <v>4651</v>
      </c>
      <c r="G4851" s="55" t="s">
        <v>19199</v>
      </c>
      <c r="H4851" s="55">
        <v>0</v>
      </c>
    </row>
    <row r="4852" spans="1:8" ht="12.5" customHeight="1">
      <c r="A4852" s="55">
        <v>25838</v>
      </c>
      <c r="B4852" s="55">
        <v>4</v>
      </c>
      <c r="C4852" s="55" t="s">
        <v>19200</v>
      </c>
      <c r="D4852" s="55" t="s">
        <v>4649</v>
      </c>
      <c r="E4852" s="55" t="s">
        <v>19201</v>
      </c>
      <c r="F4852" s="55" t="s">
        <v>4651</v>
      </c>
      <c r="G4852" s="55" t="s">
        <v>19202</v>
      </c>
      <c r="H4852" s="55">
        <v>0</v>
      </c>
    </row>
    <row r="4853" spans="1:8" ht="12.5" customHeight="1">
      <c r="A4853" s="55">
        <v>25839</v>
      </c>
      <c r="B4853" s="55">
        <v>4</v>
      </c>
      <c r="C4853" s="55" t="s">
        <v>19203</v>
      </c>
      <c r="D4853" s="55" t="s">
        <v>4649</v>
      </c>
      <c r="E4853" s="55" t="s">
        <v>19204</v>
      </c>
      <c r="F4853" s="55" t="s">
        <v>4651</v>
      </c>
      <c r="G4853" s="55" t="s">
        <v>19205</v>
      </c>
      <c r="H4853" s="55">
        <v>0</v>
      </c>
    </row>
    <row r="4854" spans="1:8" ht="12.5" customHeight="1">
      <c r="A4854" s="55">
        <v>26012</v>
      </c>
      <c r="B4854" s="55">
        <v>4</v>
      </c>
      <c r="C4854" s="55" t="s">
        <v>19206</v>
      </c>
      <c r="D4854" s="55" t="s">
        <v>4649</v>
      </c>
      <c r="E4854" s="55" t="s">
        <v>19207</v>
      </c>
      <c r="F4854" s="55" t="s">
        <v>4651</v>
      </c>
      <c r="G4854" s="55" t="s">
        <v>19208</v>
      </c>
      <c r="H4854" s="55">
        <v>0</v>
      </c>
    </row>
    <row r="4855" spans="1:8" ht="12.5" customHeight="1">
      <c r="A4855" s="55">
        <v>26171</v>
      </c>
      <c r="B4855" s="55">
        <v>4</v>
      </c>
      <c r="C4855" s="55" t="s">
        <v>19209</v>
      </c>
      <c r="D4855" s="55" t="s">
        <v>4649</v>
      </c>
      <c r="E4855" s="55" t="s">
        <v>19210</v>
      </c>
      <c r="F4855" s="55" t="s">
        <v>4651</v>
      </c>
      <c r="G4855" s="55" t="s">
        <v>19211</v>
      </c>
      <c r="H4855" s="55">
        <v>0</v>
      </c>
    </row>
    <row r="4856" spans="1:8" ht="12.5" customHeight="1">
      <c r="A4856" s="55">
        <v>26290</v>
      </c>
      <c r="B4856" s="55">
        <v>4</v>
      </c>
      <c r="C4856" s="55" t="s">
        <v>19212</v>
      </c>
      <c r="D4856" s="55" t="s">
        <v>4649</v>
      </c>
      <c r="E4856" s="55" t="s">
        <v>19213</v>
      </c>
      <c r="F4856" s="55" t="s">
        <v>4651</v>
      </c>
      <c r="G4856" s="55" t="s">
        <v>19214</v>
      </c>
      <c r="H4856" s="55">
        <v>0</v>
      </c>
    </row>
    <row r="4857" spans="1:8" ht="12.5" customHeight="1">
      <c r="A4857" s="55">
        <v>26594</v>
      </c>
      <c r="B4857" s="55">
        <v>4</v>
      </c>
      <c r="C4857" s="55" t="s">
        <v>19215</v>
      </c>
      <c r="D4857" s="55" t="s">
        <v>4649</v>
      </c>
      <c r="E4857" s="55" t="s">
        <v>19216</v>
      </c>
      <c r="F4857" s="55" t="s">
        <v>4651</v>
      </c>
      <c r="G4857" s="55" t="s">
        <v>19217</v>
      </c>
      <c r="H4857" s="55">
        <v>0</v>
      </c>
    </row>
    <row r="4858" spans="1:8" ht="12.5" customHeight="1">
      <c r="A4858" s="55">
        <v>27031</v>
      </c>
      <c r="B4858" s="55">
        <v>4</v>
      </c>
      <c r="C4858" s="55" t="s">
        <v>19218</v>
      </c>
      <c r="D4858" s="55" t="s">
        <v>4649</v>
      </c>
      <c r="E4858" s="55" t="s">
        <v>19219</v>
      </c>
      <c r="F4858" s="55" t="s">
        <v>4651</v>
      </c>
      <c r="G4858" s="55" t="s">
        <v>19220</v>
      </c>
      <c r="H4858" s="55">
        <v>0</v>
      </c>
    </row>
    <row r="4859" spans="1:8" ht="12.5" customHeight="1">
      <c r="A4859" s="55">
        <v>27039</v>
      </c>
      <c r="B4859" s="55">
        <v>4</v>
      </c>
      <c r="C4859" s="55" t="s">
        <v>19221</v>
      </c>
      <c r="D4859" s="55" t="s">
        <v>4649</v>
      </c>
      <c r="E4859" s="55" t="s">
        <v>19222</v>
      </c>
      <c r="F4859" s="55" t="s">
        <v>4651</v>
      </c>
      <c r="G4859" s="55" t="s">
        <v>19223</v>
      </c>
      <c r="H4859" s="55">
        <v>0</v>
      </c>
    </row>
    <row r="4860" spans="1:8" ht="12.5" customHeight="1">
      <c r="A4860" s="55">
        <v>27204</v>
      </c>
      <c r="B4860" s="55">
        <v>4</v>
      </c>
      <c r="C4860" s="55" t="s">
        <v>19224</v>
      </c>
      <c r="D4860" s="55" t="s">
        <v>4649</v>
      </c>
      <c r="E4860" s="55" t="s">
        <v>19225</v>
      </c>
      <c r="F4860" s="55" t="s">
        <v>4651</v>
      </c>
      <c r="G4860" s="55" t="s">
        <v>19226</v>
      </c>
      <c r="H4860" s="55">
        <v>0</v>
      </c>
    </row>
    <row r="4861" spans="1:8" ht="12.5" customHeight="1">
      <c r="A4861" s="55">
        <v>27426</v>
      </c>
      <c r="B4861" s="55">
        <v>4</v>
      </c>
      <c r="C4861" s="55" t="s">
        <v>19227</v>
      </c>
      <c r="D4861" s="55" t="s">
        <v>4649</v>
      </c>
      <c r="E4861" s="55" t="s">
        <v>19228</v>
      </c>
      <c r="F4861" s="55" t="s">
        <v>4651</v>
      </c>
      <c r="G4861" s="55" t="s">
        <v>19229</v>
      </c>
      <c r="H4861" s="55">
        <v>0</v>
      </c>
    </row>
    <row r="4862" spans="1:8" ht="12.5" customHeight="1">
      <c r="A4862" s="55">
        <v>27438</v>
      </c>
      <c r="B4862" s="55">
        <v>4</v>
      </c>
      <c r="C4862" s="55" t="s">
        <v>19230</v>
      </c>
      <c r="D4862" s="55" t="s">
        <v>4649</v>
      </c>
      <c r="E4862" s="55" t="s">
        <v>19231</v>
      </c>
      <c r="F4862" s="55" t="s">
        <v>4651</v>
      </c>
      <c r="G4862" s="55" t="s">
        <v>19232</v>
      </c>
      <c r="H4862" s="55">
        <v>0</v>
      </c>
    </row>
    <row r="4863" spans="1:8" ht="12.5" customHeight="1">
      <c r="A4863" s="55">
        <v>27449</v>
      </c>
      <c r="B4863" s="55">
        <v>4</v>
      </c>
      <c r="C4863" s="55" t="s">
        <v>19233</v>
      </c>
      <c r="D4863" s="55" t="s">
        <v>4649</v>
      </c>
      <c r="E4863" s="55" t="s">
        <v>19234</v>
      </c>
      <c r="F4863" s="55" t="s">
        <v>4651</v>
      </c>
      <c r="G4863" s="55" t="s">
        <v>19235</v>
      </c>
      <c r="H4863" s="55">
        <v>0</v>
      </c>
    </row>
    <row r="4864" spans="1:8" ht="12.5" customHeight="1">
      <c r="A4864" s="55">
        <v>27546</v>
      </c>
      <c r="B4864" s="55">
        <v>4</v>
      </c>
      <c r="C4864" s="55" t="s">
        <v>19236</v>
      </c>
      <c r="D4864" s="55" t="s">
        <v>4649</v>
      </c>
      <c r="E4864" s="55" t="s">
        <v>19237</v>
      </c>
      <c r="F4864" s="55" t="s">
        <v>4651</v>
      </c>
      <c r="G4864" s="55" t="s">
        <v>19238</v>
      </c>
      <c r="H4864" s="55">
        <v>0</v>
      </c>
    </row>
    <row r="4865" spans="1:8" ht="12.5" customHeight="1">
      <c r="A4865" s="55">
        <v>27579</v>
      </c>
      <c r="B4865" s="55">
        <v>4</v>
      </c>
      <c r="C4865" s="55" t="s">
        <v>19239</v>
      </c>
      <c r="D4865" s="55" t="s">
        <v>4649</v>
      </c>
      <c r="E4865" s="55" t="s">
        <v>19240</v>
      </c>
      <c r="F4865" s="55" t="s">
        <v>4651</v>
      </c>
      <c r="G4865" s="55" t="s">
        <v>19241</v>
      </c>
      <c r="H4865" s="55">
        <v>0</v>
      </c>
    </row>
    <row r="4866" spans="1:8" ht="12.5" customHeight="1">
      <c r="A4866" s="55">
        <v>27737</v>
      </c>
      <c r="B4866" s="55">
        <v>4</v>
      </c>
      <c r="C4866" s="55" t="s">
        <v>19242</v>
      </c>
      <c r="D4866" s="55" t="s">
        <v>4649</v>
      </c>
      <c r="E4866" s="55" t="s">
        <v>19243</v>
      </c>
      <c r="F4866" s="55" t="s">
        <v>4651</v>
      </c>
      <c r="G4866" s="55" t="s">
        <v>19244</v>
      </c>
      <c r="H4866" s="55">
        <v>0</v>
      </c>
    </row>
    <row r="4867" spans="1:8" ht="12.5" customHeight="1">
      <c r="A4867" s="55">
        <v>28062</v>
      </c>
      <c r="B4867" s="55">
        <v>4</v>
      </c>
      <c r="C4867" s="55" t="s">
        <v>19245</v>
      </c>
      <c r="D4867" s="55" t="s">
        <v>4649</v>
      </c>
      <c r="E4867" s="55" t="s">
        <v>19246</v>
      </c>
      <c r="F4867" s="55" t="s">
        <v>4651</v>
      </c>
      <c r="G4867" s="55" t="s">
        <v>19247</v>
      </c>
      <c r="H4867" s="55">
        <v>0</v>
      </c>
    </row>
    <row r="4868" spans="1:8" ht="12.5" customHeight="1">
      <c r="A4868" s="55">
        <v>28086</v>
      </c>
      <c r="B4868" s="55">
        <v>4</v>
      </c>
      <c r="C4868" s="55" t="s">
        <v>19248</v>
      </c>
      <c r="D4868" s="55" t="s">
        <v>4649</v>
      </c>
      <c r="E4868" s="55" t="s">
        <v>19249</v>
      </c>
      <c r="F4868" s="55" t="s">
        <v>4651</v>
      </c>
      <c r="G4868" s="55" t="s">
        <v>19250</v>
      </c>
      <c r="H4868" s="55">
        <v>0</v>
      </c>
    </row>
    <row r="4869" spans="1:8" ht="12.5" customHeight="1">
      <c r="A4869" s="55">
        <v>28106</v>
      </c>
      <c r="B4869" s="55">
        <v>4</v>
      </c>
      <c r="C4869" s="55" t="s">
        <v>19251</v>
      </c>
      <c r="D4869" s="55" t="s">
        <v>4649</v>
      </c>
      <c r="E4869" s="55" t="s">
        <v>19252</v>
      </c>
      <c r="F4869" s="55" t="s">
        <v>4651</v>
      </c>
      <c r="G4869" s="55" t="s">
        <v>19253</v>
      </c>
      <c r="H4869" s="55">
        <v>0</v>
      </c>
    </row>
    <row r="4870" spans="1:8" ht="12.5" customHeight="1">
      <c r="A4870" s="55">
        <v>28156</v>
      </c>
      <c r="B4870" s="55">
        <v>4</v>
      </c>
      <c r="C4870" s="55" t="s">
        <v>19254</v>
      </c>
      <c r="D4870" s="55" t="s">
        <v>4649</v>
      </c>
      <c r="E4870" s="55" t="s">
        <v>19255</v>
      </c>
      <c r="F4870" s="55" t="s">
        <v>4651</v>
      </c>
      <c r="G4870" s="55" t="s">
        <v>19256</v>
      </c>
      <c r="H4870" s="55">
        <v>0</v>
      </c>
    </row>
    <row r="4871" spans="1:8" ht="12.5" customHeight="1">
      <c r="A4871" s="55">
        <v>28193</v>
      </c>
      <c r="B4871" s="55">
        <v>4</v>
      </c>
      <c r="C4871" s="55" t="s">
        <v>19257</v>
      </c>
      <c r="D4871" s="55" t="s">
        <v>4649</v>
      </c>
      <c r="E4871" s="55" t="s">
        <v>19258</v>
      </c>
      <c r="F4871" s="55" t="s">
        <v>4651</v>
      </c>
      <c r="G4871" s="55" t="s">
        <v>19259</v>
      </c>
      <c r="H4871" s="55">
        <v>0</v>
      </c>
    </row>
    <row r="4872" spans="1:8" ht="12.5" customHeight="1">
      <c r="A4872" s="55">
        <v>28199</v>
      </c>
      <c r="B4872" s="55">
        <v>4</v>
      </c>
      <c r="C4872" s="55" t="s">
        <v>19260</v>
      </c>
      <c r="D4872" s="55" t="s">
        <v>4649</v>
      </c>
      <c r="E4872" s="55" t="s">
        <v>19261</v>
      </c>
      <c r="F4872" s="55" t="s">
        <v>4651</v>
      </c>
      <c r="G4872" s="55" t="s">
        <v>19262</v>
      </c>
      <c r="H4872" s="55">
        <v>0</v>
      </c>
    </row>
    <row r="4873" spans="1:8" ht="12.5" customHeight="1">
      <c r="A4873" s="55">
        <v>28598</v>
      </c>
      <c r="B4873" s="55">
        <v>4</v>
      </c>
      <c r="C4873" s="55" t="s">
        <v>19263</v>
      </c>
      <c r="D4873" s="55" t="s">
        <v>4649</v>
      </c>
      <c r="E4873" s="55" t="s">
        <v>19264</v>
      </c>
      <c r="F4873" s="55" t="s">
        <v>4651</v>
      </c>
      <c r="G4873" s="55" t="s">
        <v>19265</v>
      </c>
      <c r="H4873" s="55">
        <v>0</v>
      </c>
    </row>
    <row r="4874" spans="1:8" ht="12.5" customHeight="1">
      <c r="A4874" s="55">
        <v>28601</v>
      </c>
      <c r="B4874" s="55">
        <v>4</v>
      </c>
      <c r="C4874" s="55" t="s">
        <v>19266</v>
      </c>
      <c r="D4874" s="55" t="s">
        <v>4649</v>
      </c>
      <c r="E4874" s="55" t="s">
        <v>19267</v>
      </c>
      <c r="F4874" s="55" t="s">
        <v>4651</v>
      </c>
      <c r="G4874" s="55" t="s">
        <v>19268</v>
      </c>
      <c r="H4874" s="55">
        <v>0</v>
      </c>
    </row>
    <row r="4875" spans="1:8" ht="12.5" customHeight="1">
      <c r="A4875" s="55">
        <v>28674</v>
      </c>
      <c r="B4875" s="55">
        <v>4</v>
      </c>
      <c r="C4875" s="55" t="s">
        <v>19269</v>
      </c>
      <c r="D4875" s="55" t="s">
        <v>4649</v>
      </c>
      <c r="E4875" s="55" t="s">
        <v>19270</v>
      </c>
      <c r="F4875" s="55" t="s">
        <v>4651</v>
      </c>
      <c r="G4875" s="55" t="s">
        <v>19271</v>
      </c>
      <c r="H4875" s="55">
        <v>0</v>
      </c>
    </row>
    <row r="4876" spans="1:8" ht="12.5" customHeight="1">
      <c r="A4876" s="55">
        <v>28675</v>
      </c>
      <c r="B4876" s="55">
        <v>4</v>
      </c>
      <c r="C4876" s="55" t="s">
        <v>19272</v>
      </c>
      <c r="D4876" s="55" t="s">
        <v>4649</v>
      </c>
      <c r="E4876" s="55" t="s">
        <v>19273</v>
      </c>
      <c r="F4876" s="55" t="s">
        <v>4651</v>
      </c>
      <c r="G4876" s="55" t="s">
        <v>19274</v>
      </c>
      <c r="H4876" s="55">
        <v>0</v>
      </c>
    </row>
    <row r="4877" spans="1:8" ht="12.5" customHeight="1">
      <c r="A4877" s="55">
        <v>28977</v>
      </c>
      <c r="B4877" s="55">
        <v>4</v>
      </c>
      <c r="C4877" s="55" t="s">
        <v>19275</v>
      </c>
      <c r="D4877" s="55" t="s">
        <v>4649</v>
      </c>
      <c r="E4877" s="55" t="s">
        <v>19276</v>
      </c>
      <c r="F4877" s="55" t="s">
        <v>4651</v>
      </c>
      <c r="G4877" s="55" t="s">
        <v>19277</v>
      </c>
      <c r="H4877" s="55">
        <v>0</v>
      </c>
    </row>
    <row r="4878" spans="1:8" ht="12.5" customHeight="1">
      <c r="A4878" s="55">
        <v>28998</v>
      </c>
      <c r="B4878" s="55">
        <v>4</v>
      </c>
      <c r="C4878" s="55" t="s">
        <v>19278</v>
      </c>
      <c r="D4878" s="55" t="s">
        <v>4649</v>
      </c>
      <c r="E4878" s="55" t="s">
        <v>19279</v>
      </c>
      <c r="F4878" s="55" t="s">
        <v>4651</v>
      </c>
      <c r="G4878" s="55" t="s">
        <v>19280</v>
      </c>
      <c r="H4878" s="55">
        <v>0</v>
      </c>
    </row>
    <row r="4879" spans="1:8" ht="12.5" customHeight="1">
      <c r="A4879" s="55">
        <v>11509</v>
      </c>
      <c r="B4879" s="55">
        <v>4</v>
      </c>
      <c r="C4879" s="55" t="s">
        <v>19281</v>
      </c>
      <c r="D4879" s="55" t="s">
        <v>4649</v>
      </c>
      <c r="E4879" s="55" t="s">
        <v>19282</v>
      </c>
      <c r="F4879" s="55" t="s">
        <v>4651</v>
      </c>
      <c r="G4879" s="55" t="s">
        <v>19283</v>
      </c>
      <c r="H4879" s="55">
        <v>0</v>
      </c>
    </row>
    <row r="4880" spans="1:8" ht="12.5" customHeight="1">
      <c r="A4880" s="55">
        <v>11636</v>
      </c>
      <c r="B4880" s="55">
        <v>4</v>
      </c>
      <c r="C4880" s="55" t="s">
        <v>19284</v>
      </c>
      <c r="D4880" s="55" t="s">
        <v>4649</v>
      </c>
      <c r="E4880" s="55" t="s">
        <v>19285</v>
      </c>
      <c r="F4880" s="55" t="s">
        <v>4651</v>
      </c>
      <c r="G4880" s="55" t="s">
        <v>19286</v>
      </c>
      <c r="H4880" s="55">
        <v>0</v>
      </c>
    </row>
    <row r="4881" spans="1:8" ht="12.5" customHeight="1">
      <c r="A4881" s="55">
        <v>11695</v>
      </c>
      <c r="B4881" s="55">
        <v>4</v>
      </c>
      <c r="C4881" s="55" t="s">
        <v>19287</v>
      </c>
      <c r="D4881" s="55" t="s">
        <v>4649</v>
      </c>
      <c r="E4881" s="55" t="s">
        <v>19288</v>
      </c>
      <c r="F4881" s="55" t="s">
        <v>4651</v>
      </c>
      <c r="G4881" s="55" t="s">
        <v>19289</v>
      </c>
      <c r="H4881" s="55">
        <v>0</v>
      </c>
    </row>
    <row r="4882" spans="1:8" ht="12.5" customHeight="1">
      <c r="A4882" s="55">
        <v>11720</v>
      </c>
      <c r="B4882" s="55">
        <v>4</v>
      </c>
      <c r="C4882" s="55" t="s">
        <v>19290</v>
      </c>
      <c r="D4882" s="55" t="s">
        <v>4649</v>
      </c>
      <c r="E4882" s="55" t="s">
        <v>19291</v>
      </c>
      <c r="F4882" s="55" t="s">
        <v>4651</v>
      </c>
      <c r="G4882" s="55" t="s">
        <v>19292</v>
      </c>
      <c r="H4882" s="55">
        <v>0</v>
      </c>
    </row>
    <row r="4883" spans="1:8" ht="12.5" customHeight="1">
      <c r="A4883" s="55">
        <v>12103</v>
      </c>
      <c r="B4883" s="55">
        <v>4</v>
      </c>
      <c r="C4883" s="55" t="s">
        <v>19293</v>
      </c>
      <c r="D4883" s="55" t="s">
        <v>4649</v>
      </c>
      <c r="E4883" s="55" t="s">
        <v>19294</v>
      </c>
      <c r="F4883" s="55" t="s">
        <v>4651</v>
      </c>
      <c r="G4883" s="55" t="s">
        <v>19295</v>
      </c>
      <c r="H4883" s="55">
        <v>0</v>
      </c>
    </row>
    <row r="4884" spans="1:8" ht="12.5" customHeight="1">
      <c r="A4884" s="55">
        <v>12112</v>
      </c>
      <c r="B4884" s="55">
        <v>4</v>
      </c>
      <c r="C4884" s="55" t="s">
        <v>19296</v>
      </c>
      <c r="D4884" s="55" t="s">
        <v>4649</v>
      </c>
      <c r="E4884" s="55" t="s">
        <v>19297</v>
      </c>
      <c r="F4884" s="55" t="s">
        <v>4651</v>
      </c>
      <c r="G4884" s="55" t="s">
        <v>19298</v>
      </c>
      <c r="H4884" s="55">
        <v>0</v>
      </c>
    </row>
    <row r="4885" spans="1:8" ht="12.5" customHeight="1">
      <c r="A4885" s="55">
        <v>12195</v>
      </c>
      <c r="B4885" s="55">
        <v>4</v>
      </c>
      <c r="C4885" s="55" t="s">
        <v>19299</v>
      </c>
      <c r="D4885" s="55" t="s">
        <v>4649</v>
      </c>
      <c r="E4885" s="55" t="s">
        <v>19300</v>
      </c>
      <c r="F4885" s="55" t="s">
        <v>4651</v>
      </c>
      <c r="G4885" s="55" t="s">
        <v>19301</v>
      </c>
      <c r="H4885" s="55">
        <v>0</v>
      </c>
    </row>
    <row r="4886" spans="1:8" ht="12.5" customHeight="1">
      <c r="A4886" s="55">
        <v>12770</v>
      </c>
      <c r="B4886" s="55">
        <v>4</v>
      </c>
      <c r="C4886" s="55" t="s">
        <v>19302</v>
      </c>
      <c r="D4886" s="55" t="s">
        <v>4649</v>
      </c>
      <c r="E4886" s="55" t="s">
        <v>19303</v>
      </c>
      <c r="F4886" s="55" t="s">
        <v>4651</v>
      </c>
      <c r="G4886" s="55" t="s">
        <v>19304</v>
      </c>
      <c r="H4886" s="55">
        <v>0</v>
      </c>
    </row>
    <row r="4887" spans="1:8" ht="12.5" customHeight="1">
      <c r="A4887" s="55">
        <v>12948</v>
      </c>
      <c r="B4887" s="55">
        <v>4</v>
      </c>
      <c r="C4887" s="55" t="s">
        <v>19305</v>
      </c>
      <c r="D4887" s="55" t="s">
        <v>4649</v>
      </c>
      <c r="E4887" s="55" t="s">
        <v>19306</v>
      </c>
      <c r="F4887" s="55" t="s">
        <v>4651</v>
      </c>
      <c r="G4887" s="55" t="s">
        <v>19307</v>
      </c>
      <c r="H4887" s="55">
        <v>0</v>
      </c>
    </row>
    <row r="4888" spans="1:8" ht="12.5" customHeight="1">
      <c r="A4888" s="55">
        <v>13176</v>
      </c>
      <c r="B4888" s="55">
        <v>4</v>
      </c>
      <c r="C4888" s="55" t="s">
        <v>19308</v>
      </c>
      <c r="D4888" s="55" t="s">
        <v>4649</v>
      </c>
      <c r="E4888" s="55" t="s">
        <v>19309</v>
      </c>
      <c r="F4888" s="55" t="s">
        <v>4651</v>
      </c>
      <c r="G4888" s="55" t="s">
        <v>19310</v>
      </c>
      <c r="H4888" s="55">
        <v>0</v>
      </c>
    </row>
    <row r="4889" spans="1:8" ht="12.5" customHeight="1">
      <c r="A4889" s="55">
        <v>13266</v>
      </c>
      <c r="B4889" s="55">
        <v>4</v>
      </c>
      <c r="C4889" s="55" t="s">
        <v>19311</v>
      </c>
      <c r="D4889" s="55" t="s">
        <v>4649</v>
      </c>
      <c r="E4889" s="55" t="s">
        <v>19312</v>
      </c>
      <c r="F4889" s="55" t="s">
        <v>4651</v>
      </c>
      <c r="G4889" s="55" t="s">
        <v>19313</v>
      </c>
      <c r="H4889" s="55">
        <v>0</v>
      </c>
    </row>
    <row r="4890" spans="1:8" ht="12.5" customHeight="1">
      <c r="A4890" s="55">
        <v>13298</v>
      </c>
      <c r="B4890" s="55">
        <v>4</v>
      </c>
      <c r="C4890" s="55" t="s">
        <v>19314</v>
      </c>
      <c r="D4890" s="55" t="s">
        <v>4649</v>
      </c>
      <c r="E4890" s="55" t="s">
        <v>19315</v>
      </c>
      <c r="F4890" s="55" t="s">
        <v>4651</v>
      </c>
      <c r="G4890" s="55" t="s">
        <v>19316</v>
      </c>
      <c r="H4890" s="55">
        <v>0</v>
      </c>
    </row>
    <row r="4891" spans="1:8" ht="12.5" customHeight="1">
      <c r="A4891" s="55">
        <v>13463</v>
      </c>
      <c r="B4891" s="55">
        <v>4</v>
      </c>
      <c r="C4891" s="55" t="s">
        <v>19317</v>
      </c>
      <c r="D4891" s="55" t="s">
        <v>4649</v>
      </c>
      <c r="E4891" s="55" t="s">
        <v>19318</v>
      </c>
      <c r="F4891" s="55" t="s">
        <v>4651</v>
      </c>
      <c r="G4891" s="55" t="s">
        <v>19319</v>
      </c>
      <c r="H4891" s="55">
        <v>0</v>
      </c>
    </row>
    <row r="4892" spans="1:8" ht="12.5" customHeight="1">
      <c r="A4892" s="55">
        <v>13464</v>
      </c>
      <c r="B4892" s="55">
        <v>4</v>
      </c>
      <c r="C4892" s="55" t="s">
        <v>19320</v>
      </c>
      <c r="D4892" s="55" t="s">
        <v>4649</v>
      </c>
      <c r="E4892" s="55" t="s">
        <v>19321</v>
      </c>
      <c r="F4892" s="55" t="s">
        <v>4651</v>
      </c>
      <c r="G4892" s="55" t="s">
        <v>19322</v>
      </c>
      <c r="H4892" s="55">
        <v>0</v>
      </c>
    </row>
    <row r="4893" spans="1:8" ht="12.5" customHeight="1">
      <c r="A4893" s="55">
        <v>13736</v>
      </c>
      <c r="B4893" s="55">
        <v>4</v>
      </c>
      <c r="C4893" s="55" t="s">
        <v>19323</v>
      </c>
      <c r="D4893" s="55" t="s">
        <v>4649</v>
      </c>
      <c r="E4893" s="55" t="s">
        <v>19324</v>
      </c>
      <c r="F4893" s="55" t="s">
        <v>4651</v>
      </c>
      <c r="G4893" s="55" t="s">
        <v>19325</v>
      </c>
      <c r="H4893" s="55">
        <v>0</v>
      </c>
    </row>
    <row r="4894" spans="1:8" ht="12.5" customHeight="1">
      <c r="A4894" s="55">
        <v>13737</v>
      </c>
      <c r="B4894" s="55">
        <v>4</v>
      </c>
      <c r="C4894" s="55" t="s">
        <v>19326</v>
      </c>
      <c r="D4894" s="55" t="s">
        <v>4649</v>
      </c>
      <c r="E4894" s="55" t="s">
        <v>19327</v>
      </c>
      <c r="F4894" s="55" t="s">
        <v>4651</v>
      </c>
      <c r="G4894" s="55" t="s">
        <v>19328</v>
      </c>
      <c r="H4894" s="55">
        <v>0</v>
      </c>
    </row>
    <row r="4895" spans="1:8" ht="12.5" customHeight="1">
      <c r="A4895" s="55">
        <v>14005</v>
      </c>
      <c r="B4895" s="55">
        <v>4</v>
      </c>
      <c r="C4895" s="55" t="s">
        <v>19329</v>
      </c>
      <c r="D4895" s="55" t="s">
        <v>4649</v>
      </c>
      <c r="E4895" s="55" t="s">
        <v>19330</v>
      </c>
      <c r="F4895" s="55" t="s">
        <v>4651</v>
      </c>
      <c r="G4895" s="55" t="s">
        <v>19331</v>
      </c>
      <c r="H4895" s="55">
        <v>0</v>
      </c>
    </row>
    <row r="4896" spans="1:8" ht="12.5" customHeight="1">
      <c r="A4896" s="55">
        <v>14090</v>
      </c>
      <c r="B4896" s="55">
        <v>4</v>
      </c>
      <c r="C4896" s="55" t="s">
        <v>19332</v>
      </c>
      <c r="D4896" s="55" t="s">
        <v>4649</v>
      </c>
      <c r="E4896" s="55" t="s">
        <v>19333</v>
      </c>
      <c r="F4896" s="55" t="s">
        <v>4651</v>
      </c>
      <c r="G4896" s="55" t="s">
        <v>19334</v>
      </c>
      <c r="H4896" s="55">
        <v>0</v>
      </c>
    </row>
    <row r="4897" spans="1:8" ht="12.5" customHeight="1">
      <c r="A4897" s="55">
        <v>14653</v>
      </c>
      <c r="B4897" s="55">
        <v>4</v>
      </c>
      <c r="C4897" s="55" t="s">
        <v>19335</v>
      </c>
      <c r="D4897" s="55" t="s">
        <v>4649</v>
      </c>
      <c r="E4897" s="55" t="s">
        <v>19336</v>
      </c>
      <c r="F4897" s="55" t="s">
        <v>4651</v>
      </c>
      <c r="G4897" s="55" t="s">
        <v>19337</v>
      </c>
      <c r="H4897" s="55">
        <v>0</v>
      </c>
    </row>
    <row r="4898" spans="1:8" ht="12.5" customHeight="1">
      <c r="A4898" s="55">
        <v>14739</v>
      </c>
      <c r="B4898" s="55">
        <v>4</v>
      </c>
      <c r="C4898" s="55" t="s">
        <v>19338</v>
      </c>
      <c r="D4898" s="55" t="s">
        <v>4649</v>
      </c>
      <c r="E4898" s="55" t="s">
        <v>19339</v>
      </c>
      <c r="F4898" s="55" t="s">
        <v>4651</v>
      </c>
      <c r="G4898" s="55" t="s">
        <v>19340</v>
      </c>
      <c r="H4898" s="55">
        <v>0</v>
      </c>
    </row>
    <row r="4899" spans="1:8" ht="12.5" customHeight="1">
      <c r="A4899" s="55">
        <v>14757</v>
      </c>
      <c r="B4899" s="55">
        <v>4</v>
      </c>
      <c r="C4899" s="55" t="s">
        <v>19341</v>
      </c>
      <c r="D4899" s="55" t="s">
        <v>4649</v>
      </c>
      <c r="E4899" s="55" t="s">
        <v>19342</v>
      </c>
      <c r="F4899" s="55" t="s">
        <v>4651</v>
      </c>
      <c r="G4899" s="55" t="s">
        <v>19343</v>
      </c>
      <c r="H4899" s="55">
        <v>0</v>
      </c>
    </row>
    <row r="4900" spans="1:8" ht="12.5" customHeight="1">
      <c r="A4900" s="55">
        <v>14903</v>
      </c>
      <c r="B4900" s="55">
        <v>4</v>
      </c>
      <c r="C4900" s="55" t="s">
        <v>19344</v>
      </c>
      <c r="D4900" s="55" t="s">
        <v>4649</v>
      </c>
      <c r="E4900" s="55" t="s">
        <v>19345</v>
      </c>
      <c r="F4900" s="55" t="s">
        <v>4651</v>
      </c>
      <c r="G4900" s="55" t="s">
        <v>19346</v>
      </c>
      <c r="H4900" s="55">
        <v>0</v>
      </c>
    </row>
    <row r="4901" spans="1:8" ht="12.5" customHeight="1">
      <c r="A4901" s="55">
        <v>15326</v>
      </c>
      <c r="B4901" s="55">
        <v>4</v>
      </c>
      <c r="C4901" s="55" t="s">
        <v>19347</v>
      </c>
      <c r="D4901" s="55" t="s">
        <v>4649</v>
      </c>
      <c r="E4901" s="55" t="s">
        <v>19348</v>
      </c>
      <c r="F4901" s="55" t="s">
        <v>4651</v>
      </c>
      <c r="G4901" s="55" t="s">
        <v>19349</v>
      </c>
      <c r="H4901" s="55">
        <v>0</v>
      </c>
    </row>
    <row r="4902" spans="1:8" ht="12.5" customHeight="1">
      <c r="A4902" s="55">
        <v>15780</v>
      </c>
      <c r="B4902" s="55">
        <v>4</v>
      </c>
      <c r="C4902" s="55" t="s">
        <v>19350</v>
      </c>
      <c r="D4902" s="55" t="s">
        <v>4649</v>
      </c>
      <c r="E4902" s="55" t="s">
        <v>19351</v>
      </c>
      <c r="F4902" s="55" t="s">
        <v>4651</v>
      </c>
      <c r="G4902" s="55" t="s">
        <v>19352</v>
      </c>
      <c r="H4902" s="55">
        <v>0</v>
      </c>
    </row>
    <row r="4903" spans="1:8" ht="12.5" customHeight="1">
      <c r="A4903" s="55">
        <v>15990</v>
      </c>
      <c r="B4903" s="55">
        <v>4</v>
      </c>
      <c r="C4903" s="55" t="s">
        <v>19353</v>
      </c>
      <c r="D4903" s="55" t="s">
        <v>4649</v>
      </c>
      <c r="E4903" s="55" t="s">
        <v>19354</v>
      </c>
      <c r="F4903" s="55" t="s">
        <v>4651</v>
      </c>
      <c r="G4903" s="55" t="s">
        <v>19355</v>
      </c>
      <c r="H4903" s="55">
        <v>0</v>
      </c>
    </row>
    <row r="4904" spans="1:8" ht="12.5" customHeight="1">
      <c r="A4904" s="55">
        <v>16799</v>
      </c>
      <c r="B4904" s="55">
        <v>4</v>
      </c>
      <c r="C4904" s="55" t="s">
        <v>19356</v>
      </c>
      <c r="D4904" s="55" t="s">
        <v>4649</v>
      </c>
      <c r="E4904" s="55" t="s">
        <v>19357</v>
      </c>
      <c r="F4904" s="55" t="s">
        <v>4651</v>
      </c>
      <c r="G4904" s="55" t="s">
        <v>19358</v>
      </c>
      <c r="H4904" s="55">
        <v>0</v>
      </c>
    </row>
    <row r="4905" spans="1:8" ht="12.5" customHeight="1">
      <c r="A4905" s="55">
        <v>16888</v>
      </c>
      <c r="B4905" s="55">
        <v>4</v>
      </c>
      <c r="C4905" s="55" t="s">
        <v>19359</v>
      </c>
      <c r="D4905" s="55" t="s">
        <v>4649</v>
      </c>
      <c r="E4905" s="55" t="s">
        <v>19360</v>
      </c>
      <c r="F4905" s="55" t="s">
        <v>4651</v>
      </c>
      <c r="G4905" s="55" t="s">
        <v>19361</v>
      </c>
      <c r="H4905" s="55">
        <v>0</v>
      </c>
    </row>
    <row r="4906" spans="1:8" ht="12.5" customHeight="1">
      <c r="A4906" s="55">
        <v>16984</v>
      </c>
      <c r="B4906" s="55">
        <v>4</v>
      </c>
      <c r="C4906" s="55" t="s">
        <v>19362</v>
      </c>
      <c r="D4906" s="55" t="s">
        <v>4649</v>
      </c>
      <c r="E4906" s="55" t="s">
        <v>19363</v>
      </c>
      <c r="F4906" s="55" t="s">
        <v>4651</v>
      </c>
      <c r="G4906" s="55" t="s">
        <v>19364</v>
      </c>
      <c r="H4906" s="55">
        <v>0</v>
      </c>
    </row>
    <row r="4907" spans="1:8" ht="12.5" customHeight="1">
      <c r="A4907" s="55">
        <v>17123</v>
      </c>
      <c r="B4907" s="55">
        <v>4</v>
      </c>
      <c r="C4907" s="55" t="s">
        <v>19365</v>
      </c>
      <c r="D4907" s="55" t="s">
        <v>4649</v>
      </c>
      <c r="E4907" s="55" t="s">
        <v>19366</v>
      </c>
      <c r="F4907" s="55" t="s">
        <v>4651</v>
      </c>
      <c r="G4907" s="55" t="s">
        <v>19367</v>
      </c>
      <c r="H4907" s="55">
        <v>0</v>
      </c>
    </row>
    <row r="4908" spans="1:8" ht="12.5" customHeight="1">
      <c r="A4908" s="55">
        <v>17399</v>
      </c>
      <c r="B4908" s="55">
        <v>4</v>
      </c>
      <c r="C4908" s="55" t="s">
        <v>19368</v>
      </c>
      <c r="D4908" s="55" t="s">
        <v>4649</v>
      </c>
      <c r="E4908" s="55" t="s">
        <v>19369</v>
      </c>
      <c r="F4908" s="55" t="s">
        <v>4651</v>
      </c>
      <c r="G4908" s="55" t="s">
        <v>19370</v>
      </c>
      <c r="H4908" s="55">
        <v>0</v>
      </c>
    </row>
    <row r="4909" spans="1:8" ht="12.5" customHeight="1">
      <c r="A4909" s="55">
        <v>18080</v>
      </c>
      <c r="B4909" s="55">
        <v>4</v>
      </c>
      <c r="C4909" s="55" t="s">
        <v>19371</v>
      </c>
      <c r="D4909" s="55" t="s">
        <v>4649</v>
      </c>
      <c r="E4909" s="55" t="s">
        <v>19372</v>
      </c>
      <c r="F4909" s="55" t="s">
        <v>4651</v>
      </c>
      <c r="G4909" s="55" t="s">
        <v>19373</v>
      </c>
      <c r="H4909" s="55">
        <v>0</v>
      </c>
    </row>
    <row r="4910" spans="1:8" ht="12.5" customHeight="1">
      <c r="A4910" s="55">
        <v>18376</v>
      </c>
      <c r="B4910" s="55">
        <v>4</v>
      </c>
      <c r="C4910" s="55" t="s">
        <v>19374</v>
      </c>
      <c r="D4910" s="55" t="s">
        <v>4649</v>
      </c>
      <c r="E4910" s="55" t="s">
        <v>19375</v>
      </c>
      <c r="F4910" s="55" t="s">
        <v>4651</v>
      </c>
      <c r="G4910" s="55" t="s">
        <v>19376</v>
      </c>
      <c r="H4910" s="55">
        <v>0</v>
      </c>
    </row>
    <row r="4911" spans="1:8" ht="12.5" customHeight="1">
      <c r="A4911" s="55">
        <v>18477</v>
      </c>
      <c r="B4911" s="55">
        <v>4</v>
      </c>
      <c r="C4911" s="55" t="s">
        <v>19377</v>
      </c>
      <c r="D4911" s="55" t="s">
        <v>4649</v>
      </c>
      <c r="E4911" s="55" t="s">
        <v>19378</v>
      </c>
      <c r="F4911" s="55" t="s">
        <v>4651</v>
      </c>
      <c r="G4911" s="55" t="s">
        <v>19379</v>
      </c>
      <c r="H4911" s="55">
        <v>0</v>
      </c>
    </row>
    <row r="4912" spans="1:8" ht="12.5" customHeight="1">
      <c r="A4912" s="55">
        <v>18576</v>
      </c>
      <c r="B4912" s="55">
        <v>4</v>
      </c>
      <c r="C4912" s="55" t="s">
        <v>19380</v>
      </c>
      <c r="D4912" s="55" t="s">
        <v>4649</v>
      </c>
      <c r="E4912" s="55" t="s">
        <v>19381</v>
      </c>
      <c r="F4912" s="55" t="s">
        <v>4651</v>
      </c>
      <c r="G4912" s="55" t="s">
        <v>19382</v>
      </c>
      <c r="H4912" s="55">
        <v>0</v>
      </c>
    </row>
    <row r="4913" spans="1:8" ht="12.5" customHeight="1">
      <c r="A4913" s="55">
        <v>19117</v>
      </c>
      <c r="B4913" s="55">
        <v>4</v>
      </c>
      <c r="C4913" s="55" t="s">
        <v>19383</v>
      </c>
      <c r="D4913" s="55" t="s">
        <v>4649</v>
      </c>
      <c r="E4913" s="55" t="s">
        <v>19384</v>
      </c>
      <c r="F4913" s="55" t="s">
        <v>4651</v>
      </c>
      <c r="G4913" s="55" t="s">
        <v>19385</v>
      </c>
      <c r="H4913" s="55">
        <v>0</v>
      </c>
    </row>
    <row r="4914" spans="1:8" ht="12.5" customHeight="1">
      <c r="A4914" s="55">
        <v>19160</v>
      </c>
      <c r="B4914" s="55">
        <v>4</v>
      </c>
      <c r="C4914" s="55" t="s">
        <v>19386</v>
      </c>
      <c r="D4914" s="55" t="s">
        <v>4649</v>
      </c>
      <c r="E4914" s="55" t="s">
        <v>19387</v>
      </c>
      <c r="F4914" s="55" t="s">
        <v>4651</v>
      </c>
      <c r="G4914" s="55" t="s">
        <v>19388</v>
      </c>
      <c r="H4914" s="55">
        <v>0</v>
      </c>
    </row>
    <row r="4915" spans="1:8" ht="12.5" customHeight="1">
      <c r="A4915" s="55">
        <v>19550</v>
      </c>
      <c r="B4915" s="55">
        <v>4</v>
      </c>
      <c r="C4915" s="55" t="s">
        <v>19389</v>
      </c>
      <c r="D4915" s="55" t="s">
        <v>4649</v>
      </c>
      <c r="E4915" s="55" t="s">
        <v>19390</v>
      </c>
      <c r="F4915" s="55" t="s">
        <v>4651</v>
      </c>
      <c r="G4915" s="55" t="s">
        <v>19391</v>
      </c>
      <c r="H4915" s="55">
        <v>0</v>
      </c>
    </row>
    <row r="4916" spans="1:8" ht="12.5" customHeight="1">
      <c r="A4916" s="55">
        <v>19992</v>
      </c>
      <c r="B4916" s="55">
        <v>4</v>
      </c>
      <c r="C4916" s="55" t="s">
        <v>19392</v>
      </c>
      <c r="D4916" s="55" t="s">
        <v>4649</v>
      </c>
      <c r="E4916" s="55" t="s">
        <v>19393</v>
      </c>
      <c r="F4916" s="55" t="s">
        <v>4651</v>
      </c>
      <c r="G4916" s="55" t="s">
        <v>19394</v>
      </c>
      <c r="H4916" s="55">
        <v>0</v>
      </c>
    </row>
    <row r="4917" spans="1:8" ht="12.5" customHeight="1">
      <c r="A4917" s="55">
        <v>20067</v>
      </c>
      <c r="B4917" s="55">
        <v>4</v>
      </c>
      <c r="C4917" s="55" t="s">
        <v>19395</v>
      </c>
      <c r="D4917" s="55" t="s">
        <v>4649</v>
      </c>
      <c r="E4917" s="55" t="s">
        <v>19396</v>
      </c>
      <c r="F4917" s="55" t="s">
        <v>4651</v>
      </c>
      <c r="G4917" s="55" t="s">
        <v>19397</v>
      </c>
      <c r="H4917" s="55">
        <v>0</v>
      </c>
    </row>
    <row r="4918" spans="1:8" ht="12.5" customHeight="1">
      <c r="A4918" s="55">
        <v>20074</v>
      </c>
      <c r="B4918" s="55">
        <v>4</v>
      </c>
      <c r="C4918" s="55" t="s">
        <v>19398</v>
      </c>
      <c r="D4918" s="55" t="s">
        <v>4649</v>
      </c>
      <c r="E4918" s="55" t="s">
        <v>19399</v>
      </c>
      <c r="F4918" s="55" t="s">
        <v>4651</v>
      </c>
      <c r="G4918" s="55" t="s">
        <v>19400</v>
      </c>
      <c r="H4918" s="55">
        <v>0</v>
      </c>
    </row>
    <row r="4919" spans="1:8" ht="12.5" customHeight="1">
      <c r="A4919" s="55">
        <v>20199</v>
      </c>
      <c r="B4919" s="55">
        <v>4</v>
      </c>
      <c r="C4919" s="55" t="s">
        <v>19401</v>
      </c>
      <c r="D4919" s="55" t="s">
        <v>4649</v>
      </c>
      <c r="E4919" s="55" t="s">
        <v>19402</v>
      </c>
      <c r="F4919" s="55" t="s">
        <v>4651</v>
      </c>
      <c r="G4919" s="55" t="s">
        <v>19403</v>
      </c>
      <c r="H4919" s="55">
        <v>0</v>
      </c>
    </row>
    <row r="4920" spans="1:8" ht="12.5" customHeight="1">
      <c r="A4920" s="55">
        <v>20296</v>
      </c>
      <c r="B4920" s="55">
        <v>4</v>
      </c>
      <c r="C4920" s="55" t="s">
        <v>19404</v>
      </c>
      <c r="D4920" s="55" t="s">
        <v>4649</v>
      </c>
      <c r="E4920" s="55" t="s">
        <v>19405</v>
      </c>
      <c r="F4920" s="55" t="s">
        <v>4651</v>
      </c>
      <c r="G4920" s="55" t="s">
        <v>19406</v>
      </c>
      <c r="H4920" s="55">
        <v>0</v>
      </c>
    </row>
    <row r="4921" spans="1:8" ht="12.5" customHeight="1">
      <c r="A4921" s="55">
        <v>20379</v>
      </c>
      <c r="B4921" s="55">
        <v>4</v>
      </c>
      <c r="C4921" s="55" t="s">
        <v>19407</v>
      </c>
      <c r="D4921" s="55" t="s">
        <v>4649</v>
      </c>
      <c r="E4921" s="55" t="s">
        <v>19408</v>
      </c>
      <c r="F4921" s="55" t="s">
        <v>4651</v>
      </c>
      <c r="G4921" s="55" t="s">
        <v>19409</v>
      </c>
      <c r="H4921" s="55">
        <v>0</v>
      </c>
    </row>
    <row r="4922" spans="1:8" ht="12.5" customHeight="1">
      <c r="A4922" s="55">
        <v>20391</v>
      </c>
      <c r="B4922" s="55">
        <v>4</v>
      </c>
      <c r="C4922" s="55" t="s">
        <v>19410</v>
      </c>
      <c r="D4922" s="55" t="s">
        <v>4649</v>
      </c>
      <c r="E4922" s="55" t="s">
        <v>19411</v>
      </c>
      <c r="F4922" s="55" t="s">
        <v>4651</v>
      </c>
      <c r="G4922" s="55" t="s">
        <v>19412</v>
      </c>
      <c r="H4922" s="55">
        <v>0</v>
      </c>
    </row>
    <row r="4923" spans="1:8" ht="12.5" customHeight="1">
      <c r="A4923" s="55">
        <v>20512</v>
      </c>
      <c r="B4923" s="55">
        <v>4</v>
      </c>
      <c r="C4923" s="55" t="s">
        <v>19413</v>
      </c>
      <c r="D4923" s="55" t="s">
        <v>4649</v>
      </c>
      <c r="E4923" s="55" t="s">
        <v>19414</v>
      </c>
      <c r="F4923" s="55" t="s">
        <v>4651</v>
      </c>
      <c r="G4923" s="55" t="s">
        <v>19415</v>
      </c>
      <c r="H4923" s="55">
        <v>0</v>
      </c>
    </row>
    <row r="4924" spans="1:8" ht="12.5" customHeight="1">
      <c r="A4924" s="55">
        <v>20676</v>
      </c>
      <c r="B4924" s="55">
        <v>4</v>
      </c>
      <c r="C4924" s="55" t="s">
        <v>19416</v>
      </c>
      <c r="D4924" s="55" t="s">
        <v>4649</v>
      </c>
      <c r="E4924" s="55" t="s">
        <v>19417</v>
      </c>
      <c r="F4924" s="55" t="s">
        <v>4651</v>
      </c>
      <c r="G4924" s="55" t="s">
        <v>19418</v>
      </c>
      <c r="H4924" s="55">
        <v>0</v>
      </c>
    </row>
    <row r="4925" spans="1:8" ht="12.5" customHeight="1">
      <c r="A4925" s="55">
        <v>21316</v>
      </c>
      <c r="B4925" s="55">
        <v>4</v>
      </c>
      <c r="C4925" s="55" t="s">
        <v>19419</v>
      </c>
      <c r="D4925" s="55" t="s">
        <v>4649</v>
      </c>
      <c r="E4925" s="55" t="s">
        <v>19420</v>
      </c>
      <c r="F4925" s="55" t="s">
        <v>4651</v>
      </c>
      <c r="G4925" s="55" t="s">
        <v>19421</v>
      </c>
      <c r="H4925" s="55">
        <v>0</v>
      </c>
    </row>
    <row r="4926" spans="1:8" ht="12.5" customHeight="1">
      <c r="A4926" s="55">
        <v>21343</v>
      </c>
      <c r="B4926" s="55">
        <v>4</v>
      </c>
      <c r="C4926" s="55" t="s">
        <v>19422</v>
      </c>
      <c r="D4926" s="55" t="s">
        <v>4649</v>
      </c>
      <c r="E4926" s="55" t="s">
        <v>19423</v>
      </c>
      <c r="F4926" s="55" t="s">
        <v>4651</v>
      </c>
      <c r="G4926" s="55" t="s">
        <v>19424</v>
      </c>
      <c r="H4926" s="55">
        <v>0</v>
      </c>
    </row>
    <row r="4927" spans="1:8" ht="12.5" customHeight="1">
      <c r="A4927" s="55">
        <v>21369</v>
      </c>
      <c r="B4927" s="55">
        <v>4</v>
      </c>
      <c r="C4927" s="55" t="s">
        <v>19425</v>
      </c>
      <c r="D4927" s="55" t="s">
        <v>4649</v>
      </c>
      <c r="E4927" s="55" t="s">
        <v>19426</v>
      </c>
      <c r="F4927" s="55" t="s">
        <v>4651</v>
      </c>
      <c r="G4927" s="55" t="s">
        <v>19427</v>
      </c>
      <c r="H4927" s="55">
        <v>0</v>
      </c>
    </row>
    <row r="4928" spans="1:8" ht="12.5" customHeight="1">
      <c r="A4928" s="55">
        <v>21641</v>
      </c>
      <c r="B4928" s="55">
        <v>4</v>
      </c>
      <c r="C4928" s="55" t="s">
        <v>19428</v>
      </c>
      <c r="D4928" s="55" t="s">
        <v>4649</v>
      </c>
      <c r="E4928" s="55" t="s">
        <v>19429</v>
      </c>
      <c r="F4928" s="55" t="s">
        <v>4651</v>
      </c>
      <c r="G4928" s="55" t="s">
        <v>19430</v>
      </c>
      <c r="H4928" s="55">
        <v>0</v>
      </c>
    </row>
    <row r="4929" spans="1:8" ht="12.5" customHeight="1">
      <c r="A4929" s="55">
        <v>21779</v>
      </c>
      <c r="B4929" s="55">
        <v>4</v>
      </c>
      <c r="C4929" s="55" t="s">
        <v>19431</v>
      </c>
      <c r="D4929" s="55" t="s">
        <v>4649</v>
      </c>
      <c r="E4929" s="55" t="s">
        <v>19432</v>
      </c>
      <c r="F4929" s="55" t="s">
        <v>4651</v>
      </c>
      <c r="G4929" s="55" t="s">
        <v>19433</v>
      </c>
      <c r="H4929" s="55">
        <v>0</v>
      </c>
    </row>
    <row r="4930" spans="1:8" ht="12.5" customHeight="1">
      <c r="A4930" s="55">
        <v>22294</v>
      </c>
      <c r="B4930" s="55">
        <v>4</v>
      </c>
      <c r="C4930" s="55" t="s">
        <v>19434</v>
      </c>
      <c r="D4930" s="55" t="s">
        <v>4649</v>
      </c>
      <c r="E4930" s="55" t="s">
        <v>19435</v>
      </c>
      <c r="F4930" s="55" t="s">
        <v>4651</v>
      </c>
      <c r="G4930" s="55" t="s">
        <v>19436</v>
      </c>
      <c r="H4930" s="55">
        <v>0</v>
      </c>
    </row>
    <row r="4931" spans="1:8" ht="12.5" customHeight="1">
      <c r="A4931" s="55">
        <v>22364</v>
      </c>
      <c r="B4931" s="55">
        <v>4</v>
      </c>
      <c r="C4931" s="55" t="s">
        <v>19437</v>
      </c>
      <c r="D4931" s="55" t="s">
        <v>4649</v>
      </c>
      <c r="E4931" s="55" t="s">
        <v>19438</v>
      </c>
      <c r="F4931" s="55" t="s">
        <v>4651</v>
      </c>
      <c r="G4931" s="55" t="s">
        <v>19439</v>
      </c>
      <c r="H4931" s="55">
        <v>0</v>
      </c>
    </row>
    <row r="4932" spans="1:8" ht="12.5" customHeight="1">
      <c r="A4932" s="55">
        <v>22891</v>
      </c>
      <c r="B4932" s="55">
        <v>4</v>
      </c>
      <c r="C4932" s="55" t="s">
        <v>19440</v>
      </c>
      <c r="D4932" s="55" t="s">
        <v>4649</v>
      </c>
      <c r="E4932" s="55" t="s">
        <v>19441</v>
      </c>
      <c r="F4932" s="55" t="s">
        <v>4651</v>
      </c>
      <c r="G4932" s="55" t="s">
        <v>19442</v>
      </c>
      <c r="H4932" s="55">
        <v>0</v>
      </c>
    </row>
    <row r="4933" spans="1:8" ht="12.5" customHeight="1">
      <c r="A4933" s="55">
        <v>22982</v>
      </c>
      <c r="B4933" s="55">
        <v>4</v>
      </c>
      <c r="C4933" s="55" t="s">
        <v>19443</v>
      </c>
      <c r="D4933" s="55" t="s">
        <v>4649</v>
      </c>
      <c r="E4933" s="55" t="s">
        <v>19444</v>
      </c>
      <c r="F4933" s="55" t="s">
        <v>4651</v>
      </c>
      <c r="G4933" s="55" t="s">
        <v>19445</v>
      </c>
      <c r="H4933" s="55">
        <v>0</v>
      </c>
    </row>
    <row r="4934" spans="1:8" ht="12.5" customHeight="1">
      <c r="A4934" s="55">
        <v>23028</v>
      </c>
      <c r="B4934" s="55">
        <v>4</v>
      </c>
      <c r="C4934" s="55" t="s">
        <v>19446</v>
      </c>
      <c r="D4934" s="55" t="s">
        <v>4649</v>
      </c>
      <c r="E4934" s="55" t="s">
        <v>19447</v>
      </c>
      <c r="F4934" s="55" t="s">
        <v>4651</v>
      </c>
      <c r="G4934" s="55" t="s">
        <v>19448</v>
      </c>
      <c r="H4934" s="55">
        <v>0</v>
      </c>
    </row>
    <row r="4935" spans="1:8" ht="12.5" customHeight="1">
      <c r="A4935" s="55">
        <v>23336</v>
      </c>
      <c r="B4935" s="55">
        <v>4</v>
      </c>
      <c r="C4935" s="55" t="s">
        <v>19449</v>
      </c>
      <c r="D4935" s="55" t="s">
        <v>4649</v>
      </c>
      <c r="E4935" s="55" t="s">
        <v>19450</v>
      </c>
      <c r="F4935" s="55" t="s">
        <v>4651</v>
      </c>
      <c r="G4935" s="55" t="s">
        <v>19451</v>
      </c>
      <c r="H4935" s="55">
        <v>0</v>
      </c>
    </row>
    <row r="4936" spans="1:8" ht="12.5" customHeight="1">
      <c r="A4936" s="55">
        <v>23590</v>
      </c>
      <c r="B4936" s="55">
        <v>4</v>
      </c>
      <c r="C4936" s="55" t="s">
        <v>19452</v>
      </c>
      <c r="D4936" s="55" t="s">
        <v>4649</v>
      </c>
      <c r="E4936" s="55" t="s">
        <v>19453</v>
      </c>
      <c r="F4936" s="55" t="s">
        <v>4651</v>
      </c>
      <c r="G4936" s="55" t="s">
        <v>19454</v>
      </c>
      <c r="H4936" s="55">
        <v>0</v>
      </c>
    </row>
    <row r="4937" spans="1:8" ht="12.5" customHeight="1">
      <c r="A4937" s="55">
        <v>23718</v>
      </c>
      <c r="B4937" s="55">
        <v>4</v>
      </c>
      <c r="C4937" s="55" t="s">
        <v>19455</v>
      </c>
      <c r="D4937" s="55" t="s">
        <v>4649</v>
      </c>
      <c r="E4937" s="55" t="s">
        <v>19456</v>
      </c>
      <c r="F4937" s="55" t="s">
        <v>4651</v>
      </c>
      <c r="G4937" s="55" t="s">
        <v>19457</v>
      </c>
      <c r="H4937" s="55">
        <v>0</v>
      </c>
    </row>
    <row r="4938" spans="1:8" ht="12.5" customHeight="1">
      <c r="A4938" s="55">
        <v>24406</v>
      </c>
      <c r="B4938" s="55">
        <v>4</v>
      </c>
      <c r="C4938" s="55" t="s">
        <v>19458</v>
      </c>
      <c r="D4938" s="55" t="s">
        <v>4649</v>
      </c>
      <c r="E4938" s="55" t="s">
        <v>19459</v>
      </c>
      <c r="F4938" s="55" t="s">
        <v>4651</v>
      </c>
      <c r="G4938" s="55" t="s">
        <v>19460</v>
      </c>
      <c r="H4938" s="55">
        <v>0</v>
      </c>
    </row>
    <row r="4939" spans="1:8" ht="12.5" customHeight="1">
      <c r="A4939" s="55">
        <v>24422</v>
      </c>
      <c r="B4939" s="55">
        <v>4</v>
      </c>
      <c r="C4939" s="55" t="s">
        <v>19461</v>
      </c>
      <c r="D4939" s="55" t="s">
        <v>4649</v>
      </c>
      <c r="E4939" s="55" t="s">
        <v>19462</v>
      </c>
      <c r="F4939" s="55" t="s">
        <v>4651</v>
      </c>
      <c r="G4939" s="55" t="s">
        <v>19463</v>
      </c>
      <c r="H4939" s="55">
        <v>0</v>
      </c>
    </row>
    <row r="4940" spans="1:8" ht="12.5" customHeight="1">
      <c r="A4940" s="55">
        <v>24641</v>
      </c>
      <c r="B4940" s="55">
        <v>4</v>
      </c>
      <c r="C4940" s="55" t="s">
        <v>19464</v>
      </c>
      <c r="D4940" s="55" t="s">
        <v>4649</v>
      </c>
      <c r="E4940" s="55" t="s">
        <v>19465</v>
      </c>
      <c r="F4940" s="55" t="s">
        <v>4651</v>
      </c>
      <c r="G4940" s="55" t="s">
        <v>19466</v>
      </c>
      <c r="H4940" s="55">
        <v>0</v>
      </c>
    </row>
    <row r="4941" spans="1:8" ht="12.5" customHeight="1">
      <c r="A4941" s="55">
        <v>24686</v>
      </c>
      <c r="B4941" s="55">
        <v>4</v>
      </c>
      <c r="C4941" s="55" t="s">
        <v>19467</v>
      </c>
      <c r="D4941" s="55" t="s">
        <v>4649</v>
      </c>
      <c r="E4941" s="55" t="s">
        <v>19468</v>
      </c>
      <c r="F4941" s="55" t="s">
        <v>4651</v>
      </c>
      <c r="G4941" s="55" t="s">
        <v>19469</v>
      </c>
      <c r="H4941" s="55">
        <v>0</v>
      </c>
    </row>
    <row r="4942" spans="1:8" ht="12.5" customHeight="1">
      <c r="A4942" s="55">
        <v>25195</v>
      </c>
      <c r="B4942" s="55">
        <v>4</v>
      </c>
      <c r="C4942" s="55" t="s">
        <v>19470</v>
      </c>
      <c r="D4942" s="55" t="s">
        <v>4649</v>
      </c>
      <c r="E4942" s="55" t="s">
        <v>19471</v>
      </c>
      <c r="F4942" s="55" t="s">
        <v>4651</v>
      </c>
      <c r="G4942" s="55" t="s">
        <v>19472</v>
      </c>
      <c r="H4942" s="55">
        <v>0</v>
      </c>
    </row>
    <row r="4943" spans="1:8" ht="12.5" customHeight="1">
      <c r="A4943" s="55">
        <v>25842</v>
      </c>
      <c r="B4943" s="55">
        <v>4</v>
      </c>
      <c r="C4943" s="55" t="s">
        <v>19473</v>
      </c>
      <c r="D4943" s="55" t="s">
        <v>4649</v>
      </c>
      <c r="E4943" s="55" t="s">
        <v>19474</v>
      </c>
      <c r="F4943" s="55" t="s">
        <v>4651</v>
      </c>
      <c r="G4943" s="55" t="s">
        <v>19475</v>
      </c>
      <c r="H4943" s="55">
        <v>0</v>
      </c>
    </row>
    <row r="4944" spans="1:8" ht="12.5" customHeight="1">
      <c r="A4944" s="55">
        <v>26320</v>
      </c>
      <c r="B4944" s="55">
        <v>4</v>
      </c>
      <c r="C4944" s="55" t="s">
        <v>19476</v>
      </c>
      <c r="D4944" s="55" t="s">
        <v>4649</v>
      </c>
      <c r="E4944" s="55" t="s">
        <v>19477</v>
      </c>
      <c r="F4944" s="55" t="s">
        <v>4651</v>
      </c>
      <c r="G4944" s="55" t="s">
        <v>19478</v>
      </c>
      <c r="H4944" s="55">
        <v>0</v>
      </c>
    </row>
    <row r="4945" spans="1:8" ht="12.5" customHeight="1">
      <c r="A4945" s="55">
        <v>26499</v>
      </c>
      <c r="B4945" s="55">
        <v>4</v>
      </c>
      <c r="C4945" s="55" t="s">
        <v>19479</v>
      </c>
      <c r="D4945" s="55" t="s">
        <v>4649</v>
      </c>
      <c r="E4945" s="55" t="s">
        <v>19480</v>
      </c>
      <c r="F4945" s="55" t="s">
        <v>4651</v>
      </c>
      <c r="G4945" s="55" t="s">
        <v>19481</v>
      </c>
      <c r="H4945" s="55">
        <v>0</v>
      </c>
    </row>
    <row r="4946" spans="1:8" ht="12.5" customHeight="1">
      <c r="A4946" s="55">
        <v>26731</v>
      </c>
      <c r="B4946" s="55">
        <v>4</v>
      </c>
      <c r="C4946" s="55" t="s">
        <v>19482</v>
      </c>
      <c r="D4946" s="55" t="s">
        <v>4649</v>
      </c>
      <c r="E4946" s="55" t="s">
        <v>19483</v>
      </c>
      <c r="F4946" s="55" t="s">
        <v>4651</v>
      </c>
      <c r="G4946" s="55" t="s">
        <v>19484</v>
      </c>
      <c r="H4946" s="55">
        <v>0</v>
      </c>
    </row>
    <row r="4947" spans="1:8" ht="12.5" customHeight="1">
      <c r="A4947" s="55">
        <v>27046</v>
      </c>
      <c r="B4947" s="55">
        <v>4</v>
      </c>
      <c r="C4947" s="55" t="s">
        <v>19485</v>
      </c>
      <c r="D4947" s="55" t="s">
        <v>4649</v>
      </c>
      <c r="E4947" s="55" t="s">
        <v>19486</v>
      </c>
      <c r="F4947" s="55" t="s">
        <v>4651</v>
      </c>
      <c r="G4947" s="55" t="s">
        <v>19487</v>
      </c>
      <c r="H4947" s="55">
        <v>0</v>
      </c>
    </row>
    <row r="4948" spans="1:8" ht="12.5" customHeight="1">
      <c r="A4948" s="55">
        <v>27068</v>
      </c>
      <c r="B4948" s="55">
        <v>4</v>
      </c>
      <c r="C4948" s="55" t="s">
        <v>19488</v>
      </c>
      <c r="D4948" s="55" t="s">
        <v>4649</v>
      </c>
      <c r="E4948" s="55" t="s">
        <v>19489</v>
      </c>
      <c r="F4948" s="55" t="s">
        <v>4651</v>
      </c>
      <c r="G4948" s="55" t="s">
        <v>19490</v>
      </c>
      <c r="H4948" s="55">
        <v>0</v>
      </c>
    </row>
    <row r="4949" spans="1:8" ht="12.5" customHeight="1">
      <c r="A4949" s="55">
        <v>27080</v>
      </c>
      <c r="B4949" s="55">
        <v>4</v>
      </c>
      <c r="C4949" s="55" t="s">
        <v>19491</v>
      </c>
      <c r="D4949" s="55" t="s">
        <v>4649</v>
      </c>
      <c r="E4949" s="55" t="s">
        <v>19492</v>
      </c>
      <c r="F4949" s="55" t="s">
        <v>4651</v>
      </c>
      <c r="G4949" s="55" t="s">
        <v>19493</v>
      </c>
      <c r="H4949" s="55">
        <v>0</v>
      </c>
    </row>
    <row r="4950" spans="1:8" ht="12.5" customHeight="1">
      <c r="A4950" s="55">
        <v>27108</v>
      </c>
      <c r="B4950" s="55">
        <v>4</v>
      </c>
      <c r="C4950" s="55" t="s">
        <v>19494</v>
      </c>
      <c r="D4950" s="55" t="s">
        <v>4649</v>
      </c>
      <c r="E4950" s="55" t="s">
        <v>19495</v>
      </c>
      <c r="F4950" s="55" t="s">
        <v>4651</v>
      </c>
      <c r="G4950" s="55" t="s">
        <v>19496</v>
      </c>
      <c r="H4950" s="55">
        <v>0</v>
      </c>
    </row>
    <row r="4951" spans="1:8" ht="12.5" customHeight="1">
      <c r="A4951" s="55">
        <v>27521</v>
      </c>
      <c r="B4951" s="55">
        <v>4</v>
      </c>
      <c r="C4951" s="55" t="s">
        <v>19497</v>
      </c>
      <c r="D4951" s="55" t="s">
        <v>4649</v>
      </c>
      <c r="E4951" s="55" t="s">
        <v>19498</v>
      </c>
      <c r="F4951" s="55" t="s">
        <v>4651</v>
      </c>
      <c r="G4951" s="55" t="s">
        <v>19499</v>
      </c>
      <c r="H4951" s="55">
        <v>0</v>
      </c>
    </row>
    <row r="4952" spans="1:8" ht="12.5" customHeight="1">
      <c r="A4952" s="55">
        <v>27553</v>
      </c>
      <c r="B4952" s="55">
        <v>4</v>
      </c>
      <c r="C4952" s="55" t="s">
        <v>19500</v>
      </c>
      <c r="D4952" s="55" t="s">
        <v>4649</v>
      </c>
      <c r="E4952" s="55" t="s">
        <v>19501</v>
      </c>
      <c r="F4952" s="55" t="s">
        <v>4651</v>
      </c>
      <c r="G4952" s="55" t="s">
        <v>19502</v>
      </c>
      <c r="H4952" s="55">
        <v>0</v>
      </c>
    </row>
    <row r="4953" spans="1:8" ht="12.5" customHeight="1">
      <c r="A4953" s="55">
        <v>27655</v>
      </c>
      <c r="B4953" s="55">
        <v>4</v>
      </c>
      <c r="C4953" s="55" t="s">
        <v>19503</v>
      </c>
      <c r="D4953" s="55" t="s">
        <v>4649</v>
      </c>
      <c r="E4953" s="55" t="s">
        <v>19504</v>
      </c>
      <c r="F4953" s="55" t="s">
        <v>4651</v>
      </c>
      <c r="G4953" s="55" t="s">
        <v>19505</v>
      </c>
      <c r="H4953" s="55">
        <v>0</v>
      </c>
    </row>
    <row r="4954" spans="1:8" ht="12.5" customHeight="1">
      <c r="A4954" s="55">
        <v>27920</v>
      </c>
      <c r="B4954" s="55">
        <v>4</v>
      </c>
      <c r="C4954" s="55" t="s">
        <v>19506</v>
      </c>
      <c r="D4954" s="55" t="s">
        <v>4649</v>
      </c>
      <c r="E4954" s="55" t="s">
        <v>19507</v>
      </c>
      <c r="F4954" s="55" t="s">
        <v>4651</v>
      </c>
      <c r="G4954" s="55" t="s">
        <v>19508</v>
      </c>
      <c r="H4954" s="55">
        <v>0</v>
      </c>
    </row>
    <row r="4955" spans="1:8" ht="12.5" customHeight="1">
      <c r="A4955" s="55">
        <v>28026</v>
      </c>
      <c r="B4955" s="55">
        <v>4</v>
      </c>
      <c r="C4955" s="55" t="s">
        <v>19509</v>
      </c>
      <c r="D4955" s="55" t="s">
        <v>4649</v>
      </c>
      <c r="E4955" s="55" t="s">
        <v>19510</v>
      </c>
      <c r="F4955" s="55" t="s">
        <v>4651</v>
      </c>
      <c r="G4955" s="55" t="s">
        <v>19511</v>
      </c>
      <c r="H4955" s="55">
        <v>0</v>
      </c>
    </row>
    <row r="4956" spans="1:8" ht="12.5" customHeight="1">
      <c r="A4956" s="55">
        <v>28288</v>
      </c>
      <c r="B4956" s="55">
        <v>4</v>
      </c>
      <c r="C4956" s="55" t="s">
        <v>19512</v>
      </c>
      <c r="D4956" s="55" t="s">
        <v>4649</v>
      </c>
      <c r="E4956" s="55" t="s">
        <v>19513</v>
      </c>
      <c r="F4956" s="55" t="s">
        <v>4651</v>
      </c>
      <c r="G4956" s="55" t="s">
        <v>19514</v>
      </c>
      <c r="H4956" s="55">
        <v>0</v>
      </c>
    </row>
    <row r="4957" spans="1:8" ht="12.5" customHeight="1">
      <c r="A4957" s="55">
        <v>29089</v>
      </c>
      <c r="B4957" s="55">
        <v>4</v>
      </c>
      <c r="C4957" s="55" t="s">
        <v>19515</v>
      </c>
      <c r="D4957" s="55" t="s">
        <v>4649</v>
      </c>
      <c r="E4957" s="55" t="s">
        <v>19516</v>
      </c>
      <c r="F4957" s="55" t="s">
        <v>4651</v>
      </c>
      <c r="G4957" s="55" t="s">
        <v>19517</v>
      </c>
      <c r="H4957" s="55">
        <v>0</v>
      </c>
    </row>
    <row r="4958" spans="1:8" ht="12.5" customHeight="1">
      <c r="A4958" s="55">
        <v>11042</v>
      </c>
      <c r="B4958" s="55">
        <v>4</v>
      </c>
      <c r="C4958" s="55" t="s">
        <v>19518</v>
      </c>
      <c r="D4958" s="55" t="s">
        <v>4649</v>
      </c>
      <c r="E4958" s="55" t="s">
        <v>19519</v>
      </c>
      <c r="F4958" s="55" t="s">
        <v>4651</v>
      </c>
      <c r="G4958" s="55" t="s">
        <v>19520</v>
      </c>
      <c r="H4958" s="55">
        <v>0</v>
      </c>
    </row>
    <row r="4959" spans="1:8" ht="12.5" customHeight="1">
      <c r="A4959" s="55">
        <v>11295</v>
      </c>
      <c r="B4959" s="55">
        <v>4</v>
      </c>
      <c r="C4959" s="55" t="s">
        <v>19521</v>
      </c>
      <c r="D4959" s="55" t="s">
        <v>4649</v>
      </c>
      <c r="E4959" s="55" t="s">
        <v>19522</v>
      </c>
      <c r="F4959" s="55" t="s">
        <v>4651</v>
      </c>
      <c r="G4959" s="55" t="s">
        <v>19523</v>
      </c>
      <c r="H4959" s="55">
        <v>0</v>
      </c>
    </row>
    <row r="4960" spans="1:8" ht="12.5" customHeight="1">
      <c r="A4960" s="55">
        <v>11305</v>
      </c>
      <c r="B4960" s="55">
        <v>4</v>
      </c>
      <c r="C4960" s="55" t="s">
        <v>19524</v>
      </c>
      <c r="D4960" s="55" t="s">
        <v>4649</v>
      </c>
      <c r="E4960" s="55" t="s">
        <v>19525</v>
      </c>
      <c r="F4960" s="55" t="s">
        <v>4651</v>
      </c>
      <c r="G4960" s="55" t="s">
        <v>19526</v>
      </c>
      <c r="H4960" s="55">
        <v>0</v>
      </c>
    </row>
    <row r="4961" spans="1:8" ht="12.5" customHeight="1">
      <c r="A4961" s="55">
        <v>11310</v>
      </c>
      <c r="B4961" s="55">
        <v>4</v>
      </c>
      <c r="C4961" s="55" t="s">
        <v>19527</v>
      </c>
      <c r="D4961" s="55" t="s">
        <v>4649</v>
      </c>
      <c r="E4961" s="55" t="s">
        <v>19528</v>
      </c>
      <c r="F4961" s="55" t="s">
        <v>4651</v>
      </c>
      <c r="G4961" s="55" t="s">
        <v>19529</v>
      </c>
      <c r="H4961" s="55">
        <v>0</v>
      </c>
    </row>
    <row r="4962" spans="1:8" ht="12.5" customHeight="1">
      <c r="A4962" s="55">
        <v>12163</v>
      </c>
      <c r="B4962" s="55">
        <v>4</v>
      </c>
      <c r="C4962" s="55" t="s">
        <v>19530</v>
      </c>
      <c r="D4962" s="55" t="s">
        <v>4649</v>
      </c>
      <c r="E4962" s="55" t="s">
        <v>19531</v>
      </c>
      <c r="F4962" s="55" t="s">
        <v>4651</v>
      </c>
      <c r="G4962" s="55" t="s">
        <v>19532</v>
      </c>
      <c r="H4962" s="55">
        <v>0</v>
      </c>
    </row>
    <row r="4963" spans="1:8" ht="12.5" customHeight="1">
      <c r="A4963" s="55">
        <v>12440</v>
      </c>
      <c r="B4963" s="55">
        <v>4</v>
      </c>
      <c r="C4963" s="55" t="s">
        <v>19533</v>
      </c>
      <c r="D4963" s="55" t="s">
        <v>4649</v>
      </c>
      <c r="E4963" s="55" t="s">
        <v>19534</v>
      </c>
      <c r="F4963" s="55" t="s">
        <v>4651</v>
      </c>
      <c r="G4963" s="55" t="s">
        <v>19535</v>
      </c>
      <c r="H4963" s="55">
        <v>0</v>
      </c>
    </row>
    <row r="4964" spans="1:8" ht="12.5" customHeight="1">
      <c r="A4964" s="55">
        <v>13059</v>
      </c>
      <c r="B4964" s="55">
        <v>4</v>
      </c>
      <c r="C4964" s="55" t="s">
        <v>19536</v>
      </c>
      <c r="D4964" s="55" t="s">
        <v>4649</v>
      </c>
      <c r="E4964" s="55" t="s">
        <v>19537</v>
      </c>
      <c r="F4964" s="55" t="s">
        <v>4651</v>
      </c>
      <c r="G4964" s="55" t="s">
        <v>19538</v>
      </c>
      <c r="H4964" s="55">
        <v>0</v>
      </c>
    </row>
    <row r="4965" spans="1:8" ht="12.5" customHeight="1">
      <c r="A4965" s="55">
        <v>13162</v>
      </c>
      <c r="B4965" s="55">
        <v>4</v>
      </c>
      <c r="C4965" s="55" t="s">
        <v>19539</v>
      </c>
      <c r="D4965" s="55" t="s">
        <v>4649</v>
      </c>
      <c r="E4965" s="55" t="s">
        <v>19540</v>
      </c>
      <c r="F4965" s="55" t="s">
        <v>4651</v>
      </c>
      <c r="G4965" s="55" t="s">
        <v>19541</v>
      </c>
      <c r="H4965" s="55">
        <v>0</v>
      </c>
    </row>
    <row r="4966" spans="1:8" ht="12.5" customHeight="1">
      <c r="A4966" s="55">
        <v>13202</v>
      </c>
      <c r="B4966" s="55">
        <v>4</v>
      </c>
      <c r="C4966" s="55" t="s">
        <v>19542</v>
      </c>
      <c r="D4966" s="55" t="s">
        <v>4649</v>
      </c>
      <c r="E4966" s="55" t="s">
        <v>19543</v>
      </c>
      <c r="F4966" s="55" t="s">
        <v>4651</v>
      </c>
      <c r="G4966" s="55" t="s">
        <v>19544</v>
      </c>
      <c r="H4966" s="55">
        <v>0</v>
      </c>
    </row>
    <row r="4967" spans="1:8" ht="12.5" customHeight="1">
      <c r="A4967" s="55">
        <v>13446</v>
      </c>
      <c r="B4967" s="55">
        <v>4</v>
      </c>
      <c r="C4967" s="55" t="s">
        <v>19545</v>
      </c>
      <c r="D4967" s="55" t="s">
        <v>4649</v>
      </c>
      <c r="E4967" s="55" t="s">
        <v>19546</v>
      </c>
      <c r="F4967" s="55" t="s">
        <v>4651</v>
      </c>
      <c r="G4967" s="55" t="s">
        <v>19547</v>
      </c>
      <c r="H4967" s="55">
        <v>0</v>
      </c>
    </row>
    <row r="4968" spans="1:8" ht="12.5" customHeight="1">
      <c r="A4968" s="55">
        <v>13873</v>
      </c>
      <c r="B4968" s="55">
        <v>4</v>
      </c>
      <c r="C4968" s="55" t="s">
        <v>19548</v>
      </c>
      <c r="D4968" s="55" t="s">
        <v>4649</v>
      </c>
      <c r="E4968" s="55" t="s">
        <v>19549</v>
      </c>
      <c r="F4968" s="55" t="s">
        <v>4651</v>
      </c>
      <c r="G4968" s="55" t="s">
        <v>19550</v>
      </c>
      <c r="H4968" s="55">
        <v>0</v>
      </c>
    </row>
    <row r="4969" spans="1:8" ht="12.5" customHeight="1">
      <c r="A4969" s="55">
        <v>14408</v>
      </c>
      <c r="B4969" s="55">
        <v>4</v>
      </c>
      <c r="C4969" s="55" t="s">
        <v>19551</v>
      </c>
      <c r="D4969" s="55" t="s">
        <v>4649</v>
      </c>
      <c r="E4969" s="55" t="s">
        <v>19552</v>
      </c>
      <c r="F4969" s="55" t="s">
        <v>4651</v>
      </c>
      <c r="G4969" s="55" t="s">
        <v>19553</v>
      </c>
      <c r="H4969" s="55">
        <v>0</v>
      </c>
    </row>
    <row r="4970" spans="1:8" ht="12.5" customHeight="1">
      <c r="A4970" s="55">
        <v>14729</v>
      </c>
      <c r="B4970" s="55">
        <v>4</v>
      </c>
      <c r="C4970" s="55" t="s">
        <v>19554</v>
      </c>
      <c r="D4970" s="55" t="s">
        <v>4649</v>
      </c>
      <c r="E4970" s="55" t="s">
        <v>19555</v>
      </c>
      <c r="F4970" s="55" t="s">
        <v>4651</v>
      </c>
      <c r="G4970" s="55" t="s">
        <v>19556</v>
      </c>
      <c r="H4970" s="55">
        <v>0</v>
      </c>
    </row>
    <row r="4971" spans="1:8" ht="12.5" customHeight="1">
      <c r="A4971" s="55">
        <v>14758</v>
      </c>
      <c r="B4971" s="55">
        <v>4</v>
      </c>
      <c r="C4971" s="55" t="s">
        <v>19557</v>
      </c>
      <c r="D4971" s="55" t="s">
        <v>4649</v>
      </c>
      <c r="E4971" s="55" t="s">
        <v>19558</v>
      </c>
      <c r="F4971" s="55" t="s">
        <v>4651</v>
      </c>
      <c r="G4971" s="55" t="s">
        <v>19559</v>
      </c>
      <c r="H4971" s="55">
        <v>0</v>
      </c>
    </row>
    <row r="4972" spans="1:8" ht="12.5" customHeight="1">
      <c r="A4972" s="55">
        <v>15284</v>
      </c>
      <c r="B4972" s="55">
        <v>4</v>
      </c>
      <c r="C4972" s="55" t="s">
        <v>19560</v>
      </c>
      <c r="D4972" s="55" t="s">
        <v>4649</v>
      </c>
      <c r="E4972" s="55" t="s">
        <v>19561</v>
      </c>
      <c r="F4972" s="55" t="s">
        <v>4651</v>
      </c>
      <c r="G4972" s="55" t="s">
        <v>19562</v>
      </c>
      <c r="H4972" s="55">
        <v>0</v>
      </c>
    </row>
    <row r="4973" spans="1:8" ht="12.5" customHeight="1">
      <c r="A4973" s="55">
        <v>15403</v>
      </c>
      <c r="B4973" s="55">
        <v>4</v>
      </c>
      <c r="C4973" s="55" t="s">
        <v>19563</v>
      </c>
      <c r="D4973" s="55" t="s">
        <v>4649</v>
      </c>
      <c r="E4973" s="55" t="s">
        <v>19564</v>
      </c>
      <c r="F4973" s="55" t="s">
        <v>4651</v>
      </c>
      <c r="G4973" s="55" t="s">
        <v>19565</v>
      </c>
      <c r="H4973" s="55">
        <v>0</v>
      </c>
    </row>
    <row r="4974" spans="1:8" ht="12.5" customHeight="1">
      <c r="A4974" s="55">
        <v>15557</v>
      </c>
      <c r="B4974" s="55">
        <v>4</v>
      </c>
      <c r="C4974" s="55" t="s">
        <v>19566</v>
      </c>
      <c r="D4974" s="55" t="s">
        <v>4649</v>
      </c>
      <c r="E4974" s="55" t="s">
        <v>19567</v>
      </c>
      <c r="F4974" s="55" t="s">
        <v>4651</v>
      </c>
      <c r="G4974" s="55" t="s">
        <v>19568</v>
      </c>
      <c r="H4974" s="55">
        <v>0</v>
      </c>
    </row>
    <row r="4975" spans="1:8" ht="12.5" customHeight="1">
      <c r="A4975" s="55">
        <v>15773</v>
      </c>
      <c r="B4975" s="55">
        <v>4</v>
      </c>
      <c r="C4975" s="55" t="s">
        <v>19569</v>
      </c>
      <c r="D4975" s="55" t="s">
        <v>4649</v>
      </c>
      <c r="E4975" s="55" t="s">
        <v>19570</v>
      </c>
      <c r="F4975" s="55" t="s">
        <v>4651</v>
      </c>
      <c r="G4975" s="55" t="s">
        <v>19571</v>
      </c>
      <c r="H4975" s="55">
        <v>0</v>
      </c>
    </row>
    <row r="4976" spans="1:8" ht="12.5" customHeight="1">
      <c r="A4976" s="55">
        <v>16018</v>
      </c>
      <c r="B4976" s="55">
        <v>4</v>
      </c>
      <c r="C4976" s="55" t="s">
        <v>19572</v>
      </c>
      <c r="D4976" s="55" t="s">
        <v>4649</v>
      </c>
      <c r="E4976" s="55" t="s">
        <v>19573</v>
      </c>
      <c r="F4976" s="55" t="s">
        <v>4651</v>
      </c>
      <c r="G4976" s="55" t="s">
        <v>19574</v>
      </c>
      <c r="H4976" s="55">
        <v>0</v>
      </c>
    </row>
    <row r="4977" spans="1:8" ht="12.5" customHeight="1">
      <c r="A4977" s="55">
        <v>16091</v>
      </c>
      <c r="B4977" s="55">
        <v>4</v>
      </c>
      <c r="C4977" s="55" t="s">
        <v>19575</v>
      </c>
      <c r="D4977" s="55" t="s">
        <v>4649</v>
      </c>
      <c r="E4977" s="55" t="s">
        <v>19576</v>
      </c>
      <c r="F4977" s="55" t="s">
        <v>4651</v>
      </c>
      <c r="G4977" s="55" t="s">
        <v>19577</v>
      </c>
      <c r="H4977" s="55">
        <v>0</v>
      </c>
    </row>
    <row r="4978" spans="1:8" ht="12.5" customHeight="1">
      <c r="A4978" s="55">
        <v>16115</v>
      </c>
      <c r="B4978" s="55">
        <v>4</v>
      </c>
      <c r="C4978" s="55" t="s">
        <v>19578</v>
      </c>
      <c r="D4978" s="55" t="s">
        <v>4649</v>
      </c>
      <c r="E4978" s="55" t="s">
        <v>19579</v>
      </c>
      <c r="F4978" s="55" t="s">
        <v>4651</v>
      </c>
      <c r="G4978" s="55" t="s">
        <v>19580</v>
      </c>
      <c r="H4978" s="55">
        <v>0</v>
      </c>
    </row>
    <row r="4979" spans="1:8" ht="12.5" customHeight="1">
      <c r="A4979" s="55">
        <v>16503</v>
      </c>
      <c r="B4979" s="55">
        <v>4</v>
      </c>
      <c r="C4979" s="55" t="s">
        <v>19581</v>
      </c>
      <c r="D4979" s="55" t="s">
        <v>4649</v>
      </c>
      <c r="E4979" s="55" t="s">
        <v>19582</v>
      </c>
      <c r="F4979" s="55" t="s">
        <v>4651</v>
      </c>
      <c r="G4979" s="55" t="s">
        <v>19583</v>
      </c>
      <c r="H4979" s="55">
        <v>0</v>
      </c>
    </row>
    <row r="4980" spans="1:8" ht="12.5" customHeight="1">
      <c r="A4980" s="55">
        <v>16845</v>
      </c>
      <c r="B4980" s="55">
        <v>4</v>
      </c>
      <c r="C4980" s="55" t="s">
        <v>19584</v>
      </c>
      <c r="D4980" s="55" t="s">
        <v>4649</v>
      </c>
      <c r="E4980" s="55" t="s">
        <v>19585</v>
      </c>
      <c r="F4980" s="55" t="s">
        <v>4651</v>
      </c>
      <c r="G4980" s="55" t="s">
        <v>19586</v>
      </c>
      <c r="H4980" s="55">
        <v>0</v>
      </c>
    </row>
    <row r="4981" spans="1:8" ht="12.5" customHeight="1">
      <c r="A4981" s="55">
        <v>17426</v>
      </c>
      <c r="B4981" s="55">
        <v>4</v>
      </c>
      <c r="C4981" s="55" t="s">
        <v>19587</v>
      </c>
      <c r="D4981" s="55" t="s">
        <v>4649</v>
      </c>
      <c r="E4981" s="55" t="s">
        <v>19588</v>
      </c>
      <c r="F4981" s="55" t="s">
        <v>4651</v>
      </c>
      <c r="G4981" s="55" t="s">
        <v>19589</v>
      </c>
      <c r="H4981" s="55">
        <v>0</v>
      </c>
    </row>
    <row r="4982" spans="1:8" ht="12.5" customHeight="1">
      <c r="A4982" s="55">
        <v>17459</v>
      </c>
      <c r="B4982" s="55">
        <v>4</v>
      </c>
      <c r="C4982" s="55" t="s">
        <v>19590</v>
      </c>
      <c r="D4982" s="55" t="s">
        <v>4649</v>
      </c>
      <c r="E4982" s="55" t="s">
        <v>19591</v>
      </c>
      <c r="F4982" s="55" t="s">
        <v>4651</v>
      </c>
      <c r="G4982" s="55" t="s">
        <v>19592</v>
      </c>
      <c r="H4982" s="55">
        <v>0</v>
      </c>
    </row>
    <row r="4983" spans="1:8" ht="12.5" customHeight="1">
      <c r="A4983" s="55">
        <v>17524</v>
      </c>
      <c r="B4983" s="55">
        <v>4</v>
      </c>
      <c r="C4983" s="55" t="s">
        <v>19593</v>
      </c>
      <c r="D4983" s="55" t="s">
        <v>4649</v>
      </c>
      <c r="E4983" s="55" t="s">
        <v>19594</v>
      </c>
      <c r="F4983" s="55" t="s">
        <v>4651</v>
      </c>
      <c r="G4983" s="55" t="s">
        <v>19595</v>
      </c>
      <c r="H4983" s="55">
        <v>0</v>
      </c>
    </row>
    <row r="4984" spans="1:8" ht="12.5" customHeight="1">
      <c r="A4984" s="55">
        <v>17663</v>
      </c>
      <c r="B4984" s="55">
        <v>4</v>
      </c>
      <c r="C4984" s="55" t="s">
        <v>19596</v>
      </c>
      <c r="D4984" s="55" t="s">
        <v>4649</v>
      </c>
      <c r="E4984" s="55" t="s">
        <v>19597</v>
      </c>
      <c r="F4984" s="55" t="s">
        <v>4651</v>
      </c>
      <c r="G4984" s="55" t="s">
        <v>19598</v>
      </c>
      <c r="H4984" s="55">
        <v>0</v>
      </c>
    </row>
    <row r="4985" spans="1:8" ht="12.5" customHeight="1">
      <c r="A4985" s="55">
        <v>17674</v>
      </c>
      <c r="B4985" s="55">
        <v>4</v>
      </c>
      <c r="C4985" s="55" t="s">
        <v>19599</v>
      </c>
      <c r="D4985" s="55" t="s">
        <v>4649</v>
      </c>
      <c r="E4985" s="55" t="s">
        <v>19600</v>
      </c>
      <c r="F4985" s="55" t="s">
        <v>4651</v>
      </c>
      <c r="G4985" s="55" t="s">
        <v>19601</v>
      </c>
      <c r="H4985" s="55">
        <v>0</v>
      </c>
    </row>
    <row r="4986" spans="1:8" ht="12.5" customHeight="1">
      <c r="A4986" s="55">
        <v>17676</v>
      </c>
      <c r="B4986" s="55">
        <v>4</v>
      </c>
      <c r="C4986" s="55" t="s">
        <v>19602</v>
      </c>
      <c r="D4986" s="55" t="s">
        <v>4649</v>
      </c>
      <c r="E4986" s="55" t="s">
        <v>19603</v>
      </c>
      <c r="F4986" s="55" t="s">
        <v>4651</v>
      </c>
      <c r="G4986" s="55" t="s">
        <v>19604</v>
      </c>
      <c r="H4986" s="55">
        <v>0</v>
      </c>
    </row>
    <row r="4987" spans="1:8" ht="12.5" customHeight="1">
      <c r="A4987" s="55">
        <v>17684</v>
      </c>
      <c r="B4987" s="55">
        <v>4</v>
      </c>
      <c r="C4987" s="55" t="s">
        <v>19605</v>
      </c>
      <c r="D4987" s="55" t="s">
        <v>4649</v>
      </c>
      <c r="E4987" s="55" t="s">
        <v>19606</v>
      </c>
      <c r="F4987" s="55" t="s">
        <v>4651</v>
      </c>
      <c r="G4987" s="55" t="s">
        <v>19607</v>
      </c>
      <c r="H4987" s="55">
        <v>0</v>
      </c>
    </row>
    <row r="4988" spans="1:8" ht="12.5" customHeight="1">
      <c r="A4988" s="55">
        <v>18056</v>
      </c>
      <c r="B4988" s="55">
        <v>4</v>
      </c>
      <c r="C4988" s="55" t="s">
        <v>19608</v>
      </c>
      <c r="D4988" s="55" t="s">
        <v>4649</v>
      </c>
      <c r="E4988" s="55" t="s">
        <v>19609</v>
      </c>
      <c r="F4988" s="55" t="s">
        <v>4651</v>
      </c>
      <c r="G4988" s="55" t="s">
        <v>19610</v>
      </c>
      <c r="H4988" s="55">
        <v>0</v>
      </c>
    </row>
    <row r="4989" spans="1:8" ht="12.5" customHeight="1">
      <c r="A4989" s="55">
        <v>18343</v>
      </c>
      <c r="B4989" s="55">
        <v>4</v>
      </c>
      <c r="C4989" s="55" t="s">
        <v>19611</v>
      </c>
      <c r="D4989" s="55" t="s">
        <v>4649</v>
      </c>
      <c r="E4989" s="55" t="s">
        <v>19612</v>
      </c>
      <c r="F4989" s="55" t="s">
        <v>4651</v>
      </c>
      <c r="G4989" s="55" t="s">
        <v>19613</v>
      </c>
      <c r="H4989" s="55">
        <v>0</v>
      </c>
    </row>
    <row r="4990" spans="1:8" ht="12.5" customHeight="1">
      <c r="A4990" s="55">
        <v>18441</v>
      </c>
      <c r="B4990" s="55">
        <v>4</v>
      </c>
      <c r="C4990" s="55" t="s">
        <v>19614</v>
      </c>
      <c r="D4990" s="55" t="s">
        <v>4649</v>
      </c>
      <c r="E4990" s="55" t="s">
        <v>19615</v>
      </c>
      <c r="F4990" s="55" t="s">
        <v>4651</v>
      </c>
      <c r="G4990" s="55" t="s">
        <v>19616</v>
      </c>
      <c r="H4990" s="55">
        <v>0</v>
      </c>
    </row>
    <row r="4991" spans="1:8" ht="12.5" customHeight="1">
      <c r="A4991" s="55">
        <v>18460</v>
      </c>
      <c r="B4991" s="55">
        <v>4</v>
      </c>
      <c r="C4991" s="55" t="s">
        <v>19617</v>
      </c>
      <c r="D4991" s="55" t="s">
        <v>4649</v>
      </c>
      <c r="E4991" s="55" t="s">
        <v>19618</v>
      </c>
      <c r="F4991" s="55" t="s">
        <v>4651</v>
      </c>
      <c r="G4991" s="55" t="s">
        <v>19619</v>
      </c>
      <c r="H4991" s="55">
        <v>0</v>
      </c>
    </row>
    <row r="4992" spans="1:8" ht="12.5" customHeight="1">
      <c r="A4992" s="55">
        <v>18473</v>
      </c>
      <c r="B4992" s="55">
        <v>4</v>
      </c>
      <c r="C4992" s="55" t="s">
        <v>19620</v>
      </c>
      <c r="D4992" s="55" t="s">
        <v>4649</v>
      </c>
      <c r="E4992" s="55" t="s">
        <v>19621</v>
      </c>
      <c r="F4992" s="55" t="s">
        <v>4651</v>
      </c>
      <c r="G4992" s="55" t="s">
        <v>19622</v>
      </c>
      <c r="H4992" s="55">
        <v>0</v>
      </c>
    </row>
    <row r="4993" spans="1:8" ht="12.5" customHeight="1">
      <c r="A4993" s="55">
        <v>18478</v>
      </c>
      <c r="B4993" s="55">
        <v>4</v>
      </c>
      <c r="C4993" s="55" t="s">
        <v>19623</v>
      </c>
      <c r="D4993" s="55" t="s">
        <v>4649</v>
      </c>
      <c r="E4993" s="55" t="s">
        <v>19624</v>
      </c>
      <c r="F4993" s="55" t="s">
        <v>4651</v>
      </c>
      <c r="G4993" s="55" t="s">
        <v>19625</v>
      </c>
      <c r="H4993" s="55">
        <v>0</v>
      </c>
    </row>
    <row r="4994" spans="1:8" ht="12.5" customHeight="1">
      <c r="A4994" s="55">
        <v>18512</v>
      </c>
      <c r="B4994" s="55">
        <v>4</v>
      </c>
      <c r="C4994" s="55" t="s">
        <v>19626</v>
      </c>
      <c r="D4994" s="55" t="s">
        <v>4649</v>
      </c>
      <c r="E4994" s="55" t="s">
        <v>19627</v>
      </c>
      <c r="F4994" s="55" t="s">
        <v>4651</v>
      </c>
      <c r="G4994" s="55" t="s">
        <v>19628</v>
      </c>
      <c r="H4994" s="55">
        <v>0</v>
      </c>
    </row>
    <row r="4995" spans="1:8" ht="12.5" customHeight="1">
      <c r="A4995" s="55">
        <v>18590</v>
      </c>
      <c r="B4995" s="55">
        <v>4</v>
      </c>
      <c r="C4995" s="55" t="s">
        <v>19629</v>
      </c>
      <c r="D4995" s="55" t="s">
        <v>4649</v>
      </c>
      <c r="E4995" s="55" t="s">
        <v>19630</v>
      </c>
      <c r="F4995" s="55" t="s">
        <v>4651</v>
      </c>
      <c r="G4995" s="55" t="s">
        <v>19631</v>
      </c>
      <c r="H4995" s="55">
        <v>0</v>
      </c>
    </row>
    <row r="4996" spans="1:8" ht="12.5" customHeight="1">
      <c r="A4996" s="55">
        <v>18659</v>
      </c>
      <c r="B4996" s="55">
        <v>4</v>
      </c>
      <c r="C4996" s="55" t="s">
        <v>19632</v>
      </c>
      <c r="D4996" s="55" t="s">
        <v>4649</v>
      </c>
      <c r="E4996" s="55" t="s">
        <v>19633</v>
      </c>
      <c r="F4996" s="55" t="s">
        <v>4651</v>
      </c>
      <c r="G4996" s="55" t="s">
        <v>19634</v>
      </c>
      <c r="H4996" s="55">
        <v>0</v>
      </c>
    </row>
    <row r="4997" spans="1:8" ht="12.5" customHeight="1">
      <c r="A4997" s="55">
        <v>18894</v>
      </c>
      <c r="B4997" s="55">
        <v>4</v>
      </c>
      <c r="C4997" s="55" t="s">
        <v>19635</v>
      </c>
      <c r="D4997" s="55" t="s">
        <v>4649</v>
      </c>
      <c r="E4997" s="55" t="s">
        <v>19636</v>
      </c>
      <c r="F4997" s="55" t="s">
        <v>4651</v>
      </c>
      <c r="G4997" s="55" t="s">
        <v>19637</v>
      </c>
      <c r="H4997" s="55">
        <v>0</v>
      </c>
    </row>
    <row r="4998" spans="1:8" ht="12.5" customHeight="1">
      <c r="A4998" s="55">
        <v>18917</v>
      </c>
      <c r="B4998" s="55">
        <v>4</v>
      </c>
      <c r="C4998" s="55" t="s">
        <v>19638</v>
      </c>
      <c r="D4998" s="55" t="s">
        <v>4649</v>
      </c>
      <c r="E4998" s="55" t="s">
        <v>19639</v>
      </c>
      <c r="F4998" s="55" t="s">
        <v>4651</v>
      </c>
      <c r="G4998" s="55" t="s">
        <v>19640</v>
      </c>
      <c r="H4998" s="55">
        <v>0</v>
      </c>
    </row>
    <row r="4999" spans="1:8" ht="12.5" customHeight="1">
      <c r="A4999" s="55">
        <v>18936</v>
      </c>
      <c r="B4999" s="55">
        <v>4</v>
      </c>
      <c r="C4999" s="55" t="s">
        <v>19641</v>
      </c>
      <c r="D4999" s="55" t="s">
        <v>4649</v>
      </c>
      <c r="E4999" s="55" t="s">
        <v>19642</v>
      </c>
      <c r="F4999" s="55" t="s">
        <v>4651</v>
      </c>
      <c r="G4999" s="55" t="s">
        <v>19643</v>
      </c>
      <c r="H4999" s="55">
        <v>0</v>
      </c>
    </row>
    <row r="5000" spans="1:8" ht="12.5" customHeight="1">
      <c r="A5000" s="55">
        <v>19690</v>
      </c>
      <c r="B5000" s="55">
        <v>4</v>
      </c>
      <c r="C5000" s="55" t="s">
        <v>19644</v>
      </c>
      <c r="D5000" s="55" t="s">
        <v>4649</v>
      </c>
      <c r="E5000" s="55" t="s">
        <v>19645</v>
      </c>
      <c r="F5000" s="55" t="s">
        <v>4651</v>
      </c>
      <c r="G5000" s="55" t="s">
        <v>19646</v>
      </c>
      <c r="H5000" s="55">
        <v>0</v>
      </c>
    </row>
    <row r="5001" spans="1:8" ht="12.5" customHeight="1">
      <c r="A5001" s="55">
        <v>19857</v>
      </c>
      <c r="B5001" s="55">
        <v>4</v>
      </c>
      <c r="C5001" s="55" t="s">
        <v>19647</v>
      </c>
      <c r="D5001" s="55" t="s">
        <v>4649</v>
      </c>
      <c r="E5001" s="55" t="s">
        <v>19648</v>
      </c>
      <c r="F5001" s="55" t="s">
        <v>4651</v>
      </c>
      <c r="G5001" s="55" t="s">
        <v>19649</v>
      </c>
      <c r="H5001" s="55">
        <v>0</v>
      </c>
    </row>
    <row r="5002" spans="1:8" ht="12.5" customHeight="1">
      <c r="A5002" s="55">
        <v>19868</v>
      </c>
      <c r="B5002" s="55">
        <v>4</v>
      </c>
      <c r="C5002" s="55" t="s">
        <v>19650</v>
      </c>
      <c r="D5002" s="55" t="s">
        <v>4649</v>
      </c>
      <c r="E5002" s="55" t="s">
        <v>19651</v>
      </c>
      <c r="F5002" s="55" t="s">
        <v>4651</v>
      </c>
      <c r="G5002" s="55" t="s">
        <v>19652</v>
      </c>
      <c r="H5002" s="55">
        <v>0</v>
      </c>
    </row>
    <row r="5003" spans="1:8" ht="12.5" customHeight="1">
      <c r="A5003" s="55">
        <v>19888</v>
      </c>
      <c r="B5003" s="55">
        <v>4</v>
      </c>
      <c r="C5003" s="55" t="s">
        <v>19653</v>
      </c>
      <c r="D5003" s="55" t="s">
        <v>4649</v>
      </c>
      <c r="E5003" s="55" t="s">
        <v>19654</v>
      </c>
      <c r="F5003" s="55" t="s">
        <v>4651</v>
      </c>
      <c r="G5003" s="55" t="s">
        <v>19655</v>
      </c>
      <c r="H5003" s="55">
        <v>0</v>
      </c>
    </row>
    <row r="5004" spans="1:8" ht="12.5" customHeight="1">
      <c r="A5004" s="55">
        <v>20008</v>
      </c>
      <c r="B5004" s="55">
        <v>4</v>
      </c>
      <c r="C5004" s="55" t="s">
        <v>19656</v>
      </c>
      <c r="D5004" s="55" t="s">
        <v>4649</v>
      </c>
      <c r="E5004" s="55" t="s">
        <v>19657</v>
      </c>
      <c r="F5004" s="55" t="s">
        <v>4651</v>
      </c>
      <c r="G5004" s="55" t="s">
        <v>19658</v>
      </c>
      <c r="H5004" s="55">
        <v>0</v>
      </c>
    </row>
    <row r="5005" spans="1:8" ht="12.5" customHeight="1">
      <c r="A5005" s="55">
        <v>20095</v>
      </c>
      <c r="B5005" s="55">
        <v>4</v>
      </c>
      <c r="C5005" s="55" t="s">
        <v>19659</v>
      </c>
      <c r="D5005" s="55" t="s">
        <v>4649</v>
      </c>
      <c r="E5005" s="55" t="s">
        <v>19660</v>
      </c>
      <c r="F5005" s="55" t="s">
        <v>4651</v>
      </c>
      <c r="G5005" s="55" t="s">
        <v>19661</v>
      </c>
      <c r="H5005" s="55">
        <v>0</v>
      </c>
    </row>
    <row r="5006" spans="1:8" ht="12.5" customHeight="1">
      <c r="A5006" s="55">
        <v>20494</v>
      </c>
      <c r="B5006" s="55">
        <v>4</v>
      </c>
      <c r="C5006" s="55" t="s">
        <v>19662</v>
      </c>
      <c r="D5006" s="55" t="s">
        <v>4649</v>
      </c>
      <c r="E5006" s="55" t="s">
        <v>19663</v>
      </c>
      <c r="F5006" s="55" t="s">
        <v>4651</v>
      </c>
      <c r="G5006" s="55" t="s">
        <v>19664</v>
      </c>
      <c r="H5006" s="55">
        <v>0</v>
      </c>
    </row>
    <row r="5007" spans="1:8" ht="12.5" customHeight="1">
      <c r="A5007" s="55">
        <v>20495</v>
      </c>
      <c r="B5007" s="55">
        <v>4</v>
      </c>
      <c r="C5007" s="55" t="s">
        <v>19665</v>
      </c>
      <c r="D5007" s="55" t="s">
        <v>4649</v>
      </c>
      <c r="E5007" s="55" t="s">
        <v>19666</v>
      </c>
      <c r="F5007" s="55" t="s">
        <v>4651</v>
      </c>
      <c r="G5007" s="55" t="s">
        <v>19667</v>
      </c>
      <c r="H5007" s="55">
        <v>0</v>
      </c>
    </row>
    <row r="5008" spans="1:8" ht="12.5" customHeight="1">
      <c r="A5008" s="55">
        <v>20505</v>
      </c>
      <c r="B5008" s="55">
        <v>4</v>
      </c>
      <c r="C5008" s="55" t="s">
        <v>19668</v>
      </c>
      <c r="D5008" s="55" t="s">
        <v>4649</v>
      </c>
      <c r="E5008" s="55" t="s">
        <v>19669</v>
      </c>
      <c r="F5008" s="55" t="s">
        <v>4651</v>
      </c>
      <c r="G5008" s="55" t="s">
        <v>19670</v>
      </c>
      <c r="H5008" s="55">
        <v>0</v>
      </c>
    </row>
    <row r="5009" spans="1:8" ht="12.5" customHeight="1">
      <c r="A5009" s="55">
        <v>20737</v>
      </c>
      <c r="B5009" s="55">
        <v>4</v>
      </c>
      <c r="C5009" s="55" t="s">
        <v>19671</v>
      </c>
      <c r="D5009" s="55" t="s">
        <v>4649</v>
      </c>
      <c r="E5009" s="55" t="s">
        <v>19672</v>
      </c>
      <c r="F5009" s="55" t="s">
        <v>4651</v>
      </c>
      <c r="G5009" s="55" t="s">
        <v>19673</v>
      </c>
      <c r="H5009" s="55">
        <v>0</v>
      </c>
    </row>
    <row r="5010" spans="1:8" ht="12.5" customHeight="1">
      <c r="A5010" s="55">
        <v>21237</v>
      </c>
      <c r="B5010" s="55">
        <v>4</v>
      </c>
      <c r="C5010" s="55" t="s">
        <v>19674</v>
      </c>
      <c r="D5010" s="55" t="s">
        <v>4649</v>
      </c>
      <c r="E5010" s="55" t="s">
        <v>19675</v>
      </c>
      <c r="F5010" s="55" t="s">
        <v>4651</v>
      </c>
      <c r="G5010" s="55" t="s">
        <v>19676</v>
      </c>
      <c r="H5010" s="55">
        <v>0</v>
      </c>
    </row>
    <row r="5011" spans="1:8" ht="12.5" customHeight="1">
      <c r="A5011" s="55">
        <v>21244</v>
      </c>
      <c r="B5011" s="55">
        <v>4</v>
      </c>
      <c r="C5011" s="55" t="s">
        <v>19677</v>
      </c>
      <c r="D5011" s="55" t="s">
        <v>4649</v>
      </c>
      <c r="E5011" s="55" t="s">
        <v>19678</v>
      </c>
      <c r="F5011" s="55" t="s">
        <v>4651</v>
      </c>
      <c r="G5011" s="55" t="s">
        <v>19679</v>
      </c>
      <c r="H5011" s="55">
        <v>0</v>
      </c>
    </row>
    <row r="5012" spans="1:8" ht="12.5" customHeight="1">
      <c r="A5012" s="55">
        <v>21619</v>
      </c>
      <c r="B5012" s="55">
        <v>4</v>
      </c>
      <c r="C5012" s="55" t="s">
        <v>19680</v>
      </c>
      <c r="D5012" s="55" t="s">
        <v>4649</v>
      </c>
      <c r="E5012" s="55" t="s">
        <v>19681</v>
      </c>
      <c r="F5012" s="55" t="s">
        <v>4651</v>
      </c>
      <c r="G5012" s="55" t="s">
        <v>19682</v>
      </c>
      <c r="H5012" s="55">
        <v>0</v>
      </c>
    </row>
    <row r="5013" spans="1:8" ht="12.5" customHeight="1">
      <c r="A5013" s="55">
        <v>21720</v>
      </c>
      <c r="B5013" s="55">
        <v>4</v>
      </c>
      <c r="C5013" s="55" t="s">
        <v>19683</v>
      </c>
      <c r="D5013" s="55" t="s">
        <v>4649</v>
      </c>
      <c r="E5013" s="55" t="s">
        <v>19684</v>
      </c>
      <c r="F5013" s="55" t="s">
        <v>4651</v>
      </c>
      <c r="G5013" s="55" t="s">
        <v>19685</v>
      </c>
      <c r="H5013" s="55">
        <v>0</v>
      </c>
    </row>
    <row r="5014" spans="1:8" ht="12.5" customHeight="1">
      <c r="A5014" s="55">
        <v>21808</v>
      </c>
      <c r="B5014" s="55">
        <v>4</v>
      </c>
      <c r="C5014" s="55" t="s">
        <v>19686</v>
      </c>
      <c r="D5014" s="55" t="s">
        <v>4649</v>
      </c>
      <c r="E5014" s="55" t="s">
        <v>19687</v>
      </c>
      <c r="F5014" s="55" t="s">
        <v>4651</v>
      </c>
      <c r="G5014" s="55" t="s">
        <v>19688</v>
      </c>
      <c r="H5014" s="55">
        <v>0</v>
      </c>
    </row>
    <row r="5015" spans="1:8" ht="12.5" customHeight="1">
      <c r="A5015" s="55">
        <v>22296</v>
      </c>
      <c r="B5015" s="55">
        <v>4</v>
      </c>
      <c r="C5015" s="55" t="s">
        <v>19689</v>
      </c>
      <c r="D5015" s="55" t="s">
        <v>4649</v>
      </c>
      <c r="E5015" s="55" t="s">
        <v>19690</v>
      </c>
      <c r="F5015" s="55" t="s">
        <v>4651</v>
      </c>
      <c r="G5015" s="55" t="s">
        <v>19691</v>
      </c>
      <c r="H5015" s="55">
        <v>0</v>
      </c>
    </row>
    <row r="5016" spans="1:8" ht="12.5" customHeight="1">
      <c r="A5016" s="55">
        <v>22747</v>
      </c>
      <c r="B5016" s="55">
        <v>4</v>
      </c>
      <c r="C5016" s="55" t="s">
        <v>19692</v>
      </c>
      <c r="D5016" s="55" t="s">
        <v>4649</v>
      </c>
      <c r="E5016" s="55" t="s">
        <v>19693</v>
      </c>
      <c r="F5016" s="55" t="s">
        <v>4651</v>
      </c>
      <c r="G5016" s="55" t="s">
        <v>19694</v>
      </c>
      <c r="H5016" s="55">
        <v>0</v>
      </c>
    </row>
    <row r="5017" spans="1:8" ht="12.5" customHeight="1">
      <c r="A5017" s="55">
        <v>22791</v>
      </c>
      <c r="B5017" s="55">
        <v>4</v>
      </c>
      <c r="C5017" s="55" t="s">
        <v>19695</v>
      </c>
      <c r="D5017" s="55" t="s">
        <v>4649</v>
      </c>
      <c r="E5017" s="55" t="s">
        <v>19696</v>
      </c>
      <c r="F5017" s="55" t="s">
        <v>4651</v>
      </c>
      <c r="G5017" s="55" t="s">
        <v>19697</v>
      </c>
      <c r="H5017" s="55">
        <v>0</v>
      </c>
    </row>
    <row r="5018" spans="1:8" ht="12.5" customHeight="1">
      <c r="A5018" s="55">
        <v>22999</v>
      </c>
      <c r="B5018" s="55">
        <v>4</v>
      </c>
      <c r="C5018" s="55" t="s">
        <v>19698</v>
      </c>
      <c r="D5018" s="55" t="s">
        <v>4649</v>
      </c>
      <c r="E5018" s="55" t="s">
        <v>19699</v>
      </c>
      <c r="F5018" s="55" t="s">
        <v>4651</v>
      </c>
      <c r="G5018" s="55" t="s">
        <v>19700</v>
      </c>
      <c r="H5018" s="55">
        <v>0</v>
      </c>
    </row>
    <row r="5019" spans="1:8" ht="12.5" customHeight="1">
      <c r="A5019" s="55">
        <v>23510</v>
      </c>
      <c r="B5019" s="55">
        <v>4</v>
      </c>
      <c r="C5019" s="55" t="s">
        <v>19701</v>
      </c>
      <c r="D5019" s="55" t="s">
        <v>4649</v>
      </c>
      <c r="E5019" s="55" t="s">
        <v>19702</v>
      </c>
      <c r="F5019" s="55" t="s">
        <v>4651</v>
      </c>
      <c r="G5019" s="55" t="s">
        <v>19703</v>
      </c>
      <c r="H5019" s="55">
        <v>0</v>
      </c>
    </row>
    <row r="5020" spans="1:8" ht="12.5" customHeight="1">
      <c r="A5020" s="55">
        <v>23674</v>
      </c>
      <c r="B5020" s="55">
        <v>4</v>
      </c>
      <c r="C5020" s="55" t="s">
        <v>19704</v>
      </c>
      <c r="D5020" s="55" t="s">
        <v>4649</v>
      </c>
      <c r="E5020" s="55" t="s">
        <v>19705</v>
      </c>
      <c r="F5020" s="55" t="s">
        <v>4651</v>
      </c>
      <c r="G5020" s="55" t="s">
        <v>19706</v>
      </c>
      <c r="H5020" s="55">
        <v>0</v>
      </c>
    </row>
    <row r="5021" spans="1:8" ht="12.5" customHeight="1">
      <c r="A5021" s="55">
        <v>23740</v>
      </c>
      <c r="B5021" s="55">
        <v>4</v>
      </c>
      <c r="C5021" s="55" t="s">
        <v>19707</v>
      </c>
      <c r="D5021" s="55" t="s">
        <v>4649</v>
      </c>
      <c r="E5021" s="55" t="s">
        <v>19708</v>
      </c>
      <c r="F5021" s="55" t="s">
        <v>4651</v>
      </c>
      <c r="G5021" s="55" t="s">
        <v>19709</v>
      </c>
      <c r="H5021" s="55">
        <v>0</v>
      </c>
    </row>
    <row r="5022" spans="1:8" ht="12.5" customHeight="1">
      <c r="A5022" s="55">
        <v>24225</v>
      </c>
      <c r="B5022" s="55">
        <v>4</v>
      </c>
      <c r="C5022" s="55" t="s">
        <v>19710</v>
      </c>
      <c r="D5022" s="55" t="s">
        <v>4649</v>
      </c>
      <c r="E5022" s="55" t="s">
        <v>19711</v>
      </c>
      <c r="F5022" s="55" t="s">
        <v>4651</v>
      </c>
      <c r="G5022" s="55" t="s">
        <v>19712</v>
      </c>
      <c r="H5022" s="55">
        <v>0</v>
      </c>
    </row>
    <row r="5023" spans="1:8" ht="12.5" customHeight="1">
      <c r="A5023" s="55">
        <v>24287</v>
      </c>
      <c r="B5023" s="55">
        <v>4</v>
      </c>
      <c r="C5023" s="55" t="s">
        <v>19713</v>
      </c>
      <c r="D5023" s="55" t="s">
        <v>4649</v>
      </c>
      <c r="E5023" s="55" t="s">
        <v>19714</v>
      </c>
      <c r="F5023" s="55" t="s">
        <v>4651</v>
      </c>
      <c r="G5023" s="55" t="s">
        <v>19715</v>
      </c>
      <c r="H5023" s="55">
        <v>0</v>
      </c>
    </row>
    <row r="5024" spans="1:8" ht="12.5" customHeight="1">
      <c r="A5024" s="55">
        <v>24403</v>
      </c>
      <c r="B5024" s="55">
        <v>4</v>
      </c>
      <c r="C5024" s="55" t="s">
        <v>19716</v>
      </c>
      <c r="D5024" s="55" t="s">
        <v>4649</v>
      </c>
      <c r="E5024" s="55" t="s">
        <v>19717</v>
      </c>
      <c r="F5024" s="55" t="s">
        <v>4651</v>
      </c>
      <c r="G5024" s="55" t="s">
        <v>19718</v>
      </c>
      <c r="H5024" s="55">
        <v>0</v>
      </c>
    </row>
    <row r="5025" spans="1:8" ht="12.5" customHeight="1">
      <c r="A5025" s="55">
        <v>24677</v>
      </c>
      <c r="B5025" s="55">
        <v>4</v>
      </c>
      <c r="C5025" s="55" t="s">
        <v>19719</v>
      </c>
      <c r="D5025" s="55" t="s">
        <v>4649</v>
      </c>
      <c r="E5025" s="55" t="s">
        <v>19720</v>
      </c>
      <c r="F5025" s="55" t="s">
        <v>4651</v>
      </c>
      <c r="G5025" s="55" t="s">
        <v>19721</v>
      </c>
      <c r="H5025" s="55">
        <v>0</v>
      </c>
    </row>
    <row r="5026" spans="1:8" ht="12.5" customHeight="1">
      <c r="A5026" s="55">
        <v>24777</v>
      </c>
      <c r="B5026" s="55">
        <v>4</v>
      </c>
      <c r="C5026" s="55" t="s">
        <v>19722</v>
      </c>
      <c r="D5026" s="55" t="s">
        <v>4649</v>
      </c>
      <c r="E5026" s="55" t="s">
        <v>19723</v>
      </c>
      <c r="F5026" s="55" t="s">
        <v>4651</v>
      </c>
      <c r="G5026" s="55" t="s">
        <v>19724</v>
      </c>
      <c r="H5026" s="55">
        <v>0</v>
      </c>
    </row>
    <row r="5027" spans="1:8" ht="12.5" customHeight="1">
      <c r="A5027" s="55">
        <v>24793</v>
      </c>
      <c r="B5027" s="55">
        <v>4</v>
      </c>
      <c r="C5027" s="55" t="s">
        <v>19725</v>
      </c>
      <c r="D5027" s="55" t="s">
        <v>4649</v>
      </c>
      <c r="E5027" s="55" t="s">
        <v>19726</v>
      </c>
      <c r="F5027" s="55" t="s">
        <v>4651</v>
      </c>
      <c r="G5027" s="55" t="s">
        <v>19727</v>
      </c>
      <c r="H5027" s="55">
        <v>0</v>
      </c>
    </row>
    <row r="5028" spans="1:8" ht="12.5" customHeight="1">
      <c r="A5028" s="55">
        <v>24831</v>
      </c>
      <c r="B5028" s="55">
        <v>4</v>
      </c>
      <c r="C5028" s="55" t="s">
        <v>19728</v>
      </c>
      <c r="D5028" s="55" t="s">
        <v>4649</v>
      </c>
      <c r="E5028" s="55" t="s">
        <v>19729</v>
      </c>
      <c r="F5028" s="55" t="s">
        <v>4651</v>
      </c>
      <c r="G5028" s="55" t="s">
        <v>19730</v>
      </c>
      <c r="H5028" s="55">
        <v>0</v>
      </c>
    </row>
    <row r="5029" spans="1:8" ht="12.5" customHeight="1">
      <c r="A5029" s="55">
        <v>24942</v>
      </c>
      <c r="B5029" s="55">
        <v>4</v>
      </c>
      <c r="C5029" s="55" t="s">
        <v>19731</v>
      </c>
      <c r="D5029" s="55" t="s">
        <v>4649</v>
      </c>
      <c r="E5029" s="55" t="s">
        <v>19732</v>
      </c>
      <c r="F5029" s="55" t="s">
        <v>4651</v>
      </c>
      <c r="G5029" s="55" t="s">
        <v>19733</v>
      </c>
      <c r="H5029" s="55">
        <v>0</v>
      </c>
    </row>
    <row r="5030" spans="1:8" ht="12.5" customHeight="1">
      <c r="A5030" s="55">
        <v>25172</v>
      </c>
      <c r="B5030" s="55">
        <v>4</v>
      </c>
      <c r="C5030" s="55" t="s">
        <v>19734</v>
      </c>
      <c r="D5030" s="55" t="s">
        <v>4649</v>
      </c>
      <c r="E5030" s="55" t="s">
        <v>19735</v>
      </c>
      <c r="F5030" s="55" t="s">
        <v>4651</v>
      </c>
      <c r="G5030" s="55" t="s">
        <v>19736</v>
      </c>
      <c r="H5030" s="55">
        <v>0</v>
      </c>
    </row>
    <row r="5031" spans="1:8" ht="12.5" customHeight="1">
      <c r="A5031" s="55">
        <v>25406</v>
      </c>
      <c r="B5031" s="55">
        <v>4</v>
      </c>
      <c r="C5031" s="55" t="s">
        <v>19737</v>
      </c>
      <c r="D5031" s="55" t="s">
        <v>4649</v>
      </c>
      <c r="E5031" s="55" t="s">
        <v>19738</v>
      </c>
      <c r="F5031" s="55" t="s">
        <v>4651</v>
      </c>
      <c r="G5031" s="55" t="s">
        <v>19739</v>
      </c>
      <c r="H5031" s="55">
        <v>0</v>
      </c>
    </row>
    <row r="5032" spans="1:8" ht="12.5" customHeight="1">
      <c r="A5032" s="55">
        <v>25441</v>
      </c>
      <c r="B5032" s="55">
        <v>4</v>
      </c>
      <c r="C5032" s="55" t="s">
        <v>19740</v>
      </c>
      <c r="D5032" s="55" t="s">
        <v>4649</v>
      </c>
      <c r="E5032" s="55" t="s">
        <v>19741</v>
      </c>
      <c r="F5032" s="55" t="s">
        <v>4651</v>
      </c>
      <c r="G5032" s="55" t="s">
        <v>19742</v>
      </c>
      <c r="H5032" s="55">
        <v>0</v>
      </c>
    </row>
    <row r="5033" spans="1:8" ht="12.5" customHeight="1">
      <c r="A5033" s="55">
        <v>25910</v>
      </c>
      <c r="B5033" s="55">
        <v>4</v>
      </c>
      <c r="C5033" s="55" t="s">
        <v>19743</v>
      </c>
      <c r="D5033" s="55" t="s">
        <v>4649</v>
      </c>
      <c r="E5033" s="55" t="s">
        <v>19744</v>
      </c>
      <c r="F5033" s="55" t="s">
        <v>4651</v>
      </c>
      <c r="G5033" s="55" t="s">
        <v>19745</v>
      </c>
      <c r="H5033" s="55">
        <v>0</v>
      </c>
    </row>
    <row r="5034" spans="1:8" ht="12.5" customHeight="1">
      <c r="A5034" s="55">
        <v>26280</v>
      </c>
      <c r="B5034" s="55">
        <v>4</v>
      </c>
      <c r="C5034" s="55" t="s">
        <v>19746</v>
      </c>
      <c r="D5034" s="55" t="s">
        <v>4649</v>
      </c>
      <c r="E5034" s="55" t="s">
        <v>19747</v>
      </c>
      <c r="F5034" s="55" t="s">
        <v>4651</v>
      </c>
      <c r="G5034" s="55" t="s">
        <v>19748</v>
      </c>
      <c r="H5034" s="55">
        <v>0</v>
      </c>
    </row>
    <row r="5035" spans="1:8" ht="12.5" customHeight="1">
      <c r="A5035" s="55">
        <v>26334</v>
      </c>
      <c r="B5035" s="55">
        <v>4</v>
      </c>
      <c r="C5035" s="55" t="s">
        <v>19749</v>
      </c>
      <c r="D5035" s="55" t="s">
        <v>4649</v>
      </c>
      <c r="E5035" s="55" t="s">
        <v>19750</v>
      </c>
      <c r="F5035" s="55" t="s">
        <v>4651</v>
      </c>
      <c r="G5035" s="55" t="s">
        <v>19751</v>
      </c>
      <c r="H5035" s="55">
        <v>0</v>
      </c>
    </row>
    <row r="5036" spans="1:8" ht="12.5" customHeight="1">
      <c r="A5036" s="55">
        <v>26689</v>
      </c>
      <c r="B5036" s="55">
        <v>4</v>
      </c>
      <c r="C5036" s="55" t="s">
        <v>19752</v>
      </c>
      <c r="D5036" s="55" t="s">
        <v>4649</v>
      </c>
      <c r="E5036" s="55" t="s">
        <v>19753</v>
      </c>
      <c r="F5036" s="55" t="s">
        <v>4651</v>
      </c>
      <c r="G5036" s="55" t="s">
        <v>19754</v>
      </c>
      <c r="H5036" s="55">
        <v>0</v>
      </c>
    </row>
    <row r="5037" spans="1:8" ht="12.5" customHeight="1">
      <c r="A5037" s="55">
        <v>26690</v>
      </c>
      <c r="B5037" s="55">
        <v>4</v>
      </c>
      <c r="C5037" s="55" t="s">
        <v>19755</v>
      </c>
      <c r="D5037" s="55" t="s">
        <v>4649</v>
      </c>
      <c r="E5037" s="55" t="s">
        <v>19756</v>
      </c>
      <c r="F5037" s="55" t="s">
        <v>4651</v>
      </c>
      <c r="G5037" s="55" t="s">
        <v>19757</v>
      </c>
      <c r="H5037" s="55">
        <v>0</v>
      </c>
    </row>
    <row r="5038" spans="1:8" ht="12.5" customHeight="1">
      <c r="A5038" s="55">
        <v>26704</v>
      </c>
      <c r="B5038" s="55">
        <v>4</v>
      </c>
      <c r="C5038" s="55" t="s">
        <v>19758</v>
      </c>
      <c r="D5038" s="55" t="s">
        <v>4649</v>
      </c>
      <c r="E5038" s="55" t="s">
        <v>19759</v>
      </c>
      <c r="F5038" s="55" t="s">
        <v>4651</v>
      </c>
      <c r="G5038" s="55" t="s">
        <v>19760</v>
      </c>
      <c r="H5038" s="55">
        <v>0</v>
      </c>
    </row>
    <row r="5039" spans="1:8" ht="12.5" customHeight="1">
      <c r="A5039" s="55">
        <v>27249</v>
      </c>
      <c r="B5039" s="55">
        <v>4</v>
      </c>
      <c r="C5039" s="55" t="s">
        <v>19761</v>
      </c>
      <c r="D5039" s="55" t="s">
        <v>4649</v>
      </c>
      <c r="E5039" s="55" t="s">
        <v>19762</v>
      </c>
      <c r="F5039" s="55" t="s">
        <v>4651</v>
      </c>
      <c r="G5039" s="55" t="s">
        <v>19763</v>
      </c>
      <c r="H5039" s="55">
        <v>0</v>
      </c>
    </row>
    <row r="5040" spans="1:8" ht="12.5" customHeight="1">
      <c r="A5040" s="55">
        <v>27257</v>
      </c>
      <c r="B5040" s="55">
        <v>4</v>
      </c>
      <c r="C5040" s="55" t="s">
        <v>19764</v>
      </c>
      <c r="D5040" s="55" t="s">
        <v>4649</v>
      </c>
      <c r="E5040" s="55" t="s">
        <v>19765</v>
      </c>
      <c r="F5040" s="55" t="s">
        <v>4651</v>
      </c>
      <c r="G5040" s="55" t="s">
        <v>19766</v>
      </c>
      <c r="H5040" s="55">
        <v>0</v>
      </c>
    </row>
    <row r="5041" spans="1:8" ht="12.5" customHeight="1">
      <c r="A5041" s="55">
        <v>27274</v>
      </c>
      <c r="B5041" s="55">
        <v>4</v>
      </c>
      <c r="C5041" s="55" t="s">
        <v>19767</v>
      </c>
      <c r="D5041" s="55" t="s">
        <v>4649</v>
      </c>
      <c r="E5041" s="55" t="s">
        <v>19768</v>
      </c>
      <c r="F5041" s="55" t="s">
        <v>4651</v>
      </c>
      <c r="G5041" s="55" t="s">
        <v>19769</v>
      </c>
      <c r="H5041" s="55">
        <v>0</v>
      </c>
    </row>
    <row r="5042" spans="1:8" ht="12.5" customHeight="1">
      <c r="A5042" s="55">
        <v>27382</v>
      </c>
      <c r="B5042" s="55">
        <v>4</v>
      </c>
      <c r="C5042" s="55" t="s">
        <v>19770</v>
      </c>
      <c r="D5042" s="55" t="s">
        <v>4649</v>
      </c>
      <c r="E5042" s="55" t="s">
        <v>19771</v>
      </c>
      <c r="F5042" s="55" t="s">
        <v>4651</v>
      </c>
      <c r="G5042" s="55" t="s">
        <v>19772</v>
      </c>
      <c r="H5042" s="55">
        <v>0</v>
      </c>
    </row>
    <row r="5043" spans="1:8" ht="12.5" customHeight="1">
      <c r="A5043" s="55">
        <v>27405</v>
      </c>
      <c r="B5043" s="55">
        <v>4</v>
      </c>
      <c r="C5043" s="55" t="s">
        <v>19773</v>
      </c>
      <c r="D5043" s="55" t="s">
        <v>4649</v>
      </c>
      <c r="E5043" s="55" t="s">
        <v>19774</v>
      </c>
      <c r="F5043" s="55" t="s">
        <v>4651</v>
      </c>
      <c r="G5043" s="55" t="s">
        <v>19775</v>
      </c>
      <c r="H5043" s="55">
        <v>0</v>
      </c>
    </row>
    <row r="5044" spans="1:8" ht="12.5" customHeight="1">
      <c r="A5044" s="55">
        <v>27468</v>
      </c>
      <c r="B5044" s="55">
        <v>4</v>
      </c>
      <c r="C5044" s="55" t="s">
        <v>19776</v>
      </c>
      <c r="D5044" s="55" t="s">
        <v>4649</v>
      </c>
      <c r="E5044" s="55" t="s">
        <v>19777</v>
      </c>
      <c r="F5044" s="55" t="s">
        <v>4651</v>
      </c>
      <c r="G5044" s="55" t="s">
        <v>19778</v>
      </c>
      <c r="H5044" s="55">
        <v>0</v>
      </c>
    </row>
    <row r="5045" spans="1:8" ht="12.5" customHeight="1">
      <c r="A5045" s="55">
        <v>27682</v>
      </c>
      <c r="B5045" s="55">
        <v>4</v>
      </c>
      <c r="C5045" s="55" t="s">
        <v>19779</v>
      </c>
      <c r="D5045" s="55" t="s">
        <v>4649</v>
      </c>
      <c r="E5045" s="55" t="s">
        <v>19780</v>
      </c>
      <c r="F5045" s="55" t="s">
        <v>4651</v>
      </c>
      <c r="G5045" s="55" t="s">
        <v>19781</v>
      </c>
      <c r="H5045" s="55">
        <v>0</v>
      </c>
    </row>
    <row r="5046" spans="1:8" ht="12.5" customHeight="1">
      <c r="A5046" s="55">
        <v>28006</v>
      </c>
      <c r="B5046" s="55">
        <v>4</v>
      </c>
      <c r="C5046" s="55" t="s">
        <v>19782</v>
      </c>
      <c r="D5046" s="55" t="s">
        <v>4649</v>
      </c>
      <c r="E5046" s="55" t="s">
        <v>19783</v>
      </c>
      <c r="F5046" s="55" t="s">
        <v>4651</v>
      </c>
      <c r="G5046" s="55" t="s">
        <v>19784</v>
      </c>
      <c r="H5046" s="55">
        <v>0</v>
      </c>
    </row>
    <row r="5047" spans="1:8" ht="12.5" customHeight="1">
      <c r="A5047" s="55">
        <v>28039</v>
      </c>
      <c r="B5047" s="55">
        <v>4</v>
      </c>
      <c r="C5047" s="55" t="s">
        <v>19785</v>
      </c>
      <c r="D5047" s="55" t="s">
        <v>4649</v>
      </c>
      <c r="E5047" s="55" t="s">
        <v>19786</v>
      </c>
      <c r="F5047" s="55" t="s">
        <v>4651</v>
      </c>
      <c r="G5047" s="55" t="s">
        <v>19787</v>
      </c>
      <c r="H5047" s="55">
        <v>0</v>
      </c>
    </row>
    <row r="5048" spans="1:8" ht="12.5" customHeight="1">
      <c r="A5048" s="55">
        <v>28253</v>
      </c>
      <c r="B5048" s="55">
        <v>4</v>
      </c>
      <c r="C5048" s="55" t="s">
        <v>19788</v>
      </c>
      <c r="D5048" s="55" t="s">
        <v>4649</v>
      </c>
      <c r="E5048" s="55" t="s">
        <v>19789</v>
      </c>
      <c r="F5048" s="55" t="s">
        <v>4651</v>
      </c>
      <c r="G5048" s="55" t="s">
        <v>19790</v>
      </c>
      <c r="H5048" s="55">
        <v>0</v>
      </c>
    </row>
    <row r="5049" spans="1:8" ht="12.5" customHeight="1">
      <c r="A5049" s="55">
        <v>28799</v>
      </c>
      <c r="B5049" s="55">
        <v>4</v>
      </c>
      <c r="C5049" s="55" t="s">
        <v>19791</v>
      </c>
      <c r="D5049" s="55" t="s">
        <v>4649</v>
      </c>
      <c r="E5049" s="55" t="s">
        <v>19792</v>
      </c>
      <c r="F5049" s="55" t="s">
        <v>4651</v>
      </c>
      <c r="G5049" s="55" t="s">
        <v>19793</v>
      </c>
      <c r="H5049" s="55">
        <v>0</v>
      </c>
    </row>
    <row r="5050" spans="1:8" ht="12.5" customHeight="1">
      <c r="A5050" s="55">
        <v>28828</v>
      </c>
      <c r="B5050" s="55">
        <v>4</v>
      </c>
      <c r="C5050" s="55" t="s">
        <v>19794</v>
      </c>
      <c r="D5050" s="55" t="s">
        <v>4649</v>
      </c>
      <c r="E5050" s="55" t="s">
        <v>19795</v>
      </c>
      <c r="F5050" s="55" t="s">
        <v>4651</v>
      </c>
      <c r="G5050" s="55" t="s">
        <v>19796</v>
      </c>
      <c r="H5050" s="55">
        <v>0</v>
      </c>
    </row>
    <row r="5051" spans="1:8" ht="12.5" customHeight="1">
      <c r="A5051" s="55">
        <v>28985</v>
      </c>
      <c r="B5051" s="55">
        <v>4</v>
      </c>
      <c r="C5051" s="55" t="s">
        <v>19797</v>
      </c>
      <c r="D5051" s="55" t="s">
        <v>4649</v>
      </c>
      <c r="E5051" s="55" t="s">
        <v>19798</v>
      </c>
      <c r="F5051" s="55" t="s">
        <v>4651</v>
      </c>
      <c r="G5051" s="55" t="s">
        <v>19799</v>
      </c>
      <c r="H5051" s="55">
        <v>0</v>
      </c>
    </row>
    <row r="5052" spans="1:8" ht="12.5" customHeight="1">
      <c r="A5052" s="55">
        <v>29018</v>
      </c>
      <c r="B5052" s="55">
        <v>4</v>
      </c>
      <c r="C5052" s="55" t="s">
        <v>19800</v>
      </c>
      <c r="D5052" s="55" t="s">
        <v>4649</v>
      </c>
      <c r="E5052" s="55" t="s">
        <v>19801</v>
      </c>
      <c r="F5052" s="55" t="s">
        <v>4651</v>
      </c>
      <c r="G5052" s="55" t="s">
        <v>19802</v>
      </c>
      <c r="H5052" s="55">
        <v>0</v>
      </c>
    </row>
    <row r="5053" spans="1:8" ht="12.5" customHeight="1">
      <c r="A5053" s="55">
        <v>29129</v>
      </c>
      <c r="B5053" s="55">
        <v>4</v>
      </c>
      <c r="C5053" s="55" t="s">
        <v>19803</v>
      </c>
      <c r="D5053" s="55" t="s">
        <v>4649</v>
      </c>
      <c r="E5053" s="55" t="s">
        <v>19804</v>
      </c>
      <c r="F5053" s="55" t="s">
        <v>4651</v>
      </c>
      <c r="G5053" s="55" t="s">
        <v>19805</v>
      </c>
      <c r="H5053" s="55">
        <v>0</v>
      </c>
    </row>
    <row r="5054" spans="1:8" ht="12.5" customHeight="1">
      <c r="A5054" s="55">
        <v>29257</v>
      </c>
      <c r="B5054" s="55">
        <v>4</v>
      </c>
      <c r="C5054" s="55" t="s">
        <v>19806</v>
      </c>
      <c r="D5054" s="55" t="s">
        <v>4649</v>
      </c>
      <c r="E5054" s="55" t="s">
        <v>19807</v>
      </c>
      <c r="F5054" s="55" t="s">
        <v>4651</v>
      </c>
      <c r="G5054" s="55" t="s">
        <v>19808</v>
      </c>
      <c r="H5054" s="55">
        <v>0</v>
      </c>
    </row>
    <row r="5055" spans="1:8" ht="12.5" customHeight="1">
      <c r="A5055" s="55">
        <v>29278</v>
      </c>
      <c r="B5055" s="55">
        <v>4</v>
      </c>
      <c r="C5055" s="55" t="s">
        <v>19809</v>
      </c>
      <c r="D5055" s="55" t="s">
        <v>4649</v>
      </c>
      <c r="E5055" s="55" t="s">
        <v>19810</v>
      </c>
      <c r="F5055" s="55" t="s">
        <v>4651</v>
      </c>
      <c r="G5055" s="55" t="s">
        <v>19811</v>
      </c>
      <c r="H5055" s="55">
        <v>0</v>
      </c>
    </row>
    <row r="5056" spans="1:8" ht="12.5" customHeight="1">
      <c r="A5056" s="55">
        <v>11191</v>
      </c>
      <c r="B5056" s="55">
        <v>4</v>
      </c>
      <c r="C5056" s="55" t="s">
        <v>19812</v>
      </c>
      <c r="D5056" s="55" t="s">
        <v>4649</v>
      </c>
      <c r="E5056" s="55" t="s">
        <v>19813</v>
      </c>
      <c r="F5056" s="55" t="s">
        <v>4651</v>
      </c>
      <c r="G5056" s="55" t="s">
        <v>19814</v>
      </c>
      <c r="H5056" s="55">
        <v>0</v>
      </c>
    </row>
    <row r="5057" spans="1:8" ht="12.5" customHeight="1">
      <c r="A5057" s="55">
        <v>11329</v>
      </c>
      <c r="B5057" s="55">
        <v>4</v>
      </c>
      <c r="C5057" s="55" t="s">
        <v>19815</v>
      </c>
      <c r="D5057" s="55" t="s">
        <v>4649</v>
      </c>
      <c r="E5057" s="55" t="s">
        <v>19816</v>
      </c>
      <c r="F5057" s="55" t="s">
        <v>4651</v>
      </c>
      <c r="G5057" s="55" t="s">
        <v>19817</v>
      </c>
      <c r="H5057" s="55">
        <v>0</v>
      </c>
    </row>
    <row r="5058" spans="1:8" ht="12.5" customHeight="1">
      <c r="A5058" s="55">
        <v>11516</v>
      </c>
      <c r="B5058" s="55">
        <v>4</v>
      </c>
      <c r="C5058" s="55" t="s">
        <v>19818</v>
      </c>
      <c r="D5058" s="55" t="s">
        <v>4649</v>
      </c>
      <c r="E5058" s="55" t="s">
        <v>19819</v>
      </c>
      <c r="F5058" s="55" t="s">
        <v>4651</v>
      </c>
      <c r="G5058" s="55" t="s">
        <v>19820</v>
      </c>
      <c r="H5058" s="55">
        <v>0</v>
      </c>
    </row>
    <row r="5059" spans="1:8" ht="12.5" customHeight="1">
      <c r="A5059" s="55">
        <v>11736</v>
      </c>
      <c r="B5059" s="55">
        <v>4</v>
      </c>
      <c r="C5059" s="55" t="s">
        <v>19821</v>
      </c>
      <c r="D5059" s="55" t="s">
        <v>4649</v>
      </c>
      <c r="E5059" s="55" t="s">
        <v>19822</v>
      </c>
      <c r="F5059" s="55" t="s">
        <v>4651</v>
      </c>
      <c r="G5059" s="55" t="s">
        <v>19823</v>
      </c>
      <c r="H5059" s="55">
        <v>0</v>
      </c>
    </row>
    <row r="5060" spans="1:8" ht="12.5" customHeight="1">
      <c r="A5060" s="55">
        <v>11782</v>
      </c>
      <c r="B5060" s="55">
        <v>4</v>
      </c>
      <c r="C5060" s="55" t="s">
        <v>19824</v>
      </c>
      <c r="D5060" s="55" t="s">
        <v>4649</v>
      </c>
      <c r="E5060" s="55" t="s">
        <v>19825</v>
      </c>
      <c r="F5060" s="55" t="s">
        <v>4651</v>
      </c>
      <c r="G5060" s="55" t="s">
        <v>19826</v>
      </c>
      <c r="H5060" s="55">
        <v>0</v>
      </c>
    </row>
    <row r="5061" spans="1:8" ht="12.5" customHeight="1">
      <c r="A5061" s="55">
        <v>12118</v>
      </c>
      <c r="B5061" s="55">
        <v>4</v>
      </c>
      <c r="C5061" s="55" t="s">
        <v>19827</v>
      </c>
      <c r="D5061" s="55" t="s">
        <v>4649</v>
      </c>
      <c r="E5061" s="55" t="s">
        <v>19828</v>
      </c>
      <c r="F5061" s="55" t="s">
        <v>4651</v>
      </c>
      <c r="G5061" s="55" t="s">
        <v>19829</v>
      </c>
      <c r="H5061" s="55">
        <v>0</v>
      </c>
    </row>
    <row r="5062" spans="1:8" ht="12.5" customHeight="1">
      <c r="A5062" s="55">
        <v>12190</v>
      </c>
      <c r="B5062" s="55">
        <v>4</v>
      </c>
      <c r="C5062" s="55" t="s">
        <v>19830</v>
      </c>
      <c r="D5062" s="55" t="s">
        <v>4649</v>
      </c>
      <c r="E5062" s="55" t="s">
        <v>19831</v>
      </c>
      <c r="F5062" s="55" t="s">
        <v>4651</v>
      </c>
      <c r="G5062" s="55" t="s">
        <v>19832</v>
      </c>
      <c r="H5062" s="55">
        <v>0</v>
      </c>
    </row>
    <row r="5063" spans="1:8" ht="12.5" customHeight="1">
      <c r="A5063" s="55">
        <v>12788</v>
      </c>
      <c r="B5063" s="55">
        <v>4</v>
      </c>
      <c r="C5063" s="55" t="s">
        <v>19833</v>
      </c>
      <c r="D5063" s="55" t="s">
        <v>4649</v>
      </c>
      <c r="E5063" s="55" t="s">
        <v>19834</v>
      </c>
      <c r="F5063" s="55" t="s">
        <v>4651</v>
      </c>
      <c r="G5063" s="55" t="s">
        <v>19835</v>
      </c>
      <c r="H5063" s="55">
        <v>0</v>
      </c>
    </row>
    <row r="5064" spans="1:8" ht="12.5" customHeight="1">
      <c r="A5064" s="55">
        <v>12942</v>
      </c>
      <c r="B5064" s="55">
        <v>4</v>
      </c>
      <c r="C5064" s="55" t="s">
        <v>19836</v>
      </c>
      <c r="D5064" s="55" t="s">
        <v>4649</v>
      </c>
      <c r="E5064" s="55" t="s">
        <v>19837</v>
      </c>
      <c r="F5064" s="55" t="s">
        <v>4651</v>
      </c>
      <c r="G5064" s="55" t="s">
        <v>19838</v>
      </c>
      <c r="H5064" s="55">
        <v>0</v>
      </c>
    </row>
    <row r="5065" spans="1:8" ht="12.5" customHeight="1">
      <c r="A5065" s="55">
        <v>13032</v>
      </c>
      <c r="B5065" s="55">
        <v>4</v>
      </c>
      <c r="C5065" s="55" t="s">
        <v>19839</v>
      </c>
      <c r="D5065" s="55" t="s">
        <v>4649</v>
      </c>
      <c r="E5065" s="55" t="s">
        <v>19840</v>
      </c>
      <c r="F5065" s="55" t="s">
        <v>4651</v>
      </c>
      <c r="G5065" s="55" t="s">
        <v>19841</v>
      </c>
      <c r="H5065" s="55">
        <v>0</v>
      </c>
    </row>
    <row r="5066" spans="1:8" ht="12.5" customHeight="1">
      <c r="A5066" s="55">
        <v>13221</v>
      </c>
      <c r="B5066" s="55">
        <v>4</v>
      </c>
      <c r="C5066" s="55" t="s">
        <v>19842</v>
      </c>
      <c r="D5066" s="55" t="s">
        <v>4649</v>
      </c>
      <c r="E5066" s="55" t="s">
        <v>19843</v>
      </c>
      <c r="F5066" s="55" t="s">
        <v>4651</v>
      </c>
      <c r="G5066" s="55" t="s">
        <v>19844</v>
      </c>
      <c r="H5066" s="55">
        <v>0</v>
      </c>
    </row>
    <row r="5067" spans="1:8" ht="12.5" customHeight="1">
      <c r="A5067" s="55">
        <v>14241</v>
      </c>
      <c r="B5067" s="55">
        <v>4</v>
      </c>
      <c r="C5067" s="55" t="s">
        <v>19845</v>
      </c>
      <c r="D5067" s="55" t="s">
        <v>4649</v>
      </c>
      <c r="E5067" s="55" t="s">
        <v>19846</v>
      </c>
      <c r="F5067" s="55" t="s">
        <v>4651</v>
      </c>
      <c r="G5067" s="55" t="s">
        <v>19847</v>
      </c>
      <c r="H5067" s="55">
        <v>0</v>
      </c>
    </row>
    <row r="5068" spans="1:8" ht="12.5" customHeight="1">
      <c r="A5068" s="55">
        <v>14288</v>
      </c>
      <c r="B5068" s="55">
        <v>4</v>
      </c>
      <c r="C5068" s="55" t="s">
        <v>19848</v>
      </c>
      <c r="D5068" s="55" t="s">
        <v>4649</v>
      </c>
      <c r="E5068" s="55" t="s">
        <v>19849</v>
      </c>
      <c r="F5068" s="55" t="s">
        <v>4651</v>
      </c>
      <c r="G5068" s="55" t="s">
        <v>19850</v>
      </c>
      <c r="H5068" s="55">
        <v>0</v>
      </c>
    </row>
    <row r="5069" spans="1:8" ht="12.5" customHeight="1">
      <c r="A5069" s="55">
        <v>14365</v>
      </c>
      <c r="B5069" s="55">
        <v>4</v>
      </c>
      <c r="C5069" s="55" t="s">
        <v>19851</v>
      </c>
      <c r="D5069" s="55" t="s">
        <v>4649</v>
      </c>
      <c r="E5069" s="55" t="s">
        <v>19852</v>
      </c>
      <c r="F5069" s="55" t="s">
        <v>4651</v>
      </c>
      <c r="G5069" s="55" t="s">
        <v>19853</v>
      </c>
      <c r="H5069" s="55">
        <v>0</v>
      </c>
    </row>
    <row r="5070" spans="1:8" ht="12.5" customHeight="1">
      <c r="A5070" s="55">
        <v>14374</v>
      </c>
      <c r="B5070" s="55">
        <v>4</v>
      </c>
      <c r="C5070" s="55" t="s">
        <v>19854</v>
      </c>
      <c r="D5070" s="55" t="s">
        <v>4649</v>
      </c>
      <c r="E5070" s="55" t="s">
        <v>19855</v>
      </c>
      <c r="F5070" s="55" t="s">
        <v>4651</v>
      </c>
      <c r="G5070" s="55" t="s">
        <v>19856</v>
      </c>
      <c r="H5070" s="55">
        <v>0</v>
      </c>
    </row>
    <row r="5071" spans="1:8" ht="12.5" customHeight="1">
      <c r="A5071" s="55">
        <v>14741</v>
      </c>
      <c r="B5071" s="55">
        <v>4</v>
      </c>
      <c r="C5071" s="55" t="s">
        <v>19857</v>
      </c>
      <c r="D5071" s="55" t="s">
        <v>4649</v>
      </c>
      <c r="E5071" s="55" t="s">
        <v>19858</v>
      </c>
      <c r="F5071" s="55" t="s">
        <v>4651</v>
      </c>
      <c r="G5071" s="55" t="s">
        <v>19859</v>
      </c>
      <c r="H5071" s="55">
        <v>0</v>
      </c>
    </row>
    <row r="5072" spans="1:8" ht="12.5" customHeight="1">
      <c r="A5072" s="55">
        <v>15190</v>
      </c>
      <c r="B5072" s="55">
        <v>4</v>
      </c>
      <c r="C5072" s="55" t="s">
        <v>19860</v>
      </c>
      <c r="D5072" s="55" t="s">
        <v>4649</v>
      </c>
      <c r="E5072" s="55" t="s">
        <v>19861</v>
      </c>
      <c r="F5072" s="55" t="s">
        <v>4651</v>
      </c>
      <c r="G5072" s="55" t="s">
        <v>19862</v>
      </c>
      <c r="H5072" s="55">
        <v>0</v>
      </c>
    </row>
    <row r="5073" spans="1:8" ht="12.5" customHeight="1">
      <c r="A5073" s="55">
        <v>15344</v>
      </c>
      <c r="B5073" s="55">
        <v>4</v>
      </c>
      <c r="C5073" s="55" t="s">
        <v>19863</v>
      </c>
      <c r="D5073" s="55" t="s">
        <v>4649</v>
      </c>
      <c r="E5073" s="55" t="s">
        <v>19864</v>
      </c>
      <c r="F5073" s="55" t="s">
        <v>4651</v>
      </c>
      <c r="G5073" s="55" t="s">
        <v>19865</v>
      </c>
      <c r="H5073" s="55">
        <v>0</v>
      </c>
    </row>
    <row r="5074" spans="1:8" ht="12.5" customHeight="1">
      <c r="A5074" s="55">
        <v>15469</v>
      </c>
      <c r="B5074" s="55">
        <v>4</v>
      </c>
      <c r="C5074" s="55" t="s">
        <v>19866</v>
      </c>
      <c r="D5074" s="55" t="s">
        <v>4649</v>
      </c>
      <c r="E5074" s="55" t="s">
        <v>19867</v>
      </c>
      <c r="F5074" s="55" t="s">
        <v>4651</v>
      </c>
      <c r="G5074" s="55" t="s">
        <v>19868</v>
      </c>
      <c r="H5074" s="55">
        <v>0</v>
      </c>
    </row>
    <row r="5075" spans="1:8" ht="12.5" customHeight="1">
      <c r="A5075" s="55">
        <v>16063</v>
      </c>
      <c r="B5075" s="55">
        <v>4</v>
      </c>
      <c r="C5075" s="55" t="s">
        <v>19869</v>
      </c>
      <c r="D5075" s="55" t="s">
        <v>4649</v>
      </c>
      <c r="E5075" s="55" t="s">
        <v>19870</v>
      </c>
      <c r="F5075" s="55" t="s">
        <v>4651</v>
      </c>
      <c r="G5075" s="55" t="s">
        <v>19871</v>
      </c>
      <c r="H5075" s="55">
        <v>0</v>
      </c>
    </row>
    <row r="5076" spans="1:8" ht="12.5" customHeight="1">
      <c r="A5076" s="55">
        <v>16065</v>
      </c>
      <c r="B5076" s="55">
        <v>4</v>
      </c>
      <c r="C5076" s="55" t="s">
        <v>19872</v>
      </c>
      <c r="D5076" s="55" t="s">
        <v>4649</v>
      </c>
      <c r="E5076" s="55" t="s">
        <v>19873</v>
      </c>
      <c r="F5076" s="55" t="s">
        <v>4651</v>
      </c>
      <c r="G5076" s="55" t="s">
        <v>19874</v>
      </c>
      <c r="H5076" s="55">
        <v>0</v>
      </c>
    </row>
    <row r="5077" spans="1:8" ht="12.5" customHeight="1">
      <c r="A5077" s="55">
        <v>16100</v>
      </c>
      <c r="B5077" s="55">
        <v>4</v>
      </c>
      <c r="C5077" s="55" t="s">
        <v>19875</v>
      </c>
      <c r="D5077" s="55" t="s">
        <v>4649</v>
      </c>
      <c r="E5077" s="55" t="s">
        <v>19876</v>
      </c>
      <c r="F5077" s="55" t="s">
        <v>4651</v>
      </c>
      <c r="G5077" s="55" t="s">
        <v>19877</v>
      </c>
      <c r="H5077" s="55">
        <v>0</v>
      </c>
    </row>
    <row r="5078" spans="1:8" ht="12.5" customHeight="1">
      <c r="A5078" s="55">
        <v>16714</v>
      </c>
      <c r="B5078" s="55">
        <v>4</v>
      </c>
      <c r="C5078" s="55" t="s">
        <v>19878</v>
      </c>
      <c r="D5078" s="55" t="s">
        <v>4649</v>
      </c>
      <c r="E5078" s="55" t="s">
        <v>19879</v>
      </c>
      <c r="F5078" s="55" t="s">
        <v>4651</v>
      </c>
      <c r="G5078" s="55" t="s">
        <v>19880</v>
      </c>
      <c r="H5078" s="55">
        <v>0</v>
      </c>
    </row>
    <row r="5079" spans="1:8" ht="12.5" customHeight="1">
      <c r="A5079" s="55">
        <v>16767</v>
      </c>
      <c r="B5079" s="55">
        <v>4</v>
      </c>
      <c r="C5079" s="55" t="s">
        <v>19881</v>
      </c>
      <c r="D5079" s="55" t="s">
        <v>4649</v>
      </c>
      <c r="E5079" s="55" t="s">
        <v>19882</v>
      </c>
      <c r="F5079" s="55" t="s">
        <v>4651</v>
      </c>
      <c r="G5079" s="55" t="s">
        <v>19883</v>
      </c>
      <c r="H5079" s="55">
        <v>0</v>
      </c>
    </row>
    <row r="5080" spans="1:8" ht="12.5" customHeight="1">
      <c r="A5080" s="55">
        <v>16924</v>
      </c>
      <c r="B5080" s="55">
        <v>4</v>
      </c>
      <c r="C5080" s="55" t="s">
        <v>19884</v>
      </c>
      <c r="D5080" s="55" t="s">
        <v>4649</v>
      </c>
      <c r="E5080" s="55" t="s">
        <v>19885</v>
      </c>
      <c r="F5080" s="55" t="s">
        <v>4651</v>
      </c>
      <c r="G5080" s="55" t="s">
        <v>19886</v>
      </c>
      <c r="H5080" s="55">
        <v>0</v>
      </c>
    </row>
    <row r="5081" spans="1:8" ht="12.5" customHeight="1">
      <c r="A5081" s="55">
        <v>17267</v>
      </c>
      <c r="B5081" s="55">
        <v>4</v>
      </c>
      <c r="C5081" s="55" t="s">
        <v>19887</v>
      </c>
      <c r="D5081" s="55" t="s">
        <v>4649</v>
      </c>
      <c r="E5081" s="55" t="s">
        <v>19888</v>
      </c>
      <c r="F5081" s="55" t="s">
        <v>4651</v>
      </c>
      <c r="G5081" s="55" t="s">
        <v>19889</v>
      </c>
      <c r="H5081" s="55">
        <v>0</v>
      </c>
    </row>
    <row r="5082" spans="1:8" ht="12.5" customHeight="1">
      <c r="A5082" s="55">
        <v>18057</v>
      </c>
      <c r="B5082" s="55">
        <v>4</v>
      </c>
      <c r="C5082" s="55" t="s">
        <v>19890</v>
      </c>
      <c r="D5082" s="55" t="s">
        <v>4649</v>
      </c>
      <c r="E5082" s="55" t="s">
        <v>19891</v>
      </c>
      <c r="F5082" s="55" t="s">
        <v>4651</v>
      </c>
      <c r="G5082" s="55" t="s">
        <v>19892</v>
      </c>
      <c r="H5082" s="55">
        <v>0</v>
      </c>
    </row>
    <row r="5083" spans="1:8" ht="12.5" customHeight="1">
      <c r="A5083" s="55">
        <v>18086</v>
      </c>
      <c r="B5083" s="55">
        <v>4</v>
      </c>
      <c r="C5083" s="55" t="s">
        <v>19893</v>
      </c>
      <c r="D5083" s="55" t="s">
        <v>4649</v>
      </c>
      <c r="E5083" s="55" t="s">
        <v>19894</v>
      </c>
      <c r="F5083" s="55" t="s">
        <v>4651</v>
      </c>
      <c r="G5083" s="55" t="s">
        <v>19895</v>
      </c>
      <c r="H5083" s="55">
        <v>0</v>
      </c>
    </row>
    <row r="5084" spans="1:8" ht="12.5" customHeight="1">
      <c r="A5084" s="55">
        <v>18519</v>
      </c>
      <c r="B5084" s="55">
        <v>4</v>
      </c>
      <c r="C5084" s="55" t="s">
        <v>19896</v>
      </c>
      <c r="D5084" s="55" t="s">
        <v>4649</v>
      </c>
      <c r="E5084" s="55" t="s">
        <v>19897</v>
      </c>
      <c r="F5084" s="55" t="s">
        <v>4651</v>
      </c>
      <c r="G5084" s="55" t="s">
        <v>19898</v>
      </c>
      <c r="H5084" s="55">
        <v>0</v>
      </c>
    </row>
    <row r="5085" spans="1:8" ht="12.5" customHeight="1">
      <c r="A5085" s="55">
        <v>18526</v>
      </c>
      <c r="B5085" s="55">
        <v>4</v>
      </c>
      <c r="C5085" s="55" t="s">
        <v>19899</v>
      </c>
      <c r="D5085" s="55" t="s">
        <v>4649</v>
      </c>
      <c r="E5085" s="55" t="s">
        <v>19900</v>
      </c>
      <c r="F5085" s="55" t="s">
        <v>4651</v>
      </c>
      <c r="G5085" s="55" t="s">
        <v>19901</v>
      </c>
      <c r="H5085" s="55">
        <v>0</v>
      </c>
    </row>
    <row r="5086" spans="1:8" ht="12.5" customHeight="1">
      <c r="A5086" s="55">
        <v>18877</v>
      </c>
      <c r="B5086" s="55">
        <v>4</v>
      </c>
      <c r="C5086" s="55" t="s">
        <v>19902</v>
      </c>
      <c r="D5086" s="55" t="s">
        <v>4649</v>
      </c>
      <c r="E5086" s="55" t="s">
        <v>19903</v>
      </c>
      <c r="F5086" s="55" t="s">
        <v>4651</v>
      </c>
      <c r="G5086" s="55" t="s">
        <v>19904</v>
      </c>
      <c r="H5086" s="55">
        <v>0</v>
      </c>
    </row>
    <row r="5087" spans="1:8" ht="12.5" customHeight="1">
      <c r="A5087" s="55">
        <v>18962</v>
      </c>
      <c r="B5087" s="55">
        <v>4</v>
      </c>
      <c r="C5087" s="55" t="s">
        <v>19905</v>
      </c>
      <c r="D5087" s="55" t="s">
        <v>4649</v>
      </c>
      <c r="E5087" s="55" t="s">
        <v>19906</v>
      </c>
      <c r="F5087" s="55" t="s">
        <v>4651</v>
      </c>
      <c r="G5087" s="55" t="s">
        <v>19907</v>
      </c>
      <c r="H5087" s="55">
        <v>0</v>
      </c>
    </row>
    <row r="5088" spans="1:8" ht="12.5" customHeight="1">
      <c r="A5088" s="55">
        <v>19109</v>
      </c>
      <c r="B5088" s="55">
        <v>4</v>
      </c>
      <c r="C5088" s="55" t="s">
        <v>19908</v>
      </c>
      <c r="D5088" s="55" t="s">
        <v>4649</v>
      </c>
      <c r="E5088" s="55" t="s">
        <v>19909</v>
      </c>
      <c r="F5088" s="55" t="s">
        <v>4651</v>
      </c>
      <c r="G5088" s="55" t="s">
        <v>19910</v>
      </c>
      <c r="H5088" s="55">
        <v>0</v>
      </c>
    </row>
    <row r="5089" spans="1:8" ht="12.5" customHeight="1">
      <c r="A5089" s="55">
        <v>19142</v>
      </c>
      <c r="B5089" s="55">
        <v>4</v>
      </c>
      <c r="C5089" s="55" t="s">
        <v>19911</v>
      </c>
      <c r="D5089" s="55" t="s">
        <v>4649</v>
      </c>
      <c r="E5089" s="55" t="s">
        <v>19912</v>
      </c>
      <c r="F5089" s="55" t="s">
        <v>4651</v>
      </c>
      <c r="G5089" s="55" t="s">
        <v>19913</v>
      </c>
      <c r="H5089" s="55">
        <v>0</v>
      </c>
    </row>
    <row r="5090" spans="1:8" ht="12.5" customHeight="1">
      <c r="A5090" s="55">
        <v>19767</v>
      </c>
      <c r="B5090" s="55">
        <v>4</v>
      </c>
      <c r="C5090" s="55" t="s">
        <v>19914</v>
      </c>
      <c r="D5090" s="55" t="s">
        <v>4649</v>
      </c>
      <c r="E5090" s="55" t="s">
        <v>19915</v>
      </c>
      <c r="F5090" s="55" t="s">
        <v>4651</v>
      </c>
      <c r="G5090" s="55" t="s">
        <v>19916</v>
      </c>
      <c r="H5090" s="55">
        <v>0</v>
      </c>
    </row>
    <row r="5091" spans="1:8" ht="12.5" customHeight="1">
      <c r="A5091" s="55">
        <v>19831</v>
      </c>
      <c r="B5091" s="55">
        <v>4</v>
      </c>
      <c r="C5091" s="55" t="s">
        <v>19917</v>
      </c>
      <c r="D5091" s="55" t="s">
        <v>4649</v>
      </c>
      <c r="E5091" s="55" t="s">
        <v>19918</v>
      </c>
      <c r="F5091" s="55" t="s">
        <v>4651</v>
      </c>
      <c r="G5091" s="55" t="s">
        <v>19919</v>
      </c>
      <c r="H5091" s="55">
        <v>0</v>
      </c>
    </row>
    <row r="5092" spans="1:8" ht="12.5" customHeight="1">
      <c r="A5092" s="55">
        <v>19837</v>
      </c>
      <c r="B5092" s="55">
        <v>4</v>
      </c>
      <c r="C5092" s="55" t="s">
        <v>19920</v>
      </c>
      <c r="D5092" s="55" t="s">
        <v>4649</v>
      </c>
      <c r="E5092" s="55" t="s">
        <v>19921</v>
      </c>
      <c r="F5092" s="55" t="s">
        <v>4651</v>
      </c>
      <c r="G5092" s="55" t="s">
        <v>19922</v>
      </c>
      <c r="H5092" s="55">
        <v>0</v>
      </c>
    </row>
    <row r="5093" spans="1:8" ht="12.5" customHeight="1">
      <c r="A5093" s="55">
        <v>19897</v>
      </c>
      <c r="B5093" s="55">
        <v>4</v>
      </c>
      <c r="C5093" s="55" t="s">
        <v>19923</v>
      </c>
      <c r="D5093" s="55" t="s">
        <v>4649</v>
      </c>
      <c r="E5093" s="55" t="s">
        <v>19924</v>
      </c>
      <c r="F5093" s="55" t="s">
        <v>4651</v>
      </c>
      <c r="G5093" s="55" t="s">
        <v>19925</v>
      </c>
      <c r="H5093" s="55">
        <v>0</v>
      </c>
    </row>
    <row r="5094" spans="1:8" ht="12.5" customHeight="1">
      <c r="A5094" s="55">
        <v>20335</v>
      </c>
      <c r="B5094" s="55">
        <v>4</v>
      </c>
      <c r="C5094" s="55" t="s">
        <v>19926</v>
      </c>
      <c r="D5094" s="55" t="s">
        <v>4649</v>
      </c>
      <c r="E5094" s="55" t="s">
        <v>19927</v>
      </c>
      <c r="F5094" s="55" t="s">
        <v>4651</v>
      </c>
      <c r="G5094" s="55" t="s">
        <v>19928</v>
      </c>
      <c r="H5094" s="55">
        <v>0</v>
      </c>
    </row>
    <row r="5095" spans="1:8" ht="12.5" customHeight="1">
      <c r="A5095" s="55">
        <v>20636</v>
      </c>
      <c r="B5095" s="55">
        <v>4</v>
      </c>
      <c r="C5095" s="55" t="s">
        <v>19929</v>
      </c>
      <c r="D5095" s="55" t="s">
        <v>4649</v>
      </c>
      <c r="E5095" s="55" t="s">
        <v>19930</v>
      </c>
      <c r="F5095" s="55" t="s">
        <v>4651</v>
      </c>
      <c r="G5095" s="55" t="s">
        <v>19931</v>
      </c>
      <c r="H5095" s="55">
        <v>0</v>
      </c>
    </row>
    <row r="5096" spans="1:8" ht="12.5" customHeight="1">
      <c r="A5096" s="55">
        <v>20697</v>
      </c>
      <c r="B5096" s="55">
        <v>4</v>
      </c>
      <c r="C5096" s="55" t="s">
        <v>19932</v>
      </c>
      <c r="D5096" s="55" t="s">
        <v>4649</v>
      </c>
      <c r="E5096" s="55" t="s">
        <v>19933</v>
      </c>
      <c r="F5096" s="55" t="s">
        <v>4651</v>
      </c>
      <c r="G5096" s="55" t="s">
        <v>19934</v>
      </c>
      <c r="H5096" s="55">
        <v>0</v>
      </c>
    </row>
    <row r="5097" spans="1:8" ht="12.5" customHeight="1">
      <c r="A5097" s="55">
        <v>20785</v>
      </c>
      <c r="B5097" s="55">
        <v>4</v>
      </c>
      <c r="C5097" s="55" t="s">
        <v>19935</v>
      </c>
      <c r="D5097" s="55" t="s">
        <v>4649</v>
      </c>
      <c r="E5097" s="55" t="s">
        <v>19936</v>
      </c>
      <c r="F5097" s="55" t="s">
        <v>4651</v>
      </c>
      <c r="G5097" s="55" t="s">
        <v>19937</v>
      </c>
      <c r="H5097" s="55">
        <v>0</v>
      </c>
    </row>
    <row r="5098" spans="1:8" ht="12.5" customHeight="1">
      <c r="A5098" s="55">
        <v>21164</v>
      </c>
      <c r="B5098" s="55">
        <v>4</v>
      </c>
      <c r="C5098" s="55" t="s">
        <v>19938</v>
      </c>
      <c r="D5098" s="55" t="s">
        <v>4649</v>
      </c>
      <c r="E5098" s="55" t="s">
        <v>19939</v>
      </c>
      <c r="F5098" s="55" t="s">
        <v>4651</v>
      </c>
      <c r="G5098" s="55" t="s">
        <v>19940</v>
      </c>
      <c r="H5098" s="55">
        <v>0</v>
      </c>
    </row>
    <row r="5099" spans="1:8" ht="12.5" customHeight="1">
      <c r="A5099" s="55">
        <v>21243</v>
      </c>
      <c r="B5099" s="55">
        <v>4</v>
      </c>
      <c r="C5099" s="55" t="s">
        <v>19941</v>
      </c>
      <c r="D5099" s="55" t="s">
        <v>4649</v>
      </c>
      <c r="E5099" s="55" t="s">
        <v>19942</v>
      </c>
      <c r="F5099" s="55" t="s">
        <v>4651</v>
      </c>
      <c r="G5099" s="55" t="s">
        <v>19943</v>
      </c>
      <c r="H5099" s="55">
        <v>0</v>
      </c>
    </row>
    <row r="5100" spans="1:8" ht="12.5" customHeight="1">
      <c r="A5100" s="55">
        <v>21275</v>
      </c>
      <c r="B5100" s="55">
        <v>4</v>
      </c>
      <c r="C5100" s="55" t="s">
        <v>19944</v>
      </c>
      <c r="D5100" s="55" t="s">
        <v>4649</v>
      </c>
      <c r="E5100" s="55" t="s">
        <v>19945</v>
      </c>
      <c r="F5100" s="55" t="s">
        <v>4651</v>
      </c>
      <c r="G5100" s="55" t="s">
        <v>19946</v>
      </c>
      <c r="H5100" s="55">
        <v>0</v>
      </c>
    </row>
    <row r="5101" spans="1:8" ht="12.5" customHeight="1">
      <c r="A5101" s="55">
        <v>21346</v>
      </c>
      <c r="B5101" s="55">
        <v>4</v>
      </c>
      <c r="C5101" s="55" t="s">
        <v>19947</v>
      </c>
      <c r="D5101" s="55" t="s">
        <v>4649</v>
      </c>
      <c r="E5101" s="55" t="s">
        <v>19948</v>
      </c>
      <c r="F5101" s="55" t="s">
        <v>4651</v>
      </c>
      <c r="G5101" s="55" t="s">
        <v>19949</v>
      </c>
      <c r="H5101" s="55">
        <v>0</v>
      </c>
    </row>
    <row r="5102" spans="1:8" ht="12.5" customHeight="1">
      <c r="A5102" s="55">
        <v>21368</v>
      </c>
      <c r="B5102" s="55">
        <v>4</v>
      </c>
      <c r="C5102" s="55" t="s">
        <v>19950</v>
      </c>
      <c r="D5102" s="55" t="s">
        <v>4649</v>
      </c>
      <c r="E5102" s="55" t="s">
        <v>19951</v>
      </c>
      <c r="F5102" s="55" t="s">
        <v>4651</v>
      </c>
      <c r="G5102" s="55" t="s">
        <v>19952</v>
      </c>
      <c r="H5102" s="55">
        <v>0</v>
      </c>
    </row>
    <row r="5103" spans="1:8" ht="12.5" customHeight="1">
      <c r="A5103" s="55">
        <v>21440</v>
      </c>
      <c r="B5103" s="55">
        <v>4</v>
      </c>
      <c r="C5103" s="55" t="s">
        <v>19953</v>
      </c>
      <c r="D5103" s="55" t="s">
        <v>4649</v>
      </c>
      <c r="E5103" s="55" t="s">
        <v>19954</v>
      </c>
      <c r="F5103" s="55" t="s">
        <v>4651</v>
      </c>
      <c r="G5103" s="55" t="s">
        <v>19955</v>
      </c>
      <c r="H5103" s="55">
        <v>0</v>
      </c>
    </row>
    <row r="5104" spans="1:8" ht="12.5" customHeight="1">
      <c r="A5104" s="55">
        <v>21462</v>
      </c>
      <c r="B5104" s="55">
        <v>4</v>
      </c>
      <c r="C5104" s="55" t="s">
        <v>19956</v>
      </c>
      <c r="D5104" s="55" t="s">
        <v>4649</v>
      </c>
      <c r="E5104" s="55" t="s">
        <v>19957</v>
      </c>
      <c r="F5104" s="55" t="s">
        <v>4651</v>
      </c>
      <c r="G5104" s="55" t="s">
        <v>19958</v>
      </c>
      <c r="H5104" s="55">
        <v>0</v>
      </c>
    </row>
    <row r="5105" spans="1:8" ht="12.5" customHeight="1">
      <c r="A5105" s="55">
        <v>21643</v>
      </c>
      <c r="B5105" s="55">
        <v>4</v>
      </c>
      <c r="C5105" s="55" t="s">
        <v>19959</v>
      </c>
      <c r="D5105" s="55" t="s">
        <v>4649</v>
      </c>
      <c r="E5105" s="55" t="s">
        <v>19960</v>
      </c>
      <c r="F5105" s="55" t="s">
        <v>4651</v>
      </c>
      <c r="G5105" s="55" t="s">
        <v>19961</v>
      </c>
      <c r="H5105" s="55">
        <v>0</v>
      </c>
    </row>
    <row r="5106" spans="1:8" ht="12.5" customHeight="1">
      <c r="A5106" s="55">
        <v>21760</v>
      </c>
      <c r="B5106" s="55">
        <v>4</v>
      </c>
      <c r="C5106" s="55" t="s">
        <v>19962</v>
      </c>
      <c r="D5106" s="55" t="s">
        <v>4649</v>
      </c>
      <c r="E5106" s="55" t="s">
        <v>19963</v>
      </c>
      <c r="F5106" s="55" t="s">
        <v>4651</v>
      </c>
      <c r="G5106" s="55" t="s">
        <v>19964</v>
      </c>
      <c r="H5106" s="55">
        <v>0</v>
      </c>
    </row>
    <row r="5107" spans="1:8" ht="12.5" customHeight="1">
      <c r="A5107" s="55">
        <v>22248</v>
      </c>
      <c r="B5107" s="55">
        <v>4</v>
      </c>
      <c r="C5107" s="55" t="s">
        <v>19965</v>
      </c>
      <c r="D5107" s="55" t="s">
        <v>4649</v>
      </c>
      <c r="E5107" s="55" t="s">
        <v>19966</v>
      </c>
      <c r="F5107" s="55" t="s">
        <v>4651</v>
      </c>
      <c r="G5107" s="55" t="s">
        <v>19967</v>
      </c>
      <c r="H5107" s="55">
        <v>0</v>
      </c>
    </row>
    <row r="5108" spans="1:8" ht="12.5" customHeight="1">
      <c r="A5108" s="55">
        <v>22287</v>
      </c>
      <c r="B5108" s="55">
        <v>4</v>
      </c>
      <c r="C5108" s="55" t="s">
        <v>19968</v>
      </c>
      <c r="D5108" s="55" t="s">
        <v>4649</v>
      </c>
      <c r="E5108" s="55" t="s">
        <v>19969</v>
      </c>
      <c r="F5108" s="55" t="s">
        <v>4651</v>
      </c>
      <c r="G5108" s="55" t="s">
        <v>19970</v>
      </c>
      <c r="H5108" s="55">
        <v>0</v>
      </c>
    </row>
    <row r="5109" spans="1:8" ht="12.5" customHeight="1">
      <c r="A5109" s="55">
        <v>22722</v>
      </c>
      <c r="B5109" s="55">
        <v>4</v>
      </c>
      <c r="C5109" s="55" t="s">
        <v>19971</v>
      </c>
      <c r="D5109" s="55" t="s">
        <v>4649</v>
      </c>
      <c r="E5109" s="55" t="s">
        <v>19972</v>
      </c>
      <c r="F5109" s="55" t="s">
        <v>4651</v>
      </c>
      <c r="G5109" s="55" t="s">
        <v>19973</v>
      </c>
      <c r="H5109" s="55">
        <v>0</v>
      </c>
    </row>
    <row r="5110" spans="1:8" ht="12.5" customHeight="1">
      <c r="A5110" s="55">
        <v>22756</v>
      </c>
      <c r="B5110" s="55">
        <v>4</v>
      </c>
      <c r="C5110" s="55" t="s">
        <v>19974</v>
      </c>
      <c r="D5110" s="55" t="s">
        <v>4649</v>
      </c>
      <c r="E5110" s="55" t="s">
        <v>19975</v>
      </c>
      <c r="F5110" s="55" t="s">
        <v>4651</v>
      </c>
      <c r="G5110" s="55" t="s">
        <v>19976</v>
      </c>
      <c r="H5110" s="55">
        <v>0</v>
      </c>
    </row>
    <row r="5111" spans="1:8" ht="12.5" customHeight="1">
      <c r="A5111" s="55">
        <v>23082</v>
      </c>
      <c r="B5111" s="55">
        <v>4</v>
      </c>
      <c r="C5111" s="55" t="s">
        <v>19977</v>
      </c>
      <c r="D5111" s="55" t="s">
        <v>4649</v>
      </c>
      <c r="E5111" s="55" t="s">
        <v>19978</v>
      </c>
      <c r="F5111" s="55" t="s">
        <v>4651</v>
      </c>
      <c r="G5111" s="55" t="s">
        <v>19979</v>
      </c>
      <c r="H5111" s="55">
        <v>0</v>
      </c>
    </row>
    <row r="5112" spans="1:8" ht="12.5" customHeight="1">
      <c r="A5112" s="55">
        <v>23359</v>
      </c>
      <c r="B5112" s="55">
        <v>4</v>
      </c>
      <c r="C5112" s="55" t="s">
        <v>19980</v>
      </c>
      <c r="D5112" s="55" t="s">
        <v>4649</v>
      </c>
      <c r="E5112" s="55" t="s">
        <v>19981</v>
      </c>
      <c r="F5112" s="55" t="s">
        <v>4651</v>
      </c>
      <c r="G5112" s="55" t="s">
        <v>19982</v>
      </c>
      <c r="H5112" s="55">
        <v>0</v>
      </c>
    </row>
    <row r="5113" spans="1:8" ht="12.5" customHeight="1">
      <c r="A5113" s="55">
        <v>23582</v>
      </c>
      <c r="B5113" s="55">
        <v>4</v>
      </c>
      <c r="C5113" s="55" t="s">
        <v>19983</v>
      </c>
      <c r="D5113" s="55" t="s">
        <v>4649</v>
      </c>
      <c r="E5113" s="55" t="s">
        <v>19984</v>
      </c>
      <c r="F5113" s="55" t="s">
        <v>4651</v>
      </c>
      <c r="G5113" s="55" t="s">
        <v>19985</v>
      </c>
      <c r="H5113" s="55">
        <v>0</v>
      </c>
    </row>
    <row r="5114" spans="1:8" ht="12.5" customHeight="1">
      <c r="A5114" s="55">
        <v>23881</v>
      </c>
      <c r="B5114" s="55">
        <v>4</v>
      </c>
      <c r="C5114" s="55" t="s">
        <v>19986</v>
      </c>
      <c r="D5114" s="55" t="s">
        <v>4649</v>
      </c>
      <c r="E5114" s="55" t="s">
        <v>19987</v>
      </c>
      <c r="F5114" s="55" t="s">
        <v>4651</v>
      </c>
      <c r="G5114" s="55" t="s">
        <v>19988</v>
      </c>
      <c r="H5114" s="55">
        <v>0</v>
      </c>
    </row>
    <row r="5115" spans="1:8" ht="12.5" customHeight="1">
      <c r="A5115" s="55">
        <v>24387</v>
      </c>
      <c r="B5115" s="55">
        <v>4</v>
      </c>
      <c r="C5115" s="55" t="s">
        <v>19989</v>
      </c>
      <c r="D5115" s="55" t="s">
        <v>4649</v>
      </c>
      <c r="E5115" s="55" t="s">
        <v>19990</v>
      </c>
      <c r="F5115" s="55" t="s">
        <v>4651</v>
      </c>
      <c r="G5115" s="55" t="s">
        <v>19991</v>
      </c>
      <c r="H5115" s="55">
        <v>0</v>
      </c>
    </row>
    <row r="5116" spans="1:8" ht="12.5" customHeight="1">
      <c r="A5116" s="55">
        <v>24443</v>
      </c>
      <c r="B5116" s="55">
        <v>4</v>
      </c>
      <c r="C5116" s="55" t="s">
        <v>19992</v>
      </c>
      <c r="D5116" s="55" t="s">
        <v>4649</v>
      </c>
      <c r="E5116" s="55" t="s">
        <v>19993</v>
      </c>
      <c r="F5116" s="55" t="s">
        <v>4651</v>
      </c>
      <c r="G5116" s="55" t="s">
        <v>19994</v>
      </c>
      <c r="H5116" s="55">
        <v>0</v>
      </c>
    </row>
    <row r="5117" spans="1:8" ht="12.5" customHeight="1">
      <c r="A5117" s="55">
        <v>24926</v>
      </c>
      <c r="B5117" s="55">
        <v>4</v>
      </c>
      <c r="C5117" s="55" t="s">
        <v>19995</v>
      </c>
      <c r="D5117" s="55" t="s">
        <v>4649</v>
      </c>
      <c r="E5117" s="55" t="s">
        <v>19996</v>
      </c>
      <c r="F5117" s="55" t="s">
        <v>4651</v>
      </c>
      <c r="G5117" s="55" t="s">
        <v>19997</v>
      </c>
      <c r="H5117" s="55">
        <v>0</v>
      </c>
    </row>
    <row r="5118" spans="1:8" ht="12.5" customHeight="1">
      <c r="A5118" s="55">
        <v>24934</v>
      </c>
      <c r="B5118" s="55">
        <v>4</v>
      </c>
      <c r="C5118" s="55" t="s">
        <v>19998</v>
      </c>
      <c r="D5118" s="55" t="s">
        <v>4649</v>
      </c>
      <c r="E5118" s="55" t="s">
        <v>19999</v>
      </c>
      <c r="F5118" s="55" t="s">
        <v>4651</v>
      </c>
      <c r="G5118" s="55" t="s">
        <v>20000</v>
      </c>
      <c r="H5118" s="55">
        <v>0</v>
      </c>
    </row>
    <row r="5119" spans="1:8" ht="12.5" customHeight="1">
      <c r="A5119" s="55">
        <v>25165</v>
      </c>
      <c r="B5119" s="55">
        <v>4</v>
      </c>
      <c r="C5119" s="55" t="s">
        <v>20001</v>
      </c>
      <c r="D5119" s="55" t="s">
        <v>4649</v>
      </c>
      <c r="E5119" s="55" t="s">
        <v>20002</v>
      </c>
      <c r="F5119" s="55" t="s">
        <v>4651</v>
      </c>
      <c r="G5119" s="55" t="s">
        <v>20003</v>
      </c>
      <c r="H5119" s="55">
        <v>0</v>
      </c>
    </row>
    <row r="5120" spans="1:8" ht="12.5" customHeight="1">
      <c r="A5120" s="55">
        <v>25206</v>
      </c>
      <c r="B5120" s="55">
        <v>4</v>
      </c>
      <c r="C5120" s="55" t="s">
        <v>20004</v>
      </c>
      <c r="D5120" s="55" t="s">
        <v>4649</v>
      </c>
      <c r="E5120" s="55" t="s">
        <v>20005</v>
      </c>
      <c r="F5120" s="55" t="s">
        <v>4651</v>
      </c>
      <c r="G5120" s="55" t="s">
        <v>20006</v>
      </c>
      <c r="H5120" s="55">
        <v>0</v>
      </c>
    </row>
    <row r="5121" spans="1:8" ht="12.5" customHeight="1">
      <c r="A5121" s="55">
        <v>25879</v>
      </c>
      <c r="B5121" s="55">
        <v>4</v>
      </c>
      <c r="C5121" s="55" t="s">
        <v>20007</v>
      </c>
      <c r="D5121" s="55" t="s">
        <v>4649</v>
      </c>
      <c r="E5121" s="55" t="s">
        <v>20008</v>
      </c>
      <c r="F5121" s="55" t="s">
        <v>4651</v>
      </c>
      <c r="G5121" s="55" t="s">
        <v>20009</v>
      </c>
      <c r="H5121" s="55">
        <v>0</v>
      </c>
    </row>
    <row r="5122" spans="1:8" ht="12.5" customHeight="1">
      <c r="A5122" s="55">
        <v>26195</v>
      </c>
      <c r="B5122" s="55">
        <v>4</v>
      </c>
      <c r="C5122" s="55" t="s">
        <v>20010</v>
      </c>
      <c r="D5122" s="55" t="s">
        <v>4649</v>
      </c>
      <c r="E5122" s="55" t="s">
        <v>20011</v>
      </c>
      <c r="F5122" s="55" t="s">
        <v>4651</v>
      </c>
      <c r="G5122" s="55" t="s">
        <v>20012</v>
      </c>
      <c r="H5122" s="55">
        <v>0</v>
      </c>
    </row>
    <row r="5123" spans="1:8" ht="12.5" customHeight="1">
      <c r="A5123" s="55">
        <v>26465</v>
      </c>
      <c r="B5123" s="55">
        <v>4</v>
      </c>
      <c r="C5123" s="55" t="s">
        <v>20013</v>
      </c>
      <c r="D5123" s="55" t="s">
        <v>4649</v>
      </c>
      <c r="E5123" s="55" t="s">
        <v>20014</v>
      </c>
      <c r="F5123" s="55" t="s">
        <v>4651</v>
      </c>
      <c r="G5123" s="55" t="s">
        <v>20015</v>
      </c>
      <c r="H5123" s="55">
        <v>0</v>
      </c>
    </row>
    <row r="5124" spans="1:8" ht="12.5" customHeight="1">
      <c r="A5124" s="55">
        <v>26526</v>
      </c>
      <c r="B5124" s="55">
        <v>4</v>
      </c>
      <c r="C5124" s="55" t="s">
        <v>20016</v>
      </c>
      <c r="D5124" s="55" t="s">
        <v>4649</v>
      </c>
      <c r="E5124" s="55" t="s">
        <v>20017</v>
      </c>
      <c r="F5124" s="55" t="s">
        <v>4651</v>
      </c>
      <c r="G5124" s="55" t="s">
        <v>20018</v>
      </c>
      <c r="H5124" s="55">
        <v>0</v>
      </c>
    </row>
    <row r="5125" spans="1:8" ht="12.5" customHeight="1">
      <c r="A5125" s="55">
        <v>26645</v>
      </c>
      <c r="B5125" s="55">
        <v>4</v>
      </c>
      <c r="C5125" s="55" t="s">
        <v>20019</v>
      </c>
      <c r="D5125" s="55" t="s">
        <v>4649</v>
      </c>
      <c r="E5125" s="55" t="s">
        <v>20020</v>
      </c>
      <c r="F5125" s="55" t="s">
        <v>4651</v>
      </c>
      <c r="G5125" s="55" t="s">
        <v>20021</v>
      </c>
      <c r="H5125" s="55">
        <v>0</v>
      </c>
    </row>
    <row r="5126" spans="1:8" ht="12.5" customHeight="1">
      <c r="A5126" s="55">
        <v>26791</v>
      </c>
      <c r="B5126" s="55">
        <v>4</v>
      </c>
      <c r="C5126" s="55" t="s">
        <v>20022</v>
      </c>
      <c r="D5126" s="55" t="s">
        <v>4649</v>
      </c>
      <c r="E5126" s="55" t="s">
        <v>20023</v>
      </c>
      <c r="F5126" s="55" t="s">
        <v>4651</v>
      </c>
      <c r="G5126" s="55" t="s">
        <v>20024</v>
      </c>
      <c r="H5126" s="55">
        <v>0</v>
      </c>
    </row>
    <row r="5127" spans="1:8" ht="12.5" customHeight="1">
      <c r="A5127" s="55">
        <v>26801</v>
      </c>
      <c r="B5127" s="55">
        <v>4</v>
      </c>
      <c r="C5127" s="55" t="s">
        <v>20025</v>
      </c>
      <c r="D5127" s="55" t="s">
        <v>4649</v>
      </c>
      <c r="E5127" s="55" t="s">
        <v>20026</v>
      </c>
      <c r="F5127" s="55" t="s">
        <v>4651</v>
      </c>
      <c r="G5127" s="55" t="s">
        <v>20027</v>
      </c>
      <c r="H5127" s="55">
        <v>0</v>
      </c>
    </row>
    <row r="5128" spans="1:8" ht="12.5" customHeight="1">
      <c r="A5128" s="55">
        <v>26804</v>
      </c>
      <c r="B5128" s="55">
        <v>4</v>
      </c>
      <c r="C5128" s="55" t="s">
        <v>20028</v>
      </c>
      <c r="D5128" s="55" t="s">
        <v>4649</v>
      </c>
      <c r="E5128" s="55" t="s">
        <v>20029</v>
      </c>
      <c r="F5128" s="55" t="s">
        <v>4651</v>
      </c>
      <c r="G5128" s="55" t="s">
        <v>20030</v>
      </c>
      <c r="H5128" s="55">
        <v>0</v>
      </c>
    </row>
    <row r="5129" spans="1:8" ht="12.5" customHeight="1">
      <c r="A5129" s="55">
        <v>27018</v>
      </c>
      <c r="B5129" s="55">
        <v>4</v>
      </c>
      <c r="C5129" s="55" t="s">
        <v>20031</v>
      </c>
      <c r="D5129" s="55" t="s">
        <v>4649</v>
      </c>
      <c r="E5129" s="55" t="s">
        <v>20032</v>
      </c>
      <c r="F5129" s="55" t="s">
        <v>4651</v>
      </c>
      <c r="G5129" s="55" t="s">
        <v>20033</v>
      </c>
      <c r="H5129" s="55">
        <v>0</v>
      </c>
    </row>
    <row r="5130" spans="1:8" ht="12.5" customHeight="1">
      <c r="A5130" s="55">
        <v>27077</v>
      </c>
      <c r="B5130" s="55">
        <v>4</v>
      </c>
      <c r="C5130" s="55" t="s">
        <v>20034</v>
      </c>
      <c r="D5130" s="55" t="s">
        <v>4649</v>
      </c>
      <c r="E5130" s="55" t="s">
        <v>20035</v>
      </c>
      <c r="F5130" s="55" t="s">
        <v>4651</v>
      </c>
      <c r="G5130" s="55" t="s">
        <v>20036</v>
      </c>
      <c r="H5130" s="55">
        <v>0</v>
      </c>
    </row>
    <row r="5131" spans="1:8" ht="12.5" customHeight="1">
      <c r="A5131" s="55">
        <v>27216</v>
      </c>
      <c r="B5131" s="55">
        <v>4</v>
      </c>
      <c r="C5131" s="55" t="s">
        <v>20037</v>
      </c>
      <c r="D5131" s="55" t="s">
        <v>4649</v>
      </c>
      <c r="E5131" s="55" t="s">
        <v>20038</v>
      </c>
      <c r="F5131" s="55" t="s">
        <v>4651</v>
      </c>
      <c r="G5131" s="55" t="s">
        <v>20039</v>
      </c>
      <c r="H5131" s="55">
        <v>0</v>
      </c>
    </row>
    <row r="5132" spans="1:8" ht="12.5" customHeight="1">
      <c r="A5132" s="55">
        <v>27276</v>
      </c>
      <c r="B5132" s="55">
        <v>4</v>
      </c>
      <c r="C5132" s="55" t="s">
        <v>20040</v>
      </c>
      <c r="D5132" s="55" t="s">
        <v>4649</v>
      </c>
      <c r="E5132" s="55" t="s">
        <v>20041</v>
      </c>
      <c r="F5132" s="55" t="s">
        <v>4651</v>
      </c>
      <c r="G5132" s="55" t="s">
        <v>20042</v>
      </c>
      <c r="H5132" s="55">
        <v>0</v>
      </c>
    </row>
    <row r="5133" spans="1:8" ht="12.5" customHeight="1">
      <c r="A5133" s="55">
        <v>27287</v>
      </c>
      <c r="B5133" s="55">
        <v>4</v>
      </c>
      <c r="C5133" s="55" t="s">
        <v>20043</v>
      </c>
      <c r="D5133" s="55" t="s">
        <v>4649</v>
      </c>
      <c r="E5133" s="55" t="s">
        <v>20044</v>
      </c>
      <c r="F5133" s="55" t="s">
        <v>4651</v>
      </c>
      <c r="G5133" s="55" t="s">
        <v>20045</v>
      </c>
      <c r="H5133" s="55">
        <v>0</v>
      </c>
    </row>
    <row r="5134" spans="1:8" ht="12.5" customHeight="1">
      <c r="A5134" s="55">
        <v>27533</v>
      </c>
      <c r="B5134" s="55">
        <v>4</v>
      </c>
      <c r="C5134" s="55" t="s">
        <v>20046</v>
      </c>
      <c r="D5134" s="55" t="s">
        <v>4649</v>
      </c>
      <c r="E5134" s="55" t="s">
        <v>20047</v>
      </c>
      <c r="F5134" s="55" t="s">
        <v>4651</v>
      </c>
      <c r="G5134" s="55" t="s">
        <v>20048</v>
      </c>
      <c r="H5134" s="55">
        <v>0</v>
      </c>
    </row>
    <row r="5135" spans="1:8" ht="12.5" customHeight="1">
      <c r="A5135" s="55">
        <v>28031</v>
      </c>
      <c r="B5135" s="55">
        <v>4</v>
      </c>
      <c r="C5135" s="55" t="s">
        <v>20049</v>
      </c>
      <c r="D5135" s="55" t="s">
        <v>4649</v>
      </c>
      <c r="E5135" s="55" t="s">
        <v>20050</v>
      </c>
      <c r="F5135" s="55" t="s">
        <v>4651</v>
      </c>
      <c r="G5135" s="55" t="s">
        <v>20051</v>
      </c>
      <c r="H5135" s="55">
        <v>0</v>
      </c>
    </row>
    <row r="5136" spans="1:8" ht="12.5" customHeight="1">
      <c r="A5136" s="55">
        <v>28645</v>
      </c>
      <c r="B5136" s="55">
        <v>4</v>
      </c>
      <c r="C5136" s="55" t="s">
        <v>20052</v>
      </c>
      <c r="D5136" s="55" t="s">
        <v>4649</v>
      </c>
      <c r="E5136" s="55" t="s">
        <v>20053</v>
      </c>
      <c r="F5136" s="55" t="s">
        <v>4651</v>
      </c>
      <c r="G5136" s="55" t="s">
        <v>20054</v>
      </c>
      <c r="H5136" s="55">
        <v>0</v>
      </c>
    </row>
    <row r="5137" spans="1:8" ht="12.5" customHeight="1">
      <c r="A5137" s="55">
        <v>28658</v>
      </c>
      <c r="B5137" s="55">
        <v>4</v>
      </c>
      <c r="C5137" s="55" t="s">
        <v>20055</v>
      </c>
      <c r="D5137" s="55" t="s">
        <v>4649</v>
      </c>
      <c r="E5137" s="55" t="s">
        <v>20056</v>
      </c>
      <c r="F5137" s="55" t="s">
        <v>4651</v>
      </c>
      <c r="G5137" s="55" t="s">
        <v>20057</v>
      </c>
      <c r="H5137" s="55">
        <v>0</v>
      </c>
    </row>
    <row r="5138" spans="1:8" ht="12.5" customHeight="1">
      <c r="A5138" s="55">
        <v>28774</v>
      </c>
      <c r="B5138" s="55">
        <v>4</v>
      </c>
      <c r="C5138" s="55" t="s">
        <v>20058</v>
      </c>
      <c r="D5138" s="55" t="s">
        <v>4649</v>
      </c>
      <c r="E5138" s="55" t="s">
        <v>20059</v>
      </c>
      <c r="F5138" s="55" t="s">
        <v>4651</v>
      </c>
      <c r="G5138" s="55" t="s">
        <v>20060</v>
      </c>
      <c r="H5138" s="55">
        <v>0</v>
      </c>
    </row>
    <row r="5139" spans="1:8" ht="12.5" customHeight="1">
      <c r="A5139" s="55">
        <v>29263</v>
      </c>
      <c r="B5139" s="55">
        <v>4</v>
      </c>
      <c r="C5139" s="55" t="s">
        <v>20061</v>
      </c>
      <c r="D5139" s="55" t="s">
        <v>4649</v>
      </c>
      <c r="E5139" s="55" t="s">
        <v>20062</v>
      </c>
      <c r="F5139" s="55" t="s">
        <v>4651</v>
      </c>
      <c r="G5139" s="55" t="s">
        <v>20063</v>
      </c>
      <c r="H5139" s="55">
        <v>0</v>
      </c>
    </row>
    <row r="5140" spans="1:8" ht="12.5" customHeight="1">
      <c r="A5140" s="55">
        <v>11174</v>
      </c>
      <c r="B5140" s="55">
        <v>4</v>
      </c>
      <c r="C5140" s="55" t="s">
        <v>20064</v>
      </c>
      <c r="D5140" s="55" t="s">
        <v>4649</v>
      </c>
      <c r="E5140" s="55" t="s">
        <v>20065</v>
      </c>
      <c r="F5140" s="55" t="s">
        <v>4651</v>
      </c>
      <c r="G5140" s="55" t="s">
        <v>20066</v>
      </c>
      <c r="H5140" s="55">
        <v>0</v>
      </c>
    </row>
    <row r="5141" spans="1:8" ht="12.5" customHeight="1">
      <c r="A5141" s="55">
        <v>11285</v>
      </c>
      <c r="B5141" s="55">
        <v>4</v>
      </c>
      <c r="C5141" s="55" t="s">
        <v>20067</v>
      </c>
      <c r="D5141" s="55" t="s">
        <v>4649</v>
      </c>
      <c r="E5141" s="55" t="s">
        <v>20068</v>
      </c>
      <c r="F5141" s="55" t="s">
        <v>4651</v>
      </c>
      <c r="G5141" s="55" t="s">
        <v>20069</v>
      </c>
      <c r="H5141" s="55">
        <v>0</v>
      </c>
    </row>
    <row r="5142" spans="1:8" ht="12.5" customHeight="1">
      <c r="A5142" s="55">
        <v>11291</v>
      </c>
      <c r="B5142" s="55">
        <v>4</v>
      </c>
      <c r="C5142" s="55" t="s">
        <v>20070</v>
      </c>
      <c r="D5142" s="55" t="s">
        <v>4649</v>
      </c>
      <c r="E5142" s="55" t="s">
        <v>20071</v>
      </c>
      <c r="F5142" s="55" t="s">
        <v>4651</v>
      </c>
      <c r="G5142" s="55" t="s">
        <v>20072</v>
      </c>
      <c r="H5142" s="55">
        <v>0</v>
      </c>
    </row>
    <row r="5143" spans="1:8" ht="12.5" customHeight="1">
      <c r="A5143" s="55">
        <v>11298</v>
      </c>
      <c r="B5143" s="55">
        <v>4</v>
      </c>
      <c r="C5143" s="55" t="s">
        <v>20073</v>
      </c>
      <c r="D5143" s="55" t="s">
        <v>4649</v>
      </c>
      <c r="E5143" s="55" t="s">
        <v>20074</v>
      </c>
      <c r="F5143" s="55" t="s">
        <v>4651</v>
      </c>
      <c r="G5143" s="55" t="s">
        <v>20075</v>
      </c>
      <c r="H5143" s="55">
        <v>0</v>
      </c>
    </row>
    <row r="5144" spans="1:8" ht="12.5" customHeight="1">
      <c r="A5144" s="55">
        <v>11702</v>
      </c>
      <c r="B5144" s="55">
        <v>4</v>
      </c>
      <c r="C5144" s="55" t="s">
        <v>20076</v>
      </c>
      <c r="D5144" s="55" t="s">
        <v>4649</v>
      </c>
      <c r="E5144" s="55" t="s">
        <v>20077</v>
      </c>
      <c r="F5144" s="55" t="s">
        <v>4651</v>
      </c>
      <c r="G5144" s="55" t="s">
        <v>20078</v>
      </c>
      <c r="H5144" s="55">
        <v>0</v>
      </c>
    </row>
    <row r="5145" spans="1:8" ht="12.5" customHeight="1">
      <c r="A5145" s="55">
        <v>11846</v>
      </c>
      <c r="B5145" s="55">
        <v>4</v>
      </c>
      <c r="C5145" s="55" t="s">
        <v>20079</v>
      </c>
      <c r="D5145" s="55" t="s">
        <v>4649</v>
      </c>
      <c r="E5145" s="55" t="s">
        <v>20080</v>
      </c>
      <c r="F5145" s="55" t="s">
        <v>4651</v>
      </c>
      <c r="G5145" s="55" t="s">
        <v>20081</v>
      </c>
      <c r="H5145" s="55">
        <v>0</v>
      </c>
    </row>
    <row r="5146" spans="1:8" ht="12.5" customHeight="1">
      <c r="A5146" s="55">
        <v>11924</v>
      </c>
      <c r="B5146" s="55">
        <v>4</v>
      </c>
      <c r="C5146" s="55" t="s">
        <v>20082</v>
      </c>
      <c r="D5146" s="55" t="s">
        <v>4649</v>
      </c>
      <c r="E5146" s="55" t="s">
        <v>20083</v>
      </c>
      <c r="F5146" s="55" t="s">
        <v>4651</v>
      </c>
      <c r="G5146" s="55" t="s">
        <v>20084</v>
      </c>
      <c r="H5146" s="55">
        <v>0</v>
      </c>
    </row>
    <row r="5147" spans="1:8" ht="12.5" customHeight="1">
      <c r="A5147" s="55">
        <v>11931</v>
      </c>
      <c r="B5147" s="55">
        <v>4</v>
      </c>
      <c r="C5147" s="55" t="s">
        <v>20085</v>
      </c>
      <c r="D5147" s="55" t="s">
        <v>4649</v>
      </c>
      <c r="E5147" s="55" t="s">
        <v>20086</v>
      </c>
      <c r="F5147" s="55" t="s">
        <v>4651</v>
      </c>
      <c r="G5147" s="55" t="s">
        <v>20087</v>
      </c>
      <c r="H5147" s="55">
        <v>0</v>
      </c>
    </row>
    <row r="5148" spans="1:8" ht="12.5" customHeight="1">
      <c r="A5148" s="55">
        <v>11982</v>
      </c>
      <c r="B5148" s="55">
        <v>4</v>
      </c>
      <c r="C5148" s="55" t="s">
        <v>20088</v>
      </c>
      <c r="D5148" s="55" t="s">
        <v>4649</v>
      </c>
      <c r="E5148" s="55" t="s">
        <v>20089</v>
      </c>
      <c r="F5148" s="55" t="s">
        <v>4651</v>
      </c>
      <c r="G5148" s="55" t="s">
        <v>20090</v>
      </c>
      <c r="H5148" s="55">
        <v>0</v>
      </c>
    </row>
    <row r="5149" spans="1:8" ht="12.5" customHeight="1">
      <c r="A5149" s="55">
        <v>12101</v>
      </c>
      <c r="B5149" s="55">
        <v>4</v>
      </c>
      <c r="C5149" s="55" t="s">
        <v>20091</v>
      </c>
      <c r="D5149" s="55" t="s">
        <v>4649</v>
      </c>
      <c r="E5149" s="55" t="s">
        <v>20092</v>
      </c>
      <c r="F5149" s="55" t="s">
        <v>4651</v>
      </c>
      <c r="G5149" s="55" t="s">
        <v>20093</v>
      </c>
      <c r="H5149" s="55">
        <v>0</v>
      </c>
    </row>
    <row r="5150" spans="1:8" ht="12.5" customHeight="1">
      <c r="A5150" s="55">
        <v>12762</v>
      </c>
      <c r="B5150" s="55">
        <v>4</v>
      </c>
      <c r="C5150" s="55" t="s">
        <v>20094</v>
      </c>
      <c r="D5150" s="55" t="s">
        <v>4649</v>
      </c>
      <c r="E5150" s="55" t="s">
        <v>20095</v>
      </c>
      <c r="F5150" s="55" t="s">
        <v>4651</v>
      </c>
      <c r="G5150" s="55" t="s">
        <v>20096</v>
      </c>
      <c r="H5150" s="55">
        <v>0</v>
      </c>
    </row>
    <row r="5151" spans="1:8" ht="12.5" customHeight="1">
      <c r="A5151" s="55">
        <v>13375</v>
      </c>
      <c r="B5151" s="55">
        <v>4</v>
      </c>
      <c r="C5151" s="55" t="s">
        <v>20097</v>
      </c>
      <c r="D5151" s="55" t="s">
        <v>4649</v>
      </c>
      <c r="E5151" s="55" t="s">
        <v>20098</v>
      </c>
      <c r="F5151" s="55" t="s">
        <v>4651</v>
      </c>
      <c r="G5151" s="55" t="s">
        <v>20099</v>
      </c>
      <c r="H5151" s="55">
        <v>0</v>
      </c>
    </row>
    <row r="5152" spans="1:8" ht="12.5" customHeight="1">
      <c r="A5152" s="55">
        <v>13377</v>
      </c>
      <c r="B5152" s="55">
        <v>4</v>
      </c>
      <c r="C5152" s="55" t="s">
        <v>20100</v>
      </c>
      <c r="D5152" s="55" t="s">
        <v>4649</v>
      </c>
      <c r="E5152" s="55" t="s">
        <v>20101</v>
      </c>
      <c r="F5152" s="55" t="s">
        <v>4651</v>
      </c>
      <c r="G5152" s="55" t="s">
        <v>20102</v>
      </c>
      <c r="H5152" s="55">
        <v>0</v>
      </c>
    </row>
    <row r="5153" spans="1:8" ht="12.5" customHeight="1">
      <c r="A5153" s="55">
        <v>13949</v>
      </c>
      <c r="B5153" s="55">
        <v>4</v>
      </c>
      <c r="C5153" s="55" t="s">
        <v>20103</v>
      </c>
      <c r="D5153" s="55" t="s">
        <v>4649</v>
      </c>
      <c r="E5153" s="55" t="s">
        <v>20104</v>
      </c>
      <c r="F5153" s="55" t="s">
        <v>4651</v>
      </c>
      <c r="G5153" s="55" t="s">
        <v>20105</v>
      </c>
      <c r="H5153" s="55">
        <v>0</v>
      </c>
    </row>
    <row r="5154" spans="1:8" ht="12.5" customHeight="1">
      <c r="A5154" s="55">
        <v>14023</v>
      </c>
      <c r="B5154" s="55">
        <v>4</v>
      </c>
      <c r="C5154" s="55" t="s">
        <v>20106</v>
      </c>
      <c r="D5154" s="55" t="s">
        <v>4649</v>
      </c>
      <c r="E5154" s="55" t="s">
        <v>20107</v>
      </c>
      <c r="F5154" s="55" t="s">
        <v>4651</v>
      </c>
      <c r="G5154" s="55" t="s">
        <v>20108</v>
      </c>
      <c r="H5154" s="55">
        <v>0</v>
      </c>
    </row>
    <row r="5155" spans="1:8" ht="12.5" customHeight="1">
      <c r="A5155" s="55">
        <v>14354</v>
      </c>
      <c r="B5155" s="55">
        <v>4</v>
      </c>
      <c r="C5155" s="55" t="s">
        <v>20109</v>
      </c>
      <c r="D5155" s="55" t="s">
        <v>4649</v>
      </c>
      <c r="E5155" s="55" t="s">
        <v>20110</v>
      </c>
      <c r="F5155" s="55" t="s">
        <v>4651</v>
      </c>
      <c r="G5155" s="55" t="s">
        <v>20111</v>
      </c>
      <c r="H5155" s="55">
        <v>0</v>
      </c>
    </row>
    <row r="5156" spans="1:8" ht="12.5" customHeight="1">
      <c r="A5156" s="55">
        <v>14388</v>
      </c>
      <c r="B5156" s="55">
        <v>4</v>
      </c>
      <c r="C5156" s="55" t="s">
        <v>20112</v>
      </c>
      <c r="D5156" s="55" t="s">
        <v>4649</v>
      </c>
      <c r="E5156" s="55" t="s">
        <v>20113</v>
      </c>
      <c r="F5156" s="55" t="s">
        <v>4651</v>
      </c>
      <c r="G5156" s="55" t="s">
        <v>20114</v>
      </c>
      <c r="H5156" s="55">
        <v>0</v>
      </c>
    </row>
    <row r="5157" spans="1:8" ht="12.5" customHeight="1">
      <c r="A5157" s="55">
        <v>14622</v>
      </c>
      <c r="B5157" s="55">
        <v>4</v>
      </c>
      <c r="C5157" s="55" t="s">
        <v>20115</v>
      </c>
      <c r="D5157" s="55" t="s">
        <v>4649</v>
      </c>
      <c r="E5157" s="55" t="s">
        <v>20116</v>
      </c>
      <c r="F5157" s="55" t="s">
        <v>4651</v>
      </c>
      <c r="G5157" s="55" t="s">
        <v>20117</v>
      </c>
      <c r="H5157" s="55">
        <v>0</v>
      </c>
    </row>
    <row r="5158" spans="1:8" ht="12.5" customHeight="1">
      <c r="A5158" s="55">
        <v>14920</v>
      </c>
      <c r="B5158" s="55">
        <v>4</v>
      </c>
      <c r="C5158" s="55" t="s">
        <v>20118</v>
      </c>
      <c r="D5158" s="55" t="s">
        <v>4649</v>
      </c>
      <c r="E5158" s="55" t="s">
        <v>20119</v>
      </c>
      <c r="F5158" s="55" t="s">
        <v>4651</v>
      </c>
      <c r="G5158" s="55" t="s">
        <v>20120</v>
      </c>
      <c r="H5158" s="55">
        <v>0</v>
      </c>
    </row>
    <row r="5159" spans="1:8" ht="12.5" customHeight="1">
      <c r="A5159" s="55">
        <v>15010</v>
      </c>
      <c r="B5159" s="55">
        <v>4</v>
      </c>
      <c r="C5159" s="55" t="s">
        <v>20121</v>
      </c>
      <c r="D5159" s="55" t="s">
        <v>4649</v>
      </c>
      <c r="E5159" s="55" t="s">
        <v>20122</v>
      </c>
      <c r="F5159" s="55" t="s">
        <v>4651</v>
      </c>
      <c r="G5159" s="55" t="s">
        <v>20123</v>
      </c>
      <c r="H5159" s="55">
        <v>0</v>
      </c>
    </row>
    <row r="5160" spans="1:8" ht="12.5" customHeight="1">
      <c r="A5160" s="55">
        <v>15158</v>
      </c>
      <c r="B5160" s="55">
        <v>4</v>
      </c>
      <c r="C5160" s="55" t="s">
        <v>20124</v>
      </c>
      <c r="D5160" s="55" t="s">
        <v>4649</v>
      </c>
      <c r="E5160" s="55" t="s">
        <v>20125</v>
      </c>
      <c r="F5160" s="55" t="s">
        <v>4651</v>
      </c>
      <c r="G5160" s="55" t="s">
        <v>20126</v>
      </c>
      <c r="H5160" s="55">
        <v>0</v>
      </c>
    </row>
    <row r="5161" spans="1:8" ht="12.5" customHeight="1">
      <c r="A5161" s="55">
        <v>15196</v>
      </c>
      <c r="B5161" s="55">
        <v>4</v>
      </c>
      <c r="C5161" s="55" t="s">
        <v>20127</v>
      </c>
      <c r="D5161" s="55" t="s">
        <v>4649</v>
      </c>
      <c r="E5161" s="55" t="s">
        <v>20128</v>
      </c>
      <c r="F5161" s="55" t="s">
        <v>4651</v>
      </c>
      <c r="G5161" s="55" t="s">
        <v>20129</v>
      </c>
      <c r="H5161" s="55">
        <v>0</v>
      </c>
    </row>
    <row r="5162" spans="1:8" ht="12.5" customHeight="1">
      <c r="A5162" s="55">
        <v>15408</v>
      </c>
      <c r="B5162" s="55">
        <v>4</v>
      </c>
      <c r="C5162" s="55" t="s">
        <v>20130</v>
      </c>
      <c r="D5162" s="55" t="s">
        <v>4649</v>
      </c>
      <c r="E5162" s="55" t="s">
        <v>20131</v>
      </c>
      <c r="F5162" s="55" t="s">
        <v>4651</v>
      </c>
      <c r="G5162" s="55" t="s">
        <v>20132</v>
      </c>
      <c r="H5162" s="55">
        <v>0</v>
      </c>
    </row>
    <row r="5163" spans="1:8" ht="12.5" customHeight="1">
      <c r="A5163" s="55">
        <v>15427</v>
      </c>
      <c r="B5163" s="55">
        <v>4</v>
      </c>
      <c r="C5163" s="55" t="s">
        <v>20133</v>
      </c>
      <c r="D5163" s="55" t="s">
        <v>4649</v>
      </c>
      <c r="E5163" s="55" t="s">
        <v>20134</v>
      </c>
      <c r="F5163" s="55" t="s">
        <v>4651</v>
      </c>
      <c r="G5163" s="55" t="s">
        <v>20135</v>
      </c>
      <c r="H5163" s="55">
        <v>0</v>
      </c>
    </row>
    <row r="5164" spans="1:8" ht="12.5" customHeight="1">
      <c r="A5164" s="55">
        <v>15470</v>
      </c>
      <c r="B5164" s="55">
        <v>4</v>
      </c>
      <c r="C5164" s="55" t="s">
        <v>20136</v>
      </c>
      <c r="D5164" s="55" t="s">
        <v>4649</v>
      </c>
      <c r="E5164" s="55" t="s">
        <v>20137</v>
      </c>
      <c r="F5164" s="55" t="s">
        <v>4651</v>
      </c>
      <c r="G5164" s="55" t="s">
        <v>20138</v>
      </c>
      <c r="H5164" s="55">
        <v>0</v>
      </c>
    </row>
    <row r="5165" spans="1:8" ht="12.5" customHeight="1">
      <c r="A5165" s="55">
        <v>15539</v>
      </c>
      <c r="B5165" s="55">
        <v>4</v>
      </c>
      <c r="C5165" s="55" t="s">
        <v>20139</v>
      </c>
      <c r="D5165" s="55" t="s">
        <v>4649</v>
      </c>
      <c r="E5165" s="55" t="s">
        <v>20140</v>
      </c>
      <c r="F5165" s="55" t="s">
        <v>4651</v>
      </c>
      <c r="G5165" s="55" t="s">
        <v>20141</v>
      </c>
      <c r="H5165" s="55">
        <v>0</v>
      </c>
    </row>
    <row r="5166" spans="1:8" ht="12.5" customHeight="1">
      <c r="A5166" s="55">
        <v>15741</v>
      </c>
      <c r="B5166" s="55">
        <v>4</v>
      </c>
      <c r="C5166" s="55" t="s">
        <v>20142</v>
      </c>
      <c r="D5166" s="55" t="s">
        <v>4649</v>
      </c>
      <c r="E5166" s="55" t="s">
        <v>20143</v>
      </c>
      <c r="F5166" s="55" t="s">
        <v>4651</v>
      </c>
      <c r="G5166" s="55" t="s">
        <v>20144</v>
      </c>
      <c r="H5166" s="55">
        <v>0</v>
      </c>
    </row>
    <row r="5167" spans="1:8" ht="12.5" customHeight="1">
      <c r="A5167" s="55">
        <v>16130</v>
      </c>
      <c r="B5167" s="55">
        <v>4</v>
      </c>
      <c r="C5167" s="55" t="s">
        <v>20145</v>
      </c>
      <c r="D5167" s="55" t="s">
        <v>4649</v>
      </c>
      <c r="E5167" s="55" t="s">
        <v>20146</v>
      </c>
      <c r="F5167" s="55" t="s">
        <v>4651</v>
      </c>
      <c r="G5167" s="55" t="s">
        <v>20147</v>
      </c>
      <c r="H5167" s="55">
        <v>0</v>
      </c>
    </row>
    <row r="5168" spans="1:8" ht="12.5" customHeight="1">
      <c r="A5168" s="55">
        <v>16245</v>
      </c>
      <c r="B5168" s="55">
        <v>4</v>
      </c>
      <c r="C5168" s="55" t="s">
        <v>20148</v>
      </c>
      <c r="D5168" s="55" t="s">
        <v>4649</v>
      </c>
      <c r="E5168" s="55" t="s">
        <v>20149</v>
      </c>
      <c r="F5168" s="55" t="s">
        <v>4651</v>
      </c>
      <c r="G5168" s="55" t="s">
        <v>20150</v>
      </c>
      <c r="H5168" s="55">
        <v>0</v>
      </c>
    </row>
    <row r="5169" spans="1:8" ht="12.5" customHeight="1">
      <c r="A5169" s="55">
        <v>16383</v>
      </c>
      <c r="B5169" s="55">
        <v>4</v>
      </c>
      <c r="C5169" s="55" t="s">
        <v>20151</v>
      </c>
      <c r="D5169" s="55" t="s">
        <v>4649</v>
      </c>
      <c r="E5169" s="55" t="s">
        <v>20152</v>
      </c>
      <c r="F5169" s="55" t="s">
        <v>4651</v>
      </c>
      <c r="G5169" s="55" t="s">
        <v>20153</v>
      </c>
      <c r="H5169" s="55">
        <v>0</v>
      </c>
    </row>
    <row r="5170" spans="1:8" ht="12.5" customHeight="1">
      <c r="A5170" s="55">
        <v>16719</v>
      </c>
      <c r="B5170" s="55">
        <v>4</v>
      </c>
      <c r="C5170" s="55" t="s">
        <v>20154</v>
      </c>
      <c r="D5170" s="55" t="s">
        <v>4649</v>
      </c>
      <c r="E5170" s="55" t="s">
        <v>20155</v>
      </c>
      <c r="F5170" s="55" t="s">
        <v>4651</v>
      </c>
      <c r="G5170" s="55" t="s">
        <v>20156</v>
      </c>
      <c r="H5170" s="55">
        <v>0</v>
      </c>
    </row>
    <row r="5171" spans="1:8" ht="12.5" customHeight="1">
      <c r="A5171" s="55">
        <v>16779</v>
      </c>
      <c r="B5171" s="55">
        <v>4</v>
      </c>
      <c r="C5171" s="55" t="s">
        <v>20157</v>
      </c>
      <c r="D5171" s="55" t="s">
        <v>4649</v>
      </c>
      <c r="E5171" s="55" t="s">
        <v>20158</v>
      </c>
      <c r="F5171" s="55" t="s">
        <v>4651</v>
      </c>
      <c r="G5171" s="55" t="s">
        <v>20159</v>
      </c>
      <c r="H5171" s="55">
        <v>0</v>
      </c>
    </row>
    <row r="5172" spans="1:8" ht="12.5" customHeight="1">
      <c r="A5172" s="55">
        <v>16839</v>
      </c>
      <c r="B5172" s="55">
        <v>4</v>
      </c>
      <c r="C5172" s="55" t="s">
        <v>20160</v>
      </c>
      <c r="D5172" s="55" t="s">
        <v>4649</v>
      </c>
      <c r="E5172" s="55" t="s">
        <v>20161</v>
      </c>
      <c r="F5172" s="55" t="s">
        <v>4651</v>
      </c>
      <c r="G5172" s="55" t="s">
        <v>20162</v>
      </c>
      <c r="H5172" s="55">
        <v>0</v>
      </c>
    </row>
    <row r="5173" spans="1:8" ht="12.5" customHeight="1">
      <c r="A5173" s="55">
        <v>16869</v>
      </c>
      <c r="B5173" s="55">
        <v>4</v>
      </c>
      <c r="C5173" s="55" t="s">
        <v>20163</v>
      </c>
      <c r="D5173" s="55" t="s">
        <v>4649</v>
      </c>
      <c r="E5173" s="55" t="s">
        <v>20164</v>
      </c>
      <c r="F5173" s="55" t="s">
        <v>4651</v>
      </c>
      <c r="G5173" s="55" t="s">
        <v>20165</v>
      </c>
      <c r="H5173" s="55">
        <v>0</v>
      </c>
    </row>
    <row r="5174" spans="1:8" ht="12.5" customHeight="1">
      <c r="A5174" s="55">
        <v>16920</v>
      </c>
      <c r="B5174" s="55">
        <v>4</v>
      </c>
      <c r="C5174" s="55" t="s">
        <v>20166</v>
      </c>
      <c r="D5174" s="55" t="s">
        <v>4649</v>
      </c>
      <c r="E5174" s="55" t="s">
        <v>20167</v>
      </c>
      <c r="F5174" s="55" t="s">
        <v>4651</v>
      </c>
      <c r="G5174" s="55" t="s">
        <v>20168</v>
      </c>
      <c r="H5174" s="55">
        <v>0</v>
      </c>
    </row>
    <row r="5175" spans="1:8" ht="12.5" customHeight="1">
      <c r="A5175" s="55">
        <v>17578</v>
      </c>
      <c r="B5175" s="55">
        <v>4</v>
      </c>
      <c r="C5175" s="55" t="s">
        <v>20169</v>
      </c>
      <c r="D5175" s="55" t="s">
        <v>4649</v>
      </c>
      <c r="E5175" s="55" t="s">
        <v>20170</v>
      </c>
      <c r="F5175" s="55" t="s">
        <v>4651</v>
      </c>
      <c r="G5175" s="55" t="s">
        <v>20171</v>
      </c>
      <c r="H5175" s="55">
        <v>0</v>
      </c>
    </row>
    <row r="5176" spans="1:8" ht="12.5" customHeight="1">
      <c r="A5176" s="55">
        <v>17610</v>
      </c>
      <c r="B5176" s="55">
        <v>4</v>
      </c>
      <c r="C5176" s="55" t="s">
        <v>20172</v>
      </c>
      <c r="D5176" s="55" t="s">
        <v>4649</v>
      </c>
      <c r="E5176" s="55" t="s">
        <v>20173</v>
      </c>
      <c r="F5176" s="55" t="s">
        <v>4651</v>
      </c>
      <c r="G5176" s="55" t="s">
        <v>20174</v>
      </c>
      <c r="H5176" s="55">
        <v>0</v>
      </c>
    </row>
    <row r="5177" spans="1:8" ht="12.5" customHeight="1">
      <c r="A5177" s="55">
        <v>18398</v>
      </c>
      <c r="B5177" s="55">
        <v>4</v>
      </c>
      <c r="C5177" s="55" t="s">
        <v>20175</v>
      </c>
      <c r="D5177" s="55" t="s">
        <v>4649</v>
      </c>
      <c r="E5177" s="55" t="s">
        <v>20176</v>
      </c>
      <c r="F5177" s="55" t="s">
        <v>4651</v>
      </c>
      <c r="G5177" s="55" t="s">
        <v>20177</v>
      </c>
      <c r="H5177" s="55">
        <v>0</v>
      </c>
    </row>
    <row r="5178" spans="1:8" ht="12.5" customHeight="1">
      <c r="A5178" s="55">
        <v>18406</v>
      </c>
      <c r="B5178" s="55">
        <v>4</v>
      </c>
      <c r="C5178" s="55" t="s">
        <v>20178</v>
      </c>
      <c r="D5178" s="55" t="s">
        <v>4649</v>
      </c>
      <c r="E5178" s="55" t="s">
        <v>20179</v>
      </c>
      <c r="F5178" s="55" t="s">
        <v>4651</v>
      </c>
      <c r="G5178" s="55" t="s">
        <v>20180</v>
      </c>
      <c r="H5178" s="55">
        <v>0</v>
      </c>
    </row>
    <row r="5179" spans="1:8" ht="12.5" customHeight="1">
      <c r="A5179" s="55">
        <v>18417</v>
      </c>
      <c r="B5179" s="55">
        <v>4</v>
      </c>
      <c r="C5179" s="55" t="s">
        <v>20181</v>
      </c>
      <c r="D5179" s="55" t="s">
        <v>4649</v>
      </c>
      <c r="E5179" s="55" t="s">
        <v>20182</v>
      </c>
      <c r="F5179" s="55" t="s">
        <v>4651</v>
      </c>
      <c r="G5179" s="55" t="s">
        <v>20183</v>
      </c>
      <c r="H5179" s="55">
        <v>0</v>
      </c>
    </row>
    <row r="5180" spans="1:8" ht="12.5" customHeight="1">
      <c r="A5180" s="55">
        <v>18437</v>
      </c>
      <c r="B5180" s="55">
        <v>4</v>
      </c>
      <c r="C5180" s="55" t="s">
        <v>20184</v>
      </c>
      <c r="D5180" s="55" t="s">
        <v>4649</v>
      </c>
      <c r="E5180" s="55" t="s">
        <v>20185</v>
      </c>
      <c r="F5180" s="55" t="s">
        <v>4651</v>
      </c>
      <c r="G5180" s="55" t="s">
        <v>20186</v>
      </c>
      <c r="H5180" s="55">
        <v>0</v>
      </c>
    </row>
    <row r="5181" spans="1:8" ht="12.5" customHeight="1">
      <c r="A5181" s="55">
        <v>18601</v>
      </c>
      <c r="B5181" s="55">
        <v>4</v>
      </c>
      <c r="C5181" s="55" t="s">
        <v>20187</v>
      </c>
      <c r="D5181" s="55" t="s">
        <v>4649</v>
      </c>
      <c r="E5181" s="55" t="s">
        <v>20188</v>
      </c>
      <c r="F5181" s="55" t="s">
        <v>4651</v>
      </c>
      <c r="G5181" s="55" t="s">
        <v>20189</v>
      </c>
      <c r="H5181" s="55">
        <v>0</v>
      </c>
    </row>
    <row r="5182" spans="1:8" ht="12.5" customHeight="1">
      <c r="A5182" s="55">
        <v>18602</v>
      </c>
      <c r="B5182" s="55">
        <v>4</v>
      </c>
      <c r="C5182" s="55" t="s">
        <v>20190</v>
      </c>
      <c r="D5182" s="55" t="s">
        <v>4649</v>
      </c>
      <c r="E5182" s="55" t="s">
        <v>20191</v>
      </c>
      <c r="F5182" s="55" t="s">
        <v>4651</v>
      </c>
      <c r="G5182" s="55" t="s">
        <v>20192</v>
      </c>
      <c r="H5182" s="55">
        <v>0</v>
      </c>
    </row>
    <row r="5183" spans="1:8" ht="12.5" customHeight="1">
      <c r="A5183" s="55">
        <v>18772</v>
      </c>
      <c r="B5183" s="55">
        <v>4</v>
      </c>
      <c r="C5183" s="55" t="s">
        <v>20193</v>
      </c>
      <c r="D5183" s="55" t="s">
        <v>4649</v>
      </c>
      <c r="E5183" s="55" t="s">
        <v>20194</v>
      </c>
      <c r="F5183" s="55" t="s">
        <v>4651</v>
      </c>
      <c r="G5183" s="55" t="s">
        <v>20195</v>
      </c>
      <c r="H5183" s="55">
        <v>0</v>
      </c>
    </row>
    <row r="5184" spans="1:8" ht="12.5" customHeight="1">
      <c r="A5184" s="55">
        <v>19203</v>
      </c>
      <c r="B5184" s="55">
        <v>4</v>
      </c>
      <c r="C5184" s="55" t="s">
        <v>20196</v>
      </c>
      <c r="D5184" s="55" t="s">
        <v>4649</v>
      </c>
      <c r="E5184" s="55" t="s">
        <v>20197</v>
      </c>
      <c r="F5184" s="55" t="s">
        <v>4651</v>
      </c>
      <c r="G5184" s="55" t="s">
        <v>20198</v>
      </c>
      <c r="H5184" s="55">
        <v>0</v>
      </c>
    </row>
    <row r="5185" spans="1:8" ht="12.5" customHeight="1">
      <c r="A5185" s="55">
        <v>19722</v>
      </c>
      <c r="B5185" s="55">
        <v>4</v>
      </c>
      <c r="C5185" s="55" t="s">
        <v>20199</v>
      </c>
      <c r="D5185" s="55" t="s">
        <v>4649</v>
      </c>
      <c r="E5185" s="55" t="s">
        <v>20200</v>
      </c>
      <c r="F5185" s="55" t="s">
        <v>4651</v>
      </c>
      <c r="G5185" s="55" t="s">
        <v>20201</v>
      </c>
      <c r="H5185" s="55">
        <v>0</v>
      </c>
    </row>
    <row r="5186" spans="1:8" ht="12.5" customHeight="1">
      <c r="A5186" s="55">
        <v>19850</v>
      </c>
      <c r="B5186" s="55">
        <v>4</v>
      </c>
      <c r="C5186" s="55" t="s">
        <v>20202</v>
      </c>
      <c r="D5186" s="55" t="s">
        <v>4649</v>
      </c>
      <c r="E5186" s="55" t="s">
        <v>20203</v>
      </c>
      <c r="F5186" s="55" t="s">
        <v>4651</v>
      </c>
      <c r="G5186" s="55" t="s">
        <v>20204</v>
      </c>
      <c r="H5186" s="55">
        <v>0</v>
      </c>
    </row>
    <row r="5187" spans="1:8" ht="12.5" customHeight="1">
      <c r="A5187" s="55">
        <v>20003</v>
      </c>
      <c r="B5187" s="55">
        <v>4</v>
      </c>
      <c r="C5187" s="55" t="s">
        <v>20205</v>
      </c>
      <c r="D5187" s="55" t="s">
        <v>4649</v>
      </c>
      <c r="E5187" s="55" t="s">
        <v>20206</v>
      </c>
      <c r="F5187" s="55" t="s">
        <v>4651</v>
      </c>
      <c r="G5187" s="55" t="s">
        <v>20207</v>
      </c>
      <c r="H5187" s="55">
        <v>0</v>
      </c>
    </row>
    <row r="5188" spans="1:8" ht="12.5" customHeight="1">
      <c r="A5188" s="55">
        <v>20038</v>
      </c>
      <c r="B5188" s="55">
        <v>4</v>
      </c>
      <c r="C5188" s="55" t="s">
        <v>20208</v>
      </c>
      <c r="D5188" s="55" t="s">
        <v>4649</v>
      </c>
      <c r="E5188" s="55" t="s">
        <v>20209</v>
      </c>
      <c r="F5188" s="55" t="s">
        <v>4651</v>
      </c>
      <c r="G5188" s="55" t="s">
        <v>20210</v>
      </c>
      <c r="H5188" s="55">
        <v>0</v>
      </c>
    </row>
    <row r="5189" spans="1:8" ht="12.5" customHeight="1">
      <c r="A5189" s="55">
        <v>20334</v>
      </c>
      <c r="B5189" s="55">
        <v>4</v>
      </c>
      <c r="C5189" s="55" t="s">
        <v>20211</v>
      </c>
      <c r="D5189" s="55" t="s">
        <v>4649</v>
      </c>
      <c r="E5189" s="55" t="s">
        <v>20212</v>
      </c>
      <c r="F5189" s="55" t="s">
        <v>4651</v>
      </c>
      <c r="G5189" s="55" t="s">
        <v>20213</v>
      </c>
      <c r="H5189" s="55">
        <v>0</v>
      </c>
    </row>
    <row r="5190" spans="1:8" ht="12.5" customHeight="1">
      <c r="A5190" s="55">
        <v>20461</v>
      </c>
      <c r="B5190" s="55">
        <v>4</v>
      </c>
      <c r="C5190" s="55" t="s">
        <v>20214</v>
      </c>
      <c r="D5190" s="55" t="s">
        <v>4649</v>
      </c>
      <c r="E5190" s="55" t="s">
        <v>20215</v>
      </c>
      <c r="F5190" s="55" t="s">
        <v>4651</v>
      </c>
      <c r="G5190" s="55" t="s">
        <v>20216</v>
      </c>
      <c r="H5190" s="55">
        <v>0</v>
      </c>
    </row>
    <row r="5191" spans="1:8" ht="12.5" customHeight="1">
      <c r="A5191" s="55">
        <v>20532</v>
      </c>
      <c r="B5191" s="55">
        <v>4</v>
      </c>
      <c r="C5191" s="55" t="s">
        <v>20217</v>
      </c>
      <c r="D5191" s="55" t="s">
        <v>4649</v>
      </c>
      <c r="E5191" s="55" t="s">
        <v>20218</v>
      </c>
      <c r="F5191" s="55" t="s">
        <v>4651</v>
      </c>
      <c r="G5191" s="55" t="s">
        <v>20219</v>
      </c>
      <c r="H5191" s="55">
        <v>0</v>
      </c>
    </row>
    <row r="5192" spans="1:8" ht="12.5" customHeight="1">
      <c r="A5192" s="55">
        <v>20788</v>
      </c>
      <c r="B5192" s="55">
        <v>4</v>
      </c>
      <c r="C5192" s="55" t="s">
        <v>20220</v>
      </c>
      <c r="D5192" s="55" t="s">
        <v>4649</v>
      </c>
      <c r="E5192" s="55" t="s">
        <v>20221</v>
      </c>
      <c r="F5192" s="55" t="s">
        <v>4651</v>
      </c>
      <c r="G5192" s="55" t="s">
        <v>20222</v>
      </c>
      <c r="H5192" s="55">
        <v>0</v>
      </c>
    </row>
    <row r="5193" spans="1:8" ht="12.5" customHeight="1">
      <c r="A5193" s="55">
        <v>21604</v>
      </c>
      <c r="B5193" s="55">
        <v>4</v>
      </c>
      <c r="C5193" s="55" t="s">
        <v>20223</v>
      </c>
      <c r="D5193" s="55" t="s">
        <v>4649</v>
      </c>
      <c r="E5193" s="55" t="s">
        <v>20224</v>
      </c>
      <c r="F5193" s="55" t="s">
        <v>4651</v>
      </c>
      <c r="G5193" s="55" t="s">
        <v>20225</v>
      </c>
      <c r="H5193" s="55">
        <v>0</v>
      </c>
    </row>
    <row r="5194" spans="1:8" ht="12.5" customHeight="1">
      <c r="A5194" s="55">
        <v>21791</v>
      </c>
      <c r="B5194" s="55">
        <v>4</v>
      </c>
      <c r="C5194" s="55" t="s">
        <v>20226</v>
      </c>
      <c r="D5194" s="55" t="s">
        <v>4649</v>
      </c>
      <c r="E5194" s="55" t="s">
        <v>20227</v>
      </c>
      <c r="F5194" s="55" t="s">
        <v>4651</v>
      </c>
      <c r="G5194" s="55" t="s">
        <v>20228</v>
      </c>
      <c r="H5194" s="55">
        <v>0</v>
      </c>
    </row>
    <row r="5195" spans="1:8" ht="12.5" customHeight="1">
      <c r="A5195" s="55">
        <v>22164</v>
      </c>
      <c r="B5195" s="55">
        <v>4</v>
      </c>
      <c r="C5195" s="55" t="s">
        <v>20229</v>
      </c>
      <c r="D5195" s="55" t="s">
        <v>4649</v>
      </c>
      <c r="E5195" s="55" t="s">
        <v>20230</v>
      </c>
      <c r="F5195" s="55" t="s">
        <v>4651</v>
      </c>
      <c r="G5195" s="55" t="s">
        <v>20231</v>
      </c>
      <c r="H5195" s="55">
        <v>0</v>
      </c>
    </row>
    <row r="5196" spans="1:8" ht="12.5" customHeight="1">
      <c r="A5196" s="55">
        <v>22231</v>
      </c>
      <c r="B5196" s="55">
        <v>4</v>
      </c>
      <c r="C5196" s="55" t="s">
        <v>20232</v>
      </c>
      <c r="D5196" s="55" t="s">
        <v>4649</v>
      </c>
      <c r="E5196" s="55" t="s">
        <v>20233</v>
      </c>
      <c r="F5196" s="55" t="s">
        <v>4651</v>
      </c>
      <c r="G5196" s="55" t="s">
        <v>20234</v>
      </c>
      <c r="H5196" s="55">
        <v>0</v>
      </c>
    </row>
    <row r="5197" spans="1:8" ht="12.5" customHeight="1">
      <c r="A5197" s="55">
        <v>22249</v>
      </c>
      <c r="B5197" s="55">
        <v>4</v>
      </c>
      <c r="C5197" s="55" t="s">
        <v>20235</v>
      </c>
      <c r="D5197" s="55" t="s">
        <v>4649</v>
      </c>
      <c r="E5197" s="55" t="s">
        <v>20236</v>
      </c>
      <c r="F5197" s="55" t="s">
        <v>4651</v>
      </c>
      <c r="G5197" s="55" t="s">
        <v>20237</v>
      </c>
      <c r="H5197" s="55">
        <v>0</v>
      </c>
    </row>
    <row r="5198" spans="1:8" ht="12.5" customHeight="1">
      <c r="A5198" s="55">
        <v>22865</v>
      </c>
      <c r="B5198" s="55">
        <v>4</v>
      </c>
      <c r="C5198" s="55" t="s">
        <v>20238</v>
      </c>
      <c r="D5198" s="55" t="s">
        <v>4649</v>
      </c>
      <c r="E5198" s="55" t="s">
        <v>20239</v>
      </c>
      <c r="F5198" s="55" t="s">
        <v>4651</v>
      </c>
      <c r="G5198" s="55" t="s">
        <v>20240</v>
      </c>
      <c r="H5198" s="55">
        <v>0</v>
      </c>
    </row>
    <row r="5199" spans="1:8" ht="12.5" customHeight="1">
      <c r="A5199" s="55">
        <v>23150</v>
      </c>
      <c r="B5199" s="55">
        <v>4</v>
      </c>
      <c r="C5199" s="55" t="s">
        <v>20241</v>
      </c>
      <c r="D5199" s="55" t="s">
        <v>4649</v>
      </c>
      <c r="E5199" s="55" t="s">
        <v>20242</v>
      </c>
      <c r="F5199" s="55" t="s">
        <v>4651</v>
      </c>
      <c r="G5199" s="55" t="s">
        <v>20243</v>
      </c>
      <c r="H5199" s="55">
        <v>0</v>
      </c>
    </row>
    <row r="5200" spans="1:8" ht="12.5" customHeight="1">
      <c r="A5200" s="55">
        <v>23175</v>
      </c>
      <c r="B5200" s="55">
        <v>4</v>
      </c>
      <c r="C5200" s="55" t="s">
        <v>20244</v>
      </c>
      <c r="D5200" s="55" t="s">
        <v>4649</v>
      </c>
      <c r="E5200" s="55" t="s">
        <v>20245</v>
      </c>
      <c r="F5200" s="55" t="s">
        <v>4651</v>
      </c>
      <c r="G5200" s="55" t="s">
        <v>20246</v>
      </c>
      <c r="H5200" s="55">
        <v>0</v>
      </c>
    </row>
    <row r="5201" spans="1:8" ht="12.5" customHeight="1">
      <c r="A5201" s="55">
        <v>23463</v>
      </c>
      <c r="B5201" s="55">
        <v>4</v>
      </c>
      <c r="C5201" s="55" t="s">
        <v>20247</v>
      </c>
      <c r="D5201" s="55" t="s">
        <v>4649</v>
      </c>
      <c r="E5201" s="55" t="s">
        <v>20248</v>
      </c>
      <c r="F5201" s="55" t="s">
        <v>4651</v>
      </c>
      <c r="G5201" s="55" t="s">
        <v>20249</v>
      </c>
      <c r="H5201" s="55">
        <v>0</v>
      </c>
    </row>
    <row r="5202" spans="1:8" ht="12.5" customHeight="1">
      <c r="A5202" s="55">
        <v>23501</v>
      </c>
      <c r="B5202" s="55">
        <v>4</v>
      </c>
      <c r="C5202" s="55" t="s">
        <v>20250</v>
      </c>
      <c r="D5202" s="55" t="s">
        <v>4649</v>
      </c>
      <c r="E5202" s="55" t="s">
        <v>20251</v>
      </c>
      <c r="F5202" s="55" t="s">
        <v>4651</v>
      </c>
      <c r="G5202" s="55" t="s">
        <v>20252</v>
      </c>
      <c r="H5202" s="55">
        <v>0</v>
      </c>
    </row>
    <row r="5203" spans="1:8" ht="12.5" customHeight="1">
      <c r="A5203" s="55">
        <v>23589</v>
      </c>
      <c r="B5203" s="55">
        <v>4</v>
      </c>
      <c r="C5203" s="55" t="s">
        <v>20253</v>
      </c>
      <c r="D5203" s="55" t="s">
        <v>4649</v>
      </c>
      <c r="E5203" s="55" t="s">
        <v>20254</v>
      </c>
      <c r="F5203" s="55" t="s">
        <v>4651</v>
      </c>
      <c r="G5203" s="55" t="s">
        <v>20255</v>
      </c>
      <c r="H5203" s="55">
        <v>0</v>
      </c>
    </row>
    <row r="5204" spans="1:8" ht="12.5" customHeight="1">
      <c r="A5204" s="55">
        <v>23693</v>
      </c>
      <c r="B5204" s="55">
        <v>4</v>
      </c>
      <c r="C5204" s="55" t="s">
        <v>20256</v>
      </c>
      <c r="D5204" s="55" t="s">
        <v>4649</v>
      </c>
      <c r="E5204" s="55" t="s">
        <v>20257</v>
      </c>
      <c r="F5204" s="55" t="s">
        <v>4651</v>
      </c>
      <c r="G5204" s="55" t="s">
        <v>20258</v>
      </c>
      <c r="H5204" s="55">
        <v>0</v>
      </c>
    </row>
    <row r="5205" spans="1:8" ht="12.5" customHeight="1">
      <c r="A5205" s="55">
        <v>23807</v>
      </c>
      <c r="B5205" s="55">
        <v>4</v>
      </c>
      <c r="C5205" s="55" t="s">
        <v>20259</v>
      </c>
      <c r="D5205" s="55" t="s">
        <v>4649</v>
      </c>
      <c r="E5205" s="55" t="s">
        <v>20260</v>
      </c>
      <c r="F5205" s="55" t="s">
        <v>4651</v>
      </c>
      <c r="G5205" s="55" t="s">
        <v>20261</v>
      </c>
      <c r="H5205" s="55">
        <v>0</v>
      </c>
    </row>
    <row r="5206" spans="1:8" ht="12.5" customHeight="1">
      <c r="A5206" s="55">
        <v>24263</v>
      </c>
      <c r="B5206" s="55">
        <v>4</v>
      </c>
      <c r="C5206" s="55" t="s">
        <v>20262</v>
      </c>
      <c r="D5206" s="55" t="s">
        <v>4649</v>
      </c>
      <c r="E5206" s="55" t="s">
        <v>20263</v>
      </c>
      <c r="F5206" s="55" t="s">
        <v>4651</v>
      </c>
      <c r="G5206" s="55" t="s">
        <v>20264</v>
      </c>
      <c r="H5206" s="55">
        <v>0</v>
      </c>
    </row>
    <row r="5207" spans="1:8" ht="12.5" customHeight="1">
      <c r="A5207" s="55">
        <v>24351</v>
      </c>
      <c r="B5207" s="55">
        <v>4</v>
      </c>
      <c r="C5207" s="55" t="s">
        <v>20265</v>
      </c>
      <c r="D5207" s="55" t="s">
        <v>4649</v>
      </c>
      <c r="E5207" s="55" t="s">
        <v>20266</v>
      </c>
      <c r="F5207" s="55" t="s">
        <v>4651</v>
      </c>
      <c r="G5207" s="55" t="s">
        <v>20267</v>
      </c>
      <c r="H5207" s="55">
        <v>0</v>
      </c>
    </row>
    <row r="5208" spans="1:8" ht="12.5" customHeight="1">
      <c r="A5208" s="55">
        <v>24353</v>
      </c>
      <c r="B5208" s="55">
        <v>4</v>
      </c>
      <c r="C5208" s="55" t="s">
        <v>20268</v>
      </c>
      <c r="D5208" s="55" t="s">
        <v>4649</v>
      </c>
      <c r="E5208" s="55" t="s">
        <v>20269</v>
      </c>
      <c r="F5208" s="55" t="s">
        <v>4651</v>
      </c>
      <c r="G5208" s="55" t="s">
        <v>20270</v>
      </c>
      <c r="H5208" s="55">
        <v>0</v>
      </c>
    </row>
    <row r="5209" spans="1:8" ht="12.5" customHeight="1">
      <c r="A5209" s="55">
        <v>24405</v>
      </c>
      <c r="B5209" s="55">
        <v>4</v>
      </c>
      <c r="C5209" s="55" t="s">
        <v>20271</v>
      </c>
      <c r="D5209" s="55" t="s">
        <v>4649</v>
      </c>
      <c r="E5209" s="55" t="s">
        <v>20272</v>
      </c>
      <c r="F5209" s="55" t="s">
        <v>4651</v>
      </c>
      <c r="G5209" s="55" t="s">
        <v>20273</v>
      </c>
      <c r="H5209" s="55">
        <v>0</v>
      </c>
    </row>
    <row r="5210" spans="1:8" ht="12.5" customHeight="1">
      <c r="A5210" s="55">
        <v>24626</v>
      </c>
      <c r="B5210" s="55">
        <v>4</v>
      </c>
      <c r="C5210" s="55" t="s">
        <v>20274</v>
      </c>
      <c r="D5210" s="55" t="s">
        <v>4649</v>
      </c>
      <c r="E5210" s="55" t="s">
        <v>20275</v>
      </c>
      <c r="F5210" s="55" t="s">
        <v>4651</v>
      </c>
      <c r="G5210" s="55" t="s">
        <v>20276</v>
      </c>
      <c r="H5210" s="55">
        <v>0</v>
      </c>
    </row>
    <row r="5211" spans="1:8" ht="12.5" customHeight="1">
      <c r="A5211" s="55">
        <v>24640</v>
      </c>
      <c r="B5211" s="55">
        <v>4</v>
      </c>
      <c r="C5211" s="55" t="s">
        <v>20277</v>
      </c>
      <c r="D5211" s="55" t="s">
        <v>4649</v>
      </c>
      <c r="E5211" s="55" t="s">
        <v>20278</v>
      </c>
      <c r="F5211" s="55" t="s">
        <v>4651</v>
      </c>
      <c r="G5211" s="55" t="s">
        <v>20279</v>
      </c>
      <c r="H5211" s="55">
        <v>0</v>
      </c>
    </row>
    <row r="5212" spans="1:8" ht="12.5" customHeight="1">
      <c r="A5212" s="55">
        <v>24792</v>
      </c>
      <c r="B5212" s="55">
        <v>4</v>
      </c>
      <c r="C5212" s="55" t="s">
        <v>20280</v>
      </c>
      <c r="D5212" s="55" t="s">
        <v>4649</v>
      </c>
      <c r="E5212" s="55" t="s">
        <v>20281</v>
      </c>
      <c r="F5212" s="55" t="s">
        <v>4651</v>
      </c>
      <c r="G5212" s="55" t="s">
        <v>20282</v>
      </c>
      <c r="H5212" s="55">
        <v>0</v>
      </c>
    </row>
    <row r="5213" spans="1:8" ht="12.5" customHeight="1">
      <c r="A5213" s="55">
        <v>24997</v>
      </c>
      <c r="B5213" s="55">
        <v>4</v>
      </c>
      <c r="C5213" s="55" t="s">
        <v>20283</v>
      </c>
      <c r="D5213" s="55" t="s">
        <v>4649</v>
      </c>
      <c r="E5213" s="55" t="s">
        <v>20284</v>
      </c>
      <c r="F5213" s="55" t="s">
        <v>4651</v>
      </c>
      <c r="G5213" s="55" t="s">
        <v>20285</v>
      </c>
      <c r="H5213" s="55">
        <v>0</v>
      </c>
    </row>
    <row r="5214" spans="1:8" ht="12.5" customHeight="1">
      <c r="A5214" s="55">
        <v>25064</v>
      </c>
      <c r="B5214" s="55">
        <v>4</v>
      </c>
      <c r="C5214" s="55" t="s">
        <v>20286</v>
      </c>
      <c r="D5214" s="55" t="s">
        <v>4649</v>
      </c>
      <c r="E5214" s="55" t="s">
        <v>20287</v>
      </c>
      <c r="F5214" s="55" t="s">
        <v>4651</v>
      </c>
      <c r="G5214" s="55" t="s">
        <v>20288</v>
      </c>
      <c r="H5214" s="55">
        <v>0</v>
      </c>
    </row>
    <row r="5215" spans="1:8" ht="12.5" customHeight="1">
      <c r="A5215" s="55">
        <v>25397</v>
      </c>
      <c r="B5215" s="55">
        <v>4</v>
      </c>
      <c r="C5215" s="55" t="s">
        <v>20289</v>
      </c>
      <c r="D5215" s="55" t="s">
        <v>4649</v>
      </c>
      <c r="E5215" s="55" t="s">
        <v>20290</v>
      </c>
      <c r="F5215" s="55" t="s">
        <v>4651</v>
      </c>
      <c r="G5215" s="55" t="s">
        <v>20291</v>
      </c>
      <c r="H5215" s="55">
        <v>0</v>
      </c>
    </row>
    <row r="5216" spans="1:8" ht="12.5" customHeight="1">
      <c r="A5216" s="55">
        <v>25426</v>
      </c>
      <c r="B5216" s="55">
        <v>4</v>
      </c>
      <c r="C5216" s="55" t="s">
        <v>20292</v>
      </c>
      <c r="D5216" s="55" t="s">
        <v>4649</v>
      </c>
      <c r="E5216" s="55" t="s">
        <v>20293</v>
      </c>
      <c r="F5216" s="55" t="s">
        <v>4651</v>
      </c>
      <c r="G5216" s="55" t="s">
        <v>20294</v>
      </c>
      <c r="H5216" s="55">
        <v>0</v>
      </c>
    </row>
    <row r="5217" spans="1:8" ht="12.5" customHeight="1">
      <c r="A5217" s="55">
        <v>25430</v>
      </c>
      <c r="B5217" s="55">
        <v>4</v>
      </c>
      <c r="C5217" s="55" t="s">
        <v>20295</v>
      </c>
      <c r="D5217" s="55" t="s">
        <v>4649</v>
      </c>
      <c r="E5217" s="55" t="s">
        <v>20296</v>
      </c>
      <c r="F5217" s="55" t="s">
        <v>4651</v>
      </c>
      <c r="G5217" s="55" t="s">
        <v>20297</v>
      </c>
      <c r="H5217" s="55">
        <v>0</v>
      </c>
    </row>
    <row r="5218" spans="1:8" ht="12.5" customHeight="1">
      <c r="A5218" s="55">
        <v>25860</v>
      </c>
      <c r="B5218" s="55">
        <v>4</v>
      </c>
      <c r="C5218" s="55" t="s">
        <v>20298</v>
      </c>
      <c r="D5218" s="55" t="s">
        <v>4649</v>
      </c>
      <c r="E5218" s="55" t="s">
        <v>20299</v>
      </c>
      <c r="F5218" s="55" t="s">
        <v>4651</v>
      </c>
      <c r="G5218" s="55" t="s">
        <v>20300</v>
      </c>
      <c r="H5218" s="55">
        <v>0</v>
      </c>
    </row>
    <row r="5219" spans="1:8" ht="12.5" customHeight="1">
      <c r="A5219" s="55">
        <v>25901</v>
      </c>
      <c r="B5219" s="55">
        <v>4</v>
      </c>
      <c r="C5219" s="55" t="s">
        <v>20301</v>
      </c>
      <c r="D5219" s="55" t="s">
        <v>4649</v>
      </c>
      <c r="E5219" s="55" t="s">
        <v>20302</v>
      </c>
      <c r="F5219" s="55" t="s">
        <v>4651</v>
      </c>
      <c r="G5219" s="55" t="s">
        <v>20303</v>
      </c>
      <c r="H5219" s="55">
        <v>0</v>
      </c>
    </row>
    <row r="5220" spans="1:8" ht="12.5" customHeight="1">
      <c r="A5220" s="55">
        <v>26483</v>
      </c>
      <c r="B5220" s="55">
        <v>4</v>
      </c>
      <c r="C5220" s="55" t="s">
        <v>20304</v>
      </c>
      <c r="D5220" s="55" t="s">
        <v>4649</v>
      </c>
      <c r="E5220" s="55" t="s">
        <v>20305</v>
      </c>
      <c r="F5220" s="55" t="s">
        <v>4651</v>
      </c>
      <c r="G5220" s="55" t="s">
        <v>20306</v>
      </c>
      <c r="H5220" s="55">
        <v>0</v>
      </c>
    </row>
    <row r="5221" spans="1:8" ht="12.5" customHeight="1">
      <c r="A5221" s="55">
        <v>26536</v>
      </c>
      <c r="B5221" s="55">
        <v>4</v>
      </c>
      <c r="C5221" s="55" t="s">
        <v>20307</v>
      </c>
      <c r="D5221" s="55" t="s">
        <v>4649</v>
      </c>
      <c r="E5221" s="55" t="s">
        <v>20308</v>
      </c>
      <c r="F5221" s="55" t="s">
        <v>4651</v>
      </c>
      <c r="G5221" s="55" t="s">
        <v>20309</v>
      </c>
      <c r="H5221" s="55">
        <v>0</v>
      </c>
    </row>
    <row r="5222" spans="1:8" ht="12.5" customHeight="1">
      <c r="A5222" s="55">
        <v>26539</v>
      </c>
      <c r="B5222" s="55">
        <v>4</v>
      </c>
      <c r="C5222" s="55" t="s">
        <v>20310</v>
      </c>
      <c r="D5222" s="55" t="s">
        <v>4649</v>
      </c>
      <c r="E5222" s="55" t="s">
        <v>20311</v>
      </c>
      <c r="F5222" s="55" t="s">
        <v>4651</v>
      </c>
      <c r="G5222" s="55" t="s">
        <v>20312</v>
      </c>
      <c r="H5222" s="55">
        <v>0</v>
      </c>
    </row>
    <row r="5223" spans="1:8" ht="12.5" customHeight="1">
      <c r="A5223" s="55">
        <v>26603</v>
      </c>
      <c r="B5223" s="55">
        <v>4</v>
      </c>
      <c r="C5223" s="55" t="s">
        <v>20313</v>
      </c>
      <c r="D5223" s="55" t="s">
        <v>4649</v>
      </c>
      <c r="E5223" s="55" t="s">
        <v>20314</v>
      </c>
      <c r="F5223" s="55" t="s">
        <v>4651</v>
      </c>
      <c r="G5223" s="55" t="s">
        <v>20315</v>
      </c>
      <c r="H5223" s="55">
        <v>0</v>
      </c>
    </row>
    <row r="5224" spans="1:8" ht="12.5" customHeight="1">
      <c r="A5224" s="55">
        <v>26684</v>
      </c>
      <c r="B5224" s="55">
        <v>4</v>
      </c>
      <c r="C5224" s="55" t="s">
        <v>20316</v>
      </c>
      <c r="D5224" s="55" t="s">
        <v>4649</v>
      </c>
      <c r="E5224" s="55" t="s">
        <v>20317</v>
      </c>
      <c r="F5224" s="55" t="s">
        <v>4651</v>
      </c>
      <c r="G5224" s="55" t="s">
        <v>20318</v>
      </c>
      <c r="H5224" s="55">
        <v>0</v>
      </c>
    </row>
    <row r="5225" spans="1:8" ht="12.5" customHeight="1">
      <c r="A5225" s="55">
        <v>26800</v>
      </c>
      <c r="B5225" s="55">
        <v>4</v>
      </c>
      <c r="C5225" s="55" t="s">
        <v>20319</v>
      </c>
      <c r="D5225" s="55" t="s">
        <v>4649</v>
      </c>
      <c r="E5225" s="55" t="s">
        <v>20320</v>
      </c>
      <c r="F5225" s="55" t="s">
        <v>4651</v>
      </c>
      <c r="G5225" s="55" t="s">
        <v>20321</v>
      </c>
      <c r="H5225" s="55">
        <v>0</v>
      </c>
    </row>
    <row r="5226" spans="1:8" ht="12.5" customHeight="1">
      <c r="A5226" s="55">
        <v>26811</v>
      </c>
      <c r="B5226" s="55">
        <v>4</v>
      </c>
      <c r="C5226" s="55" t="s">
        <v>20322</v>
      </c>
      <c r="D5226" s="55" t="s">
        <v>4649</v>
      </c>
      <c r="E5226" s="55" t="s">
        <v>20323</v>
      </c>
      <c r="F5226" s="55" t="s">
        <v>4651</v>
      </c>
      <c r="G5226" s="55" t="s">
        <v>20324</v>
      </c>
      <c r="H5226" s="55">
        <v>0</v>
      </c>
    </row>
    <row r="5227" spans="1:8" ht="12.5" customHeight="1">
      <c r="A5227" s="55">
        <v>27386</v>
      </c>
      <c r="B5227" s="55">
        <v>4</v>
      </c>
      <c r="C5227" s="55" t="s">
        <v>20325</v>
      </c>
      <c r="D5227" s="55" t="s">
        <v>4649</v>
      </c>
      <c r="E5227" s="55" t="s">
        <v>20326</v>
      </c>
      <c r="F5227" s="55" t="s">
        <v>4651</v>
      </c>
      <c r="G5227" s="55" t="s">
        <v>20327</v>
      </c>
      <c r="H5227" s="55">
        <v>0</v>
      </c>
    </row>
    <row r="5228" spans="1:8" ht="12.5" customHeight="1">
      <c r="A5228" s="55">
        <v>27412</v>
      </c>
      <c r="B5228" s="55">
        <v>4</v>
      </c>
      <c r="C5228" s="55" t="s">
        <v>20328</v>
      </c>
      <c r="D5228" s="55" t="s">
        <v>4649</v>
      </c>
      <c r="E5228" s="55" t="s">
        <v>20329</v>
      </c>
      <c r="F5228" s="55" t="s">
        <v>4651</v>
      </c>
      <c r="G5228" s="55" t="s">
        <v>20330</v>
      </c>
      <c r="H5228" s="55">
        <v>0</v>
      </c>
    </row>
    <row r="5229" spans="1:8" ht="12.5" customHeight="1">
      <c r="A5229" s="55">
        <v>27630</v>
      </c>
      <c r="B5229" s="55">
        <v>4</v>
      </c>
      <c r="C5229" s="55" t="s">
        <v>20331</v>
      </c>
      <c r="D5229" s="55" t="s">
        <v>4649</v>
      </c>
      <c r="E5229" s="55" t="s">
        <v>20332</v>
      </c>
      <c r="F5229" s="55" t="s">
        <v>4651</v>
      </c>
      <c r="G5229" s="55" t="s">
        <v>20333</v>
      </c>
      <c r="H5229" s="55">
        <v>0</v>
      </c>
    </row>
    <row r="5230" spans="1:8" ht="12.5" customHeight="1">
      <c r="A5230" s="55">
        <v>28097</v>
      </c>
      <c r="B5230" s="55">
        <v>4</v>
      </c>
      <c r="C5230" s="55" t="s">
        <v>20334</v>
      </c>
      <c r="D5230" s="55" t="s">
        <v>4649</v>
      </c>
      <c r="E5230" s="55" t="s">
        <v>20335</v>
      </c>
      <c r="F5230" s="55" t="s">
        <v>4651</v>
      </c>
      <c r="G5230" s="55" t="s">
        <v>20336</v>
      </c>
      <c r="H5230" s="55">
        <v>0</v>
      </c>
    </row>
    <row r="5231" spans="1:8" ht="12.5" customHeight="1">
      <c r="A5231" s="55">
        <v>28268</v>
      </c>
      <c r="B5231" s="55">
        <v>4</v>
      </c>
      <c r="C5231" s="55" t="s">
        <v>20337</v>
      </c>
      <c r="D5231" s="55" t="s">
        <v>4649</v>
      </c>
      <c r="E5231" s="55" t="s">
        <v>20338</v>
      </c>
      <c r="F5231" s="55" t="s">
        <v>4651</v>
      </c>
      <c r="G5231" s="55" t="s">
        <v>20339</v>
      </c>
      <c r="H5231" s="55">
        <v>0</v>
      </c>
    </row>
    <row r="5232" spans="1:8" ht="12.5" customHeight="1">
      <c r="A5232" s="55">
        <v>28867</v>
      </c>
      <c r="B5232" s="55">
        <v>4</v>
      </c>
      <c r="C5232" s="55" t="s">
        <v>20340</v>
      </c>
      <c r="D5232" s="55" t="s">
        <v>4649</v>
      </c>
      <c r="E5232" s="55" t="s">
        <v>20341</v>
      </c>
      <c r="F5232" s="55" t="s">
        <v>4651</v>
      </c>
      <c r="G5232" s="55" t="s">
        <v>20342</v>
      </c>
      <c r="H5232" s="55">
        <v>0</v>
      </c>
    </row>
    <row r="5233" spans="1:8" ht="12.5" customHeight="1">
      <c r="A5233" s="55">
        <v>29111</v>
      </c>
      <c r="B5233" s="55">
        <v>4</v>
      </c>
      <c r="C5233" s="55" t="s">
        <v>20343</v>
      </c>
      <c r="D5233" s="55" t="s">
        <v>4649</v>
      </c>
      <c r="E5233" s="55" t="s">
        <v>20344</v>
      </c>
      <c r="F5233" s="55" t="s">
        <v>4651</v>
      </c>
      <c r="G5233" s="55" t="s">
        <v>20345</v>
      </c>
      <c r="H5233" s="55">
        <v>0</v>
      </c>
    </row>
    <row r="5234" spans="1:8" ht="12.5" customHeight="1">
      <c r="A5234" s="55">
        <v>29352</v>
      </c>
      <c r="B5234" s="55">
        <v>4</v>
      </c>
      <c r="C5234" s="55" t="s">
        <v>20346</v>
      </c>
      <c r="D5234" s="55" t="s">
        <v>4649</v>
      </c>
      <c r="E5234" s="55" t="s">
        <v>20347</v>
      </c>
      <c r="F5234" s="55" t="s">
        <v>4651</v>
      </c>
      <c r="G5234" s="55" t="s">
        <v>20348</v>
      </c>
      <c r="H5234" s="55">
        <v>0</v>
      </c>
    </row>
    <row r="5235" spans="1:8" ht="12.5" customHeight="1">
      <c r="A5235" s="55">
        <v>11290</v>
      </c>
      <c r="B5235" s="55">
        <v>4</v>
      </c>
      <c r="C5235" s="55" t="s">
        <v>20349</v>
      </c>
      <c r="D5235" s="55" t="s">
        <v>4649</v>
      </c>
      <c r="E5235" s="55" t="s">
        <v>20350</v>
      </c>
      <c r="F5235" s="55" t="s">
        <v>4651</v>
      </c>
      <c r="G5235" s="55" t="s">
        <v>20351</v>
      </c>
      <c r="H5235" s="55">
        <v>0</v>
      </c>
    </row>
    <row r="5236" spans="1:8" ht="12.5" customHeight="1">
      <c r="A5236" s="55">
        <v>11703</v>
      </c>
      <c r="B5236" s="55">
        <v>4</v>
      </c>
      <c r="C5236" s="55" t="s">
        <v>20352</v>
      </c>
      <c r="D5236" s="55" t="s">
        <v>4649</v>
      </c>
      <c r="E5236" s="55" t="s">
        <v>20353</v>
      </c>
      <c r="F5236" s="55" t="s">
        <v>4651</v>
      </c>
      <c r="G5236" s="55" t="s">
        <v>20354</v>
      </c>
      <c r="H5236" s="55">
        <v>0</v>
      </c>
    </row>
    <row r="5237" spans="1:8" ht="12.5" customHeight="1">
      <c r="A5237" s="55">
        <v>11788</v>
      </c>
      <c r="B5237" s="55">
        <v>4</v>
      </c>
      <c r="C5237" s="55" t="s">
        <v>20355</v>
      </c>
      <c r="D5237" s="55" t="s">
        <v>4649</v>
      </c>
      <c r="E5237" s="55" t="s">
        <v>20356</v>
      </c>
      <c r="F5237" s="55" t="s">
        <v>4651</v>
      </c>
      <c r="G5237" s="55" t="s">
        <v>20357</v>
      </c>
      <c r="H5237" s="55">
        <v>0</v>
      </c>
    </row>
    <row r="5238" spans="1:8" ht="12.5" customHeight="1">
      <c r="A5238" s="55">
        <v>12067</v>
      </c>
      <c r="B5238" s="55">
        <v>4</v>
      </c>
      <c r="C5238" s="55" t="s">
        <v>20358</v>
      </c>
      <c r="D5238" s="55" t="s">
        <v>4649</v>
      </c>
      <c r="E5238" s="55" t="s">
        <v>20359</v>
      </c>
      <c r="F5238" s="55" t="s">
        <v>4651</v>
      </c>
      <c r="G5238" s="55" t="s">
        <v>20360</v>
      </c>
      <c r="H5238" s="55">
        <v>0</v>
      </c>
    </row>
    <row r="5239" spans="1:8" ht="12.5" customHeight="1">
      <c r="A5239" s="55">
        <v>12200</v>
      </c>
      <c r="B5239" s="55">
        <v>4</v>
      </c>
      <c r="C5239" s="55" t="s">
        <v>20361</v>
      </c>
      <c r="D5239" s="55" t="s">
        <v>4649</v>
      </c>
      <c r="E5239" s="55" t="s">
        <v>20362</v>
      </c>
      <c r="F5239" s="55" t="s">
        <v>4651</v>
      </c>
      <c r="G5239" s="55" t="s">
        <v>20363</v>
      </c>
      <c r="H5239" s="55">
        <v>0</v>
      </c>
    </row>
    <row r="5240" spans="1:8" ht="12.5" customHeight="1">
      <c r="A5240" s="55">
        <v>12201</v>
      </c>
      <c r="B5240" s="55">
        <v>4</v>
      </c>
      <c r="C5240" s="55" t="s">
        <v>20364</v>
      </c>
      <c r="D5240" s="55" t="s">
        <v>4649</v>
      </c>
      <c r="E5240" s="55" t="s">
        <v>20365</v>
      </c>
      <c r="F5240" s="55" t="s">
        <v>4651</v>
      </c>
      <c r="G5240" s="55" t="s">
        <v>20366</v>
      </c>
      <c r="H5240" s="55">
        <v>0</v>
      </c>
    </row>
    <row r="5241" spans="1:8" ht="12.5" customHeight="1">
      <c r="A5241" s="55">
        <v>12924</v>
      </c>
      <c r="B5241" s="55">
        <v>4</v>
      </c>
      <c r="C5241" s="55" t="s">
        <v>20367</v>
      </c>
      <c r="D5241" s="55" t="s">
        <v>4649</v>
      </c>
      <c r="E5241" s="55" t="s">
        <v>20368</v>
      </c>
      <c r="F5241" s="55" t="s">
        <v>4651</v>
      </c>
      <c r="G5241" s="55" t="s">
        <v>20369</v>
      </c>
      <c r="H5241" s="55">
        <v>0</v>
      </c>
    </row>
    <row r="5242" spans="1:8" ht="12.5" customHeight="1">
      <c r="A5242" s="55">
        <v>12977</v>
      </c>
      <c r="B5242" s="55">
        <v>4</v>
      </c>
      <c r="C5242" s="55" t="s">
        <v>20370</v>
      </c>
      <c r="D5242" s="55" t="s">
        <v>4649</v>
      </c>
      <c r="E5242" s="55" t="s">
        <v>20371</v>
      </c>
      <c r="F5242" s="55" t="s">
        <v>4651</v>
      </c>
      <c r="G5242" s="55" t="s">
        <v>20372</v>
      </c>
      <c r="H5242" s="55">
        <v>0</v>
      </c>
    </row>
    <row r="5243" spans="1:8" ht="12.5" customHeight="1">
      <c r="A5243" s="55">
        <v>12978</v>
      </c>
      <c r="B5243" s="55">
        <v>4</v>
      </c>
      <c r="C5243" s="55" t="s">
        <v>20373</v>
      </c>
      <c r="D5243" s="55" t="s">
        <v>4649</v>
      </c>
      <c r="E5243" s="55" t="s">
        <v>20374</v>
      </c>
      <c r="F5243" s="55" t="s">
        <v>4651</v>
      </c>
      <c r="G5243" s="55" t="s">
        <v>20375</v>
      </c>
      <c r="H5243" s="55">
        <v>0</v>
      </c>
    </row>
    <row r="5244" spans="1:8" ht="12.5" customHeight="1">
      <c r="A5244" s="55">
        <v>13309</v>
      </c>
      <c r="B5244" s="55">
        <v>4</v>
      </c>
      <c r="C5244" s="55" t="s">
        <v>20376</v>
      </c>
      <c r="D5244" s="55" t="s">
        <v>4649</v>
      </c>
      <c r="E5244" s="55" t="s">
        <v>20377</v>
      </c>
      <c r="F5244" s="55" t="s">
        <v>4651</v>
      </c>
      <c r="G5244" s="55" t="s">
        <v>20378</v>
      </c>
      <c r="H5244" s="55">
        <v>0</v>
      </c>
    </row>
    <row r="5245" spans="1:8" ht="12.5" customHeight="1">
      <c r="A5245" s="55">
        <v>13347</v>
      </c>
      <c r="B5245" s="55">
        <v>4</v>
      </c>
      <c r="C5245" s="55" t="s">
        <v>20379</v>
      </c>
      <c r="D5245" s="55" t="s">
        <v>4649</v>
      </c>
      <c r="E5245" s="55" t="s">
        <v>20380</v>
      </c>
      <c r="F5245" s="55" t="s">
        <v>4651</v>
      </c>
      <c r="G5245" s="55" t="s">
        <v>20381</v>
      </c>
      <c r="H5245" s="55">
        <v>0</v>
      </c>
    </row>
    <row r="5246" spans="1:8" ht="12.5" customHeight="1">
      <c r="A5246" s="55">
        <v>13415</v>
      </c>
      <c r="B5246" s="55">
        <v>4</v>
      </c>
      <c r="C5246" s="55" t="s">
        <v>20382</v>
      </c>
      <c r="D5246" s="55" t="s">
        <v>4649</v>
      </c>
      <c r="E5246" s="55" t="s">
        <v>20383</v>
      </c>
      <c r="F5246" s="55" t="s">
        <v>4651</v>
      </c>
      <c r="G5246" s="55" t="s">
        <v>20384</v>
      </c>
      <c r="H5246" s="55">
        <v>0</v>
      </c>
    </row>
    <row r="5247" spans="1:8" ht="12.5" customHeight="1">
      <c r="A5247" s="55">
        <v>13455</v>
      </c>
      <c r="B5247" s="55">
        <v>4</v>
      </c>
      <c r="C5247" s="55" t="s">
        <v>20385</v>
      </c>
      <c r="D5247" s="55" t="s">
        <v>4649</v>
      </c>
      <c r="E5247" s="55" t="s">
        <v>20386</v>
      </c>
      <c r="F5247" s="55" t="s">
        <v>4651</v>
      </c>
      <c r="G5247" s="55" t="s">
        <v>20387</v>
      </c>
      <c r="H5247" s="55">
        <v>0</v>
      </c>
    </row>
    <row r="5248" spans="1:8" ht="12.5" customHeight="1">
      <c r="A5248" s="55">
        <v>13862</v>
      </c>
      <c r="B5248" s="55">
        <v>4</v>
      </c>
      <c r="C5248" s="55" t="s">
        <v>20388</v>
      </c>
      <c r="D5248" s="55" t="s">
        <v>4649</v>
      </c>
      <c r="E5248" s="55" t="s">
        <v>20389</v>
      </c>
      <c r="F5248" s="55" t="s">
        <v>4651</v>
      </c>
      <c r="G5248" s="55" t="s">
        <v>20390</v>
      </c>
      <c r="H5248" s="55">
        <v>0</v>
      </c>
    </row>
    <row r="5249" spans="1:8" ht="12.5" customHeight="1">
      <c r="A5249" s="55">
        <v>13905</v>
      </c>
      <c r="B5249" s="55">
        <v>4</v>
      </c>
      <c r="C5249" s="55" t="s">
        <v>20391</v>
      </c>
      <c r="D5249" s="55" t="s">
        <v>4649</v>
      </c>
      <c r="E5249" s="55" t="s">
        <v>20392</v>
      </c>
      <c r="F5249" s="55" t="s">
        <v>4651</v>
      </c>
      <c r="G5249" s="55" t="s">
        <v>20393</v>
      </c>
      <c r="H5249" s="55">
        <v>0</v>
      </c>
    </row>
    <row r="5250" spans="1:8" ht="12.5" customHeight="1">
      <c r="A5250" s="55">
        <v>14269</v>
      </c>
      <c r="B5250" s="55">
        <v>4</v>
      </c>
      <c r="C5250" s="55" t="s">
        <v>20394</v>
      </c>
      <c r="D5250" s="55" t="s">
        <v>4649</v>
      </c>
      <c r="E5250" s="55" t="s">
        <v>20395</v>
      </c>
      <c r="F5250" s="55" t="s">
        <v>4651</v>
      </c>
      <c r="G5250" s="55" t="s">
        <v>20396</v>
      </c>
      <c r="H5250" s="55">
        <v>0</v>
      </c>
    </row>
    <row r="5251" spans="1:8" ht="12.5" customHeight="1">
      <c r="A5251" s="55">
        <v>14463</v>
      </c>
      <c r="B5251" s="55">
        <v>4</v>
      </c>
      <c r="C5251" s="55" t="s">
        <v>20397</v>
      </c>
      <c r="D5251" s="55" t="s">
        <v>4649</v>
      </c>
      <c r="E5251" s="55" t="s">
        <v>20398</v>
      </c>
      <c r="F5251" s="55" t="s">
        <v>4651</v>
      </c>
      <c r="G5251" s="55" t="s">
        <v>20399</v>
      </c>
      <c r="H5251" s="55">
        <v>0</v>
      </c>
    </row>
    <row r="5252" spans="1:8" ht="12.5" customHeight="1">
      <c r="A5252" s="55">
        <v>14505</v>
      </c>
      <c r="B5252" s="55">
        <v>4</v>
      </c>
      <c r="C5252" s="55" t="s">
        <v>20400</v>
      </c>
      <c r="D5252" s="55" t="s">
        <v>4649</v>
      </c>
      <c r="E5252" s="55" t="s">
        <v>20401</v>
      </c>
      <c r="F5252" s="55" t="s">
        <v>4651</v>
      </c>
      <c r="G5252" s="55" t="s">
        <v>20402</v>
      </c>
      <c r="H5252" s="55">
        <v>0</v>
      </c>
    </row>
    <row r="5253" spans="1:8" ht="12.5" customHeight="1">
      <c r="A5253" s="55">
        <v>14738</v>
      </c>
      <c r="B5253" s="55">
        <v>4</v>
      </c>
      <c r="C5253" s="55" t="s">
        <v>20403</v>
      </c>
      <c r="D5253" s="55" t="s">
        <v>4649</v>
      </c>
      <c r="E5253" s="55" t="s">
        <v>20404</v>
      </c>
      <c r="F5253" s="55" t="s">
        <v>4651</v>
      </c>
      <c r="G5253" s="55" t="s">
        <v>20405</v>
      </c>
      <c r="H5253" s="55">
        <v>0</v>
      </c>
    </row>
    <row r="5254" spans="1:8" ht="12.5" customHeight="1">
      <c r="A5254" s="55">
        <v>14882</v>
      </c>
      <c r="B5254" s="55">
        <v>4</v>
      </c>
      <c r="C5254" s="55" t="s">
        <v>20406</v>
      </c>
      <c r="D5254" s="55" t="s">
        <v>4649</v>
      </c>
      <c r="E5254" s="55" t="s">
        <v>20407</v>
      </c>
      <c r="F5254" s="55" t="s">
        <v>4651</v>
      </c>
      <c r="G5254" s="55" t="s">
        <v>20408</v>
      </c>
      <c r="H5254" s="55">
        <v>0</v>
      </c>
    </row>
    <row r="5255" spans="1:8" ht="12.5" customHeight="1">
      <c r="A5255" s="55">
        <v>15255</v>
      </c>
      <c r="B5255" s="55">
        <v>4</v>
      </c>
      <c r="C5255" s="55" t="s">
        <v>20409</v>
      </c>
      <c r="D5255" s="55" t="s">
        <v>4649</v>
      </c>
      <c r="E5255" s="55" t="s">
        <v>20410</v>
      </c>
      <c r="F5255" s="55" t="s">
        <v>4651</v>
      </c>
      <c r="G5255" s="55" t="s">
        <v>20411</v>
      </c>
      <c r="H5255" s="55">
        <v>0</v>
      </c>
    </row>
    <row r="5256" spans="1:8" ht="12.5" customHeight="1">
      <c r="A5256" s="55">
        <v>15305</v>
      </c>
      <c r="B5256" s="55">
        <v>4</v>
      </c>
      <c r="C5256" s="55" t="s">
        <v>20412</v>
      </c>
      <c r="D5256" s="55" t="s">
        <v>4649</v>
      </c>
      <c r="E5256" s="55" t="s">
        <v>20413</v>
      </c>
      <c r="F5256" s="55" t="s">
        <v>4651</v>
      </c>
      <c r="G5256" s="55" t="s">
        <v>20414</v>
      </c>
      <c r="H5256" s="55">
        <v>0</v>
      </c>
    </row>
    <row r="5257" spans="1:8" ht="12.5" customHeight="1">
      <c r="A5257" s="55">
        <v>15374</v>
      </c>
      <c r="B5257" s="55">
        <v>4</v>
      </c>
      <c r="C5257" s="55" t="s">
        <v>20415</v>
      </c>
      <c r="D5257" s="55" t="s">
        <v>4649</v>
      </c>
      <c r="E5257" s="55" t="s">
        <v>20416</v>
      </c>
      <c r="F5257" s="55" t="s">
        <v>4651</v>
      </c>
      <c r="G5257" s="55" t="s">
        <v>20417</v>
      </c>
      <c r="H5257" s="55">
        <v>0</v>
      </c>
    </row>
    <row r="5258" spans="1:8" ht="12.5" customHeight="1">
      <c r="A5258" s="55">
        <v>15496</v>
      </c>
      <c r="B5258" s="55">
        <v>4</v>
      </c>
      <c r="C5258" s="55" t="s">
        <v>20418</v>
      </c>
      <c r="D5258" s="55" t="s">
        <v>4649</v>
      </c>
      <c r="E5258" s="55" t="s">
        <v>20419</v>
      </c>
      <c r="F5258" s="55" t="s">
        <v>4651</v>
      </c>
      <c r="G5258" s="55" t="s">
        <v>20420</v>
      </c>
      <c r="H5258" s="55">
        <v>0</v>
      </c>
    </row>
    <row r="5259" spans="1:8" ht="12.5" customHeight="1">
      <c r="A5259" s="55">
        <v>15535</v>
      </c>
      <c r="B5259" s="55">
        <v>4</v>
      </c>
      <c r="C5259" s="55" t="s">
        <v>20421</v>
      </c>
      <c r="D5259" s="55" t="s">
        <v>4649</v>
      </c>
      <c r="E5259" s="55" t="s">
        <v>20422</v>
      </c>
      <c r="F5259" s="55" t="s">
        <v>4651</v>
      </c>
      <c r="G5259" s="55" t="s">
        <v>20423</v>
      </c>
      <c r="H5259" s="55">
        <v>0</v>
      </c>
    </row>
    <row r="5260" spans="1:8" ht="12.5" customHeight="1">
      <c r="A5260" s="55">
        <v>15908</v>
      </c>
      <c r="B5260" s="55">
        <v>4</v>
      </c>
      <c r="C5260" s="55" t="s">
        <v>20424</v>
      </c>
      <c r="D5260" s="55" t="s">
        <v>4649</v>
      </c>
      <c r="E5260" s="55" t="s">
        <v>20425</v>
      </c>
      <c r="F5260" s="55" t="s">
        <v>4651</v>
      </c>
      <c r="G5260" s="55" t="s">
        <v>20426</v>
      </c>
      <c r="H5260" s="55">
        <v>0</v>
      </c>
    </row>
    <row r="5261" spans="1:8" ht="12.5" customHeight="1">
      <c r="A5261" s="55">
        <v>16070</v>
      </c>
      <c r="B5261" s="55">
        <v>4</v>
      </c>
      <c r="C5261" s="55" t="s">
        <v>20427</v>
      </c>
      <c r="D5261" s="55" t="s">
        <v>4649</v>
      </c>
      <c r="E5261" s="55" t="s">
        <v>20428</v>
      </c>
      <c r="F5261" s="55" t="s">
        <v>4651</v>
      </c>
      <c r="G5261" s="55" t="s">
        <v>20429</v>
      </c>
      <c r="H5261" s="55">
        <v>0</v>
      </c>
    </row>
    <row r="5262" spans="1:8" ht="12.5" customHeight="1">
      <c r="A5262" s="55">
        <v>16874</v>
      </c>
      <c r="B5262" s="55">
        <v>4</v>
      </c>
      <c r="C5262" s="55" t="s">
        <v>20430</v>
      </c>
      <c r="D5262" s="55" t="s">
        <v>4649</v>
      </c>
      <c r="E5262" s="55" t="s">
        <v>20431</v>
      </c>
      <c r="F5262" s="55" t="s">
        <v>4651</v>
      </c>
      <c r="G5262" s="55" t="s">
        <v>20432</v>
      </c>
      <c r="H5262" s="55">
        <v>0</v>
      </c>
    </row>
    <row r="5263" spans="1:8" ht="12.5" customHeight="1">
      <c r="A5263" s="55">
        <v>17396</v>
      </c>
      <c r="B5263" s="55">
        <v>4</v>
      </c>
      <c r="C5263" s="55" t="s">
        <v>20433</v>
      </c>
      <c r="D5263" s="55" t="s">
        <v>4649</v>
      </c>
      <c r="E5263" s="55" t="s">
        <v>20434</v>
      </c>
      <c r="F5263" s="55" t="s">
        <v>4651</v>
      </c>
      <c r="G5263" s="55" t="s">
        <v>20435</v>
      </c>
      <c r="H5263" s="55">
        <v>0</v>
      </c>
    </row>
    <row r="5264" spans="1:8" ht="12.5" customHeight="1">
      <c r="A5264" s="55">
        <v>18050</v>
      </c>
      <c r="B5264" s="55">
        <v>4</v>
      </c>
      <c r="C5264" s="55" t="s">
        <v>20436</v>
      </c>
      <c r="D5264" s="55" t="s">
        <v>4649</v>
      </c>
      <c r="E5264" s="55" t="s">
        <v>20437</v>
      </c>
      <c r="F5264" s="55" t="s">
        <v>4651</v>
      </c>
      <c r="G5264" s="55" t="s">
        <v>20438</v>
      </c>
      <c r="H5264" s="55">
        <v>0</v>
      </c>
    </row>
    <row r="5265" spans="1:8" ht="12.5" customHeight="1">
      <c r="A5265" s="55">
        <v>18352</v>
      </c>
      <c r="B5265" s="55">
        <v>4</v>
      </c>
      <c r="C5265" s="55" t="s">
        <v>20439</v>
      </c>
      <c r="D5265" s="55" t="s">
        <v>4649</v>
      </c>
      <c r="E5265" s="55" t="s">
        <v>20440</v>
      </c>
      <c r="F5265" s="55" t="s">
        <v>4651</v>
      </c>
      <c r="G5265" s="55" t="s">
        <v>20441</v>
      </c>
      <c r="H5265" s="55">
        <v>0</v>
      </c>
    </row>
    <row r="5266" spans="1:8" ht="12.5" customHeight="1">
      <c r="A5266" s="55">
        <v>18388</v>
      </c>
      <c r="B5266" s="55">
        <v>4</v>
      </c>
      <c r="C5266" s="55" t="s">
        <v>20442</v>
      </c>
      <c r="D5266" s="55" t="s">
        <v>4649</v>
      </c>
      <c r="E5266" s="55" t="s">
        <v>20443</v>
      </c>
      <c r="F5266" s="55" t="s">
        <v>4651</v>
      </c>
      <c r="G5266" s="55" t="s">
        <v>20444</v>
      </c>
      <c r="H5266" s="55">
        <v>0</v>
      </c>
    </row>
    <row r="5267" spans="1:8" ht="12.5" customHeight="1">
      <c r="A5267" s="55">
        <v>18425</v>
      </c>
      <c r="B5267" s="55">
        <v>4</v>
      </c>
      <c r="C5267" s="55" t="s">
        <v>20445</v>
      </c>
      <c r="D5267" s="55" t="s">
        <v>4649</v>
      </c>
      <c r="E5267" s="55" t="s">
        <v>20446</v>
      </c>
      <c r="F5267" s="55" t="s">
        <v>4651</v>
      </c>
      <c r="G5267" s="55" t="s">
        <v>20447</v>
      </c>
      <c r="H5267" s="55">
        <v>0</v>
      </c>
    </row>
    <row r="5268" spans="1:8" ht="12.5" customHeight="1">
      <c r="A5268" s="55">
        <v>18608</v>
      </c>
      <c r="B5268" s="55">
        <v>4</v>
      </c>
      <c r="C5268" s="55" t="s">
        <v>20448</v>
      </c>
      <c r="D5268" s="55" t="s">
        <v>4649</v>
      </c>
      <c r="E5268" s="55" t="s">
        <v>20449</v>
      </c>
      <c r="F5268" s="55" t="s">
        <v>4651</v>
      </c>
      <c r="G5268" s="55" t="s">
        <v>20450</v>
      </c>
      <c r="H5268" s="55">
        <v>0</v>
      </c>
    </row>
    <row r="5269" spans="1:8" ht="12.5" customHeight="1">
      <c r="A5269" s="55">
        <v>18954</v>
      </c>
      <c r="B5269" s="55">
        <v>4</v>
      </c>
      <c r="C5269" s="55" t="s">
        <v>20451</v>
      </c>
      <c r="D5269" s="55" t="s">
        <v>4649</v>
      </c>
      <c r="E5269" s="55" t="s">
        <v>20452</v>
      </c>
      <c r="F5269" s="55" t="s">
        <v>4651</v>
      </c>
      <c r="G5269" s="55" t="s">
        <v>20453</v>
      </c>
      <c r="H5269" s="55">
        <v>0</v>
      </c>
    </row>
    <row r="5270" spans="1:8" ht="12.5" customHeight="1">
      <c r="A5270" s="55">
        <v>19018</v>
      </c>
      <c r="B5270" s="55">
        <v>4</v>
      </c>
      <c r="C5270" s="55" t="s">
        <v>20454</v>
      </c>
      <c r="D5270" s="55" t="s">
        <v>4649</v>
      </c>
      <c r="E5270" s="55" t="s">
        <v>20455</v>
      </c>
      <c r="F5270" s="55" t="s">
        <v>4651</v>
      </c>
      <c r="G5270" s="55" t="s">
        <v>20456</v>
      </c>
      <c r="H5270" s="55">
        <v>0</v>
      </c>
    </row>
    <row r="5271" spans="1:8" ht="12.5" customHeight="1">
      <c r="A5271" s="55">
        <v>19735</v>
      </c>
      <c r="B5271" s="55">
        <v>4</v>
      </c>
      <c r="C5271" s="55" t="s">
        <v>20457</v>
      </c>
      <c r="D5271" s="55" t="s">
        <v>4649</v>
      </c>
      <c r="E5271" s="55" t="s">
        <v>20458</v>
      </c>
      <c r="F5271" s="55" t="s">
        <v>4651</v>
      </c>
      <c r="G5271" s="55" t="s">
        <v>20459</v>
      </c>
      <c r="H5271" s="55">
        <v>0</v>
      </c>
    </row>
    <row r="5272" spans="1:8" ht="12.5" customHeight="1">
      <c r="A5272" s="55">
        <v>19768</v>
      </c>
      <c r="B5272" s="55">
        <v>4</v>
      </c>
      <c r="C5272" s="55" t="s">
        <v>20460</v>
      </c>
      <c r="D5272" s="55" t="s">
        <v>4649</v>
      </c>
      <c r="E5272" s="55" t="s">
        <v>20461</v>
      </c>
      <c r="F5272" s="55" t="s">
        <v>4651</v>
      </c>
      <c r="G5272" s="55" t="s">
        <v>20462</v>
      </c>
      <c r="H5272" s="55">
        <v>0</v>
      </c>
    </row>
    <row r="5273" spans="1:8" ht="12.5" customHeight="1">
      <c r="A5273" s="55">
        <v>19778</v>
      </c>
      <c r="B5273" s="55">
        <v>4</v>
      </c>
      <c r="C5273" s="55" t="s">
        <v>20463</v>
      </c>
      <c r="D5273" s="55" t="s">
        <v>4649</v>
      </c>
      <c r="E5273" s="55" t="s">
        <v>20464</v>
      </c>
      <c r="F5273" s="55" t="s">
        <v>4651</v>
      </c>
      <c r="G5273" s="55" t="s">
        <v>20465</v>
      </c>
      <c r="H5273" s="55">
        <v>0</v>
      </c>
    </row>
    <row r="5274" spans="1:8" ht="12.5" customHeight="1">
      <c r="A5274" s="55">
        <v>19780</v>
      </c>
      <c r="B5274" s="55">
        <v>4</v>
      </c>
      <c r="C5274" s="55" t="s">
        <v>20466</v>
      </c>
      <c r="D5274" s="55" t="s">
        <v>4649</v>
      </c>
      <c r="E5274" s="55" t="s">
        <v>20467</v>
      </c>
      <c r="F5274" s="55" t="s">
        <v>4651</v>
      </c>
      <c r="G5274" s="55" t="s">
        <v>20468</v>
      </c>
      <c r="H5274" s="55">
        <v>0</v>
      </c>
    </row>
    <row r="5275" spans="1:8" ht="12.5" customHeight="1">
      <c r="A5275" s="55">
        <v>20112</v>
      </c>
      <c r="B5275" s="55">
        <v>4</v>
      </c>
      <c r="C5275" s="55" t="s">
        <v>20469</v>
      </c>
      <c r="D5275" s="55" t="s">
        <v>4649</v>
      </c>
      <c r="E5275" s="55" t="s">
        <v>20470</v>
      </c>
      <c r="F5275" s="55" t="s">
        <v>4651</v>
      </c>
      <c r="G5275" s="55" t="s">
        <v>20471</v>
      </c>
      <c r="H5275" s="55">
        <v>0</v>
      </c>
    </row>
    <row r="5276" spans="1:8" ht="12.5" customHeight="1">
      <c r="A5276" s="55">
        <v>20302</v>
      </c>
      <c r="B5276" s="55">
        <v>4</v>
      </c>
      <c r="C5276" s="55" t="s">
        <v>20472</v>
      </c>
      <c r="D5276" s="55" t="s">
        <v>4649</v>
      </c>
      <c r="E5276" s="55" t="s">
        <v>20473</v>
      </c>
      <c r="F5276" s="55" t="s">
        <v>4651</v>
      </c>
      <c r="G5276" s="55" t="s">
        <v>20474</v>
      </c>
      <c r="H5276" s="55">
        <v>0</v>
      </c>
    </row>
    <row r="5277" spans="1:8" ht="12.5" customHeight="1">
      <c r="A5277" s="55">
        <v>20320</v>
      </c>
      <c r="B5277" s="55">
        <v>4</v>
      </c>
      <c r="C5277" s="55" t="s">
        <v>20475</v>
      </c>
      <c r="D5277" s="55" t="s">
        <v>4649</v>
      </c>
      <c r="E5277" s="55" t="s">
        <v>20476</v>
      </c>
      <c r="F5277" s="55" t="s">
        <v>4651</v>
      </c>
      <c r="G5277" s="55" t="s">
        <v>20477</v>
      </c>
      <c r="H5277" s="55">
        <v>0</v>
      </c>
    </row>
    <row r="5278" spans="1:8" ht="12.5" customHeight="1">
      <c r="A5278" s="55">
        <v>20751</v>
      </c>
      <c r="B5278" s="55">
        <v>4</v>
      </c>
      <c r="C5278" s="55" t="s">
        <v>20478</v>
      </c>
      <c r="D5278" s="55" t="s">
        <v>4649</v>
      </c>
      <c r="E5278" s="55" t="s">
        <v>20479</v>
      </c>
      <c r="F5278" s="55" t="s">
        <v>4651</v>
      </c>
      <c r="G5278" s="55" t="s">
        <v>20480</v>
      </c>
      <c r="H5278" s="55">
        <v>0</v>
      </c>
    </row>
    <row r="5279" spans="1:8" ht="12.5" customHeight="1">
      <c r="A5279" s="55">
        <v>21153</v>
      </c>
      <c r="B5279" s="55">
        <v>4</v>
      </c>
      <c r="C5279" s="55" t="s">
        <v>20481</v>
      </c>
      <c r="D5279" s="55" t="s">
        <v>4649</v>
      </c>
      <c r="E5279" s="55" t="s">
        <v>20482</v>
      </c>
      <c r="F5279" s="55" t="s">
        <v>4651</v>
      </c>
      <c r="G5279" s="55" t="s">
        <v>20483</v>
      </c>
      <c r="H5279" s="55">
        <v>0</v>
      </c>
    </row>
    <row r="5280" spans="1:8" ht="12.5" customHeight="1">
      <c r="A5280" s="55">
        <v>21240</v>
      </c>
      <c r="B5280" s="55">
        <v>4</v>
      </c>
      <c r="C5280" s="55" t="s">
        <v>20484</v>
      </c>
      <c r="D5280" s="55" t="s">
        <v>4649</v>
      </c>
      <c r="E5280" s="55" t="s">
        <v>20485</v>
      </c>
      <c r="F5280" s="55" t="s">
        <v>4651</v>
      </c>
      <c r="G5280" s="55" t="s">
        <v>20486</v>
      </c>
      <c r="H5280" s="55">
        <v>0</v>
      </c>
    </row>
    <row r="5281" spans="1:8" ht="12.5" customHeight="1">
      <c r="A5281" s="55">
        <v>21325</v>
      </c>
      <c r="B5281" s="55">
        <v>4</v>
      </c>
      <c r="C5281" s="55" t="s">
        <v>20487</v>
      </c>
      <c r="D5281" s="55" t="s">
        <v>4649</v>
      </c>
      <c r="E5281" s="55" t="s">
        <v>20488</v>
      </c>
      <c r="F5281" s="55" t="s">
        <v>4651</v>
      </c>
      <c r="G5281" s="55" t="s">
        <v>20489</v>
      </c>
      <c r="H5281" s="55">
        <v>0</v>
      </c>
    </row>
    <row r="5282" spans="1:8" ht="12.5" customHeight="1">
      <c r="A5282" s="55">
        <v>21478</v>
      </c>
      <c r="B5282" s="55">
        <v>4</v>
      </c>
      <c r="C5282" s="55" t="s">
        <v>20490</v>
      </c>
      <c r="D5282" s="55" t="s">
        <v>4649</v>
      </c>
      <c r="E5282" s="55" t="s">
        <v>20491</v>
      </c>
      <c r="F5282" s="55" t="s">
        <v>4651</v>
      </c>
      <c r="G5282" s="55" t="s">
        <v>20492</v>
      </c>
      <c r="H5282" s="55">
        <v>0</v>
      </c>
    </row>
    <row r="5283" spans="1:8" ht="12.5" customHeight="1">
      <c r="A5283" s="55">
        <v>21774</v>
      </c>
      <c r="B5283" s="55">
        <v>4</v>
      </c>
      <c r="C5283" s="55" t="s">
        <v>20493</v>
      </c>
      <c r="D5283" s="55" t="s">
        <v>4649</v>
      </c>
      <c r="E5283" s="55" t="s">
        <v>20494</v>
      </c>
      <c r="F5283" s="55" t="s">
        <v>4651</v>
      </c>
      <c r="G5283" s="55" t="s">
        <v>20495</v>
      </c>
      <c r="H5283" s="55">
        <v>0</v>
      </c>
    </row>
    <row r="5284" spans="1:8" ht="12.5" customHeight="1">
      <c r="A5284" s="55">
        <v>21922</v>
      </c>
      <c r="B5284" s="55">
        <v>4</v>
      </c>
      <c r="C5284" s="55" t="s">
        <v>20496</v>
      </c>
      <c r="D5284" s="55" t="s">
        <v>4649</v>
      </c>
      <c r="E5284" s="55" t="s">
        <v>20497</v>
      </c>
      <c r="F5284" s="55" t="s">
        <v>4651</v>
      </c>
      <c r="G5284" s="55" t="s">
        <v>20498</v>
      </c>
      <c r="H5284" s="55">
        <v>0</v>
      </c>
    </row>
    <row r="5285" spans="1:8" ht="12.5" customHeight="1">
      <c r="A5285" s="55">
        <v>22039</v>
      </c>
      <c r="B5285" s="55">
        <v>4</v>
      </c>
      <c r="C5285" s="55" t="s">
        <v>20499</v>
      </c>
      <c r="D5285" s="55" t="s">
        <v>4649</v>
      </c>
      <c r="E5285" s="55" t="s">
        <v>20500</v>
      </c>
      <c r="F5285" s="55" t="s">
        <v>4651</v>
      </c>
      <c r="G5285" s="55" t="s">
        <v>20501</v>
      </c>
      <c r="H5285" s="55">
        <v>0</v>
      </c>
    </row>
    <row r="5286" spans="1:8" ht="12.5" customHeight="1">
      <c r="A5286" s="55">
        <v>22162</v>
      </c>
      <c r="B5286" s="55">
        <v>4</v>
      </c>
      <c r="C5286" s="55" t="s">
        <v>20502</v>
      </c>
      <c r="D5286" s="55" t="s">
        <v>4649</v>
      </c>
      <c r="E5286" s="55" t="s">
        <v>20503</v>
      </c>
      <c r="F5286" s="55" t="s">
        <v>4651</v>
      </c>
      <c r="G5286" s="55" t="s">
        <v>20504</v>
      </c>
      <c r="H5286" s="55">
        <v>0</v>
      </c>
    </row>
    <row r="5287" spans="1:8" ht="12.5" customHeight="1">
      <c r="A5287" s="55">
        <v>22222</v>
      </c>
      <c r="B5287" s="55">
        <v>4</v>
      </c>
      <c r="C5287" s="55" t="s">
        <v>20505</v>
      </c>
      <c r="D5287" s="55" t="s">
        <v>4649</v>
      </c>
      <c r="E5287" s="55" t="s">
        <v>20506</v>
      </c>
      <c r="F5287" s="55" t="s">
        <v>4651</v>
      </c>
      <c r="G5287" s="55" t="s">
        <v>20507</v>
      </c>
      <c r="H5287" s="55">
        <v>0</v>
      </c>
    </row>
    <row r="5288" spans="1:8" ht="12.5" customHeight="1">
      <c r="A5288" s="55">
        <v>23161</v>
      </c>
      <c r="B5288" s="55">
        <v>4</v>
      </c>
      <c r="C5288" s="55" t="s">
        <v>20508</v>
      </c>
      <c r="D5288" s="55" t="s">
        <v>4649</v>
      </c>
      <c r="E5288" s="55" t="s">
        <v>20509</v>
      </c>
      <c r="F5288" s="55" t="s">
        <v>4651</v>
      </c>
      <c r="G5288" s="55" t="s">
        <v>20510</v>
      </c>
      <c r="H5288" s="55">
        <v>0</v>
      </c>
    </row>
    <row r="5289" spans="1:8" ht="12.5" customHeight="1">
      <c r="A5289" s="55">
        <v>23327</v>
      </c>
      <c r="B5289" s="55">
        <v>4</v>
      </c>
      <c r="C5289" s="55" t="s">
        <v>20511</v>
      </c>
      <c r="D5289" s="55" t="s">
        <v>4649</v>
      </c>
      <c r="E5289" s="55" t="s">
        <v>20512</v>
      </c>
      <c r="F5289" s="55" t="s">
        <v>4651</v>
      </c>
      <c r="G5289" s="55" t="s">
        <v>20513</v>
      </c>
      <c r="H5289" s="55">
        <v>0</v>
      </c>
    </row>
    <row r="5290" spans="1:8" ht="12.5" customHeight="1">
      <c r="A5290" s="55">
        <v>23349</v>
      </c>
      <c r="B5290" s="55">
        <v>4</v>
      </c>
      <c r="C5290" s="55" t="s">
        <v>20514</v>
      </c>
      <c r="D5290" s="55" t="s">
        <v>4649</v>
      </c>
      <c r="E5290" s="55" t="s">
        <v>20515</v>
      </c>
      <c r="F5290" s="55" t="s">
        <v>4651</v>
      </c>
      <c r="G5290" s="55" t="s">
        <v>20516</v>
      </c>
      <c r="H5290" s="55">
        <v>0</v>
      </c>
    </row>
    <row r="5291" spans="1:8" ht="12.5" customHeight="1">
      <c r="A5291" s="55">
        <v>24347</v>
      </c>
      <c r="B5291" s="55">
        <v>4</v>
      </c>
      <c r="C5291" s="55" t="s">
        <v>20517</v>
      </c>
      <c r="D5291" s="55" t="s">
        <v>4649</v>
      </c>
      <c r="E5291" s="55" t="s">
        <v>20518</v>
      </c>
      <c r="F5291" s="55" t="s">
        <v>4651</v>
      </c>
      <c r="G5291" s="55" t="s">
        <v>20519</v>
      </c>
      <c r="H5291" s="55">
        <v>0</v>
      </c>
    </row>
    <row r="5292" spans="1:8" ht="12.5" customHeight="1">
      <c r="A5292" s="55">
        <v>24440</v>
      </c>
      <c r="B5292" s="55">
        <v>4</v>
      </c>
      <c r="C5292" s="55" t="s">
        <v>20520</v>
      </c>
      <c r="D5292" s="55" t="s">
        <v>4649</v>
      </c>
      <c r="E5292" s="55" t="s">
        <v>20521</v>
      </c>
      <c r="F5292" s="55" t="s">
        <v>4651</v>
      </c>
      <c r="G5292" s="55" t="s">
        <v>20522</v>
      </c>
      <c r="H5292" s="55">
        <v>0</v>
      </c>
    </row>
    <row r="5293" spans="1:8" ht="12.5" customHeight="1">
      <c r="A5293" s="55">
        <v>24527</v>
      </c>
      <c r="B5293" s="55">
        <v>4</v>
      </c>
      <c r="C5293" s="55" t="s">
        <v>20523</v>
      </c>
      <c r="D5293" s="55" t="s">
        <v>4649</v>
      </c>
      <c r="E5293" s="55" t="s">
        <v>20524</v>
      </c>
      <c r="F5293" s="55" t="s">
        <v>4651</v>
      </c>
      <c r="G5293" s="55" t="s">
        <v>20525</v>
      </c>
      <c r="H5293" s="55">
        <v>0</v>
      </c>
    </row>
    <row r="5294" spans="1:8" ht="12.5" customHeight="1">
      <c r="A5294" s="55">
        <v>24620</v>
      </c>
      <c r="B5294" s="55">
        <v>4</v>
      </c>
      <c r="C5294" s="55" t="s">
        <v>20526</v>
      </c>
      <c r="D5294" s="55" t="s">
        <v>4649</v>
      </c>
      <c r="E5294" s="55" t="s">
        <v>20527</v>
      </c>
      <c r="F5294" s="55" t="s">
        <v>4651</v>
      </c>
      <c r="G5294" s="55" t="s">
        <v>20528</v>
      </c>
      <c r="H5294" s="55">
        <v>0</v>
      </c>
    </row>
    <row r="5295" spans="1:8" ht="12.5" customHeight="1">
      <c r="A5295" s="55">
        <v>24808</v>
      </c>
      <c r="B5295" s="55">
        <v>4</v>
      </c>
      <c r="C5295" s="55" t="s">
        <v>20529</v>
      </c>
      <c r="D5295" s="55" t="s">
        <v>4649</v>
      </c>
      <c r="E5295" s="55" t="s">
        <v>20530</v>
      </c>
      <c r="F5295" s="55" t="s">
        <v>4651</v>
      </c>
      <c r="G5295" s="55" t="s">
        <v>20531</v>
      </c>
      <c r="H5295" s="55">
        <v>0</v>
      </c>
    </row>
    <row r="5296" spans="1:8" ht="12.5" customHeight="1">
      <c r="A5296" s="55">
        <v>25102</v>
      </c>
      <c r="B5296" s="55">
        <v>4</v>
      </c>
      <c r="C5296" s="55" t="s">
        <v>20532</v>
      </c>
      <c r="D5296" s="55" t="s">
        <v>4649</v>
      </c>
      <c r="E5296" s="55" t="s">
        <v>20533</v>
      </c>
      <c r="F5296" s="55" t="s">
        <v>4651</v>
      </c>
      <c r="G5296" s="55" t="s">
        <v>20534</v>
      </c>
      <c r="H5296" s="55">
        <v>0</v>
      </c>
    </row>
    <row r="5297" spans="1:8" ht="12.5" customHeight="1">
      <c r="A5297" s="55">
        <v>26083</v>
      </c>
      <c r="B5297" s="55">
        <v>4</v>
      </c>
      <c r="C5297" s="55" t="s">
        <v>20535</v>
      </c>
      <c r="D5297" s="55" t="s">
        <v>4649</v>
      </c>
      <c r="E5297" s="55" t="s">
        <v>20536</v>
      </c>
      <c r="F5297" s="55" t="s">
        <v>4651</v>
      </c>
      <c r="G5297" s="55" t="s">
        <v>20537</v>
      </c>
      <c r="H5297" s="55">
        <v>0</v>
      </c>
    </row>
    <row r="5298" spans="1:8" ht="12.5" customHeight="1">
      <c r="A5298" s="55">
        <v>26122</v>
      </c>
      <c r="B5298" s="55">
        <v>4</v>
      </c>
      <c r="C5298" s="55" t="s">
        <v>20538</v>
      </c>
      <c r="D5298" s="55" t="s">
        <v>4649</v>
      </c>
      <c r="E5298" s="55" t="s">
        <v>20539</v>
      </c>
      <c r="F5298" s="55" t="s">
        <v>4651</v>
      </c>
      <c r="G5298" s="55" t="s">
        <v>20540</v>
      </c>
      <c r="H5298" s="55">
        <v>0</v>
      </c>
    </row>
    <row r="5299" spans="1:8" ht="12.5" customHeight="1">
      <c r="A5299" s="55">
        <v>26599</v>
      </c>
      <c r="B5299" s="55">
        <v>4</v>
      </c>
      <c r="C5299" s="55" t="s">
        <v>20541</v>
      </c>
      <c r="D5299" s="55" t="s">
        <v>4649</v>
      </c>
      <c r="E5299" s="55" t="s">
        <v>20542</v>
      </c>
      <c r="F5299" s="55" t="s">
        <v>4651</v>
      </c>
      <c r="G5299" s="55" t="s">
        <v>20543</v>
      </c>
      <c r="H5299" s="55">
        <v>0</v>
      </c>
    </row>
    <row r="5300" spans="1:8" ht="12.5" customHeight="1">
      <c r="A5300" s="55">
        <v>27054</v>
      </c>
      <c r="B5300" s="55">
        <v>4</v>
      </c>
      <c r="C5300" s="55" t="s">
        <v>20544</v>
      </c>
      <c r="D5300" s="55" t="s">
        <v>4649</v>
      </c>
      <c r="E5300" s="55" t="s">
        <v>20545</v>
      </c>
      <c r="F5300" s="55" t="s">
        <v>4651</v>
      </c>
      <c r="G5300" s="55" t="s">
        <v>20546</v>
      </c>
      <c r="H5300" s="55">
        <v>0</v>
      </c>
    </row>
    <row r="5301" spans="1:8" ht="12.5" customHeight="1">
      <c r="A5301" s="55">
        <v>27076</v>
      </c>
      <c r="B5301" s="55">
        <v>4</v>
      </c>
      <c r="C5301" s="55" t="s">
        <v>20547</v>
      </c>
      <c r="D5301" s="55" t="s">
        <v>4649</v>
      </c>
      <c r="E5301" s="55" t="s">
        <v>20548</v>
      </c>
      <c r="F5301" s="55" t="s">
        <v>4651</v>
      </c>
      <c r="G5301" s="55" t="s">
        <v>20549</v>
      </c>
      <c r="H5301" s="55">
        <v>0</v>
      </c>
    </row>
    <row r="5302" spans="1:8" ht="12.5" customHeight="1">
      <c r="A5302" s="55">
        <v>27379</v>
      </c>
      <c r="B5302" s="55">
        <v>4</v>
      </c>
      <c r="C5302" s="55" t="s">
        <v>20550</v>
      </c>
      <c r="D5302" s="55" t="s">
        <v>4649</v>
      </c>
      <c r="E5302" s="55" t="s">
        <v>20551</v>
      </c>
      <c r="F5302" s="55" t="s">
        <v>4651</v>
      </c>
      <c r="G5302" s="55" t="s">
        <v>20552</v>
      </c>
      <c r="H5302" s="55">
        <v>0</v>
      </c>
    </row>
    <row r="5303" spans="1:8" ht="12.5" customHeight="1">
      <c r="A5303" s="55">
        <v>27527</v>
      </c>
      <c r="B5303" s="55">
        <v>4</v>
      </c>
      <c r="C5303" s="55" t="s">
        <v>20553</v>
      </c>
      <c r="D5303" s="55" t="s">
        <v>4649</v>
      </c>
      <c r="E5303" s="55" t="s">
        <v>20554</v>
      </c>
      <c r="F5303" s="55" t="s">
        <v>4651</v>
      </c>
      <c r="G5303" s="55" t="s">
        <v>20555</v>
      </c>
      <c r="H5303" s="55">
        <v>0</v>
      </c>
    </row>
    <row r="5304" spans="1:8" ht="12.5" customHeight="1">
      <c r="A5304" s="55">
        <v>28088</v>
      </c>
      <c r="B5304" s="55">
        <v>4</v>
      </c>
      <c r="C5304" s="55" t="s">
        <v>20556</v>
      </c>
      <c r="D5304" s="55" t="s">
        <v>4649</v>
      </c>
      <c r="E5304" s="55" t="s">
        <v>20557</v>
      </c>
      <c r="F5304" s="55" t="s">
        <v>4651</v>
      </c>
      <c r="G5304" s="55" t="s">
        <v>20558</v>
      </c>
      <c r="H5304" s="55">
        <v>0</v>
      </c>
    </row>
    <row r="5305" spans="1:8" ht="12.5" customHeight="1">
      <c r="A5305" s="55">
        <v>28147</v>
      </c>
      <c r="B5305" s="55">
        <v>4</v>
      </c>
      <c r="C5305" s="55" t="s">
        <v>20559</v>
      </c>
      <c r="D5305" s="55" t="s">
        <v>4649</v>
      </c>
      <c r="E5305" s="55" t="s">
        <v>20560</v>
      </c>
      <c r="F5305" s="55" t="s">
        <v>4651</v>
      </c>
      <c r="G5305" s="55" t="s">
        <v>20561</v>
      </c>
      <c r="H5305" s="55">
        <v>0</v>
      </c>
    </row>
    <row r="5306" spans="1:8" ht="12.5" customHeight="1">
      <c r="A5306" s="55">
        <v>28224</v>
      </c>
      <c r="B5306" s="55">
        <v>4</v>
      </c>
      <c r="C5306" s="55" t="s">
        <v>20562</v>
      </c>
      <c r="D5306" s="55" t="s">
        <v>4649</v>
      </c>
      <c r="E5306" s="55" t="s">
        <v>20563</v>
      </c>
      <c r="F5306" s="55" t="s">
        <v>4651</v>
      </c>
      <c r="G5306" s="55" t="s">
        <v>20564</v>
      </c>
      <c r="H5306" s="55">
        <v>0</v>
      </c>
    </row>
    <row r="5307" spans="1:8" ht="12.5" customHeight="1">
      <c r="A5307" s="55">
        <v>28242</v>
      </c>
      <c r="B5307" s="55">
        <v>4</v>
      </c>
      <c r="C5307" s="55" t="s">
        <v>20565</v>
      </c>
      <c r="D5307" s="55" t="s">
        <v>4649</v>
      </c>
      <c r="E5307" s="55" t="s">
        <v>20566</v>
      </c>
      <c r="F5307" s="55" t="s">
        <v>4651</v>
      </c>
      <c r="G5307" s="55" t="s">
        <v>20567</v>
      </c>
      <c r="H5307" s="55">
        <v>0</v>
      </c>
    </row>
    <row r="5308" spans="1:8" ht="12.5" customHeight="1">
      <c r="A5308" s="55">
        <v>28258</v>
      </c>
      <c r="B5308" s="55">
        <v>4</v>
      </c>
      <c r="C5308" s="55" t="s">
        <v>20568</v>
      </c>
      <c r="D5308" s="55" t="s">
        <v>4649</v>
      </c>
      <c r="E5308" s="55" t="s">
        <v>20569</v>
      </c>
      <c r="F5308" s="55" t="s">
        <v>4651</v>
      </c>
      <c r="G5308" s="55" t="s">
        <v>20570</v>
      </c>
      <c r="H5308" s="55">
        <v>0</v>
      </c>
    </row>
    <row r="5309" spans="1:8" ht="12.5" customHeight="1">
      <c r="A5309" s="55">
        <v>28621</v>
      </c>
      <c r="B5309" s="55">
        <v>4</v>
      </c>
      <c r="C5309" s="55" t="s">
        <v>20571</v>
      </c>
      <c r="D5309" s="55" t="s">
        <v>4649</v>
      </c>
      <c r="E5309" s="55" t="s">
        <v>20572</v>
      </c>
      <c r="F5309" s="55" t="s">
        <v>4651</v>
      </c>
      <c r="G5309" s="55" t="s">
        <v>20573</v>
      </c>
      <c r="H5309" s="55">
        <v>0</v>
      </c>
    </row>
    <row r="5310" spans="1:8" ht="12.5" customHeight="1">
      <c r="A5310" s="55">
        <v>28855</v>
      </c>
      <c r="B5310" s="55">
        <v>4</v>
      </c>
      <c r="C5310" s="55" t="s">
        <v>20574</v>
      </c>
      <c r="D5310" s="55" t="s">
        <v>4649</v>
      </c>
      <c r="E5310" s="55" t="s">
        <v>20575</v>
      </c>
      <c r="F5310" s="55" t="s">
        <v>4651</v>
      </c>
      <c r="G5310" s="55" t="s">
        <v>20576</v>
      </c>
      <c r="H5310" s="55">
        <v>0</v>
      </c>
    </row>
    <row r="5311" spans="1:8" ht="12.5" customHeight="1">
      <c r="A5311" s="55">
        <v>29110</v>
      </c>
      <c r="B5311" s="55">
        <v>4</v>
      </c>
      <c r="C5311" s="55" t="s">
        <v>20577</v>
      </c>
      <c r="D5311" s="55" t="s">
        <v>4649</v>
      </c>
      <c r="E5311" s="55" t="s">
        <v>20578</v>
      </c>
      <c r="F5311" s="55" t="s">
        <v>4651</v>
      </c>
      <c r="G5311" s="55" t="s">
        <v>20579</v>
      </c>
      <c r="H5311" s="55">
        <v>0</v>
      </c>
    </row>
    <row r="5312" spans="1:8" ht="12.5" customHeight="1">
      <c r="A5312" s="55">
        <v>29243</v>
      </c>
      <c r="B5312" s="55">
        <v>4</v>
      </c>
      <c r="C5312" s="55" t="s">
        <v>20580</v>
      </c>
      <c r="D5312" s="55" t="s">
        <v>4649</v>
      </c>
      <c r="E5312" s="55" t="s">
        <v>20581</v>
      </c>
      <c r="F5312" s="55" t="s">
        <v>4651</v>
      </c>
      <c r="G5312" s="55" t="s">
        <v>20582</v>
      </c>
      <c r="H5312" s="55">
        <v>0</v>
      </c>
    </row>
    <row r="5313" spans="1:8" ht="12.5" customHeight="1">
      <c r="A5313" s="55">
        <v>29244</v>
      </c>
      <c r="B5313" s="55">
        <v>4</v>
      </c>
      <c r="C5313" s="55" t="s">
        <v>20583</v>
      </c>
      <c r="D5313" s="55" t="s">
        <v>4649</v>
      </c>
      <c r="E5313" s="55" t="s">
        <v>20584</v>
      </c>
      <c r="F5313" s="55" t="s">
        <v>4651</v>
      </c>
      <c r="G5313" s="55" t="s">
        <v>20585</v>
      </c>
      <c r="H5313" s="55">
        <v>0</v>
      </c>
    </row>
    <row r="5314" spans="1:8" ht="12.5" customHeight="1">
      <c r="A5314" s="55">
        <v>11041</v>
      </c>
      <c r="B5314" s="55">
        <v>4</v>
      </c>
      <c r="C5314" s="55" t="s">
        <v>20586</v>
      </c>
      <c r="D5314" s="55" t="s">
        <v>4649</v>
      </c>
      <c r="E5314" s="55" t="s">
        <v>20587</v>
      </c>
      <c r="F5314" s="55" t="s">
        <v>4651</v>
      </c>
      <c r="G5314" s="55" t="s">
        <v>20588</v>
      </c>
      <c r="H5314" s="55">
        <v>0</v>
      </c>
    </row>
    <row r="5315" spans="1:8" ht="12.5" customHeight="1">
      <c r="A5315" s="55">
        <v>11190</v>
      </c>
      <c r="B5315" s="55">
        <v>4</v>
      </c>
      <c r="C5315" s="55" t="s">
        <v>20589</v>
      </c>
      <c r="D5315" s="55" t="s">
        <v>4649</v>
      </c>
      <c r="E5315" s="55" t="s">
        <v>20590</v>
      </c>
      <c r="F5315" s="55" t="s">
        <v>4651</v>
      </c>
      <c r="G5315" s="55" t="s">
        <v>20591</v>
      </c>
      <c r="H5315" s="55">
        <v>0</v>
      </c>
    </row>
    <row r="5316" spans="1:8" ht="12.5" customHeight="1">
      <c r="A5316" s="55">
        <v>11208</v>
      </c>
      <c r="B5316" s="55">
        <v>4</v>
      </c>
      <c r="C5316" s="55" t="s">
        <v>20592</v>
      </c>
      <c r="D5316" s="55" t="s">
        <v>4649</v>
      </c>
      <c r="E5316" s="55" t="s">
        <v>20593</v>
      </c>
      <c r="F5316" s="55" t="s">
        <v>4651</v>
      </c>
      <c r="G5316" s="55" t="s">
        <v>20594</v>
      </c>
      <c r="H5316" s="55">
        <v>0</v>
      </c>
    </row>
    <row r="5317" spans="1:8" ht="12.5" customHeight="1">
      <c r="A5317" s="55">
        <v>11743</v>
      </c>
      <c r="B5317" s="55">
        <v>4</v>
      </c>
      <c r="C5317" s="55" t="s">
        <v>20595</v>
      </c>
      <c r="D5317" s="55" t="s">
        <v>4649</v>
      </c>
      <c r="E5317" s="55" t="s">
        <v>20596</v>
      </c>
      <c r="F5317" s="55" t="s">
        <v>4651</v>
      </c>
      <c r="G5317" s="55" t="s">
        <v>20597</v>
      </c>
      <c r="H5317" s="55">
        <v>0</v>
      </c>
    </row>
    <row r="5318" spans="1:8" ht="12.5" customHeight="1">
      <c r="A5318" s="55">
        <v>11790</v>
      </c>
      <c r="B5318" s="55">
        <v>4</v>
      </c>
      <c r="C5318" s="55" t="s">
        <v>20598</v>
      </c>
      <c r="D5318" s="55" t="s">
        <v>4649</v>
      </c>
      <c r="E5318" s="55" t="s">
        <v>20599</v>
      </c>
      <c r="F5318" s="55" t="s">
        <v>4651</v>
      </c>
      <c r="G5318" s="55" t="s">
        <v>20600</v>
      </c>
      <c r="H5318" s="55">
        <v>0</v>
      </c>
    </row>
    <row r="5319" spans="1:8" ht="12.5" customHeight="1">
      <c r="A5319" s="55">
        <v>11809</v>
      </c>
      <c r="B5319" s="55">
        <v>4</v>
      </c>
      <c r="C5319" s="55" t="s">
        <v>20601</v>
      </c>
      <c r="D5319" s="55" t="s">
        <v>4649</v>
      </c>
      <c r="E5319" s="55" t="s">
        <v>20602</v>
      </c>
      <c r="F5319" s="55" t="s">
        <v>4651</v>
      </c>
      <c r="G5319" s="55" t="s">
        <v>20603</v>
      </c>
      <c r="H5319" s="55">
        <v>0</v>
      </c>
    </row>
    <row r="5320" spans="1:8" ht="12.5" customHeight="1">
      <c r="A5320" s="55">
        <v>11962</v>
      </c>
      <c r="B5320" s="55">
        <v>4</v>
      </c>
      <c r="C5320" s="55" t="s">
        <v>20604</v>
      </c>
      <c r="D5320" s="55" t="s">
        <v>4649</v>
      </c>
      <c r="E5320" s="55" t="s">
        <v>20605</v>
      </c>
      <c r="F5320" s="55" t="s">
        <v>4651</v>
      </c>
      <c r="G5320" s="55" t="s">
        <v>20606</v>
      </c>
      <c r="H5320" s="55">
        <v>0</v>
      </c>
    </row>
    <row r="5321" spans="1:8" ht="12.5" customHeight="1">
      <c r="A5321" s="55">
        <v>12040</v>
      </c>
      <c r="B5321" s="55">
        <v>4</v>
      </c>
      <c r="C5321" s="55" t="s">
        <v>20607</v>
      </c>
      <c r="D5321" s="55" t="s">
        <v>4649</v>
      </c>
      <c r="E5321" s="55" t="s">
        <v>20608</v>
      </c>
      <c r="F5321" s="55" t="s">
        <v>4651</v>
      </c>
      <c r="G5321" s="55" t="s">
        <v>20609</v>
      </c>
      <c r="H5321" s="55">
        <v>0</v>
      </c>
    </row>
    <row r="5322" spans="1:8" ht="12.5" customHeight="1">
      <c r="A5322" s="55">
        <v>13058</v>
      </c>
      <c r="B5322" s="55">
        <v>4</v>
      </c>
      <c r="C5322" s="55" t="s">
        <v>20610</v>
      </c>
      <c r="D5322" s="55" t="s">
        <v>4649</v>
      </c>
      <c r="E5322" s="55" t="s">
        <v>20611</v>
      </c>
      <c r="F5322" s="55" t="s">
        <v>4651</v>
      </c>
      <c r="G5322" s="55" t="s">
        <v>20612</v>
      </c>
      <c r="H5322" s="55">
        <v>0</v>
      </c>
    </row>
    <row r="5323" spans="1:8" ht="12.5" customHeight="1">
      <c r="A5323" s="55">
        <v>13167</v>
      </c>
      <c r="B5323" s="55">
        <v>4</v>
      </c>
      <c r="C5323" s="55" t="s">
        <v>20613</v>
      </c>
      <c r="D5323" s="55" t="s">
        <v>4649</v>
      </c>
      <c r="E5323" s="55" t="s">
        <v>20614</v>
      </c>
      <c r="F5323" s="55" t="s">
        <v>4651</v>
      </c>
      <c r="G5323" s="55" t="s">
        <v>20615</v>
      </c>
      <c r="H5323" s="55">
        <v>0</v>
      </c>
    </row>
    <row r="5324" spans="1:8" ht="12.5" customHeight="1">
      <c r="A5324" s="55">
        <v>13237</v>
      </c>
      <c r="B5324" s="55">
        <v>4</v>
      </c>
      <c r="C5324" s="55" t="s">
        <v>20616</v>
      </c>
      <c r="D5324" s="55" t="s">
        <v>4649</v>
      </c>
      <c r="E5324" s="55" t="s">
        <v>20617</v>
      </c>
      <c r="F5324" s="55" t="s">
        <v>4651</v>
      </c>
      <c r="G5324" s="55" t="s">
        <v>20618</v>
      </c>
      <c r="H5324" s="55">
        <v>0</v>
      </c>
    </row>
    <row r="5325" spans="1:8" ht="12.5" customHeight="1">
      <c r="A5325" s="55">
        <v>13472</v>
      </c>
      <c r="B5325" s="55">
        <v>4</v>
      </c>
      <c r="C5325" s="55" t="s">
        <v>20619</v>
      </c>
      <c r="D5325" s="55" t="s">
        <v>4649</v>
      </c>
      <c r="E5325" s="55" t="s">
        <v>20620</v>
      </c>
      <c r="F5325" s="55" t="s">
        <v>4651</v>
      </c>
      <c r="G5325" s="55" t="s">
        <v>20621</v>
      </c>
      <c r="H5325" s="55">
        <v>0</v>
      </c>
    </row>
    <row r="5326" spans="1:8" ht="12.5" customHeight="1">
      <c r="A5326" s="55">
        <v>13948</v>
      </c>
      <c r="B5326" s="55">
        <v>4</v>
      </c>
      <c r="C5326" s="55" t="s">
        <v>20622</v>
      </c>
      <c r="D5326" s="55" t="s">
        <v>4649</v>
      </c>
      <c r="E5326" s="55" t="s">
        <v>20623</v>
      </c>
      <c r="F5326" s="55" t="s">
        <v>4651</v>
      </c>
      <c r="G5326" s="55" t="s">
        <v>20624</v>
      </c>
      <c r="H5326" s="55">
        <v>0</v>
      </c>
    </row>
    <row r="5327" spans="1:8" ht="12.5" customHeight="1">
      <c r="A5327" s="55">
        <v>14109</v>
      </c>
      <c r="B5327" s="55">
        <v>4</v>
      </c>
      <c r="C5327" s="55" t="s">
        <v>20625</v>
      </c>
      <c r="D5327" s="55" t="s">
        <v>4649</v>
      </c>
      <c r="E5327" s="55" t="s">
        <v>20626</v>
      </c>
      <c r="F5327" s="55" t="s">
        <v>4651</v>
      </c>
      <c r="G5327" s="55" t="s">
        <v>20627</v>
      </c>
      <c r="H5327" s="55">
        <v>0</v>
      </c>
    </row>
    <row r="5328" spans="1:8" ht="12.5" customHeight="1">
      <c r="A5328" s="55">
        <v>14250</v>
      </c>
      <c r="B5328" s="55">
        <v>4</v>
      </c>
      <c r="C5328" s="55" t="s">
        <v>20628</v>
      </c>
      <c r="D5328" s="55" t="s">
        <v>4649</v>
      </c>
      <c r="E5328" s="55" t="s">
        <v>20629</v>
      </c>
      <c r="F5328" s="55" t="s">
        <v>4651</v>
      </c>
      <c r="G5328" s="55" t="s">
        <v>20630</v>
      </c>
      <c r="H5328" s="55">
        <v>0</v>
      </c>
    </row>
    <row r="5329" spans="1:8" ht="12.5" customHeight="1">
      <c r="A5329" s="55">
        <v>14257</v>
      </c>
      <c r="B5329" s="55">
        <v>4</v>
      </c>
      <c r="C5329" s="55" t="s">
        <v>20631</v>
      </c>
      <c r="D5329" s="55" t="s">
        <v>4649</v>
      </c>
      <c r="E5329" s="55" t="s">
        <v>20632</v>
      </c>
      <c r="F5329" s="55" t="s">
        <v>4651</v>
      </c>
      <c r="G5329" s="55" t="s">
        <v>20633</v>
      </c>
      <c r="H5329" s="55">
        <v>0</v>
      </c>
    </row>
    <row r="5330" spans="1:8" ht="12.5" customHeight="1">
      <c r="A5330" s="55">
        <v>14868</v>
      </c>
      <c r="B5330" s="55">
        <v>4</v>
      </c>
      <c r="C5330" s="55" t="s">
        <v>20634</v>
      </c>
      <c r="D5330" s="55" t="s">
        <v>4649</v>
      </c>
      <c r="E5330" s="55" t="s">
        <v>20635</v>
      </c>
      <c r="F5330" s="55" t="s">
        <v>4651</v>
      </c>
      <c r="G5330" s="55" t="s">
        <v>20636</v>
      </c>
      <c r="H5330" s="55">
        <v>0</v>
      </c>
    </row>
    <row r="5331" spans="1:8" ht="12.5" customHeight="1">
      <c r="A5331" s="55">
        <v>14889</v>
      </c>
      <c r="B5331" s="55">
        <v>4</v>
      </c>
      <c r="C5331" s="55" t="s">
        <v>20637</v>
      </c>
      <c r="D5331" s="55" t="s">
        <v>4649</v>
      </c>
      <c r="E5331" s="55" t="s">
        <v>20638</v>
      </c>
      <c r="F5331" s="55" t="s">
        <v>4651</v>
      </c>
      <c r="G5331" s="55" t="s">
        <v>20639</v>
      </c>
      <c r="H5331" s="55">
        <v>0</v>
      </c>
    </row>
    <row r="5332" spans="1:8" ht="12.5" customHeight="1">
      <c r="A5332" s="55">
        <v>15307</v>
      </c>
      <c r="B5332" s="55">
        <v>4</v>
      </c>
      <c r="C5332" s="55" t="s">
        <v>20640</v>
      </c>
      <c r="D5332" s="55" t="s">
        <v>4649</v>
      </c>
      <c r="E5332" s="55" t="s">
        <v>20641</v>
      </c>
      <c r="F5332" s="55" t="s">
        <v>4651</v>
      </c>
      <c r="G5332" s="55" t="s">
        <v>20642</v>
      </c>
      <c r="H5332" s="55">
        <v>0</v>
      </c>
    </row>
    <row r="5333" spans="1:8" ht="12.5" customHeight="1">
      <c r="A5333" s="55">
        <v>15312</v>
      </c>
      <c r="B5333" s="55">
        <v>4</v>
      </c>
      <c r="C5333" s="55" t="s">
        <v>20643</v>
      </c>
      <c r="D5333" s="55" t="s">
        <v>4649</v>
      </c>
      <c r="E5333" s="55" t="s">
        <v>20644</v>
      </c>
      <c r="F5333" s="55" t="s">
        <v>4651</v>
      </c>
      <c r="G5333" s="55" t="s">
        <v>20645</v>
      </c>
      <c r="H5333" s="55">
        <v>0</v>
      </c>
    </row>
    <row r="5334" spans="1:8" ht="12.5" customHeight="1">
      <c r="A5334" s="55">
        <v>15360</v>
      </c>
      <c r="B5334" s="55">
        <v>4</v>
      </c>
      <c r="C5334" s="55" t="s">
        <v>20646</v>
      </c>
      <c r="D5334" s="55" t="s">
        <v>4649</v>
      </c>
      <c r="E5334" s="55" t="s">
        <v>20647</v>
      </c>
      <c r="F5334" s="55" t="s">
        <v>4651</v>
      </c>
      <c r="G5334" s="55" t="s">
        <v>20648</v>
      </c>
      <c r="H5334" s="55">
        <v>0</v>
      </c>
    </row>
    <row r="5335" spans="1:8" ht="12.5" customHeight="1">
      <c r="A5335" s="55">
        <v>15474</v>
      </c>
      <c r="B5335" s="55">
        <v>4</v>
      </c>
      <c r="C5335" s="55" t="s">
        <v>20649</v>
      </c>
      <c r="D5335" s="55" t="s">
        <v>4649</v>
      </c>
      <c r="E5335" s="55" t="s">
        <v>20650</v>
      </c>
      <c r="F5335" s="55" t="s">
        <v>4651</v>
      </c>
      <c r="G5335" s="55" t="s">
        <v>20651</v>
      </c>
      <c r="H5335" s="55">
        <v>0</v>
      </c>
    </row>
    <row r="5336" spans="1:8" ht="12.5" customHeight="1">
      <c r="A5336" s="55">
        <v>15542</v>
      </c>
      <c r="B5336" s="55">
        <v>4</v>
      </c>
      <c r="C5336" s="55" t="s">
        <v>20652</v>
      </c>
      <c r="D5336" s="55" t="s">
        <v>4649</v>
      </c>
      <c r="E5336" s="55" t="s">
        <v>20653</v>
      </c>
      <c r="F5336" s="55" t="s">
        <v>4651</v>
      </c>
      <c r="G5336" s="55" t="s">
        <v>20654</v>
      </c>
      <c r="H5336" s="55">
        <v>0</v>
      </c>
    </row>
    <row r="5337" spans="1:8" ht="12.5" customHeight="1">
      <c r="A5337" s="55">
        <v>15739</v>
      </c>
      <c r="B5337" s="55">
        <v>4</v>
      </c>
      <c r="C5337" s="55" t="s">
        <v>20655</v>
      </c>
      <c r="D5337" s="55" t="s">
        <v>4649</v>
      </c>
      <c r="E5337" s="55" t="s">
        <v>20656</v>
      </c>
      <c r="F5337" s="55" t="s">
        <v>4651</v>
      </c>
      <c r="G5337" s="55" t="s">
        <v>20657</v>
      </c>
      <c r="H5337" s="55">
        <v>0</v>
      </c>
    </row>
    <row r="5338" spans="1:8" ht="12.5" customHeight="1">
      <c r="A5338" s="55">
        <v>16364</v>
      </c>
      <c r="B5338" s="55">
        <v>4</v>
      </c>
      <c r="C5338" s="55" t="s">
        <v>20658</v>
      </c>
      <c r="D5338" s="55" t="s">
        <v>4649</v>
      </c>
      <c r="E5338" s="55" t="s">
        <v>20659</v>
      </c>
      <c r="F5338" s="55" t="s">
        <v>4651</v>
      </c>
      <c r="G5338" s="55" t="s">
        <v>20660</v>
      </c>
      <c r="H5338" s="55">
        <v>0</v>
      </c>
    </row>
    <row r="5339" spans="1:8" ht="12.5" customHeight="1">
      <c r="A5339" s="55">
        <v>16715</v>
      </c>
      <c r="B5339" s="55">
        <v>4</v>
      </c>
      <c r="C5339" s="55" t="s">
        <v>20661</v>
      </c>
      <c r="D5339" s="55" t="s">
        <v>4649</v>
      </c>
      <c r="E5339" s="55" t="s">
        <v>20662</v>
      </c>
      <c r="F5339" s="55" t="s">
        <v>4651</v>
      </c>
      <c r="G5339" s="55" t="s">
        <v>20663</v>
      </c>
      <c r="H5339" s="55">
        <v>0</v>
      </c>
    </row>
    <row r="5340" spans="1:8" ht="12.5" customHeight="1">
      <c r="A5340" s="55">
        <v>16775</v>
      </c>
      <c r="B5340" s="55">
        <v>4</v>
      </c>
      <c r="C5340" s="55" t="s">
        <v>20664</v>
      </c>
      <c r="D5340" s="55" t="s">
        <v>4649</v>
      </c>
      <c r="E5340" s="55" t="s">
        <v>20665</v>
      </c>
      <c r="F5340" s="55" t="s">
        <v>4651</v>
      </c>
      <c r="G5340" s="55" t="s">
        <v>20666</v>
      </c>
      <c r="H5340" s="55">
        <v>0</v>
      </c>
    </row>
    <row r="5341" spans="1:8" ht="12.5" customHeight="1">
      <c r="A5341" s="55">
        <v>17016</v>
      </c>
      <c r="B5341" s="55">
        <v>4</v>
      </c>
      <c r="C5341" s="55" t="s">
        <v>20667</v>
      </c>
      <c r="D5341" s="55" t="s">
        <v>4649</v>
      </c>
      <c r="E5341" s="55" t="s">
        <v>20668</v>
      </c>
      <c r="F5341" s="55" t="s">
        <v>4651</v>
      </c>
      <c r="G5341" s="55" t="s">
        <v>20669</v>
      </c>
      <c r="H5341" s="55">
        <v>0</v>
      </c>
    </row>
    <row r="5342" spans="1:8" ht="12.5" customHeight="1">
      <c r="A5342" s="55">
        <v>17427</v>
      </c>
      <c r="B5342" s="55">
        <v>4</v>
      </c>
      <c r="C5342" s="55" t="s">
        <v>20670</v>
      </c>
      <c r="D5342" s="55" t="s">
        <v>4649</v>
      </c>
      <c r="E5342" s="55" t="s">
        <v>20671</v>
      </c>
      <c r="F5342" s="55" t="s">
        <v>4651</v>
      </c>
      <c r="G5342" s="55" t="s">
        <v>20672</v>
      </c>
      <c r="H5342" s="55">
        <v>0</v>
      </c>
    </row>
    <row r="5343" spans="1:8" ht="12.5" customHeight="1">
      <c r="A5343" s="55">
        <v>17559</v>
      </c>
      <c r="B5343" s="55">
        <v>4</v>
      </c>
      <c r="C5343" s="55" t="s">
        <v>20673</v>
      </c>
      <c r="D5343" s="55" t="s">
        <v>4649</v>
      </c>
      <c r="E5343" s="55" t="s">
        <v>20674</v>
      </c>
      <c r="F5343" s="55" t="s">
        <v>4651</v>
      </c>
      <c r="G5343" s="55" t="s">
        <v>20675</v>
      </c>
      <c r="H5343" s="55">
        <v>0</v>
      </c>
    </row>
    <row r="5344" spans="1:8" ht="12.5" customHeight="1">
      <c r="A5344" s="55">
        <v>17624</v>
      </c>
      <c r="B5344" s="55">
        <v>4</v>
      </c>
      <c r="C5344" s="55" t="s">
        <v>20676</v>
      </c>
      <c r="D5344" s="55" t="s">
        <v>4649</v>
      </c>
      <c r="E5344" s="55" t="s">
        <v>20677</v>
      </c>
      <c r="F5344" s="55" t="s">
        <v>4651</v>
      </c>
      <c r="G5344" s="55" t="s">
        <v>20678</v>
      </c>
      <c r="H5344" s="55">
        <v>0</v>
      </c>
    </row>
    <row r="5345" spans="1:8" ht="12.5" customHeight="1">
      <c r="A5345" s="55">
        <v>18108</v>
      </c>
      <c r="B5345" s="55">
        <v>4</v>
      </c>
      <c r="C5345" s="55" t="s">
        <v>20679</v>
      </c>
      <c r="D5345" s="55" t="s">
        <v>4649</v>
      </c>
      <c r="E5345" s="55" t="s">
        <v>20680</v>
      </c>
      <c r="F5345" s="55" t="s">
        <v>4651</v>
      </c>
      <c r="G5345" s="55" t="s">
        <v>20681</v>
      </c>
      <c r="H5345" s="55">
        <v>0</v>
      </c>
    </row>
    <row r="5346" spans="1:8" ht="12.5" customHeight="1">
      <c r="A5346" s="55">
        <v>18346</v>
      </c>
      <c r="B5346" s="55">
        <v>4</v>
      </c>
      <c r="C5346" s="55" t="s">
        <v>20682</v>
      </c>
      <c r="D5346" s="55" t="s">
        <v>4649</v>
      </c>
      <c r="E5346" s="55" t="s">
        <v>20683</v>
      </c>
      <c r="F5346" s="55" t="s">
        <v>4651</v>
      </c>
      <c r="G5346" s="55" t="s">
        <v>20684</v>
      </c>
      <c r="H5346" s="55">
        <v>0</v>
      </c>
    </row>
    <row r="5347" spans="1:8" ht="12.5" customHeight="1">
      <c r="A5347" s="55">
        <v>18454</v>
      </c>
      <c r="B5347" s="55">
        <v>4</v>
      </c>
      <c r="C5347" s="55" t="s">
        <v>20685</v>
      </c>
      <c r="D5347" s="55" t="s">
        <v>4649</v>
      </c>
      <c r="E5347" s="55" t="s">
        <v>20686</v>
      </c>
      <c r="F5347" s="55" t="s">
        <v>4651</v>
      </c>
      <c r="G5347" s="55" t="s">
        <v>20687</v>
      </c>
      <c r="H5347" s="55">
        <v>0</v>
      </c>
    </row>
    <row r="5348" spans="1:8" ht="12.5" customHeight="1">
      <c r="A5348" s="55">
        <v>18459</v>
      </c>
      <c r="B5348" s="55">
        <v>4</v>
      </c>
      <c r="C5348" s="55" t="s">
        <v>20688</v>
      </c>
      <c r="D5348" s="55" t="s">
        <v>4649</v>
      </c>
      <c r="E5348" s="55" t="s">
        <v>20689</v>
      </c>
      <c r="F5348" s="55" t="s">
        <v>4651</v>
      </c>
      <c r="G5348" s="55" t="s">
        <v>20690</v>
      </c>
      <c r="H5348" s="55">
        <v>0</v>
      </c>
    </row>
    <row r="5349" spans="1:8" ht="12.5" customHeight="1">
      <c r="A5349" s="55">
        <v>18521</v>
      </c>
      <c r="B5349" s="55">
        <v>4</v>
      </c>
      <c r="C5349" s="55" t="s">
        <v>20691</v>
      </c>
      <c r="D5349" s="55" t="s">
        <v>4649</v>
      </c>
      <c r="E5349" s="55" t="s">
        <v>20692</v>
      </c>
      <c r="F5349" s="55" t="s">
        <v>4651</v>
      </c>
      <c r="G5349" s="55" t="s">
        <v>20693</v>
      </c>
      <c r="H5349" s="55">
        <v>0</v>
      </c>
    </row>
    <row r="5350" spans="1:8" ht="12.5" customHeight="1">
      <c r="A5350" s="55">
        <v>18543</v>
      </c>
      <c r="B5350" s="55">
        <v>4</v>
      </c>
      <c r="C5350" s="55" t="s">
        <v>20694</v>
      </c>
      <c r="D5350" s="55" t="s">
        <v>4649</v>
      </c>
      <c r="E5350" s="55" t="s">
        <v>20695</v>
      </c>
      <c r="F5350" s="55" t="s">
        <v>4651</v>
      </c>
      <c r="G5350" s="55" t="s">
        <v>20696</v>
      </c>
      <c r="H5350" s="55">
        <v>0</v>
      </c>
    </row>
    <row r="5351" spans="1:8" ht="12.5" customHeight="1">
      <c r="A5351" s="55">
        <v>18550</v>
      </c>
      <c r="B5351" s="55">
        <v>4</v>
      </c>
      <c r="C5351" s="55" t="s">
        <v>20697</v>
      </c>
      <c r="D5351" s="55" t="s">
        <v>4649</v>
      </c>
      <c r="E5351" s="55" t="s">
        <v>20698</v>
      </c>
      <c r="F5351" s="55" t="s">
        <v>4651</v>
      </c>
      <c r="G5351" s="55" t="s">
        <v>20699</v>
      </c>
      <c r="H5351" s="55">
        <v>0</v>
      </c>
    </row>
    <row r="5352" spans="1:8" ht="12.5" customHeight="1">
      <c r="A5352" s="55">
        <v>18610</v>
      </c>
      <c r="B5352" s="55">
        <v>4</v>
      </c>
      <c r="C5352" s="55" t="s">
        <v>20700</v>
      </c>
      <c r="D5352" s="55" t="s">
        <v>4649</v>
      </c>
      <c r="E5352" s="55" t="s">
        <v>20701</v>
      </c>
      <c r="F5352" s="55" t="s">
        <v>4651</v>
      </c>
      <c r="G5352" s="55" t="s">
        <v>20702</v>
      </c>
      <c r="H5352" s="55">
        <v>0</v>
      </c>
    </row>
    <row r="5353" spans="1:8" ht="12.5" customHeight="1">
      <c r="A5353" s="55">
        <v>18615</v>
      </c>
      <c r="B5353" s="55">
        <v>4</v>
      </c>
      <c r="C5353" s="55" t="s">
        <v>20703</v>
      </c>
      <c r="D5353" s="55" t="s">
        <v>4649</v>
      </c>
      <c r="E5353" s="55" t="s">
        <v>20704</v>
      </c>
      <c r="F5353" s="55" t="s">
        <v>4651</v>
      </c>
      <c r="G5353" s="55" t="s">
        <v>20705</v>
      </c>
      <c r="H5353" s="55">
        <v>0</v>
      </c>
    </row>
    <row r="5354" spans="1:8" ht="12.5" customHeight="1">
      <c r="A5354" s="55">
        <v>18818</v>
      </c>
      <c r="B5354" s="55">
        <v>4</v>
      </c>
      <c r="C5354" s="55" t="s">
        <v>20706</v>
      </c>
      <c r="D5354" s="55" t="s">
        <v>4649</v>
      </c>
      <c r="E5354" s="55" t="s">
        <v>20707</v>
      </c>
      <c r="F5354" s="55" t="s">
        <v>4651</v>
      </c>
      <c r="G5354" s="55" t="s">
        <v>20708</v>
      </c>
      <c r="H5354" s="55">
        <v>0</v>
      </c>
    </row>
    <row r="5355" spans="1:8" ht="12.5" customHeight="1">
      <c r="A5355" s="55">
        <v>18831</v>
      </c>
      <c r="B5355" s="55">
        <v>4</v>
      </c>
      <c r="C5355" s="55" t="s">
        <v>20709</v>
      </c>
      <c r="D5355" s="55" t="s">
        <v>4649</v>
      </c>
      <c r="E5355" s="55" t="s">
        <v>20710</v>
      </c>
      <c r="F5355" s="55" t="s">
        <v>4651</v>
      </c>
      <c r="G5355" s="55" t="s">
        <v>20711</v>
      </c>
      <c r="H5355" s="55">
        <v>0</v>
      </c>
    </row>
    <row r="5356" spans="1:8" ht="12.5" customHeight="1">
      <c r="A5356" s="55">
        <v>18924</v>
      </c>
      <c r="B5356" s="55">
        <v>4</v>
      </c>
      <c r="C5356" s="55" t="s">
        <v>20712</v>
      </c>
      <c r="D5356" s="55" t="s">
        <v>4649</v>
      </c>
      <c r="E5356" s="55" t="s">
        <v>20713</v>
      </c>
      <c r="F5356" s="55" t="s">
        <v>4651</v>
      </c>
      <c r="G5356" s="55" t="s">
        <v>20714</v>
      </c>
      <c r="H5356" s="55">
        <v>0</v>
      </c>
    </row>
    <row r="5357" spans="1:8" ht="12.5" customHeight="1">
      <c r="A5357" s="55">
        <v>19022</v>
      </c>
      <c r="B5357" s="55">
        <v>4</v>
      </c>
      <c r="C5357" s="55" t="s">
        <v>20715</v>
      </c>
      <c r="D5357" s="55" t="s">
        <v>4649</v>
      </c>
      <c r="E5357" s="55" t="s">
        <v>20716</v>
      </c>
      <c r="F5357" s="55" t="s">
        <v>4651</v>
      </c>
      <c r="G5357" s="55" t="s">
        <v>20717</v>
      </c>
      <c r="H5357" s="55">
        <v>0</v>
      </c>
    </row>
    <row r="5358" spans="1:8" ht="12.5" customHeight="1">
      <c r="A5358" s="55">
        <v>19110</v>
      </c>
      <c r="B5358" s="55">
        <v>4</v>
      </c>
      <c r="C5358" s="55" t="s">
        <v>20718</v>
      </c>
      <c r="D5358" s="55" t="s">
        <v>4649</v>
      </c>
      <c r="E5358" s="55" t="s">
        <v>20719</v>
      </c>
      <c r="F5358" s="55" t="s">
        <v>4651</v>
      </c>
      <c r="G5358" s="55" t="s">
        <v>20720</v>
      </c>
      <c r="H5358" s="55">
        <v>0</v>
      </c>
    </row>
    <row r="5359" spans="1:8" ht="12.5" customHeight="1">
      <c r="A5359" s="55">
        <v>19158</v>
      </c>
      <c r="B5359" s="55">
        <v>4</v>
      </c>
      <c r="C5359" s="55" t="s">
        <v>20721</v>
      </c>
      <c r="D5359" s="55" t="s">
        <v>4649</v>
      </c>
      <c r="E5359" s="55" t="s">
        <v>20722</v>
      </c>
      <c r="F5359" s="55" t="s">
        <v>4651</v>
      </c>
      <c r="G5359" s="55" t="s">
        <v>20723</v>
      </c>
      <c r="H5359" s="55">
        <v>0</v>
      </c>
    </row>
    <row r="5360" spans="1:8" ht="12.5" customHeight="1">
      <c r="A5360" s="55">
        <v>19235</v>
      </c>
      <c r="B5360" s="55">
        <v>4</v>
      </c>
      <c r="C5360" s="55" t="s">
        <v>20724</v>
      </c>
      <c r="D5360" s="55" t="s">
        <v>4649</v>
      </c>
      <c r="E5360" s="55" t="s">
        <v>20725</v>
      </c>
      <c r="F5360" s="55" t="s">
        <v>4651</v>
      </c>
      <c r="G5360" s="55" t="s">
        <v>20726</v>
      </c>
      <c r="H5360" s="55">
        <v>0</v>
      </c>
    </row>
    <row r="5361" spans="1:8" ht="12.5" customHeight="1">
      <c r="A5361" s="55">
        <v>19634</v>
      </c>
      <c r="B5361" s="55">
        <v>4</v>
      </c>
      <c r="C5361" s="55" t="s">
        <v>20727</v>
      </c>
      <c r="D5361" s="55" t="s">
        <v>4649</v>
      </c>
      <c r="E5361" s="55" t="s">
        <v>20728</v>
      </c>
      <c r="F5361" s="55" t="s">
        <v>4651</v>
      </c>
      <c r="G5361" s="55" t="s">
        <v>20729</v>
      </c>
      <c r="H5361" s="55">
        <v>0</v>
      </c>
    </row>
    <row r="5362" spans="1:8" ht="12.5" customHeight="1">
      <c r="A5362" s="55">
        <v>19692</v>
      </c>
      <c r="B5362" s="55">
        <v>4</v>
      </c>
      <c r="C5362" s="55" t="s">
        <v>20730</v>
      </c>
      <c r="D5362" s="55" t="s">
        <v>4649</v>
      </c>
      <c r="E5362" s="55" t="s">
        <v>20731</v>
      </c>
      <c r="F5362" s="55" t="s">
        <v>4651</v>
      </c>
      <c r="G5362" s="55" t="s">
        <v>20732</v>
      </c>
      <c r="H5362" s="55">
        <v>0</v>
      </c>
    </row>
    <row r="5363" spans="1:8" ht="12.5" customHeight="1">
      <c r="A5363" s="55">
        <v>19883</v>
      </c>
      <c r="B5363" s="55">
        <v>4</v>
      </c>
      <c r="C5363" s="55" t="s">
        <v>20733</v>
      </c>
      <c r="D5363" s="55" t="s">
        <v>4649</v>
      </c>
      <c r="E5363" s="55" t="s">
        <v>20734</v>
      </c>
      <c r="F5363" s="55" t="s">
        <v>4651</v>
      </c>
      <c r="G5363" s="55" t="s">
        <v>20735</v>
      </c>
      <c r="H5363" s="55">
        <v>0</v>
      </c>
    </row>
    <row r="5364" spans="1:8" ht="12.5" customHeight="1">
      <c r="A5364" s="55">
        <v>20192</v>
      </c>
      <c r="B5364" s="55">
        <v>4</v>
      </c>
      <c r="C5364" s="55" t="s">
        <v>20736</v>
      </c>
      <c r="D5364" s="55" t="s">
        <v>4649</v>
      </c>
      <c r="E5364" s="55" t="s">
        <v>20737</v>
      </c>
      <c r="F5364" s="55" t="s">
        <v>4651</v>
      </c>
      <c r="G5364" s="55" t="s">
        <v>20738</v>
      </c>
      <c r="H5364" s="55">
        <v>0</v>
      </c>
    </row>
    <row r="5365" spans="1:8" ht="12.5" customHeight="1">
      <c r="A5365" s="55">
        <v>20395</v>
      </c>
      <c r="B5365" s="55">
        <v>4</v>
      </c>
      <c r="C5365" s="55" t="s">
        <v>20739</v>
      </c>
      <c r="D5365" s="55" t="s">
        <v>4649</v>
      </c>
      <c r="E5365" s="55" t="s">
        <v>20740</v>
      </c>
      <c r="F5365" s="55" t="s">
        <v>4651</v>
      </c>
      <c r="G5365" s="55" t="s">
        <v>20741</v>
      </c>
      <c r="H5365" s="55">
        <v>0</v>
      </c>
    </row>
    <row r="5366" spans="1:8" ht="12.5" customHeight="1">
      <c r="A5366" s="55">
        <v>20422</v>
      </c>
      <c r="B5366" s="55">
        <v>4</v>
      </c>
      <c r="C5366" s="55" t="s">
        <v>20742</v>
      </c>
      <c r="D5366" s="55" t="s">
        <v>4649</v>
      </c>
      <c r="E5366" s="55" t="s">
        <v>20743</v>
      </c>
      <c r="F5366" s="55" t="s">
        <v>4651</v>
      </c>
      <c r="G5366" s="55" t="s">
        <v>20744</v>
      </c>
      <c r="H5366" s="55">
        <v>0</v>
      </c>
    </row>
    <row r="5367" spans="1:8" ht="12.5" customHeight="1">
      <c r="A5367" s="55">
        <v>20690</v>
      </c>
      <c r="B5367" s="55">
        <v>4</v>
      </c>
      <c r="C5367" s="55" t="s">
        <v>20745</v>
      </c>
      <c r="D5367" s="55" t="s">
        <v>4649</v>
      </c>
      <c r="E5367" s="55" t="s">
        <v>20746</v>
      </c>
      <c r="F5367" s="55" t="s">
        <v>4651</v>
      </c>
      <c r="G5367" s="55" t="s">
        <v>20747</v>
      </c>
      <c r="H5367" s="55">
        <v>0</v>
      </c>
    </row>
    <row r="5368" spans="1:8" ht="12.5" customHeight="1">
      <c r="A5368" s="55">
        <v>20765</v>
      </c>
      <c r="B5368" s="55">
        <v>4</v>
      </c>
      <c r="C5368" s="55" t="s">
        <v>20748</v>
      </c>
      <c r="D5368" s="55" t="s">
        <v>4649</v>
      </c>
      <c r="E5368" s="55" t="s">
        <v>20749</v>
      </c>
      <c r="F5368" s="55" t="s">
        <v>4651</v>
      </c>
      <c r="G5368" s="55" t="s">
        <v>20750</v>
      </c>
      <c r="H5368" s="55">
        <v>0</v>
      </c>
    </row>
    <row r="5369" spans="1:8" ht="12.5" customHeight="1">
      <c r="A5369" s="55">
        <v>21310</v>
      </c>
      <c r="B5369" s="55">
        <v>4</v>
      </c>
      <c r="C5369" s="55" t="s">
        <v>20751</v>
      </c>
      <c r="D5369" s="55" t="s">
        <v>4649</v>
      </c>
      <c r="E5369" s="55" t="s">
        <v>20752</v>
      </c>
      <c r="F5369" s="55" t="s">
        <v>4651</v>
      </c>
      <c r="G5369" s="55" t="s">
        <v>20753</v>
      </c>
      <c r="H5369" s="55">
        <v>0</v>
      </c>
    </row>
    <row r="5370" spans="1:8" ht="12.5" customHeight="1">
      <c r="A5370" s="55">
        <v>21399</v>
      </c>
      <c r="B5370" s="55">
        <v>4</v>
      </c>
      <c r="C5370" s="55" t="s">
        <v>20754</v>
      </c>
      <c r="D5370" s="55" t="s">
        <v>4649</v>
      </c>
      <c r="E5370" s="55" t="s">
        <v>20755</v>
      </c>
      <c r="F5370" s="55" t="s">
        <v>4651</v>
      </c>
      <c r="G5370" s="55" t="s">
        <v>20756</v>
      </c>
      <c r="H5370" s="55">
        <v>0</v>
      </c>
    </row>
    <row r="5371" spans="1:8" ht="12.5" customHeight="1">
      <c r="A5371" s="55">
        <v>21434</v>
      </c>
      <c r="B5371" s="55">
        <v>4</v>
      </c>
      <c r="C5371" s="55" t="s">
        <v>20757</v>
      </c>
      <c r="D5371" s="55" t="s">
        <v>4649</v>
      </c>
      <c r="E5371" s="55" t="s">
        <v>20758</v>
      </c>
      <c r="F5371" s="55" t="s">
        <v>4651</v>
      </c>
      <c r="G5371" s="55" t="s">
        <v>20759</v>
      </c>
      <c r="H5371" s="55">
        <v>0</v>
      </c>
    </row>
    <row r="5372" spans="1:8" ht="12.5" customHeight="1">
      <c r="A5372" s="55">
        <v>21588</v>
      </c>
      <c r="B5372" s="55">
        <v>4</v>
      </c>
      <c r="C5372" s="55" t="s">
        <v>20760</v>
      </c>
      <c r="D5372" s="55" t="s">
        <v>4649</v>
      </c>
      <c r="E5372" s="55" t="s">
        <v>20761</v>
      </c>
      <c r="F5372" s="55" t="s">
        <v>4651</v>
      </c>
      <c r="G5372" s="55" t="s">
        <v>20762</v>
      </c>
      <c r="H5372" s="55">
        <v>0</v>
      </c>
    </row>
    <row r="5373" spans="1:8" ht="12.5" customHeight="1">
      <c r="A5373" s="55">
        <v>22123</v>
      </c>
      <c r="B5373" s="55">
        <v>4</v>
      </c>
      <c r="C5373" s="55" t="s">
        <v>20763</v>
      </c>
      <c r="D5373" s="55" t="s">
        <v>4649</v>
      </c>
      <c r="E5373" s="55" t="s">
        <v>20764</v>
      </c>
      <c r="F5373" s="55" t="s">
        <v>4651</v>
      </c>
      <c r="G5373" s="55" t="s">
        <v>20765</v>
      </c>
      <c r="H5373" s="55">
        <v>0</v>
      </c>
    </row>
    <row r="5374" spans="1:8" ht="12.5" customHeight="1">
      <c r="A5374" s="55">
        <v>22185</v>
      </c>
      <c r="B5374" s="55">
        <v>4</v>
      </c>
      <c r="C5374" s="55" t="s">
        <v>20766</v>
      </c>
      <c r="D5374" s="55" t="s">
        <v>4649</v>
      </c>
      <c r="E5374" s="55" t="s">
        <v>20767</v>
      </c>
      <c r="F5374" s="55" t="s">
        <v>4651</v>
      </c>
      <c r="G5374" s="55" t="s">
        <v>20768</v>
      </c>
      <c r="H5374" s="55">
        <v>0</v>
      </c>
    </row>
    <row r="5375" spans="1:8" ht="12.5" customHeight="1">
      <c r="A5375" s="55">
        <v>22338</v>
      </c>
      <c r="B5375" s="55">
        <v>4</v>
      </c>
      <c r="C5375" s="55" t="s">
        <v>20769</v>
      </c>
      <c r="D5375" s="55" t="s">
        <v>4649</v>
      </c>
      <c r="E5375" s="55" t="s">
        <v>20770</v>
      </c>
      <c r="F5375" s="55" t="s">
        <v>4651</v>
      </c>
      <c r="G5375" s="55" t="s">
        <v>20771</v>
      </c>
      <c r="H5375" s="55">
        <v>0</v>
      </c>
    </row>
    <row r="5376" spans="1:8" ht="12.5" customHeight="1">
      <c r="A5376" s="55">
        <v>22355</v>
      </c>
      <c r="B5376" s="55">
        <v>4</v>
      </c>
      <c r="C5376" s="55" t="s">
        <v>20772</v>
      </c>
      <c r="D5376" s="55" t="s">
        <v>4649</v>
      </c>
      <c r="E5376" s="55" t="s">
        <v>20773</v>
      </c>
      <c r="F5376" s="55" t="s">
        <v>4651</v>
      </c>
      <c r="G5376" s="55" t="s">
        <v>20774</v>
      </c>
      <c r="H5376" s="55">
        <v>0</v>
      </c>
    </row>
    <row r="5377" spans="1:8" ht="12.5" customHeight="1">
      <c r="A5377" s="55">
        <v>22751</v>
      </c>
      <c r="B5377" s="55">
        <v>4</v>
      </c>
      <c r="C5377" s="55" t="s">
        <v>20775</v>
      </c>
      <c r="D5377" s="55" t="s">
        <v>4649</v>
      </c>
      <c r="E5377" s="55" t="s">
        <v>20776</v>
      </c>
      <c r="F5377" s="55" t="s">
        <v>4651</v>
      </c>
      <c r="G5377" s="55" t="s">
        <v>20777</v>
      </c>
      <c r="H5377" s="55">
        <v>0</v>
      </c>
    </row>
    <row r="5378" spans="1:8" ht="12.5" customHeight="1">
      <c r="A5378" s="55">
        <v>23067</v>
      </c>
      <c r="B5378" s="55">
        <v>4</v>
      </c>
      <c r="C5378" s="55" t="s">
        <v>20778</v>
      </c>
      <c r="D5378" s="55" t="s">
        <v>4649</v>
      </c>
      <c r="E5378" s="55" t="s">
        <v>20779</v>
      </c>
      <c r="F5378" s="55" t="s">
        <v>4651</v>
      </c>
      <c r="G5378" s="55" t="s">
        <v>20780</v>
      </c>
      <c r="H5378" s="55">
        <v>0</v>
      </c>
    </row>
    <row r="5379" spans="1:8" ht="12.5" customHeight="1">
      <c r="A5379" s="55">
        <v>23210</v>
      </c>
      <c r="B5379" s="55">
        <v>4</v>
      </c>
      <c r="C5379" s="55" t="s">
        <v>20781</v>
      </c>
      <c r="D5379" s="55" t="s">
        <v>4649</v>
      </c>
      <c r="E5379" s="55" t="s">
        <v>20782</v>
      </c>
      <c r="F5379" s="55" t="s">
        <v>4651</v>
      </c>
      <c r="G5379" s="55" t="s">
        <v>20783</v>
      </c>
      <c r="H5379" s="55">
        <v>0</v>
      </c>
    </row>
    <row r="5380" spans="1:8" ht="12.5" customHeight="1">
      <c r="A5380" s="55">
        <v>23690</v>
      </c>
      <c r="B5380" s="55">
        <v>4</v>
      </c>
      <c r="C5380" s="55" t="s">
        <v>20784</v>
      </c>
      <c r="D5380" s="55" t="s">
        <v>4649</v>
      </c>
      <c r="E5380" s="55" t="s">
        <v>20785</v>
      </c>
      <c r="F5380" s="55" t="s">
        <v>4651</v>
      </c>
      <c r="G5380" s="55" t="s">
        <v>20786</v>
      </c>
      <c r="H5380" s="55">
        <v>0</v>
      </c>
    </row>
    <row r="5381" spans="1:8" ht="12.5" customHeight="1">
      <c r="A5381" s="55">
        <v>23702</v>
      </c>
      <c r="B5381" s="55">
        <v>4</v>
      </c>
      <c r="C5381" s="55" t="s">
        <v>20787</v>
      </c>
      <c r="D5381" s="55" t="s">
        <v>4649</v>
      </c>
      <c r="E5381" s="55" t="s">
        <v>20788</v>
      </c>
      <c r="F5381" s="55" t="s">
        <v>4651</v>
      </c>
      <c r="G5381" s="55" t="s">
        <v>20789</v>
      </c>
      <c r="H5381" s="55">
        <v>0</v>
      </c>
    </row>
    <row r="5382" spans="1:8" ht="12.5" customHeight="1">
      <c r="A5382" s="55">
        <v>24341</v>
      </c>
      <c r="B5382" s="55">
        <v>4</v>
      </c>
      <c r="C5382" s="55" t="s">
        <v>20790</v>
      </c>
      <c r="D5382" s="55" t="s">
        <v>4649</v>
      </c>
      <c r="E5382" s="55" t="s">
        <v>20791</v>
      </c>
      <c r="F5382" s="55" t="s">
        <v>4651</v>
      </c>
      <c r="G5382" s="55" t="s">
        <v>20792</v>
      </c>
      <c r="H5382" s="55">
        <v>0</v>
      </c>
    </row>
    <row r="5383" spans="1:8" ht="12.5" customHeight="1">
      <c r="A5383" s="55">
        <v>24444</v>
      </c>
      <c r="B5383" s="55">
        <v>4</v>
      </c>
      <c r="C5383" s="55" t="s">
        <v>20793</v>
      </c>
      <c r="D5383" s="55" t="s">
        <v>4649</v>
      </c>
      <c r="E5383" s="55" t="s">
        <v>20794</v>
      </c>
      <c r="F5383" s="55" t="s">
        <v>4651</v>
      </c>
      <c r="G5383" s="55" t="s">
        <v>20795</v>
      </c>
      <c r="H5383" s="55">
        <v>0</v>
      </c>
    </row>
    <row r="5384" spans="1:8" ht="12.5" customHeight="1">
      <c r="A5384" s="55">
        <v>25168</v>
      </c>
      <c r="B5384" s="55">
        <v>4</v>
      </c>
      <c r="C5384" s="55" t="s">
        <v>20796</v>
      </c>
      <c r="D5384" s="55" t="s">
        <v>4649</v>
      </c>
      <c r="E5384" s="55" t="s">
        <v>20797</v>
      </c>
      <c r="F5384" s="55" t="s">
        <v>4651</v>
      </c>
      <c r="G5384" s="55" t="s">
        <v>20798</v>
      </c>
      <c r="H5384" s="55">
        <v>0</v>
      </c>
    </row>
    <row r="5385" spans="1:8" ht="12.5" customHeight="1">
      <c r="A5385" s="55">
        <v>25186</v>
      </c>
      <c r="B5385" s="55">
        <v>4</v>
      </c>
      <c r="C5385" s="55" t="s">
        <v>20799</v>
      </c>
      <c r="D5385" s="55" t="s">
        <v>4649</v>
      </c>
      <c r="E5385" s="55" t="s">
        <v>20800</v>
      </c>
      <c r="F5385" s="55" t="s">
        <v>4651</v>
      </c>
      <c r="G5385" s="55" t="s">
        <v>20801</v>
      </c>
      <c r="H5385" s="55">
        <v>0</v>
      </c>
    </row>
    <row r="5386" spans="1:8" ht="12.5" customHeight="1">
      <c r="A5386" s="55">
        <v>25861</v>
      </c>
      <c r="B5386" s="55">
        <v>4</v>
      </c>
      <c r="C5386" s="55" t="s">
        <v>20802</v>
      </c>
      <c r="D5386" s="55" t="s">
        <v>4649</v>
      </c>
      <c r="E5386" s="55" t="s">
        <v>20803</v>
      </c>
      <c r="F5386" s="55" t="s">
        <v>4651</v>
      </c>
      <c r="G5386" s="55" t="s">
        <v>20804</v>
      </c>
      <c r="H5386" s="55">
        <v>0</v>
      </c>
    </row>
    <row r="5387" spans="1:8" ht="12.5" customHeight="1">
      <c r="A5387" s="55">
        <v>26120</v>
      </c>
      <c r="B5387" s="55">
        <v>4</v>
      </c>
      <c r="C5387" s="55" t="s">
        <v>20805</v>
      </c>
      <c r="D5387" s="55" t="s">
        <v>4649</v>
      </c>
      <c r="E5387" s="55" t="s">
        <v>20806</v>
      </c>
      <c r="F5387" s="55" t="s">
        <v>4651</v>
      </c>
      <c r="G5387" s="55" t="s">
        <v>20807</v>
      </c>
      <c r="H5387" s="55">
        <v>0</v>
      </c>
    </row>
    <row r="5388" spans="1:8" ht="12.5" customHeight="1">
      <c r="A5388" s="55">
        <v>26169</v>
      </c>
      <c r="B5388" s="55">
        <v>4</v>
      </c>
      <c r="C5388" s="55" t="s">
        <v>20808</v>
      </c>
      <c r="D5388" s="55" t="s">
        <v>4649</v>
      </c>
      <c r="E5388" s="55" t="s">
        <v>20809</v>
      </c>
      <c r="F5388" s="55" t="s">
        <v>4651</v>
      </c>
      <c r="G5388" s="55" t="s">
        <v>20810</v>
      </c>
      <c r="H5388" s="55">
        <v>0</v>
      </c>
    </row>
    <row r="5389" spans="1:8" ht="12.5" customHeight="1">
      <c r="A5389" s="55">
        <v>26281</v>
      </c>
      <c r="B5389" s="55">
        <v>4</v>
      </c>
      <c r="C5389" s="55" t="s">
        <v>20811</v>
      </c>
      <c r="D5389" s="55" t="s">
        <v>4649</v>
      </c>
      <c r="E5389" s="55" t="s">
        <v>20812</v>
      </c>
      <c r="F5389" s="55" t="s">
        <v>4651</v>
      </c>
      <c r="G5389" s="55" t="s">
        <v>20813</v>
      </c>
      <c r="H5389" s="55">
        <v>0</v>
      </c>
    </row>
    <row r="5390" spans="1:8" ht="12.5" customHeight="1">
      <c r="A5390" s="55">
        <v>26489</v>
      </c>
      <c r="B5390" s="55">
        <v>4</v>
      </c>
      <c r="C5390" s="55" t="s">
        <v>20814</v>
      </c>
      <c r="D5390" s="55" t="s">
        <v>4649</v>
      </c>
      <c r="E5390" s="55" t="s">
        <v>20815</v>
      </c>
      <c r="F5390" s="55" t="s">
        <v>4651</v>
      </c>
      <c r="G5390" s="55" t="s">
        <v>20816</v>
      </c>
      <c r="H5390" s="55">
        <v>0</v>
      </c>
    </row>
    <row r="5391" spans="1:8" ht="12.5" customHeight="1">
      <c r="A5391" s="55">
        <v>26514</v>
      </c>
      <c r="B5391" s="55">
        <v>4</v>
      </c>
      <c r="C5391" s="55" t="s">
        <v>20817</v>
      </c>
      <c r="D5391" s="55" t="s">
        <v>4649</v>
      </c>
      <c r="E5391" s="55" t="s">
        <v>20818</v>
      </c>
      <c r="F5391" s="55" t="s">
        <v>4651</v>
      </c>
      <c r="G5391" s="55" t="s">
        <v>20819</v>
      </c>
      <c r="H5391" s="55">
        <v>0</v>
      </c>
    </row>
    <row r="5392" spans="1:8" ht="12.5" customHeight="1">
      <c r="A5392" s="55">
        <v>26607</v>
      </c>
      <c r="B5392" s="55">
        <v>4</v>
      </c>
      <c r="C5392" s="55" t="s">
        <v>20820</v>
      </c>
      <c r="D5392" s="55" t="s">
        <v>4649</v>
      </c>
      <c r="E5392" s="55" t="s">
        <v>20821</v>
      </c>
      <c r="F5392" s="55" t="s">
        <v>4651</v>
      </c>
      <c r="G5392" s="55" t="s">
        <v>20822</v>
      </c>
      <c r="H5392" s="55">
        <v>0</v>
      </c>
    </row>
    <row r="5393" spans="1:8" ht="12.5" customHeight="1">
      <c r="A5393" s="55">
        <v>26813</v>
      </c>
      <c r="B5393" s="55">
        <v>4</v>
      </c>
      <c r="C5393" s="55" t="s">
        <v>20823</v>
      </c>
      <c r="D5393" s="55" t="s">
        <v>4649</v>
      </c>
      <c r="E5393" s="55" t="s">
        <v>20824</v>
      </c>
      <c r="F5393" s="55" t="s">
        <v>4651</v>
      </c>
      <c r="G5393" s="55" t="s">
        <v>20825</v>
      </c>
      <c r="H5393" s="55">
        <v>0</v>
      </c>
    </row>
    <row r="5394" spans="1:8" ht="12.5" customHeight="1">
      <c r="A5394" s="55">
        <v>27222</v>
      </c>
      <c r="B5394" s="55">
        <v>4</v>
      </c>
      <c r="C5394" s="55" t="s">
        <v>20826</v>
      </c>
      <c r="D5394" s="55" t="s">
        <v>4649</v>
      </c>
      <c r="E5394" s="55" t="s">
        <v>20827</v>
      </c>
      <c r="F5394" s="55" t="s">
        <v>4651</v>
      </c>
      <c r="G5394" s="55" t="s">
        <v>20828</v>
      </c>
      <c r="H5394" s="55">
        <v>0</v>
      </c>
    </row>
    <row r="5395" spans="1:8" ht="12.5" customHeight="1">
      <c r="A5395" s="55">
        <v>27418</v>
      </c>
      <c r="B5395" s="55">
        <v>4</v>
      </c>
      <c r="C5395" s="55" t="s">
        <v>20829</v>
      </c>
      <c r="D5395" s="55" t="s">
        <v>4649</v>
      </c>
      <c r="E5395" s="55" t="s">
        <v>20830</v>
      </c>
      <c r="F5395" s="55" t="s">
        <v>4651</v>
      </c>
      <c r="G5395" s="55" t="s">
        <v>20831</v>
      </c>
      <c r="H5395" s="55">
        <v>0</v>
      </c>
    </row>
    <row r="5396" spans="1:8" ht="12.5" customHeight="1">
      <c r="A5396" s="55">
        <v>27507</v>
      </c>
      <c r="B5396" s="55">
        <v>4</v>
      </c>
      <c r="C5396" s="55" t="s">
        <v>20832</v>
      </c>
      <c r="D5396" s="55" t="s">
        <v>4649</v>
      </c>
      <c r="E5396" s="55" t="s">
        <v>20833</v>
      </c>
      <c r="F5396" s="55" t="s">
        <v>4651</v>
      </c>
      <c r="G5396" s="55" t="s">
        <v>20834</v>
      </c>
      <c r="H5396" s="55">
        <v>0</v>
      </c>
    </row>
    <row r="5397" spans="1:8" ht="12.5" customHeight="1">
      <c r="A5397" s="55">
        <v>27566</v>
      </c>
      <c r="B5397" s="55">
        <v>4</v>
      </c>
      <c r="C5397" s="55" t="s">
        <v>20835</v>
      </c>
      <c r="D5397" s="55" t="s">
        <v>4649</v>
      </c>
      <c r="E5397" s="55" t="s">
        <v>20836</v>
      </c>
      <c r="F5397" s="55" t="s">
        <v>4651</v>
      </c>
      <c r="G5397" s="55" t="s">
        <v>20837</v>
      </c>
      <c r="H5397" s="55">
        <v>0</v>
      </c>
    </row>
    <row r="5398" spans="1:8" ht="12.5" customHeight="1">
      <c r="A5398" s="55">
        <v>27619</v>
      </c>
      <c r="B5398" s="55">
        <v>4</v>
      </c>
      <c r="C5398" s="55" t="s">
        <v>20838</v>
      </c>
      <c r="D5398" s="55" t="s">
        <v>4649</v>
      </c>
      <c r="E5398" s="55" t="s">
        <v>20839</v>
      </c>
      <c r="F5398" s="55" t="s">
        <v>4651</v>
      </c>
      <c r="G5398" s="55" t="s">
        <v>20840</v>
      </c>
      <c r="H5398" s="55">
        <v>0</v>
      </c>
    </row>
    <row r="5399" spans="1:8" ht="12.5" customHeight="1">
      <c r="A5399" s="55">
        <v>27627</v>
      </c>
      <c r="B5399" s="55">
        <v>4</v>
      </c>
      <c r="C5399" s="55" t="s">
        <v>20841</v>
      </c>
      <c r="D5399" s="55" t="s">
        <v>4649</v>
      </c>
      <c r="E5399" s="55" t="s">
        <v>20842</v>
      </c>
      <c r="F5399" s="55" t="s">
        <v>4651</v>
      </c>
      <c r="G5399" s="55" t="s">
        <v>20843</v>
      </c>
      <c r="H5399" s="55">
        <v>0</v>
      </c>
    </row>
    <row r="5400" spans="1:8" ht="12.5" customHeight="1">
      <c r="A5400" s="55">
        <v>27642</v>
      </c>
      <c r="B5400" s="55">
        <v>4</v>
      </c>
      <c r="C5400" s="55" t="s">
        <v>20844</v>
      </c>
      <c r="D5400" s="55" t="s">
        <v>4649</v>
      </c>
      <c r="E5400" s="55" t="s">
        <v>20845</v>
      </c>
      <c r="F5400" s="55" t="s">
        <v>4651</v>
      </c>
      <c r="G5400" s="55" t="s">
        <v>20846</v>
      </c>
      <c r="H5400" s="55">
        <v>0</v>
      </c>
    </row>
    <row r="5401" spans="1:8" ht="12.5" customHeight="1">
      <c r="A5401" s="55">
        <v>27651</v>
      </c>
      <c r="B5401" s="55">
        <v>4</v>
      </c>
      <c r="C5401" s="55" t="s">
        <v>20847</v>
      </c>
      <c r="D5401" s="55" t="s">
        <v>4649</v>
      </c>
      <c r="E5401" s="55" t="s">
        <v>20848</v>
      </c>
      <c r="F5401" s="55" t="s">
        <v>4651</v>
      </c>
      <c r="G5401" s="55" t="s">
        <v>20849</v>
      </c>
      <c r="H5401" s="55">
        <v>0</v>
      </c>
    </row>
    <row r="5402" spans="1:8" ht="12.5" customHeight="1">
      <c r="A5402" s="55">
        <v>28588</v>
      </c>
      <c r="B5402" s="55">
        <v>4</v>
      </c>
      <c r="C5402" s="55" t="s">
        <v>20850</v>
      </c>
      <c r="D5402" s="55" t="s">
        <v>4649</v>
      </c>
      <c r="E5402" s="55" t="s">
        <v>20851</v>
      </c>
      <c r="F5402" s="55" t="s">
        <v>4651</v>
      </c>
      <c r="G5402" s="55" t="s">
        <v>20852</v>
      </c>
      <c r="H5402" s="55">
        <v>0</v>
      </c>
    </row>
    <row r="5403" spans="1:8" ht="12.5" customHeight="1">
      <c r="A5403" s="55">
        <v>28804</v>
      </c>
      <c r="B5403" s="55">
        <v>4</v>
      </c>
      <c r="C5403" s="55" t="s">
        <v>20853</v>
      </c>
      <c r="D5403" s="55" t="s">
        <v>4649</v>
      </c>
      <c r="E5403" s="55" t="s">
        <v>20854</v>
      </c>
      <c r="F5403" s="55" t="s">
        <v>4651</v>
      </c>
      <c r="G5403" s="55" t="s">
        <v>20855</v>
      </c>
      <c r="H5403" s="55">
        <v>0</v>
      </c>
    </row>
    <row r="5404" spans="1:8" ht="12.5" customHeight="1">
      <c r="A5404" s="55">
        <v>28831</v>
      </c>
      <c r="B5404" s="55">
        <v>4</v>
      </c>
      <c r="C5404" s="55" t="s">
        <v>20856</v>
      </c>
      <c r="D5404" s="55" t="s">
        <v>4649</v>
      </c>
      <c r="E5404" s="55" t="s">
        <v>20857</v>
      </c>
      <c r="F5404" s="55" t="s">
        <v>4651</v>
      </c>
      <c r="G5404" s="55" t="s">
        <v>20858</v>
      </c>
      <c r="H5404" s="55">
        <v>0</v>
      </c>
    </row>
    <row r="5405" spans="1:8" ht="12.5" customHeight="1">
      <c r="A5405" s="55">
        <v>28864</v>
      </c>
      <c r="B5405" s="55">
        <v>4</v>
      </c>
      <c r="C5405" s="55" t="s">
        <v>20859</v>
      </c>
      <c r="D5405" s="55" t="s">
        <v>4649</v>
      </c>
      <c r="E5405" s="55" t="s">
        <v>20860</v>
      </c>
      <c r="F5405" s="55" t="s">
        <v>4651</v>
      </c>
      <c r="G5405" s="55" t="s">
        <v>20861</v>
      </c>
      <c r="H5405" s="55">
        <v>0</v>
      </c>
    </row>
    <row r="5406" spans="1:8" ht="12.5" customHeight="1">
      <c r="A5406" s="55">
        <v>28994</v>
      </c>
      <c r="B5406" s="55">
        <v>4</v>
      </c>
      <c r="C5406" s="55" t="s">
        <v>20862</v>
      </c>
      <c r="D5406" s="55" t="s">
        <v>4649</v>
      </c>
      <c r="E5406" s="55" t="s">
        <v>20863</v>
      </c>
      <c r="F5406" s="55" t="s">
        <v>4651</v>
      </c>
      <c r="G5406" s="55" t="s">
        <v>20864</v>
      </c>
      <c r="H5406" s="55">
        <v>0</v>
      </c>
    </row>
    <row r="5407" spans="1:8" ht="12.5" customHeight="1">
      <c r="A5407" s="55">
        <v>29052</v>
      </c>
      <c r="B5407" s="55">
        <v>4</v>
      </c>
      <c r="C5407" s="55" t="s">
        <v>20865</v>
      </c>
      <c r="D5407" s="55" t="s">
        <v>4649</v>
      </c>
      <c r="E5407" s="55" t="s">
        <v>20866</v>
      </c>
      <c r="F5407" s="55" t="s">
        <v>4651</v>
      </c>
      <c r="G5407" s="55" t="s">
        <v>20867</v>
      </c>
      <c r="H5407" s="55">
        <v>0</v>
      </c>
    </row>
    <row r="5408" spans="1:8" ht="12.5" customHeight="1">
      <c r="A5408" s="55">
        <v>29245</v>
      </c>
      <c r="B5408" s="55">
        <v>4</v>
      </c>
      <c r="C5408" s="55" t="s">
        <v>20868</v>
      </c>
      <c r="D5408" s="55" t="s">
        <v>4649</v>
      </c>
      <c r="E5408" s="55" t="s">
        <v>20869</v>
      </c>
      <c r="F5408" s="55" t="s">
        <v>4651</v>
      </c>
      <c r="G5408" s="55" t="s">
        <v>20870</v>
      </c>
      <c r="H5408" s="55">
        <v>0</v>
      </c>
    </row>
    <row r="5409" spans="1:8" ht="12.5" customHeight="1">
      <c r="A5409" s="55">
        <v>29253</v>
      </c>
      <c r="B5409" s="55">
        <v>4</v>
      </c>
      <c r="C5409" s="55" t="s">
        <v>20871</v>
      </c>
      <c r="D5409" s="55" t="s">
        <v>4649</v>
      </c>
      <c r="E5409" s="55" t="s">
        <v>20872</v>
      </c>
      <c r="F5409" s="55" t="s">
        <v>4651</v>
      </c>
      <c r="G5409" s="55" t="s">
        <v>20873</v>
      </c>
      <c r="H5409" s="55">
        <v>0</v>
      </c>
    </row>
    <row r="5410" spans="1:8" ht="12.5" customHeight="1">
      <c r="A5410" s="55">
        <v>11023</v>
      </c>
      <c r="B5410" s="55">
        <v>4</v>
      </c>
      <c r="C5410" s="55" t="s">
        <v>20874</v>
      </c>
      <c r="D5410" s="55" t="s">
        <v>4649</v>
      </c>
      <c r="E5410" s="55" t="s">
        <v>20875</v>
      </c>
      <c r="F5410" s="55" t="s">
        <v>4651</v>
      </c>
      <c r="G5410" s="55" t="s">
        <v>20876</v>
      </c>
      <c r="H5410" s="55">
        <v>0</v>
      </c>
    </row>
    <row r="5411" spans="1:8" ht="12.5" customHeight="1">
      <c r="A5411" s="55">
        <v>11083</v>
      </c>
      <c r="B5411" s="55">
        <v>4</v>
      </c>
      <c r="C5411" s="55" t="s">
        <v>20877</v>
      </c>
      <c r="D5411" s="55" t="s">
        <v>4649</v>
      </c>
      <c r="E5411" s="55" t="s">
        <v>20878</v>
      </c>
      <c r="F5411" s="55" t="s">
        <v>4651</v>
      </c>
      <c r="G5411" s="55" t="s">
        <v>20879</v>
      </c>
      <c r="H5411" s="55">
        <v>0</v>
      </c>
    </row>
    <row r="5412" spans="1:8" ht="12.5" customHeight="1">
      <c r="A5412" s="55">
        <v>11184</v>
      </c>
      <c r="B5412" s="55">
        <v>4</v>
      </c>
      <c r="C5412" s="55" t="s">
        <v>20880</v>
      </c>
      <c r="D5412" s="55" t="s">
        <v>4649</v>
      </c>
      <c r="E5412" s="55" t="s">
        <v>20881</v>
      </c>
      <c r="F5412" s="55" t="s">
        <v>4651</v>
      </c>
      <c r="G5412" s="55" t="s">
        <v>20882</v>
      </c>
      <c r="H5412" s="55">
        <v>0</v>
      </c>
    </row>
    <row r="5413" spans="1:8" ht="12.5" customHeight="1">
      <c r="A5413" s="55">
        <v>11209</v>
      </c>
      <c r="B5413" s="55">
        <v>4</v>
      </c>
      <c r="C5413" s="55" t="s">
        <v>20883</v>
      </c>
      <c r="D5413" s="55" t="s">
        <v>4649</v>
      </c>
      <c r="E5413" s="55" t="s">
        <v>20884</v>
      </c>
      <c r="F5413" s="55" t="s">
        <v>4651</v>
      </c>
      <c r="G5413" s="55" t="s">
        <v>20885</v>
      </c>
      <c r="H5413" s="55">
        <v>0</v>
      </c>
    </row>
    <row r="5414" spans="1:8" ht="12.5" customHeight="1">
      <c r="A5414" s="55">
        <v>11306</v>
      </c>
      <c r="B5414" s="55">
        <v>4</v>
      </c>
      <c r="C5414" s="55" t="s">
        <v>20886</v>
      </c>
      <c r="D5414" s="55" t="s">
        <v>4649</v>
      </c>
      <c r="E5414" s="55" t="s">
        <v>20887</v>
      </c>
      <c r="F5414" s="55" t="s">
        <v>4651</v>
      </c>
      <c r="G5414" s="55" t="s">
        <v>20888</v>
      </c>
      <c r="H5414" s="55">
        <v>0</v>
      </c>
    </row>
    <row r="5415" spans="1:8" ht="12.5" customHeight="1">
      <c r="A5415" s="55">
        <v>11978</v>
      </c>
      <c r="B5415" s="55">
        <v>4</v>
      </c>
      <c r="C5415" s="55" t="s">
        <v>20889</v>
      </c>
      <c r="D5415" s="55" t="s">
        <v>4649</v>
      </c>
      <c r="E5415" s="55" t="s">
        <v>20890</v>
      </c>
      <c r="F5415" s="55" t="s">
        <v>4651</v>
      </c>
      <c r="G5415" s="55" t="s">
        <v>20891</v>
      </c>
      <c r="H5415" s="55">
        <v>0</v>
      </c>
    </row>
    <row r="5416" spans="1:8" ht="12.5" customHeight="1">
      <c r="A5416" s="55">
        <v>12066</v>
      </c>
      <c r="B5416" s="55">
        <v>4</v>
      </c>
      <c r="C5416" s="55" t="s">
        <v>20892</v>
      </c>
      <c r="D5416" s="55" t="s">
        <v>4649</v>
      </c>
      <c r="E5416" s="55" t="s">
        <v>20893</v>
      </c>
      <c r="F5416" s="55" t="s">
        <v>4651</v>
      </c>
      <c r="G5416" s="55" t="s">
        <v>20894</v>
      </c>
      <c r="H5416" s="55">
        <v>0</v>
      </c>
    </row>
    <row r="5417" spans="1:8" ht="12.5" customHeight="1">
      <c r="A5417" s="55">
        <v>12438</v>
      </c>
      <c r="B5417" s="55">
        <v>4</v>
      </c>
      <c r="C5417" s="55" t="s">
        <v>20895</v>
      </c>
      <c r="D5417" s="55" t="s">
        <v>4649</v>
      </c>
      <c r="E5417" s="55" t="s">
        <v>20896</v>
      </c>
      <c r="F5417" s="55" t="s">
        <v>4651</v>
      </c>
      <c r="G5417" s="55" t="s">
        <v>20897</v>
      </c>
      <c r="H5417" s="55">
        <v>0</v>
      </c>
    </row>
    <row r="5418" spans="1:8" ht="12.5" customHeight="1">
      <c r="A5418" s="55">
        <v>12755</v>
      </c>
      <c r="B5418" s="55">
        <v>4</v>
      </c>
      <c r="C5418" s="55" t="s">
        <v>20898</v>
      </c>
      <c r="D5418" s="55" t="s">
        <v>4649</v>
      </c>
      <c r="E5418" s="55" t="s">
        <v>20899</v>
      </c>
      <c r="F5418" s="55" t="s">
        <v>4651</v>
      </c>
      <c r="G5418" s="55" t="s">
        <v>20900</v>
      </c>
      <c r="H5418" s="55">
        <v>0</v>
      </c>
    </row>
    <row r="5419" spans="1:8" ht="12.5" customHeight="1">
      <c r="A5419" s="55">
        <v>12957</v>
      </c>
      <c r="B5419" s="55">
        <v>4</v>
      </c>
      <c r="C5419" s="55" t="s">
        <v>20901</v>
      </c>
      <c r="D5419" s="55" t="s">
        <v>4649</v>
      </c>
      <c r="E5419" s="55" t="s">
        <v>20902</v>
      </c>
      <c r="F5419" s="55" t="s">
        <v>4651</v>
      </c>
      <c r="G5419" s="55" t="s">
        <v>20903</v>
      </c>
      <c r="H5419" s="55">
        <v>0</v>
      </c>
    </row>
    <row r="5420" spans="1:8" ht="12.5" customHeight="1">
      <c r="A5420" s="55">
        <v>12975</v>
      </c>
      <c r="B5420" s="55">
        <v>4</v>
      </c>
      <c r="C5420" s="55" t="s">
        <v>20904</v>
      </c>
      <c r="D5420" s="55" t="s">
        <v>4649</v>
      </c>
      <c r="E5420" s="55" t="s">
        <v>20905</v>
      </c>
      <c r="F5420" s="55" t="s">
        <v>4651</v>
      </c>
      <c r="G5420" s="55" t="s">
        <v>20906</v>
      </c>
      <c r="H5420" s="55">
        <v>0</v>
      </c>
    </row>
    <row r="5421" spans="1:8" ht="12.5" customHeight="1">
      <c r="A5421" s="55">
        <v>13033</v>
      </c>
      <c r="B5421" s="55">
        <v>4</v>
      </c>
      <c r="C5421" s="55" t="s">
        <v>20907</v>
      </c>
      <c r="D5421" s="55" t="s">
        <v>4649</v>
      </c>
      <c r="E5421" s="55" t="s">
        <v>20908</v>
      </c>
      <c r="F5421" s="55" t="s">
        <v>4651</v>
      </c>
      <c r="G5421" s="55" t="s">
        <v>20909</v>
      </c>
      <c r="H5421" s="55">
        <v>0</v>
      </c>
    </row>
    <row r="5422" spans="1:8" ht="12.5" customHeight="1">
      <c r="A5422" s="55">
        <v>13219</v>
      </c>
      <c r="B5422" s="55">
        <v>4</v>
      </c>
      <c r="C5422" s="55" t="s">
        <v>20910</v>
      </c>
      <c r="D5422" s="55" t="s">
        <v>4649</v>
      </c>
      <c r="E5422" s="55" t="s">
        <v>20911</v>
      </c>
      <c r="F5422" s="55" t="s">
        <v>4651</v>
      </c>
      <c r="G5422" s="55" t="s">
        <v>20912</v>
      </c>
      <c r="H5422" s="55">
        <v>0</v>
      </c>
    </row>
    <row r="5423" spans="1:8" ht="12.5" customHeight="1">
      <c r="A5423" s="55">
        <v>13421</v>
      </c>
      <c r="B5423" s="55">
        <v>4</v>
      </c>
      <c r="C5423" s="55" t="s">
        <v>20913</v>
      </c>
      <c r="D5423" s="55" t="s">
        <v>4649</v>
      </c>
      <c r="E5423" s="55" t="s">
        <v>20914</v>
      </c>
      <c r="F5423" s="55" t="s">
        <v>4651</v>
      </c>
      <c r="G5423" s="55" t="s">
        <v>20915</v>
      </c>
      <c r="H5423" s="55">
        <v>0</v>
      </c>
    </row>
    <row r="5424" spans="1:8" ht="12.5" customHeight="1">
      <c r="A5424" s="55">
        <v>13429</v>
      </c>
      <c r="B5424" s="55">
        <v>4</v>
      </c>
      <c r="C5424" s="55" t="s">
        <v>20916</v>
      </c>
      <c r="D5424" s="55" t="s">
        <v>4649</v>
      </c>
      <c r="E5424" s="55" t="s">
        <v>20917</v>
      </c>
      <c r="F5424" s="55" t="s">
        <v>4651</v>
      </c>
      <c r="G5424" s="55" t="s">
        <v>20918</v>
      </c>
      <c r="H5424" s="55">
        <v>0</v>
      </c>
    </row>
    <row r="5425" spans="1:8" ht="12.5" customHeight="1">
      <c r="A5425" s="55">
        <v>13864</v>
      </c>
      <c r="B5425" s="55">
        <v>4</v>
      </c>
      <c r="C5425" s="55" t="s">
        <v>20919</v>
      </c>
      <c r="D5425" s="55" t="s">
        <v>4649</v>
      </c>
      <c r="E5425" s="55" t="s">
        <v>20920</v>
      </c>
      <c r="F5425" s="55" t="s">
        <v>4651</v>
      </c>
      <c r="G5425" s="55" t="s">
        <v>20921</v>
      </c>
      <c r="H5425" s="55">
        <v>0</v>
      </c>
    </row>
    <row r="5426" spans="1:8" ht="12.5" customHeight="1">
      <c r="A5426" s="55">
        <v>13917</v>
      </c>
      <c r="B5426" s="55">
        <v>4</v>
      </c>
      <c r="C5426" s="55" t="s">
        <v>20922</v>
      </c>
      <c r="D5426" s="55" t="s">
        <v>4649</v>
      </c>
      <c r="E5426" s="55" t="s">
        <v>20923</v>
      </c>
      <c r="F5426" s="55" t="s">
        <v>4651</v>
      </c>
      <c r="G5426" s="55" t="s">
        <v>20924</v>
      </c>
      <c r="H5426" s="55">
        <v>0</v>
      </c>
    </row>
    <row r="5427" spans="1:8" ht="12.5" customHeight="1">
      <c r="A5427" s="55">
        <v>13923</v>
      </c>
      <c r="B5427" s="55">
        <v>4</v>
      </c>
      <c r="C5427" s="55" t="s">
        <v>20925</v>
      </c>
      <c r="D5427" s="55" t="s">
        <v>4649</v>
      </c>
      <c r="E5427" s="55" t="s">
        <v>20926</v>
      </c>
      <c r="F5427" s="55" t="s">
        <v>4651</v>
      </c>
      <c r="G5427" s="55" t="s">
        <v>20927</v>
      </c>
      <c r="H5427" s="55">
        <v>0</v>
      </c>
    </row>
    <row r="5428" spans="1:8" ht="12.5" customHeight="1">
      <c r="A5428" s="55">
        <v>14004</v>
      </c>
      <c r="B5428" s="55">
        <v>4</v>
      </c>
      <c r="C5428" s="55" t="s">
        <v>20928</v>
      </c>
      <c r="D5428" s="55" t="s">
        <v>4649</v>
      </c>
      <c r="E5428" s="55" t="s">
        <v>20929</v>
      </c>
      <c r="F5428" s="55" t="s">
        <v>4651</v>
      </c>
      <c r="G5428" s="55" t="s">
        <v>20930</v>
      </c>
      <c r="H5428" s="55">
        <v>0</v>
      </c>
    </row>
    <row r="5429" spans="1:8" ht="12.5" customHeight="1">
      <c r="A5429" s="55">
        <v>14114</v>
      </c>
      <c r="B5429" s="55">
        <v>4</v>
      </c>
      <c r="C5429" s="55" t="s">
        <v>20931</v>
      </c>
      <c r="D5429" s="55" t="s">
        <v>4649</v>
      </c>
      <c r="E5429" s="55" t="s">
        <v>20932</v>
      </c>
      <c r="F5429" s="55" t="s">
        <v>4651</v>
      </c>
      <c r="G5429" s="55" t="s">
        <v>20933</v>
      </c>
      <c r="H5429" s="55">
        <v>0</v>
      </c>
    </row>
    <row r="5430" spans="1:8" ht="12.5" customHeight="1">
      <c r="A5430" s="55">
        <v>14450</v>
      </c>
      <c r="B5430" s="55">
        <v>4</v>
      </c>
      <c r="C5430" s="55" t="s">
        <v>20934</v>
      </c>
      <c r="D5430" s="55" t="s">
        <v>4649</v>
      </c>
      <c r="E5430" s="55" t="s">
        <v>20935</v>
      </c>
      <c r="F5430" s="55" t="s">
        <v>4651</v>
      </c>
      <c r="G5430" s="55" t="s">
        <v>20936</v>
      </c>
      <c r="H5430" s="55">
        <v>0</v>
      </c>
    </row>
    <row r="5431" spans="1:8" ht="12.5" customHeight="1">
      <c r="A5431" s="55">
        <v>14891</v>
      </c>
      <c r="B5431" s="55">
        <v>4</v>
      </c>
      <c r="C5431" s="55" t="s">
        <v>20937</v>
      </c>
      <c r="D5431" s="55" t="s">
        <v>4649</v>
      </c>
      <c r="E5431" s="55" t="s">
        <v>20938</v>
      </c>
      <c r="F5431" s="55" t="s">
        <v>4651</v>
      </c>
      <c r="G5431" s="55" t="s">
        <v>20939</v>
      </c>
      <c r="H5431" s="55">
        <v>0</v>
      </c>
    </row>
    <row r="5432" spans="1:8" ht="12.5" customHeight="1">
      <c r="A5432" s="55">
        <v>15193</v>
      </c>
      <c r="B5432" s="55">
        <v>4</v>
      </c>
      <c r="C5432" s="55" t="s">
        <v>20940</v>
      </c>
      <c r="D5432" s="55" t="s">
        <v>4649</v>
      </c>
      <c r="E5432" s="55" t="s">
        <v>20941</v>
      </c>
      <c r="F5432" s="55" t="s">
        <v>4651</v>
      </c>
      <c r="G5432" s="55" t="s">
        <v>20942</v>
      </c>
      <c r="H5432" s="55">
        <v>0</v>
      </c>
    </row>
    <row r="5433" spans="1:8" ht="12.5" customHeight="1">
      <c r="A5433" s="55">
        <v>15392</v>
      </c>
      <c r="B5433" s="55">
        <v>4</v>
      </c>
      <c r="C5433" s="55" t="s">
        <v>20943</v>
      </c>
      <c r="D5433" s="55" t="s">
        <v>4649</v>
      </c>
      <c r="E5433" s="55" t="s">
        <v>20944</v>
      </c>
      <c r="F5433" s="55" t="s">
        <v>4651</v>
      </c>
      <c r="G5433" s="55" t="s">
        <v>20945</v>
      </c>
      <c r="H5433" s="55">
        <v>0</v>
      </c>
    </row>
    <row r="5434" spans="1:8" ht="12.5" customHeight="1">
      <c r="A5434" s="55">
        <v>15501</v>
      </c>
      <c r="B5434" s="55">
        <v>4</v>
      </c>
      <c r="C5434" s="55" t="s">
        <v>20946</v>
      </c>
      <c r="D5434" s="55" t="s">
        <v>4649</v>
      </c>
      <c r="E5434" s="55" t="s">
        <v>20947</v>
      </c>
      <c r="F5434" s="55" t="s">
        <v>4651</v>
      </c>
      <c r="G5434" s="55" t="s">
        <v>20948</v>
      </c>
      <c r="H5434" s="55">
        <v>0</v>
      </c>
    </row>
    <row r="5435" spans="1:8" ht="12.5" customHeight="1">
      <c r="A5435" s="55">
        <v>15838</v>
      </c>
      <c r="B5435" s="55">
        <v>4</v>
      </c>
      <c r="C5435" s="55" t="s">
        <v>20949</v>
      </c>
      <c r="D5435" s="55" t="s">
        <v>4649</v>
      </c>
      <c r="E5435" s="55" t="s">
        <v>20950</v>
      </c>
      <c r="F5435" s="55" t="s">
        <v>4651</v>
      </c>
      <c r="G5435" s="55" t="s">
        <v>20951</v>
      </c>
      <c r="H5435" s="55">
        <v>0</v>
      </c>
    </row>
    <row r="5436" spans="1:8" ht="12.5" customHeight="1">
      <c r="A5436" s="55">
        <v>16240</v>
      </c>
      <c r="B5436" s="55">
        <v>4</v>
      </c>
      <c r="C5436" s="55" t="s">
        <v>20952</v>
      </c>
      <c r="D5436" s="55" t="s">
        <v>4649</v>
      </c>
      <c r="E5436" s="55" t="s">
        <v>20953</v>
      </c>
      <c r="F5436" s="55" t="s">
        <v>4651</v>
      </c>
      <c r="G5436" s="55" t="s">
        <v>20954</v>
      </c>
      <c r="H5436" s="55">
        <v>0</v>
      </c>
    </row>
    <row r="5437" spans="1:8" ht="12.5" customHeight="1">
      <c r="A5437" s="55">
        <v>16372</v>
      </c>
      <c r="B5437" s="55">
        <v>4</v>
      </c>
      <c r="C5437" s="55" t="s">
        <v>20955</v>
      </c>
      <c r="D5437" s="55" t="s">
        <v>4649</v>
      </c>
      <c r="E5437" s="55" t="s">
        <v>20956</v>
      </c>
      <c r="F5437" s="55" t="s">
        <v>4651</v>
      </c>
      <c r="G5437" s="55" t="s">
        <v>20957</v>
      </c>
      <c r="H5437" s="55">
        <v>0</v>
      </c>
    </row>
    <row r="5438" spans="1:8" ht="12.5" customHeight="1">
      <c r="A5438" s="55">
        <v>16812</v>
      </c>
      <c r="B5438" s="55">
        <v>4</v>
      </c>
      <c r="C5438" s="55" t="s">
        <v>20958</v>
      </c>
      <c r="D5438" s="55" t="s">
        <v>4649</v>
      </c>
      <c r="E5438" s="55" t="s">
        <v>20959</v>
      </c>
      <c r="F5438" s="55" t="s">
        <v>4651</v>
      </c>
      <c r="G5438" s="55" t="s">
        <v>20960</v>
      </c>
      <c r="H5438" s="55">
        <v>0</v>
      </c>
    </row>
    <row r="5439" spans="1:8" ht="12.5" customHeight="1">
      <c r="A5439" s="55">
        <v>16814</v>
      </c>
      <c r="B5439" s="55">
        <v>4</v>
      </c>
      <c r="C5439" s="55" t="s">
        <v>20961</v>
      </c>
      <c r="D5439" s="55" t="s">
        <v>4649</v>
      </c>
      <c r="E5439" s="55" t="s">
        <v>20962</v>
      </c>
      <c r="F5439" s="55" t="s">
        <v>4651</v>
      </c>
      <c r="G5439" s="55" t="s">
        <v>20963</v>
      </c>
      <c r="H5439" s="55">
        <v>0</v>
      </c>
    </row>
    <row r="5440" spans="1:8" ht="12.5" customHeight="1">
      <c r="A5440" s="55">
        <v>16854</v>
      </c>
      <c r="B5440" s="55">
        <v>4</v>
      </c>
      <c r="C5440" s="55" t="s">
        <v>20964</v>
      </c>
      <c r="D5440" s="55" t="s">
        <v>4649</v>
      </c>
      <c r="E5440" s="55" t="s">
        <v>20965</v>
      </c>
      <c r="F5440" s="55" t="s">
        <v>4651</v>
      </c>
      <c r="G5440" s="55" t="s">
        <v>20966</v>
      </c>
      <c r="H5440" s="55">
        <v>0</v>
      </c>
    </row>
    <row r="5441" spans="1:8" ht="12.5" customHeight="1">
      <c r="A5441" s="55">
        <v>16881</v>
      </c>
      <c r="B5441" s="55">
        <v>4</v>
      </c>
      <c r="C5441" s="55" t="s">
        <v>20967</v>
      </c>
      <c r="D5441" s="55" t="s">
        <v>4649</v>
      </c>
      <c r="E5441" s="55" t="s">
        <v>20968</v>
      </c>
      <c r="F5441" s="55" t="s">
        <v>4651</v>
      </c>
      <c r="G5441" s="55" t="s">
        <v>20969</v>
      </c>
      <c r="H5441" s="55">
        <v>0</v>
      </c>
    </row>
    <row r="5442" spans="1:8" ht="12.5" customHeight="1">
      <c r="A5442" s="55">
        <v>17038</v>
      </c>
      <c r="B5442" s="55">
        <v>4</v>
      </c>
      <c r="C5442" s="55" t="s">
        <v>20970</v>
      </c>
      <c r="D5442" s="55" t="s">
        <v>4649</v>
      </c>
      <c r="E5442" s="55" t="s">
        <v>20971</v>
      </c>
      <c r="F5442" s="55" t="s">
        <v>4651</v>
      </c>
      <c r="G5442" s="55" t="s">
        <v>20972</v>
      </c>
      <c r="H5442" s="55">
        <v>0</v>
      </c>
    </row>
    <row r="5443" spans="1:8" ht="12.5" customHeight="1">
      <c r="A5443" s="55">
        <v>17698</v>
      </c>
      <c r="B5443" s="55">
        <v>4</v>
      </c>
      <c r="C5443" s="55" t="s">
        <v>20973</v>
      </c>
      <c r="D5443" s="55" t="s">
        <v>4649</v>
      </c>
      <c r="E5443" s="55" t="s">
        <v>20974</v>
      </c>
      <c r="F5443" s="55" t="s">
        <v>4651</v>
      </c>
      <c r="G5443" s="55" t="s">
        <v>20975</v>
      </c>
      <c r="H5443" s="55">
        <v>0</v>
      </c>
    </row>
    <row r="5444" spans="1:8" ht="12.5" customHeight="1">
      <c r="A5444" s="55">
        <v>18370</v>
      </c>
      <c r="B5444" s="55">
        <v>4</v>
      </c>
      <c r="C5444" s="55" t="s">
        <v>20976</v>
      </c>
      <c r="D5444" s="55" t="s">
        <v>4649</v>
      </c>
      <c r="E5444" s="55" t="s">
        <v>20977</v>
      </c>
      <c r="F5444" s="55" t="s">
        <v>4651</v>
      </c>
      <c r="G5444" s="55" t="s">
        <v>20978</v>
      </c>
      <c r="H5444" s="55">
        <v>0</v>
      </c>
    </row>
    <row r="5445" spans="1:8" ht="12.5" customHeight="1">
      <c r="A5445" s="55">
        <v>18410</v>
      </c>
      <c r="B5445" s="55">
        <v>4</v>
      </c>
      <c r="C5445" s="55" t="s">
        <v>20979</v>
      </c>
      <c r="D5445" s="55" t="s">
        <v>4649</v>
      </c>
      <c r="E5445" s="55" t="s">
        <v>20980</v>
      </c>
      <c r="F5445" s="55" t="s">
        <v>4651</v>
      </c>
      <c r="G5445" s="55" t="s">
        <v>20981</v>
      </c>
      <c r="H5445" s="55">
        <v>0</v>
      </c>
    </row>
    <row r="5446" spans="1:8" ht="12.5" customHeight="1">
      <c r="A5446" s="55">
        <v>18455</v>
      </c>
      <c r="B5446" s="55">
        <v>4</v>
      </c>
      <c r="C5446" s="55" t="s">
        <v>20982</v>
      </c>
      <c r="D5446" s="55" t="s">
        <v>4649</v>
      </c>
      <c r="E5446" s="55" t="s">
        <v>20983</v>
      </c>
      <c r="F5446" s="55" t="s">
        <v>4651</v>
      </c>
      <c r="G5446" s="55" t="s">
        <v>20984</v>
      </c>
      <c r="H5446" s="55">
        <v>0</v>
      </c>
    </row>
    <row r="5447" spans="1:8" ht="12.5" customHeight="1">
      <c r="A5447" s="55">
        <v>18616</v>
      </c>
      <c r="B5447" s="55">
        <v>4</v>
      </c>
      <c r="C5447" s="55" t="s">
        <v>20985</v>
      </c>
      <c r="D5447" s="55" t="s">
        <v>4649</v>
      </c>
      <c r="E5447" s="55" t="s">
        <v>20986</v>
      </c>
      <c r="F5447" s="55" t="s">
        <v>4651</v>
      </c>
      <c r="G5447" s="55" t="s">
        <v>20987</v>
      </c>
      <c r="H5447" s="55">
        <v>0</v>
      </c>
    </row>
    <row r="5448" spans="1:8" ht="12.5" customHeight="1">
      <c r="A5448" s="55">
        <v>18687</v>
      </c>
      <c r="B5448" s="55">
        <v>4</v>
      </c>
      <c r="C5448" s="55" t="s">
        <v>20988</v>
      </c>
      <c r="D5448" s="55" t="s">
        <v>4649</v>
      </c>
      <c r="E5448" s="55" t="s">
        <v>20989</v>
      </c>
      <c r="F5448" s="55" t="s">
        <v>4651</v>
      </c>
      <c r="G5448" s="55" t="s">
        <v>20990</v>
      </c>
      <c r="H5448" s="55">
        <v>0</v>
      </c>
    </row>
    <row r="5449" spans="1:8" ht="12.5" customHeight="1">
      <c r="A5449" s="55">
        <v>18780</v>
      </c>
      <c r="B5449" s="55">
        <v>4</v>
      </c>
      <c r="C5449" s="55" t="s">
        <v>20991</v>
      </c>
      <c r="D5449" s="55" t="s">
        <v>4649</v>
      </c>
      <c r="E5449" s="55" t="s">
        <v>20992</v>
      </c>
      <c r="F5449" s="55" t="s">
        <v>4651</v>
      </c>
      <c r="G5449" s="55" t="s">
        <v>20993</v>
      </c>
      <c r="H5449" s="55">
        <v>0</v>
      </c>
    </row>
    <row r="5450" spans="1:8" ht="12.5" customHeight="1">
      <c r="A5450" s="55">
        <v>18946</v>
      </c>
      <c r="B5450" s="55">
        <v>4</v>
      </c>
      <c r="C5450" s="55" t="s">
        <v>20994</v>
      </c>
      <c r="D5450" s="55" t="s">
        <v>4649</v>
      </c>
      <c r="E5450" s="55" t="s">
        <v>20995</v>
      </c>
      <c r="F5450" s="55" t="s">
        <v>4651</v>
      </c>
      <c r="G5450" s="55" t="s">
        <v>20996</v>
      </c>
      <c r="H5450" s="55">
        <v>0</v>
      </c>
    </row>
    <row r="5451" spans="1:8" ht="12.5" customHeight="1">
      <c r="A5451" s="55">
        <v>19010</v>
      </c>
      <c r="B5451" s="55">
        <v>4</v>
      </c>
      <c r="C5451" s="55" t="s">
        <v>20997</v>
      </c>
      <c r="D5451" s="55" t="s">
        <v>4649</v>
      </c>
      <c r="E5451" s="55" t="s">
        <v>20998</v>
      </c>
      <c r="F5451" s="55" t="s">
        <v>4651</v>
      </c>
      <c r="G5451" s="55" t="s">
        <v>20999</v>
      </c>
      <c r="H5451" s="55">
        <v>0</v>
      </c>
    </row>
    <row r="5452" spans="1:8" ht="12.5" customHeight="1">
      <c r="A5452" s="55">
        <v>19535</v>
      </c>
      <c r="B5452" s="55">
        <v>4</v>
      </c>
      <c r="C5452" s="55" t="s">
        <v>21000</v>
      </c>
      <c r="D5452" s="55" t="s">
        <v>4649</v>
      </c>
      <c r="E5452" s="55" t="s">
        <v>21001</v>
      </c>
      <c r="F5452" s="55" t="s">
        <v>4651</v>
      </c>
      <c r="G5452" s="55" t="s">
        <v>21002</v>
      </c>
      <c r="H5452" s="55">
        <v>0</v>
      </c>
    </row>
    <row r="5453" spans="1:8" ht="12.5" customHeight="1">
      <c r="A5453" s="55">
        <v>19776</v>
      </c>
      <c r="B5453" s="55">
        <v>4</v>
      </c>
      <c r="C5453" s="55" t="s">
        <v>21003</v>
      </c>
      <c r="D5453" s="55" t="s">
        <v>4649</v>
      </c>
      <c r="E5453" s="55" t="s">
        <v>21004</v>
      </c>
      <c r="F5453" s="55" t="s">
        <v>4651</v>
      </c>
      <c r="G5453" s="55" t="s">
        <v>21005</v>
      </c>
      <c r="H5453" s="55">
        <v>0</v>
      </c>
    </row>
    <row r="5454" spans="1:8" ht="12.5" customHeight="1">
      <c r="A5454" s="55">
        <v>20353</v>
      </c>
      <c r="B5454" s="55">
        <v>4</v>
      </c>
      <c r="C5454" s="55" t="s">
        <v>21006</v>
      </c>
      <c r="D5454" s="55" t="s">
        <v>4649</v>
      </c>
      <c r="E5454" s="55" t="s">
        <v>21007</v>
      </c>
      <c r="F5454" s="55" t="s">
        <v>4651</v>
      </c>
      <c r="G5454" s="55" t="s">
        <v>21008</v>
      </c>
      <c r="H5454" s="55">
        <v>0</v>
      </c>
    </row>
    <row r="5455" spans="1:8" ht="12.5" customHeight="1">
      <c r="A5455" s="55">
        <v>20543</v>
      </c>
      <c r="B5455" s="55">
        <v>4</v>
      </c>
      <c r="C5455" s="55" t="s">
        <v>21009</v>
      </c>
      <c r="D5455" s="55" t="s">
        <v>4649</v>
      </c>
      <c r="E5455" s="55" t="s">
        <v>21010</v>
      </c>
      <c r="F5455" s="55" t="s">
        <v>4651</v>
      </c>
      <c r="G5455" s="55" t="s">
        <v>21011</v>
      </c>
      <c r="H5455" s="55">
        <v>0</v>
      </c>
    </row>
    <row r="5456" spans="1:8" ht="12.5" customHeight="1">
      <c r="A5456" s="55">
        <v>20705</v>
      </c>
      <c r="B5456" s="55">
        <v>4</v>
      </c>
      <c r="C5456" s="55" t="s">
        <v>21012</v>
      </c>
      <c r="D5456" s="55" t="s">
        <v>4649</v>
      </c>
      <c r="E5456" s="55" t="s">
        <v>21013</v>
      </c>
      <c r="F5456" s="55" t="s">
        <v>4651</v>
      </c>
      <c r="G5456" s="55" t="s">
        <v>21014</v>
      </c>
      <c r="H5456" s="55">
        <v>0</v>
      </c>
    </row>
    <row r="5457" spans="1:8" ht="12.5" customHeight="1">
      <c r="A5457" s="55">
        <v>21324</v>
      </c>
      <c r="B5457" s="55">
        <v>4</v>
      </c>
      <c r="C5457" s="55" t="s">
        <v>21015</v>
      </c>
      <c r="D5457" s="55" t="s">
        <v>4649</v>
      </c>
      <c r="E5457" s="55" t="s">
        <v>21016</v>
      </c>
      <c r="F5457" s="55" t="s">
        <v>4651</v>
      </c>
      <c r="G5457" s="55" t="s">
        <v>21017</v>
      </c>
      <c r="H5457" s="55">
        <v>0</v>
      </c>
    </row>
    <row r="5458" spans="1:8" ht="12.5" customHeight="1">
      <c r="A5458" s="55">
        <v>22036</v>
      </c>
      <c r="B5458" s="55">
        <v>4</v>
      </c>
      <c r="C5458" s="55" t="s">
        <v>21018</v>
      </c>
      <c r="D5458" s="55" t="s">
        <v>4649</v>
      </c>
      <c r="E5458" s="55" t="s">
        <v>21019</v>
      </c>
      <c r="F5458" s="55" t="s">
        <v>4651</v>
      </c>
      <c r="G5458" s="55" t="s">
        <v>21020</v>
      </c>
      <c r="H5458" s="55">
        <v>0</v>
      </c>
    </row>
    <row r="5459" spans="1:8" ht="12.5" customHeight="1">
      <c r="A5459" s="55">
        <v>22221</v>
      </c>
      <c r="B5459" s="55">
        <v>4</v>
      </c>
      <c r="C5459" s="55" t="s">
        <v>21021</v>
      </c>
      <c r="D5459" s="55" t="s">
        <v>4649</v>
      </c>
      <c r="E5459" s="55" t="s">
        <v>21022</v>
      </c>
      <c r="F5459" s="55" t="s">
        <v>4651</v>
      </c>
      <c r="G5459" s="55" t="s">
        <v>21023</v>
      </c>
      <c r="H5459" s="55">
        <v>0</v>
      </c>
    </row>
    <row r="5460" spans="1:8" ht="12.5" customHeight="1">
      <c r="A5460" s="55">
        <v>22298</v>
      </c>
      <c r="B5460" s="55">
        <v>4</v>
      </c>
      <c r="C5460" s="55" t="s">
        <v>21024</v>
      </c>
      <c r="D5460" s="55" t="s">
        <v>4649</v>
      </c>
      <c r="E5460" s="55" t="s">
        <v>21025</v>
      </c>
      <c r="F5460" s="55" t="s">
        <v>4651</v>
      </c>
      <c r="G5460" s="55" t="s">
        <v>21026</v>
      </c>
      <c r="H5460" s="55">
        <v>0</v>
      </c>
    </row>
    <row r="5461" spans="1:8" ht="12.5" customHeight="1">
      <c r="A5461" s="55">
        <v>22990</v>
      </c>
      <c r="B5461" s="55">
        <v>4</v>
      </c>
      <c r="C5461" s="55" t="s">
        <v>21027</v>
      </c>
      <c r="D5461" s="55" t="s">
        <v>4649</v>
      </c>
      <c r="E5461" s="55" t="s">
        <v>21028</v>
      </c>
      <c r="F5461" s="55" t="s">
        <v>4651</v>
      </c>
      <c r="G5461" s="55" t="s">
        <v>21029</v>
      </c>
      <c r="H5461" s="55">
        <v>0</v>
      </c>
    </row>
    <row r="5462" spans="1:8" ht="12.5" customHeight="1">
      <c r="A5462" s="55">
        <v>23081</v>
      </c>
      <c r="B5462" s="55">
        <v>4</v>
      </c>
      <c r="C5462" s="55" t="s">
        <v>21030</v>
      </c>
      <c r="D5462" s="55" t="s">
        <v>4649</v>
      </c>
      <c r="E5462" s="55" t="s">
        <v>21031</v>
      </c>
      <c r="F5462" s="55" t="s">
        <v>4651</v>
      </c>
      <c r="G5462" s="55" t="s">
        <v>21032</v>
      </c>
      <c r="H5462" s="55">
        <v>0</v>
      </c>
    </row>
    <row r="5463" spans="1:8" ht="12.5" customHeight="1">
      <c r="A5463" s="55">
        <v>23238</v>
      </c>
      <c r="B5463" s="55">
        <v>4</v>
      </c>
      <c r="C5463" s="55" t="s">
        <v>21033</v>
      </c>
      <c r="D5463" s="55" t="s">
        <v>4649</v>
      </c>
      <c r="E5463" s="55" t="s">
        <v>21034</v>
      </c>
      <c r="F5463" s="55" t="s">
        <v>4651</v>
      </c>
      <c r="G5463" s="55" t="s">
        <v>21035</v>
      </c>
      <c r="H5463" s="55">
        <v>0</v>
      </c>
    </row>
    <row r="5464" spans="1:8" ht="12.5" customHeight="1">
      <c r="A5464" s="55">
        <v>23296</v>
      </c>
      <c r="B5464" s="55">
        <v>4</v>
      </c>
      <c r="C5464" s="55" t="s">
        <v>21036</v>
      </c>
      <c r="D5464" s="55" t="s">
        <v>4649</v>
      </c>
      <c r="E5464" s="55" t="s">
        <v>21037</v>
      </c>
      <c r="F5464" s="55" t="s">
        <v>4651</v>
      </c>
      <c r="G5464" s="55" t="s">
        <v>21038</v>
      </c>
      <c r="H5464" s="55">
        <v>0</v>
      </c>
    </row>
    <row r="5465" spans="1:8" ht="12.5" customHeight="1">
      <c r="A5465" s="55">
        <v>23357</v>
      </c>
      <c r="B5465" s="55">
        <v>4</v>
      </c>
      <c r="C5465" s="55" t="s">
        <v>21039</v>
      </c>
      <c r="D5465" s="55" t="s">
        <v>4649</v>
      </c>
      <c r="E5465" s="55" t="s">
        <v>21040</v>
      </c>
      <c r="F5465" s="55" t="s">
        <v>4651</v>
      </c>
      <c r="G5465" s="55" t="s">
        <v>21041</v>
      </c>
      <c r="H5465" s="55">
        <v>0</v>
      </c>
    </row>
    <row r="5466" spans="1:8" ht="12.5" customHeight="1">
      <c r="A5466" s="55">
        <v>23468</v>
      </c>
      <c r="B5466" s="55">
        <v>4</v>
      </c>
      <c r="C5466" s="55" t="s">
        <v>21042</v>
      </c>
      <c r="D5466" s="55" t="s">
        <v>4649</v>
      </c>
      <c r="E5466" s="55" t="s">
        <v>21043</v>
      </c>
      <c r="F5466" s="55" t="s">
        <v>4651</v>
      </c>
      <c r="G5466" s="55" t="s">
        <v>21044</v>
      </c>
      <c r="H5466" s="55">
        <v>0</v>
      </c>
    </row>
    <row r="5467" spans="1:8" ht="12.5" customHeight="1">
      <c r="A5467" s="55">
        <v>23839</v>
      </c>
      <c r="B5467" s="55">
        <v>4</v>
      </c>
      <c r="C5467" s="55" t="s">
        <v>21045</v>
      </c>
      <c r="D5467" s="55" t="s">
        <v>4649</v>
      </c>
      <c r="E5467" s="55" t="s">
        <v>21046</v>
      </c>
      <c r="F5467" s="55" t="s">
        <v>4651</v>
      </c>
      <c r="G5467" s="55" t="s">
        <v>21047</v>
      </c>
      <c r="H5467" s="55">
        <v>0</v>
      </c>
    </row>
    <row r="5468" spans="1:8" ht="12.5" customHeight="1">
      <c r="A5468" s="55">
        <v>24226</v>
      </c>
      <c r="B5468" s="55">
        <v>4</v>
      </c>
      <c r="C5468" s="55" t="s">
        <v>21048</v>
      </c>
      <c r="D5468" s="55" t="s">
        <v>4649</v>
      </c>
      <c r="E5468" s="55" t="s">
        <v>21049</v>
      </c>
      <c r="F5468" s="55" t="s">
        <v>4651</v>
      </c>
      <c r="G5468" s="55" t="s">
        <v>21050</v>
      </c>
      <c r="H5468" s="55">
        <v>0</v>
      </c>
    </row>
    <row r="5469" spans="1:8" ht="12.5" customHeight="1">
      <c r="A5469" s="55">
        <v>24234</v>
      </c>
      <c r="B5469" s="55">
        <v>4</v>
      </c>
      <c r="C5469" s="55" t="s">
        <v>21051</v>
      </c>
      <c r="D5469" s="55" t="s">
        <v>4649</v>
      </c>
      <c r="E5469" s="55" t="s">
        <v>21052</v>
      </c>
      <c r="F5469" s="55" t="s">
        <v>4651</v>
      </c>
      <c r="G5469" s="55" t="s">
        <v>21053</v>
      </c>
      <c r="H5469" s="55">
        <v>0</v>
      </c>
    </row>
    <row r="5470" spans="1:8" ht="12.5" customHeight="1">
      <c r="A5470" s="55">
        <v>24254</v>
      </c>
      <c r="B5470" s="55">
        <v>4</v>
      </c>
      <c r="C5470" s="55" t="s">
        <v>21054</v>
      </c>
      <c r="D5470" s="55" t="s">
        <v>4649</v>
      </c>
      <c r="E5470" s="55" t="s">
        <v>21055</v>
      </c>
      <c r="F5470" s="55" t="s">
        <v>4651</v>
      </c>
      <c r="G5470" s="55" t="s">
        <v>21056</v>
      </c>
      <c r="H5470" s="55">
        <v>0</v>
      </c>
    </row>
    <row r="5471" spans="1:8" ht="12.5" customHeight="1">
      <c r="A5471" s="55">
        <v>24348</v>
      </c>
      <c r="B5471" s="55">
        <v>4</v>
      </c>
      <c r="C5471" s="55" t="s">
        <v>21057</v>
      </c>
      <c r="D5471" s="55" t="s">
        <v>4649</v>
      </c>
      <c r="E5471" s="55" t="s">
        <v>21058</v>
      </c>
      <c r="F5471" s="55" t="s">
        <v>4651</v>
      </c>
      <c r="G5471" s="55" t="s">
        <v>21059</v>
      </c>
      <c r="H5471" s="55">
        <v>0</v>
      </c>
    </row>
    <row r="5472" spans="1:8" ht="12.5" customHeight="1">
      <c r="A5472" s="55">
        <v>24802</v>
      </c>
      <c r="B5472" s="55">
        <v>4</v>
      </c>
      <c r="C5472" s="55" t="s">
        <v>21060</v>
      </c>
      <c r="D5472" s="55" t="s">
        <v>4649</v>
      </c>
      <c r="E5472" s="55" t="s">
        <v>21061</v>
      </c>
      <c r="F5472" s="55" t="s">
        <v>4651</v>
      </c>
      <c r="G5472" s="55" t="s">
        <v>21062</v>
      </c>
      <c r="H5472" s="55">
        <v>0</v>
      </c>
    </row>
    <row r="5473" spans="1:8" ht="12.5" customHeight="1">
      <c r="A5473" s="55">
        <v>24980</v>
      </c>
      <c r="B5473" s="55">
        <v>4</v>
      </c>
      <c r="C5473" s="55" t="s">
        <v>21063</v>
      </c>
      <c r="D5473" s="55" t="s">
        <v>4649</v>
      </c>
      <c r="E5473" s="55" t="s">
        <v>21064</v>
      </c>
      <c r="F5473" s="55" t="s">
        <v>4651</v>
      </c>
      <c r="G5473" s="55" t="s">
        <v>21065</v>
      </c>
      <c r="H5473" s="55">
        <v>0</v>
      </c>
    </row>
    <row r="5474" spans="1:8" ht="12.5" customHeight="1">
      <c r="A5474" s="55">
        <v>25068</v>
      </c>
      <c r="B5474" s="55">
        <v>4</v>
      </c>
      <c r="C5474" s="55" t="s">
        <v>21066</v>
      </c>
      <c r="D5474" s="55" t="s">
        <v>4649</v>
      </c>
      <c r="E5474" s="55" t="s">
        <v>21067</v>
      </c>
      <c r="F5474" s="55" t="s">
        <v>4651</v>
      </c>
      <c r="G5474" s="55" t="s">
        <v>21068</v>
      </c>
      <c r="H5474" s="55">
        <v>0</v>
      </c>
    </row>
    <row r="5475" spans="1:8" ht="12.5" customHeight="1">
      <c r="A5475" s="55">
        <v>25151</v>
      </c>
      <c r="B5475" s="55">
        <v>4</v>
      </c>
      <c r="C5475" s="55" t="s">
        <v>21069</v>
      </c>
      <c r="D5475" s="55" t="s">
        <v>4649</v>
      </c>
      <c r="E5475" s="55" t="s">
        <v>21070</v>
      </c>
      <c r="F5475" s="55" t="s">
        <v>4651</v>
      </c>
      <c r="G5475" s="55" t="s">
        <v>21071</v>
      </c>
      <c r="H5475" s="55">
        <v>0</v>
      </c>
    </row>
    <row r="5476" spans="1:8" ht="12.5" customHeight="1">
      <c r="A5476" s="55">
        <v>25917</v>
      </c>
      <c r="B5476" s="55">
        <v>4</v>
      </c>
      <c r="C5476" s="55" t="s">
        <v>21072</v>
      </c>
      <c r="D5476" s="55" t="s">
        <v>4649</v>
      </c>
      <c r="E5476" s="55" t="s">
        <v>21073</v>
      </c>
      <c r="F5476" s="55" t="s">
        <v>4651</v>
      </c>
      <c r="G5476" s="55" t="s">
        <v>21074</v>
      </c>
      <c r="H5476" s="55">
        <v>0</v>
      </c>
    </row>
    <row r="5477" spans="1:8" ht="12.5" customHeight="1">
      <c r="A5477" s="55">
        <v>25955</v>
      </c>
      <c r="B5477" s="55">
        <v>4</v>
      </c>
      <c r="C5477" s="55" t="s">
        <v>21075</v>
      </c>
      <c r="D5477" s="55" t="s">
        <v>4649</v>
      </c>
      <c r="E5477" s="55" t="s">
        <v>21076</v>
      </c>
      <c r="F5477" s="55" t="s">
        <v>4651</v>
      </c>
      <c r="G5477" s="55" t="s">
        <v>21077</v>
      </c>
      <c r="H5477" s="55">
        <v>0</v>
      </c>
    </row>
    <row r="5478" spans="1:8" ht="12.5" customHeight="1">
      <c r="A5478" s="55">
        <v>25969</v>
      </c>
      <c r="B5478" s="55">
        <v>4</v>
      </c>
      <c r="C5478" s="55" t="s">
        <v>21078</v>
      </c>
      <c r="D5478" s="55" t="s">
        <v>4649</v>
      </c>
      <c r="E5478" s="55" t="s">
        <v>21079</v>
      </c>
      <c r="F5478" s="55" t="s">
        <v>4651</v>
      </c>
      <c r="G5478" s="55" t="s">
        <v>21080</v>
      </c>
      <c r="H5478" s="55">
        <v>0</v>
      </c>
    </row>
    <row r="5479" spans="1:8" ht="12.5" customHeight="1">
      <c r="A5479" s="55">
        <v>26016</v>
      </c>
      <c r="B5479" s="55">
        <v>4</v>
      </c>
      <c r="C5479" s="55" t="s">
        <v>21081</v>
      </c>
      <c r="D5479" s="55" t="s">
        <v>4649</v>
      </c>
      <c r="E5479" s="55" t="s">
        <v>21082</v>
      </c>
      <c r="F5479" s="55" t="s">
        <v>4651</v>
      </c>
      <c r="G5479" s="55" t="s">
        <v>21083</v>
      </c>
      <c r="H5479" s="55">
        <v>0</v>
      </c>
    </row>
    <row r="5480" spans="1:8" ht="12.5" customHeight="1">
      <c r="A5480" s="55">
        <v>26057</v>
      </c>
      <c r="B5480" s="55">
        <v>4</v>
      </c>
      <c r="C5480" s="55" t="s">
        <v>21084</v>
      </c>
      <c r="D5480" s="55" t="s">
        <v>4649</v>
      </c>
      <c r="E5480" s="55" t="s">
        <v>21085</v>
      </c>
      <c r="F5480" s="55" t="s">
        <v>4651</v>
      </c>
      <c r="G5480" s="55" t="s">
        <v>21086</v>
      </c>
      <c r="H5480" s="55">
        <v>0</v>
      </c>
    </row>
    <row r="5481" spans="1:8" ht="12.5" customHeight="1">
      <c r="A5481" s="55">
        <v>26246</v>
      </c>
      <c r="B5481" s="55">
        <v>4</v>
      </c>
      <c r="C5481" s="55" t="s">
        <v>21087</v>
      </c>
      <c r="D5481" s="55" t="s">
        <v>4649</v>
      </c>
      <c r="E5481" s="55" t="s">
        <v>21088</v>
      </c>
      <c r="F5481" s="55" t="s">
        <v>4651</v>
      </c>
      <c r="G5481" s="55" t="s">
        <v>21089</v>
      </c>
      <c r="H5481" s="55">
        <v>0</v>
      </c>
    </row>
    <row r="5482" spans="1:8" ht="12.5" customHeight="1">
      <c r="A5482" s="55">
        <v>26611</v>
      </c>
      <c r="B5482" s="55">
        <v>4</v>
      </c>
      <c r="C5482" s="55" t="s">
        <v>21090</v>
      </c>
      <c r="D5482" s="55" t="s">
        <v>4649</v>
      </c>
      <c r="E5482" s="55" t="s">
        <v>21091</v>
      </c>
      <c r="F5482" s="55" t="s">
        <v>4651</v>
      </c>
      <c r="G5482" s="55" t="s">
        <v>21092</v>
      </c>
      <c r="H5482" s="55">
        <v>0</v>
      </c>
    </row>
    <row r="5483" spans="1:8" ht="12.5" customHeight="1">
      <c r="A5483" s="55">
        <v>26691</v>
      </c>
      <c r="B5483" s="55">
        <v>4</v>
      </c>
      <c r="C5483" s="55" t="s">
        <v>21093</v>
      </c>
      <c r="D5483" s="55" t="s">
        <v>4649</v>
      </c>
      <c r="E5483" s="55" t="s">
        <v>21094</v>
      </c>
      <c r="F5483" s="55" t="s">
        <v>4651</v>
      </c>
      <c r="G5483" s="55" t="s">
        <v>21095</v>
      </c>
      <c r="H5483" s="55">
        <v>0</v>
      </c>
    </row>
    <row r="5484" spans="1:8" ht="12.5" customHeight="1">
      <c r="A5484" s="55">
        <v>27079</v>
      </c>
      <c r="B5484" s="55">
        <v>4</v>
      </c>
      <c r="C5484" s="55" t="s">
        <v>21096</v>
      </c>
      <c r="D5484" s="55" t="s">
        <v>4649</v>
      </c>
      <c r="E5484" s="55" t="s">
        <v>21097</v>
      </c>
      <c r="F5484" s="55" t="s">
        <v>4651</v>
      </c>
      <c r="G5484" s="55" t="s">
        <v>21098</v>
      </c>
      <c r="H5484" s="55">
        <v>0</v>
      </c>
    </row>
    <row r="5485" spans="1:8" ht="12.5" customHeight="1">
      <c r="A5485" s="55">
        <v>27090</v>
      </c>
      <c r="B5485" s="55">
        <v>4</v>
      </c>
      <c r="C5485" s="55" t="s">
        <v>21099</v>
      </c>
      <c r="D5485" s="55" t="s">
        <v>4649</v>
      </c>
      <c r="E5485" s="55" t="s">
        <v>21100</v>
      </c>
      <c r="F5485" s="55" t="s">
        <v>4651</v>
      </c>
      <c r="G5485" s="55" t="s">
        <v>21101</v>
      </c>
      <c r="H5485" s="55">
        <v>0</v>
      </c>
    </row>
    <row r="5486" spans="1:8" ht="12.5" customHeight="1">
      <c r="A5486" s="55">
        <v>27260</v>
      </c>
      <c r="B5486" s="55">
        <v>4</v>
      </c>
      <c r="C5486" s="55" t="s">
        <v>21102</v>
      </c>
      <c r="D5486" s="55" t="s">
        <v>4649</v>
      </c>
      <c r="E5486" s="55" t="s">
        <v>21103</v>
      </c>
      <c r="F5486" s="55" t="s">
        <v>4651</v>
      </c>
      <c r="G5486" s="55" t="s">
        <v>21104</v>
      </c>
      <c r="H5486" s="55">
        <v>0</v>
      </c>
    </row>
    <row r="5487" spans="1:8" ht="12.5" customHeight="1">
      <c r="A5487" s="55">
        <v>27424</v>
      </c>
      <c r="B5487" s="55">
        <v>4</v>
      </c>
      <c r="C5487" s="55" t="s">
        <v>21105</v>
      </c>
      <c r="D5487" s="55" t="s">
        <v>4649</v>
      </c>
      <c r="E5487" s="55" t="s">
        <v>21106</v>
      </c>
      <c r="F5487" s="55" t="s">
        <v>4651</v>
      </c>
      <c r="G5487" s="55" t="s">
        <v>21107</v>
      </c>
      <c r="H5487" s="55">
        <v>0</v>
      </c>
    </row>
    <row r="5488" spans="1:8" ht="12.5" customHeight="1">
      <c r="A5488" s="55">
        <v>27918</v>
      </c>
      <c r="B5488" s="55">
        <v>4</v>
      </c>
      <c r="C5488" s="55" t="s">
        <v>21108</v>
      </c>
      <c r="D5488" s="55" t="s">
        <v>4649</v>
      </c>
      <c r="E5488" s="55" t="s">
        <v>21109</v>
      </c>
      <c r="F5488" s="55" t="s">
        <v>4651</v>
      </c>
      <c r="G5488" s="55" t="s">
        <v>21110</v>
      </c>
      <c r="H5488" s="55">
        <v>0</v>
      </c>
    </row>
    <row r="5489" spans="1:8" ht="12.5" customHeight="1">
      <c r="A5489" s="55">
        <v>28024</v>
      </c>
      <c r="B5489" s="55">
        <v>4</v>
      </c>
      <c r="C5489" s="55" t="s">
        <v>21111</v>
      </c>
      <c r="D5489" s="55" t="s">
        <v>4649</v>
      </c>
      <c r="E5489" s="55" t="s">
        <v>21112</v>
      </c>
      <c r="F5489" s="55" t="s">
        <v>4651</v>
      </c>
      <c r="G5489" s="55" t="s">
        <v>21113</v>
      </c>
      <c r="H5489" s="55">
        <v>0</v>
      </c>
    </row>
    <row r="5490" spans="1:8" ht="12.5" customHeight="1">
      <c r="A5490" s="55">
        <v>28183</v>
      </c>
      <c r="B5490" s="55">
        <v>4</v>
      </c>
      <c r="C5490" s="55" t="s">
        <v>21114</v>
      </c>
      <c r="D5490" s="55" t="s">
        <v>4649</v>
      </c>
      <c r="E5490" s="55" t="s">
        <v>21115</v>
      </c>
      <c r="F5490" s="55" t="s">
        <v>4651</v>
      </c>
      <c r="G5490" s="55" t="s">
        <v>21116</v>
      </c>
      <c r="H5490" s="55">
        <v>0</v>
      </c>
    </row>
    <row r="5491" spans="1:8" ht="12.5" customHeight="1">
      <c r="A5491" s="55">
        <v>28243</v>
      </c>
      <c r="B5491" s="55">
        <v>4</v>
      </c>
      <c r="C5491" s="55" t="s">
        <v>21117</v>
      </c>
      <c r="D5491" s="55" t="s">
        <v>4649</v>
      </c>
      <c r="E5491" s="55" t="s">
        <v>21118</v>
      </c>
      <c r="F5491" s="55" t="s">
        <v>4651</v>
      </c>
      <c r="G5491" s="55" t="s">
        <v>21119</v>
      </c>
      <c r="H5491" s="55">
        <v>0</v>
      </c>
    </row>
    <row r="5492" spans="1:8" ht="12.5" customHeight="1">
      <c r="A5492" s="55">
        <v>28293</v>
      </c>
      <c r="B5492" s="55">
        <v>4</v>
      </c>
      <c r="C5492" s="55" t="s">
        <v>21120</v>
      </c>
      <c r="D5492" s="55" t="s">
        <v>4649</v>
      </c>
      <c r="E5492" s="55" t="s">
        <v>21121</v>
      </c>
      <c r="F5492" s="55" t="s">
        <v>4651</v>
      </c>
      <c r="G5492" s="55" t="s">
        <v>21122</v>
      </c>
      <c r="H5492" s="55">
        <v>0</v>
      </c>
    </row>
    <row r="5493" spans="1:8" ht="12.5" customHeight="1">
      <c r="A5493" s="55">
        <v>28299</v>
      </c>
      <c r="B5493" s="55">
        <v>4</v>
      </c>
      <c r="C5493" s="55" t="s">
        <v>21123</v>
      </c>
      <c r="D5493" s="55" t="s">
        <v>4649</v>
      </c>
      <c r="E5493" s="55" t="s">
        <v>21124</v>
      </c>
      <c r="F5493" s="55" t="s">
        <v>4651</v>
      </c>
      <c r="G5493" s="55" t="s">
        <v>21125</v>
      </c>
      <c r="H5493" s="55">
        <v>0</v>
      </c>
    </row>
    <row r="5494" spans="1:8" ht="12.5" customHeight="1">
      <c r="A5494" s="55">
        <v>28356</v>
      </c>
      <c r="B5494" s="55">
        <v>4</v>
      </c>
      <c r="C5494" s="55" t="s">
        <v>21126</v>
      </c>
      <c r="D5494" s="55" t="s">
        <v>4649</v>
      </c>
      <c r="E5494" s="55" t="s">
        <v>21127</v>
      </c>
      <c r="F5494" s="55" t="s">
        <v>4651</v>
      </c>
      <c r="G5494" s="55" t="s">
        <v>21128</v>
      </c>
      <c r="H5494" s="55">
        <v>0</v>
      </c>
    </row>
    <row r="5495" spans="1:8" ht="12.5" customHeight="1">
      <c r="A5495" s="55">
        <v>28585</v>
      </c>
      <c r="B5495" s="55">
        <v>4</v>
      </c>
      <c r="C5495" s="55" t="s">
        <v>21129</v>
      </c>
      <c r="D5495" s="55" t="s">
        <v>4649</v>
      </c>
      <c r="E5495" s="55" t="s">
        <v>21130</v>
      </c>
      <c r="F5495" s="55" t="s">
        <v>4651</v>
      </c>
      <c r="G5495" s="55" t="s">
        <v>21131</v>
      </c>
      <c r="H5495" s="55">
        <v>0</v>
      </c>
    </row>
    <row r="5496" spans="1:8" ht="12.5" customHeight="1">
      <c r="A5496" s="55">
        <v>28606</v>
      </c>
      <c r="B5496" s="55">
        <v>4</v>
      </c>
      <c r="C5496" s="55" t="s">
        <v>21132</v>
      </c>
      <c r="D5496" s="55" t="s">
        <v>4649</v>
      </c>
      <c r="E5496" s="55" t="s">
        <v>21133</v>
      </c>
      <c r="F5496" s="55" t="s">
        <v>4651</v>
      </c>
      <c r="G5496" s="55" t="s">
        <v>21134</v>
      </c>
      <c r="H5496" s="55">
        <v>0</v>
      </c>
    </row>
    <row r="5497" spans="1:8" ht="12.5" customHeight="1">
      <c r="A5497" s="55">
        <v>28673</v>
      </c>
      <c r="B5497" s="55">
        <v>4</v>
      </c>
      <c r="C5497" s="55" t="s">
        <v>21135</v>
      </c>
      <c r="D5497" s="55" t="s">
        <v>4649</v>
      </c>
      <c r="E5497" s="55" t="s">
        <v>21136</v>
      </c>
      <c r="F5497" s="55" t="s">
        <v>4651</v>
      </c>
      <c r="G5497" s="55" t="s">
        <v>21137</v>
      </c>
      <c r="H5497" s="55">
        <v>0</v>
      </c>
    </row>
    <row r="5498" spans="1:8" ht="12.5" customHeight="1">
      <c r="A5498" s="55">
        <v>28805</v>
      </c>
      <c r="B5498" s="55">
        <v>4</v>
      </c>
      <c r="C5498" s="55" t="s">
        <v>21138</v>
      </c>
      <c r="D5498" s="55" t="s">
        <v>4649</v>
      </c>
      <c r="E5498" s="55" t="s">
        <v>21139</v>
      </c>
      <c r="F5498" s="55" t="s">
        <v>4651</v>
      </c>
      <c r="G5498" s="55" t="s">
        <v>21140</v>
      </c>
      <c r="H5498" s="55">
        <v>0</v>
      </c>
    </row>
    <row r="5499" spans="1:8" ht="12.5" customHeight="1">
      <c r="A5499" s="55">
        <v>29026</v>
      </c>
      <c r="B5499" s="55">
        <v>4</v>
      </c>
      <c r="C5499" s="55" t="s">
        <v>21141</v>
      </c>
      <c r="D5499" s="55" t="s">
        <v>4649</v>
      </c>
      <c r="E5499" s="55" t="s">
        <v>21142</v>
      </c>
      <c r="F5499" s="55" t="s">
        <v>4651</v>
      </c>
      <c r="G5499" s="55" t="s">
        <v>21143</v>
      </c>
      <c r="H5499" s="55">
        <v>0</v>
      </c>
    </row>
    <row r="5500" spans="1:8" ht="12.5" customHeight="1">
      <c r="A5500" s="55">
        <v>11159</v>
      </c>
      <c r="B5500" s="55">
        <v>4</v>
      </c>
      <c r="C5500" s="55" t="s">
        <v>21144</v>
      </c>
      <c r="D5500" s="55" t="s">
        <v>4649</v>
      </c>
      <c r="E5500" s="55" t="s">
        <v>21145</v>
      </c>
      <c r="F5500" s="55" t="s">
        <v>4651</v>
      </c>
      <c r="G5500" s="55" t="s">
        <v>21146</v>
      </c>
      <c r="H5500" s="55">
        <v>0</v>
      </c>
    </row>
    <row r="5501" spans="1:8" ht="12.5" customHeight="1">
      <c r="A5501" s="55">
        <v>11499</v>
      </c>
      <c r="B5501" s="55">
        <v>4</v>
      </c>
      <c r="C5501" s="55" t="s">
        <v>21147</v>
      </c>
      <c r="D5501" s="55" t="s">
        <v>4649</v>
      </c>
      <c r="E5501" s="55" t="s">
        <v>21148</v>
      </c>
      <c r="F5501" s="55" t="s">
        <v>4651</v>
      </c>
      <c r="G5501" s="55" t="s">
        <v>21149</v>
      </c>
      <c r="H5501" s="55">
        <v>0</v>
      </c>
    </row>
    <row r="5502" spans="1:8" ht="12.5" customHeight="1">
      <c r="A5502" s="55">
        <v>11540</v>
      </c>
      <c r="B5502" s="55">
        <v>4</v>
      </c>
      <c r="C5502" s="55" t="s">
        <v>21150</v>
      </c>
      <c r="D5502" s="55" t="s">
        <v>4649</v>
      </c>
      <c r="E5502" s="55" t="s">
        <v>21151</v>
      </c>
      <c r="F5502" s="55" t="s">
        <v>4651</v>
      </c>
      <c r="G5502" s="55" t="s">
        <v>21152</v>
      </c>
      <c r="H5502" s="55">
        <v>0</v>
      </c>
    </row>
    <row r="5503" spans="1:8" ht="12.5" customHeight="1">
      <c r="A5503" s="55">
        <v>11637</v>
      </c>
      <c r="B5503" s="55">
        <v>4</v>
      </c>
      <c r="C5503" s="55" t="s">
        <v>21153</v>
      </c>
      <c r="D5503" s="55" t="s">
        <v>4649</v>
      </c>
      <c r="E5503" s="55" t="s">
        <v>21154</v>
      </c>
      <c r="F5503" s="55" t="s">
        <v>4651</v>
      </c>
      <c r="G5503" s="55" t="s">
        <v>21155</v>
      </c>
      <c r="H5503" s="55">
        <v>0</v>
      </c>
    </row>
    <row r="5504" spans="1:8" ht="12.5" customHeight="1">
      <c r="A5504" s="55">
        <v>11731</v>
      </c>
      <c r="B5504" s="55">
        <v>4</v>
      </c>
      <c r="C5504" s="55" t="s">
        <v>21156</v>
      </c>
      <c r="D5504" s="55" t="s">
        <v>4649</v>
      </c>
      <c r="E5504" s="55" t="s">
        <v>21157</v>
      </c>
      <c r="F5504" s="55" t="s">
        <v>4651</v>
      </c>
      <c r="G5504" s="55" t="s">
        <v>21158</v>
      </c>
      <c r="H5504" s="55">
        <v>0</v>
      </c>
    </row>
    <row r="5505" spans="1:8" ht="12.5" customHeight="1">
      <c r="A5505" s="55">
        <v>11734</v>
      </c>
      <c r="B5505" s="55">
        <v>4</v>
      </c>
      <c r="C5505" s="55" t="s">
        <v>21159</v>
      </c>
      <c r="D5505" s="55" t="s">
        <v>4649</v>
      </c>
      <c r="E5505" s="55" t="s">
        <v>21160</v>
      </c>
      <c r="F5505" s="55" t="s">
        <v>4651</v>
      </c>
      <c r="G5505" s="55" t="s">
        <v>21161</v>
      </c>
      <c r="H5505" s="55">
        <v>0</v>
      </c>
    </row>
    <row r="5506" spans="1:8" ht="12.5" customHeight="1">
      <c r="A5506" s="55">
        <v>11816</v>
      </c>
      <c r="B5506" s="55">
        <v>4</v>
      </c>
      <c r="C5506" s="55" t="s">
        <v>21162</v>
      </c>
      <c r="D5506" s="55" t="s">
        <v>4649</v>
      </c>
      <c r="E5506" s="55" t="s">
        <v>21163</v>
      </c>
      <c r="F5506" s="55" t="s">
        <v>4651</v>
      </c>
      <c r="G5506" s="55" t="s">
        <v>21164</v>
      </c>
      <c r="H5506" s="55">
        <v>0</v>
      </c>
    </row>
    <row r="5507" spans="1:8" ht="12.5" customHeight="1">
      <c r="A5507" s="55">
        <v>11858</v>
      </c>
      <c r="B5507" s="55">
        <v>4</v>
      </c>
      <c r="C5507" s="55" t="s">
        <v>21165</v>
      </c>
      <c r="D5507" s="55" t="s">
        <v>4649</v>
      </c>
      <c r="E5507" s="55" t="s">
        <v>21166</v>
      </c>
      <c r="F5507" s="55" t="s">
        <v>4651</v>
      </c>
      <c r="G5507" s="55" t="s">
        <v>21167</v>
      </c>
      <c r="H5507" s="55">
        <v>0</v>
      </c>
    </row>
    <row r="5508" spans="1:8" ht="12.5" customHeight="1">
      <c r="A5508" s="55">
        <v>12015</v>
      </c>
      <c r="B5508" s="55">
        <v>4</v>
      </c>
      <c r="C5508" s="55" t="s">
        <v>21168</v>
      </c>
      <c r="D5508" s="55" t="s">
        <v>4649</v>
      </c>
      <c r="E5508" s="55" t="s">
        <v>21169</v>
      </c>
      <c r="F5508" s="55" t="s">
        <v>4651</v>
      </c>
      <c r="G5508" s="55" t="s">
        <v>21170</v>
      </c>
      <c r="H5508" s="55">
        <v>0</v>
      </c>
    </row>
    <row r="5509" spans="1:8" ht="12.5" customHeight="1">
      <c r="A5509" s="55">
        <v>12070</v>
      </c>
      <c r="B5509" s="55">
        <v>4</v>
      </c>
      <c r="C5509" s="55" t="s">
        <v>21171</v>
      </c>
      <c r="D5509" s="55" t="s">
        <v>4649</v>
      </c>
      <c r="E5509" s="55" t="s">
        <v>21172</v>
      </c>
      <c r="F5509" s="55" t="s">
        <v>4651</v>
      </c>
      <c r="G5509" s="55" t="s">
        <v>21173</v>
      </c>
      <c r="H5509" s="55">
        <v>0</v>
      </c>
    </row>
    <row r="5510" spans="1:8" ht="12.5" customHeight="1">
      <c r="A5510" s="55">
        <v>12082</v>
      </c>
      <c r="B5510" s="55">
        <v>4</v>
      </c>
      <c r="C5510" s="55" t="s">
        <v>21174</v>
      </c>
      <c r="D5510" s="55" t="s">
        <v>4649</v>
      </c>
      <c r="E5510" s="55" t="s">
        <v>21175</v>
      </c>
      <c r="F5510" s="55" t="s">
        <v>4651</v>
      </c>
      <c r="G5510" s="55" t="s">
        <v>21176</v>
      </c>
      <c r="H5510" s="55">
        <v>0</v>
      </c>
    </row>
    <row r="5511" spans="1:8" ht="12.5" customHeight="1">
      <c r="A5511" s="55">
        <v>12105</v>
      </c>
      <c r="B5511" s="55">
        <v>4</v>
      </c>
      <c r="C5511" s="55" t="s">
        <v>21177</v>
      </c>
      <c r="D5511" s="55" t="s">
        <v>4649</v>
      </c>
      <c r="E5511" s="55" t="s">
        <v>21178</v>
      </c>
      <c r="F5511" s="55" t="s">
        <v>4651</v>
      </c>
      <c r="G5511" s="55" t="s">
        <v>21179</v>
      </c>
      <c r="H5511" s="55">
        <v>0</v>
      </c>
    </row>
    <row r="5512" spans="1:8" ht="12.5" customHeight="1">
      <c r="A5512" s="55">
        <v>12164</v>
      </c>
      <c r="B5512" s="55">
        <v>4</v>
      </c>
      <c r="C5512" s="55" t="s">
        <v>21180</v>
      </c>
      <c r="D5512" s="55" t="s">
        <v>4649</v>
      </c>
      <c r="E5512" s="55" t="s">
        <v>21181</v>
      </c>
      <c r="F5512" s="55" t="s">
        <v>4651</v>
      </c>
      <c r="G5512" s="55" t="s">
        <v>21182</v>
      </c>
      <c r="H5512" s="55">
        <v>0</v>
      </c>
    </row>
    <row r="5513" spans="1:8" ht="12.5" customHeight="1">
      <c r="A5513" s="55">
        <v>12191</v>
      </c>
      <c r="B5513" s="55">
        <v>4</v>
      </c>
      <c r="C5513" s="55" t="s">
        <v>21183</v>
      </c>
      <c r="D5513" s="55" t="s">
        <v>4649</v>
      </c>
      <c r="E5513" s="55" t="s">
        <v>21184</v>
      </c>
      <c r="F5513" s="55" t="s">
        <v>4651</v>
      </c>
      <c r="G5513" s="55" t="s">
        <v>21185</v>
      </c>
      <c r="H5513" s="55">
        <v>0</v>
      </c>
    </row>
    <row r="5514" spans="1:8" ht="12.5" customHeight="1">
      <c r="A5514" s="55">
        <v>12197</v>
      </c>
      <c r="B5514" s="55">
        <v>4</v>
      </c>
      <c r="C5514" s="55" t="s">
        <v>21186</v>
      </c>
      <c r="D5514" s="55" t="s">
        <v>4649</v>
      </c>
      <c r="E5514" s="55" t="s">
        <v>21187</v>
      </c>
      <c r="F5514" s="55" t="s">
        <v>4651</v>
      </c>
      <c r="G5514" s="55" t="s">
        <v>21188</v>
      </c>
      <c r="H5514" s="55">
        <v>0</v>
      </c>
    </row>
    <row r="5515" spans="1:8" ht="12.5" customHeight="1">
      <c r="A5515" s="55">
        <v>13186</v>
      </c>
      <c r="B5515" s="55">
        <v>4</v>
      </c>
      <c r="C5515" s="55" t="s">
        <v>21189</v>
      </c>
      <c r="D5515" s="55" t="s">
        <v>4649</v>
      </c>
      <c r="E5515" s="55" t="s">
        <v>21190</v>
      </c>
      <c r="F5515" s="55" t="s">
        <v>4651</v>
      </c>
      <c r="G5515" s="55" t="s">
        <v>21191</v>
      </c>
      <c r="H5515" s="55">
        <v>0</v>
      </c>
    </row>
    <row r="5516" spans="1:8" ht="12.5" customHeight="1">
      <c r="A5516" s="55">
        <v>13312</v>
      </c>
      <c r="B5516" s="55">
        <v>4</v>
      </c>
      <c r="C5516" s="55" t="s">
        <v>21192</v>
      </c>
      <c r="D5516" s="55" t="s">
        <v>4649</v>
      </c>
      <c r="E5516" s="55" t="s">
        <v>21193</v>
      </c>
      <c r="F5516" s="55" t="s">
        <v>4651</v>
      </c>
      <c r="G5516" s="55" t="s">
        <v>21194</v>
      </c>
      <c r="H5516" s="55">
        <v>0</v>
      </c>
    </row>
    <row r="5517" spans="1:8" ht="12.5" customHeight="1">
      <c r="A5517" s="55">
        <v>13323</v>
      </c>
      <c r="B5517" s="55">
        <v>4</v>
      </c>
      <c r="C5517" s="55" t="s">
        <v>21195</v>
      </c>
      <c r="D5517" s="55" t="s">
        <v>4649</v>
      </c>
      <c r="E5517" s="55" t="s">
        <v>21196</v>
      </c>
      <c r="F5517" s="55" t="s">
        <v>4651</v>
      </c>
      <c r="G5517" s="55" t="s">
        <v>21197</v>
      </c>
      <c r="H5517" s="55">
        <v>0</v>
      </c>
    </row>
    <row r="5518" spans="1:8" ht="12.5" customHeight="1">
      <c r="A5518" s="55">
        <v>13430</v>
      </c>
      <c r="B5518" s="55">
        <v>4</v>
      </c>
      <c r="C5518" s="55" t="s">
        <v>21198</v>
      </c>
      <c r="D5518" s="55" t="s">
        <v>4649</v>
      </c>
      <c r="E5518" s="55" t="s">
        <v>21199</v>
      </c>
      <c r="F5518" s="55" t="s">
        <v>4651</v>
      </c>
      <c r="G5518" s="55" t="s">
        <v>21200</v>
      </c>
      <c r="H5518" s="55">
        <v>0</v>
      </c>
    </row>
    <row r="5519" spans="1:8" ht="12.5" customHeight="1">
      <c r="A5519" s="55">
        <v>13753</v>
      </c>
      <c r="B5519" s="55">
        <v>4</v>
      </c>
      <c r="C5519" s="55" t="s">
        <v>21201</v>
      </c>
      <c r="D5519" s="55" t="s">
        <v>4649</v>
      </c>
      <c r="E5519" s="55" t="s">
        <v>21202</v>
      </c>
      <c r="F5519" s="55" t="s">
        <v>4651</v>
      </c>
      <c r="G5519" s="55" t="s">
        <v>21203</v>
      </c>
      <c r="H5519" s="55">
        <v>0</v>
      </c>
    </row>
    <row r="5520" spans="1:8" ht="12.5" customHeight="1">
      <c r="A5520" s="55">
        <v>13854</v>
      </c>
      <c r="B5520" s="55">
        <v>4</v>
      </c>
      <c r="C5520" s="55" t="s">
        <v>21204</v>
      </c>
      <c r="D5520" s="55" t="s">
        <v>4649</v>
      </c>
      <c r="E5520" s="55" t="s">
        <v>21205</v>
      </c>
      <c r="F5520" s="55" t="s">
        <v>4651</v>
      </c>
      <c r="G5520" s="55" t="s">
        <v>21206</v>
      </c>
      <c r="H5520" s="55">
        <v>0</v>
      </c>
    </row>
    <row r="5521" spans="1:8" ht="12.5" customHeight="1">
      <c r="A5521" s="55">
        <v>14395</v>
      </c>
      <c r="B5521" s="55">
        <v>4</v>
      </c>
      <c r="C5521" s="55" t="s">
        <v>21207</v>
      </c>
      <c r="D5521" s="55" t="s">
        <v>4649</v>
      </c>
      <c r="E5521" s="55" t="s">
        <v>21208</v>
      </c>
      <c r="F5521" s="55" t="s">
        <v>4651</v>
      </c>
      <c r="G5521" s="55" t="s">
        <v>21209</v>
      </c>
      <c r="H5521" s="55">
        <v>0</v>
      </c>
    </row>
    <row r="5522" spans="1:8" ht="12.5" customHeight="1">
      <c r="A5522" s="55">
        <v>14499</v>
      </c>
      <c r="B5522" s="55">
        <v>4</v>
      </c>
      <c r="C5522" s="55" t="s">
        <v>21210</v>
      </c>
      <c r="D5522" s="55" t="s">
        <v>4649</v>
      </c>
      <c r="E5522" s="55" t="s">
        <v>21211</v>
      </c>
      <c r="F5522" s="55" t="s">
        <v>4651</v>
      </c>
      <c r="G5522" s="55" t="s">
        <v>21212</v>
      </c>
      <c r="H5522" s="55">
        <v>0</v>
      </c>
    </row>
    <row r="5523" spans="1:8" ht="12.5" customHeight="1">
      <c r="A5523" s="55">
        <v>14514</v>
      </c>
      <c r="B5523" s="55">
        <v>4</v>
      </c>
      <c r="C5523" s="55" t="s">
        <v>21213</v>
      </c>
      <c r="D5523" s="55" t="s">
        <v>4649</v>
      </c>
      <c r="E5523" s="55" t="s">
        <v>21214</v>
      </c>
      <c r="F5523" s="55" t="s">
        <v>4651</v>
      </c>
      <c r="G5523" s="55" t="s">
        <v>21215</v>
      </c>
      <c r="H5523" s="55">
        <v>0</v>
      </c>
    </row>
    <row r="5524" spans="1:8" ht="12.5" customHeight="1">
      <c r="A5524" s="55">
        <v>14594</v>
      </c>
      <c r="B5524" s="55">
        <v>4</v>
      </c>
      <c r="C5524" s="55" t="s">
        <v>21216</v>
      </c>
      <c r="D5524" s="55" t="s">
        <v>4649</v>
      </c>
      <c r="E5524" s="55" t="s">
        <v>21217</v>
      </c>
      <c r="F5524" s="55" t="s">
        <v>4651</v>
      </c>
      <c r="G5524" s="55" t="s">
        <v>21218</v>
      </c>
      <c r="H5524" s="55">
        <v>0</v>
      </c>
    </row>
    <row r="5525" spans="1:8" ht="12.5" customHeight="1">
      <c r="A5525" s="55">
        <v>14873</v>
      </c>
      <c r="B5525" s="55">
        <v>4</v>
      </c>
      <c r="C5525" s="55" t="s">
        <v>21219</v>
      </c>
      <c r="D5525" s="55" t="s">
        <v>4649</v>
      </c>
      <c r="E5525" s="55" t="s">
        <v>21220</v>
      </c>
      <c r="F5525" s="55" t="s">
        <v>4651</v>
      </c>
      <c r="G5525" s="55" t="s">
        <v>21221</v>
      </c>
      <c r="H5525" s="55">
        <v>0</v>
      </c>
    </row>
    <row r="5526" spans="1:8" ht="12.5" customHeight="1">
      <c r="A5526" s="55">
        <v>15343</v>
      </c>
      <c r="B5526" s="55">
        <v>4</v>
      </c>
      <c r="C5526" s="55" t="s">
        <v>21222</v>
      </c>
      <c r="D5526" s="55" t="s">
        <v>4649</v>
      </c>
      <c r="E5526" s="55" t="s">
        <v>21223</v>
      </c>
      <c r="F5526" s="55" t="s">
        <v>4651</v>
      </c>
      <c r="G5526" s="55" t="s">
        <v>21224</v>
      </c>
      <c r="H5526" s="55">
        <v>0</v>
      </c>
    </row>
    <row r="5527" spans="1:8" ht="12.5" customHeight="1">
      <c r="A5527" s="55">
        <v>15482</v>
      </c>
      <c r="B5527" s="55">
        <v>4</v>
      </c>
      <c r="C5527" s="55" t="s">
        <v>21225</v>
      </c>
      <c r="D5527" s="55" t="s">
        <v>4649</v>
      </c>
      <c r="E5527" s="55" t="s">
        <v>21226</v>
      </c>
      <c r="F5527" s="55" t="s">
        <v>4651</v>
      </c>
      <c r="G5527" s="55" t="s">
        <v>21227</v>
      </c>
      <c r="H5527" s="55">
        <v>0</v>
      </c>
    </row>
    <row r="5528" spans="1:8" ht="12.5" customHeight="1">
      <c r="A5528" s="55">
        <v>15555</v>
      </c>
      <c r="B5528" s="55">
        <v>4</v>
      </c>
      <c r="C5528" s="55" t="s">
        <v>21228</v>
      </c>
      <c r="D5528" s="55" t="s">
        <v>4649</v>
      </c>
      <c r="E5528" s="55" t="s">
        <v>21229</v>
      </c>
      <c r="F5528" s="55" t="s">
        <v>4651</v>
      </c>
      <c r="G5528" s="55" t="s">
        <v>21230</v>
      </c>
      <c r="H5528" s="55">
        <v>0</v>
      </c>
    </row>
    <row r="5529" spans="1:8" ht="12.5" customHeight="1">
      <c r="A5529" s="55">
        <v>15844</v>
      </c>
      <c r="B5529" s="55">
        <v>4</v>
      </c>
      <c r="C5529" s="55" t="s">
        <v>21231</v>
      </c>
      <c r="D5529" s="55" t="s">
        <v>4649</v>
      </c>
      <c r="E5529" s="55" t="s">
        <v>21232</v>
      </c>
      <c r="F5529" s="55" t="s">
        <v>4651</v>
      </c>
      <c r="G5529" s="55" t="s">
        <v>21233</v>
      </c>
      <c r="H5529" s="55">
        <v>0</v>
      </c>
    </row>
    <row r="5530" spans="1:8" ht="12.5" customHeight="1">
      <c r="A5530" s="55">
        <v>15858</v>
      </c>
      <c r="B5530" s="55">
        <v>4</v>
      </c>
      <c r="C5530" s="55" t="s">
        <v>21234</v>
      </c>
      <c r="D5530" s="55" t="s">
        <v>4649</v>
      </c>
      <c r="E5530" s="55" t="s">
        <v>21235</v>
      </c>
      <c r="F5530" s="55" t="s">
        <v>4651</v>
      </c>
      <c r="G5530" s="55" t="s">
        <v>21236</v>
      </c>
      <c r="H5530" s="55">
        <v>0</v>
      </c>
    </row>
    <row r="5531" spans="1:8" ht="12.5" customHeight="1">
      <c r="A5531" s="55">
        <v>16337</v>
      </c>
      <c r="B5531" s="55">
        <v>4</v>
      </c>
      <c r="C5531" s="55" t="s">
        <v>21237</v>
      </c>
      <c r="D5531" s="55" t="s">
        <v>4649</v>
      </c>
      <c r="E5531" s="55" t="s">
        <v>21238</v>
      </c>
      <c r="F5531" s="55" t="s">
        <v>4651</v>
      </c>
      <c r="G5531" s="55" t="s">
        <v>21239</v>
      </c>
      <c r="H5531" s="55">
        <v>0</v>
      </c>
    </row>
    <row r="5532" spans="1:8" ht="12.5" customHeight="1">
      <c r="A5532" s="55">
        <v>16504</v>
      </c>
      <c r="B5532" s="55">
        <v>4</v>
      </c>
      <c r="C5532" s="55" t="s">
        <v>21240</v>
      </c>
      <c r="D5532" s="55" t="s">
        <v>4649</v>
      </c>
      <c r="E5532" s="55" t="s">
        <v>21241</v>
      </c>
      <c r="F5532" s="55" t="s">
        <v>4651</v>
      </c>
      <c r="G5532" s="55" t="s">
        <v>21242</v>
      </c>
      <c r="H5532" s="55">
        <v>0</v>
      </c>
    </row>
    <row r="5533" spans="1:8" ht="12.5" customHeight="1">
      <c r="A5533" s="55">
        <v>16724</v>
      </c>
      <c r="B5533" s="55">
        <v>4</v>
      </c>
      <c r="C5533" s="55" t="s">
        <v>21243</v>
      </c>
      <c r="D5533" s="55" t="s">
        <v>4649</v>
      </c>
      <c r="E5533" s="55" t="s">
        <v>21244</v>
      </c>
      <c r="F5533" s="55" t="s">
        <v>4651</v>
      </c>
      <c r="G5533" s="55" t="s">
        <v>21245</v>
      </c>
      <c r="H5533" s="55">
        <v>0</v>
      </c>
    </row>
    <row r="5534" spans="1:8" ht="12.5" customHeight="1">
      <c r="A5534" s="55">
        <v>16726</v>
      </c>
      <c r="B5534" s="55">
        <v>4</v>
      </c>
      <c r="C5534" s="55" t="s">
        <v>21246</v>
      </c>
      <c r="D5534" s="55" t="s">
        <v>4649</v>
      </c>
      <c r="E5534" s="55" t="s">
        <v>21247</v>
      </c>
      <c r="F5534" s="55" t="s">
        <v>4651</v>
      </c>
      <c r="G5534" s="55" t="s">
        <v>21248</v>
      </c>
      <c r="H5534" s="55">
        <v>0</v>
      </c>
    </row>
    <row r="5535" spans="1:8" ht="12.5" customHeight="1">
      <c r="A5535" s="55">
        <v>16788</v>
      </c>
      <c r="B5535" s="55">
        <v>4</v>
      </c>
      <c r="C5535" s="55" t="s">
        <v>21249</v>
      </c>
      <c r="D5535" s="55" t="s">
        <v>4649</v>
      </c>
      <c r="E5535" s="55" t="s">
        <v>21250</v>
      </c>
      <c r="F5535" s="55" t="s">
        <v>4651</v>
      </c>
      <c r="G5535" s="55" t="s">
        <v>21251</v>
      </c>
      <c r="H5535" s="55">
        <v>0</v>
      </c>
    </row>
    <row r="5536" spans="1:8" ht="12.5" customHeight="1">
      <c r="A5536" s="55">
        <v>17007</v>
      </c>
      <c r="B5536" s="55">
        <v>4</v>
      </c>
      <c r="C5536" s="55" t="s">
        <v>21252</v>
      </c>
      <c r="D5536" s="55" t="s">
        <v>4649</v>
      </c>
      <c r="E5536" s="55" t="s">
        <v>21253</v>
      </c>
      <c r="F5536" s="55" t="s">
        <v>4651</v>
      </c>
      <c r="G5536" s="55" t="s">
        <v>21254</v>
      </c>
      <c r="H5536" s="55">
        <v>0</v>
      </c>
    </row>
    <row r="5537" spans="1:8" ht="12.5" customHeight="1">
      <c r="A5537" s="55">
        <v>17012</v>
      </c>
      <c r="B5537" s="55">
        <v>4</v>
      </c>
      <c r="C5537" s="55" t="s">
        <v>21255</v>
      </c>
      <c r="D5537" s="55" t="s">
        <v>4649</v>
      </c>
      <c r="E5537" s="55" t="s">
        <v>21256</v>
      </c>
      <c r="F5537" s="55" t="s">
        <v>4651</v>
      </c>
      <c r="G5537" s="55" t="s">
        <v>21257</v>
      </c>
      <c r="H5537" s="55">
        <v>0</v>
      </c>
    </row>
    <row r="5538" spans="1:8" ht="12.5" customHeight="1">
      <c r="A5538" s="55">
        <v>17154</v>
      </c>
      <c r="B5538" s="55">
        <v>4</v>
      </c>
      <c r="C5538" s="55" t="s">
        <v>21258</v>
      </c>
      <c r="D5538" s="55" t="s">
        <v>4649</v>
      </c>
      <c r="E5538" s="55" t="s">
        <v>21259</v>
      </c>
      <c r="F5538" s="55" t="s">
        <v>4651</v>
      </c>
      <c r="G5538" s="55" t="s">
        <v>21260</v>
      </c>
      <c r="H5538" s="55">
        <v>0</v>
      </c>
    </row>
    <row r="5539" spans="1:8" ht="12.5" customHeight="1">
      <c r="A5539" s="55">
        <v>17566</v>
      </c>
      <c r="B5539" s="55">
        <v>4</v>
      </c>
      <c r="C5539" s="55" t="s">
        <v>21261</v>
      </c>
      <c r="D5539" s="55" t="s">
        <v>4649</v>
      </c>
      <c r="E5539" s="55" t="s">
        <v>21262</v>
      </c>
      <c r="F5539" s="55" t="s">
        <v>4651</v>
      </c>
      <c r="G5539" s="55" t="s">
        <v>21263</v>
      </c>
      <c r="H5539" s="55">
        <v>0</v>
      </c>
    </row>
    <row r="5540" spans="1:8" ht="12.5" customHeight="1">
      <c r="A5540" s="55">
        <v>18112</v>
      </c>
      <c r="B5540" s="55">
        <v>4</v>
      </c>
      <c r="C5540" s="55" t="s">
        <v>21264</v>
      </c>
      <c r="D5540" s="55" t="s">
        <v>4649</v>
      </c>
      <c r="E5540" s="55" t="s">
        <v>21265</v>
      </c>
      <c r="F5540" s="55" t="s">
        <v>4651</v>
      </c>
      <c r="G5540" s="55" t="s">
        <v>21266</v>
      </c>
      <c r="H5540" s="55">
        <v>0</v>
      </c>
    </row>
    <row r="5541" spans="1:8" ht="12.5" customHeight="1">
      <c r="A5541" s="55">
        <v>18342</v>
      </c>
      <c r="B5541" s="55">
        <v>4</v>
      </c>
      <c r="C5541" s="55" t="s">
        <v>21267</v>
      </c>
      <c r="D5541" s="55" t="s">
        <v>4649</v>
      </c>
      <c r="E5541" s="55" t="s">
        <v>21268</v>
      </c>
      <c r="F5541" s="55" t="s">
        <v>4651</v>
      </c>
      <c r="G5541" s="55" t="s">
        <v>21269</v>
      </c>
      <c r="H5541" s="55">
        <v>0</v>
      </c>
    </row>
    <row r="5542" spans="1:8" ht="12.5" customHeight="1">
      <c r="A5542" s="55">
        <v>18505</v>
      </c>
      <c r="B5542" s="55">
        <v>4</v>
      </c>
      <c r="C5542" s="55" t="s">
        <v>21270</v>
      </c>
      <c r="D5542" s="55" t="s">
        <v>4649</v>
      </c>
      <c r="E5542" s="55" t="s">
        <v>21271</v>
      </c>
      <c r="F5542" s="55" t="s">
        <v>4651</v>
      </c>
      <c r="G5542" s="55" t="s">
        <v>21272</v>
      </c>
      <c r="H5542" s="55">
        <v>0</v>
      </c>
    </row>
    <row r="5543" spans="1:8" ht="12.5" customHeight="1">
      <c r="A5543" s="55">
        <v>18825</v>
      </c>
      <c r="B5543" s="55">
        <v>4</v>
      </c>
      <c r="C5543" s="55" t="s">
        <v>21273</v>
      </c>
      <c r="D5543" s="55" t="s">
        <v>4649</v>
      </c>
      <c r="E5543" s="55" t="s">
        <v>21274</v>
      </c>
      <c r="F5543" s="55" t="s">
        <v>4651</v>
      </c>
      <c r="G5543" s="55" t="s">
        <v>21275</v>
      </c>
      <c r="H5543" s="55">
        <v>0</v>
      </c>
    </row>
    <row r="5544" spans="1:8" ht="12.5" customHeight="1">
      <c r="A5544" s="55">
        <v>18973</v>
      </c>
      <c r="B5544" s="55">
        <v>4</v>
      </c>
      <c r="C5544" s="55" t="s">
        <v>21276</v>
      </c>
      <c r="D5544" s="55" t="s">
        <v>4649</v>
      </c>
      <c r="E5544" s="55" t="s">
        <v>21277</v>
      </c>
      <c r="F5544" s="55" t="s">
        <v>4651</v>
      </c>
      <c r="G5544" s="55" t="s">
        <v>21278</v>
      </c>
      <c r="H5544" s="55">
        <v>0</v>
      </c>
    </row>
    <row r="5545" spans="1:8" ht="12.5" customHeight="1">
      <c r="A5545" s="55">
        <v>19403</v>
      </c>
      <c r="B5545" s="55">
        <v>4</v>
      </c>
      <c r="C5545" s="55" t="s">
        <v>21279</v>
      </c>
      <c r="D5545" s="55" t="s">
        <v>4649</v>
      </c>
      <c r="E5545" s="55" t="s">
        <v>21280</v>
      </c>
      <c r="F5545" s="55" t="s">
        <v>4651</v>
      </c>
      <c r="G5545" s="55" t="s">
        <v>21281</v>
      </c>
      <c r="H5545" s="55">
        <v>0</v>
      </c>
    </row>
    <row r="5546" spans="1:8" ht="12.5" customHeight="1">
      <c r="A5546" s="55">
        <v>19730</v>
      </c>
      <c r="B5546" s="55">
        <v>4</v>
      </c>
      <c r="C5546" s="55" t="s">
        <v>21282</v>
      </c>
      <c r="D5546" s="55" t="s">
        <v>4649</v>
      </c>
      <c r="E5546" s="55" t="s">
        <v>21283</v>
      </c>
      <c r="F5546" s="55" t="s">
        <v>4651</v>
      </c>
      <c r="G5546" s="55" t="s">
        <v>21284</v>
      </c>
      <c r="H5546" s="55">
        <v>0</v>
      </c>
    </row>
    <row r="5547" spans="1:8" ht="12.5" customHeight="1">
      <c r="A5547" s="55">
        <v>19869</v>
      </c>
      <c r="B5547" s="55">
        <v>4</v>
      </c>
      <c r="C5547" s="55" t="s">
        <v>21285</v>
      </c>
      <c r="D5547" s="55" t="s">
        <v>4649</v>
      </c>
      <c r="E5547" s="55" t="s">
        <v>21286</v>
      </c>
      <c r="F5547" s="55" t="s">
        <v>4651</v>
      </c>
      <c r="G5547" s="55" t="s">
        <v>21287</v>
      </c>
      <c r="H5547" s="55">
        <v>0</v>
      </c>
    </row>
    <row r="5548" spans="1:8" ht="12.5" customHeight="1">
      <c r="A5548" s="55">
        <v>20040</v>
      </c>
      <c r="B5548" s="55">
        <v>4</v>
      </c>
      <c r="C5548" s="55" t="s">
        <v>21288</v>
      </c>
      <c r="D5548" s="55" t="s">
        <v>4649</v>
      </c>
      <c r="E5548" s="55" t="s">
        <v>21289</v>
      </c>
      <c r="F5548" s="55" t="s">
        <v>4651</v>
      </c>
      <c r="G5548" s="55" t="s">
        <v>21290</v>
      </c>
      <c r="H5548" s="55">
        <v>0</v>
      </c>
    </row>
    <row r="5549" spans="1:8" ht="12.5" customHeight="1">
      <c r="A5549" s="55">
        <v>20515</v>
      </c>
      <c r="B5549" s="55">
        <v>4</v>
      </c>
      <c r="C5549" s="55" t="s">
        <v>21291</v>
      </c>
      <c r="D5549" s="55" t="s">
        <v>4649</v>
      </c>
      <c r="E5549" s="55" t="s">
        <v>21292</v>
      </c>
      <c r="F5549" s="55" t="s">
        <v>4651</v>
      </c>
      <c r="G5549" s="55" t="s">
        <v>21293</v>
      </c>
      <c r="H5549" s="55">
        <v>0</v>
      </c>
    </row>
    <row r="5550" spans="1:8" ht="12.5" customHeight="1">
      <c r="A5550" s="55">
        <v>21140</v>
      </c>
      <c r="B5550" s="55">
        <v>4</v>
      </c>
      <c r="C5550" s="55" t="s">
        <v>21294</v>
      </c>
      <c r="D5550" s="55" t="s">
        <v>4649</v>
      </c>
      <c r="E5550" s="55" t="s">
        <v>21295</v>
      </c>
      <c r="F5550" s="55" t="s">
        <v>4651</v>
      </c>
      <c r="G5550" s="55" t="s">
        <v>21296</v>
      </c>
      <c r="H5550" s="55">
        <v>0</v>
      </c>
    </row>
    <row r="5551" spans="1:8" ht="12.5" customHeight="1">
      <c r="A5551" s="55">
        <v>21155</v>
      </c>
      <c r="B5551" s="55">
        <v>4</v>
      </c>
      <c r="C5551" s="55" t="s">
        <v>21297</v>
      </c>
      <c r="D5551" s="55" t="s">
        <v>4649</v>
      </c>
      <c r="E5551" s="55" t="s">
        <v>21298</v>
      </c>
      <c r="F5551" s="55" t="s">
        <v>4651</v>
      </c>
      <c r="G5551" s="55" t="s">
        <v>21299</v>
      </c>
      <c r="H5551" s="55">
        <v>0</v>
      </c>
    </row>
    <row r="5552" spans="1:8" ht="12.5" customHeight="1">
      <c r="A5552" s="55">
        <v>21327</v>
      </c>
      <c r="B5552" s="55">
        <v>4</v>
      </c>
      <c r="C5552" s="55" t="s">
        <v>21300</v>
      </c>
      <c r="D5552" s="55" t="s">
        <v>4649</v>
      </c>
      <c r="E5552" s="55" t="s">
        <v>21301</v>
      </c>
      <c r="F5552" s="55" t="s">
        <v>4651</v>
      </c>
      <c r="G5552" s="55" t="s">
        <v>21302</v>
      </c>
      <c r="H5552" s="55">
        <v>0</v>
      </c>
    </row>
    <row r="5553" spans="1:8" ht="12.5" customHeight="1">
      <c r="A5553" s="55">
        <v>21351</v>
      </c>
      <c r="B5553" s="55">
        <v>4</v>
      </c>
      <c r="C5553" s="55" t="s">
        <v>21303</v>
      </c>
      <c r="D5553" s="55" t="s">
        <v>4649</v>
      </c>
      <c r="E5553" s="55" t="s">
        <v>21304</v>
      </c>
      <c r="F5553" s="55" t="s">
        <v>4651</v>
      </c>
      <c r="G5553" s="55" t="s">
        <v>21305</v>
      </c>
      <c r="H5553" s="55">
        <v>0</v>
      </c>
    </row>
    <row r="5554" spans="1:8" ht="12.5" customHeight="1">
      <c r="A5554" s="55">
        <v>21755</v>
      </c>
      <c r="B5554" s="55">
        <v>4</v>
      </c>
      <c r="C5554" s="55" t="s">
        <v>21306</v>
      </c>
      <c r="D5554" s="55" t="s">
        <v>4649</v>
      </c>
      <c r="E5554" s="55" t="s">
        <v>21307</v>
      </c>
      <c r="F5554" s="55" t="s">
        <v>4651</v>
      </c>
      <c r="G5554" s="55" t="s">
        <v>21308</v>
      </c>
      <c r="H5554" s="55">
        <v>0</v>
      </c>
    </row>
    <row r="5555" spans="1:8" ht="12.5" customHeight="1">
      <c r="A5555" s="55">
        <v>22035</v>
      </c>
      <c r="B5555" s="55">
        <v>4</v>
      </c>
      <c r="C5555" s="55" t="s">
        <v>21309</v>
      </c>
      <c r="D5555" s="55" t="s">
        <v>4649</v>
      </c>
      <c r="E5555" s="55" t="s">
        <v>21310</v>
      </c>
      <c r="F5555" s="55" t="s">
        <v>4651</v>
      </c>
      <c r="G5555" s="55" t="s">
        <v>21311</v>
      </c>
      <c r="H5555" s="55">
        <v>0</v>
      </c>
    </row>
    <row r="5556" spans="1:8" ht="12.5" customHeight="1">
      <c r="A5556" s="55">
        <v>22042</v>
      </c>
      <c r="B5556" s="55">
        <v>4</v>
      </c>
      <c r="C5556" s="55" t="s">
        <v>21312</v>
      </c>
      <c r="D5556" s="55" t="s">
        <v>4649</v>
      </c>
      <c r="E5556" s="55" t="s">
        <v>21313</v>
      </c>
      <c r="F5556" s="55" t="s">
        <v>4651</v>
      </c>
      <c r="G5556" s="55" t="s">
        <v>21314</v>
      </c>
      <c r="H5556" s="55">
        <v>0</v>
      </c>
    </row>
    <row r="5557" spans="1:8" ht="12.5" customHeight="1">
      <c r="A5557" s="55">
        <v>22066</v>
      </c>
      <c r="B5557" s="55">
        <v>4</v>
      </c>
      <c r="C5557" s="55" t="s">
        <v>21315</v>
      </c>
      <c r="D5557" s="55" t="s">
        <v>4649</v>
      </c>
      <c r="E5557" s="55" t="s">
        <v>21316</v>
      </c>
      <c r="F5557" s="55" t="s">
        <v>4651</v>
      </c>
      <c r="G5557" s="55" t="s">
        <v>21317</v>
      </c>
      <c r="H5557" s="55">
        <v>0</v>
      </c>
    </row>
    <row r="5558" spans="1:8" ht="12.5" customHeight="1">
      <c r="A5558" s="55">
        <v>22250</v>
      </c>
      <c r="B5558" s="55">
        <v>4</v>
      </c>
      <c r="C5558" s="55" t="s">
        <v>21318</v>
      </c>
      <c r="D5558" s="55" t="s">
        <v>4649</v>
      </c>
      <c r="E5558" s="55" t="s">
        <v>21319</v>
      </c>
      <c r="F5558" s="55" t="s">
        <v>4651</v>
      </c>
      <c r="G5558" s="55" t="s">
        <v>21320</v>
      </c>
      <c r="H5558" s="55">
        <v>0</v>
      </c>
    </row>
    <row r="5559" spans="1:8" ht="12.5" customHeight="1">
      <c r="A5559" s="55">
        <v>22258</v>
      </c>
      <c r="B5559" s="55">
        <v>4</v>
      </c>
      <c r="C5559" s="55" t="s">
        <v>21321</v>
      </c>
      <c r="D5559" s="55" t="s">
        <v>4649</v>
      </c>
      <c r="E5559" s="55" t="s">
        <v>21322</v>
      </c>
      <c r="F5559" s="55" t="s">
        <v>4651</v>
      </c>
      <c r="G5559" s="55" t="s">
        <v>21323</v>
      </c>
      <c r="H5559" s="55">
        <v>0</v>
      </c>
    </row>
    <row r="5560" spans="1:8" ht="12.5" customHeight="1">
      <c r="A5560" s="55">
        <v>22279</v>
      </c>
      <c r="B5560" s="55">
        <v>4</v>
      </c>
      <c r="C5560" s="55" t="s">
        <v>21324</v>
      </c>
      <c r="D5560" s="55" t="s">
        <v>4649</v>
      </c>
      <c r="E5560" s="55" t="s">
        <v>21325</v>
      </c>
      <c r="F5560" s="55" t="s">
        <v>4651</v>
      </c>
      <c r="G5560" s="55" t="s">
        <v>21326</v>
      </c>
      <c r="H5560" s="55">
        <v>0</v>
      </c>
    </row>
    <row r="5561" spans="1:8" ht="12.5" customHeight="1">
      <c r="A5561" s="55">
        <v>22280</v>
      </c>
      <c r="B5561" s="55">
        <v>4</v>
      </c>
      <c r="C5561" s="55" t="s">
        <v>21327</v>
      </c>
      <c r="D5561" s="55" t="s">
        <v>4649</v>
      </c>
      <c r="E5561" s="55" t="s">
        <v>21328</v>
      </c>
      <c r="F5561" s="55" t="s">
        <v>4651</v>
      </c>
      <c r="G5561" s="55" t="s">
        <v>21329</v>
      </c>
      <c r="H5561" s="55">
        <v>0</v>
      </c>
    </row>
    <row r="5562" spans="1:8" ht="12.5" customHeight="1">
      <c r="A5562" s="55">
        <v>22731</v>
      </c>
      <c r="B5562" s="55">
        <v>4</v>
      </c>
      <c r="C5562" s="55" t="s">
        <v>21330</v>
      </c>
      <c r="D5562" s="55" t="s">
        <v>4649</v>
      </c>
      <c r="E5562" s="55" t="s">
        <v>21331</v>
      </c>
      <c r="F5562" s="55" t="s">
        <v>4651</v>
      </c>
      <c r="G5562" s="55" t="s">
        <v>21332</v>
      </c>
      <c r="H5562" s="55">
        <v>0</v>
      </c>
    </row>
    <row r="5563" spans="1:8" ht="12.5" customHeight="1">
      <c r="A5563" s="55">
        <v>22770</v>
      </c>
      <c r="B5563" s="55">
        <v>4</v>
      </c>
      <c r="C5563" s="55" t="s">
        <v>21333</v>
      </c>
      <c r="D5563" s="55" t="s">
        <v>4649</v>
      </c>
      <c r="E5563" s="55" t="s">
        <v>21334</v>
      </c>
      <c r="F5563" s="55" t="s">
        <v>4651</v>
      </c>
      <c r="G5563" s="55" t="s">
        <v>21335</v>
      </c>
      <c r="H5563" s="55">
        <v>0</v>
      </c>
    </row>
    <row r="5564" spans="1:8" ht="12.5" customHeight="1">
      <c r="A5564" s="55">
        <v>22778</v>
      </c>
      <c r="B5564" s="55">
        <v>4</v>
      </c>
      <c r="C5564" s="55" t="s">
        <v>21336</v>
      </c>
      <c r="D5564" s="55" t="s">
        <v>4649</v>
      </c>
      <c r="E5564" s="55" t="s">
        <v>21337</v>
      </c>
      <c r="F5564" s="55" t="s">
        <v>4651</v>
      </c>
      <c r="G5564" s="55" t="s">
        <v>21338</v>
      </c>
      <c r="H5564" s="55">
        <v>0</v>
      </c>
    </row>
    <row r="5565" spans="1:8" ht="12.5" customHeight="1">
      <c r="A5565" s="55">
        <v>22894</v>
      </c>
      <c r="B5565" s="55">
        <v>4</v>
      </c>
      <c r="C5565" s="55" t="s">
        <v>21339</v>
      </c>
      <c r="D5565" s="55" t="s">
        <v>4649</v>
      </c>
      <c r="E5565" s="55" t="s">
        <v>21340</v>
      </c>
      <c r="F5565" s="55" t="s">
        <v>4651</v>
      </c>
      <c r="G5565" s="55" t="s">
        <v>21341</v>
      </c>
      <c r="H5565" s="55">
        <v>0</v>
      </c>
    </row>
    <row r="5566" spans="1:8" ht="12.5" customHeight="1">
      <c r="A5566" s="55">
        <v>23039</v>
      </c>
      <c r="B5566" s="55">
        <v>4</v>
      </c>
      <c r="C5566" s="55" t="s">
        <v>21342</v>
      </c>
      <c r="D5566" s="55" t="s">
        <v>4649</v>
      </c>
      <c r="E5566" s="55" t="s">
        <v>21343</v>
      </c>
      <c r="F5566" s="55" t="s">
        <v>4651</v>
      </c>
      <c r="G5566" s="55" t="s">
        <v>21344</v>
      </c>
      <c r="H5566" s="55">
        <v>0</v>
      </c>
    </row>
    <row r="5567" spans="1:8" ht="12.5" customHeight="1">
      <c r="A5567" s="55">
        <v>23457</v>
      </c>
      <c r="B5567" s="55">
        <v>4</v>
      </c>
      <c r="C5567" s="55" t="s">
        <v>21345</v>
      </c>
      <c r="D5567" s="55" t="s">
        <v>4649</v>
      </c>
      <c r="E5567" s="55" t="s">
        <v>21346</v>
      </c>
      <c r="F5567" s="55" t="s">
        <v>4651</v>
      </c>
      <c r="G5567" s="55" t="s">
        <v>21347</v>
      </c>
      <c r="H5567" s="55">
        <v>0</v>
      </c>
    </row>
    <row r="5568" spans="1:8" ht="12.5" customHeight="1">
      <c r="A5568" s="55">
        <v>23699</v>
      </c>
      <c r="B5568" s="55">
        <v>4</v>
      </c>
      <c r="C5568" s="55" t="s">
        <v>21348</v>
      </c>
      <c r="D5568" s="55" t="s">
        <v>4649</v>
      </c>
      <c r="E5568" s="55" t="s">
        <v>21349</v>
      </c>
      <c r="F5568" s="55" t="s">
        <v>4651</v>
      </c>
      <c r="G5568" s="55" t="s">
        <v>21350</v>
      </c>
      <c r="H5568" s="55">
        <v>0</v>
      </c>
    </row>
    <row r="5569" spans="1:8" ht="12.5" customHeight="1">
      <c r="A5569" s="55">
        <v>24397</v>
      </c>
      <c r="B5569" s="55">
        <v>4</v>
      </c>
      <c r="C5569" s="55" t="s">
        <v>21351</v>
      </c>
      <c r="D5569" s="55" t="s">
        <v>4649</v>
      </c>
      <c r="E5569" s="55" t="s">
        <v>21352</v>
      </c>
      <c r="F5569" s="55" t="s">
        <v>4651</v>
      </c>
      <c r="G5569" s="55" t="s">
        <v>21353</v>
      </c>
      <c r="H5569" s="55">
        <v>0</v>
      </c>
    </row>
    <row r="5570" spans="1:8" ht="12.5" customHeight="1">
      <c r="A5570" s="55">
        <v>25390</v>
      </c>
      <c r="B5570" s="55">
        <v>4</v>
      </c>
      <c r="C5570" s="55" t="s">
        <v>21354</v>
      </c>
      <c r="D5570" s="55" t="s">
        <v>4649</v>
      </c>
      <c r="E5570" s="55" t="s">
        <v>21355</v>
      </c>
      <c r="F5570" s="55" t="s">
        <v>4651</v>
      </c>
      <c r="G5570" s="55" t="s">
        <v>21356</v>
      </c>
      <c r="H5570" s="55">
        <v>0</v>
      </c>
    </row>
    <row r="5571" spans="1:8" ht="12.5" customHeight="1">
      <c r="A5571" s="55">
        <v>25957</v>
      </c>
      <c r="B5571" s="55">
        <v>4</v>
      </c>
      <c r="C5571" s="55" t="s">
        <v>21357</v>
      </c>
      <c r="D5571" s="55" t="s">
        <v>4649</v>
      </c>
      <c r="E5571" s="55" t="s">
        <v>21358</v>
      </c>
      <c r="F5571" s="55" t="s">
        <v>4651</v>
      </c>
      <c r="G5571" s="55" t="s">
        <v>21359</v>
      </c>
      <c r="H5571" s="55">
        <v>0</v>
      </c>
    </row>
    <row r="5572" spans="1:8" ht="12.5" customHeight="1">
      <c r="A5572" s="55">
        <v>26241</v>
      </c>
      <c r="B5572" s="55">
        <v>4</v>
      </c>
      <c r="C5572" s="55" t="s">
        <v>21360</v>
      </c>
      <c r="D5572" s="55" t="s">
        <v>4649</v>
      </c>
      <c r="E5572" s="55" t="s">
        <v>21361</v>
      </c>
      <c r="F5572" s="55" t="s">
        <v>4651</v>
      </c>
      <c r="G5572" s="55" t="s">
        <v>21362</v>
      </c>
      <c r="H5572" s="55">
        <v>0</v>
      </c>
    </row>
    <row r="5573" spans="1:8" ht="12.5" customHeight="1">
      <c r="A5573" s="55">
        <v>26306</v>
      </c>
      <c r="B5573" s="55">
        <v>4</v>
      </c>
      <c r="C5573" s="55" t="s">
        <v>21363</v>
      </c>
      <c r="D5573" s="55" t="s">
        <v>4649</v>
      </c>
      <c r="E5573" s="55" t="s">
        <v>21364</v>
      </c>
      <c r="F5573" s="55" t="s">
        <v>4651</v>
      </c>
      <c r="G5573" s="55" t="s">
        <v>21365</v>
      </c>
      <c r="H5573" s="55">
        <v>0</v>
      </c>
    </row>
    <row r="5574" spans="1:8" ht="12.5" customHeight="1">
      <c r="A5574" s="55">
        <v>26336</v>
      </c>
      <c r="B5574" s="55">
        <v>4</v>
      </c>
      <c r="C5574" s="55" t="s">
        <v>21366</v>
      </c>
      <c r="D5574" s="55" t="s">
        <v>4649</v>
      </c>
      <c r="E5574" s="55" t="s">
        <v>21367</v>
      </c>
      <c r="F5574" s="55" t="s">
        <v>4651</v>
      </c>
      <c r="G5574" s="55" t="s">
        <v>21368</v>
      </c>
      <c r="H5574" s="55">
        <v>0</v>
      </c>
    </row>
    <row r="5575" spans="1:8" ht="12.5" customHeight="1">
      <c r="A5575" s="55">
        <v>26534</v>
      </c>
      <c r="B5575" s="55">
        <v>4</v>
      </c>
      <c r="C5575" s="55" t="s">
        <v>21369</v>
      </c>
      <c r="D5575" s="55" t="s">
        <v>4649</v>
      </c>
      <c r="E5575" s="55" t="s">
        <v>21370</v>
      </c>
      <c r="F5575" s="55" t="s">
        <v>4651</v>
      </c>
      <c r="G5575" s="55" t="s">
        <v>21371</v>
      </c>
      <c r="H5575" s="55">
        <v>0</v>
      </c>
    </row>
    <row r="5576" spans="1:8" ht="12.5" customHeight="1">
      <c r="A5576" s="55">
        <v>26715</v>
      </c>
      <c r="B5576" s="55">
        <v>4</v>
      </c>
      <c r="C5576" s="55" t="s">
        <v>21372</v>
      </c>
      <c r="D5576" s="55" t="s">
        <v>4649</v>
      </c>
      <c r="E5576" s="55" t="s">
        <v>21373</v>
      </c>
      <c r="F5576" s="55" t="s">
        <v>4651</v>
      </c>
      <c r="G5576" s="55" t="s">
        <v>21374</v>
      </c>
      <c r="H5576" s="55">
        <v>0</v>
      </c>
    </row>
    <row r="5577" spans="1:8" ht="12.5" customHeight="1">
      <c r="A5577" s="55">
        <v>26722</v>
      </c>
      <c r="B5577" s="55">
        <v>4</v>
      </c>
      <c r="C5577" s="55" t="s">
        <v>21375</v>
      </c>
      <c r="D5577" s="55" t="s">
        <v>4649</v>
      </c>
      <c r="E5577" s="55" t="s">
        <v>21376</v>
      </c>
      <c r="F5577" s="55" t="s">
        <v>4651</v>
      </c>
      <c r="G5577" s="55" t="s">
        <v>21377</v>
      </c>
      <c r="H5577" s="55">
        <v>0</v>
      </c>
    </row>
    <row r="5578" spans="1:8" ht="12.5" customHeight="1">
      <c r="A5578" s="55">
        <v>27081</v>
      </c>
      <c r="B5578" s="55">
        <v>4</v>
      </c>
      <c r="C5578" s="55" t="s">
        <v>21378</v>
      </c>
      <c r="D5578" s="55" t="s">
        <v>4649</v>
      </c>
      <c r="E5578" s="55" t="s">
        <v>21379</v>
      </c>
      <c r="F5578" s="55" t="s">
        <v>4651</v>
      </c>
      <c r="G5578" s="55" t="s">
        <v>21380</v>
      </c>
      <c r="H5578" s="55">
        <v>0</v>
      </c>
    </row>
    <row r="5579" spans="1:8" ht="12.5" customHeight="1">
      <c r="A5579" s="55">
        <v>27209</v>
      </c>
      <c r="B5579" s="55">
        <v>4</v>
      </c>
      <c r="C5579" s="55" t="s">
        <v>21381</v>
      </c>
      <c r="D5579" s="55" t="s">
        <v>4649</v>
      </c>
      <c r="E5579" s="55" t="s">
        <v>21382</v>
      </c>
      <c r="F5579" s="55" t="s">
        <v>4651</v>
      </c>
      <c r="G5579" s="55" t="s">
        <v>21383</v>
      </c>
      <c r="H5579" s="55">
        <v>0</v>
      </c>
    </row>
    <row r="5580" spans="1:8" ht="12.5" customHeight="1">
      <c r="A5580" s="55">
        <v>27392</v>
      </c>
      <c r="B5580" s="55">
        <v>4</v>
      </c>
      <c r="C5580" s="55" t="s">
        <v>21384</v>
      </c>
      <c r="D5580" s="55" t="s">
        <v>4649</v>
      </c>
      <c r="E5580" s="55" t="s">
        <v>21385</v>
      </c>
      <c r="F5580" s="55" t="s">
        <v>4651</v>
      </c>
      <c r="G5580" s="55" t="s">
        <v>21386</v>
      </c>
      <c r="H5580" s="55">
        <v>0</v>
      </c>
    </row>
    <row r="5581" spans="1:8" ht="12.5" customHeight="1">
      <c r="A5581" s="55">
        <v>27427</v>
      </c>
      <c r="B5581" s="55">
        <v>4</v>
      </c>
      <c r="C5581" s="55" t="s">
        <v>21387</v>
      </c>
      <c r="D5581" s="55" t="s">
        <v>4649</v>
      </c>
      <c r="E5581" s="55" t="s">
        <v>21388</v>
      </c>
      <c r="F5581" s="55" t="s">
        <v>4651</v>
      </c>
      <c r="G5581" s="55" t="s">
        <v>21389</v>
      </c>
      <c r="H5581" s="55">
        <v>0</v>
      </c>
    </row>
    <row r="5582" spans="1:8" ht="12.5" customHeight="1">
      <c r="A5582" s="55">
        <v>27564</v>
      </c>
      <c r="B5582" s="55">
        <v>4</v>
      </c>
      <c r="C5582" s="55" t="s">
        <v>21390</v>
      </c>
      <c r="D5582" s="55" t="s">
        <v>4649</v>
      </c>
      <c r="E5582" s="55" t="s">
        <v>21391</v>
      </c>
      <c r="F5582" s="55" t="s">
        <v>4651</v>
      </c>
      <c r="G5582" s="55" t="s">
        <v>21392</v>
      </c>
      <c r="H5582" s="55">
        <v>0</v>
      </c>
    </row>
    <row r="5583" spans="1:8" ht="12.5" customHeight="1">
      <c r="A5583" s="55">
        <v>27572</v>
      </c>
      <c r="B5583" s="55">
        <v>4</v>
      </c>
      <c r="C5583" s="55" t="s">
        <v>21393</v>
      </c>
      <c r="D5583" s="55" t="s">
        <v>4649</v>
      </c>
      <c r="E5583" s="55" t="s">
        <v>21394</v>
      </c>
      <c r="F5583" s="55" t="s">
        <v>4651</v>
      </c>
      <c r="G5583" s="55" t="s">
        <v>21395</v>
      </c>
      <c r="H5583" s="55">
        <v>0</v>
      </c>
    </row>
    <row r="5584" spans="1:8" ht="12.5" customHeight="1">
      <c r="A5584" s="55">
        <v>27612</v>
      </c>
      <c r="B5584" s="55">
        <v>4</v>
      </c>
      <c r="C5584" s="55" t="s">
        <v>21396</v>
      </c>
      <c r="D5584" s="55" t="s">
        <v>4649</v>
      </c>
      <c r="E5584" s="55" t="s">
        <v>21397</v>
      </c>
      <c r="F5584" s="55" t="s">
        <v>4651</v>
      </c>
      <c r="G5584" s="55" t="s">
        <v>21398</v>
      </c>
      <c r="H5584" s="55">
        <v>0</v>
      </c>
    </row>
    <row r="5585" spans="1:8" ht="12.5" customHeight="1">
      <c r="A5585" s="55">
        <v>28018</v>
      </c>
      <c r="B5585" s="55">
        <v>4</v>
      </c>
      <c r="C5585" s="55" t="s">
        <v>21399</v>
      </c>
      <c r="D5585" s="55" t="s">
        <v>4649</v>
      </c>
      <c r="E5585" s="55" t="s">
        <v>21400</v>
      </c>
      <c r="F5585" s="55" t="s">
        <v>4651</v>
      </c>
      <c r="G5585" s="55" t="s">
        <v>21401</v>
      </c>
      <c r="H5585" s="55">
        <v>0</v>
      </c>
    </row>
    <row r="5586" spans="1:8" ht="12.5" customHeight="1">
      <c r="A5586" s="55">
        <v>28070</v>
      </c>
      <c r="B5586" s="55">
        <v>4</v>
      </c>
      <c r="C5586" s="55" t="s">
        <v>21402</v>
      </c>
      <c r="D5586" s="55" t="s">
        <v>4649</v>
      </c>
      <c r="E5586" s="55" t="s">
        <v>21403</v>
      </c>
      <c r="F5586" s="55" t="s">
        <v>4651</v>
      </c>
      <c r="G5586" s="55" t="s">
        <v>21404</v>
      </c>
      <c r="H5586" s="55">
        <v>0</v>
      </c>
    </row>
    <row r="5587" spans="1:8" ht="12.5" customHeight="1">
      <c r="A5587" s="55">
        <v>28123</v>
      </c>
      <c r="B5587" s="55">
        <v>4</v>
      </c>
      <c r="C5587" s="55" t="s">
        <v>21405</v>
      </c>
      <c r="D5587" s="55" t="s">
        <v>4649</v>
      </c>
      <c r="E5587" s="55" t="s">
        <v>21406</v>
      </c>
      <c r="F5587" s="55" t="s">
        <v>4651</v>
      </c>
      <c r="G5587" s="55" t="s">
        <v>21407</v>
      </c>
      <c r="H5587" s="55">
        <v>0</v>
      </c>
    </row>
    <row r="5588" spans="1:8" ht="12.5" customHeight="1">
      <c r="A5588" s="55">
        <v>28358</v>
      </c>
      <c r="B5588" s="55">
        <v>4</v>
      </c>
      <c r="C5588" s="55" t="s">
        <v>21408</v>
      </c>
      <c r="D5588" s="55" t="s">
        <v>4649</v>
      </c>
      <c r="E5588" s="55" t="s">
        <v>21409</v>
      </c>
      <c r="F5588" s="55" t="s">
        <v>4651</v>
      </c>
      <c r="G5588" s="55" t="s">
        <v>21410</v>
      </c>
      <c r="H5588" s="55">
        <v>0</v>
      </c>
    </row>
    <row r="5589" spans="1:8" ht="12.5" customHeight="1">
      <c r="A5589" s="55">
        <v>28360</v>
      </c>
      <c r="B5589" s="55">
        <v>4</v>
      </c>
      <c r="C5589" s="55" t="s">
        <v>21411</v>
      </c>
      <c r="D5589" s="55" t="s">
        <v>4649</v>
      </c>
      <c r="E5589" s="55" t="s">
        <v>21412</v>
      </c>
      <c r="F5589" s="55" t="s">
        <v>4651</v>
      </c>
      <c r="G5589" s="55" t="s">
        <v>21413</v>
      </c>
      <c r="H5589" s="55">
        <v>0</v>
      </c>
    </row>
    <row r="5590" spans="1:8" ht="12.5" customHeight="1">
      <c r="A5590" s="55">
        <v>28857</v>
      </c>
      <c r="B5590" s="55">
        <v>4</v>
      </c>
      <c r="C5590" s="55" t="s">
        <v>21414</v>
      </c>
      <c r="D5590" s="55" t="s">
        <v>4649</v>
      </c>
      <c r="E5590" s="55" t="s">
        <v>21415</v>
      </c>
      <c r="F5590" s="55" t="s">
        <v>4651</v>
      </c>
      <c r="G5590" s="55" t="s">
        <v>21416</v>
      </c>
      <c r="H5590" s="55">
        <v>0</v>
      </c>
    </row>
    <row r="5591" spans="1:8" ht="12.5" customHeight="1">
      <c r="A5591" s="55">
        <v>29168</v>
      </c>
      <c r="B5591" s="55">
        <v>4</v>
      </c>
      <c r="C5591" s="55" t="s">
        <v>21417</v>
      </c>
      <c r="D5591" s="55" t="s">
        <v>4649</v>
      </c>
      <c r="E5591" s="55" t="s">
        <v>21418</v>
      </c>
      <c r="F5591" s="55" t="s">
        <v>4651</v>
      </c>
      <c r="G5591" s="55" t="s">
        <v>21419</v>
      </c>
      <c r="H5591" s="55">
        <v>0</v>
      </c>
    </row>
    <row r="5592" spans="1:8" ht="12.5" customHeight="1">
      <c r="A5592" s="55">
        <v>29283</v>
      </c>
      <c r="B5592" s="55">
        <v>4</v>
      </c>
      <c r="C5592" s="55" t="s">
        <v>21420</v>
      </c>
      <c r="D5592" s="55" t="s">
        <v>4649</v>
      </c>
      <c r="E5592" s="55" t="s">
        <v>21421</v>
      </c>
      <c r="F5592" s="55" t="s">
        <v>4651</v>
      </c>
      <c r="G5592" s="55" t="s">
        <v>21422</v>
      </c>
      <c r="H5592" s="55">
        <v>0</v>
      </c>
    </row>
    <row r="5593" spans="1:8" ht="12.5" customHeight="1">
      <c r="A5593" s="55">
        <v>11024</v>
      </c>
      <c r="B5593" s="55">
        <v>4</v>
      </c>
      <c r="C5593" s="55" t="s">
        <v>21423</v>
      </c>
      <c r="D5593" s="55" t="s">
        <v>4649</v>
      </c>
      <c r="E5593" s="55" t="s">
        <v>21424</v>
      </c>
      <c r="F5593" s="55" t="s">
        <v>4651</v>
      </c>
      <c r="G5593" s="55" t="s">
        <v>21425</v>
      </c>
      <c r="H5593" s="55">
        <v>0</v>
      </c>
    </row>
    <row r="5594" spans="1:8" ht="12.5" customHeight="1">
      <c r="A5594" s="55">
        <v>11064</v>
      </c>
      <c r="B5594" s="55">
        <v>4</v>
      </c>
      <c r="C5594" s="55" t="s">
        <v>21426</v>
      </c>
      <c r="D5594" s="55" t="s">
        <v>4649</v>
      </c>
      <c r="E5594" s="55" t="s">
        <v>21427</v>
      </c>
      <c r="F5594" s="55" t="s">
        <v>4651</v>
      </c>
      <c r="G5594" s="55" t="s">
        <v>21428</v>
      </c>
      <c r="H5594" s="55">
        <v>0</v>
      </c>
    </row>
    <row r="5595" spans="1:8" ht="12.5" customHeight="1">
      <c r="A5595" s="55">
        <v>11789</v>
      </c>
      <c r="B5595" s="55">
        <v>4</v>
      </c>
      <c r="C5595" s="55" t="s">
        <v>21429</v>
      </c>
      <c r="D5595" s="55" t="s">
        <v>4649</v>
      </c>
      <c r="E5595" s="55" t="s">
        <v>21430</v>
      </c>
      <c r="F5595" s="55" t="s">
        <v>4651</v>
      </c>
      <c r="G5595" s="55" t="s">
        <v>21431</v>
      </c>
      <c r="H5595" s="55">
        <v>0</v>
      </c>
    </row>
    <row r="5596" spans="1:8" ht="12.5" customHeight="1">
      <c r="A5596" s="55">
        <v>11797</v>
      </c>
      <c r="B5596" s="55">
        <v>4</v>
      </c>
      <c r="C5596" s="55" t="s">
        <v>21432</v>
      </c>
      <c r="D5596" s="55" t="s">
        <v>4649</v>
      </c>
      <c r="E5596" s="55" t="s">
        <v>21433</v>
      </c>
      <c r="F5596" s="55" t="s">
        <v>4651</v>
      </c>
      <c r="G5596" s="55" t="s">
        <v>21434</v>
      </c>
      <c r="H5596" s="55">
        <v>0</v>
      </c>
    </row>
    <row r="5597" spans="1:8" ht="12.5" customHeight="1">
      <c r="A5597" s="55">
        <v>11983</v>
      </c>
      <c r="B5597" s="55">
        <v>4</v>
      </c>
      <c r="C5597" s="55" t="s">
        <v>21435</v>
      </c>
      <c r="D5597" s="55" t="s">
        <v>4649</v>
      </c>
      <c r="E5597" s="55" t="s">
        <v>21436</v>
      </c>
      <c r="F5597" s="55" t="s">
        <v>4651</v>
      </c>
      <c r="G5597" s="55" t="s">
        <v>21437</v>
      </c>
      <c r="H5597" s="55">
        <v>0</v>
      </c>
    </row>
    <row r="5598" spans="1:8" ht="12.5" customHeight="1">
      <c r="A5598" s="55">
        <v>12062</v>
      </c>
      <c r="B5598" s="55">
        <v>4</v>
      </c>
      <c r="C5598" s="55" t="s">
        <v>21438</v>
      </c>
      <c r="D5598" s="55" t="s">
        <v>4649</v>
      </c>
      <c r="E5598" s="55" t="s">
        <v>21439</v>
      </c>
      <c r="F5598" s="55" t="s">
        <v>4651</v>
      </c>
      <c r="G5598" s="55" t="s">
        <v>21440</v>
      </c>
      <c r="H5598" s="55">
        <v>0</v>
      </c>
    </row>
    <row r="5599" spans="1:8" ht="12.5" customHeight="1">
      <c r="A5599" s="55">
        <v>12087</v>
      </c>
      <c r="B5599" s="55">
        <v>4</v>
      </c>
      <c r="C5599" s="55" t="s">
        <v>21441</v>
      </c>
      <c r="D5599" s="55" t="s">
        <v>4649</v>
      </c>
      <c r="E5599" s="55" t="s">
        <v>21442</v>
      </c>
      <c r="F5599" s="55" t="s">
        <v>4651</v>
      </c>
      <c r="G5599" s="55" t="s">
        <v>21443</v>
      </c>
      <c r="H5599" s="55">
        <v>0</v>
      </c>
    </row>
    <row r="5600" spans="1:8" ht="12.5" customHeight="1">
      <c r="A5600" s="55">
        <v>12110</v>
      </c>
      <c r="B5600" s="55">
        <v>4</v>
      </c>
      <c r="C5600" s="55" t="s">
        <v>21444</v>
      </c>
      <c r="D5600" s="55" t="s">
        <v>4649</v>
      </c>
      <c r="E5600" s="55" t="s">
        <v>21445</v>
      </c>
      <c r="F5600" s="55" t="s">
        <v>4651</v>
      </c>
      <c r="G5600" s="55" t="s">
        <v>21446</v>
      </c>
      <c r="H5600" s="55">
        <v>0</v>
      </c>
    </row>
    <row r="5601" spans="1:8" ht="12.5" customHeight="1">
      <c r="A5601" s="55">
        <v>12886</v>
      </c>
      <c r="B5601" s="55">
        <v>4</v>
      </c>
      <c r="C5601" s="55" t="s">
        <v>21447</v>
      </c>
      <c r="D5601" s="55" t="s">
        <v>4649</v>
      </c>
      <c r="E5601" s="55" t="s">
        <v>21448</v>
      </c>
      <c r="F5601" s="55" t="s">
        <v>4651</v>
      </c>
      <c r="G5601" s="55" t="s">
        <v>21449</v>
      </c>
      <c r="H5601" s="55">
        <v>0</v>
      </c>
    </row>
    <row r="5602" spans="1:8" ht="12.5" customHeight="1">
      <c r="A5602" s="55">
        <v>12962</v>
      </c>
      <c r="B5602" s="55">
        <v>4</v>
      </c>
      <c r="C5602" s="55" t="s">
        <v>21450</v>
      </c>
      <c r="D5602" s="55" t="s">
        <v>4649</v>
      </c>
      <c r="E5602" s="55" t="s">
        <v>21451</v>
      </c>
      <c r="F5602" s="55" t="s">
        <v>4651</v>
      </c>
      <c r="G5602" s="55" t="s">
        <v>21452</v>
      </c>
      <c r="H5602" s="55">
        <v>0</v>
      </c>
    </row>
    <row r="5603" spans="1:8" ht="12.5" customHeight="1">
      <c r="A5603" s="55">
        <v>13168</v>
      </c>
      <c r="B5603" s="55">
        <v>4</v>
      </c>
      <c r="C5603" s="55" t="s">
        <v>21453</v>
      </c>
      <c r="D5603" s="55" t="s">
        <v>4649</v>
      </c>
      <c r="E5603" s="55" t="s">
        <v>21454</v>
      </c>
      <c r="F5603" s="55" t="s">
        <v>4651</v>
      </c>
      <c r="G5603" s="55" t="s">
        <v>21455</v>
      </c>
      <c r="H5603" s="55">
        <v>0</v>
      </c>
    </row>
    <row r="5604" spans="1:8" ht="12.5" customHeight="1">
      <c r="A5604" s="55">
        <v>13247</v>
      </c>
      <c r="B5604" s="55">
        <v>4</v>
      </c>
      <c r="C5604" s="55" t="s">
        <v>21456</v>
      </c>
      <c r="D5604" s="55" t="s">
        <v>4649</v>
      </c>
      <c r="E5604" s="55" t="s">
        <v>21457</v>
      </c>
      <c r="F5604" s="55" t="s">
        <v>4651</v>
      </c>
      <c r="G5604" s="55" t="s">
        <v>21458</v>
      </c>
      <c r="H5604" s="55">
        <v>0</v>
      </c>
    </row>
    <row r="5605" spans="1:8" ht="12.5" customHeight="1">
      <c r="A5605" s="55">
        <v>13279</v>
      </c>
      <c r="B5605" s="55">
        <v>4</v>
      </c>
      <c r="C5605" s="55" t="s">
        <v>21459</v>
      </c>
      <c r="D5605" s="55" t="s">
        <v>4649</v>
      </c>
      <c r="E5605" s="55" t="s">
        <v>21460</v>
      </c>
      <c r="F5605" s="55" t="s">
        <v>4651</v>
      </c>
      <c r="G5605" s="55" t="s">
        <v>21461</v>
      </c>
      <c r="H5605" s="55">
        <v>0</v>
      </c>
    </row>
    <row r="5606" spans="1:8" ht="12.5" customHeight="1">
      <c r="A5606" s="55">
        <v>13293</v>
      </c>
      <c r="B5606" s="55">
        <v>4</v>
      </c>
      <c r="C5606" s="55" t="s">
        <v>21462</v>
      </c>
      <c r="D5606" s="55" t="s">
        <v>4649</v>
      </c>
      <c r="E5606" s="55" t="s">
        <v>21463</v>
      </c>
      <c r="F5606" s="55" t="s">
        <v>4651</v>
      </c>
      <c r="G5606" s="55" t="s">
        <v>21464</v>
      </c>
      <c r="H5606" s="55">
        <v>0</v>
      </c>
    </row>
    <row r="5607" spans="1:8" ht="12.5" customHeight="1">
      <c r="A5607" s="55">
        <v>13381</v>
      </c>
      <c r="B5607" s="55">
        <v>4</v>
      </c>
      <c r="C5607" s="55" t="s">
        <v>21465</v>
      </c>
      <c r="D5607" s="55" t="s">
        <v>4649</v>
      </c>
      <c r="E5607" s="55" t="s">
        <v>21466</v>
      </c>
      <c r="F5607" s="55" t="s">
        <v>4651</v>
      </c>
      <c r="G5607" s="55" t="s">
        <v>21467</v>
      </c>
      <c r="H5607" s="55">
        <v>0</v>
      </c>
    </row>
    <row r="5608" spans="1:8" ht="12.5" customHeight="1">
      <c r="A5608" s="55">
        <v>14508</v>
      </c>
      <c r="B5608" s="55">
        <v>4</v>
      </c>
      <c r="C5608" s="55" t="s">
        <v>21468</v>
      </c>
      <c r="D5608" s="55" t="s">
        <v>4649</v>
      </c>
      <c r="E5608" s="55" t="s">
        <v>21469</v>
      </c>
      <c r="F5608" s="55" t="s">
        <v>4651</v>
      </c>
      <c r="G5608" s="55" t="s">
        <v>21470</v>
      </c>
      <c r="H5608" s="55">
        <v>0</v>
      </c>
    </row>
    <row r="5609" spans="1:8" ht="12.5" customHeight="1">
      <c r="A5609" s="55">
        <v>14899</v>
      </c>
      <c r="B5609" s="55">
        <v>4</v>
      </c>
      <c r="C5609" s="55" t="s">
        <v>21471</v>
      </c>
      <c r="D5609" s="55" t="s">
        <v>4649</v>
      </c>
      <c r="E5609" s="55" t="s">
        <v>21472</v>
      </c>
      <c r="F5609" s="55" t="s">
        <v>4651</v>
      </c>
      <c r="G5609" s="55" t="s">
        <v>21473</v>
      </c>
      <c r="H5609" s="55">
        <v>0</v>
      </c>
    </row>
    <row r="5610" spans="1:8" ht="12.5" customHeight="1">
      <c r="A5610" s="55">
        <v>15166</v>
      </c>
      <c r="B5610" s="55">
        <v>4</v>
      </c>
      <c r="C5610" s="55" t="s">
        <v>21474</v>
      </c>
      <c r="D5610" s="55" t="s">
        <v>4649</v>
      </c>
      <c r="E5610" s="55" t="s">
        <v>21475</v>
      </c>
      <c r="F5610" s="55" t="s">
        <v>4651</v>
      </c>
      <c r="G5610" s="55" t="s">
        <v>21476</v>
      </c>
      <c r="H5610" s="55">
        <v>0</v>
      </c>
    </row>
    <row r="5611" spans="1:8" ht="12.5" customHeight="1">
      <c r="A5611" s="55">
        <v>15321</v>
      </c>
      <c r="B5611" s="55">
        <v>4</v>
      </c>
      <c r="C5611" s="55" t="s">
        <v>21477</v>
      </c>
      <c r="D5611" s="55" t="s">
        <v>4649</v>
      </c>
      <c r="E5611" s="55" t="s">
        <v>21478</v>
      </c>
      <c r="F5611" s="55" t="s">
        <v>4651</v>
      </c>
      <c r="G5611" s="55" t="s">
        <v>21479</v>
      </c>
      <c r="H5611" s="55">
        <v>0</v>
      </c>
    </row>
    <row r="5612" spans="1:8" ht="12.5" customHeight="1">
      <c r="A5612" s="55">
        <v>15358</v>
      </c>
      <c r="B5612" s="55">
        <v>4</v>
      </c>
      <c r="C5612" s="55" t="s">
        <v>21480</v>
      </c>
      <c r="D5612" s="55" t="s">
        <v>4649</v>
      </c>
      <c r="E5612" s="55" t="s">
        <v>21481</v>
      </c>
      <c r="F5612" s="55" t="s">
        <v>4651</v>
      </c>
      <c r="G5612" s="55" t="s">
        <v>21482</v>
      </c>
      <c r="H5612" s="55">
        <v>0</v>
      </c>
    </row>
    <row r="5613" spans="1:8" ht="12.5" customHeight="1">
      <c r="A5613" s="55">
        <v>15394</v>
      </c>
      <c r="B5613" s="55">
        <v>4</v>
      </c>
      <c r="C5613" s="55" t="s">
        <v>21483</v>
      </c>
      <c r="D5613" s="55" t="s">
        <v>4649</v>
      </c>
      <c r="E5613" s="55" t="s">
        <v>21484</v>
      </c>
      <c r="F5613" s="55" t="s">
        <v>4651</v>
      </c>
      <c r="G5613" s="55" t="s">
        <v>21485</v>
      </c>
      <c r="H5613" s="55">
        <v>0</v>
      </c>
    </row>
    <row r="5614" spans="1:8" ht="12.5" customHeight="1">
      <c r="A5614" s="55">
        <v>15964</v>
      </c>
      <c r="B5614" s="55">
        <v>4</v>
      </c>
      <c r="C5614" s="55" t="s">
        <v>21486</v>
      </c>
      <c r="D5614" s="55" t="s">
        <v>4649</v>
      </c>
      <c r="E5614" s="55" t="s">
        <v>21487</v>
      </c>
      <c r="F5614" s="55" t="s">
        <v>4651</v>
      </c>
      <c r="G5614" s="55" t="s">
        <v>21488</v>
      </c>
      <c r="H5614" s="55">
        <v>0</v>
      </c>
    </row>
    <row r="5615" spans="1:8" ht="12.5" customHeight="1">
      <c r="A5615" s="55">
        <v>16064</v>
      </c>
      <c r="B5615" s="55">
        <v>4</v>
      </c>
      <c r="C5615" s="55" t="s">
        <v>21489</v>
      </c>
      <c r="D5615" s="55" t="s">
        <v>4649</v>
      </c>
      <c r="E5615" s="55" t="s">
        <v>21490</v>
      </c>
      <c r="F5615" s="55" t="s">
        <v>4651</v>
      </c>
      <c r="G5615" s="55" t="s">
        <v>21491</v>
      </c>
      <c r="H5615" s="55">
        <v>0</v>
      </c>
    </row>
    <row r="5616" spans="1:8" ht="12.5" customHeight="1">
      <c r="A5616" s="55">
        <v>16101</v>
      </c>
      <c r="B5616" s="55">
        <v>4</v>
      </c>
      <c r="C5616" s="55" t="s">
        <v>21492</v>
      </c>
      <c r="D5616" s="55" t="s">
        <v>4649</v>
      </c>
      <c r="E5616" s="55" t="s">
        <v>21493</v>
      </c>
      <c r="F5616" s="55" t="s">
        <v>4651</v>
      </c>
      <c r="G5616" s="55" t="s">
        <v>21494</v>
      </c>
      <c r="H5616" s="55">
        <v>0</v>
      </c>
    </row>
    <row r="5617" spans="1:8" ht="12.5" customHeight="1">
      <c r="A5617" s="55">
        <v>16148</v>
      </c>
      <c r="B5617" s="55">
        <v>4</v>
      </c>
      <c r="C5617" s="55" t="s">
        <v>21495</v>
      </c>
      <c r="D5617" s="55" t="s">
        <v>4649</v>
      </c>
      <c r="E5617" s="55" t="s">
        <v>21496</v>
      </c>
      <c r="F5617" s="55" t="s">
        <v>4651</v>
      </c>
      <c r="G5617" s="55" t="s">
        <v>21497</v>
      </c>
      <c r="H5617" s="55">
        <v>0</v>
      </c>
    </row>
    <row r="5618" spans="1:8" ht="12.5" customHeight="1">
      <c r="A5618" s="55">
        <v>16222</v>
      </c>
      <c r="B5618" s="55">
        <v>4</v>
      </c>
      <c r="C5618" s="55" t="s">
        <v>21498</v>
      </c>
      <c r="D5618" s="55" t="s">
        <v>4649</v>
      </c>
      <c r="E5618" s="55" t="s">
        <v>21499</v>
      </c>
      <c r="F5618" s="55" t="s">
        <v>4651</v>
      </c>
      <c r="G5618" s="55" t="s">
        <v>21500</v>
      </c>
      <c r="H5618" s="55">
        <v>0</v>
      </c>
    </row>
    <row r="5619" spans="1:8" ht="12.5" customHeight="1">
      <c r="A5619" s="55">
        <v>16816</v>
      </c>
      <c r="B5619" s="55">
        <v>4</v>
      </c>
      <c r="C5619" s="55" t="s">
        <v>21501</v>
      </c>
      <c r="D5619" s="55" t="s">
        <v>4649</v>
      </c>
      <c r="E5619" s="55" t="s">
        <v>21502</v>
      </c>
      <c r="F5619" s="55" t="s">
        <v>4651</v>
      </c>
      <c r="G5619" s="55" t="s">
        <v>21503</v>
      </c>
      <c r="H5619" s="55">
        <v>0</v>
      </c>
    </row>
    <row r="5620" spans="1:8" ht="12.5" customHeight="1">
      <c r="A5620" s="55">
        <v>16903</v>
      </c>
      <c r="B5620" s="55">
        <v>4</v>
      </c>
      <c r="C5620" s="55" t="s">
        <v>21504</v>
      </c>
      <c r="D5620" s="55" t="s">
        <v>4649</v>
      </c>
      <c r="E5620" s="55" t="s">
        <v>21505</v>
      </c>
      <c r="F5620" s="55" t="s">
        <v>4651</v>
      </c>
      <c r="G5620" s="55" t="s">
        <v>21506</v>
      </c>
      <c r="H5620" s="55">
        <v>0</v>
      </c>
    </row>
    <row r="5621" spans="1:8" ht="12.5" customHeight="1">
      <c r="A5621" s="55">
        <v>16961</v>
      </c>
      <c r="B5621" s="55">
        <v>4</v>
      </c>
      <c r="C5621" s="55" t="s">
        <v>21507</v>
      </c>
      <c r="D5621" s="55" t="s">
        <v>4649</v>
      </c>
      <c r="E5621" s="55" t="s">
        <v>21508</v>
      </c>
      <c r="F5621" s="55" t="s">
        <v>4651</v>
      </c>
      <c r="G5621" s="55" t="s">
        <v>21509</v>
      </c>
      <c r="H5621" s="55">
        <v>0</v>
      </c>
    </row>
    <row r="5622" spans="1:8" ht="12.5" customHeight="1">
      <c r="A5622" s="55">
        <v>16997</v>
      </c>
      <c r="B5622" s="55">
        <v>4</v>
      </c>
      <c r="C5622" s="55" t="s">
        <v>21510</v>
      </c>
      <c r="D5622" s="55" t="s">
        <v>4649</v>
      </c>
      <c r="E5622" s="55" t="s">
        <v>21511</v>
      </c>
      <c r="F5622" s="55" t="s">
        <v>4651</v>
      </c>
      <c r="G5622" s="55" t="s">
        <v>21512</v>
      </c>
      <c r="H5622" s="55">
        <v>0</v>
      </c>
    </row>
    <row r="5623" spans="1:8" ht="12.5" customHeight="1">
      <c r="A5623" s="55">
        <v>18076</v>
      </c>
      <c r="B5623" s="55">
        <v>4</v>
      </c>
      <c r="C5623" s="55" t="s">
        <v>21513</v>
      </c>
      <c r="D5623" s="55" t="s">
        <v>4649</v>
      </c>
      <c r="E5623" s="55" t="s">
        <v>21514</v>
      </c>
      <c r="F5623" s="55" t="s">
        <v>4651</v>
      </c>
      <c r="G5623" s="55" t="s">
        <v>21515</v>
      </c>
      <c r="H5623" s="55">
        <v>0</v>
      </c>
    </row>
    <row r="5624" spans="1:8" ht="12.5" customHeight="1">
      <c r="A5624" s="55">
        <v>18369</v>
      </c>
      <c r="B5624" s="55">
        <v>4</v>
      </c>
      <c r="C5624" s="55" t="s">
        <v>21516</v>
      </c>
      <c r="D5624" s="55" t="s">
        <v>4649</v>
      </c>
      <c r="E5624" s="55" t="s">
        <v>21517</v>
      </c>
      <c r="F5624" s="55" t="s">
        <v>4651</v>
      </c>
      <c r="G5624" s="55" t="s">
        <v>21518</v>
      </c>
      <c r="H5624" s="55">
        <v>0</v>
      </c>
    </row>
    <row r="5625" spans="1:8" ht="12.5" customHeight="1">
      <c r="A5625" s="55">
        <v>18513</v>
      </c>
      <c r="B5625" s="55">
        <v>4</v>
      </c>
      <c r="C5625" s="55" t="s">
        <v>21519</v>
      </c>
      <c r="D5625" s="55" t="s">
        <v>4649</v>
      </c>
      <c r="E5625" s="55" t="s">
        <v>21520</v>
      </c>
      <c r="F5625" s="55" t="s">
        <v>4651</v>
      </c>
      <c r="G5625" s="55" t="s">
        <v>21521</v>
      </c>
      <c r="H5625" s="55">
        <v>0</v>
      </c>
    </row>
    <row r="5626" spans="1:8" ht="12.5" customHeight="1">
      <c r="A5626" s="55">
        <v>18533</v>
      </c>
      <c r="B5626" s="55">
        <v>4</v>
      </c>
      <c r="C5626" s="55" t="s">
        <v>21522</v>
      </c>
      <c r="D5626" s="55" t="s">
        <v>4649</v>
      </c>
      <c r="E5626" s="55" t="s">
        <v>21523</v>
      </c>
      <c r="F5626" s="55" t="s">
        <v>4651</v>
      </c>
      <c r="G5626" s="55" t="s">
        <v>21524</v>
      </c>
      <c r="H5626" s="55">
        <v>0</v>
      </c>
    </row>
    <row r="5627" spans="1:8" ht="12.5" customHeight="1">
      <c r="A5627" s="55">
        <v>18643</v>
      </c>
      <c r="B5627" s="55">
        <v>4</v>
      </c>
      <c r="C5627" s="55" t="s">
        <v>21525</v>
      </c>
      <c r="D5627" s="55" t="s">
        <v>4649</v>
      </c>
      <c r="E5627" s="55" t="s">
        <v>21526</v>
      </c>
      <c r="F5627" s="55" t="s">
        <v>4651</v>
      </c>
      <c r="G5627" s="55" t="s">
        <v>21527</v>
      </c>
      <c r="H5627" s="55">
        <v>0</v>
      </c>
    </row>
    <row r="5628" spans="1:8" ht="12.5" customHeight="1">
      <c r="A5628" s="55">
        <v>19020</v>
      </c>
      <c r="B5628" s="55">
        <v>4</v>
      </c>
      <c r="C5628" s="55" t="s">
        <v>21528</v>
      </c>
      <c r="D5628" s="55" t="s">
        <v>4649</v>
      </c>
      <c r="E5628" s="55" t="s">
        <v>21529</v>
      </c>
      <c r="F5628" s="55" t="s">
        <v>4651</v>
      </c>
      <c r="G5628" s="55" t="s">
        <v>21530</v>
      </c>
      <c r="H5628" s="55">
        <v>0</v>
      </c>
    </row>
    <row r="5629" spans="1:8" ht="12.5" customHeight="1">
      <c r="A5629" s="55">
        <v>19161</v>
      </c>
      <c r="B5629" s="55">
        <v>4</v>
      </c>
      <c r="C5629" s="55" t="s">
        <v>21531</v>
      </c>
      <c r="D5629" s="55" t="s">
        <v>4649</v>
      </c>
      <c r="E5629" s="55" t="s">
        <v>21532</v>
      </c>
      <c r="F5629" s="55" t="s">
        <v>4651</v>
      </c>
      <c r="G5629" s="55" t="s">
        <v>21533</v>
      </c>
      <c r="H5629" s="55">
        <v>0</v>
      </c>
    </row>
    <row r="5630" spans="1:8" ht="12.5" customHeight="1">
      <c r="A5630" s="55">
        <v>19244</v>
      </c>
      <c r="B5630" s="55">
        <v>4</v>
      </c>
      <c r="C5630" s="55" t="s">
        <v>21534</v>
      </c>
      <c r="D5630" s="55" t="s">
        <v>4649</v>
      </c>
      <c r="E5630" s="55" t="s">
        <v>21535</v>
      </c>
      <c r="F5630" s="55" t="s">
        <v>4651</v>
      </c>
      <c r="G5630" s="55" t="s">
        <v>21536</v>
      </c>
      <c r="H5630" s="55">
        <v>0</v>
      </c>
    </row>
    <row r="5631" spans="1:8" ht="12.5" customHeight="1">
      <c r="A5631" s="55">
        <v>19809</v>
      </c>
      <c r="B5631" s="55">
        <v>4</v>
      </c>
      <c r="C5631" s="55" t="s">
        <v>21537</v>
      </c>
      <c r="D5631" s="55" t="s">
        <v>4649</v>
      </c>
      <c r="E5631" s="55" t="s">
        <v>21538</v>
      </c>
      <c r="F5631" s="55" t="s">
        <v>4651</v>
      </c>
      <c r="G5631" s="55" t="s">
        <v>21539</v>
      </c>
      <c r="H5631" s="55">
        <v>0</v>
      </c>
    </row>
    <row r="5632" spans="1:8" ht="12.5" customHeight="1">
      <c r="A5632" s="55">
        <v>19819</v>
      </c>
      <c r="B5632" s="55">
        <v>4</v>
      </c>
      <c r="C5632" s="55" t="s">
        <v>21540</v>
      </c>
      <c r="D5632" s="55" t="s">
        <v>4649</v>
      </c>
      <c r="E5632" s="55" t="s">
        <v>21541</v>
      </c>
      <c r="F5632" s="55" t="s">
        <v>4651</v>
      </c>
      <c r="G5632" s="55" t="s">
        <v>21542</v>
      </c>
      <c r="H5632" s="55">
        <v>0</v>
      </c>
    </row>
    <row r="5633" spans="1:8" ht="12.5" customHeight="1">
      <c r="A5633" s="55">
        <v>19820</v>
      </c>
      <c r="B5633" s="55">
        <v>4</v>
      </c>
      <c r="C5633" s="55" t="s">
        <v>21543</v>
      </c>
      <c r="D5633" s="55" t="s">
        <v>4649</v>
      </c>
      <c r="E5633" s="55" t="s">
        <v>21544</v>
      </c>
      <c r="F5633" s="55" t="s">
        <v>4651</v>
      </c>
      <c r="G5633" s="55" t="s">
        <v>21545</v>
      </c>
      <c r="H5633" s="55">
        <v>0</v>
      </c>
    </row>
    <row r="5634" spans="1:8" ht="12.5" customHeight="1">
      <c r="A5634" s="55">
        <v>20123</v>
      </c>
      <c r="B5634" s="55">
        <v>4</v>
      </c>
      <c r="C5634" s="55" t="s">
        <v>21546</v>
      </c>
      <c r="D5634" s="55" t="s">
        <v>4649</v>
      </c>
      <c r="E5634" s="55" t="s">
        <v>21547</v>
      </c>
      <c r="F5634" s="55" t="s">
        <v>4651</v>
      </c>
      <c r="G5634" s="55" t="s">
        <v>21548</v>
      </c>
      <c r="H5634" s="55">
        <v>0</v>
      </c>
    </row>
    <row r="5635" spans="1:8" ht="12.5" customHeight="1">
      <c r="A5635" s="55">
        <v>20297</v>
      </c>
      <c r="B5635" s="55">
        <v>4</v>
      </c>
      <c r="C5635" s="55" t="s">
        <v>21549</v>
      </c>
      <c r="D5635" s="55" t="s">
        <v>4649</v>
      </c>
      <c r="E5635" s="55" t="s">
        <v>21550</v>
      </c>
      <c r="F5635" s="55" t="s">
        <v>4651</v>
      </c>
      <c r="G5635" s="55" t="s">
        <v>21551</v>
      </c>
      <c r="H5635" s="55">
        <v>0</v>
      </c>
    </row>
    <row r="5636" spans="1:8" ht="12.5" customHeight="1">
      <c r="A5636" s="55">
        <v>20298</v>
      </c>
      <c r="B5636" s="55">
        <v>4</v>
      </c>
      <c r="C5636" s="55" t="s">
        <v>21552</v>
      </c>
      <c r="D5636" s="55" t="s">
        <v>4649</v>
      </c>
      <c r="E5636" s="55" t="s">
        <v>21553</v>
      </c>
      <c r="F5636" s="55" t="s">
        <v>4651</v>
      </c>
      <c r="G5636" s="55" t="s">
        <v>21554</v>
      </c>
      <c r="H5636" s="55">
        <v>0</v>
      </c>
    </row>
    <row r="5637" spans="1:8" ht="12.5" customHeight="1">
      <c r="A5637" s="55">
        <v>20384</v>
      </c>
      <c r="B5637" s="55">
        <v>4</v>
      </c>
      <c r="C5637" s="55" t="s">
        <v>21555</v>
      </c>
      <c r="D5637" s="55" t="s">
        <v>4649</v>
      </c>
      <c r="E5637" s="55" t="s">
        <v>21556</v>
      </c>
      <c r="F5637" s="55" t="s">
        <v>4651</v>
      </c>
      <c r="G5637" s="55" t="s">
        <v>21557</v>
      </c>
      <c r="H5637" s="55">
        <v>0</v>
      </c>
    </row>
    <row r="5638" spans="1:8" ht="12.5" customHeight="1">
      <c r="A5638" s="55">
        <v>21328</v>
      </c>
      <c r="B5638" s="55">
        <v>4</v>
      </c>
      <c r="C5638" s="55" t="s">
        <v>21558</v>
      </c>
      <c r="D5638" s="55" t="s">
        <v>4649</v>
      </c>
      <c r="E5638" s="55" t="s">
        <v>21559</v>
      </c>
      <c r="F5638" s="55" t="s">
        <v>4651</v>
      </c>
      <c r="G5638" s="55" t="s">
        <v>21560</v>
      </c>
      <c r="H5638" s="55">
        <v>0</v>
      </c>
    </row>
    <row r="5639" spans="1:8" ht="12.5" customHeight="1">
      <c r="A5639" s="55">
        <v>21330</v>
      </c>
      <c r="B5639" s="55">
        <v>4</v>
      </c>
      <c r="C5639" s="55" t="s">
        <v>21561</v>
      </c>
      <c r="D5639" s="55" t="s">
        <v>4649</v>
      </c>
      <c r="E5639" s="55" t="s">
        <v>21562</v>
      </c>
      <c r="F5639" s="55" t="s">
        <v>4651</v>
      </c>
      <c r="G5639" s="55" t="s">
        <v>21563</v>
      </c>
      <c r="H5639" s="55">
        <v>0</v>
      </c>
    </row>
    <row r="5640" spans="1:8" ht="12.5" customHeight="1">
      <c r="A5640" s="55">
        <v>21350</v>
      </c>
      <c r="B5640" s="55">
        <v>4</v>
      </c>
      <c r="C5640" s="55" t="s">
        <v>21564</v>
      </c>
      <c r="D5640" s="55" t="s">
        <v>4649</v>
      </c>
      <c r="E5640" s="55" t="s">
        <v>21565</v>
      </c>
      <c r="F5640" s="55" t="s">
        <v>4651</v>
      </c>
      <c r="G5640" s="55" t="s">
        <v>21566</v>
      </c>
      <c r="H5640" s="55">
        <v>0</v>
      </c>
    </row>
    <row r="5641" spans="1:8" ht="12.5" customHeight="1">
      <c r="A5641" s="55">
        <v>21411</v>
      </c>
      <c r="B5641" s="55">
        <v>4</v>
      </c>
      <c r="C5641" s="55" t="s">
        <v>21567</v>
      </c>
      <c r="D5641" s="55" t="s">
        <v>4649</v>
      </c>
      <c r="E5641" s="55" t="s">
        <v>21568</v>
      </c>
      <c r="F5641" s="55" t="s">
        <v>4651</v>
      </c>
      <c r="G5641" s="55" t="s">
        <v>21569</v>
      </c>
      <c r="H5641" s="55">
        <v>0</v>
      </c>
    </row>
    <row r="5642" spans="1:8" ht="12.5" customHeight="1">
      <c r="A5642" s="55">
        <v>21463</v>
      </c>
      <c r="B5642" s="55">
        <v>4</v>
      </c>
      <c r="C5642" s="55" t="s">
        <v>21570</v>
      </c>
      <c r="D5642" s="55" t="s">
        <v>4649</v>
      </c>
      <c r="E5642" s="55" t="s">
        <v>21571</v>
      </c>
      <c r="F5642" s="55" t="s">
        <v>4651</v>
      </c>
      <c r="G5642" s="55" t="s">
        <v>21572</v>
      </c>
      <c r="H5642" s="55">
        <v>0</v>
      </c>
    </row>
    <row r="5643" spans="1:8" ht="12.5" customHeight="1">
      <c r="A5643" s="55">
        <v>21492</v>
      </c>
      <c r="B5643" s="55">
        <v>4</v>
      </c>
      <c r="C5643" s="55" t="s">
        <v>21573</v>
      </c>
      <c r="D5643" s="55" t="s">
        <v>4649</v>
      </c>
      <c r="E5643" s="55" t="s">
        <v>21574</v>
      </c>
      <c r="F5643" s="55" t="s">
        <v>4651</v>
      </c>
      <c r="G5643" s="55" t="s">
        <v>21575</v>
      </c>
      <c r="H5643" s="55">
        <v>0</v>
      </c>
    </row>
    <row r="5644" spans="1:8" ht="12.5" customHeight="1">
      <c r="A5644" s="55">
        <v>21695</v>
      </c>
      <c r="B5644" s="55">
        <v>4</v>
      </c>
      <c r="C5644" s="55" t="s">
        <v>21576</v>
      </c>
      <c r="D5644" s="55" t="s">
        <v>4649</v>
      </c>
      <c r="E5644" s="55" t="s">
        <v>21577</v>
      </c>
      <c r="F5644" s="55" t="s">
        <v>4651</v>
      </c>
      <c r="G5644" s="55" t="s">
        <v>21578</v>
      </c>
      <c r="H5644" s="55">
        <v>0</v>
      </c>
    </row>
    <row r="5645" spans="1:8" ht="12.5" customHeight="1">
      <c r="A5645" s="55">
        <v>22049</v>
      </c>
      <c r="B5645" s="55">
        <v>4</v>
      </c>
      <c r="C5645" s="55" t="s">
        <v>21579</v>
      </c>
      <c r="D5645" s="55" t="s">
        <v>4649</v>
      </c>
      <c r="E5645" s="55" t="s">
        <v>21580</v>
      </c>
      <c r="F5645" s="55" t="s">
        <v>4651</v>
      </c>
      <c r="G5645" s="55" t="s">
        <v>21581</v>
      </c>
      <c r="H5645" s="55">
        <v>0</v>
      </c>
    </row>
    <row r="5646" spans="1:8" ht="12.5" customHeight="1">
      <c r="A5646" s="55">
        <v>22069</v>
      </c>
      <c r="B5646" s="55">
        <v>4</v>
      </c>
      <c r="C5646" s="55" t="s">
        <v>21582</v>
      </c>
      <c r="D5646" s="55" t="s">
        <v>4649</v>
      </c>
      <c r="E5646" s="55" t="s">
        <v>21583</v>
      </c>
      <c r="F5646" s="55" t="s">
        <v>4651</v>
      </c>
      <c r="G5646" s="55" t="s">
        <v>21584</v>
      </c>
      <c r="H5646" s="55">
        <v>0</v>
      </c>
    </row>
    <row r="5647" spans="1:8" ht="12.5" customHeight="1">
      <c r="A5647" s="55">
        <v>22083</v>
      </c>
      <c r="B5647" s="55">
        <v>4</v>
      </c>
      <c r="C5647" s="55" t="s">
        <v>21585</v>
      </c>
      <c r="D5647" s="55" t="s">
        <v>4649</v>
      </c>
      <c r="E5647" s="55" t="s">
        <v>21586</v>
      </c>
      <c r="F5647" s="55" t="s">
        <v>4651</v>
      </c>
      <c r="G5647" s="55" t="s">
        <v>21587</v>
      </c>
      <c r="H5647" s="55">
        <v>0</v>
      </c>
    </row>
    <row r="5648" spans="1:8" ht="12.5" customHeight="1">
      <c r="A5648" s="55">
        <v>22372</v>
      </c>
      <c r="B5648" s="55">
        <v>4</v>
      </c>
      <c r="C5648" s="55" t="s">
        <v>21588</v>
      </c>
      <c r="D5648" s="55" t="s">
        <v>4649</v>
      </c>
      <c r="E5648" s="55" t="s">
        <v>21589</v>
      </c>
      <c r="F5648" s="55" t="s">
        <v>4651</v>
      </c>
      <c r="G5648" s="55" t="s">
        <v>21590</v>
      </c>
      <c r="H5648" s="55">
        <v>0</v>
      </c>
    </row>
    <row r="5649" spans="1:8" ht="12.5" customHeight="1">
      <c r="A5649" s="55">
        <v>22723</v>
      </c>
      <c r="B5649" s="55">
        <v>4</v>
      </c>
      <c r="C5649" s="55" t="s">
        <v>21591</v>
      </c>
      <c r="D5649" s="55" t="s">
        <v>4649</v>
      </c>
      <c r="E5649" s="55" t="s">
        <v>21592</v>
      </c>
      <c r="F5649" s="55" t="s">
        <v>4651</v>
      </c>
      <c r="G5649" s="55" t="s">
        <v>21593</v>
      </c>
      <c r="H5649" s="55">
        <v>0</v>
      </c>
    </row>
    <row r="5650" spans="1:8" ht="12.5" customHeight="1">
      <c r="A5650" s="55">
        <v>22787</v>
      </c>
      <c r="B5650" s="55">
        <v>4</v>
      </c>
      <c r="C5650" s="55" t="s">
        <v>21594</v>
      </c>
      <c r="D5650" s="55" t="s">
        <v>4649</v>
      </c>
      <c r="E5650" s="55" t="s">
        <v>21595</v>
      </c>
      <c r="F5650" s="55" t="s">
        <v>4651</v>
      </c>
      <c r="G5650" s="55" t="s">
        <v>21596</v>
      </c>
      <c r="H5650" s="55">
        <v>0</v>
      </c>
    </row>
    <row r="5651" spans="1:8" ht="12.5" customHeight="1">
      <c r="A5651" s="55">
        <v>23275</v>
      </c>
      <c r="B5651" s="55">
        <v>4</v>
      </c>
      <c r="C5651" s="55" t="s">
        <v>21597</v>
      </c>
      <c r="D5651" s="55" t="s">
        <v>4649</v>
      </c>
      <c r="E5651" s="55" t="s">
        <v>21598</v>
      </c>
      <c r="F5651" s="55" t="s">
        <v>4651</v>
      </c>
      <c r="G5651" s="55" t="s">
        <v>21599</v>
      </c>
      <c r="H5651" s="55">
        <v>0</v>
      </c>
    </row>
    <row r="5652" spans="1:8" ht="12.5" customHeight="1">
      <c r="A5652" s="55">
        <v>23293</v>
      </c>
      <c r="B5652" s="55">
        <v>4</v>
      </c>
      <c r="C5652" s="55" t="s">
        <v>21600</v>
      </c>
      <c r="D5652" s="55" t="s">
        <v>4649</v>
      </c>
      <c r="E5652" s="55" t="s">
        <v>21601</v>
      </c>
      <c r="F5652" s="55" t="s">
        <v>4651</v>
      </c>
      <c r="G5652" s="55" t="s">
        <v>21602</v>
      </c>
      <c r="H5652" s="55">
        <v>0</v>
      </c>
    </row>
    <row r="5653" spans="1:8" ht="12.5" customHeight="1">
      <c r="A5653" s="55">
        <v>23388</v>
      </c>
      <c r="B5653" s="55">
        <v>4</v>
      </c>
      <c r="C5653" s="55" t="s">
        <v>21603</v>
      </c>
      <c r="D5653" s="55" t="s">
        <v>4649</v>
      </c>
      <c r="E5653" s="55" t="s">
        <v>21604</v>
      </c>
      <c r="F5653" s="55" t="s">
        <v>4651</v>
      </c>
      <c r="G5653" s="55" t="s">
        <v>21605</v>
      </c>
      <c r="H5653" s="55">
        <v>0</v>
      </c>
    </row>
    <row r="5654" spans="1:8" ht="12.5" customHeight="1">
      <c r="A5654" s="55">
        <v>23678</v>
      </c>
      <c r="B5654" s="55">
        <v>4</v>
      </c>
      <c r="C5654" s="55" t="s">
        <v>21606</v>
      </c>
      <c r="D5654" s="55" t="s">
        <v>4649</v>
      </c>
      <c r="E5654" s="55" t="s">
        <v>21607</v>
      </c>
      <c r="F5654" s="55" t="s">
        <v>4651</v>
      </c>
      <c r="G5654" s="55" t="s">
        <v>21608</v>
      </c>
      <c r="H5654" s="55">
        <v>0</v>
      </c>
    </row>
    <row r="5655" spans="1:8" ht="12.5" customHeight="1">
      <c r="A5655" s="55">
        <v>23704</v>
      </c>
      <c r="B5655" s="55">
        <v>4</v>
      </c>
      <c r="C5655" s="55" t="s">
        <v>21609</v>
      </c>
      <c r="D5655" s="55" t="s">
        <v>4649</v>
      </c>
      <c r="E5655" s="55" t="s">
        <v>21610</v>
      </c>
      <c r="F5655" s="55" t="s">
        <v>4651</v>
      </c>
      <c r="G5655" s="55" t="s">
        <v>21611</v>
      </c>
      <c r="H5655" s="55">
        <v>0</v>
      </c>
    </row>
    <row r="5656" spans="1:8" ht="12.5" customHeight="1">
      <c r="A5656" s="55">
        <v>23789</v>
      </c>
      <c r="B5656" s="55">
        <v>4</v>
      </c>
      <c r="C5656" s="55" t="s">
        <v>21612</v>
      </c>
      <c r="D5656" s="55" t="s">
        <v>4649</v>
      </c>
      <c r="E5656" s="55" t="s">
        <v>21613</v>
      </c>
      <c r="F5656" s="55" t="s">
        <v>4651</v>
      </c>
      <c r="G5656" s="55" t="s">
        <v>21614</v>
      </c>
      <c r="H5656" s="55">
        <v>0</v>
      </c>
    </row>
    <row r="5657" spans="1:8" ht="12.5" customHeight="1">
      <c r="A5657" s="55">
        <v>23797</v>
      </c>
      <c r="B5657" s="55">
        <v>4</v>
      </c>
      <c r="C5657" s="55" t="s">
        <v>21615</v>
      </c>
      <c r="D5657" s="55" t="s">
        <v>4649</v>
      </c>
      <c r="E5657" s="55" t="s">
        <v>21616</v>
      </c>
      <c r="F5657" s="55" t="s">
        <v>4651</v>
      </c>
      <c r="G5657" s="55" t="s">
        <v>21617</v>
      </c>
      <c r="H5657" s="55">
        <v>0</v>
      </c>
    </row>
    <row r="5658" spans="1:8" ht="12.5" customHeight="1">
      <c r="A5658" s="55">
        <v>23810</v>
      </c>
      <c r="B5658" s="55">
        <v>4</v>
      </c>
      <c r="C5658" s="55" t="s">
        <v>21618</v>
      </c>
      <c r="D5658" s="55" t="s">
        <v>4649</v>
      </c>
      <c r="E5658" s="55" t="s">
        <v>21619</v>
      </c>
      <c r="F5658" s="55" t="s">
        <v>4651</v>
      </c>
      <c r="G5658" s="55" t="s">
        <v>21620</v>
      </c>
      <c r="H5658" s="55">
        <v>0</v>
      </c>
    </row>
    <row r="5659" spans="1:8" ht="12.5" customHeight="1">
      <c r="A5659" s="55">
        <v>23843</v>
      </c>
      <c r="B5659" s="55">
        <v>4</v>
      </c>
      <c r="C5659" s="55" t="s">
        <v>21621</v>
      </c>
      <c r="D5659" s="55" t="s">
        <v>4649</v>
      </c>
      <c r="E5659" s="55" t="s">
        <v>21622</v>
      </c>
      <c r="F5659" s="55" t="s">
        <v>4651</v>
      </c>
      <c r="G5659" s="55" t="s">
        <v>21623</v>
      </c>
      <c r="H5659" s="55">
        <v>0</v>
      </c>
    </row>
    <row r="5660" spans="1:8" ht="12.5" customHeight="1">
      <c r="A5660" s="55">
        <v>23877</v>
      </c>
      <c r="B5660" s="55">
        <v>4</v>
      </c>
      <c r="C5660" s="55" t="s">
        <v>21624</v>
      </c>
      <c r="D5660" s="55" t="s">
        <v>4649</v>
      </c>
      <c r="E5660" s="55" t="s">
        <v>21625</v>
      </c>
      <c r="F5660" s="55" t="s">
        <v>4651</v>
      </c>
      <c r="G5660" s="55" t="s">
        <v>21626</v>
      </c>
      <c r="H5660" s="55">
        <v>0</v>
      </c>
    </row>
    <row r="5661" spans="1:8" ht="12.5" customHeight="1">
      <c r="A5661" s="55">
        <v>24635</v>
      </c>
      <c r="B5661" s="55">
        <v>4</v>
      </c>
      <c r="C5661" s="55" t="s">
        <v>21627</v>
      </c>
      <c r="D5661" s="55" t="s">
        <v>4649</v>
      </c>
      <c r="E5661" s="55" t="s">
        <v>21628</v>
      </c>
      <c r="F5661" s="55" t="s">
        <v>4651</v>
      </c>
      <c r="G5661" s="55" t="s">
        <v>21629</v>
      </c>
      <c r="H5661" s="55">
        <v>0</v>
      </c>
    </row>
    <row r="5662" spans="1:8" ht="12.5" customHeight="1">
      <c r="A5662" s="55">
        <v>24747</v>
      </c>
      <c r="B5662" s="55">
        <v>4</v>
      </c>
      <c r="C5662" s="55" t="s">
        <v>21630</v>
      </c>
      <c r="D5662" s="55" t="s">
        <v>4649</v>
      </c>
      <c r="E5662" s="55" t="s">
        <v>21631</v>
      </c>
      <c r="F5662" s="55" t="s">
        <v>4651</v>
      </c>
      <c r="G5662" s="55" t="s">
        <v>21632</v>
      </c>
      <c r="H5662" s="55">
        <v>0</v>
      </c>
    </row>
    <row r="5663" spans="1:8" ht="12.5" customHeight="1">
      <c r="A5663" s="55">
        <v>24973</v>
      </c>
      <c r="B5663" s="55">
        <v>4</v>
      </c>
      <c r="C5663" s="55" t="s">
        <v>21633</v>
      </c>
      <c r="D5663" s="55" t="s">
        <v>4649</v>
      </c>
      <c r="E5663" s="55" t="s">
        <v>21634</v>
      </c>
      <c r="F5663" s="55" t="s">
        <v>4651</v>
      </c>
      <c r="G5663" s="55" t="s">
        <v>21635</v>
      </c>
      <c r="H5663" s="55">
        <v>0</v>
      </c>
    </row>
    <row r="5664" spans="1:8" ht="12.5" customHeight="1">
      <c r="A5664" s="55">
        <v>25890</v>
      </c>
      <c r="B5664" s="55">
        <v>4</v>
      </c>
      <c r="C5664" s="55" t="s">
        <v>21636</v>
      </c>
      <c r="D5664" s="55" t="s">
        <v>4649</v>
      </c>
      <c r="E5664" s="55" t="s">
        <v>21637</v>
      </c>
      <c r="F5664" s="55" t="s">
        <v>4651</v>
      </c>
      <c r="G5664" s="55" t="s">
        <v>21638</v>
      </c>
      <c r="H5664" s="55">
        <v>0</v>
      </c>
    </row>
    <row r="5665" spans="1:8" ht="12.5" customHeight="1">
      <c r="A5665" s="55">
        <v>26351</v>
      </c>
      <c r="B5665" s="55">
        <v>4</v>
      </c>
      <c r="C5665" s="55" t="s">
        <v>21639</v>
      </c>
      <c r="D5665" s="55" t="s">
        <v>4649</v>
      </c>
      <c r="E5665" s="55" t="s">
        <v>21640</v>
      </c>
      <c r="F5665" s="55" t="s">
        <v>4651</v>
      </c>
      <c r="G5665" s="55" t="s">
        <v>21641</v>
      </c>
      <c r="H5665" s="55">
        <v>0</v>
      </c>
    </row>
    <row r="5666" spans="1:8" ht="12.5" customHeight="1">
      <c r="A5666" s="55">
        <v>26578</v>
      </c>
      <c r="B5666" s="55">
        <v>4</v>
      </c>
      <c r="C5666" s="55" t="s">
        <v>21642</v>
      </c>
      <c r="D5666" s="55" t="s">
        <v>4649</v>
      </c>
      <c r="E5666" s="55" t="s">
        <v>21643</v>
      </c>
      <c r="F5666" s="55" t="s">
        <v>4651</v>
      </c>
      <c r="G5666" s="55" t="s">
        <v>21644</v>
      </c>
      <c r="H5666" s="55">
        <v>0</v>
      </c>
    </row>
    <row r="5667" spans="1:8" ht="12.5" customHeight="1">
      <c r="A5667" s="55">
        <v>26612</v>
      </c>
      <c r="B5667" s="55">
        <v>4</v>
      </c>
      <c r="C5667" s="55" t="s">
        <v>21645</v>
      </c>
      <c r="D5667" s="55" t="s">
        <v>4649</v>
      </c>
      <c r="E5667" s="55" t="s">
        <v>21646</v>
      </c>
      <c r="F5667" s="55" t="s">
        <v>4651</v>
      </c>
      <c r="G5667" s="55" t="s">
        <v>21647</v>
      </c>
      <c r="H5667" s="55">
        <v>0</v>
      </c>
    </row>
    <row r="5668" spans="1:8" ht="12.5" customHeight="1">
      <c r="A5668" s="55">
        <v>27397</v>
      </c>
      <c r="B5668" s="55">
        <v>4</v>
      </c>
      <c r="C5668" s="55" t="s">
        <v>21648</v>
      </c>
      <c r="D5668" s="55" t="s">
        <v>4649</v>
      </c>
      <c r="E5668" s="55" t="s">
        <v>21649</v>
      </c>
      <c r="F5668" s="55" t="s">
        <v>4651</v>
      </c>
      <c r="G5668" s="55" t="s">
        <v>21650</v>
      </c>
      <c r="H5668" s="55">
        <v>0</v>
      </c>
    </row>
    <row r="5669" spans="1:8" ht="12.5" customHeight="1">
      <c r="A5669" s="55">
        <v>27423</v>
      </c>
      <c r="B5669" s="55">
        <v>4</v>
      </c>
      <c r="C5669" s="55" t="s">
        <v>21651</v>
      </c>
      <c r="D5669" s="55" t="s">
        <v>4649</v>
      </c>
      <c r="E5669" s="55" t="s">
        <v>21652</v>
      </c>
      <c r="F5669" s="55" t="s">
        <v>4651</v>
      </c>
      <c r="G5669" s="55" t="s">
        <v>21653</v>
      </c>
      <c r="H5669" s="55">
        <v>0</v>
      </c>
    </row>
    <row r="5670" spans="1:8" ht="12.5" customHeight="1">
      <c r="A5670" s="55">
        <v>27528</v>
      </c>
      <c r="B5670" s="55">
        <v>4</v>
      </c>
      <c r="C5670" s="55" t="s">
        <v>21654</v>
      </c>
      <c r="D5670" s="55" t="s">
        <v>4649</v>
      </c>
      <c r="E5670" s="55" t="s">
        <v>21655</v>
      </c>
      <c r="F5670" s="55" t="s">
        <v>4651</v>
      </c>
      <c r="G5670" s="55" t="s">
        <v>21656</v>
      </c>
      <c r="H5670" s="55">
        <v>0</v>
      </c>
    </row>
    <row r="5671" spans="1:8" ht="12.5" customHeight="1">
      <c r="A5671" s="55">
        <v>27530</v>
      </c>
      <c r="B5671" s="55">
        <v>4</v>
      </c>
      <c r="C5671" s="55" t="s">
        <v>21657</v>
      </c>
      <c r="D5671" s="55" t="s">
        <v>4649</v>
      </c>
      <c r="E5671" s="55" t="s">
        <v>21658</v>
      </c>
      <c r="F5671" s="55" t="s">
        <v>4651</v>
      </c>
      <c r="G5671" s="55" t="s">
        <v>21659</v>
      </c>
      <c r="H5671" s="55">
        <v>0</v>
      </c>
    </row>
    <row r="5672" spans="1:8" ht="12.5" customHeight="1">
      <c r="A5672" s="55">
        <v>27666</v>
      </c>
      <c r="B5672" s="55">
        <v>4</v>
      </c>
      <c r="C5672" s="55" t="s">
        <v>21660</v>
      </c>
      <c r="D5672" s="55" t="s">
        <v>4649</v>
      </c>
      <c r="E5672" s="55" t="s">
        <v>21661</v>
      </c>
      <c r="F5672" s="55" t="s">
        <v>4651</v>
      </c>
      <c r="G5672" s="55" t="s">
        <v>21662</v>
      </c>
      <c r="H5672" s="55">
        <v>0</v>
      </c>
    </row>
    <row r="5673" spans="1:8" ht="12.5" customHeight="1">
      <c r="A5673" s="55">
        <v>28016</v>
      </c>
      <c r="B5673" s="55">
        <v>4</v>
      </c>
      <c r="C5673" s="55" t="s">
        <v>21663</v>
      </c>
      <c r="D5673" s="55" t="s">
        <v>4649</v>
      </c>
      <c r="E5673" s="55" t="s">
        <v>21664</v>
      </c>
      <c r="F5673" s="55" t="s">
        <v>4651</v>
      </c>
      <c r="G5673" s="55" t="s">
        <v>21665</v>
      </c>
      <c r="H5673" s="55">
        <v>0</v>
      </c>
    </row>
    <row r="5674" spans="1:8" ht="12.5" customHeight="1">
      <c r="A5674" s="55">
        <v>28682</v>
      </c>
      <c r="B5674" s="55">
        <v>4</v>
      </c>
      <c r="C5674" s="55" t="s">
        <v>21666</v>
      </c>
      <c r="D5674" s="55" t="s">
        <v>4649</v>
      </c>
      <c r="E5674" s="55" t="s">
        <v>21667</v>
      </c>
      <c r="F5674" s="55" t="s">
        <v>4651</v>
      </c>
      <c r="G5674" s="55" t="s">
        <v>21668</v>
      </c>
      <c r="H5674" s="55">
        <v>0</v>
      </c>
    </row>
    <row r="5675" spans="1:8" ht="12.5" customHeight="1">
      <c r="A5675" s="55">
        <v>28815</v>
      </c>
      <c r="B5675" s="55">
        <v>4</v>
      </c>
      <c r="C5675" s="55" t="s">
        <v>21669</v>
      </c>
      <c r="D5675" s="55" t="s">
        <v>4649</v>
      </c>
      <c r="E5675" s="55" t="s">
        <v>21670</v>
      </c>
      <c r="F5675" s="55" t="s">
        <v>4651</v>
      </c>
      <c r="G5675" s="55" t="s">
        <v>21671</v>
      </c>
      <c r="H5675" s="55">
        <v>0</v>
      </c>
    </row>
    <row r="5676" spans="1:8" ht="12.5" customHeight="1">
      <c r="A5676" s="55">
        <v>28843</v>
      </c>
      <c r="B5676" s="55">
        <v>4</v>
      </c>
      <c r="C5676" s="55" t="s">
        <v>21672</v>
      </c>
      <c r="D5676" s="55" t="s">
        <v>4649</v>
      </c>
      <c r="E5676" s="55" t="s">
        <v>21673</v>
      </c>
      <c r="F5676" s="55" t="s">
        <v>4651</v>
      </c>
      <c r="G5676" s="55" t="s">
        <v>21674</v>
      </c>
      <c r="H5676" s="55">
        <v>0</v>
      </c>
    </row>
    <row r="5677" spans="1:8" ht="12.5" customHeight="1">
      <c r="A5677" s="55">
        <v>29076</v>
      </c>
      <c r="B5677" s="55">
        <v>4</v>
      </c>
      <c r="C5677" s="55" t="s">
        <v>21675</v>
      </c>
      <c r="D5677" s="55" t="s">
        <v>4649</v>
      </c>
      <c r="E5677" s="55" t="s">
        <v>21676</v>
      </c>
      <c r="F5677" s="55" t="s">
        <v>4651</v>
      </c>
      <c r="G5677" s="55" t="s">
        <v>21677</v>
      </c>
      <c r="H5677" s="55">
        <v>0</v>
      </c>
    </row>
    <row r="5678" spans="1:8" ht="12.5" customHeight="1">
      <c r="A5678" s="55">
        <v>29221</v>
      </c>
      <c r="B5678" s="55">
        <v>4</v>
      </c>
      <c r="C5678" s="55" t="s">
        <v>21678</v>
      </c>
      <c r="D5678" s="55" t="s">
        <v>4649</v>
      </c>
      <c r="E5678" s="55" t="s">
        <v>21679</v>
      </c>
      <c r="F5678" s="55" t="s">
        <v>4651</v>
      </c>
      <c r="G5678" s="55" t="s">
        <v>21680</v>
      </c>
      <c r="H5678" s="55">
        <v>0</v>
      </c>
    </row>
    <row r="5679" spans="1:8" ht="12.5" customHeight="1">
      <c r="A5679" s="55">
        <v>29237</v>
      </c>
      <c r="B5679" s="55">
        <v>4</v>
      </c>
      <c r="C5679" s="55" t="s">
        <v>21681</v>
      </c>
      <c r="D5679" s="55" t="s">
        <v>4649</v>
      </c>
      <c r="E5679" s="55" t="s">
        <v>21682</v>
      </c>
      <c r="F5679" s="55" t="s">
        <v>4651</v>
      </c>
      <c r="G5679" s="55" t="s">
        <v>21683</v>
      </c>
      <c r="H5679" s="55">
        <v>0</v>
      </c>
    </row>
    <row r="5680" spans="1:8" ht="12.5" customHeight="1">
      <c r="A5680" s="55">
        <v>11323</v>
      </c>
      <c r="B5680" s="55">
        <v>4</v>
      </c>
      <c r="C5680" s="55" t="s">
        <v>21684</v>
      </c>
      <c r="D5680" s="55" t="s">
        <v>4649</v>
      </c>
      <c r="E5680" s="55" t="s">
        <v>21685</v>
      </c>
      <c r="F5680" s="55" t="s">
        <v>4651</v>
      </c>
      <c r="G5680" s="55" t="s">
        <v>21686</v>
      </c>
      <c r="H5680" s="55">
        <v>0</v>
      </c>
    </row>
    <row r="5681" spans="1:8" ht="12.5" customHeight="1">
      <c r="A5681" s="55">
        <v>11635</v>
      </c>
      <c r="B5681" s="55">
        <v>4</v>
      </c>
      <c r="C5681" s="55" t="s">
        <v>21687</v>
      </c>
      <c r="D5681" s="55" t="s">
        <v>4649</v>
      </c>
      <c r="E5681" s="55" t="s">
        <v>21688</v>
      </c>
      <c r="F5681" s="55" t="s">
        <v>4651</v>
      </c>
      <c r="G5681" s="55" t="s">
        <v>21689</v>
      </c>
      <c r="H5681" s="55">
        <v>0</v>
      </c>
    </row>
    <row r="5682" spans="1:8" ht="12.5" customHeight="1">
      <c r="A5682" s="55">
        <v>11664</v>
      </c>
      <c r="B5682" s="55">
        <v>4</v>
      </c>
      <c r="C5682" s="55" t="s">
        <v>21690</v>
      </c>
      <c r="D5682" s="55" t="s">
        <v>4649</v>
      </c>
      <c r="E5682" s="55" t="s">
        <v>21691</v>
      </c>
      <c r="F5682" s="55" t="s">
        <v>4651</v>
      </c>
      <c r="G5682" s="55" t="s">
        <v>21692</v>
      </c>
      <c r="H5682" s="55">
        <v>0</v>
      </c>
    </row>
    <row r="5683" spans="1:8" ht="12.5" customHeight="1">
      <c r="A5683" s="55">
        <v>11853</v>
      </c>
      <c r="B5683" s="55">
        <v>4</v>
      </c>
      <c r="C5683" s="55" t="s">
        <v>21693</v>
      </c>
      <c r="D5683" s="55" t="s">
        <v>4649</v>
      </c>
      <c r="E5683" s="55" t="s">
        <v>21694</v>
      </c>
      <c r="F5683" s="55" t="s">
        <v>4651</v>
      </c>
      <c r="G5683" s="55" t="s">
        <v>21695</v>
      </c>
      <c r="H5683" s="55">
        <v>0</v>
      </c>
    </row>
    <row r="5684" spans="1:8" ht="12.5" customHeight="1">
      <c r="A5684" s="55">
        <v>11885</v>
      </c>
      <c r="B5684" s="55">
        <v>4</v>
      </c>
      <c r="C5684" s="55" t="s">
        <v>21696</v>
      </c>
      <c r="D5684" s="55" t="s">
        <v>4649</v>
      </c>
      <c r="E5684" s="55" t="s">
        <v>21697</v>
      </c>
      <c r="F5684" s="55" t="s">
        <v>4651</v>
      </c>
      <c r="G5684" s="55" t="s">
        <v>21698</v>
      </c>
      <c r="H5684" s="55">
        <v>0</v>
      </c>
    </row>
    <row r="5685" spans="1:8" ht="12.5" customHeight="1">
      <c r="A5685" s="55">
        <v>12137</v>
      </c>
      <c r="B5685" s="55">
        <v>4</v>
      </c>
      <c r="C5685" s="55" t="s">
        <v>21699</v>
      </c>
      <c r="D5685" s="55" t="s">
        <v>4649</v>
      </c>
      <c r="E5685" s="55" t="s">
        <v>21700</v>
      </c>
      <c r="F5685" s="55" t="s">
        <v>4651</v>
      </c>
      <c r="G5685" s="55" t="s">
        <v>21701</v>
      </c>
      <c r="H5685" s="55">
        <v>0</v>
      </c>
    </row>
    <row r="5686" spans="1:8" ht="12.5" customHeight="1">
      <c r="A5686" s="55">
        <v>12175</v>
      </c>
      <c r="B5686" s="55">
        <v>4</v>
      </c>
      <c r="C5686" s="55" t="s">
        <v>21702</v>
      </c>
      <c r="D5686" s="55" t="s">
        <v>4649</v>
      </c>
      <c r="E5686" s="55" t="s">
        <v>21703</v>
      </c>
      <c r="F5686" s="55" t="s">
        <v>4651</v>
      </c>
      <c r="G5686" s="55" t="s">
        <v>21704</v>
      </c>
      <c r="H5686" s="55">
        <v>0</v>
      </c>
    </row>
    <row r="5687" spans="1:8" ht="12.5" customHeight="1">
      <c r="A5687" s="55">
        <v>12709</v>
      </c>
      <c r="B5687" s="55">
        <v>4</v>
      </c>
      <c r="C5687" s="55" t="s">
        <v>21705</v>
      </c>
      <c r="D5687" s="55" t="s">
        <v>4649</v>
      </c>
      <c r="E5687" s="55" t="s">
        <v>21706</v>
      </c>
      <c r="F5687" s="55" t="s">
        <v>4651</v>
      </c>
      <c r="G5687" s="55" t="s">
        <v>21707</v>
      </c>
      <c r="H5687" s="55">
        <v>0</v>
      </c>
    </row>
    <row r="5688" spans="1:8" ht="12.5" customHeight="1">
      <c r="A5688" s="55">
        <v>12883</v>
      </c>
      <c r="B5688" s="55">
        <v>4</v>
      </c>
      <c r="C5688" s="55" t="s">
        <v>21708</v>
      </c>
      <c r="D5688" s="55" t="s">
        <v>4649</v>
      </c>
      <c r="E5688" s="55" t="s">
        <v>21709</v>
      </c>
      <c r="F5688" s="55" t="s">
        <v>4651</v>
      </c>
      <c r="G5688" s="55" t="s">
        <v>21710</v>
      </c>
      <c r="H5688" s="55">
        <v>0</v>
      </c>
    </row>
    <row r="5689" spans="1:8" ht="12.5" customHeight="1">
      <c r="A5689" s="55">
        <v>12981</v>
      </c>
      <c r="B5689" s="55">
        <v>4</v>
      </c>
      <c r="C5689" s="55" t="s">
        <v>21711</v>
      </c>
      <c r="D5689" s="55" t="s">
        <v>4649</v>
      </c>
      <c r="E5689" s="55" t="s">
        <v>21712</v>
      </c>
      <c r="F5689" s="55" t="s">
        <v>4651</v>
      </c>
      <c r="G5689" s="55" t="s">
        <v>21713</v>
      </c>
      <c r="H5689" s="55">
        <v>0</v>
      </c>
    </row>
    <row r="5690" spans="1:8" ht="12.5" customHeight="1">
      <c r="A5690" s="55">
        <v>13061</v>
      </c>
      <c r="B5690" s="55">
        <v>4</v>
      </c>
      <c r="C5690" s="55" t="s">
        <v>21714</v>
      </c>
      <c r="D5690" s="55" t="s">
        <v>4649</v>
      </c>
      <c r="E5690" s="55" t="s">
        <v>21715</v>
      </c>
      <c r="F5690" s="55" t="s">
        <v>4651</v>
      </c>
      <c r="G5690" s="55" t="s">
        <v>21716</v>
      </c>
      <c r="H5690" s="55">
        <v>0</v>
      </c>
    </row>
    <row r="5691" spans="1:8" ht="12.5" customHeight="1">
      <c r="A5691" s="55">
        <v>13314</v>
      </c>
      <c r="B5691" s="55">
        <v>4</v>
      </c>
      <c r="C5691" s="55" t="s">
        <v>21717</v>
      </c>
      <c r="D5691" s="55" t="s">
        <v>4649</v>
      </c>
      <c r="E5691" s="55" t="s">
        <v>21718</v>
      </c>
      <c r="F5691" s="55" t="s">
        <v>4651</v>
      </c>
      <c r="G5691" s="55" t="s">
        <v>21719</v>
      </c>
      <c r="H5691" s="55">
        <v>0</v>
      </c>
    </row>
    <row r="5692" spans="1:8" ht="12.5" customHeight="1">
      <c r="A5692" s="55">
        <v>13331</v>
      </c>
      <c r="B5692" s="55">
        <v>4</v>
      </c>
      <c r="C5692" s="55" t="s">
        <v>21720</v>
      </c>
      <c r="D5692" s="55" t="s">
        <v>4649</v>
      </c>
      <c r="E5692" s="55" t="s">
        <v>21721</v>
      </c>
      <c r="F5692" s="55" t="s">
        <v>4651</v>
      </c>
      <c r="G5692" s="55" t="s">
        <v>21722</v>
      </c>
      <c r="H5692" s="55">
        <v>0</v>
      </c>
    </row>
    <row r="5693" spans="1:8" ht="12.5" customHeight="1">
      <c r="A5693" s="55">
        <v>13470</v>
      </c>
      <c r="B5693" s="55">
        <v>4</v>
      </c>
      <c r="C5693" s="55" t="s">
        <v>21723</v>
      </c>
      <c r="D5693" s="55" t="s">
        <v>4649</v>
      </c>
      <c r="E5693" s="55" t="s">
        <v>21724</v>
      </c>
      <c r="F5693" s="55" t="s">
        <v>4651</v>
      </c>
      <c r="G5693" s="55" t="s">
        <v>21725</v>
      </c>
      <c r="H5693" s="55">
        <v>0</v>
      </c>
    </row>
    <row r="5694" spans="1:8" ht="12.5" customHeight="1">
      <c r="A5694" s="55">
        <v>13481</v>
      </c>
      <c r="B5694" s="55">
        <v>4</v>
      </c>
      <c r="C5694" s="55" t="s">
        <v>21726</v>
      </c>
      <c r="D5694" s="55" t="s">
        <v>4649</v>
      </c>
      <c r="E5694" s="55" t="s">
        <v>21727</v>
      </c>
      <c r="F5694" s="55" t="s">
        <v>4651</v>
      </c>
      <c r="G5694" s="55" t="s">
        <v>21728</v>
      </c>
      <c r="H5694" s="55">
        <v>0</v>
      </c>
    </row>
    <row r="5695" spans="1:8" ht="12.5" customHeight="1">
      <c r="A5695" s="55">
        <v>13485</v>
      </c>
      <c r="B5695" s="55">
        <v>4</v>
      </c>
      <c r="C5695" s="55" t="s">
        <v>21729</v>
      </c>
      <c r="D5695" s="55" t="s">
        <v>4649</v>
      </c>
      <c r="E5695" s="55" t="s">
        <v>21730</v>
      </c>
      <c r="F5695" s="55" t="s">
        <v>4651</v>
      </c>
      <c r="G5695" s="55" t="s">
        <v>21731</v>
      </c>
      <c r="H5695" s="55">
        <v>0</v>
      </c>
    </row>
    <row r="5696" spans="1:8" ht="12.5" customHeight="1">
      <c r="A5696" s="55">
        <v>13859</v>
      </c>
      <c r="B5696" s="55">
        <v>4</v>
      </c>
      <c r="C5696" s="55" t="s">
        <v>21732</v>
      </c>
      <c r="D5696" s="55" t="s">
        <v>4649</v>
      </c>
      <c r="E5696" s="55" t="s">
        <v>21733</v>
      </c>
      <c r="F5696" s="55" t="s">
        <v>4651</v>
      </c>
      <c r="G5696" s="55" t="s">
        <v>21734</v>
      </c>
      <c r="H5696" s="55">
        <v>0</v>
      </c>
    </row>
    <row r="5697" spans="1:8" ht="12.5" customHeight="1">
      <c r="A5697" s="55">
        <v>13932</v>
      </c>
      <c r="B5697" s="55">
        <v>4</v>
      </c>
      <c r="C5697" s="55" t="s">
        <v>21735</v>
      </c>
      <c r="D5697" s="55" t="s">
        <v>4649</v>
      </c>
      <c r="E5697" s="55" t="s">
        <v>21736</v>
      </c>
      <c r="F5697" s="55" t="s">
        <v>4651</v>
      </c>
      <c r="G5697" s="55" t="s">
        <v>21737</v>
      </c>
      <c r="H5697" s="55">
        <v>0</v>
      </c>
    </row>
    <row r="5698" spans="1:8" ht="12.5" customHeight="1">
      <c r="A5698" s="55">
        <v>14024</v>
      </c>
      <c r="B5698" s="55">
        <v>4</v>
      </c>
      <c r="C5698" s="55" t="s">
        <v>21738</v>
      </c>
      <c r="D5698" s="55" t="s">
        <v>4649</v>
      </c>
      <c r="E5698" s="55" t="s">
        <v>21739</v>
      </c>
      <c r="F5698" s="55" t="s">
        <v>4651</v>
      </c>
      <c r="G5698" s="55" t="s">
        <v>21740</v>
      </c>
      <c r="H5698" s="55">
        <v>0</v>
      </c>
    </row>
    <row r="5699" spans="1:8" ht="12.5" customHeight="1">
      <c r="A5699" s="55">
        <v>14433</v>
      </c>
      <c r="B5699" s="55">
        <v>4</v>
      </c>
      <c r="C5699" s="55" t="s">
        <v>21741</v>
      </c>
      <c r="D5699" s="55" t="s">
        <v>4649</v>
      </c>
      <c r="E5699" s="55" t="s">
        <v>21742</v>
      </c>
      <c r="F5699" s="55" t="s">
        <v>4651</v>
      </c>
      <c r="G5699" s="55" t="s">
        <v>21743</v>
      </c>
      <c r="H5699" s="55">
        <v>0</v>
      </c>
    </row>
    <row r="5700" spans="1:8" ht="12.5" customHeight="1">
      <c r="A5700" s="55">
        <v>14733</v>
      </c>
      <c r="B5700" s="55">
        <v>4</v>
      </c>
      <c r="C5700" s="55" t="s">
        <v>21744</v>
      </c>
      <c r="D5700" s="55" t="s">
        <v>4649</v>
      </c>
      <c r="E5700" s="55" t="s">
        <v>21745</v>
      </c>
      <c r="F5700" s="55" t="s">
        <v>4651</v>
      </c>
      <c r="G5700" s="55" t="s">
        <v>21746</v>
      </c>
      <c r="H5700" s="55">
        <v>0</v>
      </c>
    </row>
    <row r="5701" spans="1:8" ht="12.5" customHeight="1">
      <c r="A5701" s="55">
        <v>15256</v>
      </c>
      <c r="B5701" s="55">
        <v>4</v>
      </c>
      <c r="C5701" s="55" t="s">
        <v>21747</v>
      </c>
      <c r="D5701" s="55" t="s">
        <v>4649</v>
      </c>
      <c r="E5701" s="55" t="s">
        <v>21748</v>
      </c>
      <c r="F5701" s="55" t="s">
        <v>4651</v>
      </c>
      <c r="G5701" s="55" t="s">
        <v>21749</v>
      </c>
      <c r="H5701" s="55">
        <v>0</v>
      </c>
    </row>
    <row r="5702" spans="1:8" ht="12.5" customHeight="1">
      <c r="A5702" s="55">
        <v>15281</v>
      </c>
      <c r="B5702" s="55">
        <v>4</v>
      </c>
      <c r="C5702" s="55" t="s">
        <v>21750</v>
      </c>
      <c r="D5702" s="55" t="s">
        <v>4649</v>
      </c>
      <c r="E5702" s="55" t="s">
        <v>21751</v>
      </c>
      <c r="F5702" s="55" t="s">
        <v>4651</v>
      </c>
      <c r="G5702" s="55" t="s">
        <v>21752</v>
      </c>
      <c r="H5702" s="55">
        <v>0</v>
      </c>
    </row>
    <row r="5703" spans="1:8" ht="12.5" customHeight="1">
      <c r="A5703" s="55">
        <v>15314</v>
      </c>
      <c r="B5703" s="55">
        <v>4</v>
      </c>
      <c r="C5703" s="55" t="s">
        <v>21753</v>
      </c>
      <c r="D5703" s="55" t="s">
        <v>4649</v>
      </c>
      <c r="E5703" s="55" t="s">
        <v>21754</v>
      </c>
      <c r="F5703" s="55" t="s">
        <v>4651</v>
      </c>
      <c r="G5703" s="55" t="s">
        <v>21755</v>
      </c>
      <c r="H5703" s="55">
        <v>0</v>
      </c>
    </row>
    <row r="5704" spans="1:8" ht="12.5" customHeight="1">
      <c r="A5704" s="55">
        <v>15339</v>
      </c>
      <c r="B5704" s="55">
        <v>4</v>
      </c>
      <c r="C5704" s="55" t="s">
        <v>21756</v>
      </c>
      <c r="D5704" s="55" t="s">
        <v>4649</v>
      </c>
      <c r="E5704" s="55" t="s">
        <v>21757</v>
      </c>
      <c r="F5704" s="55" t="s">
        <v>4651</v>
      </c>
      <c r="G5704" s="55" t="s">
        <v>21758</v>
      </c>
      <c r="H5704" s="55">
        <v>0</v>
      </c>
    </row>
    <row r="5705" spans="1:8" ht="12.5" customHeight="1">
      <c r="A5705" s="55">
        <v>15776</v>
      </c>
      <c r="B5705" s="55">
        <v>4</v>
      </c>
      <c r="C5705" s="55" t="s">
        <v>21759</v>
      </c>
      <c r="D5705" s="55" t="s">
        <v>4649</v>
      </c>
      <c r="E5705" s="55" t="s">
        <v>21760</v>
      </c>
      <c r="F5705" s="55" t="s">
        <v>4651</v>
      </c>
      <c r="G5705" s="55" t="s">
        <v>21761</v>
      </c>
      <c r="H5705" s="55">
        <v>0</v>
      </c>
    </row>
    <row r="5706" spans="1:8" ht="12.5" customHeight="1">
      <c r="A5706" s="55">
        <v>16861</v>
      </c>
      <c r="B5706" s="55">
        <v>4</v>
      </c>
      <c r="C5706" s="55" t="s">
        <v>21762</v>
      </c>
      <c r="D5706" s="55" t="s">
        <v>4649</v>
      </c>
      <c r="E5706" s="55" t="s">
        <v>21763</v>
      </c>
      <c r="F5706" s="55" t="s">
        <v>4651</v>
      </c>
      <c r="G5706" s="55" t="s">
        <v>21764</v>
      </c>
      <c r="H5706" s="55">
        <v>0</v>
      </c>
    </row>
    <row r="5707" spans="1:8" ht="12.5" customHeight="1">
      <c r="A5707" s="55">
        <v>16862</v>
      </c>
      <c r="B5707" s="55">
        <v>4</v>
      </c>
      <c r="C5707" s="55" t="s">
        <v>21765</v>
      </c>
      <c r="D5707" s="55" t="s">
        <v>4649</v>
      </c>
      <c r="E5707" s="55" t="s">
        <v>21766</v>
      </c>
      <c r="F5707" s="55" t="s">
        <v>4651</v>
      </c>
      <c r="G5707" s="55" t="s">
        <v>21767</v>
      </c>
      <c r="H5707" s="55">
        <v>0</v>
      </c>
    </row>
    <row r="5708" spans="1:8" ht="12.5" customHeight="1">
      <c r="A5708" s="55">
        <v>16865</v>
      </c>
      <c r="B5708" s="55">
        <v>4</v>
      </c>
      <c r="C5708" s="55" t="s">
        <v>21768</v>
      </c>
      <c r="D5708" s="55" t="s">
        <v>4649</v>
      </c>
      <c r="E5708" s="55" t="s">
        <v>21769</v>
      </c>
      <c r="F5708" s="55" t="s">
        <v>4651</v>
      </c>
      <c r="G5708" s="55" t="s">
        <v>21770</v>
      </c>
      <c r="H5708" s="55">
        <v>0</v>
      </c>
    </row>
    <row r="5709" spans="1:8" ht="12.5" customHeight="1">
      <c r="A5709" s="55">
        <v>17146</v>
      </c>
      <c r="B5709" s="55">
        <v>4</v>
      </c>
      <c r="C5709" s="55" t="s">
        <v>21771</v>
      </c>
      <c r="D5709" s="55" t="s">
        <v>4649</v>
      </c>
      <c r="E5709" s="55" t="s">
        <v>21772</v>
      </c>
      <c r="F5709" s="55" t="s">
        <v>4651</v>
      </c>
      <c r="G5709" s="55" t="s">
        <v>21773</v>
      </c>
      <c r="H5709" s="55">
        <v>0</v>
      </c>
    </row>
    <row r="5710" spans="1:8" ht="12.5" customHeight="1">
      <c r="A5710" s="55">
        <v>17164</v>
      </c>
      <c r="B5710" s="55">
        <v>4</v>
      </c>
      <c r="C5710" s="55" t="s">
        <v>21774</v>
      </c>
      <c r="D5710" s="55" t="s">
        <v>4649</v>
      </c>
      <c r="E5710" s="55" t="s">
        <v>21775</v>
      </c>
      <c r="F5710" s="55" t="s">
        <v>4651</v>
      </c>
      <c r="G5710" s="55" t="s">
        <v>21776</v>
      </c>
      <c r="H5710" s="55">
        <v>0</v>
      </c>
    </row>
    <row r="5711" spans="1:8" ht="12.5" customHeight="1">
      <c r="A5711" s="55">
        <v>17179</v>
      </c>
      <c r="B5711" s="55">
        <v>4</v>
      </c>
      <c r="C5711" s="55" t="s">
        <v>21777</v>
      </c>
      <c r="D5711" s="55" t="s">
        <v>4649</v>
      </c>
      <c r="E5711" s="55" t="s">
        <v>21778</v>
      </c>
      <c r="F5711" s="55" t="s">
        <v>4651</v>
      </c>
      <c r="G5711" s="55" t="s">
        <v>21779</v>
      </c>
      <c r="H5711" s="55">
        <v>0</v>
      </c>
    </row>
    <row r="5712" spans="1:8" ht="12.5" customHeight="1">
      <c r="A5712" s="55">
        <v>17440</v>
      </c>
      <c r="B5712" s="55">
        <v>4</v>
      </c>
      <c r="C5712" s="55" t="s">
        <v>21780</v>
      </c>
      <c r="D5712" s="55" t="s">
        <v>4649</v>
      </c>
      <c r="E5712" s="55" t="s">
        <v>21781</v>
      </c>
      <c r="F5712" s="55" t="s">
        <v>4651</v>
      </c>
      <c r="G5712" s="55" t="s">
        <v>21782</v>
      </c>
      <c r="H5712" s="55">
        <v>0</v>
      </c>
    </row>
    <row r="5713" spans="1:8" ht="12.5" customHeight="1">
      <c r="A5713" s="55">
        <v>17455</v>
      </c>
      <c r="B5713" s="55">
        <v>4</v>
      </c>
      <c r="C5713" s="55" t="s">
        <v>21783</v>
      </c>
      <c r="D5713" s="55" t="s">
        <v>4649</v>
      </c>
      <c r="E5713" s="55" t="s">
        <v>21784</v>
      </c>
      <c r="F5713" s="55" t="s">
        <v>4651</v>
      </c>
      <c r="G5713" s="55" t="s">
        <v>21785</v>
      </c>
      <c r="H5713" s="55">
        <v>0</v>
      </c>
    </row>
    <row r="5714" spans="1:8" ht="12.5" customHeight="1">
      <c r="A5714" s="55">
        <v>17536</v>
      </c>
      <c r="B5714" s="55">
        <v>4</v>
      </c>
      <c r="C5714" s="55" t="s">
        <v>21786</v>
      </c>
      <c r="D5714" s="55" t="s">
        <v>4649</v>
      </c>
      <c r="E5714" s="55" t="s">
        <v>21787</v>
      </c>
      <c r="F5714" s="55" t="s">
        <v>4651</v>
      </c>
      <c r="G5714" s="55" t="s">
        <v>21788</v>
      </c>
      <c r="H5714" s="55">
        <v>0</v>
      </c>
    </row>
    <row r="5715" spans="1:8" ht="12.5" customHeight="1">
      <c r="A5715" s="55">
        <v>17555</v>
      </c>
      <c r="B5715" s="55">
        <v>4</v>
      </c>
      <c r="C5715" s="55" t="s">
        <v>21789</v>
      </c>
      <c r="D5715" s="55" t="s">
        <v>4649</v>
      </c>
      <c r="E5715" s="55" t="s">
        <v>21790</v>
      </c>
      <c r="F5715" s="55" t="s">
        <v>4651</v>
      </c>
      <c r="G5715" s="55" t="s">
        <v>21791</v>
      </c>
      <c r="H5715" s="55">
        <v>0</v>
      </c>
    </row>
    <row r="5716" spans="1:8" ht="12.5" customHeight="1">
      <c r="A5716" s="55">
        <v>17859</v>
      </c>
      <c r="B5716" s="55">
        <v>4</v>
      </c>
      <c r="C5716" s="55" t="s">
        <v>21792</v>
      </c>
      <c r="D5716" s="55" t="s">
        <v>4649</v>
      </c>
      <c r="E5716" s="55" t="s">
        <v>21793</v>
      </c>
      <c r="F5716" s="55" t="s">
        <v>4651</v>
      </c>
      <c r="G5716" s="55" t="s">
        <v>21794</v>
      </c>
      <c r="H5716" s="55">
        <v>0</v>
      </c>
    </row>
    <row r="5717" spans="1:8" ht="12.5" customHeight="1">
      <c r="A5717" s="55">
        <v>18110</v>
      </c>
      <c r="B5717" s="55">
        <v>4</v>
      </c>
      <c r="C5717" s="55" t="s">
        <v>21795</v>
      </c>
      <c r="D5717" s="55" t="s">
        <v>4649</v>
      </c>
      <c r="E5717" s="55" t="s">
        <v>21796</v>
      </c>
      <c r="F5717" s="55" t="s">
        <v>4651</v>
      </c>
      <c r="G5717" s="55" t="s">
        <v>21797</v>
      </c>
      <c r="H5717" s="55">
        <v>0</v>
      </c>
    </row>
    <row r="5718" spans="1:8" ht="12.5" customHeight="1">
      <c r="A5718" s="55">
        <v>18113</v>
      </c>
      <c r="B5718" s="55">
        <v>4</v>
      </c>
      <c r="C5718" s="55" t="s">
        <v>21798</v>
      </c>
      <c r="D5718" s="55" t="s">
        <v>4649</v>
      </c>
      <c r="E5718" s="55" t="s">
        <v>21799</v>
      </c>
      <c r="F5718" s="55" t="s">
        <v>4651</v>
      </c>
      <c r="G5718" s="55" t="s">
        <v>21800</v>
      </c>
      <c r="H5718" s="55">
        <v>0</v>
      </c>
    </row>
    <row r="5719" spans="1:8" ht="12.5" customHeight="1">
      <c r="A5719" s="55">
        <v>18436</v>
      </c>
      <c r="B5719" s="55">
        <v>4</v>
      </c>
      <c r="C5719" s="55" t="s">
        <v>21801</v>
      </c>
      <c r="D5719" s="55" t="s">
        <v>4649</v>
      </c>
      <c r="E5719" s="55" t="s">
        <v>21802</v>
      </c>
      <c r="F5719" s="55" t="s">
        <v>4651</v>
      </c>
      <c r="G5719" s="55" t="s">
        <v>21803</v>
      </c>
      <c r="H5719" s="55">
        <v>0</v>
      </c>
    </row>
    <row r="5720" spans="1:8" ht="12.5" customHeight="1">
      <c r="A5720" s="55">
        <v>18776</v>
      </c>
      <c r="B5720" s="55">
        <v>4</v>
      </c>
      <c r="C5720" s="55" t="s">
        <v>21804</v>
      </c>
      <c r="D5720" s="55" t="s">
        <v>4649</v>
      </c>
      <c r="E5720" s="55" t="s">
        <v>21805</v>
      </c>
      <c r="F5720" s="55" t="s">
        <v>4651</v>
      </c>
      <c r="G5720" s="55" t="s">
        <v>21806</v>
      </c>
      <c r="H5720" s="55">
        <v>0</v>
      </c>
    </row>
    <row r="5721" spans="1:8" ht="12.5" customHeight="1">
      <c r="A5721" s="55">
        <v>18824</v>
      </c>
      <c r="B5721" s="55">
        <v>4</v>
      </c>
      <c r="C5721" s="55" t="s">
        <v>21807</v>
      </c>
      <c r="D5721" s="55" t="s">
        <v>4649</v>
      </c>
      <c r="E5721" s="55" t="s">
        <v>21808</v>
      </c>
      <c r="F5721" s="55" t="s">
        <v>4651</v>
      </c>
      <c r="G5721" s="55" t="s">
        <v>21809</v>
      </c>
      <c r="H5721" s="55">
        <v>0</v>
      </c>
    </row>
    <row r="5722" spans="1:8" ht="12.5" customHeight="1">
      <c r="A5722" s="55">
        <v>18856</v>
      </c>
      <c r="B5722" s="55">
        <v>4</v>
      </c>
      <c r="C5722" s="55" t="s">
        <v>21810</v>
      </c>
      <c r="D5722" s="55" t="s">
        <v>4649</v>
      </c>
      <c r="E5722" s="55" t="s">
        <v>21811</v>
      </c>
      <c r="F5722" s="55" t="s">
        <v>4651</v>
      </c>
      <c r="G5722" s="55" t="s">
        <v>21812</v>
      </c>
      <c r="H5722" s="55">
        <v>0</v>
      </c>
    </row>
    <row r="5723" spans="1:8" ht="12.5" customHeight="1">
      <c r="A5723" s="55">
        <v>18945</v>
      </c>
      <c r="B5723" s="55">
        <v>4</v>
      </c>
      <c r="C5723" s="55" t="s">
        <v>21813</v>
      </c>
      <c r="D5723" s="55" t="s">
        <v>4649</v>
      </c>
      <c r="E5723" s="55" t="s">
        <v>21814</v>
      </c>
      <c r="F5723" s="55" t="s">
        <v>4651</v>
      </c>
      <c r="G5723" s="55" t="s">
        <v>21815</v>
      </c>
      <c r="H5723" s="55">
        <v>0</v>
      </c>
    </row>
    <row r="5724" spans="1:8" ht="12.5" customHeight="1">
      <c r="A5724" s="55">
        <v>19003</v>
      </c>
      <c r="B5724" s="55">
        <v>4</v>
      </c>
      <c r="C5724" s="55" t="s">
        <v>21816</v>
      </c>
      <c r="D5724" s="55" t="s">
        <v>4649</v>
      </c>
      <c r="E5724" s="55" t="s">
        <v>21817</v>
      </c>
      <c r="F5724" s="55" t="s">
        <v>4651</v>
      </c>
      <c r="G5724" s="55" t="s">
        <v>21818</v>
      </c>
      <c r="H5724" s="55">
        <v>0</v>
      </c>
    </row>
    <row r="5725" spans="1:8" ht="12.5" customHeight="1">
      <c r="A5725" s="55">
        <v>19226</v>
      </c>
      <c r="B5725" s="55">
        <v>4</v>
      </c>
      <c r="C5725" s="55" t="s">
        <v>21819</v>
      </c>
      <c r="D5725" s="55" t="s">
        <v>4649</v>
      </c>
      <c r="E5725" s="55" t="s">
        <v>21820</v>
      </c>
      <c r="F5725" s="55" t="s">
        <v>4651</v>
      </c>
      <c r="G5725" s="55" t="s">
        <v>21821</v>
      </c>
      <c r="H5725" s="55">
        <v>0</v>
      </c>
    </row>
    <row r="5726" spans="1:8" ht="12.5" customHeight="1">
      <c r="A5726" s="55">
        <v>19655</v>
      </c>
      <c r="B5726" s="55">
        <v>4</v>
      </c>
      <c r="C5726" s="55" t="s">
        <v>21822</v>
      </c>
      <c r="D5726" s="55" t="s">
        <v>4649</v>
      </c>
      <c r="E5726" s="55" t="s">
        <v>21823</v>
      </c>
      <c r="F5726" s="55" t="s">
        <v>4651</v>
      </c>
      <c r="G5726" s="55" t="s">
        <v>21824</v>
      </c>
      <c r="H5726" s="55">
        <v>0</v>
      </c>
    </row>
    <row r="5727" spans="1:8" ht="12.5" customHeight="1">
      <c r="A5727" s="55">
        <v>19679</v>
      </c>
      <c r="B5727" s="55">
        <v>4</v>
      </c>
      <c r="C5727" s="55" t="s">
        <v>21825</v>
      </c>
      <c r="D5727" s="55" t="s">
        <v>4649</v>
      </c>
      <c r="E5727" s="55" t="s">
        <v>21826</v>
      </c>
      <c r="F5727" s="55" t="s">
        <v>4651</v>
      </c>
      <c r="G5727" s="55" t="s">
        <v>21827</v>
      </c>
      <c r="H5727" s="55">
        <v>0</v>
      </c>
    </row>
    <row r="5728" spans="1:8" ht="12.5" customHeight="1">
      <c r="A5728" s="55">
        <v>19687</v>
      </c>
      <c r="B5728" s="55">
        <v>4</v>
      </c>
      <c r="C5728" s="55" t="s">
        <v>21828</v>
      </c>
      <c r="D5728" s="55" t="s">
        <v>4649</v>
      </c>
      <c r="E5728" s="55" t="s">
        <v>21829</v>
      </c>
      <c r="F5728" s="55" t="s">
        <v>4651</v>
      </c>
      <c r="G5728" s="55" t="s">
        <v>21830</v>
      </c>
      <c r="H5728" s="55">
        <v>0</v>
      </c>
    </row>
    <row r="5729" spans="1:8" ht="12.5" customHeight="1">
      <c r="A5729" s="55">
        <v>20305</v>
      </c>
      <c r="B5729" s="55">
        <v>4</v>
      </c>
      <c r="C5729" s="55" t="s">
        <v>21831</v>
      </c>
      <c r="D5729" s="55" t="s">
        <v>4649</v>
      </c>
      <c r="E5729" s="55" t="s">
        <v>21832</v>
      </c>
      <c r="F5729" s="55" t="s">
        <v>4651</v>
      </c>
      <c r="G5729" s="55" t="s">
        <v>21833</v>
      </c>
      <c r="H5729" s="55">
        <v>0</v>
      </c>
    </row>
    <row r="5730" spans="1:8" ht="12.5" customHeight="1">
      <c r="A5730" s="55">
        <v>20321</v>
      </c>
      <c r="B5730" s="55">
        <v>4</v>
      </c>
      <c r="C5730" s="55" t="s">
        <v>21834</v>
      </c>
      <c r="D5730" s="55" t="s">
        <v>4649</v>
      </c>
      <c r="E5730" s="55" t="s">
        <v>21835</v>
      </c>
      <c r="F5730" s="55" t="s">
        <v>4651</v>
      </c>
      <c r="G5730" s="55" t="s">
        <v>21836</v>
      </c>
      <c r="H5730" s="55">
        <v>0</v>
      </c>
    </row>
    <row r="5731" spans="1:8" ht="12.5" customHeight="1">
      <c r="A5731" s="55">
        <v>20443</v>
      </c>
      <c r="B5731" s="55">
        <v>4</v>
      </c>
      <c r="C5731" s="55" t="s">
        <v>21837</v>
      </c>
      <c r="D5731" s="55" t="s">
        <v>4649</v>
      </c>
      <c r="E5731" s="55" t="s">
        <v>21838</v>
      </c>
      <c r="F5731" s="55" t="s">
        <v>4651</v>
      </c>
      <c r="G5731" s="55" t="s">
        <v>21839</v>
      </c>
      <c r="H5731" s="55">
        <v>0</v>
      </c>
    </row>
    <row r="5732" spans="1:8" ht="12.5" customHeight="1">
      <c r="A5732" s="55">
        <v>20754</v>
      </c>
      <c r="B5732" s="55">
        <v>4</v>
      </c>
      <c r="C5732" s="55" t="s">
        <v>21840</v>
      </c>
      <c r="D5732" s="55" t="s">
        <v>4649</v>
      </c>
      <c r="E5732" s="55" t="s">
        <v>21841</v>
      </c>
      <c r="F5732" s="55" t="s">
        <v>4651</v>
      </c>
      <c r="G5732" s="55" t="s">
        <v>21842</v>
      </c>
      <c r="H5732" s="55">
        <v>0</v>
      </c>
    </row>
    <row r="5733" spans="1:8" ht="12.5" customHeight="1">
      <c r="A5733" s="55">
        <v>21282</v>
      </c>
      <c r="B5733" s="55">
        <v>4</v>
      </c>
      <c r="C5733" s="55" t="s">
        <v>21843</v>
      </c>
      <c r="D5733" s="55" t="s">
        <v>4649</v>
      </c>
      <c r="E5733" s="55" t="s">
        <v>21844</v>
      </c>
      <c r="F5733" s="55" t="s">
        <v>4651</v>
      </c>
      <c r="G5733" s="55" t="s">
        <v>21845</v>
      </c>
      <c r="H5733" s="55">
        <v>0</v>
      </c>
    </row>
    <row r="5734" spans="1:8" ht="12.5" customHeight="1">
      <c r="A5734" s="55">
        <v>21341</v>
      </c>
      <c r="B5734" s="55">
        <v>4</v>
      </c>
      <c r="C5734" s="55" t="s">
        <v>21846</v>
      </c>
      <c r="D5734" s="55" t="s">
        <v>4649</v>
      </c>
      <c r="E5734" s="55" t="s">
        <v>21847</v>
      </c>
      <c r="F5734" s="55" t="s">
        <v>4651</v>
      </c>
      <c r="G5734" s="55" t="s">
        <v>21848</v>
      </c>
      <c r="H5734" s="55">
        <v>0</v>
      </c>
    </row>
    <row r="5735" spans="1:8" ht="12.5" customHeight="1">
      <c r="A5735" s="55">
        <v>21635</v>
      </c>
      <c r="B5735" s="55">
        <v>4</v>
      </c>
      <c r="C5735" s="55" t="s">
        <v>21849</v>
      </c>
      <c r="D5735" s="55" t="s">
        <v>4649</v>
      </c>
      <c r="E5735" s="55" t="s">
        <v>21850</v>
      </c>
      <c r="F5735" s="55" t="s">
        <v>4651</v>
      </c>
      <c r="G5735" s="55" t="s">
        <v>21851</v>
      </c>
      <c r="H5735" s="55">
        <v>0</v>
      </c>
    </row>
    <row r="5736" spans="1:8" ht="12.5" customHeight="1">
      <c r="A5736" s="55">
        <v>21650</v>
      </c>
      <c r="B5736" s="55">
        <v>4</v>
      </c>
      <c r="C5736" s="55" t="s">
        <v>21852</v>
      </c>
      <c r="D5736" s="55" t="s">
        <v>4649</v>
      </c>
      <c r="E5736" s="55" t="s">
        <v>21853</v>
      </c>
      <c r="F5736" s="55" t="s">
        <v>4651</v>
      </c>
      <c r="G5736" s="55" t="s">
        <v>21854</v>
      </c>
      <c r="H5736" s="55">
        <v>0</v>
      </c>
    </row>
    <row r="5737" spans="1:8" ht="12.5" customHeight="1">
      <c r="A5737" s="55">
        <v>21723</v>
      </c>
      <c r="B5737" s="55">
        <v>4</v>
      </c>
      <c r="C5737" s="55" t="s">
        <v>21855</v>
      </c>
      <c r="D5737" s="55" t="s">
        <v>4649</v>
      </c>
      <c r="E5737" s="55" t="s">
        <v>21856</v>
      </c>
      <c r="F5737" s="55" t="s">
        <v>4651</v>
      </c>
      <c r="G5737" s="55" t="s">
        <v>21857</v>
      </c>
      <c r="H5737" s="55">
        <v>0</v>
      </c>
    </row>
    <row r="5738" spans="1:8" ht="12.5" customHeight="1">
      <c r="A5738" s="55">
        <v>21736</v>
      </c>
      <c r="B5738" s="55">
        <v>4</v>
      </c>
      <c r="C5738" s="55" t="s">
        <v>21858</v>
      </c>
      <c r="D5738" s="55" t="s">
        <v>4649</v>
      </c>
      <c r="E5738" s="55" t="s">
        <v>21859</v>
      </c>
      <c r="F5738" s="55" t="s">
        <v>4651</v>
      </c>
      <c r="G5738" s="55" t="s">
        <v>21860</v>
      </c>
      <c r="H5738" s="55">
        <v>0</v>
      </c>
    </row>
    <row r="5739" spans="1:8" ht="12.5" customHeight="1">
      <c r="A5739" s="55">
        <v>21744</v>
      </c>
      <c r="B5739" s="55">
        <v>4</v>
      </c>
      <c r="C5739" s="55" t="s">
        <v>21861</v>
      </c>
      <c r="D5739" s="55" t="s">
        <v>4649</v>
      </c>
      <c r="E5739" s="55" t="s">
        <v>21862</v>
      </c>
      <c r="F5739" s="55" t="s">
        <v>4651</v>
      </c>
      <c r="G5739" s="55" t="s">
        <v>21863</v>
      </c>
      <c r="H5739" s="55">
        <v>0</v>
      </c>
    </row>
    <row r="5740" spans="1:8" ht="12.5" customHeight="1">
      <c r="A5740" s="55">
        <v>21761</v>
      </c>
      <c r="B5740" s="55">
        <v>4</v>
      </c>
      <c r="C5740" s="55" t="s">
        <v>21864</v>
      </c>
      <c r="D5740" s="55" t="s">
        <v>4649</v>
      </c>
      <c r="E5740" s="55" t="s">
        <v>21865</v>
      </c>
      <c r="F5740" s="55" t="s">
        <v>4651</v>
      </c>
      <c r="G5740" s="55" t="s">
        <v>21866</v>
      </c>
      <c r="H5740" s="55">
        <v>0</v>
      </c>
    </row>
    <row r="5741" spans="1:8" ht="12.5" customHeight="1">
      <c r="A5741" s="55">
        <v>21795</v>
      </c>
      <c r="B5741" s="55">
        <v>4</v>
      </c>
      <c r="C5741" s="55" t="s">
        <v>21867</v>
      </c>
      <c r="D5741" s="55" t="s">
        <v>4649</v>
      </c>
      <c r="E5741" s="55" t="s">
        <v>21868</v>
      </c>
      <c r="F5741" s="55" t="s">
        <v>4651</v>
      </c>
      <c r="G5741" s="55" t="s">
        <v>21869</v>
      </c>
      <c r="H5741" s="55">
        <v>0</v>
      </c>
    </row>
    <row r="5742" spans="1:8" ht="12.5" customHeight="1">
      <c r="A5742" s="55">
        <v>21903</v>
      </c>
      <c r="B5742" s="55">
        <v>4</v>
      </c>
      <c r="C5742" s="55" t="s">
        <v>21870</v>
      </c>
      <c r="D5742" s="55" t="s">
        <v>4649</v>
      </c>
      <c r="E5742" s="55" t="s">
        <v>21871</v>
      </c>
      <c r="F5742" s="55" t="s">
        <v>4651</v>
      </c>
      <c r="G5742" s="55" t="s">
        <v>21872</v>
      </c>
      <c r="H5742" s="55">
        <v>0</v>
      </c>
    </row>
    <row r="5743" spans="1:8" ht="12.5" customHeight="1">
      <c r="A5743" s="55">
        <v>22084</v>
      </c>
      <c r="B5743" s="55">
        <v>4</v>
      </c>
      <c r="C5743" s="55" t="s">
        <v>21873</v>
      </c>
      <c r="D5743" s="55" t="s">
        <v>4649</v>
      </c>
      <c r="E5743" s="55" t="s">
        <v>21874</v>
      </c>
      <c r="F5743" s="55" t="s">
        <v>4651</v>
      </c>
      <c r="G5743" s="55" t="s">
        <v>21875</v>
      </c>
      <c r="H5743" s="55">
        <v>0</v>
      </c>
    </row>
    <row r="5744" spans="1:8" ht="12.5" customHeight="1">
      <c r="A5744" s="55">
        <v>22137</v>
      </c>
      <c r="B5744" s="55">
        <v>4</v>
      </c>
      <c r="C5744" s="55" t="s">
        <v>21876</v>
      </c>
      <c r="D5744" s="55" t="s">
        <v>4649</v>
      </c>
      <c r="E5744" s="55" t="s">
        <v>21877</v>
      </c>
      <c r="F5744" s="55" t="s">
        <v>4651</v>
      </c>
      <c r="G5744" s="55" t="s">
        <v>21878</v>
      </c>
      <c r="H5744" s="55">
        <v>0</v>
      </c>
    </row>
    <row r="5745" spans="1:8" ht="12.5" customHeight="1">
      <c r="A5745" s="55">
        <v>23060</v>
      </c>
      <c r="B5745" s="55">
        <v>4</v>
      </c>
      <c r="C5745" s="55" t="s">
        <v>21879</v>
      </c>
      <c r="D5745" s="55" t="s">
        <v>4649</v>
      </c>
      <c r="E5745" s="55" t="s">
        <v>21880</v>
      </c>
      <c r="F5745" s="55" t="s">
        <v>4651</v>
      </c>
      <c r="G5745" s="55" t="s">
        <v>21881</v>
      </c>
      <c r="H5745" s="55">
        <v>0</v>
      </c>
    </row>
    <row r="5746" spans="1:8" ht="12.5" customHeight="1">
      <c r="A5746" s="55">
        <v>23252</v>
      </c>
      <c r="B5746" s="55">
        <v>4</v>
      </c>
      <c r="C5746" s="55" t="s">
        <v>21882</v>
      </c>
      <c r="D5746" s="55" t="s">
        <v>4649</v>
      </c>
      <c r="E5746" s="55" t="s">
        <v>21883</v>
      </c>
      <c r="F5746" s="55" t="s">
        <v>4651</v>
      </c>
      <c r="G5746" s="55" t="s">
        <v>21884</v>
      </c>
      <c r="H5746" s="55">
        <v>0</v>
      </c>
    </row>
    <row r="5747" spans="1:8" ht="12.5" customHeight="1">
      <c r="A5747" s="55">
        <v>23505</v>
      </c>
      <c r="B5747" s="55">
        <v>4</v>
      </c>
      <c r="C5747" s="55" t="s">
        <v>21885</v>
      </c>
      <c r="D5747" s="55" t="s">
        <v>4649</v>
      </c>
      <c r="E5747" s="55" t="s">
        <v>21886</v>
      </c>
      <c r="F5747" s="55" t="s">
        <v>4651</v>
      </c>
      <c r="G5747" s="55" t="s">
        <v>21887</v>
      </c>
      <c r="H5747" s="55">
        <v>0</v>
      </c>
    </row>
    <row r="5748" spans="1:8" ht="12.5" customHeight="1">
      <c r="A5748" s="55">
        <v>23880</v>
      </c>
      <c r="B5748" s="55">
        <v>4</v>
      </c>
      <c r="C5748" s="55" t="s">
        <v>21888</v>
      </c>
      <c r="D5748" s="55" t="s">
        <v>4649</v>
      </c>
      <c r="E5748" s="55" t="s">
        <v>21889</v>
      </c>
      <c r="F5748" s="55" t="s">
        <v>4651</v>
      </c>
      <c r="G5748" s="55" t="s">
        <v>21890</v>
      </c>
      <c r="H5748" s="55">
        <v>0</v>
      </c>
    </row>
    <row r="5749" spans="1:8" ht="12.5" customHeight="1">
      <c r="A5749" s="55">
        <v>24233</v>
      </c>
      <c r="B5749" s="55">
        <v>4</v>
      </c>
      <c r="C5749" s="55" t="s">
        <v>21891</v>
      </c>
      <c r="D5749" s="55" t="s">
        <v>4649</v>
      </c>
      <c r="E5749" s="55" t="s">
        <v>21892</v>
      </c>
      <c r="F5749" s="55" t="s">
        <v>4651</v>
      </c>
      <c r="G5749" s="55" t="s">
        <v>21893</v>
      </c>
      <c r="H5749" s="55">
        <v>0</v>
      </c>
    </row>
    <row r="5750" spans="1:8" ht="12.5" customHeight="1">
      <c r="A5750" s="55">
        <v>24401</v>
      </c>
      <c r="B5750" s="55">
        <v>4</v>
      </c>
      <c r="C5750" s="55" t="s">
        <v>21894</v>
      </c>
      <c r="D5750" s="55" t="s">
        <v>4649</v>
      </c>
      <c r="E5750" s="55" t="s">
        <v>21895</v>
      </c>
      <c r="F5750" s="55" t="s">
        <v>4651</v>
      </c>
      <c r="G5750" s="55" t="s">
        <v>21896</v>
      </c>
      <c r="H5750" s="55">
        <v>0</v>
      </c>
    </row>
    <row r="5751" spans="1:8" ht="12.5" customHeight="1">
      <c r="A5751" s="55">
        <v>25184</v>
      </c>
      <c r="B5751" s="55">
        <v>4</v>
      </c>
      <c r="C5751" s="55" t="s">
        <v>21897</v>
      </c>
      <c r="D5751" s="55" t="s">
        <v>4649</v>
      </c>
      <c r="E5751" s="55" t="s">
        <v>21898</v>
      </c>
      <c r="F5751" s="55" t="s">
        <v>4651</v>
      </c>
      <c r="G5751" s="55" t="s">
        <v>21899</v>
      </c>
      <c r="H5751" s="55">
        <v>0</v>
      </c>
    </row>
    <row r="5752" spans="1:8" ht="12.5" customHeight="1">
      <c r="A5752" s="55">
        <v>25257</v>
      </c>
      <c r="B5752" s="55">
        <v>4</v>
      </c>
      <c r="C5752" s="55" t="s">
        <v>21900</v>
      </c>
      <c r="D5752" s="55" t="s">
        <v>4649</v>
      </c>
      <c r="E5752" s="55" t="s">
        <v>21901</v>
      </c>
      <c r="F5752" s="55" t="s">
        <v>4651</v>
      </c>
      <c r="G5752" s="55" t="s">
        <v>21902</v>
      </c>
      <c r="H5752" s="55">
        <v>0</v>
      </c>
    </row>
    <row r="5753" spans="1:8" ht="12.5" customHeight="1">
      <c r="A5753" s="55">
        <v>25354</v>
      </c>
      <c r="B5753" s="55">
        <v>4</v>
      </c>
      <c r="C5753" s="55" t="s">
        <v>21903</v>
      </c>
      <c r="D5753" s="55" t="s">
        <v>4649</v>
      </c>
      <c r="E5753" s="55" t="s">
        <v>21904</v>
      </c>
      <c r="F5753" s="55" t="s">
        <v>4651</v>
      </c>
      <c r="G5753" s="55" t="s">
        <v>21905</v>
      </c>
      <c r="H5753" s="55">
        <v>0</v>
      </c>
    </row>
    <row r="5754" spans="1:8" ht="12.5" customHeight="1">
      <c r="A5754" s="55">
        <v>25357</v>
      </c>
      <c r="B5754" s="55">
        <v>4</v>
      </c>
      <c r="C5754" s="55" t="s">
        <v>21906</v>
      </c>
      <c r="D5754" s="55" t="s">
        <v>4649</v>
      </c>
      <c r="E5754" s="55" t="s">
        <v>21907</v>
      </c>
      <c r="F5754" s="55" t="s">
        <v>4651</v>
      </c>
      <c r="G5754" s="55" t="s">
        <v>21908</v>
      </c>
      <c r="H5754" s="55">
        <v>0</v>
      </c>
    </row>
    <row r="5755" spans="1:8" ht="12.5" customHeight="1">
      <c r="A5755" s="55">
        <v>26060</v>
      </c>
      <c r="B5755" s="55">
        <v>4</v>
      </c>
      <c r="C5755" s="55" t="s">
        <v>21909</v>
      </c>
      <c r="D5755" s="55" t="s">
        <v>4649</v>
      </c>
      <c r="E5755" s="55" t="s">
        <v>21910</v>
      </c>
      <c r="F5755" s="55" t="s">
        <v>4651</v>
      </c>
      <c r="G5755" s="55" t="s">
        <v>21911</v>
      </c>
      <c r="H5755" s="55">
        <v>0</v>
      </c>
    </row>
    <row r="5756" spans="1:8" ht="12.5" customHeight="1">
      <c r="A5756" s="55">
        <v>26264</v>
      </c>
      <c r="B5756" s="55">
        <v>4</v>
      </c>
      <c r="C5756" s="55" t="s">
        <v>21912</v>
      </c>
      <c r="D5756" s="55" t="s">
        <v>4649</v>
      </c>
      <c r="E5756" s="55" t="s">
        <v>21913</v>
      </c>
      <c r="F5756" s="55" t="s">
        <v>4651</v>
      </c>
      <c r="G5756" s="55" t="s">
        <v>21914</v>
      </c>
      <c r="H5756" s="55">
        <v>0</v>
      </c>
    </row>
    <row r="5757" spans="1:8" ht="12.5" customHeight="1">
      <c r="A5757" s="55">
        <v>26267</v>
      </c>
      <c r="B5757" s="55">
        <v>4</v>
      </c>
      <c r="C5757" s="55" t="s">
        <v>21915</v>
      </c>
      <c r="D5757" s="55" t="s">
        <v>4649</v>
      </c>
      <c r="E5757" s="55" t="s">
        <v>21916</v>
      </c>
      <c r="F5757" s="55" t="s">
        <v>4651</v>
      </c>
      <c r="G5757" s="55" t="s">
        <v>21917</v>
      </c>
      <c r="H5757" s="55">
        <v>0</v>
      </c>
    </row>
    <row r="5758" spans="1:8" ht="12.5" customHeight="1">
      <c r="A5758" s="55">
        <v>26518</v>
      </c>
      <c r="B5758" s="55">
        <v>4</v>
      </c>
      <c r="C5758" s="55" t="s">
        <v>21918</v>
      </c>
      <c r="D5758" s="55" t="s">
        <v>4649</v>
      </c>
      <c r="E5758" s="55" t="s">
        <v>21919</v>
      </c>
      <c r="F5758" s="55" t="s">
        <v>4651</v>
      </c>
      <c r="G5758" s="55" t="s">
        <v>21920</v>
      </c>
      <c r="H5758" s="55">
        <v>0</v>
      </c>
    </row>
    <row r="5759" spans="1:8" ht="12.5" customHeight="1">
      <c r="A5759" s="55">
        <v>26788</v>
      </c>
      <c r="B5759" s="55">
        <v>4</v>
      </c>
      <c r="C5759" s="55" t="s">
        <v>21921</v>
      </c>
      <c r="D5759" s="55" t="s">
        <v>4649</v>
      </c>
      <c r="E5759" s="55" t="s">
        <v>21922</v>
      </c>
      <c r="F5759" s="55" t="s">
        <v>4651</v>
      </c>
      <c r="G5759" s="55" t="s">
        <v>21923</v>
      </c>
      <c r="H5759" s="55">
        <v>0</v>
      </c>
    </row>
    <row r="5760" spans="1:8" ht="12.5" customHeight="1">
      <c r="A5760" s="55">
        <v>27480</v>
      </c>
      <c r="B5760" s="55">
        <v>4</v>
      </c>
      <c r="C5760" s="55" t="s">
        <v>21924</v>
      </c>
      <c r="D5760" s="55" t="s">
        <v>4649</v>
      </c>
      <c r="E5760" s="55" t="s">
        <v>21925</v>
      </c>
      <c r="F5760" s="55" t="s">
        <v>4651</v>
      </c>
      <c r="G5760" s="55" t="s">
        <v>21926</v>
      </c>
      <c r="H5760" s="55">
        <v>0</v>
      </c>
    </row>
    <row r="5761" spans="1:8" ht="12.5" customHeight="1">
      <c r="A5761" s="55">
        <v>27669</v>
      </c>
      <c r="B5761" s="55">
        <v>4</v>
      </c>
      <c r="C5761" s="55" t="s">
        <v>21927</v>
      </c>
      <c r="D5761" s="55" t="s">
        <v>4649</v>
      </c>
      <c r="E5761" s="55" t="s">
        <v>21928</v>
      </c>
      <c r="F5761" s="55" t="s">
        <v>4651</v>
      </c>
      <c r="G5761" s="55" t="s">
        <v>21929</v>
      </c>
      <c r="H5761" s="55">
        <v>0</v>
      </c>
    </row>
    <row r="5762" spans="1:8" ht="12.5" customHeight="1">
      <c r="A5762" s="55">
        <v>28058</v>
      </c>
      <c r="B5762" s="55">
        <v>4</v>
      </c>
      <c r="C5762" s="55" t="s">
        <v>21930</v>
      </c>
      <c r="D5762" s="55" t="s">
        <v>4649</v>
      </c>
      <c r="E5762" s="55" t="s">
        <v>21931</v>
      </c>
      <c r="F5762" s="55" t="s">
        <v>4651</v>
      </c>
      <c r="G5762" s="55" t="s">
        <v>21932</v>
      </c>
      <c r="H5762" s="55">
        <v>0</v>
      </c>
    </row>
    <row r="5763" spans="1:8" ht="12.5" customHeight="1">
      <c r="A5763" s="55">
        <v>28237</v>
      </c>
      <c r="B5763" s="55">
        <v>4</v>
      </c>
      <c r="C5763" s="55" t="s">
        <v>21933</v>
      </c>
      <c r="D5763" s="55" t="s">
        <v>4649</v>
      </c>
      <c r="E5763" s="55" t="s">
        <v>21934</v>
      </c>
      <c r="F5763" s="55" t="s">
        <v>4651</v>
      </c>
      <c r="G5763" s="55" t="s">
        <v>21935</v>
      </c>
      <c r="H5763" s="55">
        <v>0</v>
      </c>
    </row>
    <row r="5764" spans="1:8" ht="12.5" customHeight="1">
      <c r="A5764" s="55">
        <v>28335</v>
      </c>
      <c r="B5764" s="55">
        <v>4</v>
      </c>
      <c r="C5764" s="55" t="s">
        <v>21936</v>
      </c>
      <c r="D5764" s="55" t="s">
        <v>4649</v>
      </c>
      <c r="E5764" s="55" t="s">
        <v>21937</v>
      </c>
      <c r="F5764" s="55" t="s">
        <v>4651</v>
      </c>
      <c r="G5764" s="55" t="s">
        <v>21938</v>
      </c>
      <c r="H5764" s="55">
        <v>0</v>
      </c>
    </row>
    <row r="5765" spans="1:8" ht="12.5" customHeight="1">
      <c r="A5765" s="55">
        <v>28842</v>
      </c>
      <c r="B5765" s="55">
        <v>4</v>
      </c>
      <c r="C5765" s="55" t="s">
        <v>21939</v>
      </c>
      <c r="D5765" s="55" t="s">
        <v>4649</v>
      </c>
      <c r="E5765" s="55" t="s">
        <v>21940</v>
      </c>
      <c r="F5765" s="55" t="s">
        <v>4651</v>
      </c>
      <c r="G5765" s="55" t="s">
        <v>21941</v>
      </c>
      <c r="H5765" s="55">
        <v>0</v>
      </c>
    </row>
    <row r="5766" spans="1:8" ht="12.5" customHeight="1">
      <c r="A5766" s="55">
        <v>29170</v>
      </c>
      <c r="B5766" s="55">
        <v>4</v>
      </c>
      <c r="C5766" s="55" t="s">
        <v>21942</v>
      </c>
      <c r="D5766" s="55" t="s">
        <v>4649</v>
      </c>
      <c r="E5766" s="55" t="s">
        <v>21943</v>
      </c>
      <c r="F5766" s="55" t="s">
        <v>4651</v>
      </c>
      <c r="G5766" s="55" t="s">
        <v>21944</v>
      </c>
      <c r="H5766" s="55">
        <v>0</v>
      </c>
    </row>
    <row r="5767" spans="1:8" ht="12.5" customHeight="1">
      <c r="A5767" s="55">
        <v>11270</v>
      </c>
      <c r="B5767" s="55">
        <v>4</v>
      </c>
      <c r="C5767" s="55" t="s">
        <v>21945</v>
      </c>
      <c r="D5767" s="55" t="s">
        <v>4649</v>
      </c>
      <c r="E5767" s="55" t="s">
        <v>21946</v>
      </c>
      <c r="F5767" s="55" t="s">
        <v>4651</v>
      </c>
      <c r="G5767" s="55" t="s">
        <v>21947</v>
      </c>
      <c r="H5767" s="55">
        <v>0</v>
      </c>
    </row>
    <row r="5768" spans="1:8" ht="12.5" customHeight="1">
      <c r="A5768" s="55">
        <v>11297</v>
      </c>
      <c r="B5768" s="55">
        <v>4</v>
      </c>
      <c r="C5768" s="55" t="s">
        <v>21948</v>
      </c>
      <c r="D5768" s="55" t="s">
        <v>4649</v>
      </c>
      <c r="E5768" s="55" t="s">
        <v>21949</v>
      </c>
      <c r="F5768" s="55" t="s">
        <v>4651</v>
      </c>
      <c r="G5768" s="55" t="s">
        <v>21950</v>
      </c>
      <c r="H5768" s="55">
        <v>0</v>
      </c>
    </row>
    <row r="5769" spans="1:8" ht="12.5" customHeight="1">
      <c r="A5769" s="55">
        <v>11744</v>
      </c>
      <c r="B5769" s="55">
        <v>4</v>
      </c>
      <c r="C5769" s="55" t="s">
        <v>21951</v>
      </c>
      <c r="D5769" s="55" t="s">
        <v>4649</v>
      </c>
      <c r="E5769" s="55" t="s">
        <v>21952</v>
      </c>
      <c r="F5769" s="55" t="s">
        <v>4651</v>
      </c>
      <c r="G5769" s="55" t="s">
        <v>21953</v>
      </c>
      <c r="H5769" s="55">
        <v>0</v>
      </c>
    </row>
    <row r="5770" spans="1:8" ht="12.5" customHeight="1">
      <c r="A5770" s="55">
        <v>11932</v>
      </c>
      <c r="B5770" s="55">
        <v>4</v>
      </c>
      <c r="C5770" s="55" t="s">
        <v>21954</v>
      </c>
      <c r="D5770" s="55" t="s">
        <v>4649</v>
      </c>
      <c r="E5770" s="55" t="s">
        <v>21955</v>
      </c>
      <c r="F5770" s="55" t="s">
        <v>4651</v>
      </c>
      <c r="G5770" s="55" t="s">
        <v>21956</v>
      </c>
      <c r="H5770" s="55">
        <v>0</v>
      </c>
    </row>
    <row r="5771" spans="1:8" ht="12.5" customHeight="1">
      <c r="A5771" s="55">
        <v>12069</v>
      </c>
      <c r="B5771" s="55">
        <v>4</v>
      </c>
      <c r="C5771" s="55" t="s">
        <v>21957</v>
      </c>
      <c r="D5771" s="55" t="s">
        <v>4649</v>
      </c>
      <c r="E5771" s="55" t="s">
        <v>21958</v>
      </c>
      <c r="F5771" s="55" t="s">
        <v>4651</v>
      </c>
      <c r="G5771" s="55" t="s">
        <v>21959</v>
      </c>
      <c r="H5771" s="55">
        <v>0</v>
      </c>
    </row>
    <row r="5772" spans="1:8" ht="12.5" customHeight="1">
      <c r="A5772" s="55">
        <v>12152</v>
      </c>
      <c r="B5772" s="55">
        <v>4</v>
      </c>
      <c r="C5772" s="55" t="s">
        <v>21960</v>
      </c>
      <c r="D5772" s="55" t="s">
        <v>4649</v>
      </c>
      <c r="E5772" s="55" t="s">
        <v>21961</v>
      </c>
      <c r="F5772" s="55" t="s">
        <v>4651</v>
      </c>
      <c r="G5772" s="55" t="s">
        <v>21962</v>
      </c>
      <c r="H5772" s="55">
        <v>0</v>
      </c>
    </row>
    <row r="5773" spans="1:8" ht="12.5" customHeight="1">
      <c r="A5773" s="55">
        <v>12172</v>
      </c>
      <c r="B5773" s="55">
        <v>4</v>
      </c>
      <c r="C5773" s="55" t="s">
        <v>21963</v>
      </c>
      <c r="D5773" s="55" t="s">
        <v>4649</v>
      </c>
      <c r="E5773" s="55" t="s">
        <v>21964</v>
      </c>
      <c r="F5773" s="55" t="s">
        <v>4651</v>
      </c>
      <c r="G5773" s="55" t="s">
        <v>21965</v>
      </c>
      <c r="H5773" s="55">
        <v>0</v>
      </c>
    </row>
    <row r="5774" spans="1:8" ht="12.5" customHeight="1">
      <c r="A5774" s="55">
        <v>12209</v>
      </c>
      <c r="B5774" s="55">
        <v>4</v>
      </c>
      <c r="C5774" s="55" t="s">
        <v>21966</v>
      </c>
      <c r="D5774" s="55" t="s">
        <v>4649</v>
      </c>
      <c r="E5774" s="55" t="s">
        <v>21967</v>
      </c>
      <c r="F5774" s="55" t="s">
        <v>4651</v>
      </c>
      <c r="G5774" s="55" t="s">
        <v>21968</v>
      </c>
      <c r="H5774" s="55">
        <v>0</v>
      </c>
    </row>
    <row r="5775" spans="1:8" ht="12.5" customHeight="1">
      <c r="A5775" s="55">
        <v>12450</v>
      </c>
      <c r="B5775" s="55">
        <v>4</v>
      </c>
      <c r="C5775" s="55" t="s">
        <v>21969</v>
      </c>
      <c r="D5775" s="55" t="s">
        <v>4649</v>
      </c>
      <c r="E5775" s="55" t="s">
        <v>21970</v>
      </c>
      <c r="F5775" s="55" t="s">
        <v>4651</v>
      </c>
      <c r="G5775" s="55" t="s">
        <v>21971</v>
      </c>
      <c r="H5775" s="55">
        <v>0</v>
      </c>
    </row>
    <row r="5776" spans="1:8" ht="12.5" customHeight="1">
      <c r="A5776" s="55">
        <v>12756</v>
      </c>
      <c r="B5776" s="55">
        <v>4</v>
      </c>
      <c r="C5776" s="55" t="s">
        <v>21972</v>
      </c>
      <c r="D5776" s="55" t="s">
        <v>4649</v>
      </c>
      <c r="E5776" s="55" t="s">
        <v>21973</v>
      </c>
      <c r="F5776" s="55" t="s">
        <v>4651</v>
      </c>
      <c r="G5776" s="55" t="s">
        <v>21974</v>
      </c>
      <c r="H5776" s="55">
        <v>0</v>
      </c>
    </row>
    <row r="5777" spans="1:8" ht="12.5" customHeight="1">
      <c r="A5777" s="55">
        <v>12899</v>
      </c>
      <c r="B5777" s="55">
        <v>4</v>
      </c>
      <c r="C5777" s="55" t="s">
        <v>21975</v>
      </c>
      <c r="D5777" s="55" t="s">
        <v>4649</v>
      </c>
      <c r="E5777" s="55" t="s">
        <v>21976</v>
      </c>
      <c r="F5777" s="55" t="s">
        <v>4651</v>
      </c>
      <c r="G5777" s="55" t="s">
        <v>21977</v>
      </c>
      <c r="H5777" s="55">
        <v>0</v>
      </c>
    </row>
    <row r="5778" spans="1:8" ht="12.5" customHeight="1">
      <c r="A5778" s="55">
        <v>12904</v>
      </c>
      <c r="B5778" s="55">
        <v>4</v>
      </c>
      <c r="C5778" s="55" t="s">
        <v>21978</v>
      </c>
      <c r="D5778" s="55" t="s">
        <v>4649</v>
      </c>
      <c r="E5778" s="55" t="s">
        <v>21979</v>
      </c>
      <c r="F5778" s="55" t="s">
        <v>4651</v>
      </c>
      <c r="G5778" s="55" t="s">
        <v>21980</v>
      </c>
      <c r="H5778" s="55">
        <v>0</v>
      </c>
    </row>
    <row r="5779" spans="1:8" ht="12.5" customHeight="1">
      <c r="A5779" s="55">
        <v>13338</v>
      </c>
      <c r="B5779" s="55">
        <v>4</v>
      </c>
      <c r="C5779" s="55" t="s">
        <v>21981</v>
      </c>
      <c r="D5779" s="55" t="s">
        <v>4649</v>
      </c>
      <c r="E5779" s="55" t="s">
        <v>21982</v>
      </c>
      <c r="F5779" s="55" t="s">
        <v>4651</v>
      </c>
      <c r="G5779" s="55" t="s">
        <v>21983</v>
      </c>
      <c r="H5779" s="55">
        <v>0</v>
      </c>
    </row>
    <row r="5780" spans="1:8" ht="12.5" customHeight="1">
      <c r="A5780" s="55">
        <v>13349</v>
      </c>
      <c r="B5780" s="55">
        <v>4</v>
      </c>
      <c r="C5780" s="55" t="s">
        <v>21984</v>
      </c>
      <c r="D5780" s="55" t="s">
        <v>4649</v>
      </c>
      <c r="E5780" s="55" t="s">
        <v>21985</v>
      </c>
      <c r="F5780" s="55" t="s">
        <v>4651</v>
      </c>
      <c r="G5780" s="55" t="s">
        <v>21986</v>
      </c>
      <c r="H5780" s="55">
        <v>0</v>
      </c>
    </row>
    <row r="5781" spans="1:8" ht="12.5" customHeight="1">
      <c r="A5781" s="55">
        <v>13863</v>
      </c>
      <c r="B5781" s="55">
        <v>4</v>
      </c>
      <c r="C5781" s="55" t="s">
        <v>21987</v>
      </c>
      <c r="D5781" s="55" t="s">
        <v>4649</v>
      </c>
      <c r="E5781" s="55" t="s">
        <v>21988</v>
      </c>
      <c r="F5781" s="55" t="s">
        <v>4651</v>
      </c>
      <c r="G5781" s="55" t="s">
        <v>21989</v>
      </c>
      <c r="H5781" s="55">
        <v>0</v>
      </c>
    </row>
    <row r="5782" spans="1:8" ht="12.5" customHeight="1">
      <c r="A5782" s="55">
        <v>13903</v>
      </c>
      <c r="B5782" s="55">
        <v>4</v>
      </c>
      <c r="C5782" s="55" t="s">
        <v>21990</v>
      </c>
      <c r="D5782" s="55" t="s">
        <v>4649</v>
      </c>
      <c r="E5782" s="55" t="s">
        <v>21991</v>
      </c>
      <c r="F5782" s="55" t="s">
        <v>4651</v>
      </c>
      <c r="G5782" s="55" t="s">
        <v>21992</v>
      </c>
      <c r="H5782" s="55">
        <v>0</v>
      </c>
    </row>
    <row r="5783" spans="1:8" ht="12.5" customHeight="1">
      <c r="A5783" s="55">
        <v>14040</v>
      </c>
      <c r="B5783" s="55">
        <v>4</v>
      </c>
      <c r="C5783" s="55" t="s">
        <v>21993</v>
      </c>
      <c r="D5783" s="55" t="s">
        <v>4649</v>
      </c>
      <c r="E5783" s="55" t="s">
        <v>21994</v>
      </c>
      <c r="F5783" s="55" t="s">
        <v>4651</v>
      </c>
      <c r="G5783" s="55" t="s">
        <v>21995</v>
      </c>
      <c r="H5783" s="55">
        <v>0</v>
      </c>
    </row>
    <row r="5784" spans="1:8" ht="12.5" customHeight="1">
      <c r="A5784" s="55">
        <v>14630</v>
      </c>
      <c r="B5784" s="55">
        <v>4</v>
      </c>
      <c r="C5784" s="55" t="s">
        <v>21996</v>
      </c>
      <c r="D5784" s="55" t="s">
        <v>4649</v>
      </c>
      <c r="E5784" s="55" t="s">
        <v>21997</v>
      </c>
      <c r="F5784" s="55" t="s">
        <v>4651</v>
      </c>
      <c r="G5784" s="55" t="s">
        <v>21998</v>
      </c>
      <c r="H5784" s="55">
        <v>0</v>
      </c>
    </row>
    <row r="5785" spans="1:8" ht="12.5" customHeight="1">
      <c r="A5785" s="55">
        <v>15005</v>
      </c>
      <c r="B5785" s="55">
        <v>4</v>
      </c>
      <c r="C5785" s="55" t="s">
        <v>21999</v>
      </c>
      <c r="D5785" s="55" t="s">
        <v>4649</v>
      </c>
      <c r="E5785" s="55" t="s">
        <v>22000</v>
      </c>
      <c r="F5785" s="55" t="s">
        <v>4651</v>
      </c>
      <c r="G5785" s="55" t="s">
        <v>22001</v>
      </c>
      <c r="H5785" s="55">
        <v>0</v>
      </c>
    </row>
    <row r="5786" spans="1:8" ht="12.5" customHeight="1">
      <c r="A5786" s="55">
        <v>15160</v>
      </c>
      <c r="B5786" s="55">
        <v>4</v>
      </c>
      <c r="C5786" s="55" t="s">
        <v>22002</v>
      </c>
      <c r="D5786" s="55" t="s">
        <v>4649</v>
      </c>
      <c r="E5786" s="55" t="s">
        <v>22003</v>
      </c>
      <c r="F5786" s="55" t="s">
        <v>4651</v>
      </c>
      <c r="G5786" s="55" t="s">
        <v>22004</v>
      </c>
      <c r="H5786" s="55">
        <v>0</v>
      </c>
    </row>
    <row r="5787" spans="1:8" ht="12.5" customHeight="1">
      <c r="A5787" s="55">
        <v>15289</v>
      </c>
      <c r="B5787" s="55">
        <v>4</v>
      </c>
      <c r="C5787" s="55" t="s">
        <v>22005</v>
      </c>
      <c r="D5787" s="55" t="s">
        <v>4649</v>
      </c>
      <c r="E5787" s="55" t="s">
        <v>22006</v>
      </c>
      <c r="F5787" s="55" t="s">
        <v>4651</v>
      </c>
      <c r="G5787" s="55" t="s">
        <v>22007</v>
      </c>
      <c r="H5787" s="55">
        <v>0</v>
      </c>
    </row>
    <row r="5788" spans="1:8" ht="12.5" customHeight="1">
      <c r="A5788" s="55">
        <v>15387</v>
      </c>
      <c r="B5788" s="55">
        <v>4</v>
      </c>
      <c r="C5788" s="55" t="s">
        <v>22008</v>
      </c>
      <c r="D5788" s="55" t="s">
        <v>4649</v>
      </c>
      <c r="E5788" s="55" t="s">
        <v>22009</v>
      </c>
      <c r="F5788" s="55" t="s">
        <v>4651</v>
      </c>
      <c r="G5788" s="55" t="s">
        <v>22010</v>
      </c>
      <c r="H5788" s="55">
        <v>0</v>
      </c>
    </row>
    <row r="5789" spans="1:8" ht="12.5" customHeight="1">
      <c r="A5789" s="55">
        <v>15520</v>
      </c>
      <c r="B5789" s="55">
        <v>4</v>
      </c>
      <c r="C5789" s="55" t="s">
        <v>22011</v>
      </c>
      <c r="D5789" s="55" t="s">
        <v>4649</v>
      </c>
      <c r="E5789" s="55" t="s">
        <v>22012</v>
      </c>
      <c r="F5789" s="55" t="s">
        <v>4651</v>
      </c>
      <c r="G5789" s="55" t="s">
        <v>22013</v>
      </c>
      <c r="H5789" s="55">
        <v>0</v>
      </c>
    </row>
    <row r="5790" spans="1:8" ht="12.5" customHeight="1">
      <c r="A5790" s="55">
        <v>16152</v>
      </c>
      <c r="B5790" s="55">
        <v>4</v>
      </c>
      <c r="C5790" s="55" t="s">
        <v>22014</v>
      </c>
      <c r="D5790" s="55" t="s">
        <v>4649</v>
      </c>
      <c r="E5790" s="55" t="s">
        <v>22015</v>
      </c>
      <c r="F5790" s="55" t="s">
        <v>4651</v>
      </c>
      <c r="G5790" s="55" t="s">
        <v>22016</v>
      </c>
      <c r="H5790" s="55">
        <v>0</v>
      </c>
    </row>
    <row r="5791" spans="1:8" ht="12.5" customHeight="1">
      <c r="A5791" s="55">
        <v>16230</v>
      </c>
      <c r="B5791" s="55">
        <v>4</v>
      </c>
      <c r="C5791" s="55" t="s">
        <v>22017</v>
      </c>
      <c r="D5791" s="55" t="s">
        <v>4649</v>
      </c>
      <c r="E5791" s="55" t="s">
        <v>22018</v>
      </c>
      <c r="F5791" s="55" t="s">
        <v>4651</v>
      </c>
      <c r="G5791" s="55" t="s">
        <v>22019</v>
      </c>
      <c r="H5791" s="55">
        <v>0</v>
      </c>
    </row>
    <row r="5792" spans="1:8" ht="12.5" customHeight="1">
      <c r="A5792" s="55">
        <v>16806</v>
      </c>
      <c r="B5792" s="55">
        <v>4</v>
      </c>
      <c r="C5792" s="55" t="s">
        <v>22020</v>
      </c>
      <c r="D5792" s="55" t="s">
        <v>4649</v>
      </c>
      <c r="E5792" s="55" t="s">
        <v>22021</v>
      </c>
      <c r="F5792" s="55" t="s">
        <v>4651</v>
      </c>
      <c r="G5792" s="55" t="s">
        <v>22022</v>
      </c>
      <c r="H5792" s="55">
        <v>0</v>
      </c>
    </row>
    <row r="5793" spans="1:8" ht="12.5" customHeight="1">
      <c r="A5793" s="55">
        <v>17139</v>
      </c>
      <c r="B5793" s="55">
        <v>4</v>
      </c>
      <c r="C5793" s="55" t="s">
        <v>22023</v>
      </c>
      <c r="D5793" s="55" t="s">
        <v>4649</v>
      </c>
      <c r="E5793" s="55" t="s">
        <v>22024</v>
      </c>
      <c r="F5793" s="55" t="s">
        <v>4651</v>
      </c>
      <c r="G5793" s="55" t="s">
        <v>22025</v>
      </c>
      <c r="H5793" s="55">
        <v>0</v>
      </c>
    </row>
    <row r="5794" spans="1:8" ht="12.5" customHeight="1">
      <c r="A5794" s="55">
        <v>17178</v>
      </c>
      <c r="B5794" s="55">
        <v>4</v>
      </c>
      <c r="C5794" s="55" t="s">
        <v>22026</v>
      </c>
      <c r="D5794" s="55" t="s">
        <v>4649</v>
      </c>
      <c r="E5794" s="55" t="s">
        <v>22027</v>
      </c>
      <c r="F5794" s="55" t="s">
        <v>4651</v>
      </c>
      <c r="G5794" s="55" t="s">
        <v>22028</v>
      </c>
      <c r="H5794" s="55">
        <v>0</v>
      </c>
    </row>
    <row r="5795" spans="1:8" ht="12.5" customHeight="1">
      <c r="A5795" s="55">
        <v>18119</v>
      </c>
      <c r="B5795" s="55">
        <v>4</v>
      </c>
      <c r="C5795" s="55" t="s">
        <v>22029</v>
      </c>
      <c r="D5795" s="55" t="s">
        <v>4649</v>
      </c>
      <c r="E5795" s="55" t="s">
        <v>22030</v>
      </c>
      <c r="F5795" s="55" t="s">
        <v>4651</v>
      </c>
      <c r="G5795" s="55" t="s">
        <v>22031</v>
      </c>
      <c r="H5795" s="55">
        <v>0</v>
      </c>
    </row>
    <row r="5796" spans="1:8" ht="12.5" customHeight="1">
      <c r="A5796" s="55">
        <v>18552</v>
      </c>
      <c r="B5796" s="55">
        <v>4</v>
      </c>
      <c r="C5796" s="55" t="s">
        <v>22032</v>
      </c>
      <c r="D5796" s="55" t="s">
        <v>4649</v>
      </c>
      <c r="E5796" s="55" t="s">
        <v>22033</v>
      </c>
      <c r="F5796" s="55" t="s">
        <v>4651</v>
      </c>
      <c r="G5796" s="55" t="s">
        <v>22034</v>
      </c>
      <c r="H5796" s="55">
        <v>0</v>
      </c>
    </row>
    <row r="5797" spans="1:8" ht="12.5" customHeight="1">
      <c r="A5797" s="55">
        <v>18585</v>
      </c>
      <c r="B5797" s="55">
        <v>4</v>
      </c>
      <c r="C5797" s="55" t="s">
        <v>22035</v>
      </c>
      <c r="D5797" s="55" t="s">
        <v>4649</v>
      </c>
      <c r="E5797" s="55" t="s">
        <v>22036</v>
      </c>
      <c r="F5797" s="55" t="s">
        <v>4651</v>
      </c>
      <c r="G5797" s="55" t="s">
        <v>22037</v>
      </c>
      <c r="H5797" s="55">
        <v>0</v>
      </c>
    </row>
    <row r="5798" spans="1:8" ht="12.5" customHeight="1">
      <c r="A5798" s="55">
        <v>18858</v>
      </c>
      <c r="B5798" s="55">
        <v>4</v>
      </c>
      <c r="C5798" s="55" t="s">
        <v>22038</v>
      </c>
      <c r="D5798" s="55" t="s">
        <v>4649</v>
      </c>
      <c r="E5798" s="55" t="s">
        <v>22039</v>
      </c>
      <c r="F5798" s="55" t="s">
        <v>4651</v>
      </c>
      <c r="G5798" s="55" t="s">
        <v>22040</v>
      </c>
      <c r="H5798" s="55">
        <v>0</v>
      </c>
    </row>
    <row r="5799" spans="1:8" ht="12.5" customHeight="1">
      <c r="A5799" s="55">
        <v>18956</v>
      </c>
      <c r="B5799" s="55">
        <v>4</v>
      </c>
      <c r="C5799" s="55" t="s">
        <v>22041</v>
      </c>
      <c r="D5799" s="55" t="s">
        <v>4649</v>
      </c>
      <c r="E5799" s="55" t="s">
        <v>22042</v>
      </c>
      <c r="F5799" s="55" t="s">
        <v>4651</v>
      </c>
      <c r="G5799" s="55" t="s">
        <v>22043</v>
      </c>
      <c r="H5799" s="55">
        <v>0</v>
      </c>
    </row>
    <row r="5800" spans="1:8" ht="12.5" customHeight="1">
      <c r="A5800" s="55">
        <v>19231</v>
      </c>
      <c r="B5800" s="55">
        <v>4</v>
      </c>
      <c r="C5800" s="55" t="s">
        <v>22044</v>
      </c>
      <c r="D5800" s="55" t="s">
        <v>4649</v>
      </c>
      <c r="E5800" s="55" t="s">
        <v>22045</v>
      </c>
      <c r="F5800" s="55" t="s">
        <v>4651</v>
      </c>
      <c r="G5800" s="55" t="s">
        <v>22046</v>
      </c>
      <c r="H5800" s="55">
        <v>0</v>
      </c>
    </row>
    <row r="5801" spans="1:8" ht="12.5" customHeight="1">
      <c r="A5801" s="55">
        <v>19234</v>
      </c>
      <c r="B5801" s="55">
        <v>4</v>
      </c>
      <c r="C5801" s="55" t="s">
        <v>22047</v>
      </c>
      <c r="D5801" s="55" t="s">
        <v>4649</v>
      </c>
      <c r="E5801" s="55" t="s">
        <v>22048</v>
      </c>
      <c r="F5801" s="55" t="s">
        <v>4651</v>
      </c>
      <c r="G5801" s="55" t="s">
        <v>22049</v>
      </c>
      <c r="H5801" s="55">
        <v>0</v>
      </c>
    </row>
    <row r="5802" spans="1:8" ht="12.5" customHeight="1">
      <c r="A5802" s="55">
        <v>19534</v>
      </c>
      <c r="B5802" s="55">
        <v>4</v>
      </c>
      <c r="C5802" s="55" t="s">
        <v>22050</v>
      </c>
      <c r="D5802" s="55" t="s">
        <v>4649</v>
      </c>
      <c r="E5802" s="55" t="s">
        <v>22051</v>
      </c>
      <c r="F5802" s="55" t="s">
        <v>4651</v>
      </c>
      <c r="G5802" s="55" t="s">
        <v>22052</v>
      </c>
      <c r="H5802" s="55">
        <v>0</v>
      </c>
    </row>
    <row r="5803" spans="1:8" ht="12.5" customHeight="1">
      <c r="A5803" s="55">
        <v>20010</v>
      </c>
      <c r="B5803" s="55">
        <v>4</v>
      </c>
      <c r="C5803" s="55" t="s">
        <v>22053</v>
      </c>
      <c r="D5803" s="55" t="s">
        <v>4649</v>
      </c>
      <c r="E5803" s="55" t="s">
        <v>22054</v>
      </c>
      <c r="F5803" s="55" t="s">
        <v>4651</v>
      </c>
      <c r="G5803" s="55" t="s">
        <v>22055</v>
      </c>
      <c r="H5803" s="55">
        <v>0</v>
      </c>
    </row>
    <row r="5804" spans="1:8" ht="12.5" customHeight="1">
      <c r="A5804" s="55">
        <v>20017</v>
      </c>
      <c r="B5804" s="55">
        <v>4</v>
      </c>
      <c r="C5804" s="55" t="s">
        <v>22056</v>
      </c>
      <c r="D5804" s="55" t="s">
        <v>4649</v>
      </c>
      <c r="E5804" s="55" t="s">
        <v>22057</v>
      </c>
      <c r="F5804" s="55" t="s">
        <v>4651</v>
      </c>
      <c r="G5804" s="55" t="s">
        <v>22058</v>
      </c>
      <c r="H5804" s="55">
        <v>0</v>
      </c>
    </row>
    <row r="5805" spans="1:8" ht="12.5" customHeight="1">
      <c r="A5805" s="55">
        <v>20031</v>
      </c>
      <c r="B5805" s="55">
        <v>4</v>
      </c>
      <c r="C5805" s="55" t="s">
        <v>22059</v>
      </c>
      <c r="D5805" s="55" t="s">
        <v>4649</v>
      </c>
      <c r="E5805" s="55" t="s">
        <v>22060</v>
      </c>
      <c r="F5805" s="55" t="s">
        <v>4651</v>
      </c>
      <c r="G5805" s="55" t="s">
        <v>22061</v>
      </c>
      <c r="H5805" s="55">
        <v>0</v>
      </c>
    </row>
    <row r="5806" spans="1:8" ht="12.5" customHeight="1">
      <c r="A5806" s="55">
        <v>20387</v>
      </c>
      <c r="B5806" s="55">
        <v>4</v>
      </c>
      <c r="C5806" s="55" t="s">
        <v>22062</v>
      </c>
      <c r="D5806" s="55" t="s">
        <v>4649</v>
      </c>
      <c r="E5806" s="55" t="s">
        <v>22063</v>
      </c>
      <c r="F5806" s="55" t="s">
        <v>4651</v>
      </c>
      <c r="G5806" s="55" t="s">
        <v>22064</v>
      </c>
      <c r="H5806" s="55">
        <v>0</v>
      </c>
    </row>
    <row r="5807" spans="1:8" ht="12.5" customHeight="1">
      <c r="A5807" s="55">
        <v>21157</v>
      </c>
      <c r="B5807" s="55">
        <v>4</v>
      </c>
      <c r="C5807" s="55" t="s">
        <v>22065</v>
      </c>
      <c r="D5807" s="55" t="s">
        <v>4649</v>
      </c>
      <c r="E5807" s="55" t="s">
        <v>22066</v>
      </c>
      <c r="F5807" s="55" t="s">
        <v>4651</v>
      </c>
      <c r="G5807" s="55" t="s">
        <v>22067</v>
      </c>
      <c r="H5807" s="55">
        <v>0</v>
      </c>
    </row>
    <row r="5808" spans="1:8" ht="12.5" customHeight="1">
      <c r="A5808" s="55">
        <v>21163</v>
      </c>
      <c r="B5808" s="55">
        <v>4</v>
      </c>
      <c r="C5808" s="55" t="s">
        <v>22068</v>
      </c>
      <c r="D5808" s="55" t="s">
        <v>4649</v>
      </c>
      <c r="E5808" s="55" t="s">
        <v>22069</v>
      </c>
      <c r="F5808" s="55" t="s">
        <v>4651</v>
      </c>
      <c r="G5808" s="55" t="s">
        <v>22070</v>
      </c>
      <c r="H5808" s="55">
        <v>0</v>
      </c>
    </row>
    <row r="5809" spans="1:8" ht="12.5" customHeight="1">
      <c r="A5809" s="55">
        <v>21235</v>
      </c>
      <c r="B5809" s="55">
        <v>4</v>
      </c>
      <c r="C5809" s="55" t="s">
        <v>22071</v>
      </c>
      <c r="D5809" s="55" t="s">
        <v>4649</v>
      </c>
      <c r="E5809" s="55" t="s">
        <v>22072</v>
      </c>
      <c r="F5809" s="55" t="s">
        <v>4651</v>
      </c>
      <c r="G5809" s="55" t="s">
        <v>22073</v>
      </c>
      <c r="H5809" s="55">
        <v>0</v>
      </c>
    </row>
    <row r="5810" spans="1:8" ht="12.5" customHeight="1">
      <c r="A5810" s="55">
        <v>21294</v>
      </c>
      <c r="B5810" s="55">
        <v>4</v>
      </c>
      <c r="C5810" s="55" t="s">
        <v>22074</v>
      </c>
      <c r="D5810" s="55" t="s">
        <v>4649</v>
      </c>
      <c r="E5810" s="55" t="s">
        <v>22075</v>
      </c>
      <c r="F5810" s="55" t="s">
        <v>4651</v>
      </c>
      <c r="G5810" s="55" t="s">
        <v>22076</v>
      </c>
      <c r="H5810" s="55">
        <v>0</v>
      </c>
    </row>
    <row r="5811" spans="1:8" ht="12.5" customHeight="1">
      <c r="A5811" s="55">
        <v>21300</v>
      </c>
      <c r="B5811" s="55">
        <v>4</v>
      </c>
      <c r="C5811" s="55" t="s">
        <v>22077</v>
      </c>
      <c r="D5811" s="55" t="s">
        <v>4649</v>
      </c>
      <c r="E5811" s="55" t="s">
        <v>22078</v>
      </c>
      <c r="F5811" s="55" t="s">
        <v>4651</v>
      </c>
      <c r="G5811" s="55" t="s">
        <v>22079</v>
      </c>
      <c r="H5811" s="55">
        <v>0</v>
      </c>
    </row>
    <row r="5812" spans="1:8" ht="12.5" customHeight="1">
      <c r="A5812" s="55">
        <v>21326</v>
      </c>
      <c r="B5812" s="55">
        <v>4</v>
      </c>
      <c r="C5812" s="55" t="s">
        <v>22080</v>
      </c>
      <c r="D5812" s="55" t="s">
        <v>4649</v>
      </c>
      <c r="E5812" s="55" t="s">
        <v>22081</v>
      </c>
      <c r="F5812" s="55" t="s">
        <v>4651</v>
      </c>
      <c r="G5812" s="55" t="s">
        <v>22082</v>
      </c>
      <c r="H5812" s="55">
        <v>0</v>
      </c>
    </row>
    <row r="5813" spans="1:8" ht="12.5" customHeight="1">
      <c r="A5813" s="55">
        <v>21438</v>
      </c>
      <c r="B5813" s="55">
        <v>4</v>
      </c>
      <c r="C5813" s="55" t="s">
        <v>22083</v>
      </c>
      <c r="D5813" s="55" t="s">
        <v>4649</v>
      </c>
      <c r="E5813" s="55" t="s">
        <v>22084</v>
      </c>
      <c r="F5813" s="55" t="s">
        <v>4651</v>
      </c>
      <c r="G5813" s="55" t="s">
        <v>22085</v>
      </c>
      <c r="H5813" s="55">
        <v>0</v>
      </c>
    </row>
    <row r="5814" spans="1:8" ht="12.5" customHeight="1">
      <c r="A5814" s="55">
        <v>21477</v>
      </c>
      <c r="B5814" s="55">
        <v>4</v>
      </c>
      <c r="C5814" s="55" t="s">
        <v>22086</v>
      </c>
      <c r="D5814" s="55" t="s">
        <v>4649</v>
      </c>
      <c r="E5814" s="55" t="s">
        <v>22087</v>
      </c>
      <c r="F5814" s="55" t="s">
        <v>4651</v>
      </c>
      <c r="G5814" s="55" t="s">
        <v>22088</v>
      </c>
      <c r="H5814" s="55">
        <v>0</v>
      </c>
    </row>
    <row r="5815" spans="1:8" ht="12.5" customHeight="1">
      <c r="A5815" s="55">
        <v>21746</v>
      </c>
      <c r="B5815" s="55">
        <v>4</v>
      </c>
      <c r="C5815" s="55" t="s">
        <v>22089</v>
      </c>
      <c r="D5815" s="55" t="s">
        <v>4649</v>
      </c>
      <c r="E5815" s="55" t="s">
        <v>22090</v>
      </c>
      <c r="F5815" s="55" t="s">
        <v>4651</v>
      </c>
      <c r="G5815" s="55" t="s">
        <v>22091</v>
      </c>
      <c r="H5815" s="55">
        <v>0</v>
      </c>
    </row>
    <row r="5816" spans="1:8" ht="12.5" customHeight="1">
      <c r="A5816" s="55">
        <v>21806</v>
      </c>
      <c r="B5816" s="55">
        <v>4</v>
      </c>
      <c r="C5816" s="55" t="s">
        <v>22092</v>
      </c>
      <c r="D5816" s="55" t="s">
        <v>4649</v>
      </c>
      <c r="E5816" s="55" t="s">
        <v>22093</v>
      </c>
      <c r="F5816" s="55" t="s">
        <v>4651</v>
      </c>
      <c r="G5816" s="55" t="s">
        <v>22094</v>
      </c>
      <c r="H5816" s="55">
        <v>0</v>
      </c>
    </row>
    <row r="5817" spans="1:8" ht="12.5" customHeight="1">
      <c r="A5817" s="55">
        <v>22052</v>
      </c>
      <c r="B5817" s="55">
        <v>4</v>
      </c>
      <c r="C5817" s="55" t="s">
        <v>22095</v>
      </c>
      <c r="D5817" s="55" t="s">
        <v>4649</v>
      </c>
      <c r="E5817" s="55" t="s">
        <v>22096</v>
      </c>
      <c r="F5817" s="55" t="s">
        <v>4651</v>
      </c>
      <c r="G5817" s="55" t="s">
        <v>22097</v>
      </c>
      <c r="H5817" s="55">
        <v>0</v>
      </c>
    </row>
    <row r="5818" spans="1:8" ht="12.5" customHeight="1">
      <c r="A5818" s="55">
        <v>22054</v>
      </c>
      <c r="B5818" s="55">
        <v>4</v>
      </c>
      <c r="C5818" s="55" t="s">
        <v>22098</v>
      </c>
      <c r="D5818" s="55" t="s">
        <v>4649</v>
      </c>
      <c r="E5818" s="55" t="s">
        <v>22099</v>
      </c>
      <c r="F5818" s="55" t="s">
        <v>4651</v>
      </c>
      <c r="G5818" s="55" t="s">
        <v>22100</v>
      </c>
      <c r="H5818" s="55">
        <v>0</v>
      </c>
    </row>
    <row r="5819" spans="1:8" ht="12.5" customHeight="1">
      <c r="A5819" s="55">
        <v>22236</v>
      </c>
      <c r="B5819" s="55">
        <v>4</v>
      </c>
      <c r="C5819" s="55" t="s">
        <v>22101</v>
      </c>
      <c r="D5819" s="55" t="s">
        <v>4649</v>
      </c>
      <c r="E5819" s="55" t="s">
        <v>22102</v>
      </c>
      <c r="F5819" s="55" t="s">
        <v>4651</v>
      </c>
      <c r="G5819" s="55" t="s">
        <v>22103</v>
      </c>
      <c r="H5819" s="55">
        <v>0</v>
      </c>
    </row>
    <row r="5820" spans="1:8" ht="12.5" customHeight="1">
      <c r="A5820" s="55">
        <v>22862</v>
      </c>
      <c r="B5820" s="55">
        <v>4</v>
      </c>
      <c r="C5820" s="55" t="s">
        <v>22104</v>
      </c>
      <c r="D5820" s="55" t="s">
        <v>4649</v>
      </c>
      <c r="E5820" s="55" t="s">
        <v>22105</v>
      </c>
      <c r="F5820" s="55" t="s">
        <v>4651</v>
      </c>
      <c r="G5820" s="55" t="s">
        <v>22106</v>
      </c>
      <c r="H5820" s="55">
        <v>0</v>
      </c>
    </row>
    <row r="5821" spans="1:8" ht="12.5" customHeight="1">
      <c r="A5821" s="55">
        <v>23135</v>
      </c>
      <c r="B5821" s="55">
        <v>4</v>
      </c>
      <c r="C5821" s="55" t="s">
        <v>22107</v>
      </c>
      <c r="D5821" s="55" t="s">
        <v>4649</v>
      </c>
      <c r="E5821" s="55" t="s">
        <v>22108</v>
      </c>
      <c r="F5821" s="55" t="s">
        <v>4651</v>
      </c>
      <c r="G5821" s="55" t="s">
        <v>22109</v>
      </c>
      <c r="H5821" s="55">
        <v>0</v>
      </c>
    </row>
    <row r="5822" spans="1:8" ht="12.5" customHeight="1">
      <c r="A5822" s="55">
        <v>23139</v>
      </c>
      <c r="B5822" s="55">
        <v>4</v>
      </c>
      <c r="C5822" s="55" t="s">
        <v>22110</v>
      </c>
      <c r="D5822" s="55" t="s">
        <v>4649</v>
      </c>
      <c r="E5822" s="55" t="s">
        <v>22111</v>
      </c>
      <c r="F5822" s="55" t="s">
        <v>4651</v>
      </c>
      <c r="G5822" s="55" t="s">
        <v>22112</v>
      </c>
      <c r="H5822" s="55">
        <v>0</v>
      </c>
    </row>
    <row r="5823" spans="1:8" ht="12.5" customHeight="1">
      <c r="A5823" s="55">
        <v>23185</v>
      </c>
      <c r="B5823" s="55">
        <v>4</v>
      </c>
      <c r="C5823" s="55" t="s">
        <v>22113</v>
      </c>
      <c r="D5823" s="55" t="s">
        <v>4649</v>
      </c>
      <c r="E5823" s="55" t="s">
        <v>22114</v>
      </c>
      <c r="F5823" s="55" t="s">
        <v>4651</v>
      </c>
      <c r="G5823" s="55" t="s">
        <v>22115</v>
      </c>
      <c r="H5823" s="55">
        <v>0</v>
      </c>
    </row>
    <row r="5824" spans="1:8" ht="12.5" customHeight="1">
      <c r="A5824" s="55">
        <v>23326</v>
      </c>
      <c r="B5824" s="55">
        <v>4</v>
      </c>
      <c r="C5824" s="55" t="s">
        <v>22116</v>
      </c>
      <c r="D5824" s="55" t="s">
        <v>4649</v>
      </c>
      <c r="E5824" s="55" t="s">
        <v>22117</v>
      </c>
      <c r="F5824" s="55" t="s">
        <v>4651</v>
      </c>
      <c r="G5824" s="55" t="s">
        <v>22118</v>
      </c>
      <c r="H5824" s="55">
        <v>0</v>
      </c>
    </row>
    <row r="5825" spans="1:8" ht="12.5" customHeight="1">
      <c r="A5825" s="55">
        <v>23382</v>
      </c>
      <c r="B5825" s="55">
        <v>4</v>
      </c>
      <c r="C5825" s="55" t="s">
        <v>22119</v>
      </c>
      <c r="D5825" s="55" t="s">
        <v>4649</v>
      </c>
      <c r="E5825" s="55" t="s">
        <v>22120</v>
      </c>
      <c r="F5825" s="55" t="s">
        <v>4651</v>
      </c>
      <c r="G5825" s="55" t="s">
        <v>22121</v>
      </c>
      <c r="H5825" s="55">
        <v>0</v>
      </c>
    </row>
    <row r="5826" spans="1:8" ht="12.5" customHeight="1">
      <c r="A5826" s="55">
        <v>23669</v>
      </c>
      <c r="B5826" s="55">
        <v>4</v>
      </c>
      <c r="C5826" s="55" t="s">
        <v>22122</v>
      </c>
      <c r="D5826" s="55" t="s">
        <v>4649</v>
      </c>
      <c r="E5826" s="55" t="s">
        <v>22123</v>
      </c>
      <c r="F5826" s="55" t="s">
        <v>4651</v>
      </c>
      <c r="G5826" s="55" t="s">
        <v>22124</v>
      </c>
      <c r="H5826" s="55">
        <v>0</v>
      </c>
    </row>
    <row r="5827" spans="1:8" ht="12.5" customHeight="1">
      <c r="A5827" s="55">
        <v>23721</v>
      </c>
      <c r="B5827" s="55">
        <v>4</v>
      </c>
      <c r="C5827" s="55" t="s">
        <v>22125</v>
      </c>
      <c r="D5827" s="55" t="s">
        <v>4649</v>
      </c>
      <c r="E5827" s="55" t="s">
        <v>22126</v>
      </c>
      <c r="F5827" s="55" t="s">
        <v>4651</v>
      </c>
      <c r="G5827" s="55" t="s">
        <v>22127</v>
      </c>
      <c r="H5827" s="55">
        <v>0</v>
      </c>
    </row>
    <row r="5828" spans="1:8" ht="12.5" customHeight="1">
      <c r="A5828" s="55">
        <v>23728</v>
      </c>
      <c r="B5828" s="55">
        <v>4</v>
      </c>
      <c r="C5828" s="55" t="s">
        <v>22128</v>
      </c>
      <c r="D5828" s="55" t="s">
        <v>4649</v>
      </c>
      <c r="E5828" s="55" t="s">
        <v>22129</v>
      </c>
      <c r="F5828" s="55" t="s">
        <v>4651</v>
      </c>
      <c r="G5828" s="55" t="s">
        <v>22130</v>
      </c>
      <c r="H5828" s="55">
        <v>0</v>
      </c>
    </row>
    <row r="5829" spans="1:8" ht="12.5" customHeight="1">
      <c r="A5829" s="55">
        <v>24221</v>
      </c>
      <c r="B5829" s="55">
        <v>4</v>
      </c>
      <c r="C5829" s="55" t="s">
        <v>22131</v>
      </c>
      <c r="D5829" s="55" t="s">
        <v>4649</v>
      </c>
      <c r="E5829" s="55" t="s">
        <v>22132</v>
      </c>
      <c r="F5829" s="55" t="s">
        <v>4651</v>
      </c>
      <c r="G5829" s="55" t="s">
        <v>22133</v>
      </c>
      <c r="H5829" s="55">
        <v>0</v>
      </c>
    </row>
    <row r="5830" spans="1:8" ht="12.5" customHeight="1">
      <c r="A5830" s="55">
        <v>24316</v>
      </c>
      <c r="B5830" s="55">
        <v>4</v>
      </c>
      <c r="C5830" s="55" t="s">
        <v>22134</v>
      </c>
      <c r="D5830" s="55" t="s">
        <v>4649</v>
      </c>
      <c r="E5830" s="55" t="s">
        <v>22135</v>
      </c>
      <c r="F5830" s="55" t="s">
        <v>4651</v>
      </c>
      <c r="G5830" s="55" t="s">
        <v>22136</v>
      </c>
      <c r="H5830" s="55">
        <v>0</v>
      </c>
    </row>
    <row r="5831" spans="1:8" ht="12.5" customHeight="1">
      <c r="A5831" s="55">
        <v>24358</v>
      </c>
      <c r="B5831" s="55">
        <v>4</v>
      </c>
      <c r="C5831" s="55" t="s">
        <v>22137</v>
      </c>
      <c r="D5831" s="55" t="s">
        <v>4649</v>
      </c>
      <c r="E5831" s="55" t="s">
        <v>22138</v>
      </c>
      <c r="F5831" s="55" t="s">
        <v>4651</v>
      </c>
      <c r="G5831" s="55" t="s">
        <v>22139</v>
      </c>
      <c r="H5831" s="55">
        <v>0</v>
      </c>
    </row>
    <row r="5832" spans="1:8" ht="12.5" customHeight="1">
      <c r="A5832" s="55">
        <v>25014</v>
      </c>
      <c r="B5832" s="55">
        <v>4</v>
      </c>
      <c r="C5832" s="55" t="s">
        <v>22140</v>
      </c>
      <c r="D5832" s="55" t="s">
        <v>4649</v>
      </c>
      <c r="E5832" s="55" t="s">
        <v>22141</v>
      </c>
      <c r="F5832" s="55" t="s">
        <v>4651</v>
      </c>
      <c r="G5832" s="55" t="s">
        <v>22142</v>
      </c>
      <c r="H5832" s="55">
        <v>0</v>
      </c>
    </row>
    <row r="5833" spans="1:8" ht="12.5" customHeight="1">
      <c r="A5833" s="55">
        <v>25081</v>
      </c>
      <c r="B5833" s="55">
        <v>4</v>
      </c>
      <c r="C5833" s="55" t="s">
        <v>22143</v>
      </c>
      <c r="D5833" s="55" t="s">
        <v>4649</v>
      </c>
      <c r="E5833" s="55" t="s">
        <v>22144</v>
      </c>
      <c r="F5833" s="55" t="s">
        <v>4651</v>
      </c>
      <c r="G5833" s="55" t="s">
        <v>22145</v>
      </c>
      <c r="H5833" s="55">
        <v>0</v>
      </c>
    </row>
    <row r="5834" spans="1:8" ht="12.5" customHeight="1">
      <c r="A5834" s="55">
        <v>25339</v>
      </c>
      <c r="B5834" s="55">
        <v>4</v>
      </c>
      <c r="C5834" s="55" t="s">
        <v>22146</v>
      </c>
      <c r="D5834" s="55" t="s">
        <v>4649</v>
      </c>
      <c r="E5834" s="55" t="s">
        <v>22147</v>
      </c>
      <c r="F5834" s="55" t="s">
        <v>4651</v>
      </c>
      <c r="G5834" s="55" t="s">
        <v>22148</v>
      </c>
      <c r="H5834" s="55">
        <v>0</v>
      </c>
    </row>
    <row r="5835" spans="1:8" ht="12.5" customHeight="1">
      <c r="A5835" s="55">
        <v>25409</v>
      </c>
      <c r="B5835" s="55">
        <v>4</v>
      </c>
      <c r="C5835" s="55" t="s">
        <v>22149</v>
      </c>
      <c r="D5835" s="55" t="s">
        <v>4649</v>
      </c>
      <c r="E5835" s="55" t="s">
        <v>22150</v>
      </c>
      <c r="F5835" s="55" t="s">
        <v>4651</v>
      </c>
      <c r="G5835" s="55" t="s">
        <v>22151</v>
      </c>
      <c r="H5835" s="55">
        <v>0</v>
      </c>
    </row>
    <row r="5836" spans="1:8" ht="12.5" customHeight="1">
      <c r="A5836" s="55">
        <v>25434</v>
      </c>
      <c r="B5836" s="55">
        <v>4</v>
      </c>
      <c r="C5836" s="55" t="s">
        <v>22152</v>
      </c>
      <c r="D5836" s="55" t="s">
        <v>4649</v>
      </c>
      <c r="E5836" s="55" t="s">
        <v>22153</v>
      </c>
      <c r="F5836" s="55" t="s">
        <v>4651</v>
      </c>
      <c r="G5836" s="55" t="s">
        <v>22154</v>
      </c>
      <c r="H5836" s="55">
        <v>0</v>
      </c>
    </row>
    <row r="5837" spans="1:8" ht="12.5" customHeight="1">
      <c r="A5837" s="55">
        <v>26046</v>
      </c>
      <c r="B5837" s="55">
        <v>4</v>
      </c>
      <c r="C5837" s="55" t="s">
        <v>22155</v>
      </c>
      <c r="D5837" s="55" t="s">
        <v>4649</v>
      </c>
      <c r="E5837" s="55" t="s">
        <v>22156</v>
      </c>
      <c r="F5837" s="55" t="s">
        <v>4651</v>
      </c>
      <c r="G5837" s="55" t="s">
        <v>22157</v>
      </c>
      <c r="H5837" s="55">
        <v>0</v>
      </c>
    </row>
    <row r="5838" spans="1:8" ht="12.5" customHeight="1">
      <c r="A5838" s="55">
        <v>26123</v>
      </c>
      <c r="B5838" s="55">
        <v>4</v>
      </c>
      <c r="C5838" s="55" t="s">
        <v>22158</v>
      </c>
      <c r="D5838" s="55" t="s">
        <v>4649</v>
      </c>
      <c r="E5838" s="55" t="s">
        <v>22159</v>
      </c>
      <c r="F5838" s="55" t="s">
        <v>4651</v>
      </c>
      <c r="G5838" s="55" t="s">
        <v>22160</v>
      </c>
      <c r="H5838" s="55">
        <v>0</v>
      </c>
    </row>
    <row r="5839" spans="1:8" ht="12.5" customHeight="1">
      <c r="A5839" s="55">
        <v>26524</v>
      </c>
      <c r="B5839" s="55">
        <v>4</v>
      </c>
      <c r="C5839" s="55" t="s">
        <v>22161</v>
      </c>
      <c r="D5839" s="55" t="s">
        <v>4649</v>
      </c>
      <c r="E5839" s="55" t="s">
        <v>22162</v>
      </c>
      <c r="F5839" s="55" t="s">
        <v>4651</v>
      </c>
      <c r="G5839" s="55" t="s">
        <v>22163</v>
      </c>
      <c r="H5839" s="55">
        <v>0</v>
      </c>
    </row>
    <row r="5840" spans="1:8" ht="12.5" customHeight="1">
      <c r="A5840" s="55">
        <v>26600</v>
      </c>
      <c r="B5840" s="55">
        <v>4</v>
      </c>
      <c r="C5840" s="55" t="s">
        <v>22164</v>
      </c>
      <c r="D5840" s="55" t="s">
        <v>4649</v>
      </c>
      <c r="E5840" s="55" t="s">
        <v>22165</v>
      </c>
      <c r="F5840" s="55" t="s">
        <v>4651</v>
      </c>
      <c r="G5840" s="55" t="s">
        <v>22166</v>
      </c>
      <c r="H5840" s="55">
        <v>0</v>
      </c>
    </row>
    <row r="5841" spans="1:8" ht="12.5" customHeight="1">
      <c r="A5841" s="55">
        <v>26648</v>
      </c>
      <c r="B5841" s="55">
        <v>4</v>
      </c>
      <c r="C5841" s="55" t="s">
        <v>22167</v>
      </c>
      <c r="D5841" s="55" t="s">
        <v>4649</v>
      </c>
      <c r="E5841" s="55" t="s">
        <v>22168</v>
      </c>
      <c r="F5841" s="55" t="s">
        <v>4651</v>
      </c>
      <c r="G5841" s="55" t="s">
        <v>22169</v>
      </c>
      <c r="H5841" s="55">
        <v>0</v>
      </c>
    </row>
    <row r="5842" spans="1:8" ht="12.5" customHeight="1">
      <c r="A5842" s="55">
        <v>27087</v>
      </c>
      <c r="B5842" s="55">
        <v>4</v>
      </c>
      <c r="C5842" s="55" t="s">
        <v>22170</v>
      </c>
      <c r="D5842" s="55" t="s">
        <v>4649</v>
      </c>
      <c r="E5842" s="55" t="s">
        <v>22171</v>
      </c>
      <c r="F5842" s="55" t="s">
        <v>4651</v>
      </c>
      <c r="G5842" s="55" t="s">
        <v>22172</v>
      </c>
      <c r="H5842" s="55">
        <v>0</v>
      </c>
    </row>
    <row r="5843" spans="1:8" ht="12.5" customHeight="1">
      <c r="A5843" s="55">
        <v>27246</v>
      </c>
      <c r="B5843" s="55">
        <v>4</v>
      </c>
      <c r="C5843" s="55" t="s">
        <v>22173</v>
      </c>
      <c r="D5843" s="55" t="s">
        <v>4649</v>
      </c>
      <c r="E5843" s="55" t="s">
        <v>22174</v>
      </c>
      <c r="F5843" s="55" t="s">
        <v>4651</v>
      </c>
      <c r="G5843" s="55" t="s">
        <v>22175</v>
      </c>
      <c r="H5843" s="55">
        <v>0</v>
      </c>
    </row>
    <row r="5844" spans="1:8" ht="12.5" customHeight="1">
      <c r="A5844" s="55">
        <v>27529</v>
      </c>
      <c r="B5844" s="55">
        <v>4</v>
      </c>
      <c r="C5844" s="55" t="s">
        <v>22176</v>
      </c>
      <c r="D5844" s="55" t="s">
        <v>4649</v>
      </c>
      <c r="E5844" s="55" t="s">
        <v>22177</v>
      </c>
      <c r="F5844" s="55" t="s">
        <v>4651</v>
      </c>
      <c r="G5844" s="55" t="s">
        <v>22178</v>
      </c>
      <c r="H5844" s="55">
        <v>0</v>
      </c>
    </row>
    <row r="5845" spans="1:8" ht="12.5" customHeight="1">
      <c r="A5845" s="55">
        <v>27555</v>
      </c>
      <c r="B5845" s="55">
        <v>4</v>
      </c>
      <c r="C5845" s="55" t="s">
        <v>22179</v>
      </c>
      <c r="D5845" s="55" t="s">
        <v>4649</v>
      </c>
      <c r="E5845" s="55" t="s">
        <v>22180</v>
      </c>
      <c r="F5845" s="55" t="s">
        <v>4651</v>
      </c>
      <c r="G5845" s="55" t="s">
        <v>22181</v>
      </c>
      <c r="H5845" s="55">
        <v>0</v>
      </c>
    </row>
    <row r="5846" spans="1:8" ht="12.5" customHeight="1">
      <c r="A5846" s="55">
        <v>28166</v>
      </c>
      <c r="B5846" s="55">
        <v>4</v>
      </c>
      <c r="C5846" s="55" t="s">
        <v>22182</v>
      </c>
      <c r="D5846" s="55" t="s">
        <v>4649</v>
      </c>
      <c r="E5846" s="55" t="s">
        <v>22183</v>
      </c>
      <c r="F5846" s="55" t="s">
        <v>4651</v>
      </c>
      <c r="G5846" s="55" t="s">
        <v>22184</v>
      </c>
      <c r="H5846" s="55">
        <v>0</v>
      </c>
    </row>
    <row r="5847" spans="1:8" ht="12.5" customHeight="1">
      <c r="A5847" s="55">
        <v>28221</v>
      </c>
      <c r="B5847" s="55">
        <v>4</v>
      </c>
      <c r="C5847" s="55" t="s">
        <v>22185</v>
      </c>
      <c r="D5847" s="55" t="s">
        <v>4649</v>
      </c>
      <c r="E5847" s="55" t="s">
        <v>22186</v>
      </c>
      <c r="F5847" s="55" t="s">
        <v>4651</v>
      </c>
      <c r="G5847" s="55" t="s">
        <v>22187</v>
      </c>
      <c r="H5847" s="55">
        <v>0</v>
      </c>
    </row>
    <row r="5848" spans="1:8" ht="12.5" customHeight="1">
      <c r="A5848" s="55">
        <v>28289</v>
      </c>
      <c r="B5848" s="55">
        <v>4</v>
      </c>
      <c r="C5848" s="55" t="s">
        <v>22188</v>
      </c>
      <c r="D5848" s="55" t="s">
        <v>4649</v>
      </c>
      <c r="E5848" s="55" t="s">
        <v>22189</v>
      </c>
      <c r="F5848" s="55" t="s">
        <v>4651</v>
      </c>
      <c r="G5848" s="55" t="s">
        <v>22190</v>
      </c>
      <c r="H5848" s="55">
        <v>0</v>
      </c>
    </row>
    <row r="5849" spans="1:8" ht="12.5" customHeight="1">
      <c r="A5849" s="55">
        <v>28340</v>
      </c>
      <c r="B5849" s="55">
        <v>4</v>
      </c>
      <c r="C5849" s="55" t="s">
        <v>22191</v>
      </c>
      <c r="D5849" s="55" t="s">
        <v>4649</v>
      </c>
      <c r="E5849" s="55" t="s">
        <v>22192</v>
      </c>
      <c r="F5849" s="55" t="s">
        <v>4651</v>
      </c>
      <c r="G5849" s="55" t="s">
        <v>22193</v>
      </c>
      <c r="H5849" s="55">
        <v>0</v>
      </c>
    </row>
    <row r="5850" spans="1:8" ht="12.5" customHeight="1">
      <c r="A5850" s="55">
        <v>28597</v>
      </c>
      <c r="B5850" s="55">
        <v>4</v>
      </c>
      <c r="C5850" s="55" t="s">
        <v>22194</v>
      </c>
      <c r="D5850" s="55" t="s">
        <v>4649</v>
      </c>
      <c r="E5850" s="55" t="s">
        <v>22195</v>
      </c>
      <c r="F5850" s="55" t="s">
        <v>4651</v>
      </c>
      <c r="G5850" s="55" t="s">
        <v>22196</v>
      </c>
      <c r="H5850" s="55">
        <v>0</v>
      </c>
    </row>
    <row r="5851" spans="1:8" ht="12.5" customHeight="1">
      <c r="A5851" s="55">
        <v>28773</v>
      </c>
      <c r="B5851" s="55">
        <v>4</v>
      </c>
      <c r="C5851" s="55" t="s">
        <v>22197</v>
      </c>
      <c r="D5851" s="55" t="s">
        <v>4649</v>
      </c>
      <c r="E5851" s="55" t="s">
        <v>22198</v>
      </c>
      <c r="F5851" s="55" t="s">
        <v>4651</v>
      </c>
      <c r="G5851" s="55" t="s">
        <v>22199</v>
      </c>
      <c r="H5851" s="55">
        <v>0</v>
      </c>
    </row>
    <row r="5852" spans="1:8" ht="12.5" customHeight="1">
      <c r="A5852" s="55">
        <v>28840</v>
      </c>
      <c r="B5852" s="55">
        <v>4</v>
      </c>
      <c r="C5852" s="55" t="s">
        <v>22200</v>
      </c>
      <c r="D5852" s="55" t="s">
        <v>4649</v>
      </c>
      <c r="E5852" s="55" t="s">
        <v>22201</v>
      </c>
      <c r="F5852" s="55" t="s">
        <v>4651</v>
      </c>
      <c r="G5852" s="55" t="s">
        <v>22202</v>
      </c>
      <c r="H5852" s="55">
        <v>0</v>
      </c>
    </row>
    <row r="5853" spans="1:8" ht="12.5" customHeight="1">
      <c r="A5853" s="55">
        <v>28988</v>
      </c>
      <c r="B5853" s="55">
        <v>4</v>
      </c>
      <c r="C5853" s="55" t="s">
        <v>22203</v>
      </c>
      <c r="D5853" s="55" t="s">
        <v>4649</v>
      </c>
      <c r="E5853" s="55" t="s">
        <v>22204</v>
      </c>
      <c r="F5853" s="55" t="s">
        <v>4651</v>
      </c>
      <c r="G5853" s="55" t="s">
        <v>22205</v>
      </c>
      <c r="H5853" s="55">
        <v>0</v>
      </c>
    </row>
    <row r="5854" spans="1:8" ht="12.5" customHeight="1">
      <c r="A5854" s="55">
        <v>29051</v>
      </c>
      <c r="B5854" s="55">
        <v>4</v>
      </c>
      <c r="C5854" s="55" t="s">
        <v>22206</v>
      </c>
      <c r="D5854" s="55" t="s">
        <v>4649</v>
      </c>
      <c r="E5854" s="55" t="s">
        <v>22207</v>
      </c>
      <c r="F5854" s="55" t="s">
        <v>4651</v>
      </c>
      <c r="G5854" s="55" t="s">
        <v>22208</v>
      </c>
      <c r="H5854" s="55">
        <v>0</v>
      </c>
    </row>
    <row r="5855" spans="1:8" ht="12.5" customHeight="1">
      <c r="A5855" s="55">
        <v>11015</v>
      </c>
      <c r="B5855" s="55">
        <v>4</v>
      </c>
      <c r="C5855" s="55" t="s">
        <v>22209</v>
      </c>
      <c r="D5855" s="55" t="s">
        <v>4649</v>
      </c>
      <c r="E5855" s="55" t="s">
        <v>22210</v>
      </c>
      <c r="F5855" s="55" t="s">
        <v>4651</v>
      </c>
      <c r="G5855" s="55" t="s">
        <v>22211</v>
      </c>
      <c r="H5855" s="55">
        <v>0</v>
      </c>
    </row>
    <row r="5856" spans="1:8" ht="12.5" customHeight="1">
      <c r="A5856" s="55">
        <v>11141</v>
      </c>
      <c r="B5856" s="55">
        <v>4</v>
      </c>
      <c r="C5856" s="55" t="s">
        <v>22212</v>
      </c>
      <c r="D5856" s="55" t="s">
        <v>4649</v>
      </c>
      <c r="E5856" s="55" t="s">
        <v>22213</v>
      </c>
      <c r="F5856" s="55" t="s">
        <v>4651</v>
      </c>
      <c r="G5856" s="55" t="s">
        <v>22214</v>
      </c>
      <c r="H5856" s="55">
        <v>0</v>
      </c>
    </row>
    <row r="5857" spans="1:8" ht="12.5" customHeight="1">
      <c r="A5857" s="55">
        <v>11183</v>
      </c>
      <c r="B5857" s="55">
        <v>4</v>
      </c>
      <c r="C5857" s="55" t="s">
        <v>22215</v>
      </c>
      <c r="D5857" s="55" t="s">
        <v>4649</v>
      </c>
      <c r="E5857" s="55" t="s">
        <v>22216</v>
      </c>
      <c r="F5857" s="55" t="s">
        <v>4651</v>
      </c>
      <c r="G5857" s="55" t="s">
        <v>22217</v>
      </c>
      <c r="H5857" s="55">
        <v>0</v>
      </c>
    </row>
    <row r="5858" spans="1:8" ht="12.5" customHeight="1">
      <c r="A5858" s="55">
        <v>11268</v>
      </c>
      <c r="B5858" s="55">
        <v>4</v>
      </c>
      <c r="C5858" s="55" t="s">
        <v>22218</v>
      </c>
      <c r="D5858" s="55" t="s">
        <v>4649</v>
      </c>
      <c r="E5858" s="55" t="s">
        <v>22219</v>
      </c>
      <c r="F5858" s="55" t="s">
        <v>4651</v>
      </c>
      <c r="G5858" s="55" t="s">
        <v>22220</v>
      </c>
      <c r="H5858" s="55">
        <v>0</v>
      </c>
    </row>
    <row r="5859" spans="1:8" ht="12.5" customHeight="1">
      <c r="A5859" s="55">
        <v>11292</v>
      </c>
      <c r="B5859" s="55">
        <v>4</v>
      </c>
      <c r="C5859" s="55" t="s">
        <v>22221</v>
      </c>
      <c r="D5859" s="55" t="s">
        <v>4649</v>
      </c>
      <c r="E5859" s="55" t="s">
        <v>22222</v>
      </c>
      <c r="F5859" s="55" t="s">
        <v>4651</v>
      </c>
      <c r="G5859" s="55" t="s">
        <v>22223</v>
      </c>
      <c r="H5859" s="55">
        <v>0</v>
      </c>
    </row>
    <row r="5860" spans="1:8" ht="12.5" customHeight="1">
      <c r="A5860" s="55">
        <v>11626</v>
      </c>
      <c r="B5860" s="55">
        <v>4</v>
      </c>
      <c r="C5860" s="55" t="s">
        <v>22224</v>
      </c>
      <c r="D5860" s="55" t="s">
        <v>4649</v>
      </c>
      <c r="E5860" s="55" t="s">
        <v>22225</v>
      </c>
      <c r="F5860" s="55" t="s">
        <v>4651</v>
      </c>
      <c r="G5860" s="55" t="s">
        <v>22226</v>
      </c>
      <c r="H5860" s="55">
        <v>0</v>
      </c>
    </row>
    <row r="5861" spans="1:8" ht="12.5" customHeight="1">
      <c r="A5861" s="55">
        <v>11639</v>
      </c>
      <c r="B5861" s="55">
        <v>4</v>
      </c>
      <c r="C5861" s="55" t="s">
        <v>22227</v>
      </c>
      <c r="D5861" s="55" t="s">
        <v>4649</v>
      </c>
      <c r="E5861" s="55" t="s">
        <v>22228</v>
      </c>
      <c r="F5861" s="55" t="s">
        <v>4651</v>
      </c>
      <c r="G5861" s="55" t="s">
        <v>22229</v>
      </c>
      <c r="H5861" s="55">
        <v>0</v>
      </c>
    </row>
    <row r="5862" spans="1:8" ht="12.5" customHeight="1">
      <c r="A5862" s="55">
        <v>12047</v>
      </c>
      <c r="B5862" s="55">
        <v>4</v>
      </c>
      <c r="C5862" s="55" t="s">
        <v>22230</v>
      </c>
      <c r="D5862" s="55" t="s">
        <v>4649</v>
      </c>
      <c r="E5862" s="55" t="s">
        <v>22231</v>
      </c>
      <c r="F5862" s="55" t="s">
        <v>4651</v>
      </c>
      <c r="G5862" s="55" t="s">
        <v>22232</v>
      </c>
      <c r="H5862" s="55">
        <v>0</v>
      </c>
    </row>
    <row r="5863" spans="1:8" ht="12.5" customHeight="1">
      <c r="A5863" s="55">
        <v>12181</v>
      </c>
      <c r="B5863" s="55">
        <v>4</v>
      </c>
      <c r="C5863" s="55" t="s">
        <v>22233</v>
      </c>
      <c r="D5863" s="55" t="s">
        <v>4649</v>
      </c>
      <c r="E5863" s="55" t="s">
        <v>22234</v>
      </c>
      <c r="F5863" s="55" t="s">
        <v>4651</v>
      </c>
      <c r="G5863" s="55" t="s">
        <v>22235</v>
      </c>
      <c r="H5863" s="55">
        <v>0</v>
      </c>
    </row>
    <row r="5864" spans="1:8" ht="12.5" customHeight="1">
      <c r="A5864" s="55">
        <v>12409</v>
      </c>
      <c r="B5864" s="55">
        <v>4</v>
      </c>
      <c r="C5864" s="55" t="s">
        <v>22236</v>
      </c>
      <c r="D5864" s="55" t="s">
        <v>4649</v>
      </c>
      <c r="E5864" s="55" t="s">
        <v>22237</v>
      </c>
      <c r="F5864" s="55" t="s">
        <v>4651</v>
      </c>
      <c r="G5864" s="55" t="s">
        <v>22238</v>
      </c>
      <c r="H5864" s="55">
        <v>0</v>
      </c>
    </row>
    <row r="5865" spans="1:8" ht="12.5" customHeight="1">
      <c r="A5865" s="55">
        <v>12922</v>
      </c>
      <c r="B5865" s="55">
        <v>4</v>
      </c>
      <c r="C5865" s="55" t="s">
        <v>22239</v>
      </c>
      <c r="D5865" s="55" t="s">
        <v>4649</v>
      </c>
      <c r="E5865" s="55" t="s">
        <v>22240</v>
      </c>
      <c r="F5865" s="55" t="s">
        <v>4651</v>
      </c>
      <c r="G5865" s="55" t="s">
        <v>22241</v>
      </c>
      <c r="H5865" s="55">
        <v>0</v>
      </c>
    </row>
    <row r="5866" spans="1:8" ht="12.5" customHeight="1">
      <c r="A5866" s="55">
        <v>12947</v>
      </c>
      <c r="B5866" s="55">
        <v>4</v>
      </c>
      <c r="C5866" s="55" t="s">
        <v>22242</v>
      </c>
      <c r="D5866" s="55" t="s">
        <v>4649</v>
      </c>
      <c r="E5866" s="55" t="s">
        <v>22243</v>
      </c>
      <c r="F5866" s="55" t="s">
        <v>4651</v>
      </c>
      <c r="G5866" s="55" t="s">
        <v>22244</v>
      </c>
      <c r="H5866" s="55">
        <v>0</v>
      </c>
    </row>
    <row r="5867" spans="1:8" ht="12.5" customHeight="1">
      <c r="A5867" s="55">
        <v>13074</v>
      </c>
      <c r="B5867" s="55">
        <v>4</v>
      </c>
      <c r="C5867" s="55" t="s">
        <v>22245</v>
      </c>
      <c r="D5867" s="55" t="s">
        <v>4649</v>
      </c>
      <c r="E5867" s="55" t="s">
        <v>22246</v>
      </c>
      <c r="F5867" s="55" t="s">
        <v>4651</v>
      </c>
      <c r="G5867" s="55" t="s">
        <v>22247</v>
      </c>
      <c r="H5867" s="55">
        <v>0</v>
      </c>
    </row>
    <row r="5868" spans="1:8" ht="12.5" customHeight="1">
      <c r="A5868" s="55">
        <v>13225</v>
      </c>
      <c r="B5868" s="55">
        <v>4</v>
      </c>
      <c r="C5868" s="55" t="s">
        <v>22248</v>
      </c>
      <c r="D5868" s="55" t="s">
        <v>4649</v>
      </c>
      <c r="E5868" s="55" t="s">
        <v>22249</v>
      </c>
      <c r="F5868" s="55" t="s">
        <v>4651</v>
      </c>
      <c r="G5868" s="55" t="s">
        <v>22250</v>
      </c>
      <c r="H5868" s="55">
        <v>0</v>
      </c>
    </row>
    <row r="5869" spans="1:8" ht="12.5" customHeight="1">
      <c r="A5869" s="55">
        <v>13359</v>
      </c>
      <c r="B5869" s="55">
        <v>4</v>
      </c>
      <c r="C5869" s="55" t="s">
        <v>22251</v>
      </c>
      <c r="D5869" s="55" t="s">
        <v>4649</v>
      </c>
      <c r="E5869" s="55" t="s">
        <v>22252</v>
      </c>
      <c r="F5869" s="55" t="s">
        <v>4651</v>
      </c>
      <c r="G5869" s="55" t="s">
        <v>22253</v>
      </c>
      <c r="H5869" s="55">
        <v>0</v>
      </c>
    </row>
    <row r="5870" spans="1:8" ht="12.5" customHeight="1">
      <c r="A5870" s="55">
        <v>13475</v>
      </c>
      <c r="B5870" s="55">
        <v>4</v>
      </c>
      <c r="C5870" s="55" t="s">
        <v>22254</v>
      </c>
      <c r="D5870" s="55" t="s">
        <v>4649</v>
      </c>
      <c r="E5870" s="55" t="s">
        <v>22255</v>
      </c>
      <c r="F5870" s="55" t="s">
        <v>4651</v>
      </c>
      <c r="G5870" s="55" t="s">
        <v>22256</v>
      </c>
      <c r="H5870" s="55">
        <v>0</v>
      </c>
    </row>
    <row r="5871" spans="1:8" ht="12.5" customHeight="1">
      <c r="A5871" s="55">
        <v>13879</v>
      </c>
      <c r="B5871" s="55">
        <v>4</v>
      </c>
      <c r="C5871" s="55" t="s">
        <v>22257</v>
      </c>
      <c r="D5871" s="55" t="s">
        <v>4649</v>
      </c>
      <c r="E5871" s="55" t="s">
        <v>22258</v>
      </c>
      <c r="F5871" s="55" t="s">
        <v>4651</v>
      </c>
      <c r="G5871" s="55" t="s">
        <v>22259</v>
      </c>
      <c r="H5871" s="55">
        <v>0</v>
      </c>
    </row>
    <row r="5872" spans="1:8" ht="12.5" customHeight="1">
      <c r="A5872" s="55">
        <v>13940</v>
      </c>
      <c r="B5872" s="55">
        <v>4</v>
      </c>
      <c r="C5872" s="55" t="s">
        <v>22260</v>
      </c>
      <c r="D5872" s="55" t="s">
        <v>4649</v>
      </c>
      <c r="E5872" s="55" t="s">
        <v>22261</v>
      </c>
      <c r="F5872" s="55" t="s">
        <v>4651</v>
      </c>
      <c r="G5872" s="55" t="s">
        <v>22262</v>
      </c>
      <c r="H5872" s="55">
        <v>0</v>
      </c>
    </row>
    <row r="5873" spans="1:8" ht="12.5" customHeight="1">
      <c r="A5873" s="55">
        <v>14454</v>
      </c>
      <c r="B5873" s="55">
        <v>4</v>
      </c>
      <c r="C5873" s="55" t="s">
        <v>22263</v>
      </c>
      <c r="D5873" s="55" t="s">
        <v>4649</v>
      </c>
      <c r="E5873" s="55" t="s">
        <v>22264</v>
      </c>
      <c r="F5873" s="55" t="s">
        <v>4651</v>
      </c>
      <c r="G5873" s="55" t="s">
        <v>22265</v>
      </c>
      <c r="H5873" s="55">
        <v>0</v>
      </c>
    </row>
    <row r="5874" spans="1:8" ht="12.5" customHeight="1">
      <c r="A5874" s="55">
        <v>14609</v>
      </c>
      <c r="B5874" s="55">
        <v>4</v>
      </c>
      <c r="C5874" s="55" t="s">
        <v>22266</v>
      </c>
      <c r="D5874" s="55" t="s">
        <v>4649</v>
      </c>
      <c r="E5874" s="55" t="s">
        <v>22267</v>
      </c>
      <c r="F5874" s="55" t="s">
        <v>4651</v>
      </c>
      <c r="G5874" s="55" t="s">
        <v>22268</v>
      </c>
      <c r="H5874" s="55">
        <v>0</v>
      </c>
    </row>
    <row r="5875" spans="1:8" ht="12.5" customHeight="1">
      <c r="A5875" s="55">
        <v>14742</v>
      </c>
      <c r="B5875" s="55">
        <v>4</v>
      </c>
      <c r="C5875" s="55" t="s">
        <v>22269</v>
      </c>
      <c r="D5875" s="55" t="s">
        <v>4649</v>
      </c>
      <c r="E5875" s="55" t="s">
        <v>22270</v>
      </c>
      <c r="F5875" s="55" t="s">
        <v>4651</v>
      </c>
      <c r="G5875" s="55" t="s">
        <v>22271</v>
      </c>
      <c r="H5875" s="55">
        <v>0</v>
      </c>
    </row>
    <row r="5876" spans="1:8" ht="12.5" customHeight="1">
      <c r="A5876" s="55">
        <v>15202</v>
      </c>
      <c r="B5876" s="55">
        <v>4</v>
      </c>
      <c r="C5876" s="55" t="s">
        <v>22272</v>
      </c>
      <c r="D5876" s="55" t="s">
        <v>4649</v>
      </c>
      <c r="E5876" s="55" t="s">
        <v>22273</v>
      </c>
      <c r="F5876" s="55" t="s">
        <v>4651</v>
      </c>
      <c r="G5876" s="55" t="s">
        <v>22274</v>
      </c>
      <c r="H5876" s="55">
        <v>0</v>
      </c>
    </row>
    <row r="5877" spans="1:8" ht="12.5" customHeight="1">
      <c r="A5877" s="55">
        <v>15398</v>
      </c>
      <c r="B5877" s="55">
        <v>4</v>
      </c>
      <c r="C5877" s="55" t="s">
        <v>22275</v>
      </c>
      <c r="D5877" s="55" t="s">
        <v>4649</v>
      </c>
      <c r="E5877" s="55" t="s">
        <v>22276</v>
      </c>
      <c r="F5877" s="55" t="s">
        <v>4651</v>
      </c>
      <c r="G5877" s="55" t="s">
        <v>22277</v>
      </c>
      <c r="H5877" s="55">
        <v>0</v>
      </c>
    </row>
    <row r="5878" spans="1:8" ht="12.5" customHeight="1">
      <c r="A5878" s="55">
        <v>15476</v>
      </c>
      <c r="B5878" s="55">
        <v>4</v>
      </c>
      <c r="C5878" s="55" t="s">
        <v>22278</v>
      </c>
      <c r="D5878" s="55" t="s">
        <v>4649</v>
      </c>
      <c r="E5878" s="55" t="s">
        <v>22279</v>
      </c>
      <c r="F5878" s="55" t="s">
        <v>4651</v>
      </c>
      <c r="G5878" s="55" t="s">
        <v>22280</v>
      </c>
      <c r="H5878" s="55">
        <v>0</v>
      </c>
    </row>
    <row r="5879" spans="1:8" ht="12.5" customHeight="1">
      <c r="A5879" s="55">
        <v>15548</v>
      </c>
      <c r="B5879" s="55">
        <v>4</v>
      </c>
      <c r="C5879" s="55" t="s">
        <v>22281</v>
      </c>
      <c r="D5879" s="55" t="s">
        <v>4649</v>
      </c>
      <c r="E5879" s="55" t="s">
        <v>22282</v>
      </c>
      <c r="F5879" s="55" t="s">
        <v>4651</v>
      </c>
      <c r="G5879" s="55" t="s">
        <v>22283</v>
      </c>
      <c r="H5879" s="55">
        <v>0</v>
      </c>
    </row>
    <row r="5880" spans="1:8" ht="12.5" customHeight="1">
      <c r="A5880" s="55">
        <v>15781</v>
      </c>
      <c r="B5880" s="55">
        <v>4</v>
      </c>
      <c r="C5880" s="55" t="s">
        <v>22284</v>
      </c>
      <c r="D5880" s="55" t="s">
        <v>4649</v>
      </c>
      <c r="E5880" s="55" t="s">
        <v>22285</v>
      </c>
      <c r="F5880" s="55" t="s">
        <v>4651</v>
      </c>
      <c r="G5880" s="55" t="s">
        <v>22286</v>
      </c>
      <c r="H5880" s="55">
        <v>0</v>
      </c>
    </row>
    <row r="5881" spans="1:8" ht="12.5" customHeight="1">
      <c r="A5881" s="55">
        <v>15873</v>
      </c>
      <c r="B5881" s="55">
        <v>4</v>
      </c>
      <c r="C5881" s="55" t="s">
        <v>22287</v>
      </c>
      <c r="D5881" s="55" t="s">
        <v>4649</v>
      </c>
      <c r="E5881" s="55" t="s">
        <v>22288</v>
      </c>
      <c r="F5881" s="55" t="s">
        <v>4651</v>
      </c>
      <c r="G5881" s="55" t="s">
        <v>22289</v>
      </c>
      <c r="H5881" s="55">
        <v>0</v>
      </c>
    </row>
    <row r="5882" spans="1:8" ht="12.5" customHeight="1">
      <c r="A5882" s="55">
        <v>15954</v>
      </c>
      <c r="B5882" s="55">
        <v>4</v>
      </c>
      <c r="C5882" s="55" t="s">
        <v>22290</v>
      </c>
      <c r="D5882" s="55" t="s">
        <v>4649</v>
      </c>
      <c r="E5882" s="55" t="s">
        <v>22291</v>
      </c>
      <c r="F5882" s="55" t="s">
        <v>4651</v>
      </c>
      <c r="G5882" s="55" t="s">
        <v>22292</v>
      </c>
      <c r="H5882" s="55">
        <v>0</v>
      </c>
    </row>
    <row r="5883" spans="1:8" ht="12.5" customHeight="1">
      <c r="A5883" s="55">
        <v>16244</v>
      </c>
      <c r="B5883" s="55">
        <v>4</v>
      </c>
      <c r="C5883" s="55" t="s">
        <v>22293</v>
      </c>
      <c r="D5883" s="55" t="s">
        <v>4649</v>
      </c>
      <c r="E5883" s="55" t="s">
        <v>22294</v>
      </c>
      <c r="F5883" s="55" t="s">
        <v>4651</v>
      </c>
      <c r="G5883" s="55" t="s">
        <v>22295</v>
      </c>
      <c r="H5883" s="55">
        <v>0</v>
      </c>
    </row>
    <row r="5884" spans="1:8" ht="12.5" customHeight="1">
      <c r="A5884" s="55">
        <v>16720</v>
      </c>
      <c r="B5884" s="55">
        <v>4</v>
      </c>
      <c r="C5884" s="55" t="s">
        <v>22296</v>
      </c>
      <c r="D5884" s="55" t="s">
        <v>4649</v>
      </c>
      <c r="E5884" s="55" t="s">
        <v>22297</v>
      </c>
      <c r="F5884" s="55" t="s">
        <v>4651</v>
      </c>
      <c r="G5884" s="55" t="s">
        <v>22298</v>
      </c>
      <c r="H5884" s="55">
        <v>0</v>
      </c>
    </row>
    <row r="5885" spans="1:8" ht="12.5" customHeight="1">
      <c r="A5885" s="55">
        <v>16817</v>
      </c>
      <c r="B5885" s="55">
        <v>4</v>
      </c>
      <c r="C5885" s="55" t="s">
        <v>22299</v>
      </c>
      <c r="D5885" s="55" t="s">
        <v>4649</v>
      </c>
      <c r="E5885" s="55" t="s">
        <v>22300</v>
      </c>
      <c r="F5885" s="55" t="s">
        <v>4651</v>
      </c>
      <c r="G5885" s="55" t="s">
        <v>22301</v>
      </c>
      <c r="H5885" s="55">
        <v>0</v>
      </c>
    </row>
    <row r="5886" spans="1:8" ht="12.5" customHeight="1">
      <c r="A5886" s="55">
        <v>16851</v>
      </c>
      <c r="B5886" s="55">
        <v>4</v>
      </c>
      <c r="C5886" s="55" t="s">
        <v>22302</v>
      </c>
      <c r="D5886" s="55" t="s">
        <v>4649</v>
      </c>
      <c r="E5886" s="55" t="s">
        <v>22303</v>
      </c>
      <c r="F5886" s="55" t="s">
        <v>4651</v>
      </c>
      <c r="G5886" s="55" t="s">
        <v>22304</v>
      </c>
      <c r="H5886" s="55">
        <v>0</v>
      </c>
    </row>
    <row r="5887" spans="1:8" ht="12.5" customHeight="1">
      <c r="A5887" s="55">
        <v>16917</v>
      </c>
      <c r="B5887" s="55">
        <v>4</v>
      </c>
      <c r="C5887" s="55" t="s">
        <v>22305</v>
      </c>
      <c r="D5887" s="55" t="s">
        <v>4649</v>
      </c>
      <c r="E5887" s="55" t="s">
        <v>22306</v>
      </c>
      <c r="F5887" s="55" t="s">
        <v>4651</v>
      </c>
      <c r="G5887" s="55" t="s">
        <v>22307</v>
      </c>
      <c r="H5887" s="55">
        <v>0</v>
      </c>
    </row>
    <row r="5888" spans="1:8" ht="12.5" customHeight="1">
      <c r="A5888" s="55">
        <v>16963</v>
      </c>
      <c r="B5888" s="55">
        <v>4</v>
      </c>
      <c r="C5888" s="55" t="s">
        <v>22308</v>
      </c>
      <c r="D5888" s="55" t="s">
        <v>4649</v>
      </c>
      <c r="E5888" s="55" t="s">
        <v>22309</v>
      </c>
      <c r="F5888" s="55" t="s">
        <v>4651</v>
      </c>
      <c r="G5888" s="55" t="s">
        <v>22310</v>
      </c>
      <c r="H5888" s="55">
        <v>0</v>
      </c>
    </row>
    <row r="5889" spans="1:8" ht="12.5" customHeight="1">
      <c r="A5889" s="55">
        <v>17030</v>
      </c>
      <c r="B5889" s="55">
        <v>4</v>
      </c>
      <c r="C5889" s="55" t="s">
        <v>22311</v>
      </c>
      <c r="D5889" s="55" t="s">
        <v>4649</v>
      </c>
      <c r="E5889" s="55" t="s">
        <v>22312</v>
      </c>
      <c r="F5889" s="55" t="s">
        <v>4651</v>
      </c>
      <c r="G5889" s="55" t="s">
        <v>22313</v>
      </c>
      <c r="H5889" s="55">
        <v>0</v>
      </c>
    </row>
    <row r="5890" spans="1:8" ht="12.5" customHeight="1">
      <c r="A5890" s="55">
        <v>17421</v>
      </c>
      <c r="B5890" s="55">
        <v>4</v>
      </c>
      <c r="C5890" s="55" t="s">
        <v>22314</v>
      </c>
      <c r="D5890" s="55" t="s">
        <v>4649</v>
      </c>
      <c r="E5890" s="55" t="s">
        <v>22315</v>
      </c>
      <c r="F5890" s="55" t="s">
        <v>4651</v>
      </c>
      <c r="G5890" s="55" t="s">
        <v>22316</v>
      </c>
      <c r="H5890" s="55">
        <v>0</v>
      </c>
    </row>
    <row r="5891" spans="1:8" ht="12.5" customHeight="1">
      <c r="A5891" s="55">
        <v>17621</v>
      </c>
      <c r="B5891" s="55">
        <v>4</v>
      </c>
      <c r="C5891" s="55" t="s">
        <v>22317</v>
      </c>
      <c r="D5891" s="55" t="s">
        <v>4649</v>
      </c>
      <c r="E5891" s="55" t="s">
        <v>22318</v>
      </c>
      <c r="F5891" s="55" t="s">
        <v>4651</v>
      </c>
      <c r="G5891" s="55" t="s">
        <v>22319</v>
      </c>
      <c r="H5891" s="55">
        <v>0</v>
      </c>
    </row>
    <row r="5892" spans="1:8" ht="12.5" customHeight="1">
      <c r="A5892" s="55">
        <v>17623</v>
      </c>
      <c r="B5892" s="55">
        <v>4</v>
      </c>
      <c r="C5892" s="55" t="s">
        <v>22320</v>
      </c>
      <c r="D5892" s="55" t="s">
        <v>4649</v>
      </c>
      <c r="E5892" s="55" t="s">
        <v>22321</v>
      </c>
      <c r="F5892" s="55" t="s">
        <v>4651</v>
      </c>
      <c r="G5892" s="55" t="s">
        <v>22322</v>
      </c>
      <c r="H5892" s="55">
        <v>0</v>
      </c>
    </row>
    <row r="5893" spans="1:8" ht="12.5" customHeight="1">
      <c r="A5893" s="55">
        <v>18507</v>
      </c>
      <c r="B5893" s="55">
        <v>4</v>
      </c>
      <c r="C5893" s="55" t="s">
        <v>22323</v>
      </c>
      <c r="D5893" s="55" t="s">
        <v>4649</v>
      </c>
      <c r="E5893" s="55" t="s">
        <v>22324</v>
      </c>
      <c r="F5893" s="55" t="s">
        <v>4651</v>
      </c>
      <c r="G5893" s="55" t="s">
        <v>22325</v>
      </c>
      <c r="H5893" s="55">
        <v>0</v>
      </c>
    </row>
    <row r="5894" spans="1:8" ht="12.5" customHeight="1">
      <c r="A5894" s="55">
        <v>18612</v>
      </c>
      <c r="B5894" s="55">
        <v>4</v>
      </c>
      <c r="C5894" s="55" t="s">
        <v>22326</v>
      </c>
      <c r="D5894" s="55" t="s">
        <v>4649</v>
      </c>
      <c r="E5894" s="55" t="s">
        <v>22327</v>
      </c>
      <c r="F5894" s="55" t="s">
        <v>4651</v>
      </c>
      <c r="G5894" s="55" t="s">
        <v>22328</v>
      </c>
      <c r="H5894" s="55">
        <v>0</v>
      </c>
    </row>
    <row r="5895" spans="1:8" ht="12.5" customHeight="1">
      <c r="A5895" s="55">
        <v>18649</v>
      </c>
      <c r="B5895" s="55">
        <v>4</v>
      </c>
      <c r="C5895" s="55" t="s">
        <v>22329</v>
      </c>
      <c r="D5895" s="55" t="s">
        <v>4649</v>
      </c>
      <c r="E5895" s="55" t="s">
        <v>22330</v>
      </c>
      <c r="F5895" s="55" t="s">
        <v>4651</v>
      </c>
      <c r="G5895" s="55" t="s">
        <v>22331</v>
      </c>
      <c r="H5895" s="55">
        <v>0</v>
      </c>
    </row>
    <row r="5896" spans="1:8" ht="12.5" customHeight="1">
      <c r="A5896" s="55">
        <v>18782</v>
      </c>
      <c r="B5896" s="55">
        <v>4</v>
      </c>
      <c r="C5896" s="55" t="s">
        <v>22332</v>
      </c>
      <c r="D5896" s="55" t="s">
        <v>4649</v>
      </c>
      <c r="E5896" s="55" t="s">
        <v>22333</v>
      </c>
      <c r="F5896" s="55" t="s">
        <v>4651</v>
      </c>
      <c r="G5896" s="55" t="s">
        <v>22334</v>
      </c>
      <c r="H5896" s="55">
        <v>0</v>
      </c>
    </row>
    <row r="5897" spans="1:8" ht="12.5" customHeight="1">
      <c r="A5897" s="55">
        <v>18819</v>
      </c>
      <c r="B5897" s="55">
        <v>4</v>
      </c>
      <c r="C5897" s="55" t="s">
        <v>22335</v>
      </c>
      <c r="D5897" s="55" t="s">
        <v>4649</v>
      </c>
      <c r="E5897" s="55" t="s">
        <v>22336</v>
      </c>
      <c r="F5897" s="55" t="s">
        <v>4651</v>
      </c>
      <c r="G5897" s="55" t="s">
        <v>22337</v>
      </c>
      <c r="H5897" s="55">
        <v>0</v>
      </c>
    </row>
    <row r="5898" spans="1:8" ht="12.5" customHeight="1">
      <c r="A5898" s="55">
        <v>19163</v>
      </c>
      <c r="B5898" s="55">
        <v>4</v>
      </c>
      <c r="C5898" s="55" t="s">
        <v>22338</v>
      </c>
      <c r="D5898" s="55" t="s">
        <v>4649</v>
      </c>
      <c r="E5898" s="55" t="s">
        <v>22339</v>
      </c>
      <c r="F5898" s="55" t="s">
        <v>4651</v>
      </c>
      <c r="G5898" s="55" t="s">
        <v>22340</v>
      </c>
      <c r="H5898" s="55">
        <v>0</v>
      </c>
    </row>
    <row r="5899" spans="1:8" ht="12.5" customHeight="1">
      <c r="A5899" s="55">
        <v>19245</v>
      </c>
      <c r="B5899" s="55">
        <v>4</v>
      </c>
      <c r="C5899" s="55" t="s">
        <v>22341</v>
      </c>
      <c r="D5899" s="55" t="s">
        <v>4649</v>
      </c>
      <c r="E5899" s="55" t="s">
        <v>22342</v>
      </c>
      <c r="F5899" s="55" t="s">
        <v>4651</v>
      </c>
      <c r="G5899" s="55" t="s">
        <v>22343</v>
      </c>
      <c r="H5899" s="55">
        <v>0</v>
      </c>
    </row>
    <row r="5900" spans="1:8" ht="12.5" customHeight="1">
      <c r="A5900" s="55">
        <v>19840</v>
      </c>
      <c r="B5900" s="55">
        <v>4</v>
      </c>
      <c r="C5900" s="55" t="s">
        <v>22344</v>
      </c>
      <c r="D5900" s="55" t="s">
        <v>4649</v>
      </c>
      <c r="E5900" s="55" t="s">
        <v>22345</v>
      </c>
      <c r="F5900" s="55" t="s">
        <v>4651</v>
      </c>
      <c r="G5900" s="55" t="s">
        <v>22346</v>
      </c>
      <c r="H5900" s="55">
        <v>0</v>
      </c>
    </row>
    <row r="5901" spans="1:8" ht="12.5" customHeight="1">
      <c r="A5901" s="55">
        <v>19981</v>
      </c>
      <c r="B5901" s="55">
        <v>4</v>
      </c>
      <c r="C5901" s="55" t="s">
        <v>22347</v>
      </c>
      <c r="D5901" s="55" t="s">
        <v>4649</v>
      </c>
      <c r="E5901" s="55" t="s">
        <v>22348</v>
      </c>
      <c r="F5901" s="55" t="s">
        <v>4651</v>
      </c>
      <c r="G5901" s="55" t="s">
        <v>22349</v>
      </c>
      <c r="H5901" s="55">
        <v>0</v>
      </c>
    </row>
    <row r="5902" spans="1:8" ht="12.5" customHeight="1">
      <c r="A5902" s="55">
        <v>20678</v>
      </c>
      <c r="B5902" s="55">
        <v>4</v>
      </c>
      <c r="C5902" s="55" t="s">
        <v>22350</v>
      </c>
      <c r="D5902" s="55" t="s">
        <v>4649</v>
      </c>
      <c r="E5902" s="55" t="s">
        <v>22351</v>
      </c>
      <c r="F5902" s="55" t="s">
        <v>4651</v>
      </c>
      <c r="G5902" s="55" t="s">
        <v>22352</v>
      </c>
      <c r="H5902" s="55">
        <v>0</v>
      </c>
    </row>
    <row r="5903" spans="1:8" ht="12.5" customHeight="1">
      <c r="A5903" s="55">
        <v>20692</v>
      </c>
      <c r="B5903" s="55">
        <v>4</v>
      </c>
      <c r="C5903" s="55" t="s">
        <v>22353</v>
      </c>
      <c r="D5903" s="55" t="s">
        <v>4649</v>
      </c>
      <c r="E5903" s="55" t="s">
        <v>22354</v>
      </c>
      <c r="F5903" s="55" t="s">
        <v>4651</v>
      </c>
      <c r="G5903" s="55" t="s">
        <v>22355</v>
      </c>
      <c r="H5903" s="55">
        <v>0</v>
      </c>
    </row>
    <row r="5904" spans="1:8" ht="12.5" customHeight="1">
      <c r="A5904" s="55">
        <v>21162</v>
      </c>
      <c r="B5904" s="55">
        <v>4</v>
      </c>
      <c r="C5904" s="55" t="s">
        <v>22356</v>
      </c>
      <c r="D5904" s="55" t="s">
        <v>4649</v>
      </c>
      <c r="E5904" s="55" t="s">
        <v>22357</v>
      </c>
      <c r="F5904" s="55" t="s">
        <v>4651</v>
      </c>
      <c r="G5904" s="55" t="s">
        <v>22358</v>
      </c>
      <c r="H5904" s="55">
        <v>0</v>
      </c>
    </row>
    <row r="5905" spans="1:8" ht="12.5" customHeight="1">
      <c r="A5905" s="55">
        <v>21338</v>
      </c>
      <c r="B5905" s="55">
        <v>4</v>
      </c>
      <c r="C5905" s="55" t="s">
        <v>22359</v>
      </c>
      <c r="D5905" s="55" t="s">
        <v>4649</v>
      </c>
      <c r="E5905" s="55" t="s">
        <v>22360</v>
      </c>
      <c r="F5905" s="55" t="s">
        <v>4651</v>
      </c>
      <c r="G5905" s="55" t="s">
        <v>22361</v>
      </c>
      <c r="H5905" s="55">
        <v>0</v>
      </c>
    </row>
    <row r="5906" spans="1:8" ht="12.5" customHeight="1">
      <c r="A5906" s="55">
        <v>21597</v>
      </c>
      <c r="B5906" s="55">
        <v>4</v>
      </c>
      <c r="C5906" s="55" t="s">
        <v>22362</v>
      </c>
      <c r="D5906" s="55" t="s">
        <v>4649</v>
      </c>
      <c r="E5906" s="55" t="s">
        <v>22363</v>
      </c>
      <c r="F5906" s="55" t="s">
        <v>4651</v>
      </c>
      <c r="G5906" s="55" t="s">
        <v>22364</v>
      </c>
      <c r="H5906" s="55">
        <v>0</v>
      </c>
    </row>
    <row r="5907" spans="1:8" ht="12.5" customHeight="1">
      <c r="A5907" s="55">
        <v>21724</v>
      </c>
      <c r="B5907" s="55">
        <v>4</v>
      </c>
      <c r="C5907" s="55" t="s">
        <v>22365</v>
      </c>
      <c r="D5907" s="55" t="s">
        <v>4649</v>
      </c>
      <c r="E5907" s="55" t="s">
        <v>22366</v>
      </c>
      <c r="F5907" s="55" t="s">
        <v>4651</v>
      </c>
      <c r="G5907" s="55" t="s">
        <v>22367</v>
      </c>
      <c r="H5907" s="55">
        <v>0</v>
      </c>
    </row>
    <row r="5908" spans="1:8" ht="12.5" customHeight="1">
      <c r="A5908" s="55">
        <v>21801</v>
      </c>
      <c r="B5908" s="55">
        <v>4</v>
      </c>
      <c r="C5908" s="55" t="s">
        <v>22368</v>
      </c>
      <c r="D5908" s="55" t="s">
        <v>4649</v>
      </c>
      <c r="E5908" s="55" t="s">
        <v>22369</v>
      </c>
      <c r="F5908" s="55" t="s">
        <v>4651</v>
      </c>
      <c r="G5908" s="55" t="s">
        <v>22370</v>
      </c>
      <c r="H5908" s="55">
        <v>0</v>
      </c>
    </row>
    <row r="5909" spans="1:8" ht="12.5" customHeight="1">
      <c r="A5909" s="55">
        <v>23145</v>
      </c>
      <c r="B5909" s="55">
        <v>4</v>
      </c>
      <c r="C5909" s="55" t="s">
        <v>22371</v>
      </c>
      <c r="D5909" s="55" t="s">
        <v>4649</v>
      </c>
      <c r="E5909" s="55" t="s">
        <v>22372</v>
      </c>
      <c r="F5909" s="55" t="s">
        <v>4651</v>
      </c>
      <c r="G5909" s="55" t="s">
        <v>22373</v>
      </c>
      <c r="H5909" s="55">
        <v>0</v>
      </c>
    </row>
    <row r="5910" spans="1:8" ht="12.5" customHeight="1">
      <c r="A5910" s="55">
        <v>23189</v>
      </c>
      <c r="B5910" s="55">
        <v>4</v>
      </c>
      <c r="C5910" s="55" t="s">
        <v>22374</v>
      </c>
      <c r="D5910" s="55" t="s">
        <v>4649</v>
      </c>
      <c r="E5910" s="55" t="s">
        <v>22375</v>
      </c>
      <c r="F5910" s="55" t="s">
        <v>4651</v>
      </c>
      <c r="G5910" s="55" t="s">
        <v>22376</v>
      </c>
      <c r="H5910" s="55">
        <v>0</v>
      </c>
    </row>
    <row r="5911" spans="1:8" ht="12.5" customHeight="1">
      <c r="A5911" s="55">
        <v>23398</v>
      </c>
      <c r="B5911" s="55">
        <v>4</v>
      </c>
      <c r="C5911" s="55" t="s">
        <v>22377</v>
      </c>
      <c r="D5911" s="55" t="s">
        <v>4649</v>
      </c>
      <c r="E5911" s="55" t="s">
        <v>22378</v>
      </c>
      <c r="F5911" s="55" t="s">
        <v>4651</v>
      </c>
      <c r="G5911" s="55" t="s">
        <v>22379</v>
      </c>
      <c r="H5911" s="55">
        <v>0</v>
      </c>
    </row>
    <row r="5912" spans="1:8" ht="12.5" customHeight="1">
      <c r="A5912" s="55">
        <v>23456</v>
      </c>
      <c r="B5912" s="55">
        <v>4</v>
      </c>
      <c r="C5912" s="55" t="s">
        <v>22380</v>
      </c>
      <c r="D5912" s="55" t="s">
        <v>4649</v>
      </c>
      <c r="E5912" s="55" t="s">
        <v>22381</v>
      </c>
      <c r="F5912" s="55" t="s">
        <v>4651</v>
      </c>
      <c r="G5912" s="55" t="s">
        <v>22382</v>
      </c>
      <c r="H5912" s="55">
        <v>0</v>
      </c>
    </row>
    <row r="5913" spans="1:8" ht="12.5" customHeight="1">
      <c r="A5913" s="55">
        <v>23695</v>
      </c>
      <c r="B5913" s="55">
        <v>4</v>
      </c>
      <c r="C5913" s="55" t="s">
        <v>22383</v>
      </c>
      <c r="D5913" s="55" t="s">
        <v>4649</v>
      </c>
      <c r="E5913" s="55" t="s">
        <v>22384</v>
      </c>
      <c r="F5913" s="55" t="s">
        <v>4651</v>
      </c>
      <c r="G5913" s="55" t="s">
        <v>22385</v>
      </c>
      <c r="H5913" s="55">
        <v>0</v>
      </c>
    </row>
    <row r="5914" spans="1:8" ht="12.5" customHeight="1">
      <c r="A5914" s="55">
        <v>23709</v>
      </c>
      <c r="B5914" s="55">
        <v>4</v>
      </c>
      <c r="C5914" s="55" t="s">
        <v>22386</v>
      </c>
      <c r="D5914" s="55" t="s">
        <v>4649</v>
      </c>
      <c r="E5914" s="55" t="s">
        <v>22387</v>
      </c>
      <c r="F5914" s="55" t="s">
        <v>4651</v>
      </c>
      <c r="G5914" s="55" t="s">
        <v>22388</v>
      </c>
      <c r="H5914" s="55">
        <v>0</v>
      </c>
    </row>
    <row r="5915" spans="1:8" ht="12.5" customHeight="1">
      <c r="A5915" s="55">
        <v>23854</v>
      </c>
      <c r="B5915" s="55">
        <v>4</v>
      </c>
      <c r="C5915" s="55" t="s">
        <v>22389</v>
      </c>
      <c r="D5915" s="55" t="s">
        <v>4649</v>
      </c>
      <c r="E5915" s="55" t="s">
        <v>22390</v>
      </c>
      <c r="F5915" s="55" t="s">
        <v>4651</v>
      </c>
      <c r="G5915" s="55" t="s">
        <v>22391</v>
      </c>
      <c r="H5915" s="55">
        <v>0</v>
      </c>
    </row>
    <row r="5916" spans="1:8" ht="12.5" customHeight="1">
      <c r="A5916" s="55">
        <v>24295</v>
      </c>
      <c r="B5916" s="55">
        <v>4</v>
      </c>
      <c r="C5916" s="55" t="s">
        <v>22392</v>
      </c>
      <c r="D5916" s="55" t="s">
        <v>4649</v>
      </c>
      <c r="E5916" s="55" t="s">
        <v>22393</v>
      </c>
      <c r="F5916" s="55" t="s">
        <v>4651</v>
      </c>
      <c r="G5916" s="55" t="s">
        <v>22394</v>
      </c>
      <c r="H5916" s="55">
        <v>0</v>
      </c>
    </row>
    <row r="5917" spans="1:8" ht="12.5" customHeight="1">
      <c r="A5917" s="55">
        <v>24357</v>
      </c>
      <c r="B5917" s="55">
        <v>4</v>
      </c>
      <c r="C5917" s="55" t="s">
        <v>22395</v>
      </c>
      <c r="D5917" s="55" t="s">
        <v>4649</v>
      </c>
      <c r="E5917" s="55" t="s">
        <v>22396</v>
      </c>
      <c r="F5917" s="55" t="s">
        <v>4651</v>
      </c>
      <c r="G5917" s="55" t="s">
        <v>22397</v>
      </c>
      <c r="H5917" s="55">
        <v>0</v>
      </c>
    </row>
    <row r="5918" spans="1:8" ht="12.5" customHeight="1">
      <c r="A5918" s="55">
        <v>24391</v>
      </c>
      <c r="B5918" s="55">
        <v>4</v>
      </c>
      <c r="C5918" s="55" t="s">
        <v>22398</v>
      </c>
      <c r="D5918" s="55" t="s">
        <v>4649</v>
      </c>
      <c r="E5918" s="55" t="s">
        <v>22399</v>
      </c>
      <c r="F5918" s="55" t="s">
        <v>4651</v>
      </c>
      <c r="G5918" s="55" t="s">
        <v>22400</v>
      </c>
      <c r="H5918" s="55">
        <v>0</v>
      </c>
    </row>
    <row r="5919" spans="1:8" ht="12.5" customHeight="1">
      <c r="A5919" s="55">
        <v>24437</v>
      </c>
      <c r="B5919" s="55">
        <v>4</v>
      </c>
      <c r="C5919" s="55" t="s">
        <v>22401</v>
      </c>
      <c r="D5919" s="55" t="s">
        <v>4649</v>
      </c>
      <c r="E5919" s="55" t="s">
        <v>22402</v>
      </c>
      <c r="F5919" s="55" t="s">
        <v>4651</v>
      </c>
      <c r="G5919" s="55" t="s">
        <v>22403</v>
      </c>
      <c r="H5919" s="55">
        <v>0</v>
      </c>
    </row>
    <row r="5920" spans="1:8" ht="12.5" customHeight="1">
      <c r="A5920" s="55">
        <v>24517</v>
      </c>
      <c r="B5920" s="55">
        <v>4</v>
      </c>
      <c r="C5920" s="55" t="s">
        <v>22404</v>
      </c>
      <c r="D5920" s="55" t="s">
        <v>4649</v>
      </c>
      <c r="E5920" s="55" t="s">
        <v>22405</v>
      </c>
      <c r="F5920" s="55" t="s">
        <v>4651</v>
      </c>
      <c r="G5920" s="55" t="s">
        <v>22406</v>
      </c>
      <c r="H5920" s="55">
        <v>0</v>
      </c>
    </row>
    <row r="5921" spans="1:8" ht="12.5" customHeight="1">
      <c r="A5921" s="55">
        <v>24628</v>
      </c>
      <c r="B5921" s="55">
        <v>4</v>
      </c>
      <c r="C5921" s="55" t="s">
        <v>22407</v>
      </c>
      <c r="D5921" s="55" t="s">
        <v>4649</v>
      </c>
      <c r="E5921" s="55" t="s">
        <v>22408</v>
      </c>
      <c r="F5921" s="55" t="s">
        <v>4651</v>
      </c>
      <c r="G5921" s="55" t="s">
        <v>22409</v>
      </c>
      <c r="H5921" s="55">
        <v>0</v>
      </c>
    </row>
    <row r="5922" spans="1:8" ht="12.5" customHeight="1">
      <c r="A5922" s="55">
        <v>24745</v>
      </c>
      <c r="B5922" s="55">
        <v>4</v>
      </c>
      <c r="C5922" s="55" t="s">
        <v>22410</v>
      </c>
      <c r="D5922" s="55" t="s">
        <v>4649</v>
      </c>
      <c r="E5922" s="55" t="s">
        <v>22411</v>
      </c>
      <c r="F5922" s="55" t="s">
        <v>4651</v>
      </c>
      <c r="G5922" s="55" t="s">
        <v>22412</v>
      </c>
      <c r="H5922" s="55">
        <v>0</v>
      </c>
    </row>
    <row r="5923" spans="1:8" ht="12.5" customHeight="1">
      <c r="A5923" s="55">
        <v>24806</v>
      </c>
      <c r="B5923" s="55">
        <v>4</v>
      </c>
      <c r="C5923" s="55" t="s">
        <v>22413</v>
      </c>
      <c r="D5923" s="55" t="s">
        <v>4649</v>
      </c>
      <c r="E5923" s="55" t="s">
        <v>22414</v>
      </c>
      <c r="F5923" s="55" t="s">
        <v>4651</v>
      </c>
      <c r="G5923" s="55" t="s">
        <v>22415</v>
      </c>
      <c r="H5923" s="55">
        <v>0</v>
      </c>
    </row>
    <row r="5924" spans="1:8" ht="12.5" customHeight="1">
      <c r="A5924" s="55">
        <v>25199</v>
      </c>
      <c r="B5924" s="55">
        <v>4</v>
      </c>
      <c r="C5924" s="55" t="s">
        <v>22416</v>
      </c>
      <c r="D5924" s="55" t="s">
        <v>4649</v>
      </c>
      <c r="E5924" s="55" t="s">
        <v>22417</v>
      </c>
      <c r="F5924" s="55" t="s">
        <v>4651</v>
      </c>
      <c r="G5924" s="55" t="s">
        <v>22418</v>
      </c>
      <c r="H5924" s="55">
        <v>0</v>
      </c>
    </row>
    <row r="5925" spans="1:8" ht="12.5" customHeight="1">
      <c r="A5925" s="55">
        <v>25208</v>
      </c>
      <c r="B5925" s="55">
        <v>4</v>
      </c>
      <c r="C5925" s="55" t="s">
        <v>22419</v>
      </c>
      <c r="D5925" s="55" t="s">
        <v>4649</v>
      </c>
      <c r="E5925" s="55" t="s">
        <v>22420</v>
      </c>
      <c r="F5925" s="55" t="s">
        <v>4651</v>
      </c>
      <c r="G5925" s="55" t="s">
        <v>22421</v>
      </c>
      <c r="H5925" s="55">
        <v>0</v>
      </c>
    </row>
    <row r="5926" spans="1:8" ht="12.5" customHeight="1">
      <c r="A5926" s="55">
        <v>25282</v>
      </c>
      <c r="B5926" s="55">
        <v>4</v>
      </c>
      <c r="C5926" s="55" t="s">
        <v>22422</v>
      </c>
      <c r="D5926" s="55" t="s">
        <v>4649</v>
      </c>
      <c r="E5926" s="55" t="s">
        <v>22423</v>
      </c>
      <c r="F5926" s="55" t="s">
        <v>4651</v>
      </c>
      <c r="G5926" s="55" t="s">
        <v>22424</v>
      </c>
      <c r="H5926" s="55">
        <v>0</v>
      </c>
    </row>
    <row r="5927" spans="1:8" ht="12.5" customHeight="1">
      <c r="A5927" s="55">
        <v>25905</v>
      </c>
      <c r="B5927" s="55">
        <v>4</v>
      </c>
      <c r="C5927" s="55" t="s">
        <v>22425</v>
      </c>
      <c r="D5927" s="55" t="s">
        <v>4649</v>
      </c>
      <c r="E5927" s="55" t="s">
        <v>22426</v>
      </c>
      <c r="F5927" s="55" t="s">
        <v>4651</v>
      </c>
      <c r="G5927" s="55" t="s">
        <v>22427</v>
      </c>
      <c r="H5927" s="55">
        <v>0</v>
      </c>
    </row>
    <row r="5928" spans="1:8" ht="12.5" customHeight="1">
      <c r="A5928" s="55">
        <v>25984</v>
      </c>
      <c r="B5928" s="55">
        <v>4</v>
      </c>
      <c r="C5928" s="55" t="s">
        <v>22428</v>
      </c>
      <c r="D5928" s="55" t="s">
        <v>4649</v>
      </c>
      <c r="E5928" s="55" t="s">
        <v>22429</v>
      </c>
      <c r="F5928" s="55" t="s">
        <v>4651</v>
      </c>
      <c r="G5928" s="55" t="s">
        <v>22430</v>
      </c>
      <c r="H5928" s="55">
        <v>0</v>
      </c>
    </row>
    <row r="5929" spans="1:8" ht="12.5" customHeight="1">
      <c r="A5929" s="55">
        <v>26009</v>
      </c>
      <c r="B5929" s="55">
        <v>4</v>
      </c>
      <c r="C5929" s="55" t="s">
        <v>22431</v>
      </c>
      <c r="D5929" s="55" t="s">
        <v>4649</v>
      </c>
      <c r="E5929" s="55" t="s">
        <v>22432</v>
      </c>
      <c r="F5929" s="55" t="s">
        <v>4651</v>
      </c>
      <c r="G5929" s="55" t="s">
        <v>22433</v>
      </c>
      <c r="H5929" s="55">
        <v>0</v>
      </c>
    </row>
    <row r="5930" spans="1:8" ht="12.5" customHeight="1">
      <c r="A5930" s="55">
        <v>26091</v>
      </c>
      <c r="B5930" s="55">
        <v>4</v>
      </c>
      <c r="C5930" s="55" t="s">
        <v>22434</v>
      </c>
      <c r="D5930" s="55" t="s">
        <v>4649</v>
      </c>
      <c r="E5930" s="55" t="s">
        <v>22435</v>
      </c>
      <c r="F5930" s="55" t="s">
        <v>4651</v>
      </c>
      <c r="G5930" s="55" t="s">
        <v>22436</v>
      </c>
      <c r="H5930" s="55">
        <v>0</v>
      </c>
    </row>
    <row r="5931" spans="1:8" ht="12.5" customHeight="1">
      <c r="A5931" s="55">
        <v>26121</v>
      </c>
      <c r="B5931" s="55">
        <v>4</v>
      </c>
      <c r="C5931" s="55" t="s">
        <v>22437</v>
      </c>
      <c r="D5931" s="55" t="s">
        <v>4649</v>
      </c>
      <c r="E5931" s="55" t="s">
        <v>22438</v>
      </c>
      <c r="F5931" s="55" t="s">
        <v>4651</v>
      </c>
      <c r="G5931" s="55" t="s">
        <v>22439</v>
      </c>
      <c r="H5931" s="55">
        <v>0</v>
      </c>
    </row>
    <row r="5932" spans="1:8" ht="12.5" customHeight="1">
      <c r="A5932" s="55">
        <v>26124</v>
      </c>
      <c r="B5932" s="55">
        <v>4</v>
      </c>
      <c r="C5932" s="55" t="s">
        <v>22440</v>
      </c>
      <c r="D5932" s="55" t="s">
        <v>4649</v>
      </c>
      <c r="E5932" s="55" t="s">
        <v>22441</v>
      </c>
      <c r="F5932" s="55" t="s">
        <v>4651</v>
      </c>
      <c r="G5932" s="55" t="s">
        <v>22442</v>
      </c>
      <c r="H5932" s="55">
        <v>0</v>
      </c>
    </row>
    <row r="5933" spans="1:8" ht="12.5" customHeight="1">
      <c r="A5933" s="55">
        <v>26252</v>
      </c>
      <c r="B5933" s="55">
        <v>4</v>
      </c>
      <c r="C5933" s="55" t="s">
        <v>22443</v>
      </c>
      <c r="D5933" s="55" t="s">
        <v>4649</v>
      </c>
      <c r="E5933" s="55" t="s">
        <v>22444</v>
      </c>
      <c r="F5933" s="55" t="s">
        <v>4651</v>
      </c>
      <c r="G5933" s="55" t="s">
        <v>22445</v>
      </c>
      <c r="H5933" s="55">
        <v>0</v>
      </c>
    </row>
    <row r="5934" spans="1:8" ht="12.5" customHeight="1">
      <c r="A5934" s="55">
        <v>26338</v>
      </c>
      <c r="B5934" s="55">
        <v>4</v>
      </c>
      <c r="C5934" s="55" t="s">
        <v>22446</v>
      </c>
      <c r="D5934" s="55" t="s">
        <v>4649</v>
      </c>
      <c r="E5934" s="55" t="s">
        <v>22447</v>
      </c>
      <c r="F5934" s="55" t="s">
        <v>4651</v>
      </c>
      <c r="G5934" s="55" t="s">
        <v>22448</v>
      </c>
      <c r="H5934" s="55">
        <v>0</v>
      </c>
    </row>
    <row r="5935" spans="1:8" ht="12.5" customHeight="1">
      <c r="A5935" s="55">
        <v>26471</v>
      </c>
      <c r="B5935" s="55">
        <v>4</v>
      </c>
      <c r="C5935" s="55" t="s">
        <v>22449</v>
      </c>
      <c r="D5935" s="55" t="s">
        <v>4649</v>
      </c>
      <c r="E5935" s="55" t="s">
        <v>22450</v>
      </c>
      <c r="F5935" s="55" t="s">
        <v>4651</v>
      </c>
      <c r="G5935" s="55" t="s">
        <v>22451</v>
      </c>
      <c r="H5935" s="55">
        <v>0</v>
      </c>
    </row>
    <row r="5936" spans="1:8" ht="12.5" customHeight="1">
      <c r="A5936" s="55">
        <v>26481</v>
      </c>
      <c r="B5936" s="55">
        <v>4</v>
      </c>
      <c r="C5936" s="55" t="s">
        <v>22452</v>
      </c>
      <c r="D5936" s="55" t="s">
        <v>4649</v>
      </c>
      <c r="E5936" s="55" t="s">
        <v>22453</v>
      </c>
      <c r="F5936" s="55" t="s">
        <v>4651</v>
      </c>
      <c r="G5936" s="55" t="s">
        <v>22454</v>
      </c>
      <c r="H5936" s="55">
        <v>0</v>
      </c>
    </row>
    <row r="5937" spans="1:8" ht="12.5" customHeight="1">
      <c r="A5937" s="55">
        <v>26610</v>
      </c>
      <c r="B5937" s="55">
        <v>4</v>
      </c>
      <c r="C5937" s="55" t="s">
        <v>22455</v>
      </c>
      <c r="D5937" s="55" t="s">
        <v>4649</v>
      </c>
      <c r="E5937" s="55" t="s">
        <v>22456</v>
      </c>
      <c r="F5937" s="55" t="s">
        <v>4651</v>
      </c>
      <c r="G5937" s="55" t="s">
        <v>22457</v>
      </c>
      <c r="H5937" s="55">
        <v>0</v>
      </c>
    </row>
    <row r="5938" spans="1:8" ht="12.5" customHeight="1">
      <c r="A5938" s="55">
        <v>26793</v>
      </c>
      <c r="B5938" s="55">
        <v>4</v>
      </c>
      <c r="C5938" s="55" t="s">
        <v>22458</v>
      </c>
      <c r="D5938" s="55" t="s">
        <v>4649</v>
      </c>
      <c r="E5938" s="55" t="s">
        <v>22459</v>
      </c>
      <c r="F5938" s="55" t="s">
        <v>4651</v>
      </c>
      <c r="G5938" s="55" t="s">
        <v>22460</v>
      </c>
      <c r="H5938" s="55">
        <v>0</v>
      </c>
    </row>
    <row r="5939" spans="1:8" ht="12.5" customHeight="1">
      <c r="A5939" s="55">
        <v>27094</v>
      </c>
      <c r="B5939" s="55">
        <v>4</v>
      </c>
      <c r="C5939" s="55" t="s">
        <v>22461</v>
      </c>
      <c r="D5939" s="55" t="s">
        <v>4649</v>
      </c>
      <c r="E5939" s="55" t="s">
        <v>22462</v>
      </c>
      <c r="F5939" s="55" t="s">
        <v>4651</v>
      </c>
      <c r="G5939" s="55" t="s">
        <v>22463</v>
      </c>
      <c r="H5939" s="55">
        <v>0</v>
      </c>
    </row>
    <row r="5940" spans="1:8" ht="12.5" customHeight="1">
      <c r="A5940" s="55">
        <v>27266</v>
      </c>
      <c r="B5940" s="55">
        <v>4</v>
      </c>
      <c r="C5940" s="55" t="s">
        <v>22464</v>
      </c>
      <c r="D5940" s="55" t="s">
        <v>4649</v>
      </c>
      <c r="E5940" s="55" t="s">
        <v>22465</v>
      </c>
      <c r="F5940" s="55" t="s">
        <v>4651</v>
      </c>
      <c r="G5940" s="55" t="s">
        <v>22466</v>
      </c>
      <c r="H5940" s="55">
        <v>0</v>
      </c>
    </row>
    <row r="5941" spans="1:8" ht="12.5" customHeight="1">
      <c r="A5941" s="55">
        <v>27478</v>
      </c>
      <c r="B5941" s="55">
        <v>4</v>
      </c>
      <c r="C5941" s="55" t="s">
        <v>22467</v>
      </c>
      <c r="D5941" s="55" t="s">
        <v>4649</v>
      </c>
      <c r="E5941" s="55" t="s">
        <v>22468</v>
      </c>
      <c r="F5941" s="55" t="s">
        <v>4651</v>
      </c>
      <c r="G5941" s="55" t="s">
        <v>22469</v>
      </c>
      <c r="H5941" s="55">
        <v>0</v>
      </c>
    </row>
    <row r="5942" spans="1:8" ht="12.5" customHeight="1">
      <c r="A5942" s="55">
        <v>27601</v>
      </c>
      <c r="B5942" s="55">
        <v>4</v>
      </c>
      <c r="C5942" s="55" t="s">
        <v>22470</v>
      </c>
      <c r="D5942" s="55" t="s">
        <v>4649</v>
      </c>
      <c r="E5942" s="55" t="s">
        <v>22471</v>
      </c>
      <c r="F5942" s="55" t="s">
        <v>4651</v>
      </c>
      <c r="G5942" s="55" t="s">
        <v>22472</v>
      </c>
      <c r="H5942" s="55">
        <v>0</v>
      </c>
    </row>
    <row r="5943" spans="1:8" ht="12.5" customHeight="1">
      <c r="A5943" s="55">
        <v>27676</v>
      </c>
      <c r="B5943" s="55">
        <v>4</v>
      </c>
      <c r="C5943" s="55" t="s">
        <v>22473</v>
      </c>
      <c r="D5943" s="55" t="s">
        <v>4649</v>
      </c>
      <c r="E5943" s="55" t="s">
        <v>22474</v>
      </c>
      <c r="F5943" s="55" t="s">
        <v>4651</v>
      </c>
      <c r="G5943" s="55" t="s">
        <v>22475</v>
      </c>
      <c r="H5943" s="55">
        <v>0</v>
      </c>
    </row>
    <row r="5944" spans="1:8" ht="12.5" customHeight="1">
      <c r="A5944" s="55">
        <v>28059</v>
      </c>
      <c r="B5944" s="55">
        <v>4</v>
      </c>
      <c r="C5944" s="55" t="s">
        <v>22476</v>
      </c>
      <c r="D5944" s="55" t="s">
        <v>4649</v>
      </c>
      <c r="E5944" s="55" t="s">
        <v>22477</v>
      </c>
      <c r="F5944" s="55" t="s">
        <v>4651</v>
      </c>
      <c r="G5944" s="55" t="s">
        <v>22478</v>
      </c>
      <c r="H5944" s="55">
        <v>0</v>
      </c>
    </row>
    <row r="5945" spans="1:8" ht="12.5" customHeight="1">
      <c r="A5945" s="55">
        <v>28067</v>
      </c>
      <c r="B5945" s="55">
        <v>4</v>
      </c>
      <c r="C5945" s="55" t="s">
        <v>22479</v>
      </c>
      <c r="D5945" s="55" t="s">
        <v>4649</v>
      </c>
      <c r="E5945" s="55" t="s">
        <v>22480</v>
      </c>
      <c r="F5945" s="55" t="s">
        <v>4651</v>
      </c>
      <c r="G5945" s="55" t="s">
        <v>22481</v>
      </c>
      <c r="H5945" s="55">
        <v>0</v>
      </c>
    </row>
    <row r="5946" spans="1:8" ht="12.5" customHeight="1">
      <c r="A5946" s="55">
        <v>28105</v>
      </c>
      <c r="B5946" s="55">
        <v>4</v>
      </c>
      <c r="C5946" s="55" t="s">
        <v>22482</v>
      </c>
      <c r="D5946" s="55" t="s">
        <v>4649</v>
      </c>
      <c r="E5946" s="55" t="s">
        <v>22483</v>
      </c>
      <c r="F5946" s="55" t="s">
        <v>4651</v>
      </c>
      <c r="G5946" s="55" t="s">
        <v>22484</v>
      </c>
      <c r="H5946" s="55">
        <v>0</v>
      </c>
    </row>
    <row r="5947" spans="1:8" ht="12.5" customHeight="1">
      <c r="A5947" s="55">
        <v>28126</v>
      </c>
      <c r="B5947" s="55">
        <v>4</v>
      </c>
      <c r="C5947" s="55" t="s">
        <v>22485</v>
      </c>
      <c r="D5947" s="55" t="s">
        <v>4649</v>
      </c>
      <c r="E5947" s="55" t="s">
        <v>22486</v>
      </c>
      <c r="F5947" s="55" t="s">
        <v>4651</v>
      </c>
      <c r="G5947" s="55" t="s">
        <v>22487</v>
      </c>
      <c r="H5947" s="55">
        <v>0</v>
      </c>
    </row>
    <row r="5948" spans="1:8" ht="12.5" customHeight="1">
      <c r="A5948" s="55">
        <v>28127</v>
      </c>
      <c r="B5948" s="55">
        <v>4</v>
      </c>
      <c r="C5948" s="55" t="s">
        <v>22488</v>
      </c>
      <c r="D5948" s="55" t="s">
        <v>4649</v>
      </c>
      <c r="E5948" s="55" t="s">
        <v>22489</v>
      </c>
      <c r="F5948" s="55" t="s">
        <v>4651</v>
      </c>
      <c r="G5948" s="55" t="s">
        <v>22490</v>
      </c>
      <c r="H5948" s="55">
        <v>0</v>
      </c>
    </row>
    <row r="5949" spans="1:8" ht="12.5" customHeight="1">
      <c r="A5949" s="55">
        <v>28155</v>
      </c>
      <c r="B5949" s="55">
        <v>4</v>
      </c>
      <c r="C5949" s="55" t="s">
        <v>22491</v>
      </c>
      <c r="D5949" s="55" t="s">
        <v>4649</v>
      </c>
      <c r="E5949" s="55" t="s">
        <v>22492</v>
      </c>
      <c r="F5949" s="55" t="s">
        <v>4651</v>
      </c>
      <c r="G5949" s="55" t="s">
        <v>22493</v>
      </c>
      <c r="H5949" s="55">
        <v>0</v>
      </c>
    </row>
    <row r="5950" spans="1:8" ht="12.5" customHeight="1">
      <c r="A5950" s="55">
        <v>28627</v>
      </c>
      <c r="B5950" s="55">
        <v>4</v>
      </c>
      <c r="C5950" s="55" t="s">
        <v>22494</v>
      </c>
      <c r="D5950" s="55" t="s">
        <v>4649</v>
      </c>
      <c r="E5950" s="55" t="s">
        <v>22495</v>
      </c>
      <c r="F5950" s="55" t="s">
        <v>4651</v>
      </c>
      <c r="G5950" s="55" t="s">
        <v>22496</v>
      </c>
      <c r="H5950" s="55">
        <v>0</v>
      </c>
    </row>
    <row r="5951" spans="1:8" ht="12.5" customHeight="1">
      <c r="A5951" s="55">
        <v>28761</v>
      </c>
      <c r="B5951" s="55">
        <v>4</v>
      </c>
      <c r="C5951" s="55" t="s">
        <v>22497</v>
      </c>
      <c r="D5951" s="55" t="s">
        <v>4649</v>
      </c>
      <c r="E5951" s="55" t="s">
        <v>22498</v>
      </c>
      <c r="F5951" s="55" t="s">
        <v>4651</v>
      </c>
      <c r="G5951" s="55" t="s">
        <v>22499</v>
      </c>
      <c r="H5951" s="55">
        <v>0</v>
      </c>
    </row>
    <row r="5952" spans="1:8" ht="12.5" customHeight="1">
      <c r="A5952" s="55">
        <v>28763</v>
      </c>
      <c r="B5952" s="55">
        <v>4</v>
      </c>
      <c r="C5952" s="55" t="s">
        <v>22500</v>
      </c>
      <c r="D5952" s="55" t="s">
        <v>4649</v>
      </c>
      <c r="E5952" s="55" t="s">
        <v>22501</v>
      </c>
      <c r="F5952" s="55" t="s">
        <v>4651</v>
      </c>
      <c r="G5952" s="55" t="s">
        <v>22502</v>
      </c>
      <c r="H5952" s="55">
        <v>0</v>
      </c>
    </row>
    <row r="5953" spans="1:8" ht="12.5" customHeight="1">
      <c r="A5953" s="55">
        <v>28789</v>
      </c>
      <c r="B5953" s="55">
        <v>4</v>
      </c>
      <c r="C5953" s="55" t="s">
        <v>22503</v>
      </c>
      <c r="D5953" s="55" t="s">
        <v>4649</v>
      </c>
      <c r="E5953" s="55" t="s">
        <v>22504</v>
      </c>
      <c r="F5953" s="55" t="s">
        <v>4651</v>
      </c>
      <c r="G5953" s="55" t="s">
        <v>22505</v>
      </c>
      <c r="H5953" s="55">
        <v>0</v>
      </c>
    </row>
    <row r="5954" spans="1:8" ht="12.5" customHeight="1">
      <c r="A5954" s="55">
        <v>28829</v>
      </c>
      <c r="B5954" s="55">
        <v>4</v>
      </c>
      <c r="C5954" s="55" t="s">
        <v>22506</v>
      </c>
      <c r="D5954" s="55" t="s">
        <v>4649</v>
      </c>
      <c r="E5954" s="55" t="s">
        <v>22507</v>
      </c>
      <c r="F5954" s="55" t="s">
        <v>4651</v>
      </c>
      <c r="G5954" s="55" t="s">
        <v>22508</v>
      </c>
      <c r="H5954" s="55">
        <v>0</v>
      </c>
    </row>
    <row r="5955" spans="1:8" ht="12.5" customHeight="1">
      <c r="A5955" s="55">
        <v>29227</v>
      </c>
      <c r="B5955" s="55">
        <v>4</v>
      </c>
      <c r="C5955" s="55" t="s">
        <v>22509</v>
      </c>
      <c r="D5955" s="55" t="s">
        <v>4649</v>
      </c>
      <c r="E5955" s="55" t="s">
        <v>22510</v>
      </c>
      <c r="F5955" s="55" t="s">
        <v>4651</v>
      </c>
      <c r="G5955" s="55" t="s">
        <v>22511</v>
      </c>
      <c r="H5955" s="55">
        <v>0</v>
      </c>
    </row>
    <row r="5956" spans="1:8" ht="12.5" customHeight="1">
      <c r="A5956" s="55">
        <v>11178</v>
      </c>
      <c r="B5956" s="55">
        <v>4</v>
      </c>
      <c r="C5956" s="55" t="s">
        <v>22512</v>
      </c>
      <c r="D5956" s="55" t="s">
        <v>4649</v>
      </c>
      <c r="E5956" s="55" t="s">
        <v>22513</v>
      </c>
      <c r="F5956" s="55" t="s">
        <v>4651</v>
      </c>
      <c r="G5956" s="55" t="s">
        <v>22514</v>
      </c>
      <c r="H5956" s="55">
        <v>0</v>
      </c>
    </row>
    <row r="5957" spans="1:8" ht="12.5" customHeight="1">
      <c r="A5957" s="55">
        <v>11234</v>
      </c>
      <c r="B5957" s="55">
        <v>4</v>
      </c>
      <c r="C5957" s="55" t="s">
        <v>22515</v>
      </c>
      <c r="D5957" s="55" t="s">
        <v>4649</v>
      </c>
      <c r="E5957" s="55" t="s">
        <v>22516</v>
      </c>
      <c r="F5957" s="55" t="s">
        <v>4651</v>
      </c>
      <c r="G5957" s="55" t="s">
        <v>22517</v>
      </c>
      <c r="H5957" s="55">
        <v>0</v>
      </c>
    </row>
    <row r="5958" spans="1:8" ht="12.5" customHeight="1">
      <c r="A5958" s="55">
        <v>11707</v>
      </c>
      <c r="B5958" s="55">
        <v>4</v>
      </c>
      <c r="C5958" s="55" t="s">
        <v>22518</v>
      </c>
      <c r="D5958" s="55" t="s">
        <v>4649</v>
      </c>
      <c r="E5958" s="55" t="s">
        <v>22519</v>
      </c>
      <c r="F5958" s="55" t="s">
        <v>4651</v>
      </c>
      <c r="G5958" s="55" t="s">
        <v>22520</v>
      </c>
      <c r="H5958" s="55">
        <v>0</v>
      </c>
    </row>
    <row r="5959" spans="1:8" ht="12.5" customHeight="1">
      <c r="A5959" s="55">
        <v>11733</v>
      </c>
      <c r="B5959" s="55">
        <v>4</v>
      </c>
      <c r="C5959" s="55" t="s">
        <v>22521</v>
      </c>
      <c r="D5959" s="55" t="s">
        <v>4649</v>
      </c>
      <c r="E5959" s="55" t="s">
        <v>22522</v>
      </c>
      <c r="F5959" s="55" t="s">
        <v>4651</v>
      </c>
      <c r="G5959" s="55" t="s">
        <v>22523</v>
      </c>
      <c r="H5959" s="55">
        <v>0</v>
      </c>
    </row>
    <row r="5960" spans="1:8" ht="12.5" customHeight="1">
      <c r="A5960" s="55">
        <v>11822</v>
      </c>
      <c r="B5960" s="55">
        <v>4</v>
      </c>
      <c r="C5960" s="55" t="s">
        <v>22524</v>
      </c>
      <c r="D5960" s="55" t="s">
        <v>4649</v>
      </c>
      <c r="E5960" s="55" t="s">
        <v>22525</v>
      </c>
      <c r="F5960" s="55" t="s">
        <v>4651</v>
      </c>
      <c r="G5960" s="55" t="s">
        <v>22526</v>
      </c>
      <c r="H5960" s="55">
        <v>0</v>
      </c>
    </row>
    <row r="5961" spans="1:8" ht="12.5" customHeight="1">
      <c r="A5961" s="55">
        <v>11831</v>
      </c>
      <c r="B5961" s="55">
        <v>4</v>
      </c>
      <c r="C5961" s="55" t="s">
        <v>22527</v>
      </c>
      <c r="D5961" s="55" t="s">
        <v>4649</v>
      </c>
      <c r="E5961" s="55" t="s">
        <v>22528</v>
      </c>
      <c r="F5961" s="55" t="s">
        <v>4651</v>
      </c>
      <c r="G5961" s="55" t="s">
        <v>22529</v>
      </c>
      <c r="H5961" s="55">
        <v>0</v>
      </c>
    </row>
    <row r="5962" spans="1:8" ht="12.5" customHeight="1">
      <c r="A5962" s="55">
        <v>11939</v>
      </c>
      <c r="B5962" s="55">
        <v>4</v>
      </c>
      <c r="C5962" s="55" t="s">
        <v>22530</v>
      </c>
      <c r="D5962" s="55" t="s">
        <v>4649</v>
      </c>
      <c r="E5962" s="55" t="s">
        <v>22531</v>
      </c>
      <c r="F5962" s="55" t="s">
        <v>4651</v>
      </c>
      <c r="G5962" s="55" t="s">
        <v>22532</v>
      </c>
      <c r="H5962" s="55">
        <v>0</v>
      </c>
    </row>
    <row r="5963" spans="1:8" ht="12.5" customHeight="1">
      <c r="A5963" s="55">
        <v>11980</v>
      </c>
      <c r="B5963" s="55">
        <v>4</v>
      </c>
      <c r="C5963" s="55" t="s">
        <v>22533</v>
      </c>
      <c r="D5963" s="55" t="s">
        <v>4649</v>
      </c>
      <c r="E5963" s="55" t="s">
        <v>22534</v>
      </c>
      <c r="F5963" s="55" t="s">
        <v>4651</v>
      </c>
      <c r="G5963" s="55" t="s">
        <v>22535</v>
      </c>
      <c r="H5963" s="55">
        <v>0</v>
      </c>
    </row>
    <row r="5964" spans="1:8" ht="12.5" customHeight="1">
      <c r="A5964" s="55">
        <v>12096</v>
      </c>
      <c r="B5964" s="55">
        <v>4</v>
      </c>
      <c r="C5964" s="55" t="s">
        <v>22536</v>
      </c>
      <c r="D5964" s="55" t="s">
        <v>4649</v>
      </c>
      <c r="E5964" s="55" t="s">
        <v>22537</v>
      </c>
      <c r="F5964" s="55" t="s">
        <v>4651</v>
      </c>
      <c r="G5964" s="55" t="s">
        <v>22538</v>
      </c>
      <c r="H5964" s="55">
        <v>0</v>
      </c>
    </row>
    <row r="5965" spans="1:8" ht="12.5" customHeight="1">
      <c r="A5965" s="55">
        <v>12708</v>
      </c>
      <c r="B5965" s="55">
        <v>4</v>
      </c>
      <c r="C5965" s="55" t="s">
        <v>22539</v>
      </c>
      <c r="D5965" s="55" t="s">
        <v>4649</v>
      </c>
      <c r="E5965" s="55" t="s">
        <v>22540</v>
      </c>
      <c r="F5965" s="55" t="s">
        <v>4651</v>
      </c>
      <c r="G5965" s="55" t="s">
        <v>22541</v>
      </c>
      <c r="H5965" s="55">
        <v>0</v>
      </c>
    </row>
    <row r="5966" spans="1:8" ht="12.5" customHeight="1">
      <c r="A5966" s="55">
        <v>12898</v>
      </c>
      <c r="B5966" s="55">
        <v>4</v>
      </c>
      <c r="C5966" s="55" t="s">
        <v>22542</v>
      </c>
      <c r="D5966" s="55" t="s">
        <v>4649</v>
      </c>
      <c r="E5966" s="55" t="s">
        <v>22543</v>
      </c>
      <c r="F5966" s="55" t="s">
        <v>4651</v>
      </c>
      <c r="G5966" s="55" t="s">
        <v>22544</v>
      </c>
      <c r="H5966" s="55">
        <v>0</v>
      </c>
    </row>
    <row r="5967" spans="1:8" ht="12.5" customHeight="1">
      <c r="A5967" s="55">
        <v>12935</v>
      </c>
      <c r="B5967" s="55">
        <v>4</v>
      </c>
      <c r="C5967" s="55" t="s">
        <v>22545</v>
      </c>
      <c r="D5967" s="55" t="s">
        <v>4649</v>
      </c>
      <c r="E5967" s="55" t="s">
        <v>22546</v>
      </c>
      <c r="F5967" s="55" t="s">
        <v>4651</v>
      </c>
      <c r="G5967" s="55" t="s">
        <v>22547</v>
      </c>
      <c r="H5967" s="55">
        <v>0</v>
      </c>
    </row>
    <row r="5968" spans="1:8" ht="12.5" customHeight="1">
      <c r="A5968" s="55">
        <v>13151</v>
      </c>
      <c r="B5968" s="55">
        <v>4</v>
      </c>
      <c r="C5968" s="55" t="s">
        <v>22548</v>
      </c>
      <c r="D5968" s="55" t="s">
        <v>4649</v>
      </c>
      <c r="E5968" s="55" t="s">
        <v>22549</v>
      </c>
      <c r="F5968" s="55" t="s">
        <v>4651</v>
      </c>
      <c r="G5968" s="55" t="s">
        <v>22550</v>
      </c>
      <c r="H5968" s="55">
        <v>0</v>
      </c>
    </row>
    <row r="5969" spans="1:8" ht="12.5" customHeight="1">
      <c r="A5969" s="55">
        <v>13324</v>
      </c>
      <c r="B5969" s="55">
        <v>4</v>
      </c>
      <c r="C5969" s="55" t="s">
        <v>22551</v>
      </c>
      <c r="D5969" s="55" t="s">
        <v>4649</v>
      </c>
      <c r="E5969" s="55" t="s">
        <v>22552</v>
      </c>
      <c r="F5969" s="55" t="s">
        <v>4651</v>
      </c>
      <c r="G5969" s="55" t="s">
        <v>22553</v>
      </c>
      <c r="H5969" s="55">
        <v>0</v>
      </c>
    </row>
    <row r="5970" spans="1:8" ht="12.5" customHeight="1">
      <c r="A5970" s="55">
        <v>13461</v>
      </c>
      <c r="B5970" s="55">
        <v>4</v>
      </c>
      <c r="C5970" s="55" t="s">
        <v>22554</v>
      </c>
      <c r="D5970" s="55" t="s">
        <v>4649</v>
      </c>
      <c r="E5970" s="55" t="s">
        <v>22555</v>
      </c>
      <c r="F5970" s="55" t="s">
        <v>4651</v>
      </c>
      <c r="G5970" s="55" t="s">
        <v>22556</v>
      </c>
      <c r="H5970" s="55">
        <v>0</v>
      </c>
    </row>
    <row r="5971" spans="1:8" ht="12.5" customHeight="1">
      <c r="A5971" s="55">
        <v>13476</v>
      </c>
      <c r="B5971" s="55">
        <v>4</v>
      </c>
      <c r="C5971" s="55" t="s">
        <v>22557</v>
      </c>
      <c r="D5971" s="55" t="s">
        <v>4649</v>
      </c>
      <c r="E5971" s="55" t="s">
        <v>22558</v>
      </c>
      <c r="F5971" s="55" t="s">
        <v>4651</v>
      </c>
      <c r="G5971" s="55" t="s">
        <v>22559</v>
      </c>
      <c r="H5971" s="55">
        <v>0</v>
      </c>
    </row>
    <row r="5972" spans="1:8" ht="12.5" customHeight="1">
      <c r="A5972" s="55">
        <v>13759</v>
      </c>
      <c r="B5972" s="55">
        <v>4</v>
      </c>
      <c r="C5972" s="55" t="s">
        <v>22560</v>
      </c>
      <c r="D5972" s="55" t="s">
        <v>4649</v>
      </c>
      <c r="E5972" s="55" t="s">
        <v>22561</v>
      </c>
      <c r="F5972" s="55" t="s">
        <v>4651</v>
      </c>
      <c r="G5972" s="55" t="s">
        <v>22562</v>
      </c>
      <c r="H5972" s="55">
        <v>0</v>
      </c>
    </row>
    <row r="5973" spans="1:8" ht="12.5" customHeight="1">
      <c r="A5973" s="55">
        <v>13913</v>
      </c>
      <c r="B5973" s="55">
        <v>4</v>
      </c>
      <c r="C5973" s="55" t="s">
        <v>22563</v>
      </c>
      <c r="D5973" s="55" t="s">
        <v>4649</v>
      </c>
      <c r="E5973" s="55" t="s">
        <v>22564</v>
      </c>
      <c r="F5973" s="55" t="s">
        <v>4651</v>
      </c>
      <c r="G5973" s="55" t="s">
        <v>22565</v>
      </c>
      <c r="H5973" s="55">
        <v>0</v>
      </c>
    </row>
    <row r="5974" spans="1:8" ht="12.5" customHeight="1">
      <c r="A5974" s="55">
        <v>14037</v>
      </c>
      <c r="B5974" s="55">
        <v>4</v>
      </c>
      <c r="C5974" s="55" t="s">
        <v>22566</v>
      </c>
      <c r="D5974" s="55" t="s">
        <v>4649</v>
      </c>
      <c r="E5974" s="55" t="s">
        <v>22567</v>
      </c>
      <c r="F5974" s="55" t="s">
        <v>4651</v>
      </c>
      <c r="G5974" s="55" t="s">
        <v>22568</v>
      </c>
      <c r="H5974" s="55">
        <v>0</v>
      </c>
    </row>
    <row r="5975" spans="1:8" ht="12.5" customHeight="1">
      <c r="A5975" s="55">
        <v>14249</v>
      </c>
      <c r="B5975" s="55">
        <v>4</v>
      </c>
      <c r="C5975" s="55" t="s">
        <v>22569</v>
      </c>
      <c r="D5975" s="55" t="s">
        <v>4649</v>
      </c>
      <c r="E5975" s="55" t="s">
        <v>22570</v>
      </c>
      <c r="F5975" s="55" t="s">
        <v>4651</v>
      </c>
      <c r="G5975" s="55" t="s">
        <v>22571</v>
      </c>
      <c r="H5975" s="55">
        <v>0</v>
      </c>
    </row>
    <row r="5976" spans="1:8" ht="12.5" customHeight="1">
      <c r="A5976" s="55">
        <v>14378</v>
      </c>
      <c r="B5976" s="55">
        <v>4</v>
      </c>
      <c r="C5976" s="55" t="s">
        <v>22572</v>
      </c>
      <c r="D5976" s="55" t="s">
        <v>4649</v>
      </c>
      <c r="E5976" s="55" t="s">
        <v>22573</v>
      </c>
      <c r="F5976" s="55" t="s">
        <v>4651</v>
      </c>
      <c r="G5976" s="55" t="s">
        <v>22574</v>
      </c>
      <c r="H5976" s="55">
        <v>0</v>
      </c>
    </row>
    <row r="5977" spans="1:8" ht="12.5" customHeight="1">
      <c r="A5977" s="55">
        <v>14389</v>
      </c>
      <c r="B5977" s="55">
        <v>4</v>
      </c>
      <c r="C5977" s="55" t="s">
        <v>22575</v>
      </c>
      <c r="D5977" s="55" t="s">
        <v>4649</v>
      </c>
      <c r="E5977" s="55" t="s">
        <v>22576</v>
      </c>
      <c r="F5977" s="55" t="s">
        <v>4651</v>
      </c>
      <c r="G5977" s="55" t="s">
        <v>22577</v>
      </c>
      <c r="H5977" s="55">
        <v>0</v>
      </c>
    </row>
    <row r="5978" spans="1:8" ht="12.5" customHeight="1">
      <c r="A5978" s="55">
        <v>15296</v>
      </c>
      <c r="B5978" s="55">
        <v>4</v>
      </c>
      <c r="C5978" s="55" t="s">
        <v>22578</v>
      </c>
      <c r="D5978" s="55" t="s">
        <v>4649</v>
      </c>
      <c r="E5978" s="55" t="s">
        <v>22579</v>
      </c>
      <c r="F5978" s="55" t="s">
        <v>4651</v>
      </c>
      <c r="G5978" s="55" t="s">
        <v>22580</v>
      </c>
      <c r="H5978" s="55">
        <v>0</v>
      </c>
    </row>
    <row r="5979" spans="1:8" ht="12.5" customHeight="1">
      <c r="A5979" s="55">
        <v>15341</v>
      </c>
      <c r="B5979" s="55">
        <v>4</v>
      </c>
      <c r="C5979" s="55" t="s">
        <v>22581</v>
      </c>
      <c r="D5979" s="55" t="s">
        <v>4649</v>
      </c>
      <c r="E5979" s="55" t="s">
        <v>22582</v>
      </c>
      <c r="F5979" s="55" t="s">
        <v>4651</v>
      </c>
      <c r="G5979" s="55" t="s">
        <v>22583</v>
      </c>
      <c r="H5979" s="55">
        <v>0</v>
      </c>
    </row>
    <row r="5980" spans="1:8" ht="12.5" customHeight="1">
      <c r="A5980" s="55">
        <v>15383</v>
      </c>
      <c r="B5980" s="55">
        <v>4</v>
      </c>
      <c r="C5980" s="55" t="s">
        <v>22584</v>
      </c>
      <c r="D5980" s="55" t="s">
        <v>4649</v>
      </c>
      <c r="E5980" s="55" t="s">
        <v>22585</v>
      </c>
      <c r="F5980" s="55" t="s">
        <v>4651</v>
      </c>
      <c r="G5980" s="55" t="s">
        <v>22586</v>
      </c>
      <c r="H5980" s="55">
        <v>0</v>
      </c>
    </row>
    <row r="5981" spans="1:8" ht="12.5" customHeight="1">
      <c r="A5981" s="55">
        <v>15545</v>
      </c>
      <c r="B5981" s="55">
        <v>4</v>
      </c>
      <c r="C5981" s="55" t="s">
        <v>22587</v>
      </c>
      <c r="D5981" s="55" t="s">
        <v>4649</v>
      </c>
      <c r="E5981" s="55" t="s">
        <v>22588</v>
      </c>
      <c r="F5981" s="55" t="s">
        <v>4651</v>
      </c>
      <c r="G5981" s="55" t="s">
        <v>22589</v>
      </c>
      <c r="H5981" s="55">
        <v>0</v>
      </c>
    </row>
    <row r="5982" spans="1:8" ht="12.5" customHeight="1">
      <c r="A5982" s="55">
        <v>16086</v>
      </c>
      <c r="B5982" s="55">
        <v>4</v>
      </c>
      <c r="C5982" s="55" t="s">
        <v>22590</v>
      </c>
      <c r="D5982" s="55" t="s">
        <v>4649</v>
      </c>
      <c r="E5982" s="55" t="s">
        <v>22591</v>
      </c>
      <c r="F5982" s="55" t="s">
        <v>4651</v>
      </c>
      <c r="G5982" s="55" t="s">
        <v>22592</v>
      </c>
      <c r="H5982" s="55">
        <v>0</v>
      </c>
    </row>
    <row r="5983" spans="1:8" ht="12.5" customHeight="1">
      <c r="A5983" s="55">
        <v>17128</v>
      </c>
      <c r="B5983" s="55">
        <v>4</v>
      </c>
      <c r="C5983" s="55" t="s">
        <v>22593</v>
      </c>
      <c r="D5983" s="55" t="s">
        <v>4649</v>
      </c>
      <c r="E5983" s="55" t="s">
        <v>22594</v>
      </c>
      <c r="F5983" s="55" t="s">
        <v>4651</v>
      </c>
      <c r="G5983" s="55" t="s">
        <v>22595</v>
      </c>
      <c r="H5983" s="55">
        <v>0</v>
      </c>
    </row>
    <row r="5984" spans="1:8" ht="12.5" customHeight="1">
      <c r="A5984" s="55">
        <v>17415</v>
      </c>
      <c r="B5984" s="55">
        <v>4</v>
      </c>
      <c r="C5984" s="55" t="s">
        <v>22596</v>
      </c>
      <c r="D5984" s="55" t="s">
        <v>4649</v>
      </c>
      <c r="E5984" s="55" t="s">
        <v>22597</v>
      </c>
      <c r="F5984" s="55" t="s">
        <v>4651</v>
      </c>
      <c r="G5984" s="55" t="s">
        <v>22598</v>
      </c>
      <c r="H5984" s="55">
        <v>0</v>
      </c>
    </row>
    <row r="5985" spans="1:8" ht="12.5" customHeight="1">
      <c r="A5985" s="55">
        <v>17480</v>
      </c>
      <c r="B5985" s="55">
        <v>4</v>
      </c>
      <c r="C5985" s="55" t="s">
        <v>22599</v>
      </c>
      <c r="D5985" s="55" t="s">
        <v>4649</v>
      </c>
      <c r="E5985" s="55" t="s">
        <v>22600</v>
      </c>
      <c r="F5985" s="55" t="s">
        <v>4651</v>
      </c>
      <c r="G5985" s="55" t="s">
        <v>22601</v>
      </c>
      <c r="H5985" s="55">
        <v>0</v>
      </c>
    </row>
    <row r="5986" spans="1:8" ht="12.5" customHeight="1">
      <c r="A5986" s="55">
        <v>17602</v>
      </c>
      <c r="B5986" s="55">
        <v>4</v>
      </c>
      <c r="C5986" s="55" t="s">
        <v>22602</v>
      </c>
      <c r="D5986" s="55" t="s">
        <v>4649</v>
      </c>
      <c r="E5986" s="55" t="s">
        <v>22603</v>
      </c>
      <c r="F5986" s="55" t="s">
        <v>4651</v>
      </c>
      <c r="G5986" s="55" t="s">
        <v>22604</v>
      </c>
      <c r="H5986" s="55">
        <v>0</v>
      </c>
    </row>
    <row r="5987" spans="1:8" ht="12.5" customHeight="1">
      <c r="A5987" s="55">
        <v>17694</v>
      </c>
      <c r="B5987" s="55">
        <v>4</v>
      </c>
      <c r="C5987" s="55" t="s">
        <v>22605</v>
      </c>
      <c r="D5987" s="55" t="s">
        <v>4649</v>
      </c>
      <c r="E5987" s="55" t="s">
        <v>22606</v>
      </c>
      <c r="F5987" s="55" t="s">
        <v>4651</v>
      </c>
      <c r="G5987" s="55" t="s">
        <v>22607</v>
      </c>
      <c r="H5987" s="55">
        <v>0</v>
      </c>
    </row>
    <row r="5988" spans="1:8" ht="12.5" customHeight="1">
      <c r="A5988" s="55">
        <v>18354</v>
      </c>
      <c r="B5988" s="55">
        <v>4</v>
      </c>
      <c r="C5988" s="55" t="s">
        <v>22608</v>
      </c>
      <c r="D5988" s="55" t="s">
        <v>4649</v>
      </c>
      <c r="E5988" s="55" t="s">
        <v>22609</v>
      </c>
      <c r="F5988" s="55" t="s">
        <v>4651</v>
      </c>
      <c r="G5988" s="55" t="s">
        <v>22610</v>
      </c>
      <c r="H5988" s="55">
        <v>0</v>
      </c>
    </row>
    <row r="5989" spans="1:8" ht="12.5" customHeight="1">
      <c r="A5989" s="55">
        <v>18586</v>
      </c>
      <c r="B5989" s="55">
        <v>4</v>
      </c>
      <c r="C5989" s="55" t="s">
        <v>22611</v>
      </c>
      <c r="D5989" s="55" t="s">
        <v>4649</v>
      </c>
      <c r="E5989" s="55" t="s">
        <v>22612</v>
      </c>
      <c r="F5989" s="55" t="s">
        <v>4651</v>
      </c>
      <c r="G5989" s="55" t="s">
        <v>22613</v>
      </c>
      <c r="H5989" s="55">
        <v>0</v>
      </c>
    </row>
    <row r="5990" spans="1:8" ht="12.5" customHeight="1">
      <c r="A5990" s="55">
        <v>18751</v>
      </c>
      <c r="B5990" s="55">
        <v>4</v>
      </c>
      <c r="C5990" s="55" t="s">
        <v>22614</v>
      </c>
      <c r="D5990" s="55" t="s">
        <v>4649</v>
      </c>
      <c r="E5990" s="55" t="s">
        <v>22615</v>
      </c>
      <c r="F5990" s="55" t="s">
        <v>4651</v>
      </c>
      <c r="G5990" s="55" t="s">
        <v>22616</v>
      </c>
      <c r="H5990" s="55">
        <v>0</v>
      </c>
    </row>
    <row r="5991" spans="1:8" ht="12.5" customHeight="1">
      <c r="A5991" s="55">
        <v>18786</v>
      </c>
      <c r="B5991" s="55">
        <v>4</v>
      </c>
      <c r="C5991" s="55" t="s">
        <v>22617</v>
      </c>
      <c r="D5991" s="55" t="s">
        <v>4649</v>
      </c>
      <c r="E5991" s="55" t="s">
        <v>22618</v>
      </c>
      <c r="F5991" s="55" t="s">
        <v>4651</v>
      </c>
      <c r="G5991" s="55" t="s">
        <v>22619</v>
      </c>
      <c r="H5991" s="55">
        <v>0</v>
      </c>
    </row>
    <row r="5992" spans="1:8" ht="12.5" customHeight="1">
      <c r="A5992" s="55">
        <v>19639</v>
      </c>
      <c r="B5992" s="55">
        <v>4</v>
      </c>
      <c r="C5992" s="55" t="s">
        <v>22620</v>
      </c>
      <c r="D5992" s="55" t="s">
        <v>4649</v>
      </c>
      <c r="E5992" s="55" t="s">
        <v>22621</v>
      </c>
      <c r="F5992" s="55" t="s">
        <v>4651</v>
      </c>
      <c r="G5992" s="55" t="s">
        <v>22622</v>
      </c>
      <c r="H5992" s="55">
        <v>0</v>
      </c>
    </row>
    <row r="5993" spans="1:8" ht="12.5" customHeight="1">
      <c r="A5993" s="55">
        <v>20028</v>
      </c>
      <c r="B5993" s="55">
        <v>4</v>
      </c>
      <c r="C5993" s="55" t="s">
        <v>22623</v>
      </c>
      <c r="D5993" s="55" t="s">
        <v>4649</v>
      </c>
      <c r="E5993" s="55" t="s">
        <v>22624</v>
      </c>
      <c r="F5993" s="55" t="s">
        <v>4651</v>
      </c>
      <c r="G5993" s="55" t="s">
        <v>22625</v>
      </c>
      <c r="H5993" s="55">
        <v>0</v>
      </c>
    </row>
    <row r="5994" spans="1:8" ht="12.5" customHeight="1">
      <c r="A5994" s="55">
        <v>20398</v>
      </c>
      <c r="B5994" s="55">
        <v>4</v>
      </c>
      <c r="C5994" s="55" t="s">
        <v>22626</v>
      </c>
      <c r="D5994" s="55" t="s">
        <v>4649</v>
      </c>
      <c r="E5994" s="55" t="s">
        <v>22627</v>
      </c>
      <c r="F5994" s="55" t="s">
        <v>4651</v>
      </c>
      <c r="G5994" s="55" t="s">
        <v>22628</v>
      </c>
      <c r="H5994" s="55">
        <v>0</v>
      </c>
    </row>
    <row r="5995" spans="1:8" ht="12.5" customHeight="1">
      <c r="A5995" s="55">
        <v>20485</v>
      </c>
      <c r="B5995" s="55">
        <v>4</v>
      </c>
      <c r="C5995" s="55" t="s">
        <v>22629</v>
      </c>
      <c r="D5995" s="55" t="s">
        <v>4649</v>
      </c>
      <c r="E5995" s="55" t="s">
        <v>22630</v>
      </c>
      <c r="F5995" s="55" t="s">
        <v>4651</v>
      </c>
      <c r="G5995" s="55" t="s">
        <v>22631</v>
      </c>
      <c r="H5995" s="55">
        <v>0</v>
      </c>
    </row>
    <row r="5996" spans="1:8" ht="12.5" customHeight="1">
      <c r="A5996" s="55">
        <v>21274</v>
      </c>
      <c r="B5996" s="55">
        <v>4</v>
      </c>
      <c r="C5996" s="55" t="s">
        <v>22632</v>
      </c>
      <c r="D5996" s="55" t="s">
        <v>4649</v>
      </c>
      <c r="E5996" s="55" t="s">
        <v>22633</v>
      </c>
      <c r="F5996" s="55" t="s">
        <v>4651</v>
      </c>
      <c r="G5996" s="55" t="s">
        <v>22634</v>
      </c>
      <c r="H5996" s="55">
        <v>0</v>
      </c>
    </row>
    <row r="5997" spans="1:8" ht="12.5" customHeight="1">
      <c r="A5997" s="55">
        <v>21460</v>
      </c>
      <c r="B5997" s="55">
        <v>4</v>
      </c>
      <c r="C5997" s="55" t="s">
        <v>22635</v>
      </c>
      <c r="D5997" s="55" t="s">
        <v>4649</v>
      </c>
      <c r="E5997" s="55" t="s">
        <v>22636</v>
      </c>
      <c r="F5997" s="55" t="s">
        <v>4651</v>
      </c>
      <c r="G5997" s="55" t="s">
        <v>22637</v>
      </c>
      <c r="H5997" s="55">
        <v>0</v>
      </c>
    </row>
    <row r="5998" spans="1:8" ht="12.5" customHeight="1">
      <c r="A5998" s="55">
        <v>21920</v>
      </c>
      <c r="B5998" s="55">
        <v>4</v>
      </c>
      <c r="C5998" s="55" t="s">
        <v>22638</v>
      </c>
      <c r="D5998" s="55" t="s">
        <v>4649</v>
      </c>
      <c r="E5998" s="55" t="s">
        <v>22639</v>
      </c>
      <c r="F5998" s="55" t="s">
        <v>4651</v>
      </c>
      <c r="G5998" s="55" t="s">
        <v>22640</v>
      </c>
      <c r="H5998" s="55">
        <v>0</v>
      </c>
    </row>
    <row r="5999" spans="1:8" ht="12.5" customHeight="1">
      <c r="A5999" s="55">
        <v>22062</v>
      </c>
      <c r="B5999" s="55">
        <v>4</v>
      </c>
      <c r="C5999" s="55" t="s">
        <v>22641</v>
      </c>
      <c r="D5999" s="55" t="s">
        <v>4649</v>
      </c>
      <c r="E5999" s="55" t="s">
        <v>22642</v>
      </c>
      <c r="F5999" s="55" t="s">
        <v>4651</v>
      </c>
      <c r="G5999" s="55" t="s">
        <v>22643</v>
      </c>
      <c r="H5999" s="55">
        <v>0</v>
      </c>
    </row>
    <row r="6000" spans="1:8" ht="12.5" customHeight="1">
      <c r="A6000" s="55">
        <v>22068</v>
      </c>
      <c r="B6000" s="55">
        <v>4</v>
      </c>
      <c r="C6000" s="55" t="s">
        <v>22644</v>
      </c>
      <c r="D6000" s="55" t="s">
        <v>4649</v>
      </c>
      <c r="E6000" s="55" t="s">
        <v>22645</v>
      </c>
      <c r="F6000" s="55" t="s">
        <v>4651</v>
      </c>
      <c r="G6000" s="55" t="s">
        <v>22646</v>
      </c>
      <c r="H6000" s="55">
        <v>0</v>
      </c>
    </row>
    <row r="6001" spans="1:8" ht="12.5" customHeight="1">
      <c r="A6001" s="55">
        <v>22086</v>
      </c>
      <c r="B6001" s="55">
        <v>4</v>
      </c>
      <c r="C6001" s="55" t="s">
        <v>22647</v>
      </c>
      <c r="D6001" s="55" t="s">
        <v>4649</v>
      </c>
      <c r="E6001" s="55" t="s">
        <v>22648</v>
      </c>
      <c r="F6001" s="55" t="s">
        <v>4651</v>
      </c>
      <c r="G6001" s="55" t="s">
        <v>22649</v>
      </c>
      <c r="H6001" s="55">
        <v>0</v>
      </c>
    </row>
    <row r="6002" spans="1:8" ht="12.5" customHeight="1">
      <c r="A6002" s="55">
        <v>23016</v>
      </c>
      <c r="B6002" s="55">
        <v>4</v>
      </c>
      <c r="C6002" s="55" t="s">
        <v>22650</v>
      </c>
      <c r="D6002" s="55" t="s">
        <v>4649</v>
      </c>
      <c r="E6002" s="55" t="s">
        <v>22651</v>
      </c>
      <c r="F6002" s="55" t="s">
        <v>4651</v>
      </c>
      <c r="G6002" s="55" t="s">
        <v>22652</v>
      </c>
      <c r="H6002" s="55">
        <v>0</v>
      </c>
    </row>
    <row r="6003" spans="1:8" ht="12.5" customHeight="1">
      <c r="A6003" s="55">
        <v>23036</v>
      </c>
      <c r="B6003" s="55">
        <v>4</v>
      </c>
      <c r="C6003" s="55" t="s">
        <v>22653</v>
      </c>
      <c r="D6003" s="55" t="s">
        <v>4649</v>
      </c>
      <c r="E6003" s="55" t="s">
        <v>22654</v>
      </c>
      <c r="F6003" s="55" t="s">
        <v>4651</v>
      </c>
      <c r="G6003" s="55" t="s">
        <v>22655</v>
      </c>
      <c r="H6003" s="55">
        <v>0</v>
      </c>
    </row>
    <row r="6004" spans="1:8" ht="12.5" customHeight="1">
      <c r="A6004" s="55">
        <v>23071</v>
      </c>
      <c r="B6004" s="55">
        <v>4</v>
      </c>
      <c r="C6004" s="55" t="s">
        <v>22656</v>
      </c>
      <c r="D6004" s="55" t="s">
        <v>4649</v>
      </c>
      <c r="E6004" s="55" t="s">
        <v>22657</v>
      </c>
      <c r="F6004" s="55" t="s">
        <v>4651</v>
      </c>
      <c r="G6004" s="55" t="s">
        <v>22658</v>
      </c>
      <c r="H6004" s="55">
        <v>0</v>
      </c>
    </row>
    <row r="6005" spans="1:8" ht="12.5" customHeight="1">
      <c r="A6005" s="55">
        <v>23550</v>
      </c>
      <c r="B6005" s="55">
        <v>4</v>
      </c>
      <c r="C6005" s="55" t="s">
        <v>22659</v>
      </c>
      <c r="D6005" s="55" t="s">
        <v>4649</v>
      </c>
      <c r="E6005" s="55" t="s">
        <v>22660</v>
      </c>
      <c r="F6005" s="55" t="s">
        <v>4651</v>
      </c>
      <c r="G6005" s="55" t="s">
        <v>22661</v>
      </c>
      <c r="H6005" s="55">
        <v>0</v>
      </c>
    </row>
    <row r="6006" spans="1:8" ht="12.5" customHeight="1">
      <c r="A6006" s="55">
        <v>23742</v>
      </c>
      <c r="B6006" s="55">
        <v>4</v>
      </c>
      <c r="C6006" s="55" t="s">
        <v>22662</v>
      </c>
      <c r="D6006" s="55" t="s">
        <v>4649</v>
      </c>
      <c r="E6006" s="55" t="s">
        <v>22663</v>
      </c>
      <c r="F6006" s="55" t="s">
        <v>4651</v>
      </c>
      <c r="G6006" s="55" t="s">
        <v>22664</v>
      </c>
      <c r="H6006" s="55">
        <v>0</v>
      </c>
    </row>
    <row r="6007" spans="1:8" ht="12.5" customHeight="1">
      <c r="A6007" s="55">
        <v>24261</v>
      </c>
      <c r="B6007" s="55">
        <v>4</v>
      </c>
      <c r="C6007" s="55" t="s">
        <v>22665</v>
      </c>
      <c r="D6007" s="55" t="s">
        <v>4649</v>
      </c>
      <c r="E6007" s="55" t="s">
        <v>22666</v>
      </c>
      <c r="F6007" s="55" t="s">
        <v>4651</v>
      </c>
      <c r="G6007" s="55" t="s">
        <v>22667</v>
      </c>
      <c r="H6007" s="55">
        <v>0</v>
      </c>
    </row>
    <row r="6008" spans="1:8" ht="12.5" customHeight="1">
      <c r="A6008" s="55">
        <v>24339</v>
      </c>
      <c r="B6008" s="55">
        <v>4</v>
      </c>
      <c r="C6008" s="55" t="s">
        <v>22668</v>
      </c>
      <c r="D6008" s="55" t="s">
        <v>4649</v>
      </c>
      <c r="E6008" s="55" t="s">
        <v>22669</v>
      </c>
      <c r="F6008" s="55" t="s">
        <v>4651</v>
      </c>
      <c r="G6008" s="55" t="s">
        <v>22670</v>
      </c>
      <c r="H6008" s="55">
        <v>0</v>
      </c>
    </row>
    <row r="6009" spans="1:8" ht="12.5" customHeight="1">
      <c r="A6009" s="55">
        <v>24513</v>
      </c>
      <c r="B6009" s="55">
        <v>4</v>
      </c>
      <c r="C6009" s="55" t="s">
        <v>22671</v>
      </c>
      <c r="D6009" s="55" t="s">
        <v>4649</v>
      </c>
      <c r="E6009" s="55" t="s">
        <v>22672</v>
      </c>
      <c r="F6009" s="55" t="s">
        <v>4651</v>
      </c>
      <c r="G6009" s="55" t="s">
        <v>22673</v>
      </c>
      <c r="H6009" s="55">
        <v>0</v>
      </c>
    </row>
    <row r="6010" spans="1:8" ht="12.5" customHeight="1">
      <c r="A6010" s="55">
        <v>24735</v>
      </c>
      <c r="B6010" s="55">
        <v>4</v>
      </c>
      <c r="C6010" s="55" t="s">
        <v>22674</v>
      </c>
      <c r="D6010" s="55" t="s">
        <v>4649</v>
      </c>
      <c r="E6010" s="55" t="s">
        <v>22675</v>
      </c>
      <c r="F6010" s="55" t="s">
        <v>4651</v>
      </c>
      <c r="G6010" s="55" t="s">
        <v>22676</v>
      </c>
      <c r="H6010" s="55">
        <v>0</v>
      </c>
    </row>
    <row r="6011" spans="1:8" ht="12.5" customHeight="1">
      <c r="A6011" s="55">
        <v>24796</v>
      </c>
      <c r="B6011" s="55">
        <v>4</v>
      </c>
      <c r="C6011" s="55" t="s">
        <v>22677</v>
      </c>
      <c r="D6011" s="55" t="s">
        <v>4649</v>
      </c>
      <c r="E6011" s="55" t="s">
        <v>22678</v>
      </c>
      <c r="F6011" s="55" t="s">
        <v>4651</v>
      </c>
      <c r="G6011" s="55" t="s">
        <v>22679</v>
      </c>
      <c r="H6011" s="55">
        <v>0</v>
      </c>
    </row>
    <row r="6012" spans="1:8" ht="12.5" customHeight="1">
      <c r="A6012" s="55">
        <v>25283</v>
      </c>
      <c r="B6012" s="55">
        <v>4</v>
      </c>
      <c r="C6012" s="55" t="s">
        <v>22680</v>
      </c>
      <c r="D6012" s="55" t="s">
        <v>4649</v>
      </c>
      <c r="E6012" s="55" t="s">
        <v>22681</v>
      </c>
      <c r="F6012" s="55" t="s">
        <v>4651</v>
      </c>
      <c r="G6012" s="55" t="s">
        <v>22682</v>
      </c>
      <c r="H6012" s="55">
        <v>0</v>
      </c>
    </row>
    <row r="6013" spans="1:8" ht="12.5" customHeight="1">
      <c r="A6013" s="55">
        <v>25401</v>
      </c>
      <c r="B6013" s="55">
        <v>4</v>
      </c>
      <c r="C6013" s="55" t="s">
        <v>22683</v>
      </c>
      <c r="D6013" s="55" t="s">
        <v>4649</v>
      </c>
      <c r="E6013" s="55" t="s">
        <v>22684</v>
      </c>
      <c r="F6013" s="55" t="s">
        <v>4651</v>
      </c>
      <c r="G6013" s="55" t="s">
        <v>22685</v>
      </c>
      <c r="H6013" s="55">
        <v>0</v>
      </c>
    </row>
    <row r="6014" spans="1:8" ht="12.5" customHeight="1">
      <c r="A6014" s="55">
        <v>25427</v>
      </c>
      <c r="B6014" s="55">
        <v>4</v>
      </c>
      <c r="C6014" s="55" t="s">
        <v>22686</v>
      </c>
      <c r="D6014" s="55" t="s">
        <v>4649</v>
      </c>
      <c r="E6014" s="55" t="s">
        <v>22687</v>
      </c>
      <c r="F6014" s="55" t="s">
        <v>4651</v>
      </c>
      <c r="G6014" s="55" t="s">
        <v>22688</v>
      </c>
      <c r="H6014" s="55">
        <v>0</v>
      </c>
    </row>
    <row r="6015" spans="1:8" ht="12.5" customHeight="1">
      <c r="A6015" s="55">
        <v>25834</v>
      </c>
      <c r="B6015" s="55">
        <v>4</v>
      </c>
      <c r="C6015" s="55" t="s">
        <v>22689</v>
      </c>
      <c r="D6015" s="55" t="s">
        <v>4649</v>
      </c>
      <c r="E6015" s="55" t="s">
        <v>22690</v>
      </c>
      <c r="F6015" s="55" t="s">
        <v>4651</v>
      </c>
      <c r="G6015" s="55" t="s">
        <v>22691</v>
      </c>
      <c r="H6015" s="55">
        <v>0</v>
      </c>
    </row>
    <row r="6016" spans="1:8" ht="12.5" customHeight="1">
      <c r="A6016" s="55">
        <v>25899</v>
      </c>
      <c r="B6016" s="55">
        <v>4</v>
      </c>
      <c r="C6016" s="55" t="s">
        <v>22692</v>
      </c>
      <c r="D6016" s="55" t="s">
        <v>4649</v>
      </c>
      <c r="E6016" s="55" t="s">
        <v>22693</v>
      </c>
      <c r="F6016" s="55" t="s">
        <v>4651</v>
      </c>
      <c r="G6016" s="55" t="s">
        <v>22694</v>
      </c>
      <c r="H6016" s="55">
        <v>0</v>
      </c>
    </row>
    <row r="6017" spans="1:8" ht="12.5" customHeight="1">
      <c r="A6017" s="55">
        <v>25953</v>
      </c>
      <c r="B6017" s="55">
        <v>4</v>
      </c>
      <c r="C6017" s="55" t="s">
        <v>22695</v>
      </c>
      <c r="D6017" s="55" t="s">
        <v>4649</v>
      </c>
      <c r="E6017" s="55" t="s">
        <v>22696</v>
      </c>
      <c r="F6017" s="55" t="s">
        <v>4651</v>
      </c>
      <c r="G6017" s="55" t="s">
        <v>22697</v>
      </c>
      <c r="H6017" s="55">
        <v>0</v>
      </c>
    </row>
    <row r="6018" spans="1:8" ht="12.5" customHeight="1">
      <c r="A6018" s="55">
        <v>25954</v>
      </c>
      <c r="B6018" s="55">
        <v>4</v>
      </c>
      <c r="C6018" s="55" t="s">
        <v>22698</v>
      </c>
      <c r="D6018" s="55" t="s">
        <v>4649</v>
      </c>
      <c r="E6018" s="55" t="s">
        <v>22699</v>
      </c>
      <c r="F6018" s="55" t="s">
        <v>4651</v>
      </c>
      <c r="G6018" s="55" t="s">
        <v>22700</v>
      </c>
      <c r="H6018" s="55">
        <v>0</v>
      </c>
    </row>
    <row r="6019" spans="1:8" ht="12.5" customHeight="1">
      <c r="A6019" s="55">
        <v>25977</v>
      </c>
      <c r="B6019" s="55">
        <v>4</v>
      </c>
      <c r="C6019" s="55" t="s">
        <v>22701</v>
      </c>
      <c r="D6019" s="55" t="s">
        <v>4649</v>
      </c>
      <c r="E6019" s="55" t="s">
        <v>22702</v>
      </c>
      <c r="F6019" s="55" t="s">
        <v>4651</v>
      </c>
      <c r="G6019" s="55" t="s">
        <v>22703</v>
      </c>
      <c r="H6019" s="55">
        <v>0</v>
      </c>
    </row>
    <row r="6020" spans="1:8" ht="12.5" customHeight="1">
      <c r="A6020" s="55">
        <v>25985</v>
      </c>
      <c r="B6020" s="55">
        <v>4</v>
      </c>
      <c r="C6020" s="55" t="s">
        <v>22704</v>
      </c>
      <c r="D6020" s="55" t="s">
        <v>4649</v>
      </c>
      <c r="E6020" s="55" t="s">
        <v>22705</v>
      </c>
      <c r="F6020" s="55" t="s">
        <v>4651</v>
      </c>
      <c r="G6020" s="55" t="s">
        <v>22706</v>
      </c>
      <c r="H6020" s="55">
        <v>0</v>
      </c>
    </row>
    <row r="6021" spans="1:8" ht="12.5" customHeight="1">
      <c r="A6021" s="55">
        <v>26061</v>
      </c>
      <c r="B6021" s="55">
        <v>4</v>
      </c>
      <c r="C6021" s="55" t="s">
        <v>22707</v>
      </c>
      <c r="D6021" s="55" t="s">
        <v>4649</v>
      </c>
      <c r="E6021" s="55" t="s">
        <v>22708</v>
      </c>
      <c r="F6021" s="55" t="s">
        <v>4651</v>
      </c>
      <c r="G6021" s="55" t="s">
        <v>22709</v>
      </c>
      <c r="H6021" s="55">
        <v>0</v>
      </c>
    </row>
    <row r="6022" spans="1:8" ht="12.5" customHeight="1">
      <c r="A6022" s="55">
        <v>26554</v>
      </c>
      <c r="B6022" s="55">
        <v>4</v>
      </c>
      <c r="C6022" s="55" t="s">
        <v>22710</v>
      </c>
      <c r="D6022" s="55" t="s">
        <v>4649</v>
      </c>
      <c r="E6022" s="55" t="s">
        <v>22711</v>
      </c>
      <c r="F6022" s="55" t="s">
        <v>4651</v>
      </c>
      <c r="G6022" s="55" t="s">
        <v>22712</v>
      </c>
      <c r="H6022" s="55">
        <v>0</v>
      </c>
    </row>
    <row r="6023" spans="1:8" ht="12.5" customHeight="1">
      <c r="A6023" s="55">
        <v>27021</v>
      </c>
      <c r="B6023" s="55">
        <v>4</v>
      </c>
      <c r="C6023" s="55" t="s">
        <v>22713</v>
      </c>
      <c r="D6023" s="55" t="s">
        <v>4649</v>
      </c>
      <c r="E6023" s="55" t="s">
        <v>22714</v>
      </c>
      <c r="F6023" s="55" t="s">
        <v>4651</v>
      </c>
      <c r="G6023" s="55" t="s">
        <v>22715</v>
      </c>
      <c r="H6023" s="55">
        <v>0</v>
      </c>
    </row>
    <row r="6024" spans="1:8" ht="12.5" customHeight="1">
      <c r="A6024" s="55">
        <v>27067</v>
      </c>
      <c r="B6024" s="55">
        <v>4</v>
      </c>
      <c r="C6024" s="55" t="s">
        <v>22716</v>
      </c>
      <c r="D6024" s="55" t="s">
        <v>4649</v>
      </c>
      <c r="E6024" s="55" t="s">
        <v>22717</v>
      </c>
      <c r="F6024" s="55" t="s">
        <v>4651</v>
      </c>
      <c r="G6024" s="55" t="s">
        <v>22718</v>
      </c>
      <c r="H6024" s="55">
        <v>0</v>
      </c>
    </row>
    <row r="6025" spans="1:8" ht="12.5" customHeight="1">
      <c r="A6025" s="55">
        <v>27206</v>
      </c>
      <c r="B6025" s="55">
        <v>4</v>
      </c>
      <c r="C6025" s="55" t="s">
        <v>22719</v>
      </c>
      <c r="D6025" s="55" t="s">
        <v>4649</v>
      </c>
      <c r="E6025" s="55" t="s">
        <v>22720</v>
      </c>
      <c r="F6025" s="55" t="s">
        <v>4651</v>
      </c>
      <c r="G6025" s="55" t="s">
        <v>22721</v>
      </c>
      <c r="H6025" s="55">
        <v>0</v>
      </c>
    </row>
    <row r="6026" spans="1:8" ht="12.5" customHeight="1">
      <c r="A6026" s="55">
        <v>27238</v>
      </c>
      <c r="B6026" s="55">
        <v>4</v>
      </c>
      <c r="C6026" s="55" t="s">
        <v>22722</v>
      </c>
      <c r="D6026" s="55" t="s">
        <v>4649</v>
      </c>
      <c r="E6026" s="55" t="s">
        <v>22723</v>
      </c>
      <c r="F6026" s="55" t="s">
        <v>4651</v>
      </c>
      <c r="G6026" s="55" t="s">
        <v>22724</v>
      </c>
      <c r="H6026" s="55">
        <v>0</v>
      </c>
    </row>
    <row r="6027" spans="1:8" ht="12.5" customHeight="1">
      <c r="A6027" s="55">
        <v>27508</v>
      </c>
      <c r="B6027" s="55">
        <v>4</v>
      </c>
      <c r="C6027" s="55" t="s">
        <v>22725</v>
      </c>
      <c r="D6027" s="55" t="s">
        <v>4649</v>
      </c>
      <c r="E6027" s="55" t="s">
        <v>22726</v>
      </c>
      <c r="F6027" s="55" t="s">
        <v>4651</v>
      </c>
      <c r="G6027" s="55" t="s">
        <v>22727</v>
      </c>
      <c r="H6027" s="55">
        <v>0</v>
      </c>
    </row>
    <row r="6028" spans="1:8" ht="12.5" customHeight="1">
      <c r="A6028" s="55">
        <v>27641</v>
      </c>
      <c r="B6028" s="55">
        <v>4</v>
      </c>
      <c r="C6028" s="55" t="s">
        <v>22728</v>
      </c>
      <c r="D6028" s="55" t="s">
        <v>4649</v>
      </c>
      <c r="E6028" s="55" t="s">
        <v>22729</v>
      </c>
      <c r="F6028" s="55" t="s">
        <v>4651</v>
      </c>
      <c r="G6028" s="55" t="s">
        <v>22730</v>
      </c>
      <c r="H6028" s="55">
        <v>0</v>
      </c>
    </row>
    <row r="6029" spans="1:8" ht="12.5" customHeight="1">
      <c r="A6029" s="55">
        <v>27661</v>
      </c>
      <c r="B6029" s="55">
        <v>4</v>
      </c>
      <c r="C6029" s="55" t="s">
        <v>22731</v>
      </c>
      <c r="D6029" s="55" t="s">
        <v>4649</v>
      </c>
      <c r="E6029" s="55" t="s">
        <v>22732</v>
      </c>
      <c r="F6029" s="55" t="s">
        <v>4651</v>
      </c>
      <c r="G6029" s="55" t="s">
        <v>22733</v>
      </c>
      <c r="H6029" s="55">
        <v>0</v>
      </c>
    </row>
    <row r="6030" spans="1:8" ht="12.5" customHeight="1">
      <c r="A6030" s="55">
        <v>27662</v>
      </c>
      <c r="B6030" s="55">
        <v>4</v>
      </c>
      <c r="C6030" s="55" t="s">
        <v>22734</v>
      </c>
      <c r="D6030" s="55" t="s">
        <v>4649</v>
      </c>
      <c r="E6030" s="55" t="s">
        <v>22735</v>
      </c>
      <c r="F6030" s="55" t="s">
        <v>4651</v>
      </c>
      <c r="G6030" s="55" t="s">
        <v>22736</v>
      </c>
      <c r="H6030" s="55">
        <v>0</v>
      </c>
    </row>
    <row r="6031" spans="1:8" ht="12.5" customHeight="1">
      <c r="A6031" s="55">
        <v>27751</v>
      </c>
      <c r="B6031" s="55">
        <v>4</v>
      </c>
      <c r="C6031" s="55" t="s">
        <v>22737</v>
      </c>
      <c r="D6031" s="55" t="s">
        <v>4649</v>
      </c>
      <c r="E6031" s="55" t="s">
        <v>22738</v>
      </c>
      <c r="F6031" s="55" t="s">
        <v>4651</v>
      </c>
      <c r="G6031" s="55" t="s">
        <v>22739</v>
      </c>
      <c r="H6031" s="55">
        <v>0</v>
      </c>
    </row>
    <row r="6032" spans="1:8" ht="12.5" customHeight="1">
      <c r="A6032" s="55">
        <v>28007</v>
      </c>
      <c r="B6032" s="55">
        <v>4</v>
      </c>
      <c r="C6032" s="55" t="s">
        <v>22740</v>
      </c>
      <c r="D6032" s="55" t="s">
        <v>4649</v>
      </c>
      <c r="E6032" s="55" t="s">
        <v>22741</v>
      </c>
      <c r="F6032" s="55" t="s">
        <v>4651</v>
      </c>
      <c r="G6032" s="55" t="s">
        <v>22742</v>
      </c>
      <c r="H6032" s="55">
        <v>0</v>
      </c>
    </row>
    <row r="6033" spans="1:8" ht="12.5" customHeight="1">
      <c r="A6033" s="55">
        <v>28089</v>
      </c>
      <c r="B6033" s="55">
        <v>4</v>
      </c>
      <c r="C6033" s="55" t="s">
        <v>22743</v>
      </c>
      <c r="D6033" s="55" t="s">
        <v>4649</v>
      </c>
      <c r="E6033" s="55" t="s">
        <v>22744</v>
      </c>
      <c r="F6033" s="55" t="s">
        <v>4651</v>
      </c>
      <c r="G6033" s="55" t="s">
        <v>22745</v>
      </c>
      <c r="H6033" s="55">
        <v>0</v>
      </c>
    </row>
    <row r="6034" spans="1:8" ht="12.5" customHeight="1">
      <c r="A6034" s="55">
        <v>28593</v>
      </c>
      <c r="B6034" s="55">
        <v>4</v>
      </c>
      <c r="C6034" s="55" t="s">
        <v>22746</v>
      </c>
      <c r="D6034" s="55" t="s">
        <v>4649</v>
      </c>
      <c r="E6034" s="55" t="s">
        <v>22747</v>
      </c>
      <c r="F6034" s="55" t="s">
        <v>4651</v>
      </c>
      <c r="G6034" s="55" t="s">
        <v>22748</v>
      </c>
      <c r="H6034" s="55">
        <v>0</v>
      </c>
    </row>
    <row r="6035" spans="1:8" ht="12.5" customHeight="1">
      <c r="A6035" s="55">
        <v>28635</v>
      </c>
      <c r="B6035" s="55">
        <v>4</v>
      </c>
      <c r="C6035" s="55" t="s">
        <v>22749</v>
      </c>
      <c r="D6035" s="55" t="s">
        <v>4649</v>
      </c>
      <c r="E6035" s="55" t="s">
        <v>22750</v>
      </c>
      <c r="F6035" s="55" t="s">
        <v>4651</v>
      </c>
      <c r="G6035" s="55" t="s">
        <v>22751</v>
      </c>
      <c r="H6035" s="55">
        <v>0</v>
      </c>
    </row>
    <row r="6036" spans="1:8" ht="12.5" customHeight="1">
      <c r="A6036" s="55">
        <v>28784</v>
      </c>
      <c r="B6036" s="55">
        <v>4</v>
      </c>
      <c r="C6036" s="55" t="s">
        <v>22752</v>
      </c>
      <c r="D6036" s="55" t="s">
        <v>4649</v>
      </c>
      <c r="E6036" s="55" t="s">
        <v>22753</v>
      </c>
      <c r="F6036" s="55" t="s">
        <v>4651</v>
      </c>
      <c r="G6036" s="55" t="s">
        <v>22754</v>
      </c>
      <c r="H6036" s="55">
        <v>0</v>
      </c>
    </row>
    <row r="6037" spans="1:8" ht="12.5" customHeight="1">
      <c r="A6037" s="55">
        <v>28866</v>
      </c>
      <c r="B6037" s="55">
        <v>4</v>
      </c>
      <c r="C6037" s="55" t="s">
        <v>22755</v>
      </c>
      <c r="D6037" s="55" t="s">
        <v>4649</v>
      </c>
      <c r="E6037" s="55" t="s">
        <v>22756</v>
      </c>
      <c r="F6037" s="55" t="s">
        <v>4651</v>
      </c>
      <c r="G6037" s="55" t="s">
        <v>22757</v>
      </c>
      <c r="H6037" s="55">
        <v>0</v>
      </c>
    </row>
    <row r="6038" spans="1:8" ht="12.5" customHeight="1">
      <c r="A6038" s="55">
        <v>29166</v>
      </c>
      <c r="B6038" s="55">
        <v>4</v>
      </c>
      <c r="C6038" s="55" t="s">
        <v>22758</v>
      </c>
      <c r="D6038" s="55" t="s">
        <v>4649</v>
      </c>
      <c r="E6038" s="55" t="s">
        <v>22759</v>
      </c>
      <c r="F6038" s="55" t="s">
        <v>4651</v>
      </c>
      <c r="G6038" s="55" t="s">
        <v>22760</v>
      </c>
      <c r="H6038" s="55">
        <v>0</v>
      </c>
    </row>
    <row r="6039" spans="1:8" ht="12.5" customHeight="1">
      <c r="A6039" s="55">
        <v>29285</v>
      </c>
      <c r="B6039" s="55">
        <v>4</v>
      </c>
      <c r="C6039" s="55" t="s">
        <v>22761</v>
      </c>
      <c r="D6039" s="55" t="s">
        <v>4649</v>
      </c>
      <c r="E6039" s="55" t="s">
        <v>22762</v>
      </c>
      <c r="F6039" s="55" t="s">
        <v>4651</v>
      </c>
      <c r="G6039" s="55" t="s">
        <v>22763</v>
      </c>
      <c r="H6039" s="55">
        <v>0</v>
      </c>
    </row>
    <row r="6040" spans="1:8" ht="12.5" customHeight="1">
      <c r="A6040" s="55">
        <v>11537</v>
      </c>
      <c r="B6040" s="55">
        <v>4</v>
      </c>
      <c r="C6040" s="55" t="s">
        <v>22764</v>
      </c>
      <c r="D6040" s="55" t="s">
        <v>4649</v>
      </c>
      <c r="E6040" s="55" t="s">
        <v>22765</v>
      </c>
      <c r="F6040" s="55" t="s">
        <v>4651</v>
      </c>
      <c r="G6040" s="55" t="s">
        <v>22766</v>
      </c>
      <c r="H6040" s="55">
        <v>0</v>
      </c>
    </row>
    <row r="6041" spans="1:8" ht="12.5" customHeight="1">
      <c r="A6041" s="55">
        <v>11539</v>
      </c>
      <c r="B6041" s="55">
        <v>4</v>
      </c>
      <c r="C6041" s="55" t="s">
        <v>22767</v>
      </c>
      <c r="D6041" s="55" t="s">
        <v>4649</v>
      </c>
      <c r="E6041" s="55" t="s">
        <v>22768</v>
      </c>
      <c r="F6041" s="55" t="s">
        <v>4651</v>
      </c>
      <c r="G6041" s="55" t="s">
        <v>22769</v>
      </c>
      <c r="H6041" s="55">
        <v>0</v>
      </c>
    </row>
    <row r="6042" spans="1:8" ht="12.5" customHeight="1">
      <c r="A6042" s="55">
        <v>11837</v>
      </c>
      <c r="B6042" s="55">
        <v>4</v>
      </c>
      <c r="C6042" s="55" t="s">
        <v>22770</v>
      </c>
      <c r="D6042" s="55" t="s">
        <v>4649</v>
      </c>
      <c r="E6042" s="55" t="s">
        <v>22771</v>
      </c>
      <c r="F6042" s="55" t="s">
        <v>4651</v>
      </c>
      <c r="G6042" s="55" t="s">
        <v>22772</v>
      </c>
      <c r="H6042" s="55">
        <v>0</v>
      </c>
    </row>
    <row r="6043" spans="1:8" ht="12.5" customHeight="1">
      <c r="A6043" s="55">
        <v>11873</v>
      </c>
      <c r="B6043" s="55">
        <v>4</v>
      </c>
      <c r="C6043" s="55" t="s">
        <v>22773</v>
      </c>
      <c r="D6043" s="55" t="s">
        <v>4649</v>
      </c>
      <c r="E6043" s="55" t="s">
        <v>22774</v>
      </c>
      <c r="F6043" s="55" t="s">
        <v>4651</v>
      </c>
      <c r="G6043" s="55" t="s">
        <v>22775</v>
      </c>
      <c r="H6043" s="55">
        <v>0</v>
      </c>
    </row>
    <row r="6044" spans="1:8" ht="12.5" customHeight="1">
      <c r="A6044" s="55">
        <v>11945</v>
      </c>
      <c r="B6044" s="55">
        <v>4</v>
      </c>
      <c r="C6044" s="55" t="s">
        <v>22776</v>
      </c>
      <c r="D6044" s="55" t="s">
        <v>4649</v>
      </c>
      <c r="E6044" s="55" t="s">
        <v>22777</v>
      </c>
      <c r="F6044" s="55" t="s">
        <v>4651</v>
      </c>
      <c r="G6044" s="55" t="s">
        <v>22778</v>
      </c>
      <c r="H6044" s="55">
        <v>0</v>
      </c>
    </row>
    <row r="6045" spans="1:8" ht="12.5" customHeight="1">
      <c r="A6045" s="55">
        <v>12171</v>
      </c>
      <c r="B6045" s="55">
        <v>4</v>
      </c>
      <c r="C6045" s="55" t="s">
        <v>22779</v>
      </c>
      <c r="D6045" s="55" t="s">
        <v>4649</v>
      </c>
      <c r="E6045" s="55" t="s">
        <v>22780</v>
      </c>
      <c r="F6045" s="55" t="s">
        <v>4651</v>
      </c>
      <c r="G6045" s="55" t="s">
        <v>22781</v>
      </c>
      <c r="H6045" s="55">
        <v>0</v>
      </c>
    </row>
    <row r="6046" spans="1:8" ht="12.5" customHeight="1">
      <c r="A6046" s="55">
        <v>12421</v>
      </c>
      <c r="B6046" s="55">
        <v>4</v>
      </c>
      <c r="C6046" s="55" t="s">
        <v>22782</v>
      </c>
      <c r="D6046" s="55" t="s">
        <v>4649</v>
      </c>
      <c r="E6046" s="55" t="s">
        <v>22783</v>
      </c>
      <c r="F6046" s="55" t="s">
        <v>4651</v>
      </c>
      <c r="G6046" s="55" t="s">
        <v>22784</v>
      </c>
      <c r="H6046" s="55">
        <v>0</v>
      </c>
    </row>
    <row r="6047" spans="1:8" ht="12.5" customHeight="1">
      <c r="A6047" s="55">
        <v>12426</v>
      </c>
      <c r="B6047" s="55">
        <v>4</v>
      </c>
      <c r="C6047" s="55" t="s">
        <v>22785</v>
      </c>
      <c r="D6047" s="55" t="s">
        <v>4649</v>
      </c>
      <c r="E6047" s="55" t="s">
        <v>22786</v>
      </c>
      <c r="F6047" s="55" t="s">
        <v>4651</v>
      </c>
      <c r="G6047" s="55" t="s">
        <v>22787</v>
      </c>
      <c r="H6047" s="55">
        <v>0</v>
      </c>
    </row>
    <row r="6048" spans="1:8" ht="12.5" customHeight="1">
      <c r="A6048" s="55">
        <v>12789</v>
      </c>
      <c r="B6048" s="55">
        <v>4</v>
      </c>
      <c r="C6048" s="55" t="s">
        <v>22788</v>
      </c>
      <c r="D6048" s="55" t="s">
        <v>4649</v>
      </c>
      <c r="E6048" s="55" t="s">
        <v>22789</v>
      </c>
      <c r="F6048" s="55" t="s">
        <v>4651</v>
      </c>
      <c r="G6048" s="55" t="s">
        <v>22790</v>
      </c>
      <c r="H6048" s="55">
        <v>0</v>
      </c>
    </row>
    <row r="6049" spans="1:8" ht="12.5" customHeight="1">
      <c r="A6049" s="55">
        <v>13100</v>
      </c>
      <c r="B6049" s="55">
        <v>4</v>
      </c>
      <c r="C6049" s="55" t="s">
        <v>22791</v>
      </c>
      <c r="D6049" s="55" t="s">
        <v>4649</v>
      </c>
      <c r="E6049" s="55" t="s">
        <v>22792</v>
      </c>
      <c r="F6049" s="55" t="s">
        <v>4651</v>
      </c>
      <c r="G6049" s="55" t="s">
        <v>22793</v>
      </c>
      <c r="H6049" s="55">
        <v>0</v>
      </c>
    </row>
    <row r="6050" spans="1:8" ht="12.5" customHeight="1">
      <c r="A6050" s="55">
        <v>13181</v>
      </c>
      <c r="B6050" s="55">
        <v>4</v>
      </c>
      <c r="C6050" s="55" t="s">
        <v>22794</v>
      </c>
      <c r="D6050" s="55" t="s">
        <v>4649</v>
      </c>
      <c r="E6050" s="55" t="s">
        <v>22795</v>
      </c>
      <c r="F6050" s="55" t="s">
        <v>4651</v>
      </c>
      <c r="G6050" s="55" t="s">
        <v>22796</v>
      </c>
      <c r="H6050" s="55">
        <v>0</v>
      </c>
    </row>
    <row r="6051" spans="1:8" ht="12.5" customHeight="1">
      <c r="A6051" s="55">
        <v>13242</v>
      </c>
      <c r="B6051" s="55">
        <v>4</v>
      </c>
      <c r="C6051" s="55" t="s">
        <v>22797</v>
      </c>
      <c r="D6051" s="55" t="s">
        <v>4649</v>
      </c>
      <c r="E6051" s="55" t="s">
        <v>22798</v>
      </c>
      <c r="F6051" s="55" t="s">
        <v>4651</v>
      </c>
      <c r="G6051" s="55" t="s">
        <v>22799</v>
      </c>
      <c r="H6051" s="55">
        <v>0</v>
      </c>
    </row>
    <row r="6052" spans="1:8" ht="12.5" customHeight="1">
      <c r="A6052" s="55">
        <v>13325</v>
      </c>
      <c r="B6052" s="55">
        <v>4</v>
      </c>
      <c r="C6052" s="55" t="s">
        <v>22800</v>
      </c>
      <c r="D6052" s="55" t="s">
        <v>4649</v>
      </c>
      <c r="E6052" s="55" t="s">
        <v>22801</v>
      </c>
      <c r="F6052" s="55" t="s">
        <v>4651</v>
      </c>
      <c r="G6052" s="55" t="s">
        <v>22802</v>
      </c>
      <c r="H6052" s="55">
        <v>0</v>
      </c>
    </row>
    <row r="6053" spans="1:8" ht="12.5" customHeight="1">
      <c r="A6053" s="55">
        <v>13357</v>
      </c>
      <c r="B6053" s="55">
        <v>4</v>
      </c>
      <c r="C6053" s="55" t="s">
        <v>22803</v>
      </c>
      <c r="D6053" s="55" t="s">
        <v>4649</v>
      </c>
      <c r="E6053" s="55" t="s">
        <v>22804</v>
      </c>
      <c r="F6053" s="55" t="s">
        <v>4651</v>
      </c>
      <c r="G6053" s="55" t="s">
        <v>22805</v>
      </c>
      <c r="H6053" s="55">
        <v>0</v>
      </c>
    </row>
    <row r="6054" spans="1:8" ht="12.5" customHeight="1">
      <c r="A6054" s="55">
        <v>13422</v>
      </c>
      <c r="B6054" s="55">
        <v>4</v>
      </c>
      <c r="C6054" s="55" t="s">
        <v>22806</v>
      </c>
      <c r="D6054" s="55" t="s">
        <v>4649</v>
      </c>
      <c r="E6054" s="55" t="s">
        <v>22807</v>
      </c>
      <c r="F6054" s="55" t="s">
        <v>4651</v>
      </c>
      <c r="G6054" s="55" t="s">
        <v>22808</v>
      </c>
      <c r="H6054" s="55">
        <v>0</v>
      </c>
    </row>
    <row r="6055" spans="1:8" ht="12.5" customHeight="1">
      <c r="A6055" s="55">
        <v>13992</v>
      </c>
      <c r="B6055" s="55">
        <v>4</v>
      </c>
      <c r="C6055" s="55" t="s">
        <v>22809</v>
      </c>
      <c r="D6055" s="55" t="s">
        <v>4649</v>
      </c>
      <c r="E6055" s="55" t="s">
        <v>22810</v>
      </c>
      <c r="F6055" s="55" t="s">
        <v>4651</v>
      </c>
      <c r="G6055" s="55" t="s">
        <v>22811</v>
      </c>
      <c r="H6055" s="55">
        <v>0</v>
      </c>
    </row>
    <row r="6056" spans="1:8" ht="12.5" customHeight="1">
      <c r="A6056" s="55">
        <v>14105</v>
      </c>
      <c r="B6056" s="55">
        <v>4</v>
      </c>
      <c r="C6056" s="55" t="s">
        <v>22812</v>
      </c>
      <c r="D6056" s="55" t="s">
        <v>4649</v>
      </c>
      <c r="E6056" s="55" t="s">
        <v>22813</v>
      </c>
      <c r="F6056" s="55" t="s">
        <v>4651</v>
      </c>
      <c r="G6056" s="55" t="s">
        <v>22814</v>
      </c>
      <c r="H6056" s="55">
        <v>0</v>
      </c>
    </row>
    <row r="6057" spans="1:8" ht="12.5" customHeight="1">
      <c r="A6057" s="55">
        <v>14515</v>
      </c>
      <c r="B6057" s="55">
        <v>4</v>
      </c>
      <c r="C6057" s="55" t="s">
        <v>22815</v>
      </c>
      <c r="D6057" s="55" t="s">
        <v>4649</v>
      </c>
      <c r="E6057" s="55" t="s">
        <v>22816</v>
      </c>
      <c r="F6057" s="55" t="s">
        <v>4651</v>
      </c>
      <c r="G6057" s="55" t="s">
        <v>22817</v>
      </c>
      <c r="H6057" s="55">
        <v>0</v>
      </c>
    </row>
    <row r="6058" spans="1:8" ht="12.5" customHeight="1">
      <c r="A6058" s="55">
        <v>14870</v>
      </c>
      <c r="B6058" s="55">
        <v>4</v>
      </c>
      <c r="C6058" s="55" t="s">
        <v>22818</v>
      </c>
      <c r="D6058" s="55" t="s">
        <v>4649</v>
      </c>
      <c r="E6058" s="55" t="s">
        <v>22819</v>
      </c>
      <c r="F6058" s="55" t="s">
        <v>4651</v>
      </c>
      <c r="G6058" s="55" t="s">
        <v>22820</v>
      </c>
      <c r="H6058" s="55">
        <v>0</v>
      </c>
    </row>
    <row r="6059" spans="1:8" ht="12.5" customHeight="1">
      <c r="A6059" s="55">
        <v>14892</v>
      </c>
      <c r="B6059" s="55">
        <v>4</v>
      </c>
      <c r="C6059" s="55" t="s">
        <v>22821</v>
      </c>
      <c r="D6059" s="55" t="s">
        <v>4649</v>
      </c>
      <c r="E6059" s="55" t="s">
        <v>22822</v>
      </c>
      <c r="F6059" s="55" t="s">
        <v>4651</v>
      </c>
      <c r="G6059" s="55" t="s">
        <v>22823</v>
      </c>
      <c r="H6059" s="55">
        <v>0</v>
      </c>
    </row>
    <row r="6060" spans="1:8" ht="12.5" customHeight="1">
      <c r="A6060" s="55">
        <v>15250</v>
      </c>
      <c r="B6060" s="55">
        <v>4</v>
      </c>
      <c r="C6060" s="55" t="s">
        <v>22824</v>
      </c>
      <c r="D6060" s="55" t="s">
        <v>4649</v>
      </c>
      <c r="E6060" s="55" t="s">
        <v>22825</v>
      </c>
      <c r="F6060" s="55" t="s">
        <v>4651</v>
      </c>
      <c r="G6060" s="55" t="s">
        <v>22826</v>
      </c>
      <c r="H6060" s="55">
        <v>0</v>
      </c>
    </row>
    <row r="6061" spans="1:8" ht="12.5" customHeight="1">
      <c r="A6061" s="55">
        <v>15431</v>
      </c>
      <c r="B6061" s="55">
        <v>4</v>
      </c>
      <c r="C6061" s="55" t="s">
        <v>22827</v>
      </c>
      <c r="D6061" s="55" t="s">
        <v>4649</v>
      </c>
      <c r="E6061" s="55" t="s">
        <v>22828</v>
      </c>
      <c r="F6061" s="55" t="s">
        <v>4651</v>
      </c>
      <c r="G6061" s="55" t="s">
        <v>22829</v>
      </c>
      <c r="H6061" s="55">
        <v>0</v>
      </c>
    </row>
    <row r="6062" spans="1:8" ht="12.5" customHeight="1">
      <c r="A6062" s="55">
        <v>15433</v>
      </c>
      <c r="B6062" s="55">
        <v>4</v>
      </c>
      <c r="C6062" s="55" t="s">
        <v>22830</v>
      </c>
      <c r="D6062" s="55" t="s">
        <v>4649</v>
      </c>
      <c r="E6062" s="55" t="s">
        <v>22831</v>
      </c>
      <c r="F6062" s="55" t="s">
        <v>4651</v>
      </c>
      <c r="G6062" s="55" t="s">
        <v>22832</v>
      </c>
      <c r="H6062" s="55">
        <v>0</v>
      </c>
    </row>
    <row r="6063" spans="1:8" ht="12.5" customHeight="1">
      <c r="A6063" s="55">
        <v>15517</v>
      </c>
      <c r="B6063" s="55">
        <v>4</v>
      </c>
      <c r="C6063" s="55" t="s">
        <v>22833</v>
      </c>
      <c r="D6063" s="55" t="s">
        <v>4649</v>
      </c>
      <c r="E6063" s="55" t="s">
        <v>22834</v>
      </c>
      <c r="F6063" s="55" t="s">
        <v>4651</v>
      </c>
      <c r="G6063" s="55" t="s">
        <v>22835</v>
      </c>
      <c r="H6063" s="55">
        <v>0</v>
      </c>
    </row>
    <row r="6064" spans="1:8" ht="12.5" customHeight="1">
      <c r="A6064" s="55">
        <v>15518</v>
      </c>
      <c r="B6064" s="55">
        <v>4</v>
      </c>
      <c r="C6064" s="55" t="s">
        <v>22836</v>
      </c>
      <c r="D6064" s="55" t="s">
        <v>4649</v>
      </c>
      <c r="E6064" s="55" t="s">
        <v>22837</v>
      </c>
      <c r="F6064" s="55" t="s">
        <v>4651</v>
      </c>
      <c r="G6064" s="55" t="s">
        <v>22838</v>
      </c>
      <c r="H6064" s="55">
        <v>0</v>
      </c>
    </row>
    <row r="6065" spans="1:8" ht="12.5" customHeight="1">
      <c r="A6065" s="55">
        <v>15769</v>
      </c>
      <c r="B6065" s="55">
        <v>4</v>
      </c>
      <c r="C6065" s="55" t="s">
        <v>22839</v>
      </c>
      <c r="D6065" s="55" t="s">
        <v>4649</v>
      </c>
      <c r="E6065" s="55" t="s">
        <v>22840</v>
      </c>
      <c r="F6065" s="55" t="s">
        <v>4651</v>
      </c>
      <c r="G6065" s="55" t="s">
        <v>22841</v>
      </c>
      <c r="H6065" s="55">
        <v>0</v>
      </c>
    </row>
    <row r="6066" spans="1:8" ht="12.5" customHeight="1">
      <c r="A6066" s="55">
        <v>16001</v>
      </c>
      <c r="B6066" s="55">
        <v>4</v>
      </c>
      <c r="C6066" s="55" t="s">
        <v>22842</v>
      </c>
      <c r="D6066" s="55" t="s">
        <v>4649</v>
      </c>
      <c r="E6066" s="55" t="s">
        <v>22843</v>
      </c>
      <c r="F6066" s="55" t="s">
        <v>4651</v>
      </c>
      <c r="G6066" s="55" t="s">
        <v>22844</v>
      </c>
      <c r="H6066" s="55">
        <v>0</v>
      </c>
    </row>
    <row r="6067" spans="1:8" ht="12.5" customHeight="1">
      <c r="A6067" s="55">
        <v>16150</v>
      </c>
      <c r="B6067" s="55">
        <v>4</v>
      </c>
      <c r="C6067" s="55" t="s">
        <v>22845</v>
      </c>
      <c r="D6067" s="55" t="s">
        <v>4649</v>
      </c>
      <c r="E6067" s="55" t="s">
        <v>22846</v>
      </c>
      <c r="F6067" s="55" t="s">
        <v>4651</v>
      </c>
      <c r="G6067" s="55" t="s">
        <v>22847</v>
      </c>
      <c r="H6067" s="55">
        <v>0</v>
      </c>
    </row>
    <row r="6068" spans="1:8" ht="12.5" customHeight="1">
      <c r="A6068" s="55">
        <v>16361</v>
      </c>
      <c r="B6068" s="55">
        <v>4</v>
      </c>
      <c r="C6068" s="55" t="s">
        <v>22848</v>
      </c>
      <c r="D6068" s="55" t="s">
        <v>4649</v>
      </c>
      <c r="E6068" s="55" t="s">
        <v>22849</v>
      </c>
      <c r="F6068" s="55" t="s">
        <v>4651</v>
      </c>
      <c r="G6068" s="55" t="s">
        <v>22850</v>
      </c>
      <c r="H6068" s="55">
        <v>0</v>
      </c>
    </row>
    <row r="6069" spans="1:8" ht="12.5" customHeight="1">
      <c r="A6069" s="55">
        <v>16379</v>
      </c>
      <c r="B6069" s="55">
        <v>4</v>
      </c>
      <c r="C6069" s="55" t="s">
        <v>22851</v>
      </c>
      <c r="D6069" s="55" t="s">
        <v>4649</v>
      </c>
      <c r="E6069" s="55" t="s">
        <v>22852</v>
      </c>
      <c r="F6069" s="55" t="s">
        <v>4651</v>
      </c>
      <c r="G6069" s="55" t="s">
        <v>22853</v>
      </c>
      <c r="H6069" s="55">
        <v>0</v>
      </c>
    </row>
    <row r="6070" spans="1:8" ht="12.5" customHeight="1">
      <c r="A6070" s="55">
        <v>16871</v>
      </c>
      <c r="B6070" s="55">
        <v>4</v>
      </c>
      <c r="C6070" s="55" t="s">
        <v>22854</v>
      </c>
      <c r="D6070" s="55" t="s">
        <v>4649</v>
      </c>
      <c r="E6070" s="55" t="s">
        <v>22855</v>
      </c>
      <c r="F6070" s="55" t="s">
        <v>4651</v>
      </c>
      <c r="G6070" s="55" t="s">
        <v>22856</v>
      </c>
      <c r="H6070" s="55">
        <v>0</v>
      </c>
    </row>
    <row r="6071" spans="1:8" ht="12.5" customHeight="1">
      <c r="A6071" s="55">
        <v>16962</v>
      </c>
      <c r="B6071" s="55">
        <v>4</v>
      </c>
      <c r="C6071" s="55" t="s">
        <v>22857</v>
      </c>
      <c r="D6071" s="55" t="s">
        <v>4649</v>
      </c>
      <c r="E6071" s="55" t="s">
        <v>22858</v>
      </c>
      <c r="F6071" s="55" t="s">
        <v>4651</v>
      </c>
      <c r="G6071" s="55" t="s">
        <v>22859</v>
      </c>
      <c r="H6071" s="55">
        <v>0</v>
      </c>
    </row>
    <row r="6072" spans="1:8" ht="12.5" customHeight="1">
      <c r="A6072" s="55">
        <v>17024</v>
      </c>
      <c r="B6072" s="55">
        <v>4</v>
      </c>
      <c r="C6072" s="55" t="s">
        <v>22860</v>
      </c>
      <c r="D6072" s="55" t="s">
        <v>4649</v>
      </c>
      <c r="E6072" s="55" t="s">
        <v>22861</v>
      </c>
      <c r="F6072" s="55" t="s">
        <v>4651</v>
      </c>
      <c r="G6072" s="55" t="s">
        <v>22862</v>
      </c>
      <c r="H6072" s="55">
        <v>0</v>
      </c>
    </row>
    <row r="6073" spans="1:8" ht="12.5" customHeight="1">
      <c r="A6073" s="55">
        <v>17335</v>
      </c>
      <c r="B6073" s="55">
        <v>4</v>
      </c>
      <c r="C6073" s="55" t="s">
        <v>22863</v>
      </c>
      <c r="D6073" s="55" t="s">
        <v>4649</v>
      </c>
      <c r="E6073" s="55" t="s">
        <v>22864</v>
      </c>
      <c r="F6073" s="55" t="s">
        <v>4651</v>
      </c>
      <c r="G6073" s="55" t="s">
        <v>22865</v>
      </c>
      <c r="H6073" s="55">
        <v>0</v>
      </c>
    </row>
    <row r="6074" spans="1:8" ht="12.5" customHeight="1">
      <c r="A6074" s="55">
        <v>17419</v>
      </c>
      <c r="B6074" s="55">
        <v>4</v>
      </c>
      <c r="C6074" s="55" t="s">
        <v>22866</v>
      </c>
      <c r="D6074" s="55" t="s">
        <v>4649</v>
      </c>
      <c r="E6074" s="55" t="s">
        <v>22867</v>
      </c>
      <c r="F6074" s="55" t="s">
        <v>4651</v>
      </c>
      <c r="G6074" s="55" t="s">
        <v>22868</v>
      </c>
      <c r="H6074" s="55">
        <v>0</v>
      </c>
    </row>
    <row r="6075" spans="1:8" ht="12.5" customHeight="1">
      <c r="A6075" s="55">
        <v>17498</v>
      </c>
      <c r="B6075" s="55">
        <v>4</v>
      </c>
      <c r="C6075" s="55" t="s">
        <v>22869</v>
      </c>
      <c r="D6075" s="55" t="s">
        <v>4649</v>
      </c>
      <c r="E6075" s="55" t="s">
        <v>22870</v>
      </c>
      <c r="F6075" s="55" t="s">
        <v>4651</v>
      </c>
      <c r="G6075" s="55" t="s">
        <v>22871</v>
      </c>
      <c r="H6075" s="55">
        <v>0</v>
      </c>
    </row>
    <row r="6076" spans="1:8" ht="12.5" customHeight="1">
      <c r="A6076" s="55">
        <v>17506</v>
      </c>
      <c r="B6076" s="55">
        <v>4</v>
      </c>
      <c r="C6076" s="55" t="s">
        <v>22872</v>
      </c>
      <c r="D6076" s="55" t="s">
        <v>4649</v>
      </c>
      <c r="E6076" s="55" t="s">
        <v>22873</v>
      </c>
      <c r="F6076" s="55" t="s">
        <v>4651</v>
      </c>
      <c r="G6076" s="55" t="s">
        <v>22874</v>
      </c>
      <c r="H6076" s="55">
        <v>0</v>
      </c>
    </row>
    <row r="6077" spans="1:8" ht="12.5" customHeight="1">
      <c r="A6077" s="55">
        <v>17614</v>
      </c>
      <c r="B6077" s="55">
        <v>4</v>
      </c>
      <c r="C6077" s="55" t="s">
        <v>22875</v>
      </c>
      <c r="D6077" s="55" t="s">
        <v>4649</v>
      </c>
      <c r="E6077" s="55" t="s">
        <v>22876</v>
      </c>
      <c r="F6077" s="55" t="s">
        <v>4651</v>
      </c>
      <c r="G6077" s="55" t="s">
        <v>22877</v>
      </c>
      <c r="H6077" s="55">
        <v>0</v>
      </c>
    </row>
    <row r="6078" spans="1:8" ht="12.5" customHeight="1">
      <c r="A6078" s="55">
        <v>17617</v>
      </c>
      <c r="B6078" s="55">
        <v>4</v>
      </c>
      <c r="C6078" s="55" t="s">
        <v>22878</v>
      </c>
      <c r="D6078" s="55" t="s">
        <v>4649</v>
      </c>
      <c r="E6078" s="55" t="s">
        <v>22879</v>
      </c>
      <c r="F6078" s="55" t="s">
        <v>4651</v>
      </c>
      <c r="G6078" s="55" t="s">
        <v>22880</v>
      </c>
      <c r="H6078" s="55">
        <v>0</v>
      </c>
    </row>
    <row r="6079" spans="1:8" ht="12.5" customHeight="1">
      <c r="A6079" s="55">
        <v>18328</v>
      </c>
      <c r="B6079" s="55">
        <v>4</v>
      </c>
      <c r="C6079" s="55" t="s">
        <v>22881</v>
      </c>
      <c r="D6079" s="55" t="s">
        <v>4649</v>
      </c>
      <c r="E6079" s="55" t="s">
        <v>22882</v>
      </c>
      <c r="F6079" s="55" t="s">
        <v>4651</v>
      </c>
      <c r="G6079" s="55" t="s">
        <v>22883</v>
      </c>
      <c r="H6079" s="55">
        <v>0</v>
      </c>
    </row>
    <row r="6080" spans="1:8" ht="12.5" customHeight="1">
      <c r="A6080" s="55">
        <v>18399</v>
      </c>
      <c r="B6080" s="55">
        <v>4</v>
      </c>
      <c r="C6080" s="55" t="s">
        <v>22884</v>
      </c>
      <c r="D6080" s="55" t="s">
        <v>4649</v>
      </c>
      <c r="E6080" s="55" t="s">
        <v>22885</v>
      </c>
      <c r="F6080" s="55" t="s">
        <v>4651</v>
      </c>
      <c r="G6080" s="55" t="s">
        <v>22886</v>
      </c>
      <c r="H6080" s="55">
        <v>0</v>
      </c>
    </row>
    <row r="6081" spans="1:8" ht="12.5" customHeight="1">
      <c r="A6081" s="55">
        <v>18613</v>
      </c>
      <c r="B6081" s="55">
        <v>4</v>
      </c>
      <c r="C6081" s="55" t="s">
        <v>22887</v>
      </c>
      <c r="D6081" s="55" t="s">
        <v>4649</v>
      </c>
      <c r="E6081" s="55" t="s">
        <v>22888</v>
      </c>
      <c r="F6081" s="55" t="s">
        <v>4651</v>
      </c>
      <c r="G6081" s="55" t="s">
        <v>22889</v>
      </c>
      <c r="H6081" s="55">
        <v>0</v>
      </c>
    </row>
    <row r="6082" spans="1:8" ht="12.5" customHeight="1">
      <c r="A6082" s="55">
        <v>18684</v>
      </c>
      <c r="B6082" s="55">
        <v>4</v>
      </c>
      <c r="C6082" s="55" t="s">
        <v>22890</v>
      </c>
      <c r="D6082" s="55" t="s">
        <v>4649</v>
      </c>
      <c r="E6082" s="55" t="s">
        <v>22891</v>
      </c>
      <c r="F6082" s="55" t="s">
        <v>4651</v>
      </c>
      <c r="G6082" s="55" t="s">
        <v>22892</v>
      </c>
      <c r="H6082" s="55">
        <v>0</v>
      </c>
    </row>
    <row r="6083" spans="1:8" ht="12.5" customHeight="1">
      <c r="A6083" s="55">
        <v>18807</v>
      </c>
      <c r="B6083" s="55">
        <v>4</v>
      </c>
      <c r="C6083" s="55" t="s">
        <v>22893</v>
      </c>
      <c r="D6083" s="55" t="s">
        <v>4649</v>
      </c>
      <c r="E6083" s="55" t="s">
        <v>22894</v>
      </c>
      <c r="F6083" s="55" t="s">
        <v>4651</v>
      </c>
      <c r="G6083" s="55" t="s">
        <v>22895</v>
      </c>
      <c r="H6083" s="55">
        <v>0</v>
      </c>
    </row>
    <row r="6084" spans="1:8" ht="12.5" customHeight="1">
      <c r="A6084" s="55">
        <v>18876</v>
      </c>
      <c r="B6084" s="55">
        <v>4</v>
      </c>
      <c r="C6084" s="55" t="s">
        <v>22896</v>
      </c>
      <c r="D6084" s="55" t="s">
        <v>4649</v>
      </c>
      <c r="E6084" s="55" t="s">
        <v>22897</v>
      </c>
      <c r="F6084" s="55" t="s">
        <v>4651</v>
      </c>
      <c r="G6084" s="55" t="s">
        <v>22898</v>
      </c>
      <c r="H6084" s="55">
        <v>0</v>
      </c>
    </row>
    <row r="6085" spans="1:8" ht="12.5" customHeight="1">
      <c r="A6085" s="55">
        <v>19700</v>
      </c>
      <c r="B6085" s="55">
        <v>4</v>
      </c>
      <c r="C6085" s="55" t="s">
        <v>22899</v>
      </c>
      <c r="D6085" s="55" t="s">
        <v>4649</v>
      </c>
      <c r="E6085" s="55" t="s">
        <v>22900</v>
      </c>
      <c r="F6085" s="55" t="s">
        <v>4651</v>
      </c>
      <c r="G6085" s="55" t="s">
        <v>22901</v>
      </c>
      <c r="H6085" s="55">
        <v>0</v>
      </c>
    </row>
    <row r="6086" spans="1:8" ht="12.5" customHeight="1">
      <c r="A6086" s="55">
        <v>19812</v>
      </c>
      <c r="B6086" s="55">
        <v>4</v>
      </c>
      <c r="C6086" s="55" t="s">
        <v>22902</v>
      </c>
      <c r="D6086" s="55" t="s">
        <v>4649</v>
      </c>
      <c r="E6086" s="55" t="s">
        <v>22903</v>
      </c>
      <c r="F6086" s="55" t="s">
        <v>4651</v>
      </c>
      <c r="G6086" s="55" t="s">
        <v>22904</v>
      </c>
      <c r="H6086" s="55">
        <v>0</v>
      </c>
    </row>
    <row r="6087" spans="1:8" ht="12.5" customHeight="1">
      <c r="A6087" s="55">
        <v>19889</v>
      </c>
      <c r="B6087" s="55">
        <v>4</v>
      </c>
      <c r="C6087" s="55" t="s">
        <v>22905</v>
      </c>
      <c r="D6087" s="55" t="s">
        <v>4649</v>
      </c>
      <c r="E6087" s="55" t="s">
        <v>22906</v>
      </c>
      <c r="F6087" s="55" t="s">
        <v>4651</v>
      </c>
      <c r="G6087" s="55" t="s">
        <v>22907</v>
      </c>
      <c r="H6087" s="55">
        <v>0</v>
      </c>
    </row>
    <row r="6088" spans="1:8" ht="12.5" customHeight="1">
      <c r="A6088" s="55">
        <v>20030</v>
      </c>
      <c r="B6088" s="55">
        <v>4</v>
      </c>
      <c r="C6088" s="55" t="s">
        <v>22908</v>
      </c>
      <c r="D6088" s="55" t="s">
        <v>4649</v>
      </c>
      <c r="E6088" s="55" t="s">
        <v>22909</v>
      </c>
      <c r="F6088" s="55" t="s">
        <v>4651</v>
      </c>
      <c r="G6088" s="55" t="s">
        <v>22910</v>
      </c>
      <c r="H6088" s="55">
        <v>0</v>
      </c>
    </row>
    <row r="6089" spans="1:8" ht="12.5" customHeight="1">
      <c r="A6089" s="55">
        <v>20091</v>
      </c>
      <c r="B6089" s="55">
        <v>4</v>
      </c>
      <c r="C6089" s="55" t="s">
        <v>22911</v>
      </c>
      <c r="D6089" s="55" t="s">
        <v>4649</v>
      </c>
      <c r="E6089" s="55" t="s">
        <v>22912</v>
      </c>
      <c r="F6089" s="55" t="s">
        <v>4651</v>
      </c>
      <c r="G6089" s="55" t="s">
        <v>22913</v>
      </c>
      <c r="H6089" s="55">
        <v>0</v>
      </c>
    </row>
    <row r="6090" spans="1:8" ht="12.5" customHeight="1">
      <c r="A6090" s="55">
        <v>20290</v>
      </c>
      <c r="B6090" s="55">
        <v>4</v>
      </c>
      <c r="C6090" s="55" t="s">
        <v>22914</v>
      </c>
      <c r="D6090" s="55" t="s">
        <v>4649</v>
      </c>
      <c r="E6090" s="55" t="s">
        <v>22915</v>
      </c>
      <c r="F6090" s="55" t="s">
        <v>4651</v>
      </c>
      <c r="G6090" s="55" t="s">
        <v>22916</v>
      </c>
      <c r="H6090" s="55">
        <v>0</v>
      </c>
    </row>
    <row r="6091" spans="1:8" ht="12.5" customHeight="1">
      <c r="A6091" s="55">
        <v>20397</v>
      </c>
      <c r="B6091" s="55">
        <v>4</v>
      </c>
      <c r="C6091" s="55" t="s">
        <v>22917</v>
      </c>
      <c r="D6091" s="55" t="s">
        <v>4649</v>
      </c>
      <c r="E6091" s="55" t="s">
        <v>22918</v>
      </c>
      <c r="F6091" s="55" t="s">
        <v>4651</v>
      </c>
      <c r="G6091" s="55" t="s">
        <v>22919</v>
      </c>
      <c r="H6091" s="55">
        <v>0</v>
      </c>
    </row>
    <row r="6092" spans="1:8" ht="12.5" customHeight="1">
      <c r="A6092" s="55">
        <v>20537</v>
      </c>
      <c r="B6092" s="55">
        <v>4</v>
      </c>
      <c r="C6092" s="55" t="s">
        <v>22920</v>
      </c>
      <c r="D6092" s="55" t="s">
        <v>4649</v>
      </c>
      <c r="E6092" s="55" t="s">
        <v>22921</v>
      </c>
      <c r="F6092" s="55" t="s">
        <v>4651</v>
      </c>
      <c r="G6092" s="55" t="s">
        <v>22922</v>
      </c>
      <c r="H6092" s="55">
        <v>0</v>
      </c>
    </row>
    <row r="6093" spans="1:8" ht="12.5" customHeight="1">
      <c r="A6093" s="55">
        <v>21154</v>
      </c>
      <c r="B6093" s="55">
        <v>4</v>
      </c>
      <c r="C6093" s="55" t="s">
        <v>22923</v>
      </c>
      <c r="D6093" s="55" t="s">
        <v>4649</v>
      </c>
      <c r="E6093" s="55" t="s">
        <v>22924</v>
      </c>
      <c r="F6093" s="55" t="s">
        <v>4651</v>
      </c>
      <c r="G6093" s="55" t="s">
        <v>22925</v>
      </c>
      <c r="H6093" s="55">
        <v>0</v>
      </c>
    </row>
    <row r="6094" spans="1:8" ht="12.5" customHeight="1">
      <c r="A6094" s="55">
        <v>21261</v>
      </c>
      <c r="B6094" s="55">
        <v>4</v>
      </c>
      <c r="C6094" s="55" t="s">
        <v>22926</v>
      </c>
      <c r="D6094" s="55" t="s">
        <v>4649</v>
      </c>
      <c r="E6094" s="55" t="s">
        <v>22927</v>
      </c>
      <c r="F6094" s="55" t="s">
        <v>4651</v>
      </c>
      <c r="G6094" s="55" t="s">
        <v>22928</v>
      </c>
      <c r="H6094" s="55">
        <v>0</v>
      </c>
    </row>
    <row r="6095" spans="1:8" ht="12.5" customHeight="1">
      <c r="A6095" s="55">
        <v>21269</v>
      </c>
      <c r="B6095" s="55">
        <v>4</v>
      </c>
      <c r="C6095" s="55" t="s">
        <v>22929</v>
      </c>
      <c r="D6095" s="55" t="s">
        <v>4649</v>
      </c>
      <c r="E6095" s="55" t="s">
        <v>22930</v>
      </c>
      <c r="F6095" s="55" t="s">
        <v>4651</v>
      </c>
      <c r="G6095" s="55" t="s">
        <v>22931</v>
      </c>
      <c r="H6095" s="55">
        <v>0</v>
      </c>
    </row>
    <row r="6096" spans="1:8" ht="12.5" customHeight="1">
      <c r="A6096" s="55">
        <v>21476</v>
      </c>
      <c r="B6096" s="55">
        <v>4</v>
      </c>
      <c r="C6096" s="55" t="s">
        <v>22932</v>
      </c>
      <c r="D6096" s="55" t="s">
        <v>4649</v>
      </c>
      <c r="E6096" s="55" t="s">
        <v>22933</v>
      </c>
      <c r="F6096" s="55" t="s">
        <v>4651</v>
      </c>
      <c r="G6096" s="55" t="s">
        <v>22934</v>
      </c>
      <c r="H6096" s="55">
        <v>0</v>
      </c>
    </row>
    <row r="6097" spans="1:8" ht="12.5" customHeight="1">
      <c r="A6097" s="55">
        <v>21610</v>
      </c>
      <c r="B6097" s="55">
        <v>4</v>
      </c>
      <c r="C6097" s="55" t="s">
        <v>22935</v>
      </c>
      <c r="D6097" s="55" t="s">
        <v>4649</v>
      </c>
      <c r="E6097" s="55" t="s">
        <v>22936</v>
      </c>
      <c r="F6097" s="55" t="s">
        <v>4651</v>
      </c>
      <c r="G6097" s="55" t="s">
        <v>22937</v>
      </c>
      <c r="H6097" s="55">
        <v>0</v>
      </c>
    </row>
    <row r="6098" spans="1:8" ht="12.5" customHeight="1">
      <c r="A6098" s="55">
        <v>21627</v>
      </c>
      <c r="B6098" s="55">
        <v>4</v>
      </c>
      <c r="C6098" s="55" t="s">
        <v>22938</v>
      </c>
      <c r="D6098" s="55" t="s">
        <v>4649</v>
      </c>
      <c r="E6098" s="55" t="s">
        <v>22939</v>
      </c>
      <c r="F6098" s="55" t="s">
        <v>4651</v>
      </c>
      <c r="G6098" s="55" t="s">
        <v>22940</v>
      </c>
      <c r="H6098" s="55">
        <v>0</v>
      </c>
    </row>
    <row r="6099" spans="1:8" ht="12.5" customHeight="1">
      <c r="A6099" s="55">
        <v>21640</v>
      </c>
      <c r="B6099" s="55">
        <v>4</v>
      </c>
      <c r="C6099" s="55" t="s">
        <v>22941</v>
      </c>
      <c r="D6099" s="55" t="s">
        <v>4649</v>
      </c>
      <c r="E6099" s="55" t="s">
        <v>22942</v>
      </c>
      <c r="F6099" s="55" t="s">
        <v>4651</v>
      </c>
      <c r="G6099" s="55" t="s">
        <v>22943</v>
      </c>
      <c r="H6099" s="55">
        <v>0</v>
      </c>
    </row>
    <row r="6100" spans="1:8" ht="12.5" customHeight="1">
      <c r="A6100" s="55">
        <v>21932</v>
      </c>
      <c r="B6100" s="55">
        <v>4</v>
      </c>
      <c r="C6100" s="55" t="s">
        <v>22944</v>
      </c>
      <c r="D6100" s="55" t="s">
        <v>4649</v>
      </c>
      <c r="E6100" s="55" t="s">
        <v>22945</v>
      </c>
      <c r="F6100" s="55" t="s">
        <v>4651</v>
      </c>
      <c r="G6100" s="55" t="s">
        <v>22946</v>
      </c>
      <c r="H6100" s="55">
        <v>0</v>
      </c>
    </row>
    <row r="6101" spans="1:8" ht="12.5" customHeight="1">
      <c r="A6101" s="55">
        <v>22043</v>
      </c>
      <c r="B6101" s="55">
        <v>4</v>
      </c>
      <c r="C6101" s="55" t="s">
        <v>22947</v>
      </c>
      <c r="D6101" s="55" t="s">
        <v>4649</v>
      </c>
      <c r="E6101" s="55" t="s">
        <v>22948</v>
      </c>
      <c r="F6101" s="55" t="s">
        <v>4651</v>
      </c>
      <c r="G6101" s="55" t="s">
        <v>22949</v>
      </c>
      <c r="H6101" s="55">
        <v>0</v>
      </c>
    </row>
    <row r="6102" spans="1:8" ht="12.5" customHeight="1">
      <c r="A6102" s="55">
        <v>22077</v>
      </c>
      <c r="B6102" s="55">
        <v>4</v>
      </c>
      <c r="C6102" s="55" t="s">
        <v>22950</v>
      </c>
      <c r="D6102" s="55" t="s">
        <v>4649</v>
      </c>
      <c r="E6102" s="55" t="s">
        <v>22951</v>
      </c>
      <c r="F6102" s="55" t="s">
        <v>4651</v>
      </c>
      <c r="G6102" s="55" t="s">
        <v>22952</v>
      </c>
      <c r="H6102" s="55">
        <v>0</v>
      </c>
    </row>
    <row r="6103" spans="1:8" ht="12.5" customHeight="1">
      <c r="A6103" s="55">
        <v>23041</v>
      </c>
      <c r="B6103" s="55">
        <v>4</v>
      </c>
      <c r="C6103" s="55" t="s">
        <v>22953</v>
      </c>
      <c r="D6103" s="55" t="s">
        <v>4649</v>
      </c>
      <c r="E6103" s="55" t="s">
        <v>22954</v>
      </c>
      <c r="F6103" s="55" t="s">
        <v>4651</v>
      </c>
      <c r="G6103" s="55" t="s">
        <v>22955</v>
      </c>
      <c r="H6103" s="55">
        <v>0</v>
      </c>
    </row>
    <row r="6104" spans="1:8" ht="12.5" customHeight="1">
      <c r="A6104" s="55">
        <v>23166</v>
      </c>
      <c r="B6104" s="55">
        <v>4</v>
      </c>
      <c r="C6104" s="55" t="s">
        <v>22956</v>
      </c>
      <c r="D6104" s="55" t="s">
        <v>4649</v>
      </c>
      <c r="E6104" s="55" t="s">
        <v>22957</v>
      </c>
      <c r="F6104" s="55" t="s">
        <v>4651</v>
      </c>
      <c r="G6104" s="55" t="s">
        <v>22958</v>
      </c>
      <c r="H6104" s="55">
        <v>0</v>
      </c>
    </row>
    <row r="6105" spans="1:8" ht="12.5" customHeight="1">
      <c r="A6105" s="55">
        <v>23338</v>
      </c>
      <c r="B6105" s="55">
        <v>4</v>
      </c>
      <c r="C6105" s="55" t="s">
        <v>22959</v>
      </c>
      <c r="D6105" s="55" t="s">
        <v>4649</v>
      </c>
      <c r="E6105" s="55" t="s">
        <v>22960</v>
      </c>
      <c r="F6105" s="55" t="s">
        <v>4651</v>
      </c>
      <c r="G6105" s="55" t="s">
        <v>22961</v>
      </c>
      <c r="H6105" s="55">
        <v>0</v>
      </c>
    </row>
    <row r="6106" spans="1:8" ht="12.5" customHeight="1">
      <c r="A6106" s="55">
        <v>23393</v>
      </c>
      <c r="B6106" s="55">
        <v>4</v>
      </c>
      <c r="C6106" s="55" t="s">
        <v>22962</v>
      </c>
      <c r="D6106" s="55" t="s">
        <v>4649</v>
      </c>
      <c r="E6106" s="55" t="s">
        <v>22963</v>
      </c>
      <c r="F6106" s="55" t="s">
        <v>4651</v>
      </c>
      <c r="G6106" s="55" t="s">
        <v>22964</v>
      </c>
      <c r="H6106" s="55">
        <v>0</v>
      </c>
    </row>
    <row r="6107" spans="1:8" ht="12.5" customHeight="1">
      <c r="A6107" s="55">
        <v>23400</v>
      </c>
      <c r="B6107" s="55">
        <v>4</v>
      </c>
      <c r="C6107" s="55" t="s">
        <v>22965</v>
      </c>
      <c r="D6107" s="55" t="s">
        <v>4649</v>
      </c>
      <c r="E6107" s="55" t="s">
        <v>22966</v>
      </c>
      <c r="F6107" s="55" t="s">
        <v>4651</v>
      </c>
      <c r="G6107" s="55" t="s">
        <v>22967</v>
      </c>
      <c r="H6107" s="55">
        <v>0</v>
      </c>
    </row>
    <row r="6108" spans="1:8" ht="12.5" customHeight="1">
      <c r="A6108" s="55">
        <v>23493</v>
      </c>
      <c r="B6108" s="55">
        <v>4</v>
      </c>
      <c r="C6108" s="55" t="s">
        <v>22968</v>
      </c>
      <c r="D6108" s="55" t="s">
        <v>4649</v>
      </c>
      <c r="E6108" s="55" t="s">
        <v>22969</v>
      </c>
      <c r="F6108" s="55" t="s">
        <v>4651</v>
      </c>
      <c r="G6108" s="55" t="s">
        <v>22970</v>
      </c>
      <c r="H6108" s="55">
        <v>0</v>
      </c>
    </row>
    <row r="6109" spans="1:8" ht="12.5" customHeight="1">
      <c r="A6109" s="55">
        <v>23890</v>
      </c>
      <c r="B6109" s="55">
        <v>4</v>
      </c>
      <c r="C6109" s="55" t="s">
        <v>22971</v>
      </c>
      <c r="D6109" s="55" t="s">
        <v>4649</v>
      </c>
      <c r="E6109" s="55" t="s">
        <v>22972</v>
      </c>
      <c r="F6109" s="55" t="s">
        <v>4651</v>
      </c>
      <c r="G6109" s="55" t="s">
        <v>22973</v>
      </c>
      <c r="H6109" s="55">
        <v>0</v>
      </c>
    </row>
    <row r="6110" spans="1:8" ht="12.5" customHeight="1">
      <c r="A6110" s="55">
        <v>24409</v>
      </c>
      <c r="B6110" s="55">
        <v>4</v>
      </c>
      <c r="C6110" s="55" t="s">
        <v>22974</v>
      </c>
      <c r="D6110" s="55" t="s">
        <v>4649</v>
      </c>
      <c r="E6110" s="55" t="s">
        <v>22975</v>
      </c>
      <c r="F6110" s="55" t="s">
        <v>4651</v>
      </c>
      <c r="G6110" s="55" t="s">
        <v>22976</v>
      </c>
      <c r="H6110" s="55">
        <v>0</v>
      </c>
    </row>
    <row r="6111" spans="1:8" ht="12.5" customHeight="1">
      <c r="A6111" s="55">
        <v>24427</v>
      </c>
      <c r="B6111" s="55">
        <v>4</v>
      </c>
      <c r="C6111" s="55" t="s">
        <v>22977</v>
      </c>
      <c r="D6111" s="55" t="s">
        <v>4649</v>
      </c>
      <c r="E6111" s="55" t="s">
        <v>22978</v>
      </c>
      <c r="F6111" s="55" t="s">
        <v>4651</v>
      </c>
      <c r="G6111" s="55" t="s">
        <v>22979</v>
      </c>
      <c r="H6111" s="55">
        <v>0</v>
      </c>
    </row>
    <row r="6112" spans="1:8" ht="12.5" customHeight="1">
      <c r="A6112" s="55">
        <v>24660</v>
      </c>
      <c r="B6112" s="55">
        <v>4</v>
      </c>
      <c r="C6112" s="55" t="s">
        <v>22980</v>
      </c>
      <c r="D6112" s="55" t="s">
        <v>4649</v>
      </c>
      <c r="E6112" s="55" t="s">
        <v>22981</v>
      </c>
      <c r="F6112" s="55" t="s">
        <v>4651</v>
      </c>
      <c r="G6112" s="55" t="s">
        <v>22982</v>
      </c>
      <c r="H6112" s="55">
        <v>0</v>
      </c>
    </row>
    <row r="6113" spans="1:8" ht="12.5" customHeight="1">
      <c r="A6113" s="55">
        <v>24812</v>
      </c>
      <c r="B6113" s="55">
        <v>4</v>
      </c>
      <c r="C6113" s="55" t="s">
        <v>22983</v>
      </c>
      <c r="D6113" s="55" t="s">
        <v>4649</v>
      </c>
      <c r="E6113" s="55" t="s">
        <v>22984</v>
      </c>
      <c r="F6113" s="55" t="s">
        <v>4651</v>
      </c>
      <c r="G6113" s="55" t="s">
        <v>22985</v>
      </c>
      <c r="H6113" s="55">
        <v>0</v>
      </c>
    </row>
    <row r="6114" spans="1:8" ht="12.5" customHeight="1">
      <c r="A6114" s="55">
        <v>25044</v>
      </c>
      <c r="B6114" s="55">
        <v>4</v>
      </c>
      <c r="C6114" s="55" t="s">
        <v>22986</v>
      </c>
      <c r="D6114" s="55" t="s">
        <v>4649</v>
      </c>
      <c r="E6114" s="55" t="s">
        <v>22987</v>
      </c>
      <c r="F6114" s="55" t="s">
        <v>4651</v>
      </c>
      <c r="G6114" s="55" t="s">
        <v>22988</v>
      </c>
      <c r="H6114" s="55">
        <v>0</v>
      </c>
    </row>
    <row r="6115" spans="1:8" ht="12.5" customHeight="1">
      <c r="A6115" s="55">
        <v>25099</v>
      </c>
      <c r="B6115" s="55">
        <v>4</v>
      </c>
      <c r="C6115" s="55" t="s">
        <v>22989</v>
      </c>
      <c r="D6115" s="55" t="s">
        <v>4649</v>
      </c>
      <c r="E6115" s="55" t="s">
        <v>22990</v>
      </c>
      <c r="F6115" s="55" t="s">
        <v>4651</v>
      </c>
      <c r="G6115" s="55" t="s">
        <v>22991</v>
      </c>
      <c r="H6115" s="55">
        <v>0</v>
      </c>
    </row>
    <row r="6116" spans="1:8" ht="12.5" customHeight="1">
      <c r="A6116" s="55">
        <v>25909</v>
      </c>
      <c r="B6116" s="55">
        <v>4</v>
      </c>
      <c r="C6116" s="55" t="s">
        <v>22992</v>
      </c>
      <c r="D6116" s="55" t="s">
        <v>4649</v>
      </c>
      <c r="E6116" s="55" t="s">
        <v>22993</v>
      </c>
      <c r="F6116" s="55" t="s">
        <v>4651</v>
      </c>
      <c r="G6116" s="55" t="s">
        <v>22994</v>
      </c>
      <c r="H6116" s="55">
        <v>0</v>
      </c>
    </row>
    <row r="6117" spans="1:8" ht="12.5" customHeight="1">
      <c r="A6117" s="55">
        <v>25966</v>
      </c>
      <c r="B6117" s="55">
        <v>4</v>
      </c>
      <c r="C6117" s="55" t="s">
        <v>22995</v>
      </c>
      <c r="D6117" s="55" t="s">
        <v>4649</v>
      </c>
      <c r="E6117" s="55" t="s">
        <v>22996</v>
      </c>
      <c r="F6117" s="55" t="s">
        <v>4651</v>
      </c>
      <c r="G6117" s="55" t="s">
        <v>22997</v>
      </c>
      <c r="H6117" s="55">
        <v>0</v>
      </c>
    </row>
    <row r="6118" spans="1:8" ht="12.5" customHeight="1">
      <c r="A6118" s="55">
        <v>25978</v>
      </c>
      <c r="B6118" s="55">
        <v>4</v>
      </c>
      <c r="C6118" s="55" t="s">
        <v>22998</v>
      </c>
      <c r="D6118" s="55" t="s">
        <v>4649</v>
      </c>
      <c r="E6118" s="55" t="s">
        <v>22999</v>
      </c>
      <c r="F6118" s="55" t="s">
        <v>4651</v>
      </c>
      <c r="G6118" s="55" t="s">
        <v>23000</v>
      </c>
      <c r="H6118" s="55">
        <v>0</v>
      </c>
    </row>
    <row r="6119" spans="1:8" ht="12.5" customHeight="1">
      <c r="A6119" s="55">
        <v>26128</v>
      </c>
      <c r="B6119" s="55">
        <v>4</v>
      </c>
      <c r="C6119" s="55" t="s">
        <v>23001</v>
      </c>
      <c r="D6119" s="55" t="s">
        <v>4649</v>
      </c>
      <c r="E6119" s="55" t="s">
        <v>23002</v>
      </c>
      <c r="F6119" s="55" t="s">
        <v>4651</v>
      </c>
      <c r="G6119" s="55" t="s">
        <v>23003</v>
      </c>
      <c r="H6119" s="55">
        <v>0</v>
      </c>
    </row>
    <row r="6120" spans="1:8" ht="12.5" customHeight="1">
      <c r="A6120" s="55">
        <v>26523</v>
      </c>
      <c r="B6120" s="55">
        <v>4</v>
      </c>
      <c r="C6120" s="55" t="s">
        <v>23004</v>
      </c>
      <c r="D6120" s="55" t="s">
        <v>4649</v>
      </c>
      <c r="E6120" s="55" t="s">
        <v>23005</v>
      </c>
      <c r="F6120" s="55" t="s">
        <v>4651</v>
      </c>
      <c r="G6120" s="55" t="s">
        <v>23006</v>
      </c>
      <c r="H6120" s="55">
        <v>0</v>
      </c>
    </row>
    <row r="6121" spans="1:8" ht="12.5" customHeight="1">
      <c r="A6121" s="55">
        <v>26649</v>
      </c>
      <c r="B6121" s="55">
        <v>4</v>
      </c>
      <c r="C6121" s="55" t="s">
        <v>23007</v>
      </c>
      <c r="D6121" s="55" t="s">
        <v>4649</v>
      </c>
      <c r="E6121" s="55" t="s">
        <v>23008</v>
      </c>
      <c r="F6121" s="55" t="s">
        <v>4651</v>
      </c>
      <c r="G6121" s="55" t="s">
        <v>23009</v>
      </c>
      <c r="H6121" s="55">
        <v>0</v>
      </c>
    </row>
    <row r="6122" spans="1:8" ht="12.5" customHeight="1">
      <c r="A6122" s="55">
        <v>26728</v>
      </c>
      <c r="B6122" s="55">
        <v>4</v>
      </c>
      <c r="C6122" s="55" t="s">
        <v>23010</v>
      </c>
      <c r="D6122" s="55" t="s">
        <v>4649</v>
      </c>
      <c r="E6122" s="55" t="s">
        <v>23011</v>
      </c>
      <c r="F6122" s="55" t="s">
        <v>4651</v>
      </c>
      <c r="G6122" s="55" t="s">
        <v>23012</v>
      </c>
      <c r="H6122" s="55">
        <v>0</v>
      </c>
    </row>
    <row r="6123" spans="1:8" ht="12.5" customHeight="1">
      <c r="A6123" s="55">
        <v>26777</v>
      </c>
      <c r="B6123" s="55">
        <v>4</v>
      </c>
      <c r="C6123" s="55" t="s">
        <v>23013</v>
      </c>
      <c r="D6123" s="55" t="s">
        <v>4649</v>
      </c>
      <c r="E6123" s="55" t="s">
        <v>23014</v>
      </c>
      <c r="F6123" s="55" t="s">
        <v>4651</v>
      </c>
      <c r="G6123" s="55" t="s">
        <v>23015</v>
      </c>
      <c r="H6123" s="55">
        <v>0</v>
      </c>
    </row>
    <row r="6124" spans="1:8" ht="12.5" customHeight="1">
      <c r="A6124" s="55">
        <v>28331</v>
      </c>
      <c r="B6124" s="55">
        <v>4</v>
      </c>
      <c r="C6124" s="55" t="s">
        <v>23016</v>
      </c>
      <c r="D6124" s="55" t="s">
        <v>4649</v>
      </c>
      <c r="E6124" s="55" t="s">
        <v>23017</v>
      </c>
      <c r="F6124" s="55" t="s">
        <v>4651</v>
      </c>
      <c r="G6124" s="55" t="s">
        <v>23018</v>
      </c>
      <c r="H6124" s="55">
        <v>0</v>
      </c>
    </row>
    <row r="6125" spans="1:8" ht="12.5" customHeight="1">
      <c r="A6125" s="55">
        <v>28653</v>
      </c>
      <c r="B6125" s="55">
        <v>4</v>
      </c>
      <c r="C6125" s="55" t="s">
        <v>23019</v>
      </c>
      <c r="D6125" s="55" t="s">
        <v>4649</v>
      </c>
      <c r="E6125" s="55" t="s">
        <v>23020</v>
      </c>
      <c r="F6125" s="55" t="s">
        <v>4651</v>
      </c>
      <c r="G6125" s="55" t="s">
        <v>23021</v>
      </c>
      <c r="H6125" s="55">
        <v>0</v>
      </c>
    </row>
    <row r="6126" spans="1:8" ht="12.5" customHeight="1">
      <c r="A6126" s="55">
        <v>28978</v>
      </c>
      <c r="B6126" s="55">
        <v>4</v>
      </c>
      <c r="C6126" s="55" t="s">
        <v>23022</v>
      </c>
      <c r="D6126" s="55" t="s">
        <v>4649</v>
      </c>
      <c r="E6126" s="55" t="s">
        <v>23023</v>
      </c>
      <c r="F6126" s="55" t="s">
        <v>4651</v>
      </c>
      <c r="G6126" s="55" t="s">
        <v>23024</v>
      </c>
      <c r="H6126" s="55">
        <v>0</v>
      </c>
    </row>
    <row r="6127" spans="1:8" ht="12.5" customHeight="1">
      <c r="A6127" s="55">
        <v>11043</v>
      </c>
      <c r="B6127" s="55">
        <v>4</v>
      </c>
      <c r="C6127" s="55" t="s">
        <v>23025</v>
      </c>
      <c r="D6127" s="55" t="s">
        <v>4649</v>
      </c>
      <c r="E6127" s="55" t="s">
        <v>23026</v>
      </c>
      <c r="F6127" s="55" t="s">
        <v>4651</v>
      </c>
      <c r="G6127" s="55" t="s">
        <v>23027</v>
      </c>
      <c r="H6127" s="55">
        <v>0</v>
      </c>
    </row>
    <row r="6128" spans="1:8" ht="12.5" customHeight="1">
      <c r="A6128" s="55">
        <v>11168</v>
      </c>
      <c r="B6128" s="55">
        <v>4</v>
      </c>
      <c r="C6128" s="55" t="s">
        <v>23028</v>
      </c>
      <c r="D6128" s="55" t="s">
        <v>4649</v>
      </c>
      <c r="E6128" s="55" t="s">
        <v>23029</v>
      </c>
      <c r="F6128" s="55" t="s">
        <v>4651</v>
      </c>
      <c r="G6128" s="55" t="s">
        <v>23030</v>
      </c>
      <c r="H6128" s="55">
        <v>0</v>
      </c>
    </row>
    <row r="6129" spans="1:8" ht="12.5" customHeight="1">
      <c r="A6129" s="55">
        <v>11210</v>
      </c>
      <c r="B6129" s="55">
        <v>4</v>
      </c>
      <c r="C6129" s="55" t="s">
        <v>23031</v>
      </c>
      <c r="D6129" s="55" t="s">
        <v>4649</v>
      </c>
      <c r="E6129" s="55" t="s">
        <v>23032</v>
      </c>
      <c r="F6129" s="55" t="s">
        <v>4651</v>
      </c>
      <c r="G6129" s="55" t="s">
        <v>23033</v>
      </c>
      <c r="H6129" s="55">
        <v>0</v>
      </c>
    </row>
    <row r="6130" spans="1:8" ht="12.5" customHeight="1">
      <c r="A6130" s="55">
        <v>11307</v>
      </c>
      <c r="B6130" s="55">
        <v>4</v>
      </c>
      <c r="C6130" s="55" t="s">
        <v>23034</v>
      </c>
      <c r="D6130" s="55" t="s">
        <v>4649</v>
      </c>
      <c r="E6130" s="55" t="s">
        <v>23035</v>
      </c>
      <c r="F6130" s="55" t="s">
        <v>4651</v>
      </c>
      <c r="G6130" s="55" t="s">
        <v>23036</v>
      </c>
      <c r="H6130" s="55">
        <v>0</v>
      </c>
    </row>
    <row r="6131" spans="1:8" ht="12.5" customHeight="1">
      <c r="A6131" s="55">
        <v>11319</v>
      </c>
      <c r="B6131" s="55">
        <v>4</v>
      </c>
      <c r="C6131" s="55" t="s">
        <v>23037</v>
      </c>
      <c r="D6131" s="55" t="s">
        <v>4649</v>
      </c>
      <c r="E6131" s="55" t="s">
        <v>23038</v>
      </c>
      <c r="F6131" s="55" t="s">
        <v>4651</v>
      </c>
      <c r="G6131" s="55" t="s">
        <v>23039</v>
      </c>
      <c r="H6131" s="55">
        <v>0</v>
      </c>
    </row>
    <row r="6132" spans="1:8" ht="12.5" customHeight="1">
      <c r="A6132" s="55">
        <v>11327</v>
      </c>
      <c r="B6132" s="55">
        <v>4</v>
      </c>
      <c r="C6132" s="55" t="s">
        <v>23040</v>
      </c>
      <c r="D6132" s="55" t="s">
        <v>4649</v>
      </c>
      <c r="E6132" s="55" t="s">
        <v>23041</v>
      </c>
      <c r="F6132" s="55" t="s">
        <v>4651</v>
      </c>
      <c r="G6132" s="55" t="s">
        <v>23042</v>
      </c>
      <c r="H6132" s="55">
        <v>0</v>
      </c>
    </row>
    <row r="6133" spans="1:8" ht="12.5" customHeight="1">
      <c r="A6133" s="55">
        <v>11666</v>
      </c>
      <c r="B6133" s="55">
        <v>4</v>
      </c>
      <c r="C6133" s="55" t="s">
        <v>23043</v>
      </c>
      <c r="D6133" s="55" t="s">
        <v>4649</v>
      </c>
      <c r="E6133" s="55" t="s">
        <v>23044</v>
      </c>
      <c r="F6133" s="55" t="s">
        <v>4651</v>
      </c>
      <c r="G6133" s="55" t="s">
        <v>23045</v>
      </c>
      <c r="H6133" s="55">
        <v>0</v>
      </c>
    </row>
    <row r="6134" spans="1:8" ht="12.5" customHeight="1">
      <c r="A6134" s="55">
        <v>11683</v>
      </c>
      <c r="B6134" s="55">
        <v>4</v>
      </c>
      <c r="C6134" s="55" t="s">
        <v>23046</v>
      </c>
      <c r="D6134" s="55" t="s">
        <v>4649</v>
      </c>
      <c r="E6134" s="55" t="s">
        <v>23047</v>
      </c>
      <c r="F6134" s="55" t="s">
        <v>4651</v>
      </c>
      <c r="G6134" s="55" t="s">
        <v>23048</v>
      </c>
      <c r="H6134" s="55">
        <v>0</v>
      </c>
    </row>
    <row r="6135" spans="1:8" ht="12.5" customHeight="1">
      <c r="A6135" s="55">
        <v>11705</v>
      </c>
      <c r="B6135" s="55">
        <v>4</v>
      </c>
      <c r="C6135" s="55" t="s">
        <v>23049</v>
      </c>
      <c r="D6135" s="55" t="s">
        <v>4649</v>
      </c>
      <c r="E6135" s="55" t="s">
        <v>23050</v>
      </c>
      <c r="F6135" s="55" t="s">
        <v>4651</v>
      </c>
      <c r="G6135" s="55" t="s">
        <v>23051</v>
      </c>
      <c r="H6135" s="55">
        <v>0</v>
      </c>
    </row>
    <row r="6136" spans="1:8" ht="12.5" customHeight="1">
      <c r="A6136" s="55">
        <v>11961</v>
      </c>
      <c r="B6136" s="55">
        <v>4</v>
      </c>
      <c r="C6136" s="55" t="s">
        <v>23052</v>
      </c>
      <c r="D6136" s="55" t="s">
        <v>4649</v>
      </c>
      <c r="E6136" s="55" t="s">
        <v>23053</v>
      </c>
      <c r="F6136" s="55" t="s">
        <v>4651</v>
      </c>
      <c r="G6136" s="55" t="s">
        <v>23054</v>
      </c>
      <c r="H6136" s="55">
        <v>0</v>
      </c>
    </row>
    <row r="6137" spans="1:8" ht="12.5" customHeight="1">
      <c r="A6137" s="55">
        <v>12052</v>
      </c>
      <c r="B6137" s="55">
        <v>4</v>
      </c>
      <c r="C6137" s="55" t="s">
        <v>23055</v>
      </c>
      <c r="D6137" s="55" t="s">
        <v>4649</v>
      </c>
      <c r="E6137" s="55" t="s">
        <v>23056</v>
      </c>
      <c r="F6137" s="55" t="s">
        <v>4651</v>
      </c>
      <c r="G6137" s="55" t="s">
        <v>23057</v>
      </c>
      <c r="H6137" s="55">
        <v>0</v>
      </c>
    </row>
    <row r="6138" spans="1:8" ht="12.5" customHeight="1">
      <c r="A6138" s="55">
        <v>12073</v>
      </c>
      <c r="B6138" s="55">
        <v>4</v>
      </c>
      <c r="C6138" s="55" t="s">
        <v>23058</v>
      </c>
      <c r="D6138" s="55" t="s">
        <v>4649</v>
      </c>
      <c r="E6138" s="55" t="s">
        <v>23059</v>
      </c>
      <c r="F6138" s="55" t="s">
        <v>4651</v>
      </c>
      <c r="G6138" s="55" t="s">
        <v>23060</v>
      </c>
      <c r="H6138" s="55">
        <v>0</v>
      </c>
    </row>
    <row r="6139" spans="1:8" ht="12.5" customHeight="1">
      <c r="A6139" s="55">
        <v>12170</v>
      </c>
      <c r="B6139" s="55">
        <v>4</v>
      </c>
      <c r="C6139" s="55" t="s">
        <v>23061</v>
      </c>
      <c r="D6139" s="55" t="s">
        <v>4649</v>
      </c>
      <c r="E6139" s="55" t="s">
        <v>23062</v>
      </c>
      <c r="F6139" s="55" t="s">
        <v>4651</v>
      </c>
      <c r="G6139" s="55" t="s">
        <v>23063</v>
      </c>
      <c r="H6139" s="55">
        <v>0</v>
      </c>
    </row>
    <row r="6140" spans="1:8" ht="12.5" customHeight="1">
      <c r="A6140" s="55">
        <v>12427</v>
      </c>
      <c r="B6140" s="55">
        <v>4</v>
      </c>
      <c r="C6140" s="55" t="s">
        <v>23064</v>
      </c>
      <c r="D6140" s="55" t="s">
        <v>4649</v>
      </c>
      <c r="E6140" s="55" t="s">
        <v>23065</v>
      </c>
      <c r="F6140" s="55" t="s">
        <v>4651</v>
      </c>
      <c r="G6140" s="55" t="s">
        <v>23066</v>
      </c>
      <c r="H6140" s="55">
        <v>0</v>
      </c>
    </row>
    <row r="6141" spans="1:8" ht="12.5" customHeight="1">
      <c r="A6141" s="55">
        <v>12910</v>
      </c>
      <c r="B6141" s="55">
        <v>4</v>
      </c>
      <c r="C6141" s="55" t="s">
        <v>23067</v>
      </c>
      <c r="D6141" s="55" t="s">
        <v>4649</v>
      </c>
      <c r="E6141" s="55" t="s">
        <v>23068</v>
      </c>
      <c r="F6141" s="55" t="s">
        <v>4651</v>
      </c>
      <c r="G6141" s="55" t="s">
        <v>23069</v>
      </c>
      <c r="H6141" s="55">
        <v>0</v>
      </c>
    </row>
    <row r="6142" spans="1:8" ht="12.5" customHeight="1">
      <c r="A6142" s="55">
        <v>12943</v>
      </c>
      <c r="B6142" s="55">
        <v>4</v>
      </c>
      <c r="C6142" s="55" t="s">
        <v>23070</v>
      </c>
      <c r="D6142" s="55" t="s">
        <v>4649</v>
      </c>
      <c r="E6142" s="55" t="s">
        <v>23071</v>
      </c>
      <c r="F6142" s="55" t="s">
        <v>4651</v>
      </c>
      <c r="G6142" s="55" t="s">
        <v>23072</v>
      </c>
      <c r="H6142" s="55">
        <v>0</v>
      </c>
    </row>
    <row r="6143" spans="1:8" ht="12.5" customHeight="1">
      <c r="A6143" s="55">
        <v>13170</v>
      </c>
      <c r="B6143" s="55">
        <v>4</v>
      </c>
      <c r="C6143" s="55" t="s">
        <v>23073</v>
      </c>
      <c r="D6143" s="55" t="s">
        <v>4649</v>
      </c>
      <c r="E6143" s="55" t="s">
        <v>23074</v>
      </c>
      <c r="F6143" s="55" t="s">
        <v>4651</v>
      </c>
      <c r="G6143" s="55" t="s">
        <v>23075</v>
      </c>
      <c r="H6143" s="55">
        <v>0</v>
      </c>
    </row>
    <row r="6144" spans="1:8" ht="12.5" customHeight="1">
      <c r="A6144" s="55">
        <v>13339</v>
      </c>
      <c r="B6144" s="55">
        <v>4</v>
      </c>
      <c r="C6144" s="55" t="s">
        <v>23076</v>
      </c>
      <c r="D6144" s="55" t="s">
        <v>4649</v>
      </c>
      <c r="E6144" s="55" t="s">
        <v>23077</v>
      </c>
      <c r="F6144" s="55" t="s">
        <v>4651</v>
      </c>
      <c r="G6144" s="55" t="s">
        <v>23078</v>
      </c>
      <c r="H6144" s="55">
        <v>0</v>
      </c>
    </row>
    <row r="6145" spans="1:8" ht="12.5" customHeight="1">
      <c r="A6145" s="55">
        <v>13435</v>
      </c>
      <c r="B6145" s="55">
        <v>4</v>
      </c>
      <c r="C6145" s="55" t="s">
        <v>23079</v>
      </c>
      <c r="D6145" s="55" t="s">
        <v>4649</v>
      </c>
      <c r="E6145" s="55" t="s">
        <v>23080</v>
      </c>
      <c r="F6145" s="55" t="s">
        <v>4651</v>
      </c>
      <c r="G6145" s="55" t="s">
        <v>23081</v>
      </c>
      <c r="H6145" s="55">
        <v>0</v>
      </c>
    </row>
    <row r="6146" spans="1:8" ht="12.5" customHeight="1">
      <c r="A6146" s="55">
        <v>13490</v>
      </c>
      <c r="B6146" s="55">
        <v>4</v>
      </c>
      <c r="C6146" s="55" t="s">
        <v>23082</v>
      </c>
      <c r="D6146" s="55" t="s">
        <v>4649</v>
      </c>
      <c r="E6146" s="55" t="s">
        <v>23083</v>
      </c>
      <c r="F6146" s="55" t="s">
        <v>4651</v>
      </c>
      <c r="G6146" s="55" t="s">
        <v>23084</v>
      </c>
      <c r="H6146" s="55">
        <v>0</v>
      </c>
    </row>
    <row r="6147" spans="1:8" ht="12.5" customHeight="1">
      <c r="A6147" s="55">
        <v>14443</v>
      </c>
      <c r="B6147" s="55">
        <v>4</v>
      </c>
      <c r="C6147" s="55" t="s">
        <v>23085</v>
      </c>
      <c r="D6147" s="55" t="s">
        <v>4649</v>
      </c>
      <c r="E6147" s="55" t="s">
        <v>23086</v>
      </c>
      <c r="F6147" s="55" t="s">
        <v>4651</v>
      </c>
      <c r="G6147" s="55" t="s">
        <v>23087</v>
      </c>
      <c r="H6147" s="55">
        <v>0</v>
      </c>
    </row>
    <row r="6148" spans="1:8" ht="12.5" customHeight="1">
      <c r="A6148" s="55">
        <v>14464</v>
      </c>
      <c r="B6148" s="55">
        <v>4</v>
      </c>
      <c r="C6148" s="55" t="s">
        <v>23088</v>
      </c>
      <c r="D6148" s="55" t="s">
        <v>4649</v>
      </c>
      <c r="E6148" s="55" t="s">
        <v>23089</v>
      </c>
      <c r="F6148" s="55" t="s">
        <v>4651</v>
      </c>
      <c r="G6148" s="55" t="s">
        <v>23090</v>
      </c>
      <c r="H6148" s="55">
        <v>0</v>
      </c>
    </row>
    <row r="6149" spans="1:8" ht="12.5" customHeight="1">
      <c r="A6149" s="55">
        <v>14593</v>
      </c>
      <c r="B6149" s="55">
        <v>4</v>
      </c>
      <c r="C6149" s="55" t="s">
        <v>23091</v>
      </c>
      <c r="D6149" s="55" t="s">
        <v>4649</v>
      </c>
      <c r="E6149" s="55" t="s">
        <v>23092</v>
      </c>
      <c r="F6149" s="55" t="s">
        <v>4651</v>
      </c>
      <c r="G6149" s="55" t="s">
        <v>23093</v>
      </c>
      <c r="H6149" s="55">
        <v>0</v>
      </c>
    </row>
    <row r="6150" spans="1:8" ht="12.5" customHeight="1">
      <c r="A6150" s="55">
        <v>14602</v>
      </c>
      <c r="B6150" s="55">
        <v>4</v>
      </c>
      <c r="C6150" s="55" t="s">
        <v>23094</v>
      </c>
      <c r="D6150" s="55" t="s">
        <v>4649</v>
      </c>
      <c r="E6150" s="55" t="s">
        <v>23095</v>
      </c>
      <c r="F6150" s="55" t="s">
        <v>4651</v>
      </c>
      <c r="G6150" s="55" t="s">
        <v>23096</v>
      </c>
      <c r="H6150" s="55">
        <v>0</v>
      </c>
    </row>
    <row r="6151" spans="1:8" ht="12.5" customHeight="1">
      <c r="A6151" s="55">
        <v>14603</v>
      </c>
      <c r="B6151" s="55">
        <v>4</v>
      </c>
      <c r="C6151" s="55" t="s">
        <v>23097</v>
      </c>
      <c r="D6151" s="55" t="s">
        <v>4649</v>
      </c>
      <c r="E6151" s="55" t="s">
        <v>23098</v>
      </c>
      <c r="F6151" s="55" t="s">
        <v>4651</v>
      </c>
      <c r="G6151" s="55" t="s">
        <v>23099</v>
      </c>
      <c r="H6151" s="55">
        <v>0</v>
      </c>
    </row>
    <row r="6152" spans="1:8" ht="12.5" customHeight="1">
      <c r="A6152" s="55">
        <v>14740</v>
      </c>
      <c r="B6152" s="55">
        <v>4</v>
      </c>
      <c r="C6152" s="55" t="s">
        <v>23100</v>
      </c>
      <c r="D6152" s="55" t="s">
        <v>4649</v>
      </c>
      <c r="E6152" s="55" t="s">
        <v>23101</v>
      </c>
      <c r="F6152" s="55" t="s">
        <v>4651</v>
      </c>
      <c r="G6152" s="55" t="s">
        <v>23102</v>
      </c>
      <c r="H6152" s="55">
        <v>0</v>
      </c>
    </row>
    <row r="6153" spans="1:8" ht="12.5" customHeight="1">
      <c r="A6153" s="55">
        <v>15245</v>
      </c>
      <c r="B6153" s="55">
        <v>4</v>
      </c>
      <c r="C6153" s="55" t="s">
        <v>23103</v>
      </c>
      <c r="D6153" s="55" t="s">
        <v>4649</v>
      </c>
      <c r="E6153" s="55" t="s">
        <v>23104</v>
      </c>
      <c r="F6153" s="55" t="s">
        <v>4651</v>
      </c>
      <c r="G6153" s="55" t="s">
        <v>23105</v>
      </c>
      <c r="H6153" s="55">
        <v>0</v>
      </c>
    </row>
    <row r="6154" spans="1:8" ht="12.5" customHeight="1">
      <c r="A6154" s="55">
        <v>15544</v>
      </c>
      <c r="B6154" s="55">
        <v>4</v>
      </c>
      <c r="C6154" s="55" t="s">
        <v>23106</v>
      </c>
      <c r="D6154" s="55" t="s">
        <v>4649</v>
      </c>
      <c r="E6154" s="55" t="s">
        <v>23107</v>
      </c>
      <c r="F6154" s="55" t="s">
        <v>4651</v>
      </c>
      <c r="G6154" s="55" t="s">
        <v>23108</v>
      </c>
      <c r="H6154" s="55">
        <v>0</v>
      </c>
    </row>
    <row r="6155" spans="1:8" ht="12.5" customHeight="1">
      <c r="A6155" s="55">
        <v>15821</v>
      </c>
      <c r="B6155" s="55">
        <v>4</v>
      </c>
      <c r="C6155" s="55" t="s">
        <v>23109</v>
      </c>
      <c r="D6155" s="55" t="s">
        <v>4649</v>
      </c>
      <c r="E6155" s="55" t="s">
        <v>23110</v>
      </c>
      <c r="F6155" s="55" t="s">
        <v>4651</v>
      </c>
      <c r="G6155" s="55" t="s">
        <v>23111</v>
      </c>
      <c r="H6155" s="55">
        <v>0</v>
      </c>
    </row>
    <row r="6156" spans="1:8" ht="12.5" customHeight="1">
      <c r="A6156" s="55">
        <v>15839</v>
      </c>
      <c r="B6156" s="55">
        <v>4</v>
      </c>
      <c r="C6156" s="55" t="s">
        <v>23112</v>
      </c>
      <c r="D6156" s="55" t="s">
        <v>4649</v>
      </c>
      <c r="E6156" s="55" t="s">
        <v>23113</v>
      </c>
      <c r="F6156" s="55" t="s">
        <v>4651</v>
      </c>
      <c r="G6156" s="55" t="s">
        <v>23114</v>
      </c>
      <c r="H6156" s="55">
        <v>0</v>
      </c>
    </row>
    <row r="6157" spans="1:8" ht="12.5" customHeight="1">
      <c r="A6157" s="55">
        <v>15875</v>
      </c>
      <c r="B6157" s="55">
        <v>4</v>
      </c>
      <c r="C6157" s="55" t="s">
        <v>23115</v>
      </c>
      <c r="D6157" s="55" t="s">
        <v>4649</v>
      </c>
      <c r="E6157" s="55" t="s">
        <v>23116</v>
      </c>
      <c r="F6157" s="55" t="s">
        <v>4651</v>
      </c>
      <c r="G6157" s="55" t="s">
        <v>23117</v>
      </c>
      <c r="H6157" s="55">
        <v>0</v>
      </c>
    </row>
    <row r="6158" spans="1:8" ht="12.5" customHeight="1">
      <c r="A6158" s="55">
        <v>16093</v>
      </c>
      <c r="B6158" s="55">
        <v>4</v>
      </c>
      <c r="C6158" s="55" t="s">
        <v>23118</v>
      </c>
      <c r="D6158" s="55" t="s">
        <v>4649</v>
      </c>
      <c r="E6158" s="55" t="s">
        <v>23119</v>
      </c>
      <c r="F6158" s="55" t="s">
        <v>4651</v>
      </c>
      <c r="G6158" s="55" t="s">
        <v>23120</v>
      </c>
      <c r="H6158" s="55">
        <v>0</v>
      </c>
    </row>
    <row r="6159" spans="1:8" ht="12.5" customHeight="1">
      <c r="A6159" s="55">
        <v>16127</v>
      </c>
      <c r="B6159" s="55">
        <v>4</v>
      </c>
      <c r="C6159" s="55" t="s">
        <v>23121</v>
      </c>
      <c r="D6159" s="55" t="s">
        <v>4649</v>
      </c>
      <c r="E6159" s="55" t="s">
        <v>23122</v>
      </c>
      <c r="F6159" s="55" t="s">
        <v>4651</v>
      </c>
      <c r="G6159" s="55" t="s">
        <v>23123</v>
      </c>
      <c r="H6159" s="55">
        <v>0</v>
      </c>
    </row>
    <row r="6160" spans="1:8" ht="12.5" customHeight="1">
      <c r="A6160" s="55">
        <v>16787</v>
      </c>
      <c r="B6160" s="55">
        <v>4</v>
      </c>
      <c r="C6160" s="55" t="s">
        <v>23124</v>
      </c>
      <c r="D6160" s="55" t="s">
        <v>4649</v>
      </c>
      <c r="E6160" s="55" t="s">
        <v>23125</v>
      </c>
      <c r="F6160" s="55" t="s">
        <v>4651</v>
      </c>
      <c r="G6160" s="55" t="s">
        <v>23126</v>
      </c>
      <c r="H6160" s="55">
        <v>0</v>
      </c>
    </row>
    <row r="6161" spans="1:8" ht="12.5" customHeight="1">
      <c r="A6161" s="55">
        <v>17520</v>
      </c>
      <c r="B6161" s="55">
        <v>4</v>
      </c>
      <c r="C6161" s="55" t="s">
        <v>23127</v>
      </c>
      <c r="D6161" s="55" t="s">
        <v>4649</v>
      </c>
      <c r="E6161" s="55" t="s">
        <v>23128</v>
      </c>
      <c r="F6161" s="55" t="s">
        <v>4651</v>
      </c>
      <c r="G6161" s="55" t="s">
        <v>23129</v>
      </c>
      <c r="H6161" s="55">
        <v>0</v>
      </c>
    </row>
    <row r="6162" spans="1:8" ht="12.5" customHeight="1">
      <c r="A6162" s="55">
        <v>17538</v>
      </c>
      <c r="B6162" s="55">
        <v>4</v>
      </c>
      <c r="C6162" s="55" t="s">
        <v>23130</v>
      </c>
      <c r="D6162" s="55" t="s">
        <v>4649</v>
      </c>
      <c r="E6162" s="55" t="s">
        <v>23131</v>
      </c>
      <c r="F6162" s="55" t="s">
        <v>4651</v>
      </c>
      <c r="G6162" s="55" t="s">
        <v>23132</v>
      </c>
      <c r="H6162" s="55">
        <v>0</v>
      </c>
    </row>
    <row r="6163" spans="1:8" ht="12.5" customHeight="1">
      <c r="A6163" s="55">
        <v>17581</v>
      </c>
      <c r="B6163" s="55">
        <v>4</v>
      </c>
      <c r="C6163" s="55" t="s">
        <v>23133</v>
      </c>
      <c r="D6163" s="55" t="s">
        <v>4649</v>
      </c>
      <c r="E6163" s="55" t="s">
        <v>23134</v>
      </c>
      <c r="F6163" s="55" t="s">
        <v>4651</v>
      </c>
      <c r="G6163" s="55" t="s">
        <v>23135</v>
      </c>
      <c r="H6163" s="55">
        <v>0</v>
      </c>
    </row>
    <row r="6164" spans="1:8" ht="12.5" customHeight="1">
      <c r="A6164" s="55">
        <v>17664</v>
      </c>
      <c r="B6164" s="55">
        <v>4</v>
      </c>
      <c r="C6164" s="55" t="s">
        <v>23136</v>
      </c>
      <c r="D6164" s="55" t="s">
        <v>4649</v>
      </c>
      <c r="E6164" s="55" t="s">
        <v>23137</v>
      </c>
      <c r="F6164" s="55" t="s">
        <v>4651</v>
      </c>
      <c r="G6164" s="55" t="s">
        <v>23138</v>
      </c>
      <c r="H6164" s="55">
        <v>0</v>
      </c>
    </row>
    <row r="6165" spans="1:8" ht="12.5" customHeight="1">
      <c r="A6165" s="55">
        <v>17681</v>
      </c>
      <c r="B6165" s="55">
        <v>4</v>
      </c>
      <c r="C6165" s="55" t="s">
        <v>23139</v>
      </c>
      <c r="D6165" s="55" t="s">
        <v>4649</v>
      </c>
      <c r="E6165" s="55" t="s">
        <v>23140</v>
      </c>
      <c r="F6165" s="55" t="s">
        <v>4651</v>
      </c>
      <c r="G6165" s="55" t="s">
        <v>23141</v>
      </c>
      <c r="H6165" s="55">
        <v>0</v>
      </c>
    </row>
    <row r="6166" spans="1:8" ht="12.5" customHeight="1">
      <c r="A6166" s="55">
        <v>17860</v>
      </c>
      <c r="B6166" s="55">
        <v>4</v>
      </c>
      <c r="C6166" s="55" t="s">
        <v>23142</v>
      </c>
      <c r="D6166" s="55" t="s">
        <v>4649</v>
      </c>
      <c r="E6166" s="55" t="s">
        <v>23143</v>
      </c>
      <c r="F6166" s="55" t="s">
        <v>4651</v>
      </c>
      <c r="G6166" s="55" t="s">
        <v>23144</v>
      </c>
      <c r="H6166" s="55">
        <v>0</v>
      </c>
    </row>
    <row r="6167" spans="1:8" ht="12.5" customHeight="1">
      <c r="A6167" s="55">
        <v>18070</v>
      </c>
      <c r="B6167" s="55">
        <v>4</v>
      </c>
      <c r="C6167" s="55" t="s">
        <v>23145</v>
      </c>
      <c r="D6167" s="55" t="s">
        <v>4649</v>
      </c>
      <c r="E6167" s="55" t="s">
        <v>23146</v>
      </c>
      <c r="F6167" s="55" t="s">
        <v>4651</v>
      </c>
      <c r="G6167" s="55" t="s">
        <v>23147</v>
      </c>
      <c r="H6167" s="55">
        <v>0</v>
      </c>
    </row>
    <row r="6168" spans="1:8" ht="12.5" customHeight="1">
      <c r="A6168" s="55">
        <v>18111</v>
      </c>
      <c r="B6168" s="55">
        <v>4</v>
      </c>
      <c r="C6168" s="55" t="s">
        <v>23148</v>
      </c>
      <c r="D6168" s="55" t="s">
        <v>4649</v>
      </c>
      <c r="E6168" s="55" t="s">
        <v>23149</v>
      </c>
      <c r="F6168" s="55" t="s">
        <v>4651</v>
      </c>
      <c r="G6168" s="55" t="s">
        <v>23150</v>
      </c>
      <c r="H6168" s="55">
        <v>0</v>
      </c>
    </row>
    <row r="6169" spans="1:8" ht="12.5" customHeight="1">
      <c r="A6169" s="55">
        <v>18385</v>
      </c>
      <c r="B6169" s="55">
        <v>4</v>
      </c>
      <c r="C6169" s="55" t="s">
        <v>23151</v>
      </c>
      <c r="D6169" s="55" t="s">
        <v>4649</v>
      </c>
      <c r="E6169" s="55" t="s">
        <v>23152</v>
      </c>
      <c r="F6169" s="55" t="s">
        <v>4651</v>
      </c>
      <c r="G6169" s="55" t="s">
        <v>23153</v>
      </c>
      <c r="H6169" s="55">
        <v>0</v>
      </c>
    </row>
    <row r="6170" spans="1:8" ht="12.5" customHeight="1">
      <c r="A6170" s="55">
        <v>18648</v>
      </c>
      <c r="B6170" s="55">
        <v>4</v>
      </c>
      <c r="C6170" s="55" t="s">
        <v>23154</v>
      </c>
      <c r="D6170" s="55" t="s">
        <v>4649</v>
      </c>
      <c r="E6170" s="55" t="s">
        <v>23155</v>
      </c>
      <c r="F6170" s="55" t="s">
        <v>4651</v>
      </c>
      <c r="G6170" s="55" t="s">
        <v>23156</v>
      </c>
      <c r="H6170" s="55">
        <v>0</v>
      </c>
    </row>
    <row r="6171" spans="1:8" ht="12.5" customHeight="1">
      <c r="A6171" s="55">
        <v>18981</v>
      </c>
      <c r="B6171" s="55">
        <v>4</v>
      </c>
      <c r="C6171" s="55" t="s">
        <v>23157</v>
      </c>
      <c r="D6171" s="55" t="s">
        <v>4649</v>
      </c>
      <c r="E6171" s="55" t="s">
        <v>23158</v>
      </c>
      <c r="F6171" s="55" t="s">
        <v>4651</v>
      </c>
      <c r="G6171" s="55" t="s">
        <v>23159</v>
      </c>
      <c r="H6171" s="55">
        <v>0</v>
      </c>
    </row>
    <row r="6172" spans="1:8" ht="12.5" customHeight="1">
      <c r="A6172" s="55">
        <v>19112</v>
      </c>
      <c r="B6172" s="55">
        <v>4</v>
      </c>
      <c r="C6172" s="55" t="s">
        <v>23160</v>
      </c>
      <c r="D6172" s="55" t="s">
        <v>4649</v>
      </c>
      <c r="E6172" s="55" t="s">
        <v>23161</v>
      </c>
      <c r="F6172" s="55" t="s">
        <v>4651</v>
      </c>
      <c r="G6172" s="55" t="s">
        <v>23162</v>
      </c>
      <c r="H6172" s="55">
        <v>0</v>
      </c>
    </row>
    <row r="6173" spans="1:8" ht="12.5" customHeight="1">
      <c r="A6173" s="55">
        <v>19159</v>
      </c>
      <c r="B6173" s="55">
        <v>4</v>
      </c>
      <c r="C6173" s="55" t="s">
        <v>23163</v>
      </c>
      <c r="D6173" s="55" t="s">
        <v>4649</v>
      </c>
      <c r="E6173" s="55" t="s">
        <v>23164</v>
      </c>
      <c r="F6173" s="55" t="s">
        <v>4651</v>
      </c>
      <c r="G6173" s="55" t="s">
        <v>23165</v>
      </c>
      <c r="H6173" s="55">
        <v>0</v>
      </c>
    </row>
    <row r="6174" spans="1:8" ht="12.5" customHeight="1">
      <c r="A6174" s="55">
        <v>19162</v>
      </c>
      <c r="B6174" s="55">
        <v>4</v>
      </c>
      <c r="C6174" s="55" t="s">
        <v>23166</v>
      </c>
      <c r="D6174" s="55" t="s">
        <v>4649</v>
      </c>
      <c r="E6174" s="55" t="s">
        <v>23167</v>
      </c>
      <c r="F6174" s="55" t="s">
        <v>4651</v>
      </c>
      <c r="G6174" s="55" t="s">
        <v>23168</v>
      </c>
      <c r="H6174" s="55">
        <v>0</v>
      </c>
    </row>
    <row r="6175" spans="1:8" ht="12.5" customHeight="1">
      <c r="A6175" s="55">
        <v>19218</v>
      </c>
      <c r="B6175" s="55">
        <v>4</v>
      </c>
      <c r="C6175" s="55" t="s">
        <v>23169</v>
      </c>
      <c r="D6175" s="55" t="s">
        <v>4649</v>
      </c>
      <c r="E6175" s="55" t="s">
        <v>23170</v>
      </c>
      <c r="F6175" s="55" t="s">
        <v>4651</v>
      </c>
      <c r="G6175" s="55" t="s">
        <v>23171</v>
      </c>
      <c r="H6175" s="55">
        <v>0</v>
      </c>
    </row>
    <row r="6176" spans="1:8" ht="12.5" customHeight="1">
      <c r="A6176" s="55">
        <v>19715</v>
      </c>
      <c r="B6176" s="55">
        <v>4</v>
      </c>
      <c r="C6176" s="55" t="s">
        <v>23172</v>
      </c>
      <c r="D6176" s="55" t="s">
        <v>4649</v>
      </c>
      <c r="E6176" s="55" t="s">
        <v>23173</v>
      </c>
      <c r="F6176" s="55" t="s">
        <v>4651</v>
      </c>
      <c r="G6176" s="55" t="s">
        <v>23174</v>
      </c>
      <c r="H6176" s="55">
        <v>0</v>
      </c>
    </row>
    <row r="6177" spans="1:8" ht="12.5" customHeight="1">
      <c r="A6177" s="55">
        <v>20337</v>
      </c>
      <c r="B6177" s="55">
        <v>4</v>
      </c>
      <c r="C6177" s="55" t="s">
        <v>23175</v>
      </c>
      <c r="D6177" s="55" t="s">
        <v>4649</v>
      </c>
      <c r="E6177" s="55" t="s">
        <v>23176</v>
      </c>
      <c r="F6177" s="55" t="s">
        <v>4651</v>
      </c>
      <c r="G6177" s="55" t="s">
        <v>23177</v>
      </c>
      <c r="H6177" s="55">
        <v>0</v>
      </c>
    </row>
    <row r="6178" spans="1:8" ht="12.5" customHeight="1">
      <c r="A6178" s="55">
        <v>20351</v>
      </c>
      <c r="B6178" s="55">
        <v>4</v>
      </c>
      <c r="C6178" s="55" t="s">
        <v>23178</v>
      </c>
      <c r="D6178" s="55" t="s">
        <v>4649</v>
      </c>
      <c r="E6178" s="55" t="s">
        <v>23179</v>
      </c>
      <c r="F6178" s="55" t="s">
        <v>4651</v>
      </c>
      <c r="G6178" s="55" t="s">
        <v>23180</v>
      </c>
      <c r="H6178" s="55">
        <v>0</v>
      </c>
    </row>
    <row r="6179" spans="1:8" ht="12.5" customHeight="1">
      <c r="A6179" s="55">
        <v>20382</v>
      </c>
      <c r="B6179" s="55">
        <v>4</v>
      </c>
      <c r="C6179" s="55" t="s">
        <v>23181</v>
      </c>
      <c r="D6179" s="55" t="s">
        <v>4649</v>
      </c>
      <c r="E6179" s="55" t="s">
        <v>23182</v>
      </c>
      <c r="F6179" s="55" t="s">
        <v>4651</v>
      </c>
      <c r="G6179" s="55" t="s">
        <v>23183</v>
      </c>
      <c r="H6179" s="55">
        <v>0</v>
      </c>
    </row>
    <row r="6180" spans="1:8" ht="12.5" customHeight="1">
      <c r="A6180" s="55">
        <v>20671</v>
      </c>
      <c r="B6180" s="55">
        <v>4</v>
      </c>
      <c r="C6180" s="55" t="s">
        <v>23184</v>
      </c>
      <c r="D6180" s="55" t="s">
        <v>4649</v>
      </c>
      <c r="E6180" s="55" t="s">
        <v>23185</v>
      </c>
      <c r="F6180" s="55" t="s">
        <v>4651</v>
      </c>
      <c r="G6180" s="55" t="s">
        <v>23186</v>
      </c>
      <c r="H6180" s="55">
        <v>0</v>
      </c>
    </row>
    <row r="6181" spans="1:8" ht="12.5" customHeight="1">
      <c r="A6181" s="55">
        <v>20766</v>
      </c>
      <c r="B6181" s="55">
        <v>4</v>
      </c>
      <c r="C6181" s="55" t="s">
        <v>23187</v>
      </c>
      <c r="D6181" s="55" t="s">
        <v>4649</v>
      </c>
      <c r="E6181" s="55" t="s">
        <v>23188</v>
      </c>
      <c r="F6181" s="55" t="s">
        <v>4651</v>
      </c>
      <c r="G6181" s="55" t="s">
        <v>23189</v>
      </c>
      <c r="H6181" s="55">
        <v>0</v>
      </c>
    </row>
    <row r="6182" spans="1:8" ht="12.5" customHeight="1">
      <c r="A6182" s="55">
        <v>21287</v>
      </c>
      <c r="B6182" s="55">
        <v>4</v>
      </c>
      <c r="C6182" s="55" t="s">
        <v>23190</v>
      </c>
      <c r="D6182" s="55" t="s">
        <v>4649</v>
      </c>
      <c r="E6182" s="55" t="s">
        <v>23191</v>
      </c>
      <c r="F6182" s="55" t="s">
        <v>4651</v>
      </c>
      <c r="G6182" s="55" t="s">
        <v>23192</v>
      </c>
      <c r="H6182" s="55">
        <v>0</v>
      </c>
    </row>
    <row r="6183" spans="1:8" ht="12.5" customHeight="1">
      <c r="A6183" s="55">
        <v>21426</v>
      </c>
      <c r="B6183" s="55">
        <v>4</v>
      </c>
      <c r="C6183" s="55" t="s">
        <v>23193</v>
      </c>
      <c r="D6183" s="55" t="s">
        <v>4649</v>
      </c>
      <c r="E6183" s="55" t="s">
        <v>23194</v>
      </c>
      <c r="F6183" s="55" t="s">
        <v>4651</v>
      </c>
      <c r="G6183" s="55" t="s">
        <v>23195</v>
      </c>
      <c r="H6183" s="55">
        <v>0</v>
      </c>
    </row>
    <row r="6184" spans="1:8" ht="12.5" customHeight="1">
      <c r="A6184" s="55">
        <v>22072</v>
      </c>
      <c r="B6184" s="55">
        <v>4</v>
      </c>
      <c r="C6184" s="55" t="s">
        <v>23196</v>
      </c>
      <c r="D6184" s="55" t="s">
        <v>4649</v>
      </c>
      <c r="E6184" s="55" t="s">
        <v>23197</v>
      </c>
      <c r="F6184" s="55" t="s">
        <v>4651</v>
      </c>
      <c r="G6184" s="55" t="s">
        <v>23198</v>
      </c>
      <c r="H6184" s="55">
        <v>0</v>
      </c>
    </row>
    <row r="6185" spans="1:8" ht="12.5" customHeight="1">
      <c r="A6185" s="55">
        <v>22337</v>
      </c>
      <c r="B6185" s="55">
        <v>4</v>
      </c>
      <c r="C6185" s="55" t="s">
        <v>23199</v>
      </c>
      <c r="D6185" s="55" t="s">
        <v>4649</v>
      </c>
      <c r="E6185" s="55" t="s">
        <v>23200</v>
      </c>
      <c r="F6185" s="55" t="s">
        <v>4651</v>
      </c>
      <c r="G6185" s="55" t="s">
        <v>23201</v>
      </c>
      <c r="H6185" s="55">
        <v>0</v>
      </c>
    </row>
    <row r="6186" spans="1:8" ht="12.5" customHeight="1">
      <c r="A6186" s="55">
        <v>22362</v>
      </c>
      <c r="B6186" s="55">
        <v>4</v>
      </c>
      <c r="C6186" s="55" t="s">
        <v>23202</v>
      </c>
      <c r="D6186" s="55" t="s">
        <v>4649</v>
      </c>
      <c r="E6186" s="55" t="s">
        <v>23203</v>
      </c>
      <c r="F6186" s="55" t="s">
        <v>4651</v>
      </c>
      <c r="G6186" s="55" t="s">
        <v>23204</v>
      </c>
      <c r="H6186" s="55">
        <v>0</v>
      </c>
    </row>
    <row r="6187" spans="1:8" ht="12.5" customHeight="1">
      <c r="A6187" s="55">
        <v>22375</v>
      </c>
      <c r="B6187" s="55">
        <v>4</v>
      </c>
      <c r="C6187" s="55" t="s">
        <v>23205</v>
      </c>
      <c r="D6187" s="55" t="s">
        <v>4649</v>
      </c>
      <c r="E6187" s="55" t="s">
        <v>23206</v>
      </c>
      <c r="F6187" s="55" t="s">
        <v>4651</v>
      </c>
      <c r="G6187" s="55" t="s">
        <v>23207</v>
      </c>
      <c r="H6187" s="55">
        <v>0</v>
      </c>
    </row>
    <row r="6188" spans="1:8" ht="12.5" customHeight="1">
      <c r="A6188" s="55">
        <v>22991</v>
      </c>
      <c r="B6188" s="55">
        <v>4</v>
      </c>
      <c r="C6188" s="55" t="s">
        <v>23208</v>
      </c>
      <c r="D6188" s="55" t="s">
        <v>4649</v>
      </c>
      <c r="E6188" s="55" t="s">
        <v>23209</v>
      </c>
      <c r="F6188" s="55" t="s">
        <v>4651</v>
      </c>
      <c r="G6188" s="55" t="s">
        <v>23210</v>
      </c>
      <c r="H6188" s="55">
        <v>0</v>
      </c>
    </row>
    <row r="6189" spans="1:8" ht="12.5" customHeight="1">
      <c r="A6189" s="55">
        <v>23171</v>
      </c>
      <c r="B6189" s="55">
        <v>4</v>
      </c>
      <c r="C6189" s="55" t="s">
        <v>23211</v>
      </c>
      <c r="D6189" s="55" t="s">
        <v>4649</v>
      </c>
      <c r="E6189" s="55" t="s">
        <v>23212</v>
      </c>
      <c r="F6189" s="55" t="s">
        <v>4651</v>
      </c>
      <c r="G6189" s="55" t="s">
        <v>23213</v>
      </c>
      <c r="H6189" s="55">
        <v>0</v>
      </c>
    </row>
    <row r="6190" spans="1:8" ht="12.5" customHeight="1">
      <c r="A6190" s="55">
        <v>23355</v>
      </c>
      <c r="B6190" s="55">
        <v>4</v>
      </c>
      <c r="C6190" s="55" t="s">
        <v>23214</v>
      </c>
      <c r="D6190" s="55" t="s">
        <v>4649</v>
      </c>
      <c r="E6190" s="55" t="s">
        <v>23215</v>
      </c>
      <c r="F6190" s="55" t="s">
        <v>4651</v>
      </c>
      <c r="G6190" s="55" t="s">
        <v>23216</v>
      </c>
      <c r="H6190" s="55">
        <v>0</v>
      </c>
    </row>
    <row r="6191" spans="1:8" ht="12.5" customHeight="1">
      <c r="A6191" s="55">
        <v>23515</v>
      </c>
      <c r="B6191" s="55">
        <v>4</v>
      </c>
      <c r="C6191" s="55" t="s">
        <v>23217</v>
      </c>
      <c r="D6191" s="55" t="s">
        <v>4649</v>
      </c>
      <c r="E6191" s="55" t="s">
        <v>23218</v>
      </c>
      <c r="F6191" s="55" t="s">
        <v>4651</v>
      </c>
      <c r="G6191" s="55" t="s">
        <v>23219</v>
      </c>
      <c r="H6191" s="55">
        <v>0</v>
      </c>
    </row>
    <row r="6192" spans="1:8" ht="12.5" customHeight="1">
      <c r="A6192" s="55">
        <v>23549</v>
      </c>
      <c r="B6192" s="55">
        <v>4</v>
      </c>
      <c r="C6192" s="55" t="s">
        <v>23220</v>
      </c>
      <c r="D6192" s="55" t="s">
        <v>4649</v>
      </c>
      <c r="E6192" s="55" t="s">
        <v>23221</v>
      </c>
      <c r="F6192" s="55" t="s">
        <v>4651</v>
      </c>
      <c r="G6192" s="55" t="s">
        <v>23222</v>
      </c>
      <c r="H6192" s="55">
        <v>0</v>
      </c>
    </row>
    <row r="6193" spans="1:8" ht="12.5" customHeight="1">
      <c r="A6193" s="55">
        <v>23688</v>
      </c>
      <c r="B6193" s="55">
        <v>4</v>
      </c>
      <c r="C6193" s="55" t="s">
        <v>23223</v>
      </c>
      <c r="D6193" s="55" t="s">
        <v>4649</v>
      </c>
      <c r="E6193" s="55" t="s">
        <v>23224</v>
      </c>
      <c r="F6193" s="55" t="s">
        <v>4651</v>
      </c>
      <c r="G6193" s="55" t="s">
        <v>23225</v>
      </c>
      <c r="H6193" s="55">
        <v>0</v>
      </c>
    </row>
    <row r="6194" spans="1:8" ht="12.5" customHeight="1">
      <c r="A6194" s="55">
        <v>24288</v>
      </c>
      <c r="B6194" s="55">
        <v>4</v>
      </c>
      <c r="C6194" s="55" t="s">
        <v>23226</v>
      </c>
      <c r="D6194" s="55" t="s">
        <v>4649</v>
      </c>
      <c r="E6194" s="55" t="s">
        <v>23227</v>
      </c>
      <c r="F6194" s="55" t="s">
        <v>4651</v>
      </c>
      <c r="G6194" s="55" t="s">
        <v>23228</v>
      </c>
      <c r="H6194" s="55">
        <v>0</v>
      </c>
    </row>
    <row r="6195" spans="1:8" ht="12.5" customHeight="1">
      <c r="A6195" s="55">
        <v>24340</v>
      </c>
      <c r="B6195" s="55">
        <v>4</v>
      </c>
      <c r="C6195" s="55" t="s">
        <v>23229</v>
      </c>
      <c r="D6195" s="55" t="s">
        <v>4649</v>
      </c>
      <c r="E6195" s="55" t="s">
        <v>23230</v>
      </c>
      <c r="F6195" s="55" t="s">
        <v>4651</v>
      </c>
      <c r="G6195" s="55" t="s">
        <v>23231</v>
      </c>
      <c r="H6195" s="55">
        <v>0</v>
      </c>
    </row>
    <row r="6196" spans="1:8" ht="12.5" customHeight="1">
      <c r="A6196" s="55">
        <v>24515</v>
      </c>
      <c r="B6196" s="55">
        <v>4</v>
      </c>
      <c r="C6196" s="55" t="s">
        <v>23232</v>
      </c>
      <c r="D6196" s="55" t="s">
        <v>4649</v>
      </c>
      <c r="E6196" s="55" t="s">
        <v>23233</v>
      </c>
      <c r="F6196" s="55" t="s">
        <v>4651</v>
      </c>
      <c r="G6196" s="55" t="s">
        <v>23234</v>
      </c>
      <c r="H6196" s="55">
        <v>0</v>
      </c>
    </row>
    <row r="6197" spans="1:8" ht="12.5" customHeight="1">
      <c r="A6197" s="55">
        <v>24524</v>
      </c>
      <c r="B6197" s="55">
        <v>4</v>
      </c>
      <c r="C6197" s="55" t="s">
        <v>23235</v>
      </c>
      <c r="D6197" s="55" t="s">
        <v>4649</v>
      </c>
      <c r="E6197" s="55" t="s">
        <v>23236</v>
      </c>
      <c r="F6197" s="55" t="s">
        <v>4651</v>
      </c>
      <c r="G6197" s="55" t="s">
        <v>23237</v>
      </c>
      <c r="H6197" s="55">
        <v>0</v>
      </c>
    </row>
    <row r="6198" spans="1:8" ht="12.5" customHeight="1">
      <c r="A6198" s="55">
        <v>24810</v>
      </c>
      <c r="B6198" s="55">
        <v>4</v>
      </c>
      <c r="C6198" s="55" t="s">
        <v>23238</v>
      </c>
      <c r="D6198" s="55" t="s">
        <v>4649</v>
      </c>
      <c r="E6198" s="55" t="s">
        <v>23239</v>
      </c>
      <c r="F6198" s="55" t="s">
        <v>4651</v>
      </c>
      <c r="G6198" s="55" t="s">
        <v>23240</v>
      </c>
      <c r="H6198" s="55">
        <v>0</v>
      </c>
    </row>
    <row r="6199" spans="1:8" ht="12.5" customHeight="1">
      <c r="A6199" s="55">
        <v>24956</v>
      </c>
      <c r="B6199" s="55">
        <v>4</v>
      </c>
      <c r="C6199" s="55" t="s">
        <v>23241</v>
      </c>
      <c r="D6199" s="55" t="s">
        <v>4649</v>
      </c>
      <c r="E6199" s="55" t="s">
        <v>23242</v>
      </c>
      <c r="F6199" s="55" t="s">
        <v>4651</v>
      </c>
      <c r="G6199" s="55" t="s">
        <v>23243</v>
      </c>
      <c r="H6199" s="55">
        <v>0</v>
      </c>
    </row>
    <row r="6200" spans="1:8" ht="12.5" customHeight="1">
      <c r="A6200" s="55">
        <v>25376</v>
      </c>
      <c r="B6200" s="55">
        <v>4</v>
      </c>
      <c r="C6200" s="55" t="s">
        <v>23244</v>
      </c>
      <c r="D6200" s="55" t="s">
        <v>4649</v>
      </c>
      <c r="E6200" s="55" t="s">
        <v>23245</v>
      </c>
      <c r="F6200" s="55" t="s">
        <v>4651</v>
      </c>
      <c r="G6200" s="55" t="s">
        <v>23246</v>
      </c>
      <c r="H6200" s="55">
        <v>0</v>
      </c>
    </row>
    <row r="6201" spans="1:8" ht="12.5" customHeight="1">
      <c r="A6201" s="55">
        <v>25382</v>
      </c>
      <c r="B6201" s="55">
        <v>4</v>
      </c>
      <c r="C6201" s="55" t="s">
        <v>23247</v>
      </c>
      <c r="D6201" s="55" t="s">
        <v>4649</v>
      </c>
      <c r="E6201" s="55" t="s">
        <v>23248</v>
      </c>
      <c r="F6201" s="55" t="s">
        <v>4651</v>
      </c>
      <c r="G6201" s="55" t="s">
        <v>23249</v>
      </c>
      <c r="H6201" s="55">
        <v>0</v>
      </c>
    </row>
    <row r="6202" spans="1:8" ht="12.5" customHeight="1">
      <c r="A6202" s="55">
        <v>25410</v>
      </c>
      <c r="B6202" s="55">
        <v>4</v>
      </c>
      <c r="C6202" s="55" t="s">
        <v>23250</v>
      </c>
      <c r="D6202" s="55" t="s">
        <v>4649</v>
      </c>
      <c r="E6202" s="55" t="s">
        <v>23251</v>
      </c>
      <c r="F6202" s="55" t="s">
        <v>4651</v>
      </c>
      <c r="G6202" s="55" t="s">
        <v>23252</v>
      </c>
      <c r="H6202" s="55">
        <v>0</v>
      </c>
    </row>
    <row r="6203" spans="1:8" ht="12.5" customHeight="1">
      <c r="A6203" s="55">
        <v>26059</v>
      </c>
      <c r="B6203" s="55">
        <v>4</v>
      </c>
      <c r="C6203" s="55" t="s">
        <v>23253</v>
      </c>
      <c r="D6203" s="55" t="s">
        <v>4649</v>
      </c>
      <c r="E6203" s="55" t="s">
        <v>23254</v>
      </c>
      <c r="F6203" s="55" t="s">
        <v>4651</v>
      </c>
      <c r="G6203" s="55" t="s">
        <v>23255</v>
      </c>
      <c r="H6203" s="55">
        <v>0</v>
      </c>
    </row>
    <row r="6204" spans="1:8" ht="12.5" customHeight="1">
      <c r="A6204" s="55">
        <v>26172</v>
      </c>
      <c r="B6204" s="55">
        <v>4</v>
      </c>
      <c r="C6204" s="55" t="s">
        <v>23256</v>
      </c>
      <c r="D6204" s="55" t="s">
        <v>4649</v>
      </c>
      <c r="E6204" s="55" t="s">
        <v>23257</v>
      </c>
      <c r="F6204" s="55" t="s">
        <v>4651</v>
      </c>
      <c r="G6204" s="55" t="s">
        <v>23258</v>
      </c>
      <c r="H6204" s="55">
        <v>0</v>
      </c>
    </row>
    <row r="6205" spans="1:8" ht="12.5" customHeight="1">
      <c r="A6205" s="55">
        <v>26309</v>
      </c>
      <c r="B6205" s="55">
        <v>4</v>
      </c>
      <c r="C6205" s="55" t="s">
        <v>23259</v>
      </c>
      <c r="D6205" s="55" t="s">
        <v>4649</v>
      </c>
      <c r="E6205" s="55" t="s">
        <v>23260</v>
      </c>
      <c r="F6205" s="55" t="s">
        <v>4651</v>
      </c>
      <c r="G6205" s="55" t="s">
        <v>23261</v>
      </c>
      <c r="H6205" s="55">
        <v>0</v>
      </c>
    </row>
    <row r="6206" spans="1:8" ht="12.5" customHeight="1">
      <c r="A6206" s="55">
        <v>26738</v>
      </c>
      <c r="B6206" s="55">
        <v>4</v>
      </c>
      <c r="C6206" s="55" t="s">
        <v>23262</v>
      </c>
      <c r="D6206" s="55" t="s">
        <v>4649</v>
      </c>
      <c r="E6206" s="55" t="s">
        <v>23263</v>
      </c>
      <c r="F6206" s="55" t="s">
        <v>4651</v>
      </c>
      <c r="G6206" s="55" t="s">
        <v>23264</v>
      </c>
      <c r="H6206" s="55">
        <v>0</v>
      </c>
    </row>
    <row r="6207" spans="1:8" ht="12.5" customHeight="1">
      <c r="A6207" s="55">
        <v>27092</v>
      </c>
      <c r="B6207" s="55">
        <v>4</v>
      </c>
      <c r="C6207" s="55" t="s">
        <v>23265</v>
      </c>
      <c r="D6207" s="55" t="s">
        <v>4649</v>
      </c>
      <c r="E6207" s="55" t="s">
        <v>23266</v>
      </c>
      <c r="F6207" s="55" t="s">
        <v>4651</v>
      </c>
      <c r="G6207" s="55" t="s">
        <v>23267</v>
      </c>
      <c r="H6207" s="55">
        <v>0</v>
      </c>
    </row>
    <row r="6208" spans="1:8" ht="12.5" customHeight="1">
      <c r="A6208" s="55">
        <v>27277</v>
      </c>
      <c r="B6208" s="55">
        <v>4</v>
      </c>
      <c r="C6208" s="55" t="s">
        <v>23268</v>
      </c>
      <c r="D6208" s="55" t="s">
        <v>4649</v>
      </c>
      <c r="E6208" s="55" t="s">
        <v>23269</v>
      </c>
      <c r="F6208" s="55" t="s">
        <v>4651</v>
      </c>
      <c r="G6208" s="55" t="s">
        <v>23270</v>
      </c>
      <c r="H6208" s="55">
        <v>0</v>
      </c>
    </row>
    <row r="6209" spans="1:8" ht="12.5" customHeight="1">
      <c r="A6209" s="55">
        <v>27410</v>
      </c>
      <c r="B6209" s="55">
        <v>4</v>
      </c>
      <c r="C6209" s="55" t="s">
        <v>23271</v>
      </c>
      <c r="D6209" s="55" t="s">
        <v>4649</v>
      </c>
      <c r="E6209" s="55" t="s">
        <v>23272</v>
      </c>
      <c r="F6209" s="55" t="s">
        <v>4651</v>
      </c>
      <c r="G6209" s="55" t="s">
        <v>23273</v>
      </c>
      <c r="H6209" s="55">
        <v>0</v>
      </c>
    </row>
    <row r="6210" spans="1:8" ht="12.5" customHeight="1">
      <c r="A6210" s="55">
        <v>27417</v>
      </c>
      <c r="B6210" s="55">
        <v>4</v>
      </c>
      <c r="C6210" s="55" t="s">
        <v>23274</v>
      </c>
      <c r="D6210" s="55" t="s">
        <v>4649</v>
      </c>
      <c r="E6210" s="55" t="s">
        <v>23275</v>
      </c>
      <c r="F6210" s="55" t="s">
        <v>4651</v>
      </c>
      <c r="G6210" s="55" t="s">
        <v>23276</v>
      </c>
      <c r="H6210" s="55">
        <v>0</v>
      </c>
    </row>
    <row r="6211" spans="1:8" ht="12.5" customHeight="1">
      <c r="A6211" s="55">
        <v>27505</v>
      </c>
      <c r="B6211" s="55">
        <v>4</v>
      </c>
      <c r="C6211" s="55" t="s">
        <v>23277</v>
      </c>
      <c r="D6211" s="55" t="s">
        <v>4649</v>
      </c>
      <c r="E6211" s="55" t="s">
        <v>23278</v>
      </c>
      <c r="F6211" s="55" t="s">
        <v>4651</v>
      </c>
      <c r="G6211" s="55" t="s">
        <v>23279</v>
      </c>
      <c r="H6211" s="55">
        <v>0</v>
      </c>
    </row>
    <row r="6212" spans="1:8" ht="12.5" customHeight="1">
      <c r="A6212" s="55">
        <v>27543</v>
      </c>
      <c r="B6212" s="55">
        <v>4</v>
      </c>
      <c r="C6212" s="55" t="s">
        <v>23280</v>
      </c>
      <c r="D6212" s="55" t="s">
        <v>4649</v>
      </c>
      <c r="E6212" s="55" t="s">
        <v>23281</v>
      </c>
      <c r="F6212" s="55" t="s">
        <v>4651</v>
      </c>
      <c r="G6212" s="55" t="s">
        <v>23282</v>
      </c>
      <c r="H6212" s="55">
        <v>0</v>
      </c>
    </row>
    <row r="6213" spans="1:8" ht="12.5" customHeight="1">
      <c r="A6213" s="55">
        <v>28172</v>
      </c>
      <c r="B6213" s="55">
        <v>4</v>
      </c>
      <c r="C6213" s="55" t="s">
        <v>23283</v>
      </c>
      <c r="D6213" s="55" t="s">
        <v>4649</v>
      </c>
      <c r="E6213" s="55" t="s">
        <v>23284</v>
      </c>
      <c r="F6213" s="55" t="s">
        <v>4651</v>
      </c>
      <c r="G6213" s="55" t="s">
        <v>23285</v>
      </c>
      <c r="H6213" s="55">
        <v>0</v>
      </c>
    </row>
    <row r="6214" spans="1:8" ht="12.5" customHeight="1">
      <c r="A6214" s="55">
        <v>28200</v>
      </c>
      <c r="B6214" s="55">
        <v>4</v>
      </c>
      <c r="C6214" s="55" t="s">
        <v>23286</v>
      </c>
      <c r="D6214" s="55" t="s">
        <v>4649</v>
      </c>
      <c r="E6214" s="55" t="s">
        <v>23287</v>
      </c>
      <c r="F6214" s="55" t="s">
        <v>4651</v>
      </c>
      <c r="G6214" s="55" t="s">
        <v>23288</v>
      </c>
      <c r="H6214" s="55">
        <v>0</v>
      </c>
    </row>
    <row r="6215" spans="1:8" ht="12.5" customHeight="1">
      <c r="A6215" s="55">
        <v>28811</v>
      </c>
      <c r="B6215" s="55">
        <v>4</v>
      </c>
      <c r="C6215" s="55" t="s">
        <v>23289</v>
      </c>
      <c r="D6215" s="55" t="s">
        <v>4649</v>
      </c>
      <c r="E6215" s="55" t="s">
        <v>23290</v>
      </c>
      <c r="F6215" s="55" t="s">
        <v>4651</v>
      </c>
      <c r="G6215" s="55" t="s">
        <v>23291</v>
      </c>
      <c r="H6215" s="55">
        <v>0</v>
      </c>
    </row>
    <row r="6216" spans="1:8" ht="12.5" customHeight="1">
      <c r="A6216" s="55">
        <v>29235</v>
      </c>
      <c r="B6216" s="55">
        <v>4</v>
      </c>
      <c r="C6216" s="55" t="s">
        <v>23292</v>
      </c>
      <c r="D6216" s="55" t="s">
        <v>4649</v>
      </c>
      <c r="E6216" s="55" t="s">
        <v>23293</v>
      </c>
      <c r="F6216" s="55" t="s">
        <v>4651</v>
      </c>
      <c r="G6216" s="55" t="s">
        <v>23294</v>
      </c>
      <c r="H6216" s="55">
        <v>0</v>
      </c>
    </row>
    <row r="6217" spans="1:8" ht="12.5" customHeight="1">
      <c r="A6217" s="55">
        <v>29279</v>
      </c>
      <c r="B6217" s="55">
        <v>4</v>
      </c>
      <c r="C6217" s="55" t="s">
        <v>23295</v>
      </c>
      <c r="D6217" s="55" t="s">
        <v>4649</v>
      </c>
      <c r="E6217" s="55" t="s">
        <v>23296</v>
      </c>
      <c r="F6217" s="55" t="s">
        <v>4651</v>
      </c>
      <c r="G6217" s="55" t="s">
        <v>23297</v>
      </c>
      <c r="H6217" s="55">
        <v>0</v>
      </c>
    </row>
    <row r="6218" spans="1:8" ht="12.5" customHeight="1">
      <c r="A6218" s="55">
        <v>11053</v>
      </c>
      <c r="B6218" s="55">
        <v>4</v>
      </c>
      <c r="C6218" s="55" t="s">
        <v>23298</v>
      </c>
      <c r="D6218" s="55" t="s">
        <v>4649</v>
      </c>
      <c r="E6218" s="55" t="s">
        <v>23299</v>
      </c>
      <c r="F6218" s="55" t="s">
        <v>4651</v>
      </c>
      <c r="G6218" s="55" t="s">
        <v>23300</v>
      </c>
      <c r="H6218" s="55">
        <v>0</v>
      </c>
    </row>
    <row r="6219" spans="1:8" ht="12.5" customHeight="1">
      <c r="A6219" s="55">
        <v>11288</v>
      </c>
      <c r="B6219" s="55">
        <v>4</v>
      </c>
      <c r="C6219" s="55" t="s">
        <v>23301</v>
      </c>
      <c r="D6219" s="55" t="s">
        <v>4649</v>
      </c>
      <c r="E6219" s="55" t="s">
        <v>23302</v>
      </c>
      <c r="F6219" s="55" t="s">
        <v>4651</v>
      </c>
      <c r="G6219" s="55" t="s">
        <v>23303</v>
      </c>
      <c r="H6219" s="55">
        <v>0</v>
      </c>
    </row>
    <row r="6220" spans="1:8" ht="12.5" customHeight="1">
      <c r="A6220" s="55">
        <v>11658</v>
      </c>
      <c r="B6220" s="55">
        <v>4</v>
      </c>
      <c r="C6220" s="55" t="s">
        <v>23304</v>
      </c>
      <c r="D6220" s="55" t="s">
        <v>4649</v>
      </c>
      <c r="E6220" s="55" t="s">
        <v>23305</v>
      </c>
      <c r="F6220" s="55" t="s">
        <v>4651</v>
      </c>
      <c r="G6220" s="55" t="s">
        <v>23306</v>
      </c>
      <c r="H6220" s="55">
        <v>0</v>
      </c>
    </row>
    <row r="6221" spans="1:8" ht="12.5" customHeight="1">
      <c r="A6221" s="55">
        <v>11714</v>
      </c>
      <c r="B6221" s="55">
        <v>4</v>
      </c>
      <c r="C6221" s="55" t="s">
        <v>23307</v>
      </c>
      <c r="D6221" s="55" t="s">
        <v>4649</v>
      </c>
      <c r="E6221" s="55" t="s">
        <v>23308</v>
      </c>
      <c r="F6221" s="55" t="s">
        <v>4651</v>
      </c>
      <c r="G6221" s="55" t="s">
        <v>23309</v>
      </c>
      <c r="H6221" s="55">
        <v>0</v>
      </c>
    </row>
    <row r="6222" spans="1:8" ht="12.5" customHeight="1">
      <c r="A6222" s="55">
        <v>11923</v>
      </c>
      <c r="B6222" s="55">
        <v>4</v>
      </c>
      <c r="C6222" s="55" t="s">
        <v>23310</v>
      </c>
      <c r="D6222" s="55" t="s">
        <v>4649</v>
      </c>
      <c r="E6222" s="55" t="s">
        <v>23311</v>
      </c>
      <c r="F6222" s="55" t="s">
        <v>4651</v>
      </c>
      <c r="G6222" s="55" t="s">
        <v>23312</v>
      </c>
      <c r="H6222" s="55">
        <v>0</v>
      </c>
    </row>
    <row r="6223" spans="1:8" ht="12.5" customHeight="1">
      <c r="A6223" s="55">
        <v>12157</v>
      </c>
      <c r="B6223" s="55">
        <v>4</v>
      </c>
      <c r="C6223" s="55" t="s">
        <v>23313</v>
      </c>
      <c r="D6223" s="55" t="s">
        <v>4649</v>
      </c>
      <c r="E6223" s="55" t="s">
        <v>23314</v>
      </c>
      <c r="F6223" s="55" t="s">
        <v>4651</v>
      </c>
      <c r="G6223" s="55" t="s">
        <v>23315</v>
      </c>
      <c r="H6223" s="55">
        <v>0</v>
      </c>
    </row>
    <row r="6224" spans="1:8" ht="12.5" customHeight="1">
      <c r="A6224" s="55">
        <v>12169</v>
      </c>
      <c r="B6224" s="55">
        <v>4</v>
      </c>
      <c r="C6224" s="55" t="s">
        <v>23316</v>
      </c>
      <c r="D6224" s="55" t="s">
        <v>4649</v>
      </c>
      <c r="E6224" s="55" t="s">
        <v>23317</v>
      </c>
      <c r="F6224" s="55" t="s">
        <v>4651</v>
      </c>
      <c r="G6224" s="55" t="s">
        <v>23318</v>
      </c>
      <c r="H6224" s="55">
        <v>0</v>
      </c>
    </row>
    <row r="6225" spans="1:8" ht="12.5" customHeight="1">
      <c r="A6225" s="55">
        <v>12410</v>
      </c>
      <c r="B6225" s="55">
        <v>4</v>
      </c>
      <c r="C6225" s="55" t="s">
        <v>23319</v>
      </c>
      <c r="D6225" s="55" t="s">
        <v>4649</v>
      </c>
      <c r="E6225" s="55" t="s">
        <v>23320</v>
      </c>
      <c r="F6225" s="55" t="s">
        <v>4651</v>
      </c>
      <c r="G6225" s="55" t="s">
        <v>23321</v>
      </c>
      <c r="H6225" s="55">
        <v>0</v>
      </c>
    </row>
    <row r="6226" spans="1:8" ht="12.5" customHeight="1">
      <c r="A6226" s="55">
        <v>12768</v>
      </c>
      <c r="B6226" s="55">
        <v>4</v>
      </c>
      <c r="C6226" s="55" t="s">
        <v>23322</v>
      </c>
      <c r="D6226" s="55" t="s">
        <v>4649</v>
      </c>
      <c r="E6226" s="55" t="s">
        <v>23323</v>
      </c>
      <c r="F6226" s="55" t="s">
        <v>4651</v>
      </c>
      <c r="G6226" s="55" t="s">
        <v>23324</v>
      </c>
      <c r="H6226" s="55">
        <v>0</v>
      </c>
    </row>
    <row r="6227" spans="1:8" ht="12.5" customHeight="1">
      <c r="A6227" s="55">
        <v>13142</v>
      </c>
      <c r="B6227" s="55">
        <v>4</v>
      </c>
      <c r="C6227" s="55" t="s">
        <v>23325</v>
      </c>
      <c r="D6227" s="55" t="s">
        <v>4649</v>
      </c>
      <c r="E6227" s="55" t="s">
        <v>23326</v>
      </c>
      <c r="F6227" s="55" t="s">
        <v>4651</v>
      </c>
      <c r="G6227" s="55" t="s">
        <v>23327</v>
      </c>
      <c r="H6227" s="55">
        <v>0</v>
      </c>
    </row>
    <row r="6228" spans="1:8" ht="12.5" customHeight="1">
      <c r="A6228" s="55">
        <v>13299</v>
      </c>
      <c r="B6228" s="55">
        <v>4</v>
      </c>
      <c r="C6228" s="55" t="s">
        <v>23328</v>
      </c>
      <c r="D6228" s="55" t="s">
        <v>4649</v>
      </c>
      <c r="E6228" s="55" t="s">
        <v>23329</v>
      </c>
      <c r="F6228" s="55" t="s">
        <v>4651</v>
      </c>
      <c r="G6228" s="55" t="s">
        <v>23330</v>
      </c>
      <c r="H6228" s="55">
        <v>0</v>
      </c>
    </row>
    <row r="6229" spans="1:8" ht="12.5" customHeight="1">
      <c r="A6229" s="55">
        <v>13715</v>
      </c>
      <c r="B6229" s="55">
        <v>4</v>
      </c>
      <c r="C6229" s="55" t="s">
        <v>23331</v>
      </c>
      <c r="D6229" s="55" t="s">
        <v>4649</v>
      </c>
      <c r="E6229" s="55" t="s">
        <v>23332</v>
      </c>
      <c r="F6229" s="55" t="s">
        <v>4651</v>
      </c>
      <c r="G6229" s="55" t="s">
        <v>23333</v>
      </c>
      <c r="H6229" s="55">
        <v>0</v>
      </c>
    </row>
    <row r="6230" spans="1:8" ht="12.5" customHeight="1">
      <c r="A6230" s="55">
        <v>13876</v>
      </c>
      <c r="B6230" s="55">
        <v>4</v>
      </c>
      <c r="C6230" s="55" t="s">
        <v>23334</v>
      </c>
      <c r="D6230" s="55" t="s">
        <v>4649</v>
      </c>
      <c r="E6230" s="55" t="s">
        <v>23335</v>
      </c>
      <c r="F6230" s="55" t="s">
        <v>4651</v>
      </c>
      <c r="G6230" s="55" t="s">
        <v>23336</v>
      </c>
      <c r="H6230" s="55">
        <v>0</v>
      </c>
    </row>
    <row r="6231" spans="1:8" ht="12.5" customHeight="1">
      <c r="A6231" s="55">
        <v>14435</v>
      </c>
      <c r="B6231" s="55">
        <v>4</v>
      </c>
      <c r="C6231" s="55" t="s">
        <v>23337</v>
      </c>
      <c r="D6231" s="55" t="s">
        <v>4649</v>
      </c>
      <c r="E6231" s="55" t="s">
        <v>23338</v>
      </c>
      <c r="F6231" s="55" t="s">
        <v>4651</v>
      </c>
      <c r="G6231" s="55" t="s">
        <v>23339</v>
      </c>
      <c r="H6231" s="55">
        <v>0</v>
      </c>
    </row>
    <row r="6232" spans="1:8" ht="12.5" customHeight="1">
      <c r="A6232" s="55">
        <v>14513</v>
      </c>
      <c r="B6232" s="55">
        <v>4</v>
      </c>
      <c r="C6232" s="55" t="s">
        <v>23340</v>
      </c>
      <c r="D6232" s="55" t="s">
        <v>4649</v>
      </c>
      <c r="E6232" s="55" t="s">
        <v>23341</v>
      </c>
      <c r="F6232" s="55" t="s">
        <v>4651</v>
      </c>
      <c r="G6232" s="55" t="s">
        <v>23342</v>
      </c>
      <c r="H6232" s="55">
        <v>0</v>
      </c>
    </row>
    <row r="6233" spans="1:8" ht="12.5" customHeight="1">
      <c r="A6233" s="55">
        <v>15017</v>
      </c>
      <c r="B6233" s="55">
        <v>4</v>
      </c>
      <c r="C6233" s="55" t="s">
        <v>23343</v>
      </c>
      <c r="D6233" s="55" t="s">
        <v>4649</v>
      </c>
      <c r="E6233" s="55" t="s">
        <v>23344</v>
      </c>
      <c r="F6233" s="55" t="s">
        <v>4651</v>
      </c>
      <c r="G6233" s="55" t="s">
        <v>23345</v>
      </c>
      <c r="H6233" s="55">
        <v>0</v>
      </c>
    </row>
    <row r="6234" spans="1:8" ht="12.5" customHeight="1">
      <c r="A6234" s="55">
        <v>15274</v>
      </c>
      <c r="B6234" s="55">
        <v>4</v>
      </c>
      <c r="C6234" s="55" t="s">
        <v>23346</v>
      </c>
      <c r="D6234" s="55" t="s">
        <v>4649</v>
      </c>
      <c r="E6234" s="55" t="s">
        <v>23347</v>
      </c>
      <c r="F6234" s="55" t="s">
        <v>4651</v>
      </c>
      <c r="G6234" s="55" t="s">
        <v>23348</v>
      </c>
      <c r="H6234" s="55">
        <v>0</v>
      </c>
    </row>
    <row r="6235" spans="1:8" ht="12.5" customHeight="1">
      <c r="A6235" s="55">
        <v>15302</v>
      </c>
      <c r="B6235" s="55">
        <v>4</v>
      </c>
      <c r="C6235" s="55" t="s">
        <v>23349</v>
      </c>
      <c r="D6235" s="55" t="s">
        <v>4649</v>
      </c>
      <c r="E6235" s="55" t="s">
        <v>23350</v>
      </c>
      <c r="F6235" s="55" t="s">
        <v>4651</v>
      </c>
      <c r="G6235" s="55" t="s">
        <v>23351</v>
      </c>
      <c r="H6235" s="55">
        <v>0</v>
      </c>
    </row>
    <row r="6236" spans="1:8" ht="12.5" customHeight="1">
      <c r="A6236" s="55">
        <v>15412</v>
      </c>
      <c r="B6236" s="55">
        <v>4</v>
      </c>
      <c r="C6236" s="55" t="s">
        <v>23352</v>
      </c>
      <c r="D6236" s="55" t="s">
        <v>4649</v>
      </c>
      <c r="E6236" s="55" t="s">
        <v>23353</v>
      </c>
      <c r="F6236" s="55" t="s">
        <v>4651</v>
      </c>
      <c r="G6236" s="55" t="s">
        <v>23354</v>
      </c>
      <c r="H6236" s="55">
        <v>0</v>
      </c>
    </row>
    <row r="6237" spans="1:8" ht="12.5" customHeight="1">
      <c r="A6237" s="55">
        <v>15883</v>
      </c>
      <c r="B6237" s="55">
        <v>4</v>
      </c>
      <c r="C6237" s="55" t="s">
        <v>23355</v>
      </c>
      <c r="D6237" s="55" t="s">
        <v>4649</v>
      </c>
      <c r="E6237" s="55" t="s">
        <v>23356</v>
      </c>
      <c r="F6237" s="55" t="s">
        <v>4651</v>
      </c>
      <c r="G6237" s="55" t="s">
        <v>23357</v>
      </c>
      <c r="H6237" s="55">
        <v>0</v>
      </c>
    </row>
    <row r="6238" spans="1:8" ht="12.5" customHeight="1">
      <c r="A6238" s="55">
        <v>15890</v>
      </c>
      <c r="B6238" s="55">
        <v>4</v>
      </c>
      <c r="C6238" s="55" t="s">
        <v>23358</v>
      </c>
      <c r="D6238" s="55" t="s">
        <v>4649</v>
      </c>
      <c r="E6238" s="55" t="s">
        <v>23359</v>
      </c>
      <c r="F6238" s="55" t="s">
        <v>4651</v>
      </c>
      <c r="G6238" s="55" t="s">
        <v>23360</v>
      </c>
      <c r="H6238" s="55">
        <v>0</v>
      </c>
    </row>
    <row r="6239" spans="1:8" ht="12.5" customHeight="1">
      <c r="A6239" s="55">
        <v>15956</v>
      </c>
      <c r="B6239" s="55">
        <v>4</v>
      </c>
      <c r="C6239" s="55" t="s">
        <v>23361</v>
      </c>
      <c r="D6239" s="55" t="s">
        <v>4649</v>
      </c>
      <c r="E6239" s="55" t="s">
        <v>23362</v>
      </c>
      <c r="F6239" s="55" t="s">
        <v>4651</v>
      </c>
      <c r="G6239" s="55" t="s">
        <v>23363</v>
      </c>
      <c r="H6239" s="55">
        <v>0</v>
      </c>
    </row>
    <row r="6240" spans="1:8" ht="12.5" customHeight="1">
      <c r="A6240" s="55">
        <v>15995</v>
      </c>
      <c r="B6240" s="55">
        <v>4</v>
      </c>
      <c r="C6240" s="55" t="s">
        <v>23364</v>
      </c>
      <c r="D6240" s="55" t="s">
        <v>4649</v>
      </c>
      <c r="E6240" s="55" t="s">
        <v>23365</v>
      </c>
      <c r="F6240" s="55" t="s">
        <v>4651</v>
      </c>
      <c r="G6240" s="55" t="s">
        <v>23366</v>
      </c>
      <c r="H6240" s="55">
        <v>0</v>
      </c>
    </row>
    <row r="6241" spans="1:8" ht="12.5" customHeight="1">
      <c r="A6241" s="55">
        <v>16080</v>
      </c>
      <c r="B6241" s="55">
        <v>4</v>
      </c>
      <c r="C6241" s="55" t="s">
        <v>23367</v>
      </c>
      <c r="D6241" s="55" t="s">
        <v>4649</v>
      </c>
      <c r="E6241" s="55" t="s">
        <v>23368</v>
      </c>
      <c r="F6241" s="55" t="s">
        <v>4651</v>
      </c>
      <c r="G6241" s="55" t="s">
        <v>23369</v>
      </c>
      <c r="H6241" s="55">
        <v>0</v>
      </c>
    </row>
    <row r="6242" spans="1:8" ht="12.5" customHeight="1">
      <c r="A6242" s="55">
        <v>16860</v>
      </c>
      <c r="B6242" s="55">
        <v>4</v>
      </c>
      <c r="C6242" s="55" t="s">
        <v>23370</v>
      </c>
      <c r="D6242" s="55" t="s">
        <v>4649</v>
      </c>
      <c r="E6242" s="55" t="s">
        <v>23371</v>
      </c>
      <c r="F6242" s="55" t="s">
        <v>4651</v>
      </c>
      <c r="G6242" s="55" t="s">
        <v>23372</v>
      </c>
      <c r="H6242" s="55">
        <v>0</v>
      </c>
    </row>
    <row r="6243" spans="1:8" ht="12.5" customHeight="1">
      <c r="A6243" s="55">
        <v>16988</v>
      </c>
      <c r="B6243" s="55">
        <v>4</v>
      </c>
      <c r="C6243" s="55" t="s">
        <v>23373</v>
      </c>
      <c r="D6243" s="55" t="s">
        <v>4649</v>
      </c>
      <c r="E6243" s="55" t="s">
        <v>23374</v>
      </c>
      <c r="F6243" s="55" t="s">
        <v>4651</v>
      </c>
      <c r="G6243" s="55" t="s">
        <v>23375</v>
      </c>
      <c r="H6243" s="55">
        <v>0</v>
      </c>
    </row>
    <row r="6244" spans="1:8" ht="12.5" customHeight="1">
      <c r="A6244" s="55">
        <v>17525</v>
      </c>
      <c r="B6244" s="55">
        <v>4</v>
      </c>
      <c r="C6244" s="55" t="s">
        <v>23376</v>
      </c>
      <c r="D6244" s="55" t="s">
        <v>4649</v>
      </c>
      <c r="E6244" s="55" t="s">
        <v>23377</v>
      </c>
      <c r="F6244" s="55" t="s">
        <v>4651</v>
      </c>
      <c r="G6244" s="55" t="s">
        <v>23378</v>
      </c>
      <c r="H6244" s="55">
        <v>0</v>
      </c>
    </row>
    <row r="6245" spans="1:8" ht="12.5" customHeight="1">
      <c r="A6245" s="55">
        <v>17563</v>
      </c>
      <c r="B6245" s="55">
        <v>4</v>
      </c>
      <c r="C6245" s="55" t="s">
        <v>23379</v>
      </c>
      <c r="D6245" s="55" t="s">
        <v>4649</v>
      </c>
      <c r="E6245" s="55" t="s">
        <v>23380</v>
      </c>
      <c r="F6245" s="55" t="s">
        <v>4651</v>
      </c>
      <c r="G6245" s="55" t="s">
        <v>23381</v>
      </c>
      <c r="H6245" s="55">
        <v>0</v>
      </c>
    </row>
    <row r="6246" spans="1:8" ht="12.5" customHeight="1">
      <c r="A6246" s="55">
        <v>18123</v>
      </c>
      <c r="B6246" s="55">
        <v>4</v>
      </c>
      <c r="C6246" s="55" t="s">
        <v>23382</v>
      </c>
      <c r="D6246" s="55" t="s">
        <v>4649</v>
      </c>
      <c r="E6246" s="55" t="s">
        <v>23383</v>
      </c>
      <c r="F6246" s="55" t="s">
        <v>4651</v>
      </c>
      <c r="G6246" s="55" t="s">
        <v>23384</v>
      </c>
      <c r="H6246" s="55">
        <v>0</v>
      </c>
    </row>
    <row r="6247" spans="1:8" ht="12.5" customHeight="1">
      <c r="A6247" s="55">
        <v>18350</v>
      </c>
      <c r="B6247" s="55">
        <v>4</v>
      </c>
      <c r="C6247" s="55" t="s">
        <v>23385</v>
      </c>
      <c r="D6247" s="55" t="s">
        <v>4649</v>
      </c>
      <c r="E6247" s="55" t="s">
        <v>23386</v>
      </c>
      <c r="F6247" s="55" t="s">
        <v>4651</v>
      </c>
      <c r="G6247" s="55" t="s">
        <v>23387</v>
      </c>
      <c r="H6247" s="55">
        <v>0</v>
      </c>
    </row>
    <row r="6248" spans="1:8" ht="12.5" customHeight="1">
      <c r="A6248" s="55">
        <v>18563</v>
      </c>
      <c r="B6248" s="55">
        <v>4</v>
      </c>
      <c r="C6248" s="55" t="s">
        <v>23388</v>
      </c>
      <c r="D6248" s="55" t="s">
        <v>4649</v>
      </c>
      <c r="E6248" s="55" t="s">
        <v>23389</v>
      </c>
      <c r="F6248" s="55" t="s">
        <v>4651</v>
      </c>
      <c r="G6248" s="55" t="s">
        <v>23390</v>
      </c>
      <c r="H6248" s="55">
        <v>0</v>
      </c>
    </row>
    <row r="6249" spans="1:8" ht="12.5" customHeight="1">
      <c r="A6249" s="55">
        <v>18596</v>
      </c>
      <c r="B6249" s="55">
        <v>4</v>
      </c>
      <c r="C6249" s="55" t="s">
        <v>23391</v>
      </c>
      <c r="D6249" s="55" t="s">
        <v>4649</v>
      </c>
      <c r="E6249" s="55" t="s">
        <v>23392</v>
      </c>
      <c r="F6249" s="55" t="s">
        <v>4651</v>
      </c>
      <c r="G6249" s="55" t="s">
        <v>23393</v>
      </c>
      <c r="H6249" s="55">
        <v>0</v>
      </c>
    </row>
    <row r="6250" spans="1:8" ht="12.5" customHeight="1">
      <c r="A6250" s="55">
        <v>18672</v>
      </c>
      <c r="B6250" s="55">
        <v>4</v>
      </c>
      <c r="C6250" s="55" t="s">
        <v>23394</v>
      </c>
      <c r="D6250" s="55" t="s">
        <v>4649</v>
      </c>
      <c r="E6250" s="55" t="s">
        <v>23395</v>
      </c>
      <c r="F6250" s="55" t="s">
        <v>4651</v>
      </c>
      <c r="G6250" s="55" t="s">
        <v>23396</v>
      </c>
      <c r="H6250" s="55">
        <v>0</v>
      </c>
    </row>
    <row r="6251" spans="1:8" ht="12.5" customHeight="1">
      <c r="A6251" s="55">
        <v>18774</v>
      </c>
      <c r="B6251" s="55">
        <v>4</v>
      </c>
      <c r="C6251" s="55" t="s">
        <v>23397</v>
      </c>
      <c r="D6251" s="55" t="s">
        <v>4649</v>
      </c>
      <c r="E6251" s="55" t="s">
        <v>23398</v>
      </c>
      <c r="F6251" s="55" t="s">
        <v>4651</v>
      </c>
      <c r="G6251" s="55" t="s">
        <v>23399</v>
      </c>
      <c r="H6251" s="55">
        <v>0</v>
      </c>
    </row>
    <row r="6252" spans="1:8" ht="12.5" customHeight="1">
      <c r="A6252" s="55">
        <v>18913</v>
      </c>
      <c r="B6252" s="55">
        <v>4</v>
      </c>
      <c r="C6252" s="55" t="s">
        <v>23400</v>
      </c>
      <c r="D6252" s="55" t="s">
        <v>4649</v>
      </c>
      <c r="E6252" s="55" t="s">
        <v>23401</v>
      </c>
      <c r="F6252" s="55" t="s">
        <v>4651</v>
      </c>
      <c r="G6252" s="55" t="s">
        <v>23402</v>
      </c>
      <c r="H6252" s="55">
        <v>0</v>
      </c>
    </row>
    <row r="6253" spans="1:8" ht="12.5" customHeight="1">
      <c r="A6253" s="55">
        <v>19397</v>
      </c>
      <c r="B6253" s="55">
        <v>4</v>
      </c>
      <c r="C6253" s="55" t="s">
        <v>23403</v>
      </c>
      <c r="D6253" s="55" t="s">
        <v>4649</v>
      </c>
      <c r="E6253" s="55" t="s">
        <v>23404</v>
      </c>
      <c r="F6253" s="55" t="s">
        <v>4651</v>
      </c>
      <c r="G6253" s="55" t="s">
        <v>23405</v>
      </c>
      <c r="H6253" s="55">
        <v>0</v>
      </c>
    </row>
    <row r="6254" spans="1:8" ht="12.5" customHeight="1">
      <c r="A6254" s="55">
        <v>19409</v>
      </c>
      <c r="B6254" s="55">
        <v>4</v>
      </c>
      <c r="C6254" s="55" t="s">
        <v>23406</v>
      </c>
      <c r="D6254" s="55" t="s">
        <v>4649</v>
      </c>
      <c r="E6254" s="55" t="s">
        <v>23407</v>
      </c>
      <c r="F6254" s="55" t="s">
        <v>4651</v>
      </c>
      <c r="G6254" s="55" t="s">
        <v>23408</v>
      </c>
      <c r="H6254" s="55">
        <v>0</v>
      </c>
    </row>
    <row r="6255" spans="1:8" ht="12.5" customHeight="1">
      <c r="A6255" s="55">
        <v>19530</v>
      </c>
      <c r="B6255" s="55">
        <v>4</v>
      </c>
      <c r="C6255" s="55" t="s">
        <v>23409</v>
      </c>
      <c r="D6255" s="55" t="s">
        <v>4649</v>
      </c>
      <c r="E6255" s="55" t="s">
        <v>23410</v>
      </c>
      <c r="F6255" s="55" t="s">
        <v>4651</v>
      </c>
      <c r="G6255" s="55" t="s">
        <v>23411</v>
      </c>
      <c r="H6255" s="55">
        <v>0</v>
      </c>
    </row>
    <row r="6256" spans="1:8" ht="12.5" customHeight="1">
      <c r="A6256" s="55">
        <v>19698</v>
      </c>
      <c r="B6256" s="55">
        <v>4</v>
      </c>
      <c r="C6256" s="55" t="s">
        <v>23412</v>
      </c>
      <c r="D6256" s="55" t="s">
        <v>4649</v>
      </c>
      <c r="E6256" s="55" t="s">
        <v>23413</v>
      </c>
      <c r="F6256" s="55" t="s">
        <v>4651</v>
      </c>
      <c r="G6256" s="55" t="s">
        <v>23414</v>
      </c>
      <c r="H6256" s="55">
        <v>0</v>
      </c>
    </row>
    <row r="6257" spans="1:8" ht="12.5" customHeight="1">
      <c r="A6257" s="55">
        <v>19744</v>
      </c>
      <c r="B6257" s="55">
        <v>4</v>
      </c>
      <c r="C6257" s="55" t="s">
        <v>23415</v>
      </c>
      <c r="D6257" s="55" t="s">
        <v>4649</v>
      </c>
      <c r="E6257" s="55" t="s">
        <v>23416</v>
      </c>
      <c r="F6257" s="55" t="s">
        <v>4651</v>
      </c>
      <c r="G6257" s="55" t="s">
        <v>23417</v>
      </c>
      <c r="H6257" s="55">
        <v>0</v>
      </c>
    </row>
    <row r="6258" spans="1:8" ht="12.5" customHeight="1">
      <c r="A6258" s="55">
        <v>19808</v>
      </c>
      <c r="B6258" s="55">
        <v>4</v>
      </c>
      <c r="C6258" s="55" t="s">
        <v>23418</v>
      </c>
      <c r="D6258" s="55" t="s">
        <v>4649</v>
      </c>
      <c r="E6258" s="55" t="s">
        <v>23419</v>
      </c>
      <c r="F6258" s="55" t="s">
        <v>4651</v>
      </c>
      <c r="G6258" s="55" t="s">
        <v>23420</v>
      </c>
      <c r="H6258" s="55">
        <v>0</v>
      </c>
    </row>
    <row r="6259" spans="1:8" ht="12.5" customHeight="1">
      <c r="A6259" s="55">
        <v>20014</v>
      </c>
      <c r="B6259" s="55">
        <v>4</v>
      </c>
      <c r="C6259" s="55" t="s">
        <v>23421</v>
      </c>
      <c r="D6259" s="55" t="s">
        <v>4649</v>
      </c>
      <c r="E6259" s="55" t="s">
        <v>23422</v>
      </c>
      <c r="F6259" s="55" t="s">
        <v>4651</v>
      </c>
      <c r="G6259" s="55" t="s">
        <v>23423</v>
      </c>
      <c r="H6259" s="55">
        <v>0</v>
      </c>
    </row>
    <row r="6260" spans="1:8" ht="12.5" customHeight="1">
      <c r="A6260" s="55">
        <v>20020</v>
      </c>
      <c r="B6260" s="55">
        <v>4</v>
      </c>
      <c r="C6260" s="55" t="s">
        <v>23424</v>
      </c>
      <c r="D6260" s="55" t="s">
        <v>4649</v>
      </c>
      <c r="E6260" s="55" t="s">
        <v>23425</v>
      </c>
      <c r="F6260" s="55" t="s">
        <v>4651</v>
      </c>
      <c r="G6260" s="55" t="s">
        <v>23426</v>
      </c>
      <c r="H6260" s="55">
        <v>0</v>
      </c>
    </row>
    <row r="6261" spans="1:8" ht="12.5" customHeight="1">
      <c r="A6261" s="55">
        <v>20098</v>
      </c>
      <c r="B6261" s="55">
        <v>4</v>
      </c>
      <c r="C6261" s="55" t="s">
        <v>23427</v>
      </c>
      <c r="D6261" s="55" t="s">
        <v>4649</v>
      </c>
      <c r="E6261" s="55" t="s">
        <v>23428</v>
      </c>
      <c r="F6261" s="55" t="s">
        <v>4651</v>
      </c>
      <c r="G6261" s="55" t="s">
        <v>23429</v>
      </c>
      <c r="H6261" s="55">
        <v>0</v>
      </c>
    </row>
    <row r="6262" spans="1:8" ht="12.5" customHeight="1">
      <c r="A6262" s="55">
        <v>20100</v>
      </c>
      <c r="B6262" s="55">
        <v>4</v>
      </c>
      <c r="C6262" s="55" t="s">
        <v>23430</v>
      </c>
      <c r="D6262" s="55" t="s">
        <v>4649</v>
      </c>
      <c r="E6262" s="55" t="s">
        <v>23431</v>
      </c>
      <c r="F6262" s="55" t="s">
        <v>4651</v>
      </c>
      <c r="G6262" s="55" t="s">
        <v>23432</v>
      </c>
      <c r="H6262" s="55">
        <v>0</v>
      </c>
    </row>
    <row r="6263" spans="1:8" ht="12.5" customHeight="1">
      <c r="A6263" s="55">
        <v>20307</v>
      </c>
      <c r="B6263" s="55">
        <v>4</v>
      </c>
      <c r="C6263" s="55" t="s">
        <v>23433</v>
      </c>
      <c r="D6263" s="55" t="s">
        <v>4649</v>
      </c>
      <c r="E6263" s="55" t="s">
        <v>23434</v>
      </c>
      <c r="F6263" s="55" t="s">
        <v>4651</v>
      </c>
      <c r="G6263" s="55" t="s">
        <v>23435</v>
      </c>
      <c r="H6263" s="55">
        <v>0</v>
      </c>
    </row>
    <row r="6264" spans="1:8" ht="12.5" customHeight="1">
      <c r="A6264" s="55">
        <v>20503</v>
      </c>
      <c r="B6264" s="55">
        <v>4</v>
      </c>
      <c r="C6264" s="55" t="s">
        <v>23436</v>
      </c>
      <c r="D6264" s="55" t="s">
        <v>4649</v>
      </c>
      <c r="E6264" s="55" t="s">
        <v>23437</v>
      </c>
      <c r="F6264" s="55" t="s">
        <v>4651</v>
      </c>
      <c r="G6264" s="55" t="s">
        <v>23438</v>
      </c>
      <c r="H6264" s="55">
        <v>0</v>
      </c>
    </row>
    <row r="6265" spans="1:8" ht="12.5" customHeight="1">
      <c r="A6265" s="55">
        <v>20640</v>
      </c>
      <c r="B6265" s="55">
        <v>4</v>
      </c>
      <c r="C6265" s="55" t="s">
        <v>23439</v>
      </c>
      <c r="D6265" s="55" t="s">
        <v>4649</v>
      </c>
      <c r="E6265" s="55" t="s">
        <v>23440</v>
      </c>
      <c r="F6265" s="55" t="s">
        <v>4651</v>
      </c>
      <c r="G6265" s="55" t="s">
        <v>23441</v>
      </c>
      <c r="H6265" s="55">
        <v>0</v>
      </c>
    </row>
    <row r="6266" spans="1:8" ht="12.5" customHeight="1">
      <c r="A6266" s="55">
        <v>20653</v>
      </c>
      <c r="B6266" s="55">
        <v>4</v>
      </c>
      <c r="C6266" s="55" t="s">
        <v>23442</v>
      </c>
      <c r="D6266" s="55" t="s">
        <v>4649</v>
      </c>
      <c r="E6266" s="55" t="s">
        <v>23443</v>
      </c>
      <c r="F6266" s="55" t="s">
        <v>4651</v>
      </c>
      <c r="G6266" s="55" t="s">
        <v>23444</v>
      </c>
      <c r="H6266" s="55">
        <v>0</v>
      </c>
    </row>
    <row r="6267" spans="1:8" ht="12.5" customHeight="1">
      <c r="A6267" s="55">
        <v>20700</v>
      </c>
      <c r="B6267" s="55">
        <v>4</v>
      </c>
      <c r="C6267" s="55" t="s">
        <v>23445</v>
      </c>
      <c r="D6267" s="55" t="s">
        <v>4649</v>
      </c>
      <c r="E6267" s="55" t="s">
        <v>23446</v>
      </c>
      <c r="F6267" s="55" t="s">
        <v>4651</v>
      </c>
      <c r="G6267" s="55" t="s">
        <v>23447</v>
      </c>
      <c r="H6267" s="55">
        <v>0</v>
      </c>
    </row>
    <row r="6268" spans="1:8" ht="12.5" customHeight="1">
      <c r="A6268" s="55">
        <v>21242</v>
      </c>
      <c r="B6268" s="55">
        <v>4</v>
      </c>
      <c r="C6268" s="55" t="s">
        <v>23448</v>
      </c>
      <c r="D6268" s="55" t="s">
        <v>4649</v>
      </c>
      <c r="E6268" s="55" t="s">
        <v>23449</v>
      </c>
      <c r="F6268" s="55" t="s">
        <v>4651</v>
      </c>
      <c r="G6268" s="55" t="s">
        <v>23450</v>
      </c>
      <c r="H6268" s="55">
        <v>0</v>
      </c>
    </row>
    <row r="6269" spans="1:8" ht="12.5" customHeight="1">
      <c r="A6269" s="55">
        <v>21315</v>
      </c>
      <c r="B6269" s="55">
        <v>4</v>
      </c>
      <c r="C6269" s="55" t="s">
        <v>23451</v>
      </c>
      <c r="D6269" s="55" t="s">
        <v>4649</v>
      </c>
      <c r="E6269" s="55" t="s">
        <v>23452</v>
      </c>
      <c r="F6269" s="55" t="s">
        <v>4651</v>
      </c>
      <c r="G6269" s="55" t="s">
        <v>23453</v>
      </c>
      <c r="H6269" s="55">
        <v>0</v>
      </c>
    </row>
    <row r="6270" spans="1:8" ht="12.5" customHeight="1">
      <c r="A6270" s="55">
        <v>21487</v>
      </c>
      <c r="B6270" s="55">
        <v>4</v>
      </c>
      <c r="C6270" s="55" t="s">
        <v>23454</v>
      </c>
      <c r="D6270" s="55" t="s">
        <v>4649</v>
      </c>
      <c r="E6270" s="55" t="s">
        <v>23455</v>
      </c>
      <c r="F6270" s="55" t="s">
        <v>4651</v>
      </c>
      <c r="G6270" s="55" t="s">
        <v>23456</v>
      </c>
      <c r="H6270" s="55">
        <v>0</v>
      </c>
    </row>
    <row r="6271" spans="1:8" ht="12.5" customHeight="1">
      <c r="A6271" s="55">
        <v>21497</v>
      </c>
      <c r="B6271" s="55">
        <v>4</v>
      </c>
      <c r="C6271" s="55" t="s">
        <v>23457</v>
      </c>
      <c r="D6271" s="55" t="s">
        <v>4649</v>
      </c>
      <c r="E6271" s="55" t="s">
        <v>23458</v>
      </c>
      <c r="F6271" s="55" t="s">
        <v>4651</v>
      </c>
      <c r="G6271" s="55" t="s">
        <v>23459</v>
      </c>
      <c r="H6271" s="55">
        <v>0</v>
      </c>
    </row>
    <row r="6272" spans="1:8" ht="12.5" customHeight="1">
      <c r="A6272" s="55">
        <v>22270</v>
      </c>
      <c r="B6272" s="55">
        <v>4</v>
      </c>
      <c r="C6272" s="55" t="s">
        <v>23460</v>
      </c>
      <c r="D6272" s="55" t="s">
        <v>4649</v>
      </c>
      <c r="E6272" s="55" t="s">
        <v>23461</v>
      </c>
      <c r="F6272" s="55" t="s">
        <v>4651</v>
      </c>
      <c r="G6272" s="55" t="s">
        <v>23462</v>
      </c>
      <c r="H6272" s="55">
        <v>0</v>
      </c>
    </row>
    <row r="6273" spans="1:8" ht="12.5" customHeight="1">
      <c r="A6273" s="55">
        <v>22361</v>
      </c>
      <c r="B6273" s="55">
        <v>4</v>
      </c>
      <c r="C6273" s="55" t="s">
        <v>23463</v>
      </c>
      <c r="D6273" s="55" t="s">
        <v>4649</v>
      </c>
      <c r="E6273" s="55" t="s">
        <v>23464</v>
      </c>
      <c r="F6273" s="55" t="s">
        <v>4651</v>
      </c>
      <c r="G6273" s="55" t="s">
        <v>23465</v>
      </c>
      <c r="H6273" s="55">
        <v>0</v>
      </c>
    </row>
    <row r="6274" spans="1:8" ht="12.5" customHeight="1">
      <c r="A6274" s="55">
        <v>22789</v>
      </c>
      <c r="B6274" s="55">
        <v>4</v>
      </c>
      <c r="C6274" s="55" t="s">
        <v>23466</v>
      </c>
      <c r="D6274" s="55" t="s">
        <v>4649</v>
      </c>
      <c r="E6274" s="55" t="s">
        <v>23467</v>
      </c>
      <c r="F6274" s="55" t="s">
        <v>4651</v>
      </c>
      <c r="G6274" s="55" t="s">
        <v>23468</v>
      </c>
      <c r="H6274" s="55">
        <v>0</v>
      </c>
    </row>
    <row r="6275" spans="1:8" ht="12.5" customHeight="1">
      <c r="A6275" s="55">
        <v>23155</v>
      </c>
      <c r="B6275" s="55">
        <v>4</v>
      </c>
      <c r="C6275" s="55" t="s">
        <v>23469</v>
      </c>
      <c r="D6275" s="55" t="s">
        <v>4649</v>
      </c>
      <c r="E6275" s="55" t="s">
        <v>23470</v>
      </c>
      <c r="F6275" s="55" t="s">
        <v>4651</v>
      </c>
      <c r="G6275" s="55" t="s">
        <v>23471</v>
      </c>
      <c r="H6275" s="55">
        <v>0</v>
      </c>
    </row>
    <row r="6276" spans="1:8" ht="12.5" customHeight="1">
      <c r="A6276" s="55">
        <v>23297</v>
      </c>
      <c r="B6276" s="55">
        <v>4</v>
      </c>
      <c r="C6276" s="55" t="s">
        <v>23472</v>
      </c>
      <c r="D6276" s="55" t="s">
        <v>4649</v>
      </c>
      <c r="E6276" s="55" t="s">
        <v>23473</v>
      </c>
      <c r="F6276" s="55" t="s">
        <v>4651</v>
      </c>
      <c r="G6276" s="55" t="s">
        <v>23474</v>
      </c>
      <c r="H6276" s="55">
        <v>0</v>
      </c>
    </row>
    <row r="6277" spans="1:8" ht="12.5" customHeight="1">
      <c r="A6277" s="55">
        <v>23685</v>
      </c>
      <c r="B6277" s="55">
        <v>4</v>
      </c>
      <c r="C6277" s="55" t="s">
        <v>23475</v>
      </c>
      <c r="D6277" s="55" t="s">
        <v>4649</v>
      </c>
      <c r="E6277" s="55" t="s">
        <v>23476</v>
      </c>
      <c r="F6277" s="55" t="s">
        <v>4651</v>
      </c>
      <c r="G6277" s="55" t="s">
        <v>23477</v>
      </c>
      <c r="H6277" s="55">
        <v>0</v>
      </c>
    </row>
    <row r="6278" spans="1:8" ht="12.5" customHeight="1">
      <c r="A6278" s="55">
        <v>23703</v>
      </c>
      <c r="B6278" s="55">
        <v>4</v>
      </c>
      <c r="C6278" s="55" t="s">
        <v>23478</v>
      </c>
      <c r="D6278" s="55" t="s">
        <v>4649</v>
      </c>
      <c r="E6278" s="55" t="s">
        <v>23479</v>
      </c>
      <c r="F6278" s="55" t="s">
        <v>4651</v>
      </c>
      <c r="G6278" s="55" t="s">
        <v>23480</v>
      </c>
      <c r="H6278" s="55">
        <v>0</v>
      </c>
    </row>
    <row r="6279" spans="1:8" ht="12.5" customHeight="1">
      <c r="A6279" s="55">
        <v>23826</v>
      </c>
      <c r="B6279" s="55">
        <v>4</v>
      </c>
      <c r="C6279" s="55" t="s">
        <v>23481</v>
      </c>
      <c r="D6279" s="55" t="s">
        <v>4649</v>
      </c>
      <c r="E6279" s="55" t="s">
        <v>23482</v>
      </c>
      <c r="F6279" s="55" t="s">
        <v>4651</v>
      </c>
      <c r="G6279" s="55" t="s">
        <v>23483</v>
      </c>
      <c r="H6279" s="55">
        <v>0</v>
      </c>
    </row>
    <row r="6280" spans="1:8" ht="12.5" customHeight="1">
      <c r="A6280" s="55">
        <v>24227</v>
      </c>
      <c r="B6280" s="55">
        <v>4</v>
      </c>
      <c r="C6280" s="55" t="s">
        <v>23484</v>
      </c>
      <c r="D6280" s="55" t="s">
        <v>4649</v>
      </c>
      <c r="E6280" s="55" t="s">
        <v>23485</v>
      </c>
      <c r="F6280" s="55" t="s">
        <v>4651</v>
      </c>
      <c r="G6280" s="55" t="s">
        <v>23486</v>
      </c>
      <c r="H6280" s="55">
        <v>0</v>
      </c>
    </row>
    <row r="6281" spans="1:8" ht="12.5" customHeight="1">
      <c r="A6281" s="55">
        <v>24419</v>
      </c>
      <c r="B6281" s="55">
        <v>4</v>
      </c>
      <c r="C6281" s="55" t="s">
        <v>23487</v>
      </c>
      <c r="D6281" s="55" t="s">
        <v>4649</v>
      </c>
      <c r="E6281" s="55" t="s">
        <v>23488</v>
      </c>
      <c r="F6281" s="55" t="s">
        <v>4651</v>
      </c>
      <c r="G6281" s="55" t="s">
        <v>23489</v>
      </c>
      <c r="H6281" s="55">
        <v>0</v>
      </c>
    </row>
    <row r="6282" spans="1:8" ht="12.5" customHeight="1">
      <c r="A6282" s="55">
        <v>24619</v>
      </c>
      <c r="B6282" s="55">
        <v>4</v>
      </c>
      <c r="C6282" s="55" t="s">
        <v>23490</v>
      </c>
      <c r="D6282" s="55" t="s">
        <v>4649</v>
      </c>
      <c r="E6282" s="55" t="s">
        <v>23491</v>
      </c>
      <c r="F6282" s="55" t="s">
        <v>4651</v>
      </c>
      <c r="G6282" s="55" t="s">
        <v>23492</v>
      </c>
      <c r="H6282" s="55">
        <v>0</v>
      </c>
    </row>
    <row r="6283" spans="1:8" ht="12.5" customHeight="1">
      <c r="A6283" s="55">
        <v>24662</v>
      </c>
      <c r="B6283" s="55">
        <v>4</v>
      </c>
      <c r="C6283" s="55" t="s">
        <v>23493</v>
      </c>
      <c r="D6283" s="55" t="s">
        <v>4649</v>
      </c>
      <c r="E6283" s="55" t="s">
        <v>23494</v>
      </c>
      <c r="F6283" s="55" t="s">
        <v>4651</v>
      </c>
      <c r="G6283" s="55" t="s">
        <v>23495</v>
      </c>
      <c r="H6283" s="55">
        <v>0</v>
      </c>
    </row>
    <row r="6284" spans="1:8" ht="12.5" customHeight="1">
      <c r="A6284" s="55">
        <v>24668</v>
      </c>
      <c r="B6284" s="55">
        <v>4</v>
      </c>
      <c r="C6284" s="55" t="s">
        <v>23496</v>
      </c>
      <c r="D6284" s="55" t="s">
        <v>4649</v>
      </c>
      <c r="E6284" s="55" t="s">
        <v>23497</v>
      </c>
      <c r="F6284" s="55" t="s">
        <v>4651</v>
      </c>
      <c r="G6284" s="55" t="s">
        <v>23498</v>
      </c>
      <c r="H6284" s="55">
        <v>0</v>
      </c>
    </row>
    <row r="6285" spans="1:8" ht="12.5" customHeight="1">
      <c r="A6285" s="55">
        <v>24990</v>
      </c>
      <c r="B6285" s="55">
        <v>4</v>
      </c>
      <c r="C6285" s="55" t="s">
        <v>23499</v>
      </c>
      <c r="D6285" s="55" t="s">
        <v>4649</v>
      </c>
      <c r="E6285" s="55" t="s">
        <v>23500</v>
      </c>
      <c r="F6285" s="55" t="s">
        <v>4651</v>
      </c>
      <c r="G6285" s="55" t="s">
        <v>23501</v>
      </c>
      <c r="H6285" s="55">
        <v>0</v>
      </c>
    </row>
    <row r="6286" spans="1:8" ht="12.5" customHeight="1">
      <c r="A6286" s="55">
        <v>25007</v>
      </c>
      <c r="B6286" s="55">
        <v>4</v>
      </c>
      <c r="C6286" s="55" t="s">
        <v>23502</v>
      </c>
      <c r="D6286" s="55" t="s">
        <v>4649</v>
      </c>
      <c r="E6286" s="55" t="s">
        <v>23503</v>
      </c>
      <c r="F6286" s="55" t="s">
        <v>4651</v>
      </c>
      <c r="G6286" s="55" t="s">
        <v>23504</v>
      </c>
      <c r="H6286" s="55">
        <v>0</v>
      </c>
    </row>
    <row r="6287" spans="1:8" ht="12.5" customHeight="1">
      <c r="A6287" s="55">
        <v>25078</v>
      </c>
      <c r="B6287" s="55">
        <v>4</v>
      </c>
      <c r="C6287" s="55" t="s">
        <v>23505</v>
      </c>
      <c r="D6287" s="55" t="s">
        <v>4649</v>
      </c>
      <c r="E6287" s="55" t="s">
        <v>23506</v>
      </c>
      <c r="F6287" s="55" t="s">
        <v>4651</v>
      </c>
      <c r="G6287" s="55" t="s">
        <v>23507</v>
      </c>
      <c r="H6287" s="55">
        <v>0</v>
      </c>
    </row>
    <row r="6288" spans="1:8" ht="12.5" customHeight="1">
      <c r="A6288" s="55">
        <v>25080</v>
      </c>
      <c r="B6288" s="55">
        <v>4</v>
      </c>
      <c r="C6288" s="55" t="s">
        <v>23508</v>
      </c>
      <c r="D6288" s="55" t="s">
        <v>4649</v>
      </c>
      <c r="E6288" s="55" t="s">
        <v>23509</v>
      </c>
      <c r="F6288" s="55" t="s">
        <v>4651</v>
      </c>
      <c r="G6288" s="55" t="s">
        <v>23510</v>
      </c>
      <c r="H6288" s="55">
        <v>0</v>
      </c>
    </row>
    <row r="6289" spans="1:8" ht="12.5" customHeight="1">
      <c r="A6289" s="55">
        <v>25292</v>
      </c>
      <c r="B6289" s="55">
        <v>4</v>
      </c>
      <c r="C6289" s="55" t="s">
        <v>23511</v>
      </c>
      <c r="D6289" s="55" t="s">
        <v>4649</v>
      </c>
      <c r="E6289" s="55" t="s">
        <v>23512</v>
      </c>
      <c r="F6289" s="55" t="s">
        <v>4651</v>
      </c>
      <c r="G6289" s="55" t="s">
        <v>23513</v>
      </c>
      <c r="H6289" s="55">
        <v>0</v>
      </c>
    </row>
    <row r="6290" spans="1:8" ht="12.5" customHeight="1">
      <c r="A6290" s="55">
        <v>25381</v>
      </c>
      <c r="B6290" s="55">
        <v>4</v>
      </c>
      <c r="C6290" s="55" t="s">
        <v>23514</v>
      </c>
      <c r="D6290" s="55" t="s">
        <v>4649</v>
      </c>
      <c r="E6290" s="55" t="s">
        <v>23515</v>
      </c>
      <c r="F6290" s="55" t="s">
        <v>4651</v>
      </c>
      <c r="G6290" s="55" t="s">
        <v>23516</v>
      </c>
      <c r="H6290" s="55">
        <v>0</v>
      </c>
    </row>
    <row r="6291" spans="1:8" ht="12.5" customHeight="1">
      <c r="A6291" s="55">
        <v>25414</v>
      </c>
      <c r="B6291" s="55">
        <v>4</v>
      </c>
      <c r="C6291" s="55" t="s">
        <v>23517</v>
      </c>
      <c r="D6291" s="55" t="s">
        <v>4649</v>
      </c>
      <c r="E6291" s="55" t="s">
        <v>23518</v>
      </c>
      <c r="F6291" s="55" t="s">
        <v>4651</v>
      </c>
      <c r="G6291" s="55" t="s">
        <v>23519</v>
      </c>
      <c r="H6291" s="55">
        <v>0</v>
      </c>
    </row>
    <row r="6292" spans="1:8" ht="12.5" customHeight="1">
      <c r="A6292" s="55">
        <v>25880</v>
      </c>
      <c r="B6292" s="55">
        <v>4</v>
      </c>
      <c r="C6292" s="55" t="s">
        <v>23520</v>
      </c>
      <c r="D6292" s="55" t="s">
        <v>4649</v>
      </c>
      <c r="E6292" s="55" t="s">
        <v>23521</v>
      </c>
      <c r="F6292" s="55" t="s">
        <v>4651</v>
      </c>
      <c r="G6292" s="55" t="s">
        <v>23522</v>
      </c>
      <c r="H6292" s="55">
        <v>0</v>
      </c>
    </row>
    <row r="6293" spans="1:8" ht="12.5" customHeight="1">
      <c r="A6293" s="55">
        <v>26105</v>
      </c>
      <c r="B6293" s="55">
        <v>4</v>
      </c>
      <c r="C6293" s="55" t="s">
        <v>23523</v>
      </c>
      <c r="D6293" s="55" t="s">
        <v>4649</v>
      </c>
      <c r="E6293" s="55" t="s">
        <v>23524</v>
      </c>
      <c r="F6293" s="55" t="s">
        <v>4651</v>
      </c>
      <c r="G6293" s="55" t="s">
        <v>23525</v>
      </c>
      <c r="H6293" s="55">
        <v>0</v>
      </c>
    </row>
    <row r="6294" spans="1:8" ht="12.5" customHeight="1">
      <c r="A6294" s="55">
        <v>26302</v>
      </c>
      <c r="B6294" s="55">
        <v>4</v>
      </c>
      <c r="C6294" s="55" t="s">
        <v>23526</v>
      </c>
      <c r="D6294" s="55" t="s">
        <v>4649</v>
      </c>
      <c r="E6294" s="55" t="s">
        <v>23527</v>
      </c>
      <c r="F6294" s="55" t="s">
        <v>4651</v>
      </c>
      <c r="G6294" s="55" t="s">
        <v>23528</v>
      </c>
      <c r="H6294" s="55">
        <v>0</v>
      </c>
    </row>
    <row r="6295" spans="1:8" ht="12.5" customHeight="1">
      <c r="A6295" s="55">
        <v>26315</v>
      </c>
      <c r="B6295" s="55">
        <v>4</v>
      </c>
      <c r="C6295" s="55" t="s">
        <v>23529</v>
      </c>
      <c r="D6295" s="55" t="s">
        <v>4649</v>
      </c>
      <c r="E6295" s="55" t="s">
        <v>23530</v>
      </c>
      <c r="F6295" s="55" t="s">
        <v>4651</v>
      </c>
      <c r="G6295" s="55" t="s">
        <v>23531</v>
      </c>
      <c r="H6295" s="55">
        <v>0</v>
      </c>
    </row>
    <row r="6296" spans="1:8" ht="12.5" customHeight="1">
      <c r="A6296" s="55">
        <v>26646</v>
      </c>
      <c r="B6296" s="55">
        <v>4</v>
      </c>
      <c r="C6296" s="55" t="s">
        <v>23532</v>
      </c>
      <c r="D6296" s="55" t="s">
        <v>4649</v>
      </c>
      <c r="E6296" s="55" t="s">
        <v>23533</v>
      </c>
      <c r="F6296" s="55" t="s">
        <v>4651</v>
      </c>
      <c r="G6296" s="55" t="s">
        <v>23534</v>
      </c>
      <c r="H6296" s="55">
        <v>0</v>
      </c>
    </row>
    <row r="6297" spans="1:8" ht="12.5" customHeight="1">
      <c r="A6297" s="55">
        <v>26732</v>
      </c>
      <c r="B6297" s="55">
        <v>4</v>
      </c>
      <c r="C6297" s="55" t="s">
        <v>23535</v>
      </c>
      <c r="D6297" s="55" t="s">
        <v>4649</v>
      </c>
      <c r="E6297" s="55" t="s">
        <v>23536</v>
      </c>
      <c r="F6297" s="55" t="s">
        <v>4651</v>
      </c>
      <c r="G6297" s="55" t="s">
        <v>23537</v>
      </c>
      <c r="H6297" s="55">
        <v>0</v>
      </c>
    </row>
    <row r="6298" spans="1:8" ht="12.5" customHeight="1">
      <c r="A6298" s="55">
        <v>26780</v>
      </c>
      <c r="B6298" s="55">
        <v>4</v>
      </c>
      <c r="C6298" s="55" t="s">
        <v>23538</v>
      </c>
      <c r="D6298" s="55" t="s">
        <v>4649</v>
      </c>
      <c r="E6298" s="55" t="s">
        <v>23539</v>
      </c>
      <c r="F6298" s="55" t="s">
        <v>4651</v>
      </c>
      <c r="G6298" s="55" t="s">
        <v>23540</v>
      </c>
      <c r="H6298" s="55">
        <v>0</v>
      </c>
    </row>
    <row r="6299" spans="1:8" ht="12.5" customHeight="1">
      <c r="A6299" s="55">
        <v>27055</v>
      </c>
      <c r="B6299" s="55">
        <v>4</v>
      </c>
      <c r="C6299" s="55" t="s">
        <v>23541</v>
      </c>
      <c r="D6299" s="55" t="s">
        <v>4649</v>
      </c>
      <c r="E6299" s="55" t="s">
        <v>23542</v>
      </c>
      <c r="F6299" s="55" t="s">
        <v>4651</v>
      </c>
      <c r="G6299" s="55" t="s">
        <v>23543</v>
      </c>
      <c r="H6299" s="55">
        <v>0</v>
      </c>
    </row>
    <row r="6300" spans="1:8" ht="12.5" customHeight="1">
      <c r="A6300" s="55">
        <v>27078</v>
      </c>
      <c r="B6300" s="55">
        <v>4</v>
      </c>
      <c r="C6300" s="55" t="s">
        <v>23544</v>
      </c>
      <c r="D6300" s="55" t="s">
        <v>4649</v>
      </c>
      <c r="E6300" s="55" t="s">
        <v>23545</v>
      </c>
      <c r="F6300" s="55" t="s">
        <v>4651</v>
      </c>
      <c r="G6300" s="55" t="s">
        <v>23546</v>
      </c>
      <c r="H6300" s="55">
        <v>0</v>
      </c>
    </row>
    <row r="6301" spans="1:8" ht="12.5" customHeight="1">
      <c r="A6301" s="55">
        <v>27218</v>
      </c>
      <c r="B6301" s="55">
        <v>4</v>
      </c>
      <c r="C6301" s="55" t="s">
        <v>23547</v>
      </c>
      <c r="D6301" s="55" t="s">
        <v>4649</v>
      </c>
      <c r="E6301" s="55" t="s">
        <v>23548</v>
      </c>
      <c r="F6301" s="55" t="s">
        <v>4651</v>
      </c>
      <c r="G6301" s="55" t="s">
        <v>23549</v>
      </c>
      <c r="H6301" s="55">
        <v>0</v>
      </c>
    </row>
    <row r="6302" spans="1:8" ht="12.5" customHeight="1">
      <c r="A6302" s="55">
        <v>27233</v>
      </c>
      <c r="B6302" s="55">
        <v>4</v>
      </c>
      <c r="C6302" s="55" t="s">
        <v>23550</v>
      </c>
      <c r="D6302" s="55" t="s">
        <v>4649</v>
      </c>
      <c r="E6302" s="55" t="s">
        <v>23551</v>
      </c>
      <c r="F6302" s="55" t="s">
        <v>4651</v>
      </c>
      <c r="G6302" s="55" t="s">
        <v>23552</v>
      </c>
      <c r="H6302" s="55">
        <v>0</v>
      </c>
    </row>
    <row r="6303" spans="1:8" ht="12.5" customHeight="1">
      <c r="A6303" s="55">
        <v>27280</v>
      </c>
      <c r="B6303" s="55">
        <v>4</v>
      </c>
      <c r="C6303" s="55" t="s">
        <v>23553</v>
      </c>
      <c r="D6303" s="55" t="s">
        <v>4649</v>
      </c>
      <c r="E6303" s="55" t="s">
        <v>23554</v>
      </c>
      <c r="F6303" s="55" t="s">
        <v>4651</v>
      </c>
      <c r="G6303" s="55" t="s">
        <v>23555</v>
      </c>
      <c r="H6303" s="55">
        <v>0</v>
      </c>
    </row>
    <row r="6304" spans="1:8" ht="12.5" customHeight="1">
      <c r="A6304" s="55">
        <v>27569</v>
      </c>
      <c r="B6304" s="55">
        <v>4</v>
      </c>
      <c r="C6304" s="55" t="s">
        <v>23556</v>
      </c>
      <c r="D6304" s="55" t="s">
        <v>4649</v>
      </c>
      <c r="E6304" s="55" t="s">
        <v>23557</v>
      </c>
      <c r="F6304" s="55" t="s">
        <v>4651</v>
      </c>
      <c r="G6304" s="55" t="s">
        <v>23558</v>
      </c>
      <c r="H6304" s="55">
        <v>0</v>
      </c>
    </row>
    <row r="6305" spans="1:8" ht="12.5" customHeight="1">
      <c r="A6305" s="55">
        <v>27990</v>
      </c>
      <c r="B6305" s="55">
        <v>4</v>
      </c>
      <c r="C6305" s="55" t="s">
        <v>23559</v>
      </c>
      <c r="D6305" s="55" t="s">
        <v>4649</v>
      </c>
      <c r="E6305" s="55" t="s">
        <v>23560</v>
      </c>
      <c r="F6305" s="55" t="s">
        <v>4651</v>
      </c>
      <c r="G6305" s="55" t="s">
        <v>23561</v>
      </c>
      <c r="H6305" s="55">
        <v>0</v>
      </c>
    </row>
    <row r="6306" spans="1:8" ht="12.5" customHeight="1">
      <c r="A6306" s="55">
        <v>28068</v>
      </c>
      <c r="B6306" s="55">
        <v>4</v>
      </c>
      <c r="C6306" s="55" t="s">
        <v>23562</v>
      </c>
      <c r="D6306" s="55" t="s">
        <v>4649</v>
      </c>
      <c r="E6306" s="55" t="s">
        <v>23563</v>
      </c>
      <c r="F6306" s="55" t="s">
        <v>4651</v>
      </c>
      <c r="G6306" s="55" t="s">
        <v>23564</v>
      </c>
      <c r="H6306" s="55">
        <v>0</v>
      </c>
    </row>
    <row r="6307" spans="1:8" ht="12.5" customHeight="1">
      <c r="A6307" s="55">
        <v>28164</v>
      </c>
      <c r="B6307" s="55">
        <v>4</v>
      </c>
      <c r="C6307" s="55" t="s">
        <v>23565</v>
      </c>
      <c r="D6307" s="55" t="s">
        <v>4649</v>
      </c>
      <c r="E6307" s="55" t="s">
        <v>23566</v>
      </c>
      <c r="F6307" s="55" t="s">
        <v>4651</v>
      </c>
      <c r="G6307" s="55" t="s">
        <v>23567</v>
      </c>
      <c r="H6307" s="55">
        <v>0</v>
      </c>
    </row>
    <row r="6308" spans="1:8" ht="12.5" customHeight="1">
      <c r="A6308" s="55">
        <v>28229</v>
      </c>
      <c r="B6308" s="55">
        <v>4</v>
      </c>
      <c r="C6308" s="55" t="s">
        <v>23568</v>
      </c>
      <c r="D6308" s="55" t="s">
        <v>4649</v>
      </c>
      <c r="E6308" s="55" t="s">
        <v>23569</v>
      </c>
      <c r="F6308" s="55" t="s">
        <v>4651</v>
      </c>
      <c r="G6308" s="55" t="s">
        <v>23570</v>
      </c>
      <c r="H6308" s="55">
        <v>0</v>
      </c>
    </row>
    <row r="6309" spans="1:8" ht="12.5" customHeight="1">
      <c r="A6309" s="55">
        <v>28775</v>
      </c>
      <c r="B6309" s="55">
        <v>4</v>
      </c>
      <c r="C6309" s="55" t="s">
        <v>23571</v>
      </c>
      <c r="D6309" s="55" t="s">
        <v>4649</v>
      </c>
      <c r="E6309" s="55" t="s">
        <v>23572</v>
      </c>
      <c r="F6309" s="55" t="s">
        <v>4651</v>
      </c>
      <c r="G6309" s="55" t="s">
        <v>23573</v>
      </c>
      <c r="H6309" s="55">
        <v>0</v>
      </c>
    </row>
    <row r="6310" spans="1:8" ht="12.5" customHeight="1">
      <c r="A6310" s="55">
        <v>28776</v>
      </c>
      <c r="B6310" s="55">
        <v>4</v>
      </c>
      <c r="C6310" s="55" t="s">
        <v>23574</v>
      </c>
      <c r="D6310" s="55" t="s">
        <v>4649</v>
      </c>
      <c r="E6310" s="55" t="s">
        <v>23575</v>
      </c>
      <c r="F6310" s="55" t="s">
        <v>4651</v>
      </c>
      <c r="G6310" s="55" t="s">
        <v>23576</v>
      </c>
      <c r="H6310" s="55">
        <v>0</v>
      </c>
    </row>
    <row r="6311" spans="1:8" ht="12.5" customHeight="1">
      <c r="A6311" s="55">
        <v>28812</v>
      </c>
      <c r="B6311" s="55">
        <v>4</v>
      </c>
      <c r="C6311" s="55" t="s">
        <v>23577</v>
      </c>
      <c r="D6311" s="55" t="s">
        <v>4649</v>
      </c>
      <c r="E6311" s="55" t="s">
        <v>23578</v>
      </c>
      <c r="F6311" s="55" t="s">
        <v>4651</v>
      </c>
      <c r="G6311" s="55" t="s">
        <v>23579</v>
      </c>
      <c r="H6311" s="55">
        <v>0</v>
      </c>
    </row>
    <row r="6312" spans="1:8" ht="12.5" customHeight="1">
      <c r="A6312" s="55">
        <v>29010</v>
      </c>
      <c r="B6312" s="55">
        <v>4</v>
      </c>
      <c r="C6312" s="55" t="s">
        <v>23580</v>
      </c>
      <c r="D6312" s="55" t="s">
        <v>4649</v>
      </c>
      <c r="E6312" s="55" t="s">
        <v>23581</v>
      </c>
      <c r="F6312" s="55" t="s">
        <v>4651</v>
      </c>
      <c r="G6312" s="55" t="s">
        <v>23582</v>
      </c>
      <c r="H6312" s="55">
        <v>0</v>
      </c>
    </row>
    <row r="6313" spans="1:8" ht="12.5" customHeight="1">
      <c r="A6313" s="55">
        <v>29048</v>
      </c>
      <c r="B6313" s="55">
        <v>4</v>
      </c>
      <c r="C6313" s="55" t="s">
        <v>23583</v>
      </c>
      <c r="D6313" s="55" t="s">
        <v>4649</v>
      </c>
      <c r="E6313" s="55" t="s">
        <v>23584</v>
      </c>
      <c r="F6313" s="55" t="s">
        <v>4651</v>
      </c>
      <c r="G6313" s="55" t="s">
        <v>23585</v>
      </c>
      <c r="H6313" s="55">
        <v>0</v>
      </c>
    </row>
    <row r="6314" spans="1:8" ht="12.5" customHeight="1">
      <c r="A6314" s="55">
        <v>29261</v>
      </c>
      <c r="B6314" s="55">
        <v>4</v>
      </c>
      <c r="C6314" s="55" t="s">
        <v>23586</v>
      </c>
      <c r="D6314" s="55" t="s">
        <v>4649</v>
      </c>
      <c r="E6314" s="55" t="s">
        <v>23587</v>
      </c>
      <c r="F6314" s="55" t="s">
        <v>4651</v>
      </c>
      <c r="G6314" s="55" t="s">
        <v>23588</v>
      </c>
      <c r="H6314" s="55">
        <v>0</v>
      </c>
    </row>
    <row r="6315" spans="1:8" ht="12.5" customHeight="1">
      <c r="A6315" s="55">
        <v>29273</v>
      </c>
      <c r="B6315" s="55">
        <v>4</v>
      </c>
      <c r="C6315" s="55" t="s">
        <v>23589</v>
      </c>
      <c r="D6315" s="55" t="s">
        <v>4649</v>
      </c>
      <c r="E6315" s="55" t="s">
        <v>23590</v>
      </c>
      <c r="F6315" s="55" t="s">
        <v>4651</v>
      </c>
      <c r="G6315" s="55" t="s">
        <v>23591</v>
      </c>
      <c r="H6315" s="55">
        <v>0</v>
      </c>
    </row>
    <row r="6316" spans="1:8" ht="12.5" customHeight="1">
      <c r="A6316" s="55">
        <v>11140</v>
      </c>
      <c r="B6316" s="55">
        <v>4</v>
      </c>
      <c r="C6316" s="55" t="s">
        <v>23592</v>
      </c>
      <c r="D6316" s="55" t="s">
        <v>4649</v>
      </c>
      <c r="E6316" s="55" t="s">
        <v>23593</v>
      </c>
      <c r="F6316" s="55" t="s">
        <v>4651</v>
      </c>
      <c r="G6316" s="55" t="s">
        <v>23594</v>
      </c>
      <c r="H6316" s="55">
        <v>0</v>
      </c>
    </row>
    <row r="6317" spans="1:8" ht="12.5" customHeight="1">
      <c r="A6317" s="55">
        <v>11222</v>
      </c>
      <c r="B6317" s="55">
        <v>4</v>
      </c>
      <c r="C6317" s="55" t="s">
        <v>23595</v>
      </c>
      <c r="D6317" s="55" t="s">
        <v>4649</v>
      </c>
      <c r="E6317" s="55" t="s">
        <v>23596</v>
      </c>
      <c r="F6317" s="55" t="s">
        <v>4651</v>
      </c>
      <c r="G6317" s="55" t="s">
        <v>23597</v>
      </c>
      <c r="H6317" s="55">
        <v>0</v>
      </c>
    </row>
    <row r="6318" spans="1:8" ht="12.5" customHeight="1">
      <c r="A6318" s="55">
        <v>11692</v>
      </c>
      <c r="B6318" s="55">
        <v>4</v>
      </c>
      <c r="C6318" s="55" t="s">
        <v>23598</v>
      </c>
      <c r="D6318" s="55" t="s">
        <v>4649</v>
      </c>
      <c r="E6318" s="55" t="s">
        <v>23599</v>
      </c>
      <c r="F6318" s="55" t="s">
        <v>4651</v>
      </c>
      <c r="G6318" s="55" t="s">
        <v>23600</v>
      </c>
      <c r="H6318" s="55">
        <v>0</v>
      </c>
    </row>
    <row r="6319" spans="1:8" ht="12.5" customHeight="1">
      <c r="A6319" s="55">
        <v>11787</v>
      </c>
      <c r="B6319" s="55">
        <v>4</v>
      </c>
      <c r="C6319" s="55" t="s">
        <v>23601</v>
      </c>
      <c r="D6319" s="55" t="s">
        <v>4649</v>
      </c>
      <c r="E6319" s="55" t="s">
        <v>23602</v>
      </c>
      <c r="F6319" s="55" t="s">
        <v>4651</v>
      </c>
      <c r="G6319" s="55" t="s">
        <v>23603</v>
      </c>
      <c r="H6319" s="55">
        <v>0</v>
      </c>
    </row>
    <row r="6320" spans="1:8" ht="12.5" customHeight="1">
      <c r="A6320" s="55">
        <v>11795</v>
      </c>
      <c r="B6320" s="55">
        <v>4</v>
      </c>
      <c r="C6320" s="55" t="s">
        <v>23604</v>
      </c>
      <c r="D6320" s="55" t="s">
        <v>4649</v>
      </c>
      <c r="E6320" s="55" t="s">
        <v>23605</v>
      </c>
      <c r="F6320" s="55" t="s">
        <v>4651</v>
      </c>
      <c r="G6320" s="55" t="s">
        <v>23606</v>
      </c>
      <c r="H6320" s="55">
        <v>0</v>
      </c>
    </row>
    <row r="6321" spans="1:8" ht="12.5" customHeight="1">
      <c r="A6321" s="55">
        <v>11940</v>
      </c>
      <c r="B6321" s="55">
        <v>4</v>
      </c>
      <c r="C6321" s="55" t="s">
        <v>23607</v>
      </c>
      <c r="D6321" s="55" t="s">
        <v>4649</v>
      </c>
      <c r="E6321" s="55" t="s">
        <v>23608</v>
      </c>
      <c r="F6321" s="55" t="s">
        <v>4651</v>
      </c>
      <c r="G6321" s="55" t="s">
        <v>23609</v>
      </c>
      <c r="H6321" s="55">
        <v>0</v>
      </c>
    </row>
    <row r="6322" spans="1:8" ht="12.5" customHeight="1">
      <c r="A6322" s="55">
        <v>11949</v>
      </c>
      <c r="B6322" s="55">
        <v>4</v>
      </c>
      <c r="C6322" s="55" t="s">
        <v>23610</v>
      </c>
      <c r="D6322" s="55" t="s">
        <v>4649</v>
      </c>
      <c r="E6322" s="55" t="s">
        <v>23611</v>
      </c>
      <c r="F6322" s="55" t="s">
        <v>4651</v>
      </c>
      <c r="G6322" s="55" t="s">
        <v>23612</v>
      </c>
      <c r="H6322" s="55">
        <v>0</v>
      </c>
    </row>
    <row r="6323" spans="1:8" ht="12.5" customHeight="1">
      <c r="A6323" s="55">
        <v>12050</v>
      </c>
      <c r="B6323" s="55">
        <v>4</v>
      </c>
      <c r="C6323" s="55" t="s">
        <v>23613</v>
      </c>
      <c r="D6323" s="55" t="s">
        <v>4649</v>
      </c>
      <c r="E6323" s="55" t="s">
        <v>23614</v>
      </c>
      <c r="F6323" s="55" t="s">
        <v>4651</v>
      </c>
      <c r="G6323" s="55" t="s">
        <v>23615</v>
      </c>
      <c r="H6323" s="55">
        <v>0</v>
      </c>
    </row>
    <row r="6324" spans="1:8" ht="12.5" customHeight="1">
      <c r="A6324" s="55">
        <v>12786</v>
      </c>
      <c r="B6324" s="55">
        <v>4</v>
      </c>
      <c r="C6324" s="55" t="s">
        <v>23616</v>
      </c>
      <c r="D6324" s="55" t="s">
        <v>4649</v>
      </c>
      <c r="E6324" s="55" t="s">
        <v>23617</v>
      </c>
      <c r="F6324" s="55" t="s">
        <v>4651</v>
      </c>
      <c r="G6324" s="55" t="s">
        <v>23618</v>
      </c>
      <c r="H6324" s="55">
        <v>0</v>
      </c>
    </row>
    <row r="6325" spans="1:8" ht="12.5" customHeight="1">
      <c r="A6325" s="55">
        <v>12931</v>
      </c>
      <c r="B6325" s="55">
        <v>4</v>
      </c>
      <c r="C6325" s="55" t="s">
        <v>23619</v>
      </c>
      <c r="D6325" s="55" t="s">
        <v>4649</v>
      </c>
      <c r="E6325" s="55" t="s">
        <v>23620</v>
      </c>
      <c r="F6325" s="55" t="s">
        <v>4651</v>
      </c>
      <c r="G6325" s="55" t="s">
        <v>23621</v>
      </c>
      <c r="H6325" s="55">
        <v>0</v>
      </c>
    </row>
    <row r="6326" spans="1:8" ht="12.5" customHeight="1">
      <c r="A6326" s="55">
        <v>12983</v>
      </c>
      <c r="B6326" s="55">
        <v>4</v>
      </c>
      <c r="C6326" s="55" t="s">
        <v>23622</v>
      </c>
      <c r="D6326" s="55" t="s">
        <v>4649</v>
      </c>
      <c r="E6326" s="55" t="s">
        <v>23623</v>
      </c>
      <c r="F6326" s="55" t="s">
        <v>4651</v>
      </c>
      <c r="G6326" s="55" t="s">
        <v>23624</v>
      </c>
      <c r="H6326" s="55">
        <v>0</v>
      </c>
    </row>
    <row r="6327" spans="1:8" ht="12.5" customHeight="1">
      <c r="A6327" s="55">
        <v>13187</v>
      </c>
      <c r="B6327" s="55">
        <v>4</v>
      </c>
      <c r="C6327" s="55" t="s">
        <v>23625</v>
      </c>
      <c r="D6327" s="55" t="s">
        <v>4649</v>
      </c>
      <c r="E6327" s="55" t="s">
        <v>23626</v>
      </c>
      <c r="F6327" s="55" t="s">
        <v>4651</v>
      </c>
      <c r="G6327" s="55" t="s">
        <v>23627</v>
      </c>
      <c r="H6327" s="55">
        <v>0</v>
      </c>
    </row>
    <row r="6328" spans="1:8" ht="12.5" customHeight="1">
      <c r="A6328" s="55">
        <v>13208</v>
      </c>
      <c r="B6328" s="55">
        <v>4</v>
      </c>
      <c r="C6328" s="55" t="s">
        <v>23628</v>
      </c>
      <c r="D6328" s="55" t="s">
        <v>4649</v>
      </c>
      <c r="E6328" s="55" t="s">
        <v>23629</v>
      </c>
      <c r="F6328" s="55" t="s">
        <v>4651</v>
      </c>
      <c r="G6328" s="55" t="s">
        <v>23630</v>
      </c>
      <c r="H6328" s="55">
        <v>0</v>
      </c>
    </row>
    <row r="6329" spans="1:8" ht="12.5" customHeight="1">
      <c r="A6329" s="55">
        <v>13402</v>
      </c>
      <c r="B6329" s="55">
        <v>4</v>
      </c>
      <c r="C6329" s="55" t="s">
        <v>23631</v>
      </c>
      <c r="D6329" s="55" t="s">
        <v>4649</v>
      </c>
      <c r="E6329" s="55" t="s">
        <v>23632</v>
      </c>
      <c r="F6329" s="55" t="s">
        <v>4651</v>
      </c>
      <c r="G6329" s="55" t="s">
        <v>23633</v>
      </c>
      <c r="H6329" s="55">
        <v>0</v>
      </c>
    </row>
    <row r="6330" spans="1:8" ht="12.5" customHeight="1">
      <c r="A6330" s="55">
        <v>13487</v>
      </c>
      <c r="B6330" s="55">
        <v>4</v>
      </c>
      <c r="C6330" s="55" t="s">
        <v>23634</v>
      </c>
      <c r="D6330" s="55" t="s">
        <v>4649</v>
      </c>
      <c r="E6330" s="55" t="s">
        <v>23635</v>
      </c>
      <c r="F6330" s="55" t="s">
        <v>4651</v>
      </c>
      <c r="G6330" s="55" t="s">
        <v>23636</v>
      </c>
      <c r="H6330" s="55">
        <v>0</v>
      </c>
    </row>
    <row r="6331" spans="1:8" ht="12.5" customHeight="1">
      <c r="A6331" s="55">
        <v>13871</v>
      </c>
      <c r="B6331" s="55">
        <v>4</v>
      </c>
      <c r="C6331" s="55" t="s">
        <v>23637</v>
      </c>
      <c r="D6331" s="55" t="s">
        <v>4649</v>
      </c>
      <c r="E6331" s="55" t="s">
        <v>23638</v>
      </c>
      <c r="F6331" s="55" t="s">
        <v>4651</v>
      </c>
      <c r="G6331" s="55" t="s">
        <v>23639</v>
      </c>
      <c r="H6331" s="55">
        <v>0</v>
      </c>
    </row>
    <row r="6332" spans="1:8" ht="12.5" customHeight="1">
      <c r="A6332" s="55">
        <v>13939</v>
      </c>
      <c r="B6332" s="55">
        <v>4</v>
      </c>
      <c r="C6332" s="55" t="s">
        <v>23640</v>
      </c>
      <c r="D6332" s="55" t="s">
        <v>4649</v>
      </c>
      <c r="E6332" s="55" t="s">
        <v>23641</v>
      </c>
      <c r="F6332" s="55" t="s">
        <v>4651</v>
      </c>
      <c r="G6332" s="55" t="s">
        <v>23642</v>
      </c>
      <c r="H6332" s="55">
        <v>0</v>
      </c>
    </row>
    <row r="6333" spans="1:8" ht="12.5" customHeight="1">
      <c r="A6333" s="55">
        <v>14093</v>
      </c>
      <c r="B6333" s="55">
        <v>4</v>
      </c>
      <c r="C6333" s="55" t="s">
        <v>23643</v>
      </c>
      <c r="D6333" s="55" t="s">
        <v>4649</v>
      </c>
      <c r="E6333" s="55" t="s">
        <v>23644</v>
      </c>
      <c r="F6333" s="55" t="s">
        <v>4651</v>
      </c>
      <c r="G6333" s="55" t="s">
        <v>23645</v>
      </c>
      <c r="H6333" s="55">
        <v>0</v>
      </c>
    </row>
    <row r="6334" spans="1:8" ht="12.5" customHeight="1">
      <c r="A6334" s="55">
        <v>14273</v>
      </c>
      <c r="B6334" s="55">
        <v>4</v>
      </c>
      <c r="C6334" s="55" t="s">
        <v>23646</v>
      </c>
      <c r="D6334" s="55" t="s">
        <v>4649</v>
      </c>
      <c r="E6334" s="55" t="s">
        <v>23647</v>
      </c>
      <c r="F6334" s="55" t="s">
        <v>4651</v>
      </c>
      <c r="G6334" s="55" t="s">
        <v>23648</v>
      </c>
      <c r="H6334" s="55">
        <v>0</v>
      </c>
    </row>
    <row r="6335" spans="1:8" ht="12.5" customHeight="1">
      <c r="A6335" s="55">
        <v>14297</v>
      </c>
      <c r="B6335" s="55">
        <v>4</v>
      </c>
      <c r="C6335" s="55" t="s">
        <v>23649</v>
      </c>
      <c r="D6335" s="55" t="s">
        <v>4649</v>
      </c>
      <c r="E6335" s="55" t="s">
        <v>23650</v>
      </c>
      <c r="F6335" s="55" t="s">
        <v>4651</v>
      </c>
      <c r="G6335" s="55" t="s">
        <v>23651</v>
      </c>
      <c r="H6335" s="55">
        <v>0</v>
      </c>
    </row>
    <row r="6336" spans="1:8" ht="12.5" customHeight="1">
      <c r="A6336" s="55">
        <v>14489</v>
      </c>
      <c r="B6336" s="55">
        <v>4</v>
      </c>
      <c r="C6336" s="55" t="s">
        <v>23652</v>
      </c>
      <c r="D6336" s="55" t="s">
        <v>4649</v>
      </c>
      <c r="E6336" s="55" t="s">
        <v>23653</v>
      </c>
      <c r="F6336" s="55" t="s">
        <v>4651</v>
      </c>
      <c r="G6336" s="55" t="s">
        <v>23654</v>
      </c>
      <c r="H6336" s="55">
        <v>0</v>
      </c>
    </row>
    <row r="6337" spans="1:8" ht="12.5" customHeight="1">
      <c r="A6337" s="55">
        <v>14647</v>
      </c>
      <c r="B6337" s="55">
        <v>4</v>
      </c>
      <c r="C6337" s="55" t="s">
        <v>23655</v>
      </c>
      <c r="D6337" s="55" t="s">
        <v>4649</v>
      </c>
      <c r="E6337" s="55" t="s">
        <v>23656</v>
      </c>
      <c r="F6337" s="55" t="s">
        <v>4651</v>
      </c>
      <c r="G6337" s="55" t="s">
        <v>23657</v>
      </c>
      <c r="H6337" s="55">
        <v>0</v>
      </c>
    </row>
    <row r="6338" spans="1:8" ht="12.5" customHeight="1">
      <c r="A6338" s="55">
        <v>14664</v>
      </c>
      <c r="B6338" s="55">
        <v>4</v>
      </c>
      <c r="C6338" s="55" t="s">
        <v>23658</v>
      </c>
      <c r="D6338" s="55" t="s">
        <v>4649</v>
      </c>
      <c r="E6338" s="55" t="s">
        <v>23659</v>
      </c>
      <c r="F6338" s="55" t="s">
        <v>4651</v>
      </c>
      <c r="G6338" s="55" t="s">
        <v>23660</v>
      </c>
      <c r="H6338" s="55">
        <v>0</v>
      </c>
    </row>
    <row r="6339" spans="1:8" ht="12.5" customHeight="1">
      <c r="A6339" s="55">
        <v>14914</v>
      </c>
      <c r="B6339" s="55">
        <v>4</v>
      </c>
      <c r="C6339" s="55" t="s">
        <v>23661</v>
      </c>
      <c r="D6339" s="55" t="s">
        <v>4649</v>
      </c>
      <c r="E6339" s="55" t="s">
        <v>23662</v>
      </c>
      <c r="F6339" s="55" t="s">
        <v>4651</v>
      </c>
      <c r="G6339" s="55" t="s">
        <v>23663</v>
      </c>
      <c r="H6339" s="55">
        <v>0</v>
      </c>
    </row>
    <row r="6340" spans="1:8" ht="12.5" customHeight="1">
      <c r="A6340" s="55">
        <v>15259</v>
      </c>
      <c r="B6340" s="55">
        <v>4</v>
      </c>
      <c r="C6340" s="55" t="s">
        <v>23664</v>
      </c>
      <c r="D6340" s="55" t="s">
        <v>4649</v>
      </c>
      <c r="E6340" s="55" t="s">
        <v>23665</v>
      </c>
      <c r="F6340" s="55" t="s">
        <v>4651</v>
      </c>
      <c r="G6340" s="55" t="s">
        <v>23666</v>
      </c>
      <c r="H6340" s="55">
        <v>0</v>
      </c>
    </row>
    <row r="6341" spans="1:8" ht="12.5" customHeight="1">
      <c r="A6341" s="55">
        <v>15288</v>
      </c>
      <c r="B6341" s="55">
        <v>4</v>
      </c>
      <c r="C6341" s="55" t="s">
        <v>23667</v>
      </c>
      <c r="D6341" s="55" t="s">
        <v>4649</v>
      </c>
      <c r="E6341" s="55" t="s">
        <v>23668</v>
      </c>
      <c r="F6341" s="55" t="s">
        <v>4651</v>
      </c>
      <c r="G6341" s="55" t="s">
        <v>23669</v>
      </c>
      <c r="H6341" s="55">
        <v>0</v>
      </c>
    </row>
    <row r="6342" spans="1:8" ht="12.5" customHeight="1">
      <c r="A6342" s="55">
        <v>15301</v>
      </c>
      <c r="B6342" s="55">
        <v>4</v>
      </c>
      <c r="C6342" s="55" t="s">
        <v>23670</v>
      </c>
      <c r="D6342" s="55" t="s">
        <v>4649</v>
      </c>
      <c r="E6342" s="55" t="s">
        <v>23671</v>
      </c>
      <c r="F6342" s="55" t="s">
        <v>4651</v>
      </c>
      <c r="G6342" s="55" t="s">
        <v>23672</v>
      </c>
      <c r="H6342" s="55">
        <v>0</v>
      </c>
    </row>
    <row r="6343" spans="1:8" ht="12.5" customHeight="1">
      <c r="A6343" s="55">
        <v>15309</v>
      </c>
      <c r="B6343" s="55">
        <v>4</v>
      </c>
      <c r="C6343" s="55" t="s">
        <v>23673</v>
      </c>
      <c r="D6343" s="55" t="s">
        <v>4649</v>
      </c>
      <c r="E6343" s="55" t="s">
        <v>23674</v>
      </c>
      <c r="F6343" s="55" t="s">
        <v>4651</v>
      </c>
      <c r="G6343" s="55" t="s">
        <v>23675</v>
      </c>
      <c r="H6343" s="55">
        <v>0</v>
      </c>
    </row>
    <row r="6344" spans="1:8" ht="12.5" customHeight="1">
      <c r="A6344" s="55">
        <v>15329</v>
      </c>
      <c r="B6344" s="55">
        <v>4</v>
      </c>
      <c r="C6344" s="55" t="s">
        <v>23676</v>
      </c>
      <c r="D6344" s="55" t="s">
        <v>4649</v>
      </c>
      <c r="E6344" s="55" t="s">
        <v>23677</v>
      </c>
      <c r="F6344" s="55" t="s">
        <v>4651</v>
      </c>
      <c r="G6344" s="55" t="s">
        <v>23678</v>
      </c>
      <c r="H6344" s="55">
        <v>0</v>
      </c>
    </row>
    <row r="6345" spans="1:8" ht="12.5" customHeight="1">
      <c r="A6345" s="55">
        <v>15375</v>
      </c>
      <c r="B6345" s="55">
        <v>4</v>
      </c>
      <c r="C6345" s="55" t="s">
        <v>23679</v>
      </c>
      <c r="D6345" s="55" t="s">
        <v>4649</v>
      </c>
      <c r="E6345" s="55" t="s">
        <v>23680</v>
      </c>
      <c r="F6345" s="55" t="s">
        <v>4651</v>
      </c>
      <c r="G6345" s="55" t="s">
        <v>23681</v>
      </c>
      <c r="H6345" s="55">
        <v>0</v>
      </c>
    </row>
    <row r="6346" spans="1:8" ht="12.5" customHeight="1">
      <c r="A6346" s="55">
        <v>15379</v>
      </c>
      <c r="B6346" s="55">
        <v>4</v>
      </c>
      <c r="C6346" s="55" t="s">
        <v>23682</v>
      </c>
      <c r="D6346" s="55" t="s">
        <v>4649</v>
      </c>
      <c r="E6346" s="55" t="s">
        <v>23683</v>
      </c>
      <c r="F6346" s="55" t="s">
        <v>4651</v>
      </c>
      <c r="G6346" s="55" t="s">
        <v>23684</v>
      </c>
      <c r="H6346" s="55">
        <v>0</v>
      </c>
    </row>
    <row r="6347" spans="1:8" ht="12.5" customHeight="1">
      <c r="A6347" s="55">
        <v>15393</v>
      </c>
      <c r="B6347" s="55">
        <v>4</v>
      </c>
      <c r="C6347" s="55" t="s">
        <v>23685</v>
      </c>
      <c r="D6347" s="55" t="s">
        <v>4649</v>
      </c>
      <c r="E6347" s="55" t="s">
        <v>23686</v>
      </c>
      <c r="F6347" s="55" t="s">
        <v>4651</v>
      </c>
      <c r="G6347" s="55" t="s">
        <v>23687</v>
      </c>
      <c r="H6347" s="55">
        <v>0</v>
      </c>
    </row>
    <row r="6348" spans="1:8" ht="12.5" customHeight="1">
      <c r="A6348" s="55">
        <v>15397</v>
      </c>
      <c r="B6348" s="55">
        <v>4</v>
      </c>
      <c r="C6348" s="55" t="s">
        <v>23688</v>
      </c>
      <c r="D6348" s="55" t="s">
        <v>4649</v>
      </c>
      <c r="E6348" s="55" t="s">
        <v>23689</v>
      </c>
      <c r="F6348" s="55" t="s">
        <v>4651</v>
      </c>
      <c r="G6348" s="55" t="s">
        <v>23690</v>
      </c>
      <c r="H6348" s="55">
        <v>0</v>
      </c>
    </row>
    <row r="6349" spans="1:8" ht="12.5" customHeight="1">
      <c r="A6349" s="55">
        <v>15909</v>
      </c>
      <c r="B6349" s="55">
        <v>4</v>
      </c>
      <c r="C6349" s="55" t="s">
        <v>23691</v>
      </c>
      <c r="D6349" s="55" t="s">
        <v>4649</v>
      </c>
      <c r="E6349" s="55" t="s">
        <v>23692</v>
      </c>
      <c r="F6349" s="55" t="s">
        <v>4651</v>
      </c>
      <c r="G6349" s="55" t="s">
        <v>23693</v>
      </c>
      <c r="H6349" s="55">
        <v>0</v>
      </c>
    </row>
    <row r="6350" spans="1:8" ht="12.5" customHeight="1">
      <c r="A6350" s="55">
        <v>16355</v>
      </c>
      <c r="B6350" s="55">
        <v>4</v>
      </c>
      <c r="C6350" s="55" t="s">
        <v>23694</v>
      </c>
      <c r="D6350" s="55" t="s">
        <v>4649</v>
      </c>
      <c r="E6350" s="55" t="s">
        <v>23695</v>
      </c>
      <c r="F6350" s="55" t="s">
        <v>4651</v>
      </c>
      <c r="G6350" s="55" t="s">
        <v>23696</v>
      </c>
      <c r="H6350" s="55">
        <v>0</v>
      </c>
    </row>
    <row r="6351" spans="1:8" ht="12.5" customHeight="1">
      <c r="A6351" s="55">
        <v>17138</v>
      </c>
      <c r="B6351" s="55">
        <v>4</v>
      </c>
      <c r="C6351" s="55" t="s">
        <v>23697</v>
      </c>
      <c r="D6351" s="55" t="s">
        <v>4649</v>
      </c>
      <c r="E6351" s="55" t="s">
        <v>23698</v>
      </c>
      <c r="F6351" s="55" t="s">
        <v>4651</v>
      </c>
      <c r="G6351" s="55" t="s">
        <v>23699</v>
      </c>
      <c r="H6351" s="55">
        <v>0</v>
      </c>
    </row>
    <row r="6352" spans="1:8" ht="12.5" customHeight="1">
      <c r="A6352" s="55">
        <v>17446</v>
      </c>
      <c r="B6352" s="55">
        <v>4</v>
      </c>
      <c r="C6352" s="55" t="s">
        <v>23700</v>
      </c>
      <c r="D6352" s="55" t="s">
        <v>4649</v>
      </c>
      <c r="E6352" s="55" t="s">
        <v>23701</v>
      </c>
      <c r="F6352" s="55" t="s">
        <v>4651</v>
      </c>
      <c r="G6352" s="55" t="s">
        <v>23702</v>
      </c>
      <c r="H6352" s="55">
        <v>0</v>
      </c>
    </row>
    <row r="6353" spans="1:8" ht="12.5" customHeight="1">
      <c r="A6353" s="55">
        <v>17448</v>
      </c>
      <c r="B6353" s="55">
        <v>4</v>
      </c>
      <c r="C6353" s="55" t="s">
        <v>23703</v>
      </c>
      <c r="D6353" s="55" t="s">
        <v>4649</v>
      </c>
      <c r="E6353" s="55" t="s">
        <v>23704</v>
      </c>
      <c r="F6353" s="55" t="s">
        <v>4651</v>
      </c>
      <c r="G6353" s="55" t="s">
        <v>23705</v>
      </c>
      <c r="H6353" s="55">
        <v>0</v>
      </c>
    </row>
    <row r="6354" spans="1:8" ht="12.5" customHeight="1">
      <c r="A6354" s="55">
        <v>17574</v>
      </c>
      <c r="B6354" s="55">
        <v>4</v>
      </c>
      <c r="C6354" s="55" t="s">
        <v>23706</v>
      </c>
      <c r="D6354" s="55" t="s">
        <v>4649</v>
      </c>
      <c r="E6354" s="55" t="s">
        <v>23707</v>
      </c>
      <c r="F6354" s="55" t="s">
        <v>4651</v>
      </c>
      <c r="G6354" s="55" t="s">
        <v>23708</v>
      </c>
      <c r="H6354" s="55">
        <v>0</v>
      </c>
    </row>
    <row r="6355" spans="1:8" ht="12.5" customHeight="1">
      <c r="A6355" s="55">
        <v>17593</v>
      </c>
      <c r="B6355" s="55">
        <v>4</v>
      </c>
      <c r="C6355" s="55" t="s">
        <v>23709</v>
      </c>
      <c r="D6355" s="55" t="s">
        <v>4649</v>
      </c>
      <c r="E6355" s="55" t="s">
        <v>23710</v>
      </c>
      <c r="F6355" s="55" t="s">
        <v>4651</v>
      </c>
      <c r="G6355" s="55" t="s">
        <v>23711</v>
      </c>
      <c r="H6355" s="55">
        <v>0</v>
      </c>
    </row>
    <row r="6356" spans="1:8" ht="12.5" customHeight="1">
      <c r="A6356" s="55">
        <v>17598</v>
      </c>
      <c r="B6356" s="55">
        <v>4</v>
      </c>
      <c r="C6356" s="55" t="s">
        <v>23712</v>
      </c>
      <c r="D6356" s="55" t="s">
        <v>4649</v>
      </c>
      <c r="E6356" s="55" t="s">
        <v>23713</v>
      </c>
      <c r="F6356" s="55" t="s">
        <v>4651</v>
      </c>
      <c r="G6356" s="55" t="s">
        <v>23714</v>
      </c>
      <c r="H6356" s="55">
        <v>0</v>
      </c>
    </row>
    <row r="6357" spans="1:8" ht="12.5" customHeight="1">
      <c r="A6357" s="55">
        <v>17605</v>
      </c>
      <c r="B6357" s="55">
        <v>4</v>
      </c>
      <c r="C6357" s="55" t="s">
        <v>23715</v>
      </c>
      <c r="D6357" s="55" t="s">
        <v>4649</v>
      </c>
      <c r="E6357" s="55" t="s">
        <v>23716</v>
      </c>
      <c r="F6357" s="55" t="s">
        <v>4651</v>
      </c>
      <c r="G6357" s="55" t="s">
        <v>23717</v>
      </c>
      <c r="H6357" s="55">
        <v>0</v>
      </c>
    </row>
    <row r="6358" spans="1:8" ht="12.5" customHeight="1">
      <c r="A6358" s="55">
        <v>18058</v>
      </c>
      <c r="B6358" s="55">
        <v>4</v>
      </c>
      <c r="C6358" s="55" t="s">
        <v>23718</v>
      </c>
      <c r="D6358" s="55" t="s">
        <v>4649</v>
      </c>
      <c r="E6358" s="55" t="s">
        <v>23719</v>
      </c>
      <c r="F6358" s="55" t="s">
        <v>4651</v>
      </c>
      <c r="G6358" s="55" t="s">
        <v>23720</v>
      </c>
      <c r="H6358" s="55">
        <v>0</v>
      </c>
    </row>
    <row r="6359" spans="1:8" ht="12.5" customHeight="1">
      <c r="A6359" s="55">
        <v>18069</v>
      </c>
      <c r="B6359" s="55">
        <v>4</v>
      </c>
      <c r="C6359" s="55" t="s">
        <v>23721</v>
      </c>
      <c r="D6359" s="55" t="s">
        <v>4649</v>
      </c>
      <c r="E6359" s="55" t="s">
        <v>23722</v>
      </c>
      <c r="F6359" s="55" t="s">
        <v>4651</v>
      </c>
      <c r="G6359" s="55" t="s">
        <v>23723</v>
      </c>
      <c r="H6359" s="55">
        <v>0</v>
      </c>
    </row>
    <row r="6360" spans="1:8" ht="12.5" customHeight="1">
      <c r="A6360" s="55">
        <v>18085</v>
      </c>
      <c r="B6360" s="55">
        <v>4</v>
      </c>
      <c r="C6360" s="55" t="s">
        <v>23724</v>
      </c>
      <c r="D6360" s="55" t="s">
        <v>4649</v>
      </c>
      <c r="E6360" s="55" t="s">
        <v>23725</v>
      </c>
      <c r="F6360" s="55" t="s">
        <v>4651</v>
      </c>
      <c r="G6360" s="55" t="s">
        <v>23726</v>
      </c>
      <c r="H6360" s="55">
        <v>0</v>
      </c>
    </row>
    <row r="6361" spans="1:8" ht="12.5" customHeight="1">
      <c r="A6361" s="55">
        <v>18378</v>
      </c>
      <c r="B6361" s="55">
        <v>4</v>
      </c>
      <c r="C6361" s="55" t="s">
        <v>23727</v>
      </c>
      <c r="D6361" s="55" t="s">
        <v>4649</v>
      </c>
      <c r="E6361" s="55" t="s">
        <v>23728</v>
      </c>
      <c r="F6361" s="55" t="s">
        <v>4651</v>
      </c>
      <c r="G6361" s="55" t="s">
        <v>23729</v>
      </c>
      <c r="H6361" s="55">
        <v>0</v>
      </c>
    </row>
    <row r="6362" spans="1:8" ht="12.5" customHeight="1">
      <c r="A6362" s="55">
        <v>18663</v>
      </c>
      <c r="B6362" s="55">
        <v>4</v>
      </c>
      <c r="C6362" s="55" t="s">
        <v>23730</v>
      </c>
      <c r="D6362" s="55" t="s">
        <v>4649</v>
      </c>
      <c r="E6362" s="55" t="s">
        <v>23731</v>
      </c>
      <c r="F6362" s="55" t="s">
        <v>4651</v>
      </c>
      <c r="G6362" s="55" t="s">
        <v>23732</v>
      </c>
      <c r="H6362" s="55">
        <v>0</v>
      </c>
    </row>
    <row r="6363" spans="1:8" ht="12.5" customHeight="1">
      <c r="A6363" s="55">
        <v>18678</v>
      </c>
      <c r="B6363" s="55">
        <v>4</v>
      </c>
      <c r="C6363" s="55" t="s">
        <v>23733</v>
      </c>
      <c r="D6363" s="55" t="s">
        <v>4649</v>
      </c>
      <c r="E6363" s="55" t="s">
        <v>23734</v>
      </c>
      <c r="F6363" s="55" t="s">
        <v>4651</v>
      </c>
      <c r="G6363" s="55" t="s">
        <v>23735</v>
      </c>
      <c r="H6363" s="55">
        <v>0</v>
      </c>
    </row>
    <row r="6364" spans="1:8" ht="12.5" customHeight="1">
      <c r="A6364" s="55">
        <v>19166</v>
      </c>
      <c r="B6364" s="55">
        <v>4</v>
      </c>
      <c r="C6364" s="55" t="s">
        <v>23736</v>
      </c>
      <c r="D6364" s="55" t="s">
        <v>4649</v>
      </c>
      <c r="E6364" s="55" t="s">
        <v>23737</v>
      </c>
      <c r="F6364" s="55" t="s">
        <v>4651</v>
      </c>
      <c r="G6364" s="55" t="s">
        <v>23738</v>
      </c>
      <c r="H6364" s="55">
        <v>0</v>
      </c>
    </row>
    <row r="6365" spans="1:8" ht="12.5" customHeight="1">
      <c r="A6365" s="55">
        <v>19199</v>
      </c>
      <c r="B6365" s="55">
        <v>4</v>
      </c>
      <c r="C6365" s="55" t="s">
        <v>23739</v>
      </c>
      <c r="D6365" s="55" t="s">
        <v>4649</v>
      </c>
      <c r="E6365" s="55" t="s">
        <v>23740</v>
      </c>
      <c r="F6365" s="55" t="s">
        <v>4651</v>
      </c>
      <c r="G6365" s="55" t="s">
        <v>23741</v>
      </c>
      <c r="H6365" s="55">
        <v>0</v>
      </c>
    </row>
    <row r="6366" spans="1:8" ht="12.5" customHeight="1">
      <c r="A6366" s="55">
        <v>19659</v>
      </c>
      <c r="B6366" s="55">
        <v>4</v>
      </c>
      <c r="C6366" s="55" t="s">
        <v>23742</v>
      </c>
      <c r="D6366" s="55" t="s">
        <v>4649</v>
      </c>
      <c r="E6366" s="55" t="s">
        <v>23743</v>
      </c>
      <c r="F6366" s="55" t="s">
        <v>4651</v>
      </c>
      <c r="G6366" s="55" t="s">
        <v>23744</v>
      </c>
      <c r="H6366" s="55">
        <v>0</v>
      </c>
    </row>
    <row r="6367" spans="1:8" ht="12.5" customHeight="1">
      <c r="A6367" s="55">
        <v>19671</v>
      </c>
      <c r="B6367" s="55">
        <v>4</v>
      </c>
      <c r="C6367" s="55" t="s">
        <v>23745</v>
      </c>
      <c r="D6367" s="55" t="s">
        <v>4649</v>
      </c>
      <c r="E6367" s="55" t="s">
        <v>23746</v>
      </c>
      <c r="F6367" s="55" t="s">
        <v>4651</v>
      </c>
      <c r="G6367" s="55" t="s">
        <v>23747</v>
      </c>
      <c r="H6367" s="55">
        <v>0</v>
      </c>
    </row>
    <row r="6368" spans="1:8" ht="12.5" customHeight="1">
      <c r="A6368" s="55">
        <v>20115</v>
      </c>
      <c r="B6368" s="55">
        <v>4</v>
      </c>
      <c r="C6368" s="55" t="s">
        <v>23748</v>
      </c>
      <c r="D6368" s="55" t="s">
        <v>4649</v>
      </c>
      <c r="E6368" s="55" t="s">
        <v>23749</v>
      </c>
      <c r="F6368" s="55" t="s">
        <v>4651</v>
      </c>
      <c r="G6368" s="55" t="s">
        <v>23750</v>
      </c>
      <c r="H6368" s="55">
        <v>0</v>
      </c>
    </row>
    <row r="6369" spans="1:8" ht="12.5" customHeight="1">
      <c r="A6369" s="55">
        <v>20348</v>
      </c>
      <c r="B6369" s="55">
        <v>4</v>
      </c>
      <c r="C6369" s="55" t="s">
        <v>23751</v>
      </c>
      <c r="D6369" s="55" t="s">
        <v>4649</v>
      </c>
      <c r="E6369" s="55" t="s">
        <v>23752</v>
      </c>
      <c r="F6369" s="55" t="s">
        <v>4651</v>
      </c>
      <c r="G6369" s="55" t="s">
        <v>23753</v>
      </c>
      <c r="H6369" s="55">
        <v>0</v>
      </c>
    </row>
    <row r="6370" spans="1:8" ht="12.5" customHeight="1">
      <c r="A6370" s="55">
        <v>20359</v>
      </c>
      <c r="B6370" s="55">
        <v>4</v>
      </c>
      <c r="C6370" s="55" t="s">
        <v>23754</v>
      </c>
      <c r="D6370" s="55" t="s">
        <v>4649</v>
      </c>
      <c r="E6370" s="55" t="s">
        <v>23755</v>
      </c>
      <c r="F6370" s="55" t="s">
        <v>4651</v>
      </c>
      <c r="G6370" s="55" t="s">
        <v>23756</v>
      </c>
      <c r="H6370" s="55">
        <v>0</v>
      </c>
    </row>
    <row r="6371" spans="1:8" ht="12.5" customHeight="1">
      <c r="A6371" s="55">
        <v>20649</v>
      </c>
      <c r="B6371" s="55">
        <v>4</v>
      </c>
      <c r="C6371" s="55" t="s">
        <v>23757</v>
      </c>
      <c r="D6371" s="55" t="s">
        <v>4649</v>
      </c>
      <c r="E6371" s="55" t="s">
        <v>23758</v>
      </c>
      <c r="F6371" s="55" t="s">
        <v>4651</v>
      </c>
      <c r="G6371" s="55" t="s">
        <v>23759</v>
      </c>
      <c r="H6371" s="55">
        <v>0</v>
      </c>
    </row>
    <row r="6372" spans="1:8" ht="12.5" customHeight="1">
      <c r="A6372" s="55">
        <v>20663</v>
      </c>
      <c r="B6372" s="55">
        <v>4</v>
      </c>
      <c r="C6372" s="55" t="s">
        <v>23760</v>
      </c>
      <c r="D6372" s="55" t="s">
        <v>4649</v>
      </c>
      <c r="E6372" s="55" t="s">
        <v>23761</v>
      </c>
      <c r="F6372" s="55" t="s">
        <v>4651</v>
      </c>
      <c r="G6372" s="55" t="s">
        <v>23762</v>
      </c>
      <c r="H6372" s="55">
        <v>0</v>
      </c>
    </row>
    <row r="6373" spans="1:8" ht="12.5" customHeight="1">
      <c r="A6373" s="55">
        <v>21160</v>
      </c>
      <c r="B6373" s="55">
        <v>4</v>
      </c>
      <c r="C6373" s="55" t="s">
        <v>23763</v>
      </c>
      <c r="D6373" s="55" t="s">
        <v>4649</v>
      </c>
      <c r="E6373" s="55" t="s">
        <v>23764</v>
      </c>
      <c r="F6373" s="55" t="s">
        <v>4651</v>
      </c>
      <c r="G6373" s="55" t="s">
        <v>23765</v>
      </c>
      <c r="H6373" s="55">
        <v>0</v>
      </c>
    </row>
    <row r="6374" spans="1:8" ht="12.5" customHeight="1">
      <c r="A6374" s="55">
        <v>21286</v>
      </c>
      <c r="B6374" s="55">
        <v>4</v>
      </c>
      <c r="C6374" s="55" t="s">
        <v>23766</v>
      </c>
      <c r="D6374" s="55" t="s">
        <v>4649</v>
      </c>
      <c r="E6374" s="55" t="s">
        <v>23767</v>
      </c>
      <c r="F6374" s="55" t="s">
        <v>4651</v>
      </c>
      <c r="G6374" s="55" t="s">
        <v>23768</v>
      </c>
      <c r="H6374" s="55">
        <v>0</v>
      </c>
    </row>
    <row r="6375" spans="1:8" ht="12.5" customHeight="1">
      <c r="A6375" s="55">
        <v>21358</v>
      </c>
      <c r="B6375" s="55">
        <v>4</v>
      </c>
      <c r="C6375" s="55" t="s">
        <v>23769</v>
      </c>
      <c r="D6375" s="55" t="s">
        <v>4649</v>
      </c>
      <c r="E6375" s="55" t="s">
        <v>23770</v>
      </c>
      <c r="F6375" s="55" t="s">
        <v>4651</v>
      </c>
      <c r="G6375" s="55" t="s">
        <v>23771</v>
      </c>
      <c r="H6375" s="55">
        <v>0</v>
      </c>
    </row>
    <row r="6376" spans="1:8" ht="12.5" customHeight="1">
      <c r="A6376" s="55">
        <v>21419</v>
      </c>
      <c r="B6376" s="55">
        <v>4</v>
      </c>
      <c r="C6376" s="55" t="s">
        <v>23772</v>
      </c>
      <c r="D6376" s="55" t="s">
        <v>4649</v>
      </c>
      <c r="E6376" s="55" t="s">
        <v>23773</v>
      </c>
      <c r="F6376" s="55" t="s">
        <v>4651</v>
      </c>
      <c r="G6376" s="55" t="s">
        <v>23774</v>
      </c>
      <c r="H6376" s="55">
        <v>0</v>
      </c>
    </row>
    <row r="6377" spans="1:8" ht="12.5" customHeight="1">
      <c r="A6377" s="55">
        <v>21636</v>
      </c>
      <c r="B6377" s="55">
        <v>4</v>
      </c>
      <c r="C6377" s="55" t="s">
        <v>23775</v>
      </c>
      <c r="D6377" s="55" t="s">
        <v>4649</v>
      </c>
      <c r="E6377" s="55" t="s">
        <v>23776</v>
      </c>
      <c r="F6377" s="55" t="s">
        <v>4651</v>
      </c>
      <c r="G6377" s="55" t="s">
        <v>23777</v>
      </c>
      <c r="H6377" s="55">
        <v>0</v>
      </c>
    </row>
    <row r="6378" spans="1:8" ht="12.5" customHeight="1">
      <c r="A6378" s="55">
        <v>21750</v>
      </c>
      <c r="B6378" s="55">
        <v>4</v>
      </c>
      <c r="C6378" s="55" t="s">
        <v>23778</v>
      </c>
      <c r="D6378" s="55" t="s">
        <v>4649</v>
      </c>
      <c r="E6378" s="55" t="s">
        <v>23779</v>
      </c>
      <c r="F6378" s="55" t="s">
        <v>4651</v>
      </c>
      <c r="G6378" s="55" t="s">
        <v>23780</v>
      </c>
      <c r="H6378" s="55">
        <v>0</v>
      </c>
    </row>
    <row r="6379" spans="1:8" ht="12.5" customHeight="1">
      <c r="A6379" s="55">
        <v>21780</v>
      </c>
      <c r="B6379" s="55">
        <v>4</v>
      </c>
      <c r="C6379" s="55" t="s">
        <v>23781</v>
      </c>
      <c r="D6379" s="55" t="s">
        <v>4649</v>
      </c>
      <c r="E6379" s="55" t="s">
        <v>23782</v>
      </c>
      <c r="F6379" s="55" t="s">
        <v>4651</v>
      </c>
      <c r="G6379" s="55" t="s">
        <v>23783</v>
      </c>
      <c r="H6379" s="55">
        <v>0</v>
      </c>
    </row>
    <row r="6380" spans="1:8" ht="12.5" customHeight="1">
      <c r="A6380" s="55">
        <v>22281</v>
      </c>
      <c r="B6380" s="55">
        <v>4</v>
      </c>
      <c r="C6380" s="55" t="s">
        <v>23784</v>
      </c>
      <c r="D6380" s="55" t="s">
        <v>4649</v>
      </c>
      <c r="E6380" s="55" t="s">
        <v>23785</v>
      </c>
      <c r="F6380" s="55" t="s">
        <v>4651</v>
      </c>
      <c r="G6380" s="55" t="s">
        <v>23786</v>
      </c>
      <c r="H6380" s="55">
        <v>0</v>
      </c>
    </row>
    <row r="6381" spans="1:8" ht="12.5" customHeight="1">
      <c r="A6381" s="55">
        <v>22291</v>
      </c>
      <c r="B6381" s="55">
        <v>4</v>
      </c>
      <c r="C6381" s="55" t="s">
        <v>23787</v>
      </c>
      <c r="D6381" s="55" t="s">
        <v>4649</v>
      </c>
      <c r="E6381" s="55" t="s">
        <v>23788</v>
      </c>
      <c r="F6381" s="55" t="s">
        <v>4651</v>
      </c>
      <c r="G6381" s="55" t="s">
        <v>23789</v>
      </c>
      <c r="H6381" s="55">
        <v>0</v>
      </c>
    </row>
    <row r="6382" spans="1:8" ht="12.5" customHeight="1">
      <c r="A6382" s="55">
        <v>22348</v>
      </c>
      <c r="B6382" s="55">
        <v>4</v>
      </c>
      <c r="C6382" s="55" t="s">
        <v>23790</v>
      </c>
      <c r="D6382" s="55" t="s">
        <v>4649</v>
      </c>
      <c r="E6382" s="55" t="s">
        <v>23791</v>
      </c>
      <c r="F6382" s="55" t="s">
        <v>4651</v>
      </c>
      <c r="G6382" s="55" t="s">
        <v>23792</v>
      </c>
      <c r="H6382" s="55">
        <v>0</v>
      </c>
    </row>
    <row r="6383" spans="1:8" ht="12.5" customHeight="1">
      <c r="A6383" s="55">
        <v>22899</v>
      </c>
      <c r="B6383" s="55">
        <v>4</v>
      </c>
      <c r="C6383" s="55" t="s">
        <v>23793</v>
      </c>
      <c r="D6383" s="55" t="s">
        <v>4649</v>
      </c>
      <c r="E6383" s="55" t="s">
        <v>23794</v>
      </c>
      <c r="F6383" s="55" t="s">
        <v>4651</v>
      </c>
      <c r="G6383" s="55" t="s">
        <v>23795</v>
      </c>
      <c r="H6383" s="55">
        <v>0</v>
      </c>
    </row>
    <row r="6384" spans="1:8" ht="12.5" customHeight="1">
      <c r="A6384" s="55">
        <v>23239</v>
      </c>
      <c r="B6384" s="55">
        <v>4</v>
      </c>
      <c r="C6384" s="55" t="s">
        <v>23796</v>
      </c>
      <c r="D6384" s="55" t="s">
        <v>4649</v>
      </c>
      <c r="E6384" s="55" t="s">
        <v>23797</v>
      </c>
      <c r="F6384" s="55" t="s">
        <v>4651</v>
      </c>
      <c r="G6384" s="55" t="s">
        <v>23798</v>
      </c>
      <c r="H6384" s="55">
        <v>0</v>
      </c>
    </row>
    <row r="6385" spans="1:8" ht="12.5" customHeight="1">
      <c r="A6385" s="55">
        <v>23358</v>
      </c>
      <c r="B6385" s="55">
        <v>4</v>
      </c>
      <c r="C6385" s="55" t="s">
        <v>23799</v>
      </c>
      <c r="D6385" s="55" t="s">
        <v>4649</v>
      </c>
      <c r="E6385" s="55" t="s">
        <v>23800</v>
      </c>
      <c r="F6385" s="55" t="s">
        <v>4651</v>
      </c>
      <c r="G6385" s="55" t="s">
        <v>23801</v>
      </c>
      <c r="H6385" s="55">
        <v>0</v>
      </c>
    </row>
    <row r="6386" spans="1:8" ht="12.5" customHeight="1">
      <c r="A6386" s="55">
        <v>23374</v>
      </c>
      <c r="B6386" s="55">
        <v>4</v>
      </c>
      <c r="C6386" s="55" t="s">
        <v>23802</v>
      </c>
      <c r="D6386" s="55" t="s">
        <v>4649</v>
      </c>
      <c r="E6386" s="55" t="s">
        <v>23803</v>
      </c>
      <c r="F6386" s="55" t="s">
        <v>4651</v>
      </c>
      <c r="G6386" s="55" t="s">
        <v>23804</v>
      </c>
      <c r="H6386" s="55">
        <v>0</v>
      </c>
    </row>
    <row r="6387" spans="1:8" ht="12.5" customHeight="1">
      <c r="A6387" s="55">
        <v>23395</v>
      </c>
      <c r="B6387" s="55">
        <v>4</v>
      </c>
      <c r="C6387" s="55" t="s">
        <v>23805</v>
      </c>
      <c r="D6387" s="55" t="s">
        <v>4649</v>
      </c>
      <c r="E6387" s="55" t="s">
        <v>23806</v>
      </c>
      <c r="F6387" s="55" t="s">
        <v>4651</v>
      </c>
      <c r="G6387" s="55" t="s">
        <v>23807</v>
      </c>
      <c r="H6387" s="55">
        <v>0</v>
      </c>
    </row>
    <row r="6388" spans="1:8" ht="12.5" customHeight="1">
      <c r="A6388" s="55">
        <v>23808</v>
      </c>
      <c r="B6388" s="55">
        <v>4</v>
      </c>
      <c r="C6388" s="55" t="s">
        <v>23808</v>
      </c>
      <c r="D6388" s="55" t="s">
        <v>4649</v>
      </c>
      <c r="E6388" s="55" t="s">
        <v>23809</v>
      </c>
      <c r="F6388" s="55" t="s">
        <v>4651</v>
      </c>
      <c r="G6388" s="55" t="s">
        <v>23810</v>
      </c>
      <c r="H6388" s="55">
        <v>0</v>
      </c>
    </row>
    <row r="6389" spans="1:8" ht="12.5" customHeight="1">
      <c r="A6389" s="55">
        <v>24424</v>
      </c>
      <c r="B6389" s="55">
        <v>4</v>
      </c>
      <c r="C6389" s="55" t="s">
        <v>23811</v>
      </c>
      <c r="D6389" s="55" t="s">
        <v>4649</v>
      </c>
      <c r="E6389" s="55" t="s">
        <v>23812</v>
      </c>
      <c r="F6389" s="55" t="s">
        <v>4651</v>
      </c>
      <c r="G6389" s="55" t="s">
        <v>23813</v>
      </c>
      <c r="H6389" s="55">
        <v>0</v>
      </c>
    </row>
    <row r="6390" spans="1:8" ht="12.5" customHeight="1">
      <c r="A6390" s="55">
        <v>24492</v>
      </c>
      <c r="B6390" s="55">
        <v>4</v>
      </c>
      <c r="C6390" s="55" t="s">
        <v>23814</v>
      </c>
      <c r="D6390" s="55" t="s">
        <v>4649</v>
      </c>
      <c r="E6390" s="55" t="s">
        <v>23815</v>
      </c>
      <c r="F6390" s="55" t="s">
        <v>4651</v>
      </c>
      <c r="G6390" s="55" t="s">
        <v>23816</v>
      </c>
      <c r="H6390" s="55">
        <v>0</v>
      </c>
    </row>
    <row r="6391" spans="1:8" ht="12.5" customHeight="1">
      <c r="A6391" s="55">
        <v>24815</v>
      </c>
      <c r="B6391" s="55">
        <v>4</v>
      </c>
      <c r="C6391" s="55" t="s">
        <v>23817</v>
      </c>
      <c r="D6391" s="55" t="s">
        <v>4649</v>
      </c>
      <c r="E6391" s="55" t="s">
        <v>23818</v>
      </c>
      <c r="F6391" s="55" t="s">
        <v>4651</v>
      </c>
      <c r="G6391" s="55" t="s">
        <v>23819</v>
      </c>
      <c r="H6391" s="55">
        <v>0</v>
      </c>
    </row>
    <row r="6392" spans="1:8" ht="12.5" customHeight="1">
      <c r="A6392" s="55">
        <v>24829</v>
      </c>
      <c r="B6392" s="55">
        <v>4</v>
      </c>
      <c r="C6392" s="55" t="s">
        <v>23820</v>
      </c>
      <c r="D6392" s="55" t="s">
        <v>4649</v>
      </c>
      <c r="E6392" s="55" t="s">
        <v>23821</v>
      </c>
      <c r="F6392" s="55" t="s">
        <v>4651</v>
      </c>
      <c r="G6392" s="55" t="s">
        <v>23822</v>
      </c>
      <c r="H6392" s="55">
        <v>0</v>
      </c>
    </row>
    <row r="6393" spans="1:8" ht="12.5" customHeight="1">
      <c r="A6393" s="55">
        <v>25198</v>
      </c>
      <c r="B6393" s="55">
        <v>4</v>
      </c>
      <c r="C6393" s="55" t="s">
        <v>23823</v>
      </c>
      <c r="D6393" s="55" t="s">
        <v>4649</v>
      </c>
      <c r="E6393" s="55" t="s">
        <v>23824</v>
      </c>
      <c r="F6393" s="55" t="s">
        <v>4651</v>
      </c>
      <c r="G6393" s="55" t="s">
        <v>23825</v>
      </c>
      <c r="H6393" s="55">
        <v>0</v>
      </c>
    </row>
    <row r="6394" spans="1:8" ht="12.5" customHeight="1">
      <c r="A6394" s="55">
        <v>25362</v>
      </c>
      <c r="B6394" s="55">
        <v>4</v>
      </c>
      <c r="C6394" s="55" t="s">
        <v>23826</v>
      </c>
      <c r="D6394" s="55" t="s">
        <v>4649</v>
      </c>
      <c r="E6394" s="55" t="s">
        <v>23827</v>
      </c>
      <c r="F6394" s="55" t="s">
        <v>4651</v>
      </c>
      <c r="G6394" s="55" t="s">
        <v>23828</v>
      </c>
      <c r="H6394" s="55">
        <v>0</v>
      </c>
    </row>
    <row r="6395" spans="1:8" ht="12.5" customHeight="1">
      <c r="A6395" s="55">
        <v>25385</v>
      </c>
      <c r="B6395" s="55">
        <v>4</v>
      </c>
      <c r="C6395" s="55" t="s">
        <v>23829</v>
      </c>
      <c r="D6395" s="55" t="s">
        <v>4649</v>
      </c>
      <c r="E6395" s="55" t="s">
        <v>23830</v>
      </c>
      <c r="F6395" s="55" t="s">
        <v>4651</v>
      </c>
      <c r="G6395" s="55" t="s">
        <v>23831</v>
      </c>
      <c r="H6395" s="55">
        <v>0</v>
      </c>
    </row>
    <row r="6396" spans="1:8" ht="12.5" customHeight="1">
      <c r="A6396" s="55">
        <v>25974</v>
      </c>
      <c r="B6396" s="55">
        <v>4</v>
      </c>
      <c r="C6396" s="55" t="s">
        <v>23832</v>
      </c>
      <c r="D6396" s="55" t="s">
        <v>4649</v>
      </c>
      <c r="E6396" s="55" t="s">
        <v>23833</v>
      </c>
      <c r="F6396" s="55" t="s">
        <v>4651</v>
      </c>
      <c r="G6396" s="55" t="s">
        <v>23834</v>
      </c>
      <c r="H6396" s="55">
        <v>0</v>
      </c>
    </row>
    <row r="6397" spans="1:8" ht="12.5" customHeight="1">
      <c r="A6397" s="55">
        <v>26071</v>
      </c>
      <c r="B6397" s="55">
        <v>4</v>
      </c>
      <c r="C6397" s="55" t="s">
        <v>23835</v>
      </c>
      <c r="D6397" s="55" t="s">
        <v>4649</v>
      </c>
      <c r="E6397" s="55" t="s">
        <v>23836</v>
      </c>
      <c r="F6397" s="55" t="s">
        <v>4651</v>
      </c>
      <c r="G6397" s="55" t="s">
        <v>23837</v>
      </c>
      <c r="H6397" s="55">
        <v>0</v>
      </c>
    </row>
    <row r="6398" spans="1:8" ht="12.5" customHeight="1">
      <c r="A6398" s="55">
        <v>26271</v>
      </c>
      <c r="B6398" s="55">
        <v>4</v>
      </c>
      <c r="C6398" s="55" t="s">
        <v>23838</v>
      </c>
      <c r="D6398" s="55" t="s">
        <v>4649</v>
      </c>
      <c r="E6398" s="55" t="s">
        <v>23839</v>
      </c>
      <c r="F6398" s="55" t="s">
        <v>4651</v>
      </c>
      <c r="G6398" s="55" t="s">
        <v>23840</v>
      </c>
      <c r="H6398" s="55">
        <v>0</v>
      </c>
    </row>
    <row r="6399" spans="1:8" ht="12.5" customHeight="1">
      <c r="A6399" s="55">
        <v>26326</v>
      </c>
      <c r="B6399" s="55">
        <v>4</v>
      </c>
      <c r="C6399" s="55" t="s">
        <v>23841</v>
      </c>
      <c r="D6399" s="55" t="s">
        <v>4649</v>
      </c>
      <c r="E6399" s="55" t="s">
        <v>23842</v>
      </c>
      <c r="F6399" s="55" t="s">
        <v>4651</v>
      </c>
      <c r="G6399" s="55" t="s">
        <v>23843</v>
      </c>
      <c r="H6399" s="55">
        <v>0</v>
      </c>
    </row>
    <row r="6400" spans="1:8" ht="12.5" customHeight="1">
      <c r="A6400" s="55">
        <v>26479</v>
      </c>
      <c r="B6400" s="55">
        <v>4</v>
      </c>
      <c r="C6400" s="55" t="s">
        <v>23844</v>
      </c>
      <c r="D6400" s="55" t="s">
        <v>4649</v>
      </c>
      <c r="E6400" s="55" t="s">
        <v>23845</v>
      </c>
      <c r="F6400" s="55" t="s">
        <v>4651</v>
      </c>
      <c r="G6400" s="55" t="s">
        <v>23846</v>
      </c>
      <c r="H6400" s="55">
        <v>0</v>
      </c>
    </row>
    <row r="6401" spans="1:8" ht="12.5" customHeight="1">
      <c r="A6401" s="55">
        <v>26618</v>
      </c>
      <c r="B6401" s="55">
        <v>4</v>
      </c>
      <c r="C6401" s="55" t="s">
        <v>23847</v>
      </c>
      <c r="D6401" s="55" t="s">
        <v>4649</v>
      </c>
      <c r="E6401" s="55" t="s">
        <v>23848</v>
      </c>
      <c r="F6401" s="55" t="s">
        <v>4651</v>
      </c>
      <c r="G6401" s="55" t="s">
        <v>23849</v>
      </c>
      <c r="H6401" s="55">
        <v>0</v>
      </c>
    </row>
    <row r="6402" spans="1:8" ht="12.5" customHeight="1">
      <c r="A6402" s="55">
        <v>26674</v>
      </c>
      <c r="B6402" s="55">
        <v>4</v>
      </c>
      <c r="C6402" s="55" t="s">
        <v>23850</v>
      </c>
      <c r="D6402" s="55" t="s">
        <v>4649</v>
      </c>
      <c r="E6402" s="55" t="s">
        <v>23851</v>
      </c>
      <c r="F6402" s="55" t="s">
        <v>4651</v>
      </c>
      <c r="G6402" s="55" t="s">
        <v>23852</v>
      </c>
      <c r="H6402" s="55">
        <v>0</v>
      </c>
    </row>
    <row r="6403" spans="1:8" ht="12.5" customHeight="1">
      <c r="A6403" s="55">
        <v>26705</v>
      </c>
      <c r="B6403" s="55">
        <v>4</v>
      </c>
      <c r="C6403" s="55" t="s">
        <v>23853</v>
      </c>
      <c r="D6403" s="55" t="s">
        <v>4649</v>
      </c>
      <c r="E6403" s="55" t="s">
        <v>23854</v>
      </c>
      <c r="F6403" s="55" t="s">
        <v>4651</v>
      </c>
      <c r="G6403" s="55" t="s">
        <v>23855</v>
      </c>
      <c r="H6403" s="55">
        <v>0</v>
      </c>
    </row>
    <row r="6404" spans="1:8" ht="12.5" customHeight="1">
      <c r="A6404" s="55">
        <v>26711</v>
      </c>
      <c r="B6404" s="55">
        <v>4</v>
      </c>
      <c r="C6404" s="55" t="s">
        <v>23856</v>
      </c>
      <c r="D6404" s="55" t="s">
        <v>4649</v>
      </c>
      <c r="E6404" s="55" t="s">
        <v>23857</v>
      </c>
      <c r="F6404" s="55" t="s">
        <v>4651</v>
      </c>
      <c r="G6404" s="55" t="s">
        <v>23858</v>
      </c>
      <c r="H6404" s="55">
        <v>0</v>
      </c>
    </row>
    <row r="6405" spans="1:8" ht="12.5" customHeight="1">
      <c r="A6405" s="55">
        <v>26790</v>
      </c>
      <c r="B6405" s="55">
        <v>4</v>
      </c>
      <c r="C6405" s="55" t="s">
        <v>23859</v>
      </c>
      <c r="D6405" s="55" t="s">
        <v>4649</v>
      </c>
      <c r="E6405" s="55" t="s">
        <v>23860</v>
      </c>
      <c r="F6405" s="55" t="s">
        <v>4651</v>
      </c>
      <c r="G6405" s="55" t="s">
        <v>23861</v>
      </c>
      <c r="H6405" s="55">
        <v>0</v>
      </c>
    </row>
    <row r="6406" spans="1:8" ht="12.5" customHeight="1">
      <c r="A6406" s="55">
        <v>27446</v>
      </c>
      <c r="B6406" s="55">
        <v>4</v>
      </c>
      <c r="C6406" s="55" t="s">
        <v>23862</v>
      </c>
      <c r="D6406" s="55" t="s">
        <v>4649</v>
      </c>
      <c r="E6406" s="55" t="s">
        <v>23863</v>
      </c>
      <c r="F6406" s="55" t="s">
        <v>4651</v>
      </c>
      <c r="G6406" s="55" t="s">
        <v>23864</v>
      </c>
      <c r="H6406" s="55">
        <v>0</v>
      </c>
    </row>
    <row r="6407" spans="1:8" ht="12.5" customHeight="1">
      <c r="A6407" s="55">
        <v>27535</v>
      </c>
      <c r="B6407" s="55">
        <v>4</v>
      </c>
      <c r="C6407" s="55" t="s">
        <v>23865</v>
      </c>
      <c r="D6407" s="55" t="s">
        <v>4649</v>
      </c>
      <c r="E6407" s="55" t="s">
        <v>23866</v>
      </c>
      <c r="F6407" s="55" t="s">
        <v>4651</v>
      </c>
      <c r="G6407" s="55" t="s">
        <v>23867</v>
      </c>
      <c r="H6407" s="55">
        <v>0</v>
      </c>
    </row>
    <row r="6408" spans="1:8" ht="12.5" customHeight="1">
      <c r="A6408" s="55">
        <v>28032</v>
      </c>
      <c r="B6408" s="55">
        <v>4</v>
      </c>
      <c r="C6408" s="55" t="s">
        <v>23868</v>
      </c>
      <c r="D6408" s="55" t="s">
        <v>4649</v>
      </c>
      <c r="E6408" s="55" t="s">
        <v>23869</v>
      </c>
      <c r="F6408" s="55" t="s">
        <v>4651</v>
      </c>
      <c r="G6408" s="55" t="s">
        <v>23870</v>
      </c>
      <c r="H6408" s="55">
        <v>0</v>
      </c>
    </row>
    <row r="6409" spans="1:8" ht="12.5" customHeight="1">
      <c r="A6409" s="55">
        <v>28033</v>
      </c>
      <c r="B6409" s="55">
        <v>4</v>
      </c>
      <c r="C6409" s="55" t="s">
        <v>23871</v>
      </c>
      <c r="D6409" s="55" t="s">
        <v>4649</v>
      </c>
      <c r="E6409" s="55" t="s">
        <v>23872</v>
      </c>
      <c r="F6409" s="55" t="s">
        <v>4651</v>
      </c>
      <c r="G6409" s="55" t="s">
        <v>23873</v>
      </c>
      <c r="H6409" s="55">
        <v>0</v>
      </c>
    </row>
    <row r="6410" spans="1:8" ht="12.5" customHeight="1">
      <c r="A6410" s="55">
        <v>28077</v>
      </c>
      <c r="B6410" s="55">
        <v>4</v>
      </c>
      <c r="C6410" s="55" t="s">
        <v>23874</v>
      </c>
      <c r="D6410" s="55" t="s">
        <v>4649</v>
      </c>
      <c r="E6410" s="55" t="s">
        <v>23875</v>
      </c>
      <c r="F6410" s="55" t="s">
        <v>4651</v>
      </c>
      <c r="G6410" s="55" t="s">
        <v>23876</v>
      </c>
      <c r="H6410" s="55">
        <v>0</v>
      </c>
    </row>
    <row r="6411" spans="1:8" ht="12.5" customHeight="1">
      <c r="A6411" s="55">
        <v>28643</v>
      </c>
      <c r="B6411" s="55">
        <v>4</v>
      </c>
      <c r="C6411" s="55" t="s">
        <v>23877</v>
      </c>
      <c r="D6411" s="55" t="s">
        <v>4649</v>
      </c>
      <c r="E6411" s="55" t="s">
        <v>23878</v>
      </c>
      <c r="F6411" s="55" t="s">
        <v>4651</v>
      </c>
      <c r="G6411" s="55" t="s">
        <v>23879</v>
      </c>
      <c r="H6411" s="55">
        <v>0</v>
      </c>
    </row>
    <row r="6412" spans="1:8" ht="12.5" customHeight="1">
      <c r="A6412" s="55">
        <v>28981</v>
      </c>
      <c r="B6412" s="55">
        <v>4</v>
      </c>
      <c r="C6412" s="55" t="s">
        <v>23880</v>
      </c>
      <c r="D6412" s="55" t="s">
        <v>4649</v>
      </c>
      <c r="E6412" s="55" t="s">
        <v>23881</v>
      </c>
      <c r="F6412" s="55" t="s">
        <v>4651</v>
      </c>
      <c r="G6412" s="55" t="s">
        <v>23882</v>
      </c>
      <c r="H6412" s="55">
        <v>0</v>
      </c>
    </row>
    <row r="6413" spans="1:8" ht="12.5" customHeight="1">
      <c r="A6413" s="55">
        <v>29011</v>
      </c>
      <c r="B6413" s="55">
        <v>4</v>
      </c>
      <c r="C6413" s="55" t="s">
        <v>23883</v>
      </c>
      <c r="D6413" s="55" t="s">
        <v>4649</v>
      </c>
      <c r="E6413" s="55" t="s">
        <v>23884</v>
      </c>
      <c r="F6413" s="55" t="s">
        <v>4651</v>
      </c>
      <c r="G6413" s="55" t="s">
        <v>23885</v>
      </c>
      <c r="H6413" s="55">
        <v>0</v>
      </c>
    </row>
    <row r="6414" spans="1:8" ht="12.5" customHeight="1">
      <c r="A6414" s="55">
        <v>29024</v>
      </c>
      <c r="B6414" s="55">
        <v>4</v>
      </c>
      <c r="C6414" s="55" t="s">
        <v>23886</v>
      </c>
      <c r="D6414" s="55" t="s">
        <v>4649</v>
      </c>
      <c r="E6414" s="55" t="s">
        <v>23887</v>
      </c>
      <c r="F6414" s="55" t="s">
        <v>4651</v>
      </c>
      <c r="G6414" s="55" t="s">
        <v>23888</v>
      </c>
      <c r="H6414" s="55">
        <v>0</v>
      </c>
    </row>
    <row r="6415" spans="1:8" ht="12.5" customHeight="1">
      <c r="A6415" s="55">
        <v>29143</v>
      </c>
      <c r="B6415" s="55">
        <v>4</v>
      </c>
      <c r="C6415" s="55" t="s">
        <v>23889</v>
      </c>
      <c r="D6415" s="55" t="s">
        <v>4649</v>
      </c>
      <c r="E6415" s="55" t="s">
        <v>23890</v>
      </c>
      <c r="F6415" s="55" t="s">
        <v>4651</v>
      </c>
      <c r="G6415" s="55" t="s">
        <v>23891</v>
      </c>
      <c r="H6415" s="55">
        <v>0</v>
      </c>
    </row>
    <row r="6416" spans="1:8" ht="12.5" customHeight="1">
      <c r="A6416" s="55">
        <v>11085</v>
      </c>
      <c r="B6416" s="55">
        <v>4</v>
      </c>
      <c r="C6416" s="55" t="s">
        <v>23892</v>
      </c>
      <c r="D6416" s="55" t="s">
        <v>4649</v>
      </c>
      <c r="E6416" s="55" t="s">
        <v>23893</v>
      </c>
      <c r="F6416" s="55" t="s">
        <v>4651</v>
      </c>
      <c r="G6416" s="55" t="s">
        <v>23894</v>
      </c>
      <c r="H6416" s="55">
        <v>0</v>
      </c>
    </row>
    <row r="6417" spans="1:8" ht="12.5" customHeight="1">
      <c r="A6417" s="55">
        <v>11260</v>
      </c>
      <c r="B6417" s="55">
        <v>4</v>
      </c>
      <c r="C6417" s="55" t="s">
        <v>23895</v>
      </c>
      <c r="D6417" s="55" t="s">
        <v>4649</v>
      </c>
      <c r="E6417" s="55" t="s">
        <v>23896</v>
      </c>
      <c r="F6417" s="55" t="s">
        <v>4651</v>
      </c>
      <c r="G6417" s="55" t="s">
        <v>23897</v>
      </c>
      <c r="H6417" s="55">
        <v>0</v>
      </c>
    </row>
    <row r="6418" spans="1:8" ht="12.5" customHeight="1">
      <c r="A6418" s="55">
        <v>11281</v>
      </c>
      <c r="B6418" s="55">
        <v>4</v>
      </c>
      <c r="C6418" s="55" t="s">
        <v>23898</v>
      </c>
      <c r="D6418" s="55" t="s">
        <v>4649</v>
      </c>
      <c r="E6418" s="55" t="s">
        <v>23899</v>
      </c>
      <c r="F6418" s="55" t="s">
        <v>4651</v>
      </c>
      <c r="G6418" s="55" t="s">
        <v>23900</v>
      </c>
      <c r="H6418" s="55">
        <v>0</v>
      </c>
    </row>
    <row r="6419" spans="1:8" ht="12.5" customHeight="1">
      <c r="A6419" s="55">
        <v>11670</v>
      </c>
      <c r="B6419" s="55">
        <v>4</v>
      </c>
      <c r="C6419" s="55" t="s">
        <v>23901</v>
      </c>
      <c r="D6419" s="55" t="s">
        <v>4649</v>
      </c>
      <c r="E6419" s="55" t="s">
        <v>23902</v>
      </c>
      <c r="F6419" s="55" t="s">
        <v>4651</v>
      </c>
      <c r="G6419" s="55" t="s">
        <v>23903</v>
      </c>
      <c r="H6419" s="55">
        <v>0</v>
      </c>
    </row>
    <row r="6420" spans="1:8" ht="12.5" customHeight="1">
      <c r="A6420" s="55">
        <v>11811</v>
      </c>
      <c r="B6420" s="55">
        <v>4</v>
      </c>
      <c r="C6420" s="55" t="s">
        <v>23904</v>
      </c>
      <c r="D6420" s="55" t="s">
        <v>4649</v>
      </c>
      <c r="E6420" s="55" t="s">
        <v>23905</v>
      </c>
      <c r="F6420" s="55" t="s">
        <v>4651</v>
      </c>
      <c r="G6420" s="55" t="s">
        <v>23906</v>
      </c>
      <c r="H6420" s="55">
        <v>0</v>
      </c>
    </row>
    <row r="6421" spans="1:8" ht="12.5" customHeight="1">
      <c r="A6421" s="55">
        <v>12029</v>
      </c>
      <c r="B6421" s="55">
        <v>4</v>
      </c>
      <c r="C6421" s="55" t="s">
        <v>23907</v>
      </c>
      <c r="D6421" s="55" t="s">
        <v>4649</v>
      </c>
      <c r="E6421" s="55" t="s">
        <v>23908</v>
      </c>
      <c r="F6421" s="55" t="s">
        <v>4651</v>
      </c>
      <c r="G6421" s="55" t="s">
        <v>23909</v>
      </c>
      <c r="H6421" s="55">
        <v>0</v>
      </c>
    </row>
    <row r="6422" spans="1:8" ht="12.5" customHeight="1">
      <c r="A6422" s="55">
        <v>12044</v>
      </c>
      <c r="B6422" s="55">
        <v>4</v>
      </c>
      <c r="C6422" s="55" t="s">
        <v>23910</v>
      </c>
      <c r="D6422" s="55" t="s">
        <v>4649</v>
      </c>
      <c r="E6422" s="55" t="s">
        <v>23911</v>
      </c>
      <c r="F6422" s="55" t="s">
        <v>4651</v>
      </c>
      <c r="G6422" s="55" t="s">
        <v>23912</v>
      </c>
      <c r="H6422" s="55">
        <v>0</v>
      </c>
    </row>
    <row r="6423" spans="1:8" ht="12.5" customHeight="1">
      <c r="A6423" s="55">
        <v>12068</v>
      </c>
      <c r="B6423" s="55">
        <v>4</v>
      </c>
      <c r="C6423" s="55" t="s">
        <v>23913</v>
      </c>
      <c r="D6423" s="55" t="s">
        <v>4649</v>
      </c>
      <c r="E6423" s="55" t="s">
        <v>23914</v>
      </c>
      <c r="F6423" s="55" t="s">
        <v>4651</v>
      </c>
      <c r="G6423" s="55" t="s">
        <v>23915</v>
      </c>
      <c r="H6423" s="55">
        <v>0</v>
      </c>
    </row>
    <row r="6424" spans="1:8" ht="12.5" customHeight="1">
      <c r="A6424" s="55">
        <v>12412</v>
      </c>
      <c r="B6424" s="55">
        <v>4</v>
      </c>
      <c r="C6424" s="55" t="s">
        <v>23916</v>
      </c>
      <c r="D6424" s="55" t="s">
        <v>4649</v>
      </c>
      <c r="E6424" s="55" t="s">
        <v>23917</v>
      </c>
      <c r="F6424" s="55" t="s">
        <v>4651</v>
      </c>
      <c r="G6424" s="55" t="s">
        <v>23918</v>
      </c>
      <c r="H6424" s="55">
        <v>0</v>
      </c>
    </row>
    <row r="6425" spans="1:8" ht="12.5" customHeight="1">
      <c r="A6425" s="55">
        <v>12442</v>
      </c>
      <c r="B6425" s="55">
        <v>4</v>
      </c>
      <c r="C6425" s="55" t="s">
        <v>23919</v>
      </c>
      <c r="D6425" s="55" t="s">
        <v>4649</v>
      </c>
      <c r="E6425" s="55" t="s">
        <v>23920</v>
      </c>
      <c r="F6425" s="55" t="s">
        <v>4651</v>
      </c>
      <c r="G6425" s="55" t="s">
        <v>23921</v>
      </c>
      <c r="H6425" s="55">
        <v>0</v>
      </c>
    </row>
    <row r="6426" spans="1:8" ht="12.5" customHeight="1">
      <c r="A6426" s="55">
        <v>12443</v>
      </c>
      <c r="B6426" s="55">
        <v>4</v>
      </c>
      <c r="C6426" s="55" t="s">
        <v>23922</v>
      </c>
      <c r="D6426" s="55" t="s">
        <v>4649</v>
      </c>
      <c r="E6426" s="55" t="s">
        <v>23923</v>
      </c>
      <c r="F6426" s="55" t="s">
        <v>4651</v>
      </c>
      <c r="G6426" s="55" t="s">
        <v>23924</v>
      </c>
      <c r="H6426" s="55">
        <v>0</v>
      </c>
    </row>
    <row r="6427" spans="1:8" ht="12.5" customHeight="1">
      <c r="A6427" s="55">
        <v>12879</v>
      </c>
      <c r="B6427" s="55">
        <v>4</v>
      </c>
      <c r="C6427" s="55" t="s">
        <v>23925</v>
      </c>
      <c r="D6427" s="55" t="s">
        <v>4649</v>
      </c>
      <c r="E6427" s="55" t="s">
        <v>23926</v>
      </c>
      <c r="F6427" s="55" t="s">
        <v>4651</v>
      </c>
      <c r="G6427" s="55" t="s">
        <v>23927</v>
      </c>
      <c r="H6427" s="55">
        <v>0</v>
      </c>
    </row>
    <row r="6428" spans="1:8" ht="12.5" customHeight="1">
      <c r="A6428" s="55">
        <v>12933</v>
      </c>
      <c r="B6428" s="55">
        <v>4</v>
      </c>
      <c r="C6428" s="55" t="s">
        <v>23928</v>
      </c>
      <c r="D6428" s="55" t="s">
        <v>4649</v>
      </c>
      <c r="E6428" s="55" t="s">
        <v>23929</v>
      </c>
      <c r="F6428" s="55" t="s">
        <v>4651</v>
      </c>
      <c r="G6428" s="55" t="s">
        <v>23930</v>
      </c>
      <c r="H6428" s="55">
        <v>0</v>
      </c>
    </row>
    <row r="6429" spans="1:8" ht="12.5" customHeight="1">
      <c r="A6429" s="55">
        <v>13193</v>
      </c>
      <c r="B6429" s="55">
        <v>4</v>
      </c>
      <c r="C6429" s="55" t="s">
        <v>23931</v>
      </c>
      <c r="D6429" s="55" t="s">
        <v>4649</v>
      </c>
      <c r="E6429" s="55" t="s">
        <v>23932</v>
      </c>
      <c r="F6429" s="55" t="s">
        <v>4651</v>
      </c>
      <c r="G6429" s="55" t="s">
        <v>23933</v>
      </c>
      <c r="H6429" s="55">
        <v>0</v>
      </c>
    </row>
    <row r="6430" spans="1:8" ht="12.5" customHeight="1">
      <c r="A6430" s="55">
        <v>14351</v>
      </c>
      <c r="B6430" s="55">
        <v>4</v>
      </c>
      <c r="C6430" s="55" t="s">
        <v>23934</v>
      </c>
      <c r="D6430" s="55" t="s">
        <v>4649</v>
      </c>
      <c r="E6430" s="55" t="s">
        <v>23935</v>
      </c>
      <c r="F6430" s="55" t="s">
        <v>4651</v>
      </c>
      <c r="G6430" s="55" t="s">
        <v>23936</v>
      </c>
      <c r="H6430" s="55">
        <v>0</v>
      </c>
    </row>
    <row r="6431" spans="1:8" ht="12.5" customHeight="1">
      <c r="A6431" s="55">
        <v>14357</v>
      </c>
      <c r="B6431" s="55">
        <v>4</v>
      </c>
      <c r="C6431" s="55" t="s">
        <v>23937</v>
      </c>
      <c r="D6431" s="55" t="s">
        <v>4649</v>
      </c>
      <c r="E6431" s="55" t="s">
        <v>23938</v>
      </c>
      <c r="F6431" s="55" t="s">
        <v>4651</v>
      </c>
      <c r="G6431" s="55" t="s">
        <v>23939</v>
      </c>
      <c r="H6431" s="55">
        <v>0</v>
      </c>
    </row>
    <row r="6432" spans="1:8" ht="12.5" customHeight="1">
      <c r="A6432" s="55">
        <v>14368</v>
      </c>
      <c r="B6432" s="55">
        <v>4</v>
      </c>
      <c r="C6432" s="55" t="s">
        <v>23940</v>
      </c>
      <c r="D6432" s="55" t="s">
        <v>4649</v>
      </c>
      <c r="E6432" s="55" t="s">
        <v>23941</v>
      </c>
      <c r="F6432" s="55" t="s">
        <v>4651</v>
      </c>
      <c r="G6432" s="55" t="s">
        <v>23942</v>
      </c>
      <c r="H6432" s="55">
        <v>0</v>
      </c>
    </row>
    <row r="6433" spans="1:8" ht="12.5" customHeight="1">
      <c r="A6433" s="55">
        <v>14415</v>
      </c>
      <c r="B6433" s="55">
        <v>4</v>
      </c>
      <c r="C6433" s="55" t="s">
        <v>23943</v>
      </c>
      <c r="D6433" s="55" t="s">
        <v>4649</v>
      </c>
      <c r="E6433" s="55" t="s">
        <v>23944</v>
      </c>
      <c r="F6433" s="55" t="s">
        <v>4651</v>
      </c>
      <c r="G6433" s="55" t="s">
        <v>23945</v>
      </c>
      <c r="H6433" s="55">
        <v>0</v>
      </c>
    </row>
    <row r="6434" spans="1:8" ht="12.5" customHeight="1">
      <c r="A6434" s="55">
        <v>14485</v>
      </c>
      <c r="B6434" s="55">
        <v>4</v>
      </c>
      <c r="C6434" s="55" t="s">
        <v>23946</v>
      </c>
      <c r="D6434" s="55" t="s">
        <v>4649</v>
      </c>
      <c r="E6434" s="55" t="s">
        <v>23947</v>
      </c>
      <c r="F6434" s="55" t="s">
        <v>4651</v>
      </c>
      <c r="G6434" s="55" t="s">
        <v>23948</v>
      </c>
      <c r="H6434" s="55">
        <v>0</v>
      </c>
    </row>
    <row r="6435" spans="1:8" ht="12.5" customHeight="1">
      <c r="A6435" s="55">
        <v>14562</v>
      </c>
      <c r="B6435" s="55">
        <v>4</v>
      </c>
      <c r="C6435" s="55" t="s">
        <v>23949</v>
      </c>
      <c r="D6435" s="55" t="s">
        <v>4649</v>
      </c>
      <c r="E6435" s="55" t="s">
        <v>23950</v>
      </c>
      <c r="F6435" s="55" t="s">
        <v>4651</v>
      </c>
      <c r="G6435" s="55" t="s">
        <v>23951</v>
      </c>
      <c r="H6435" s="55">
        <v>0</v>
      </c>
    </row>
    <row r="6436" spans="1:8" ht="12.5" customHeight="1">
      <c r="A6436" s="55">
        <v>14761</v>
      </c>
      <c r="B6436" s="55">
        <v>4</v>
      </c>
      <c r="C6436" s="55" t="s">
        <v>23952</v>
      </c>
      <c r="D6436" s="55" t="s">
        <v>4649</v>
      </c>
      <c r="E6436" s="55" t="s">
        <v>23953</v>
      </c>
      <c r="F6436" s="55" t="s">
        <v>4651</v>
      </c>
      <c r="G6436" s="55" t="s">
        <v>23954</v>
      </c>
      <c r="H6436" s="55">
        <v>0</v>
      </c>
    </row>
    <row r="6437" spans="1:8" ht="12.5" customHeight="1">
      <c r="A6437" s="55">
        <v>15198</v>
      </c>
      <c r="B6437" s="55">
        <v>4</v>
      </c>
      <c r="C6437" s="55" t="s">
        <v>23955</v>
      </c>
      <c r="D6437" s="55" t="s">
        <v>4649</v>
      </c>
      <c r="E6437" s="55" t="s">
        <v>23956</v>
      </c>
      <c r="F6437" s="55" t="s">
        <v>4651</v>
      </c>
      <c r="G6437" s="55" t="s">
        <v>23957</v>
      </c>
      <c r="H6437" s="55">
        <v>0</v>
      </c>
    </row>
    <row r="6438" spans="1:8" ht="12.5" customHeight="1">
      <c r="A6438" s="55">
        <v>15417</v>
      </c>
      <c r="B6438" s="55">
        <v>4</v>
      </c>
      <c r="C6438" s="55" t="s">
        <v>23958</v>
      </c>
      <c r="D6438" s="55" t="s">
        <v>4649</v>
      </c>
      <c r="E6438" s="55" t="s">
        <v>23959</v>
      </c>
      <c r="F6438" s="55" t="s">
        <v>4651</v>
      </c>
      <c r="G6438" s="55" t="s">
        <v>23960</v>
      </c>
      <c r="H6438" s="55">
        <v>0</v>
      </c>
    </row>
    <row r="6439" spans="1:8" ht="12.5" customHeight="1">
      <c r="A6439" s="55">
        <v>15742</v>
      </c>
      <c r="B6439" s="55">
        <v>4</v>
      </c>
      <c r="C6439" s="55" t="s">
        <v>23961</v>
      </c>
      <c r="D6439" s="55" t="s">
        <v>4649</v>
      </c>
      <c r="E6439" s="55" t="s">
        <v>23962</v>
      </c>
      <c r="F6439" s="55" t="s">
        <v>4651</v>
      </c>
      <c r="G6439" s="55" t="s">
        <v>23963</v>
      </c>
      <c r="H6439" s="55">
        <v>0</v>
      </c>
    </row>
    <row r="6440" spans="1:8" ht="12.5" customHeight="1">
      <c r="A6440" s="55">
        <v>15855</v>
      </c>
      <c r="B6440" s="55">
        <v>4</v>
      </c>
      <c r="C6440" s="55" t="s">
        <v>23964</v>
      </c>
      <c r="D6440" s="55" t="s">
        <v>4649</v>
      </c>
      <c r="E6440" s="55" t="s">
        <v>23965</v>
      </c>
      <c r="F6440" s="55" t="s">
        <v>4651</v>
      </c>
      <c r="G6440" s="55" t="s">
        <v>23966</v>
      </c>
      <c r="H6440" s="55">
        <v>0</v>
      </c>
    </row>
    <row r="6441" spans="1:8" ht="12.5" customHeight="1">
      <c r="A6441" s="55">
        <v>15895</v>
      </c>
      <c r="B6441" s="55">
        <v>4</v>
      </c>
      <c r="C6441" s="55" t="s">
        <v>23967</v>
      </c>
      <c r="D6441" s="55" t="s">
        <v>4649</v>
      </c>
      <c r="E6441" s="55" t="s">
        <v>23968</v>
      </c>
      <c r="F6441" s="55" t="s">
        <v>4651</v>
      </c>
      <c r="G6441" s="55" t="s">
        <v>23969</v>
      </c>
      <c r="H6441" s="55">
        <v>0</v>
      </c>
    </row>
    <row r="6442" spans="1:8" ht="12.5" customHeight="1">
      <c r="A6442" s="55">
        <v>16126</v>
      </c>
      <c r="B6442" s="55">
        <v>4</v>
      </c>
      <c r="C6442" s="55" t="s">
        <v>23970</v>
      </c>
      <c r="D6442" s="55" t="s">
        <v>4649</v>
      </c>
      <c r="E6442" s="55" t="s">
        <v>23971</v>
      </c>
      <c r="F6442" s="55" t="s">
        <v>4651</v>
      </c>
      <c r="G6442" s="55" t="s">
        <v>23972</v>
      </c>
      <c r="H6442" s="55">
        <v>0</v>
      </c>
    </row>
    <row r="6443" spans="1:8" ht="12.5" customHeight="1">
      <c r="A6443" s="55">
        <v>16795</v>
      </c>
      <c r="B6443" s="55">
        <v>4</v>
      </c>
      <c r="C6443" s="55" t="s">
        <v>23973</v>
      </c>
      <c r="D6443" s="55" t="s">
        <v>4649</v>
      </c>
      <c r="E6443" s="55" t="s">
        <v>23974</v>
      </c>
      <c r="F6443" s="55" t="s">
        <v>4651</v>
      </c>
      <c r="G6443" s="55" t="s">
        <v>23975</v>
      </c>
      <c r="H6443" s="55">
        <v>0</v>
      </c>
    </row>
    <row r="6444" spans="1:8" ht="12.5" customHeight="1">
      <c r="A6444" s="55">
        <v>16867</v>
      </c>
      <c r="B6444" s="55">
        <v>4</v>
      </c>
      <c r="C6444" s="55" t="s">
        <v>23976</v>
      </c>
      <c r="D6444" s="55" t="s">
        <v>4649</v>
      </c>
      <c r="E6444" s="55" t="s">
        <v>23977</v>
      </c>
      <c r="F6444" s="55" t="s">
        <v>4651</v>
      </c>
      <c r="G6444" s="55" t="s">
        <v>23978</v>
      </c>
      <c r="H6444" s="55">
        <v>0</v>
      </c>
    </row>
    <row r="6445" spans="1:8" ht="12.5" customHeight="1">
      <c r="A6445" s="55">
        <v>16891</v>
      </c>
      <c r="B6445" s="55">
        <v>4</v>
      </c>
      <c r="C6445" s="55" t="s">
        <v>23979</v>
      </c>
      <c r="D6445" s="55" t="s">
        <v>4649</v>
      </c>
      <c r="E6445" s="55" t="s">
        <v>23980</v>
      </c>
      <c r="F6445" s="55" t="s">
        <v>4651</v>
      </c>
      <c r="G6445" s="55" t="s">
        <v>23981</v>
      </c>
      <c r="H6445" s="55">
        <v>0</v>
      </c>
    </row>
    <row r="6446" spans="1:8" ht="12.5" customHeight="1">
      <c r="A6446" s="55">
        <v>17561</v>
      </c>
      <c r="B6446" s="55">
        <v>4</v>
      </c>
      <c r="C6446" s="55" t="s">
        <v>23982</v>
      </c>
      <c r="D6446" s="55" t="s">
        <v>4649</v>
      </c>
      <c r="E6446" s="55" t="s">
        <v>23983</v>
      </c>
      <c r="F6446" s="55" t="s">
        <v>4651</v>
      </c>
      <c r="G6446" s="55" t="s">
        <v>23984</v>
      </c>
      <c r="H6446" s="55">
        <v>0</v>
      </c>
    </row>
    <row r="6447" spans="1:8" ht="12.5" customHeight="1">
      <c r="A6447" s="55">
        <v>17571</v>
      </c>
      <c r="B6447" s="55">
        <v>4</v>
      </c>
      <c r="C6447" s="55" t="s">
        <v>23985</v>
      </c>
      <c r="D6447" s="55" t="s">
        <v>4649</v>
      </c>
      <c r="E6447" s="55" t="s">
        <v>23986</v>
      </c>
      <c r="F6447" s="55" t="s">
        <v>4651</v>
      </c>
      <c r="G6447" s="55" t="s">
        <v>23987</v>
      </c>
      <c r="H6447" s="55">
        <v>0</v>
      </c>
    </row>
    <row r="6448" spans="1:8" ht="12.5" customHeight="1">
      <c r="A6448" s="55">
        <v>18420</v>
      </c>
      <c r="B6448" s="55">
        <v>4</v>
      </c>
      <c r="C6448" s="55" t="s">
        <v>23988</v>
      </c>
      <c r="D6448" s="55" t="s">
        <v>4649</v>
      </c>
      <c r="E6448" s="55" t="s">
        <v>23989</v>
      </c>
      <c r="F6448" s="55" t="s">
        <v>4651</v>
      </c>
      <c r="G6448" s="55" t="s">
        <v>23990</v>
      </c>
      <c r="H6448" s="55">
        <v>0</v>
      </c>
    </row>
    <row r="6449" spans="1:8" ht="12.5" customHeight="1">
      <c r="A6449" s="55">
        <v>18564</v>
      </c>
      <c r="B6449" s="55">
        <v>4</v>
      </c>
      <c r="C6449" s="55" t="s">
        <v>23991</v>
      </c>
      <c r="D6449" s="55" t="s">
        <v>4649</v>
      </c>
      <c r="E6449" s="55" t="s">
        <v>23992</v>
      </c>
      <c r="F6449" s="55" t="s">
        <v>4651</v>
      </c>
      <c r="G6449" s="55" t="s">
        <v>23993</v>
      </c>
      <c r="H6449" s="55">
        <v>0</v>
      </c>
    </row>
    <row r="6450" spans="1:8" ht="12.5" customHeight="1">
      <c r="A6450" s="55">
        <v>18657</v>
      </c>
      <c r="B6450" s="55">
        <v>4</v>
      </c>
      <c r="C6450" s="55" t="s">
        <v>23994</v>
      </c>
      <c r="D6450" s="55" t="s">
        <v>4649</v>
      </c>
      <c r="E6450" s="55" t="s">
        <v>23995</v>
      </c>
      <c r="F6450" s="55" t="s">
        <v>4651</v>
      </c>
      <c r="G6450" s="55" t="s">
        <v>23996</v>
      </c>
      <c r="H6450" s="55">
        <v>0</v>
      </c>
    </row>
    <row r="6451" spans="1:8" ht="12.5" customHeight="1">
      <c r="A6451" s="55">
        <v>18762</v>
      </c>
      <c r="B6451" s="55">
        <v>4</v>
      </c>
      <c r="C6451" s="55" t="s">
        <v>23997</v>
      </c>
      <c r="D6451" s="55" t="s">
        <v>4649</v>
      </c>
      <c r="E6451" s="55" t="s">
        <v>23998</v>
      </c>
      <c r="F6451" s="55" t="s">
        <v>4651</v>
      </c>
      <c r="G6451" s="55" t="s">
        <v>23999</v>
      </c>
      <c r="H6451" s="55">
        <v>0</v>
      </c>
    </row>
    <row r="6452" spans="1:8" ht="12.5" customHeight="1">
      <c r="A6452" s="55">
        <v>18781</v>
      </c>
      <c r="B6452" s="55">
        <v>4</v>
      </c>
      <c r="C6452" s="55" t="s">
        <v>24000</v>
      </c>
      <c r="D6452" s="55" t="s">
        <v>4649</v>
      </c>
      <c r="E6452" s="55" t="s">
        <v>24001</v>
      </c>
      <c r="F6452" s="55" t="s">
        <v>4651</v>
      </c>
      <c r="G6452" s="55" t="s">
        <v>24002</v>
      </c>
      <c r="H6452" s="55">
        <v>0</v>
      </c>
    </row>
    <row r="6453" spans="1:8" ht="12.5" customHeight="1">
      <c r="A6453" s="55">
        <v>18916</v>
      </c>
      <c r="B6453" s="55">
        <v>4</v>
      </c>
      <c r="C6453" s="55" t="s">
        <v>24003</v>
      </c>
      <c r="D6453" s="55" t="s">
        <v>4649</v>
      </c>
      <c r="E6453" s="55" t="s">
        <v>24004</v>
      </c>
      <c r="F6453" s="55" t="s">
        <v>4651</v>
      </c>
      <c r="G6453" s="55" t="s">
        <v>24005</v>
      </c>
      <c r="H6453" s="55">
        <v>0</v>
      </c>
    </row>
    <row r="6454" spans="1:8" ht="12.5" customHeight="1">
      <c r="A6454" s="55">
        <v>18988</v>
      </c>
      <c r="B6454" s="55">
        <v>4</v>
      </c>
      <c r="C6454" s="55" t="s">
        <v>24006</v>
      </c>
      <c r="D6454" s="55" t="s">
        <v>4649</v>
      </c>
      <c r="E6454" s="55" t="s">
        <v>24007</v>
      </c>
      <c r="F6454" s="55" t="s">
        <v>4651</v>
      </c>
      <c r="G6454" s="55" t="s">
        <v>24008</v>
      </c>
      <c r="H6454" s="55">
        <v>0</v>
      </c>
    </row>
    <row r="6455" spans="1:8" ht="12.5" customHeight="1">
      <c r="A6455" s="55">
        <v>19009</v>
      </c>
      <c r="B6455" s="55">
        <v>4</v>
      </c>
      <c r="C6455" s="55" t="s">
        <v>24009</v>
      </c>
      <c r="D6455" s="55" t="s">
        <v>4649</v>
      </c>
      <c r="E6455" s="55" t="s">
        <v>24010</v>
      </c>
      <c r="F6455" s="55" t="s">
        <v>4651</v>
      </c>
      <c r="G6455" s="55" t="s">
        <v>24011</v>
      </c>
      <c r="H6455" s="55">
        <v>0</v>
      </c>
    </row>
    <row r="6456" spans="1:8" ht="12.5" customHeight="1">
      <c r="A6456" s="55">
        <v>19769</v>
      </c>
      <c r="B6456" s="55">
        <v>4</v>
      </c>
      <c r="C6456" s="55" t="s">
        <v>24012</v>
      </c>
      <c r="D6456" s="55" t="s">
        <v>4649</v>
      </c>
      <c r="E6456" s="55" t="s">
        <v>24013</v>
      </c>
      <c r="F6456" s="55" t="s">
        <v>4651</v>
      </c>
      <c r="G6456" s="55" t="s">
        <v>24014</v>
      </c>
      <c r="H6456" s="55">
        <v>0</v>
      </c>
    </row>
    <row r="6457" spans="1:8" ht="12.5" customHeight="1">
      <c r="A6457" s="55">
        <v>19856</v>
      </c>
      <c r="B6457" s="55">
        <v>4</v>
      </c>
      <c r="C6457" s="55" t="s">
        <v>24015</v>
      </c>
      <c r="D6457" s="55" t="s">
        <v>4649</v>
      </c>
      <c r="E6457" s="55" t="s">
        <v>24016</v>
      </c>
      <c r="F6457" s="55" t="s">
        <v>4651</v>
      </c>
      <c r="G6457" s="55" t="s">
        <v>24017</v>
      </c>
      <c r="H6457" s="55">
        <v>0</v>
      </c>
    </row>
    <row r="6458" spans="1:8" ht="12.5" customHeight="1">
      <c r="A6458" s="55">
        <v>19990</v>
      </c>
      <c r="B6458" s="55">
        <v>4</v>
      </c>
      <c r="C6458" s="55" t="s">
        <v>24018</v>
      </c>
      <c r="D6458" s="55" t="s">
        <v>4649</v>
      </c>
      <c r="E6458" s="55" t="s">
        <v>24019</v>
      </c>
      <c r="F6458" s="55" t="s">
        <v>4651</v>
      </c>
      <c r="G6458" s="55" t="s">
        <v>24020</v>
      </c>
      <c r="H6458" s="55">
        <v>0</v>
      </c>
    </row>
    <row r="6459" spans="1:8" ht="12.5" customHeight="1">
      <c r="A6459" s="55">
        <v>19994</v>
      </c>
      <c r="B6459" s="55">
        <v>4</v>
      </c>
      <c r="C6459" s="55" t="s">
        <v>24021</v>
      </c>
      <c r="D6459" s="55" t="s">
        <v>4649</v>
      </c>
      <c r="E6459" s="55" t="s">
        <v>24022</v>
      </c>
      <c r="F6459" s="55" t="s">
        <v>4651</v>
      </c>
      <c r="G6459" s="55" t="s">
        <v>24023</v>
      </c>
      <c r="H6459" s="55">
        <v>0</v>
      </c>
    </row>
    <row r="6460" spans="1:8" ht="12.5" customHeight="1">
      <c r="A6460" s="55">
        <v>20191</v>
      </c>
      <c r="B6460" s="55">
        <v>4</v>
      </c>
      <c r="C6460" s="55" t="s">
        <v>24024</v>
      </c>
      <c r="D6460" s="55" t="s">
        <v>4649</v>
      </c>
      <c r="E6460" s="55" t="s">
        <v>24025</v>
      </c>
      <c r="F6460" s="55" t="s">
        <v>4651</v>
      </c>
      <c r="G6460" s="55" t="s">
        <v>24026</v>
      </c>
      <c r="H6460" s="55">
        <v>0</v>
      </c>
    </row>
    <row r="6461" spans="1:8" ht="12.5" customHeight="1">
      <c r="A6461" s="55">
        <v>20466</v>
      </c>
      <c r="B6461" s="55">
        <v>4</v>
      </c>
      <c r="C6461" s="55" t="s">
        <v>24027</v>
      </c>
      <c r="D6461" s="55" t="s">
        <v>4649</v>
      </c>
      <c r="E6461" s="55" t="s">
        <v>24028</v>
      </c>
      <c r="F6461" s="55" t="s">
        <v>4651</v>
      </c>
      <c r="G6461" s="55" t="s">
        <v>24029</v>
      </c>
      <c r="H6461" s="55">
        <v>0</v>
      </c>
    </row>
    <row r="6462" spans="1:8" ht="12.5" customHeight="1">
      <c r="A6462" s="55">
        <v>20541</v>
      </c>
      <c r="B6462" s="55">
        <v>4</v>
      </c>
      <c r="C6462" s="55" t="s">
        <v>24030</v>
      </c>
      <c r="D6462" s="55" t="s">
        <v>4649</v>
      </c>
      <c r="E6462" s="55" t="s">
        <v>24031</v>
      </c>
      <c r="F6462" s="55" t="s">
        <v>4651</v>
      </c>
      <c r="G6462" s="55" t="s">
        <v>24032</v>
      </c>
      <c r="H6462" s="55">
        <v>0</v>
      </c>
    </row>
    <row r="6463" spans="1:8" ht="12.5" customHeight="1">
      <c r="A6463" s="55">
        <v>20759</v>
      </c>
      <c r="B6463" s="55">
        <v>4</v>
      </c>
      <c r="C6463" s="55" t="s">
        <v>24033</v>
      </c>
      <c r="D6463" s="55" t="s">
        <v>4649</v>
      </c>
      <c r="E6463" s="55" t="s">
        <v>24034</v>
      </c>
      <c r="F6463" s="55" t="s">
        <v>4651</v>
      </c>
      <c r="G6463" s="55" t="s">
        <v>24035</v>
      </c>
      <c r="H6463" s="55">
        <v>0</v>
      </c>
    </row>
    <row r="6464" spans="1:8" ht="12.5" customHeight="1">
      <c r="A6464" s="55">
        <v>21303</v>
      </c>
      <c r="B6464" s="55">
        <v>4</v>
      </c>
      <c r="C6464" s="55" t="s">
        <v>24036</v>
      </c>
      <c r="D6464" s="55" t="s">
        <v>4649</v>
      </c>
      <c r="E6464" s="55" t="s">
        <v>24037</v>
      </c>
      <c r="F6464" s="55" t="s">
        <v>4651</v>
      </c>
      <c r="G6464" s="55" t="s">
        <v>24038</v>
      </c>
      <c r="H6464" s="55">
        <v>0</v>
      </c>
    </row>
    <row r="6465" spans="1:8" ht="12.5" customHeight="1">
      <c r="A6465" s="55">
        <v>21356</v>
      </c>
      <c r="B6465" s="55">
        <v>4</v>
      </c>
      <c r="C6465" s="55" t="s">
        <v>24039</v>
      </c>
      <c r="D6465" s="55" t="s">
        <v>4649</v>
      </c>
      <c r="E6465" s="55" t="s">
        <v>24040</v>
      </c>
      <c r="F6465" s="55" t="s">
        <v>4651</v>
      </c>
      <c r="G6465" s="55" t="s">
        <v>24041</v>
      </c>
      <c r="H6465" s="55">
        <v>0</v>
      </c>
    </row>
    <row r="6466" spans="1:8" ht="12.5" customHeight="1">
      <c r="A6466" s="55">
        <v>21386</v>
      </c>
      <c r="B6466" s="55">
        <v>4</v>
      </c>
      <c r="C6466" s="55" t="s">
        <v>24042</v>
      </c>
      <c r="D6466" s="55" t="s">
        <v>4649</v>
      </c>
      <c r="E6466" s="55" t="s">
        <v>24043</v>
      </c>
      <c r="F6466" s="55" t="s">
        <v>4651</v>
      </c>
      <c r="G6466" s="55" t="s">
        <v>24044</v>
      </c>
      <c r="H6466" s="55">
        <v>0</v>
      </c>
    </row>
    <row r="6467" spans="1:8" ht="12.5" customHeight="1">
      <c r="A6467" s="55">
        <v>21458</v>
      </c>
      <c r="B6467" s="55">
        <v>4</v>
      </c>
      <c r="C6467" s="55" t="s">
        <v>24045</v>
      </c>
      <c r="D6467" s="55" t="s">
        <v>4649</v>
      </c>
      <c r="E6467" s="55" t="s">
        <v>24046</v>
      </c>
      <c r="F6467" s="55" t="s">
        <v>4651</v>
      </c>
      <c r="G6467" s="55" t="s">
        <v>24047</v>
      </c>
      <c r="H6467" s="55">
        <v>0</v>
      </c>
    </row>
    <row r="6468" spans="1:8" ht="12.5" customHeight="1">
      <c r="A6468" s="55">
        <v>21469</v>
      </c>
      <c r="B6468" s="55">
        <v>4</v>
      </c>
      <c r="C6468" s="55" t="s">
        <v>24048</v>
      </c>
      <c r="D6468" s="55" t="s">
        <v>4649</v>
      </c>
      <c r="E6468" s="55" t="s">
        <v>24049</v>
      </c>
      <c r="F6468" s="55" t="s">
        <v>4651</v>
      </c>
      <c r="G6468" s="55" t="s">
        <v>24050</v>
      </c>
      <c r="H6468" s="55">
        <v>0</v>
      </c>
    </row>
    <row r="6469" spans="1:8" ht="12.5" customHeight="1">
      <c r="A6469" s="55">
        <v>21609</v>
      </c>
      <c r="B6469" s="55">
        <v>4</v>
      </c>
      <c r="C6469" s="55" t="s">
        <v>24051</v>
      </c>
      <c r="D6469" s="55" t="s">
        <v>4649</v>
      </c>
      <c r="E6469" s="55" t="s">
        <v>24052</v>
      </c>
      <c r="F6469" s="55" t="s">
        <v>4651</v>
      </c>
      <c r="G6469" s="55" t="s">
        <v>24053</v>
      </c>
      <c r="H6469" s="55">
        <v>0</v>
      </c>
    </row>
    <row r="6470" spans="1:8" ht="12.5" customHeight="1">
      <c r="A6470" s="55">
        <v>21646</v>
      </c>
      <c r="B6470" s="55">
        <v>4</v>
      </c>
      <c r="C6470" s="55" t="s">
        <v>24054</v>
      </c>
      <c r="D6470" s="55" t="s">
        <v>4649</v>
      </c>
      <c r="E6470" s="55" t="s">
        <v>24055</v>
      </c>
      <c r="F6470" s="55" t="s">
        <v>4651</v>
      </c>
      <c r="G6470" s="55" t="s">
        <v>24056</v>
      </c>
      <c r="H6470" s="55">
        <v>0</v>
      </c>
    </row>
    <row r="6471" spans="1:8" ht="12.5" customHeight="1">
      <c r="A6471" s="55">
        <v>21653</v>
      </c>
      <c r="B6471" s="55">
        <v>4</v>
      </c>
      <c r="C6471" s="55" t="s">
        <v>24057</v>
      </c>
      <c r="D6471" s="55" t="s">
        <v>4649</v>
      </c>
      <c r="E6471" s="55" t="s">
        <v>24058</v>
      </c>
      <c r="F6471" s="55" t="s">
        <v>4651</v>
      </c>
      <c r="G6471" s="55" t="s">
        <v>24059</v>
      </c>
      <c r="H6471" s="55">
        <v>0</v>
      </c>
    </row>
    <row r="6472" spans="1:8" ht="12.5" customHeight="1">
      <c r="A6472" s="55">
        <v>21786</v>
      </c>
      <c r="B6472" s="55">
        <v>4</v>
      </c>
      <c r="C6472" s="55" t="s">
        <v>24060</v>
      </c>
      <c r="D6472" s="55" t="s">
        <v>4649</v>
      </c>
      <c r="E6472" s="55" t="s">
        <v>24061</v>
      </c>
      <c r="F6472" s="55" t="s">
        <v>4651</v>
      </c>
      <c r="G6472" s="55" t="s">
        <v>24062</v>
      </c>
      <c r="H6472" s="55">
        <v>0</v>
      </c>
    </row>
    <row r="6473" spans="1:8" ht="12.5" customHeight="1">
      <c r="A6473" s="55">
        <v>21789</v>
      </c>
      <c r="B6473" s="55">
        <v>4</v>
      </c>
      <c r="C6473" s="55" t="s">
        <v>24063</v>
      </c>
      <c r="D6473" s="55" t="s">
        <v>4649</v>
      </c>
      <c r="E6473" s="55" t="s">
        <v>24064</v>
      </c>
      <c r="F6473" s="55" t="s">
        <v>4651</v>
      </c>
      <c r="G6473" s="55" t="s">
        <v>24065</v>
      </c>
      <c r="H6473" s="55">
        <v>0</v>
      </c>
    </row>
    <row r="6474" spans="1:8" ht="12.5" customHeight="1">
      <c r="A6474" s="55">
        <v>21809</v>
      </c>
      <c r="B6474" s="55">
        <v>4</v>
      </c>
      <c r="C6474" s="55" t="s">
        <v>24066</v>
      </c>
      <c r="D6474" s="55" t="s">
        <v>4649</v>
      </c>
      <c r="E6474" s="55" t="s">
        <v>24067</v>
      </c>
      <c r="F6474" s="55" t="s">
        <v>4651</v>
      </c>
      <c r="G6474" s="55" t="s">
        <v>24068</v>
      </c>
      <c r="H6474" s="55">
        <v>0</v>
      </c>
    </row>
    <row r="6475" spans="1:8" ht="12.5" customHeight="1">
      <c r="A6475" s="55">
        <v>21811</v>
      </c>
      <c r="B6475" s="55">
        <v>4</v>
      </c>
      <c r="C6475" s="55" t="s">
        <v>24069</v>
      </c>
      <c r="D6475" s="55" t="s">
        <v>4649</v>
      </c>
      <c r="E6475" s="55" t="s">
        <v>24070</v>
      </c>
      <c r="F6475" s="55" t="s">
        <v>4651</v>
      </c>
      <c r="G6475" s="55" t="s">
        <v>24071</v>
      </c>
      <c r="H6475" s="55">
        <v>0</v>
      </c>
    </row>
    <row r="6476" spans="1:8" ht="12.5" customHeight="1">
      <c r="A6476" s="55">
        <v>22153</v>
      </c>
      <c r="B6476" s="55">
        <v>4</v>
      </c>
      <c r="C6476" s="55" t="s">
        <v>24072</v>
      </c>
      <c r="D6476" s="55" t="s">
        <v>4649</v>
      </c>
      <c r="E6476" s="55" t="s">
        <v>24073</v>
      </c>
      <c r="F6476" s="55" t="s">
        <v>4651</v>
      </c>
      <c r="G6476" s="55" t="s">
        <v>24074</v>
      </c>
      <c r="H6476" s="55">
        <v>0</v>
      </c>
    </row>
    <row r="6477" spans="1:8" ht="12.5" customHeight="1">
      <c r="A6477" s="55">
        <v>22224</v>
      </c>
      <c r="B6477" s="55">
        <v>4</v>
      </c>
      <c r="C6477" s="55" t="s">
        <v>24075</v>
      </c>
      <c r="D6477" s="55" t="s">
        <v>4649</v>
      </c>
      <c r="E6477" s="55" t="s">
        <v>24076</v>
      </c>
      <c r="F6477" s="55" t="s">
        <v>4651</v>
      </c>
      <c r="G6477" s="55" t="s">
        <v>24077</v>
      </c>
      <c r="H6477" s="55">
        <v>0</v>
      </c>
    </row>
    <row r="6478" spans="1:8" ht="12.5" customHeight="1">
      <c r="A6478" s="55">
        <v>22295</v>
      </c>
      <c r="B6478" s="55">
        <v>4</v>
      </c>
      <c r="C6478" s="55" t="s">
        <v>24078</v>
      </c>
      <c r="D6478" s="55" t="s">
        <v>4649</v>
      </c>
      <c r="E6478" s="55" t="s">
        <v>24079</v>
      </c>
      <c r="F6478" s="55" t="s">
        <v>4651</v>
      </c>
      <c r="G6478" s="55" t="s">
        <v>24080</v>
      </c>
      <c r="H6478" s="55">
        <v>0</v>
      </c>
    </row>
    <row r="6479" spans="1:8" ht="12.5" customHeight="1">
      <c r="A6479" s="55">
        <v>22345</v>
      </c>
      <c r="B6479" s="55">
        <v>4</v>
      </c>
      <c r="C6479" s="55" t="s">
        <v>24081</v>
      </c>
      <c r="D6479" s="55" t="s">
        <v>4649</v>
      </c>
      <c r="E6479" s="55" t="s">
        <v>24082</v>
      </c>
      <c r="F6479" s="55" t="s">
        <v>4651</v>
      </c>
      <c r="G6479" s="55" t="s">
        <v>24083</v>
      </c>
      <c r="H6479" s="55">
        <v>0</v>
      </c>
    </row>
    <row r="6480" spans="1:8" ht="12.5" customHeight="1">
      <c r="A6480" s="55">
        <v>22898</v>
      </c>
      <c r="B6480" s="55">
        <v>4</v>
      </c>
      <c r="C6480" s="55" t="s">
        <v>24084</v>
      </c>
      <c r="D6480" s="55" t="s">
        <v>4649</v>
      </c>
      <c r="E6480" s="55" t="s">
        <v>24085</v>
      </c>
      <c r="F6480" s="55" t="s">
        <v>4651</v>
      </c>
      <c r="G6480" s="55" t="s">
        <v>24086</v>
      </c>
      <c r="H6480" s="55">
        <v>0</v>
      </c>
    </row>
    <row r="6481" spans="1:8" ht="12.5" customHeight="1">
      <c r="A6481" s="55">
        <v>22993</v>
      </c>
      <c r="B6481" s="55">
        <v>4</v>
      </c>
      <c r="C6481" s="55" t="s">
        <v>24087</v>
      </c>
      <c r="D6481" s="55" t="s">
        <v>4649</v>
      </c>
      <c r="E6481" s="55" t="s">
        <v>24088</v>
      </c>
      <c r="F6481" s="55" t="s">
        <v>4651</v>
      </c>
      <c r="G6481" s="55" t="s">
        <v>24089</v>
      </c>
      <c r="H6481" s="55">
        <v>0</v>
      </c>
    </row>
    <row r="6482" spans="1:8" ht="12.5" customHeight="1">
      <c r="A6482" s="55">
        <v>23258</v>
      </c>
      <c r="B6482" s="55">
        <v>4</v>
      </c>
      <c r="C6482" s="55" t="s">
        <v>24090</v>
      </c>
      <c r="D6482" s="55" t="s">
        <v>4649</v>
      </c>
      <c r="E6482" s="55" t="s">
        <v>24091</v>
      </c>
      <c r="F6482" s="55" t="s">
        <v>4651</v>
      </c>
      <c r="G6482" s="55" t="s">
        <v>24092</v>
      </c>
      <c r="H6482" s="55">
        <v>0</v>
      </c>
    </row>
    <row r="6483" spans="1:8" ht="12.5" customHeight="1">
      <c r="A6483" s="55">
        <v>23366</v>
      </c>
      <c r="B6483" s="55">
        <v>4</v>
      </c>
      <c r="C6483" s="55" t="s">
        <v>24093</v>
      </c>
      <c r="D6483" s="55" t="s">
        <v>4649</v>
      </c>
      <c r="E6483" s="55" t="s">
        <v>24094</v>
      </c>
      <c r="F6483" s="55" t="s">
        <v>4651</v>
      </c>
      <c r="G6483" s="55" t="s">
        <v>24095</v>
      </c>
      <c r="H6483" s="55">
        <v>0</v>
      </c>
    </row>
    <row r="6484" spans="1:8" ht="12.5" customHeight="1">
      <c r="A6484" s="55">
        <v>23683</v>
      </c>
      <c r="B6484" s="55">
        <v>4</v>
      </c>
      <c r="C6484" s="55" t="s">
        <v>24096</v>
      </c>
      <c r="D6484" s="55" t="s">
        <v>4649</v>
      </c>
      <c r="E6484" s="55" t="s">
        <v>24097</v>
      </c>
      <c r="F6484" s="55" t="s">
        <v>4651</v>
      </c>
      <c r="G6484" s="55" t="s">
        <v>24098</v>
      </c>
      <c r="H6484" s="55">
        <v>0</v>
      </c>
    </row>
    <row r="6485" spans="1:8" ht="12.5" customHeight="1">
      <c r="A6485" s="55">
        <v>24354</v>
      </c>
      <c r="B6485" s="55">
        <v>4</v>
      </c>
      <c r="C6485" s="55" t="s">
        <v>24099</v>
      </c>
      <c r="D6485" s="55" t="s">
        <v>4649</v>
      </c>
      <c r="E6485" s="55" t="s">
        <v>24100</v>
      </c>
      <c r="F6485" s="55" t="s">
        <v>4651</v>
      </c>
      <c r="G6485" s="55" t="s">
        <v>24101</v>
      </c>
      <c r="H6485" s="55">
        <v>0</v>
      </c>
    </row>
    <row r="6486" spans="1:8" ht="12.5" customHeight="1">
      <c r="A6486" s="55">
        <v>24423</v>
      </c>
      <c r="B6486" s="55">
        <v>4</v>
      </c>
      <c r="C6486" s="55" t="s">
        <v>24102</v>
      </c>
      <c r="D6486" s="55" t="s">
        <v>4649</v>
      </c>
      <c r="E6486" s="55" t="s">
        <v>24103</v>
      </c>
      <c r="F6486" s="55" t="s">
        <v>4651</v>
      </c>
      <c r="G6486" s="55" t="s">
        <v>24104</v>
      </c>
      <c r="H6486" s="55">
        <v>0</v>
      </c>
    </row>
    <row r="6487" spans="1:8" ht="12.5" customHeight="1">
      <c r="A6487" s="55">
        <v>24749</v>
      </c>
      <c r="B6487" s="55">
        <v>4</v>
      </c>
      <c r="C6487" s="55" t="s">
        <v>24105</v>
      </c>
      <c r="D6487" s="55" t="s">
        <v>4649</v>
      </c>
      <c r="E6487" s="55" t="s">
        <v>24106</v>
      </c>
      <c r="F6487" s="55" t="s">
        <v>4651</v>
      </c>
      <c r="G6487" s="55" t="s">
        <v>24107</v>
      </c>
      <c r="H6487" s="55">
        <v>0</v>
      </c>
    </row>
    <row r="6488" spans="1:8" ht="12.5" customHeight="1">
      <c r="A6488" s="55">
        <v>24769</v>
      </c>
      <c r="B6488" s="55">
        <v>4</v>
      </c>
      <c r="C6488" s="55" t="s">
        <v>24108</v>
      </c>
      <c r="D6488" s="55" t="s">
        <v>4649</v>
      </c>
      <c r="E6488" s="55" t="s">
        <v>24109</v>
      </c>
      <c r="F6488" s="55" t="s">
        <v>4651</v>
      </c>
      <c r="G6488" s="55" t="s">
        <v>24110</v>
      </c>
      <c r="H6488" s="55">
        <v>0</v>
      </c>
    </row>
    <row r="6489" spans="1:8" ht="12.5" customHeight="1">
      <c r="A6489" s="55">
        <v>24828</v>
      </c>
      <c r="B6489" s="55">
        <v>4</v>
      </c>
      <c r="C6489" s="55" t="s">
        <v>24111</v>
      </c>
      <c r="D6489" s="55" t="s">
        <v>4649</v>
      </c>
      <c r="E6489" s="55" t="s">
        <v>24112</v>
      </c>
      <c r="F6489" s="55" t="s">
        <v>4651</v>
      </c>
      <c r="G6489" s="55" t="s">
        <v>24113</v>
      </c>
      <c r="H6489" s="55">
        <v>0</v>
      </c>
    </row>
    <row r="6490" spans="1:8" ht="12.5" customHeight="1">
      <c r="A6490" s="55">
        <v>24940</v>
      </c>
      <c r="B6490" s="55">
        <v>4</v>
      </c>
      <c r="C6490" s="55" t="s">
        <v>24114</v>
      </c>
      <c r="D6490" s="55" t="s">
        <v>4649</v>
      </c>
      <c r="E6490" s="55" t="s">
        <v>24115</v>
      </c>
      <c r="F6490" s="55" t="s">
        <v>4651</v>
      </c>
      <c r="G6490" s="55" t="s">
        <v>24116</v>
      </c>
      <c r="H6490" s="55">
        <v>0</v>
      </c>
    </row>
    <row r="6491" spans="1:8" ht="12.5" customHeight="1">
      <c r="A6491" s="55">
        <v>24959</v>
      </c>
      <c r="B6491" s="55">
        <v>4</v>
      </c>
      <c r="C6491" s="55" t="s">
        <v>24117</v>
      </c>
      <c r="D6491" s="55" t="s">
        <v>4649</v>
      </c>
      <c r="E6491" s="55" t="s">
        <v>24118</v>
      </c>
      <c r="F6491" s="55" t="s">
        <v>4651</v>
      </c>
      <c r="G6491" s="55" t="s">
        <v>24119</v>
      </c>
      <c r="H6491" s="55">
        <v>0</v>
      </c>
    </row>
    <row r="6492" spans="1:8" ht="12.5" customHeight="1">
      <c r="A6492" s="55">
        <v>25008</v>
      </c>
      <c r="B6492" s="55">
        <v>4</v>
      </c>
      <c r="C6492" s="55" t="s">
        <v>24120</v>
      </c>
      <c r="D6492" s="55" t="s">
        <v>4649</v>
      </c>
      <c r="E6492" s="55" t="s">
        <v>24121</v>
      </c>
      <c r="F6492" s="55" t="s">
        <v>4651</v>
      </c>
      <c r="G6492" s="55" t="s">
        <v>24122</v>
      </c>
      <c r="H6492" s="55">
        <v>0</v>
      </c>
    </row>
    <row r="6493" spans="1:8" ht="12.5" customHeight="1">
      <c r="A6493" s="55">
        <v>25082</v>
      </c>
      <c r="B6493" s="55">
        <v>4</v>
      </c>
      <c r="C6493" s="55" t="s">
        <v>24123</v>
      </c>
      <c r="D6493" s="55" t="s">
        <v>4649</v>
      </c>
      <c r="E6493" s="55" t="s">
        <v>24124</v>
      </c>
      <c r="F6493" s="55" t="s">
        <v>4651</v>
      </c>
      <c r="G6493" s="55" t="s">
        <v>24125</v>
      </c>
      <c r="H6493" s="55">
        <v>0</v>
      </c>
    </row>
    <row r="6494" spans="1:8" ht="12.5" customHeight="1">
      <c r="A6494" s="55">
        <v>25440</v>
      </c>
      <c r="B6494" s="55">
        <v>4</v>
      </c>
      <c r="C6494" s="55" t="s">
        <v>24126</v>
      </c>
      <c r="D6494" s="55" t="s">
        <v>4649</v>
      </c>
      <c r="E6494" s="55" t="s">
        <v>24127</v>
      </c>
      <c r="F6494" s="55" t="s">
        <v>4651</v>
      </c>
      <c r="G6494" s="55" t="s">
        <v>24128</v>
      </c>
      <c r="H6494" s="55">
        <v>0</v>
      </c>
    </row>
    <row r="6495" spans="1:8" ht="12.5" customHeight="1">
      <c r="A6495" s="55">
        <v>25967</v>
      </c>
      <c r="B6495" s="55">
        <v>4</v>
      </c>
      <c r="C6495" s="55" t="s">
        <v>24129</v>
      </c>
      <c r="D6495" s="55" t="s">
        <v>4649</v>
      </c>
      <c r="E6495" s="55" t="s">
        <v>24130</v>
      </c>
      <c r="F6495" s="55" t="s">
        <v>4651</v>
      </c>
      <c r="G6495" s="55" t="s">
        <v>24131</v>
      </c>
      <c r="H6495" s="55">
        <v>0</v>
      </c>
    </row>
    <row r="6496" spans="1:8" ht="12.5" customHeight="1">
      <c r="A6496" s="55">
        <v>26008</v>
      </c>
      <c r="B6496" s="55">
        <v>4</v>
      </c>
      <c r="C6496" s="55" t="s">
        <v>24132</v>
      </c>
      <c r="D6496" s="55" t="s">
        <v>4649</v>
      </c>
      <c r="E6496" s="55" t="s">
        <v>24133</v>
      </c>
      <c r="F6496" s="55" t="s">
        <v>4651</v>
      </c>
      <c r="G6496" s="55" t="s">
        <v>24134</v>
      </c>
      <c r="H6496" s="55">
        <v>0</v>
      </c>
    </row>
    <row r="6497" spans="1:8" ht="12.5" customHeight="1">
      <c r="A6497" s="55">
        <v>26096</v>
      </c>
      <c r="B6497" s="55">
        <v>4</v>
      </c>
      <c r="C6497" s="55" t="s">
        <v>24135</v>
      </c>
      <c r="D6497" s="55" t="s">
        <v>4649</v>
      </c>
      <c r="E6497" s="55" t="s">
        <v>24136</v>
      </c>
      <c r="F6497" s="55" t="s">
        <v>4651</v>
      </c>
      <c r="G6497" s="55" t="s">
        <v>24137</v>
      </c>
      <c r="H6497" s="55">
        <v>0</v>
      </c>
    </row>
    <row r="6498" spans="1:8" ht="12.5" customHeight="1">
      <c r="A6498" s="55">
        <v>26198</v>
      </c>
      <c r="B6498" s="55">
        <v>4</v>
      </c>
      <c r="C6498" s="55" t="s">
        <v>24138</v>
      </c>
      <c r="D6498" s="55" t="s">
        <v>4649</v>
      </c>
      <c r="E6498" s="55" t="s">
        <v>24139</v>
      </c>
      <c r="F6498" s="55" t="s">
        <v>4651</v>
      </c>
      <c r="G6498" s="55" t="s">
        <v>24140</v>
      </c>
      <c r="H6498" s="55">
        <v>0</v>
      </c>
    </row>
    <row r="6499" spans="1:8" ht="12.5" customHeight="1">
      <c r="A6499" s="55">
        <v>26201</v>
      </c>
      <c r="B6499" s="55">
        <v>4</v>
      </c>
      <c r="C6499" s="55" t="s">
        <v>24141</v>
      </c>
      <c r="D6499" s="55" t="s">
        <v>4649</v>
      </c>
      <c r="E6499" s="55" t="s">
        <v>24142</v>
      </c>
      <c r="F6499" s="55" t="s">
        <v>4651</v>
      </c>
      <c r="G6499" s="55" t="s">
        <v>24143</v>
      </c>
      <c r="H6499" s="55">
        <v>0</v>
      </c>
    </row>
    <row r="6500" spans="1:8" ht="12.5" customHeight="1">
      <c r="A6500" s="55">
        <v>26634</v>
      </c>
      <c r="B6500" s="55">
        <v>4</v>
      </c>
      <c r="C6500" s="55" t="s">
        <v>24144</v>
      </c>
      <c r="D6500" s="55" t="s">
        <v>4649</v>
      </c>
      <c r="E6500" s="55" t="s">
        <v>24145</v>
      </c>
      <c r="F6500" s="55" t="s">
        <v>4651</v>
      </c>
      <c r="G6500" s="55" t="s">
        <v>24146</v>
      </c>
      <c r="H6500" s="55">
        <v>0</v>
      </c>
    </row>
    <row r="6501" spans="1:8" ht="12.5" customHeight="1">
      <c r="A6501" s="55">
        <v>27214</v>
      </c>
      <c r="B6501" s="55">
        <v>4</v>
      </c>
      <c r="C6501" s="55" t="s">
        <v>24147</v>
      </c>
      <c r="D6501" s="55" t="s">
        <v>4649</v>
      </c>
      <c r="E6501" s="55" t="s">
        <v>24148</v>
      </c>
      <c r="F6501" s="55" t="s">
        <v>4651</v>
      </c>
      <c r="G6501" s="55" t="s">
        <v>24149</v>
      </c>
      <c r="H6501" s="55">
        <v>0</v>
      </c>
    </row>
    <row r="6502" spans="1:8" ht="12.5" customHeight="1">
      <c r="A6502" s="55">
        <v>27241</v>
      </c>
      <c r="B6502" s="55">
        <v>4</v>
      </c>
      <c r="C6502" s="55" t="s">
        <v>24150</v>
      </c>
      <c r="D6502" s="55" t="s">
        <v>4649</v>
      </c>
      <c r="E6502" s="55" t="s">
        <v>24151</v>
      </c>
      <c r="F6502" s="55" t="s">
        <v>4651</v>
      </c>
      <c r="G6502" s="55" t="s">
        <v>24152</v>
      </c>
      <c r="H6502" s="55">
        <v>0</v>
      </c>
    </row>
    <row r="6503" spans="1:8" ht="12.5" customHeight="1">
      <c r="A6503" s="55">
        <v>27268</v>
      </c>
      <c r="B6503" s="55">
        <v>4</v>
      </c>
      <c r="C6503" s="55" t="s">
        <v>24153</v>
      </c>
      <c r="D6503" s="55" t="s">
        <v>4649</v>
      </c>
      <c r="E6503" s="55" t="s">
        <v>24154</v>
      </c>
      <c r="F6503" s="55" t="s">
        <v>4651</v>
      </c>
      <c r="G6503" s="55" t="s">
        <v>24155</v>
      </c>
      <c r="H6503" s="55">
        <v>0</v>
      </c>
    </row>
    <row r="6504" spans="1:8" ht="12.5" customHeight="1">
      <c r="A6504" s="55">
        <v>27477</v>
      </c>
      <c r="B6504" s="55">
        <v>4</v>
      </c>
      <c r="C6504" s="55" t="s">
        <v>24156</v>
      </c>
      <c r="D6504" s="55" t="s">
        <v>4649</v>
      </c>
      <c r="E6504" s="55" t="s">
        <v>24157</v>
      </c>
      <c r="F6504" s="55" t="s">
        <v>4651</v>
      </c>
      <c r="G6504" s="55" t="s">
        <v>24158</v>
      </c>
      <c r="H6504" s="55">
        <v>0</v>
      </c>
    </row>
    <row r="6505" spans="1:8" ht="12.5" customHeight="1">
      <c r="A6505" s="55">
        <v>27526</v>
      </c>
      <c r="B6505" s="55">
        <v>4</v>
      </c>
      <c r="C6505" s="55" t="s">
        <v>24159</v>
      </c>
      <c r="D6505" s="55" t="s">
        <v>4649</v>
      </c>
      <c r="E6505" s="55" t="s">
        <v>24160</v>
      </c>
      <c r="F6505" s="55" t="s">
        <v>4651</v>
      </c>
      <c r="G6505" s="55" t="s">
        <v>24161</v>
      </c>
      <c r="H6505" s="55">
        <v>0</v>
      </c>
    </row>
    <row r="6506" spans="1:8" ht="12.5" customHeight="1">
      <c r="A6506" s="55">
        <v>27645</v>
      </c>
      <c r="B6506" s="55">
        <v>4</v>
      </c>
      <c r="C6506" s="55" t="s">
        <v>24162</v>
      </c>
      <c r="D6506" s="55" t="s">
        <v>4649</v>
      </c>
      <c r="E6506" s="55" t="s">
        <v>24163</v>
      </c>
      <c r="F6506" s="55" t="s">
        <v>4651</v>
      </c>
      <c r="G6506" s="55" t="s">
        <v>24164</v>
      </c>
      <c r="H6506" s="55">
        <v>0</v>
      </c>
    </row>
    <row r="6507" spans="1:8" ht="12.5" customHeight="1">
      <c r="A6507" s="55">
        <v>27667</v>
      </c>
      <c r="B6507" s="55">
        <v>4</v>
      </c>
      <c r="C6507" s="55" t="s">
        <v>24165</v>
      </c>
      <c r="D6507" s="55" t="s">
        <v>4649</v>
      </c>
      <c r="E6507" s="55" t="s">
        <v>24166</v>
      </c>
      <c r="F6507" s="55" t="s">
        <v>4651</v>
      </c>
      <c r="G6507" s="55" t="s">
        <v>24167</v>
      </c>
      <c r="H6507" s="55">
        <v>0</v>
      </c>
    </row>
    <row r="6508" spans="1:8" ht="12.5" customHeight="1">
      <c r="A6508" s="55">
        <v>27996</v>
      </c>
      <c r="B6508" s="55">
        <v>4</v>
      </c>
      <c r="C6508" s="55" t="s">
        <v>24168</v>
      </c>
      <c r="D6508" s="55" t="s">
        <v>4649</v>
      </c>
      <c r="E6508" s="55" t="s">
        <v>24169</v>
      </c>
      <c r="F6508" s="55" t="s">
        <v>4651</v>
      </c>
      <c r="G6508" s="55" t="s">
        <v>24170</v>
      </c>
      <c r="H6508" s="55">
        <v>0</v>
      </c>
    </row>
    <row r="6509" spans="1:8" ht="12.5" customHeight="1">
      <c r="A6509" s="55">
        <v>28042</v>
      </c>
      <c r="B6509" s="55">
        <v>4</v>
      </c>
      <c r="C6509" s="55" t="s">
        <v>24171</v>
      </c>
      <c r="D6509" s="55" t="s">
        <v>4649</v>
      </c>
      <c r="E6509" s="55" t="s">
        <v>24172</v>
      </c>
      <c r="F6509" s="55" t="s">
        <v>4651</v>
      </c>
      <c r="G6509" s="55" t="s">
        <v>24173</v>
      </c>
      <c r="H6509" s="55">
        <v>0</v>
      </c>
    </row>
    <row r="6510" spans="1:8" ht="12.5" customHeight="1">
      <c r="A6510" s="55">
        <v>28987</v>
      </c>
      <c r="B6510" s="55">
        <v>4</v>
      </c>
      <c r="C6510" s="55" t="s">
        <v>24174</v>
      </c>
      <c r="D6510" s="55" t="s">
        <v>4649</v>
      </c>
      <c r="E6510" s="55" t="s">
        <v>24175</v>
      </c>
      <c r="F6510" s="55" t="s">
        <v>4651</v>
      </c>
      <c r="G6510" s="55" t="s">
        <v>24176</v>
      </c>
      <c r="H6510" s="55">
        <v>0</v>
      </c>
    </row>
    <row r="6511" spans="1:8" ht="12.5" customHeight="1">
      <c r="A6511" s="55">
        <v>29136</v>
      </c>
      <c r="B6511" s="55">
        <v>4</v>
      </c>
      <c r="C6511" s="55" t="s">
        <v>24177</v>
      </c>
      <c r="D6511" s="55" t="s">
        <v>4649</v>
      </c>
      <c r="E6511" s="55" t="s">
        <v>24178</v>
      </c>
      <c r="F6511" s="55" t="s">
        <v>4651</v>
      </c>
      <c r="G6511" s="55" t="s">
        <v>24179</v>
      </c>
      <c r="H6511" s="55">
        <v>0</v>
      </c>
    </row>
    <row r="6512" spans="1:8" ht="12.5" customHeight="1">
      <c r="A6512" s="55">
        <v>29264</v>
      </c>
      <c r="B6512" s="55">
        <v>4</v>
      </c>
      <c r="C6512" s="55" t="s">
        <v>24180</v>
      </c>
      <c r="D6512" s="55" t="s">
        <v>4649</v>
      </c>
      <c r="E6512" s="55" t="s">
        <v>24181</v>
      </c>
      <c r="F6512" s="55" t="s">
        <v>4651</v>
      </c>
      <c r="G6512" s="55" t="s">
        <v>24182</v>
      </c>
      <c r="H6512" s="55">
        <v>0</v>
      </c>
    </row>
    <row r="6513" spans="1:8" ht="12.5" customHeight="1">
      <c r="A6513" s="55">
        <v>11065</v>
      </c>
      <c r="B6513" s="55">
        <v>4</v>
      </c>
      <c r="C6513" s="55" t="s">
        <v>24183</v>
      </c>
      <c r="D6513" s="55" t="s">
        <v>4649</v>
      </c>
      <c r="E6513" s="55" t="s">
        <v>24184</v>
      </c>
      <c r="F6513" s="55" t="s">
        <v>4651</v>
      </c>
      <c r="G6513" s="55" t="s">
        <v>24185</v>
      </c>
      <c r="H6513" s="55">
        <v>0</v>
      </c>
    </row>
    <row r="6514" spans="1:8" ht="12.5" customHeight="1">
      <c r="A6514" s="55">
        <v>11156</v>
      </c>
      <c r="B6514" s="55">
        <v>4</v>
      </c>
      <c r="C6514" s="55" t="s">
        <v>24186</v>
      </c>
      <c r="D6514" s="55" t="s">
        <v>4649</v>
      </c>
      <c r="E6514" s="55" t="s">
        <v>24187</v>
      </c>
      <c r="F6514" s="55" t="s">
        <v>4651</v>
      </c>
      <c r="G6514" s="55" t="s">
        <v>24188</v>
      </c>
      <c r="H6514" s="55">
        <v>0</v>
      </c>
    </row>
    <row r="6515" spans="1:8" ht="12.5" customHeight="1">
      <c r="A6515" s="55">
        <v>11165</v>
      </c>
      <c r="B6515" s="55">
        <v>4</v>
      </c>
      <c r="C6515" s="55" t="s">
        <v>24189</v>
      </c>
      <c r="D6515" s="55" t="s">
        <v>4649</v>
      </c>
      <c r="E6515" s="55" t="s">
        <v>24190</v>
      </c>
      <c r="F6515" s="55" t="s">
        <v>4651</v>
      </c>
      <c r="G6515" s="55" t="s">
        <v>24191</v>
      </c>
      <c r="H6515" s="55">
        <v>0</v>
      </c>
    </row>
    <row r="6516" spans="1:8" ht="12.5" customHeight="1">
      <c r="A6516" s="55">
        <v>11649</v>
      </c>
      <c r="B6516" s="55">
        <v>4</v>
      </c>
      <c r="C6516" s="55" t="s">
        <v>24192</v>
      </c>
      <c r="D6516" s="55" t="s">
        <v>4649</v>
      </c>
      <c r="E6516" s="55" t="s">
        <v>24193</v>
      </c>
      <c r="F6516" s="55" t="s">
        <v>4651</v>
      </c>
      <c r="G6516" s="55" t="s">
        <v>24194</v>
      </c>
      <c r="H6516" s="55">
        <v>0</v>
      </c>
    </row>
    <row r="6517" spans="1:8" ht="12.5" customHeight="1">
      <c r="A6517" s="55">
        <v>11959</v>
      </c>
      <c r="B6517" s="55">
        <v>4</v>
      </c>
      <c r="C6517" s="55" t="s">
        <v>24195</v>
      </c>
      <c r="D6517" s="55" t="s">
        <v>4649</v>
      </c>
      <c r="E6517" s="55" t="s">
        <v>24196</v>
      </c>
      <c r="F6517" s="55" t="s">
        <v>4651</v>
      </c>
      <c r="G6517" s="55" t="s">
        <v>24197</v>
      </c>
      <c r="H6517" s="55">
        <v>0</v>
      </c>
    </row>
    <row r="6518" spans="1:8" ht="12.5" customHeight="1">
      <c r="A6518" s="55">
        <v>12019</v>
      </c>
      <c r="B6518" s="55">
        <v>4</v>
      </c>
      <c r="C6518" s="55" t="s">
        <v>24198</v>
      </c>
      <c r="D6518" s="55" t="s">
        <v>4649</v>
      </c>
      <c r="E6518" s="55" t="s">
        <v>24199</v>
      </c>
      <c r="F6518" s="55" t="s">
        <v>4651</v>
      </c>
      <c r="G6518" s="55" t="s">
        <v>24200</v>
      </c>
      <c r="H6518" s="55">
        <v>0</v>
      </c>
    </row>
    <row r="6519" spans="1:8" ht="12.5" customHeight="1">
      <c r="A6519" s="55">
        <v>13278</v>
      </c>
      <c r="B6519" s="55">
        <v>4</v>
      </c>
      <c r="C6519" s="55" t="s">
        <v>24201</v>
      </c>
      <c r="D6519" s="55" t="s">
        <v>4649</v>
      </c>
      <c r="E6519" s="55" t="s">
        <v>24202</v>
      </c>
      <c r="F6519" s="55" t="s">
        <v>4651</v>
      </c>
      <c r="G6519" s="55" t="s">
        <v>24203</v>
      </c>
      <c r="H6519" s="55">
        <v>0</v>
      </c>
    </row>
    <row r="6520" spans="1:8" ht="12.5" customHeight="1">
      <c r="A6520" s="55">
        <v>13702</v>
      </c>
      <c r="B6520" s="55">
        <v>4</v>
      </c>
      <c r="C6520" s="55" t="s">
        <v>24204</v>
      </c>
      <c r="D6520" s="55" t="s">
        <v>4649</v>
      </c>
      <c r="E6520" s="55" t="s">
        <v>24205</v>
      </c>
      <c r="F6520" s="55" t="s">
        <v>4651</v>
      </c>
      <c r="G6520" s="55" t="s">
        <v>24206</v>
      </c>
      <c r="H6520" s="55">
        <v>0</v>
      </c>
    </row>
    <row r="6521" spans="1:8" ht="12.5" customHeight="1">
      <c r="A6521" s="55">
        <v>14035</v>
      </c>
      <c r="B6521" s="55">
        <v>4</v>
      </c>
      <c r="C6521" s="55" t="s">
        <v>24207</v>
      </c>
      <c r="D6521" s="55" t="s">
        <v>4649</v>
      </c>
      <c r="E6521" s="55" t="s">
        <v>24208</v>
      </c>
      <c r="F6521" s="55" t="s">
        <v>4651</v>
      </c>
      <c r="G6521" s="55" t="s">
        <v>24209</v>
      </c>
      <c r="H6521" s="55">
        <v>0</v>
      </c>
    </row>
    <row r="6522" spans="1:8" ht="12.5" customHeight="1">
      <c r="A6522" s="55">
        <v>14462</v>
      </c>
      <c r="B6522" s="55">
        <v>4</v>
      </c>
      <c r="C6522" s="55" t="s">
        <v>24210</v>
      </c>
      <c r="D6522" s="55" t="s">
        <v>4649</v>
      </c>
      <c r="E6522" s="55" t="s">
        <v>24211</v>
      </c>
      <c r="F6522" s="55" t="s">
        <v>4651</v>
      </c>
      <c r="G6522" s="55" t="s">
        <v>24212</v>
      </c>
      <c r="H6522" s="55">
        <v>0</v>
      </c>
    </row>
    <row r="6523" spans="1:8" ht="12.5" customHeight="1">
      <c r="A6523" s="55">
        <v>14470</v>
      </c>
      <c r="B6523" s="55">
        <v>4</v>
      </c>
      <c r="C6523" s="55" t="s">
        <v>24213</v>
      </c>
      <c r="D6523" s="55" t="s">
        <v>4649</v>
      </c>
      <c r="E6523" s="55" t="s">
        <v>24214</v>
      </c>
      <c r="F6523" s="55" t="s">
        <v>4651</v>
      </c>
      <c r="G6523" s="55" t="s">
        <v>24215</v>
      </c>
      <c r="H6523" s="55">
        <v>0</v>
      </c>
    </row>
    <row r="6524" spans="1:8" ht="12.5" customHeight="1">
      <c r="A6524" s="55">
        <v>14590</v>
      </c>
      <c r="B6524" s="55">
        <v>4</v>
      </c>
      <c r="C6524" s="55" t="s">
        <v>24216</v>
      </c>
      <c r="D6524" s="55" t="s">
        <v>4649</v>
      </c>
      <c r="E6524" s="55" t="s">
        <v>24217</v>
      </c>
      <c r="F6524" s="55" t="s">
        <v>4651</v>
      </c>
      <c r="G6524" s="55" t="s">
        <v>24218</v>
      </c>
      <c r="H6524" s="55">
        <v>0</v>
      </c>
    </row>
    <row r="6525" spans="1:8" ht="12.5" customHeight="1">
      <c r="A6525" s="55">
        <v>14627</v>
      </c>
      <c r="B6525" s="55">
        <v>4</v>
      </c>
      <c r="C6525" s="55" t="s">
        <v>24219</v>
      </c>
      <c r="D6525" s="55" t="s">
        <v>4649</v>
      </c>
      <c r="E6525" s="55" t="s">
        <v>24220</v>
      </c>
      <c r="F6525" s="55" t="s">
        <v>4651</v>
      </c>
      <c r="G6525" s="55" t="s">
        <v>24221</v>
      </c>
      <c r="H6525" s="55">
        <v>0</v>
      </c>
    </row>
    <row r="6526" spans="1:8" ht="12.5" customHeight="1">
      <c r="A6526" s="55">
        <v>14645</v>
      </c>
      <c r="B6526" s="55">
        <v>4</v>
      </c>
      <c r="C6526" s="55" t="s">
        <v>24222</v>
      </c>
      <c r="D6526" s="55" t="s">
        <v>4649</v>
      </c>
      <c r="E6526" s="55" t="s">
        <v>24223</v>
      </c>
      <c r="F6526" s="55" t="s">
        <v>4651</v>
      </c>
      <c r="G6526" s="55" t="s">
        <v>24224</v>
      </c>
      <c r="H6526" s="55">
        <v>0</v>
      </c>
    </row>
    <row r="6527" spans="1:8" ht="12.5" customHeight="1">
      <c r="A6527" s="55">
        <v>14879</v>
      </c>
      <c r="B6527" s="55">
        <v>4</v>
      </c>
      <c r="C6527" s="55" t="s">
        <v>24225</v>
      </c>
      <c r="D6527" s="55" t="s">
        <v>4649</v>
      </c>
      <c r="E6527" s="55" t="s">
        <v>24226</v>
      </c>
      <c r="F6527" s="55" t="s">
        <v>4651</v>
      </c>
      <c r="G6527" s="55" t="s">
        <v>24227</v>
      </c>
      <c r="H6527" s="55">
        <v>0</v>
      </c>
    </row>
    <row r="6528" spans="1:8" ht="12.5" customHeight="1">
      <c r="A6528" s="55">
        <v>15273</v>
      </c>
      <c r="B6528" s="55">
        <v>4</v>
      </c>
      <c r="C6528" s="55" t="s">
        <v>24228</v>
      </c>
      <c r="D6528" s="55" t="s">
        <v>4649</v>
      </c>
      <c r="E6528" s="55" t="s">
        <v>24229</v>
      </c>
      <c r="F6528" s="55" t="s">
        <v>4651</v>
      </c>
      <c r="G6528" s="55" t="s">
        <v>24230</v>
      </c>
      <c r="H6528" s="55">
        <v>0</v>
      </c>
    </row>
    <row r="6529" spans="1:8" ht="12.5" customHeight="1">
      <c r="A6529" s="55">
        <v>15336</v>
      </c>
      <c r="B6529" s="55">
        <v>4</v>
      </c>
      <c r="C6529" s="55" t="s">
        <v>24231</v>
      </c>
      <c r="D6529" s="55" t="s">
        <v>4649</v>
      </c>
      <c r="E6529" s="55" t="s">
        <v>24232</v>
      </c>
      <c r="F6529" s="55" t="s">
        <v>4651</v>
      </c>
      <c r="G6529" s="55" t="s">
        <v>24233</v>
      </c>
      <c r="H6529" s="55">
        <v>0</v>
      </c>
    </row>
    <row r="6530" spans="1:8" ht="12.5" customHeight="1">
      <c r="A6530" s="55">
        <v>16014</v>
      </c>
      <c r="B6530" s="55">
        <v>4</v>
      </c>
      <c r="C6530" s="55" t="s">
        <v>24234</v>
      </c>
      <c r="D6530" s="55" t="s">
        <v>4649</v>
      </c>
      <c r="E6530" s="55" t="s">
        <v>24235</v>
      </c>
      <c r="F6530" s="55" t="s">
        <v>4651</v>
      </c>
      <c r="G6530" s="55" t="s">
        <v>24236</v>
      </c>
      <c r="H6530" s="55">
        <v>0</v>
      </c>
    </row>
    <row r="6531" spans="1:8" ht="12.5" customHeight="1">
      <c r="A6531" s="55">
        <v>16336</v>
      </c>
      <c r="B6531" s="55">
        <v>4</v>
      </c>
      <c r="C6531" s="55" t="s">
        <v>24237</v>
      </c>
      <c r="D6531" s="55" t="s">
        <v>4649</v>
      </c>
      <c r="E6531" s="55" t="s">
        <v>24238</v>
      </c>
      <c r="F6531" s="55" t="s">
        <v>4651</v>
      </c>
      <c r="G6531" s="55" t="s">
        <v>24239</v>
      </c>
      <c r="H6531" s="55">
        <v>0</v>
      </c>
    </row>
    <row r="6532" spans="1:8" ht="12.5" customHeight="1">
      <c r="A6532" s="55">
        <v>16786</v>
      </c>
      <c r="B6532" s="55">
        <v>4</v>
      </c>
      <c r="C6532" s="55" t="s">
        <v>24240</v>
      </c>
      <c r="D6532" s="55" t="s">
        <v>4649</v>
      </c>
      <c r="E6532" s="55" t="s">
        <v>24241</v>
      </c>
      <c r="F6532" s="55" t="s">
        <v>4651</v>
      </c>
      <c r="G6532" s="55" t="s">
        <v>24242</v>
      </c>
      <c r="H6532" s="55">
        <v>0</v>
      </c>
    </row>
    <row r="6533" spans="1:8" ht="12.5" customHeight="1">
      <c r="A6533" s="55">
        <v>16953</v>
      </c>
      <c r="B6533" s="55">
        <v>4</v>
      </c>
      <c r="C6533" s="55" t="s">
        <v>24243</v>
      </c>
      <c r="D6533" s="55" t="s">
        <v>4649</v>
      </c>
      <c r="E6533" s="55" t="s">
        <v>24244</v>
      </c>
      <c r="F6533" s="55" t="s">
        <v>4651</v>
      </c>
      <c r="G6533" s="55" t="s">
        <v>24245</v>
      </c>
      <c r="H6533" s="55">
        <v>0</v>
      </c>
    </row>
    <row r="6534" spans="1:8" ht="12.5" customHeight="1">
      <c r="A6534" s="55">
        <v>17031</v>
      </c>
      <c r="B6534" s="55">
        <v>4</v>
      </c>
      <c r="C6534" s="55" t="s">
        <v>24246</v>
      </c>
      <c r="D6534" s="55" t="s">
        <v>4649</v>
      </c>
      <c r="E6534" s="55" t="s">
        <v>24247</v>
      </c>
      <c r="F6534" s="55" t="s">
        <v>4651</v>
      </c>
      <c r="G6534" s="55" t="s">
        <v>24248</v>
      </c>
      <c r="H6534" s="55">
        <v>0</v>
      </c>
    </row>
    <row r="6535" spans="1:8" ht="12.5" customHeight="1">
      <c r="A6535" s="55">
        <v>17117</v>
      </c>
      <c r="B6535" s="55">
        <v>4</v>
      </c>
      <c r="C6535" s="55" t="s">
        <v>24249</v>
      </c>
      <c r="D6535" s="55" t="s">
        <v>4649</v>
      </c>
      <c r="E6535" s="55" t="s">
        <v>24250</v>
      </c>
      <c r="F6535" s="55" t="s">
        <v>4651</v>
      </c>
      <c r="G6535" s="55" t="s">
        <v>24251</v>
      </c>
      <c r="H6535" s="55">
        <v>0</v>
      </c>
    </row>
    <row r="6536" spans="1:8" ht="12.5" customHeight="1">
      <c r="A6536" s="55">
        <v>17142</v>
      </c>
      <c r="B6536" s="55">
        <v>4</v>
      </c>
      <c r="C6536" s="55" t="s">
        <v>24252</v>
      </c>
      <c r="D6536" s="55" t="s">
        <v>4649</v>
      </c>
      <c r="E6536" s="55" t="s">
        <v>24253</v>
      </c>
      <c r="F6536" s="55" t="s">
        <v>4651</v>
      </c>
      <c r="G6536" s="55" t="s">
        <v>24254</v>
      </c>
      <c r="H6536" s="55">
        <v>0</v>
      </c>
    </row>
    <row r="6537" spans="1:8" ht="12.5" customHeight="1">
      <c r="A6537" s="55">
        <v>17366</v>
      </c>
      <c r="B6537" s="55">
        <v>4</v>
      </c>
      <c r="C6537" s="55" t="s">
        <v>24255</v>
      </c>
      <c r="D6537" s="55" t="s">
        <v>4649</v>
      </c>
      <c r="E6537" s="55" t="s">
        <v>24256</v>
      </c>
      <c r="F6537" s="55" t="s">
        <v>4651</v>
      </c>
      <c r="G6537" s="55" t="s">
        <v>24257</v>
      </c>
      <c r="H6537" s="55">
        <v>0</v>
      </c>
    </row>
    <row r="6538" spans="1:8" ht="12.5" customHeight="1">
      <c r="A6538" s="55">
        <v>17384</v>
      </c>
      <c r="B6538" s="55">
        <v>4</v>
      </c>
      <c r="C6538" s="55" t="s">
        <v>24258</v>
      </c>
      <c r="D6538" s="55" t="s">
        <v>4649</v>
      </c>
      <c r="E6538" s="55" t="s">
        <v>24259</v>
      </c>
      <c r="F6538" s="55" t="s">
        <v>4651</v>
      </c>
      <c r="G6538" s="55" t="s">
        <v>24260</v>
      </c>
      <c r="H6538" s="55">
        <v>0</v>
      </c>
    </row>
    <row r="6539" spans="1:8" ht="12.5" customHeight="1">
      <c r="A6539" s="55">
        <v>17418</v>
      </c>
      <c r="B6539" s="55">
        <v>4</v>
      </c>
      <c r="C6539" s="55" t="s">
        <v>24261</v>
      </c>
      <c r="D6539" s="55" t="s">
        <v>4649</v>
      </c>
      <c r="E6539" s="55" t="s">
        <v>24262</v>
      </c>
      <c r="F6539" s="55" t="s">
        <v>4651</v>
      </c>
      <c r="G6539" s="55" t="s">
        <v>24263</v>
      </c>
      <c r="H6539" s="55">
        <v>0</v>
      </c>
    </row>
    <row r="6540" spans="1:8" ht="12.5" customHeight="1">
      <c r="A6540" s="55">
        <v>17445</v>
      </c>
      <c r="B6540" s="55">
        <v>4</v>
      </c>
      <c r="C6540" s="55" t="s">
        <v>24264</v>
      </c>
      <c r="D6540" s="55" t="s">
        <v>4649</v>
      </c>
      <c r="E6540" s="55" t="s">
        <v>24265</v>
      </c>
      <c r="F6540" s="55" t="s">
        <v>4651</v>
      </c>
      <c r="G6540" s="55" t="s">
        <v>24266</v>
      </c>
      <c r="H6540" s="55">
        <v>0</v>
      </c>
    </row>
    <row r="6541" spans="1:8" ht="12.5" customHeight="1">
      <c r="A6541" s="55">
        <v>17470</v>
      </c>
      <c r="B6541" s="55">
        <v>4</v>
      </c>
      <c r="C6541" s="55" t="s">
        <v>24267</v>
      </c>
      <c r="D6541" s="55" t="s">
        <v>4649</v>
      </c>
      <c r="E6541" s="55" t="s">
        <v>24268</v>
      </c>
      <c r="F6541" s="55" t="s">
        <v>4651</v>
      </c>
      <c r="G6541" s="55" t="s">
        <v>24269</v>
      </c>
      <c r="H6541" s="55">
        <v>0</v>
      </c>
    </row>
    <row r="6542" spans="1:8" ht="12.5" customHeight="1">
      <c r="A6542" s="55">
        <v>18514</v>
      </c>
      <c r="B6542" s="55">
        <v>4</v>
      </c>
      <c r="C6542" s="55" t="s">
        <v>24270</v>
      </c>
      <c r="D6542" s="55" t="s">
        <v>4649</v>
      </c>
      <c r="E6542" s="55" t="s">
        <v>24271</v>
      </c>
      <c r="F6542" s="55" t="s">
        <v>4651</v>
      </c>
      <c r="G6542" s="55" t="s">
        <v>24272</v>
      </c>
      <c r="H6542" s="55">
        <v>0</v>
      </c>
    </row>
    <row r="6543" spans="1:8" ht="12.5" customHeight="1">
      <c r="A6543" s="55">
        <v>18540</v>
      </c>
      <c r="B6543" s="55">
        <v>4</v>
      </c>
      <c r="C6543" s="55" t="s">
        <v>24273</v>
      </c>
      <c r="D6543" s="55" t="s">
        <v>4649</v>
      </c>
      <c r="E6543" s="55" t="s">
        <v>24274</v>
      </c>
      <c r="F6543" s="55" t="s">
        <v>4651</v>
      </c>
      <c r="G6543" s="55" t="s">
        <v>24275</v>
      </c>
      <c r="H6543" s="55">
        <v>0</v>
      </c>
    </row>
    <row r="6544" spans="1:8" ht="12.5" customHeight="1">
      <c r="A6544" s="55">
        <v>18614</v>
      </c>
      <c r="B6544" s="55">
        <v>4</v>
      </c>
      <c r="C6544" s="55" t="s">
        <v>24276</v>
      </c>
      <c r="D6544" s="55" t="s">
        <v>4649</v>
      </c>
      <c r="E6544" s="55" t="s">
        <v>24277</v>
      </c>
      <c r="F6544" s="55" t="s">
        <v>4651</v>
      </c>
      <c r="G6544" s="55" t="s">
        <v>24278</v>
      </c>
      <c r="H6544" s="55">
        <v>0</v>
      </c>
    </row>
    <row r="6545" spans="1:8" ht="12.5" customHeight="1">
      <c r="A6545" s="55">
        <v>18681</v>
      </c>
      <c r="B6545" s="55">
        <v>4</v>
      </c>
      <c r="C6545" s="55" t="s">
        <v>24279</v>
      </c>
      <c r="D6545" s="55" t="s">
        <v>4649</v>
      </c>
      <c r="E6545" s="55" t="s">
        <v>24280</v>
      </c>
      <c r="F6545" s="55" t="s">
        <v>4651</v>
      </c>
      <c r="G6545" s="55" t="s">
        <v>24281</v>
      </c>
      <c r="H6545" s="55">
        <v>0</v>
      </c>
    </row>
    <row r="6546" spans="1:8" ht="12.5" customHeight="1">
      <c r="A6546" s="55">
        <v>18838</v>
      </c>
      <c r="B6546" s="55">
        <v>4</v>
      </c>
      <c r="C6546" s="55" t="s">
        <v>24282</v>
      </c>
      <c r="D6546" s="55" t="s">
        <v>4649</v>
      </c>
      <c r="E6546" s="55" t="s">
        <v>24283</v>
      </c>
      <c r="F6546" s="55" t="s">
        <v>4651</v>
      </c>
      <c r="G6546" s="55" t="s">
        <v>24284</v>
      </c>
      <c r="H6546" s="55">
        <v>0</v>
      </c>
    </row>
    <row r="6547" spans="1:8" ht="12.5" customHeight="1">
      <c r="A6547" s="55">
        <v>18948</v>
      </c>
      <c r="B6547" s="55">
        <v>4</v>
      </c>
      <c r="C6547" s="55" t="s">
        <v>24285</v>
      </c>
      <c r="D6547" s="55" t="s">
        <v>4649</v>
      </c>
      <c r="E6547" s="55" t="s">
        <v>24286</v>
      </c>
      <c r="F6547" s="55" t="s">
        <v>4651</v>
      </c>
      <c r="G6547" s="55" t="s">
        <v>24287</v>
      </c>
      <c r="H6547" s="55">
        <v>0</v>
      </c>
    </row>
    <row r="6548" spans="1:8" ht="12.5" customHeight="1">
      <c r="A6548" s="55">
        <v>18993</v>
      </c>
      <c r="B6548" s="55">
        <v>4</v>
      </c>
      <c r="C6548" s="55" t="s">
        <v>24288</v>
      </c>
      <c r="D6548" s="55" t="s">
        <v>4649</v>
      </c>
      <c r="E6548" s="55" t="s">
        <v>24289</v>
      </c>
      <c r="F6548" s="55" t="s">
        <v>4651</v>
      </c>
      <c r="G6548" s="55" t="s">
        <v>24290</v>
      </c>
      <c r="H6548" s="55">
        <v>0</v>
      </c>
    </row>
    <row r="6549" spans="1:8" ht="12.5" customHeight="1">
      <c r="A6549" s="55">
        <v>19230</v>
      </c>
      <c r="B6549" s="55">
        <v>4</v>
      </c>
      <c r="C6549" s="55" t="s">
        <v>24291</v>
      </c>
      <c r="D6549" s="55" t="s">
        <v>4649</v>
      </c>
      <c r="E6549" s="55" t="s">
        <v>24292</v>
      </c>
      <c r="F6549" s="55" t="s">
        <v>4651</v>
      </c>
      <c r="G6549" s="55" t="s">
        <v>24293</v>
      </c>
      <c r="H6549" s="55">
        <v>0</v>
      </c>
    </row>
    <row r="6550" spans="1:8" ht="12.5" customHeight="1">
      <c r="A6550" s="55">
        <v>19402</v>
      </c>
      <c r="B6550" s="55">
        <v>4</v>
      </c>
      <c r="C6550" s="55" t="s">
        <v>24294</v>
      </c>
      <c r="D6550" s="55" t="s">
        <v>4649</v>
      </c>
      <c r="E6550" s="55" t="s">
        <v>24295</v>
      </c>
      <c r="F6550" s="55" t="s">
        <v>4651</v>
      </c>
      <c r="G6550" s="55" t="s">
        <v>24296</v>
      </c>
      <c r="H6550" s="55">
        <v>0</v>
      </c>
    </row>
    <row r="6551" spans="1:8" ht="12.5" customHeight="1">
      <c r="A6551" s="55">
        <v>19708</v>
      </c>
      <c r="B6551" s="55">
        <v>4</v>
      </c>
      <c r="C6551" s="55" t="s">
        <v>24297</v>
      </c>
      <c r="D6551" s="55" t="s">
        <v>4649</v>
      </c>
      <c r="E6551" s="55" t="s">
        <v>24298</v>
      </c>
      <c r="F6551" s="55" t="s">
        <v>4651</v>
      </c>
      <c r="G6551" s="55" t="s">
        <v>24299</v>
      </c>
      <c r="H6551" s="55">
        <v>0</v>
      </c>
    </row>
    <row r="6552" spans="1:8" ht="12.5" customHeight="1">
      <c r="A6552" s="55">
        <v>19814</v>
      </c>
      <c r="B6552" s="55">
        <v>4</v>
      </c>
      <c r="C6552" s="55" t="s">
        <v>24300</v>
      </c>
      <c r="D6552" s="55" t="s">
        <v>4649</v>
      </c>
      <c r="E6552" s="55" t="s">
        <v>24301</v>
      </c>
      <c r="F6552" s="55" t="s">
        <v>4651</v>
      </c>
      <c r="G6552" s="55" t="s">
        <v>24302</v>
      </c>
      <c r="H6552" s="55">
        <v>0</v>
      </c>
    </row>
    <row r="6553" spans="1:8" ht="12.5" customHeight="1">
      <c r="A6553" s="55">
        <v>19877</v>
      </c>
      <c r="B6553" s="55">
        <v>4</v>
      </c>
      <c r="C6553" s="55" t="s">
        <v>24303</v>
      </c>
      <c r="D6553" s="55" t="s">
        <v>4649</v>
      </c>
      <c r="E6553" s="55" t="s">
        <v>24304</v>
      </c>
      <c r="F6553" s="55" t="s">
        <v>4651</v>
      </c>
      <c r="G6553" s="55" t="s">
        <v>24305</v>
      </c>
      <c r="H6553" s="55">
        <v>0</v>
      </c>
    </row>
    <row r="6554" spans="1:8" ht="12.5" customHeight="1">
      <c r="A6554" s="55">
        <v>20093</v>
      </c>
      <c r="B6554" s="55">
        <v>4</v>
      </c>
      <c r="C6554" s="55" t="s">
        <v>24306</v>
      </c>
      <c r="D6554" s="55" t="s">
        <v>4649</v>
      </c>
      <c r="E6554" s="55" t="s">
        <v>24307</v>
      </c>
      <c r="F6554" s="55" t="s">
        <v>4651</v>
      </c>
      <c r="G6554" s="55" t="s">
        <v>24308</v>
      </c>
      <c r="H6554" s="55">
        <v>0</v>
      </c>
    </row>
    <row r="6555" spans="1:8" ht="12.5" customHeight="1">
      <c r="A6555" s="55">
        <v>20139</v>
      </c>
      <c r="B6555" s="55">
        <v>4</v>
      </c>
      <c r="C6555" s="55" t="s">
        <v>24309</v>
      </c>
      <c r="D6555" s="55" t="s">
        <v>4649</v>
      </c>
      <c r="E6555" s="55" t="s">
        <v>24310</v>
      </c>
      <c r="F6555" s="55" t="s">
        <v>4651</v>
      </c>
      <c r="G6555" s="55" t="s">
        <v>24311</v>
      </c>
      <c r="H6555" s="55">
        <v>0</v>
      </c>
    </row>
    <row r="6556" spans="1:8" ht="12.5" customHeight="1">
      <c r="A6556" s="55">
        <v>20368</v>
      </c>
      <c r="B6556" s="55">
        <v>4</v>
      </c>
      <c r="C6556" s="55" t="s">
        <v>24312</v>
      </c>
      <c r="D6556" s="55" t="s">
        <v>4649</v>
      </c>
      <c r="E6556" s="55" t="s">
        <v>24313</v>
      </c>
      <c r="F6556" s="55" t="s">
        <v>4651</v>
      </c>
      <c r="G6556" s="55" t="s">
        <v>24314</v>
      </c>
      <c r="H6556" s="55">
        <v>0</v>
      </c>
    </row>
    <row r="6557" spans="1:8" ht="12.5" customHeight="1">
      <c r="A6557" s="55">
        <v>20475</v>
      </c>
      <c r="B6557" s="55">
        <v>4</v>
      </c>
      <c r="C6557" s="55" t="s">
        <v>24315</v>
      </c>
      <c r="D6557" s="55" t="s">
        <v>4649</v>
      </c>
      <c r="E6557" s="55" t="s">
        <v>24316</v>
      </c>
      <c r="F6557" s="55" t="s">
        <v>4651</v>
      </c>
      <c r="G6557" s="55" t="s">
        <v>24317</v>
      </c>
      <c r="H6557" s="55">
        <v>0</v>
      </c>
    </row>
    <row r="6558" spans="1:8" ht="12.5" customHeight="1">
      <c r="A6558" s="55">
        <v>21288</v>
      </c>
      <c r="B6558" s="55">
        <v>4</v>
      </c>
      <c r="C6558" s="55" t="s">
        <v>24318</v>
      </c>
      <c r="D6558" s="55" t="s">
        <v>4649</v>
      </c>
      <c r="E6558" s="55" t="s">
        <v>24319</v>
      </c>
      <c r="F6558" s="55" t="s">
        <v>4651</v>
      </c>
      <c r="G6558" s="55" t="s">
        <v>24320</v>
      </c>
      <c r="H6558" s="55">
        <v>0</v>
      </c>
    </row>
    <row r="6559" spans="1:8" ht="12.5" customHeight="1">
      <c r="A6559" s="55">
        <v>22012</v>
      </c>
      <c r="B6559" s="55">
        <v>4</v>
      </c>
      <c r="C6559" s="55" t="s">
        <v>24321</v>
      </c>
      <c r="D6559" s="55" t="s">
        <v>4649</v>
      </c>
      <c r="E6559" s="55" t="s">
        <v>24322</v>
      </c>
      <c r="F6559" s="55" t="s">
        <v>4651</v>
      </c>
      <c r="G6559" s="55" t="s">
        <v>24323</v>
      </c>
      <c r="H6559" s="55">
        <v>0</v>
      </c>
    </row>
    <row r="6560" spans="1:8" ht="12.5" customHeight="1">
      <c r="A6560" s="55">
        <v>22044</v>
      </c>
      <c r="B6560" s="55">
        <v>4</v>
      </c>
      <c r="C6560" s="55" t="s">
        <v>24324</v>
      </c>
      <c r="D6560" s="55" t="s">
        <v>4649</v>
      </c>
      <c r="E6560" s="55" t="s">
        <v>24325</v>
      </c>
      <c r="F6560" s="55" t="s">
        <v>4651</v>
      </c>
      <c r="G6560" s="55" t="s">
        <v>24326</v>
      </c>
      <c r="H6560" s="55">
        <v>0</v>
      </c>
    </row>
    <row r="6561" spans="1:8" ht="12.5" customHeight="1">
      <c r="A6561" s="55">
        <v>22075</v>
      </c>
      <c r="B6561" s="55">
        <v>4</v>
      </c>
      <c r="C6561" s="55" t="s">
        <v>24327</v>
      </c>
      <c r="D6561" s="55" t="s">
        <v>4649</v>
      </c>
      <c r="E6561" s="55" t="s">
        <v>24328</v>
      </c>
      <c r="F6561" s="55" t="s">
        <v>4651</v>
      </c>
      <c r="G6561" s="55" t="s">
        <v>24329</v>
      </c>
      <c r="H6561" s="55">
        <v>0</v>
      </c>
    </row>
    <row r="6562" spans="1:8" ht="12.5" customHeight="1">
      <c r="A6562" s="55">
        <v>22271</v>
      </c>
      <c r="B6562" s="55">
        <v>4</v>
      </c>
      <c r="C6562" s="55" t="s">
        <v>24330</v>
      </c>
      <c r="D6562" s="55" t="s">
        <v>4649</v>
      </c>
      <c r="E6562" s="55" t="s">
        <v>24331</v>
      </c>
      <c r="F6562" s="55" t="s">
        <v>4651</v>
      </c>
      <c r="G6562" s="55" t="s">
        <v>24332</v>
      </c>
      <c r="H6562" s="55">
        <v>0</v>
      </c>
    </row>
    <row r="6563" spans="1:8" ht="12.5" customHeight="1">
      <c r="A6563" s="55">
        <v>22292</v>
      </c>
      <c r="B6563" s="55">
        <v>4</v>
      </c>
      <c r="C6563" s="55" t="s">
        <v>24333</v>
      </c>
      <c r="D6563" s="55" t="s">
        <v>4649</v>
      </c>
      <c r="E6563" s="55" t="s">
        <v>24334</v>
      </c>
      <c r="F6563" s="55" t="s">
        <v>4651</v>
      </c>
      <c r="G6563" s="55" t="s">
        <v>24335</v>
      </c>
      <c r="H6563" s="55">
        <v>0</v>
      </c>
    </row>
    <row r="6564" spans="1:8" ht="12.5" customHeight="1">
      <c r="A6564" s="55">
        <v>22719</v>
      </c>
      <c r="B6564" s="55">
        <v>4</v>
      </c>
      <c r="C6564" s="55" t="s">
        <v>24336</v>
      </c>
      <c r="D6564" s="55" t="s">
        <v>4649</v>
      </c>
      <c r="E6564" s="55" t="s">
        <v>24337</v>
      </c>
      <c r="F6564" s="55" t="s">
        <v>4651</v>
      </c>
      <c r="G6564" s="55" t="s">
        <v>24338</v>
      </c>
      <c r="H6564" s="55">
        <v>0</v>
      </c>
    </row>
    <row r="6565" spans="1:8" ht="12.5" customHeight="1">
      <c r="A6565" s="55">
        <v>22775</v>
      </c>
      <c r="B6565" s="55">
        <v>4</v>
      </c>
      <c r="C6565" s="55" t="s">
        <v>24339</v>
      </c>
      <c r="D6565" s="55" t="s">
        <v>4649</v>
      </c>
      <c r="E6565" s="55" t="s">
        <v>24340</v>
      </c>
      <c r="F6565" s="55" t="s">
        <v>4651</v>
      </c>
      <c r="G6565" s="55" t="s">
        <v>24341</v>
      </c>
      <c r="H6565" s="55">
        <v>0</v>
      </c>
    </row>
    <row r="6566" spans="1:8" ht="12.5" customHeight="1">
      <c r="A6566" s="55">
        <v>22980</v>
      </c>
      <c r="B6566" s="55">
        <v>4</v>
      </c>
      <c r="C6566" s="55" t="s">
        <v>24342</v>
      </c>
      <c r="D6566" s="55" t="s">
        <v>4649</v>
      </c>
      <c r="E6566" s="55" t="s">
        <v>24343</v>
      </c>
      <c r="F6566" s="55" t="s">
        <v>4651</v>
      </c>
      <c r="G6566" s="55" t="s">
        <v>24344</v>
      </c>
      <c r="H6566" s="55">
        <v>0</v>
      </c>
    </row>
    <row r="6567" spans="1:8" ht="12.5" customHeight="1">
      <c r="A6567" s="55">
        <v>23192</v>
      </c>
      <c r="B6567" s="55">
        <v>4</v>
      </c>
      <c r="C6567" s="55" t="s">
        <v>24345</v>
      </c>
      <c r="D6567" s="55" t="s">
        <v>4649</v>
      </c>
      <c r="E6567" s="55" t="s">
        <v>24346</v>
      </c>
      <c r="F6567" s="55" t="s">
        <v>4651</v>
      </c>
      <c r="G6567" s="55" t="s">
        <v>24347</v>
      </c>
      <c r="H6567" s="55">
        <v>0</v>
      </c>
    </row>
    <row r="6568" spans="1:8" ht="12.5" customHeight="1">
      <c r="A6568" s="55">
        <v>23201</v>
      </c>
      <c r="B6568" s="55">
        <v>4</v>
      </c>
      <c r="C6568" s="55" t="s">
        <v>24348</v>
      </c>
      <c r="D6568" s="55" t="s">
        <v>4649</v>
      </c>
      <c r="E6568" s="55" t="s">
        <v>24349</v>
      </c>
      <c r="F6568" s="55" t="s">
        <v>4651</v>
      </c>
      <c r="G6568" s="55" t="s">
        <v>24350</v>
      </c>
      <c r="H6568" s="55">
        <v>0</v>
      </c>
    </row>
    <row r="6569" spans="1:8" ht="12.5" customHeight="1">
      <c r="A6569" s="55">
        <v>23392</v>
      </c>
      <c r="B6569" s="55">
        <v>4</v>
      </c>
      <c r="C6569" s="55" t="s">
        <v>24351</v>
      </c>
      <c r="D6569" s="55" t="s">
        <v>4649</v>
      </c>
      <c r="E6569" s="55" t="s">
        <v>24352</v>
      </c>
      <c r="F6569" s="55" t="s">
        <v>4651</v>
      </c>
      <c r="G6569" s="55" t="s">
        <v>24353</v>
      </c>
      <c r="H6569" s="55">
        <v>0</v>
      </c>
    </row>
    <row r="6570" spans="1:8" ht="12.5" customHeight="1">
      <c r="A6570" s="55">
        <v>23399</v>
      </c>
      <c r="B6570" s="55">
        <v>4</v>
      </c>
      <c r="C6570" s="55" t="s">
        <v>24354</v>
      </c>
      <c r="D6570" s="55" t="s">
        <v>4649</v>
      </c>
      <c r="E6570" s="55" t="s">
        <v>24355</v>
      </c>
      <c r="F6570" s="55" t="s">
        <v>4651</v>
      </c>
      <c r="G6570" s="55" t="s">
        <v>24356</v>
      </c>
      <c r="H6570" s="55">
        <v>0</v>
      </c>
    </row>
    <row r="6571" spans="1:8" ht="12.5" customHeight="1">
      <c r="A6571" s="55">
        <v>23453</v>
      </c>
      <c r="B6571" s="55">
        <v>4</v>
      </c>
      <c r="C6571" s="55" t="s">
        <v>24357</v>
      </c>
      <c r="D6571" s="55" t="s">
        <v>4649</v>
      </c>
      <c r="E6571" s="55" t="s">
        <v>24358</v>
      </c>
      <c r="F6571" s="55" t="s">
        <v>4651</v>
      </c>
      <c r="G6571" s="55" t="s">
        <v>24359</v>
      </c>
      <c r="H6571" s="55">
        <v>0</v>
      </c>
    </row>
    <row r="6572" spans="1:8" ht="12.5" customHeight="1">
      <c r="A6572" s="55">
        <v>23701</v>
      </c>
      <c r="B6572" s="55">
        <v>4</v>
      </c>
      <c r="C6572" s="55" t="s">
        <v>24360</v>
      </c>
      <c r="D6572" s="55" t="s">
        <v>4649</v>
      </c>
      <c r="E6572" s="55" t="s">
        <v>24361</v>
      </c>
      <c r="F6572" s="55" t="s">
        <v>4651</v>
      </c>
      <c r="G6572" s="55" t="s">
        <v>24362</v>
      </c>
      <c r="H6572" s="55">
        <v>0</v>
      </c>
    </row>
    <row r="6573" spans="1:8" ht="12.5" customHeight="1">
      <c r="A6573" s="55">
        <v>23727</v>
      </c>
      <c r="B6573" s="55">
        <v>4</v>
      </c>
      <c r="C6573" s="55" t="s">
        <v>24363</v>
      </c>
      <c r="D6573" s="55" t="s">
        <v>4649</v>
      </c>
      <c r="E6573" s="55" t="s">
        <v>24364</v>
      </c>
      <c r="F6573" s="55" t="s">
        <v>4651</v>
      </c>
      <c r="G6573" s="55" t="s">
        <v>24365</v>
      </c>
      <c r="H6573" s="55">
        <v>0</v>
      </c>
    </row>
    <row r="6574" spans="1:8" ht="12.5" customHeight="1">
      <c r="A6574" s="55">
        <v>23841</v>
      </c>
      <c r="B6574" s="55">
        <v>4</v>
      </c>
      <c r="C6574" s="55" t="s">
        <v>24366</v>
      </c>
      <c r="D6574" s="55" t="s">
        <v>4649</v>
      </c>
      <c r="E6574" s="55" t="s">
        <v>24367</v>
      </c>
      <c r="F6574" s="55" t="s">
        <v>4651</v>
      </c>
      <c r="G6574" s="55" t="s">
        <v>24368</v>
      </c>
      <c r="H6574" s="55">
        <v>0</v>
      </c>
    </row>
    <row r="6575" spans="1:8" ht="12.5" customHeight="1">
      <c r="A6575" s="55">
        <v>24445</v>
      </c>
      <c r="B6575" s="55">
        <v>4</v>
      </c>
      <c r="C6575" s="55" t="s">
        <v>24369</v>
      </c>
      <c r="D6575" s="55" t="s">
        <v>4649</v>
      </c>
      <c r="E6575" s="55" t="s">
        <v>24370</v>
      </c>
      <c r="F6575" s="55" t="s">
        <v>4651</v>
      </c>
      <c r="G6575" s="55" t="s">
        <v>24371</v>
      </c>
      <c r="H6575" s="55">
        <v>0</v>
      </c>
    </row>
    <row r="6576" spans="1:8" ht="12.5" customHeight="1">
      <c r="A6576" s="55">
        <v>24688</v>
      </c>
      <c r="B6576" s="55">
        <v>4</v>
      </c>
      <c r="C6576" s="55" t="s">
        <v>24372</v>
      </c>
      <c r="D6576" s="55" t="s">
        <v>4649</v>
      </c>
      <c r="E6576" s="55" t="s">
        <v>24373</v>
      </c>
      <c r="F6576" s="55" t="s">
        <v>4651</v>
      </c>
      <c r="G6576" s="55" t="s">
        <v>24374</v>
      </c>
      <c r="H6576" s="55">
        <v>0</v>
      </c>
    </row>
    <row r="6577" spans="1:8" ht="12.5" customHeight="1">
      <c r="A6577" s="55">
        <v>24822</v>
      </c>
      <c r="B6577" s="55">
        <v>4</v>
      </c>
      <c r="C6577" s="55" t="s">
        <v>24375</v>
      </c>
      <c r="D6577" s="55" t="s">
        <v>4649</v>
      </c>
      <c r="E6577" s="55" t="s">
        <v>24376</v>
      </c>
      <c r="F6577" s="55" t="s">
        <v>4651</v>
      </c>
      <c r="G6577" s="55" t="s">
        <v>24377</v>
      </c>
      <c r="H6577" s="55">
        <v>0</v>
      </c>
    </row>
    <row r="6578" spans="1:8" ht="12.5" customHeight="1">
      <c r="A6578" s="55">
        <v>24957</v>
      </c>
      <c r="B6578" s="55">
        <v>4</v>
      </c>
      <c r="C6578" s="55" t="s">
        <v>24378</v>
      </c>
      <c r="D6578" s="55" t="s">
        <v>4649</v>
      </c>
      <c r="E6578" s="55" t="s">
        <v>24379</v>
      </c>
      <c r="F6578" s="55" t="s">
        <v>4651</v>
      </c>
      <c r="G6578" s="55" t="s">
        <v>24380</v>
      </c>
      <c r="H6578" s="55">
        <v>0</v>
      </c>
    </row>
    <row r="6579" spans="1:8" ht="12.5" customHeight="1">
      <c r="A6579" s="55">
        <v>25088</v>
      </c>
      <c r="B6579" s="55">
        <v>4</v>
      </c>
      <c r="C6579" s="55" t="s">
        <v>24381</v>
      </c>
      <c r="D6579" s="55" t="s">
        <v>4649</v>
      </c>
      <c r="E6579" s="55" t="s">
        <v>24382</v>
      </c>
      <c r="F6579" s="55" t="s">
        <v>4651</v>
      </c>
      <c r="G6579" s="55" t="s">
        <v>24383</v>
      </c>
      <c r="H6579" s="55">
        <v>0</v>
      </c>
    </row>
    <row r="6580" spans="1:8" ht="12.5" customHeight="1">
      <c r="A6580" s="55">
        <v>25167</v>
      </c>
      <c r="B6580" s="55">
        <v>4</v>
      </c>
      <c r="C6580" s="55" t="s">
        <v>24384</v>
      </c>
      <c r="D6580" s="55" t="s">
        <v>4649</v>
      </c>
      <c r="E6580" s="55" t="s">
        <v>24385</v>
      </c>
      <c r="F6580" s="55" t="s">
        <v>4651</v>
      </c>
      <c r="G6580" s="55" t="s">
        <v>24386</v>
      </c>
      <c r="H6580" s="55">
        <v>0</v>
      </c>
    </row>
    <row r="6581" spans="1:8" ht="12.5" customHeight="1">
      <c r="A6581" s="55">
        <v>25197</v>
      </c>
      <c r="B6581" s="55">
        <v>4</v>
      </c>
      <c r="C6581" s="55" t="s">
        <v>24387</v>
      </c>
      <c r="D6581" s="55" t="s">
        <v>4649</v>
      </c>
      <c r="E6581" s="55" t="s">
        <v>24388</v>
      </c>
      <c r="F6581" s="55" t="s">
        <v>4651</v>
      </c>
      <c r="G6581" s="55" t="s">
        <v>24389</v>
      </c>
      <c r="H6581" s="55">
        <v>0</v>
      </c>
    </row>
    <row r="6582" spans="1:8" ht="12.5" customHeight="1">
      <c r="A6582" s="55">
        <v>25345</v>
      </c>
      <c r="B6582" s="55">
        <v>4</v>
      </c>
      <c r="C6582" s="55" t="s">
        <v>24390</v>
      </c>
      <c r="D6582" s="55" t="s">
        <v>4649</v>
      </c>
      <c r="E6582" s="55" t="s">
        <v>24391</v>
      </c>
      <c r="F6582" s="55" t="s">
        <v>4651</v>
      </c>
      <c r="G6582" s="55" t="s">
        <v>24392</v>
      </c>
      <c r="H6582" s="55">
        <v>0</v>
      </c>
    </row>
    <row r="6583" spans="1:8" ht="12.5" customHeight="1">
      <c r="A6583" s="55">
        <v>25423</v>
      </c>
      <c r="B6583" s="55">
        <v>4</v>
      </c>
      <c r="C6583" s="55" t="s">
        <v>24393</v>
      </c>
      <c r="D6583" s="55" t="s">
        <v>4649</v>
      </c>
      <c r="E6583" s="55" t="s">
        <v>24394</v>
      </c>
      <c r="F6583" s="55" t="s">
        <v>4651</v>
      </c>
      <c r="G6583" s="55" t="s">
        <v>24395</v>
      </c>
      <c r="H6583" s="55">
        <v>0</v>
      </c>
    </row>
    <row r="6584" spans="1:8" ht="12.5" customHeight="1">
      <c r="A6584" s="55">
        <v>25835</v>
      </c>
      <c r="B6584" s="55">
        <v>4</v>
      </c>
      <c r="C6584" s="55" t="s">
        <v>24396</v>
      </c>
      <c r="D6584" s="55" t="s">
        <v>4649</v>
      </c>
      <c r="E6584" s="55" t="s">
        <v>24397</v>
      </c>
      <c r="F6584" s="55" t="s">
        <v>4651</v>
      </c>
      <c r="G6584" s="55" t="s">
        <v>24398</v>
      </c>
      <c r="H6584" s="55">
        <v>0</v>
      </c>
    </row>
    <row r="6585" spans="1:8" ht="12.5" customHeight="1">
      <c r="A6585" s="55">
        <v>25862</v>
      </c>
      <c r="B6585" s="55">
        <v>4</v>
      </c>
      <c r="C6585" s="55" t="s">
        <v>24399</v>
      </c>
      <c r="D6585" s="55" t="s">
        <v>4649</v>
      </c>
      <c r="E6585" s="55" t="s">
        <v>24400</v>
      </c>
      <c r="F6585" s="55" t="s">
        <v>4651</v>
      </c>
      <c r="G6585" s="55" t="s">
        <v>24401</v>
      </c>
      <c r="H6585" s="55">
        <v>0</v>
      </c>
    </row>
    <row r="6586" spans="1:8" ht="12.5" customHeight="1">
      <c r="A6586" s="55">
        <v>26082</v>
      </c>
      <c r="B6586" s="55">
        <v>4</v>
      </c>
      <c r="C6586" s="55" t="s">
        <v>24402</v>
      </c>
      <c r="D6586" s="55" t="s">
        <v>4649</v>
      </c>
      <c r="E6586" s="55" t="s">
        <v>24403</v>
      </c>
      <c r="F6586" s="55" t="s">
        <v>4651</v>
      </c>
      <c r="G6586" s="55" t="s">
        <v>24404</v>
      </c>
      <c r="H6586" s="55">
        <v>0</v>
      </c>
    </row>
    <row r="6587" spans="1:8" ht="12.5" customHeight="1">
      <c r="A6587" s="55">
        <v>26376</v>
      </c>
      <c r="B6587" s="55">
        <v>4</v>
      </c>
      <c r="C6587" s="55" t="s">
        <v>24405</v>
      </c>
      <c r="D6587" s="55" t="s">
        <v>4649</v>
      </c>
      <c r="E6587" s="55" t="s">
        <v>24406</v>
      </c>
      <c r="F6587" s="55" t="s">
        <v>4651</v>
      </c>
      <c r="G6587" s="55" t="s">
        <v>24407</v>
      </c>
      <c r="H6587" s="55">
        <v>0</v>
      </c>
    </row>
    <row r="6588" spans="1:8" ht="12.5" customHeight="1">
      <c r="A6588" s="55">
        <v>26637</v>
      </c>
      <c r="B6588" s="55">
        <v>4</v>
      </c>
      <c r="C6588" s="55" t="s">
        <v>24408</v>
      </c>
      <c r="D6588" s="55" t="s">
        <v>4649</v>
      </c>
      <c r="E6588" s="55" t="s">
        <v>24409</v>
      </c>
      <c r="F6588" s="55" t="s">
        <v>4651</v>
      </c>
      <c r="G6588" s="55" t="s">
        <v>24410</v>
      </c>
      <c r="H6588" s="55">
        <v>0</v>
      </c>
    </row>
    <row r="6589" spans="1:8" ht="12.5" customHeight="1">
      <c r="A6589" s="55">
        <v>27915</v>
      </c>
      <c r="B6589" s="55">
        <v>4</v>
      </c>
      <c r="C6589" s="55" t="s">
        <v>24411</v>
      </c>
      <c r="D6589" s="55" t="s">
        <v>4649</v>
      </c>
      <c r="E6589" s="55" t="s">
        <v>24412</v>
      </c>
      <c r="F6589" s="55" t="s">
        <v>4651</v>
      </c>
      <c r="G6589" s="55" t="s">
        <v>24413</v>
      </c>
      <c r="H6589" s="55">
        <v>0</v>
      </c>
    </row>
    <row r="6590" spans="1:8" ht="12.5" customHeight="1">
      <c r="A6590" s="55">
        <v>28184</v>
      </c>
      <c r="B6590" s="55">
        <v>4</v>
      </c>
      <c r="C6590" s="55" t="s">
        <v>24414</v>
      </c>
      <c r="D6590" s="55" t="s">
        <v>4649</v>
      </c>
      <c r="E6590" s="55" t="s">
        <v>24415</v>
      </c>
      <c r="F6590" s="55" t="s">
        <v>4651</v>
      </c>
      <c r="G6590" s="55" t="s">
        <v>24416</v>
      </c>
      <c r="H6590" s="55">
        <v>0</v>
      </c>
    </row>
    <row r="6591" spans="1:8" ht="12.5" customHeight="1">
      <c r="A6591" s="55">
        <v>28185</v>
      </c>
      <c r="B6591" s="55">
        <v>4</v>
      </c>
      <c r="C6591" s="55" t="s">
        <v>24417</v>
      </c>
      <c r="D6591" s="55" t="s">
        <v>4649</v>
      </c>
      <c r="E6591" s="55" t="s">
        <v>24418</v>
      </c>
      <c r="F6591" s="55" t="s">
        <v>4651</v>
      </c>
      <c r="G6591" s="55" t="s">
        <v>24419</v>
      </c>
      <c r="H6591" s="55">
        <v>0</v>
      </c>
    </row>
    <row r="6592" spans="1:8" ht="12.5" customHeight="1">
      <c r="A6592" s="55">
        <v>28974</v>
      </c>
      <c r="B6592" s="55">
        <v>4</v>
      </c>
      <c r="C6592" s="55" t="s">
        <v>24420</v>
      </c>
      <c r="D6592" s="55" t="s">
        <v>4649</v>
      </c>
      <c r="E6592" s="55" t="s">
        <v>24421</v>
      </c>
      <c r="F6592" s="55" t="s">
        <v>4651</v>
      </c>
      <c r="G6592" s="55" t="s">
        <v>24422</v>
      </c>
      <c r="H6592" s="55">
        <v>0</v>
      </c>
    </row>
    <row r="6593" spans="1:8" ht="12.5" customHeight="1">
      <c r="A6593" s="55">
        <v>29004</v>
      </c>
      <c r="B6593" s="55">
        <v>4</v>
      </c>
      <c r="C6593" s="55" t="s">
        <v>24423</v>
      </c>
      <c r="D6593" s="55" t="s">
        <v>4649</v>
      </c>
      <c r="E6593" s="55" t="s">
        <v>24424</v>
      </c>
      <c r="F6593" s="55" t="s">
        <v>4651</v>
      </c>
      <c r="G6593" s="55" t="s">
        <v>24425</v>
      </c>
      <c r="H6593" s="55">
        <v>0</v>
      </c>
    </row>
    <row r="6594" spans="1:8" ht="12.5" customHeight="1">
      <c r="A6594" s="55">
        <v>29107</v>
      </c>
      <c r="B6594" s="55">
        <v>4</v>
      </c>
      <c r="C6594" s="55" t="s">
        <v>24426</v>
      </c>
      <c r="D6594" s="55" t="s">
        <v>4649</v>
      </c>
      <c r="E6594" s="55" t="s">
        <v>24427</v>
      </c>
      <c r="F6594" s="55" t="s">
        <v>4651</v>
      </c>
      <c r="G6594" s="55" t="s">
        <v>24428</v>
      </c>
      <c r="H6594" s="55">
        <v>0</v>
      </c>
    </row>
    <row r="6595" spans="1:8" ht="12.5" customHeight="1">
      <c r="A6595" s="55">
        <v>29224</v>
      </c>
      <c r="B6595" s="55">
        <v>4</v>
      </c>
      <c r="C6595" s="55" t="s">
        <v>24429</v>
      </c>
      <c r="D6595" s="55" t="s">
        <v>4649</v>
      </c>
      <c r="E6595" s="55" t="s">
        <v>24430</v>
      </c>
      <c r="F6595" s="55" t="s">
        <v>4651</v>
      </c>
      <c r="G6595" s="55" t="s">
        <v>24431</v>
      </c>
      <c r="H6595" s="55">
        <v>0</v>
      </c>
    </row>
    <row r="6596" spans="1:8" ht="12.5" customHeight="1">
      <c r="A6596" s="55">
        <v>11275</v>
      </c>
      <c r="B6596" s="55">
        <v>4</v>
      </c>
      <c r="C6596" s="55" t="s">
        <v>24432</v>
      </c>
      <c r="D6596" s="55" t="s">
        <v>4649</v>
      </c>
      <c r="E6596" s="55" t="s">
        <v>24433</v>
      </c>
      <c r="F6596" s="55" t="s">
        <v>4651</v>
      </c>
      <c r="G6596" s="55" t="s">
        <v>24434</v>
      </c>
      <c r="H6596" s="55">
        <v>0</v>
      </c>
    </row>
    <row r="6597" spans="1:8" ht="12.5" customHeight="1">
      <c r="A6597" s="55">
        <v>11854</v>
      </c>
      <c r="B6597" s="55">
        <v>4</v>
      </c>
      <c r="C6597" s="55" t="s">
        <v>24435</v>
      </c>
      <c r="D6597" s="55" t="s">
        <v>4649</v>
      </c>
      <c r="E6597" s="55" t="s">
        <v>24436</v>
      </c>
      <c r="F6597" s="55" t="s">
        <v>4651</v>
      </c>
      <c r="G6597" s="55" t="s">
        <v>24437</v>
      </c>
      <c r="H6597" s="55">
        <v>0</v>
      </c>
    </row>
    <row r="6598" spans="1:8" ht="12.5" customHeight="1">
      <c r="A6598" s="55">
        <v>11867</v>
      </c>
      <c r="B6598" s="55">
        <v>4</v>
      </c>
      <c r="C6598" s="55" t="s">
        <v>24438</v>
      </c>
      <c r="D6598" s="55" t="s">
        <v>4649</v>
      </c>
      <c r="E6598" s="55" t="s">
        <v>24439</v>
      </c>
      <c r="F6598" s="55" t="s">
        <v>4651</v>
      </c>
      <c r="G6598" s="55" t="s">
        <v>24440</v>
      </c>
      <c r="H6598" s="55">
        <v>0</v>
      </c>
    </row>
    <row r="6599" spans="1:8" ht="12.5" customHeight="1">
      <c r="A6599" s="55">
        <v>12100</v>
      </c>
      <c r="B6599" s="55">
        <v>4</v>
      </c>
      <c r="C6599" s="55" t="s">
        <v>24441</v>
      </c>
      <c r="D6599" s="55" t="s">
        <v>4649</v>
      </c>
      <c r="E6599" s="55" t="s">
        <v>24442</v>
      </c>
      <c r="F6599" s="55" t="s">
        <v>4651</v>
      </c>
      <c r="G6599" s="55" t="s">
        <v>24443</v>
      </c>
      <c r="H6599" s="55">
        <v>0</v>
      </c>
    </row>
    <row r="6600" spans="1:8" ht="12.5" customHeight="1">
      <c r="A6600" s="55">
        <v>12153</v>
      </c>
      <c r="B6600" s="55">
        <v>4</v>
      </c>
      <c r="C6600" s="55" t="s">
        <v>24444</v>
      </c>
      <c r="D6600" s="55" t="s">
        <v>4649</v>
      </c>
      <c r="E6600" s="55" t="s">
        <v>24445</v>
      </c>
      <c r="F6600" s="55" t="s">
        <v>4651</v>
      </c>
      <c r="G6600" s="55" t="s">
        <v>24446</v>
      </c>
      <c r="H6600" s="55">
        <v>0</v>
      </c>
    </row>
    <row r="6601" spans="1:8" ht="12.5" customHeight="1">
      <c r="A6601" s="55">
        <v>12441</v>
      </c>
      <c r="B6601" s="55">
        <v>4</v>
      </c>
      <c r="C6601" s="55" t="s">
        <v>24447</v>
      </c>
      <c r="D6601" s="55" t="s">
        <v>4649</v>
      </c>
      <c r="E6601" s="55" t="s">
        <v>24448</v>
      </c>
      <c r="F6601" s="55" t="s">
        <v>4651</v>
      </c>
      <c r="G6601" s="55" t="s">
        <v>24449</v>
      </c>
      <c r="H6601" s="55">
        <v>0</v>
      </c>
    </row>
    <row r="6602" spans="1:8" ht="12.5" customHeight="1">
      <c r="A6602" s="55">
        <v>13218</v>
      </c>
      <c r="B6602" s="55">
        <v>4</v>
      </c>
      <c r="C6602" s="55" t="s">
        <v>24450</v>
      </c>
      <c r="D6602" s="55" t="s">
        <v>4649</v>
      </c>
      <c r="E6602" s="55" t="s">
        <v>24451</v>
      </c>
      <c r="F6602" s="55" t="s">
        <v>4651</v>
      </c>
      <c r="G6602" s="55" t="s">
        <v>24452</v>
      </c>
      <c r="H6602" s="55">
        <v>0</v>
      </c>
    </row>
    <row r="6603" spans="1:8" ht="12.5" customHeight="1">
      <c r="A6603" s="55">
        <v>13246</v>
      </c>
      <c r="B6603" s="55">
        <v>4</v>
      </c>
      <c r="C6603" s="55" t="s">
        <v>24453</v>
      </c>
      <c r="D6603" s="55" t="s">
        <v>4649</v>
      </c>
      <c r="E6603" s="55" t="s">
        <v>24454</v>
      </c>
      <c r="F6603" s="55" t="s">
        <v>4651</v>
      </c>
      <c r="G6603" s="55" t="s">
        <v>24455</v>
      </c>
      <c r="H6603" s="55">
        <v>0</v>
      </c>
    </row>
    <row r="6604" spans="1:8" ht="12.5" customHeight="1">
      <c r="A6604" s="55">
        <v>13306</v>
      </c>
      <c r="B6604" s="55">
        <v>4</v>
      </c>
      <c r="C6604" s="55" t="s">
        <v>24456</v>
      </c>
      <c r="D6604" s="55" t="s">
        <v>4649</v>
      </c>
      <c r="E6604" s="55" t="s">
        <v>24457</v>
      </c>
      <c r="F6604" s="55" t="s">
        <v>4651</v>
      </c>
      <c r="G6604" s="55" t="s">
        <v>24458</v>
      </c>
      <c r="H6604" s="55">
        <v>0</v>
      </c>
    </row>
    <row r="6605" spans="1:8" ht="12.5" customHeight="1">
      <c r="A6605" s="55">
        <v>13444</v>
      </c>
      <c r="B6605" s="55">
        <v>4</v>
      </c>
      <c r="C6605" s="55" t="s">
        <v>24459</v>
      </c>
      <c r="D6605" s="55" t="s">
        <v>4649</v>
      </c>
      <c r="E6605" s="55" t="s">
        <v>24460</v>
      </c>
      <c r="F6605" s="55" t="s">
        <v>4651</v>
      </c>
      <c r="G6605" s="55" t="s">
        <v>24461</v>
      </c>
      <c r="H6605" s="55">
        <v>0</v>
      </c>
    </row>
    <row r="6606" spans="1:8" ht="12.5" customHeight="1">
      <c r="A6606" s="55">
        <v>13445</v>
      </c>
      <c r="B6606" s="55">
        <v>4</v>
      </c>
      <c r="C6606" s="55" t="s">
        <v>24462</v>
      </c>
      <c r="D6606" s="55" t="s">
        <v>4649</v>
      </c>
      <c r="E6606" s="55" t="s">
        <v>24463</v>
      </c>
      <c r="F6606" s="55" t="s">
        <v>4651</v>
      </c>
      <c r="G6606" s="55" t="s">
        <v>24464</v>
      </c>
      <c r="H6606" s="55">
        <v>0</v>
      </c>
    </row>
    <row r="6607" spans="1:8" ht="12.5" customHeight="1">
      <c r="A6607" s="55">
        <v>13473</v>
      </c>
      <c r="B6607" s="55">
        <v>4</v>
      </c>
      <c r="C6607" s="55" t="s">
        <v>24465</v>
      </c>
      <c r="D6607" s="55" t="s">
        <v>4649</v>
      </c>
      <c r="E6607" s="55" t="s">
        <v>24466</v>
      </c>
      <c r="F6607" s="55" t="s">
        <v>4651</v>
      </c>
      <c r="G6607" s="55" t="s">
        <v>24467</v>
      </c>
      <c r="H6607" s="55">
        <v>0</v>
      </c>
    </row>
    <row r="6608" spans="1:8" ht="12.5" customHeight="1">
      <c r="A6608" s="55">
        <v>13938</v>
      </c>
      <c r="B6608" s="55">
        <v>4</v>
      </c>
      <c r="C6608" s="55" t="s">
        <v>24468</v>
      </c>
      <c r="D6608" s="55" t="s">
        <v>4649</v>
      </c>
      <c r="E6608" s="55" t="s">
        <v>24469</v>
      </c>
      <c r="F6608" s="55" t="s">
        <v>4651</v>
      </c>
      <c r="G6608" s="55" t="s">
        <v>24470</v>
      </c>
      <c r="H6608" s="55">
        <v>0</v>
      </c>
    </row>
    <row r="6609" spans="1:8" ht="12.5" customHeight="1">
      <c r="A6609" s="55">
        <v>14089</v>
      </c>
      <c r="B6609" s="55">
        <v>4</v>
      </c>
      <c r="C6609" s="55" t="s">
        <v>24471</v>
      </c>
      <c r="D6609" s="55" t="s">
        <v>4649</v>
      </c>
      <c r="E6609" s="55" t="s">
        <v>24472</v>
      </c>
      <c r="F6609" s="55" t="s">
        <v>4651</v>
      </c>
      <c r="G6609" s="55" t="s">
        <v>24473</v>
      </c>
      <c r="H6609" s="55">
        <v>0</v>
      </c>
    </row>
    <row r="6610" spans="1:8" ht="12.5" customHeight="1">
      <c r="A6610" s="55">
        <v>14251</v>
      </c>
      <c r="B6610" s="55">
        <v>4</v>
      </c>
      <c r="C6610" s="55" t="s">
        <v>24474</v>
      </c>
      <c r="D6610" s="55" t="s">
        <v>4649</v>
      </c>
      <c r="E6610" s="55" t="s">
        <v>24475</v>
      </c>
      <c r="F6610" s="55" t="s">
        <v>4651</v>
      </c>
      <c r="G6610" s="55" t="s">
        <v>24476</v>
      </c>
      <c r="H6610" s="55">
        <v>0</v>
      </c>
    </row>
    <row r="6611" spans="1:8" ht="12.5" customHeight="1">
      <c r="A6611" s="55">
        <v>14386</v>
      </c>
      <c r="B6611" s="55">
        <v>4</v>
      </c>
      <c r="C6611" s="55" t="s">
        <v>24477</v>
      </c>
      <c r="D6611" s="55" t="s">
        <v>4649</v>
      </c>
      <c r="E6611" s="55" t="s">
        <v>24478</v>
      </c>
      <c r="F6611" s="55" t="s">
        <v>4651</v>
      </c>
      <c r="G6611" s="55" t="s">
        <v>24479</v>
      </c>
      <c r="H6611" s="55">
        <v>0</v>
      </c>
    </row>
    <row r="6612" spans="1:8" ht="12.5" customHeight="1">
      <c r="A6612" s="55">
        <v>14601</v>
      </c>
      <c r="B6612" s="55">
        <v>4</v>
      </c>
      <c r="C6612" s="55" t="s">
        <v>24480</v>
      </c>
      <c r="D6612" s="55" t="s">
        <v>4649</v>
      </c>
      <c r="E6612" s="55" t="s">
        <v>24481</v>
      </c>
      <c r="F6612" s="55" t="s">
        <v>4651</v>
      </c>
      <c r="G6612" s="55" t="s">
        <v>24482</v>
      </c>
      <c r="H6612" s="55">
        <v>0</v>
      </c>
    </row>
    <row r="6613" spans="1:8" ht="12.5" customHeight="1">
      <c r="A6613" s="55">
        <v>14639</v>
      </c>
      <c r="B6613" s="55">
        <v>4</v>
      </c>
      <c r="C6613" s="55" t="s">
        <v>24483</v>
      </c>
      <c r="D6613" s="55" t="s">
        <v>4649</v>
      </c>
      <c r="E6613" s="55" t="s">
        <v>24484</v>
      </c>
      <c r="F6613" s="55" t="s">
        <v>4651</v>
      </c>
      <c r="G6613" s="55" t="s">
        <v>24485</v>
      </c>
      <c r="H6613" s="55">
        <v>0</v>
      </c>
    </row>
    <row r="6614" spans="1:8" ht="12.5" customHeight="1">
      <c r="A6614" s="55">
        <v>15333</v>
      </c>
      <c r="B6614" s="55">
        <v>4</v>
      </c>
      <c r="C6614" s="55" t="s">
        <v>24486</v>
      </c>
      <c r="D6614" s="55" t="s">
        <v>4649</v>
      </c>
      <c r="E6614" s="55" t="s">
        <v>24487</v>
      </c>
      <c r="F6614" s="55" t="s">
        <v>4651</v>
      </c>
      <c r="G6614" s="55" t="s">
        <v>24488</v>
      </c>
      <c r="H6614" s="55">
        <v>0</v>
      </c>
    </row>
    <row r="6615" spans="1:8" ht="12.5" customHeight="1">
      <c r="A6615" s="55">
        <v>15366</v>
      </c>
      <c r="B6615" s="55">
        <v>4</v>
      </c>
      <c r="C6615" s="55" t="s">
        <v>24489</v>
      </c>
      <c r="D6615" s="55" t="s">
        <v>4649</v>
      </c>
      <c r="E6615" s="55" t="s">
        <v>24490</v>
      </c>
      <c r="F6615" s="55" t="s">
        <v>4651</v>
      </c>
      <c r="G6615" s="55" t="s">
        <v>24491</v>
      </c>
      <c r="H6615" s="55">
        <v>0</v>
      </c>
    </row>
    <row r="6616" spans="1:8" ht="12.5" customHeight="1">
      <c r="A6616" s="55">
        <v>15538</v>
      </c>
      <c r="B6616" s="55">
        <v>4</v>
      </c>
      <c r="C6616" s="55" t="s">
        <v>24492</v>
      </c>
      <c r="D6616" s="55" t="s">
        <v>4649</v>
      </c>
      <c r="E6616" s="55" t="s">
        <v>24493</v>
      </c>
      <c r="F6616" s="55" t="s">
        <v>4651</v>
      </c>
      <c r="G6616" s="55" t="s">
        <v>24494</v>
      </c>
      <c r="H6616" s="55">
        <v>0</v>
      </c>
    </row>
    <row r="6617" spans="1:8" ht="12.5" customHeight="1">
      <c r="A6617" s="55">
        <v>15772</v>
      </c>
      <c r="B6617" s="55">
        <v>4</v>
      </c>
      <c r="C6617" s="55" t="s">
        <v>24495</v>
      </c>
      <c r="D6617" s="55" t="s">
        <v>4649</v>
      </c>
      <c r="E6617" s="55" t="s">
        <v>24496</v>
      </c>
      <c r="F6617" s="55" t="s">
        <v>4651</v>
      </c>
      <c r="G6617" s="55" t="s">
        <v>24497</v>
      </c>
      <c r="H6617" s="55">
        <v>0</v>
      </c>
    </row>
    <row r="6618" spans="1:8" ht="12.5" customHeight="1">
      <c r="A6618" s="55">
        <v>16114</v>
      </c>
      <c r="B6618" s="55">
        <v>4</v>
      </c>
      <c r="C6618" s="55" t="s">
        <v>24498</v>
      </c>
      <c r="D6618" s="55" t="s">
        <v>4649</v>
      </c>
      <c r="E6618" s="55" t="s">
        <v>24499</v>
      </c>
      <c r="F6618" s="55" t="s">
        <v>4651</v>
      </c>
      <c r="G6618" s="55" t="s">
        <v>24500</v>
      </c>
      <c r="H6618" s="55">
        <v>0</v>
      </c>
    </row>
    <row r="6619" spans="1:8" ht="12.5" customHeight="1">
      <c r="A6619" s="55">
        <v>16233</v>
      </c>
      <c r="B6619" s="55">
        <v>4</v>
      </c>
      <c r="C6619" s="55" t="s">
        <v>24501</v>
      </c>
      <c r="D6619" s="55" t="s">
        <v>4649</v>
      </c>
      <c r="E6619" s="55" t="s">
        <v>24502</v>
      </c>
      <c r="F6619" s="55" t="s">
        <v>4651</v>
      </c>
      <c r="G6619" s="55" t="s">
        <v>24503</v>
      </c>
      <c r="H6619" s="55">
        <v>0</v>
      </c>
    </row>
    <row r="6620" spans="1:8" ht="12.5" customHeight="1">
      <c r="A6620" s="55">
        <v>16371</v>
      </c>
      <c r="B6620" s="55">
        <v>4</v>
      </c>
      <c r="C6620" s="55" t="s">
        <v>24504</v>
      </c>
      <c r="D6620" s="55" t="s">
        <v>4649</v>
      </c>
      <c r="E6620" s="55" t="s">
        <v>24505</v>
      </c>
      <c r="F6620" s="55" t="s">
        <v>4651</v>
      </c>
      <c r="G6620" s="55" t="s">
        <v>24506</v>
      </c>
      <c r="H6620" s="55">
        <v>0</v>
      </c>
    </row>
    <row r="6621" spans="1:8" ht="12.5" customHeight="1">
      <c r="A6621" s="55">
        <v>16384</v>
      </c>
      <c r="B6621" s="55">
        <v>4</v>
      </c>
      <c r="C6621" s="55" t="s">
        <v>24507</v>
      </c>
      <c r="D6621" s="55" t="s">
        <v>4649</v>
      </c>
      <c r="E6621" s="55" t="s">
        <v>24508</v>
      </c>
      <c r="F6621" s="55" t="s">
        <v>4651</v>
      </c>
      <c r="G6621" s="55" t="s">
        <v>24509</v>
      </c>
      <c r="H6621" s="55">
        <v>0</v>
      </c>
    </row>
    <row r="6622" spans="1:8" ht="12.5" customHeight="1">
      <c r="A6622" s="55">
        <v>16792</v>
      </c>
      <c r="B6622" s="55">
        <v>4</v>
      </c>
      <c r="C6622" s="55" t="s">
        <v>24510</v>
      </c>
      <c r="D6622" s="55" t="s">
        <v>4649</v>
      </c>
      <c r="E6622" s="55" t="s">
        <v>24511</v>
      </c>
      <c r="F6622" s="55" t="s">
        <v>4651</v>
      </c>
      <c r="G6622" s="55" t="s">
        <v>24512</v>
      </c>
      <c r="H6622" s="55">
        <v>0</v>
      </c>
    </row>
    <row r="6623" spans="1:8" ht="12.5" customHeight="1">
      <c r="A6623" s="55">
        <v>16833</v>
      </c>
      <c r="B6623" s="55">
        <v>4</v>
      </c>
      <c r="C6623" s="55" t="s">
        <v>24513</v>
      </c>
      <c r="D6623" s="55" t="s">
        <v>4649</v>
      </c>
      <c r="E6623" s="55" t="s">
        <v>24514</v>
      </c>
      <c r="F6623" s="55" t="s">
        <v>4651</v>
      </c>
      <c r="G6623" s="55" t="s">
        <v>24515</v>
      </c>
      <c r="H6623" s="55">
        <v>0</v>
      </c>
    </row>
    <row r="6624" spans="1:8" ht="12.5" customHeight="1">
      <c r="A6624" s="55">
        <v>16904</v>
      </c>
      <c r="B6624" s="55">
        <v>4</v>
      </c>
      <c r="C6624" s="55" t="s">
        <v>24516</v>
      </c>
      <c r="D6624" s="55" t="s">
        <v>4649</v>
      </c>
      <c r="E6624" s="55" t="s">
        <v>24517</v>
      </c>
      <c r="F6624" s="55" t="s">
        <v>4651</v>
      </c>
      <c r="G6624" s="55" t="s">
        <v>24518</v>
      </c>
      <c r="H6624" s="55">
        <v>0</v>
      </c>
    </row>
    <row r="6625" spans="1:8" ht="12.5" customHeight="1">
      <c r="A6625" s="55">
        <v>16983</v>
      </c>
      <c r="B6625" s="55">
        <v>4</v>
      </c>
      <c r="C6625" s="55" t="s">
        <v>24519</v>
      </c>
      <c r="D6625" s="55" t="s">
        <v>4649</v>
      </c>
      <c r="E6625" s="55" t="s">
        <v>24520</v>
      </c>
      <c r="F6625" s="55" t="s">
        <v>4651</v>
      </c>
      <c r="G6625" s="55" t="s">
        <v>24521</v>
      </c>
      <c r="H6625" s="55">
        <v>0</v>
      </c>
    </row>
    <row r="6626" spans="1:8" ht="12.5" customHeight="1">
      <c r="A6626" s="55">
        <v>17434</v>
      </c>
      <c r="B6626" s="55">
        <v>4</v>
      </c>
      <c r="C6626" s="55" t="s">
        <v>24522</v>
      </c>
      <c r="D6626" s="55" t="s">
        <v>4649</v>
      </c>
      <c r="E6626" s="55" t="s">
        <v>24523</v>
      </c>
      <c r="F6626" s="55" t="s">
        <v>4651</v>
      </c>
      <c r="G6626" s="55" t="s">
        <v>24524</v>
      </c>
      <c r="H6626" s="55">
        <v>0</v>
      </c>
    </row>
    <row r="6627" spans="1:8" ht="12.5" customHeight="1">
      <c r="A6627" s="55">
        <v>17532</v>
      </c>
      <c r="B6627" s="55">
        <v>4</v>
      </c>
      <c r="C6627" s="55" t="s">
        <v>24525</v>
      </c>
      <c r="D6627" s="55" t="s">
        <v>4649</v>
      </c>
      <c r="E6627" s="55" t="s">
        <v>24526</v>
      </c>
      <c r="F6627" s="55" t="s">
        <v>4651</v>
      </c>
      <c r="G6627" s="55" t="s">
        <v>24527</v>
      </c>
      <c r="H6627" s="55">
        <v>0</v>
      </c>
    </row>
    <row r="6628" spans="1:8" ht="12.5" customHeight="1">
      <c r="A6628" s="55">
        <v>17670</v>
      </c>
      <c r="B6628" s="55">
        <v>4</v>
      </c>
      <c r="C6628" s="55" t="s">
        <v>24528</v>
      </c>
      <c r="D6628" s="55" t="s">
        <v>4649</v>
      </c>
      <c r="E6628" s="55" t="s">
        <v>24529</v>
      </c>
      <c r="F6628" s="55" t="s">
        <v>4651</v>
      </c>
      <c r="G6628" s="55" t="s">
        <v>24530</v>
      </c>
      <c r="H6628" s="55">
        <v>0</v>
      </c>
    </row>
    <row r="6629" spans="1:8" ht="12.5" customHeight="1">
      <c r="A6629" s="55">
        <v>18424</v>
      </c>
      <c r="B6629" s="55">
        <v>4</v>
      </c>
      <c r="C6629" s="55" t="s">
        <v>24531</v>
      </c>
      <c r="D6629" s="55" t="s">
        <v>4649</v>
      </c>
      <c r="E6629" s="55" t="s">
        <v>24532</v>
      </c>
      <c r="F6629" s="55" t="s">
        <v>4651</v>
      </c>
      <c r="G6629" s="55" t="s">
        <v>24533</v>
      </c>
      <c r="H6629" s="55">
        <v>0</v>
      </c>
    </row>
    <row r="6630" spans="1:8" ht="12.5" customHeight="1">
      <c r="A6630" s="55">
        <v>18426</v>
      </c>
      <c r="B6630" s="55">
        <v>4</v>
      </c>
      <c r="C6630" s="55" t="s">
        <v>24534</v>
      </c>
      <c r="D6630" s="55" t="s">
        <v>4649</v>
      </c>
      <c r="E6630" s="55" t="s">
        <v>24535</v>
      </c>
      <c r="F6630" s="55" t="s">
        <v>4651</v>
      </c>
      <c r="G6630" s="55" t="s">
        <v>24536</v>
      </c>
      <c r="H6630" s="55">
        <v>0</v>
      </c>
    </row>
    <row r="6631" spans="1:8" ht="12.5" customHeight="1">
      <c r="A6631" s="55">
        <v>18914</v>
      </c>
      <c r="B6631" s="55">
        <v>4</v>
      </c>
      <c r="C6631" s="55" t="s">
        <v>24537</v>
      </c>
      <c r="D6631" s="55" t="s">
        <v>4649</v>
      </c>
      <c r="E6631" s="55" t="s">
        <v>24538</v>
      </c>
      <c r="F6631" s="55" t="s">
        <v>4651</v>
      </c>
      <c r="G6631" s="55" t="s">
        <v>24539</v>
      </c>
      <c r="H6631" s="55">
        <v>0</v>
      </c>
    </row>
    <row r="6632" spans="1:8" ht="12.5" customHeight="1">
      <c r="A6632" s="55">
        <v>19736</v>
      </c>
      <c r="B6632" s="55">
        <v>4</v>
      </c>
      <c r="C6632" s="55" t="s">
        <v>24540</v>
      </c>
      <c r="D6632" s="55" t="s">
        <v>4649</v>
      </c>
      <c r="E6632" s="55" t="s">
        <v>24541</v>
      </c>
      <c r="F6632" s="55" t="s">
        <v>4651</v>
      </c>
      <c r="G6632" s="55" t="s">
        <v>24542</v>
      </c>
      <c r="H6632" s="55">
        <v>0</v>
      </c>
    </row>
    <row r="6633" spans="1:8" ht="12.5" customHeight="1">
      <c r="A6633" s="55">
        <v>20187</v>
      </c>
      <c r="B6633" s="55">
        <v>4</v>
      </c>
      <c r="C6633" s="55" t="s">
        <v>24543</v>
      </c>
      <c r="D6633" s="55" t="s">
        <v>4649</v>
      </c>
      <c r="E6633" s="55" t="s">
        <v>24544</v>
      </c>
      <c r="F6633" s="55" t="s">
        <v>4651</v>
      </c>
      <c r="G6633" s="55" t="s">
        <v>24545</v>
      </c>
      <c r="H6633" s="55">
        <v>0</v>
      </c>
    </row>
    <row r="6634" spans="1:8" ht="12.5" customHeight="1">
      <c r="A6634" s="55">
        <v>20376</v>
      </c>
      <c r="B6634" s="55">
        <v>4</v>
      </c>
      <c r="C6634" s="55" t="s">
        <v>24546</v>
      </c>
      <c r="D6634" s="55" t="s">
        <v>4649</v>
      </c>
      <c r="E6634" s="55" t="s">
        <v>24547</v>
      </c>
      <c r="F6634" s="55" t="s">
        <v>4651</v>
      </c>
      <c r="G6634" s="55" t="s">
        <v>24548</v>
      </c>
      <c r="H6634" s="55">
        <v>0</v>
      </c>
    </row>
    <row r="6635" spans="1:8" ht="12.5" customHeight="1">
      <c r="A6635" s="55">
        <v>20413</v>
      </c>
      <c r="B6635" s="55">
        <v>4</v>
      </c>
      <c r="C6635" s="55" t="s">
        <v>24549</v>
      </c>
      <c r="D6635" s="55" t="s">
        <v>4649</v>
      </c>
      <c r="E6635" s="55" t="s">
        <v>24550</v>
      </c>
      <c r="F6635" s="55" t="s">
        <v>4651</v>
      </c>
      <c r="G6635" s="55" t="s">
        <v>24551</v>
      </c>
      <c r="H6635" s="55">
        <v>0</v>
      </c>
    </row>
    <row r="6636" spans="1:8" ht="12.5" customHeight="1">
      <c r="A6636" s="55">
        <v>20650</v>
      </c>
      <c r="B6636" s="55">
        <v>4</v>
      </c>
      <c r="C6636" s="55" t="s">
        <v>24552</v>
      </c>
      <c r="D6636" s="55" t="s">
        <v>4649</v>
      </c>
      <c r="E6636" s="55" t="s">
        <v>24553</v>
      </c>
      <c r="F6636" s="55" t="s">
        <v>4651</v>
      </c>
      <c r="G6636" s="55" t="s">
        <v>24554</v>
      </c>
      <c r="H6636" s="55">
        <v>0</v>
      </c>
    </row>
    <row r="6637" spans="1:8" ht="12.5" customHeight="1">
      <c r="A6637" s="55">
        <v>20685</v>
      </c>
      <c r="B6637" s="55">
        <v>4</v>
      </c>
      <c r="C6637" s="55" t="s">
        <v>24555</v>
      </c>
      <c r="D6637" s="55" t="s">
        <v>4649</v>
      </c>
      <c r="E6637" s="55" t="s">
        <v>24556</v>
      </c>
      <c r="F6637" s="55" t="s">
        <v>4651</v>
      </c>
      <c r="G6637" s="55" t="s">
        <v>24557</v>
      </c>
      <c r="H6637" s="55">
        <v>0</v>
      </c>
    </row>
    <row r="6638" spans="1:8" ht="12.5" customHeight="1">
      <c r="A6638" s="55">
        <v>21313</v>
      </c>
      <c r="B6638" s="55">
        <v>4</v>
      </c>
      <c r="C6638" s="55" t="s">
        <v>24558</v>
      </c>
      <c r="D6638" s="55" t="s">
        <v>4649</v>
      </c>
      <c r="E6638" s="55" t="s">
        <v>24559</v>
      </c>
      <c r="F6638" s="55" t="s">
        <v>4651</v>
      </c>
      <c r="G6638" s="55" t="s">
        <v>24560</v>
      </c>
      <c r="H6638" s="55">
        <v>0</v>
      </c>
    </row>
    <row r="6639" spans="1:8" ht="12.5" customHeight="1">
      <c r="A6639" s="55">
        <v>21502</v>
      </c>
      <c r="B6639" s="55">
        <v>4</v>
      </c>
      <c r="C6639" s="55" t="s">
        <v>24561</v>
      </c>
      <c r="D6639" s="55" t="s">
        <v>4649</v>
      </c>
      <c r="E6639" s="55" t="s">
        <v>24562</v>
      </c>
      <c r="F6639" s="55" t="s">
        <v>4651</v>
      </c>
      <c r="G6639" s="55" t="s">
        <v>24563</v>
      </c>
      <c r="H6639" s="55">
        <v>0</v>
      </c>
    </row>
    <row r="6640" spans="1:8" ht="12.5" customHeight="1">
      <c r="A6640" s="55">
        <v>21909</v>
      </c>
      <c r="B6640" s="55">
        <v>4</v>
      </c>
      <c r="C6640" s="55" t="s">
        <v>24564</v>
      </c>
      <c r="D6640" s="55" t="s">
        <v>4649</v>
      </c>
      <c r="E6640" s="55" t="s">
        <v>24565</v>
      </c>
      <c r="F6640" s="55" t="s">
        <v>4651</v>
      </c>
      <c r="G6640" s="55" t="s">
        <v>24566</v>
      </c>
      <c r="H6640" s="55">
        <v>0</v>
      </c>
    </row>
    <row r="6641" spans="1:8" ht="12.5" customHeight="1">
      <c r="A6641" s="55">
        <v>22076</v>
      </c>
      <c r="B6641" s="55">
        <v>4</v>
      </c>
      <c r="C6641" s="55" t="s">
        <v>24567</v>
      </c>
      <c r="D6641" s="55" t="s">
        <v>4649</v>
      </c>
      <c r="E6641" s="55" t="s">
        <v>24568</v>
      </c>
      <c r="F6641" s="55" t="s">
        <v>4651</v>
      </c>
      <c r="G6641" s="55" t="s">
        <v>24569</v>
      </c>
      <c r="H6641" s="55">
        <v>0</v>
      </c>
    </row>
    <row r="6642" spans="1:8" ht="12.5" customHeight="1">
      <c r="A6642" s="55">
        <v>22078</v>
      </c>
      <c r="B6642" s="55">
        <v>4</v>
      </c>
      <c r="C6642" s="55" t="s">
        <v>24570</v>
      </c>
      <c r="D6642" s="55" t="s">
        <v>4649</v>
      </c>
      <c r="E6642" s="55" t="s">
        <v>24571</v>
      </c>
      <c r="F6642" s="55" t="s">
        <v>4651</v>
      </c>
      <c r="G6642" s="55" t="s">
        <v>24572</v>
      </c>
      <c r="H6642" s="55">
        <v>0</v>
      </c>
    </row>
    <row r="6643" spans="1:8" ht="12.5" customHeight="1">
      <c r="A6643" s="55">
        <v>22108</v>
      </c>
      <c r="B6643" s="55">
        <v>4</v>
      </c>
      <c r="C6643" s="55" t="s">
        <v>24573</v>
      </c>
      <c r="D6643" s="55" t="s">
        <v>4649</v>
      </c>
      <c r="E6643" s="55" t="s">
        <v>24574</v>
      </c>
      <c r="F6643" s="55" t="s">
        <v>4651</v>
      </c>
      <c r="G6643" s="55" t="s">
        <v>24575</v>
      </c>
      <c r="H6643" s="55">
        <v>0</v>
      </c>
    </row>
    <row r="6644" spans="1:8" ht="12.5" customHeight="1">
      <c r="A6644" s="55">
        <v>22116</v>
      </c>
      <c r="B6644" s="55">
        <v>4</v>
      </c>
      <c r="C6644" s="55" t="s">
        <v>24576</v>
      </c>
      <c r="D6644" s="55" t="s">
        <v>4649</v>
      </c>
      <c r="E6644" s="55" t="s">
        <v>24577</v>
      </c>
      <c r="F6644" s="55" t="s">
        <v>4651</v>
      </c>
      <c r="G6644" s="55" t="s">
        <v>24578</v>
      </c>
      <c r="H6644" s="55">
        <v>0</v>
      </c>
    </row>
    <row r="6645" spans="1:8" ht="12.5" customHeight="1">
      <c r="A6645" s="55">
        <v>22119</v>
      </c>
      <c r="B6645" s="55">
        <v>4</v>
      </c>
      <c r="C6645" s="55" t="s">
        <v>24579</v>
      </c>
      <c r="D6645" s="55" t="s">
        <v>4649</v>
      </c>
      <c r="E6645" s="55" t="s">
        <v>24580</v>
      </c>
      <c r="F6645" s="55" t="s">
        <v>4651</v>
      </c>
      <c r="G6645" s="55" t="s">
        <v>24581</v>
      </c>
      <c r="H6645" s="55">
        <v>0</v>
      </c>
    </row>
    <row r="6646" spans="1:8" ht="12.5" customHeight="1">
      <c r="A6646" s="55">
        <v>22142</v>
      </c>
      <c r="B6646" s="55">
        <v>4</v>
      </c>
      <c r="C6646" s="55" t="s">
        <v>24582</v>
      </c>
      <c r="D6646" s="55" t="s">
        <v>4649</v>
      </c>
      <c r="E6646" s="55" t="s">
        <v>24583</v>
      </c>
      <c r="F6646" s="55" t="s">
        <v>4651</v>
      </c>
      <c r="G6646" s="55" t="s">
        <v>24584</v>
      </c>
      <c r="H6646" s="55">
        <v>0</v>
      </c>
    </row>
    <row r="6647" spans="1:8" ht="12.5" customHeight="1">
      <c r="A6647" s="55">
        <v>22729</v>
      </c>
      <c r="B6647" s="55">
        <v>4</v>
      </c>
      <c r="C6647" s="55" t="s">
        <v>24585</v>
      </c>
      <c r="D6647" s="55" t="s">
        <v>4649</v>
      </c>
      <c r="E6647" s="55" t="s">
        <v>24586</v>
      </c>
      <c r="F6647" s="55" t="s">
        <v>4651</v>
      </c>
      <c r="G6647" s="55" t="s">
        <v>24587</v>
      </c>
      <c r="H6647" s="55">
        <v>0</v>
      </c>
    </row>
    <row r="6648" spans="1:8" ht="12.5" customHeight="1">
      <c r="A6648" s="55">
        <v>22734</v>
      </c>
      <c r="B6648" s="55">
        <v>4</v>
      </c>
      <c r="C6648" s="55" t="s">
        <v>24588</v>
      </c>
      <c r="D6648" s="55" t="s">
        <v>4649</v>
      </c>
      <c r="E6648" s="55" t="s">
        <v>24589</v>
      </c>
      <c r="F6648" s="55" t="s">
        <v>4651</v>
      </c>
      <c r="G6648" s="55" t="s">
        <v>24590</v>
      </c>
      <c r="H6648" s="55">
        <v>0</v>
      </c>
    </row>
    <row r="6649" spans="1:8" ht="12.5" customHeight="1">
      <c r="A6649" s="55">
        <v>22757</v>
      </c>
      <c r="B6649" s="55">
        <v>4</v>
      </c>
      <c r="C6649" s="55" t="s">
        <v>24591</v>
      </c>
      <c r="D6649" s="55" t="s">
        <v>4649</v>
      </c>
      <c r="E6649" s="55" t="s">
        <v>24592</v>
      </c>
      <c r="F6649" s="55" t="s">
        <v>4651</v>
      </c>
      <c r="G6649" s="55" t="s">
        <v>24593</v>
      </c>
      <c r="H6649" s="55">
        <v>0</v>
      </c>
    </row>
    <row r="6650" spans="1:8" ht="12.5" customHeight="1">
      <c r="A6650" s="55">
        <v>22781</v>
      </c>
      <c r="B6650" s="55">
        <v>4</v>
      </c>
      <c r="C6650" s="55" t="s">
        <v>24594</v>
      </c>
      <c r="D6650" s="55" t="s">
        <v>4649</v>
      </c>
      <c r="E6650" s="55" t="s">
        <v>24595</v>
      </c>
      <c r="F6650" s="55" t="s">
        <v>4651</v>
      </c>
      <c r="G6650" s="55" t="s">
        <v>24596</v>
      </c>
      <c r="H6650" s="55">
        <v>0</v>
      </c>
    </row>
    <row r="6651" spans="1:8" ht="12.5" customHeight="1">
      <c r="A6651" s="55">
        <v>23484</v>
      </c>
      <c r="B6651" s="55">
        <v>4</v>
      </c>
      <c r="C6651" s="55" t="s">
        <v>24597</v>
      </c>
      <c r="D6651" s="55" t="s">
        <v>4649</v>
      </c>
      <c r="E6651" s="55" t="s">
        <v>24598</v>
      </c>
      <c r="F6651" s="55" t="s">
        <v>4651</v>
      </c>
      <c r="G6651" s="55" t="s">
        <v>24599</v>
      </c>
      <c r="H6651" s="55">
        <v>0</v>
      </c>
    </row>
    <row r="6652" spans="1:8" ht="12.5" customHeight="1">
      <c r="A6652" s="55">
        <v>23580</v>
      </c>
      <c r="B6652" s="55">
        <v>4</v>
      </c>
      <c r="C6652" s="55" t="s">
        <v>24600</v>
      </c>
      <c r="D6652" s="55" t="s">
        <v>4649</v>
      </c>
      <c r="E6652" s="55" t="s">
        <v>24601</v>
      </c>
      <c r="F6652" s="55" t="s">
        <v>4651</v>
      </c>
      <c r="G6652" s="55" t="s">
        <v>24602</v>
      </c>
      <c r="H6652" s="55">
        <v>0</v>
      </c>
    </row>
    <row r="6653" spans="1:8" ht="12.5" customHeight="1">
      <c r="A6653" s="55">
        <v>23884</v>
      </c>
      <c r="B6653" s="55">
        <v>4</v>
      </c>
      <c r="C6653" s="55" t="s">
        <v>24603</v>
      </c>
      <c r="D6653" s="55" t="s">
        <v>4649</v>
      </c>
      <c r="E6653" s="55" t="s">
        <v>24604</v>
      </c>
      <c r="F6653" s="55" t="s">
        <v>4651</v>
      </c>
      <c r="G6653" s="55" t="s">
        <v>24605</v>
      </c>
      <c r="H6653" s="55">
        <v>0</v>
      </c>
    </row>
    <row r="6654" spans="1:8" ht="12.5" customHeight="1">
      <c r="A6654" s="55">
        <v>24396</v>
      </c>
      <c r="B6654" s="55">
        <v>4</v>
      </c>
      <c r="C6654" s="55" t="s">
        <v>24606</v>
      </c>
      <c r="D6654" s="55" t="s">
        <v>4649</v>
      </c>
      <c r="E6654" s="55" t="s">
        <v>24607</v>
      </c>
      <c r="F6654" s="55" t="s">
        <v>4651</v>
      </c>
      <c r="G6654" s="55" t="s">
        <v>24608</v>
      </c>
      <c r="H6654" s="55">
        <v>0</v>
      </c>
    </row>
    <row r="6655" spans="1:8" ht="12.5" customHeight="1">
      <c r="A6655" s="55">
        <v>24674</v>
      </c>
      <c r="B6655" s="55">
        <v>4</v>
      </c>
      <c r="C6655" s="55" t="s">
        <v>24609</v>
      </c>
      <c r="D6655" s="55" t="s">
        <v>4649</v>
      </c>
      <c r="E6655" s="55" t="s">
        <v>24610</v>
      </c>
      <c r="F6655" s="55" t="s">
        <v>4651</v>
      </c>
      <c r="G6655" s="55" t="s">
        <v>24611</v>
      </c>
      <c r="H6655" s="55">
        <v>0</v>
      </c>
    </row>
    <row r="6656" spans="1:8" ht="12.5" customHeight="1">
      <c r="A6656" s="55">
        <v>24683</v>
      </c>
      <c r="B6656" s="55">
        <v>4</v>
      </c>
      <c r="C6656" s="55" t="s">
        <v>24612</v>
      </c>
      <c r="D6656" s="55" t="s">
        <v>4649</v>
      </c>
      <c r="E6656" s="55" t="s">
        <v>24613</v>
      </c>
      <c r="F6656" s="55" t="s">
        <v>4651</v>
      </c>
      <c r="G6656" s="55" t="s">
        <v>24614</v>
      </c>
      <c r="H6656" s="55">
        <v>0</v>
      </c>
    </row>
    <row r="6657" spans="1:8" ht="12.5" customHeight="1">
      <c r="A6657" s="55">
        <v>24804</v>
      </c>
      <c r="B6657" s="55">
        <v>4</v>
      </c>
      <c r="C6657" s="55" t="s">
        <v>24615</v>
      </c>
      <c r="D6657" s="55" t="s">
        <v>4649</v>
      </c>
      <c r="E6657" s="55" t="s">
        <v>24616</v>
      </c>
      <c r="F6657" s="55" t="s">
        <v>4651</v>
      </c>
      <c r="G6657" s="55" t="s">
        <v>24617</v>
      </c>
      <c r="H6657" s="55">
        <v>0</v>
      </c>
    </row>
    <row r="6658" spans="1:8" ht="12.5" customHeight="1">
      <c r="A6658" s="55">
        <v>25050</v>
      </c>
      <c r="B6658" s="55">
        <v>4</v>
      </c>
      <c r="C6658" s="55" t="s">
        <v>24618</v>
      </c>
      <c r="D6658" s="55" t="s">
        <v>4649</v>
      </c>
      <c r="E6658" s="55" t="s">
        <v>24619</v>
      </c>
      <c r="F6658" s="55" t="s">
        <v>4651</v>
      </c>
      <c r="G6658" s="55" t="s">
        <v>24620</v>
      </c>
      <c r="H6658" s="55">
        <v>0</v>
      </c>
    </row>
    <row r="6659" spans="1:8" ht="12.5" customHeight="1">
      <c r="A6659" s="55">
        <v>26090</v>
      </c>
      <c r="B6659" s="55">
        <v>4</v>
      </c>
      <c r="C6659" s="55" t="s">
        <v>24621</v>
      </c>
      <c r="D6659" s="55" t="s">
        <v>4649</v>
      </c>
      <c r="E6659" s="55" t="s">
        <v>24622</v>
      </c>
      <c r="F6659" s="55" t="s">
        <v>4651</v>
      </c>
      <c r="G6659" s="55" t="s">
        <v>24623</v>
      </c>
      <c r="H6659" s="55">
        <v>0</v>
      </c>
    </row>
    <row r="6660" spans="1:8" ht="12.5" customHeight="1">
      <c r="A6660" s="55">
        <v>26126</v>
      </c>
      <c r="B6660" s="55">
        <v>4</v>
      </c>
      <c r="C6660" s="55" t="s">
        <v>24624</v>
      </c>
      <c r="D6660" s="55" t="s">
        <v>4649</v>
      </c>
      <c r="E6660" s="55" t="s">
        <v>24625</v>
      </c>
      <c r="F6660" s="55" t="s">
        <v>4651</v>
      </c>
      <c r="G6660" s="55" t="s">
        <v>24626</v>
      </c>
      <c r="H6660" s="55">
        <v>0</v>
      </c>
    </row>
    <row r="6661" spans="1:8" ht="12.5" customHeight="1">
      <c r="A6661" s="55">
        <v>26476</v>
      </c>
      <c r="B6661" s="55">
        <v>4</v>
      </c>
      <c r="C6661" s="55" t="s">
        <v>24627</v>
      </c>
      <c r="D6661" s="55" t="s">
        <v>4649</v>
      </c>
      <c r="E6661" s="55" t="s">
        <v>24628</v>
      </c>
      <c r="F6661" s="55" t="s">
        <v>4651</v>
      </c>
      <c r="G6661" s="55" t="s">
        <v>24629</v>
      </c>
      <c r="H6661" s="55">
        <v>0</v>
      </c>
    </row>
    <row r="6662" spans="1:8" ht="12.5" customHeight="1">
      <c r="A6662" s="55">
        <v>26516</v>
      </c>
      <c r="B6662" s="55">
        <v>4</v>
      </c>
      <c r="C6662" s="55" t="s">
        <v>24630</v>
      </c>
      <c r="D6662" s="55" t="s">
        <v>4649</v>
      </c>
      <c r="E6662" s="55" t="s">
        <v>24631</v>
      </c>
      <c r="F6662" s="55" t="s">
        <v>4651</v>
      </c>
      <c r="G6662" s="55" t="s">
        <v>24632</v>
      </c>
      <c r="H6662" s="55">
        <v>0</v>
      </c>
    </row>
    <row r="6663" spans="1:8" ht="12.5" customHeight="1">
      <c r="A6663" s="55">
        <v>26555</v>
      </c>
      <c r="B6663" s="55">
        <v>4</v>
      </c>
      <c r="C6663" s="55" t="s">
        <v>24633</v>
      </c>
      <c r="D6663" s="55" t="s">
        <v>4649</v>
      </c>
      <c r="E6663" s="55" t="s">
        <v>24634</v>
      </c>
      <c r="F6663" s="55" t="s">
        <v>4651</v>
      </c>
      <c r="G6663" s="55" t="s">
        <v>24635</v>
      </c>
      <c r="H6663" s="55">
        <v>0</v>
      </c>
    </row>
    <row r="6664" spans="1:8" ht="12.5" customHeight="1">
      <c r="A6664" s="55">
        <v>26602</v>
      </c>
      <c r="B6664" s="55">
        <v>4</v>
      </c>
      <c r="C6664" s="55" t="s">
        <v>24636</v>
      </c>
      <c r="D6664" s="55" t="s">
        <v>4649</v>
      </c>
      <c r="E6664" s="55" t="s">
        <v>24637</v>
      </c>
      <c r="F6664" s="55" t="s">
        <v>4651</v>
      </c>
      <c r="G6664" s="55" t="s">
        <v>24638</v>
      </c>
      <c r="H6664" s="55">
        <v>0</v>
      </c>
    </row>
    <row r="6665" spans="1:8" ht="12.5" customHeight="1">
      <c r="A6665" s="55">
        <v>26709</v>
      </c>
      <c r="B6665" s="55">
        <v>4</v>
      </c>
      <c r="C6665" s="55" t="s">
        <v>24639</v>
      </c>
      <c r="D6665" s="55" t="s">
        <v>4649</v>
      </c>
      <c r="E6665" s="55" t="s">
        <v>24640</v>
      </c>
      <c r="F6665" s="55" t="s">
        <v>4651</v>
      </c>
      <c r="G6665" s="55" t="s">
        <v>24641</v>
      </c>
      <c r="H6665" s="55">
        <v>0</v>
      </c>
    </row>
    <row r="6666" spans="1:8" ht="12.5" customHeight="1">
      <c r="A6666" s="55">
        <v>26807</v>
      </c>
      <c r="B6666" s="55">
        <v>4</v>
      </c>
      <c r="C6666" s="55" t="s">
        <v>24642</v>
      </c>
      <c r="D6666" s="55" t="s">
        <v>4649</v>
      </c>
      <c r="E6666" s="55" t="s">
        <v>24643</v>
      </c>
      <c r="F6666" s="55" t="s">
        <v>4651</v>
      </c>
      <c r="G6666" s="55" t="s">
        <v>24644</v>
      </c>
      <c r="H6666" s="55">
        <v>0</v>
      </c>
    </row>
    <row r="6667" spans="1:8" ht="12.5" customHeight="1">
      <c r="A6667" s="55">
        <v>27029</v>
      </c>
      <c r="B6667" s="55">
        <v>4</v>
      </c>
      <c r="C6667" s="55" t="s">
        <v>24645</v>
      </c>
      <c r="D6667" s="55" t="s">
        <v>4649</v>
      </c>
      <c r="E6667" s="55" t="s">
        <v>24646</v>
      </c>
      <c r="F6667" s="55" t="s">
        <v>4651</v>
      </c>
      <c r="G6667" s="55" t="s">
        <v>24647</v>
      </c>
      <c r="H6667" s="55">
        <v>0</v>
      </c>
    </row>
    <row r="6668" spans="1:8" ht="12.5" customHeight="1">
      <c r="A6668" s="55">
        <v>27225</v>
      </c>
      <c r="B6668" s="55">
        <v>4</v>
      </c>
      <c r="C6668" s="55" t="s">
        <v>24648</v>
      </c>
      <c r="D6668" s="55" t="s">
        <v>4649</v>
      </c>
      <c r="E6668" s="55" t="s">
        <v>24649</v>
      </c>
      <c r="F6668" s="55" t="s">
        <v>4651</v>
      </c>
      <c r="G6668" s="55" t="s">
        <v>24650</v>
      </c>
      <c r="H6668" s="55">
        <v>0</v>
      </c>
    </row>
    <row r="6669" spans="1:8" ht="12.5" customHeight="1">
      <c r="A6669" s="55">
        <v>27537</v>
      </c>
      <c r="B6669" s="55">
        <v>4</v>
      </c>
      <c r="C6669" s="55" t="s">
        <v>24651</v>
      </c>
      <c r="D6669" s="55" t="s">
        <v>4649</v>
      </c>
      <c r="E6669" s="55" t="s">
        <v>24652</v>
      </c>
      <c r="F6669" s="55" t="s">
        <v>4651</v>
      </c>
      <c r="G6669" s="55" t="s">
        <v>24653</v>
      </c>
      <c r="H6669" s="55">
        <v>0</v>
      </c>
    </row>
    <row r="6670" spans="1:8" ht="12.5" customHeight="1">
      <c r="A6670" s="55">
        <v>28022</v>
      </c>
      <c r="B6670" s="55">
        <v>4</v>
      </c>
      <c r="C6670" s="55" t="s">
        <v>24654</v>
      </c>
      <c r="D6670" s="55" t="s">
        <v>4649</v>
      </c>
      <c r="E6670" s="55" t="s">
        <v>24655</v>
      </c>
      <c r="F6670" s="55" t="s">
        <v>4651</v>
      </c>
      <c r="G6670" s="55" t="s">
        <v>24656</v>
      </c>
      <c r="H6670" s="55">
        <v>0</v>
      </c>
    </row>
    <row r="6671" spans="1:8" ht="12.5" customHeight="1">
      <c r="A6671" s="55">
        <v>28029</v>
      </c>
      <c r="B6671" s="55">
        <v>4</v>
      </c>
      <c r="C6671" s="55" t="s">
        <v>24657</v>
      </c>
      <c r="D6671" s="55" t="s">
        <v>4649</v>
      </c>
      <c r="E6671" s="55" t="s">
        <v>24658</v>
      </c>
      <c r="F6671" s="55" t="s">
        <v>4651</v>
      </c>
      <c r="G6671" s="55" t="s">
        <v>24659</v>
      </c>
      <c r="H6671" s="55">
        <v>0</v>
      </c>
    </row>
    <row r="6672" spans="1:8" ht="12.5" customHeight="1">
      <c r="A6672" s="55">
        <v>28044</v>
      </c>
      <c r="B6672" s="55">
        <v>4</v>
      </c>
      <c r="C6672" s="55" t="s">
        <v>24660</v>
      </c>
      <c r="D6672" s="55" t="s">
        <v>4649</v>
      </c>
      <c r="E6672" s="55" t="s">
        <v>24661</v>
      </c>
      <c r="F6672" s="55" t="s">
        <v>4651</v>
      </c>
      <c r="G6672" s="55" t="s">
        <v>24662</v>
      </c>
      <c r="H6672" s="55">
        <v>0</v>
      </c>
    </row>
    <row r="6673" spans="1:8" ht="12.5" customHeight="1">
      <c r="A6673" s="55">
        <v>28090</v>
      </c>
      <c r="B6673" s="55">
        <v>4</v>
      </c>
      <c r="C6673" s="55" t="s">
        <v>24663</v>
      </c>
      <c r="D6673" s="55" t="s">
        <v>4649</v>
      </c>
      <c r="E6673" s="55" t="s">
        <v>24664</v>
      </c>
      <c r="F6673" s="55" t="s">
        <v>4651</v>
      </c>
      <c r="G6673" s="55" t="s">
        <v>24665</v>
      </c>
      <c r="H6673" s="55">
        <v>0</v>
      </c>
    </row>
    <row r="6674" spans="1:8" ht="12.5" customHeight="1">
      <c r="A6674" s="55">
        <v>28187</v>
      </c>
      <c r="B6674" s="55">
        <v>4</v>
      </c>
      <c r="C6674" s="55" t="s">
        <v>24666</v>
      </c>
      <c r="D6674" s="55" t="s">
        <v>4649</v>
      </c>
      <c r="E6674" s="55" t="s">
        <v>24667</v>
      </c>
      <c r="F6674" s="55" t="s">
        <v>4651</v>
      </c>
      <c r="G6674" s="55" t="s">
        <v>24668</v>
      </c>
      <c r="H6674" s="55">
        <v>0</v>
      </c>
    </row>
    <row r="6675" spans="1:8" ht="12.5" customHeight="1">
      <c r="A6675" s="55">
        <v>28238</v>
      </c>
      <c r="B6675" s="55">
        <v>4</v>
      </c>
      <c r="C6675" s="55" t="s">
        <v>24669</v>
      </c>
      <c r="D6675" s="55" t="s">
        <v>4649</v>
      </c>
      <c r="E6675" s="55" t="s">
        <v>24670</v>
      </c>
      <c r="F6675" s="55" t="s">
        <v>4651</v>
      </c>
      <c r="G6675" s="55" t="s">
        <v>24671</v>
      </c>
      <c r="H6675" s="55">
        <v>0</v>
      </c>
    </row>
    <row r="6676" spans="1:8" ht="12.5" customHeight="1">
      <c r="A6676" s="55">
        <v>28622</v>
      </c>
      <c r="B6676" s="55">
        <v>4</v>
      </c>
      <c r="C6676" s="55" t="s">
        <v>24672</v>
      </c>
      <c r="D6676" s="55" t="s">
        <v>4649</v>
      </c>
      <c r="E6676" s="55" t="s">
        <v>24673</v>
      </c>
      <c r="F6676" s="55" t="s">
        <v>4651</v>
      </c>
      <c r="G6676" s="55" t="s">
        <v>24674</v>
      </c>
      <c r="H6676" s="55">
        <v>0</v>
      </c>
    </row>
    <row r="6677" spans="1:8" ht="12.5" customHeight="1">
      <c r="A6677" s="55">
        <v>28637</v>
      </c>
      <c r="B6677" s="55">
        <v>4</v>
      </c>
      <c r="C6677" s="55" t="s">
        <v>24675</v>
      </c>
      <c r="D6677" s="55" t="s">
        <v>4649</v>
      </c>
      <c r="E6677" s="55" t="s">
        <v>24676</v>
      </c>
      <c r="F6677" s="55" t="s">
        <v>4651</v>
      </c>
      <c r="G6677" s="55" t="s">
        <v>24677</v>
      </c>
      <c r="H6677" s="55">
        <v>0</v>
      </c>
    </row>
    <row r="6678" spans="1:8" ht="12.5" customHeight="1">
      <c r="A6678" s="55">
        <v>28973</v>
      </c>
      <c r="B6678" s="55">
        <v>4</v>
      </c>
      <c r="C6678" s="55" t="s">
        <v>24678</v>
      </c>
      <c r="D6678" s="55" t="s">
        <v>4649</v>
      </c>
      <c r="E6678" s="55" t="s">
        <v>24679</v>
      </c>
      <c r="F6678" s="55" t="s">
        <v>4651</v>
      </c>
      <c r="G6678" s="55" t="s">
        <v>24680</v>
      </c>
      <c r="H6678" s="55">
        <v>0</v>
      </c>
    </row>
    <row r="6679" spans="1:8" ht="12.5" customHeight="1">
      <c r="A6679" s="55">
        <v>29050</v>
      </c>
      <c r="B6679" s="55">
        <v>4</v>
      </c>
      <c r="C6679" s="55" t="s">
        <v>24681</v>
      </c>
      <c r="D6679" s="55" t="s">
        <v>4649</v>
      </c>
      <c r="E6679" s="55" t="s">
        <v>24682</v>
      </c>
      <c r="F6679" s="55" t="s">
        <v>4651</v>
      </c>
      <c r="G6679" s="55" t="s">
        <v>24683</v>
      </c>
      <c r="H6679" s="55">
        <v>0</v>
      </c>
    </row>
    <row r="6680" spans="1:8" ht="12.5" customHeight="1">
      <c r="A6680" s="55">
        <v>29079</v>
      </c>
      <c r="B6680" s="55">
        <v>4</v>
      </c>
      <c r="C6680" s="55" t="s">
        <v>24684</v>
      </c>
      <c r="D6680" s="55" t="s">
        <v>4649</v>
      </c>
      <c r="E6680" s="55" t="s">
        <v>24685</v>
      </c>
      <c r="F6680" s="55" t="s">
        <v>4651</v>
      </c>
      <c r="G6680" s="55" t="s">
        <v>24686</v>
      </c>
      <c r="H6680" s="55">
        <v>0</v>
      </c>
    </row>
    <row r="6681" spans="1:8" ht="12.5" customHeight="1">
      <c r="A6681" s="55">
        <v>29126</v>
      </c>
      <c r="B6681" s="55">
        <v>4</v>
      </c>
      <c r="C6681" s="55" t="s">
        <v>24687</v>
      </c>
      <c r="D6681" s="55" t="s">
        <v>4649</v>
      </c>
      <c r="E6681" s="55" t="s">
        <v>24688</v>
      </c>
      <c r="F6681" s="55" t="s">
        <v>4651</v>
      </c>
      <c r="G6681" s="55" t="s">
        <v>24689</v>
      </c>
      <c r="H6681" s="55">
        <v>0</v>
      </c>
    </row>
    <row r="6682" spans="1:8" ht="12.5" customHeight="1">
      <c r="A6682" s="55">
        <v>29132</v>
      </c>
      <c r="B6682" s="55">
        <v>4</v>
      </c>
      <c r="C6682" s="55" t="s">
        <v>24690</v>
      </c>
      <c r="D6682" s="55" t="s">
        <v>4649</v>
      </c>
      <c r="E6682" s="55" t="s">
        <v>24691</v>
      </c>
      <c r="F6682" s="55" t="s">
        <v>4651</v>
      </c>
      <c r="G6682" s="55" t="s">
        <v>24692</v>
      </c>
      <c r="H6682" s="55">
        <v>0</v>
      </c>
    </row>
    <row r="6683" spans="1:8" ht="12.5" customHeight="1">
      <c r="A6683" s="55">
        <v>11175</v>
      </c>
      <c r="B6683" s="55">
        <v>4</v>
      </c>
      <c r="C6683" s="55" t="s">
        <v>24693</v>
      </c>
      <c r="D6683" s="55" t="s">
        <v>4649</v>
      </c>
      <c r="E6683" s="55" t="s">
        <v>24694</v>
      </c>
      <c r="F6683" s="55" t="s">
        <v>4651</v>
      </c>
      <c r="G6683" s="55" t="s">
        <v>24695</v>
      </c>
      <c r="H6683" s="55">
        <v>0</v>
      </c>
    </row>
    <row r="6684" spans="1:8" ht="12.5" customHeight="1">
      <c r="A6684" s="55">
        <v>11710</v>
      </c>
      <c r="B6684" s="55">
        <v>4</v>
      </c>
      <c r="C6684" s="55" t="s">
        <v>24696</v>
      </c>
      <c r="D6684" s="55" t="s">
        <v>4649</v>
      </c>
      <c r="E6684" s="55" t="s">
        <v>24697</v>
      </c>
      <c r="F6684" s="55" t="s">
        <v>4651</v>
      </c>
      <c r="G6684" s="55" t="s">
        <v>24698</v>
      </c>
      <c r="H6684" s="55">
        <v>0</v>
      </c>
    </row>
    <row r="6685" spans="1:8" ht="12.5" customHeight="1">
      <c r="A6685" s="55">
        <v>12446</v>
      </c>
      <c r="B6685" s="55">
        <v>4</v>
      </c>
      <c r="C6685" s="55" t="s">
        <v>24699</v>
      </c>
      <c r="D6685" s="55" t="s">
        <v>4649</v>
      </c>
      <c r="E6685" s="55" t="s">
        <v>24700</v>
      </c>
      <c r="F6685" s="55" t="s">
        <v>4651</v>
      </c>
      <c r="G6685" s="55" t="s">
        <v>24701</v>
      </c>
      <c r="H6685" s="55">
        <v>0</v>
      </c>
    </row>
    <row r="6686" spans="1:8" ht="12.5" customHeight="1">
      <c r="A6686" s="55">
        <v>12918</v>
      </c>
      <c r="B6686" s="55">
        <v>4</v>
      </c>
      <c r="C6686" s="55" t="s">
        <v>24702</v>
      </c>
      <c r="D6686" s="55" t="s">
        <v>4649</v>
      </c>
      <c r="E6686" s="55" t="s">
        <v>24703</v>
      </c>
      <c r="F6686" s="55" t="s">
        <v>4651</v>
      </c>
      <c r="G6686" s="55" t="s">
        <v>24704</v>
      </c>
      <c r="H6686" s="55">
        <v>0</v>
      </c>
    </row>
    <row r="6687" spans="1:8" ht="12.5" customHeight="1">
      <c r="A6687" s="55">
        <v>12926</v>
      </c>
      <c r="B6687" s="55">
        <v>4</v>
      </c>
      <c r="C6687" s="55" t="s">
        <v>24705</v>
      </c>
      <c r="D6687" s="55" t="s">
        <v>4649</v>
      </c>
      <c r="E6687" s="55" t="s">
        <v>24706</v>
      </c>
      <c r="F6687" s="55" t="s">
        <v>4651</v>
      </c>
      <c r="G6687" s="55" t="s">
        <v>24707</v>
      </c>
      <c r="H6687" s="55">
        <v>0</v>
      </c>
    </row>
    <row r="6688" spans="1:8" ht="12.5" customHeight="1">
      <c r="A6688" s="55">
        <v>12952</v>
      </c>
      <c r="B6688" s="55">
        <v>4</v>
      </c>
      <c r="C6688" s="55" t="s">
        <v>24708</v>
      </c>
      <c r="D6688" s="55" t="s">
        <v>4649</v>
      </c>
      <c r="E6688" s="55" t="s">
        <v>24709</v>
      </c>
      <c r="F6688" s="55" t="s">
        <v>4651</v>
      </c>
      <c r="G6688" s="55" t="s">
        <v>24710</v>
      </c>
      <c r="H6688" s="55">
        <v>0</v>
      </c>
    </row>
    <row r="6689" spans="1:8" ht="12.5" customHeight="1">
      <c r="A6689" s="55">
        <v>13348</v>
      </c>
      <c r="B6689" s="55">
        <v>4</v>
      </c>
      <c r="C6689" s="55" t="s">
        <v>24711</v>
      </c>
      <c r="D6689" s="55" t="s">
        <v>4649</v>
      </c>
      <c r="E6689" s="55" t="s">
        <v>24712</v>
      </c>
      <c r="F6689" s="55" t="s">
        <v>4651</v>
      </c>
      <c r="G6689" s="55" t="s">
        <v>24713</v>
      </c>
      <c r="H6689" s="55">
        <v>0</v>
      </c>
    </row>
    <row r="6690" spans="1:8" ht="12.5" customHeight="1">
      <c r="A6690" s="55">
        <v>13389</v>
      </c>
      <c r="B6690" s="55">
        <v>4</v>
      </c>
      <c r="C6690" s="55" t="s">
        <v>24714</v>
      </c>
      <c r="D6690" s="55" t="s">
        <v>4649</v>
      </c>
      <c r="E6690" s="55" t="s">
        <v>24715</v>
      </c>
      <c r="F6690" s="55" t="s">
        <v>4651</v>
      </c>
      <c r="G6690" s="55" t="s">
        <v>24716</v>
      </c>
      <c r="H6690" s="55">
        <v>0</v>
      </c>
    </row>
    <row r="6691" spans="1:8" ht="12.5" customHeight="1">
      <c r="A6691" s="55">
        <v>13915</v>
      </c>
      <c r="B6691" s="55">
        <v>4</v>
      </c>
      <c r="C6691" s="55" t="s">
        <v>24717</v>
      </c>
      <c r="D6691" s="55" t="s">
        <v>4649</v>
      </c>
      <c r="E6691" s="55" t="s">
        <v>24718</v>
      </c>
      <c r="F6691" s="55" t="s">
        <v>4651</v>
      </c>
      <c r="G6691" s="55" t="s">
        <v>24719</v>
      </c>
      <c r="H6691" s="55">
        <v>0</v>
      </c>
    </row>
    <row r="6692" spans="1:8" ht="12.5" customHeight="1">
      <c r="A6692" s="55">
        <v>14400</v>
      </c>
      <c r="B6692" s="55">
        <v>4</v>
      </c>
      <c r="C6692" s="55" t="s">
        <v>24720</v>
      </c>
      <c r="D6692" s="55" t="s">
        <v>4649</v>
      </c>
      <c r="E6692" s="55" t="s">
        <v>24721</v>
      </c>
      <c r="F6692" s="55" t="s">
        <v>4651</v>
      </c>
      <c r="G6692" s="55" t="s">
        <v>24722</v>
      </c>
      <c r="H6692" s="55">
        <v>0</v>
      </c>
    </row>
    <row r="6693" spans="1:8" ht="12.5" customHeight="1">
      <c r="A6693" s="55">
        <v>14572</v>
      </c>
      <c r="B6693" s="55">
        <v>4</v>
      </c>
      <c r="C6693" s="55" t="s">
        <v>24723</v>
      </c>
      <c r="D6693" s="55" t="s">
        <v>4649</v>
      </c>
      <c r="E6693" s="55" t="s">
        <v>24724</v>
      </c>
      <c r="F6693" s="55" t="s">
        <v>4651</v>
      </c>
      <c r="G6693" s="55" t="s">
        <v>24725</v>
      </c>
      <c r="H6693" s="55">
        <v>0</v>
      </c>
    </row>
    <row r="6694" spans="1:8" ht="12.5" customHeight="1">
      <c r="A6694" s="55">
        <v>14880</v>
      </c>
      <c r="B6694" s="55">
        <v>4</v>
      </c>
      <c r="C6694" s="55" t="s">
        <v>24726</v>
      </c>
      <c r="D6694" s="55" t="s">
        <v>4649</v>
      </c>
      <c r="E6694" s="55" t="s">
        <v>24727</v>
      </c>
      <c r="F6694" s="55" t="s">
        <v>4651</v>
      </c>
      <c r="G6694" s="55" t="s">
        <v>24728</v>
      </c>
      <c r="H6694" s="55">
        <v>0</v>
      </c>
    </row>
    <row r="6695" spans="1:8" ht="12.5" customHeight="1">
      <c r="A6695" s="55">
        <v>15016</v>
      </c>
      <c r="B6695" s="55">
        <v>4</v>
      </c>
      <c r="C6695" s="55" t="s">
        <v>24729</v>
      </c>
      <c r="D6695" s="55" t="s">
        <v>4649</v>
      </c>
      <c r="E6695" s="55" t="s">
        <v>24730</v>
      </c>
      <c r="F6695" s="55" t="s">
        <v>4651</v>
      </c>
      <c r="G6695" s="55" t="s">
        <v>24731</v>
      </c>
      <c r="H6695" s="55">
        <v>0</v>
      </c>
    </row>
    <row r="6696" spans="1:8" ht="12.5" customHeight="1">
      <c r="A6696" s="55">
        <v>15483</v>
      </c>
      <c r="B6696" s="55">
        <v>4</v>
      </c>
      <c r="C6696" s="55" t="s">
        <v>24732</v>
      </c>
      <c r="D6696" s="55" t="s">
        <v>4649</v>
      </c>
      <c r="E6696" s="55" t="s">
        <v>24733</v>
      </c>
      <c r="F6696" s="55" t="s">
        <v>4651</v>
      </c>
      <c r="G6696" s="55" t="s">
        <v>24734</v>
      </c>
      <c r="H6696" s="55">
        <v>0</v>
      </c>
    </row>
    <row r="6697" spans="1:8" ht="12.5" customHeight="1">
      <c r="A6697" s="55">
        <v>15540</v>
      </c>
      <c r="B6697" s="55">
        <v>4</v>
      </c>
      <c r="C6697" s="55" t="s">
        <v>24735</v>
      </c>
      <c r="D6697" s="55" t="s">
        <v>4649</v>
      </c>
      <c r="E6697" s="55" t="s">
        <v>24736</v>
      </c>
      <c r="F6697" s="55" t="s">
        <v>4651</v>
      </c>
      <c r="G6697" s="55" t="s">
        <v>24737</v>
      </c>
      <c r="H6697" s="55">
        <v>0</v>
      </c>
    </row>
    <row r="6698" spans="1:8" ht="12.5" customHeight="1">
      <c r="A6698" s="55">
        <v>15747</v>
      </c>
      <c r="B6698" s="55">
        <v>4</v>
      </c>
      <c r="C6698" s="55" t="s">
        <v>24738</v>
      </c>
      <c r="D6698" s="55" t="s">
        <v>4649</v>
      </c>
      <c r="E6698" s="55" t="s">
        <v>24739</v>
      </c>
      <c r="F6698" s="55" t="s">
        <v>4651</v>
      </c>
      <c r="G6698" s="55" t="s">
        <v>24740</v>
      </c>
      <c r="H6698" s="55">
        <v>0</v>
      </c>
    </row>
    <row r="6699" spans="1:8" ht="12.5" customHeight="1">
      <c r="A6699" s="55">
        <v>15824</v>
      </c>
      <c r="B6699" s="55">
        <v>4</v>
      </c>
      <c r="C6699" s="55" t="s">
        <v>24741</v>
      </c>
      <c r="D6699" s="55" t="s">
        <v>4649</v>
      </c>
      <c r="E6699" s="55" t="s">
        <v>24742</v>
      </c>
      <c r="F6699" s="55" t="s">
        <v>4651</v>
      </c>
      <c r="G6699" s="55" t="s">
        <v>24743</v>
      </c>
      <c r="H6699" s="55">
        <v>0</v>
      </c>
    </row>
    <row r="6700" spans="1:8" ht="12.5" customHeight="1">
      <c r="A6700" s="55">
        <v>15947</v>
      </c>
      <c r="B6700" s="55">
        <v>4</v>
      </c>
      <c r="C6700" s="55" t="s">
        <v>24744</v>
      </c>
      <c r="D6700" s="55" t="s">
        <v>4649</v>
      </c>
      <c r="E6700" s="55" t="s">
        <v>24745</v>
      </c>
      <c r="F6700" s="55" t="s">
        <v>4651</v>
      </c>
      <c r="G6700" s="55" t="s">
        <v>24746</v>
      </c>
      <c r="H6700" s="55">
        <v>0</v>
      </c>
    </row>
    <row r="6701" spans="1:8" ht="12.5" customHeight="1">
      <c r="A6701" s="55">
        <v>15957</v>
      </c>
      <c r="B6701" s="55">
        <v>4</v>
      </c>
      <c r="C6701" s="55" t="s">
        <v>24747</v>
      </c>
      <c r="D6701" s="55" t="s">
        <v>4649</v>
      </c>
      <c r="E6701" s="55" t="s">
        <v>24748</v>
      </c>
      <c r="F6701" s="55" t="s">
        <v>4651</v>
      </c>
      <c r="G6701" s="55" t="s">
        <v>24749</v>
      </c>
      <c r="H6701" s="55">
        <v>0</v>
      </c>
    </row>
    <row r="6702" spans="1:8" ht="12.5" customHeight="1">
      <c r="A6702" s="55">
        <v>16141</v>
      </c>
      <c r="B6702" s="55">
        <v>4</v>
      </c>
      <c r="C6702" s="55" t="s">
        <v>24750</v>
      </c>
      <c r="D6702" s="55" t="s">
        <v>4649</v>
      </c>
      <c r="E6702" s="55" t="s">
        <v>24751</v>
      </c>
      <c r="F6702" s="55" t="s">
        <v>4651</v>
      </c>
      <c r="G6702" s="55" t="s">
        <v>24752</v>
      </c>
      <c r="H6702" s="55">
        <v>0</v>
      </c>
    </row>
    <row r="6703" spans="1:8" ht="12.5" customHeight="1">
      <c r="A6703" s="55">
        <v>16238</v>
      </c>
      <c r="B6703" s="55">
        <v>4</v>
      </c>
      <c r="C6703" s="55" t="s">
        <v>24753</v>
      </c>
      <c r="D6703" s="55" t="s">
        <v>4649</v>
      </c>
      <c r="E6703" s="55" t="s">
        <v>24754</v>
      </c>
      <c r="F6703" s="55" t="s">
        <v>4651</v>
      </c>
      <c r="G6703" s="55" t="s">
        <v>24755</v>
      </c>
      <c r="H6703" s="55">
        <v>0</v>
      </c>
    </row>
    <row r="6704" spans="1:8" ht="12.5" customHeight="1">
      <c r="A6704" s="55">
        <v>16807</v>
      </c>
      <c r="B6704" s="55">
        <v>4</v>
      </c>
      <c r="C6704" s="55" t="s">
        <v>24756</v>
      </c>
      <c r="D6704" s="55" t="s">
        <v>4649</v>
      </c>
      <c r="E6704" s="55" t="s">
        <v>24757</v>
      </c>
      <c r="F6704" s="55" t="s">
        <v>4651</v>
      </c>
      <c r="G6704" s="55" t="s">
        <v>24758</v>
      </c>
      <c r="H6704" s="55">
        <v>0</v>
      </c>
    </row>
    <row r="6705" spans="1:8" ht="12.5" customHeight="1">
      <c r="A6705" s="55">
        <v>16815</v>
      </c>
      <c r="B6705" s="55">
        <v>4</v>
      </c>
      <c r="C6705" s="55" t="s">
        <v>24759</v>
      </c>
      <c r="D6705" s="55" t="s">
        <v>4649</v>
      </c>
      <c r="E6705" s="55" t="s">
        <v>24760</v>
      </c>
      <c r="F6705" s="55" t="s">
        <v>4651</v>
      </c>
      <c r="G6705" s="55" t="s">
        <v>24761</v>
      </c>
      <c r="H6705" s="55">
        <v>0</v>
      </c>
    </row>
    <row r="6706" spans="1:8" ht="12.5" customHeight="1">
      <c r="A6706" s="55">
        <v>17408</v>
      </c>
      <c r="B6706" s="55">
        <v>4</v>
      </c>
      <c r="C6706" s="55" t="s">
        <v>24762</v>
      </c>
      <c r="D6706" s="55" t="s">
        <v>4649</v>
      </c>
      <c r="E6706" s="55" t="s">
        <v>24763</v>
      </c>
      <c r="F6706" s="55" t="s">
        <v>4651</v>
      </c>
      <c r="G6706" s="55" t="s">
        <v>24764</v>
      </c>
      <c r="H6706" s="55">
        <v>0</v>
      </c>
    </row>
    <row r="6707" spans="1:8" ht="12.5" customHeight="1">
      <c r="A6707" s="55">
        <v>17458</v>
      </c>
      <c r="B6707" s="55">
        <v>4</v>
      </c>
      <c r="C6707" s="55" t="s">
        <v>24765</v>
      </c>
      <c r="D6707" s="55" t="s">
        <v>4649</v>
      </c>
      <c r="E6707" s="55" t="s">
        <v>24766</v>
      </c>
      <c r="F6707" s="55" t="s">
        <v>4651</v>
      </c>
      <c r="G6707" s="55" t="s">
        <v>24767</v>
      </c>
      <c r="H6707" s="55">
        <v>0</v>
      </c>
    </row>
    <row r="6708" spans="1:8" ht="12.5" customHeight="1">
      <c r="A6708" s="55">
        <v>17591</v>
      </c>
      <c r="B6708" s="55">
        <v>4</v>
      </c>
      <c r="C6708" s="55" t="s">
        <v>24768</v>
      </c>
      <c r="D6708" s="55" t="s">
        <v>4649</v>
      </c>
      <c r="E6708" s="55" t="s">
        <v>24769</v>
      </c>
      <c r="F6708" s="55" t="s">
        <v>4651</v>
      </c>
      <c r="G6708" s="55" t="s">
        <v>24770</v>
      </c>
      <c r="H6708" s="55">
        <v>0</v>
      </c>
    </row>
    <row r="6709" spans="1:8" ht="12.5" customHeight="1">
      <c r="A6709" s="55">
        <v>17695</v>
      </c>
      <c r="B6709" s="55">
        <v>4</v>
      </c>
      <c r="C6709" s="55" t="s">
        <v>24771</v>
      </c>
      <c r="D6709" s="55" t="s">
        <v>4649</v>
      </c>
      <c r="E6709" s="55" t="s">
        <v>24772</v>
      </c>
      <c r="F6709" s="55" t="s">
        <v>4651</v>
      </c>
      <c r="G6709" s="55" t="s">
        <v>24773</v>
      </c>
      <c r="H6709" s="55">
        <v>0</v>
      </c>
    </row>
    <row r="6710" spans="1:8" ht="12.5" customHeight="1">
      <c r="A6710" s="55">
        <v>18088</v>
      </c>
      <c r="B6710" s="55">
        <v>4</v>
      </c>
      <c r="C6710" s="55" t="s">
        <v>24774</v>
      </c>
      <c r="D6710" s="55" t="s">
        <v>4649</v>
      </c>
      <c r="E6710" s="55" t="s">
        <v>24775</v>
      </c>
      <c r="F6710" s="55" t="s">
        <v>4651</v>
      </c>
      <c r="G6710" s="55" t="s">
        <v>24776</v>
      </c>
      <c r="H6710" s="55">
        <v>0</v>
      </c>
    </row>
    <row r="6711" spans="1:8" ht="12.5" customHeight="1">
      <c r="A6711" s="55">
        <v>18502</v>
      </c>
      <c r="B6711" s="55">
        <v>4</v>
      </c>
      <c r="C6711" s="55" t="s">
        <v>24777</v>
      </c>
      <c r="D6711" s="55" t="s">
        <v>4649</v>
      </c>
      <c r="E6711" s="55" t="s">
        <v>24778</v>
      </c>
      <c r="F6711" s="55" t="s">
        <v>4651</v>
      </c>
      <c r="G6711" s="55" t="s">
        <v>24779</v>
      </c>
      <c r="H6711" s="55">
        <v>0</v>
      </c>
    </row>
    <row r="6712" spans="1:8" ht="12.5" customHeight="1">
      <c r="A6712" s="55">
        <v>18671</v>
      </c>
      <c r="B6712" s="55">
        <v>4</v>
      </c>
      <c r="C6712" s="55" t="s">
        <v>24780</v>
      </c>
      <c r="D6712" s="55" t="s">
        <v>4649</v>
      </c>
      <c r="E6712" s="55" t="s">
        <v>24781</v>
      </c>
      <c r="F6712" s="55" t="s">
        <v>4651</v>
      </c>
      <c r="G6712" s="55" t="s">
        <v>24782</v>
      </c>
      <c r="H6712" s="55">
        <v>0</v>
      </c>
    </row>
    <row r="6713" spans="1:8" ht="12.5" customHeight="1">
      <c r="A6713" s="55">
        <v>18779</v>
      </c>
      <c r="B6713" s="55">
        <v>4</v>
      </c>
      <c r="C6713" s="55" t="s">
        <v>24783</v>
      </c>
      <c r="D6713" s="55" t="s">
        <v>4649</v>
      </c>
      <c r="E6713" s="55" t="s">
        <v>24784</v>
      </c>
      <c r="F6713" s="55" t="s">
        <v>4651</v>
      </c>
      <c r="G6713" s="55" t="s">
        <v>24785</v>
      </c>
      <c r="H6713" s="55">
        <v>0</v>
      </c>
    </row>
    <row r="6714" spans="1:8" ht="12.5" customHeight="1">
      <c r="A6714" s="55">
        <v>18850</v>
      </c>
      <c r="B6714" s="55">
        <v>4</v>
      </c>
      <c r="C6714" s="55" t="s">
        <v>24786</v>
      </c>
      <c r="D6714" s="55" t="s">
        <v>4649</v>
      </c>
      <c r="E6714" s="55" t="s">
        <v>24787</v>
      </c>
      <c r="F6714" s="55" t="s">
        <v>4651</v>
      </c>
      <c r="G6714" s="55" t="s">
        <v>24788</v>
      </c>
      <c r="H6714" s="55">
        <v>0</v>
      </c>
    </row>
    <row r="6715" spans="1:8" ht="12.5" customHeight="1">
      <c r="A6715" s="55">
        <v>18989</v>
      </c>
      <c r="B6715" s="55">
        <v>4</v>
      </c>
      <c r="C6715" s="55" t="s">
        <v>24789</v>
      </c>
      <c r="D6715" s="55" t="s">
        <v>4649</v>
      </c>
      <c r="E6715" s="55" t="s">
        <v>24790</v>
      </c>
      <c r="F6715" s="55" t="s">
        <v>4651</v>
      </c>
      <c r="G6715" s="55" t="s">
        <v>24791</v>
      </c>
      <c r="H6715" s="55">
        <v>0</v>
      </c>
    </row>
    <row r="6716" spans="1:8" ht="12.5" customHeight="1">
      <c r="A6716" s="55">
        <v>20207</v>
      </c>
      <c r="B6716" s="55">
        <v>4</v>
      </c>
      <c r="C6716" s="55" t="s">
        <v>24792</v>
      </c>
      <c r="D6716" s="55" t="s">
        <v>4649</v>
      </c>
      <c r="E6716" s="55" t="s">
        <v>24793</v>
      </c>
      <c r="F6716" s="55" t="s">
        <v>4651</v>
      </c>
      <c r="G6716" s="55" t="s">
        <v>24794</v>
      </c>
      <c r="H6716" s="55">
        <v>0</v>
      </c>
    </row>
    <row r="6717" spans="1:8" ht="12.5" customHeight="1">
      <c r="A6717" s="55">
        <v>20270</v>
      </c>
      <c r="B6717" s="55">
        <v>4</v>
      </c>
      <c r="C6717" s="55" t="s">
        <v>24795</v>
      </c>
      <c r="D6717" s="55" t="s">
        <v>4649</v>
      </c>
      <c r="E6717" s="55" t="s">
        <v>24796</v>
      </c>
      <c r="F6717" s="55" t="s">
        <v>4651</v>
      </c>
      <c r="G6717" s="55" t="s">
        <v>24797</v>
      </c>
      <c r="H6717" s="55">
        <v>0</v>
      </c>
    </row>
    <row r="6718" spans="1:8" ht="12.5" customHeight="1">
      <c r="A6718" s="55">
        <v>20328</v>
      </c>
      <c r="B6718" s="55">
        <v>4</v>
      </c>
      <c r="C6718" s="55" t="s">
        <v>24798</v>
      </c>
      <c r="D6718" s="55" t="s">
        <v>4649</v>
      </c>
      <c r="E6718" s="55" t="s">
        <v>24799</v>
      </c>
      <c r="F6718" s="55" t="s">
        <v>4651</v>
      </c>
      <c r="G6718" s="55" t="s">
        <v>24800</v>
      </c>
      <c r="H6718" s="55">
        <v>0</v>
      </c>
    </row>
    <row r="6719" spans="1:8" ht="12.5" customHeight="1">
      <c r="A6719" s="55">
        <v>20458</v>
      </c>
      <c r="B6719" s="55">
        <v>4</v>
      </c>
      <c r="C6719" s="55" t="s">
        <v>24801</v>
      </c>
      <c r="D6719" s="55" t="s">
        <v>4649</v>
      </c>
      <c r="E6719" s="55" t="s">
        <v>24802</v>
      </c>
      <c r="F6719" s="55" t="s">
        <v>4651</v>
      </c>
      <c r="G6719" s="55" t="s">
        <v>24803</v>
      </c>
      <c r="H6719" s="55">
        <v>0</v>
      </c>
    </row>
    <row r="6720" spans="1:8" ht="12.5" customHeight="1">
      <c r="A6720" s="55">
        <v>20531</v>
      </c>
      <c r="B6720" s="55">
        <v>4</v>
      </c>
      <c r="C6720" s="55" t="s">
        <v>24804</v>
      </c>
      <c r="D6720" s="55" t="s">
        <v>4649</v>
      </c>
      <c r="E6720" s="55" t="s">
        <v>24805</v>
      </c>
      <c r="F6720" s="55" t="s">
        <v>4651</v>
      </c>
      <c r="G6720" s="55" t="s">
        <v>24806</v>
      </c>
      <c r="H6720" s="55">
        <v>0</v>
      </c>
    </row>
    <row r="6721" spans="1:8" ht="12.5" customHeight="1">
      <c r="A6721" s="55">
        <v>20673</v>
      </c>
      <c r="B6721" s="55">
        <v>4</v>
      </c>
      <c r="C6721" s="55" t="s">
        <v>24807</v>
      </c>
      <c r="D6721" s="55" t="s">
        <v>4649</v>
      </c>
      <c r="E6721" s="55" t="s">
        <v>24808</v>
      </c>
      <c r="F6721" s="55" t="s">
        <v>4651</v>
      </c>
      <c r="G6721" s="55" t="s">
        <v>24809</v>
      </c>
      <c r="H6721" s="55">
        <v>0</v>
      </c>
    </row>
    <row r="6722" spans="1:8" ht="12.5" customHeight="1">
      <c r="A6722" s="55">
        <v>20684</v>
      </c>
      <c r="B6722" s="55">
        <v>4</v>
      </c>
      <c r="C6722" s="55" t="s">
        <v>24810</v>
      </c>
      <c r="D6722" s="55" t="s">
        <v>4649</v>
      </c>
      <c r="E6722" s="55" t="s">
        <v>24811</v>
      </c>
      <c r="F6722" s="55" t="s">
        <v>4651</v>
      </c>
      <c r="G6722" s="55" t="s">
        <v>24812</v>
      </c>
      <c r="H6722" s="55">
        <v>0</v>
      </c>
    </row>
    <row r="6723" spans="1:8" ht="12.5" customHeight="1">
      <c r="A6723" s="55">
        <v>20779</v>
      </c>
      <c r="B6723" s="55">
        <v>4</v>
      </c>
      <c r="C6723" s="55" t="s">
        <v>24813</v>
      </c>
      <c r="D6723" s="55" t="s">
        <v>4649</v>
      </c>
      <c r="E6723" s="55" t="s">
        <v>24814</v>
      </c>
      <c r="F6723" s="55" t="s">
        <v>4651</v>
      </c>
      <c r="G6723" s="55" t="s">
        <v>24815</v>
      </c>
      <c r="H6723" s="55">
        <v>0</v>
      </c>
    </row>
    <row r="6724" spans="1:8" ht="12.5" customHeight="1">
      <c r="A6724" s="55">
        <v>20786</v>
      </c>
      <c r="B6724" s="55">
        <v>4</v>
      </c>
      <c r="C6724" s="55" t="s">
        <v>24816</v>
      </c>
      <c r="D6724" s="55" t="s">
        <v>4649</v>
      </c>
      <c r="E6724" s="55" t="s">
        <v>24817</v>
      </c>
      <c r="F6724" s="55" t="s">
        <v>4651</v>
      </c>
      <c r="G6724" s="55" t="s">
        <v>24818</v>
      </c>
      <c r="H6724" s="55">
        <v>0</v>
      </c>
    </row>
    <row r="6725" spans="1:8" ht="12.5" customHeight="1">
      <c r="A6725" s="55">
        <v>21417</v>
      </c>
      <c r="B6725" s="55">
        <v>4</v>
      </c>
      <c r="C6725" s="55" t="s">
        <v>24819</v>
      </c>
      <c r="D6725" s="55" t="s">
        <v>4649</v>
      </c>
      <c r="E6725" s="55" t="s">
        <v>24820</v>
      </c>
      <c r="F6725" s="55" t="s">
        <v>4651</v>
      </c>
      <c r="G6725" s="55" t="s">
        <v>24821</v>
      </c>
      <c r="H6725" s="55">
        <v>0</v>
      </c>
    </row>
    <row r="6726" spans="1:8" ht="12.5" customHeight="1">
      <c r="A6726" s="55">
        <v>21632</v>
      </c>
      <c r="B6726" s="55">
        <v>4</v>
      </c>
      <c r="C6726" s="55" t="s">
        <v>24822</v>
      </c>
      <c r="D6726" s="55" t="s">
        <v>4649</v>
      </c>
      <c r="E6726" s="55" t="s">
        <v>24823</v>
      </c>
      <c r="F6726" s="55" t="s">
        <v>4651</v>
      </c>
      <c r="G6726" s="55" t="s">
        <v>24824</v>
      </c>
      <c r="H6726" s="55">
        <v>0</v>
      </c>
    </row>
    <row r="6727" spans="1:8" ht="12.5" customHeight="1">
      <c r="A6727" s="55">
        <v>21712</v>
      </c>
      <c r="B6727" s="55">
        <v>4</v>
      </c>
      <c r="C6727" s="55" t="s">
        <v>24825</v>
      </c>
      <c r="D6727" s="55" t="s">
        <v>4649</v>
      </c>
      <c r="E6727" s="55" t="s">
        <v>24826</v>
      </c>
      <c r="F6727" s="55" t="s">
        <v>4651</v>
      </c>
      <c r="G6727" s="55" t="s">
        <v>24827</v>
      </c>
      <c r="H6727" s="55">
        <v>0</v>
      </c>
    </row>
    <row r="6728" spans="1:8" ht="12.5" customHeight="1">
      <c r="A6728" s="55">
        <v>21734</v>
      </c>
      <c r="B6728" s="55">
        <v>4</v>
      </c>
      <c r="C6728" s="55" t="s">
        <v>24828</v>
      </c>
      <c r="D6728" s="55" t="s">
        <v>4649</v>
      </c>
      <c r="E6728" s="55" t="s">
        <v>24829</v>
      </c>
      <c r="F6728" s="55" t="s">
        <v>4651</v>
      </c>
      <c r="G6728" s="55" t="s">
        <v>24830</v>
      </c>
      <c r="H6728" s="55">
        <v>0</v>
      </c>
    </row>
    <row r="6729" spans="1:8" ht="12.5" customHeight="1">
      <c r="A6729" s="55">
        <v>21766</v>
      </c>
      <c r="B6729" s="55">
        <v>4</v>
      </c>
      <c r="C6729" s="55" t="s">
        <v>24831</v>
      </c>
      <c r="D6729" s="55" t="s">
        <v>4649</v>
      </c>
      <c r="E6729" s="55" t="s">
        <v>24832</v>
      </c>
      <c r="F6729" s="55" t="s">
        <v>4651</v>
      </c>
      <c r="G6729" s="55" t="s">
        <v>24833</v>
      </c>
      <c r="H6729" s="55">
        <v>0</v>
      </c>
    </row>
    <row r="6730" spans="1:8" ht="12.5" customHeight="1">
      <c r="A6730" s="55">
        <v>21790</v>
      </c>
      <c r="B6730" s="55">
        <v>4</v>
      </c>
      <c r="C6730" s="55" t="s">
        <v>24834</v>
      </c>
      <c r="D6730" s="55" t="s">
        <v>4649</v>
      </c>
      <c r="E6730" s="55" t="s">
        <v>24835</v>
      </c>
      <c r="F6730" s="55" t="s">
        <v>4651</v>
      </c>
      <c r="G6730" s="55" t="s">
        <v>24836</v>
      </c>
      <c r="H6730" s="55">
        <v>0</v>
      </c>
    </row>
    <row r="6731" spans="1:8" ht="12.5" customHeight="1">
      <c r="A6731" s="55">
        <v>22145</v>
      </c>
      <c r="B6731" s="55">
        <v>4</v>
      </c>
      <c r="C6731" s="55" t="s">
        <v>24837</v>
      </c>
      <c r="D6731" s="55" t="s">
        <v>4649</v>
      </c>
      <c r="E6731" s="55" t="s">
        <v>24838</v>
      </c>
      <c r="F6731" s="55" t="s">
        <v>4651</v>
      </c>
      <c r="G6731" s="55" t="s">
        <v>24839</v>
      </c>
      <c r="H6731" s="55">
        <v>0</v>
      </c>
    </row>
    <row r="6732" spans="1:8" ht="12.5" customHeight="1">
      <c r="A6732" s="55">
        <v>22746</v>
      </c>
      <c r="B6732" s="55">
        <v>4</v>
      </c>
      <c r="C6732" s="55" t="s">
        <v>24840</v>
      </c>
      <c r="D6732" s="55" t="s">
        <v>4649</v>
      </c>
      <c r="E6732" s="55" t="s">
        <v>24841</v>
      </c>
      <c r="F6732" s="55" t="s">
        <v>4651</v>
      </c>
      <c r="G6732" s="55" t="s">
        <v>24842</v>
      </c>
      <c r="H6732" s="55">
        <v>0</v>
      </c>
    </row>
    <row r="6733" spans="1:8" ht="12.5" customHeight="1">
      <c r="A6733" s="55">
        <v>22768</v>
      </c>
      <c r="B6733" s="55">
        <v>4</v>
      </c>
      <c r="C6733" s="55" t="s">
        <v>24843</v>
      </c>
      <c r="D6733" s="55" t="s">
        <v>4649</v>
      </c>
      <c r="E6733" s="55" t="s">
        <v>24844</v>
      </c>
      <c r="F6733" s="55" t="s">
        <v>4651</v>
      </c>
      <c r="G6733" s="55" t="s">
        <v>24845</v>
      </c>
      <c r="H6733" s="55">
        <v>0</v>
      </c>
    </row>
    <row r="6734" spans="1:8" ht="12.5" customHeight="1">
      <c r="A6734" s="55">
        <v>23146</v>
      </c>
      <c r="B6734" s="55">
        <v>4</v>
      </c>
      <c r="C6734" s="55" t="s">
        <v>24846</v>
      </c>
      <c r="D6734" s="55" t="s">
        <v>4649</v>
      </c>
      <c r="E6734" s="55" t="s">
        <v>24847</v>
      </c>
      <c r="F6734" s="55" t="s">
        <v>4651</v>
      </c>
      <c r="G6734" s="55" t="s">
        <v>24848</v>
      </c>
      <c r="H6734" s="55">
        <v>0</v>
      </c>
    </row>
    <row r="6735" spans="1:8" ht="12.5" customHeight="1">
      <c r="A6735" s="55">
        <v>23176</v>
      </c>
      <c r="B6735" s="55">
        <v>4</v>
      </c>
      <c r="C6735" s="55" t="s">
        <v>24849</v>
      </c>
      <c r="D6735" s="55" t="s">
        <v>4649</v>
      </c>
      <c r="E6735" s="55" t="s">
        <v>24850</v>
      </c>
      <c r="F6735" s="55" t="s">
        <v>4651</v>
      </c>
      <c r="G6735" s="55" t="s">
        <v>24851</v>
      </c>
      <c r="H6735" s="55">
        <v>0</v>
      </c>
    </row>
    <row r="6736" spans="1:8" ht="12.5" customHeight="1">
      <c r="A6736" s="55">
        <v>23340</v>
      </c>
      <c r="B6736" s="55">
        <v>4</v>
      </c>
      <c r="C6736" s="55" t="s">
        <v>24852</v>
      </c>
      <c r="D6736" s="55" t="s">
        <v>4649</v>
      </c>
      <c r="E6736" s="55" t="s">
        <v>24853</v>
      </c>
      <c r="F6736" s="55" t="s">
        <v>4651</v>
      </c>
      <c r="G6736" s="55" t="s">
        <v>24854</v>
      </c>
      <c r="H6736" s="55">
        <v>0</v>
      </c>
    </row>
    <row r="6737" spans="1:8" ht="12.5" customHeight="1">
      <c r="A6737" s="55">
        <v>23855</v>
      </c>
      <c r="B6737" s="55">
        <v>4</v>
      </c>
      <c r="C6737" s="55" t="s">
        <v>24855</v>
      </c>
      <c r="D6737" s="55" t="s">
        <v>4649</v>
      </c>
      <c r="E6737" s="55" t="s">
        <v>24856</v>
      </c>
      <c r="F6737" s="55" t="s">
        <v>4651</v>
      </c>
      <c r="G6737" s="55" t="s">
        <v>24857</v>
      </c>
      <c r="H6737" s="55">
        <v>0</v>
      </c>
    </row>
    <row r="6738" spans="1:8" ht="12.5" customHeight="1">
      <c r="A6738" s="55">
        <v>23882</v>
      </c>
      <c r="B6738" s="55">
        <v>4</v>
      </c>
      <c r="C6738" s="55" t="s">
        <v>24858</v>
      </c>
      <c r="D6738" s="55" t="s">
        <v>4649</v>
      </c>
      <c r="E6738" s="55" t="s">
        <v>24859</v>
      </c>
      <c r="F6738" s="55" t="s">
        <v>4651</v>
      </c>
      <c r="G6738" s="55" t="s">
        <v>24860</v>
      </c>
      <c r="H6738" s="55">
        <v>0</v>
      </c>
    </row>
    <row r="6739" spans="1:8" ht="12.5" customHeight="1">
      <c r="A6739" s="55">
        <v>24262</v>
      </c>
      <c r="B6739" s="55">
        <v>4</v>
      </c>
      <c r="C6739" s="55" t="s">
        <v>24861</v>
      </c>
      <c r="D6739" s="55" t="s">
        <v>4649</v>
      </c>
      <c r="E6739" s="55" t="s">
        <v>24862</v>
      </c>
      <c r="F6739" s="55" t="s">
        <v>4651</v>
      </c>
      <c r="G6739" s="55" t="s">
        <v>24863</v>
      </c>
      <c r="H6739" s="55">
        <v>0</v>
      </c>
    </row>
    <row r="6740" spans="1:8" ht="12.5" customHeight="1">
      <c r="A6740" s="55">
        <v>24298</v>
      </c>
      <c r="B6740" s="55">
        <v>4</v>
      </c>
      <c r="C6740" s="55" t="s">
        <v>24864</v>
      </c>
      <c r="D6740" s="55" t="s">
        <v>4649</v>
      </c>
      <c r="E6740" s="55" t="s">
        <v>24865</v>
      </c>
      <c r="F6740" s="55" t="s">
        <v>4651</v>
      </c>
      <c r="G6740" s="55" t="s">
        <v>24866</v>
      </c>
      <c r="H6740" s="55">
        <v>0</v>
      </c>
    </row>
    <row r="6741" spans="1:8" ht="12.5" customHeight="1">
      <c r="A6741" s="55">
        <v>24355</v>
      </c>
      <c r="B6741" s="55">
        <v>4</v>
      </c>
      <c r="C6741" s="55" t="s">
        <v>24867</v>
      </c>
      <c r="D6741" s="55" t="s">
        <v>4649</v>
      </c>
      <c r="E6741" s="55" t="s">
        <v>24868</v>
      </c>
      <c r="F6741" s="55" t="s">
        <v>4651</v>
      </c>
      <c r="G6741" s="55" t="s">
        <v>24869</v>
      </c>
      <c r="H6741" s="55">
        <v>0</v>
      </c>
    </row>
    <row r="6742" spans="1:8" ht="12.5" customHeight="1">
      <c r="A6742" s="55">
        <v>24656</v>
      </c>
      <c r="B6742" s="55">
        <v>4</v>
      </c>
      <c r="C6742" s="55" t="s">
        <v>24870</v>
      </c>
      <c r="D6742" s="55" t="s">
        <v>4649</v>
      </c>
      <c r="E6742" s="55" t="s">
        <v>24871</v>
      </c>
      <c r="F6742" s="55" t="s">
        <v>4651</v>
      </c>
      <c r="G6742" s="55" t="s">
        <v>24872</v>
      </c>
      <c r="H6742" s="55">
        <v>0</v>
      </c>
    </row>
    <row r="6743" spans="1:8" ht="12.5" customHeight="1">
      <c r="A6743" s="55">
        <v>24685</v>
      </c>
      <c r="B6743" s="55">
        <v>4</v>
      </c>
      <c r="C6743" s="55" t="s">
        <v>24873</v>
      </c>
      <c r="D6743" s="55" t="s">
        <v>4649</v>
      </c>
      <c r="E6743" s="55" t="s">
        <v>24874</v>
      </c>
      <c r="F6743" s="55" t="s">
        <v>4651</v>
      </c>
      <c r="G6743" s="55" t="s">
        <v>24875</v>
      </c>
      <c r="H6743" s="55">
        <v>0</v>
      </c>
    </row>
    <row r="6744" spans="1:8" ht="12.5" customHeight="1">
      <c r="A6744" s="55">
        <v>24948</v>
      </c>
      <c r="B6744" s="55">
        <v>4</v>
      </c>
      <c r="C6744" s="55" t="s">
        <v>24876</v>
      </c>
      <c r="D6744" s="55" t="s">
        <v>4649</v>
      </c>
      <c r="E6744" s="55" t="s">
        <v>24877</v>
      </c>
      <c r="F6744" s="55" t="s">
        <v>4651</v>
      </c>
      <c r="G6744" s="55" t="s">
        <v>24878</v>
      </c>
      <c r="H6744" s="55">
        <v>0</v>
      </c>
    </row>
    <row r="6745" spans="1:8" ht="12.5" customHeight="1">
      <c r="A6745" s="55">
        <v>25204</v>
      </c>
      <c r="B6745" s="55">
        <v>4</v>
      </c>
      <c r="C6745" s="55" t="s">
        <v>24879</v>
      </c>
      <c r="D6745" s="55" t="s">
        <v>4649</v>
      </c>
      <c r="E6745" s="55" t="s">
        <v>24880</v>
      </c>
      <c r="F6745" s="55" t="s">
        <v>4651</v>
      </c>
      <c r="G6745" s="55" t="s">
        <v>24881</v>
      </c>
      <c r="H6745" s="55">
        <v>0</v>
      </c>
    </row>
    <row r="6746" spans="1:8" ht="12.5" customHeight="1">
      <c r="A6746" s="55">
        <v>26251</v>
      </c>
      <c r="B6746" s="55">
        <v>4</v>
      </c>
      <c r="C6746" s="55" t="s">
        <v>24882</v>
      </c>
      <c r="D6746" s="55" t="s">
        <v>4649</v>
      </c>
      <c r="E6746" s="55" t="s">
        <v>24883</v>
      </c>
      <c r="F6746" s="55" t="s">
        <v>4651</v>
      </c>
      <c r="G6746" s="55" t="s">
        <v>24884</v>
      </c>
      <c r="H6746" s="55">
        <v>0</v>
      </c>
    </row>
    <row r="6747" spans="1:8" ht="12.5" customHeight="1">
      <c r="A6747" s="55">
        <v>26303</v>
      </c>
      <c r="B6747" s="55">
        <v>4</v>
      </c>
      <c r="C6747" s="55" t="s">
        <v>24885</v>
      </c>
      <c r="D6747" s="55" t="s">
        <v>4649</v>
      </c>
      <c r="E6747" s="55" t="s">
        <v>24886</v>
      </c>
      <c r="F6747" s="55" t="s">
        <v>4651</v>
      </c>
      <c r="G6747" s="55" t="s">
        <v>24887</v>
      </c>
      <c r="H6747" s="55">
        <v>0</v>
      </c>
    </row>
    <row r="6748" spans="1:8" ht="12.5" customHeight="1">
      <c r="A6748" s="55">
        <v>26313</v>
      </c>
      <c r="B6748" s="55">
        <v>4</v>
      </c>
      <c r="C6748" s="55" t="s">
        <v>24888</v>
      </c>
      <c r="D6748" s="55" t="s">
        <v>4649</v>
      </c>
      <c r="E6748" s="55" t="s">
        <v>24889</v>
      </c>
      <c r="F6748" s="55" t="s">
        <v>4651</v>
      </c>
      <c r="G6748" s="55" t="s">
        <v>24890</v>
      </c>
      <c r="H6748" s="55">
        <v>0</v>
      </c>
    </row>
    <row r="6749" spans="1:8" ht="12.5" customHeight="1">
      <c r="A6749" s="55">
        <v>26546</v>
      </c>
      <c r="B6749" s="55">
        <v>4</v>
      </c>
      <c r="C6749" s="55" t="s">
        <v>24891</v>
      </c>
      <c r="D6749" s="55" t="s">
        <v>4649</v>
      </c>
      <c r="E6749" s="55" t="s">
        <v>24892</v>
      </c>
      <c r="F6749" s="55" t="s">
        <v>4651</v>
      </c>
      <c r="G6749" s="55" t="s">
        <v>24893</v>
      </c>
      <c r="H6749" s="55">
        <v>0</v>
      </c>
    </row>
    <row r="6750" spans="1:8" ht="12.5" customHeight="1">
      <c r="A6750" s="55">
        <v>26583</v>
      </c>
      <c r="B6750" s="55">
        <v>4</v>
      </c>
      <c r="C6750" s="55" t="s">
        <v>24894</v>
      </c>
      <c r="D6750" s="55" t="s">
        <v>4649</v>
      </c>
      <c r="E6750" s="55" t="s">
        <v>24895</v>
      </c>
      <c r="F6750" s="55" t="s">
        <v>4651</v>
      </c>
      <c r="G6750" s="55" t="s">
        <v>24896</v>
      </c>
      <c r="H6750" s="55">
        <v>0</v>
      </c>
    </row>
    <row r="6751" spans="1:8" ht="12.5" customHeight="1">
      <c r="A6751" s="55">
        <v>26601</v>
      </c>
      <c r="B6751" s="55">
        <v>4</v>
      </c>
      <c r="C6751" s="55" t="s">
        <v>24897</v>
      </c>
      <c r="D6751" s="55" t="s">
        <v>4649</v>
      </c>
      <c r="E6751" s="55" t="s">
        <v>24898</v>
      </c>
      <c r="F6751" s="55" t="s">
        <v>4651</v>
      </c>
      <c r="G6751" s="55" t="s">
        <v>24899</v>
      </c>
      <c r="H6751" s="55">
        <v>0</v>
      </c>
    </row>
    <row r="6752" spans="1:8" ht="12.5" customHeight="1">
      <c r="A6752" s="55">
        <v>26633</v>
      </c>
      <c r="B6752" s="55">
        <v>4</v>
      </c>
      <c r="C6752" s="55" t="s">
        <v>24900</v>
      </c>
      <c r="D6752" s="55" t="s">
        <v>4649</v>
      </c>
      <c r="E6752" s="55" t="s">
        <v>24901</v>
      </c>
      <c r="F6752" s="55" t="s">
        <v>4651</v>
      </c>
      <c r="G6752" s="55" t="s">
        <v>24902</v>
      </c>
      <c r="H6752" s="55">
        <v>0</v>
      </c>
    </row>
    <row r="6753" spans="1:8" ht="12.5" customHeight="1">
      <c r="A6753" s="55">
        <v>26718</v>
      </c>
      <c r="B6753" s="55">
        <v>4</v>
      </c>
      <c r="C6753" s="55" t="s">
        <v>24903</v>
      </c>
      <c r="D6753" s="55" t="s">
        <v>4649</v>
      </c>
      <c r="E6753" s="55" t="s">
        <v>24904</v>
      </c>
      <c r="F6753" s="55" t="s">
        <v>4651</v>
      </c>
      <c r="G6753" s="55" t="s">
        <v>24905</v>
      </c>
      <c r="H6753" s="55">
        <v>0</v>
      </c>
    </row>
    <row r="6754" spans="1:8" ht="12.5" customHeight="1">
      <c r="A6754" s="55">
        <v>26775</v>
      </c>
      <c r="B6754" s="55">
        <v>4</v>
      </c>
      <c r="C6754" s="55" t="s">
        <v>24906</v>
      </c>
      <c r="D6754" s="55" t="s">
        <v>4649</v>
      </c>
      <c r="E6754" s="55" t="s">
        <v>24907</v>
      </c>
      <c r="F6754" s="55" t="s">
        <v>4651</v>
      </c>
      <c r="G6754" s="55" t="s">
        <v>24908</v>
      </c>
      <c r="H6754" s="55">
        <v>0</v>
      </c>
    </row>
    <row r="6755" spans="1:8" ht="12.5" customHeight="1">
      <c r="A6755" s="55">
        <v>27231</v>
      </c>
      <c r="B6755" s="55">
        <v>4</v>
      </c>
      <c r="C6755" s="55" t="s">
        <v>24909</v>
      </c>
      <c r="D6755" s="55" t="s">
        <v>4649</v>
      </c>
      <c r="E6755" s="55" t="s">
        <v>24910</v>
      </c>
      <c r="F6755" s="55" t="s">
        <v>4651</v>
      </c>
      <c r="G6755" s="55" t="s">
        <v>24911</v>
      </c>
      <c r="H6755" s="55">
        <v>0</v>
      </c>
    </row>
    <row r="6756" spans="1:8" ht="12.5" customHeight="1">
      <c r="A6756" s="55">
        <v>27408</v>
      </c>
      <c r="B6756" s="55">
        <v>4</v>
      </c>
      <c r="C6756" s="55" t="s">
        <v>24912</v>
      </c>
      <c r="D6756" s="55" t="s">
        <v>4649</v>
      </c>
      <c r="E6756" s="55" t="s">
        <v>24913</v>
      </c>
      <c r="F6756" s="55" t="s">
        <v>4651</v>
      </c>
      <c r="G6756" s="55" t="s">
        <v>24914</v>
      </c>
      <c r="H6756" s="55">
        <v>0</v>
      </c>
    </row>
    <row r="6757" spans="1:8" ht="12.5" customHeight="1">
      <c r="A6757" s="55">
        <v>27432</v>
      </c>
      <c r="B6757" s="55">
        <v>4</v>
      </c>
      <c r="C6757" s="55" t="s">
        <v>24915</v>
      </c>
      <c r="D6757" s="55" t="s">
        <v>4649</v>
      </c>
      <c r="E6757" s="55" t="s">
        <v>24916</v>
      </c>
      <c r="F6757" s="55" t="s">
        <v>4651</v>
      </c>
      <c r="G6757" s="55" t="s">
        <v>24917</v>
      </c>
      <c r="H6757" s="55">
        <v>0</v>
      </c>
    </row>
    <row r="6758" spans="1:8" ht="12.5" customHeight="1">
      <c r="A6758" s="55">
        <v>27458</v>
      </c>
      <c r="B6758" s="55">
        <v>4</v>
      </c>
      <c r="C6758" s="55" t="s">
        <v>24918</v>
      </c>
      <c r="D6758" s="55" t="s">
        <v>4649</v>
      </c>
      <c r="E6758" s="55" t="s">
        <v>24919</v>
      </c>
      <c r="F6758" s="55" t="s">
        <v>4651</v>
      </c>
      <c r="G6758" s="55" t="s">
        <v>24920</v>
      </c>
      <c r="H6758" s="55">
        <v>0</v>
      </c>
    </row>
    <row r="6759" spans="1:8" ht="12.5" customHeight="1">
      <c r="A6759" s="55">
        <v>27467</v>
      </c>
      <c r="B6759" s="55">
        <v>4</v>
      </c>
      <c r="C6759" s="55" t="s">
        <v>24921</v>
      </c>
      <c r="D6759" s="55" t="s">
        <v>4649</v>
      </c>
      <c r="E6759" s="55" t="s">
        <v>24922</v>
      </c>
      <c r="F6759" s="55" t="s">
        <v>4651</v>
      </c>
      <c r="G6759" s="55" t="s">
        <v>24923</v>
      </c>
      <c r="H6759" s="55">
        <v>0</v>
      </c>
    </row>
    <row r="6760" spans="1:8" ht="12.5" customHeight="1">
      <c r="A6760" s="55">
        <v>27681</v>
      </c>
      <c r="B6760" s="55">
        <v>4</v>
      </c>
      <c r="C6760" s="55" t="s">
        <v>24924</v>
      </c>
      <c r="D6760" s="55" t="s">
        <v>4649</v>
      </c>
      <c r="E6760" s="55" t="s">
        <v>24925</v>
      </c>
      <c r="F6760" s="55" t="s">
        <v>4651</v>
      </c>
      <c r="G6760" s="55" t="s">
        <v>24926</v>
      </c>
      <c r="H6760" s="55">
        <v>0</v>
      </c>
    </row>
    <row r="6761" spans="1:8" ht="12.5" customHeight="1">
      <c r="A6761" s="55">
        <v>28001</v>
      </c>
      <c r="B6761" s="55">
        <v>4</v>
      </c>
      <c r="C6761" s="55" t="s">
        <v>24927</v>
      </c>
      <c r="D6761" s="55" t="s">
        <v>4649</v>
      </c>
      <c r="E6761" s="55" t="s">
        <v>24928</v>
      </c>
      <c r="F6761" s="55" t="s">
        <v>4651</v>
      </c>
      <c r="G6761" s="55" t="s">
        <v>24929</v>
      </c>
      <c r="H6761" s="55">
        <v>0</v>
      </c>
    </row>
    <row r="6762" spans="1:8" ht="12.5" customHeight="1">
      <c r="A6762" s="55">
        <v>28244</v>
      </c>
      <c r="B6762" s="55">
        <v>4</v>
      </c>
      <c r="C6762" s="55" t="s">
        <v>24930</v>
      </c>
      <c r="D6762" s="55" t="s">
        <v>4649</v>
      </c>
      <c r="E6762" s="55" t="s">
        <v>24931</v>
      </c>
      <c r="F6762" s="55" t="s">
        <v>4651</v>
      </c>
      <c r="G6762" s="55" t="s">
        <v>24932</v>
      </c>
      <c r="H6762" s="55">
        <v>0</v>
      </c>
    </row>
    <row r="6763" spans="1:8" ht="12.5" customHeight="1">
      <c r="A6763" s="55">
        <v>28251</v>
      </c>
      <c r="B6763" s="55">
        <v>4</v>
      </c>
      <c r="C6763" s="55" t="s">
        <v>24933</v>
      </c>
      <c r="D6763" s="55" t="s">
        <v>4649</v>
      </c>
      <c r="E6763" s="55" t="s">
        <v>24934</v>
      </c>
      <c r="F6763" s="55" t="s">
        <v>4651</v>
      </c>
      <c r="G6763" s="55" t="s">
        <v>24935</v>
      </c>
      <c r="H6763" s="55">
        <v>0</v>
      </c>
    </row>
    <row r="6764" spans="1:8" ht="12.5" customHeight="1">
      <c r="A6764" s="55">
        <v>28271</v>
      </c>
      <c r="B6764" s="55">
        <v>4</v>
      </c>
      <c r="C6764" s="55" t="s">
        <v>24936</v>
      </c>
      <c r="D6764" s="55" t="s">
        <v>4649</v>
      </c>
      <c r="E6764" s="55" t="s">
        <v>24937</v>
      </c>
      <c r="F6764" s="55" t="s">
        <v>4651</v>
      </c>
      <c r="G6764" s="55" t="s">
        <v>24938</v>
      </c>
      <c r="H6764" s="55">
        <v>0</v>
      </c>
    </row>
    <row r="6765" spans="1:8" ht="12.5" customHeight="1">
      <c r="A6765" s="55">
        <v>28584</v>
      </c>
      <c r="B6765" s="55">
        <v>4</v>
      </c>
      <c r="C6765" s="55" t="s">
        <v>24939</v>
      </c>
      <c r="D6765" s="55" t="s">
        <v>4649</v>
      </c>
      <c r="E6765" s="55" t="s">
        <v>24940</v>
      </c>
      <c r="F6765" s="55" t="s">
        <v>4651</v>
      </c>
      <c r="G6765" s="55" t="s">
        <v>24941</v>
      </c>
      <c r="H6765" s="55">
        <v>0</v>
      </c>
    </row>
    <row r="6766" spans="1:8" ht="12.5" customHeight="1">
      <c r="A6766" s="55">
        <v>29035</v>
      </c>
      <c r="B6766" s="55">
        <v>4</v>
      </c>
      <c r="C6766" s="55" t="s">
        <v>24942</v>
      </c>
      <c r="D6766" s="55" t="s">
        <v>4649</v>
      </c>
      <c r="E6766" s="55" t="s">
        <v>24943</v>
      </c>
      <c r="F6766" s="55" t="s">
        <v>4651</v>
      </c>
      <c r="G6766" s="55" t="s">
        <v>24944</v>
      </c>
      <c r="H6766" s="55">
        <v>0</v>
      </c>
    </row>
    <row r="6767" spans="1:8" ht="12.5" customHeight="1">
      <c r="A6767" s="55">
        <v>11086</v>
      </c>
      <c r="B6767" s="55">
        <v>4</v>
      </c>
      <c r="C6767" s="55" t="s">
        <v>24945</v>
      </c>
      <c r="D6767" s="55" t="s">
        <v>4649</v>
      </c>
      <c r="E6767" s="55" t="s">
        <v>24946</v>
      </c>
      <c r="F6767" s="55" t="s">
        <v>4651</v>
      </c>
      <c r="G6767" s="55" t="s">
        <v>24947</v>
      </c>
      <c r="H6767" s="55">
        <v>0</v>
      </c>
    </row>
    <row r="6768" spans="1:8" ht="12.5" customHeight="1">
      <c r="A6768" s="55">
        <v>11135</v>
      </c>
      <c r="B6768" s="55">
        <v>4</v>
      </c>
      <c r="C6768" s="55" t="s">
        <v>24948</v>
      </c>
      <c r="D6768" s="55" t="s">
        <v>4649</v>
      </c>
      <c r="E6768" s="55" t="s">
        <v>24949</v>
      </c>
      <c r="F6768" s="55" t="s">
        <v>4651</v>
      </c>
      <c r="G6768" s="55" t="s">
        <v>24950</v>
      </c>
      <c r="H6768" s="55">
        <v>0</v>
      </c>
    </row>
    <row r="6769" spans="1:8" ht="12.5" customHeight="1">
      <c r="A6769" s="55">
        <v>11180</v>
      </c>
      <c r="B6769" s="55">
        <v>4</v>
      </c>
      <c r="C6769" s="55" t="s">
        <v>24951</v>
      </c>
      <c r="D6769" s="55" t="s">
        <v>4649</v>
      </c>
      <c r="E6769" s="55" t="s">
        <v>24952</v>
      </c>
      <c r="F6769" s="55" t="s">
        <v>4651</v>
      </c>
      <c r="G6769" s="55" t="s">
        <v>24953</v>
      </c>
      <c r="H6769" s="55">
        <v>0</v>
      </c>
    </row>
    <row r="6770" spans="1:8" ht="12.5" customHeight="1">
      <c r="A6770" s="55">
        <v>11199</v>
      </c>
      <c r="B6770" s="55">
        <v>4</v>
      </c>
      <c r="C6770" s="55" t="s">
        <v>24954</v>
      </c>
      <c r="D6770" s="55" t="s">
        <v>4649</v>
      </c>
      <c r="E6770" s="55" t="s">
        <v>24955</v>
      </c>
      <c r="F6770" s="55" t="s">
        <v>4651</v>
      </c>
      <c r="G6770" s="55" t="s">
        <v>24956</v>
      </c>
      <c r="H6770" s="55">
        <v>0</v>
      </c>
    </row>
    <row r="6771" spans="1:8" ht="12.5" customHeight="1">
      <c r="A6771" s="55">
        <v>11221</v>
      </c>
      <c r="B6771" s="55">
        <v>4</v>
      </c>
      <c r="C6771" s="55" t="s">
        <v>24957</v>
      </c>
      <c r="D6771" s="55" t="s">
        <v>4649</v>
      </c>
      <c r="E6771" s="55" t="s">
        <v>24958</v>
      </c>
      <c r="F6771" s="55" t="s">
        <v>4651</v>
      </c>
      <c r="G6771" s="55" t="s">
        <v>24959</v>
      </c>
      <c r="H6771" s="55">
        <v>0</v>
      </c>
    </row>
    <row r="6772" spans="1:8" ht="12.5" customHeight="1">
      <c r="A6772" s="55">
        <v>11271</v>
      </c>
      <c r="B6772" s="55">
        <v>4</v>
      </c>
      <c r="C6772" s="55" t="s">
        <v>24960</v>
      </c>
      <c r="D6772" s="55" t="s">
        <v>4649</v>
      </c>
      <c r="E6772" s="55" t="s">
        <v>24961</v>
      </c>
      <c r="F6772" s="55" t="s">
        <v>4651</v>
      </c>
      <c r="G6772" s="55" t="s">
        <v>24962</v>
      </c>
      <c r="H6772" s="55">
        <v>0</v>
      </c>
    </row>
    <row r="6773" spans="1:8" ht="12.5" customHeight="1">
      <c r="A6773" s="55">
        <v>11324</v>
      </c>
      <c r="B6773" s="55">
        <v>4</v>
      </c>
      <c r="C6773" s="55" t="s">
        <v>24963</v>
      </c>
      <c r="D6773" s="55" t="s">
        <v>4649</v>
      </c>
      <c r="E6773" s="55" t="s">
        <v>24964</v>
      </c>
      <c r="F6773" s="55" t="s">
        <v>4651</v>
      </c>
      <c r="G6773" s="55" t="s">
        <v>24965</v>
      </c>
      <c r="H6773" s="55">
        <v>0</v>
      </c>
    </row>
    <row r="6774" spans="1:8" ht="12.5" customHeight="1">
      <c r="A6774" s="55">
        <v>11517</v>
      </c>
      <c r="B6774" s="55">
        <v>4</v>
      </c>
      <c r="C6774" s="55" t="s">
        <v>24966</v>
      </c>
      <c r="D6774" s="55" t="s">
        <v>4649</v>
      </c>
      <c r="E6774" s="55" t="s">
        <v>24967</v>
      </c>
      <c r="F6774" s="55" t="s">
        <v>4651</v>
      </c>
      <c r="G6774" s="55" t="s">
        <v>24968</v>
      </c>
      <c r="H6774" s="55">
        <v>0</v>
      </c>
    </row>
    <row r="6775" spans="1:8" ht="12.5" customHeight="1">
      <c r="A6775" s="55">
        <v>11727</v>
      </c>
      <c r="B6775" s="55">
        <v>4</v>
      </c>
      <c r="C6775" s="55" t="s">
        <v>24969</v>
      </c>
      <c r="D6775" s="55" t="s">
        <v>4649</v>
      </c>
      <c r="E6775" s="55" t="s">
        <v>24970</v>
      </c>
      <c r="F6775" s="55" t="s">
        <v>4651</v>
      </c>
      <c r="G6775" s="55" t="s">
        <v>24971</v>
      </c>
      <c r="H6775" s="55">
        <v>0</v>
      </c>
    </row>
    <row r="6776" spans="1:8" ht="12.5" customHeight="1">
      <c r="A6776" s="55">
        <v>11777</v>
      </c>
      <c r="B6776" s="55">
        <v>4</v>
      </c>
      <c r="C6776" s="55" t="s">
        <v>24972</v>
      </c>
      <c r="D6776" s="55" t="s">
        <v>4649</v>
      </c>
      <c r="E6776" s="55" t="s">
        <v>24973</v>
      </c>
      <c r="F6776" s="55" t="s">
        <v>4651</v>
      </c>
      <c r="G6776" s="55" t="s">
        <v>24974</v>
      </c>
      <c r="H6776" s="55">
        <v>0</v>
      </c>
    </row>
    <row r="6777" spans="1:8" ht="12.5" customHeight="1">
      <c r="A6777" s="55">
        <v>11890</v>
      </c>
      <c r="B6777" s="55">
        <v>4</v>
      </c>
      <c r="C6777" s="55" t="s">
        <v>24975</v>
      </c>
      <c r="D6777" s="55" t="s">
        <v>4649</v>
      </c>
      <c r="E6777" s="55" t="s">
        <v>24976</v>
      </c>
      <c r="F6777" s="55" t="s">
        <v>4651</v>
      </c>
      <c r="G6777" s="55" t="s">
        <v>24977</v>
      </c>
      <c r="H6777" s="55">
        <v>0</v>
      </c>
    </row>
    <row r="6778" spans="1:8" ht="12.5" customHeight="1">
      <c r="A6778" s="55">
        <v>12771</v>
      </c>
      <c r="B6778" s="55">
        <v>4</v>
      </c>
      <c r="C6778" s="55" t="s">
        <v>24978</v>
      </c>
      <c r="D6778" s="55" t="s">
        <v>4649</v>
      </c>
      <c r="E6778" s="55" t="s">
        <v>24979</v>
      </c>
      <c r="F6778" s="55" t="s">
        <v>4651</v>
      </c>
      <c r="G6778" s="55" t="s">
        <v>24980</v>
      </c>
      <c r="H6778" s="55">
        <v>0</v>
      </c>
    </row>
    <row r="6779" spans="1:8" ht="12.5" customHeight="1">
      <c r="A6779" s="55">
        <v>12900</v>
      </c>
      <c r="B6779" s="55">
        <v>4</v>
      </c>
      <c r="C6779" s="55" t="s">
        <v>24981</v>
      </c>
      <c r="D6779" s="55" t="s">
        <v>4649</v>
      </c>
      <c r="E6779" s="55" t="s">
        <v>24982</v>
      </c>
      <c r="F6779" s="55" t="s">
        <v>4651</v>
      </c>
      <c r="G6779" s="55" t="s">
        <v>24983</v>
      </c>
      <c r="H6779" s="55">
        <v>0</v>
      </c>
    </row>
    <row r="6780" spans="1:8" ht="12.5" customHeight="1">
      <c r="A6780" s="55">
        <v>13316</v>
      </c>
      <c r="B6780" s="55">
        <v>4</v>
      </c>
      <c r="C6780" s="55" t="s">
        <v>24984</v>
      </c>
      <c r="D6780" s="55" t="s">
        <v>4649</v>
      </c>
      <c r="E6780" s="55" t="s">
        <v>24985</v>
      </c>
      <c r="F6780" s="55" t="s">
        <v>4651</v>
      </c>
      <c r="G6780" s="55" t="s">
        <v>24986</v>
      </c>
      <c r="H6780" s="55">
        <v>0</v>
      </c>
    </row>
    <row r="6781" spans="1:8" ht="12.5" customHeight="1">
      <c r="A6781" s="55">
        <v>13332</v>
      </c>
      <c r="B6781" s="55">
        <v>4</v>
      </c>
      <c r="C6781" s="55" t="s">
        <v>24987</v>
      </c>
      <c r="D6781" s="55" t="s">
        <v>4649</v>
      </c>
      <c r="E6781" s="55" t="s">
        <v>24988</v>
      </c>
      <c r="F6781" s="55" t="s">
        <v>4651</v>
      </c>
      <c r="G6781" s="55" t="s">
        <v>24989</v>
      </c>
      <c r="H6781" s="55">
        <v>0</v>
      </c>
    </row>
    <row r="6782" spans="1:8" ht="12.5" customHeight="1">
      <c r="A6782" s="55">
        <v>13376</v>
      </c>
      <c r="B6782" s="55">
        <v>4</v>
      </c>
      <c r="C6782" s="55" t="s">
        <v>24990</v>
      </c>
      <c r="D6782" s="55" t="s">
        <v>4649</v>
      </c>
      <c r="E6782" s="55" t="s">
        <v>24991</v>
      </c>
      <c r="F6782" s="55" t="s">
        <v>4651</v>
      </c>
      <c r="G6782" s="55" t="s">
        <v>24992</v>
      </c>
      <c r="H6782" s="55">
        <v>0</v>
      </c>
    </row>
    <row r="6783" spans="1:8" ht="12.5" customHeight="1">
      <c r="A6783" s="55">
        <v>13439</v>
      </c>
      <c r="B6783" s="55">
        <v>4</v>
      </c>
      <c r="C6783" s="55" t="s">
        <v>24993</v>
      </c>
      <c r="D6783" s="55" t="s">
        <v>4649</v>
      </c>
      <c r="E6783" s="55" t="s">
        <v>24994</v>
      </c>
      <c r="F6783" s="55" t="s">
        <v>4651</v>
      </c>
      <c r="G6783" s="55" t="s">
        <v>24995</v>
      </c>
      <c r="H6783" s="55">
        <v>0</v>
      </c>
    </row>
    <row r="6784" spans="1:8" ht="12.5" customHeight="1">
      <c r="A6784" s="55">
        <v>13904</v>
      </c>
      <c r="B6784" s="55">
        <v>4</v>
      </c>
      <c r="C6784" s="55" t="s">
        <v>24996</v>
      </c>
      <c r="D6784" s="55" t="s">
        <v>4649</v>
      </c>
      <c r="E6784" s="55" t="s">
        <v>24997</v>
      </c>
      <c r="F6784" s="55" t="s">
        <v>4651</v>
      </c>
      <c r="G6784" s="55" t="s">
        <v>24998</v>
      </c>
      <c r="H6784" s="55">
        <v>0</v>
      </c>
    </row>
    <row r="6785" spans="1:8" ht="12.5" customHeight="1">
      <c r="A6785" s="55">
        <v>14487</v>
      </c>
      <c r="B6785" s="55">
        <v>4</v>
      </c>
      <c r="C6785" s="55" t="s">
        <v>24999</v>
      </c>
      <c r="D6785" s="55" t="s">
        <v>4649</v>
      </c>
      <c r="E6785" s="55" t="s">
        <v>25000</v>
      </c>
      <c r="F6785" s="55" t="s">
        <v>4651</v>
      </c>
      <c r="G6785" s="55" t="s">
        <v>25001</v>
      </c>
      <c r="H6785" s="55">
        <v>0</v>
      </c>
    </row>
    <row r="6786" spans="1:8" ht="12.5" customHeight="1">
      <c r="A6786" s="55">
        <v>14507</v>
      </c>
      <c r="B6786" s="55">
        <v>4</v>
      </c>
      <c r="C6786" s="55" t="s">
        <v>25002</v>
      </c>
      <c r="D6786" s="55" t="s">
        <v>4649</v>
      </c>
      <c r="E6786" s="55" t="s">
        <v>25003</v>
      </c>
      <c r="F6786" s="55" t="s">
        <v>4651</v>
      </c>
      <c r="G6786" s="55" t="s">
        <v>25004</v>
      </c>
      <c r="H6786" s="55">
        <v>0</v>
      </c>
    </row>
    <row r="6787" spans="1:8" ht="12.5" customHeight="1">
      <c r="A6787" s="55">
        <v>14589</v>
      </c>
      <c r="B6787" s="55">
        <v>4</v>
      </c>
      <c r="C6787" s="55" t="s">
        <v>25005</v>
      </c>
      <c r="D6787" s="55" t="s">
        <v>4649</v>
      </c>
      <c r="E6787" s="55" t="s">
        <v>25006</v>
      </c>
      <c r="F6787" s="55" t="s">
        <v>4651</v>
      </c>
      <c r="G6787" s="55" t="s">
        <v>25007</v>
      </c>
      <c r="H6787" s="55">
        <v>0</v>
      </c>
    </row>
    <row r="6788" spans="1:8" ht="12.5" customHeight="1">
      <c r="A6788" s="55">
        <v>14748</v>
      </c>
      <c r="B6788" s="55">
        <v>4</v>
      </c>
      <c r="C6788" s="55" t="s">
        <v>25008</v>
      </c>
      <c r="D6788" s="55" t="s">
        <v>4649</v>
      </c>
      <c r="E6788" s="55" t="s">
        <v>25009</v>
      </c>
      <c r="F6788" s="55" t="s">
        <v>4651</v>
      </c>
      <c r="G6788" s="55" t="s">
        <v>25010</v>
      </c>
      <c r="H6788" s="55">
        <v>0</v>
      </c>
    </row>
    <row r="6789" spans="1:8" ht="12.5" customHeight="1">
      <c r="A6789" s="55">
        <v>15199</v>
      </c>
      <c r="B6789" s="55">
        <v>4</v>
      </c>
      <c r="C6789" s="55" t="s">
        <v>25011</v>
      </c>
      <c r="D6789" s="55" t="s">
        <v>4649</v>
      </c>
      <c r="E6789" s="55" t="s">
        <v>25012</v>
      </c>
      <c r="F6789" s="55" t="s">
        <v>4651</v>
      </c>
      <c r="G6789" s="55" t="s">
        <v>25013</v>
      </c>
      <c r="H6789" s="55">
        <v>0</v>
      </c>
    </row>
    <row r="6790" spans="1:8" ht="12.5" customHeight="1">
      <c r="A6790" s="55">
        <v>15400</v>
      </c>
      <c r="B6790" s="55">
        <v>4</v>
      </c>
      <c r="C6790" s="55" t="s">
        <v>25014</v>
      </c>
      <c r="D6790" s="55" t="s">
        <v>4649</v>
      </c>
      <c r="E6790" s="55" t="s">
        <v>25015</v>
      </c>
      <c r="F6790" s="55" t="s">
        <v>4651</v>
      </c>
      <c r="G6790" s="55" t="s">
        <v>25016</v>
      </c>
      <c r="H6790" s="55">
        <v>0</v>
      </c>
    </row>
    <row r="6791" spans="1:8" ht="12.5" customHeight="1">
      <c r="A6791" s="55">
        <v>15414</v>
      </c>
      <c r="B6791" s="55">
        <v>4</v>
      </c>
      <c r="C6791" s="55" t="s">
        <v>25017</v>
      </c>
      <c r="D6791" s="55" t="s">
        <v>4649</v>
      </c>
      <c r="E6791" s="55" t="s">
        <v>25018</v>
      </c>
      <c r="F6791" s="55" t="s">
        <v>4651</v>
      </c>
      <c r="G6791" s="55" t="s">
        <v>25019</v>
      </c>
      <c r="H6791" s="55">
        <v>0</v>
      </c>
    </row>
    <row r="6792" spans="1:8" ht="12.5" customHeight="1">
      <c r="A6792" s="55">
        <v>15527</v>
      </c>
      <c r="B6792" s="55">
        <v>4</v>
      </c>
      <c r="C6792" s="55" t="s">
        <v>25020</v>
      </c>
      <c r="D6792" s="55" t="s">
        <v>4649</v>
      </c>
      <c r="E6792" s="55" t="s">
        <v>25021</v>
      </c>
      <c r="F6792" s="55" t="s">
        <v>4651</v>
      </c>
      <c r="G6792" s="55" t="s">
        <v>25022</v>
      </c>
      <c r="H6792" s="55">
        <v>0</v>
      </c>
    </row>
    <row r="6793" spans="1:8" ht="12.5" customHeight="1">
      <c r="A6793" s="55">
        <v>15854</v>
      </c>
      <c r="B6793" s="55">
        <v>4</v>
      </c>
      <c r="C6793" s="55" t="s">
        <v>25023</v>
      </c>
      <c r="D6793" s="55" t="s">
        <v>4649</v>
      </c>
      <c r="E6793" s="55" t="s">
        <v>25024</v>
      </c>
      <c r="F6793" s="55" t="s">
        <v>4651</v>
      </c>
      <c r="G6793" s="55" t="s">
        <v>25025</v>
      </c>
      <c r="H6793" s="55">
        <v>0</v>
      </c>
    </row>
    <row r="6794" spans="1:8" ht="12.5" customHeight="1">
      <c r="A6794" s="55">
        <v>15953</v>
      </c>
      <c r="B6794" s="55">
        <v>4</v>
      </c>
      <c r="C6794" s="55" t="s">
        <v>25026</v>
      </c>
      <c r="D6794" s="55" t="s">
        <v>4649</v>
      </c>
      <c r="E6794" s="55" t="s">
        <v>25027</v>
      </c>
      <c r="F6794" s="55" t="s">
        <v>4651</v>
      </c>
      <c r="G6794" s="55" t="s">
        <v>25028</v>
      </c>
      <c r="H6794" s="55">
        <v>0</v>
      </c>
    </row>
    <row r="6795" spans="1:8" ht="12.5" customHeight="1">
      <c r="A6795" s="55">
        <v>16143</v>
      </c>
      <c r="B6795" s="55">
        <v>4</v>
      </c>
      <c r="C6795" s="55" t="s">
        <v>25029</v>
      </c>
      <c r="D6795" s="55" t="s">
        <v>4649</v>
      </c>
      <c r="E6795" s="55" t="s">
        <v>25030</v>
      </c>
      <c r="F6795" s="55" t="s">
        <v>4651</v>
      </c>
      <c r="G6795" s="55" t="s">
        <v>25031</v>
      </c>
      <c r="H6795" s="55">
        <v>0</v>
      </c>
    </row>
    <row r="6796" spans="1:8" ht="12.5" customHeight="1">
      <c r="A6796" s="55">
        <v>16357</v>
      </c>
      <c r="B6796" s="55">
        <v>4</v>
      </c>
      <c r="C6796" s="55" t="s">
        <v>25032</v>
      </c>
      <c r="D6796" s="55" t="s">
        <v>4649</v>
      </c>
      <c r="E6796" s="55" t="s">
        <v>25033</v>
      </c>
      <c r="F6796" s="55" t="s">
        <v>4651</v>
      </c>
      <c r="G6796" s="55" t="s">
        <v>25034</v>
      </c>
      <c r="H6796" s="55">
        <v>0</v>
      </c>
    </row>
    <row r="6797" spans="1:8" ht="12.5" customHeight="1">
      <c r="A6797" s="55">
        <v>16375</v>
      </c>
      <c r="B6797" s="55">
        <v>4</v>
      </c>
      <c r="C6797" s="55" t="s">
        <v>25035</v>
      </c>
      <c r="D6797" s="55" t="s">
        <v>4649</v>
      </c>
      <c r="E6797" s="55" t="s">
        <v>25036</v>
      </c>
      <c r="F6797" s="55" t="s">
        <v>4651</v>
      </c>
      <c r="G6797" s="55" t="s">
        <v>25037</v>
      </c>
      <c r="H6797" s="55">
        <v>0</v>
      </c>
    </row>
    <row r="6798" spans="1:8" ht="12.5" customHeight="1">
      <c r="A6798" s="55">
        <v>16644</v>
      </c>
      <c r="B6798" s="55">
        <v>4</v>
      </c>
      <c r="C6798" s="55" t="s">
        <v>25038</v>
      </c>
      <c r="D6798" s="55" t="s">
        <v>4649</v>
      </c>
      <c r="E6798" s="55" t="s">
        <v>25039</v>
      </c>
      <c r="F6798" s="55" t="s">
        <v>4651</v>
      </c>
      <c r="G6798" s="55" t="s">
        <v>25040</v>
      </c>
      <c r="H6798" s="55">
        <v>0</v>
      </c>
    </row>
    <row r="6799" spans="1:8" ht="12.5" customHeight="1">
      <c r="A6799" s="55">
        <v>16652</v>
      </c>
      <c r="B6799" s="55">
        <v>4</v>
      </c>
      <c r="C6799" s="55" t="s">
        <v>25041</v>
      </c>
      <c r="D6799" s="55" t="s">
        <v>4649</v>
      </c>
      <c r="E6799" s="55" t="s">
        <v>25042</v>
      </c>
      <c r="F6799" s="55" t="s">
        <v>4651</v>
      </c>
      <c r="G6799" s="55" t="s">
        <v>25043</v>
      </c>
      <c r="H6799" s="55">
        <v>0</v>
      </c>
    </row>
    <row r="6800" spans="1:8" ht="12.5" customHeight="1">
      <c r="A6800" s="55">
        <v>17000</v>
      </c>
      <c r="B6800" s="55">
        <v>4</v>
      </c>
      <c r="C6800" s="55" t="s">
        <v>25044</v>
      </c>
      <c r="D6800" s="55" t="s">
        <v>4649</v>
      </c>
      <c r="E6800" s="55" t="s">
        <v>25045</v>
      </c>
      <c r="F6800" s="55" t="s">
        <v>4651</v>
      </c>
      <c r="G6800" s="55" t="s">
        <v>25046</v>
      </c>
      <c r="H6800" s="55">
        <v>0</v>
      </c>
    </row>
    <row r="6801" spans="1:8" ht="12.5" customHeight="1">
      <c r="A6801" s="55">
        <v>17130</v>
      </c>
      <c r="B6801" s="55">
        <v>4</v>
      </c>
      <c r="C6801" s="55" t="s">
        <v>25047</v>
      </c>
      <c r="D6801" s="55" t="s">
        <v>4649</v>
      </c>
      <c r="E6801" s="55" t="s">
        <v>25048</v>
      </c>
      <c r="F6801" s="55" t="s">
        <v>4651</v>
      </c>
      <c r="G6801" s="55" t="s">
        <v>25049</v>
      </c>
      <c r="H6801" s="55">
        <v>0</v>
      </c>
    </row>
    <row r="6802" spans="1:8" ht="12.5" customHeight="1">
      <c r="A6802" s="55">
        <v>17489</v>
      </c>
      <c r="B6802" s="55">
        <v>4</v>
      </c>
      <c r="C6802" s="55" t="s">
        <v>25050</v>
      </c>
      <c r="D6802" s="55" t="s">
        <v>4649</v>
      </c>
      <c r="E6802" s="55" t="s">
        <v>25051</v>
      </c>
      <c r="F6802" s="55" t="s">
        <v>4651</v>
      </c>
      <c r="G6802" s="55" t="s">
        <v>25052</v>
      </c>
      <c r="H6802" s="55">
        <v>0</v>
      </c>
    </row>
    <row r="6803" spans="1:8" ht="12.5" customHeight="1">
      <c r="A6803" s="55">
        <v>17609</v>
      </c>
      <c r="B6803" s="55">
        <v>4</v>
      </c>
      <c r="C6803" s="55" t="s">
        <v>25053</v>
      </c>
      <c r="D6803" s="55" t="s">
        <v>4649</v>
      </c>
      <c r="E6803" s="55" t="s">
        <v>25054</v>
      </c>
      <c r="F6803" s="55" t="s">
        <v>4651</v>
      </c>
      <c r="G6803" s="55" t="s">
        <v>25055</v>
      </c>
      <c r="H6803" s="55">
        <v>0</v>
      </c>
    </row>
    <row r="6804" spans="1:8" ht="12.5" customHeight="1">
      <c r="A6804" s="55">
        <v>17658</v>
      </c>
      <c r="B6804" s="55">
        <v>4</v>
      </c>
      <c r="C6804" s="55" t="s">
        <v>25056</v>
      </c>
      <c r="D6804" s="55" t="s">
        <v>4649</v>
      </c>
      <c r="E6804" s="55" t="s">
        <v>25057</v>
      </c>
      <c r="F6804" s="55" t="s">
        <v>4651</v>
      </c>
      <c r="G6804" s="55" t="s">
        <v>25058</v>
      </c>
      <c r="H6804" s="55">
        <v>0</v>
      </c>
    </row>
    <row r="6805" spans="1:8" ht="12.5" customHeight="1">
      <c r="A6805" s="55">
        <v>18230</v>
      </c>
      <c r="B6805" s="55">
        <v>4</v>
      </c>
      <c r="C6805" s="55" t="s">
        <v>25059</v>
      </c>
      <c r="D6805" s="55" t="s">
        <v>4649</v>
      </c>
      <c r="E6805" s="55" t="s">
        <v>25060</v>
      </c>
      <c r="F6805" s="55" t="s">
        <v>4651</v>
      </c>
      <c r="G6805" s="55" t="s">
        <v>25061</v>
      </c>
      <c r="H6805" s="55">
        <v>0</v>
      </c>
    </row>
    <row r="6806" spans="1:8" ht="12.5" customHeight="1">
      <c r="A6806" s="55">
        <v>18386</v>
      </c>
      <c r="B6806" s="55">
        <v>4</v>
      </c>
      <c r="C6806" s="55" t="s">
        <v>25062</v>
      </c>
      <c r="D6806" s="55" t="s">
        <v>4649</v>
      </c>
      <c r="E6806" s="55" t="s">
        <v>25063</v>
      </c>
      <c r="F6806" s="55" t="s">
        <v>4651</v>
      </c>
      <c r="G6806" s="55" t="s">
        <v>25064</v>
      </c>
      <c r="H6806" s="55">
        <v>0</v>
      </c>
    </row>
    <row r="6807" spans="1:8" ht="12.5" customHeight="1">
      <c r="A6807" s="55">
        <v>18431</v>
      </c>
      <c r="B6807" s="55">
        <v>4</v>
      </c>
      <c r="C6807" s="55" t="s">
        <v>25065</v>
      </c>
      <c r="D6807" s="55" t="s">
        <v>4649</v>
      </c>
      <c r="E6807" s="55" t="s">
        <v>25066</v>
      </c>
      <c r="F6807" s="55" t="s">
        <v>4651</v>
      </c>
      <c r="G6807" s="55" t="s">
        <v>25067</v>
      </c>
      <c r="H6807" s="55">
        <v>0</v>
      </c>
    </row>
    <row r="6808" spans="1:8" ht="12.5" customHeight="1">
      <c r="A6808" s="55">
        <v>18647</v>
      </c>
      <c r="B6808" s="55">
        <v>4</v>
      </c>
      <c r="C6808" s="55" t="s">
        <v>25068</v>
      </c>
      <c r="D6808" s="55" t="s">
        <v>4649</v>
      </c>
      <c r="E6808" s="55" t="s">
        <v>25069</v>
      </c>
      <c r="F6808" s="55" t="s">
        <v>4651</v>
      </c>
      <c r="G6808" s="55" t="s">
        <v>25070</v>
      </c>
      <c r="H6808" s="55">
        <v>0</v>
      </c>
    </row>
    <row r="6809" spans="1:8" ht="12.5" customHeight="1">
      <c r="A6809" s="55">
        <v>18835</v>
      </c>
      <c r="B6809" s="55">
        <v>4</v>
      </c>
      <c r="C6809" s="55" t="s">
        <v>25071</v>
      </c>
      <c r="D6809" s="55" t="s">
        <v>4649</v>
      </c>
      <c r="E6809" s="55" t="s">
        <v>25072</v>
      </c>
      <c r="F6809" s="55" t="s">
        <v>4651</v>
      </c>
      <c r="G6809" s="55" t="s">
        <v>25073</v>
      </c>
      <c r="H6809" s="55">
        <v>0</v>
      </c>
    </row>
    <row r="6810" spans="1:8" ht="12.5" customHeight="1">
      <c r="A6810" s="55">
        <v>19221</v>
      </c>
      <c r="B6810" s="55">
        <v>4</v>
      </c>
      <c r="C6810" s="55" t="s">
        <v>25074</v>
      </c>
      <c r="D6810" s="55" t="s">
        <v>4649</v>
      </c>
      <c r="E6810" s="55" t="s">
        <v>25075</v>
      </c>
      <c r="F6810" s="55" t="s">
        <v>4651</v>
      </c>
      <c r="G6810" s="55" t="s">
        <v>25076</v>
      </c>
      <c r="H6810" s="55">
        <v>0</v>
      </c>
    </row>
    <row r="6811" spans="1:8" ht="12.5" customHeight="1">
      <c r="A6811" s="55">
        <v>19697</v>
      </c>
      <c r="B6811" s="55">
        <v>4</v>
      </c>
      <c r="C6811" s="55" t="s">
        <v>25077</v>
      </c>
      <c r="D6811" s="55" t="s">
        <v>4649</v>
      </c>
      <c r="E6811" s="55" t="s">
        <v>25078</v>
      </c>
      <c r="F6811" s="55" t="s">
        <v>4651</v>
      </c>
      <c r="G6811" s="55" t="s">
        <v>25079</v>
      </c>
      <c r="H6811" s="55">
        <v>0</v>
      </c>
    </row>
    <row r="6812" spans="1:8" ht="12.5" customHeight="1">
      <c r="A6812" s="55">
        <v>19983</v>
      </c>
      <c r="B6812" s="55">
        <v>4</v>
      </c>
      <c r="C6812" s="55" t="s">
        <v>25080</v>
      </c>
      <c r="D6812" s="55" t="s">
        <v>4649</v>
      </c>
      <c r="E6812" s="55" t="s">
        <v>25081</v>
      </c>
      <c r="F6812" s="55" t="s">
        <v>4651</v>
      </c>
      <c r="G6812" s="55" t="s">
        <v>25082</v>
      </c>
      <c r="H6812" s="55">
        <v>0</v>
      </c>
    </row>
    <row r="6813" spans="1:8" ht="12.5" customHeight="1">
      <c r="A6813" s="55">
        <v>20105</v>
      </c>
      <c r="B6813" s="55">
        <v>4</v>
      </c>
      <c r="C6813" s="55" t="s">
        <v>25083</v>
      </c>
      <c r="D6813" s="55" t="s">
        <v>4649</v>
      </c>
      <c r="E6813" s="55" t="s">
        <v>25084</v>
      </c>
      <c r="F6813" s="55" t="s">
        <v>4651</v>
      </c>
      <c r="G6813" s="55" t="s">
        <v>25085</v>
      </c>
      <c r="H6813" s="55">
        <v>0</v>
      </c>
    </row>
    <row r="6814" spans="1:8" ht="12.5" customHeight="1">
      <c r="A6814" s="55">
        <v>20327</v>
      </c>
      <c r="B6814" s="55">
        <v>4</v>
      </c>
      <c r="C6814" s="55" t="s">
        <v>25086</v>
      </c>
      <c r="D6814" s="55" t="s">
        <v>4649</v>
      </c>
      <c r="E6814" s="55" t="s">
        <v>25087</v>
      </c>
      <c r="F6814" s="55" t="s">
        <v>4651</v>
      </c>
      <c r="G6814" s="55" t="s">
        <v>25088</v>
      </c>
      <c r="H6814" s="55">
        <v>0</v>
      </c>
    </row>
    <row r="6815" spans="1:8" ht="12.5" customHeight="1">
      <c r="A6815" s="55">
        <v>20366</v>
      </c>
      <c r="B6815" s="55">
        <v>4</v>
      </c>
      <c r="C6815" s="55" t="s">
        <v>25089</v>
      </c>
      <c r="D6815" s="55" t="s">
        <v>4649</v>
      </c>
      <c r="E6815" s="55" t="s">
        <v>25090</v>
      </c>
      <c r="F6815" s="55" t="s">
        <v>4651</v>
      </c>
      <c r="G6815" s="55" t="s">
        <v>25091</v>
      </c>
      <c r="H6815" s="55">
        <v>0</v>
      </c>
    </row>
    <row r="6816" spans="1:8" ht="12.5" customHeight="1">
      <c r="A6816" s="55">
        <v>20412</v>
      </c>
      <c r="B6816" s="55">
        <v>4</v>
      </c>
      <c r="C6816" s="55" t="s">
        <v>25092</v>
      </c>
      <c r="D6816" s="55" t="s">
        <v>4649</v>
      </c>
      <c r="E6816" s="55" t="s">
        <v>25093</v>
      </c>
      <c r="F6816" s="55" t="s">
        <v>4651</v>
      </c>
      <c r="G6816" s="55" t="s">
        <v>25094</v>
      </c>
      <c r="H6816" s="55">
        <v>0</v>
      </c>
    </row>
    <row r="6817" spans="1:8" ht="12.5" customHeight="1">
      <c r="A6817" s="55">
        <v>20540</v>
      </c>
      <c r="B6817" s="55">
        <v>4</v>
      </c>
      <c r="C6817" s="55" t="s">
        <v>25095</v>
      </c>
      <c r="D6817" s="55" t="s">
        <v>4649</v>
      </c>
      <c r="E6817" s="55" t="s">
        <v>25096</v>
      </c>
      <c r="F6817" s="55" t="s">
        <v>4651</v>
      </c>
      <c r="G6817" s="55" t="s">
        <v>25097</v>
      </c>
      <c r="H6817" s="55">
        <v>0</v>
      </c>
    </row>
    <row r="6818" spans="1:8" ht="12.5" customHeight="1">
      <c r="A6818" s="55">
        <v>20658</v>
      </c>
      <c r="B6818" s="55">
        <v>4</v>
      </c>
      <c r="C6818" s="55" t="s">
        <v>25098</v>
      </c>
      <c r="D6818" s="55" t="s">
        <v>4649</v>
      </c>
      <c r="E6818" s="55" t="s">
        <v>25099</v>
      </c>
      <c r="F6818" s="55" t="s">
        <v>4651</v>
      </c>
      <c r="G6818" s="55" t="s">
        <v>25100</v>
      </c>
      <c r="H6818" s="55">
        <v>0</v>
      </c>
    </row>
    <row r="6819" spans="1:8" ht="12.5" customHeight="1">
      <c r="A6819" s="55">
        <v>20682</v>
      </c>
      <c r="B6819" s="55">
        <v>4</v>
      </c>
      <c r="C6819" s="55" t="s">
        <v>25101</v>
      </c>
      <c r="D6819" s="55" t="s">
        <v>4649</v>
      </c>
      <c r="E6819" s="55" t="s">
        <v>25102</v>
      </c>
      <c r="F6819" s="55" t="s">
        <v>4651</v>
      </c>
      <c r="G6819" s="55" t="s">
        <v>25103</v>
      </c>
      <c r="H6819" s="55">
        <v>0</v>
      </c>
    </row>
    <row r="6820" spans="1:8" ht="12.5" customHeight="1">
      <c r="A6820" s="55">
        <v>21615</v>
      </c>
      <c r="B6820" s="55">
        <v>4</v>
      </c>
      <c r="C6820" s="55" t="s">
        <v>25104</v>
      </c>
      <c r="D6820" s="55" t="s">
        <v>4649</v>
      </c>
      <c r="E6820" s="55" t="s">
        <v>25105</v>
      </c>
      <c r="F6820" s="55" t="s">
        <v>4651</v>
      </c>
      <c r="G6820" s="55" t="s">
        <v>25106</v>
      </c>
      <c r="H6820" s="55">
        <v>0</v>
      </c>
    </row>
    <row r="6821" spans="1:8" ht="12.5" customHeight="1">
      <c r="A6821" s="55">
        <v>21802</v>
      </c>
      <c r="B6821" s="55">
        <v>4</v>
      </c>
      <c r="C6821" s="55" t="s">
        <v>25107</v>
      </c>
      <c r="D6821" s="55" t="s">
        <v>4649</v>
      </c>
      <c r="E6821" s="55" t="s">
        <v>25108</v>
      </c>
      <c r="F6821" s="55" t="s">
        <v>4651</v>
      </c>
      <c r="G6821" s="55" t="s">
        <v>25109</v>
      </c>
      <c r="H6821" s="55">
        <v>0</v>
      </c>
    </row>
    <row r="6822" spans="1:8" ht="12.5" customHeight="1">
      <c r="A6822" s="55">
        <v>22111</v>
      </c>
      <c r="B6822" s="55">
        <v>4</v>
      </c>
      <c r="C6822" s="55" t="s">
        <v>25110</v>
      </c>
      <c r="D6822" s="55" t="s">
        <v>4649</v>
      </c>
      <c r="E6822" s="55" t="s">
        <v>25111</v>
      </c>
      <c r="F6822" s="55" t="s">
        <v>4651</v>
      </c>
      <c r="G6822" s="55" t="s">
        <v>25112</v>
      </c>
      <c r="H6822" s="55">
        <v>0</v>
      </c>
    </row>
    <row r="6823" spans="1:8" ht="12.5" customHeight="1">
      <c r="A6823" s="55">
        <v>22223</v>
      </c>
      <c r="B6823" s="55">
        <v>4</v>
      </c>
      <c r="C6823" s="55" t="s">
        <v>25113</v>
      </c>
      <c r="D6823" s="55" t="s">
        <v>4649</v>
      </c>
      <c r="E6823" s="55" t="s">
        <v>25114</v>
      </c>
      <c r="F6823" s="55" t="s">
        <v>4651</v>
      </c>
      <c r="G6823" s="55" t="s">
        <v>25115</v>
      </c>
      <c r="H6823" s="55">
        <v>0</v>
      </c>
    </row>
    <row r="6824" spans="1:8" ht="12.5" customHeight="1">
      <c r="A6824" s="55">
        <v>22745</v>
      </c>
      <c r="B6824" s="55">
        <v>4</v>
      </c>
      <c r="C6824" s="55" t="s">
        <v>25116</v>
      </c>
      <c r="D6824" s="55" t="s">
        <v>4649</v>
      </c>
      <c r="E6824" s="55" t="s">
        <v>25117</v>
      </c>
      <c r="F6824" s="55" t="s">
        <v>4651</v>
      </c>
      <c r="G6824" s="55" t="s">
        <v>25118</v>
      </c>
      <c r="H6824" s="55">
        <v>0</v>
      </c>
    </row>
    <row r="6825" spans="1:8" ht="12.5" customHeight="1">
      <c r="A6825" s="55">
        <v>22750</v>
      </c>
      <c r="B6825" s="55">
        <v>4</v>
      </c>
      <c r="C6825" s="55" t="s">
        <v>25119</v>
      </c>
      <c r="D6825" s="55" t="s">
        <v>4649</v>
      </c>
      <c r="E6825" s="55" t="s">
        <v>25120</v>
      </c>
      <c r="F6825" s="55" t="s">
        <v>4651</v>
      </c>
      <c r="G6825" s="55" t="s">
        <v>25121</v>
      </c>
      <c r="H6825" s="55">
        <v>0</v>
      </c>
    </row>
    <row r="6826" spans="1:8" ht="12.5" customHeight="1">
      <c r="A6826" s="55">
        <v>23130</v>
      </c>
      <c r="B6826" s="55">
        <v>4</v>
      </c>
      <c r="C6826" s="55" t="s">
        <v>25122</v>
      </c>
      <c r="D6826" s="55" t="s">
        <v>4649</v>
      </c>
      <c r="E6826" s="55" t="s">
        <v>25123</v>
      </c>
      <c r="F6826" s="55" t="s">
        <v>4651</v>
      </c>
      <c r="G6826" s="55" t="s">
        <v>25124</v>
      </c>
      <c r="H6826" s="55">
        <v>0</v>
      </c>
    </row>
    <row r="6827" spans="1:8" ht="12.5" customHeight="1">
      <c r="A6827" s="55">
        <v>23197</v>
      </c>
      <c r="B6827" s="55">
        <v>4</v>
      </c>
      <c r="C6827" s="55" t="s">
        <v>25125</v>
      </c>
      <c r="D6827" s="55" t="s">
        <v>4649</v>
      </c>
      <c r="E6827" s="55" t="s">
        <v>25126</v>
      </c>
      <c r="F6827" s="55" t="s">
        <v>4651</v>
      </c>
      <c r="G6827" s="55" t="s">
        <v>25127</v>
      </c>
      <c r="H6827" s="55">
        <v>0</v>
      </c>
    </row>
    <row r="6828" spans="1:8" ht="12.5" customHeight="1">
      <c r="A6828" s="55">
        <v>23364</v>
      </c>
      <c r="B6828" s="55">
        <v>4</v>
      </c>
      <c r="C6828" s="55" t="s">
        <v>25128</v>
      </c>
      <c r="D6828" s="55" t="s">
        <v>4649</v>
      </c>
      <c r="E6828" s="55" t="s">
        <v>25129</v>
      </c>
      <c r="F6828" s="55" t="s">
        <v>4651</v>
      </c>
      <c r="G6828" s="55" t="s">
        <v>25130</v>
      </c>
      <c r="H6828" s="55">
        <v>0</v>
      </c>
    </row>
    <row r="6829" spans="1:8" ht="12.5" customHeight="1">
      <c r="A6829" s="55">
        <v>23454</v>
      </c>
      <c r="B6829" s="55">
        <v>4</v>
      </c>
      <c r="C6829" s="55" t="s">
        <v>25131</v>
      </c>
      <c r="D6829" s="55" t="s">
        <v>4649</v>
      </c>
      <c r="E6829" s="55" t="s">
        <v>25132</v>
      </c>
      <c r="F6829" s="55" t="s">
        <v>4651</v>
      </c>
      <c r="G6829" s="55" t="s">
        <v>25133</v>
      </c>
      <c r="H6829" s="55">
        <v>0</v>
      </c>
    </row>
    <row r="6830" spans="1:8" ht="12.5" customHeight="1">
      <c r="A6830" s="55">
        <v>23698</v>
      </c>
      <c r="B6830" s="55">
        <v>4</v>
      </c>
      <c r="C6830" s="55" t="s">
        <v>25134</v>
      </c>
      <c r="D6830" s="55" t="s">
        <v>4649</v>
      </c>
      <c r="E6830" s="55" t="s">
        <v>25135</v>
      </c>
      <c r="F6830" s="55" t="s">
        <v>4651</v>
      </c>
      <c r="G6830" s="55" t="s">
        <v>25136</v>
      </c>
      <c r="H6830" s="55">
        <v>0</v>
      </c>
    </row>
    <row r="6831" spans="1:8" ht="12.5" customHeight="1">
      <c r="A6831" s="55">
        <v>23738</v>
      </c>
      <c r="B6831" s="55">
        <v>4</v>
      </c>
      <c r="C6831" s="55" t="s">
        <v>25137</v>
      </c>
      <c r="D6831" s="55" t="s">
        <v>4649</v>
      </c>
      <c r="E6831" s="55" t="s">
        <v>25138</v>
      </c>
      <c r="F6831" s="55" t="s">
        <v>4651</v>
      </c>
      <c r="G6831" s="55" t="s">
        <v>25139</v>
      </c>
      <c r="H6831" s="55">
        <v>0</v>
      </c>
    </row>
    <row r="6832" spans="1:8" ht="12.5" customHeight="1">
      <c r="A6832" s="55">
        <v>24264</v>
      </c>
      <c r="B6832" s="55">
        <v>4</v>
      </c>
      <c r="C6832" s="55" t="s">
        <v>25140</v>
      </c>
      <c r="D6832" s="55" t="s">
        <v>4649</v>
      </c>
      <c r="E6832" s="55" t="s">
        <v>25141</v>
      </c>
      <c r="F6832" s="55" t="s">
        <v>4651</v>
      </c>
      <c r="G6832" s="55" t="s">
        <v>25142</v>
      </c>
      <c r="H6832" s="55">
        <v>0</v>
      </c>
    </row>
    <row r="6833" spans="1:8" ht="12.5" customHeight="1">
      <c r="A6833" s="55">
        <v>24314</v>
      </c>
      <c r="B6833" s="55">
        <v>4</v>
      </c>
      <c r="C6833" s="55" t="s">
        <v>25143</v>
      </c>
      <c r="D6833" s="55" t="s">
        <v>4649</v>
      </c>
      <c r="E6833" s="55" t="s">
        <v>25144</v>
      </c>
      <c r="F6833" s="55" t="s">
        <v>4651</v>
      </c>
      <c r="G6833" s="55" t="s">
        <v>25145</v>
      </c>
      <c r="H6833" s="55">
        <v>0</v>
      </c>
    </row>
    <row r="6834" spans="1:8" ht="12.5" customHeight="1">
      <c r="A6834" s="55">
        <v>24754</v>
      </c>
      <c r="B6834" s="55">
        <v>4</v>
      </c>
      <c r="C6834" s="55" t="s">
        <v>25146</v>
      </c>
      <c r="D6834" s="55" t="s">
        <v>4649</v>
      </c>
      <c r="E6834" s="55" t="s">
        <v>25147</v>
      </c>
      <c r="F6834" s="55" t="s">
        <v>4651</v>
      </c>
      <c r="G6834" s="55" t="s">
        <v>25148</v>
      </c>
      <c r="H6834" s="55">
        <v>0</v>
      </c>
    </row>
    <row r="6835" spans="1:8" ht="12.5" customHeight="1">
      <c r="A6835" s="55">
        <v>24768</v>
      </c>
      <c r="B6835" s="55">
        <v>4</v>
      </c>
      <c r="C6835" s="55" t="s">
        <v>25149</v>
      </c>
      <c r="D6835" s="55" t="s">
        <v>4649</v>
      </c>
      <c r="E6835" s="55" t="s">
        <v>25150</v>
      </c>
      <c r="F6835" s="55" t="s">
        <v>4651</v>
      </c>
      <c r="G6835" s="55" t="s">
        <v>25151</v>
      </c>
      <c r="H6835" s="55">
        <v>0</v>
      </c>
    </row>
    <row r="6836" spans="1:8" ht="12.5" customHeight="1">
      <c r="A6836" s="55">
        <v>24807</v>
      </c>
      <c r="B6836" s="55">
        <v>4</v>
      </c>
      <c r="C6836" s="55" t="s">
        <v>25152</v>
      </c>
      <c r="D6836" s="55" t="s">
        <v>4649</v>
      </c>
      <c r="E6836" s="55" t="s">
        <v>25153</v>
      </c>
      <c r="F6836" s="55" t="s">
        <v>4651</v>
      </c>
      <c r="G6836" s="55" t="s">
        <v>25154</v>
      </c>
      <c r="H6836" s="55">
        <v>0</v>
      </c>
    </row>
    <row r="6837" spans="1:8" ht="12.5" customHeight="1">
      <c r="A6837" s="55">
        <v>24950</v>
      </c>
      <c r="B6837" s="55">
        <v>4</v>
      </c>
      <c r="C6837" s="55" t="s">
        <v>25155</v>
      </c>
      <c r="D6837" s="55" t="s">
        <v>4649</v>
      </c>
      <c r="E6837" s="55" t="s">
        <v>25156</v>
      </c>
      <c r="F6837" s="55" t="s">
        <v>4651</v>
      </c>
      <c r="G6837" s="55" t="s">
        <v>25157</v>
      </c>
      <c r="H6837" s="55">
        <v>0</v>
      </c>
    </row>
    <row r="6838" spans="1:8" ht="12.5" customHeight="1">
      <c r="A6838" s="55">
        <v>25018</v>
      </c>
      <c r="B6838" s="55">
        <v>4</v>
      </c>
      <c r="C6838" s="55" t="s">
        <v>25158</v>
      </c>
      <c r="D6838" s="55" t="s">
        <v>4649</v>
      </c>
      <c r="E6838" s="55" t="s">
        <v>25159</v>
      </c>
      <c r="F6838" s="55" t="s">
        <v>4651</v>
      </c>
      <c r="G6838" s="55" t="s">
        <v>25160</v>
      </c>
      <c r="H6838" s="55">
        <v>0</v>
      </c>
    </row>
    <row r="6839" spans="1:8" ht="12.5" customHeight="1">
      <c r="A6839" s="55">
        <v>25169</v>
      </c>
      <c r="B6839" s="55">
        <v>4</v>
      </c>
      <c r="C6839" s="55" t="s">
        <v>25161</v>
      </c>
      <c r="D6839" s="55" t="s">
        <v>4649</v>
      </c>
      <c r="E6839" s="55" t="s">
        <v>25162</v>
      </c>
      <c r="F6839" s="55" t="s">
        <v>4651</v>
      </c>
      <c r="G6839" s="55" t="s">
        <v>25163</v>
      </c>
      <c r="H6839" s="55">
        <v>0</v>
      </c>
    </row>
    <row r="6840" spans="1:8" ht="12.5" customHeight="1">
      <c r="A6840" s="55">
        <v>25348</v>
      </c>
      <c r="B6840" s="55">
        <v>4</v>
      </c>
      <c r="C6840" s="55" t="s">
        <v>25164</v>
      </c>
      <c r="D6840" s="55" t="s">
        <v>4649</v>
      </c>
      <c r="E6840" s="55" t="s">
        <v>25165</v>
      </c>
      <c r="F6840" s="55" t="s">
        <v>4651</v>
      </c>
      <c r="G6840" s="55" t="s">
        <v>25166</v>
      </c>
      <c r="H6840" s="55">
        <v>0</v>
      </c>
    </row>
    <row r="6841" spans="1:8" ht="12.5" customHeight="1">
      <c r="A6841" s="55">
        <v>25350</v>
      </c>
      <c r="B6841" s="55">
        <v>4</v>
      </c>
      <c r="C6841" s="55" t="s">
        <v>25167</v>
      </c>
      <c r="D6841" s="55" t="s">
        <v>4649</v>
      </c>
      <c r="E6841" s="55" t="s">
        <v>25168</v>
      </c>
      <c r="F6841" s="55" t="s">
        <v>4651</v>
      </c>
      <c r="G6841" s="55" t="s">
        <v>25169</v>
      </c>
      <c r="H6841" s="55">
        <v>0</v>
      </c>
    </row>
    <row r="6842" spans="1:8" ht="12.5" customHeight="1">
      <c r="A6842" s="55">
        <v>25425</v>
      </c>
      <c r="B6842" s="55">
        <v>4</v>
      </c>
      <c r="C6842" s="55" t="s">
        <v>25170</v>
      </c>
      <c r="D6842" s="55" t="s">
        <v>4649</v>
      </c>
      <c r="E6842" s="55" t="s">
        <v>25171</v>
      </c>
      <c r="F6842" s="55" t="s">
        <v>4651</v>
      </c>
      <c r="G6842" s="55" t="s">
        <v>25172</v>
      </c>
      <c r="H6842" s="55">
        <v>0</v>
      </c>
    </row>
    <row r="6843" spans="1:8" ht="12.5" customHeight="1">
      <c r="A6843" s="55">
        <v>25432</v>
      </c>
      <c r="B6843" s="55">
        <v>4</v>
      </c>
      <c r="C6843" s="55" t="s">
        <v>25173</v>
      </c>
      <c r="D6843" s="55" t="s">
        <v>4649</v>
      </c>
      <c r="E6843" s="55" t="s">
        <v>25174</v>
      </c>
      <c r="F6843" s="55" t="s">
        <v>4651</v>
      </c>
      <c r="G6843" s="55" t="s">
        <v>25175</v>
      </c>
      <c r="H6843" s="55">
        <v>0</v>
      </c>
    </row>
    <row r="6844" spans="1:8" ht="12.5" customHeight="1">
      <c r="A6844" s="55">
        <v>26015</v>
      </c>
      <c r="B6844" s="55">
        <v>4</v>
      </c>
      <c r="C6844" s="55" t="s">
        <v>25176</v>
      </c>
      <c r="D6844" s="55" t="s">
        <v>4649</v>
      </c>
      <c r="E6844" s="55" t="s">
        <v>25177</v>
      </c>
      <c r="F6844" s="55" t="s">
        <v>4651</v>
      </c>
      <c r="G6844" s="55" t="s">
        <v>25178</v>
      </c>
      <c r="H6844" s="55">
        <v>0</v>
      </c>
    </row>
    <row r="6845" spans="1:8" ht="12.5" customHeight="1">
      <c r="A6845" s="55">
        <v>26056</v>
      </c>
      <c r="B6845" s="55">
        <v>4</v>
      </c>
      <c r="C6845" s="55" t="s">
        <v>25179</v>
      </c>
      <c r="D6845" s="55" t="s">
        <v>4649</v>
      </c>
      <c r="E6845" s="55" t="s">
        <v>25180</v>
      </c>
      <c r="F6845" s="55" t="s">
        <v>4651</v>
      </c>
      <c r="G6845" s="55" t="s">
        <v>25181</v>
      </c>
      <c r="H6845" s="55">
        <v>0</v>
      </c>
    </row>
    <row r="6846" spans="1:8" ht="12.5" customHeight="1">
      <c r="A6846" s="55">
        <v>26089</v>
      </c>
      <c r="B6846" s="55">
        <v>4</v>
      </c>
      <c r="C6846" s="55" t="s">
        <v>25182</v>
      </c>
      <c r="D6846" s="55" t="s">
        <v>4649</v>
      </c>
      <c r="E6846" s="55" t="s">
        <v>25183</v>
      </c>
      <c r="F6846" s="55" t="s">
        <v>4651</v>
      </c>
      <c r="G6846" s="55" t="s">
        <v>25184</v>
      </c>
      <c r="H6846" s="55">
        <v>0</v>
      </c>
    </row>
    <row r="6847" spans="1:8" ht="12.5" customHeight="1">
      <c r="A6847" s="55">
        <v>26291</v>
      </c>
      <c r="B6847" s="55">
        <v>4</v>
      </c>
      <c r="C6847" s="55" t="s">
        <v>25185</v>
      </c>
      <c r="D6847" s="55" t="s">
        <v>4649</v>
      </c>
      <c r="E6847" s="55" t="s">
        <v>25186</v>
      </c>
      <c r="F6847" s="55" t="s">
        <v>4651</v>
      </c>
      <c r="G6847" s="55" t="s">
        <v>25187</v>
      </c>
      <c r="H6847" s="55">
        <v>0</v>
      </c>
    </row>
    <row r="6848" spans="1:8" ht="12.5" customHeight="1">
      <c r="A6848" s="55">
        <v>26627</v>
      </c>
      <c r="B6848" s="55">
        <v>4</v>
      </c>
      <c r="C6848" s="55" t="s">
        <v>25188</v>
      </c>
      <c r="D6848" s="55" t="s">
        <v>4649</v>
      </c>
      <c r="E6848" s="55" t="s">
        <v>25189</v>
      </c>
      <c r="F6848" s="55" t="s">
        <v>4651</v>
      </c>
      <c r="G6848" s="55" t="s">
        <v>25190</v>
      </c>
      <c r="H6848" s="55">
        <v>0</v>
      </c>
    </row>
    <row r="6849" spans="1:8" ht="12.5" customHeight="1">
      <c r="A6849" s="55">
        <v>26641</v>
      </c>
      <c r="B6849" s="55">
        <v>4</v>
      </c>
      <c r="C6849" s="55" t="s">
        <v>25191</v>
      </c>
      <c r="D6849" s="55" t="s">
        <v>4649</v>
      </c>
      <c r="E6849" s="55" t="s">
        <v>25192</v>
      </c>
      <c r="F6849" s="55" t="s">
        <v>4651</v>
      </c>
      <c r="G6849" s="55" t="s">
        <v>25193</v>
      </c>
      <c r="H6849" s="55">
        <v>0</v>
      </c>
    </row>
    <row r="6850" spans="1:8" ht="12.5" customHeight="1">
      <c r="A6850" s="55">
        <v>26681</v>
      </c>
      <c r="B6850" s="55">
        <v>4</v>
      </c>
      <c r="C6850" s="55" t="s">
        <v>25194</v>
      </c>
      <c r="D6850" s="55" t="s">
        <v>4649</v>
      </c>
      <c r="E6850" s="55" t="s">
        <v>25195</v>
      </c>
      <c r="F6850" s="55" t="s">
        <v>4651</v>
      </c>
      <c r="G6850" s="55" t="s">
        <v>25196</v>
      </c>
      <c r="H6850" s="55">
        <v>0</v>
      </c>
    </row>
    <row r="6851" spans="1:8" ht="12.5" customHeight="1">
      <c r="A6851" s="55">
        <v>27093</v>
      </c>
      <c r="B6851" s="55">
        <v>4</v>
      </c>
      <c r="C6851" s="55" t="s">
        <v>25197</v>
      </c>
      <c r="D6851" s="55" t="s">
        <v>4649</v>
      </c>
      <c r="E6851" s="55" t="s">
        <v>25198</v>
      </c>
      <c r="F6851" s="55" t="s">
        <v>4651</v>
      </c>
      <c r="G6851" s="55" t="s">
        <v>25199</v>
      </c>
      <c r="H6851" s="55">
        <v>0</v>
      </c>
    </row>
    <row r="6852" spans="1:8" ht="12.5" customHeight="1">
      <c r="A6852" s="55">
        <v>27574</v>
      </c>
      <c r="B6852" s="55">
        <v>4</v>
      </c>
      <c r="C6852" s="55" t="s">
        <v>25200</v>
      </c>
      <c r="D6852" s="55" t="s">
        <v>4649</v>
      </c>
      <c r="E6852" s="55" t="s">
        <v>25201</v>
      </c>
      <c r="F6852" s="55" t="s">
        <v>4651</v>
      </c>
      <c r="G6852" s="55" t="s">
        <v>25202</v>
      </c>
      <c r="H6852" s="55">
        <v>0</v>
      </c>
    </row>
    <row r="6853" spans="1:8" ht="12.5" customHeight="1">
      <c r="A6853" s="55">
        <v>27664</v>
      </c>
      <c r="B6853" s="55">
        <v>4</v>
      </c>
      <c r="C6853" s="55" t="s">
        <v>25203</v>
      </c>
      <c r="D6853" s="55" t="s">
        <v>4649</v>
      </c>
      <c r="E6853" s="55" t="s">
        <v>25204</v>
      </c>
      <c r="F6853" s="55" t="s">
        <v>4651</v>
      </c>
      <c r="G6853" s="55" t="s">
        <v>25205</v>
      </c>
      <c r="H6853" s="55">
        <v>0</v>
      </c>
    </row>
    <row r="6854" spans="1:8" ht="12.5" customHeight="1">
      <c r="A6854" s="55">
        <v>28038</v>
      </c>
      <c r="B6854" s="55">
        <v>4</v>
      </c>
      <c r="C6854" s="55" t="s">
        <v>25206</v>
      </c>
      <c r="D6854" s="55" t="s">
        <v>4649</v>
      </c>
      <c r="E6854" s="55" t="s">
        <v>25207</v>
      </c>
      <c r="F6854" s="55" t="s">
        <v>4651</v>
      </c>
      <c r="G6854" s="55" t="s">
        <v>25208</v>
      </c>
      <c r="H6854" s="55">
        <v>0</v>
      </c>
    </row>
    <row r="6855" spans="1:8" ht="12.5" customHeight="1">
      <c r="A6855" s="55">
        <v>28050</v>
      </c>
      <c r="B6855" s="55">
        <v>4</v>
      </c>
      <c r="C6855" s="55" t="s">
        <v>25209</v>
      </c>
      <c r="D6855" s="55" t="s">
        <v>4649</v>
      </c>
      <c r="E6855" s="55" t="s">
        <v>25210</v>
      </c>
      <c r="F6855" s="55" t="s">
        <v>4651</v>
      </c>
      <c r="G6855" s="55" t="s">
        <v>25211</v>
      </c>
      <c r="H6855" s="55">
        <v>0</v>
      </c>
    </row>
    <row r="6856" spans="1:8" ht="12.5" customHeight="1">
      <c r="A6856" s="55">
        <v>28128</v>
      </c>
      <c r="B6856" s="55">
        <v>4</v>
      </c>
      <c r="C6856" s="55" t="s">
        <v>25212</v>
      </c>
      <c r="D6856" s="55" t="s">
        <v>4649</v>
      </c>
      <c r="E6856" s="55" t="s">
        <v>25213</v>
      </c>
      <c r="F6856" s="55" t="s">
        <v>4651</v>
      </c>
      <c r="G6856" s="55" t="s">
        <v>25214</v>
      </c>
      <c r="H6856" s="55">
        <v>0</v>
      </c>
    </row>
    <row r="6857" spans="1:8" ht="12.5" customHeight="1">
      <c r="A6857" s="55">
        <v>28150</v>
      </c>
      <c r="B6857" s="55">
        <v>4</v>
      </c>
      <c r="C6857" s="55" t="s">
        <v>25215</v>
      </c>
      <c r="D6857" s="55" t="s">
        <v>4649</v>
      </c>
      <c r="E6857" s="55" t="s">
        <v>25216</v>
      </c>
      <c r="F6857" s="55" t="s">
        <v>4651</v>
      </c>
      <c r="G6857" s="55" t="s">
        <v>25217</v>
      </c>
      <c r="H6857" s="55">
        <v>0</v>
      </c>
    </row>
    <row r="6858" spans="1:8" ht="12.5" customHeight="1">
      <c r="A6858" s="55">
        <v>29128</v>
      </c>
      <c r="B6858" s="55">
        <v>4</v>
      </c>
      <c r="C6858" s="55" t="s">
        <v>25218</v>
      </c>
      <c r="D6858" s="55" t="s">
        <v>4649</v>
      </c>
      <c r="E6858" s="55" t="s">
        <v>25219</v>
      </c>
      <c r="F6858" s="55" t="s">
        <v>4651</v>
      </c>
      <c r="G6858" s="55" t="s">
        <v>25220</v>
      </c>
      <c r="H6858" s="55">
        <v>0</v>
      </c>
    </row>
    <row r="6859" spans="1:8" ht="12.5" customHeight="1">
      <c r="A6859" s="55">
        <v>29153</v>
      </c>
      <c r="B6859" s="55">
        <v>4</v>
      </c>
      <c r="C6859" s="55" t="s">
        <v>25221</v>
      </c>
      <c r="D6859" s="55" t="s">
        <v>4649</v>
      </c>
      <c r="E6859" s="55" t="s">
        <v>25222</v>
      </c>
      <c r="F6859" s="55" t="s">
        <v>4651</v>
      </c>
      <c r="G6859" s="55" t="s">
        <v>25223</v>
      </c>
      <c r="H6859" s="55">
        <v>0</v>
      </c>
    </row>
    <row r="6860" spans="1:8" ht="12.5" customHeight="1">
      <c r="A6860" s="55">
        <v>29222</v>
      </c>
      <c r="B6860" s="55">
        <v>4</v>
      </c>
      <c r="C6860" s="55" t="s">
        <v>25224</v>
      </c>
      <c r="D6860" s="55" t="s">
        <v>4649</v>
      </c>
      <c r="E6860" s="55" t="s">
        <v>25225</v>
      </c>
      <c r="F6860" s="55" t="s">
        <v>4651</v>
      </c>
      <c r="G6860" s="55" t="s">
        <v>25226</v>
      </c>
      <c r="H6860" s="55">
        <v>0</v>
      </c>
    </row>
    <row r="6861" spans="1:8" ht="12.5" customHeight="1">
      <c r="A6861" s="55">
        <v>11261</v>
      </c>
      <c r="B6861" s="55">
        <v>4</v>
      </c>
      <c r="C6861" s="55" t="s">
        <v>25227</v>
      </c>
      <c r="D6861" s="55" t="s">
        <v>4649</v>
      </c>
      <c r="E6861" s="55" t="s">
        <v>25228</v>
      </c>
      <c r="F6861" s="55" t="s">
        <v>4651</v>
      </c>
      <c r="G6861" s="55" t="s">
        <v>25229</v>
      </c>
      <c r="H6861" s="55">
        <v>0</v>
      </c>
    </row>
    <row r="6862" spans="1:8" ht="12.5" customHeight="1">
      <c r="A6862" s="55">
        <v>11269</v>
      </c>
      <c r="B6862" s="55">
        <v>4</v>
      </c>
      <c r="C6862" s="55" t="s">
        <v>25230</v>
      </c>
      <c r="D6862" s="55" t="s">
        <v>4649</v>
      </c>
      <c r="E6862" s="55" t="s">
        <v>25231</v>
      </c>
      <c r="F6862" s="55" t="s">
        <v>4651</v>
      </c>
      <c r="G6862" s="55" t="s">
        <v>25232</v>
      </c>
      <c r="H6862" s="55">
        <v>0</v>
      </c>
    </row>
    <row r="6863" spans="1:8" ht="12.5" customHeight="1">
      <c r="A6863" s="55">
        <v>11536</v>
      </c>
      <c r="B6863" s="55">
        <v>4</v>
      </c>
      <c r="C6863" s="55" t="s">
        <v>25233</v>
      </c>
      <c r="D6863" s="55" t="s">
        <v>4649</v>
      </c>
      <c r="E6863" s="55" t="s">
        <v>25234</v>
      </c>
      <c r="F6863" s="55" t="s">
        <v>4651</v>
      </c>
      <c r="G6863" s="55" t="s">
        <v>25235</v>
      </c>
      <c r="H6863" s="55">
        <v>0</v>
      </c>
    </row>
    <row r="6864" spans="1:8" ht="12.5" customHeight="1">
      <c r="A6864" s="55">
        <v>11650</v>
      </c>
      <c r="B6864" s="55">
        <v>4</v>
      </c>
      <c r="C6864" s="55" t="s">
        <v>25236</v>
      </c>
      <c r="D6864" s="55" t="s">
        <v>4649</v>
      </c>
      <c r="E6864" s="55" t="s">
        <v>25237</v>
      </c>
      <c r="F6864" s="55" t="s">
        <v>4651</v>
      </c>
      <c r="G6864" s="55" t="s">
        <v>25238</v>
      </c>
      <c r="H6864" s="55">
        <v>0</v>
      </c>
    </row>
    <row r="6865" spans="1:8" ht="12.5" customHeight="1">
      <c r="A6865" s="55">
        <v>11742</v>
      </c>
      <c r="B6865" s="55">
        <v>4</v>
      </c>
      <c r="C6865" s="55" t="s">
        <v>25239</v>
      </c>
      <c r="D6865" s="55" t="s">
        <v>4649</v>
      </c>
      <c r="E6865" s="55" t="s">
        <v>25240</v>
      </c>
      <c r="F6865" s="55" t="s">
        <v>4651</v>
      </c>
      <c r="G6865" s="55" t="s">
        <v>25241</v>
      </c>
      <c r="H6865" s="55">
        <v>0</v>
      </c>
    </row>
    <row r="6866" spans="1:8" ht="12.5" customHeight="1">
      <c r="A6866" s="55">
        <v>11792</v>
      </c>
      <c r="B6866" s="55">
        <v>4</v>
      </c>
      <c r="C6866" s="55" t="s">
        <v>25242</v>
      </c>
      <c r="D6866" s="55" t="s">
        <v>4649</v>
      </c>
      <c r="E6866" s="55" t="s">
        <v>25243</v>
      </c>
      <c r="F6866" s="55" t="s">
        <v>4651</v>
      </c>
      <c r="G6866" s="55" t="s">
        <v>25244</v>
      </c>
      <c r="H6866" s="55">
        <v>0</v>
      </c>
    </row>
    <row r="6867" spans="1:8" ht="12.5" customHeight="1">
      <c r="A6867" s="55">
        <v>11796</v>
      </c>
      <c r="B6867" s="55">
        <v>4</v>
      </c>
      <c r="C6867" s="55" t="s">
        <v>25245</v>
      </c>
      <c r="D6867" s="55" t="s">
        <v>4649</v>
      </c>
      <c r="E6867" s="55" t="s">
        <v>25246</v>
      </c>
      <c r="F6867" s="55" t="s">
        <v>4651</v>
      </c>
      <c r="G6867" s="55" t="s">
        <v>25247</v>
      </c>
      <c r="H6867" s="55">
        <v>0</v>
      </c>
    </row>
    <row r="6868" spans="1:8" ht="12.5" customHeight="1">
      <c r="A6868" s="55">
        <v>11954</v>
      </c>
      <c r="B6868" s="55">
        <v>4</v>
      </c>
      <c r="C6868" s="55" t="s">
        <v>25248</v>
      </c>
      <c r="D6868" s="55" t="s">
        <v>4649</v>
      </c>
      <c r="E6868" s="55" t="s">
        <v>25249</v>
      </c>
      <c r="F6868" s="55" t="s">
        <v>4651</v>
      </c>
      <c r="G6868" s="55" t="s">
        <v>25250</v>
      </c>
      <c r="H6868" s="55">
        <v>0</v>
      </c>
    </row>
    <row r="6869" spans="1:8" ht="12.5" customHeight="1">
      <c r="A6869" s="55">
        <v>12529</v>
      </c>
      <c r="B6869" s="55">
        <v>4</v>
      </c>
      <c r="C6869" s="55" t="s">
        <v>25251</v>
      </c>
      <c r="D6869" s="55" t="s">
        <v>4649</v>
      </c>
      <c r="E6869" s="55" t="s">
        <v>25252</v>
      </c>
      <c r="F6869" s="55" t="s">
        <v>4651</v>
      </c>
      <c r="G6869" s="55" t="s">
        <v>25253</v>
      </c>
      <c r="H6869" s="55">
        <v>0</v>
      </c>
    </row>
    <row r="6870" spans="1:8" ht="12.5" customHeight="1">
      <c r="A6870" s="55">
        <v>12893</v>
      </c>
      <c r="B6870" s="55">
        <v>4</v>
      </c>
      <c r="C6870" s="55" t="s">
        <v>25254</v>
      </c>
      <c r="D6870" s="55" t="s">
        <v>4649</v>
      </c>
      <c r="E6870" s="55" t="s">
        <v>25255</v>
      </c>
      <c r="F6870" s="55" t="s">
        <v>4651</v>
      </c>
      <c r="G6870" s="55" t="s">
        <v>25256</v>
      </c>
      <c r="H6870" s="55">
        <v>0</v>
      </c>
    </row>
    <row r="6871" spans="1:8" ht="12.5" customHeight="1">
      <c r="A6871" s="55">
        <v>12909</v>
      </c>
      <c r="B6871" s="55">
        <v>4</v>
      </c>
      <c r="C6871" s="55" t="s">
        <v>25257</v>
      </c>
      <c r="D6871" s="55" t="s">
        <v>4649</v>
      </c>
      <c r="E6871" s="55" t="s">
        <v>25258</v>
      </c>
      <c r="F6871" s="55" t="s">
        <v>4651</v>
      </c>
      <c r="G6871" s="55" t="s">
        <v>25259</v>
      </c>
      <c r="H6871" s="55">
        <v>0</v>
      </c>
    </row>
    <row r="6872" spans="1:8" ht="12.5" customHeight="1">
      <c r="A6872" s="55">
        <v>13068</v>
      </c>
      <c r="B6872" s="55">
        <v>4</v>
      </c>
      <c r="C6872" s="55" t="s">
        <v>25260</v>
      </c>
      <c r="D6872" s="55" t="s">
        <v>4649</v>
      </c>
      <c r="E6872" s="55" t="s">
        <v>25261</v>
      </c>
      <c r="F6872" s="55" t="s">
        <v>4651</v>
      </c>
      <c r="G6872" s="55" t="s">
        <v>25262</v>
      </c>
      <c r="H6872" s="55">
        <v>0</v>
      </c>
    </row>
    <row r="6873" spans="1:8" ht="12.5" customHeight="1">
      <c r="A6873" s="55">
        <v>13097</v>
      </c>
      <c r="B6873" s="55">
        <v>4</v>
      </c>
      <c r="C6873" s="55" t="s">
        <v>25263</v>
      </c>
      <c r="D6873" s="55" t="s">
        <v>4649</v>
      </c>
      <c r="E6873" s="55" t="s">
        <v>25264</v>
      </c>
      <c r="F6873" s="55" t="s">
        <v>4651</v>
      </c>
      <c r="G6873" s="55" t="s">
        <v>25265</v>
      </c>
      <c r="H6873" s="55">
        <v>0</v>
      </c>
    </row>
    <row r="6874" spans="1:8" ht="12.5" customHeight="1">
      <c r="A6874" s="55">
        <v>13223</v>
      </c>
      <c r="B6874" s="55">
        <v>4</v>
      </c>
      <c r="C6874" s="55" t="s">
        <v>25266</v>
      </c>
      <c r="D6874" s="55" t="s">
        <v>4649</v>
      </c>
      <c r="E6874" s="55" t="s">
        <v>25267</v>
      </c>
      <c r="F6874" s="55" t="s">
        <v>4651</v>
      </c>
      <c r="G6874" s="55" t="s">
        <v>25268</v>
      </c>
      <c r="H6874" s="55">
        <v>0</v>
      </c>
    </row>
    <row r="6875" spans="1:8" ht="12.5" customHeight="1">
      <c r="A6875" s="55">
        <v>13362</v>
      </c>
      <c r="B6875" s="55">
        <v>4</v>
      </c>
      <c r="C6875" s="55" t="s">
        <v>25269</v>
      </c>
      <c r="D6875" s="55" t="s">
        <v>4649</v>
      </c>
      <c r="E6875" s="55" t="s">
        <v>25270</v>
      </c>
      <c r="F6875" s="55" t="s">
        <v>4651</v>
      </c>
      <c r="G6875" s="55" t="s">
        <v>25271</v>
      </c>
      <c r="H6875" s="55">
        <v>0</v>
      </c>
    </row>
    <row r="6876" spans="1:8" ht="12.5" customHeight="1">
      <c r="A6876" s="55">
        <v>13749</v>
      </c>
      <c r="B6876" s="55">
        <v>4</v>
      </c>
      <c r="C6876" s="55" t="s">
        <v>25272</v>
      </c>
      <c r="D6876" s="55" t="s">
        <v>4649</v>
      </c>
      <c r="E6876" s="55" t="s">
        <v>25273</v>
      </c>
      <c r="F6876" s="55" t="s">
        <v>4651</v>
      </c>
      <c r="G6876" s="55" t="s">
        <v>25274</v>
      </c>
      <c r="H6876" s="55">
        <v>0</v>
      </c>
    </row>
    <row r="6877" spans="1:8" ht="12.5" customHeight="1">
      <c r="A6877" s="55">
        <v>13855</v>
      </c>
      <c r="B6877" s="55">
        <v>4</v>
      </c>
      <c r="C6877" s="55" t="s">
        <v>25275</v>
      </c>
      <c r="D6877" s="55" t="s">
        <v>4649</v>
      </c>
      <c r="E6877" s="55" t="s">
        <v>25276</v>
      </c>
      <c r="F6877" s="55" t="s">
        <v>4651</v>
      </c>
      <c r="G6877" s="55" t="s">
        <v>25277</v>
      </c>
      <c r="H6877" s="55">
        <v>0</v>
      </c>
    </row>
    <row r="6878" spans="1:8" ht="12.5" customHeight="1">
      <c r="A6878" s="55">
        <v>13891</v>
      </c>
      <c r="B6878" s="55">
        <v>4</v>
      </c>
      <c r="C6878" s="55" t="s">
        <v>25278</v>
      </c>
      <c r="D6878" s="55" t="s">
        <v>4649</v>
      </c>
      <c r="E6878" s="55" t="s">
        <v>25279</v>
      </c>
      <c r="F6878" s="55" t="s">
        <v>4651</v>
      </c>
      <c r="G6878" s="55" t="s">
        <v>25280</v>
      </c>
      <c r="H6878" s="55">
        <v>0</v>
      </c>
    </row>
    <row r="6879" spans="1:8" ht="12.5" customHeight="1">
      <c r="A6879" s="55">
        <v>14254</v>
      </c>
      <c r="B6879" s="55">
        <v>4</v>
      </c>
      <c r="C6879" s="55" t="s">
        <v>25281</v>
      </c>
      <c r="D6879" s="55" t="s">
        <v>4649</v>
      </c>
      <c r="E6879" s="55" t="s">
        <v>25282</v>
      </c>
      <c r="F6879" s="55" t="s">
        <v>4651</v>
      </c>
      <c r="G6879" s="55" t="s">
        <v>25283</v>
      </c>
      <c r="H6879" s="55">
        <v>0</v>
      </c>
    </row>
    <row r="6880" spans="1:8" ht="12.5" customHeight="1">
      <c r="A6880" s="55">
        <v>14440</v>
      </c>
      <c r="B6880" s="55">
        <v>4</v>
      </c>
      <c r="C6880" s="55" t="s">
        <v>25284</v>
      </c>
      <c r="D6880" s="55" t="s">
        <v>4649</v>
      </c>
      <c r="E6880" s="55" t="s">
        <v>25285</v>
      </c>
      <c r="F6880" s="55" t="s">
        <v>4651</v>
      </c>
      <c r="G6880" s="55" t="s">
        <v>25286</v>
      </c>
      <c r="H6880" s="55">
        <v>0</v>
      </c>
    </row>
    <row r="6881" spans="1:8" ht="12.5" customHeight="1">
      <c r="A6881" s="55">
        <v>14479</v>
      </c>
      <c r="B6881" s="55">
        <v>4</v>
      </c>
      <c r="C6881" s="55" t="s">
        <v>25287</v>
      </c>
      <c r="D6881" s="55" t="s">
        <v>4649</v>
      </c>
      <c r="E6881" s="55" t="s">
        <v>25288</v>
      </c>
      <c r="F6881" s="55" t="s">
        <v>4651</v>
      </c>
      <c r="G6881" s="55" t="s">
        <v>25289</v>
      </c>
      <c r="H6881" s="55">
        <v>0</v>
      </c>
    </row>
    <row r="6882" spans="1:8" ht="12.5" customHeight="1">
      <c r="A6882" s="55">
        <v>14649</v>
      </c>
      <c r="B6882" s="55">
        <v>4</v>
      </c>
      <c r="C6882" s="55" t="s">
        <v>25290</v>
      </c>
      <c r="D6882" s="55" t="s">
        <v>4649</v>
      </c>
      <c r="E6882" s="55" t="s">
        <v>25291</v>
      </c>
      <c r="F6882" s="55" t="s">
        <v>4651</v>
      </c>
      <c r="G6882" s="55" t="s">
        <v>25292</v>
      </c>
      <c r="H6882" s="55">
        <v>0</v>
      </c>
    </row>
    <row r="6883" spans="1:8" ht="12.5" customHeight="1">
      <c r="A6883" s="55">
        <v>14747</v>
      </c>
      <c r="B6883" s="55">
        <v>4</v>
      </c>
      <c r="C6883" s="55" t="s">
        <v>25293</v>
      </c>
      <c r="D6883" s="55" t="s">
        <v>4649</v>
      </c>
      <c r="E6883" s="55" t="s">
        <v>25294</v>
      </c>
      <c r="F6883" s="55" t="s">
        <v>4651</v>
      </c>
      <c r="G6883" s="55" t="s">
        <v>25295</v>
      </c>
      <c r="H6883" s="55">
        <v>0</v>
      </c>
    </row>
    <row r="6884" spans="1:8" ht="12.5" customHeight="1">
      <c r="A6884" s="55">
        <v>15319</v>
      </c>
      <c r="B6884" s="55">
        <v>4</v>
      </c>
      <c r="C6884" s="55" t="s">
        <v>25296</v>
      </c>
      <c r="D6884" s="55" t="s">
        <v>4649</v>
      </c>
      <c r="E6884" s="55" t="s">
        <v>25297</v>
      </c>
      <c r="F6884" s="55" t="s">
        <v>4651</v>
      </c>
      <c r="G6884" s="55" t="s">
        <v>25298</v>
      </c>
      <c r="H6884" s="55">
        <v>0</v>
      </c>
    </row>
    <row r="6885" spans="1:8" ht="12.5" customHeight="1">
      <c r="A6885" s="55">
        <v>15495</v>
      </c>
      <c r="B6885" s="55">
        <v>4</v>
      </c>
      <c r="C6885" s="55" t="s">
        <v>25299</v>
      </c>
      <c r="D6885" s="55" t="s">
        <v>4649</v>
      </c>
      <c r="E6885" s="55" t="s">
        <v>25300</v>
      </c>
      <c r="F6885" s="55" t="s">
        <v>4651</v>
      </c>
      <c r="G6885" s="55" t="s">
        <v>25301</v>
      </c>
      <c r="H6885" s="55">
        <v>0</v>
      </c>
    </row>
    <row r="6886" spans="1:8" ht="12.5" customHeight="1">
      <c r="A6886" s="55">
        <v>15525</v>
      </c>
      <c r="B6886" s="55">
        <v>4</v>
      </c>
      <c r="C6886" s="55" t="s">
        <v>25302</v>
      </c>
      <c r="D6886" s="55" t="s">
        <v>4649</v>
      </c>
      <c r="E6886" s="55" t="s">
        <v>25303</v>
      </c>
      <c r="F6886" s="55" t="s">
        <v>4651</v>
      </c>
      <c r="G6886" s="55" t="s">
        <v>25304</v>
      </c>
      <c r="H6886" s="55">
        <v>0</v>
      </c>
    </row>
    <row r="6887" spans="1:8" ht="12.5" customHeight="1">
      <c r="A6887" s="55">
        <v>15570</v>
      </c>
      <c r="B6887" s="55">
        <v>4</v>
      </c>
      <c r="C6887" s="55" t="s">
        <v>25305</v>
      </c>
      <c r="D6887" s="55" t="s">
        <v>4649</v>
      </c>
      <c r="E6887" s="55" t="s">
        <v>25306</v>
      </c>
      <c r="F6887" s="55" t="s">
        <v>4651</v>
      </c>
      <c r="G6887" s="55" t="s">
        <v>25307</v>
      </c>
      <c r="H6887" s="55">
        <v>0</v>
      </c>
    </row>
    <row r="6888" spans="1:8" ht="12.5" customHeight="1">
      <c r="A6888" s="55">
        <v>15915</v>
      </c>
      <c r="B6888" s="55">
        <v>4</v>
      </c>
      <c r="C6888" s="55" t="s">
        <v>25308</v>
      </c>
      <c r="D6888" s="55" t="s">
        <v>4649</v>
      </c>
      <c r="E6888" s="55" t="s">
        <v>25309</v>
      </c>
      <c r="F6888" s="55" t="s">
        <v>4651</v>
      </c>
      <c r="G6888" s="55" t="s">
        <v>25310</v>
      </c>
      <c r="H6888" s="55">
        <v>0</v>
      </c>
    </row>
    <row r="6889" spans="1:8" ht="12.5" customHeight="1">
      <c r="A6889" s="55">
        <v>16006</v>
      </c>
      <c r="B6889" s="55">
        <v>4</v>
      </c>
      <c r="C6889" s="55" t="s">
        <v>25311</v>
      </c>
      <c r="D6889" s="55" t="s">
        <v>4649</v>
      </c>
      <c r="E6889" s="55" t="s">
        <v>25312</v>
      </c>
      <c r="F6889" s="55" t="s">
        <v>4651</v>
      </c>
      <c r="G6889" s="55" t="s">
        <v>25313</v>
      </c>
      <c r="H6889" s="55">
        <v>0</v>
      </c>
    </row>
    <row r="6890" spans="1:8" ht="12.5" customHeight="1">
      <c r="A6890" s="55">
        <v>16060</v>
      </c>
      <c r="B6890" s="55">
        <v>4</v>
      </c>
      <c r="C6890" s="55" t="s">
        <v>25314</v>
      </c>
      <c r="D6890" s="55" t="s">
        <v>4649</v>
      </c>
      <c r="E6890" s="55" t="s">
        <v>25315</v>
      </c>
      <c r="F6890" s="55" t="s">
        <v>4651</v>
      </c>
      <c r="G6890" s="55" t="s">
        <v>25316</v>
      </c>
      <c r="H6890" s="55">
        <v>0</v>
      </c>
    </row>
    <row r="6891" spans="1:8" ht="12.5" customHeight="1">
      <c r="A6891" s="55">
        <v>16676</v>
      </c>
      <c r="B6891" s="55">
        <v>4</v>
      </c>
      <c r="C6891" s="55" t="s">
        <v>25317</v>
      </c>
      <c r="D6891" s="55" t="s">
        <v>4649</v>
      </c>
      <c r="E6891" s="55" t="s">
        <v>25318</v>
      </c>
      <c r="F6891" s="55" t="s">
        <v>4651</v>
      </c>
      <c r="G6891" s="55" t="s">
        <v>25319</v>
      </c>
      <c r="H6891" s="55">
        <v>0</v>
      </c>
    </row>
    <row r="6892" spans="1:8" ht="12.5" customHeight="1">
      <c r="A6892" s="55">
        <v>16759</v>
      </c>
      <c r="B6892" s="55">
        <v>4</v>
      </c>
      <c r="C6892" s="55" t="s">
        <v>25320</v>
      </c>
      <c r="D6892" s="55" t="s">
        <v>4649</v>
      </c>
      <c r="E6892" s="55" t="s">
        <v>25321</v>
      </c>
      <c r="F6892" s="55" t="s">
        <v>4651</v>
      </c>
      <c r="G6892" s="55" t="s">
        <v>25322</v>
      </c>
      <c r="H6892" s="55">
        <v>0</v>
      </c>
    </row>
    <row r="6893" spans="1:8" ht="12.5" customHeight="1">
      <c r="A6893" s="55">
        <v>16875</v>
      </c>
      <c r="B6893" s="55">
        <v>4</v>
      </c>
      <c r="C6893" s="55" t="s">
        <v>25323</v>
      </c>
      <c r="D6893" s="55" t="s">
        <v>4649</v>
      </c>
      <c r="E6893" s="55" t="s">
        <v>25324</v>
      </c>
      <c r="F6893" s="55" t="s">
        <v>4651</v>
      </c>
      <c r="G6893" s="55" t="s">
        <v>25325</v>
      </c>
      <c r="H6893" s="55">
        <v>0</v>
      </c>
    </row>
    <row r="6894" spans="1:8" ht="12.5" customHeight="1">
      <c r="A6894" s="55">
        <v>16880</v>
      </c>
      <c r="B6894" s="55">
        <v>4</v>
      </c>
      <c r="C6894" s="55" t="s">
        <v>25326</v>
      </c>
      <c r="D6894" s="55" t="s">
        <v>4649</v>
      </c>
      <c r="E6894" s="55" t="s">
        <v>25327</v>
      </c>
      <c r="F6894" s="55" t="s">
        <v>4651</v>
      </c>
      <c r="G6894" s="55" t="s">
        <v>25328</v>
      </c>
      <c r="H6894" s="55">
        <v>0</v>
      </c>
    </row>
    <row r="6895" spans="1:8" ht="12.5" customHeight="1">
      <c r="A6895" s="55">
        <v>16896</v>
      </c>
      <c r="B6895" s="55">
        <v>4</v>
      </c>
      <c r="C6895" s="55" t="s">
        <v>25329</v>
      </c>
      <c r="D6895" s="55" t="s">
        <v>4649</v>
      </c>
      <c r="E6895" s="55" t="s">
        <v>25330</v>
      </c>
      <c r="F6895" s="55" t="s">
        <v>4651</v>
      </c>
      <c r="G6895" s="55" t="s">
        <v>25331</v>
      </c>
      <c r="H6895" s="55">
        <v>0</v>
      </c>
    </row>
    <row r="6896" spans="1:8" ht="12.5" customHeight="1">
      <c r="A6896" s="55">
        <v>16949</v>
      </c>
      <c r="B6896" s="55">
        <v>4</v>
      </c>
      <c r="C6896" s="55" t="s">
        <v>25332</v>
      </c>
      <c r="D6896" s="55" t="s">
        <v>4649</v>
      </c>
      <c r="E6896" s="55" t="s">
        <v>25333</v>
      </c>
      <c r="F6896" s="55" t="s">
        <v>4651</v>
      </c>
      <c r="G6896" s="55" t="s">
        <v>25334</v>
      </c>
      <c r="H6896" s="55">
        <v>0</v>
      </c>
    </row>
    <row r="6897" spans="1:8" ht="12.5" customHeight="1">
      <c r="A6897" s="55">
        <v>17562</v>
      </c>
      <c r="B6897" s="55">
        <v>4</v>
      </c>
      <c r="C6897" s="55" t="s">
        <v>25335</v>
      </c>
      <c r="D6897" s="55" t="s">
        <v>4649</v>
      </c>
      <c r="E6897" s="55" t="s">
        <v>25336</v>
      </c>
      <c r="F6897" s="55" t="s">
        <v>4651</v>
      </c>
      <c r="G6897" s="55" t="s">
        <v>25337</v>
      </c>
      <c r="H6897" s="55">
        <v>0</v>
      </c>
    </row>
    <row r="6898" spans="1:8" ht="12.5" customHeight="1">
      <c r="A6898" s="55">
        <v>18063</v>
      </c>
      <c r="B6898" s="55">
        <v>4</v>
      </c>
      <c r="C6898" s="55" t="s">
        <v>25338</v>
      </c>
      <c r="D6898" s="55" t="s">
        <v>4649</v>
      </c>
      <c r="E6898" s="55" t="s">
        <v>25339</v>
      </c>
      <c r="F6898" s="55" t="s">
        <v>4651</v>
      </c>
      <c r="G6898" s="55" t="s">
        <v>25340</v>
      </c>
      <c r="H6898" s="55">
        <v>0</v>
      </c>
    </row>
    <row r="6899" spans="1:8" ht="12.5" customHeight="1">
      <c r="A6899" s="55">
        <v>18359</v>
      </c>
      <c r="B6899" s="55">
        <v>4</v>
      </c>
      <c r="C6899" s="55" t="s">
        <v>25341</v>
      </c>
      <c r="D6899" s="55" t="s">
        <v>4649</v>
      </c>
      <c r="E6899" s="55" t="s">
        <v>25342</v>
      </c>
      <c r="F6899" s="55" t="s">
        <v>4651</v>
      </c>
      <c r="G6899" s="55" t="s">
        <v>25343</v>
      </c>
      <c r="H6899" s="55">
        <v>0</v>
      </c>
    </row>
    <row r="6900" spans="1:8" ht="12.5" customHeight="1">
      <c r="A6900" s="55">
        <v>18480</v>
      </c>
      <c r="B6900" s="55">
        <v>4</v>
      </c>
      <c r="C6900" s="55" t="s">
        <v>25344</v>
      </c>
      <c r="D6900" s="55" t="s">
        <v>4649</v>
      </c>
      <c r="E6900" s="55" t="s">
        <v>25345</v>
      </c>
      <c r="F6900" s="55" t="s">
        <v>4651</v>
      </c>
      <c r="G6900" s="55" t="s">
        <v>25346</v>
      </c>
      <c r="H6900" s="55">
        <v>0</v>
      </c>
    </row>
    <row r="6901" spans="1:8" ht="12.5" customHeight="1">
      <c r="A6901" s="55">
        <v>18965</v>
      </c>
      <c r="B6901" s="55">
        <v>4</v>
      </c>
      <c r="C6901" s="55" t="s">
        <v>25347</v>
      </c>
      <c r="D6901" s="55" t="s">
        <v>4649</v>
      </c>
      <c r="E6901" s="55" t="s">
        <v>25348</v>
      </c>
      <c r="F6901" s="55" t="s">
        <v>4651</v>
      </c>
      <c r="G6901" s="55" t="s">
        <v>25349</v>
      </c>
      <c r="H6901" s="55">
        <v>0</v>
      </c>
    </row>
    <row r="6902" spans="1:8" ht="12.5" customHeight="1">
      <c r="A6902" s="55">
        <v>19111</v>
      </c>
      <c r="B6902" s="55">
        <v>4</v>
      </c>
      <c r="C6902" s="55" t="s">
        <v>25350</v>
      </c>
      <c r="D6902" s="55" t="s">
        <v>4649</v>
      </c>
      <c r="E6902" s="55" t="s">
        <v>25351</v>
      </c>
      <c r="F6902" s="55" t="s">
        <v>4651</v>
      </c>
      <c r="G6902" s="55" t="s">
        <v>25352</v>
      </c>
      <c r="H6902" s="55">
        <v>0</v>
      </c>
    </row>
    <row r="6903" spans="1:8" ht="12.5" customHeight="1">
      <c r="A6903" s="55">
        <v>19213</v>
      </c>
      <c r="B6903" s="55">
        <v>4</v>
      </c>
      <c r="C6903" s="55" t="s">
        <v>25353</v>
      </c>
      <c r="D6903" s="55" t="s">
        <v>4649</v>
      </c>
      <c r="E6903" s="55" t="s">
        <v>25354</v>
      </c>
      <c r="F6903" s="55" t="s">
        <v>4651</v>
      </c>
      <c r="G6903" s="55" t="s">
        <v>25355</v>
      </c>
      <c r="H6903" s="55">
        <v>0</v>
      </c>
    </row>
    <row r="6904" spans="1:8" ht="12.5" customHeight="1">
      <c r="A6904" s="55">
        <v>19825</v>
      </c>
      <c r="B6904" s="55">
        <v>4</v>
      </c>
      <c r="C6904" s="55" t="s">
        <v>25356</v>
      </c>
      <c r="D6904" s="55" t="s">
        <v>4649</v>
      </c>
      <c r="E6904" s="55" t="s">
        <v>25357</v>
      </c>
      <c r="F6904" s="55" t="s">
        <v>4651</v>
      </c>
      <c r="G6904" s="55" t="s">
        <v>25358</v>
      </c>
      <c r="H6904" s="55">
        <v>0</v>
      </c>
    </row>
    <row r="6905" spans="1:8" ht="12.5" customHeight="1">
      <c r="A6905" s="55">
        <v>19841</v>
      </c>
      <c r="B6905" s="55">
        <v>4</v>
      </c>
      <c r="C6905" s="55" t="s">
        <v>25359</v>
      </c>
      <c r="D6905" s="55" t="s">
        <v>4649</v>
      </c>
      <c r="E6905" s="55" t="s">
        <v>25360</v>
      </c>
      <c r="F6905" s="55" t="s">
        <v>4651</v>
      </c>
      <c r="G6905" s="55" t="s">
        <v>25361</v>
      </c>
      <c r="H6905" s="55">
        <v>0</v>
      </c>
    </row>
    <row r="6906" spans="1:8" ht="12.5" customHeight="1">
      <c r="A6906" s="55">
        <v>19882</v>
      </c>
      <c r="B6906" s="55">
        <v>4</v>
      </c>
      <c r="C6906" s="55" t="s">
        <v>25362</v>
      </c>
      <c r="D6906" s="55" t="s">
        <v>4649</v>
      </c>
      <c r="E6906" s="55" t="s">
        <v>25363</v>
      </c>
      <c r="F6906" s="55" t="s">
        <v>4651</v>
      </c>
      <c r="G6906" s="55" t="s">
        <v>25364</v>
      </c>
      <c r="H6906" s="55">
        <v>0</v>
      </c>
    </row>
    <row r="6907" spans="1:8" ht="12.5" customHeight="1">
      <c r="A6907" s="55">
        <v>20012</v>
      </c>
      <c r="B6907" s="55">
        <v>4</v>
      </c>
      <c r="C6907" s="55" t="s">
        <v>25365</v>
      </c>
      <c r="D6907" s="55" t="s">
        <v>4649</v>
      </c>
      <c r="E6907" s="55" t="s">
        <v>25366</v>
      </c>
      <c r="F6907" s="55" t="s">
        <v>4651</v>
      </c>
      <c r="G6907" s="55" t="s">
        <v>25367</v>
      </c>
      <c r="H6907" s="55">
        <v>0</v>
      </c>
    </row>
    <row r="6908" spans="1:8" ht="12.5" customHeight="1">
      <c r="A6908" s="55">
        <v>20027</v>
      </c>
      <c r="B6908" s="55">
        <v>4</v>
      </c>
      <c r="C6908" s="55" t="s">
        <v>25368</v>
      </c>
      <c r="D6908" s="55" t="s">
        <v>4649</v>
      </c>
      <c r="E6908" s="55" t="s">
        <v>25369</v>
      </c>
      <c r="F6908" s="55" t="s">
        <v>4651</v>
      </c>
      <c r="G6908" s="55" t="s">
        <v>25370</v>
      </c>
      <c r="H6908" s="55">
        <v>0</v>
      </c>
    </row>
    <row r="6909" spans="1:8" ht="12.5" customHeight="1">
      <c r="A6909" s="55">
        <v>20029</v>
      </c>
      <c r="B6909" s="55">
        <v>4</v>
      </c>
      <c r="C6909" s="55" t="s">
        <v>25371</v>
      </c>
      <c r="D6909" s="55" t="s">
        <v>4649</v>
      </c>
      <c r="E6909" s="55" t="s">
        <v>25372</v>
      </c>
      <c r="F6909" s="55" t="s">
        <v>4651</v>
      </c>
      <c r="G6909" s="55" t="s">
        <v>25373</v>
      </c>
      <c r="H6909" s="55">
        <v>0</v>
      </c>
    </row>
    <row r="6910" spans="1:8" ht="12.5" customHeight="1">
      <c r="A6910" s="55">
        <v>20124</v>
      </c>
      <c r="B6910" s="55">
        <v>4</v>
      </c>
      <c r="C6910" s="55" t="s">
        <v>25374</v>
      </c>
      <c r="D6910" s="55" t="s">
        <v>4649</v>
      </c>
      <c r="E6910" s="55" t="s">
        <v>25375</v>
      </c>
      <c r="F6910" s="55" t="s">
        <v>4651</v>
      </c>
      <c r="G6910" s="55" t="s">
        <v>25376</v>
      </c>
      <c r="H6910" s="55">
        <v>0</v>
      </c>
    </row>
    <row r="6911" spans="1:8" ht="12.5" customHeight="1">
      <c r="A6911" s="55">
        <v>20325</v>
      </c>
      <c r="B6911" s="55">
        <v>4</v>
      </c>
      <c r="C6911" s="55" t="s">
        <v>25377</v>
      </c>
      <c r="D6911" s="55" t="s">
        <v>4649</v>
      </c>
      <c r="E6911" s="55" t="s">
        <v>25378</v>
      </c>
      <c r="F6911" s="55" t="s">
        <v>4651</v>
      </c>
      <c r="G6911" s="55" t="s">
        <v>25379</v>
      </c>
      <c r="H6911" s="55">
        <v>0</v>
      </c>
    </row>
    <row r="6912" spans="1:8" ht="12.5" customHeight="1">
      <c r="A6912" s="55">
        <v>20439</v>
      </c>
      <c r="B6912" s="55">
        <v>4</v>
      </c>
      <c r="C6912" s="55" t="s">
        <v>25380</v>
      </c>
      <c r="D6912" s="55" t="s">
        <v>4649</v>
      </c>
      <c r="E6912" s="55" t="s">
        <v>25381</v>
      </c>
      <c r="F6912" s="55" t="s">
        <v>4651</v>
      </c>
      <c r="G6912" s="55" t="s">
        <v>25382</v>
      </c>
      <c r="H6912" s="55">
        <v>0</v>
      </c>
    </row>
    <row r="6913" spans="1:8" ht="12.5" customHeight="1">
      <c r="A6913" s="55">
        <v>20643</v>
      </c>
      <c r="B6913" s="55">
        <v>4</v>
      </c>
      <c r="C6913" s="55" t="s">
        <v>25383</v>
      </c>
      <c r="D6913" s="55" t="s">
        <v>4649</v>
      </c>
      <c r="E6913" s="55" t="s">
        <v>25384</v>
      </c>
      <c r="F6913" s="55" t="s">
        <v>4651</v>
      </c>
      <c r="G6913" s="55" t="s">
        <v>25385</v>
      </c>
      <c r="H6913" s="55">
        <v>0</v>
      </c>
    </row>
    <row r="6914" spans="1:8" ht="12.5" customHeight="1">
      <c r="A6914" s="55">
        <v>20741</v>
      </c>
      <c r="B6914" s="55">
        <v>4</v>
      </c>
      <c r="C6914" s="55" t="s">
        <v>25386</v>
      </c>
      <c r="D6914" s="55" t="s">
        <v>4649</v>
      </c>
      <c r="E6914" s="55" t="s">
        <v>25387</v>
      </c>
      <c r="F6914" s="55" t="s">
        <v>4651</v>
      </c>
      <c r="G6914" s="55" t="s">
        <v>25388</v>
      </c>
      <c r="H6914" s="55">
        <v>0</v>
      </c>
    </row>
    <row r="6915" spans="1:8" ht="12.5" customHeight="1">
      <c r="A6915" s="55">
        <v>21293</v>
      </c>
      <c r="B6915" s="55">
        <v>4</v>
      </c>
      <c r="C6915" s="55" t="s">
        <v>25389</v>
      </c>
      <c r="D6915" s="55" t="s">
        <v>4649</v>
      </c>
      <c r="E6915" s="55" t="s">
        <v>25390</v>
      </c>
      <c r="F6915" s="55" t="s">
        <v>4651</v>
      </c>
      <c r="G6915" s="55" t="s">
        <v>25391</v>
      </c>
      <c r="H6915" s="55">
        <v>0</v>
      </c>
    </row>
    <row r="6916" spans="1:8" ht="12.5" customHeight="1">
      <c r="A6916" s="55">
        <v>21437</v>
      </c>
      <c r="B6916" s="55">
        <v>4</v>
      </c>
      <c r="C6916" s="55" t="s">
        <v>25392</v>
      </c>
      <c r="D6916" s="55" t="s">
        <v>4649</v>
      </c>
      <c r="E6916" s="55" t="s">
        <v>25393</v>
      </c>
      <c r="F6916" s="55" t="s">
        <v>4651</v>
      </c>
      <c r="G6916" s="55" t="s">
        <v>25394</v>
      </c>
      <c r="H6916" s="55">
        <v>0</v>
      </c>
    </row>
    <row r="6917" spans="1:8" ht="12.5" customHeight="1">
      <c r="A6917" s="55">
        <v>21496</v>
      </c>
      <c r="B6917" s="55">
        <v>4</v>
      </c>
      <c r="C6917" s="55" t="s">
        <v>25395</v>
      </c>
      <c r="D6917" s="55" t="s">
        <v>4649</v>
      </c>
      <c r="E6917" s="55" t="s">
        <v>25396</v>
      </c>
      <c r="F6917" s="55" t="s">
        <v>4651</v>
      </c>
      <c r="G6917" s="55" t="s">
        <v>25397</v>
      </c>
      <c r="H6917" s="55">
        <v>0</v>
      </c>
    </row>
    <row r="6918" spans="1:8" ht="12.5" customHeight="1">
      <c r="A6918" s="55">
        <v>21722</v>
      </c>
      <c r="B6918" s="55">
        <v>4</v>
      </c>
      <c r="C6918" s="55" t="s">
        <v>25398</v>
      </c>
      <c r="D6918" s="55" t="s">
        <v>4649</v>
      </c>
      <c r="E6918" s="55" t="s">
        <v>25399</v>
      </c>
      <c r="F6918" s="55" t="s">
        <v>4651</v>
      </c>
      <c r="G6918" s="55" t="s">
        <v>25400</v>
      </c>
      <c r="H6918" s="55">
        <v>0</v>
      </c>
    </row>
    <row r="6919" spans="1:8" ht="12.5" customHeight="1">
      <c r="A6919" s="55">
        <v>21747</v>
      </c>
      <c r="B6919" s="55">
        <v>4</v>
      </c>
      <c r="C6919" s="55" t="s">
        <v>25401</v>
      </c>
      <c r="D6919" s="55" t="s">
        <v>4649</v>
      </c>
      <c r="E6919" s="55" t="s">
        <v>25402</v>
      </c>
      <c r="F6919" s="55" t="s">
        <v>4651</v>
      </c>
      <c r="G6919" s="55" t="s">
        <v>25403</v>
      </c>
      <c r="H6919" s="55">
        <v>0</v>
      </c>
    </row>
    <row r="6920" spans="1:8" ht="12.5" customHeight="1">
      <c r="A6920" s="55">
        <v>21787</v>
      </c>
      <c r="B6920" s="55">
        <v>4</v>
      </c>
      <c r="C6920" s="55" t="s">
        <v>25404</v>
      </c>
      <c r="D6920" s="55" t="s">
        <v>4649</v>
      </c>
      <c r="E6920" s="55" t="s">
        <v>25405</v>
      </c>
      <c r="F6920" s="55" t="s">
        <v>4651</v>
      </c>
      <c r="G6920" s="55" t="s">
        <v>25406</v>
      </c>
      <c r="H6920" s="55">
        <v>0</v>
      </c>
    </row>
    <row r="6921" spans="1:8" ht="12.5" customHeight="1">
      <c r="A6921" s="55">
        <v>22088</v>
      </c>
      <c r="B6921" s="55">
        <v>4</v>
      </c>
      <c r="C6921" s="55" t="s">
        <v>25407</v>
      </c>
      <c r="D6921" s="55" t="s">
        <v>4649</v>
      </c>
      <c r="E6921" s="55" t="s">
        <v>25408</v>
      </c>
      <c r="F6921" s="55" t="s">
        <v>4651</v>
      </c>
      <c r="G6921" s="55" t="s">
        <v>25409</v>
      </c>
      <c r="H6921" s="55">
        <v>0</v>
      </c>
    </row>
    <row r="6922" spans="1:8" ht="12.5" customHeight="1">
      <c r="A6922" s="55">
        <v>22099</v>
      </c>
      <c r="B6922" s="55">
        <v>4</v>
      </c>
      <c r="C6922" s="55" t="s">
        <v>25410</v>
      </c>
      <c r="D6922" s="55" t="s">
        <v>4649</v>
      </c>
      <c r="E6922" s="55" t="s">
        <v>25411</v>
      </c>
      <c r="F6922" s="55" t="s">
        <v>4651</v>
      </c>
      <c r="G6922" s="55" t="s">
        <v>25412</v>
      </c>
      <c r="H6922" s="55">
        <v>0</v>
      </c>
    </row>
    <row r="6923" spans="1:8" ht="12.5" customHeight="1">
      <c r="A6923" s="55">
        <v>23318</v>
      </c>
      <c r="B6923" s="55">
        <v>4</v>
      </c>
      <c r="C6923" s="55" t="s">
        <v>25413</v>
      </c>
      <c r="D6923" s="55" t="s">
        <v>4649</v>
      </c>
      <c r="E6923" s="55" t="s">
        <v>25414</v>
      </c>
      <c r="F6923" s="55" t="s">
        <v>4651</v>
      </c>
      <c r="G6923" s="55" t="s">
        <v>25415</v>
      </c>
      <c r="H6923" s="55">
        <v>0</v>
      </c>
    </row>
    <row r="6924" spans="1:8" ht="12.5" customHeight="1">
      <c r="A6924" s="55">
        <v>23483</v>
      </c>
      <c r="B6924" s="55">
        <v>4</v>
      </c>
      <c r="C6924" s="55" t="s">
        <v>25416</v>
      </c>
      <c r="D6924" s="55" t="s">
        <v>4649</v>
      </c>
      <c r="E6924" s="55" t="s">
        <v>25417</v>
      </c>
      <c r="F6924" s="55" t="s">
        <v>4651</v>
      </c>
      <c r="G6924" s="55" t="s">
        <v>25418</v>
      </c>
      <c r="H6924" s="55">
        <v>0</v>
      </c>
    </row>
    <row r="6925" spans="1:8" ht="12.5" customHeight="1">
      <c r="A6925" s="55">
        <v>23828</v>
      </c>
      <c r="B6925" s="55">
        <v>4</v>
      </c>
      <c r="C6925" s="55" t="s">
        <v>25419</v>
      </c>
      <c r="D6925" s="55" t="s">
        <v>4649</v>
      </c>
      <c r="E6925" s="55" t="s">
        <v>25420</v>
      </c>
      <c r="F6925" s="55" t="s">
        <v>4651</v>
      </c>
      <c r="G6925" s="55" t="s">
        <v>25421</v>
      </c>
      <c r="H6925" s="55">
        <v>0</v>
      </c>
    </row>
    <row r="6926" spans="1:8" ht="12.5" customHeight="1">
      <c r="A6926" s="55">
        <v>23852</v>
      </c>
      <c r="B6926" s="55">
        <v>4</v>
      </c>
      <c r="C6926" s="55" t="s">
        <v>25422</v>
      </c>
      <c r="D6926" s="55" t="s">
        <v>4649</v>
      </c>
      <c r="E6926" s="55" t="s">
        <v>25423</v>
      </c>
      <c r="F6926" s="55" t="s">
        <v>4651</v>
      </c>
      <c r="G6926" s="55" t="s">
        <v>25424</v>
      </c>
      <c r="H6926" s="55">
        <v>0</v>
      </c>
    </row>
    <row r="6927" spans="1:8" ht="12.5" customHeight="1">
      <c r="A6927" s="55">
        <v>23888</v>
      </c>
      <c r="B6927" s="55">
        <v>4</v>
      </c>
      <c r="C6927" s="55" t="s">
        <v>25425</v>
      </c>
      <c r="D6927" s="55" t="s">
        <v>4649</v>
      </c>
      <c r="E6927" s="55" t="s">
        <v>25426</v>
      </c>
      <c r="F6927" s="55" t="s">
        <v>4651</v>
      </c>
      <c r="G6927" s="55" t="s">
        <v>25427</v>
      </c>
      <c r="H6927" s="55">
        <v>0</v>
      </c>
    </row>
    <row r="6928" spans="1:8" ht="12.5" customHeight="1">
      <c r="A6928" s="55">
        <v>24430</v>
      </c>
      <c r="B6928" s="55">
        <v>4</v>
      </c>
      <c r="C6928" s="55" t="s">
        <v>25428</v>
      </c>
      <c r="D6928" s="55" t="s">
        <v>4649</v>
      </c>
      <c r="E6928" s="55" t="s">
        <v>25429</v>
      </c>
      <c r="F6928" s="55" t="s">
        <v>4651</v>
      </c>
      <c r="G6928" s="55" t="s">
        <v>25430</v>
      </c>
      <c r="H6928" s="55">
        <v>0</v>
      </c>
    </row>
    <row r="6929" spans="1:8" ht="12.5" customHeight="1">
      <c r="A6929" s="55">
        <v>24529</v>
      </c>
      <c r="B6929" s="55">
        <v>4</v>
      </c>
      <c r="C6929" s="55" t="s">
        <v>25431</v>
      </c>
      <c r="D6929" s="55" t="s">
        <v>4649</v>
      </c>
      <c r="E6929" s="55" t="s">
        <v>25432</v>
      </c>
      <c r="F6929" s="55" t="s">
        <v>4651</v>
      </c>
      <c r="G6929" s="55" t="s">
        <v>25433</v>
      </c>
      <c r="H6929" s="55">
        <v>0</v>
      </c>
    </row>
    <row r="6930" spans="1:8" ht="12.5" customHeight="1">
      <c r="A6930" s="55">
        <v>24679</v>
      </c>
      <c r="B6930" s="55">
        <v>4</v>
      </c>
      <c r="C6930" s="55" t="s">
        <v>25434</v>
      </c>
      <c r="D6930" s="55" t="s">
        <v>4649</v>
      </c>
      <c r="E6930" s="55" t="s">
        <v>25435</v>
      </c>
      <c r="F6930" s="55" t="s">
        <v>4651</v>
      </c>
      <c r="G6930" s="55" t="s">
        <v>25436</v>
      </c>
      <c r="H6930" s="55">
        <v>0</v>
      </c>
    </row>
    <row r="6931" spans="1:8" ht="12.5" customHeight="1">
      <c r="A6931" s="55">
        <v>24799</v>
      </c>
      <c r="B6931" s="55">
        <v>4</v>
      </c>
      <c r="C6931" s="55" t="s">
        <v>25437</v>
      </c>
      <c r="D6931" s="55" t="s">
        <v>4649</v>
      </c>
      <c r="E6931" s="55" t="s">
        <v>25438</v>
      </c>
      <c r="F6931" s="55" t="s">
        <v>4651</v>
      </c>
      <c r="G6931" s="55" t="s">
        <v>25439</v>
      </c>
      <c r="H6931" s="55">
        <v>0</v>
      </c>
    </row>
    <row r="6932" spans="1:8" ht="12.5" customHeight="1">
      <c r="A6932" s="55">
        <v>24999</v>
      </c>
      <c r="B6932" s="55">
        <v>4</v>
      </c>
      <c r="C6932" s="55" t="s">
        <v>25440</v>
      </c>
      <c r="D6932" s="55" t="s">
        <v>4649</v>
      </c>
      <c r="E6932" s="55" t="s">
        <v>25441</v>
      </c>
      <c r="F6932" s="55" t="s">
        <v>4651</v>
      </c>
      <c r="G6932" s="55" t="s">
        <v>25442</v>
      </c>
      <c r="H6932" s="55">
        <v>0</v>
      </c>
    </row>
    <row r="6933" spans="1:8" ht="12.5" customHeight="1">
      <c r="A6933" s="55">
        <v>25278</v>
      </c>
      <c r="B6933" s="55">
        <v>4</v>
      </c>
      <c r="C6933" s="55" t="s">
        <v>25443</v>
      </c>
      <c r="D6933" s="55" t="s">
        <v>4649</v>
      </c>
      <c r="E6933" s="55" t="s">
        <v>25444</v>
      </c>
      <c r="F6933" s="55" t="s">
        <v>4651</v>
      </c>
      <c r="G6933" s="55" t="s">
        <v>25445</v>
      </c>
      <c r="H6933" s="55">
        <v>0</v>
      </c>
    </row>
    <row r="6934" spans="1:8" ht="12.5" customHeight="1">
      <c r="A6934" s="55">
        <v>25375</v>
      </c>
      <c r="B6934" s="55">
        <v>4</v>
      </c>
      <c r="C6934" s="55" t="s">
        <v>25446</v>
      </c>
      <c r="D6934" s="55" t="s">
        <v>4649</v>
      </c>
      <c r="E6934" s="55" t="s">
        <v>25447</v>
      </c>
      <c r="F6934" s="55" t="s">
        <v>4651</v>
      </c>
      <c r="G6934" s="55" t="s">
        <v>25448</v>
      </c>
      <c r="H6934" s="55">
        <v>0</v>
      </c>
    </row>
    <row r="6935" spans="1:8" ht="12.5" customHeight="1">
      <c r="A6935" s="55">
        <v>25400</v>
      </c>
      <c r="B6935" s="55">
        <v>4</v>
      </c>
      <c r="C6935" s="55" t="s">
        <v>25449</v>
      </c>
      <c r="D6935" s="55" t="s">
        <v>4649</v>
      </c>
      <c r="E6935" s="55" t="s">
        <v>25450</v>
      </c>
      <c r="F6935" s="55" t="s">
        <v>4651</v>
      </c>
      <c r="G6935" s="55" t="s">
        <v>25451</v>
      </c>
      <c r="H6935" s="55">
        <v>0</v>
      </c>
    </row>
    <row r="6936" spans="1:8" ht="12.5" customHeight="1">
      <c r="A6936" s="55">
        <v>25416</v>
      </c>
      <c r="B6936" s="55">
        <v>4</v>
      </c>
      <c r="C6936" s="55" t="s">
        <v>25452</v>
      </c>
      <c r="D6936" s="55" t="s">
        <v>4649</v>
      </c>
      <c r="E6936" s="55" t="s">
        <v>25453</v>
      </c>
      <c r="F6936" s="55" t="s">
        <v>4651</v>
      </c>
      <c r="G6936" s="55" t="s">
        <v>25454</v>
      </c>
      <c r="H6936" s="55">
        <v>0</v>
      </c>
    </row>
    <row r="6937" spans="1:8" ht="12.5" customHeight="1">
      <c r="A6937" s="55">
        <v>25837</v>
      </c>
      <c r="B6937" s="55">
        <v>4</v>
      </c>
      <c r="C6937" s="55" t="s">
        <v>25455</v>
      </c>
      <c r="D6937" s="55" t="s">
        <v>4649</v>
      </c>
      <c r="E6937" s="55" t="s">
        <v>25456</v>
      </c>
      <c r="F6937" s="55" t="s">
        <v>4651</v>
      </c>
      <c r="G6937" s="55" t="s">
        <v>25457</v>
      </c>
      <c r="H6937" s="55">
        <v>0</v>
      </c>
    </row>
    <row r="6938" spans="1:8" ht="12.5" customHeight="1">
      <c r="A6938" s="55">
        <v>26004</v>
      </c>
      <c r="B6938" s="55">
        <v>4</v>
      </c>
      <c r="C6938" s="55" t="s">
        <v>25458</v>
      </c>
      <c r="D6938" s="55" t="s">
        <v>4649</v>
      </c>
      <c r="E6938" s="55" t="s">
        <v>25459</v>
      </c>
      <c r="F6938" s="55" t="s">
        <v>4651</v>
      </c>
      <c r="G6938" s="55" t="s">
        <v>25460</v>
      </c>
      <c r="H6938" s="55">
        <v>0</v>
      </c>
    </row>
    <row r="6939" spans="1:8" ht="12.5" customHeight="1">
      <c r="A6939" s="55">
        <v>26170</v>
      </c>
      <c r="B6939" s="55">
        <v>4</v>
      </c>
      <c r="C6939" s="55" t="s">
        <v>25461</v>
      </c>
      <c r="D6939" s="55" t="s">
        <v>4649</v>
      </c>
      <c r="E6939" s="55" t="s">
        <v>25462</v>
      </c>
      <c r="F6939" s="55" t="s">
        <v>4651</v>
      </c>
      <c r="G6939" s="55" t="s">
        <v>25463</v>
      </c>
      <c r="H6939" s="55">
        <v>0</v>
      </c>
    </row>
    <row r="6940" spans="1:8" ht="12.5" customHeight="1">
      <c r="A6940" s="55">
        <v>26345</v>
      </c>
      <c r="B6940" s="55">
        <v>4</v>
      </c>
      <c r="C6940" s="55" t="s">
        <v>25464</v>
      </c>
      <c r="D6940" s="55" t="s">
        <v>4649</v>
      </c>
      <c r="E6940" s="55" t="s">
        <v>25465</v>
      </c>
      <c r="F6940" s="55" t="s">
        <v>4651</v>
      </c>
      <c r="G6940" s="55" t="s">
        <v>25466</v>
      </c>
      <c r="H6940" s="55">
        <v>0</v>
      </c>
    </row>
    <row r="6941" spans="1:8" ht="12.5" customHeight="1">
      <c r="A6941" s="55">
        <v>26492</v>
      </c>
      <c r="B6941" s="55">
        <v>4</v>
      </c>
      <c r="C6941" s="55" t="s">
        <v>25467</v>
      </c>
      <c r="D6941" s="55" t="s">
        <v>4649</v>
      </c>
      <c r="E6941" s="55" t="s">
        <v>25468</v>
      </c>
      <c r="F6941" s="55" t="s">
        <v>4651</v>
      </c>
      <c r="G6941" s="55" t="s">
        <v>25469</v>
      </c>
      <c r="H6941" s="55">
        <v>0</v>
      </c>
    </row>
    <row r="6942" spans="1:8" ht="12.5" customHeight="1">
      <c r="A6942" s="55">
        <v>27051</v>
      </c>
      <c r="B6942" s="55">
        <v>4</v>
      </c>
      <c r="C6942" s="55" t="s">
        <v>25470</v>
      </c>
      <c r="D6942" s="55" t="s">
        <v>4649</v>
      </c>
      <c r="E6942" s="55" t="s">
        <v>25471</v>
      </c>
      <c r="F6942" s="55" t="s">
        <v>4651</v>
      </c>
      <c r="G6942" s="55" t="s">
        <v>25472</v>
      </c>
      <c r="H6942" s="55">
        <v>0</v>
      </c>
    </row>
    <row r="6943" spans="1:8" ht="12.5" customHeight="1">
      <c r="A6943" s="55">
        <v>27189</v>
      </c>
      <c r="B6943" s="55">
        <v>4</v>
      </c>
      <c r="C6943" s="55" t="s">
        <v>25473</v>
      </c>
      <c r="D6943" s="55" t="s">
        <v>4649</v>
      </c>
      <c r="E6943" s="55" t="s">
        <v>25474</v>
      </c>
      <c r="F6943" s="55" t="s">
        <v>4651</v>
      </c>
      <c r="G6943" s="55" t="s">
        <v>25475</v>
      </c>
      <c r="H6943" s="55">
        <v>0</v>
      </c>
    </row>
    <row r="6944" spans="1:8" ht="12.5" customHeight="1">
      <c r="A6944" s="55">
        <v>27445</v>
      </c>
      <c r="B6944" s="55">
        <v>4</v>
      </c>
      <c r="C6944" s="55" t="s">
        <v>25476</v>
      </c>
      <c r="D6944" s="55" t="s">
        <v>4649</v>
      </c>
      <c r="E6944" s="55" t="s">
        <v>25477</v>
      </c>
      <c r="F6944" s="55" t="s">
        <v>4651</v>
      </c>
      <c r="G6944" s="55" t="s">
        <v>25478</v>
      </c>
      <c r="H6944" s="55">
        <v>0</v>
      </c>
    </row>
    <row r="6945" spans="1:8" ht="12.5" customHeight="1">
      <c r="A6945" s="55">
        <v>27665</v>
      </c>
      <c r="B6945" s="55">
        <v>4</v>
      </c>
      <c r="C6945" s="55" t="s">
        <v>25479</v>
      </c>
      <c r="D6945" s="55" t="s">
        <v>4649</v>
      </c>
      <c r="E6945" s="55" t="s">
        <v>25480</v>
      </c>
      <c r="F6945" s="55" t="s">
        <v>4651</v>
      </c>
      <c r="G6945" s="55" t="s">
        <v>25481</v>
      </c>
      <c r="H6945" s="55">
        <v>0</v>
      </c>
    </row>
    <row r="6946" spans="1:8" ht="12.5" customHeight="1">
      <c r="A6946" s="55">
        <v>28125</v>
      </c>
      <c r="B6946" s="55">
        <v>4</v>
      </c>
      <c r="C6946" s="55" t="s">
        <v>25482</v>
      </c>
      <c r="D6946" s="55" t="s">
        <v>4649</v>
      </c>
      <c r="E6946" s="55" t="s">
        <v>25483</v>
      </c>
      <c r="F6946" s="55" t="s">
        <v>4651</v>
      </c>
      <c r="G6946" s="55" t="s">
        <v>25484</v>
      </c>
      <c r="H6946" s="55">
        <v>0</v>
      </c>
    </row>
    <row r="6947" spans="1:8" ht="12.5" customHeight="1">
      <c r="A6947" s="55">
        <v>28672</v>
      </c>
      <c r="B6947" s="55">
        <v>4</v>
      </c>
      <c r="C6947" s="55" t="s">
        <v>25485</v>
      </c>
      <c r="D6947" s="55" t="s">
        <v>4649</v>
      </c>
      <c r="E6947" s="55" t="s">
        <v>25486</v>
      </c>
      <c r="F6947" s="55" t="s">
        <v>4651</v>
      </c>
      <c r="G6947" s="55" t="s">
        <v>25487</v>
      </c>
      <c r="H6947" s="55">
        <v>0</v>
      </c>
    </row>
    <row r="6948" spans="1:8" ht="12.5" customHeight="1">
      <c r="A6948" s="55">
        <v>28781</v>
      </c>
      <c r="B6948" s="55">
        <v>4</v>
      </c>
      <c r="C6948" s="55" t="s">
        <v>25488</v>
      </c>
      <c r="D6948" s="55" t="s">
        <v>4649</v>
      </c>
      <c r="E6948" s="55" t="s">
        <v>25489</v>
      </c>
      <c r="F6948" s="55" t="s">
        <v>4651</v>
      </c>
      <c r="G6948" s="55" t="s">
        <v>25490</v>
      </c>
      <c r="H6948" s="55">
        <v>0</v>
      </c>
    </row>
    <row r="6949" spans="1:8" ht="12.5" customHeight="1">
      <c r="A6949" s="55">
        <v>28800</v>
      </c>
      <c r="B6949" s="55">
        <v>4</v>
      </c>
      <c r="C6949" s="55" t="s">
        <v>25491</v>
      </c>
      <c r="D6949" s="55" t="s">
        <v>4649</v>
      </c>
      <c r="E6949" s="55" t="s">
        <v>25492</v>
      </c>
      <c r="F6949" s="55" t="s">
        <v>4651</v>
      </c>
      <c r="G6949" s="55" t="s">
        <v>25493</v>
      </c>
      <c r="H6949" s="55">
        <v>0</v>
      </c>
    </row>
    <row r="6950" spans="1:8" ht="12.5" customHeight="1">
      <c r="A6950" s="55">
        <v>29108</v>
      </c>
      <c r="B6950" s="55">
        <v>4</v>
      </c>
      <c r="C6950" s="55" t="s">
        <v>25494</v>
      </c>
      <c r="D6950" s="55" t="s">
        <v>4649</v>
      </c>
      <c r="E6950" s="55" t="s">
        <v>25495</v>
      </c>
      <c r="F6950" s="55" t="s">
        <v>4651</v>
      </c>
      <c r="G6950" s="55" t="s">
        <v>25496</v>
      </c>
      <c r="H6950" s="55">
        <v>0</v>
      </c>
    </row>
    <row r="6951" spans="1:8" ht="12.5" customHeight="1">
      <c r="A6951" s="55">
        <v>11088</v>
      </c>
      <c r="B6951" s="55">
        <v>4</v>
      </c>
      <c r="C6951" s="55" t="s">
        <v>25497</v>
      </c>
      <c r="D6951" s="55" t="s">
        <v>4649</v>
      </c>
      <c r="E6951" s="55" t="s">
        <v>25498</v>
      </c>
      <c r="F6951" s="55" t="s">
        <v>4651</v>
      </c>
      <c r="G6951" s="55" t="s">
        <v>25499</v>
      </c>
      <c r="H6951" s="55">
        <v>0</v>
      </c>
    </row>
    <row r="6952" spans="1:8" ht="12.5" customHeight="1">
      <c r="A6952" s="55">
        <v>11179</v>
      </c>
      <c r="B6952" s="55">
        <v>4</v>
      </c>
      <c r="C6952" s="55" t="s">
        <v>25500</v>
      </c>
      <c r="D6952" s="55" t="s">
        <v>4649</v>
      </c>
      <c r="E6952" s="55" t="s">
        <v>25501</v>
      </c>
      <c r="F6952" s="55" t="s">
        <v>4651</v>
      </c>
      <c r="G6952" s="55" t="s">
        <v>25502</v>
      </c>
      <c r="H6952" s="55">
        <v>0</v>
      </c>
    </row>
    <row r="6953" spans="1:8" ht="12.5" customHeight="1">
      <c r="A6953" s="55">
        <v>11227</v>
      </c>
      <c r="B6953" s="55">
        <v>4</v>
      </c>
      <c r="C6953" s="55" t="s">
        <v>25503</v>
      </c>
      <c r="D6953" s="55" t="s">
        <v>4649</v>
      </c>
      <c r="E6953" s="55" t="s">
        <v>25504</v>
      </c>
      <c r="F6953" s="55" t="s">
        <v>4651</v>
      </c>
      <c r="G6953" s="55" t="s">
        <v>25505</v>
      </c>
      <c r="H6953" s="55">
        <v>0</v>
      </c>
    </row>
    <row r="6954" spans="1:8" ht="12.5" customHeight="1">
      <c r="A6954" s="55">
        <v>11737</v>
      </c>
      <c r="B6954" s="55">
        <v>4</v>
      </c>
      <c r="C6954" s="55" t="s">
        <v>25506</v>
      </c>
      <c r="D6954" s="55" t="s">
        <v>4649</v>
      </c>
      <c r="E6954" s="55" t="s">
        <v>25507</v>
      </c>
      <c r="F6954" s="55" t="s">
        <v>4651</v>
      </c>
      <c r="G6954" s="55" t="s">
        <v>25508</v>
      </c>
      <c r="H6954" s="55">
        <v>0</v>
      </c>
    </row>
    <row r="6955" spans="1:8" ht="12.5" customHeight="1">
      <c r="A6955" s="55">
        <v>11807</v>
      </c>
      <c r="B6955" s="55">
        <v>4</v>
      </c>
      <c r="C6955" s="55" t="s">
        <v>25509</v>
      </c>
      <c r="D6955" s="55" t="s">
        <v>4649</v>
      </c>
      <c r="E6955" s="55" t="s">
        <v>25510</v>
      </c>
      <c r="F6955" s="55" t="s">
        <v>4651</v>
      </c>
      <c r="G6955" s="55" t="s">
        <v>25511</v>
      </c>
      <c r="H6955" s="55">
        <v>0</v>
      </c>
    </row>
    <row r="6956" spans="1:8" ht="12.5" customHeight="1">
      <c r="A6956" s="55">
        <v>11865</v>
      </c>
      <c r="B6956" s="55">
        <v>4</v>
      </c>
      <c r="C6956" s="55" t="s">
        <v>25512</v>
      </c>
      <c r="D6956" s="55" t="s">
        <v>4649</v>
      </c>
      <c r="E6956" s="55" t="s">
        <v>25513</v>
      </c>
      <c r="F6956" s="55" t="s">
        <v>4651</v>
      </c>
      <c r="G6956" s="55" t="s">
        <v>25514</v>
      </c>
      <c r="H6956" s="55">
        <v>0</v>
      </c>
    </row>
    <row r="6957" spans="1:8" ht="12.5" customHeight="1">
      <c r="A6957" s="55">
        <v>11886</v>
      </c>
      <c r="B6957" s="55">
        <v>4</v>
      </c>
      <c r="C6957" s="55" t="s">
        <v>25515</v>
      </c>
      <c r="D6957" s="55" t="s">
        <v>4649</v>
      </c>
      <c r="E6957" s="55" t="s">
        <v>25516</v>
      </c>
      <c r="F6957" s="55" t="s">
        <v>4651</v>
      </c>
      <c r="G6957" s="55" t="s">
        <v>25517</v>
      </c>
      <c r="H6957" s="55">
        <v>0</v>
      </c>
    </row>
    <row r="6958" spans="1:8" ht="12.5" customHeight="1">
      <c r="A6958" s="55">
        <v>12111</v>
      </c>
      <c r="B6958" s="55">
        <v>4</v>
      </c>
      <c r="C6958" s="55" t="s">
        <v>25518</v>
      </c>
      <c r="D6958" s="55" t="s">
        <v>4649</v>
      </c>
      <c r="E6958" s="55" t="s">
        <v>25519</v>
      </c>
      <c r="F6958" s="55" t="s">
        <v>4651</v>
      </c>
      <c r="G6958" s="55" t="s">
        <v>25520</v>
      </c>
      <c r="H6958" s="55">
        <v>0</v>
      </c>
    </row>
    <row r="6959" spans="1:8" ht="12.5" customHeight="1">
      <c r="A6959" s="55">
        <v>12187</v>
      </c>
      <c r="B6959" s="55">
        <v>4</v>
      </c>
      <c r="C6959" s="55" t="s">
        <v>25521</v>
      </c>
      <c r="D6959" s="55" t="s">
        <v>4649</v>
      </c>
      <c r="E6959" s="55" t="s">
        <v>25522</v>
      </c>
      <c r="F6959" s="55" t="s">
        <v>4651</v>
      </c>
      <c r="G6959" s="55" t="s">
        <v>25523</v>
      </c>
      <c r="H6959" s="55">
        <v>0</v>
      </c>
    </row>
    <row r="6960" spans="1:8" ht="12.5" customHeight="1">
      <c r="A6960" s="55">
        <v>12194</v>
      </c>
      <c r="B6960" s="55">
        <v>4</v>
      </c>
      <c r="C6960" s="55" t="s">
        <v>25524</v>
      </c>
      <c r="D6960" s="55" t="s">
        <v>4649</v>
      </c>
      <c r="E6960" s="55" t="s">
        <v>25525</v>
      </c>
      <c r="F6960" s="55" t="s">
        <v>4651</v>
      </c>
      <c r="G6960" s="55" t="s">
        <v>25526</v>
      </c>
      <c r="H6960" s="55">
        <v>0</v>
      </c>
    </row>
    <row r="6961" spans="1:8" ht="12.5" customHeight="1">
      <c r="A6961" s="55">
        <v>12955</v>
      </c>
      <c r="B6961" s="55">
        <v>4</v>
      </c>
      <c r="C6961" s="55" t="s">
        <v>25527</v>
      </c>
      <c r="D6961" s="55" t="s">
        <v>4649</v>
      </c>
      <c r="E6961" s="55" t="s">
        <v>25528</v>
      </c>
      <c r="F6961" s="55" t="s">
        <v>4651</v>
      </c>
      <c r="G6961" s="55" t="s">
        <v>25529</v>
      </c>
      <c r="H6961" s="55">
        <v>0</v>
      </c>
    </row>
    <row r="6962" spans="1:8" ht="12.5" customHeight="1">
      <c r="A6962" s="55">
        <v>13092</v>
      </c>
      <c r="B6962" s="55">
        <v>4</v>
      </c>
      <c r="C6962" s="55" t="s">
        <v>25530</v>
      </c>
      <c r="D6962" s="55" t="s">
        <v>4649</v>
      </c>
      <c r="E6962" s="55" t="s">
        <v>25531</v>
      </c>
      <c r="F6962" s="55" t="s">
        <v>4651</v>
      </c>
      <c r="G6962" s="55" t="s">
        <v>25532</v>
      </c>
      <c r="H6962" s="55">
        <v>0</v>
      </c>
    </row>
    <row r="6963" spans="1:8" ht="12.5" customHeight="1">
      <c r="A6963" s="55">
        <v>13313</v>
      </c>
      <c r="B6963" s="55">
        <v>4</v>
      </c>
      <c r="C6963" s="55" t="s">
        <v>25533</v>
      </c>
      <c r="D6963" s="55" t="s">
        <v>4649</v>
      </c>
      <c r="E6963" s="55" t="s">
        <v>25534</v>
      </c>
      <c r="F6963" s="55" t="s">
        <v>4651</v>
      </c>
      <c r="G6963" s="55" t="s">
        <v>25535</v>
      </c>
      <c r="H6963" s="55">
        <v>0</v>
      </c>
    </row>
    <row r="6964" spans="1:8" ht="12.5" customHeight="1">
      <c r="A6964" s="55">
        <v>13459</v>
      </c>
      <c r="B6964" s="55">
        <v>4</v>
      </c>
      <c r="C6964" s="55" t="s">
        <v>25536</v>
      </c>
      <c r="D6964" s="55" t="s">
        <v>4649</v>
      </c>
      <c r="E6964" s="55" t="s">
        <v>25537</v>
      </c>
      <c r="F6964" s="55" t="s">
        <v>4651</v>
      </c>
      <c r="G6964" s="55" t="s">
        <v>25538</v>
      </c>
      <c r="H6964" s="55">
        <v>0</v>
      </c>
    </row>
    <row r="6965" spans="1:8" ht="12.5" customHeight="1">
      <c r="A6965" s="55">
        <v>13465</v>
      </c>
      <c r="B6965" s="55">
        <v>4</v>
      </c>
      <c r="C6965" s="55" t="s">
        <v>25539</v>
      </c>
      <c r="D6965" s="55" t="s">
        <v>4649</v>
      </c>
      <c r="E6965" s="55" t="s">
        <v>25540</v>
      </c>
      <c r="F6965" s="55" t="s">
        <v>4651</v>
      </c>
      <c r="G6965" s="55" t="s">
        <v>25541</v>
      </c>
      <c r="H6965" s="55">
        <v>0</v>
      </c>
    </row>
    <row r="6966" spans="1:8" ht="12.5" customHeight="1">
      <c r="A6966" s="55">
        <v>13902</v>
      </c>
      <c r="B6966" s="55">
        <v>4</v>
      </c>
      <c r="C6966" s="55" t="s">
        <v>25542</v>
      </c>
      <c r="D6966" s="55" t="s">
        <v>4649</v>
      </c>
      <c r="E6966" s="55" t="s">
        <v>25543</v>
      </c>
      <c r="F6966" s="55" t="s">
        <v>4651</v>
      </c>
      <c r="G6966" s="55" t="s">
        <v>25544</v>
      </c>
      <c r="H6966" s="55">
        <v>0</v>
      </c>
    </row>
    <row r="6967" spans="1:8" ht="12.5" customHeight="1">
      <c r="A6967" s="55">
        <v>13921</v>
      </c>
      <c r="B6967" s="55">
        <v>4</v>
      </c>
      <c r="C6967" s="55" t="s">
        <v>25545</v>
      </c>
      <c r="D6967" s="55" t="s">
        <v>4649</v>
      </c>
      <c r="E6967" s="55" t="s">
        <v>25546</v>
      </c>
      <c r="F6967" s="55" t="s">
        <v>4651</v>
      </c>
      <c r="G6967" s="55" t="s">
        <v>25547</v>
      </c>
      <c r="H6967" s="55">
        <v>0</v>
      </c>
    </row>
    <row r="6968" spans="1:8" ht="12.5" customHeight="1">
      <c r="A6968" s="55">
        <v>14383</v>
      </c>
      <c r="B6968" s="55">
        <v>4</v>
      </c>
      <c r="C6968" s="55" t="s">
        <v>25548</v>
      </c>
      <c r="D6968" s="55" t="s">
        <v>4649</v>
      </c>
      <c r="E6968" s="55" t="s">
        <v>25549</v>
      </c>
      <c r="F6968" s="55" t="s">
        <v>4651</v>
      </c>
      <c r="G6968" s="55" t="s">
        <v>25550</v>
      </c>
      <c r="H6968" s="55">
        <v>0</v>
      </c>
    </row>
    <row r="6969" spans="1:8" ht="12.5" customHeight="1">
      <c r="A6969" s="55">
        <v>14445</v>
      </c>
      <c r="B6969" s="55">
        <v>4</v>
      </c>
      <c r="C6969" s="55" t="s">
        <v>25551</v>
      </c>
      <c r="D6969" s="55" t="s">
        <v>4649</v>
      </c>
      <c r="E6969" s="55" t="s">
        <v>25552</v>
      </c>
      <c r="F6969" s="55" t="s">
        <v>4651</v>
      </c>
      <c r="G6969" s="55" t="s">
        <v>25553</v>
      </c>
      <c r="H6969" s="55">
        <v>0</v>
      </c>
    </row>
    <row r="6970" spans="1:8" ht="12.5" customHeight="1">
      <c r="A6970" s="55">
        <v>14490</v>
      </c>
      <c r="B6970" s="55">
        <v>4</v>
      </c>
      <c r="C6970" s="55" t="s">
        <v>25554</v>
      </c>
      <c r="D6970" s="55" t="s">
        <v>4649</v>
      </c>
      <c r="E6970" s="55" t="s">
        <v>25555</v>
      </c>
      <c r="F6970" s="55" t="s">
        <v>4651</v>
      </c>
      <c r="G6970" s="55" t="s">
        <v>25556</v>
      </c>
      <c r="H6970" s="55">
        <v>0</v>
      </c>
    </row>
    <row r="6971" spans="1:8" ht="12.5" customHeight="1">
      <c r="A6971" s="55">
        <v>15011</v>
      </c>
      <c r="B6971" s="55">
        <v>4</v>
      </c>
      <c r="C6971" s="55" t="s">
        <v>25557</v>
      </c>
      <c r="D6971" s="55" t="s">
        <v>4649</v>
      </c>
      <c r="E6971" s="55" t="s">
        <v>25558</v>
      </c>
      <c r="F6971" s="55" t="s">
        <v>4651</v>
      </c>
      <c r="G6971" s="55" t="s">
        <v>25559</v>
      </c>
      <c r="H6971" s="55">
        <v>0</v>
      </c>
    </row>
    <row r="6972" spans="1:8" ht="12.5" customHeight="1">
      <c r="A6972" s="55">
        <v>15303</v>
      </c>
      <c r="B6972" s="55">
        <v>4</v>
      </c>
      <c r="C6972" s="55" t="s">
        <v>25560</v>
      </c>
      <c r="D6972" s="55" t="s">
        <v>4649</v>
      </c>
      <c r="E6972" s="55" t="s">
        <v>25561</v>
      </c>
      <c r="F6972" s="55" t="s">
        <v>4651</v>
      </c>
      <c r="G6972" s="55" t="s">
        <v>25562</v>
      </c>
      <c r="H6972" s="55">
        <v>0</v>
      </c>
    </row>
    <row r="6973" spans="1:8" ht="12.5" customHeight="1">
      <c r="A6973" s="55">
        <v>15308</v>
      </c>
      <c r="B6973" s="55">
        <v>4</v>
      </c>
      <c r="C6973" s="55" t="s">
        <v>25563</v>
      </c>
      <c r="D6973" s="55" t="s">
        <v>4649</v>
      </c>
      <c r="E6973" s="55" t="s">
        <v>25564</v>
      </c>
      <c r="F6973" s="55" t="s">
        <v>4651</v>
      </c>
      <c r="G6973" s="55" t="s">
        <v>25565</v>
      </c>
      <c r="H6973" s="55">
        <v>0</v>
      </c>
    </row>
    <row r="6974" spans="1:8" ht="12.5" customHeight="1">
      <c r="A6974" s="55">
        <v>15338</v>
      </c>
      <c r="B6974" s="55">
        <v>4</v>
      </c>
      <c r="C6974" s="55" t="s">
        <v>25566</v>
      </c>
      <c r="D6974" s="55" t="s">
        <v>4649</v>
      </c>
      <c r="E6974" s="55" t="s">
        <v>25567</v>
      </c>
      <c r="F6974" s="55" t="s">
        <v>4651</v>
      </c>
      <c r="G6974" s="55" t="s">
        <v>25568</v>
      </c>
      <c r="H6974" s="55">
        <v>0</v>
      </c>
    </row>
    <row r="6975" spans="1:8" ht="12.5" customHeight="1">
      <c r="A6975" s="55">
        <v>15349</v>
      </c>
      <c r="B6975" s="55">
        <v>4</v>
      </c>
      <c r="C6975" s="55" t="s">
        <v>25569</v>
      </c>
      <c r="D6975" s="55" t="s">
        <v>4649</v>
      </c>
      <c r="E6975" s="55" t="s">
        <v>25570</v>
      </c>
      <c r="F6975" s="55" t="s">
        <v>4651</v>
      </c>
      <c r="G6975" s="55" t="s">
        <v>25571</v>
      </c>
      <c r="H6975" s="55">
        <v>0</v>
      </c>
    </row>
    <row r="6976" spans="1:8" ht="12.5" customHeight="1">
      <c r="A6976" s="55">
        <v>15547</v>
      </c>
      <c r="B6976" s="55">
        <v>4</v>
      </c>
      <c r="C6976" s="55" t="s">
        <v>25572</v>
      </c>
      <c r="D6976" s="55" t="s">
        <v>4649</v>
      </c>
      <c r="E6976" s="55" t="s">
        <v>25573</v>
      </c>
      <c r="F6976" s="55" t="s">
        <v>4651</v>
      </c>
      <c r="G6976" s="55" t="s">
        <v>25574</v>
      </c>
      <c r="H6976" s="55">
        <v>0</v>
      </c>
    </row>
    <row r="6977" spans="1:8" ht="12.5" customHeight="1">
      <c r="A6977" s="55">
        <v>15574</v>
      </c>
      <c r="B6977" s="55">
        <v>4</v>
      </c>
      <c r="C6977" s="55" t="s">
        <v>25575</v>
      </c>
      <c r="D6977" s="55" t="s">
        <v>4649</v>
      </c>
      <c r="E6977" s="55" t="s">
        <v>25576</v>
      </c>
      <c r="F6977" s="55" t="s">
        <v>4651</v>
      </c>
      <c r="G6977" s="55" t="s">
        <v>25577</v>
      </c>
      <c r="H6977" s="55">
        <v>0</v>
      </c>
    </row>
    <row r="6978" spans="1:8" ht="12.5" customHeight="1">
      <c r="A6978" s="55">
        <v>15896</v>
      </c>
      <c r="B6978" s="55">
        <v>4</v>
      </c>
      <c r="C6978" s="55" t="s">
        <v>25578</v>
      </c>
      <c r="D6978" s="55" t="s">
        <v>4649</v>
      </c>
      <c r="E6978" s="55" t="s">
        <v>25579</v>
      </c>
      <c r="F6978" s="55" t="s">
        <v>4651</v>
      </c>
      <c r="G6978" s="55" t="s">
        <v>25580</v>
      </c>
      <c r="H6978" s="55">
        <v>0</v>
      </c>
    </row>
    <row r="6979" spans="1:8" ht="12.5" customHeight="1">
      <c r="A6979" s="55">
        <v>15946</v>
      </c>
      <c r="B6979" s="55">
        <v>4</v>
      </c>
      <c r="C6979" s="55" t="s">
        <v>25581</v>
      </c>
      <c r="D6979" s="55" t="s">
        <v>4649</v>
      </c>
      <c r="E6979" s="55" t="s">
        <v>25582</v>
      </c>
      <c r="F6979" s="55" t="s">
        <v>4651</v>
      </c>
      <c r="G6979" s="55" t="s">
        <v>25583</v>
      </c>
      <c r="H6979" s="55">
        <v>0</v>
      </c>
    </row>
    <row r="6980" spans="1:8" ht="12.5" customHeight="1">
      <c r="A6980" s="55">
        <v>17552</v>
      </c>
      <c r="B6980" s="55">
        <v>4</v>
      </c>
      <c r="C6980" s="55" t="s">
        <v>25584</v>
      </c>
      <c r="D6980" s="55" t="s">
        <v>4649</v>
      </c>
      <c r="E6980" s="55" t="s">
        <v>25585</v>
      </c>
      <c r="F6980" s="55" t="s">
        <v>4651</v>
      </c>
      <c r="G6980" s="55" t="s">
        <v>25586</v>
      </c>
      <c r="H6980" s="55">
        <v>0</v>
      </c>
    </row>
    <row r="6981" spans="1:8" ht="12.5" customHeight="1">
      <c r="A6981" s="55">
        <v>18071</v>
      </c>
      <c r="B6981" s="55">
        <v>4</v>
      </c>
      <c r="C6981" s="55" t="s">
        <v>25587</v>
      </c>
      <c r="D6981" s="55" t="s">
        <v>4649</v>
      </c>
      <c r="E6981" s="55" t="s">
        <v>25588</v>
      </c>
      <c r="F6981" s="55" t="s">
        <v>4651</v>
      </c>
      <c r="G6981" s="55" t="s">
        <v>25589</v>
      </c>
      <c r="H6981" s="55">
        <v>0</v>
      </c>
    </row>
    <row r="6982" spans="1:8" ht="12.5" customHeight="1">
      <c r="A6982" s="55">
        <v>18548</v>
      </c>
      <c r="B6982" s="55">
        <v>4</v>
      </c>
      <c r="C6982" s="55" t="s">
        <v>25590</v>
      </c>
      <c r="D6982" s="55" t="s">
        <v>4649</v>
      </c>
      <c r="E6982" s="55" t="s">
        <v>25591</v>
      </c>
      <c r="F6982" s="55" t="s">
        <v>4651</v>
      </c>
      <c r="G6982" s="55" t="s">
        <v>25592</v>
      </c>
      <c r="H6982" s="55">
        <v>0</v>
      </c>
    </row>
    <row r="6983" spans="1:8" ht="12.5" customHeight="1">
      <c r="A6983" s="55">
        <v>18555</v>
      </c>
      <c r="B6983" s="55">
        <v>4</v>
      </c>
      <c r="C6983" s="55" t="s">
        <v>25593</v>
      </c>
      <c r="D6983" s="55" t="s">
        <v>4649</v>
      </c>
      <c r="E6983" s="55" t="s">
        <v>25594</v>
      </c>
      <c r="F6983" s="55" t="s">
        <v>4651</v>
      </c>
      <c r="G6983" s="55" t="s">
        <v>25595</v>
      </c>
      <c r="H6983" s="55">
        <v>0</v>
      </c>
    </row>
    <row r="6984" spans="1:8" ht="12.5" customHeight="1">
      <c r="A6984" s="55">
        <v>18577</v>
      </c>
      <c r="B6984" s="55">
        <v>4</v>
      </c>
      <c r="C6984" s="55" t="s">
        <v>25596</v>
      </c>
      <c r="D6984" s="55" t="s">
        <v>4649</v>
      </c>
      <c r="E6984" s="55" t="s">
        <v>25597</v>
      </c>
      <c r="F6984" s="55" t="s">
        <v>4651</v>
      </c>
      <c r="G6984" s="55" t="s">
        <v>25598</v>
      </c>
      <c r="H6984" s="55">
        <v>0</v>
      </c>
    </row>
    <row r="6985" spans="1:8" ht="12.5" customHeight="1">
      <c r="A6985" s="55">
        <v>19011</v>
      </c>
      <c r="B6985" s="55">
        <v>4</v>
      </c>
      <c r="C6985" s="55" t="s">
        <v>25599</v>
      </c>
      <c r="D6985" s="55" t="s">
        <v>4649</v>
      </c>
      <c r="E6985" s="55" t="s">
        <v>25600</v>
      </c>
      <c r="F6985" s="55" t="s">
        <v>4651</v>
      </c>
      <c r="G6985" s="55" t="s">
        <v>25601</v>
      </c>
      <c r="H6985" s="55">
        <v>0</v>
      </c>
    </row>
    <row r="6986" spans="1:8" ht="12.5" customHeight="1">
      <c r="A6986" s="55">
        <v>19017</v>
      </c>
      <c r="B6986" s="55">
        <v>4</v>
      </c>
      <c r="C6986" s="55" t="s">
        <v>25602</v>
      </c>
      <c r="D6986" s="55" t="s">
        <v>4649</v>
      </c>
      <c r="E6986" s="55" t="s">
        <v>25603</v>
      </c>
      <c r="F6986" s="55" t="s">
        <v>4651</v>
      </c>
      <c r="G6986" s="55" t="s">
        <v>25604</v>
      </c>
      <c r="H6986" s="55">
        <v>0</v>
      </c>
    </row>
    <row r="6987" spans="1:8" ht="12.5" customHeight="1">
      <c r="A6987" s="55">
        <v>19210</v>
      </c>
      <c r="B6987" s="55">
        <v>4</v>
      </c>
      <c r="C6987" s="55" t="s">
        <v>25605</v>
      </c>
      <c r="D6987" s="55" t="s">
        <v>4649</v>
      </c>
      <c r="E6987" s="55" t="s">
        <v>25606</v>
      </c>
      <c r="F6987" s="55" t="s">
        <v>4651</v>
      </c>
      <c r="G6987" s="55" t="s">
        <v>25607</v>
      </c>
      <c r="H6987" s="55">
        <v>0</v>
      </c>
    </row>
    <row r="6988" spans="1:8" ht="12.5" customHeight="1">
      <c r="A6988" s="55">
        <v>19531</v>
      </c>
      <c r="B6988" s="55">
        <v>4</v>
      </c>
      <c r="C6988" s="55" t="s">
        <v>25608</v>
      </c>
      <c r="D6988" s="55" t="s">
        <v>4649</v>
      </c>
      <c r="E6988" s="55" t="s">
        <v>25609</v>
      </c>
      <c r="F6988" s="55" t="s">
        <v>4651</v>
      </c>
      <c r="G6988" s="55" t="s">
        <v>25610</v>
      </c>
      <c r="H6988" s="55">
        <v>0</v>
      </c>
    </row>
    <row r="6989" spans="1:8" ht="12.5" customHeight="1">
      <c r="A6989" s="55">
        <v>19719</v>
      </c>
      <c r="B6989" s="55">
        <v>4</v>
      </c>
      <c r="C6989" s="55" t="s">
        <v>25611</v>
      </c>
      <c r="D6989" s="55" t="s">
        <v>4649</v>
      </c>
      <c r="E6989" s="55" t="s">
        <v>25612</v>
      </c>
      <c r="F6989" s="55" t="s">
        <v>4651</v>
      </c>
      <c r="G6989" s="55" t="s">
        <v>25613</v>
      </c>
      <c r="H6989" s="55">
        <v>0</v>
      </c>
    </row>
    <row r="6990" spans="1:8" ht="12.5" customHeight="1">
      <c r="A6990" s="55">
        <v>20033</v>
      </c>
      <c r="B6990" s="55">
        <v>4</v>
      </c>
      <c r="C6990" s="55" t="s">
        <v>25614</v>
      </c>
      <c r="D6990" s="55" t="s">
        <v>4649</v>
      </c>
      <c r="E6990" s="55" t="s">
        <v>25615</v>
      </c>
      <c r="F6990" s="55" t="s">
        <v>4651</v>
      </c>
      <c r="G6990" s="55" t="s">
        <v>25616</v>
      </c>
      <c r="H6990" s="55">
        <v>0</v>
      </c>
    </row>
    <row r="6991" spans="1:8" ht="12.5" customHeight="1">
      <c r="A6991" s="55">
        <v>20099</v>
      </c>
      <c r="B6991" s="55">
        <v>4</v>
      </c>
      <c r="C6991" s="55" t="s">
        <v>25617</v>
      </c>
      <c r="D6991" s="55" t="s">
        <v>4649</v>
      </c>
      <c r="E6991" s="55" t="s">
        <v>25618</v>
      </c>
      <c r="F6991" s="55" t="s">
        <v>4651</v>
      </c>
      <c r="G6991" s="55" t="s">
        <v>25619</v>
      </c>
      <c r="H6991" s="55">
        <v>0</v>
      </c>
    </row>
    <row r="6992" spans="1:8" ht="12.5" customHeight="1">
      <c r="A6992" s="55">
        <v>20201</v>
      </c>
      <c r="B6992" s="55">
        <v>4</v>
      </c>
      <c r="C6992" s="55" t="s">
        <v>25620</v>
      </c>
      <c r="D6992" s="55" t="s">
        <v>4649</v>
      </c>
      <c r="E6992" s="55" t="s">
        <v>25621</v>
      </c>
      <c r="F6992" s="55" t="s">
        <v>4651</v>
      </c>
      <c r="G6992" s="55" t="s">
        <v>25622</v>
      </c>
      <c r="H6992" s="55">
        <v>0</v>
      </c>
    </row>
    <row r="6993" spans="1:8" ht="12.5" customHeight="1">
      <c r="A6993" s="55">
        <v>20784</v>
      </c>
      <c r="B6993" s="55">
        <v>4</v>
      </c>
      <c r="C6993" s="55" t="s">
        <v>25623</v>
      </c>
      <c r="D6993" s="55" t="s">
        <v>4649</v>
      </c>
      <c r="E6993" s="55" t="s">
        <v>25624</v>
      </c>
      <c r="F6993" s="55" t="s">
        <v>4651</v>
      </c>
      <c r="G6993" s="55" t="s">
        <v>25625</v>
      </c>
      <c r="H6993" s="55">
        <v>0</v>
      </c>
    </row>
    <row r="6994" spans="1:8" ht="12.5" customHeight="1">
      <c r="A6994" s="55">
        <v>21234</v>
      </c>
      <c r="B6994" s="55">
        <v>4</v>
      </c>
      <c r="C6994" s="55" t="s">
        <v>25626</v>
      </c>
      <c r="D6994" s="55" t="s">
        <v>4649</v>
      </c>
      <c r="E6994" s="55" t="s">
        <v>25627</v>
      </c>
      <c r="F6994" s="55" t="s">
        <v>4651</v>
      </c>
      <c r="G6994" s="55" t="s">
        <v>25628</v>
      </c>
      <c r="H6994" s="55">
        <v>0</v>
      </c>
    </row>
    <row r="6995" spans="1:8" ht="12.5" customHeight="1">
      <c r="A6995" s="55">
        <v>21699</v>
      </c>
      <c r="B6995" s="55">
        <v>4</v>
      </c>
      <c r="C6995" s="55" t="s">
        <v>25629</v>
      </c>
      <c r="D6995" s="55" t="s">
        <v>4649</v>
      </c>
      <c r="E6995" s="55" t="s">
        <v>25630</v>
      </c>
      <c r="F6995" s="55" t="s">
        <v>4651</v>
      </c>
      <c r="G6995" s="55" t="s">
        <v>25631</v>
      </c>
      <c r="H6995" s="55">
        <v>0</v>
      </c>
    </row>
    <row r="6996" spans="1:8" ht="12.5" customHeight="1">
      <c r="A6996" s="55">
        <v>21902</v>
      </c>
      <c r="B6996" s="55">
        <v>4</v>
      </c>
      <c r="C6996" s="55" t="s">
        <v>25632</v>
      </c>
      <c r="D6996" s="55" t="s">
        <v>4649</v>
      </c>
      <c r="E6996" s="55" t="s">
        <v>25633</v>
      </c>
      <c r="F6996" s="55" t="s">
        <v>4651</v>
      </c>
      <c r="G6996" s="55" t="s">
        <v>25634</v>
      </c>
      <c r="H6996" s="55">
        <v>0</v>
      </c>
    </row>
    <row r="6997" spans="1:8" ht="12.5" customHeight="1">
      <c r="A6997" s="55">
        <v>22087</v>
      </c>
      <c r="B6997" s="55">
        <v>4</v>
      </c>
      <c r="C6997" s="55" t="s">
        <v>25635</v>
      </c>
      <c r="D6997" s="55" t="s">
        <v>4649</v>
      </c>
      <c r="E6997" s="55" t="s">
        <v>25636</v>
      </c>
      <c r="F6997" s="55" t="s">
        <v>4651</v>
      </c>
      <c r="G6997" s="55" t="s">
        <v>25637</v>
      </c>
      <c r="H6997" s="55">
        <v>0</v>
      </c>
    </row>
    <row r="6998" spans="1:8" ht="12.5" customHeight="1">
      <c r="A6998" s="55">
        <v>22126</v>
      </c>
      <c r="B6998" s="55">
        <v>4</v>
      </c>
      <c r="C6998" s="55" t="s">
        <v>25638</v>
      </c>
      <c r="D6998" s="55" t="s">
        <v>4649</v>
      </c>
      <c r="E6998" s="55" t="s">
        <v>25639</v>
      </c>
      <c r="F6998" s="55" t="s">
        <v>4651</v>
      </c>
      <c r="G6998" s="55" t="s">
        <v>25640</v>
      </c>
      <c r="H6998" s="55">
        <v>0</v>
      </c>
    </row>
    <row r="6999" spans="1:8" ht="12.5" customHeight="1">
      <c r="A6999" s="55">
        <v>22273</v>
      </c>
      <c r="B6999" s="55">
        <v>4</v>
      </c>
      <c r="C6999" s="55" t="s">
        <v>25641</v>
      </c>
      <c r="D6999" s="55" t="s">
        <v>4649</v>
      </c>
      <c r="E6999" s="55" t="s">
        <v>25642</v>
      </c>
      <c r="F6999" s="55" t="s">
        <v>4651</v>
      </c>
      <c r="G6999" s="55" t="s">
        <v>25643</v>
      </c>
      <c r="H6999" s="55">
        <v>0</v>
      </c>
    </row>
    <row r="7000" spans="1:8" ht="12.5" customHeight="1">
      <c r="A7000" s="55">
        <v>22336</v>
      </c>
      <c r="B7000" s="55">
        <v>4</v>
      </c>
      <c r="C7000" s="55" t="s">
        <v>25644</v>
      </c>
      <c r="D7000" s="55" t="s">
        <v>4649</v>
      </c>
      <c r="E7000" s="55" t="s">
        <v>25645</v>
      </c>
      <c r="F7000" s="55" t="s">
        <v>4651</v>
      </c>
      <c r="G7000" s="55" t="s">
        <v>25646</v>
      </c>
      <c r="H7000" s="55">
        <v>0</v>
      </c>
    </row>
    <row r="7001" spans="1:8" ht="12.5" customHeight="1">
      <c r="A7001" s="55">
        <v>23076</v>
      </c>
      <c r="B7001" s="55">
        <v>4</v>
      </c>
      <c r="C7001" s="55" t="s">
        <v>25647</v>
      </c>
      <c r="D7001" s="55" t="s">
        <v>4649</v>
      </c>
      <c r="E7001" s="55" t="s">
        <v>25648</v>
      </c>
      <c r="F7001" s="55" t="s">
        <v>4651</v>
      </c>
      <c r="G7001" s="55" t="s">
        <v>25649</v>
      </c>
      <c r="H7001" s="55">
        <v>0</v>
      </c>
    </row>
    <row r="7002" spans="1:8" ht="12.5" customHeight="1">
      <c r="A7002" s="55">
        <v>23160</v>
      </c>
      <c r="B7002" s="55">
        <v>4</v>
      </c>
      <c r="C7002" s="55" t="s">
        <v>25650</v>
      </c>
      <c r="D7002" s="55" t="s">
        <v>4649</v>
      </c>
      <c r="E7002" s="55" t="s">
        <v>25651</v>
      </c>
      <c r="F7002" s="55" t="s">
        <v>4651</v>
      </c>
      <c r="G7002" s="55" t="s">
        <v>25652</v>
      </c>
      <c r="H7002" s="55">
        <v>0</v>
      </c>
    </row>
    <row r="7003" spans="1:8" ht="12.5" customHeight="1">
      <c r="A7003" s="55">
        <v>23506</v>
      </c>
      <c r="B7003" s="55">
        <v>4</v>
      </c>
      <c r="C7003" s="55" t="s">
        <v>25653</v>
      </c>
      <c r="D7003" s="55" t="s">
        <v>4649</v>
      </c>
      <c r="E7003" s="55" t="s">
        <v>25654</v>
      </c>
      <c r="F7003" s="55" t="s">
        <v>4651</v>
      </c>
      <c r="G7003" s="55" t="s">
        <v>25655</v>
      </c>
      <c r="H7003" s="55">
        <v>0</v>
      </c>
    </row>
    <row r="7004" spans="1:8" ht="12.5" customHeight="1">
      <c r="A7004" s="55">
        <v>23507</v>
      </c>
      <c r="B7004" s="55">
        <v>4</v>
      </c>
      <c r="C7004" s="55" t="s">
        <v>25656</v>
      </c>
      <c r="D7004" s="55" t="s">
        <v>4649</v>
      </c>
      <c r="E7004" s="55" t="s">
        <v>25657</v>
      </c>
      <c r="F7004" s="55" t="s">
        <v>4651</v>
      </c>
      <c r="G7004" s="55" t="s">
        <v>25658</v>
      </c>
      <c r="H7004" s="55">
        <v>0</v>
      </c>
    </row>
    <row r="7005" spans="1:8" ht="12.5" customHeight="1">
      <c r="A7005" s="55">
        <v>23677</v>
      </c>
      <c r="B7005" s="55">
        <v>4</v>
      </c>
      <c r="C7005" s="55" t="s">
        <v>25659</v>
      </c>
      <c r="D7005" s="55" t="s">
        <v>4649</v>
      </c>
      <c r="E7005" s="55" t="s">
        <v>25660</v>
      </c>
      <c r="F7005" s="55" t="s">
        <v>4651</v>
      </c>
      <c r="G7005" s="55" t="s">
        <v>25661</v>
      </c>
      <c r="H7005" s="55">
        <v>0</v>
      </c>
    </row>
    <row r="7006" spans="1:8" ht="12.5" customHeight="1">
      <c r="A7006" s="55">
        <v>23825</v>
      </c>
      <c r="B7006" s="55">
        <v>4</v>
      </c>
      <c r="C7006" s="55" t="s">
        <v>25662</v>
      </c>
      <c r="D7006" s="55" t="s">
        <v>4649</v>
      </c>
      <c r="E7006" s="55" t="s">
        <v>25663</v>
      </c>
      <c r="F7006" s="55" t="s">
        <v>4651</v>
      </c>
      <c r="G7006" s="55" t="s">
        <v>25664</v>
      </c>
      <c r="H7006" s="55">
        <v>0</v>
      </c>
    </row>
    <row r="7007" spans="1:8" ht="12.5" customHeight="1">
      <c r="A7007" s="55">
        <v>24394</v>
      </c>
      <c r="B7007" s="55">
        <v>4</v>
      </c>
      <c r="C7007" s="55" t="s">
        <v>25665</v>
      </c>
      <c r="D7007" s="55" t="s">
        <v>4649</v>
      </c>
      <c r="E7007" s="55" t="s">
        <v>25666</v>
      </c>
      <c r="F7007" s="55" t="s">
        <v>4651</v>
      </c>
      <c r="G7007" s="55" t="s">
        <v>25667</v>
      </c>
      <c r="H7007" s="55">
        <v>0</v>
      </c>
    </row>
    <row r="7008" spans="1:8" ht="12.5" customHeight="1">
      <c r="A7008" s="55">
        <v>24955</v>
      </c>
      <c r="B7008" s="55">
        <v>4</v>
      </c>
      <c r="C7008" s="55" t="s">
        <v>25668</v>
      </c>
      <c r="D7008" s="55" t="s">
        <v>4649</v>
      </c>
      <c r="E7008" s="55" t="s">
        <v>25669</v>
      </c>
      <c r="F7008" s="55" t="s">
        <v>4651</v>
      </c>
      <c r="G7008" s="55" t="s">
        <v>25670</v>
      </c>
      <c r="H7008" s="55">
        <v>0</v>
      </c>
    </row>
    <row r="7009" spans="1:8" ht="12.5" customHeight="1">
      <c r="A7009" s="55">
        <v>24974</v>
      </c>
      <c r="B7009" s="55">
        <v>4</v>
      </c>
      <c r="C7009" s="55" t="s">
        <v>25671</v>
      </c>
      <c r="D7009" s="55" t="s">
        <v>4649</v>
      </c>
      <c r="E7009" s="55" t="s">
        <v>25672</v>
      </c>
      <c r="F7009" s="55" t="s">
        <v>4651</v>
      </c>
      <c r="G7009" s="55" t="s">
        <v>25673</v>
      </c>
      <c r="H7009" s="55">
        <v>0</v>
      </c>
    </row>
    <row r="7010" spans="1:8" ht="12.5" customHeight="1">
      <c r="A7010" s="55">
        <v>25255</v>
      </c>
      <c r="B7010" s="55">
        <v>4</v>
      </c>
      <c r="C7010" s="55" t="s">
        <v>25674</v>
      </c>
      <c r="D7010" s="55" t="s">
        <v>4649</v>
      </c>
      <c r="E7010" s="55" t="s">
        <v>25675</v>
      </c>
      <c r="F7010" s="55" t="s">
        <v>4651</v>
      </c>
      <c r="G7010" s="55" t="s">
        <v>25676</v>
      </c>
      <c r="H7010" s="55">
        <v>0</v>
      </c>
    </row>
    <row r="7011" spans="1:8" ht="12.5" customHeight="1">
      <c r="A7011" s="55">
        <v>25284</v>
      </c>
      <c r="B7011" s="55">
        <v>4</v>
      </c>
      <c r="C7011" s="55" t="s">
        <v>25677</v>
      </c>
      <c r="D7011" s="55" t="s">
        <v>4649</v>
      </c>
      <c r="E7011" s="55" t="s">
        <v>25678</v>
      </c>
      <c r="F7011" s="55" t="s">
        <v>4651</v>
      </c>
      <c r="G7011" s="55" t="s">
        <v>25679</v>
      </c>
      <c r="H7011" s="55">
        <v>0</v>
      </c>
    </row>
    <row r="7012" spans="1:8" ht="12.5" customHeight="1">
      <c r="A7012" s="55">
        <v>25341</v>
      </c>
      <c r="B7012" s="55">
        <v>4</v>
      </c>
      <c r="C7012" s="55" t="s">
        <v>25680</v>
      </c>
      <c r="D7012" s="55" t="s">
        <v>4649</v>
      </c>
      <c r="E7012" s="55" t="s">
        <v>25681</v>
      </c>
      <c r="F7012" s="55" t="s">
        <v>4651</v>
      </c>
      <c r="G7012" s="55" t="s">
        <v>25682</v>
      </c>
      <c r="H7012" s="55">
        <v>0</v>
      </c>
    </row>
    <row r="7013" spans="1:8" ht="12.5" customHeight="1">
      <c r="A7013" s="55">
        <v>25878</v>
      </c>
      <c r="B7013" s="55">
        <v>4</v>
      </c>
      <c r="C7013" s="55" t="s">
        <v>25683</v>
      </c>
      <c r="D7013" s="55" t="s">
        <v>4649</v>
      </c>
      <c r="E7013" s="55" t="s">
        <v>25684</v>
      </c>
      <c r="F7013" s="55" t="s">
        <v>4651</v>
      </c>
      <c r="G7013" s="55" t="s">
        <v>25685</v>
      </c>
      <c r="H7013" s="55">
        <v>0</v>
      </c>
    </row>
    <row r="7014" spans="1:8" ht="12.5" customHeight="1">
      <c r="A7014" s="55">
        <v>26000</v>
      </c>
      <c r="B7014" s="55">
        <v>4</v>
      </c>
      <c r="C7014" s="55" t="s">
        <v>25686</v>
      </c>
      <c r="D7014" s="55" t="s">
        <v>4649</v>
      </c>
      <c r="E7014" s="55" t="s">
        <v>25687</v>
      </c>
      <c r="F7014" s="55" t="s">
        <v>4651</v>
      </c>
      <c r="G7014" s="55" t="s">
        <v>25688</v>
      </c>
      <c r="H7014" s="55">
        <v>0</v>
      </c>
    </row>
    <row r="7015" spans="1:8" ht="12.5" customHeight="1">
      <c r="A7015" s="55">
        <v>26014</v>
      </c>
      <c r="B7015" s="55">
        <v>4</v>
      </c>
      <c r="C7015" s="55" t="s">
        <v>25689</v>
      </c>
      <c r="D7015" s="55" t="s">
        <v>4649</v>
      </c>
      <c r="E7015" s="55" t="s">
        <v>25690</v>
      </c>
      <c r="F7015" s="55" t="s">
        <v>4651</v>
      </c>
      <c r="G7015" s="55" t="s">
        <v>25691</v>
      </c>
      <c r="H7015" s="55">
        <v>0</v>
      </c>
    </row>
    <row r="7016" spans="1:8" ht="12.5" customHeight="1">
      <c r="A7016" s="55">
        <v>26065</v>
      </c>
      <c r="B7016" s="55">
        <v>4</v>
      </c>
      <c r="C7016" s="55" t="s">
        <v>25692</v>
      </c>
      <c r="D7016" s="55" t="s">
        <v>4649</v>
      </c>
      <c r="E7016" s="55" t="s">
        <v>25693</v>
      </c>
      <c r="F7016" s="55" t="s">
        <v>4651</v>
      </c>
      <c r="G7016" s="55" t="s">
        <v>25694</v>
      </c>
      <c r="H7016" s="55">
        <v>0</v>
      </c>
    </row>
    <row r="7017" spans="1:8" ht="12.5" customHeight="1">
      <c r="A7017" s="55">
        <v>26809</v>
      </c>
      <c r="B7017" s="55">
        <v>4</v>
      </c>
      <c r="C7017" s="55" t="s">
        <v>25695</v>
      </c>
      <c r="D7017" s="55" t="s">
        <v>4649</v>
      </c>
      <c r="E7017" s="55" t="s">
        <v>25696</v>
      </c>
      <c r="F7017" s="55" t="s">
        <v>4651</v>
      </c>
      <c r="G7017" s="55" t="s">
        <v>25697</v>
      </c>
      <c r="H7017" s="55">
        <v>0</v>
      </c>
    </row>
    <row r="7018" spans="1:8" ht="12.5" customHeight="1">
      <c r="A7018" s="55">
        <v>27195</v>
      </c>
      <c r="B7018" s="55">
        <v>4</v>
      </c>
      <c r="C7018" s="55" t="s">
        <v>25698</v>
      </c>
      <c r="D7018" s="55" t="s">
        <v>4649</v>
      </c>
      <c r="E7018" s="55" t="s">
        <v>25699</v>
      </c>
      <c r="F7018" s="55" t="s">
        <v>4651</v>
      </c>
      <c r="G7018" s="55" t="s">
        <v>25700</v>
      </c>
      <c r="H7018" s="55">
        <v>0</v>
      </c>
    </row>
    <row r="7019" spans="1:8" ht="12.5" customHeight="1">
      <c r="A7019" s="55">
        <v>27212</v>
      </c>
      <c r="B7019" s="55">
        <v>4</v>
      </c>
      <c r="C7019" s="55" t="s">
        <v>25701</v>
      </c>
      <c r="D7019" s="55" t="s">
        <v>4649</v>
      </c>
      <c r="E7019" s="55" t="s">
        <v>25702</v>
      </c>
      <c r="F7019" s="55" t="s">
        <v>4651</v>
      </c>
      <c r="G7019" s="55" t="s">
        <v>25703</v>
      </c>
      <c r="H7019" s="55">
        <v>0</v>
      </c>
    </row>
    <row r="7020" spans="1:8" ht="12.5" customHeight="1">
      <c r="A7020" s="55">
        <v>27409</v>
      </c>
      <c r="B7020" s="55">
        <v>4</v>
      </c>
      <c r="C7020" s="55" t="s">
        <v>25704</v>
      </c>
      <c r="D7020" s="55" t="s">
        <v>4649</v>
      </c>
      <c r="E7020" s="55" t="s">
        <v>25705</v>
      </c>
      <c r="F7020" s="55" t="s">
        <v>4651</v>
      </c>
      <c r="G7020" s="55" t="s">
        <v>25706</v>
      </c>
      <c r="H7020" s="55">
        <v>0</v>
      </c>
    </row>
    <row r="7021" spans="1:8" ht="12.5" customHeight="1">
      <c r="A7021" s="55">
        <v>28112</v>
      </c>
      <c r="B7021" s="55">
        <v>4</v>
      </c>
      <c r="C7021" s="55" t="s">
        <v>25707</v>
      </c>
      <c r="D7021" s="55" t="s">
        <v>4649</v>
      </c>
      <c r="E7021" s="55" t="s">
        <v>25708</v>
      </c>
      <c r="F7021" s="55" t="s">
        <v>4651</v>
      </c>
      <c r="G7021" s="55" t="s">
        <v>25709</v>
      </c>
      <c r="H7021" s="55">
        <v>0</v>
      </c>
    </row>
    <row r="7022" spans="1:8" ht="12.5" customHeight="1">
      <c r="A7022" s="55">
        <v>28190</v>
      </c>
      <c r="B7022" s="55">
        <v>4</v>
      </c>
      <c r="C7022" s="55" t="s">
        <v>25710</v>
      </c>
      <c r="D7022" s="55" t="s">
        <v>4649</v>
      </c>
      <c r="E7022" s="55" t="s">
        <v>25711</v>
      </c>
      <c r="F7022" s="55" t="s">
        <v>4651</v>
      </c>
      <c r="G7022" s="55" t="s">
        <v>25712</v>
      </c>
      <c r="H7022" s="55">
        <v>0</v>
      </c>
    </row>
    <row r="7023" spans="1:8" ht="12.5" customHeight="1">
      <c r="A7023" s="55">
        <v>28267</v>
      </c>
      <c r="B7023" s="55">
        <v>4</v>
      </c>
      <c r="C7023" s="55" t="s">
        <v>25713</v>
      </c>
      <c r="D7023" s="55" t="s">
        <v>4649</v>
      </c>
      <c r="E7023" s="55" t="s">
        <v>25714</v>
      </c>
      <c r="F7023" s="55" t="s">
        <v>4651</v>
      </c>
      <c r="G7023" s="55" t="s">
        <v>25715</v>
      </c>
      <c r="H7023" s="55">
        <v>0</v>
      </c>
    </row>
    <row r="7024" spans="1:8" ht="12.5" customHeight="1">
      <c r="A7024" s="55">
        <v>28301</v>
      </c>
      <c r="B7024" s="55">
        <v>4</v>
      </c>
      <c r="C7024" s="55" t="s">
        <v>25716</v>
      </c>
      <c r="D7024" s="55" t="s">
        <v>4649</v>
      </c>
      <c r="E7024" s="55" t="s">
        <v>25717</v>
      </c>
      <c r="F7024" s="55" t="s">
        <v>4651</v>
      </c>
      <c r="G7024" s="55" t="s">
        <v>25718</v>
      </c>
      <c r="H7024" s="55">
        <v>0</v>
      </c>
    </row>
    <row r="7025" spans="1:8" ht="12.5" customHeight="1">
      <c r="A7025" s="55">
        <v>28797</v>
      </c>
      <c r="B7025" s="55">
        <v>4</v>
      </c>
      <c r="C7025" s="55" t="s">
        <v>25719</v>
      </c>
      <c r="D7025" s="55" t="s">
        <v>4649</v>
      </c>
      <c r="E7025" s="55" t="s">
        <v>25720</v>
      </c>
      <c r="F7025" s="55" t="s">
        <v>4651</v>
      </c>
      <c r="G7025" s="55" t="s">
        <v>25721</v>
      </c>
      <c r="H7025" s="55">
        <v>0</v>
      </c>
    </row>
    <row r="7026" spans="1:8" ht="12.5" customHeight="1">
      <c r="A7026" s="55">
        <v>28844</v>
      </c>
      <c r="B7026" s="55">
        <v>4</v>
      </c>
      <c r="C7026" s="55" t="s">
        <v>25722</v>
      </c>
      <c r="D7026" s="55" t="s">
        <v>4649</v>
      </c>
      <c r="E7026" s="55" t="s">
        <v>25723</v>
      </c>
      <c r="F7026" s="55" t="s">
        <v>4651</v>
      </c>
      <c r="G7026" s="55" t="s">
        <v>25724</v>
      </c>
      <c r="H7026" s="55">
        <v>0</v>
      </c>
    </row>
    <row r="7027" spans="1:8" ht="12.5" customHeight="1">
      <c r="A7027" s="55">
        <v>28847</v>
      </c>
      <c r="B7027" s="55">
        <v>4</v>
      </c>
      <c r="C7027" s="55" t="s">
        <v>25725</v>
      </c>
      <c r="D7027" s="55" t="s">
        <v>4649</v>
      </c>
      <c r="E7027" s="55" t="s">
        <v>25726</v>
      </c>
      <c r="F7027" s="55" t="s">
        <v>4651</v>
      </c>
      <c r="G7027" s="55" t="s">
        <v>25727</v>
      </c>
      <c r="H7027" s="55">
        <v>0</v>
      </c>
    </row>
    <row r="7028" spans="1:8" ht="12.5" customHeight="1">
      <c r="A7028" s="55">
        <v>29020</v>
      </c>
      <c r="B7028" s="55">
        <v>4</v>
      </c>
      <c r="C7028" s="55" t="s">
        <v>25728</v>
      </c>
      <c r="D7028" s="55" t="s">
        <v>4649</v>
      </c>
      <c r="E7028" s="55" t="s">
        <v>25729</v>
      </c>
      <c r="F7028" s="55" t="s">
        <v>4651</v>
      </c>
      <c r="G7028" s="55" t="s">
        <v>25730</v>
      </c>
      <c r="H7028" s="55">
        <v>0</v>
      </c>
    </row>
    <row r="7029" spans="1:8" ht="12.5" customHeight="1">
      <c r="A7029" s="55">
        <v>29131</v>
      </c>
      <c r="B7029" s="55">
        <v>4</v>
      </c>
      <c r="C7029" s="55" t="s">
        <v>25731</v>
      </c>
      <c r="D7029" s="55" t="s">
        <v>4649</v>
      </c>
      <c r="E7029" s="55" t="s">
        <v>25732</v>
      </c>
      <c r="F7029" s="55" t="s">
        <v>4651</v>
      </c>
      <c r="G7029" s="55" t="s">
        <v>25733</v>
      </c>
      <c r="H7029" s="55">
        <v>0</v>
      </c>
    </row>
    <row r="7030" spans="1:8" ht="12.5" customHeight="1">
      <c r="A7030" s="55">
        <v>29203</v>
      </c>
      <c r="B7030" s="55">
        <v>4</v>
      </c>
      <c r="C7030" s="55" t="s">
        <v>25734</v>
      </c>
      <c r="D7030" s="55" t="s">
        <v>4649</v>
      </c>
      <c r="E7030" s="55" t="s">
        <v>25735</v>
      </c>
      <c r="F7030" s="55" t="s">
        <v>4651</v>
      </c>
      <c r="G7030" s="55" t="s">
        <v>25736</v>
      </c>
      <c r="H7030" s="55">
        <v>0</v>
      </c>
    </row>
    <row r="7031" spans="1:8" ht="12.5" customHeight="1">
      <c r="A7031" s="55">
        <v>29219</v>
      </c>
      <c r="B7031" s="55">
        <v>4</v>
      </c>
      <c r="C7031" s="55" t="s">
        <v>25737</v>
      </c>
      <c r="D7031" s="55" t="s">
        <v>4649</v>
      </c>
      <c r="E7031" s="55" t="s">
        <v>25738</v>
      </c>
      <c r="F7031" s="55" t="s">
        <v>4651</v>
      </c>
      <c r="G7031" s="55" t="s">
        <v>25739</v>
      </c>
      <c r="H7031" s="55">
        <v>0</v>
      </c>
    </row>
    <row r="7032" spans="1:8" ht="12.5" customHeight="1">
      <c r="A7032" s="55">
        <v>11081</v>
      </c>
      <c r="B7032" s="55">
        <v>4</v>
      </c>
      <c r="C7032" s="55" t="s">
        <v>25740</v>
      </c>
      <c r="D7032" s="55" t="s">
        <v>4649</v>
      </c>
      <c r="E7032" s="55" t="s">
        <v>25741</v>
      </c>
      <c r="F7032" s="55" t="s">
        <v>4651</v>
      </c>
      <c r="G7032" s="55" t="s">
        <v>25742</v>
      </c>
      <c r="H7032" s="55">
        <v>0</v>
      </c>
    </row>
    <row r="7033" spans="1:8" ht="12.5" customHeight="1">
      <c r="A7033" s="55">
        <v>11289</v>
      </c>
      <c r="B7033" s="55">
        <v>4</v>
      </c>
      <c r="C7033" s="55" t="s">
        <v>25743</v>
      </c>
      <c r="D7033" s="55" t="s">
        <v>4649</v>
      </c>
      <c r="E7033" s="55" t="s">
        <v>25744</v>
      </c>
      <c r="F7033" s="55" t="s">
        <v>4651</v>
      </c>
      <c r="G7033" s="55" t="s">
        <v>25745</v>
      </c>
      <c r="H7033" s="55">
        <v>0</v>
      </c>
    </row>
    <row r="7034" spans="1:8" ht="12.5" customHeight="1">
      <c r="A7034" s="55">
        <v>11320</v>
      </c>
      <c r="B7034" s="55">
        <v>4</v>
      </c>
      <c r="C7034" s="55" t="s">
        <v>25746</v>
      </c>
      <c r="D7034" s="55" t="s">
        <v>4649</v>
      </c>
      <c r="E7034" s="55" t="s">
        <v>25747</v>
      </c>
      <c r="F7034" s="55" t="s">
        <v>4651</v>
      </c>
      <c r="G7034" s="55" t="s">
        <v>25748</v>
      </c>
      <c r="H7034" s="55">
        <v>0</v>
      </c>
    </row>
    <row r="7035" spans="1:8" ht="12.5" customHeight="1">
      <c r="A7035" s="55">
        <v>11531</v>
      </c>
      <c r="B7035" s="55">
        <v>4</v>
      </c>
      <c r="C7035" s="55" t="s">
        <v>25749</v>
      </c>
      <c r="D7035" s="55" t="s">
        <v>4649</v>
      </c>
      <c r="E7035" s="55" t="s">
        <v>25750</v>
      </c>
      <c r="F7035" s="55" t="s">
        <v>4651</v>
      </c>
      <c r="G7035" s="55" t="s">
        <v>25751</v>
      </c>
      <c r="H7035" s="55">
        <v>0</v>
      </c>
    </row>
    <row r="7036" spans="1:8" ht="12.5" customHeight="1">
      <c r="A7036" s="55">
        <v>11648</v>
      </c>
      <c r="B7036" s="55">
        <v>4</v>
      </c>
      <c r="C7036" s="55" t="s">
        <v>25752</v>
      </c>
      <c r="D7036" s="55" t="s">
        <v>4649</v>
      </c>
      <c r="E7036" s="55" t="s">
        <v>25753</v>
      </c>
      <c r="F7036" s="55" t="s">
        <v>4651</v>
      </c>
      <c r="G7036" s="55" t="s">
        <v>25754</v>
      </c>
      <c r="H7036" s="55">
        <v>0</v>
      </c>
    </row>
    <row r="7037" spans="1:8" ht="12.5" customHeight="1">
      <c r="A7037" s="55">
        <v>11783</v>
      </c>
      <c r="B7037" s="55">
        <v>4</v>
      </c>
      <c r="C7037" s="55" t="s">
        <v>25755</v>
      </c>
      <c r="D7037" s="55" t="s">
        <v>4649</v>
      </c>
      <c r="E7037" s="55" t="s">
        <v>25756</v>
      </c>
      <c r="F7037" s="55" t="s">
        <v>4651</v>
      </c>
      <c r="G7037" s="55" t="s">
        <v>25757</v>
      </c>
      <c r="H7037" s="55">
        <v>0</v>
      </c>
    </row>
    <row r="7038" spans="1:8" ht="12.5" customHeight="1">
      <c r="A7038" s="55">
        <v>12894</v>
      </c>
      <c r="B7038" s="55">
        <v>4</v>
      </c>
      <c r="C7038" s="55" t="s">
        <v>25758</v>
      </c>
      <c r="D7038" s="55" t="s">
        <v>4649</v>
      </c>
      <c r="E7038" s="55" t="s">
        <v>25759</v>
      </c>
      <c r="F7038" s="55" t="s">
        <v>4651</v>
      </c>
      <c r="G7038" s="55" t="s">
        <v>25760</v>
      </c>
      <c r="H7038" s="55">
        <v>0</v>
      </c>
    </row>
    <row r="7039" spans="1:8" ht="12.5" customHeight="1">
      <c r="A7039" s="55">
        <v>12897</v>
      </c>
      <c r="B7039" s="55">
        <v>4</v>
      </c>
      <c r="C7039" s="55" t="s">
        <v>25761</v>
      </c>
      <c r="D7039" s="55" t="s">
        <v>4649</v>
      </c>
      <c r="E7039" s="55" t="s">
        <v>25762</v>
      </c>
      <c r="F7039" s="55" t="s">
        <v>4651</v>
      </c>
      <c r="G7039" s="55" t="s">
        <v>25763</v>
      </c>
      <c r="H7039" s="55">
        <v>0</v>
      </c>
    </row>
    <row r="7040" spans="1:8" ht="12.5" customHeight="1">
      <c r="A7040" s="55">
        <v>12976</v>
      </c>
      <c r="B7040" s="55">
        <v>4</v>
      </c>
      <c r="C7040" s="55" t="s">
        <v>25764</v>
      </c>
      <c r="D7040" s="55" t="s">
        <v>4649</v>
      </c>
      <c r="E7040" s="55" t="s">
        <v>25765</v>
      </c>
      <c r="F7040" s="55" t="s">
        <v>4651</v>
      </c>
      <c r="G7040" s="55" t="s">
        <v>25766</v>
      </c>
      <c r="H7040" s="55">
        <v>0</v>
      </c>
    </row>
    <row r="7041" spans="1:8" ht="12.5" customHeight="1">
      <c r="A7041" s="55">
        <v>13191</v>
      </c>
      <c r="B7041" s="55">
        <v>4</v>
      </c>
      <c r="C7041" s="55" t="s">
        <v>25767</v>
      </c>
      <c r="D7041" s="55" t="s">
        <v>4649</v>
      </c>
      <c r="E7041" s="55" t="s">
        <v>25768</v>
      </c>
      <c r="F7041" s="55" t="s">
        <v>4651</v>
      </c>
      <c r="G7041" s="55" t="s">
        <v>25769</v>
      </c>
      <c r="H7041" s="55">
        <v>0</v>
      </c>
    </row>
    <row r="7042" spans="1:8" ht="12.5" customHeight="1">
      <c r="A7042" s="55">
        <v>13399</v>
      </c>
      <c r="B7042" s="55">
        <v>4</v>
      </c>
      <c r="C7042" s="55" t="s">
        <v>25770</v>
      </c>
      <c r="D7042" s="55" t="s">
        <v>4649</v>
      </c>
      <c r="E7042" s="55" t="s">
        <v>25771</v>
      </c>
      <c r="F7042" s="55" t="s">
        <v>4651</v>
      </c>
      <c r="G7042" s="55" t="s">
        <v>25772</v>
      </c>
      <c r="H7042" s="55">
        <v>0</v>
      </c>
    </row>
    <row r="7043" spans="1:8" ht="12.5" customHeight="1">
      <c r="A7043" s="55">
        <v>13850</v>
      </c>
      <c r="B7043" s="55">
        <v>4</v>
      </c>
      <c r="C7043" s="55" t="s">
        <v>25773</v>
      </c>
      <c r="D7043" s="55" t="s">
        <v>4649</v>
      </c>
      <c r="E7043" s="55" t="s">
        <v>25774</v>
      </c>
      <c r="F7043" s="55" t="s">
        <v>4651</v>
      </c>
      <c r="G7043" s="55" t="s">
        <v>25775</v>
      </c>
      <c r="H7043" s="55">
        <v>0</v>
      </c>
    </row>
    <row r="7044" spans="1:8" ht="12.5" customHeight="1">
      <c r="A7044" s="55">
        <v>15506</v>
      </c>
      <c r="B7044" s="55">
        <v>4</v>
      </c>
      <c r="C7044" s="55" t="s">
        <v>25776</v>
      </c>
      <c r="D7044" s="55" t="s">
        <v>4649</v>
      </c>
      <c r="E7044" s="55" t="s">
        <v>25777</v>
      </c>
      <c r="F7044" s="55" t="s">
        <v>4651</v>
      </c>
      <c r="G7044" s="55" t="s">
        <v>25778</v>
      </c>
      <c r="H7044" s="55">
        <v>0</v>
      </c>
    </row>
    <row r="7045" spans="1:8" ht="12.5" customHeight="1">
      <c r="A7045" s="55">
        <v>15814</v>
      </c>
      <c r="B7045" s="55">
        <v>4</v>
      </c>
      <c r="C7045" s="55" t="s">
        <v>25779</v>
      </c>
      <c r="D7045" s="55" t="s">
        <v>4649</v>
      </c>
      <c r="E7045" s="55" t="s">
        <v>25780</v>
      </c>
      <c r="F7045" s="55" t="s">
        <v>4651</v>
      </c>
      <c r="G7045" s="55" t="s">
        <v>25781</v>
      </c>
      <c r="H7045" s="55">
        <v>0</v>
      </c>
    </row>
    <row r="7046" spans="1:8" ht="12.5" customHeight="1">
      <c r="A7046" s="55">
        <v>16969</v>
      </c>
      <c r="B7046" s="55">
        <v>4</v>
      </c>
      <c r="C7046" s="55" t="s">
        <v>25782</v>
      </c>
      <c r="D7046" s="55" t="s">
        <v>4649</v>
      </c>
      <c r="E7046" s="55" t="s">
        <v>25783</v>
      </c>
      <c r="F7046" s="55" t="s">
        <v>4651</v>
      </c>
      <c r="G7046" s="55" t="s">
        <v>25784</v>
      </c>
      <c r="H7046" s="55">
        <v>0</v>
      </c>
    </row>
    <row r="7047" spans="1:8" ht="12.5" customHeight="1">
      <c r="A7047" s="55">
        <v>17022</v>
      </c>
      <c r="B7047" s="55">
        <v>4</v>
      </c>
      <c r="C7047" s="55" t="s">
        <v>25785</v>
      </c>
      <c r="D7047" s="55" t="s">
        <v>4649</v>
      </c>
      <c r="E7047" s="55" t="s">
        <v>25786</v>
      </c>
      <c r="F7047" s="55" t="s">
        <v>4651</v>
      </c>
      <c r="G7047" s="55" t="s">
        <v>25787</v>
      </c>
      <c r="H7047" s="55">
        <v>0</v>
      </c>
    </row>
    <row r="7048" spans="1:8" ht="12.5" customHeight="1">
      <c r="A7048" s="55">
        <v>17428</v>
      </c>
      <c r="B7048" s="55">
        <v>4</v>
      </c>
      <c r="C7048" s="55" t="s">
        <v>25788</v>
      </c>
      <c r="D7048" s="55" t="s">
        <v>4649</v>
      </c>
      <c r="E7048" s="55" t="s">
        <v>25789</v>
      </c>
      <c r="F7048" s="55" t="s">
        <v>4651</v>
      </c>
      <c r="G7048" s="55" t="s">
        <v>25790</v>
      </c>
      <c r="H7048" s="55">
        <v>0</v>
      </c>
    </row>
    <row r="7049" spans="1:8" ht="12.5" customHeight="1">
      <c r="A7049" s="55">
        <v>17454</v>
      </c>
      <c r="B7049" s="55">
        <v>4</v>
      </c>
      <c r="C7049" s="55" t="s">
        <v>25791</v>
      </c>
      <c r="D7049" s="55" t="s">
        <v>4649</v>
      </c>
      <c r="E7049" s="55" t="s">
        <v>25792</v>
      </c>
      <c r="F7049" s="55" t="s">
        <v>4651</v>
      </c>
      <c r="G7049" s="55" t="s">
        <v>25793</v>
      </c>
      <c r="H7049" s="55">
        <v>0</v>
      </c>
    </row>
    <row r="7050" spans="1:8" ht="12.5" customHeight="1">
      <c r="A7050" s="55">
        <v>17547</v>
      </c>
      <c r="B7050" s="55">
        <v>4</v>
      </c>
      <c r="C7050" s="55" t="s">
        <v>25794</v>
      </c>
      <c r="D7050" s="55" t="s">
        <v>4649</v>
      </c>
      <c r="E7050" s="55" t="s">
        <v>25795</v>
      </c>
      <c r="F7050" s="55" t="s">
        <v>4651</v>
      </c>
      <c r="G7050" s="55" t="s">
        <v>25796</v>
      </c>
      <c r="H7050" s="55">
        <v>0</v>
      </c>
    </row>
    <row r="7051" spans="1:8" ht="12.5" customHeight="1">
      <c r="A7051" s="55">
        <v>17580</v>
      </c>
      <c r="B7051" s="55">
        <v>4</v>
      </c>
      <c r="C7051" s="55" t="s">
        <v>25797</v>
      </c>
      <c r="D7051" s="55" t="s">
        <v>4649</v>
      </c>
      <c r="E7051" s="55" t="s">
        <v>25798</v>
      </c>
      <c r="F7051" s="55" t="s">
        <v>4651</v>
      </c>
      <c r="G7051" s="55" t="s">
        <v>25799</v>
      </c>
      <c r="H7051" s="55">
        <v>0</v>
      </c>
    </row>
    <row r="7052" spans="1:8" ht="12.5" customHeight="1">
      <c r="A7052" s="55">
        <v>17661</v>
      </c>
      <c r="B7052" s="55">
        <v>4</v>
      </c>
      <c r="C7052" s="55" t="s">
        <v>25800</v>
      </c>
      <c r="D7052" s="55" t="s">
        <v>4649</v>
      </c>
      <c r="E7052" s="55" t="s">
        <v>25801</v>
      </c>
      <c r="F7052" s="55" t="s">
        <v>4651</v>
      </c>
      <c r="G7052" s="55" t="s">
        <v>25802</v>
      </c>
      <c r="H7052" s="55">
        <v>0</v>
      </c>
    </row>
    <row r="7053" spans="1:8" ht="12.5" customHeight="1">
      <c r="A7053" s="55">
        <v>18095</v>
      </c>
      <c r="B7053" s="55">
        <v>4</v>
      </c>
      <c r="C7053" s="55" t="s">
        <v>25803</v>
      </c>
      <c r="D7053" s="55" t="s">
        <v>4649</v>
      </c>
      <c r="E7053" s="55" t="s">
        <v>25804</v>
      </c>
      <c r="F7053" s="55" t="s">
        <v>4651</v>
      </c>
      <c r="G7053" s="55" t="s">
        <v>25805</v>
      </c>
      <c r="H7053" s="55">
        <v>0</v>
      </c>
    </row>
    <row r="7054" spans="1:8" ht="12.5" customHeight="1">
      <c r="A7054" s="55">
        <v>18409</v>
      </c>
      <c r="B7054" s="55">
        <v>4</v>
      </c>
      <c r="C7054" s="55" t="s">
        <v>25806</v>
      </c>
      <c r="D7054" s="55" t="s">
        <v>4649</v>
      </c>
      <c r="E7054" s="55" t="s">
        <v>25807</v>
      </c>
      <c r="F7054" s="55" t="s">
        <v>4651</v>
      </c>
      <c r="G7054" s="55" t="s">
        <v>25808</v>
      </c>
      <c r="H7054" s="55">
        <v>0</v>
      </c>
    </row>
    <row r="7055" spans="1:8" ht="12.5" customHeight="1">
      <c r="A7055" s="55">
        <v>18412</v>
      </c>
      <c r="B7055" s="55">
        <v>4</v>
      </c>
      <c r="C7055" s="55" t="s">
        <v>25809</v>
      </c>
      <c r="D7055" s="55" t="s">
        <v>4649</v>
      </c>
      <c r="E7055" s="55" t="s">
        <v>25810</v>
      </c>
      <c r="F7055" s="55" t="s">
        <v>4651</v>
      </c>
      <c r="G7055" s="55" t="s">
        <v>25811</v>
      </c>
      <c r="H7055" s="55">
        <v>0</v>
      </c>
    </row>
    <row r="7056" spans="1:8" ht="12.5" customHeight="1">
      <c r="A7056" s="55">
        <v>18504</v>
      </c>
      <c r="B7056" s="55">
        <v>4</v>
      </c>
      <c r="C7056" s="55" t="s">
        <v>25812</v>
      </c>
      <c r="D7056" s="55" t="s">
        <v>4649</v>
      </c>
      <c r="E7056" s="55" t="s">
        <v>25813</v>
      </c>
      <c r="F7056" s="55" t="s">
        <v>4651</v>
      </c>
      <c r="G7056" s="55" t="s">
        <v>25814</v>
      </c>
      <c r="H7056" s="55">
        <v>0</v>
      </c>
    </row>
    <row r="7057" spans="1:8" ht="12.5" customHeight="1">
      <c r="A7057" s="55">
        <v>18539</v>
      </c>
      <c r="B7057" s="55">
        <v>4</v>
      </c>
      <c r="C7057" s="55" t="s">
        <v>25815</v>
      </c>
      <c r="D7057" s="55" t="s">
        <v>4649</v>
      </c>
      <c r="E7057" s="55" t="s">
        <v>25816</v>
      </c>
      <c r="F7057" s="55" t="s">
        <v>4651</v>
      </c>
      <c r="G7057" s="55" t="s">
        <v>25817</v>
      </c>
      <c r="H7057" s="55">
        <v>0</v>
      </c>
    </row>
    <row r="7058" spans="1:8" ht="12.5" customHeight="1">
      <c r="A7058" s="55">
        <v>18754</v>
      </c>
      <c r="B7058" s="55">
        <v>4</v>
      </c>
      <c r="C7058" s="55" t="s">
        <v>25818</v>
      </c>
      <c r="D7058" s="55" t="s">
        <v>4649</v>
      </c>
      <c r="E7058" s="55" t="s">
        <v>25819</v>
      </c>
      <c r="F7058" s="55" t="s">
        <v>4651</v>
      </c>
      <c r="G7058" s="55" t="s">
        <v>25820</v>
      </c>
      <c r="H7058" s="55">
        <v>0</v>
      </c>
    </row>
    <row r="7059" spans="1:8" ht="12.5" customHeight="1">
      <c r="A7059" s="55">
        <v>19121</v>
      </c>
      <c r="B7059" s="55">
        <v>4</v>
      </c>
      <c r="C7059" s="55" t="s">
        <v>25821</v>
      </c>
      <c r="D7059" s="55" t="s">
        <v>4649</v>
      </c>
      <c r="E7059" s="55" t="s">
        <v>25822</v>
      </c>
      <c r="F7059" s="55" t="s">
        <v>4651</v>
      </c>
      <c r="G7059" s="55" t="s">
        <v>25823</v>
      </c>
      <c r="H7059" s="55">
        <v>0</v>
      </c>
    </row>
    <row r="7060" spans="1:8" ht="12.5" customHeight="1">
      <c r="A7060" s="55">
        <v>19130</v>
      </c>
      <c r="B7060" s="55">
        <v>4</v>
      </c>
      <c r="C7060" s="55" t="s">
        <v>25824</v>
      </c>
      <c r="D7060" s="55" t="s">
        <v>4649</v>
      </c>
      <c r="E7060" s="55" t="s">
        <v>25825</v>
      </c>
      <c r="F7060" s="55" t="s">
        <v>4651</v>
      </c>
      <c r="G7060" s="55" t="s">
        <v>25826</v>
      </c>
      <c r="H7060" s="55">
        <v>0</v>
      </c>
    </row>
    <row r="7061" spans="1:8" ht="12.5" customHeight="1">
      <c r="A7061" s="55">
        <v>19544</v>
      </c>
      <c r="B7061" s="55">
        <v>4</v>
      </c>
      <c r="C7061" s="55" t="s">
        <v>25827</v>
      </c>
      <c r="D7061" s="55" t="s">
        <v>4649</v>
      </c>
      <c r="E7061" s="55" t="s">
        <v>25828</v>
      </c>
      <c r="F7061" s="55" t="s">
        <v>4651</v>
      </c>
      <c r="G7061" s="55" t="s">
        <v>25829</v>
      </c>
      <c r="H7061" s="55">
        <v>0</v>
      </c>
    </row>
    <row r="7062" spans="1:8" ht="12.5" customHeight="1">
      <c r="A7062" s="55">
        <v>19633</v>
      </c>
      <c r="B7062" s="55">
        <v>4</v>
      </c>
      <c r="C7062" s="55" t="s">
        <v>25830</v>
      </c>
      <c r="D7062" s="55" t="s">
        <v>4649</v>
      </c>
      <c r="E7062" s="55" t="s">
        <v>25831</v>
      </c>
      <c r="F7062" s="55" t="s">
        <v>4651</v>
      </c>
      <c r="G7062" s="55" t="s">
        <v>25832</v>
      </c>
      <c r="H7062" s="55">
        <v>0</v>
      </c>
    </row>
    <row r="7063" spans="1:8" ht="12.5" customHeight="1">
      <c r="A7063" s="55">
        <v>20002</v>
      </c>
      <c r="B7063" s="55">
        <v>4</v>
      </c>
      <c r="C7063" s="55" t="s">
        <v>25833</v>
      </c>
      <c r="D7063" s="55" t="s">
        <v>4649</v>
      </c>
      <c r="E7063" s="55" t="s">
        <v>25834</v>
      </c>
      <c r="F7063" s="55" t="s">
        <v>4651</v>
      </c>
      <c r="G7063" s="55" t="s">
        <v>25835</v>
      </c>
      <c r="H7063" s="55">
        <v>0</v>
      </c>
    </row>
    <row r="7064" spans="1:8" ht="12.5" customHeight="1">
      <c r="A7064" s="55">
        <v>20311</v>
      </c>
      <c r="B7064" s="55">
        <v>4</v>
      </c>
      <c r="C7064" s="55" t="s">
        <v>25836</v>
      </c>
      <c r="D7064" s="55" t="s">
        <v>4649</v>
      </c>
      <c r="E7064" s="55" t="s">
        <v>25837</v>
      </c>
      <c r="F7064" s="55" t="s">
        <v>4651</v>
      </c>
      <c r="G7064" s="55" t="s">
        <v>25838</v>
      </c>
      <c r="H7064" s="55">
        <v>0</v>
      </c>
    </row>
    <row r="7065" spans="1:8" ht="12.5" customHeight="1">
      <c r="A7065" s="55">
        <v>20326</v>
      </c>
      <c r="B7065" s="55">
        <v>4</v>
      </c>
      <c r="C7065" s="55" t="s">
        <v>25839</v>
      </c>
      <c r="D7065" s="55" t="s">
        <v>4649</v>
      </c>
      <c r="E7065" s="55" t="s">
        <v>25840</v>
      </c>
      <c r="F7065" s="55" t="s">
        <v>4651</v>
      </c>
      <c r="G7065" s="55" t="s">
        <v>25841</v>
      </c>
      <c r="H7065" s="55">
        <v>0</v>
      </c>
    </row>
    <row r="7066" spans="1:8" ht="12.5" customHeight="1">
      <c r="A7066" s="55">
        <v>20400</v>
      </c>
      <c r="B7066" s="55">
        <v>4</v>
      </c>
      <c r="C7066" s="55" t="s">
        <v>25842</v>
      </c>
      <c r="D7066" s="55" t="s">
        <v>4649</v>
      </c>
      <c r="E7066" s="55" t="s">
        <v>25843</v>
      </c>
      <c r="F7066" s="55" t="s">
        <v>4651</v>
      </c>
      <c r="G7066" s="55" t="s">
        <v>25844</v>
      </c>
      <c r="H7066" s="55">
        <v>0</v>
      </c>
    </row>
    <row r="7067" spans="1:8" ht="12.5" customHeight="1">
      <c r="A7067" s="55">
        <v>20465</v>
      </c>
      <c r="B7067" s="55">
        <v>4</v>
      </c>
      <c r="C7067" s="55" t="s">
        <v>25845</v>
      </c>
      <c r="D7067" s="55" t="s">
        <v>4649</v>
      </c>
      <c r="E7067" s="55" t="s">
        <v>25846</v>
      </c>
      <c r="F7067" s="55" t="s">
        <v>4651</v>
      </c>
      <c r="G7067" s="55" t="s">
        <v>25847</v>
      </c>
      <c r="H7067" s="55">
        <v>0</v>
      </c>
    </row>
    <row r="7068" spans="1:8" ht="12.5" customHeight="1">
      <c r="A7068" s="55">
        <v>20518</v>
      </c>
      <c r="B7068" s="55">
        <v>4</v>
      </c>
      <c r="C7068" s="55" t="s">
        <v>25848</v>
      </c>
      <c r="D7068" s="55" t="s">
        <v>4649</v>
      </c>
      <c r="E7068" s="55" t="s">
        <v>25849</v>
      </c>
      <c r="F7068" s="55" t="s">
        <v>4651</v>
      </c>
      <c r="G7068" s="55" t="s">
        <v>25850</v>
      </c>
      <c r="H7068" s="55">
        <v>0</v>
      </c>
    </row>
    <row r="7069" spans="1:8" ht="12.5" customHeight="1">
      <c r="A7069" s="55">
        <v>20533</v>
      </c>
      <c r="B7069" s="55">
        <v>4</v>
      </c>
      <c r="C7069" s="55" t="s">
        <v>25851</v>
      </c>
      <c r="D7069" s="55" t="s">
        <v>4649</v>
      </c>
      <c r="E7069" s="55" t="s">
        <v>25852</v>
      </c>
      <c r="F7069" s="55" t="s">
        <v>4651</v>
      </c>
      <c r="G7069" s="55" t="s">
        <v>25853</v>
      </c>
      <c r="H7069" s="55">
        <v>0</v>
      </c>
    </row>
    <row r="7070" spans="1:8" ht="12.5" customHeight="1">
      <c r="A7070" s="55">
        <v>21268</v>
      </c>
      <c r="B7070" s="55">
        <v>4</v>
      </c>
      <c r="C7070" s="55" t="s">
        <v>25854</v>
      </c>
      <c r="D7070" s="55" t="s">
        <v>4649</v>
      </c>
      <c r="E7070" s="55" t="s">
        <v>25855</v>
      </c>
      <c r="F7070" s="55" t="s">
        <v>4651</v>
      </c>
      <c r="G7070" s="55" t="s">
        <v>25856</v>
      </c>
      <c r="H7070" s="55">
        <v>0</v>
      </c>
    </row>
    <row r="7071" spans="1:8" ht="12.5" customHeight="1">
      <c r="A7071" s="55">
        <v>21459</v>
      </c>
      <c r="B7071" s="55">
        <v>4</v>
      </c>
      <c r="C7071" s="55" t="s">
        <v>25857</v>
      </c>
      <c r="D7071" s="55" t="s">
        <v>4649</v>
      </c>
      <c r="E7071" s="55" t="s">
        <v>25858</v>
      </c>
      <c r="F7071" s="55" t="s">
        <v>4651</v>
      </c>
      <c r="G7071" s="55" t="s">
        <v>25859</v>
      </c>
      <c r="H7071" s="55">
        <v>0</v>
      </c>
    </row>
    <row r="7072" spans="1:8" ht="12.5" customHeight="1">
      <c r="A7072" s="55">
        <v>21499</v>
      </c>
      <c r="B7072" s="55">
        <v>4</v>
      </c>
      <c r="C7072" s="55" t="s">
        <v>25860</v>
      </c>
      <c r="D7072" s="55" t="s">
        <v>4649</v>
      </c>
      <c r="E7072" s="55" t="s">
        <v>25861</v>
      </c>
      <c r="F7072" s="55" t="s">
        <v>4651</v>
      </c>
      <c r="G7072" s="55" t="s">
        <v>25862</v>
      </c>
      <c r="H7072" s="55">
        <v>0</v>
      </c>
    </row>
    <row r="7073" spans="1:8" ht="12.5" customHeight="1">
      <c r="A7073" s="55">
        <v>21649</v>
      </c>
      <c r="B7073" s="55">
        <v>4</v>
      </c>
      <c r="C7073" s="55" t="s">
        <v>25863</v>
      </c>
      <c r="D7073" s="55" t="s">
        <v>4649</v>
      </c>
      <c r="E7073" s="55" t="s">
        <v>25864</v>
      </c>
      <c r="F7073" s="55" t="s">
        <v>4651</v>
      </c>
      <c r="G7073" s="55" t="s">
        <v>25865</v>
      </c>
      <c r="H7073" s="55">
        <v>0</v>
      </c>
    </row>
    <row r="7074" spans="1:8" ht="12.5" customHeight="1">
      <c r="A7074" s="55">
        <v>22226</v>
      </c>
      <c r="B7074" s="55">
        <v>4</v>
      </c>
      <c r="C7074" s="55" t="s">
        <v>25866</v>
      </c>
      <c r="D7074" s="55" t="s">
        <v>4649</v>
      </c>
      <c r="E7074" s="55" t="s">
        <v>25867</v>
      </c>
      <c r="F7074" s="55" t="s">
        <v>4651</v>
      </c>
      <c r="G7074" s="55" t="s">
        <v>25868</v>
      </c>
      <c r="H7074" s="55">
        <v>0</v>
      </c>
    </row>
    <row r="7075" spans="1:8" ht="12.5" customHeight="1">
      <c r="A7075" s="55">
        <v>22246</v>
      </c>
      <c r="B7075" s="55">
        <v>4</v>
      </c>
      <c r="C7075" s="55" t="s">
        <v>25869</v>
      </c>
      <c r="D7075" s="55" t="s">
        <v>4649</v>
      </c>
      <c r="E7075" s="55" t="s">
        <v>25870</v>
      </c>
      <c r="F7075" s="55" t="s">
        <v>4651</v>
      </c>
      <c r="G7075" s="55" t="s">
        <v>25871</v>
      </c>
      <c r="H7075" s="55">
        <v>0</v>
      </c>
    </row>
    <row r="7076" spans="1:8" ht="12.5" customHeight="1">
      <c r="A7076" s="55">
        <v>22369</v>
      </c>
      <c r="B7076" s="55">
        <v>4</v>
      </c>
      <c r="C7076" s="55" t="s">
        <v>25872</v>
      </c>
      <c r="D7076" s="55" t="s">
        <v>4649</v>
      </c>
      <c r="E7076" s="55" t="s">
        <v>25873</v>
      </c>
      <c r="F7076" s="55" t="s">
        <v>4651</v>
      </c>
      <c r="G7076" s="55" t="s">
        <v>25874</v>
      </c>
      <c r="H7076" s="55">
        <v>0</v>
      </c>
    </row>
    <row r="7077" spans="1:8" ht="12.5" customHeight="1">
      <c r="A7077" s="55">
        <v>22370</v>
      </c>
      <c r="B7077" s="55">
        <v>4</v>
      </c>
      <c r="C7077" s="55" t="s">
        <v>25875</v>
      </c>
      <c r="D7077" s="55" t="s">
        <v>4649</v>
      </c>
      <c r="E7077" s="55" t="s">
        <v>25876</v>
      </c>
      <c r="F7077" s="55" t="s">
        <v>4651</v>
      </c>
      <c r="G7077" s="55" t="s">
        <v>25877</v>
      </c>
      <c r="H7077" s="55">
        <v>0</v>
      </c>
    </row>
    <row r="7078" spans="1:8" ht="12.5" customHeight="1">
      <c r="A7078" s="55">
        <v>22738</v>
      </c>
      <c r="B7078" s="55">
        <v>4</v>
      </c>
      <c r="C7078" s="55" t="s">
        <v>25878</v>
      </c>
      <c r="D7078" s="55" t="s">
        <v>4649</v>
      </c>
      <c r="E7078" s="55" t="s">
        <v>25879</v>
      </c>
      <c r="F7078" s="55" t="s">
        <v>4651</v>
      </c>
      <c r="G7078" s="55" t="s">
        <v>25880</v>
      </c>
      <c r="H7078" s="55">
        <v>0</v>
      </c>
    </row>
    <row r="7079" spans="1:8" ht="12.5" customHeight="1">
      <c r="A7079" s="55">
        <v>22740</v>
      </c>
      <c r="B7079" s="55">
        <v>4</v>
      </c>
      <c r="C7079" s="55" t="s">
        <v>25881</v>
      </c>
      <c r="D7079" s="55" t="s">
        <v>4649</v>
      </c>
      <c r="E7079" s="55" t="s">
        <v>25882</v>
      </c>
      <c r="F7079" s="55" t="s">
        <v>4651</v>
      </c>
      <c r="G7079" s="55" t="s">
        <v>25883</v>
      </c>
      <c r="H7079" s="55">
        <v>0</v>
      </c>
    </row>
    <row r="7080" spans="1:8" ht="12.5" customHeight="1">
      <c r="A7080" s="55">
        <v>22780</v>
      </c>
      <c r="B7080" s="55">
        <v>4</v>
      </c>
      <c r="C7080" s="55" t="s">
        <v>25884</v>
      </c>
      <c r="D7080" s="55" t="s">
        <v>4649</v>
      </c>
      <c r="E7080" s="55" t="s">
        <v>25885</v>
      </c>
      <c r="F7080" s="55" t="s">
        <v>4651</v>
      </c>
      <c r="G7080" s="55" t="s">
        <v>25886</v>
      </c>
      <c r="H7080" s="55">
        <v>0</v>
      </c>
    </row>
    <row r="7081" spans="1:8" ht="12.5" customHeight="1">
      <c r="A7081" s="55">
        <v>23132</v>
      </c>
      <c r="B7081" s="55">
        <v>4</v>
      </c>
      <c r="C7081" s="55" t="s">
        <v>25887</v>
      </c>
      <c r="D7081" s="55" t="s">
        <v>4649</v>
      </c>
      <c r="E7081" s="55" t="s">
        <v>25888</v>
      </c>
      <c r="F7081" s="55" t="s">
        <v>4651</v>
      </c>
      <c r="G7081" s="55" t="s">
        <v>25889</v>
      </c>
      <c r="H7081" s="55">
        <v>0</v>
      </c>
    </row>
    <row r="7082" spans="1:8" ht="12.5" customHeight="1">
      <c r="A7082" s="55">
        <v>23565</v>
      </c>
      <c r="B7082" s="55">
        <v>4</v>
      </c>
      <c r="C7082" s="55" t="s">
        <v>25890</v>
      </c>
      <c r="D7082" s="55" t="s">
        <v>4649</v>
      </c>
      <c r="E7082" s="55" t="s">
        <v>25891</v>
      </c>
      <c r="F7082" s="55" t="s">
        <v>4651</v>
      </c>
      <c r="G7082" s="55" t="s">
        <v>25892</v>
      </c>
      <c r="H7082" s="55">
        <v>0</v>
      </c>
    </row>
    <row r="7083" spans="1:8" ht="12.5" customHeight="1">
      <c r="A7083" s="55">
        <v>23708</v>
      </c>
      <c r="B7083" s="55">
        <v>4</v>
      </c>
      <c r="C7083" s="55" t="s">
        <v>25893</v>
      </c>
      <c r="D7083" s="55" t="s">
        <v>4649</v>
      </c>
      <c r="E7083" s="55" t="s">
        <v>25894</v>
      </c>
      <c r="F7083" s="55" t="s">
        <v>4651</v>
      </c>
      <c r="G7083" s="55" t="s">
        <v>25895</v>
      </c>
      <c r="H7083" s="55">
        <v>0</v>
      </c>
    </row>
    <row r="7084" spans="1:8" ht="12.5" customHeight="1">
      <c r="A7084" s="55">
        <v>23812</v>
      </c>
      <c r="B7084" s="55">
        <v>4</v>
      </c>
      <c r="C7084" s="55" t="s">
        <v>25896</v>
      </c>
      <c r="D7084" s="55" t="s">
        <v>4649</v>
      </c>
      <c r="E7084" s="55" t="s">
        <v>25897</v>
      </c>
      <c r="F7084" s="55" t="s">
        <v>4651</v>
      </c>
      <c r="G7084" s="55" t="s">
        <v>25898</v>
      </c>
      <c r="H7084" s="55">
        <v>0</v>
      </c>
    </row>
    <row r="7085" spans="1:8" ht="12.5" customHeight="1">
      <c r="A7085" s="55">
        <v>23837</v>
      </c>
      <c r="B7085" s="55">
        <v>4</v>
      </c>
      <c r="C7085" s="55" t="s">
        <v>25899</v>
      </c>
      <c r="D7085" s="55" t="s">
        <v>4649</v>
      </c>
      <c r="E7085" s="55" t="s">
        <v>25900</v>
      </c>
      <c r="F7085" s="55" t="s">
        <v>4651</v>
      </c>
      <c r="G7085" s="55" t="s">
        <v>25901</v>
      </c>
      <c r="H7085" s="55">
        <v>0</v>
      </c>
    </row>
    <row r="7086" spans="1:8" ht="12.5" customHeight="1">
      <c r="A7086" s="55">
        <v>23883</v>
      </c>
      <c r="B7086" s="55">
        <v>4</v>
      </c>
      <c r="C7086" s="55" t="s">
        <v>25902</v>
      </c>
      <c r="D7086" s="55" t="s">
        <v>4649</v>
      </c>
      <c r="E7086" s="55" t="s">
        <v>25903</v>
      </c>
      <c r="F7086" s="55" t="s">
        <v>4651</v>
      </c>
      <c r="G7086" s="55" t="s">
        <v>25904</v>
      </c>
      <c r="H7086" s="55">
        <v>0</v>
      </c>
    </row>
    <row r="7087" spans="1:8" ht="12.5" customHeight="1">
      <c r="A7087" s="55">
        <v>24293</v>
      </c>
      <c r="B7087" s="55">
        <v>4</v>
      </c>
      <c r="C7087" s="55" t="s">
        <v>25905</v>
      </c>
      <c r="D7087" s="55" t="s">
        <v>4649</v>
      </c>
      <c r="E7087" s="55" t="s">
        <v>25906</v>
      </c>
      <c r="F7087" s="55" t="s">
        <v>4651</v>
      </c>
      <c r="G7087" s="55" t="s">
        <v>25907</v>
      </c>
      <c r="H7087" s="55">
        <v>0</v>
      </c>
    </row>
    <row r="7088" spans="1:8" ht="12.5" customHeight="1">
      <c r="A7088" s="55">
        <v>24317</v>
      </c>
      <c r="B7088" s="55">
        <v>4</v>
      </c>
      <c r="C7088" s="55" t="s">
        <v>25908</v>
      </c>
      <c r="D7088" s="55" t="s">
        <v>4649</v>
      </c>
      <c r="E7088" s="55" t="s">
        <v>25909</v>
      </c>
      <c r="F7088" s="55" t="s">
        <v>4651</v>
      </c>
      <c r="G7088" s="55" t="s">
        <v>25910</v>
      </c>
      <c r="H7088" s="55">
        <v>0</v>
      </c>
    </row>
    <row r="7089" spans="1:8" ht="12.5" customHeight="1">
      <c r="A7089" s="55">
        <v>24446</v>
      </c>
      <c r="B7089" s="55">
        <v>4</v>
      </c>
      <c r="C7089" s="55" t="s">
        <v>25911</v>
      </c>
      <c r="D7089" s="55" t="s">
        <v>4649</v>
      </c>
      <c r="E7089" s="55" t="s">
        <v>25912</v>
      </c>
      <c r="F7089" s="55" t="s">
        <v>4651</v>
      </c>
      <c r="G7089" s="55" t="s">
        <v>25913</v>
      </c>
      <c r="H7089" s="55">
        <v>0</v>
      </c>
    </row>
    <row r="7090" spans="1:8" ht="12.5" customHeight="1">
      <c r="A7090" s="55">
        <v>24514</v>
      </c>
      <c r="B7090" s="55">
        <v>4</v>
      </c>
      <c r="C7090" s="55" t="s">
        <v>25914</v>
      </c>
      <c r="D7090" s="55" t="s">
        <v>4649</v>
      </c>
      <c r="E7090" s="55" t="s">
        <v>25915</v>
      </c>
      <c r="F7090" s="55" t="s">
        <v>4651</v>
      </c>
      <c r="G7090" s="55" t="s">
        <v>25916</v>
      </c>
      <c r="H7090" s="55">
        <v>0</v>
      </c>
    </row>
    <row r="7091" spans="1:8" ht="12.5" customHeight="1">
      <c r="A7091" s="55">
        <v>24813</v>
      </c>
      <c r="B7091" s="55">
        <v>4</v>
      </c>
      <c r="C7091" s="55" t="s">
        <v>25917</v>
      </c>
      <c r="D7091" s="55" t="s">
        <v>4649</v>
      </c>
      <c r="E7091" s="55" t="s">
        <v>25918</v>
      </c>
      <c r="F7091" s="55" t="s">
        <v>4651</v>
      </c>
      <c r="G7091" s="55" t="s">
        <v>25919</v>
      </c>
      <c r="H7091" s="55">
        <v>0</v>
      </c>
    </row>
    <row r="7092" spans="1:8" ht="12.5" customHeight="1">
      <c r="A7092" s="55">
        <v>24827</v>
      </c>
      <c r="B7092" s="55">
        <v>4</v>
      </c>
      <c r="C7092" s="55" t="s">
        <v>25920</v>
      </c>
      <c r="D7092" s="55" t="s">
        <v>4649</v>
      </c>
      <c r="E7092" s="55" t="s">
        <v>25921</v>
      </c>
      <c r="F7092" s="55" t="s">
        <v>4651</v>
      </c>
      <c r="G7092" s="55" t="s">
        <v>25922</v>
      </c>
      <c r="H7092" s="55">
        <v>0</v>
      </c>
    </row>
    <row r="7093" spans="1:8" ht="12.5" customHeight="1">
      <c r="A7093" s="55">
        <v>24963</v>
      </c>
      <c r="B7093" s="55">
        <v>4</v>
      </c>
      <c r="C7093" s="55" t="s">
        <v>25923</v>
      </c>
      <c r="D7093" s="55" t="s">
        <v>4649</v>
      </c>
      <c r="E7093" s="55" t="s">
        <v>25924</v>
      </c>
      <c r="F7093" s="55" t="s">
        <v>4651</v>
      </c>
      <c r="G7093" s="55" t="s">
        <v>25925</v>
      </c>
      <c r="H7093" s="55">
        <v>0</v>
      </c>
    </row>
    <row r="7094" spans="1:8" ht="12.5" customHeight="1">
      <c r="A7094" s="55">
        <v>25023</v>
      </c>
      <c r="B7094" s="55">
        <v>4</v>
      </c>
      <c r="C7094" s="55" t="s">
        <v>25926</v>
      </c>
      <c r="D7094" s="55" t="s">
        <v>4649</v>
      </c>
      <c r="E7094" s="55" t="s">
        <v>25927</v>
      </c>
      <c r="F7094" s="55" t="s">
        <v>4651</v>
      </c>
      <c r="G7094" s="55" t="s">
        <v>25928</v>
      </c>
      <c r="H7094" s="55">
        <v>0</v>
      </c>
    </row>
    <row r="7095" spans="1:8" ht="12.5" customHeight="1">
      <c r="A7095" s="55">
        <v>25386</v>
      </c>
      <c r="B7095" s="55">
        <v>4</v>
      </c>
      <c r="C7095" s="55" t="s">
        <v>25929</v>
      </c>
      <c r="D7095" s="55" t="s">
        <v>4649</v>
      </c>
      <c r="E7095" s="55" t="s">
        <v>25930</v>
      </c>
      <c r="F7095" s="55" t="s">
        <v>4651</v>
      </c>
      <c r="G7095" s="55" t="s">
        <v>25931</v>
      </c>
      <c r="H7095" s="55">
        <v>0</v>
      </c>
    </row>
    <row r="7096" spans="1:8" ht="12.5" customHeight="1">
      <c r="A7096" s="55">
        <v>25398</v>
      </c>
      <c r="B7096" s="55">
        <v>4</v>
      </c>
      <c r="C7096" s="55" t="s">
        <v>25932</v>
      </c>
      <c r="D7096" s="55" t="s">
        <v>4649</v>
      </c>
      <c r="E7096" s="55" t="s">
        <v>25933</v>
      </c>
      <c r="F7096" s="55" t="s">
        <v>4651</v>
      </c>
      <c r="G7096" s="55" t="s">
        <v>25934</v>
      </c>
      <c r="H7096" s="55">
        <v>0</v>
      </c>
    </row>
    <row r="7097" spans="1:8" ht="12.5" customHeight="1">
      <c r="A7097" s="55">
        <v>26044</v>
      </c>
      <c r="B7097" s="55">
        <v>4</v>
      </c>
      <c r="C7097" s="55" t="s">
        <v>25935</v>
      </c>
      <c r="D7097" s="55" t="s">
        <v>4649</v>
      </c>
      <c r="E7097" s="55" t="s">
        <v>25936</v>
      </c>
      <c r="F7097" s="55" t="s">
        <v>4651</v>
      </c>
      <c r="G7097" s="55" t="s">
        <v>25937</v>
      </c>
      <c r="H7097" s="55">
        <v>0</v>
      </c>
    </row>
    <row r="7098" spans="1:8" ht="12.5" customHeight="1">
      <c r="A7098" s="55">
        <v>26109</v>
      </c>
      <c r="B7098" s="55">
        <v>4</v>
      </c>
      <c r="C7098" s="55" t="s">
        <v>25938</v>
      </c>
      <c r="D7098" s="55" t="s">
        <v>4649</v>
      </c>
      <c r="E7098" s="55" t="s">
        <v>25939</v>
      </c>
      <c r="F7098" s="55" t="s">
        <v>4651</v>
      </c>
      <c r="G7098" s="55" t="s">
        <v>25940</v>
      </c>
      <c r="H7098" s="55">
        <v>0</v>
      </c>
    </row>
    <row r="7099" spans="1:8" ht="12.5" customHeight="1">
      <c r="A7099" s="55">
        <v>26576</v>
      </c>
      <c r="B7099" s="55">
        <v>4</v>
      </c>
      <c r="C7099" s="55" t="s">
        <v>25941</v>
      </c>
      <c r="D7099" s="55" t="s">
        <v>4649</v>
      </c>
      <c r="E7099" s="55" t="s">
        <v>25942</v>
      </c>
      <c r="F7099" s="55" t="s">
        <v>4651</v>
      </c>
      <c r="G7099" s="55" t="s">
        <v>25943</v>
      </c>
      <c r="H7099" s="55">
        <v>0</v>
      </c>
    </row>
    <row r="7100" spans="1:8" ht="12.5" customHeight="1">
      <c r="A7100" s="55">
        <v>26605</v>
      </c>
      <c r="B7100" s="55">
        <v>4</v>
      </c>
      <c r="C7100" s="55" t="s">
        <v>25944</v>
      </c>
      <c r="D7100" s="55" t="s">
        <v>4649</v>
      </c>
      <c r="E7100" s="55" t="s">
        <v>25945</v>
      </c>
      <c r="F7100" s="55" t="s">
        <v>4651</v>
      </c>
      <c r="G7100" s="55" t="s">
        <v>25946</v>
      </c>
      <c r="H7100" s="55">
        <v>0</v>
      </c>
    </row>
    <row r="7101" spans="1:8" ht="12.5" customHeight="1">
      <c r="A7101" s="55">
        <v>26608</v>
      </c>
      <c r="B7101" s="55">
        <v>4</v>
      </c>
      <c r="C7101" s="55" t="s">
        <v>25947</v>
      </c>
      <c r="D7101" s="55" t="s">
        <v>4649</v>
      </c>
      <c r="E7101" s="55" t="s">
        <v>25948</v>
      </c>
      <c r="F7101" s="55" t="s">
        <v>4651</v>
      </c>
      <c r="G7101" s="55" t="s">
        <v>25949</v>
      </c>
      <c r="H7101" s="55">
        <v>0</v>
      </c>
    </row>
    <row r="7102" spans="1:8" ht="12.5" customHeight="1">
      <c r="A7102" s="55">
        <v>26695</v>
      </c>
      <c r="B7102" s="55">
        <v>4</v>
      </c>
      <c r="C7102" s="55" t="s">
        <v>25950</v>
      </c>
      <c r="D7102" s="55" t="s">
        <v>4649</v>
      </c>
      <c r="E7102" s="55" t="s">
        <v>25951</v>
      </c>
      <c r="F7102" s="55" t="s">
        <v>4651</v>
      </c>
      <c r="G7102" s="55" t="s">
        <v>25952</v>
      </c>
      <c r="H7102" s="55">
        <v>0</v>
      </c>
    </row>
    <row r="7103" spans="1:8" ht="12.5" customHeight="1">
      <c r="A7103" s="55">
        <v>27020</v>
      </c>
      <c r="B7103" s="55">
        <v>4</v>
      </c>
      <c r="C7103" s="55" t="s">
        <v>25953</v>
      </c>
      <c r="D7103" s="55" t="s">
        <v>4649</v>
      </c>
      <c r="E7103" s="55" t="s">
        <v>25954</v>
      </c>
      <c r="F7103" s="55" t="s">
        <v>4651</v>
      </c>
      <c r="G7103" s="55" t="s">
        <v>25955</v>
      </c>
      <c r="H7103" s="55">
        <v>0</v>
      </c>
    </row>
    <row r="7104" spans="1:8" ht="12.5" customHeight="1">
      <c r="A7104" s="55">
        <v>27237</v>
      </c>
      <c r="B7104" s="55">
        <v>4</v>
      </c>
      <c r="C7104" s="55" t="s">
        <v>25956</v>
      </c>
      <c r="D7104" s="55" t="s">
        <v>4649</v>
      </c>
      <c r="E7104" s="55" t="s">
        <v>25957</v>
      </c>
      <c r="F7104" s="55" t="s">
        <v>4651</v>
      </c>
      <c r="G7104" s="55" t="s">
        <v>25958</v>
      </c>
      <c r="H7104" s="55">
        <v>0</v>
      </c>
    </row>
    <row r="7105" spans="1:8" ht="12.5" customHeight="1">
      <c r="A7105" s="55">
        <v>27439</v>
      </c>
      <c r="B7105" s="55">
        <v>4</v>
      </c>
      <c r="C7105" s="55" t="s">
        <v>25959</v>
      </c>
      <c r="D7105" s="55" t="s">
        <v>4649</v>
      </c>
      <c r="E7105" s="55" t="s">
        <v>25960</v>
      </c>
      <c r="F7105" s="55" t="s">
        <v>4651</v>
      </c>
      <c r="G7105" s="55" t="s">
        <v>25961</v>
      </c>
      <c r="H7105" s="55">
        <v>0</v>
      </c>
    </row>
    <row r="7106" spans="1:8" ht="12.5" customHeight="1">
      <c r="A7106" s="55">
        <v>27913</v>
      </c>
      <c r="B7106" s="55">
        <v>4</v>
      </c>
      <c r="C7106" s="55" t="s">
        <v>25962</v>
      </c>
      <c r="D7106" s="55" t="s">
        <v>4649</v>
      </c>
      <c r="E7106" s="55" t="s">
        <v>25963</v>
      </c>
      <c r="F7106" s="55" t="s">
        <v>4651</v>
      </c>
      <c r="G7106" s="55" t="s">
        <v>25964</v>
      </c>
      <c r="H7106" s="55">
        <v>0</v>
      </c>
    </row>
    <row r="7107" spans="1:8" ht="12.5" customHeight="1">
      <c r="A7107" s="55">
        <v>28100</v>
      </c>
      <c r="B7107" s="55">
        <v>4</v>
      </c>
      <c r="C7107" s="55" t="s">
        <v>25965</v>
      </c>
      <c r="D7107" s="55" t="s">
        <v>4649</v>
      </c>
      <c r="E7107" s="55" t="s">
        <v>25966</v>
      </c>
      <c r="F7107" s="55" t="s">
        <v>4651</v>
      </c>
      <c r="G7107" s="55" t="s">
        <v>25967</v>
      </c>
      <c r="H7107" s="55">
        <v>0</v>
      </c>
    </row>
    <row r="7108" spans="1:8" ht="12.5" customHeight="1">
      <c r="A7108" s="55">
        <v>28162</v>
      </c>
      <c r="B7108" s="55">
        <v>4</v>
      </c>
      <c r="C7108" s="55" t="s">
        <v>25968</v>
      </c>
      <c r="D7108" s="55" t="s">
        <v>4649</v>
      </c>
      <c r="E7108" s="55" t="s">
        <v>25969</v>
      </c>
      <c r="F7108" s="55" t="s">
        <v>4651</v>
      </c>
      <c r="G7108" s="55" t="s">
        <v>25970</v>
      </c>
      <c r="H7108" s="55">
        <v>0</v>
      </c>
    </row>
    <row r="7109" spans="1:8" ht="12.5" customHeight="1">
      <c r="A7109" s="55">
        <v>28571</v>
      </c>
      <c r="B7109" s="55">
        <v>4</v>
      </c>
      <c r="C7109" s="55" t="s">
        <v>25971</v>
      </c>
      <c r="D7109" s="55" t="s">
        <v>4649</v>
      </c>
      <c r="E7109" s="55" t="s">
        <v>25972</v>
      </c>
      <c r="F7109" s="55" t="s">
        <v>4651</v>
      </c>
      <c r="G7109" s="55" t="s">
        <v>25973</v>
      </c>
      <c r="H7109" s="55">
        <v>0</v>
      </c>
    </row>
    <row r="7110" spans="1:8" ht="12.5" customHeight="1">
      <c r="A7110" s="55">
        <v>28592</v>
      </c>
      <c r="B7110" s="55">
        <v>4</v>
      </c>
      <c r="C7110" s="55" t="s">
        <v>25974</v>
      </c>
      <c r="D7110" s="55" t="s">
        <v>4649</v>
      </c>
      <c r="E7110" s="55" t="s">
        <v>25975</v>
      </c>
      <c r="F7110" s="55" t="s">
        <v>4651</v>
      </c>
      <c r="G7110" s="55" t="s">
        <v>25976</v>
      </c>
      <c r="H7110" s="55">
        <v>0</v>
      </c>
    </row>
    <row r="7111" spans="1:8" ht="12.5" customHeight="1">
      <c r="A7111" s="55">
        <v>29106</v>
      </c>
      <c r="B7111" s="55">
        <v>4</v>
      </c>
      <c r="C7111" s="55" t="s">
        <v>25977</v>
      </c>
      <c r="D7111" s="55" t="s">
        <v>4649</v>
      </c>
      <c r="E7111" s="55" t="s">
        <v>25978</v>
      </c>
      <c r="F7111" s="55" t="s">
        <v>4651</v>
      </c>
      <c r="G7111" s="55" t="s">
        <v>25979</v>
      </c>
      <c r="H7111" s="55">
        <v>0</v>
      </c>
    </row>
    <row r="7112" spans="1:8" ht="12.5" customHeight="1">
      <c r="A7112" s="55">
        <v>29275</v>
      </c>
      <c r="B7112" s="55">
        <v>4</v>
      </c>
      <c r="C7112" s="55" t="s">
        <v>25980</v>
      </c>
      <c r="D7112" s="55" t="s">
        <v>4649</v>
      </c>
      <c r="E7112" s="55" t="s">
        <v>25981</v>
      </c>
      <c r="F7112" s="55" t="s">
        <v>4651</v>
      </c>
      <c r="G7112" s="55" t="s">
        <v>25982</v>
      </c>
      <c r="H7112" s="55">
        <v>0</v>
      </c>
    </row>
    <row r="7113" spans="1:8" ht="12.5" customHeight="1">
      <c r="A7113" s="55">
        <v>11049</v>
      </c>
      <c r="B7113" s="55">
        <v>4</v>
      </c>
      <c r="C7113" s="55" t="s">
        <v>25983</v>
      </c>
      <c r="D7113" s="55" t="s">
        <v>4649</v>
      </c>
      <c r="E7113" s="55" t="s">
        <v>25984</v>
      </c>
      <c r="F7113" s="55" t="s">
        <v>4651</v>
      </c>
      <c r="G7113" s="55" t="s">
        <v>25985</v>
      </c>
      <c r="H7113" s="55">
        <v>0</v>
      </c>
    </row>
    <row r="7114" spans="1:8" ht="12.5" customHeight="1">
      <c r="A7114" s="55">
        <v>11082</v>
      </c>
      <c r="B7114" s="55">
        <v>4</v>
      </c>
      <c r="C7114" s="55" t="s">
        <v>25986</v>
      </c>
      <c r="D7114" s="55" t="s">
        <v>4649</v>
      </c>
      <c r="E7114" s="55" t="s">
        <v>25987</v>
      </c>
      <c r="F7114" s="55" t="s">
        <v>4651</v>
      </c>
      <c r="G7114" s="55" t="s">
        <v>25988</v>
      </c>
      <c r="H7114" s="55">
        <v>0</v>
      </c>
    </row>
    <row r="7115" spans="1:8" ht="12.5" customHeight="1">
      <c r="A7115" s="55">
        <v>11138</v>
      </c>
      <c r="B7115" s="55">
        <v>4</v>
      </c>
      <c r="C7115" s="55" t="s">
        <v>25989</v>
      </c>
      <c r="D7115" s="55" t="s">
        <v>4649</v>
      </c>
      <c r="E7115" s="55" t="s">
        <v>25990</v>
      </c>
      <c r="F7115" s="55" t="s">
        <v>4651</v>
      </c>
      <c r="G7115" s="55" t="s">
        <v>25991</v>
      </c>
      <c r="H7115" s="55">
        <v>0</v>
      </c>
    </row>
    <row r="7116" spans="1:8" ht="12.5" customHeight="1">
      <c r="A7116" s="55">
        <v>11201</v>
      </c>
      <c r="B7116" s="55">
        <v>4</v>
      </c>
      <c r="C7116" s="55" t="s">
        <v>25992</v>
      </c>
      <c r="D7116" s="55" t="s">
        <v>4649</v>
      </c>
      <c r="E7116" s="55" t="s">
        <v>25993</v>
      </c>
      <c r="F7116" s="55" t="s">
        <v>4651</v>
      </c>
      <c r="G7116" s="55" t="s">
        <v>25994</v>
      </c>
      <c r="H7116" s="55">
        <v>0</v>
      </c>
    </row>
    <row r="7117" spans="1:8" ht="12.5" customHeight="1">
      <c r="A7117" s="55">
        <v>11524</v>
      </c>
      <c r="B7117" s="55">
        <v>4</v>
      </c>
      <c r="C7117" s="55" t="s">
        <v>25995</v>
      </c>
      <c r="D7117" s="55" t="s">
        <v>4649</v>
      </c>
      <c r="E7117" s="55" t="s">
        <v>25996</v>
      </c>
      <c r="F7117" s="55" t="s">
        <v>4651</v>
      </c>
      <c r="G7117" s="55" t="s">
        <v>25997</v>
      </c>
      <c r="H7117" s="55">
        <v>0</v>
      </c>
    </row>
    <row r="7118" spans="1:8" ht="12.5" customHeight="1">
      <c r="A7118" s="55">
        <v>11627</v>
      </c>
      <c r="B7118" s="55">
        <v>4</v>
      </c>
      <c r="C7118" s="55" t="s">
        <v>25998</v>
      </c>
      <c r="D7118" s="55" t="s">
        <v>4649</v>
      </c>
      <c r="E7118" s="55" t="s">
        <v>25999</v>
      </c>
      <c r="F7118" s="55" t="s">
        <v>4651</v>
      </c>
      <c r="G7118" s="55" t="s">
        <v>26000</v>
      </c>
      <c r="H7118" s="55">
        <v>0</v>
      </c>
    </row>
    <row r="7119" spans="1:8" ht="12.5" customHeight="1">
      <c r="A7119" s="55">
        <v>11638</v>
      </c>
      <c r="B7119" s="55">
        <v>4</v>
      </c>
      <c r="C7119" s="55" t="s">
        <v>26001</v>
      </c>
      <c r="D7119" s="55" t="s">
        <v>4649</v>
      </c>
      <c r="E7119" s="55" t="s">
        <v>26002</v>
      </c>
      <c r="F7119" s="55" t="s">
        <v>4651</v>
      </c>
      <c r="G7119" s="55" t="s">
        <v>26003</v>
      </c>
      <c r="H7119" s="55">
        <v>0</v>
      </c>
    </row>
    <row r="7120" spans="1:8" ht="12.5" customHeight="1">
      <c r="A7120" s="55">
        <v>11776</v>
      </c>
      <c r="B7120" s="55">
        <v>4</v>
      </c>
      <c r="C7120" s="55" t="s">
        <v>26004</v>
      </c>
      <c r="D7120" s="55" t="s">
        <v>4649</v>
      </c>
      <c r="E7120" s="55" t="s">
        <v>26005</v>
      </c>
      <c r="F7120" s="55" t="s">
        <v>4651</v>
      </c>
      <c r="G7120" s="55" t="s">
        <v>26006</v>
      </c>
      <c r="H7120" s="55">
        <v>0</v>
      </c>
    </row>
    <row r="7121" spans="1:8" ht="12.5" customHeight="1">
      <c r="A7121" s="55">
        <v>11781</v>
      </c>
      <c r="B7121" s="55">
        <v>4</v>
      </c>
      <c r="C7121" s="55" t="s">
        <v>26007</v>
      </c>
      <c r="D7121" s="55" t="s">
        <v>4649</v>
      </c>
      <c r="E7121" s="55" t="s">
        <v>26008</v>
      </c>
      <c r="F7121" s="55" t="s">
        <v>4651</v>
      </c>
      <c r="G7121" s="55" t="s">
        <v>26009</v>
      </c>
      <c r="H7121" s="55">
        <v>0</v>
      </c>
    </row>
    <row r="7122" spans="1:8" ht="12.5" customHeight="1">
      <c r="A7122" s="55">
        <v>11956</v>
      </c>
      <c r="B7122" s="55">
        <v>4</v>
      </c>
      <c r="C7122" s="55" t="s">
        <v>26010</v>
      </c>
      <c r="D7122" s="55" t="s">
        <v>4649</v>
      </c>
      <c r="E7122" s="55" t="s">
        <v>26011</v>
      </c>
      <c r="F7122" s="55" t="s">
        <v>4651</v>
      </c>
      <c r="G7122" s="55" t="s">
        <v>26012</v>
      </c>
      <c r="H7122" s="55">
        <v>0</v>
      </c>
    </row>
    <row r="7123" spans="1:8" ht="12.5" customHeight="1">
      <c r="A7123" s="55">
        <v>12046</v>
      </c>
      <c r="B7123" s="55">
        <v>4</v>
      </c>
      <c r="C7123" s="55" t="s">
        <v>26013</v>
      </c>
      <c r="D7123" s="55" t="s">
        <v>4649</v>
      </c>
      <c r="E7123" s="55" t="s">
        <v>26014</v>
      </c>
      <c r="F7123" s="55" t="s">
        <v>4651</v>
      </c>
      <c r="G7123" s="55" t="s">
        <v>26015</v>
      </c>
      <c r="H7123" s="55">
        <v>0</v>
      </c>
    </row>
    <row r="7124" spans="1:8" ht="12.5" customHeight="1">
      <c r="A7124" s="55">
        <v>12156</v>
      </c>
      <c r="B7124" s="55">
        <v>4</v>
      </c>
      <c r="C7124" s="55" t="s">
        <v>26016</v>
      </c>
      <c r="D7124" s="55" t="s">
        <v>4649</v>
      </c>
      <c r="E7124" s="55" t="s">
        <v>26017</v>
      </c>
      <c r="F7124" s="55" t="s">
        <v>4651</v>
      </c>
      <c r="G7124" s="55" t="s">
        <v>26018</v>
      </c>
      <c r="H7124" s="55">
        <v>0</v>
      </c>
    </row>
    <row r="7125" spans="1:8" ht="12.5" customHeight="1">
      <c r="A7125" s="55">
        <v>12174</v>
      </c>
      <c r="B7125" s="55">
        <v>4</v>
      </c>
      <c r="C7125" s="55" t="s">
        <v>26019</v>
      </c>
      <c r="D7125" s="55" t="s">
        <v>4649</v>
      </c>
      <c r="E7125" s="55" t="s">
        <v>26020</v>
      </c>
      <c r="F7125" s="55" t="s">
        <v>4651</v>
      </c>
      <c r="G7125" s="55" t="s">
        <v>26021</v>
      </c>
      <c r="H7125" s="55">
        <v>0</v>
      </c>
    </row>
    <row r="7126" spans="1:8" ht="12.5" customHeight="1">
      <c r="A7126" s="55">
        <v>12189</v>
      </c>
      <c r="B7126" s="55">
        <v>4</v>
      </c>
      <c r="C7126" s="55" t="s">
        <v>26022</v>
      </c>
      <c r="D7126" s="55" t="s">
        <v>4649</v>
      </c>
      <c r="E7126" s="55" t="s">
        <v>26023</v>
      </c>
      <c r="F7126" s="55" t="s">
        <v>4651</v>
      </c>
      <c r="G7126" s="55" t="s">
        <v>26024</v>
      </c>
      <c r="H7126" s="55">
        <v>0</v>
      </c>
    </row>
    <row r="7127" spans="1:8" ht="12.5" customHeight="1">
      <c r="A7127" s="55">
        <v>12791</v>
      </c>
      <c r="B7127" s="55">
        <v>4</v>
      </c>
      <c r="C7127" s="55" t="s">
        <v>26025</v>
      </c>
      <c r="D7127" s="55" t="s">
        <v>4649</v>
      </c>
      <c r="E7127" s="55" t="s">
        <v>26026</v>
      </c>
      <c r="F7127" s="55" t="s">
        <v>4651</v>
      </c>
      <c r="G7127" s="55" t="s">
        <v>26027</v>
      </c>
      <c r="H7127" s="55">
        <v>0</v>
      </c>
    </row>
    <row r="7128" spans="1:8" ht="12.5" customHeight="1">
      <c r="A7128" s="55">
        <v>13163</v>
      </c>
      <c r="B7128" s="55">
        <v>4</v>
      </c>
      <c r="C7128" s="55" t="s">
        <v>26028</v>
      </c>
      <c r="D7128" s="55" t="s">
        <v>4649</v>
      </c>
      <c r="E7128" s="55" t="s">
        <v>26029</v>
      </c>
      <c r="F7128" s="55" t="s">
        <v>4651</v>
      </c>
      <c r="G7128" s="55" t="s">
        <v>26030</v>
      </c>
      <c r="H7128" s="55">
        <v>0</v>
      </c>
    </row>
    <row r="7129" spans="1:8" ht="12.5" customHeight="1">
      <c r="A7129" s="55">
        <v>13165</v>
      </c>
      <c r="B7129" s="55">
        <v>4</v>
      </c>
      <c r="C7129" s="55" t="s">
        <v>26031</v>
      </c>
      <c r="D7129" s="55" t="s">
        <v>4649</v>
      </c>
      <c r="E7129" s="55" t="s">
        <v>26032</v>
      </c>
      <c r="F7129" s="55" t="s">
        <v>4651</v>
      </c>
      <c r="G7129" s="55" t="s">
        <v>26033</v>
      </c>
      <c r="H7129" s="55">
        <v>0</v>
      </c>
    </row>
    <row r="7130" spans="1:8" ht="12.5" customHeight="1">
      <c r="A7130" s="55">
        <v>13215</v>
      </c>
      <c r="B7130" s="55">
        <v>4</v>
      </c>
      <c r="C7130" s="55" t="s">
        <v>26034</v>
      </c>
      <c r="D7130" s="55" t="s">
        <v>4649</v>
      </c>
      <c r="E7130" s="55" t="s">
        <v>26035</v>
      </c>
      <c r="F7130" s="55" t="s">
        <v>4651</v>
      </c>
      <c r="G7130" s="55" t="s">
        <v>26036</v>
      </c>
      <c r="H7130" s="55">
        <v>0</v>
      </c>
    </row>
    <row r="7131" spans="1:8" ht="12.5" customHeight="1">
      <c r="A7131" s="55">
        <v>13341</v>
      </c>
      <c r="B7131" s="55">
        <v>4</v>
      </c>
      <c r="C7131" s="55" t="s">
        <v>26037</v>
      </c>
      <c r="D7131" s="55" t="s">
        <v>4649</v>
      </c>
      <c r="E7131" s="55" t="s">
        <v>26038</v>
      </c>
      <c r="F7131" s="55" t="s">
        <v>4651</v>
      </c>
      <c r="G7131" s="55" t="s">
        <v>26039</v>
      </c>
      <c r="H7131" s="55">
        <v>0</v>
      </c>
    </row>
    <row r="7132" spans="1:8" ht="12.5" customHeight="1">
      <c r="A7132" s="55">
        <v>13426</v>
      </c>
      <c r="B7132" s="55">
        <v>4</v>
      </c>
      <c r="C7132" s="55" t="s">
        <v>26040</v>
      </c>
      <c r="D7132" s="55" t="s">
        <v>4649</v>
      </c>
      <c r="E7132" s="55" t="s">
        <v>26041</v>
      </c>
      <c r="F7132" s="55" t="s">
        <v>4651</v>
      </c>
      <c r="G7132" s="55" t="s">
        <v>26042</v>
      </c>
      <c r="H7132" s="55">
        <v>0</v>
      </c>
    </row>
    <row r="7133" spans="1:8" ht="12.5" customHeight="1">
      <c r="A7133" s="55">
        <v>13427</v>
      </c>
      <c r="B7133" s="55">
        <v>4</v>
      </c>
      <c r="C7133" s="55" t="s">
        <v>26043</v>
      </c>
      <c r="D7133" s="55" t="s">
        <v>4649</v>
      </c>
      <c r="E7133" s="55" t="s">
        <v>26044</v>
      </c>
      <c r="F7133" s="55" t="s">
        <v>4651</v>
      </c>
      <c r="G7133" s="55" t="s">
        <v>26045</v>
      </c>
      <c r="H7133" s="55">
        <v>0</v>
      </c>
    </row>
    <row r="7134" spans="1:8" ht="12.5" customHeight="1">
      <c r="A7134" s="55">
        <v>13428</v>
      </c>
      <c r="B7134" s="55">
        <v>4</v>
      </c>
      <c r="C7134" s="55" t="s">
        <v>26046</v>
      </c>
      <c r="D7134" s="55" t="s">
        <v>4649</v>
      </c>
      <c r="E7134" s="55" t="s">
        <v>26047</v>
      </c>
      <c r="F7134" s="55" t="s">
        <v>4651</v>
      </c>
      <c r="G7134" s="55" t="s">
        <v>26048</v>
      </c>
      <c r="H7134" s="55">
        <v>0</v>
      </c>
    </row>
    <row r="7135" spans="1:8" ht="12.5" customHeight="1">
      <c r="A7135" s="55">
        <v>14403</v>
      </c>
      <c r="B7135" s="55">
        <v>4</v>
      </c>
      <c r="C7135" s="55" t="s">
        <v>26049</v>
      </c>
      <c r="D7135" s="55" t="s">
        <v>4649</v>
      </c>
      <c r="E7135" s="55" t="s">
        <v>26050</v>
      </c>
      <c r="F7135" s="55" t="s">
        <v>4651</v>
      </c>
      <c r="G7135" s="55" t="s">
        <v>26051</v>
      </c>
      <c r="H7135" s="55">
        <v>0</v>
      </c>
    </row>
    <row r="7136" spans="1:8" ht="12.5" customHeight="1">
      <c r="A7136" s="55">
        <v>14444</v>
      </c>
      <c r="B7136" s="55">
        <v>4</v>
      </c>
      <c r="C7136" s="55" t="s">
        <v>26052</v>
      </c>
      <c r="D7136" s="55" t="s">
        <v>4649</v>
      </c>
      <c r="E7136" s="55" t="s">
        <v>26053</v>
      </c>
      <c r="F7136" s="55" t="s">
        <v>4651</v>
      </c>
      <c r="G7136" s="55" t="s">
        <v>26054</v>
      </c>
      <c r="H7136" s="55">
        <v>0</v>
      </c>
    </row>
    <row r="7137" spans="1:8" ht="12.5" customHeight="1">
      <c r="A7137" s="55">
        <v>14616</v>
      </c>
      <c r="B7137" s="55">
        <v>4</v>
      </c>
      <c r="C7137" s="55" t="s">
        <v>26055</v>
      </c>
      <c r="D7137" s="55" t="s">
        <v>4649</v>
      </c>
      <c r="E7137" s="55" t="s">
        <v>26056</v>
      </c>
      <c r="F7137" s="55" t="s">
        <v>4651</v>
      </c>
      <c r="G7137" s="55" t="s">
        <v>26057</v>
      </c>
      <c r="H7137" s="55">
        <v>0</v>
      </c>
    </row>
    <row r="7138" spans="1:8" ht="12.5" customHeight="1">
      <c r="A7138" s="55">
        <v>14663</v>
      </c>
      <c r="B7138" s="55">
        <v>4</v>
      </c>
      <c r="C7138" s="55" t="s">
        <v>26058</v>
      </c>
      <c r="D7138" s="55" t="s">
        <v>4649</v>
      </c>
      <c r="E7138" s="55" t="s">
        <v>26059</v>
      </c>
      <c r="F7138" s="55" t="s">
        <v>4651</v>
      </c>
      <c r="G7138" s="55" t="s">
        <v>26060</v>
      </c>
      <c r="H7138" s="55">
        <v>0</v>
      </c>
    </row>
    <row r="7139" spans="1:8" ht="12.5" customHeight="1">
      <c r="A7139" s="55">
        <v>15280</v>
      </c>
      <c r="B7139" s="55">
        <v>4</v>
      </c>
      <c r="C7139" s="55" t="s">
        <v>26061</v>
      </c>
      <c r="D7139" s="55" t="s">
        <v>4649</v>
      </c>
      <c r="E7139" s="55" t="s">
        <v>26062</v>
      </c>
      <c r="F7139" s="55" t="s">
        <v>4651</v>
      </c>
      <c r="G7139" s="55" t="s">
        <v>26063</v>
      </c>
      <c r="H7139" s="55">
        <v>0</v>
      </c>
    </row>
    <row r="7140" spans="1:8" ht="12.5" customHeight="1">
      <c r="A7140" s="55">
        <v>15471</v>
      </c>
      <c r="B7140" s="55">
        <v>4</v>
      </c>
      <c r="C7140" s="55" t="s">
        <v>26064</v>
      </c>
      <c r="D7140" s="55" t="s">
        <v>4649</v>
      </c>
      <c r="E7140" s="55" t="s">
        <v>26065</v>
      </c>
      <c r="F7140" s="55" t="s">
        <v>4651</v>
      </c>
      <c r="G7140" s="55" t="s">
        <v>26066</v>
      </c>
      <c r="H7140" s="55">
        <v>0</v>
      </c>
    </row>
    <row r="7141" spans="1:8" ht="12.5" customHeight="1">
      <c r="A7141" s="55">
        <v>15738</v>
      </c>
      <c r="B7141" s="55">
        <v>4</v>
      </c>
      <c r="C7141" s="55" t="s">
        <v>26067</v>
      </c>
      <c r="D7141" s="55" t="s">
        <v>4649</v>
      </c>
      <c r="E7141" s="55" t="s">
        <v>26068</v>
      </c>
      <c r="F7141" s="55" t="s">
        <v>4651</v>
      </c>
      <c r="G7141" s="55" t="s">
        <v>26069</v>
      </c>
      <c r="H7141" s="55">
        <v>0</v>
      </c>
    </row>
    <row r="7142" spans="1:8" ht="12.5" customHeight="1">
      <c r="A7142" s="55">
        <v>15862</v>
      </c>
      <c r="B7142" s="55">
        <v>4</v>
      </c>
      <c r="C7142" s="55" t="s">
        <v>26070</v>
      </c>
      <c r="D7142" s="55" t="s">
        <v>4649</v>
      </c>
      <c r="E7142" s="55" t="s">
        <v>26071</v>
      </c>
      <c r="F7142" s="55" t="s">
        <v>4651</v>
      </c>
      <c r="G7142" s="55" t="s">
        <v>26072</v>
      </c>
      <c r="H7142" s="55">
        <v>0</v>
      </c>
    </row>
    <row r="7143" spans="1:8" ht="12.5" customHeight="1">
      <c r="A7143" s="55">
        <v>16078</v>
      </c>
      <c r="B7143" s="55">
        <v>4</v>
      </c>
      <c r="C7143" s="55" t="s">
        <v>26073</v>
      </c>
      <c r="D7143" s="55" t="s">
        <v>4649</v>
      </c>
      <c r="E7143" s="55" t="s">
        <v>26074</v>
      </c>
      <c r="F7143" s="55" t="s">
        <v>4651</v>
      </c>
      <c r="G7143" s="55" t="s">
        <v>26075</v>
      </c>
      <c r="H7143" s="55">
        <v>0</v>
      </c>
    </row>
    <row r="7144" spans="1:8" ht="12.5" customHeight="1">
      <c r="A7144" s="55">
        <v>16131</v>
      </c>
      <c r="B7144" s="55">
        <v>4</v>
      </c>
      <c r="C7144" s="55" t="s">
        <v>26076</v>
      </c>
      <c r="D7144" s="55" t="s">
        <v>4649</v>
      </c>
      <c r="E7144" s="55" t="s">
        <v>26077</v>
      </c>
      <c r="F7144" s="55" t="s">
        <v>4651</v>
      </c>
      <c r="G7144" s="55" t="s">
        <v>26078</v>
      </c>
      <c r="H7144" s="55">
        <v>0</v>
      </c>
    </row>
    <row r="7145" spans="1:8" ht="12.5" customHeight="1">
      <c r="A7145" s="55">
        <v>16234</v>
      </c>
      <c r="B7145" s="55">
        <v>4</v>
      </c>
      <c r="C7145" s="55" t="s">
        <v>26079</v>
      </c>
      <c r="D7145" s="55" t="s">
        <v>4649</v>
      </c>
      <c r="E7145" s="55" t="s">
        <v>26080</v>
      </c>
      <c r="F7145" s="55" t="s">
        <v>4651</v>
      </c>
      <c r="G7145" s="55" t="s">
        <v>26081</v>
      </c>
      <c r="H7145" s="55">
        <v>0</v>
      </c>
    </row>
    <row r="7146" spans="1:8" ht="12.5" customHeight="1">
      <c r="A7146" s="55">
        <v>16242</v>
      </c>
      <c r="B7146" s="55">
        <v>4</v>
      </c>
      <c r="C7146" s="55" t="s">
        <v>26082</v>
      </c>
      <c r="D7146" s="55" t="s">
        <v>4649</v>
      </c>
      <c r="E7146" s="55" t="s">
        <v>26083</v>
      </c>
      <c r="F7146" s="55" t="s">
        <v>4651</v>
      </c>
      <c r="G7146" s="55" t="s">
        <v>26084</v>
      </c>
      <c r="H7146" s="55">
        <v>0</v>
      </c>
    </row>
    <row r="7147" spans="1:8" ht="12.5" customHeight="1">
      <c r="A7147" s="55">
        <v>16485</v>
      </c>
      <c r="B7147" s="55">
        <v>4</v>
      </c>
      <c r="C7147" s="55" t="s">
        <v>26085</v>
      </c>
      <c r="D7147" s="55" t="s">
        <v>4649</v>
      </c>
      <c r="E7147" s="55" t="s">
        <v>26086</v>
      </c>
      <c r="F7147" s="55" t="s">
        <v>4651</v>
      </c>
      <c r="G7147" s="55" t="s">
        <v>26087</v>
      </c>
      <c r="H7147" s="55">
        <v>0</v>
      </c>
    </row>
    <row r="7148" spans="1:8" ht="12.5" customHeight="1">
      <c r="A7148" s="55">
        <v>16760</v>
      </c>
      <c r="B7148" s="55">
        <v>4</v>
      </c>
      <c r="C7148" s="55" t="s">
        <v>26088</v>
      </c>
      <c r="D7148" s="55" t="s">
        <v>4649</v>
      </c>
      <c r="E7148" s="55" t="s">
        <v>26089</v>
      </c>
      <c r="F7148" s="55" t="s">
        <v>4651</v>
      </c>
      <c r="G7148" s="55" t="s">
        <v>26090</v>
      </c>
      <c r="H7148" s="55">
        <v>0</v>
      </c>
    </row>
    <row r="7149" spans="1:8" ht="12.5" customHeight="1">
      <c r="A7149" s="55">
        <v>16769</v>
      </c>
      <c r="B7149" s="55">
        <v>4</v>
      </c>
      <c r="C7149" s="55" t="s">
        <v>26091</v>
      </c>
      <c r="D7149" s="55" t="s">
        <v>4649</v>
      </c>
      <c r="E7149" s="55" t="s">
        <v>26092</v>
      </c>
      <c r="F7149" s="55" t="s">
        <v>4651</v>
      </c>
      <c r="G7149" s="55" t="s">
        <v>26093</v>
      </c>
      <c r="H7149" s="55">
        <v>0</v>
      </c>
    </row>
    <row r="7150" spans="1:8" ht="12.5" customHeight="1">
      <c r="A7150" s="55">
        <v>16842</v>
      </c>
      <c r="B7150" s="55">
        <v>4</v>
      </c>
      <c r="C7150" s="55" t="s">
        <v>26094</v>
      </c>
      <c r="D7150" s="55" t="s">
        <v>4649</v>
      </c>
      <c r="E7150" s="55" t="s">
        <v>26095</v>
      </c>
      <c r="F7150" s="55" t="s">
        <v>4651</v>
      </c>
      <c r="G7150" s="55" t="s">
        <v>26096</v>
      </c>
      <c r="H7150" s="55">
        <v>0</v>
      </c>
    </row>
    <row r="7151" spans="1:8" ht="12.5" customHeight="1">
      <c r="A7151" s="55">
        <v>17177</v>
      </c>
      <c r="B7151" s="55">
        <v>4</v>
      </c>
      <c r="C7151" s="55" t="s">
        <v>26097</v>
      </c>
      <c r="D7151" s="55" t="s">
        <v>4649</v>
      </c>
      <c r="E7151" s="55" t="s">
        <v>26098</v>
      </c>
      <c r="F7151" s="55" t="s">
        <v>4651</v>
      </c>
      <c r="G7151" s="55" t="s">
        <v>26099</v>
      </c>
      <c r="H7151" s="55">
        <v>0</v>
      </c>
    </row>
    <row r="7152" spans="1:8" ht="12.5" customHeight="1">
      <c r="A7152" s="55">
        <v>17336</v>
      </c>
      <c r="B7152" s="55">
        <v>4</v>
      </c>
      <c r="C7152" s="55" t="s">
        <v>26100</v>
      </c>
      <c r="D7152" s="55" t="s">
        <v>4649</v>
      </c>
      <c r="E7152" s="55" t="s">
        <v>26101</v>
      </c>
      <c r="F7152" s="55" t="s">
        <v>4651</v>
      </c>
      <c r="G7152" s="55" t="s">
        <v>26102</v>
      </c>
      <c r="H7152" s="55">
        <v>0</v>
      </c>
    </row>
    <row r="7153" spans="1:8" ht="12.5" customHeight="1">
      <c r="A7153" s="55">
        <v>17543</v>
      </c>
      <c r="B7153" s="55">
        <v>4</v>
      </c>
      <c r="C7153" s="55" t="s">
        <v>26103</v>
      </c>
      <c r="D7153" s="55" t="s">
        <v>4649</v>
      </c>
      <c r="E7153" s="55" t="s">
        <v>26104</v>
      </c>
      <c r="F7153" s="55" t="s">
        <v>4651</v>
      </c>
      <c r="G7153" s="55" t="s">
        <v>26105</v>
      </c>
      <c r="H7153" s="55">
        <v>0</v>
      </c>
    </row>
    <row r="7154" spans="1:8" ht="12.5" customHeight="1">
      <c r="A7154" s="55">
        <v>17673</v>
      </c>
      <c r="B7154" s="55">
        <v>4</v>
      </c>
      <c r="C7154" s="55" t="s">
        <v>26106</v>
      </c>
      <c r="D7154" s="55" t="s">
        <v>4649</v>
      </c>
      <c r="E7154" s="55" t="s">
        <v>26107</v>
      </c>
      <c r="F7154" s="55" t="s">
        <v>4651</v>
      </c>
      <c r="G7154" s="55" t="s">
        <v>26108</v>
      </c>
      <c r="H7154" s="55">
        <v>0</v>
      </c>
    </row>
    <row r="7155" spans="1:8" ht="12.5" customHeight="1">
      <c r="A7155" s="55">
        <v>18096</v>
      </c>
      <c r="B7155" s="55">
        <v>4</v>
      </c>
      <c r="C7155" s="55" t="s">
        <v>26109</v>
      </c>
      <c r="D7155" s="55" t="s">
        <v>4649</v>
      </c>
      <c r="E7155" s="55" t="s">
        <v>26110</v>
      </c>
      <c r="F7155" s="55" t="s">
        <v>4651</v>
      </c>
      <c r="G7155" s="55" t="s">
        <v>26111</v>
      </c>
      <c r="H7155" s="55">
        <v>0</v>
      </c>
    </row>
    <row r="7156" spans="1:8" ht="12.5" customHeight="1">
      <c r="A7156" s="55">
        <v>18313</v>
      </c>
      <c r="B7156" s="55">
        <v>4</v>
      </c>
      <c r="C7156" s="55" t="s">
        <v>26112</v>
      </c>
      <c r="D7156" s="55" t="s">
        <v>4649</v>
      </c>
      <c r="E7156" s="55" t="s">
        <v>26113</v>
      </c>
      <c r="F7156" s="55" t="s">
        <v>4651</v>
      </c>
      <c r="G7156" s="55" t="s">
        <v>26114</v>
      </c>
      <c r="H7156" s="55">
        <v>0</v>
      </c>
    </row>
    <row r="7157" spans="1:8" ht="12.5" customHeight="1">
      <c r="A7157" s="55">
        <v>18419</v>
      </c>
      <c r="B7157" s="55">
        <v>4</v>
      </c>
      <c r="C7157" s="55" t="s">
        <v>26115</v>
      </c>
      <c r="D7157" s="55" t="s">
        <v>4649</v>
      </c>
      <c r="E7157" s="55" t="s">
        <v>26116</v>
      </c>
      <c r="F7157" s="55" t="s">
        <v>4651</v>
      </c>
      <c r="G7157" s="55" t="s">
        <v>26117</v>
      </c>
      <c r="H7157" s="55">
        <v>0</v>
      </c>
    </row>
    <row r="7158" spans="1:8" ht="12.5" customHeight="1">
      <c r="A7158" s="55">
        <v>18509</v>
      </c>
      <c r="B7158" s="55">
        <v>4</v>
      </c>
      <c r="C7158" s="55" t="s">
        <v>26118</v>
      </c>
      <c r="D7158" s="55" t="s">
        <v>4649</v>
      </c>
      <c r="E7158" s="55" t="s">
        <v>26119</v>
      </c>
      <c r="F7158" s="55" t="s">
        <v>4651</v>
      </c>
      <c r="G7158" s="55" t="s">
        <v>26120</v>
      </c>
      <c r="H7158" s="55">
        <v>0</v>
      </c>
    </row>
    <row r="7159" spans="1:8" ht="12.5" customHeight="1">
      <c r="A7159" s="55">
        <v>18522</v>
      </c>
      <c r="B7159" s="55">
        <v>4</v>
      </c>
      <c r="C7159" s="55" t="s">
        <v>26121</v>
      </c>
      <c r="D7159" s="55" t="s">
        <v>4649</v>
      </c>
      <c r="E7159" s="55" t="s">
        <v>26122</v>
      </c>
      <c r="F7159" s="55" t="s">
        <v>4651</v>
      </c>
      <c r="G7159" s="55" t="s">
        <v>26123</v>
      </c>
      <c r="H7159" s="55">
        <v>0</v>
      </c>
    </row>
    <row r="7160" spans="1:8" ht="12.5" customHeight="1">
      <c r="A7160" s="55">
        <v>18531</v>
      </c>
      <c r="B7160" s="55">
        <v>4</v>
      </c>
      <c r="C7160" s="55" t="s">
        <v>26124</v>
      </c>
      <c r="D7160" s="55" t="s">
        <v>4649</v>
      </c>
      <c r="E7160" s="55" t="s">
        <v>26125</v>
      </c>
      <c r="F7160" s="55" t="s">
        <v>4651</v>
      </c>
      <c r="G7160" s="55" t="s">
        <v>26126</v>
      </c>
      <c r="H7160" s="55">
        <v>0</v>
      </c>
    </row>
    <row r="7161" spans="1:8" ht="12.5" customHeight="1">
      <c r="A7161" s="55">
        <v>18764</v>
      </c>
      <c r="B7161" s="55">
        <v>4</v>
      </c>
      <c r="C7161" s="55" t="s">
        <v>26127</v>
      </c>
      <c r="D7161" s="55" t="s">
        <v>4649</v>
      </c>
      <c r="E7161" s="55" t="s">
        <v>26128</v>
      </c>
      <c r="F7161" s="55" t="s">
        <v>4651</v>
      </c>
      <c r="G7161" s="55" t="s">
        <v>26129</v>
      </c>
      <c r="H7161" s="55">
        <v>0</v>
      </c>
    </row>
    <row r="7162" spans="1:8" ht="12.5" customHeight="1">
      <c r="A7162" s="55">
        <v>18808</v>
      </c>
      <c r="B7162" s="55">
        <v>4</v>
      </c>
      <c r="C7162" s="55" t="s">
        <v>26130</v>
      </c>
      <c r="D7162" s="55" t="s">
        <v>4649</v>
      </c>
      <c r="E7162" s="55" t="s">
        <v>26131</v>
      </c>
      <c r="F7162" s="55" t="s">
        <v>4651</v>
      </c>
      <c r="G7162" s="55" t="s">
        <v>26132</v>
      </c>
      <c r="H7162" s="55">
        <v>0</v>
      </c>
    </row>
    <row r="7163" spans="1:8" ht="12.5" customHeight="1">
      <c r="A7163" s="55">
        <v>18995</v>
      </c>
      <c r="B7163" s="55">
        <v>4</v>
      </c>
      <c r="C7163" s="55" t="s">
        <v>26133</v>
      </c>
      <c r="D7163" s="55" t="s">
        <v>4649</v>
      </c>
      <c r="E7163" s="55" t="s">
        <v>26134</v>
      </c>
      <c r="F7163" s="55" t="s">
        <v>4651</v>
      </c>
      <c r="G7163" s="55" t="s">
        <v>26135</v>
      </c>
      <c r="H7163" s="55">
        <v>0</v>
      </c>
    </row>
    <row r="7164" spans="1:8" ht="12.5" customHeight="1">
      <c r="A7164" s="55">
        <v>19880</v>
      </c>
      <c r="B7164" s="55">
        <v>4</v>
      </c>
      <c r="C7164" s="55" t="s">
        <v>26136</v>
      </c>
      <c r="D7164" s="55" t="s">
        <v>4649</v>
      </c>
      <c r="E7164" s="55" t="s">
        <v>26137</v>
      </c>
      <c r="F7164" s="55" t="s">
        <v>4651</v>
      </c>
      <c r="G7164" s="55" t="s">
        <v>26138</v>
      </c>
      <c r="H7164" s="55">
        <v>0</v>
      </c>
    </row>
    <row r="7165" spans="1:8" ht="12.5" customHeight="1">
      <c r="A7165" s="55">
        <v>19881</v>
      </c>
      <c r="B7165" s="55">
        <v>4</v>
      </c>
      <c r="C7165" s="55" t="s">
        <v>26139</v>
      </c>
      <c r="D7165" s="55" t="s">
        <v>4649</v>
      </c>
      <c r="E7165" s="55" t="s">
        <v>26140</v>
      </c>
      <c r="F7165" s="55" t="s">
        <v>4651</v>
      </c>
      <c r="G7165" s="55" t="s">
        <v>26141</v>
      </c>
      <c r="H7165" s="55">
        <v>0</v>
      </c>
    </row>
    <row r="7166" spans="1:8" ht="12.5" customHeight="1">
      <c r="A7166" s="55">
        <v>19982</v>
      </c>
      <c r="B7166" s="55">
        <v>4</v>
      </c>
      <c r="C7166" s="55" t="s">
        <v>26142</v>
      </c>
      <c r="D7166" s="55" t="s">
        <v>4649</v>
      </c>
      <c r="E7166" s="55" t="s">
        <v>26143</v>
      </c>
      <c r="F7166" s="55" t="s">
        <v>4651</v>
      </c>
      <c r="G7166" s="55" t="s">
        <v>26144</v>
      </c>
      <c r="H7166" s="55">
        <v>0</v>
      </c>
    </row>
    <row r="7167" spans="1:8" ht="12.5" customHeight="1">
      <c r="A7167" s="55">
        <v>20037</v>
      </c>
      <c r="B7167" s="55">
        <v>4</v>
      </c>
      <c r="C7167" s="55" t="s">
        <v>26145</v>
      </c>
      <c r="D7167" s="55" t="s">
        <v>4649</v>
      </c>
      <c r="E7167" s="55" t="s">
        <v>26146</v>
      </c>
      <c r="F7167" s="55" t="s">
        <v>4651</v>
      </c>
      <c r="G7167" s="55" t="s">
        <v>26147</v>
      </c>
      <c r="H7167" s="55">
        <v>0</v>
      </c>
    </row>
    <row r="7168" spans="1:8" ht="12.5" customHeight="1">
      <c r="A7168" s="55">
        <v>20324</v>
      </c>
      <c r="B7168" s="55">
        <v>4</v>
      </c>
      <c r="C7168" s="55" t="s">
        <v>26148</v>
      </c>
      <c r="D7168" s="55" t="s">
        <v>4649</v>
      </c>
      <c r="E7168" s="55" t="s">
        <v>26149</v>
      </c>
      <c r="F7168" s="55" t="s">
        <v>4651</v>
      </c>
      <c r="G7168" s="55" t="s">
        <v>26150</v>
      </c>
      <c r="H7168" s="55">
        <v>0</v>
      </c>
    </row>
    <row r="7169" spans="1:8" ht="12.5" customHeight="1">
      <c r="A7169" s="55">
        <v>20434</v>
      </c>
      <c r="B7169" s="55">
        <v>4</v>
      </c>
      <c r="C7169" s="55" t="s">
        <v>26151</v>
      </c>
      <c r="D7169" s="55" t="s">
        <v>4649</v>
      </c>
      <c r="E7169" s="55" t="s">
        <v>26152</v>
      </c>
      <c r="F7169" s="55" t="s">
        <v>4651</v>
      </c>
      <c r="G7169" s="55" t="s">
        <v>26153</v>
      </c>
      <c r="H7169" s="55">
        <v>0</v>
      </c>
    </row>
    <row r="7170" spans="1:8" ht="12.5" customHeight="1">
      <c r="A7170" s="55">
        <v>20477</v>
      </c>
      <c r="B7170" s="55">
        <v>4</v>
      </c>
      <c r="C7170" s="55" t="s">
        <v>26154</v>
      </c>
      <c r="D7170" s="55" t="s">
        <v>4649</v>
      </c>
      <c r="E7170" s="55" t="s">
        <v>26155</v>
      </c>
      <c r="F7170" s="55" t="s">
        <v>4651</v>
      </c>
      <c r="G7170" s="55" t="s">
        <v>26156</v>
      </c>
      <c r="H7170" s="55">
        <v>0</v>
      </c>
    </row>
    <row r="7171" spans="1:8" ht="12.5" customHeight="1">
      <c r="A7171" s="55">
        <v>20661</v>
      </c>
      <c r="B7171" s="55">
        <v>4</v>
      </c>
      <c r="C7171" s="55" t="s">
        <v>26157</v>
      </c>
      <c r="D7171" s="55" t="s">
        <v>4649</v>
      </c>
      <c r="E7171" s="55" t="s">
        <v>26158</v>
      </c>
      <c r="F7171" s="55" t="s">
        <v>4651</v>
      </c>
      <c r="G7171" s="55" t="s">
        <v>26159</v>
      </c>
      <c r="H7171" s="55">
        <v>0</v>
      </c>
    </row>
    <row r="7172" spans="1:8" ht="12.5" customHeight="1">
      <c r="A7172" s="55">
        <v>21385</v>
      </c>
      <c r="B7172" s="55">
        <v>4</v>
      </c>
      <c r="C7172" s="55" t="s">
        <v>26160</v>
      </c>
      <c r="D7172" s="55" t="s">
        <v>4649</v>
      </c>
      <c r="E7172" s="55" t="s">
        <v>26161</v>
      </c>
      <c r="F7172" s="55" t="s">
        <v>4651</v>
      </c>
      <c r="G7172" s="55" t="s">
        <v>26162</v>
      </c>
      <c r="H7172" s="55">
        <v>0</v>
      </c>
    </row>
    <row r="7173" spans="1:8" ht="12.5" customHeight="1">
      <c r="A7173" s="55">
        <v>21468</v>
      </c>
      <c r="B7173" s="55">
        <v>4</v>
      </c>
      <c r="C7173" s="55" t="s">
        <v>26163</v>
      </c>
      <c r="D7173" s="55" t="s">
        <v>4649</v>
      </c>
      <c r="E7173" s="55" t="s">
        <v>26164</v>
      </c>
      <c r="F7173" s="55" t="s">
        <v>4651</v>
      </c>
      <c r="G7173" s="55" t="s">
        <v>26165</v>
      </c>
      <c r="H7173" s="55">
        <v>0</v>
      </c>
    </row>
    <row r="7174" spans="1:8" ht="12.5" customHeight="1">
      <c r="A7174" s="55">
        <v>21601</v>
      </c>
      <c r="B7174" s="55">
        <v>4</v>
      </c>
      <c r="C7174" s="55" t="s">
        <v>26166</v>
      </c>
      <c r="D7174" s="55" t="s">
        <v>4649</v>
      </c>
      <c r="E7174" s="55" t="s">
        <v>26167</v>
      </c>
      <c r="F7174" s="55" t="s">
        <v>4651</v>
      </c>
      <c r="G7174" s="55" t="s">
        <v>26168</v>
      </c>
      <c r="H7174" s="55">
        <v>0</v>
      </c>
    </row>
    <row r="7175" spans="1:8" ht="12.5" customHeight="1">
      <c r="A7175" s="55">
        <v>21700</v>
      </c>
      <c r="B7175" s="55">
        <v>4</v>
      </c>
      <c r="C7175" s="55" t="s">
        <v>26169</v>
      </c>
      <c r="D7175" s="55" t="s">
        <v>4649</v>
      </c>
      <c r="E7175" s="55" t="s">
        <v>26170</v>
      </c>
      <c r="F7175" s="55" t="s">
        <v>4651</v>
      </c>
      <c r="G7175" s="55" t="s">
        <v>26171</v>
      </c>
      <c r="H7175" s="55">
        <v>0</v>
      </c>
    </row>
    <row r="7176" spans="1:8" ht="12.5" customHeight="1">
      <c r="A7176" s="55">
        <v>21810</v>
      </c>
      <c r="B7176" s="55">
        <v>4</v>
      </c>
      <c r="C7176" s="55" t="s">
        <v>26172</v>
      </c>
      <c r="D7176" s="55" t="s">
        <v>4649</v>
      </c>
      <c r="E7176" s="55" t="s">
        <v>26173</v>
      </c>
      <c r="F7176" s="55" t="s">
        <v>4651</v>
      </c>
      <c r="G7176" s="55" t="s">
        <v>26174</v>
      </c>
      <c r="H7176" s="55">
        <v>0</v>
      </c>
    </row>
    <row r="7177" spans="1:8" ht="12.5" customHeight="1">
      <c r="A7177" s="55">
        <v>22009</v>
      </c>
      <c r="B7177" s="55">
        <v>4</v>
      </c>
      <c r="C7177" s="55" t="s">
        <v>26175</v>
      </c>
      <c r="D7177" s="55" t="s">
        <v>4649</v>
      </c>
      <c r="E7177" s="55" t="s">
        <v>26176</v>
      </c>
      <c r="F7177" s="55" t="s">
        <v>4651</v>
      </c>
      <c r="G7177" s="55" t="s">
        <v>26177</v>
      </c>
      <c r="H7177" s="55">
        <v>0</v>
      </c>
    </row>
    <row r="7178" spans="1:8" ht="12.5" customHeight="1">
      <c r="A7178" s="55">
        <v>22779</v>
      </c>
      <c r="B7178" s="55">
        <v>4</v>
      </c>
      <c r="C7178" s="55" t="s">
        <v>26178</v>
      </c>
      <c r="D7178" s="55" t="s">
        <v>4649</v>
      </c>
      <c r="E7178" s="55" t="s">
        <v>26179</v>
      </c>
      <c r="F7178" s="55" t="s">
        <v>4651</v>
      </c>
      <c r="G7178" s="55" t="s">
        <v>26180</v>
      </c>
      <c r="H7178" s="55">
        <v>0</v>
      </c>
    </row>
    <row r="7179" spans="1:8" ht="12.5" customHeight="1">
      <c r="A7179" s="55">
        <v>23159</v>
      </c>
      <c r="B7179" s="55">
        <v>4</v>
      </c>
      <c r="C7179" s="55" t="s">
        <v>26181</v>
      </c>
      <c r="D7179" s="55" t="s">
        <v>4649</v>
      </c>
      <c r="E7179" s="55" t="s">
        <v>26182</v>
      </c>
      <c r="F7179" s="55" t="s">
        <v>4651</v>
      </c>
      <c r="G7179" s="55" t="s">
        <v>26183</v>
      </c>
      <c r="H7179" s="55">
        <v>0</v>
      </c>
    </row>
    <row r="7180" spans="1:8" ht="12.5" customHeight="1">
      <c r="A7180" s="55">
        <v>23287</v>
      </c>
      <c r="B7180" s="55">
        <v>4</v>
      </c>
      <c r="C7180" s="55" t="s">
        <v>26184</v>
      </c>
      <c r="D7180" s="55" t="s">
        <v>4649</v>
      </c>
      <c r="E7180" s="55" t="s">
        <v>26185</v>
      </c>
      <c r="F7180" s="55" t="s">
        <v>4651</v>
      </c>
      <c r="G7180" s="55" t="s">
        <v>26186</v>
      </c>
      <c r="H7180" s="55">
        <v>0</v>
      </c>
    </row>
    <row r="7181" spans="1:8" ht="12.5" customHeight="1">
      <c r="A7181" s="55">
        <v>23481</v>
      </c>
      <c r="B7181" s="55">
        <v>4</v>
      </c>
      <c r="C7181" s="55" t="s">
        <v>26187</v>
      </c>
      <c r="D7181" s="55" t="s">
        <v>4649</v>
      </c>
      <c r="E7181" s="55" t="s">
        <v>26188</v>
      </c>
      <c r="F7181" s="55" t="s">
        <v>4651</v>
      </c>
      <c r="G7181" s="55" t="s">
        <v>26189</v>
      </c>
      <c r="H7181" s="55">
        <v>0</v>
      </c>
    </row>
    <row r="7182" spans="1:8" ht="12.5" customHeight="1">
      <c r="A7182" s="55">
        <v>23492</v>
      </c>
      <c r="B7182" s="55">
        <v>4</v>
      </c>
      <c r="C7182" s="55" t="s">
        <v>26190</v>
      </c>
      <c r="D7182" s="55" t="s">
        <v>4649</v>
      </c>
      <c r="E7182" s="55" t="s">
        <v>26191</v>
      </c>
      <c r="F7182" s="55" t="s">
        <v>4651</v>
      </c>
      <c r="G7182" s="55" t="s">
        <v>26192</v>
      </c>
      <c r="H7182" s="55">
        <v>0</v>
      </c>
    </row>
    <row r="7183" spans="1:8" ht="12.5" customHeight="1">
      <c r="A7183" s="55">
        <v>23516</v>
      </c>
      <c r="B7183" s="55">
        <v>4</v>
      </c>
      <c r="C7183" s="55" t="s">
        <v>26193</v>
      </c>
      <c r="D7183" s="55" t="s">
        <v>4649</v>
      </c>
      <c r="E7183" s="55" t="s">
        <v>26194</v>
      </c>
      <c r="F7183" s="55" t="s">
        <v>4651</v>
      </c>
      <c r="G7183" s="55" t="s">
        <v>26195</v>
      </c>
      <c r="H7183" s="55">
        <v>0</v>
      </c>
    </row>
    <row r="7184" spans="1:8" ht="12.5" customHeight="1">
      <c r="A7184" s="55">
        <v>23564</v>
      </c>
      <c r="B7184" s="55">
        <v>4</v>
      </c>
      <c r="C7184" s="55" t="s">
        <v>26196</v>
      </c>
      <c r="D7184" s="55" t="s">
        <v>4649</v>
      </c>
      <c r="E7184" s="55" t="s">
        <v>26197</v>
      </c>
      <c r="F7184" s="55" t="s">
        <v>4651</v>
      </c>
      <c r="G7184" s="55" t="s">
        <v>26198</v>
      </c>
      <c r="H7184" s="55">
        <v>0</v>
      </c>
    </row>
    <row r="7185" spans="1:8" ht="12.5" customHeight="1">
      <c r="A7185" s="55">
        <v>23815</v>
      </c>
      <c r="B7185" s="55">
        <v>4</v>
      </c>
      <c r="C7185" s="55" t="s">
        <v>26199</v>
      </c>
      <c r="D7185" s="55" t="s">
        <v>4649</v>
      </c>
      <c r="E7185" s="55" t="s">
        <v>26200</v>
      </c>
      <c r="F7185" s="55" t="s">
        <v>4651</v>
      </c>
      <c r="G7185" s="55" t="s">
        <v>26201</v>
      </c>
      <c r="H7185" s="55">
        <v>0</v>
      </c>
    </row>
    <row r="7186" spans="1:8" ht="12.5" customHeight="1">
      <c r="A7186" s="55">
        <v>24231</v>
      </c>
      <c r="B7186" s="55">
        <v>4</v>
      </c>
      <c r="C7186" s="55" t="s">
        <v>26202</v>
      </c>
      <c r="D7186" s="55" t="s">
        <v>4649</v>
      </c>
      <c r="E7186" s="55" t="s">
        <v>26203</v>
      </c>
      <c r="F7186" s="55" t="s">
        <v>4651</v>
      </c>
      <c r="G7186" s="55" t="s">
        <v>26204</v>
      </c>
      <c r="H7186" s="55">
        <v>0</v>
      </c>
    </row>
    <row r="7187" spans="1:8" ht="12.5" customHeight="1">
      <c r="A7187" s="55">
        <v>24349</v>
      </c>
      <c r="B7187" s="55">
        <v>4</v>
      </c>
      <c r="C7187" s="55" t="s">
        <v>26205</v>
      </c>
      <c r="D7187" s="55" t="s">
        <v>4649</v>
      </c>
      <c r="E7187" s="55" t="s">
        <v>26206</v>
      </c>
      <c r="F7187" s="55" t="s">
        <v>4651</v>
      </c>
      <c r="G7187" s="55" t="s">
        <v>26207</v>
      </c>
      <c r="H7187" s="55">
        <v>0</v>
      </c>
    </row>
    <row r="7188" spans="1:8" ht="12.5" customHeight="1">
      <c r="A7188" s="55">
        <v>24518</v>
      </c>
      <c r="B7188" s="55">
        <v>4</v>
      </c>
      <c r="C7188" s="55" t="s">
        <v>26208</v>
      </c>
      <c r="D7188" s="55" t="s">
        <v>4649</v>
      </c>
      <c r="E7188" s="55" t="s">
        <v>26209</v>
      </c>
      <c r="F7188" s="55" t="s">
        <v>4651</v>
      </c>
      <c r="G7188" s="55" t="s">
        <v>26210</v>
      </c>
      <c r="H7188" s="55">
        <v>0</v>
      </c>
    </row>
    <row r="7189" spans="1:8" ht="12.5" customHeight="1">
      <c r="A7189" s="55">
        <v>24616</v>
      </c>
      <c r="B7189" s="55">
        <v>4</v>
      </c>
      <c r="C7189" s="55" t="s">
        <v>26211</v>
      </c>
      <c r="D7189" s="55" t="s">
        <v>4649</v>
      </c>
      <c r="E7189" s="55" t="s">
        <v>26212</v>
      </c>
      <c r="F7189" s="55" t="s">
        <v>4651</v>
      </c>
      <c r="G7189" s="55" t="s">
        <v>26213</v>
      </c>
      <c r="H7189" s="55">
        <v>0</v>
      </c>
    </row>
    <row r="7190" spans="1:8" ht="12.5" customHeight="1">
      <c r="A7190" s="55">
        <v>25091</v>
      </c>
      <c r="B7190" s="55">
        <v>4</v>
      </c>
      <c r="C7190" s="55" t="s">
        <v>26214</v>
      </c>
      <c r="D7190" s="55" t="s">
        <v>4649</v>
      </c>
      <c r="E7190" s="55" t="s">
        <v>26215</v>
      </c>
      <c r="F7190" s="55" t="s">
        <v>4651</v>
      </c>
      <c r="G7190" s="55" t="s">
        <v>26216</v>
      </c>
      <c r="H7190" s="55">
        <v>0</v>
      </c>
    </row>
    <row r="7191" spans="1:8" ht="12.5" customHeight="1">
      <c r="A7191" s="55">
        <v>25391</v>
      </c>
      <c r="B7191" s="55">
        <v>4</v>
      </c>
      <c r="C7191" s="55" t="s">
        <v>26217</v>
      </c>
      <c r="D7191" s="55" t="s">
        <v>4649</v>
      </c>
      <c r="E7191" s="55" t="s">
        <v>26218</v>
      </c>
      <c r="F7191" s="55" t="s">
        <v>4651</v>
      </c>
      <c r="G7191" s="55" t="s">
        <v>26219</v>
      </c>
      <c r="H7191" s="55">
        <v>0</v>
      </c>
    </row>
    <row r="7192" spans="1:8" ht="12.5" customHeight="1">
      <c r="A7192" s="55">
        <v>25431</v>
      </c>
      <c r="B7192" s="55">
        <v>4</v>
      </c>
      <c r="C7192" s="55" t="s">
        <v>26220</v>
      </c>
      <c r="D7192" s="55" t="s">
        <v>4649</v>
      </c>
      <c r="E7192" s="55" t="s">
        <v>26221</v>
      </c>
      <c r="F7192" s="55" t="s">
        <v>4651</v>
      </c>
      <c r="G7192" s="55" t="s">
        <v>26222</v>
      </c>
      <c r="H7192" s="55">
        <v>0</v>
      </c>
    </row>
    <row r="7193" spans="1:8" ht="12.5" customHeight="1">
      <c r="A7193" s="55">
        <v>25836</v>
      </c>
      <c r="B7193" s="55">
        <v>4</v>
      </c>
      <c r="C7193" s="55" t="s">
        <v>26223</v>
      </c>
      <c r="D7193" s="55" t="s">
        <v>4649</v>
      </c>
      <c r="E7193" s="55" t="s">
        <v>26224</v>
      </c>
      <c r="F7193" s="55" t="s">
        <v>4651</v>
      </c>
      <c r="G7193" s="55" t="s">
        <v>26225</v>
      </c>
      <c r="H7193" s="55">
        <v>0</v>
      </c>
    </row>
    <row r="7194" spans="1:8" ht="12.5" customHeight="1">
      <c r="A7194" s="55">
        <v>25924</v>
      </c>
      <c r="B7194" s="55">
        <v>4</v>
      </c>
      <c r="C7194" s="55" t="s">
        <v>26226</v>
      </c>
      <c r="D7194" s="55" t="s">
        <v>4649</v>
      </c>
      <c r="E7194" s="55" t="s">
        <v>26227</v>
      </c>
      <c r="F7194" s="55" t="s">
        <v>4651</v>
      </c>
      <c r="G7194" s="55" t="s">
        <v>26228</v>
      </c>
      <c r="H7194" s="55">
        <v>0</v>
      </c>
    </row>
    <row r="7195" spans="1:8" ht="12.5" customHeight="1">
      <c r="A7195" s="55">
        <v>26458</v>
      </c>
      <c r="B7195" s="55">
        <v>4</v>
      </c>
      <c r="C7195" s="55" t="s">
        <v>26229</v>
      </c>
      <c r="D7195" s="55" t="s">
        <v>4649</v>
      </c>
      <c r="E7195" s="55" t="s">
        <v>26230</v>
      </c>
      <c r="F7195" s="55" t="s">
        <v>4651</v>
      </c>
      <c r="G7195" s="55" t="s">
        <v>26231</v>
      </c>
      <c r="H7195" s="55">
        <v>0</v>
      </c>
    </row>
    <row r="7196" spans="1:8" ht="12.5" customHeight="1">
      <c r="A7196" s="55">
        <v>27447</v>
      </c>
      <c r="B7196" s="55">
        <v>4</v>
      </c>
      <c r="C7196" s="55" t="s">
        <v>26232</v>
      </c>
      <c r="D7196" s="55" t="s">
        <v>4649</v>
      </c>
      <c r="E7196" s="55" t="s">
        <v>26233</v>
      </c>
      <c r="F7196" s="55" t="s">
        <v>4651</v>
      </c>
      <c r="G7196" s="55" t="s">
        <v>26234</v>
      </c>
      <c r="H7196" s="55">
        <v>0</v>
      </c>
    </row>
    <row r="7197" spans="1:8" ht="12.5" customHeight="1">
      <c r="A7197" s="55">
        <v>28071</v>
      </c>
      <c r="B7197" s="55">
        <v>4</v>
      </c>
      <c r="C7197" s="55" t="s">
        <v>26235</v>
      </c>
      <c r="D7197" s="55" t="s">
        <v>4649</v>
      </c>
      <c r="E7197" s="55" t="s">
        <v>26236</v>
      </c>
      <c r="F7197" s="55" t="s">
        <v>4651</v>
      </c>
      <c r="G7197" s="55" t="s">
        <v>26237</v>
      </c>
      <c r="H7197" s="55">
        <v>0</v>
      </c>
    </row>
    <row r="7198" spans="1:8" ht="12.5" customHeight="1">
      <c r="A7198" s="55">
        <v>28619</v>
      </c>
      <c r="B7198" s="55">
        <v>4</v>
      </c>
      <c r="C7198" s="55" t="s">
        <v>26238</v>
      </c>
      <c r="D7198" s="55" t="s">
        <v>4649</v>
      </c>
      <c r="E7198" s="55" t="s">
        <v>26239</v>
      </c>
      <c r="F7198" s="55" t="s">
        <v>4651</v>
      </c>
      <c r="G7198" s="55" t="s">
        <v>26240</v>
      </c>
      <c r="H7198" s="55">
        <v>0</v>
      </c>
    </row>
    <row r="7199" spans="1:8" ht="12.5" customHeight="1">
      <c r="A7199" s="55">
        <v>29112</v>
      </c>
      <c r="B7199" s="55">
        <v>4</v>
      </c>
      <c r="C7199" s="55" t="s">
        <v>26241</v>
      </c>
      <c r="D7199" s="55" t="s">
        <v>4649</v>
      </c>
      <c r="E7199" s="55" t="s">
        <v>26242</v>
      </c>
      <c r="F7199" s="55" t="s">
        <v>4651</v>
      </c>
      <c r="G7199" s="55" t="s">
        <v>26243</v>
      </c>
      <c r="H7199" s="55">
        <v>0</v>
      </c>
    </row>
    <row r="7200" spans="1:8" ht="12.5" customHeight="1">
      <c r="A7200" s="55">
        <v>29246</v>
      </c>
      <c r="B7200" s="55">
        <v>4</v>
      </c>
      <c r="C7200" s="55" t="s">
        <v>26244</v>
      </c>
      <c r="D7200" s="55" t="s">
        <v>4649</v>
      </c>
      <c r="E7200" s="55" t="s">
        <v>26245</v>
      </c>
      <c r="F7200" s="55" t="s">
        <v>4651</v>
      </c>
      <c r="G7200" s="55" t="s">
        <v>26246</v>
      </c>
      <c r="H7200" s="55">
        <v>0</v>
      </c>
    </row>
    <row r="7201" spans="1:8" ht="12.5" customHeight="1">
      <c r="A7201" s="55">
        <v>29251</v>
      </c>
      <c r="B7201" s="55">
        <v>4</v>
      </c>
      <c r="C7201" s="55" t="s">
        <v>26247</v>
      </c>
      <c r="D7201" s="55" t="s">
        <v>4649</v>
      </c>
      <c r="E7201" s="55" t="s">
        <v>26248</v>
      </c>
      <c r="F7201" s="55" t="s">
        <v>4651</v>
      </c>
      <c r="G7201" s="55" t="s">
        <v>26249</v>
      </c>
      <c r="H7201" s="55">
        <v>0</v>
      </c>
    </row>
    <row r="7202" spans="1:8" ht="12.5" customHeight="1">
      <c r="A7202" s="55">
        <v>11036</v>
      </c>
      <c r="B7202" s="55">
        <v>4</v>
      </c>
      <c r="C7202" s="55" t="s">
        <v>26250</v>
      </c>
      <c r="D7202" s="55" t="s">
        <v>4649</v>
      </c>
      <c r="E7202" s="55" t="s">
        <v>26251</v>
      </c>
      <c r="F7202" s="55" t="s">
        <v>4651</v>
      </c>
      <c r="G7202" s="55" t="s">
        <v>26252</v>
      </c>
      <c r="H7202" s="55">
        <v>0</v>
      </c>
    </row>
    <row r="7203" spans="1:8" ht="12.5" customHeight="1">
      <c r="A7203" s="55">
        <v>11229</v>
      </c>
      <c r="B7203" s="55">
        <v>4</v>
      </c>
      <c r="C7203" s="55" t="s">
        <v>26253</v>
      </c>
      <c r="D7203" s="55" t="s">
        <v>4649</v>
      </c>
      <c r="E7203" s="55" t="s">
        <v>26254</v>
      </c>
      <c r="F7203" s="55" t="s">
        <v>4651</v>
      </c>
      <c r="G7203" s="55" t="s">
        <v>26255</v>
      </c>
      <c r="H7203" s="55">
        <v>0</v>
      </c>
    </row>
    <row r="7204" spans="1:8" ht="12.5" customHeight="1">
      <c r="A7204" s="55">
        <v>11691</v>
      </c>
      <c r="B7204" s="55">
        <v>4</v>
      </c>
      <c r="C7204" s="55" t="s">
        <v>26256</v>
      </c>
      <c r="D7204" s="55" t="s">
        <v>4649</v>
      </c>
      <c r="E7204" s="55" t="s">
        <v>26257</v>
      </c>
      <c r="F7204" s="55" t="s">
        <v>4651</v>
      </c>
      <c r="G7204" s="55" t="s">
        <v>26258</v>
      </c>
      <c r="H7204" s="55">
        <v>0</v>
      </c>
    </row>
    <row r="7205" spans="1:8" ht="12.5" customHeight="1">
      <c r="A7205" s="55">
        <v>11794</v>
      </c>
      <c r="B7205" s="55">
        <v>4</v>
      </c>
      <c r="C7205" s="55" t="s">
        <v>26259</v>
      </c>
      <c r="D7205" s="55" t="s">
        <v>4649</v>
      </c>
      <c r="E7205" s="55" t="s">
        <v>26260</v>
      </c>
      <c r="F7205" s="55" t="s">
        <v>4651</v>
      </c>
      <c r="G7205" s="55" t="s">
        <v>26261</v>
      </c>
      <c r="H7205" s="55">
        <v>0</v>
      </c>
    </row>
    <row r="7206" spans="1:8" ht="12.5" customHeight="1">
      <c r="A7206" s="55">
        <v>11971</v>
      </c>
      <c r="B7206" s="55">
        <v>4</v>
      </c>
      <c r="C7206" s="55" t="s">
        <v>26262</v>
      </c>
      <c r="D7206" s="55" t="s">
        <v>4649</v>
      </c>
      <c r="E7206" s="55" t="s">
        <v>26263</v>
      </c>
      <c r="F7206" s="55" t="s">
        <v>4651</v>
      </c>
      <c r="G7206" s="55" t="s">
        <v>26264</v>
      </c>
      <c r="H7206" s="55">
        <v>0</v>
      </c>
    </row>
    <row r="7207" spans="1:8" ht="12.5" customHeight="1">
      <c r="A7207" s="55">
        <v>12778</v>
      </c>
      <c r="B7207" s="55">
        <v>4</v>
      </c>
      <c r="C7207" s="55" t="s">
        <v>26265</v>
      </c>
      <c r="D7207" s="55" t="s">
        <v>4649</v>
      </c>
      <c r="E7207" s="55" t="s">
        <v>26266</v>
      </c>
      <c r="F7207" s="55" t="s">
        <v>4651</v>
      </c>
      <c r="G7207" s="55" t="s">
        <v>26267</v>
      </c>
      <c r="H7207" s="55">
        <v>0</v>
      </c>
    </row>
    <row r="7208" spans="1:8" ht="12.5" customHeight="1">
      <c r="A7208" s="55">
        <v>12940</v>
      </c>
      <c r="B7208" s="55">
        <v>4</v>
      </c>
      <c r="C7208" s="55" t="s">
        <v>26268</v>
      </c>
      <c r="D7208" s="55" t="s">
        <v>4649</v>
      </c>
      <c r="E7208" s="55" t="s">
        <v>26269</v>
      </c>
      <c r="F7208" s="55" t="s">
        <v>4651</v>
      </c>
      <c r="G7208" s="55" t="s">
        <v>26270</v>
      </c>
      <c r="H7208" s="55">
        <v>0</v>
      </c>
    </row>
    <row r="7209" spans="1:8" ht="12.5" customHeight="1">
      <c r="A7209" s="55">
        <v>13236</v>
      </c>
      <c r="B7209" s="55">
        <v>4</v>
      </c>
      <c r="C7209" s="55" t="s">
        <v>26271</v>
      </c>
      <c r="D7209" s="55" t="s">
        <v>4649</v>
      </c>
      <c r="E7209" s="55" t="s">
        <v>26272</v>
      </c>
      <c r="F7209" s="55" t="s">
        <v>4651</v>
      </c>
      <c r="G7209" s="55" t="s">
        <v>26273</v>
      </c>
      <c r="H7209" s="55">
        <v>0</v>
      </c>
    </row>
    <row r="7210" spans="1:8" ht="12.5" customHeight="1">
      <c r="A7210" s="55">
        <v>13365</v>
      </c>
      <c r="B7210" s="55">
        <v>4</v>
      </c>
      <c r="C7210" s="55" t="s">
        <v>26274</v>
      </c>
      <c r="D7210" s="55" t="s">
        <v>4649</v>
      </c>
      <c r="E7210" s="55" t="s">
        <v>26275</v>
      </c>
      <c r="F7210" s="55" t="s">
        <v>4651</v>
      </c>
      <c r="G7210" s="55" t="s">
        <v>26276</v>
      </c>
      <c r="H7210" s="55">
        <v>0</v>
      </c>
    </row>
    <row r="7211" spans="1:8" ht="12.5" customHeight="1">
      <c r="A7211" s="55">
        <v>13374</v>
      </c>
      <c r="B7211" s="55">
        <v>4</v>
      </c>
      <c r="C7211" s="55" t="s">
        <v>26277</v>
      </c>
      <c r="D7211" s="55" t="s">
        <v>4649</v>
      </c>
      <c r="E7211" s="55" t="s">
        <v>26278</v>
      </c>
      <c r="F7211" s="55" t="s">
        <v>4651</v>
      </c>
      <c r="G7211" s="55" t="s">
        <v>26279</v>
      </c>
      <c r="H7211" s="55">
        <v>0</v>
      </c>
    </row>
    <row r="7212" spans="1:8" ht="12.5" customHeight="1">
      <c r="A7212" s="55">
        <v>13380</v>
      </c>
      <c r="B7212" s="55">
        <v>4</v>
      </c>
      <c r="C7212" s="55" t="s">
        <v>26280</v>
      </c>
      <c r="D7212" s="55" t="s">
        <v>4649</v>
      </c>
      <c r="E7212" s="55" t="s">
        <v>26281</v>
      </c>
      <c r="F7212" s="55" t="s">
        <v>4651</v>
      </c>
      <c r="G7212" s="55" t="s">
        <v>26282</v>
      </c>
      <c r="H7212" s="55">
        <v>0</v>
      </c>
    </row>
    <row r="7213" spans="1:8" ht="12.5" customHeight="1">
      <c r="A7213" s="55">
        <v>13716</v>
      </c>
      <c r="B7213" s="55">
        <v>4</v>
      </c>
      <c r="C7213" s="55" t="s">
        <v>26283</v>
      </c>
      <c r="D7213" s="55" t="s">
        <v>4649</v>
      </c>
      <c r="E7213" s="55" t="s">
        <v>26284</v>
      </c>
      <c r="F7213" s="55" t="s">
        <v>4651</v>
      </c>
      <c r="G7213" s="55" t="s">
        <v>26285</v>
      </c>
      <c r="H7213" s="55">
        <v>0</v>
      </c>
    </row>
    <row r="7214" spans="1:8" ht="12.5" customHeight="1">
      <c r="A7214" s="55">
        <v>13933</v>
      </c>
      <c r="B7214" s="55">
        <v>4</v>
      </c>
      <c r="C7214" s="55" t="s">
        <v>26286</v>
      </c>
      <c r="D7214" s="55" t="s">
        <v>4649</v>
      </c>
      <c r="E7214" s="55" t="s">
        <v>26287</v>
      </c>
      <c r="F7214" s="55" t="s">
        <v>4651</v>
      </c>
      <c r="G7214" s="55" t="s">
        <v>26288</v>
      </c>
      <c r="H7214" s="55">
        <v>0</v>
      </c>
    </row>
    <row r="7215" spans="1:8" ht="12.5" customHeight="1">
      <c r="A7215" s="55">
        <v>14095</v>
      </c>
      <c r="B7215" s="55">
        <v>4</v>
      </c>
      <c r="C7215" s="55" t="s">
        <v>26289</v>
      </c>
      <c r="D7215" s="55" t="s">
        <v>4649</v>
      </c>
      <c r="E7215" s="55" t="s">
        <v>26290</v>
      </c>
      <c r="F7215" s="55" t="s">
        <v>4651</v>
      </c>
      <c r="G7215" s="55" t="s">
        <v>26291</v>
      </c>
      <c r="H7215" s="55">
        <v>0</v>
      </c>
    </row>
    <row r="7216" spans="1:8" ht="12.5" customHeight="1">
      <c r="A7216" s="55">
        <v>14907</v>
      </c>
      <c r="B7216" s="55">
        <v>4</v>
      </c>
      <c r="C7216" s="55" t="s">
        <v>26292</v>
      </c>
      <c r="D7216" s="55" t="s">
        <v>4649</v>
      </c>
      <c r="E7216" s="55" t="s">
        <v>26293</v>
      </c>
      <c r="F7216" s="55" t="s">
        <v>4651</v>
      </c>
      <c r="G7216" s="55" t="s">
        <v>26294</v>
      </c>
      <c r="H7216" s="55">
        <v>0</v>
      </c>
    </row>
    <row r="7217" spans="1:8" ht="12.5" customHeight="1">
      <c r="A7217" s="55">
        <v>15195</v>
      </c>
      <c r="B7217" s="55">
        <v>4</v>
      </c>
      <c r="C7217" s="55" t="s">
        <v>26295</v>
      </c>
      <c r="D7217" s="55" t="s">
        <v>4649</v>
      </c>
      <c r="E7217" s="55" t="s">
        <v>26296</v>
      </c>
      <c r="F7217" s="55" t="s">
        <v>4651</v>
      </c>
      <c r="G7217" s="55" t="s">
        <v>26297</v>
      </c>
      <c r="H7217" s="55">
        <v>0</v>
      </c>
    </row>
    <row r="7218" spans="1:8" ht="12.5" customHeight="1">
      <c r="A7218" s="55">
        <v>15285</v>
      </c>
      <c r="B7218" s="55">
        <v>4</v>
      </c>
      <c r="C7218" s="55" t="s">
        <v>26298</v>
      </c>
      <c r="D7218" s="55" t="s">
        <v>4649</v>
      </c>
      <c r="E7218" s="55" t="s">
        <v>26299</v>
      </c>
      <c r="F7218" s="55" t="s">
        <v>4651</v>
      </c>
      <c r="G7218" s="55" t="s">
        <v>26300</v>
      </c>
      <c r="H7218" s="55">
        <v>0</v>
      </c>
    </row>
    <row r="7219" spans="1:8" ht="12.5" customHeight="1">
      <c r="A7219" s="55">
        <v>15388</v>
      </c>
      <c r="B7219" s="55">
        <v>4</v>
      </c>
      <c r="C7219" s="55" t="s">
        <v>26301</v>
      </c>
      <c r="D7219" s="55" t="s">
        <v>4649</v>
      </c>
      <c r="E7219" s="55" t="s">
        <v>26302</v>
      </c>
      <c r="F7219" s="55" t="s">
        <v>4651</v>
      </c>
      <c r="G7219" s="55" t="s">
        <v>26303</v>
      </c>
      <c r="H7219" s="55">
        <v>0</v>
      </c>
    </row>
    <row r="7220" spans="1:8" ht="12.5" customHeight="1">
      <c r="A7220" s="55">
        <v>15521</v>
      </c>
      <c r="B7220" s="55">
        <v>4</v>
      </c>
      <c r="C7220" s="55" t="s">
        <v>26304</v>
      </c>
      <c r="D7220" s="55" t="s">
        <v>4649</v>
      </c>
      <c r="E7220" s="55" t="s">
        <v>26305</v>
      </c>
      <c r="F7220" s="55" t="s">
        <v>4651</v>
      </c>
      <c r="G7220" s="55" t="s">
        <v>26306</v>
      </c>
      <c r="H7220" s="55">
        <v>0</v>
      </c>
    </row>
    <row r="7221" spans="1:8" ht="12.5" customHeight="1">
      <c r="A7221" s="55">
        <v>15537</v>
      </c>
      <c r="B7221" s="55">
        <v>4</v>
      </c>
      <c r="C7221" s="55" t="s">
        <v>26307</v>
      </c>
      <c r="D7221" s="55" t="s">
        <v>4649</v>
      </c>
      <c r="E7221" s="55" t="s">
        <v>26308</v>
      </c>
      <c r="F7221" s="55" t="s">
        <v>4651</v>
      </c>
      <c r="G7221" s="55" t="s">
        <v>26309</v>
      </c>
      <c r="H7221" s="55">
        <v>0</v>
      </c>
    </row>
    <row r="7222" spans="1:8" ht="12.5" customHeight="1">
      <c r="A7222" s="55">
        <v>15865</v>
      </c>
      <c r="B7222" s="55">
        <v>4</v>
      </c>
      <c r="C7222" s="55" t="s">
        <v>26310</v>
      </c>
      <c r="D7222" s="55" t="s">
        <v>4649</v>
      </c>
      <c r="E7222" s="55" t="s">
        <v>26311</v>
      </c>
      <c r="F7222" s="55" t="s">
        <v>4651</v>
      </c>
      <c r="G7222" s="55" t="s">
        <v>26312</v>
      </c>
      <c r="H7222" s="55">
        <v>0</v>
      </c>
    </row>
    <row r="7223" spans="1:8" ht="12.5" customHeight="1">
      <c r="A7223" s="55">
        <v>16102</v>
      </c>
      <c r="B7223" s="55">
        <v>4</v>
      </c>
      <c r="C7223" s="55" t="s">
        <v>26313</v>
      </c>
      <c r="D7223" s="55" t="s">
        <v>4649</v>
      </c>
      <c r="E7223" s="55" t="s">
        <v>26314</v>
      </c>
      <c r="F7223" s="55" t="s">
        <v>4651</v>
      </c>
      <c r="G7223" s="55" t="s">
        <v>26315</v>
      </c>
      <c r="H7223" s="55">
        <v>0</v>
      </c>
    </row>
    <row r="7224" spans="1:8" ht="12.5" customHeight="1">
      <c r="A7224" s="55">
        <v>16235</v>
      </c>
      <c r="B7224" s="55">
        <v>4</v>
      </c>
      <c r="C7224" s="55" t="s">
        <v>26316</v>
      </c>
      <c r="D7224" s="55" t="s">
        <v>4649</v>
      </c>
      <c r="E7224" s="55" t="s">
        <v>26317</v>
      </c>
      <c r="F7224" s="55" t="s">
        <v>4651</v>
      </c>
      <c r="G7224" s="55" t="s">
        <v>26318</v>
      </c>
      <c r="H7224" s="55">
        <v>0</v>
      </c>
    </row>
    <row r="7225" spans="1:8" ht="12.5" customHeight="1">
      <c r="A7225" s="55">
        <v>16798</v>
      </c>
      <c r="B7225" s="55">
        <v>4</v>
      </c>
      <c r="C7225" s="55" t="s">
        <v>26319</v>
      </c>
      <c r="D7225" s="55" t="s">
        <v>4649</v>
      </c>
      <c r="E7225" s="55" t="s">
        <v>26320</v>
      </c>
      <c r="F7225" s="55" t="s">
        <v>4651</v>
      </c>
      <c r="G7225" s="55" t="s">
        <v>26321</v>
      </c>
      <c r="H7225" s="55">
        <v>0</v>
      </c>
    </row>
    <row r="7226" spans="1:8" ht="12.5" customHeight="1">
      <c r="A7226" s="55">
        <v>16994</v>
      </c>
      <c r="B7226" s="55">
        <v>4</v>
      </c>
      <c r="C7226" s="55" t="s">
        <v>26322</v>
      </c>
      <c r="D7226" s="55" t="s">
        <v>4649</v>
      </c>
      <c r="E7226" s="55" t="s">
        <v>26323</v>
      </c>
      <c r="F7226" s="55" t="s">
        <v>4651</v>
      </c>
      <c r="G7226" s="55" t="s">
        <v>26324</v>
      </c>
      <c r="H7226" s="55">
        <v>0</v>
      </c>
    </row>
    <row r="7227" spans="1:8" ht="12.5" customHeight="1">
      <c r="A7227" s="55">
        <v>17018</v>
      </c>
      <c r="B7227" s="55">
        <v>4</v>
      </c>
      <c r="C7227" s="55" t="s">
        <v>26325</v>
      </c>
      <c r="D7227" s="55" t="s">
        <v>4649</v>
      </c>
      <c r="E7227" s="55" t="s">
        <v>26326</v>
      </c>
      <c r="F7227" s="55" t="s">
        <v>4651</v>
      </c>
      <c r="G7227" s="55" t="s">
        <v>26327</v>
      </c>
      <c r="H7227" s="55">
        <v>0</v>
      </c>
    </row>
    <row r="7228" spans="1:8" ht="12.5" customHeight="1">
      <c r="A7228" s="55">
        <v>17270</v>
      </c>
      <c r="B7228" s="55">
        <v>4</v>
      </c>
      <c r="C7228" s="55" t="s">
        <v>26328</v>
      </c>
      <c r="D7228" s="55" t="s">
        <v>4649</v>
      </c>
      <c r="E7228" s="55" t="s">
        <v>26329</v>
      </c>
      <c r="F7228" s="55" t="s">
        <v>4651</v>
      </c>
      <c r="G7228" s="55" t="s">
        <v>26330</v>
      </c>
      <c r="H7228" s="55">
        <v>0</v>
      </c>
    </row>
    <row r="7229" spans="1:8" ht="12.5" customHeight="1">
      <c r="A7229" s="55">
        <v>17435</v>
      </c>
      <c r="B7229" s="55">
        <v>4</v>
      </c>
      <c r="C7229" s="55" t="s">
        <v>26331</v>
      </c>
      <c r="D7229" s="55" t="s">
        <v>4649</v>
      </c>
      <c r="E7229" s="55" t="s">
        <v>26332</v>
      </c>
      <c r="F7229" s="55" t="s">
        <v>4651</v>
      </c>
      <c r="G7229" s="55" t="s">
        <v>26333</v>
      </c>
      <c r="H7229" s="55">
        <v>0</v>
      </c>
    </row>
    <row r="7230" spans="1:8" ht="12.5" customHeight="1">
      <c r="A7230" s="55">
        <v>17572</v>
      </c>
      <c r="B7230" s="55">
        <v>4</v>
      </c>
      <c r="C7230" s="55" t="s">
        <v>26334</v>
      </c>
      <c r="D7230" s="55" t="s">
        <v>4649</v>
      </c>
      <c r="E7230" s="55" t="s">
        <v>26335</v>
      </c>
      <c r="F7230" s="55" t="s">
        <v>4651</v>
      </c>
      <c r="G7230" s="55" t="s">
        <v>26336</v>
      </c>
      <c r="H7230" s="55">
        <v>0</v>
      </c>
    </row>
    <row r="7231" spans="1:8" ht="12.5" customHeight="1">
      <c r="A7231" s="55">
        <v>17667</v>
      </c>
      <c r="B7231" s="55">
        <v>4</v>
      </c>
      <c r="C7231" s="55" t="s">
        <v>26337</v>
      </c>
      <c r="D7231" s="55" t="s">
        <v>4649</v>
      </c>
      <c r="E7231" s="55" t="s">
        <v>26338</v>
      </c>
      <c r="F7231" s="55" t="s">
        <v>4651</v>
      </c>
      <c r="G7231" s="55" t="s">
        <v>26339</v>
      </c>
      <c r="H7231" s="55">
        <v>0</v>
      </c>
    </row>
    <row r="7232" spans="1:8" ht="12.5" customHeight="1">
      <c r="A7232" s="55">
        <v>17869</v>
      </c>
      <c r="B7232" s="55">
        <v>4</v>
      </c>
      <c r="C7232" s="55" t="s">
        <v>26340</v>
      </c>
      <c r="D7232" s="55" t="s">
        <v>4649</v>
      </c>
      <c r="E7232" s="55" t="s">
        <v>26341</v>
      </c>
      <c r="F7232" s="55" t="s">
        <v>4651</v>
      </c>
      <c r="G7232" s="55" t="s">
        <v>26342</v>
      </c>
      <c r="H7232" s="55">
        <v>0</v>
      </c>
    </row>
    <row r="7233" spans="1:8" ht="12.5" customHeight="1">
      <c r="A7233" s="55">
        <v>18075</v>
      </c>
      <c r="B7233" s="55">
        <v>4</v>
      </c>
      <c r="C7233" s="55" t="s">
        <v>26343</v>
      </c>
      <c r="D7233" s="55" t="s">
        <v>4649</v>
      </c>
      <c r="E7233" s="55" t="s">
        <v>26344</v>
      </c>
      <c r="F7233" s="55" t="s">
        <v>4651</v>
      </c>
      <c r="G7233" s="55" t="s">
        <v>26345</v>
      </c>
      <c r="H7233" s="55">
        <v>0</v>
      </c>
    </row>
    <row r="7234" spans="1:8" ht="12.5" customHeight="1">
      <c r="A7234" s="55">
        <v>18448</v>
      </c>
      <c r="B7234" s="55">
        <v>4</v>
      </c>
      <c r="C7234" s="55" t="s">
        <v>26346</v>
      </c>
      <c r="D7234" s="55" t="s">
        <v>4649</v>
      </c>
      <c r="E7234" s="55" t="s">
        <v>26347</v>
      </c>
      <c r="F7234" s="55" t="s">
        <v>4651</v>
      </c>
      <c r="G7234" s="55" t="s">
        <v>26348</v>
      </c>
      <c r="H7234" s="55">
        <v>0</v>
      </c>
    </row>
    <row r="7235" spans="1:8" ht="12.5" customHeight="1">
      <c r="A7235" s="55">
        <v>18474</v>
      </c>
      <c r="B7235" s="55">
        <v>4</v>
      </c>
      <c r="C7235" s="55" t="s">
        <v>26349</v>
      </c>
      <c r="D7235" s="55" t="s">
        <v>4649</v>
      </c>
      <c r="E7235" s="55" t="s">
        <v>26350</v>
      </c>
      <c r="F7235" s="55" t="s">
        <v>4651</v>
      </c>
      <c r="G7235" s="55" t="s">
        <v>26351</v>
      </c>
      <c r="H7235" s="55">
        <v>0</v>
      </c>
    </row>
    <row r="7236" spans="1:8" ht="12.5" customHeight="1">
      <c r="A7236" s="55">
        <v>18771</v>
      </c>
      <c r="B7236" s="55">
        <v>4</v>
      </c>
      <c r="C7236" s="55" t="s">
        <v>26352</v>
      </c>
      <c r="D7236" s="55" t="s">
        <v>4649</v>
      </c>
      <c r="E7236" s="55" t="s">
        <v>26353</v>
      </c>
      <c r="F7236" s="55" t="s">
        <v>4651</v>
      </c>
      <c r="G7236" s="55" t="s">
        <v>26354</v>
      </c>
      <c r="H7236" s="55">
        <v>0</v>
      </c>
    </row>
    <row r="7237" spans="1:8" ht="12.5" customHeight="1">
      <c r="A7237" s="55">
        <v>18992</v>
      </c>
      <c r="B7237" s="55">
        <v>4</v>
      </c>
      <c r="C7237" s="55" t="s">
        <v>26355</v>
      </c>
      <c r="D7237" s="55" t="s">
        <v>4649</v>
      </c>
      <c r="E7237" s="55" t="s">
        <v>26356</v>
      </c>
      <c r="F7237" s="55" t="s">
        <v>4651</v>
      </c>
      <c r="G7237" s="55" t="s">
        <v>26357</v>
      </c>
      <c r="H7237" s="55">
        <v>0</v>
      </c>
    </row>
    <row r="7238" spans="1:8" ht="12.5" customHeight="1">
      <c r="A7238" s="55">
        <v>19140</v>
      </c>
      <c r="B7238" s="55">
        <v>4</v>
      </c>
      <c r="C7238" s="55" t="s">
        <v>26358</v>
      </c>
      <c r="D7238" s="55" t="s">
        <v>4649</v>
      </c>
      <c r="E7238" s="55" t="s">
        <v>26359</v>
      </c>
      <c r="F7238" s="55" t="s">
        <v>4651</v>
      </c>
      <c r="G7238" s="55" t="s">
        <v>26360</v>
      </c>
      <c r="H7238" s="55">
        <v>0</v>
      </c>
    </row>
    <row r="7239" spans="1:8" ht="12.5" customHeight="1">
      <c r="A7239" s="55">
        <v>19707</v>
      </c>
      <c r="B7239" s="55">
        <v>4</v>
      </c>
      <c r="C7239" s="55" t="s">
        <v>26361</v>
      </c>
      <c r="D7239" s="55" t="s">
        <v>4649</v>
      </c>
      <c r="E7239" s="55" t="s">
        <v>26362</v>
      </c>
      <c r="F7239" s="55" t="s">
        <v>4651</v>
      </c>
      <c r="G7239" s="55" t="s">
        <v>26363</v>
      </c>
      <c r="H7239" s="55">
        <v>0</v>
      </c>
    </row>
    <row r="7240" spans="1:8" ht="12.5" customHeight="1">
      <c r="A7240" s="55">
        <v>19756</v>
      </c>
      <c r="B7240" s="55">
        <v>4</v>
      </c>
      <c r="C7240" s="55" t="s">
        <v>26364</v>
      </c>
      <c r="D7240" s="55" t="s">
        <v>4649</v>
      </c>
      <c r="E7240" s="55" t="s">
        <v>26365</v>
      </c>
      <c r="F7240" s="55" t="s">
        <v>4651</v>
      </c>
      <c r="G7240" s="55" t="s">
        <v>26366</v>
      </c>
      <c r="H7240" s="55">
        <v>0</v>
      </c>
    </row>
    <row r="7241" spans="1:8" ht="12.5" customHeight="1">
      <c r="A7241" s="55">
        <v>20083</v>
      </c>
      <c r="B7241" s="55">
        <v>4</v>
      </c>
      <c r="C7241" s="55" t="s">
        <v>26367</v>
      </c>
      <c r="D7241" s="55" t="s">
        <v>4649</v>
      </c>
      <c r="E7241" s="55" t="s">
        <v>26368</v>
      </c>
      <c r="F7241" s="55" t="s">
        <v>4651</v>
      </c>
      <c r="G7241" s="55" t="s">
        <v>26369</v>
      </c>
      <c r="H7241" s="55">
        <v>0</v>
      </c>
    </row>
    <row r="7242" spans="1:8" ht="12.5" customHeight="1">
      <c r="A7242" s="55">
        <v>20092</v>
      </c>
      <c r="B7242" s="55">
        <v>4</v>
      </c>
      <c r="C7242" s="55" t="s">
        <v>26370</v>
      </c>
      <c r="D7242" s="55" t="s">
        <v>4649</v>
      </c>
      <c r="E7242" s="55" t="s">
        <v>26371</v>
      </c>
      <c r="F7242" s="55" t="s">
        <v>4651</v>
      </c>
      <c r="G7242" s="55" t="s">
        <v>26372</v>
      </c>
      <c r="H7242" s="55">
        <v>0</v>
      </c>
    </row>
    <row r="7243" spans="1:8" ht="12.5" customHeight="1">
      <c r="A7243" s="55">
        <v>20126</v>
      </c>
      <c r="B7243" s="55">
        <v>4</v>
      </c>
      <c r="C7243" s="55" t="s">
        <v>26373</v>
      </c>
      <c r="D7243" s="55" t="s">
        <v>4649</v>
      </c>
      <c r="E7243" s="55" t="s">
        <v>26374</v>
      </c>
      <c r="F7243" s="55" t="s">
        <v>4651</v>
      </c>
      <c r="G7243" s="55" t="s">
        <v>26375</v>
      </c>
      <c r="H7243" s="55">
        <v>0</v>
      </c>
    </row>
    <row r="7244" spans="1:8" ht="12.5" customHeight="1">
      <c r="A7244" s="55">
        <v>20293</v>
      </c>
      <c r="B7244" s="55">
        <v>4</v>
      </c>
      <c r="C7244" s="55" t="s">
        <v>26376</v>
      </c>
      <c r="D7244" s="55" t="s">
        <v>4649</v>
      </c>
      <c r="E7244" s="55" t="s">
        <v>26377</v>
      </c>
      <c r="F7244" s="55" t="s">
        <v>4651</v>
      </c>
      <c r="G7244" s="55" t="s">
        <v>26378</v>
      </c>
      <c r="H7244" s="55">
        <v>0</v>
      </c>
    </row>
    <row r="7245" spans="1:8" ht="12.5" customHeight="1">
      <c r="A7245" s="55">
        <v>20339</v>
      </c>
      <c r="B7245" s="55">
        <v>4</v>
      </c>
      <c r="C7245" s="55" t="s">
        <v>26379</v>
      </c>
      <c r="D7245" s="55" t="s">
        <v>4649</v>
      </c>
      <c r="E7245" s="55" t="s">
        <v>26380</v>
      </c>
      <c r="F7245" s="55" t="s">
        <v>4651</v>
      </c>
      <c r="G7245" s="55" t="s">
        <v>26381</v>
      </c>
      <c r="H7245" s="55">
        <v>0</v>
      </c>
    </row>
    <row r="7246" spans="1:8" ht="12.5" customHeight="1">
      <c r="A7246" s="55">
        <v>20363</v>
      </c>
      <c r="B7246" s="55">
        <v>4</v>
      </c>
      <c r="C7246" s="55" t="s">
        <v>26382</v>
      </c>
      <c r="D7246" s="55" t="s">
        <v>4649</v>
      </c>
      <c r="E7246" s="55" t="s">
        <v>26383</v>
      </c>
      <c r="F7246" s="55" t="s">
        <v>4651</v>
      </c>
      <c r="G7246" s="55" t="s">
        <v>26384</v>
      </c>
      <c r="H7246" s="55">
        <v>0</v>
      </c>
    </row>
    <row r="7247" spans="1:8" ht="12.5" customHeight="1">
      <c r="A7247" s="55">
        <v>20386</v>
      </c>
      <c r="B7247" s="55">
        <v>4</v>
      </c>
      <c r="C7247" s="55" t="s">
        <v>26385</v>
      </c>
      <c r="D7247" s="55" t="s">
        <v>4649</v>
      </c>
      <c r="E7247" s="55" t="s">
        <v>26386</v>
      </c>
      <c r="F7247" s="55" t="s">
        <v>4651</v>
      </c>
      <c r="G7247" s="55" t="s">
        <v>26387</v>
      </c>
      <c r="H7247" s="55">
        <v>0</v>
      </c>
    </row>
    <row r="7248" spans="1:8" ht="12.5" customHeight="1">
      <c r="A7248" s="55">
        <v>20490</v>
      </c>
      <c r="B7248" s="55">
        <v>4</v>
      </c>
      <c r="C7248" s="55" t="s">
        <v>26388</v>
      </c>
      <c r="D7248" s="55" t="s">
        <v>4649</v>
      </c>
      <c r="E7248" s="55" t="s">
        <v>26389</v>
      </c>
      <c r="F7248" s="55" t="s">
        <v>4651</v>
      </c>
      <c r="G7248" s="55" t="s">
        <v>26390</v>
      </c>
      <c r="H7248" s="55">
        <v>0</v>
      </c>
    </row>
    <row r="7249" spans="1:8" ht="12.5" customHeight="1">
      <c r="A7249" s="55">
        <v>20504</v>
      </c>
      <c r="B7249" s="55">
        <v>4</v>
      </c>
      <c r="C7249" s="55" t="s">
        <v>26391</v>
      </c>
      <c r="D7249" s="55" t="s">
        <v>4649</v>
      </c>
      <c r="E7249" s="55" t="s">
        <v>26392</v>
      </c>
      <c r="F7249" s="55" t="s">
        <v>4651</v>
      </c>
      <c r="G7249" s="55" t="s">
        <v>26393</v>
      </c>
      <c r="H7249" s="55">
        <v>0</v>
      </c>
    </row>
    <row r="7250" spans="1:8" ht="12.5" customHeight="1">
      <c r="A7250" s="55">
        <v>20772</v>
      </c>
      <c r="B7250" s="55">
        <v>4</v>
      </c>
      <c r="C7250" s="55" t="s">
        <v>26394</v>
      </c>
      <c r="D7250" s="55" t="s">
        <v>4649</v>
      </c>
      <c r="E7250" s="55" t="s">
        <v>26395</v>
      </c>
      <c r="F7250" s="55" t="s">
        <v>4651</v>
      </c>
      <c r="G7250" s="55" t="s">
        <v>26396</v>
      </c>
      <c r="H7250" s="55">
        <v>0</v>
      </c>
    </row>
    <row r="7251" spans="1:8" ht="12.5" customHeight="1">
      <c r="A7251" s="55">
        <v>21145</v>
      </c>
      <c r="B7251" s="55">
        <v>4</v>
      </c>
      <c r="C7251" s="55" t="s">
        <v>26397</v>
      </c>
      <c r="D7251" s="55" t="s">
        <v>4649</v>
      </c>
      <c r="E7251" s="55" t="s">
        <v>26398</v>
      </c>
      <c r="F7251" s="55" t="s">
        <v>4651</v>
      </c>
      <c r="G7251" s="55" t="s">
        <v>26399</v>
      </c>
      <c r="H7251" s="55">
        <v>0</v>
      </c>
    </row>
    <row r="7252" spans="1:8" ht="12.5" customHeight="1">
      <c r="A7252" s="55">
        <v>21271</v>
      </c>
      <c r="B7252" s="55">
        <v>4</v>
      </c>
      <c r="C7252" s="55" t="s">
        <v>26400</v>
      </c>
      <c r="D7252" s="55" t="s">
        <v>4649</v>
      </c>
      <c r="E7252" s="55" t="s">
        <v>26401</v>
      </c>
      <c r="F7252" s="55" t="s">
        <v>4651</v>
      </c>
      <c r="G7252" s="55" t="s">
        <v>26402</v>
      </c>
      <c r="H7252" s="55">
        <v>0</v>
      </c>
    </row>
    <row r="7253" spans="1:8" ht="12.5" customHeight="1">
      <c r="A7253" s="55">
        <v>21457</v>
      </c>
      <c r="B7253" s="55">
        <v>4</v>
      </c>
      <c r="C7253" s="55" t="s">
        <v>26403</v>
      </c>
      <c r="D7253" s="55" t="s">
        <v>4649</v>
      </c>
      <c r="E7253" s="55" t="s">
        <v>26404</v>
      </c>
      <c r="F7253" s="55" t="s">
        <v>4651</v>
      </c>
      <c r="G7253" s="55" t="s">
        <v>26405</v>
      </c>
      <c r="H7253" s="55">
        <v>0</v>
      </c>
    </row>
    <row r="7254" spans="1:8" ht="12.5" customHeight="1">
      <c r="A7254" s="55">
        <v>21698</v>
      </c>
      <c r="B7254" s="55">
        <v>4</v>
      </c>
      <c r="C7254" s="55" t="s">
        <v>26406</v>
      </c>
      <c r="D7254" s="55" t="s">
        <v>4649</v>
      </c>
      <c r="E7254" s="55" t="s">
        <v>26407</v>
      </c>
      <c r="F7254" s="55" t="s">
        <v>4651</v>
      </c>
      <c r="G7254" s="55" t="s">
        <v>26408</v>
      </c>
      <c r="H7254" s="55">
        <v>0</v>
      </c>
    </row>
    <row r="7255" spans="1:8" ht="12.5" customHeight="1">
      <c r="A7255" s="55">
        <v>22025</v>
      </c>
      <c r="B7255" s="55">
        <v>4</v>
      </c>
      <c r="C7255" s="55" t="s">
        <v>26409</v>
      </c>
      <c r="D7255" s="55" t="s">
        <v>4649</v>
      </c>
      <c r="E7255" s="55" t="s">
        <v>26410</v>
      </c>
      <c r="F7255" s="55" t="s">
        <v>4651</v>
      </c>
      <c r="G7255" s="55" t="s">
        <v>26411</v>
      </c>
      <c r="H7255" s="55">
        <v>0</v>
      </c>
    </row>
    <row r="7256" spans="1:8" ht="12.5" customHeight="1">
      <c r="A7256" s="55">
        <v>22061</v>
      </c>
      <c r="B7256" s="55">
        <v>4</v>
      </c>
      <c r="C7256" s="55" t="s">
        <v>26412</v>
      </c>
      <c r="D7256" s="55" t="s">
        <v>4649</v>
      </c>
      <c r="E7256" s="55" t="s">
        <v>26413</v>
      </c>
      <c r="F7256" s="55" t="s">
        <v>4651</v>
      </c>
      <c r="G7256" s="55" t="s">
        <v>26414</v>
      </c>
      <c r="H7256" s="55">
        <v>0</v>
      </c>
    </row>
    <row r="7257" spans="1:8" ht="12.5" customHeight="1">
      <c r="A7257" s="55">
        <v>22085</v>
      </c>
      <c r="B7257" s="55">
        <v>4</v>
      </c>
      <c r="C7257" s="55" t="s">
        <v>26415</v>
      </c>
      <c r="D7257" s="55" t="s">
        <v>4649</v>
      </c>
      <c r="E7257" s="55" t="s">
        <v>26416</v>
      </c>
      <c r="F7257" s="55" t="s">
        <v>4651</v>
      </c>
      <c r="G7257" s="55" t="s">
        <v>26417</v>
      </c>
      <c r="H7257" s="55">
        <v>0</v>
      </c>
    </row>
    <row r="7258" spans="1:8" ht="12.5" customHeight="1">
      <c r="A7258" s="55">
        <v>22104</v>
      </c>
      <c r="B7258" s="55">
        <v>4</v>
      </c>
      <c r="C7258" s="55" t="s">
        <v>26418</v>
      </c>
      <c r="D7258" s="55" t="s">
        <v>4649</v>
      </c>
      <c r="E7258" s="55" t="s">
        <v>26419</v>
      </c>
      <c r="F7258" s="55" t="s">
        <v>4651</v>
      </c>
      <c r="G7258" s="55" t="s">
        <v>26420</v>
      </c>
      <c r="H7258" s="55">
        <v>0</v>
      </c>
    </row>
    <row r="7259" spans="1:8" ht="12.5" customHeight="1">
      <c r="A7259" s="55">
        <v>22129</v>
      </c>
      <c r="B7259" s="55">
        <v>4</v>
      </c>
      <c r="C7259" s="55" t="s">
        <v>26421</v>
      </c>
      <c r="D7259" s="55" t="s">
        <v>4649</v>
      </c>
      <c r="E7259" s="55" t="s">
        <v>26422</v>
      </c>
      <c r="F7259" s="55" t="s">
        <v>4651</v>
      </c>
      <c r="G7259" s="55" t="s">
        <v>26423</v>
      </c>
      <c r="H7259" s="55">
        <v>0</v>
      </c>
    </row>
    <row r="7260" spans="1:8" ht="12.5" customHeight="1">
      <c r="A7260" s="55">
        <v>22138</v>
      </c>
      <c r="B7260" s="55">
        <v>4</v>
      </c>
      <c r="C7260" s="55" t="s">
        <v>26424</v>
      </c>
      <c r="D7260" s="55" t="s">
        <v>4649</v>
      </c>
      <c r="E7260" s="55" t="s">
        <v>26425</v>
      </c>
      <c r="F7260" s="55" t="s">
        <v>4651</v>
      </c>
      <c r="G7260" s="55" t="s">
        <v>26426</v>
      </c>
      <c r="H7260" s="55">
        <v>0</v>
      </c>
    </row>
    <row r="7261" spans="1:8" ht="12.5" customHeight="1">
      <c r="A7261" s="55">
        <v>22186</v>
      </c>
      <c r="B7261" s="55">
        <v>4</v>
      </c>
      <c r="C7261" s="55" t="s">
        <v>26427</v>
      </c>
      <c r="D7261" s="55" t="s">
        <v>4649</v>
      </c>
      <c r="E7261" s="55" t="s">
        <v>26428</v>
      </c>
      <c r="F7261" s="55" t="s">
        <v>4651</v>
      </c>
      <c r="G7261" s="55" t="s">
        <v>26429</v>
      </c>
      <c r="H7261" s="55">
        <v>0</v>
      </c>
    </row>
    <row r="7262" spans="1:8" ht="12.5" customHeight="1">
      <c r="A7262" s="55">
        <v>22286</v>
      </c>
      <c r="B7262" s="55">
        <v>4</v>
      </c>
      <c r="C7262" s="55" t="s">
        <v>26430</v>
      </c>
      <c r="D7262" s="55" t="s">
        <v>4649</v>
      </c>
      <c r="E7262" s="55" t="s">
        <v>26431</v>
      </c>
      <c r="F7262" s="55" t="s">
        <v>4651</v>
      </c>
      <c r="G7262" s="55" t="s">
        <v>26432</v>
      </c>
      <c r="H7262" s="55">
        <v>0</v>
      </c>
    </row>
    <row r="7263" spans="1:8" ht="12.5" customHeight="1">
      <c r="A7263" s="55">
        <v>22737</v>
      </c>
      <c r="B7263" s="55">
        <v>4</v>
      </c>
      <c r="C7263" s="55" t="s">
        <v>26433</v>
      </c>
      <c r="D7263" s="55" t="s">
        <v>4649</v>
      </c>
      <c r="E7263" s="55" t="s">
        <v>26434</v>
      </c>
      <c r="F7263" s="55" t="s">
        <v>4651</v>
      </c>
      <c r="G7263" s="55" t="s">
        <v>26435</v>
      </c>
      <c r="H7263" s="55">
        <v>0</v>
      </c>
    </row>
    <row r="7264" spans="1:8" ht="12.5" customHeight="1">
      <c r="A7264" s="55">
        <v>22788</v>
      </c>
      <c r="B7264" s="55">
        <v>4</v>
      </c>
      <c r="C7264" s="55" t="s">
        <v>26436</v>
      </c>
      <c r="D7264" s="55" t="s">
        <v>4649</v>
      </c>
      <c r="E7264" s="55" t="s">
        <v>26437</v>
      </c>
      <c r="F7264" s="55" t="s">
        <v>4651</v>
      </c>
      <c r="G7264" s="55" t="s">
        <v>26438</v>
      </c>
      <c r="H7264" s="55">
        <v>0</v>
      </c>
    </row>
    <row r="7265" spans="1:8" ht="12.5" customHeight="1">
      <c r="A7265" s="55">
        <v>23247</v>
      </c>
      <c r="B7265" s="55">
        <v>4</v>
      </c>
      <c r="C7265" s="55" t="s">
        <v>26439</v>
      </c>
      <c r="D7265" s="55" t="s">
        <v>4649</v>
      </c>
      <c r="E7265" s="55" t="s">
        <v>26440</v>
      </c>
      <c r="F7265" s="55" t="s">
        <v>4651</v>
      </c>
      <c r="G7265" s="55" t="s">
        <v>26441</v>
      </c>
      <c r="H7265" s="55">
        <v>0</v>
      </c>
    </row>
    <row r="7266" spans="1:8" ht="12.5" customHeight="1">
      <c r="A7266" s="55">
        <v>23268</v>
      </c>
      <c r="B7266" s="55">
        <v>4</v>
      </c>
      <c r="C7266" s="55" t="s">
        <v>26442</v>
      </c>
      <c r="D7266" s="55" t="s">
        <v>4649</v>
      </c>
      <c r="E7266" s="55" t="s">
        <v>26443</v>
      </c>
      <c r="F7266" s="55" t="s">
        <v>4651</v>
      </c>
      <c r="G7266" s="55" t="s">
        <v>26444</v>
      </c>
      <c r="H7266" s="55">
        <v>0</v>
      </c>
    </row>
    <row r="7267" spans="1:8" ht="12.5" customHeight="1">
      <c r="A7267" s="55">
        <v>23288</v>
      </c>
      <c r="B7267" s="55">
        <v>4</v>
      </c>
      <c r="C7267" s="55" t="s">
        <v>26445</v>
      </c>
      <c r="D7267" s="55" t="s">
        <v>4649</v>
      </c>
      <c r="E7267" s="55" t="s">
        <v>26446</v>
      </c>
      <c r="F7267" s="55" t="s">
        <v>4651</v>
      </c>
      <c r="G7267" s="55" t="s">
        <v>26447</v>
      </c>
      <c r="H7267" s="55">
        <v>0</v>
      </c>
    </row>
    <row r="7268" spans="1:8" ht="12.5" customHeight="1">
      <c r="A7268" s="55">
        <v>23482</v>
      </c>
      <c r="B7268" s="55">
        <v>4</v>
      </c>
      <c r="C7268" s="55" t="s">
        <v>26448</v>
      </c>
      <c r="D7268" s="55" t="s">
        <v>4649</v>
      </c>
      <c r="E7268" s="55" t="s">
        <v>26449</v>
      </c>
      <c r="F7268" s="55" t="s">
        <v>4651</v>
      </c>
      <c r="G7268" s="55" t="s">
        <v>26450</v>
      </c>
      <c r="H7268" s="55">
        <v>0</v>
      </c>
    </row>
    <row r="7269" spans="1:8" ht="12.5" customHeight="1">
      <c r="A7269" s="55">
        <v>23814</v>
      </c>
      <c r="B7269" s="55">
        <v>4</v>
      </c>
      <c r="C7269" s="55" t="s">
        <v>26451</v>
      </c>
      <c r="D7269" s="55" t="s">
        <v>4649</v>
      </c>
      <c r="E7269" s="55" t="s">
        <v>26452</v>
      </c>
      <c r="F7269" s="55" t="s">
        <v>4651</v>
      </c>
      <c r="G7269" s="55" t="s">
        <v>26453</v>
      </c>
      <c r="H7269" s="55">
        <v>0</v>
      </c>
    </row>
    <row r="7270" spans="1:8" ht="12.5" customHeight="1">
      <c r="A7270" s="55">
        <v>24638</v>
      </c>
      <c r="B7270" s="55">
        <v>4</v>
      </c>
      <c r="C7270" s="55" t="s">
        <v>26454</v>
      </c>
      <c r="D7270" s="55" t="s">
        <v>4649</v>
      </c>
      <c r="E7270" s="55" t="s">
        <v>26455</v>
      </c>
      <c r="F7270" s="55" t="s">
        <v>4651</v>
      </c>
      <c r="G7270" s="55" t="s">
        <v>26456</v>
      </c>
      <c r="H7270" s="55">
        <v>0</v>
      </c>
    </row>
    <row r="7271" spans="1:8" ht="12.5" customHeight="1">
      <c r="A7271" s="55">
        <v>24790</v>
      </c>
      <c r="B7271" s="55">
        <v>4</v>
      </c>
      <c r="C7271" s="55" t="s">
        <v>26457</v>
      </c>
      <c r="D7271" s="55" t="s">
        <v>4649</v>
      </c>
      <c r="E7271" s="55" t="s">
        <v>26458</v>
      </c>
      <c r="F7271" s="55" t="s">
        <v>4651</v>
      </c>
      <c r="G7271" s="55" t="s">
        <v>26459</v>
      </c>
      <c r="H7271" s="55">
        <v>0</v>
      </c>
    </row>
    <row r="7272" spans="1:8" ht="12.5" customHeight="1">
      <c r="A7272" s="55">
        <v>25103</v>
      </c>
      <c r="B7272" s="55">
        <v>4</v>
      </c>
      <c r="C7272" s="55" t="s">
        <v>26460</v>
      </c>
      <c r="D7272" s="55" t="s">
        <v>4649</v>
      </c>
      <c r="E7272" s="55" t="s">
        <v>26461</v>
      </c>
      <c r="F7272" s="55" t="s">
        <v>4651</v>
      </c>
      <c r="G7272" s="55" t="s">
        <v>26462</v>
      </c>
      <c r="H7272" s="55">
        <v>0</v>
      </c>
    </row>
    <row r="7273" spans="1:8" ht="12.5" customHeight="1">
      <c r="A7273" s="55">
        <v>25176</v>
      </c>
      <c r="B7273" s="55">
        <v>4</v>
      </c>
      <c r="C7273" s="55" t="s">
        <v>26463</v>
      </c>
      <c r="D7273" s="55" t="s">
        <v>4649</v>
      </c>
      <c r="E7273" s="55" t="s">
        <v>26464</v>
      </c>
      <c r="F7273" s="55" t="s">
        <v>4651</v>
      </c>
      <c r="G7273" s="55" t="s">
        <v>26465</v>
      </c>
      <c r="H7273" s="55">
        <v>0</v>
      </c>
    </row>
    <row r="7274" spans="1:8" ht="12.5" customHeight="1">
      <c r="A7274" s="55">
        <v>25399</v>
      </c>
      <c r="B7274" s="55">
        <v>4</v>
      </c>
      <c r="C7274" s="55" t="s">
        <v>26466</v>
      </c>
      <c r="D7274" s="55" t="s">
        <v>4649</v>
      </c>
      <c r="E7274" s="55" t="s">
        <v>26467</v>
      </c>
      <c r="F7274" s="55" t="s">
        <v>4651</v>
      </c>
      <c r="G7274" s="55" t="s">
        <v>26468</v>
      </c>
      <c r="H7274" s="55">
        <v>0</v>
      </c>
    </row>
    <row r="7275" spans="1:8" ht="12.5" customHeight="1">
      <c r="A7275" s="55">
        <v>25436</v>
      </c>
      <c r="B7275" s="55">
        <v>4</v>
      </c>
      <c r="C7275" s="55" t="s">
        <v>26469</v>
      </c>
      <c r="D7275" s="55" t="s">
        <v>4649</v>
      </c>
      <c r="E7275" s="55" t="s">
        <v>26470</v>
      </c>
      <c r="F7275" s="55" t="s">
        <v>4651</v>
      </c>
      <c r="G7275" s="55" t="s">
        <v>26471</v>
      </c>
      <c r="H7275" s="55">
        <v>0</v>
      </c>
    </row>
    <row r="7276" spans="1:8" ht="12.5" customHeight="1">
      <c r="A7276" s="55">
        <v>25848</v>
      </c>
      <c r="B7276" s="55">
        <v>4</v>
      </c>
      <c r="C7276" s="55" t="s">
        <v>26472</v>
      </c>
      <c r="D7276" s="55" t="s">
        <v>4649</v>
      </c>
      <c r="E7276" s="55" t="s">
        <v>26473</v>
      </c>
      <c r="F7276" s="55" t="s">
        <v>4651</v>
      </c>
      <c r="G7276" s="55" t="s">
        <v>26474</v>
      </c>
      <c r="H7276" s="55">
        <v>0</v>
      </c>
    </row>
    <row r="7277" spans="1:8" ht="12.5" customHeight="1">
      <c r="A7277" s="55">
        <v>25951</v>
      </c>
      <c r="B7277" s="55">
        <v>4</v>
      </c>
      <c r="C7277" s="55" t="s">
        <v>26475</v>
      </c>
      <c r="D7277" s="55" t="s">
        <v>4649</v>
      </c>
      <c r="E7277" s="55" t="s">
        <v>26476</v>
      </c>
      <c r="F7277" s="55" t="s">
        <v>4651</v>
      </c>
      <c r="G7277" s="55" t="s">
        <v>26477</v>
      </c>
      <c r="H7277" s="55">
        <v>0</v>
      </c>
    </row>
    <row r="7278" spans="1:8" ht="12.5" customHeight="1">
      <c r="A7278" s="55">
        <v>26301</v>
      </c>
      <c r="B7278" s="55">
        <v>4</v>
      </c>
      <c r="C7278" s="55" t="s">
        <v>26478</v>
      </c>
      <c r="D7278" s="55" t="s">
        <v>4649</v>
      </c>
      <c r="E7278" s="55" t="s">
        <v>26479</v>
      </c>
      <c r="F7278" s="55" t="s">
        <v>4651</v>
      </c>
      <c r="G7278" s="55" t="s">
        <v>26480</v>
      </c>
      <c r="H7278" s="55">
        <v>0</v>
      </c>
    </row>
    <row r="7279" spans="1:8" ht="12.5" customHeight="1">
      <c r="A7279" s="55">
        <v>26710</v>
      </c>
      <c r="B7279" s="55">
        <v>4</v>
      </c>
      <c r="C7279" s="55" t="s">
        <v>26481</v>
      </c>
      <c r="D7279" s="55" t="s">
        <v>4649</v>
      </c>
      <c r="E7279" s="55" t="s">
        <v>26482</v>
      </c>
      <c r="F7279" s="55" t="s">
        <v>4651</v>
      </c>
      <c r="G7279" s="55" t="s">
        <v>26483</v>
      </c>
      <c r="H7279" s="55">
        <v>0</v>
      </c>
    </row>
    <row r="7280" spans="1:8" ht="12.5" customHeight="1">
      <c r="A7280" s="55">
        <v>27059</v>
      </c>
      <c r="B7280" s="55">
        <v>4</v>
      </c>
      <c r="C7280" s="55" t="s">
        <v>26484</v>
      </c>
      <c r="D7280" s="55" t="s">
        <v>4649</v>
      </c>
      <c r="E7280" s="55" t="s">
        <v>26485</v>
      </c>
      <c r="F7280" s="55" t="s">
        <v>4651</v>
      </c>
      <c r="G7280" s="55" t="s">
        <v>26486</v>
      </c>
      <c r="H7280" s="55">
        <v>0</v>
      </c>
    </row>
    <row r="7281" spans="1:8" ht="12.5" customHeight="1">
      <c r="A7281" s="55">
        <v>27263</v>
      </c>
      <c r="B7281" s="55">
        <v>4</v>
      </c>
      <c r="C7281" s="55" t="s">
        <v>26487</v>
      </c>
      <c r="D7281" s="55" t="s">
        <v>4649</v>
      </c>
      <c r="E7281" s="55" t="s">
        <v>26488</v>
      </c>
      <c r="F7281" s="55" t="s">
        <v>4651</v>
      </c>
      <c r="G7281" s="55" t="s">
        <v>26489</v>
      </c>
      <c r="H7281" s="55">
        <v>0</v>
      </c>
    </row>
    <row r="7282" spans="1:8" ht="12.5" customHeight="1">
      <c r="A7282" s="55">
        <v>27383</v>
      </c>
      <c r="B7282" s="55">
        <v>4</v>
      </c>
      <c r="C7282" s="55" t="s">
        <v>26490</v>
      </c>
      <c r="D7282" s="55" t="s">
        <v>4649</v>
      </c>
      <c r="E7282" s="55" t="s">
        <v>26491</v>
      </c>
      <c r="F7282" s="55" t="s">
        <v>4651</v>
      </c>
      <c r="G7282" s="55" t="s">
        <v>26492</v>
      </c>
      <c r="H7282" s="55">
        <v>0</v>
      </c>
    </row>
    <row r="7283" spans="1:8" ht="12.5" customHeight="1">
      <c r="A7283" s="55">
        <v>27434</v>
      </c>
      <c r="B7283" s="55">
        <v>4</v>
      </c>
      <c r="C7283" s="55" t="s">
        <v>26493</v>
      </c>
      <c r="D7283" s="55" t="s">
        <v>4649</v>
      </c>
      <c r="E7283" s="55" t="s">
        <v>26494</v>
      </c>
      <c r="F7283" s="55" t="s">
        <v>4651</v>
      </c>
      <c r="G7283" s="55" t="s">
        <v>26495</v>
      </c>
      <c r="H7283" s="55">
        <v>0</v>
      </c>
    </row>
    <row r="7284" spans="1:8" ht="12.5" customHeight="1">
      <c r="A7284" s="55">
        <v>28345</v>
      </c>
      <c r="B7284" s="55">
        <v>4</v>
      </c>
      <c r="C7284" s="55" t="s">
        <v>26496</v>
      </c>
      <c r="D7284" s="55" t="s">
        <v>4649</v>
      </c>
      <c r="E7284" s="55" t="s">
        <v>26497</v>
      </c>
      <c r="F7284" s="55" t="s">
        <v>4651</v>
      </c>
      <c r="G7284" s="55" t="s">
        <v>26498</v>
      </c>
      <c r="H7284" s="55">
        <v>0</v>
      </c>
    </row>
    <row r="7285" spans="1:8" ht="12.5" customHeight="1">
      <c r="A7285" s="55">
        <v>29045</v>
      </c>
      <c r="B7285" s="55">
        <v>4</v>
      </c>
      <c r="C7285" s="55" t="s">
        <v>26499</v>
      </c>
      <c r="D7285" s="55" t="s">
        <v>4649</v>
      </c>
      <c r="E7285" s="55" t="s">
        <v>26500</v>
      </c>
      <c r="F7285" s="55" t="s">
        <v>4651</v>
      </c>
      <c r="G7285" s="55" t="s">
        <v>26501</v>
      </c>
      <c r="H7285" s="55">
        <v>0</v>
      </c>
    </row>
    <row r="7286" spans="1:8" ht="12.5" customHeight="1">
      <c r="A7286" s="55">
        <v>29198</v>
      </c>
      <c r="B7286" s="55">
        <v>4</v>
      </c>
      <c r="C7286" s="55" t="s">
        <v>26502</v>
      </c>
      <c r="D7286" s="55" t="s">
        <v>4649</v>
      </c>
      <c r="E7286" s="55" t="s">
        <v>26503</v>
      </c>
      <c r="F7286" s="55" t="s">
        <v>4651</v>
      </c>
      <c r="G7286" s="55" t="s">
        <v>26504</v>
      </c>
      <c r="H7286" s="55">
        <v>0</v>
      </c>
    </row>
    <row r="7287" spans="1:8" ht="12.5" customHeight="1">
      <c r="A7287" s="55">
        <v>11233</v>
      </c>
      <c r="B7287" s="55">
        <v>4</v>
      </c>
      <c r="C7287" s="55" t="s">
        <v>26505</v>
      </c>
      <c r="D7287" s="55" t="s">
        <v>4649</v>
      </c>
      <c r="E7287" s="55" t="s">
        <v>26506</v>
      </c>
      <c r="F7287" s="55" t="s">
        <v>4651</v>
      </c>
      <c r="G7287" s="55" t="s">
        <v>26507</v>
      </c>
      <c r="H7287" s="55">
        <v>0</v>
      </c>
    </row>
    <row r="7288" spans="1:8" ht="12.5" customHeight="1">
      <c r="A7288" s="55">
        <v>11625</v>
      </c>
      <c r="B7288" s="55">
        <v>4</v>
      </c>
      <c r="C7288" s="55" t="s">
        <v>26508</v>
      </c>
      <c r="D7288" s="55" t="s">
        <v>4649</v>
      </c>
      <c r="E7288" s="55" t="s">
        <v>26509</v>
      </c>
      <c r="F7288" s="55" t="s">
        <v>4651</v>
      </c>
      <c r="G7288" s="55" t="s">
        <v>26510</v>
      </c>
      <c r="H7288" s="55">
        <v>0</v>
      </c>
    </row>
    <row r="7289" spans="1:8" ht="12.5" customHeight="1">
      <c r="A7289" s="55">
        <v>11805</v>
      </c>
      <c r="B7289" s="55">
        <v>4</v>
      </c>
      <c r="C7289" s="55" t="s">
        <v>26511</v>
      </c>
      <c r="D7289" s="55" t="s">
        <v>4649</v>
      </c>
      <c r="E7289" s="55" t="s">
        <v>26512</v>
      </c>
      <c r="F7289" s="55" t="s">
        <v>4651</v>
      </c>
      <c r="G7289" s="55" t="s">
        <v>26513</v>
      </c>
      <c r="H7289" s="55">
        <v>0</v>
      </c>
    </row>
    <row r="7290" spans="1:8" ht="12.5" customHeight="1">
      <c r="A7290" s="55">
        <v>11844</v>
      </c>
      <c r="B7290" s="55">
        <v>4</v>
      </c>
      <c r="C7290" s="55" t="s">
        <v>26514</v>
      </c>
      <c r="D7290" s="55" t="s">
        <v>4649</v>
      </c>
      <c r="E7290" s="55" t="s">
        <v>26515</v>
      </c>
      <c r="F7290" s="55" t="s">
        <v>4651</v>
      </c>
      <c r="G7290" s="55" t="s">
        <v>26516</v>
      </c>
      <c r="H7290" s="55">
        <v>0</v>
      </c>
    </row>
    <row r="7291" spans="1:8" ht="12.5" customHeight="1">
      <c r="A7291" s="55">
        <v>12146</v>
      </c>
      <c r="B7291" s="55">
        <v>4</v>
      </c>
      <c r="C7291" s="55" t="s">
        <v>26517</v>
      </c>
      <c r="D7291" s="55" t="s">
        <v>4649</v>
      </c>
      <c r="E7291" s="55" t="s">
        <v>26518</v>
      </c>
      <c r="F7291" s="55" t="s">
        <v>4651</v>
      </c>
      <c r="G7291" s="55" t="s">
        <v>26519</v>
      </c>
      <c r="H7291" s="55">
        <v>0</v>
      </c>
    </row>
    <row r="7292" spans="1:8" ht="12.5" customHeight="1">
      <c r="A7292" s="55">
        <v>12884</v>
      </c>
      <c r="B7292" s="55">
        <v>4</v>
      </c>
      <c r="C7292" s="55" t="s">
        <v>26520</v>
      </c>
      <c r="D7292" s="55" t="s">
        <v>4649</v>
      </c>
      <c r="E7292" s="55" t="s">
        <v>26521</v>
      </c>
      <c r="F7292" s="55" t="s">
        <v>4651</v>
      </c>
      <c r="G7292" s="55" t="s">
        <v>26522</v>
      </c>
      <c r="H7292" s="55">
        <v>0</v>
      </c>
    </row>
    <row r="7293" spans="1:8" ht="12.5" customHeight="1">
      <c r="A7293" s="55">
        <v>13378</v>
      </c>
      <c r="B7293" s="55">
        <v>4</v>
      </c>
      <c r="C7293" s="55" t="s">
        <v>26523</v>
      </c>
      <c r="D7293" s="55" t="s">
        <v>4649</v>
      </c>
      <c r="E7293" s="55" t="s">
        <v>26524</v>
      </c>
      <c r="F7293" s="55" t="s">
        <v>4651</v>
      </c>
      <c r="G7293" s="55" t="s">
        <v>26525</v>
      </c>
      <c r="H7293" s="55">
        <v>0</v>
      </c>
    </row>
    <row r="7294" spans="1:8" ht="12.5" customHeight="1">
      <c r="A7294" s="55">
        <v>13447</v>
      </c>
      <c r="B7294" s="55">
        <v>4</v>
      </c>
      <c r="C7294" s="55" t="s">
        <v>26526</v>
      </c>
      <c r="D7294" s="55" t="s">
        <v>4649</v>
      </c>
      <c r="E7294" s="55" t="s">
        <v>26527</v>
      </c>
      <c r="F7294" s="55" t="s">
        <v>4651</v>
      </c>
      <c r="G7294" s="55" t="s">
        <v>26528</v>
      </c>
      <c r="H7294" s="55">
        <v>0</v>
      </c>
    </row>
    <row r="7295" spans="1:8" ht="12.5" customHeight="1">
      <c r="A7295" s="55">
        <v>13724</v>
      </c>
      <c r="B7295" s="55">
        <v>4</v>
      </c>
      <c r="C7295" s="55" t="s">
        <v>26529</v>
      </c>
      <c r="D7295" s="55" t="s">
        <v>4649</v>
      </c>
      <c r="E7295" s="55" t="s">
        <v>26530</v>
      </c>
      <c r="F7295" s="55" t="s">
        <v>4651</v>
      </c>
      <c r="G7295" s="55" t="s">
        <v>26531</v>
      </c>
      <c r="H7295" s="55">
        <v>0</v>
      </c>
    </row>
    <row r="7296" spans="1:8" ht="12.5" customHeight="1">
      <c r="A7296" s="55">
        <v>13725</v>
      </c>
      <c r="B7296" s="55">
        <v>4</v>
      </c>
      <c r="C7296" s="55" t="s">
        <v>26532</v>
      </c>
      <c r="D7296" s="55" t="s">
        <v>4649</v>
      </c>
      <c r="E7296" s="55" t="s">
        <v>26533</v>
      </c>
      <c r="F7296" s="55" t="s">
        <v>4651</v>
      </c>
      <c r="G7296" s="55" t="s">
        <v>26534</v>
      </c>
      <c r="H7296" s="55">
        <v>0</v>
      </c>
    </row>
    <row r="7297" spans="1:8" ht="12.5" customHeight="1">
      <c r="A7297" s="55">
        <v>13865</v>
      </c>
      <c r="B7297" s="55">
        <v>4</v>
      </c>
      <c r="C7297" s="55" t="s">
        <v>26535</v>
      </c>
      <c r="D7297" s="55" t="s">
        <v>4649</v>
      </c>
      <c r="E7297" s="55" t="s">
        <v>26536</v>
      </c>
      <c r="F7297" s="55" t="s">
        <v>4651</v>
      </c>
      <c r="G7297" s="55" t="s">
        <v>26537</v>
      </c>
      <c r="H7297" s="55">
        <v>0</v>
      </c>
    </row>
    <row r="7298" spans="1:8" ht="12.5" customHeight="1">
      <c r="A7298" s="55">
        <v>13925</v>
      </c>
      <c r="B7298" s="55">
        <v>4</v>
      </c>
      <c r="C7298" s="55" t="s">
        <v>26538</v>
      </c>
      <c r="D7298" s="55" t="s">
        <v>4649</v>
      </c>
      <c r="E7298" s="55" t="s">
        <v>26539</v>
      </c>
      <c r="F7298" s="55" t="s">
        <v>4651</v>
      </c>
      <c r="G7298" s="55" t="s">
        <v>26540</v>
      </c>
      <c r="H7298" s="55">
        <v>0</v>
      </c>
    </row>
    <row r="7299" spans="1:8" ht="12.5" customHeight="1">
      <c r="A7299" s="55">
        <v>14246</v>
      </c>
      <c r="B7299" s="55">
        <v>4</v>
      </c>
      <c r="C7299" s="55" t="s">
        <v>26541</v>
      </c>
      <c r="D7299" s="55" t="s">
        <v>4649</v>
      </c>
      <c r="E7299" s="55" t="s">
        <v>26542</v>
      </c>
      <c r="F7299" s="55" t="s">
        <v>4651</v>
      </c>
      <c r="G7299" s="55" t="s">
        <v>26543</v>
      </c>
      <c r="H7299" s="55">
        <v>0</v>
      </c>
    </row>
    <row r="7300" spans="1:8" ht="12.5" customHeight="1">
      <c r="A7300" s="55">
        <v>14293</v>
      </c>
      <c r="B7300" s="55">
        <v>4</v>
      </c>
      <c r="C7300" s="55" t="s">
        <v>26544</v>
      </c>
      <c r="D7300" s="55" t="s">
        <v>4649</v>
      </c>
      <c r="E7300" s="55" t="s">
        <v>26545</v>
      </c>
      <c r="F7300" s="55" t="s">
        <v>4651</v>
      </c>
      <c r="G7300" s="55" t="s">
        <v>26546</v>
      </c>
      <c r="H7300" s="55">
        <v>0</v>
      </c>
    </row>
    <row r="7301" spans="1:8" ht="12.5" customHeight="1">
      <c r="A7301" s="55">
        <v>14500</v>
      </c>
      <c r="B7301" s="55">
        <v>4</v>
      </c>
      <c r="C7301" s="55" t="s">
        <v>26547</v>
      </c>
      <c r="D7301" s="55" t="s">
        <v>4649</v>
      </c>
      <c r="E7301" s="55" t="s">
        <v>26548</v>
      </c>
      <c r="F7301" s="55" t="s">
        <v>4651</v>
      </c>
      <c r="G7301" s="55" t="s">
        <v>26549</v>
      </c>
      <c r="H7301" s="55">
        <v>0</v>
      </c>
    </row>
    <row r="7302" spans="1:8" ht="12.5" customHeight="1">
      <c r="A7302" s="55">
        <v>14559</v>
      </c>
      <c r="B7302" s="55">
        <v>4</v>
      </c>
      <c r="C7302" s="55" t="s">
        <v>26550</v>
      </c>
      <c r="D7302" s="55" t="s">
        <v>4649</v>
      </c>
      <c r="E7302" s="55" t="s">
        <v>26551</v>
      </c>
      <c r="F7302" s="55" t="s">
        <v>4651</v>
      </c>
      <c r="G7302" s="55" t="s">
        <v>26552</v>
      </c>
      <c r="H7302" s="55">
        <v>0</v>
      </c>
    </row>
    <row r="7303" spans="1:8" ht="12.5" customHeight="1">
      <c r="A7303" s="55">
        <v>14876</v>
      </c>
      <c r="B7303" s="55">
        <v>4</v>
      </c>
      <c r="C7303" s="55" t="s">
        <v>26553</v>
      </c>
      <c r="D7303" s="55" t="s">
        <v>4649</v>
      </c>
      <c r="E7303" s="55" t="s">
        <v>26554</v>
      </c>
      <c r="F7303" s="55" t="s">
        <v>4651</v>
      </c>
      <c r="G7303" s="55" t="s">
        <v>26555</v>
      </c>
      <c r="H7303" s="55">
        <v>0</v>
      </c>
    </row>
    <row r="7304" spans="1:8" ht="12.5" customHeight="1">
      <c r="A7304" s="55">
        <v>14913</v>
      </c>
      <c r="B7304" s="55">
        <v>4</v>
      </c>
      <c r="C7304" s="55" t="s">
        <v>26556</v>
      </c>
      <c r="D7304" s="55" t="s">
        <v>4649</v>
      </c>
      <c r="E7304" s="55" t="s">
        <v>26557</v>
      </c>
      <c r="F7304" s="55" t="s">
        <v>4651</v>
      </c>
      <c r="G7304" s="55" t="s">
        <v>26558</v>
      </c>
      <c r="H7304" s="55">
        <v>0</v>
      </c>
    </row>
    <row r="7305" spans="1:8" ht="12.5" customHeight="1">
      <c r="A7305" s="55">
        <v>14919</v>
      </c>
      <c r="B7305" s="55">
        <v>4</v>
      </c>
      <c r="C7305" s="55" t="s">
        <v>26559</v>
      </c>
      <c r="D7305" s="55" t="s">
        <v>4649</v>
      </c>
      <c r="E7305" s="55" t="s">
        <v>26560</v>
      </c>
      <c r="F7305" s="55" t="s">
        <v>4651</v>
      </c>
      <c r="G7305" s="55" t="s">
        <v>26561</v>
      </c>
      <c r="H7305" s="55">
        <v>0</v>
      </c>
    </row>
    <row r="7306" spans="1:8" ht="12.5" customHeight="1">
      <c r="A7306" s="55">
        <v>14921</v>
      </c>
      <c r="B7306" s="55">
        <v>4</v>
      </c>
      <c r="C7306" s="55" t="s">
        <v>26562</v>
      </c>
      <c r="D7306" s="55" t="s">
        <v>4649</v>
      </c>
      <c r="E7306" s="55" t="s">
        <v>26563</v>
      </c>
      <c r="F7306" s="55" t="s">
        <v>4651</v>
      </c>
      <c r="G7306" s="55" t="s">
        <v>26564</v>
      </c>
      <c r="H7306" s="55">
        <v>0</v>
      </c>
    </row>
    <row r="7307" spans="1:8" ht="12.5" customHeight="1">
      <c r="A7307" s="55">
        <v>15345</v>
      </c>
      <c r="B7307" s="55">
        <v>4</v>
      </c>
      <c r="C7307" s="55" t="s">
        <v>26565</v>
      </c>
      <c r="D7307" s="55" t="s">
        <v>4649</v>
      </c>
      <c r="E7307" s="55" t="s">
        <v>26566</v>
      </c>
      <c r="F7307" s="55" t="s">
        <v>4651</v>
      </c>
      <c r="G7307" s="55" t="s">
        <v>26567</v>
      </c>
      <c r="H7307" s="55">
        <v>0</v>
      </c>
    </row>
    <row r="7308" spans="1:8" ht="12.5" customHeight="1">
      <c r="A7308" s="55">
        <v>15405</v>
      </c>
      <c r="B7308" s="55">
        <v>4</v>
      </c>
      <c r="C7308" s="55" t="s">
        <v>26568</v>
      </c>
      <c r="D7308" s="55" t="s">
        <v>4649</v>
      </c>
      <c r="E7308" s="55" t="s">
        <v>26569</v>
      </c>
      <c r="F7308" s="55" t="s">
        <v>4651</v>
      </c>
      <c r="G7308" s="55" t="s">
        <v>26570</v>
      </c>
      <c r="H7308" s="55">
        <v>0</v>
      </c>
    </row>
    <row r="7309" spans="1:8" ht="12.5" customHeight="1">
      <c r="A7309" s="55">
        <v>15497</v>
      </c>
      <c r="B7309" s="55">
        <v>4</v>
      </c>
      <c r="C7309" s="55" t="s">
        <v>26571</v>
      </c>
      <c r="D7309" s="55" t="s">
        <v>4649</v>
      </c>
      <c r="E7309" s="55" t="s">
        <v>26572</v>
      </c>
      <c r="F7309" s="55" t="s">
        <v>4651</v>
      </c>
      <c r="G7309" s="55" t="s">
        <v>26573</v>
      </c>
      <c r="H7309" s="55">
        <v>0</v>
      </c>
    </row>
    <row r="7310" spans="1:8" ht="12.5" customHeight="1">
      <c r="A7310" s="55">
        <v>15857</v>
      </c>
      <c r="B7310" s="55">
        <v>4</v>
      </c>
      <c r="C7310" s="55" t="s">
        <v>26574</v>
      </c>
      <c r="D7310" s="55" t="s">
        <v>4649</v>
      </c>
      <c r="E7310" s="55" t="s">
        <v>26575</v>
      </c>
      <c r="F7310" s="55" t="s">
        <v>4651</v>
      </c>
      <c r="G7310" s="55" t="s">
        <v>26576</v>
      </c>
      <c r="H7310" s="55">
        <v>0</v>
      </c>
    </row>
    <row r="7311" spans="1:8" ht="12.5" customHeight="1">
      <c r="A7311" s="55">
        <v>15899</v>
      </c>
      <c r="B7311" s="55">
        <v>4</v>
      </c>
      <c r="C7311" s="55" t="s">
        <v>26577</v>
      </c>
      <c r="D7311" s="55" t="s">
        <v>4649</v>
      </c>
      <c r="E7311" s="55" t="s">
        <v>26578</v>
      </c>
      <c r="F7311" s="55" t="s">
        <v>4651</v>
      </c>
      <c r="G7311" s="55" t="s">
        <v>26579</v>
      </c>
      <c r="H7311" s="55">
        <v>0</v>
      </c>
    </row>
    <row r="7312" spans="1:8" ht="12.5" customHeight="1">
      <c r="A7312" s="55">
        <v>16095</v>
      </c>
      <c r="B7312" s="55">
        <v>4</v>
      </c>
      <c r="C7312" s="55" t="s">
        <v>26580</v>
      </c>
      <c r="D7312" s="55" t="s">
        <v>4649</v>
      </c>
      <c r="E7312" s="55" t="s">
        <v>26581</v>
      </c>
      <c r="F7312" s="55" t="s">
        <v>4651</v>
      </c>
      <c r="G7312" s="55" t="s">
        <v>26582</v>
      </c>
      <c r="H7312" s="55">
        <v>0</v>
      </c>
    </row>
    <row r="7313" spans="1:8" ht="12.5" customHeight="1">
      <c r="A7313" s="55">
        <v>16113</v>
      </c>
      <c r="B7313" s="55">
        <v>4</v>
      </c>
      <c r="C7313" s="55" t="s">
        <v>26583</v>
      </c>
      <c r="D7313" s="55" t="s">
        <v>4649</v>
      </c>
      <c r="E7313" s="55" t="s">
        <v>26584</v>
      </c>
      <c r="F7313" s="55" t="s">
        <v>4651</v>
      </c>
      <c r="G7313" s="55" t="s">
        <v>26585</v>
      </c>
      <c r="H7313" s="55">
        <v>0</v>
      </c>
    </row>
    <row r="7314" spans="1:8" ht="12.5" customHeight="1">
      <c r="A7314" s="55">
        <v>16227</v>
      </c>
      <c r="B7314" s="55">
        <v>4</v>
      </c>
      <c r="C7314" s="55" t="s">
        <v>26586</v>
      </c>
      <c r="D7314" s="55" t="s">
        <v>4649</v>
      </c>
      <c r="E7314" s="55" t="s">
        <v>26587</v>
      </c>
      <c r="F7314" s="55" t="s">
        <v>4651</v>
      </c>
      <c r="G7314" s="55" t="s">
        <v>26588</v>
      </c>
      <c r="H7314" s="55">
        <v>0</v>
      </c>
    </row>
    <row r="7315" spans="1:8" ht="12.5" customHeight="1">
      <c r="A7315" s="55">
        <v>16335</v>
      </c>
      <c r="B7315" s="55">
        <v>4</v>
      </c>
      <c r="C7315" s="55" t="s">
        <v>26589</v>
      </c>
      <c r="D7315" s="55" t="s">
        <v>4649</v>
      </c>
      <c r="E7315" s="55" t="s">
        <v>26590</v>
      </c>
      <c r="F7315" s="55" t="s">
        <v>4651</v>
      </c>
      <c r="G7315" s="55" t="s">
        <v>26591</v>
      </c>
      <c r="H7315" s="55">
        <v>0</v>
      </c>
    </row>
    <row r="7316" spans="1:8" ht="12.5" customHeight="1">
      <c r="A7316" s="55">
        <v>17397</v>
      </c>
      <c r="B7316" s="55">
        <v>4</v>
      </c>
      <c r="C7316" s="55" t="s">
        <v>26592</v>
      </c>
      <c r="D7316" s="55" t="s">
        <v>4649</v>
      </c>
      <c r="E7316" s="55" t="s">
        <v>26593</v>
      </c>
      <c r="F7316" s="55" t="s">
        <v>4651</v>
      </c>
      <c r="G7316" s="55" t="s">
        <v>26594</v>
      </c>
      <c r="H7316" s="55">
        <v>0</v>
      </c>
    </row>
    <row r="7317" spans="1:8" ht="12.5" customHeight="1">
      <c r="A7317" s="55">
        <v>17407</v>
      </c>
      <c r="B7317" s="55">
        <v>4</v>
      </c>
      <c r="C7317" s="55" t="s">
        <v>26595</v>
      </c>
      <c r="D7317" s="55" t="s">
        <v>4649</v>
      </c>
      <c r="E7317" s="55" t="s">
        <v>26596</v>
      </c>
      <c r="F7317" s="55" t="s">
        <v>4651</v>
      </c>
      <c r="G7317" s="55" t="s">
        <v>26597</v>
      </c>
      <c r="H7317" s="55">
        <v>0</v>
      </c>
    </row>
    <row r="7318" spans="1:8" ht="12.5" customHeight="1">
      <c r="A7318" s="55">
        <v>17436</v>
      </c>
      <c r="B7318" s="55">
        <v>4</v>
      </c>
      <c r="C7318" s="55" t="s">
        <v>26598</v>
      </c>
      <c r="D7318" s="55" t="s">
        <v>4649</v>
      </c>
      <c r="E7318" s="55" t="s">
        <v>26599</v>
      </c>
      <c r="F7318" s="55" t="s">
        <v>4651</v>
      </c>
      <c r="G7318" s="55" t="s">
        <v>26600</v>
      </c>
      <c r="H7318" s="55">
        <v>0</v>
      </c>
    </row>
    <row r="7319" spans="1:8" ht="12.5" customHeight="1">
      <c r="A7319" s="55">
        <v>17437</v>
      </c>
      <c r="B7319" s="55">
        <v>4</v>
      </c>
      <c r="C7319" s="55" t="s">
        <v>26601</v>
      </c>
      <c r="D7319" s="55" t="s">
        <v>4649</v>
      </c>
      <c r="E7319" s="55" t="s">
        <v>26602</v>
      </c>
      <c r="F7319" s="55" t="s">
        <v>4651</v>
      </c>
      <c r="G7319" s="55" t="s">
        <v>26603</v>
      </c>
      <c r="H7319" s="55">
        <v>0</v>
      </c>
    </row>
    <row r="7320" spans="1:8" ht="12.5" customHeight="1">
      <c r="A7320" s="55">
        <v>18068</v>
      </c>
      <c r="B7320" s="55">
        <v>4</v>
      </c>
      <c r="C7320" s="55" t="s">
        <v>26604</v>
      </c>
      <c r="D7320" s="55" t="s">
        <v>4649</v>
      </c>
      <c r="E7320" s="55" t="s">
        <v>26605</v>
      </c>
      <c r="F7320" s="55" t="s">
        <v>4651</v>
      </c>
      <c r="G7320" s="55" t="s">
        <v>26606</v>
      </c>
      <c r="H7320" s="55">
        <v>0</v>
      </c>
    </row>
    <row r="7321" spans="1:8" ht="12.5" customHeight="1">
      <c r="A7321" s="55">
        <v>18228</v>
      </c>
      <c r="B7321" s="55">
        <v>4</v>
      </c>
      <c r="C7321" s="55" t="s">
        <v>26607</v>
      </c>
      <c r="D7321" s="55" t="s">
        <v>4649</v>
      </c>
      <c r="E7321" s="55" t="s">
        <v>26608</v>
      </c>
      <c r="F7321" s="55" t="s">
        <v>4651</v>
      </c>
      <c r="G7321" s="55" t="s">
        <v>26609</v>
      </c>
      <c r="H7321" s="55">
        <v>0</v>
      </c>
    </row>
    <row r="7322" spans="1:8" ht="12.5" customHeight="1">
      <c r="A7322" s="55">
        <v>18231</v>
      </c>
      <c r="B7322" s="55">
        <v>4</v>
      </c>
      <c r="C7322" s="55" t="s">
        <v>26610</v>
      </c>
      <c r="D7322" s="55" t="s">
        <v>4649</v>
      </c>
      <c r="E7322" s="55" t="s">
        <v>26611</v>
      </c>
      <c r="F7322" s="55" t="s">
        <v>4651</v>
      </c>
      <c r="G7322" s="55" t="s">
        <v>26612</v>
      </c>
      <c r="H7322" s="55">
        <v>0</v>
      </c>
    </row>
    <row r="7323" spans="1:8" ht="12.5" customHeight="1">
      <c r="A7323" s="55">
        <v>18348</v>
      </c>
      <c r="B7323" s="55">
        <v>4</v>
      </c>
      <c r="C7323" s="55" t="s">
        <v>26613</v>
      </c>
      <c r="D7323" s="55" t="s">
        <v>4649</v>
      </c>
      <c r="E7323" s="55" t="s">
        <v>26614</v>
      </c>
      <c r="F7323" s="55" t="s">
        <v>4651</v>
      </c>
      <c r="G7323" s="55" t="s">
        <v>26615</v>
      </c>
      <c r="H7323" s="55">
        <v>0</v>
      </c>
    </row>
    <row r="7324" spans="1:8" ht="12.5" customHeight="1">
      <c r="A7324" s="55">
        <v>18440</v>
      </c>
      <c r="B7324" s="55">
        <v>4</v>
      </c>
      <c r="C7324" s="55" t="s">
        <v>26616</v>
      </c>
      <c r="D7324" s="55" t="s">
        <v>4649</v>
      </c>
      <c r="E7324" s="55" t="s">
        <v>26617</v>
      </c>
      <c r="F7324" s="55" t="s">
        <v>4651</v>
      </c>
      <c r="G7324" s="55" t="s">
        <v>26618</v>
      </c>
      <c r="H7324" s="55">
        <v>0</v>
      </c>
    </row>
    <row r="7325" spans="1:8" ht="12.5" customHeight="1">
      <c r="A7325" s="55">
        <v>18476</v>
      </c>
      <c r="B7325" s="55">
        <v>4</v>
      </c>
      <c r="C7325" s="55" t="s">
        <v>26619</v>
      </c>
      <c r="D7325" s="55" t="s">
        <v>4649</v>
      </c>
      <c r="E7325" s="55" t="s">
        <v>26620</v>
      </c>
      <c r="F7325" s="55" t="s">
        <v>4651</v>
      </c>
      <c r="G7325" s="55" t="s">
        <v>26621</v>
      </c>
      <c r="H7325" s="55">
        <v>0</v>
      </c>
    </row>
    <row r="7326" spans="1:8" ht="12.5" customHeight="1">
      <c r="A7326" s="55">
        <v>18752</v>
      </c>
      <c r="B7326" s="55">
        <v>4</v>
      </c>
      <c r="C7326" s="55" t="s">
        <v>26622</v>
      </c>
      <c r="D7326" s="55" t="s">
        <v>4649</v>
      </c>
      <c r="E7326" s="55" t="s">
        <v>26623</v>
      </c>
      <c r="F7326" s="55" t="s">
        <v>4651</v>
      </c>
      <c r="G7326" s="55" t="s">
        <v>26624</v>
      </c>
      <c r="H7326" s="55">
        <v>0</v>
      </c>
    </row>
    <row r="7327" spans="1:8" ht="12.5" customHeight="1">
      <c r="A7327" s="55">
        <v>18760</v>
      </c>
      <c r="B7327" s="55">
        <v>4</v>
      </c>
      <c r="C7327" s="55" t="s">
        <v>26625</v>
      </c>
      <c r="D7327" s="55" t="s">
        <v>4649</v>
      </c>
      <c r="E7327" s="55" t="s">
        <v>26626</v>
      </c>
      <c r="F7327" s="55" t="s">
        <v>4651</v>
      </c>
      <c r="G7327" s="55" t="s">
        <v>26627</v>
      </c>
      <c r="H7327" s="55">
        <v>0</v>
      </c>
    </row>
    <row r="7328" spans="1:8" ht="12.5" customHeight="1">
      <c r="A7328" s="55">
        <v>19013</v>
      </c>
      <c r="B7328" s="55">
        <v>4</v>
      </c>
      <c r="C7328" s="55" t="s">
        <v>26628</v>
      </c>
      <c r="D7328" s="55" t="s">
        <v>4649</v>
      </c>
      <c r="E7328" s="55" t="s">
        <v>26629</v>
      </c>
      <c r="F7328" s="55" t="s">
        <v>4651</v>
      </c>
      <c r="G7328" s="55" t="s">
        <v>26630</v>
      </c>
      <c r="H7328" s="55">
        <v>0</v>
      </c>
    </row>
    <row r="7329" spans="1:8" ht="12.5" customHeight="1">
      <c r="A7329" s="55">
        <v>19114</v>
      </c>
      <c r="B7329" s="55">
        <v>4</v>
      </c>
      <c r="C7329" s="55" t="s">
        <v>26631</v>
      </c>
      <c r="D7329" s="55" t="s">
        <v>4649</v>
      </c>
      <c r="E7329" s="55" t="s">
        <v>26632</v>
      </c>
      <c r="F7329" s="55" t="s">
        <v>4651</v>
      </c>
      <c r="G7329" s="55" t="s">
        <v>26633</v>
      </c>
      <c r="H7329" s="55">
        <v>0</v>
      </c>
    </row>
    <row r="7330" spans="1:8" ht="12.5" customHeight="1">
      <c r="A7330" s="55">
        <v>19211</v>
      </c>
      <c r="B7330" s="55">
        <v>4</v>
      </c>
      <c r="C7330" s="55" t="s">
        <v>26634</v>
      </c>
      <c r="D7330" s="55" t="s">
        <v>4649</v>
      </c>
      <c r="E7330" s="55" t="s">
        <v>26635</v>
      </c>
      <c r="F7330" s="55" t="s">
        <v>4651</v>
      </c>
      <c r="G7330" s="55" t="s">
        <v>26636</v>
      </c>
      <c r="H7330" s="55">
        <v>0</v>
      </c>
    </row>
    <row r="7331" spans="1:8" ht="12.5" customHeight="1">
      <c r="A7331" s="55">
        <v>19214</v>
      </c>
      <c r="B7331" s="55">
        <v>4</v>
      </c>
      <c r="C7331" s="55" t="s">
        <v>26637</v>
      </c>
      <c r="D7331" s="55" t="s">
        <v>4649</v>
      </c>
      <c r="E7331" s="55" t="s">
        <v>26638</v>
      </c>
      <c r="F7331" s="55" t="s">
        <v>4651</v>
      </c>
      <c r="G7331" s="55" t="s">
        <v>26639</v>
      </c>
      <c r="H7331" s="55">
        <v>0</v>
      </c>
    </row>
    <row r="7332" spans="1:8" ht="12.5" customHeight="1">
      <c r="A7332" s="55">
        <v>19665</v>
      </c>
      <c r="B7332" s="55">
        <v>4</v>
      </c>
      <c r="C7332" s="55" t="s">
        <v>26640</v>
      </c>
      <c r="D7332" s="55" t="s">
        <v>4649</v>
      </c>
      <c r="E7332" s="55" t="s">
        <v>26641</v>
      </c>
      <c r="F7332" s="55" t="s">
        <v>4651</v>
      </c>
      <c r="G7332" s="55" t="s">
        <v>26642</v>
      </c>
      <c r="H7332" s="55">
        <v>0</v>
      </c>
    </row>
    <row r="7333" spans="1:8" ht="12.5" customHeight="1">
      <c r="A7333" s="55">
        <v>19851</v>
      </c>
      <c r="B7333" s="55">
        <v>4</v>
      </c>
      <c r="C7333" s="55" t="s">
        <v>26643</v>
      </c>
      <c r="D7333" s="55" t="s">
        <v>4649</v>
      </c>
      <c r="E7333" s="55" t="s">
        <v>26644</v>
      </c>
      <c r="F7333" s="55" t="s">
        <v>4651</v>
      </c>
      <c r="G7333" s="55" t="s">
        <v>26645</v>
      </c>
      <c r="H7333" s="55">
        <v>0</v>
      </c>
    </row>
    <row r="7334" spans="1:8" ht="12.5" customHeight="1">
      <c r="A7334" s="55">
        <v>19866</v>
      </c>
      <c r="B7334" s="55">
        <v>4</v>
      </c>
      <c r="C7334" s="55" t="s">
        <v>26646</v>
      </c>
      <c r="D7334" s="55" t="s">
        <v>4649</v>
      </c>
      <c r="E7334" s="55" t="s">
        <v>26647</v>
      </c>
      <c r="F7334" s="55" t="s">
        <v>4651</v>
      </c>
      <c r="G7334" s="55" t="s">
        <v>26648</v>
      </c>
      <c r="H7334" s="55">
        <v>0</v>
      </c>
    </row>
    <row r="7335" spans="1:8" ht="12.5" customHeight="1">
      <c r="A7335" s="55">
        <v>20442</v>
      </c>
      <c r="B7335" s="55">
        <v>4</v>
      </c>
      <c r="C7335" s="55" t="s">
        <v>26649</v>
      </c>
      <c r="D7335" s="55" t="s">
        <v>4649</v>
      </c>
      <c r="E7335" s="55" t="s">
        <v>26650</v>
      </c>
      <c r="F7335" s="55" t="s">
        <v>4651</v>
      </c>
      <c r="G7335" s="55" t="s">
        <v>26651</v>
      </c>
      <c r="H7335" s="55">
        <v>0</v>
      </c>
    </row>
    <row r="7336" spans="1:8" ht="12.5" customHeight="1">
      <c r="A7336" s="55">
        <v>20750</v>
      </c>
      <c r="B7336" s="55">
        <v>4</v>
      </c>
      <c r="C7336" s="55" t="s">
        <v>26652</v>
      </c>
      <c r="D7336" s="55" t="s">
        <v>4649</v>
      </c>
      <c r="E7336" s="55" t="s">
        <v>26653</v>
      </c>
      <c r="F7336" s="55" t="s">
        <v>4651</v>
      </c>
      <c r="G7336" s="55" t="s">
        <v>26654</v>
      </c>
      <c r="H7336" s="55">
        <v>0</v>
      </c>
    </row>
    <row r="7337" spans="1:8" ht="12.5" customHeight="1">
      <c r="A7337" s="55">
        <v>21486</v>
      </c>
      <c r="B7337" s="55">
        <v>4</v>
      </c>
      <c r="C7337" s="55" t="s">
        <v>26655</v>
      </c>
      <c r="D7337" s="55" t="s">
        <v>4649</v>
      </c>
      <c r="E7337" s="55" t="s">
        <v>26656</v>
      </c>
      <c r="F7337" s="55" t="s">
        <v>4651</v>
      </c>
      <c r="G7337" s="55" t="s">
        <v>26657</v>
      </c>
      <c r="H7337" s="55">
        <v>0</v>
      </c>
    </row>
    <row r="7338" spans="1:8" ht="12.5" customHeight="1">
      <c r="A7338" s="55">
        <v>21686</v>
      </c>
      <c r="B7338" s="55">
        <v>4</v>
      </c>
      <c r="C7338" s="55" t="s">
        <v>26658</v>
      </c>
      <c r="D7338" s="55" t="s">
        <v>4649</v>
      </c>
      <c r="E7338" s="55" t="s">
        <v>26659</v>
      </c>
      <c r="F7338" s="55" t="s">
        <v>4651</v>
      </c>
      <c r="G7338" s="55" t="s">
        <v>26660</v>
      </c>
      <c r="H7338" s="55">
        <v>0</v>
      </c>
    </row>
    <row r="7339" spans="1:8" ht="12.5" customHeight="1">
      <c r="A7339" s="55">
        <v>21697</v>
      </c>
      <c r="B7339" s="55">
        <v>4</v>
      </c>
      <c r="C7339" s="55" t="s">
        <v>26661</v>
      </c>
      <c r="D7339" s="55" t="s">
        <v>4649</v>
      </c>
      <c r="E7339" s="55" t="s">
        <v>26662</v>
      </c>
      <c r="F7339" s="55" t="s">
        <v>4651</v>
      </c>
      <c r="G7339" s="55" t="s">
        <v>26663</v>
      </c>
      <c r="H7339" s="55">
        <v>0</v>
      </c>
    </row>
    <row r="7340" spans="1:8" ht="12.5" customHeight="1">
      <c r="A7340" s="55">
        <v>22040</v>
      </c>
      <c r="B7340" s="55">
        <v>4</v>
      </c>
      <c r="C7340" s="55" t="s">
        <v>26664</v>
      </c>
      <c r="D7340" s="55" t="s">
        <v>4649</v>
      </c>
      <c r="E7340" s="55" t="s">
        <v>26665</v>
      </c>
      <c r="F7340" s="55" t="s">
        <v>4651</v>
      </c>
      <c r="G7340" s="55" t="s">
        <v>26666</v>
      </c>
      <c r="H7340" s="55">
        <v>0</v>
      </c>
    </row>
    <row r="7341" spans="1:8" ht="12.5" customHeight="1">
      <c r="A7341" s="55">
        <v>22152</v>
      </c>
      <c r="B7341" s="55">
        <v>4</v>
      </c>
      <c r="C7341" s="55" t="s">
        <v>26667</v>
      </c>
      <c r="D7341" s="55" t="s">
        <v>4649</v>
      </c>
      <c r="E7341" s="55" t="s">
        <v>26668</v>
      </c>
      <c r="F7341" s="55" t="s">
        <v>4651</v>
      </c>
      <c r="G7341" s="55" t="s">
        <v>26669</v>
      </c>
      <c r="H7341" s="55">
        <v>0</v>
      </c>
    </row>
    <row r="7342" spans="1:8" ht="12.5" customHeight="1">
      <c r="A7342" s="55">
        <v>22284</v>
      </c>
      <c r="B7342" s="55">
        <v>4</v>
      </c>
      <c r="C7342" s="55" t="s">
        <v>26670</v>
      </c>
      <c r="D7342" s="55" t="s">
        <v>4649</v>
      </c>
      <c r="E7342" s="55" t="s">
        <v>26671</v>
      </c>
      <c r="F7342" s="55" t="s">
        <v>4651</v>
      </c>
      <c r="G7342" s="55" t="s">
        <v>26672</v>
      </c>
      <c r="H7342" s="55">
        <v>0</v>
      </c>
    </row>
    <row r="7343" spans="1:8" ht="12.5" customHeight="1">
      <c r="A7343" s="55">
        <v>22340</v>
      </c>
      <c r="B7343" s="55">
        <v>4</v>
      </c>
      <c r="C7343" s="55" t="s">
        <v>26673</v>
      </c>
      <c r="D7343" s="55" t="s">
        <v>4649</v>
      </c>
      <c r="E7343" s="55" t="s">
        <v>26674</v>
      </c>
      <c r="F7343" s="55" t="s">
        <v>4651</v>
      </c>
      <c r="G7343" s="55" t="s">
        <v>26675</v>
      </c>
      <c r="H7343" s="55">
        <v>0</v>
      </c>
    </row>
    <row r="7344" spans="1:8" ht="12.5" customHeight="1">
      <c r="A7344" s="55">
        <v>22548</v>
      </c>
      <c r="B7344" s="55">
        <v>4</v>
      </c>
      <c r="C7344" s="55" t="s">
        <v>26676</v>
      </c>
      <c r="D7344" s="55" t="s">
        <v>4649</v>
      </c>
      <c r="E7344" s="55" t="s">
        <v>26677</v>
      </c>
      <c r="F7344" s="55" t="s">
        <v>4651</v>
      </c>
      <c r="G7344" s="55" t="s">
        <v>26678</v>
      </c>
      <c r="H7344" s="55">
        <v>0</v>
      </c>
    </row>
    <row r="7345" spans="1:8" ht="12.5" customHeight="1">
      <c r="A7345" s="55">
        <v>22769</v>
      </c>
      <c r="B7345" s="55">
        <v>4</v>
      </c>
      <c r="C7345" s="55" t="s">
        <v>26679</v>
      </c>
      <c r="D7345" s="55" t="s">
        <v>4649</v>
      </c>
      <c r="E7345" s="55" t="s">
        <v>26680</v>
      </c>
      <c r="F7345" s="55" t="s">
        <v>4651</v>
      </c>
      <c r="G7345" s="55" t="s">
        <v>26681</v>
      </c>
      <c r="H7345" s="55">
        <v>0</v>
      </c>
    </row>
    <row r="7346" spans="1:8" ht="12.5" customHeight="1">
      <c r="A7346" s="55">
        <v>22782</v>
      </c>
      <c r="B7346" s="55">
        <v>4</v>
      </c>
      <c r="C7346" s="55" t="s">
        <v>26682</v>
      </c>
      <c r="D7346" s="55" t="s">
        <v>4649</v>
      </c>
      <c r="E7346" s="55" t="s">
        <v>26683</v>
      </c>
      <c r="F7346" s="55" t="s">
        <v>4651</v>
      </c>
      <c r="G7346" s="55" t="s">
        <v>26684</v>
      </c>
      <c r="H7346" s="55">
        <v>0</v>
      </c>
    </row>
    <row r="7347" spans="1:8" ht="12.5" customHeight="1">
      <c r="A7347" s="55">
        <v>23007</v>
      </c>
      <c r="B7347" s="55">
        <v>4</v>
      </c>
      <c r="C7347" s="55" t="s">
        <v>26685</v>
      </c>
      <c r="D7347" s="55" t="s">
        <v>4649</v>
      </c>
      <c r="E7347" s="55" t="s">
        <v>26686</v>
      </c>
      <c r="F7347" s="55" t="s">
        <v>4651</v>
      </c>
      <c r="G7347" s="55" t="s">
        <v>26687</v>
      </c>
      <c r="H7347" s="55">
        <v>0</v>
      </c>
    </row>
    <row r="7348" spans="1:8" ht="12.5" customHeight="1">
      <c r="A7348" s="55">
        <v>23056</v>
      </c>
      <c r="B7348" s="55">
        <v>4</v>
      </c>
      <c r="C7348" s="55" t="s">
        <v>26688</v>
      </c>
      <c r="D7348" s="55" t="s">
        <v>4649</v>
      </c>
      <c r="E7348" s="55" t="s">
        <v>26689</v>
      </c>
      <c r="F7348" s="55" t="s">
        <v>4651</v>
      </c>
      <c r="G7348" s="55" t="s">
        <v>26690</v>
      </c>
      <c r="H7348" s="55">
        <v>0</v>
      </c>
    </row>
    <row r="7349" spans="1:8" ht="12.5" customHeight="1">
      <c r="A7349" s="55">
        <v>23207</v>
      </c>
      <c r="B7349" s="55">
        <v>4</v>
      </c>
      <c r="C7349" s="55" t="s">
        <v>26691</v>
      </c>
      <c r="D7349" s="55" t="s">
        <v>4649</v>
      </c>
      <c r="E7349" s="55" t="s">
        <v>26692</v>
      </c>
      <c r="F7349" s="55" t="s">
        <v>4651</v>
      </c>
      <c r="G7349" s="55" t="s">
        <v>26693</v>
      </c>
      <c r="H7349" s="55">
        <v>0</v>
      </c>
    </row>
    <row r="7350" spans="1:8" ht="12.5" customHeight="1">
      <c r="A7350" s="55">
        <v>23270</v>
      </c>
      <c r="B7350" s="55">
        <v>4</v>
      </c>
      <c r="C7350" s="55" t="s">
        <v>26694</v>
      </c>
      <c r="D7350" s="55" t="s">
        <v>4649</v>
      </c>
      <c r="E7350" s="55" t="s">
        <v>26695</v>
      </c>
      <c r="F7350" s="55" t="s">
        <v>4651</v>
      </c>
      <c r="G7350" s="55" t="s">
        <v>26696</v>
      </c>
      <c r="H7350" s="55">
        <v>0</v>
      </c>
    </row>
    <row r="7351" spans="1:8" ht="12.5" customHeight="1">
      <c r="A7351" s="55">
        <v>23354</v>
      </c>
      <c r="B7351" s="55">
        <v>4</v>
      </c>
      <c r="C7351" s="55" t="s">
        <v>26697</v>
      </c>
      <c r="D7351" s="55" t="s">
        <v>4649</v>
      </c>
      <c r="E7351" s="55" t="s">
        <v>26698</v>
      </c>
      <c r="F7351" s="55" t="s">
        <v>4651</v>
      </c>
      <c r="G7351" s="55" t="s">
        <v>26699</v>
      </c>
      <c r="H7351" s="55">
        <v>0</v>
      </c>
    </row>
    <row r="7352" spans="1:8" ht="12.5" customHeight="1">
      <c r="A7352" s="55">
        <v>23469</v>
      </c>
      <c r="B7352" s="55">
        <v>4</v>
      </c>
      <c r="C7352" s="55" t="s">
        <v>26700</v>
      </c>
      <c r="D7352" s="55" t="s">
        <v>4649</v>
      </c>
      <c r="E7352" s="55" t="s">
        <v>26701</v>
      </c>
      <c r="F7352" s="55" t="s">
        <v>4651</v>
      </c>
      <c r="G7352" s="55" t="s">
        <v>26702</v>
      </c>
      <c r="H7352" s="55">
        <v>0</v>
      </c>
    </row>
    <row r="7353" spans="1:8" ht="12.5" customHeight="1">
      <c r="A7353" s="55">
        <v>23788</v>
      </c>
      <c r="B7353" s="55">
        <v>4</v>
      </c>
      <c r="C7353" s="55" t="s">
        <v>26703</v>
      </c>
      <c r="D7353" s="55" t="s">
        <v>4649</v>
      </c>
      <c r="E7353" s="55" t="s">
        <v>26704</v>
      </c>
      <c r="F7353" s="55" t="s">
        <v>4651</v>
      </c>
      <c r="G7353" s="55" t="s">
        <v>26705</v>
      </c>
      <c r="H7353" s="55">
        <v>0</v>
      </c>
    </row>
    <row r="7354" spans="1:8" ht="12.5" customHeight="1">
      <c r="A7354" s="55">
        <v>24426</v>
      </c>
      <c r="B7354" s="55">
        <v>4</v>
      </c>
      <c r="C7354" s="55" t="s">
        <v>26706</v>
      </c>
      <c r="D7354" s="55" t="s">
        <v>4649</v>
      </c>
      <c r="E7354" s="55" t="s">
        <v>26707</v>
      </c>
      <c r="F7354" s="55" t="s">
        <v>4651</v>
      </c>
      <c r="G7354" s="55" t="s">
        <v>26708</v>
      </c>
      <c r="H7354" s="55">
        <v>0</v>
      </c>
    </row>
    <row r="7355" spans="1:8" ht="12.5" customHeight="1">
      <c r="A7355" s="55">
        <v>24512</v>
      </c>
      <c r="B7355" s="55">
        <v>4</v>
      </c>
      <c r="C7355" s="55" t="s">
        <v>26709</v>
      </c>
      <c r="D7355" s="55" t="s">
        <v>4649</v>
      </c>
      <c r="E7355" s="55" t="s">
        <v>26710</v>
      </c>
      <c r="F7355" s="55" t="s">
        <v>4651</v>
      </c>
      <c r="G7355" s="55" t="s">
        <v>26711</v>
      </c>
      <c r="H7355" s="55">
        <v>0</v>
      </c>
    </row>
    <row r="7356" spans="1:8" ht="12.5" customHeight="1">
      <c r="A7356" s="55">
        <v>24618</v>
      </c>
      <c r="B7356" s="55">
        <v>4</v>
      </c>
      <c r="C7356" s="55" t="s">
        <v>26712</v>
      </c>
      <c r="D7356" s="55" t="s">
        <v>4649</v>
      </c>
      <c r="E7356" s="55" t="s">
        <v>26713</v>
      </c>
      <c r="F7356" s="55" t="s">
        <v>4651</v>
      </c>
      <c r="G7356" s="55" t="s">
        <v>26714</v>
      </c>
      <c r="H7356" s="55">
        <v>0</v>
      </c>
    </row>
    <row r="7357" spans="1:8" ht="12.5" customHeight="1">
      <c r="A7357" s="55">
        <v>24684</v>
      </c>
      <c r="B7357" s="55">
        <v>4</v>
      </c>
      <c r="C7357" s="55" t="s">
        <v>26715</v>
      </c>
      <c r="D7357" s="55" t="s">
        <v>4649</v>
      </c>
      <c r="E7357" s="55" t="s">
        <v>26716</v>
      </c>
      <c r="F7357" s="55" t="s">
        <v>4651</v>
      </c>
      <c r="G7357" s="55" t="s">
        <v>26717</v>
      </c>
      <c r="H7357" s="55">
        <v>0</v>
      </c>
    </row>
    <row r="7358" spans="1:8" ht="12.5" customHeight="1">
      <c r="A7358" s="55">
        <v>24772</v>
      </c>
      <c r="B7358" s="55">
        <v>4</v>
      </c>
      <c r="C7358" s="55" t="s">
        <v>26718</v>
      </c>
      <c r="D7358" s="55" t="s">
        <v>4649</v>
      </c>
      <c r="E7358" s="55" t="s">
        <v>26719</v>
      </c>
      <c r="F7358" s="55" t="s">
        <v>4651</v>
      </c>
      <c r="G7358" s="55" t="s">
        <v>26720</v>
      </c>
      <c r="H7358" s="55">
        <v>0</v>
      </c>
    </row>
    <row r="7359" spans="1:8" ht="12.5" customHeight="1">
      <c r="A7359" s="55">
        <v>24784</v>
      </c>
      <c r="B7359" s="55">
        <v>4</v>
      </c>
      <c r="C7359" s="55" t="s">
        <v>26721</v>
      </c>
      <c r="D7359" s="55" t="s">
        <v>4649</v>
      </c>
      <c r="E7359" s="55" t="s">
        <v>26722</v>
      </c>
      <c r="F7359" s="55" t="s">
        <v>4651</v>
      </c>
      <c r="G7359" s="55" t="s">
        <v>26723</v>
      </c>
      <c r="H7359" s="55">
        <v>0</v>
      </c>
    </row>
    <row r="7360" spans="1:8" ht="12.5" customHeight="1">
      <c r="A7360" s="55">
        <v>25415</v>
      </c>
      <c r="B7360" s="55">
        <v>4</v>
      </c>
      <c r="C7360" s="55" t="s">
        <v>26724</v>
      </c>
      <c r="D7360" s="55" t="s">
        <v>4649</v>
      </c>
      <c r="E7360" s="55" t="s">
        <v>26725</v>
      </c>
      <c r="F7360" s="55" t="s">
        <v>4651</v>
      </c>
      <c r="G7360" s="55" t="s">
        <v>26726</v>
      </c>
      <c r="H7360" s="55">
        <v>0</v>
      </c>
    </row>
    <row r="7361" spans="1:8" ht="12.5" customHeight="1">
      <c r="A7361" s="55">
        <v>26007</v>
      </c>
      <c r="B7361" s="55">
        <v>4</v>
      </c>
      <c r="C7361" s="55" t="s">
        <v>26727</v>
      </c>
      <c r="D7361" s="55" t="s">
        <v>4649</v>
      </c>
      <c r="E7361" s="55" t="s">
        <v>26728</v>
      </c>
      <c r="F7361" s="55" t="s">
        <v>4651</v>
      </c>
      <c r="G7361" s="55" t="s">
        <v>26729</v>
      </c>
      <c r="H7361" s="55">
        <v>0</v>
      </c>
    </row>
    <row r="7362" spans="1:8" ht="12.5" customHeight="1">
      <c r="A7362" s="55">
        <v>26106</v>
      </c>
      <c r="B7362" s="55">
        <v>4</v>
      </c>
      <c r="C7362" s="55" t="s">
        <v>26730</v>
      </c>
      <c r="D7362" s="55" t="s">
        <v>4649</v>
      </c>
      <c r="E7362" s="55" t="s">
        <v>26731</v>
      </c>
      <c r="F7362" s="55" t="s">
        <v>4651</v>
      </c>
      <c r="G7362" s="55" t="s">
        <v>26732</v>
      </c>
      <c r="H7362" s="55">
        <v>0</v>
      </c>
    </row>
    <row r="7363" spans="1:8" ht="12.5" customHeight="1">
      <c r="A7363" s="55">
        <v>26199</v>
      </c>
      <c r="B7363" s="55">
        <v>4</v>
      </c>
      <c r="C7363" s="55" t="s">
        <v>26733</v>
      </c>
      <c r="D7363" s="55" t="s">
        <v>4649</v>
      </c>
      <c r="E7363" s="55" t="s">
        <v>26734</v>
      </c>
      <c r="F7363" s="55" t="s">
        <v>4651</v>
      </c>
      <c r="G7363" s="55" t="s">
        <v>26735</v>
      </c>
      <c r="H7363" s="55">
        <v>0</v>
      </c>
    </row>
    <row r="7364" spans="1:8" ht="12.5" customHeight="1">
      <c r="A7364" s="55">
        <v>26286</v>
      </c>
      <c r="B7364" s="55">
        <v>4</v>
      </c>
      <c r="C7364" s="55" t="s">
        <v>26736</v>
      </c>
      <c r="D7364" s="55" t="s">
        <v>4649</v>
      </c>
      <c r="E7364" s="55" t="s">
        <v>26737</v>
      </c>
      <c r="F7364" s="55" t="s">
        <v>4651</v>
      </c>
      <c r="G7364" s="55" t="s">
        <v>26738</v>
      </c>
      <c r="H7364" s="55">
        <v>0</v>
      </c>
    </row>
    <row r="7365" spans="1:8" ht="12.5" customHeight="1">
      <c r="A7365" s="55">
        <v>26335</v>
      </c>
      <c r="B7365" s="55">
        <v>4</v>
      </c>
      <c r="C7365" s="55" t="s">
        <v>26739</v>
      </c>
      <c r="D7365" s="55" t="s">
        <v>4649</v>
      </c>
      <c r="E7365" s="55" t="s">
        <v>26740</v>
      </c>
      <c r="F7365" s="55" t="s">
        <v>4651</v>
      </c>
      <c r="G7365" s="55" t="s">
        <v>26741</v>
      </c>
      <c r="H7365" s="55">
        <v>0</v>
      </c>
    </row>
    <row r="7366" spans="1:8" ht="12.5" customHeight="1">
      <c r="A7366" s="55">
        <v>26472</v>
      </c>
      <c r="B7366" s="55">
        <v>4</v>
      </c>
      <c r="C7366" s="55" t="s">
        <v>26742</v>
      </c>
      <c r="D7366" s="55" t="s">
        <v>4649</v>
      </c>
      <c r="E7366" s="55" t="s">
        <v>26743</v>
      </c>
      <c r="F7366" s="55" t="s">
        <v>4651</v>
      </c>
      <c r="G7366" s="55" t="s">
        <v>26744</v>
      </c>
      <c r="H7366" s="55">
        <v>0</v>
      </c>
    </row>
    <row r="7367" spans="1:8" ht="12.5" customHeight="1">
      <c r="A7367" s="55">
        <v>26677</v>
      </c>
      <c r="B7367" s="55">
        <v>4</v>
      </c>
      <c r="C7367" s="55" t="s">
        <v>26745</v>
      </c>
      <c r="D7367" s="55" t="s">
        <v>4649</v>
      </c>
      <c r="E7367" s="55" t="s">
        <v>26746</v>
      </c>
      <c r="F7367" s="55" t="s">
        <v>4651</v>
      </c>
      <c r="G7367" s="55" t="s">
        <v>26747</v>
      </c>
      <c r="H7367" s="55">
        <v>0</v>
      </c>
    </row>
    <row r="7368" spans="1:8" ht="12.5" customHeight="1">
      <c r="A7368" s="55">
        <v>27398</v>
      </c>
      <c r="B7368" s="55">
        <v>4</v>
      </c>
      <c r="C7368" s="55" t="s">
        <v>26748</v>
      </c>
      <c r="D7368" s="55" t="s">
        <v>4649</v>
      </c>
      <c r="E7368" s="55" t="s">
        <v>26749</v>
      </c>
      <c r="F7368" s="55" t="s">
        <v>4651</v>
      </c>
      <c r="G7368" s="55" t="s">
        <v>26750</v>
      </c>
      <c r="H7368" s="55">
        <v>0</v>
      </c>
    </row>
    <row r="7369" spans="1:8" ht="12.5" customHeight="1">
      <c r="A7369" s="55">
        <v>27399</v>
      </c>
      <c r="B7369" s="55">
        <v>4</v>
      </c>
      <c r="C7369" s="55" t="s">
        <v>26751</v>
      </c>
      <c r="D7369" s="55" t="s">
        <v>4649</v>
      </c>
      <c r="E7369" s="55" t="s">
        <v>26752</v>
      </c>
      <c r="F7369" s="55" t="s">
        <v>4651</v>
      </c>
      <c r="G7369" s="55" t="s">
        <v>26753</v>
      </c>
      <c r="H7369" s="55">
        <v>0</v>
      </c>
    </row>
    <row r="7370" spans="1:8" ht="12.5" customHeight="1">
      <c r="A7370" s="55">
        <v>27506</v>
      </c>
      <c r="B7370" s="55">
        <v>4</v>
      </c>
      <c r="C7370" s="55" t="s">
        <v>26754</v>
      </c>
      <c r="D7370" s="55" t="s">
        <v>4649</v>
      </c>
      <c r="E7370" s="55" t="s">
        <v>26755</v>
      </c>
      <c r="F7370" s="55" t="s">
        <v>4651</v>
      </c>
      <c r="G7370" s="55" t="s">
        <v>26756</v>
      </c>
      <c r="H7370" s="55">
        <v>0</v>
      </c>
    </row>
    <row r="7371" spans="1:8" ht="12.5" customHeight="1">
      <c r="A7371" s="55">
        <v>27609</v>
      </c>
      <c r="B7371" s="55">
        <v>4</v>
      </c>
      <c r="C7371" s="55" t="s">
        <v>26757</v>
      </c>
      <c r="D7371" s="55" t="s">
        <v>4649</v>
      </c>
      <c r="E7371" s="55" t="s">
        <v>26758</v>
      </c>
      <c r="F7371" s="55" t="s">
        <v>4651</v>
      </c>
      <c r="G7371" s="55" t="s">
        <v>26759</v>
      </c>
      <c r="H7371" s="55">
        <v>0</v>
      </c>
    </row>
    <row r="7372" spans="1:8" ht="12.5" customHeight="1">
      <c r="A7372" s="55">
        <v>27749</v>
      </c>
      <c r="B7372" s="55">
        <v>4</v>
      </c>
      <c r="C7372" s="55" t="s">
        <v>26760</v>
      </c>
      <c r="D7372" s="55" t="s">
        <v>4649</v>
      </c>
      <c r="E7372" s="55" t="s">
        <v>26761</v>
      </c>
      <c r="F7372" s="55" t="s">
        <v>4651</v>
      </c>
      <c r="G7372" s="55" t="s">
        <v>26762</v>
      </c>
      <c r="H7372" s="55">
        <v>0</v>
      </c>
    </row>
    <row r="7373" spans="1:8" ht="12.5" customHeight="1">
      <c r="A7373" s="55">
        <v>27755</v>
      </c>
      <c r="B7373" s="55">
        <v>4</v>
      </c>
      <c r="C7373" s="55" t="s">
        <v>26763</v>
      </c>
      <c r="D7373" s="55" t="s">
        <v>4649</v>
      </c>
      <c r="E7373" s="55" t="s">
        <v>26764</v>
      </c>
      <c r="F7373" s="55" t="s">
        <v>4651</v>
      </c>
      <c r="G7373" s="55" t="s">
        <v>26765</v>
      </c>
      <c r="H7373" s="55">
        <v>0</v>
      </c>
    </row>
    <row r="7374" spans="1:8" ht="12.5" customHeight="1">
      <c r="A7374" s="55">
        <v>27989</v>
      </c>
      <c r="B7374" s="55">
        <v>4</v>
      </c>
      <c r="C7374" s="55" t="s">
        <v>26766</v>
      </c>
      <c r="D7374" s="55" t="s">
        <v>4649</v>
      </c>
      <c r="E7374" s="55" t="s">
        <v>26767</v>
      </c>
      <c r="F7374" s="55" t="s">
        <v>4651</v>
      </c>
      <c r="G7374" s="55" t="s">
        <v>26768</v>
      </c>
      <c r="H7374" s="55">
        <v>0</v>
      </c>
    </row>
    <row r="7375" spans="1:8" ht="12.5" customHeight="1">
      <c r="A7375" s="55">
        <v>28066</v>
      </c>
      <c r="B7375" s="55">
        <v>4</v>
      </c>
      <c r="C7375" s="55" t="s">
        <v>26769</v>
      </c>
      <c r="D7375" s="55" t="s">
        <v>4649</v>
      </c>
      <c r="E7375" s="55" t="s">
        <v>26770</v>
      </c>
      <c r="F7375" s="55" t="s">
        <v>4651</v>
      </c>
      <c r="G7375" s="55" t="s">
        <v>26771</v>
      </c>
      <c r="H7375" s="55">
        <v>0</v>
      </c>
    </row>
    <row r="7376" spans="1:8" ht="12.5" customHeight="1">
      <c r="A7376" s="55">
        <v>28182</v>
      </c>
      <c r="B7376" s="55">
        <v>4</v>
      </c>
      <c r="C7376" s="55" t="s">
        <v>26772</v>
      </c>
      <c r="D7376" s="55" t="s">
        <v>4649</v>
      </c>
      <c r="E7376" s="55" t="s">
        <v>26773</v>
      </c>
      <c r="F7376" s="55" t="s">
        <v>4651</v>
      </c>
      <c r="G7376" s="55" t="s">
        <v>26774</v>
      </c>
      <c r="H7376" s="55">
        <v>0</v>
      </c>
    </row>
    <row r="7377" spans="1:8" ht="12.5" customHeight="1">
      <c r="A7377" s="55">
        <v>28230</v>
      </c>
      <c r="B7377" s="55">
        <v>4</v>
      </c>
      <c r="C7377" s="55" t="s">
        <v>26775</v>
      </c>
      <c r="D7377" s="55" t="s">
        <v>4649</v>
      </c>
      <c r="E7377" s="55" t="s">
        <v>26776</v>
      </c>
      <c r="F7377" s="55" t="s">
        <v>4651</v>
      </c>
      <c r="G7377" s="55" t="s">
        <v>26777</v>
      </c>
      <c r="H7377" s="55">
        <v>0</v>
      </c>
    </row>
    <row r="7378" spans="1:8" ht="12.5" customHeight="1">
      <c r="A7378" s="55">
        <v>28629</v>
      </c>
      <c r="B7378" s="55">
        <v>4</v>
      </c>
      <c r="C7378" s="55" t="s">
        <v>26778</v>
      </c>
      <c r="D7378" s="55" t="s">
        <v>4649</v>
      </c>
      <c r="E7378" s="55" t="s">
        <v>26779</v>
      </c>
      <c r="F7378" s="55" t="s">
        <v>4651</v>
      </c>
      <c r="G7378" s="55" t="s">
        <v>26780</v>
      </c>
      <c r="H7378" s="55">
        <v>0</v>
      </c>
    </row>
    <row r="7379" spans="1:8" ht="12.5" customHeight="1">
      <c r="A7379" s="55">
        <v>28999</v>
      </c>
      <c r="B7379" s="55">
        <v>4</v>
      </c>
      <c r="C7379" s="55" t="s">
        <v>26781</v>
      </c>
      <c r="D7379" s="55" t="s">
        <v>4649</v>
      </c>
      <c r="E7379" s="55" t="s">
        <v>26782</v>
      </c>
      <c r="F7379" s="55" t="s">
        <v>4651</v>
      </c>
      <c r="G7379" s="55" t="s">
        <v>26783</v>
      </c>
      <c r="H7379" s="55">
        <v>0</v>
      </c>
    </row>
    <row r="7380" spans="1:8" ht="12.5" customHeight="1">
      <c r="A7380" s="55">
        <v>29059</v>
      </c>
      <c r="B7380" s="55">
        <v>4</v>
      </c>
      <c r="C7380" s="55" t="s">
        <v>26784</v>
      </c>
      <c r="D7380" s="55" t="s">
        <v>4649</v>
      </c>
      <c r="E7380" s="55" t="s">
        <v>26785</v>
      </c>
      <c r="F7380" s="55" t="s">
        <v>4651</v>
      </c>
      <c r="G7380" s="55" t="s">
        <v>26786</v>
      </c>
      <c r="H7380" s="55">
        <v>0</v>
      </c>
    </row>
    <row r="7381" spans="1:8" ht="12.5" customHeight="1">
      <c r="A7381" s="55">
        <v>29078</v>
      </c>
      <c r="B7381" s="55">
        <v>4</v>
      </c>
      <c r="C7381" s="55" t="s">
        <v>26787</v>
      </c>
      <c r="D7381" s="55" t="s">
        <v>4649</v>
      </c>
      <c r="E7381" s="55" t="s">
        <v>26788</v>
      </c>
      <c r="F7381" s="55" t="s">
        <v>4651</v>
      </c>
      <c r="G7381" s="55" t="s">
        <v>26789</v>
      </c>
      <c r="H7381" s="55">
        <v>0</v>
      </c>
    </row>
    <row r="7382" spans="1:8" ht="12.5" customHeight="1">
      <c r="A7382" s="55">
        <v>29238</v>
      </c>
      <c r="B7382" s="55">
        <v>4</v>
      </c>
      <c r="C7382" s="55" t="s">
        <v>26790</v>
      </c>
      <c r="D7382" s="55" t="s">
        <v>4649</v>
      </c>
      <c r="E7382" s="55" t="s">
        <v>26791</v>
      </c>
      <c r="F7382" s="55" t="s">
        <v>4651</v>
      </c>
      <c r="G7382" s="55" t="s">
        <v>26792</v>
      </c>
      <c r="H7382" s="55">
        <v>0</v>
      </c>
    </row>
    <row r="7383" spans="1:8" ht="12.5" customHeight="1">
      <c r="A7383" s="55">
        <v>29265</v>
      </c>
      <c r="B7383" s="55">
        <v>4</v>
      </c>
      <c r="C7383" s="55" t="s">
        <v>26793</v>
      </c>
      <c r="D7383" s="55" t="s">
        <v>4649</v>
      </c>
      <c r="E7383" s="55" t="s">
        <v>26794</v>
      </c>
      <c r="F7383" s="55" t="s">
        <v>4651</v>
      </c>
      <c r="G7383" s="55" t="s">
        <v>26795</v>
      </c>
      <c r="H7383" s="55">
        <v>0</v>
      </c>
    </row>
    <row r="7384" spans="1:8" ht="12.5" customHeight="1">
      <c r="A7384" s="55">
        <v>11177</v>
      </c>
      <c r="B7384" s="55">
        <v>4</v>
      </c>
      <c r="C7384" s="55" t="s">
        <v>26796</v>
      </c>
      <c r="D7384" s="55" t="s">
        <v>4649</v>
      </c>
      <c r="E7384" s="55" t="s">
        <v>26797</v>
      </c>
      <c r="F7384" s="55" t="s">
        <v>4651</v>
      </c>
      <c r="G7384" s="55" t="s">
        <v>26798</v>
      </c>
      <c r="H7384" s="55">
        <v>0</v>
      </c>
    </row>
    <row r="7385" spans="1:8" ht="12.5" customHeight="1">
      <c r="A7385" s="55">
        <v>11186</v>
      </c>
      <c r="B7385" s="55">
        <v>4</v>
      </c>
      <c r="C7385" s="55" t="s">
        <v>26799</v>
      </c>
      <c r="D7385" s="55" t="s">
        <v>4649</v>
      </c>
      <c r="E7385" s="55" t="s">
        <v>26800</v>
      </c>
      <c r="F7385" s="55" t="s">
        <v>4651</v>
      </c>
      <c r="G7385" s="55" t="s">
        <v>26801</v>
      </c>
      <c r="H7385" s="55">
        <v>0</v>
      </c>
    </row>
    <row r="7386" spans="1:8" ht="12.5" customHeight="1">
      <c r="A7386" s="55">
        <v>11697</v>
      </c>
      <c r="B7386" s="55">
        <v>4</v>
      </c>
      <c r="C7386" s="55" t="s">
        <v>26802</v>
      </c>
      <c r="D7386" s="55" t="s">
        <v>4649</v>
      </c>
      <c r="E7386" s="55" t="s">
        <v>26803</v>
      </c>
      <c r="F7386" s="55" t="s">
        <v>4651</v>
      </c>
      <c r="G7386" s="55" t="s">
        <v>26804</v>
      </c>
      <c r="H7386" s="55">
        <v>0</v>
      </c>
    </row>
    <row r="7387" spans="1:8" ht="12.5" customHeight="1">
      <c r="A7387" s="55">
        <v>12026</v>
      </c>
      <c r="B7387" s="55">
        <v>4</v>
      </c>
      <c r="C7387" s="55" t="s">
        <v>26805</v>
      </c>
      <c r="D7387" s="55" t="s">
        <v>4649</v>
      </c>
      <c r="E7387" s="55" t="s">
        <v>26806</v>
      </c>
      <c r="F7387" s="55" t="s">
        <v>4651</v>
      </c>
      <c r="G7387" s="55" t="s">
        <v>26807</v>
      </c>
      <c r="H7387" s="55">
        <v>0</v>
      </c>
    </row>
    <row r="7388" spans="1:8" ht="12.5" customHeight="1">
      <c r="A7388" s="55">
        <v>12428</v>
      </c>
      <c r="B7388" s="55">
        <v>4</v>
      </c>
      <c r="C7388" s="55" t="s">
        <v>26808</v>
      </c>
      <c r="D7388" s="55" t="s">
        <v>4649</v>
      </c>
      <c r="E7388" s="55" t="s">
        <v>26809</v>
      </c>
      <c r="F7388" s="55" t="s">
        <v>4651</v>
      </c>
      <c r="G7388" s="55" t="s">
        <v>26810</v>
      </c>
      <c r="H7388" s="55">
        <v>0</v>
      </c>
    </row>
    <row r="7389" spans="1:8" ht="12.5" customHeight="1">
      <c r="A7389" s="55">
        <v>12527</v>
      </c>
      <c r="B7389" s="55">
        <v>4</v>
      </c>
      <c r="C7389" s="55" t="s">
        <v>26811</v>
      </c>
      <c r="D7389" s="55" t="s">
        <v>4649</v>
      </c>
      <c r="E7389" s="55" t="s">
        <v>26812</v>
      </c>
      <c r="F7389" s="55" t="s">
        <v>4651</v>
      </c>
      <c r="G7389" s="55" t="s">
        <v>26813</v>
      </c>
      <c r="H7389" s="55">
        <v>0</v>
      </c>
    </row>
    <row r="7390" spans="1:8" ht="12.5" customHeight="1">
      <c r="A7390" s="55">
        <v>13017</v>
      </c>
      <c r="B7390" s="55">
        <v>4</v>
      </c>
      <c r="C7390" s="55" t="s">
        <v>26814</v>
      </c>
      <c r="D7390" s="55" t="s">
        <v>4649</v>
      </c>
      <c r="E7390" s="55" t="s">
        <v>26815</v>
      </c>
      <c r="F7390" s="55" t="s">
        <v>4651</v>
      </c>
      <c r="G7390" s="55" t="s">
        <v>26816</v>
      </c>
      <c r="H7390" s="55">
        <v>0</v>
      </c>
    </row>
    <row r="7391" spans="1:8" ht="12.5" customHeight="1">
      <c r="A7391" s="55">
        <v>13250</v>
      </c>
      <c r="B7391" s="55">
        <v>4</v>
      </c>
      <c r="C7391" s="55" t="s">
        <v>26817</v>
      </c>
      <c r="D7391" s="55" t="s">
        <v>4649</v>
      </c>
      <c r="E7391" s="55" t="s">
        <v>26818</v>
      </c>
      <c r="F7391" s="55" t="s">
        <v>4651</v>
      </c>
      <c r="G7391" s="55" t="s">
        <v>26819</v>
      </c>
      <c r="H7391" s="55">
        <v>0</v>
      </c>
    </row>
    <row r="7392" spans="1:8" ht="12.5" customHeight="1">
      <c r="A7392" s="55">
        <v>13980</v>
      </c>
      <c r="B7392" s="55">
        <v>4</v>
      </c>
      <c r="C7392" s="55" t="s">
        <v>26820</v>
      </c>
      <c r="D7392" s="55" t="s">
        <v>4649</v>
      </c>
      <c r="E7392" s="55" t="s">
        <v>26821</v>
      </c>
      <c r="F7392" s="55" t="s">
        <v>4651</v>
      </c>
      <c r="G7392" s="55" t="s">
        <v>26822</v>
      </c>
      <c r="H7392" s="55">
        <v>0</v>
      </c>
    </row>
    <row r="7393" spans="1:8" ht="12.5" customHeight="1">
      <c r="A7393" s="55">
        <v>13986</v>
      </c>
      <c r="B7393" s="55">
        <v>4</v>
      </c>
      <c r="C7393" s="55" t="s">
        <v>26823</v>
      </c>
      <c r="D7393" s="55" t="s">
        <v>4649</v>
      </c>
      <c r="E7393" s="55" t="s">
        <v>26824</v>
      </c>
      <c r="F7393" s="55" t="s">
        <v>4651</v>
      </c>
      <c r="G7393" s="55" t="s">
        <v>26825</v>
      </c>
      <c r="H7393" s="55">
        <v>0</v>
      </c>
    </row>
    <row r="7394" spans="1:8" ht="12.5" customHeight="1">
      <c r="A7394" s="55">
        <v>14017</v>
      </c>
      <c r="B7394" s="55">
        <v>4</v>
      </c>
      <c r="C7394" s="55" t="s">
        <v>26826</v>
      </c>
      <c r="D7394" s="55" t="s">
        <v>4649</v>
      </c>
      <c r="E7394" s="55" t="s">
        <v>26827</v>
      </c>
      <c r="F7394" s="55" t="s">
        <v>4651</v>
      </c>
      <c r="G7394" s="55" t="s">
        <v>26828</v>
      </c>
      <c r="H7394" s="55">
        <v>0</v>
      </c>
    </row>
    <row r="7395" spans="1:8" ht="12.5" customHeight="1">
      <c r="A7395" s="55">
        <v>14434</v>
      </c>
      <c r="B7395" s="55">
        <v>4</v>
      </c>
      <c r="C7395" s="55" t="s">
        <v>26829</v>
      </c>
      <c r="D7395" s="55" t="s">
        <v>4649</v>
      </c>
      <c r="E7395" s="55" t="s">
        <v>26830</v>
      </c>
      <c r="F7395" s="55" t="s">
        <v>4651</v>
      </c>
      <c r="G7395" s="55" t="s">
        <v>26831</v>
      </c>
      <c r="H7395" s="55">
        <v>0</v>
      </c>
    </row>
    <row r="7396" spans="1:8" ht="12.5" customHeight="1">
      <c r="A7396" s="55">
        <v>14560</v>
      </c>
      <c r="B7396" s="55">
        <v>4</v>
      </c>
      <c r="C7396" s="55" t="s">
        <v>26832</v>
      </c>
      <c r="D7396" s="55" t="s">
        <v>4649</v>
      </c>
      <c r="E7396" s="55" t="s">
        <v>26833</v>
      </c>
      <c r="F7396" s="55" t="s">
        <v>4651</v>
      </c>
      <c r="G7396" s="55" t="s">
        <v>26834</v>
      </c>
      <c r="H7396" s="55">
        <v>0</v>
      </c>
    </row>
    <row r="7397" spans="1:8" ht="12.5" customHeight="1">
      <c r="A7397" s="55">
        <v>14752</v>
      </c>
      <c r="B7397" s="55">
        <v>4</v>
      </c>
      <c r="C7397" s="55" t="s">
        <v>26835</v>
      </c>
      <c r="D7397" s="55" t="s">
        <v>4649</v>
      </c>
      <c r="E7397" s="55" t="s">
        <v>26836</v>
      </c>
      <c r="F7397" s="55" t="s">
        <v>4651</v>
      </c>
      <c r="G7397" s="55" t="s">
        <v>26837</v>
      </c>
      <c r="H7397" s="55">
        <v>0</v>
      </c>
    </row>
    <row r="7398" spans="1:8" ht="12.5" customHeight="1">
      <c r="A7398" s="55">
        <v>15177</v>
      </c>
      <c r="B7398" s="55">
        <v>4</v>
      </c>
      <c r="C7398" s="55" t="s">
        <v>26838</v>
      </c>
      <c r="D7398" s="55" t="s">
        <v>4649</v>
      </c>
      <c r="E7398" s="55" t="s">
        <v>26839</v>
      </c>
      <c r="F7398" s="55" t="s">
        <v>4651</v>
      </c>
      <c r="G7398" s="55" t="s">
        <v>26840</v>
      </c>
      <c r="H7398" s="55">
        <v>0</v>
      </c>
    </row>
    <row r="7399" spans="1:8" ht="12.5" customHeight="1">
      <c r="A7399" s="55">
        <v>15203</v>
      </c>
      <c r="B7399" s="55">
        <v>4</v>
      </c>
      <c r="C7399" s="55" t="s">
        <v>26841</v>
      </c>
      <c r="D7399" s="55" t="s">
        <v>4649</v>
      </c>
      <c r="E7399" s="55" t="s">
        <v>26842</v>
      </c>
      <c r="F7399" s="55" t="s">
        <v>4651</v>
      </c>
      <c r="G7399" s="55" t="s">
        <v>26843</v>
      </c>
      <c r="H7399" s="55">
        <v>0</v>
      </c>
    </row>
    <row r="7400" spans="1:8" ht="12.5" customHeight="1">
      <c r="A7400" s="55">
        <v>15328</v>
      </c>
      <c r="B7400" s="55">
        <v>4</v>
      </c>
      <c r="C7400" s="55" t="s">
        <v>26844</v>
      </c>
      <c r="D7400" s="55" t="s">
        <v>4649</v>
      </c>
      <c r="E7400" s="55" t="s">
        <v>26845</v>
      </c>
      <c r="F7400" s="55" t="s">
        <v>4651</v>
      </c>
      <c r="G7400" s="55" t="s">
        <v>26846</v>
      </c>
      <c r="H7400" s="55">
        <v>0</v>
      </c>
    </row>
    <row r="7401" spans="1:8" ht="12.5" customHeight="1">
      <c r="A7401" s="55">
        <v>15382</v>
      </c>
      <c r="B7401" s="55">
        <v>4</v>
      </c>
      <c r="C7401" s="55" t="s">
        <v>26847</v>
      </c>
      <c r="D7401" s="55" t="s">
        <v>4649</v>
      </c>
      <c r="E7401" s="55" t="s">
        <v>26848</v>
      </c>
      <c r="F7401" s="55" t="s">
        <v>4651</v>
      </c>
      <c r="G7401" s="55" t="s">
        <v>26849</v>
      </c>
      <c r="H7401" s="55">
        <v>0</v>
      </c>
    </row>
    <row r="7402" spans="1:8" ht="12.5" customHeight="1">
      <c r="A7402" s="55">
        <v>15500</v>
      </c>
      <c r="B7402" s="55">
        <v>4</v>
      </c>
      <c r="C7402" s="55" t="s">
        <v>26850</v>
      </c>
      <c r="D7402" s="55" t="s">
        <v>4649</v>
      </c>
      <c r="E7402" s="55" t="s">
        <v>26851</v>
      </c>
      <c r="F7402" s="55" t="s">
        <v>4651</v>
      </c>
      <c r="G7402" s="55" t="s">
        <v>26852</v>
      </c>
      <c r="H7402" s="55">
        <v>0</v>
      </c>
    </row>
    <row r="7403" spans="1:8" ht="12.5" customHeight="1">
      <c r="A7403" s="55">
        <v>16112</v>
      </c>
      <c r="B7403" s="55">
        <v>4</v>
      </c>
      <c r="C7403" s="55" t="s">
        <v>26853</v>
      </c>
      <c r="D7403" s="55" t="s">
        <v>4649</v>
      </c>
      <c r="E7403" s="55" t="s">
        <v>26854</v>
      </c>
      <c r="F7403" s="55" t="s">
        <v>4651</v>
      </c>
      <c r="G7403" s="55" t="s">
        <v>26855</v>
      </c>
      <c r="H7403" s="55">
        <v>0</v>
      </c>
    </row>
    <row r="7404" spans="1:8" ht="12.5" customHeight="1">
      <c r="A7404" s="55">
        <v>16228</v>
      </c>
      <c r="B7404" s="55">
        <v>4</v>
      </c>
      <c r="C7404" s="55" t="s">
        <v>26856</v>
      </c>
      <c r="D7404" s="55" t="s">
        <v>4649</v>
      </c>
      <c r="E7404" s="55" t="s">
        <v>26857</v>
      </c>
      <c r="F7404" s="55" t="s">
        <v>4651</v>
      </c>
      <c r="G7404" s="55" t="s">
        <v>26858</v>
      </c>
      <c r="H7404" s="55">
        <v>0</v>
      </c>
    </row>
    <row r="7405" spans="1:8" ht="12.5" customHeight="1">
      <c r="A7405" s="55">
        <v>16866</v>
      </c>
      <c r="B7405" s="55">
        <v>4</v>
      </c>
      <c r="C7405" s="55" t="s">
        <v>26859</v>
      </c>
      <c r="D7405" s="55" t="s">
        <v>4649</v>
      </c>
      <c r="E7405" s="55" t="s">
        <v>26860</v>
      </c>
      <c r="F7405" s="55" t="s">
        <v>4651</v>
      </c>
      <c r="G7405" s="55" t="s">
        <v>26861</v>
      </c>
      <c r="H7405" s="55">
        <v>0</v>
      </c>
    </row>
    <row r="7406" spans="1:8" ht="12.5" customHeight="1">
      <c r="A7406" s="55">
        <v>16872</v>
      </c>
      <c r="B7406" s="55">
        <v>4</v>
      </c>
      <c r="C7406" s="55" t="s">
        <v>26862</v>
      </c>
      <c r="D7406" s="55" t="s">
        <v>4649</v>
      </c>
      <c r="E7406" s="55" t="s">
        <v>26863</v>
      </c>
      <c r="F7406" s="55" t="s">
        <v>4651</v>
      </c>
      <c r="G7406" s="55" t="s">
        <v>26864</v>
      </c>
      <c r="H7406" s="55">
        <v>0</v>
      </c>
    </row>
    <row r="7407" spans="1:8" ht="12.5" customHeight="1">
      <c r="A7407" s="55">
        <v>16898</v>
      </c>
      <c r="B7407" s="55">
        <v>4</v>
      </c>
      <c r="C7407" s="55" t="s">
        <v>26865</v>
      </c>
      <c r="D7407" s="55" t="s">
        <v>4649</v>
      </c>
      <c r="E7407" s="55" t="s">
        <v>26866</v>
      </c>
      <c r="F7407" s="55" t="s">
        <v>4651</v>
      </c>
      <c r="G7407" s="55" t="s">
        <v>26867</v>
      </c>
      <c r="H7407" s="55">
        <v>0</v>
      </c>
    </row>
    <row r="7408" spans="1:8" ht="12.5" customHeight="1">
      <c r="A7408" s="55">
        <v>16973</v>
      </c>
      <c r="B7408" s="55">
        <v>4</v>
      </c>
      <c r="C7408" s="55" t="s">
        <v>26868</v>
      </c>
      <c r="D7408" s="55" t="s">
        <v>4649</v>
      </c>
      <c r="E7408" s="55" t="s">
        <v>26869</v>
      </c>
      <c r="F7408" s="55" t="s">
        <v>4651</v>
      </c>
      <c r="G7408" s="55" t="s">
        <v>26870</v>
      </c>
      <c r="H7408" s="55">
        <v>0</v>
      </c>
    </row>
    <row r="7409" spans="1:8" ht="12.5" customHeight="1">
      <c r="A7409" s="55">
        <v>16976</v>
      </c>
      <c r="B7409" s="55">
        <v>4</v>
      </c>
      <c r="C7409" s="55" t="s">
        <v>26871</v>
      </c>
      <c r="D7409" s="55" t="s">
        <v>4649</v>
      </c>
      <c r="E7409" s="55" t="s">
        <v>26872</v>
      </c>
      <c r="F7409" s="55" t="s">
        <v>4651</v>
      </c>
      <c r="G7409" s="55" t="s">
        <v>26873</v>
      </c>
      <c r="H7409" s="55">
        <v>0</v>
      </c>
    </row>
    <row r="7410" spans="1:8" ht="12.5" customHeight="1">
      <c r="A7410" s="55">
        <v>16977</v>
      </c>
      <c r="B7410" s="55">
        <v>4</v>
      </c>
      <c r="C7410" s="55" t="s">
        <v>26874</v>
      </c>
      <c r="D7410" s="55" t="s">
        <v>4649</v>
      </c>
      <c r="E7410" s="55" t="s">
        <v>26875</v>
      </c>
      <c r="F7410" s="55" t="s">
        <v>4651</v>
      </c>
      <c r="G7410" s="55" t="s">
        <v>26876</v>
      </c>
      <c r="H7410" s="55">
        <v>0</v>
      </c>
    </row>
    <row r="7411" spans="1:8" ht="12.5" customHeight="1">
      <c r="A7411" s="55">
        <v>17173</v>
      </c>
      <c r="B7411" s="55">
        <v>4</v>
      </c>
      <c r="C7411" s="55" t="s">
        <v>26877</v>
      </c>
      <c r="D7411" s="55" t="s">
        <v>4649</v>
      </c>
      <c r="E7411" s="55" t="s">
        <v>26878</v>
      </c>
      <c r="F7411" s="55" t="s">
        <v>4651</v>
      </c>
      <c r="G7411" s="55" t="s">
        <v>26879</v>
      </c>
      <c r="H7411" s="55">
        <v>0</v>
      </c>
    </row>
    <row r="7412" spans="1:8" ht="12.5" customHeight="1">
      <c r="A7412" s="55">
        <v>17369</v>
      </c>
      <c r="B7412" s="55">
        <v>4</v>
      </c>
      <c r="C7412" s="55" t="s">
        <v>26880</v>
      </c>
      <c r="D7412" s="55" t="s">
        <v>4649</v>
      </c>
      <c r="E7412" s="55" t="s">
        <v>26881</v>
      </c>
      <c r="F7412" s="55" t="s">
        <v>4651</v>
      </c>
      <c r="G7412" s="55" t="s">
        <v>26882</v>
      </c>
      <c r="H7412" s="55">
        <v>0</v>
      </c>
    </row>
    <row r="7413" spans="1:8" ht="12.5" customHeight="1">
      <c r="A7413" s="55">
        <v>17382</v>
      </c>
      <c r="B7413" s="55">
        <v>4</v>
      </c>
      <c r="C7413" s="55" t="s">
        <v>26883</v>
      </c>
      <c r="D7413" s="55" t="s">
        <v>4649</v>
      </c>
      <c r="E7413" s="55" t="s">
        <v>26884</v>
      </c>
      <c r="F7413" s="55" t="s">
        <v>4651</v>
      </c>
      <c r="G7413" s="55" t="s">
        <v>26885</v>
      </c>
      <c r="H7413" s="55">
        <v>0</v>
      </c>
    </row>
    <row r="7414" spans="1:8" ht="12.5" customHeight="1">
      <c r="A7414" s="55">
        <v>18339</v>
      </c>
      <c r="B7414" s="55">
        <v>4</v>
      </c>
      <c r="C7414" s="55" t="s">
        <v>26886</v>
      </c>
      <c r="D7414" s="55" t="s">
        <v>4649</v>
      </c>
      <c r="E7414" s="55" t="s">
        <v>26887</v>
      </c>
      <c r="F7414" s="55" t="s">
        <v>4651</v>
      </c>
      <c r="G7414" s="55" t="s">
        <v>26888</v>
      </c>
      <c r="H7414" s="55">
        <v>0</v>
      </c>
    </row>
    <row r="7415" spans="1:8" ht="12.5" customHeight="1">
      <c r="A7415" s="55">
        <v>18673</v>
      </c>
      <c r="B7415" s="55">
        <v>4</v>
      </c>
      <c r="C7415" s="55" t="s">
        <v>26889</v>
      </c>
      <c r="D7415" s="55" t="s">
        <v>4649</v>
      </c>
      <c r="E7415" s="55" t="s">
        <v>26890</v>
      </c>
      <c r="F7415" s="55" t="s">
        <v>4651</v>
      </c>
      <c r="G7415" s="55" t="s">
        <v>26891</v>
      </c>
      <c r="H7415" s="55">
        <v>0</v>
      </c>
    </row>
    <row r="7416" spans="1:8" ht="12.5" customHeight="1">
      <c r="A7416" s="55">
        <v>19004</v>
      </c>
      <c r="B7416" s="55">
        <v>4</v>
      </c>
      <c r="C7416" s="55" t="s">
        <v>26892</v>
      </c>
      <c r="D7416" s="55" t="s">
        <v>4649</v>
      </c>
      <c r="E7416" s="55" t="s">
        <v>26893</v>
      </c>
      <c r="F7416" s="55" t="s">
        <v>4651</v>
      </c>
      <c r="G7416" s="55" t="s">
        <v>26894</v>
      </c>
      <c r="H7416" s="55">
        <v>0</v>
      </c>
    </row>
    <row r="7417" spans="1:8" ht="12.5" customHeight="1">
      <c r="A7417" s="55">
        <v>19714</v>
      </c>
      <c r="B7417" s="55">
        <v>4</v>
      </c>
      <c r="C7417" s="55" t="s">
        <v>26895</v>
      </c>
      <c r="D7417" s="55" t="s">
        <v>4649</v>
      </c>
      <c r="E7417" s="55" t="s">
        <v>26896</v>
      </c>
      <c r="F7417" s="55" t="s">
        <v>4651</v>
      </c>
      <c r="G7417" s="55" t="s">
        <v>26897</v>
      </c>
      <c r="H7417" s="55">
        <v>0</v>
      </c>
    </row>
    <row r="7418" spans="1:8" ht="12.5" customHeight="1">
      <c r="A7418" s="55">
        <v>19879</v>
      </c>
      <c r="B7418" s="55">
        <v>4</v>
      </c>
      <c r="C7418" s="55" t="s">
        <v>26898</v>
      </c>
      <c r="D7418" s="55" t="s">
        <v>4649</v>
      </c>
      <c r="E7418" s="55" t="s">
        <v>26899</v>
      </c>
      <c r="F7418" s="55" t="s">
        <v>4651</v>
      </c>
      <c r="G7418" s="55" t="s">
        <v>26900</v>
      </c>
      <c r="H7418" s="55">
        <v>0</v>
      </c>
    </row>
    <row r="7419" spans="1:8" ht="12.5" customHeight="1">
      <c r="A7419" s="55">
        <v>19892</v>
      </c>
      <c r="B7419" s="55">
        <v>4</v>
      </c>
      <c r="C7419" s="55" t="s">
        <v>26901</v>
      </c>
      <c r="D7419" s="55" t="s">
        <v>4649</v>
      </c>
      <c r="E7419" s="55" t="s">
        <v>26902</v>
      </c>
      <c r="F7419" s="55" t="s">
        <v>4651</v>
      </c>
      <c r="G7419" s="55" t="s">
        <v>26903</v>
      </c>
      <c r="H7419" s="55">
        <v>0</v>
      </c>
    </row>
    <row r="7420" spans="1:8" ht="12.5" customHeight="1">
      <c r="A7420" s="55">
        <v>19895</v>
      </c>
      <c r="B7420" s="55">
        <v>4</v>
      </c>
      <c r="C7420" s="55" t="s">
        <v>26904</v>
      </c>
      <c r="D7420" s="55" t="s">
        <v>4649</v>
      </c>
      <c r="E7420" s="55" t="s">
        <v>26905</v>
      </c>
      <c r="F7420" s="55" t="s">
        <v>4651</v>
      </c>
      <c r="G7420" s="55" t="s">
        <v>26906</v>
      </c>
      <c r="H7420" s="55">
        <v>0</v>
      </c>
    </row>
    <row r="7421" spans="1:8" ht="12.5" customHeight="1">
      <c r="A7421" s="55">
        <v>20009</v>
      </c>
      <c r="B7421" s="55">
        <v>4</v>
      </c>
      <c r="C7421" s="55" t="s">
        <v>26907</v>
      </c>
      <c r="D7421" s="55" t="s">
        <v>4649</v>
      </c>
      <c r="E7421" s="55" t="s">
        <v>26908</v>
      </c>
      <c r="F7421" s="55" t="s">
        <v>4651</v>
      </c>
      <c r="G7421" s="55" t="s">
        <v>26909</v>
      </c>
      <c r="H7421" s="55">
        <v>0</v>
      </c>
    </row>
    <row r="7422" spans="1:8" ht="12.5" customHeight="1">
      <c r="A7422" s="55">
        <v>20068</v>
      </c>
      <c r="B7422" s="55">
        <v>4</v>
      </c>
      <c r="C7422" s="55" t="s">
        <v>26910</v>
      </c>
      <c r="D7422" s="55" t="s">
        <v>4649</v>
      </c>
      <c r="E7422" s="55" t="s">
        <v>26911</v>
      </c>
      <c r="F7422" s="55" t="s">
        <v>4651</v>
      </c>
      <c r="G7422" s="55" t="s">
        <v>26912</v>
      </c>
      <c r="H7422" s="55">
        <v>0</v>
      </c>
    </row>
    <row r="7423" spans="1:8" ht="12.5" customHeight="1">
      <c r="A7423" s="55">
        <v>20279</v>
      </c>
      <c r="B7423" s="55">
        <v>4</v>
      </c>
      <c r="C7423" s="55" t="s">
        <v>26913</v>
      </c>
      <c r="D7423" s="55" t="s">
        <v>4649</v>
      </c>
      <c r="E7423" s="55" t="s">
        <v>26914</v>
      </c>
      <c r="F7423" s="55" t="s">
        <v>4651</v>
      </c>
      <c r="G7423" s="55" t="s">
        <v>26915</v>
      </c>
      <c r="H7423" s="55">
        <v>0</v>
      </c>
    </row>
    <row r="7424" spans="1:8" ht="12.5" customHeight="1">
      <c r="A7424" s="55">
        <v>20371</v>
      </c>
      <c r="B7424" s="55">
        <v>4</v>
      </c>
      <c r="C7424" s="55" t="s">
        <v>26916</v>
      </c>
      <c r="D7424" s="55" t="s">
        <v>4649</v>
      </c>
      <c r="E7424" s="55" t="s">
        <v>26917</v>
      </c>
      <c r="F7424" s="55" t="s">
        <v>4651</v>
      </c>
      <c r="G7424" s="55" t="s">
        <v>26918</v>
      </c>
      <c r="H7424" s="55">
        <v>0</v>
      </c>
    </row>
    <row r="7425" spans="1:8" ht="12.5" customHeight="1">
      <c r="A7425" s="55">
        <v>20522</v>
      </c>
      <c r="B7425" s="55">
        <v>4</v>
      </c>
      <c r="C7425" s="55" t="s">
        <v>26919</v>
      </c>
      <c r="D7425" s="55" t="s">
        <v>4649</v>
      </c>
      <c r="E7425" s="55" t="s">
        <v>26920</v>
      </c>
      <c r="F7425" s="55" t="s">
        <v>4651</v>
      </c>
      <c r="G7425" s="55" t="s">
        <v>26921</v>
      </c>
      <c r="H7425" s="55">
        <v>0</v>
      </c>
    </row>
    <row r="7426" spans="1:8" ht="12.5" customHeight="1">
      <c r="A7426" s="55">
        <v>20641</v>
      </c>
      <c r="B7426" s="55">
        <v>4</v>
      </c>
      <c r="C7426" s="55" t="s">
        <v>26922</v>
      </c>
      <c r="D7426" s="55" t="s">
        <v>4649</v>
      </c>
      <c r="E7426" s="55" t="s">
        <v>26923</v>
      </c>
      <c r="F7426" s="55" t="s">
        <v>4651</v>
      </c>
      <c r="G7426" s="55" t="s">
        <v>26924</v>
      </c>
      <c r="H7426" s="55">
        <v>0</v>
      </c>
    </row>
    <row r="7427" spans="1:8" ht="12.5" customHeight="1">
      <c r="A7427" s="55">
        <v>22023</v>
      </c>
      <c r="B7427" s="55">
        <v>4</v>
      </c>
      <c r="C7427" s="55" t="s">
        <v>26925</v>
      </c>
      <c r="D7427" s="55" t="s">
        <v>4649</v>
      </c>
      <c r="E7427" s="55" t="s">
        <v>26926</v>
      </c>
      <c r="F7427" s="55" t="s">
        <v>4651</v>
      </c>
      <c r="G7427" s="55" t="s">
        <v>26927</v>
      </c>
      <c r="H7427" s="55">
        <v>0</v>
      </c>
    </row>
    <row r="7428" spans="1:8" ht="12.5" customHeight="1">
      <c r="A7428" s="55">
        <v>22190</v>
      </c>
      <c r="B7428" s="55">
        <v>4</v>
      </c>
      <c r="C7428" s="55" t="s">
        <v>26928</v>
      </c>
      <c r="D7428" s="55" t="s">
        <v>4649</v>
      </c>
      <c r="E7428" s="55" t="s">
        <v>26929</v>
      </c>
      <c r="F7428" s="55" t="s">
        <v>4651</v>
      </c>
      <c r="G7428" s="55" t="s">
        <v>26930</v>
      </c>
      <c r="H7428" s="55">
        <v>0</v>
      </c>
    </row>
    <row r="7429" spans="1:8" ht="12.5" customHeight="1">
      <c r="A7429" s="55">
        <v>22235</v>
      </c>
      <c r="B7429" s="55">
        <v>4</v>
      </c>
      <c r="C7429" s="55" t="s">
        <v>26931</v>
      </c>
      <c r="D7429" s="55" t="s">
        <v>4649</v>
      </c>
      <c r="E7429" s="55" t="s">
        <v>26932</v>
      </c>
      <c r="F7429" s="55" t="s">
        <v>4651</v>
      </c>
      <c r="G7429" s="55" t="s">
        <v>26933</v>
      </c>
      <c r="H7429" s="55">
        <v>0</v>
      </c>
    </row>
    <row r="7430" spans="1:8" ht="12.5" customHeight="1">
      <c r="A7430" s="55">
        <v>22275</v>
      </c>
      <c r="B7430" s="55">
        <v>4</v>
      </c>
      <c r="C7430" s="55" t="s">
        <v>26934</v>
      </c>
      <c r="D7430" s="55" t="s">
        <v>4649</v>
      </c>
      <c r="E7430" s="55" t="s">
        <v>26935</v>
      </c>
      <c r="F7430" s="55" t="s">
        <v>4651</v>
      </c>
      <c r="G7430" s="55" t="s">
        <v>26936</v>
      </c>
      <c r="H7430" s="55">
        <v>0</v>
      </c>
    </row>
    <row r="7431" spans="1:8" ht="12.5" customHeight="1">
      <c r="A7431" s="55">
        <v>23035</v>
      </c>
      <c r="B7431" s="55">
        <v>4</v>
      </c>
      <c r="C7431" s="55" t="s">
        <v>26937</v>
      </c>
      <c r="D7431" s="55" t="s">
        <v>4649</v>
      </c>
      <c r="E7431" s="55" t="s">
        <v>26938</v>
      </c>
      <c r="F7431" s="55" t="s">
        <v>4651</v>
      </c>
      <c r="G7431" s="55" t="s">
        <v>26939</v>
      </c>
      <c r="H7431" s="55">
        <v>0</v>
      </c>
    </row>
    <row r="7432" spans="1:8" ht="12.5" customHeight="1">
      <c r="A7432" s="55">
        <v>23042</v>
      </c>
      <c r="B7432" s="55">
        <v>4</v>
      </c>
      <c r="C7432" s="55" t="s">
        <v>26940</v>
      </c>
      <c r="D7432" s="55" t="s">
        <v>4649</v>
      </c>
      <c r="E7432" s="55" t="s">
        <v>26941</v>
      </c>
      <c r="F7432" s="55" t="s">
        <v>4651</v>
      </c>
      <c r="G7432" s="55" t="s">
        <v>26942</v>
      </c>
      <c r="H7432" s="55">
        <v>0</v>
      </c>
    </row>
    <row r="7433" spans="1:8" ht="12.5" customHeight="1">
      <c r="A7433" s="55">
        <v>23111</v>
      </c>
      <c r="B7433" s="55">
        <v>4</v>
      </c>
      <c r="C7433" s="55" t="s">
        <v>26943</v>
      </c>
      <c r="D7433" s="55" t="s">
        <v>4649</v>
      </c>
      <c r="E7433" s="55" t="s">
        <v>26944</v>
      </c>
      <c r="F7433" s="55" t="s">
        <v>4651</v>
      </c>
      <c r="G7433" s="55" t="s">
        <v>26945</v>
      </c>
      <c r="H7433" s="55">
        <v>0</v>
      </c>
    </row>
    <row r="7434" spans="1:8" ht="12.5" customHeight="1">
      <c r="A7434" s="55">
        <v>23342</v>
      </c>
      <c r="B7434" s="55">
        <v>4</v>
      </c>
      <c r="C7434" s="55" t="s">
        <v>26946</v>
      </c>
      <c r="D7434" s="55" t="s">
        <v>4649</v>
      </c>
      <c r="E7434" s="55" t="s">
        <v>26947</v>
      </c>
      <c r="F7434" s="55" t="s">
        <v>4651</v>
      </c>
      <c r="G7434" s="55" t="s">
        <v>26948</v>
      </c>
      <c r="H7434" s="55">
        <v>0</v>
      </c>
    </row>
    <row r="7435" spans="1:8" ht="12.5" customHeight="1">
      <c r="A7435" s="55">
        <v>23391</v>
      </c>
      <c r="B7435" s="55">
        <v>4</v>
      </c>
      <c r="C7435" s="55" t="s">
        <v>26949</v>
      </c>
      <c r="D7435" s="55" t="s">
        <v>4649</v>
      </c>
      <c r="E7435" s="55" t="s">
        <v>26950</v>
      </c>
      <c r="F7435" s="55" t="s">
        <v>4651</v>
      </c>
      <c r="G7435" s="55" t="s">
        <v>26951</v>
      </c>
      <c r="H7435" s="55">
        <v>0</v>
      </c>
    </row>
    <row r="7436" spans="1:8" ht="12.5" customHeight="1">
      <c r="A7436" s="55">
        <v>23519</v>
      </c>
      <c r="B7436" s="55">
        <v>4</v>
      </c>
      <c r="C7436" s="55" t="s">
        <v>26952</v>
      </c>
      <c r="D7436" s="55" t="s">
        <v>4649</v>
      </c>
      <c r="E7436" s="55" t="s">
        <v>26953</v>
      </c>
      <c r="F7436" s="55" t="s">
        <v>4651</v>
      </c>
      <c r="G7436" s="55" t="s">
        <v>26954</v>
      </c>
      <c r="H7436" s="55">
        <v>0</v>
      </c>
    </row>
    <row r="7437" spans="1:8" ht="12.5" customHeight="1">
      <c r="A7437" s="55">
        <v>23824</v>
      </c>
      <c r="B7437" s="55">
        <v>4</v>
      </c>
      <c r="C7437" s="55" t="s">
        <v>26955</v>
      </c>
      <c r="D7437" s="55" t="s">
        <v>4649</v>
      </c>
      <c r="E7437" s="55" t="s">
        <v>26956</v>
      </c>
      <c r="F7437" s="55" t="s">
        <v>4651</v>
      </c>
      <c r="G7437" s="55" t="s">
        <v>26957</v>
      </c>
      <c r="H7437" s="55">
        <v>0</v>
      </c>
    </row>
    <row r="7438" spans="1:8" ht="12.5" customHeight="1">
      <c r="A7438" s="55">
        <v>23878</v>
      </c>
      <c r="B7438" s="55">
        <v>4</v>
      </c>
      <c r="C7438" s="55" t="s">
        <v>26958</v>
      </c>
      <c r="D7438" s="55" t="s">
        <v>4649</v>
      </c>
      <c r="E7438" s="55" t="s">
        <v>26959</v>
      </c>
      <c r="F7438" s="55" t="s">
        <v>4651</v>
      </c>
      <c r="G7438" s="55" t="s">
        <v>26960</v>
      </c>
      <c r="H7438" s="55">
        <v>0</v>
      </c>
    </row>
    <row r="7439" spans="1:8" ht="12.5" customHeight="1">
      <c r="A7439" s="55">
        <v>24413</v>
      </c>
      <c r="B7439" s="55">
        <v>4</v>
      </c>
      <c r="C7439" s="55" t="s">
        <v>26961</v>
      </c>
      <c r="D7439" s="55" t="s">
        <v>4649</v>
      </c>
      <c r="E7439" s="55" t="s">
        <v>26962</v>
      </c>
      <c r="F7439" s="55" t="s">
        <v>4651</v>
      </c>
      <c r="G7439" s="55" t="s">
        <v>26963</v>
      </c>
      <c r="H7439" s="55">
        <v>0</v>
      </c>
    </row>
    <row r="7440" spans="1:8" ht="12.5" customHeight="1">
      <c r="A7440" s="55">
        <v>24428</v>
      </c>
      <c r="B7440" s="55">
        <v>4</v>
      </c>
      <c r="C7440" s="55" t="s">
        <v>26964</v>
      </c>
      <c r="D7440" s="55" t="s">
        <v>4649</v>
      </c>
      <c r="E7440" s="55" t="s">
        <v>26965</v>
      </c>
      <c r="F7440" s="55" t="s">
        <v>4651</v>
      </c>
      <c r="G7440" s="55" t="s">
        <v>26966</v>
      </c>
      <c r="H7440" s="55">
        <v>0</v>
      </c>
    </row>
    <row r="7441" spans="1:8" ht="12.5" customHeight="1">
      <c r="A7441" s="55">
        <v>24643</v>
      </c>
      <c r="B7441" s="55">
        <v>4</v>
      </c>
      <c r="C7441" s="55" t="s">
        <v>26967</v>
      </c>
      <c r="D7441" s="55" t="s">
        <v>4649</v>
      </c>
      <c r="E7441" s="55" t="s">
        <v>26968</v>
      </c>
      <c r="F7441" s="55" t="s">
        <v>4651</v>
      </c>
      <c r="G7441" s="55" t="s">
        <v>26969</v>
      </c>
      <c r="H7441" s="55">
        <v>0</v>
      </c>
    </row>
    <row r="7442" spans="1:8" ht="12.5" customHeight="1">
      <c r="A7442" s="55">
        <v>24776</v>
      </c>
      <c r="B7442" s="55">
        <v>4</v>
      </c>
      <c r="C7442" s="55" t="s">
        <v>26970</v>
      </c>
      <c r="D7442" s="55" t="s">
        <v>4649</v>
      </c>
      <c r="E7442" s="55" t="s">
        <v>26971</v>
      </c>
      <c r="F7442" s="55" t="s">
        <v>4651</v>
      </c>
      <c r="G7442" s="55" t="s">
        <v>26972</v>
      </c>
      <c r="H7442" s="55">
        <v>0</v>
      </c>
    </row>
    <row r="7443" spans="1:8" ht="12.5" customHeight="1">
      <c r="A7443" s="55">
        <v>25049</v>
      </c>
      <c r="B7443" s="55">
        <v>4</v>
      </c>
      <c r="C7443" s="55" t="s">
        <v>26973</v>
      </c>
      <c r="D7443" s="55" t="s">
        <v>4649</v>
      </c>
      <c r="E7443" s="55" t="s">
        <v>26974</v>
      </c>
      <c r="F7443" s="55" t="s">
        <v>4651</v>
      </c>
      <c r="G7443" s="55" t="s">
        <v>26975</v>
      </c>
      <c r="H7443" s="55">
        <v>0</v>
      </c>
    </row>
    <row r="7444" spans="1:8" ht="12.5" customHeight="1">
      <c r="A7444" s="55">
        <v>25373</v>
      </c>
      <c r="B7444" s="55">
        <v>4</v>
      </c>
      <c r="C7444" s="55" t="s">
        <v>26976</v>
      </c>
      <c r="D7444" s="55" t="s">
        <v>4649</v>
      </c>
      <c r="E7444" s="55" t="s">
        <v>26977</v>
      </c>
      <c r="F7444" s="55" t="s">
        <v>4651</v>
      </c>
      <c r="G7444" s="55" t="s">
        <v>26978</v>
      </c>
      <c r="H7444" s="55">
        <v>0</v>
      </c>
    </row>
    <row r="7445" spans="1:8" ht="12.5" customHeight="1">
      <c r="A7445" s="55">
        <v>26067</v>
      </c>
      <c r="B7445" s="55">
        <v>4</v>
      </c>
      <c r="C7445" s="55" t="s">
        <v>26979</v>
      </c>
      <c r="D7445" s="55" t="s">
        <v>4649</v>
      </c>
      <c r="E7445" s="55" t="s">
        <v>26980</v>
      </c>
      <c r="F7445" s="55" t="s">
        <v>4651</v>
      </c>
      <c r="G7445" s="55" t="s">
        <v>26981</v>
      </c>
      <c r="H7445" s="55">
        <v>0</v>
      </c>
    </row>
    <row r="7446" spans="1:8" ht="12.5" customHeight="1">
      <c r="A7446" s="55">
        <v>26194</v>
      </c>
      <c r="B7446" s="55">
        <v>4</v>
      </c>
      <c r="C7446" s="55" t="s">
        <v>26982</v>
      </c>
      <c r="D7446" s="55" t="s">
        <v>4649</v>
      </c>
      <c r="E7446" s="55" t="s">
        <v>26983</v>
      </c>
      <c r="F7446" s="55" t="s">
        <v>4651</v>
      </c>
      <c r="G7446" s="55" t="s">
        <v>26984</v>
      </c>
      <c r="H7446" s="55">
        <v>0</v>
      </c>
    </row>
    <row r="7447" spans="1:8" ht="12.5" customHeight="1">
      <c r="A7447" s="55">
        <v>26541</v>
      </c>
      <c r="B7447" s="55">
        <v>4</v>
      </c>
      <c r="C7447" s="55" t="s">
        <v>26985</v>
      </c>
      <c r="D7447" s="55" t="s">
        <v>4649</v>
      </c>
      <c r="E7447" s="55" t="s">
        <v>26986</v>
      </c>
      <c r="F7447" s="55" t="s">
        <v>4651</v>
      </c>
      <c r="G7447" s="55" t="s">
        <v>26987</v>
      </c>
      <c r="H7447" s="55">
        <v>0</v>
      </c>
    </row>
    <row r="7448" spans="1:8" ht="12.5" customHeight="1">
      <c r="A7448" s="55">
        <v>26697</v>
      </c>
      <c r="B7448" s="55">
        <v>4</v>
      </c>
      <c r="C7448" s="55" t="s">
        <v>26988</v>
      </c>
      <c r="D7448" s="55" t="s">
        <v>4649</v>
      </c>
      <c r="E7448" s="55" t="s">
        <v>26989</v>
      </c>
      <c r="F7448" s="55" t="s">
        <v>4651</v>
      </c>
      <c r="G7448" s="55" t="s">
        <v>26990</v>
      </c>
      <c r="H7448" s="55">
        <v>0</v>
      </c>
    </row>
    <row r="7449" spans="1:8" ht="12.5" customHeight="1">
      <c r="A7449" s="55">
        <v>27107</v>
      </c>
      <c r="B7449" s="55">
        <v>4</v>
      </c>
      <c r="C7449" s="55" t="s">
        <v>26991</v>
      </c>
      <c r="D7449" s="55" t="s">
        <v>4649</v>
      </c>
      <c r="E7449" s="55" t="s">
        <v>26992</v>
      </c>
      <c r="F7449" s="55" t="s">
        <v>4651</v>
      </c>
      <c r="G7449" s="55" t="s">
        <v>26993</v>
      </c>
      <c r="H7449" s="55">
        <v>0</v>
      </c>
    </row>
    <row r="7450" spans="1:8" ht="12.5" customHeight="1">
      <c r="A7450" s="55">
        <v>27995</v>
      </c>
      <c r="B7450" s="55">
        <v>4</v>
      </c>
      <c r="C7450" s="55" t="s">
        <v>26994</v>
      </c>
      <c r="D7450" s="55" t="s">
        <v>4649</v>
      </c>
      <c r="E7450" s="55" t="s">
        <v>26995</v>
      </c>
      <c r="F7450" s="55" t="s">
        <v>4651</v>
      </c>
      <c r="G7450" s="55" t="s">
        <v>26996</v>
      </c>
      <c r="H7450" s="55">
        <v>0</v>
      </c>
    </row>
    <row r="7451" spans="1:8" ht="12.5" customHeight="1">
      <c r="A7451" s="55">
        <v>28225</v>
      </c>
      <c r="B7451" s="55">
        <v>4</v>
      </c>
      <c r="C7451" s="55" t="s">
        <v>26997</v>
      </c>
      <c r="D7451" s="55" t="s">
        <v>4649</v>
      </c>
      <c r="E7451" s="55" t="s">
        <v>26998</v>
      </c>
      <c r="F7451" s="55" t="s">
        <v>4651</v>
      </c>
      <c r="G7451" s="55" t="s">
        <v>26999</v>
      </c>
      <c r="H7451" s="55">
        <v>0</v>
      </c>
    </row>
    <row r="7452" spans="1:8" ht="12.5" customHeight="1">
      <c r="A7452" s="55">
        <v>28250</v>
      </c>
      <c r="B7452" s="55">
        <v>4</v>
      </c>
      <c r="C7452" s="55" t="s">
        <v>27000</v>
      </c>
      <c r="D7452" s="55" t="s">
        <v>4649</v>
      </c>
      <c r="E7452" s="55" t="s">
        <v>27001</v>
      </c>
      <c r="F7452" s="55" t="s">
        <v>4651</v>
      </c>
      <c r="G7452" s="55" t="s">
        <v>27002</v>
      </c>
      <c r="H7452" s="55">
        <v>0</v>
      </c>
    </row>
    <row r="7453" spans="1:8" ht="12.5" customHeight="1">
      <c r="A7453" s="55">
        <v>28591</v>
      </c>
      <c r="B7453" s="55">
        <v>4</v>
      </c>
      <c r="C7453" s="55" t="s">
        <v>27003</v>
      </c>
      <c r="D7453" s="55" t="s">
        <v>4649</v>
      </c>
      <c r="E7453" s="55" t="s">
        <v>27004</v>
      </c>
      <c r="F7453" s="55" t="s">
        <v>4651</v>
      </c>
      <c r="G7453" s="55" t="s">
        <v>27005</v>
      </c>
      <c r="H7453" s="55">
        <v>0</v>
      </c>
    </row>
    <row r="7454" spans="1:8" ht="12.5" customHeight="1">
      <c r="A7454" s="55">
        <v>28858</v>
      </c>
      <c r="B7454" s="55">
        <v>4</v>
      </c>
      <c r="C7454" s="55" t="s">
        <v>27006</v>
      </c>
      <c r="D7454" s="55" t="s">
        <v>4649</v>
      </c>
      <c r="E7454" s="55" t="s">
        <v>27007</v>
      </c>
      <c r="F7454" s="55" t="s">
        <v>4651</v>
      </c>
      <c r="G7454" s="55" t="s">
        <v>27008</v>
      </c>
      <c r="H7454" s="55">
        <v>0</v>
      </c>
    </row>
    <row r="7455" spans="1:8" ht="12.5" customHeight="1">
      <c r="A7455" s="55">
        <v>28983</v>
      </c>
      <c r="B7455" s="55">
        <v>4</v>
      </c>
      <c r="C7455" s="55" t="s">
        <v>27009</v>
      </c>
      <c r="D7455" s="55" t="s">
        <v>4649</v>
      </c>
      <c r="E7455" s="55" t="s">
        <v>27010</v>
      </c>
      <c r="F7455" s="55" t="s">
        <v>4651</v>
      </c>
      <c r="G7455" s="55" t="s">
        <v>27011</v>
      </c>
      <c r="H7455" s="55">
        <v>0</v>
      </c>
    </row>
    <row r="7456" spans="1:8" ht="12.5" customHeight="1">
      <c r="A7456" s="55">
        <v>29138</v>
      </c>
      <c r="B7456" s="55">
        <v>4</v>
      </c>
      <c r="C7456" s="55" t="s">
        <v>27012</v>
      </c>
      <c r="D7456" s="55" t="s">
        <v>4649</v>
      </c>
      <c r="E7456" s="55" t="s">
        <v>27013</v>
      </c>
      <c r="F7456" s="55" t="s">
        <v>4651</v>
      </c>
      <c r="G7456" s="55" t="s">
        <v>27014</v>
      </c>
      <c r="H7456" s="55">
        <v>0</v>
      </c>
    </row>
    <row r="7457" spans="1:8" ht="12.5" customHeight="1">
      <c r="A7457" s="55">
        <v>29151</v>
      </c>
      <c r="B7457" s="55">
        <v>4</v>
      </c>
      <c r="C7457" s="55" t="s">
        <v>27015</v>
      </c>
      <c r="D7457" s="55" t="s">
        <v>4649</v>
      </c>
      <c r="E7457" s="55" t="s">
        <v>27016</v>
      </c>
      <c r="F7457" s="55" t="s">
        <v>4651</v>
      </c>
      <c r="G7457" s="55" t="s">
        <v>27017</v>
      </c>
      <c r="H7457" s="55">
        <v>0</v>
      </c>
    </row>
    <row r="7458" spans="1:8" ht="12.5" customHeight="1">
      <c r="A7458" s="55">
        <v>11171</v>
      </c>
      <c r="B7458" s="55">
        <v>4</v>
      </c>
      <c r="C7458" s="55" t="s">
        <v>27018</v>
      </c>
      <c r="D7458" s="55" t="s">
        <v>4649</v>
      </c>
      <c r="E7458" s="55" t="s">
        <v>27019</v>
      </c>
      <c r="F7458" s="55" t="s">
        <v>4651</v>
      </c>
      <c r="G7458" s="55" t="s">
        <v>27020</v>
      </c>
      <c r="H7458" s="55">
        <v>0</v>
      </c>
    </row>
    <row r="7459" spans="1:8" ht="12.5" customHeight="1">
      <c r="A7459" s="55">
        <v>11284</v>
      </c>
      <c r="B7459" s="55">
        <v>4</v>
      </c>
      <c r="C7459" s="55" t="s">
        <v>27021</v>
      </c>
      <c r="D7459" s="55" t="s">
        <v>4649</v>
      </c>
      <c r="E7459" s="55" t="s">
        <v>27022</v>
      </c>
      <c r="F7459" s="55" t="s">
        <v>4651</v>
      </c>
      <c r="G7459" s="55" t="s">
        <v>27023</v>
      </c>
      <c r="H7459" s="55">
        <v>0</v>
      </c>
    </row>
    <row r="7460" spans="1:8" ht="12.5" customHeight="1">
      <c r="A7460" s="55">
        <v>11326</v>
      </c>
      <c r="B7460" s="55">
        <v>4</v>
      </c>
      <c r="C7460" s="55" t="s">
        <v>27024</v>
      </c>
      <c r="D7460" s="55" t="s">
        <v>4649</v>
      </c>
      <c r="E7460" s="55" t="s">
        <v>27025</v>
      </c>
      <c r="F7460" s="55" t="s">
        <v>4651</v>
      </c>
      <c r="G7460" s="55" t="s">
        <v>27026</v>
      </c>
      <c r="H7460" s="55">
        <v>0</v>
      </c>
    </row>
    <row r="7461" spans="1:8" ht="12.5" customHeight="1">
      <c r="A7461" s="55">
        <v>11654</v>
      </c>
      <c r="B7461" s="55">
        <v>4</v>
      </c>
      <c r="C7461" s="55" t="s">
        <v>27027</v>
      </c>
      <c r="D7461" s="55" t="s">
        <v>4649</v>
      </c>
      <c r="E7461" s="55" t="s">
        <v>27028</v>
      </c>
      <c r="F7461" s="55" t="s">
        <v>4651</v>
      </c>
      <c r="G7461" s="55" t="s">
        <v>27029</v>
      </c>
      <c r="H7461" s="55">
        <v>0</v>
      </c>
    </row>
    <row r="7462" spans="1:8" ht="12.5" customHeight="1">
      <c r="A7462" s="55">
        <v>12051</v>
      </c>
      <c r="B7462" s="55">
        <v>4</v>
      </c>
      <c r="C7462" s="55" t="s">
        <v>27030</v>
      </c>
      <c r="D7462" s="55" t="s">
        <v>4649</v>
      </c>
      <c r="E7462" s="55" t="s">
        <v>27031</v>
      </c>
      <c r="F7462" s="55" t="s">
        <v>4651</v>
      </c>
      <c r="G7462" s="55" t="s">
        <v>27032</v>
      </c>
      <c r="H7462" s="55">
        <v>0</v>
      </c>
    </row>
    <row r="7463" spans="1:8" ht="12.5" customHeight="1">
      <c r="A7463" s="55">
        <v>12058</v>
      </c>
      <c r="B7463" s="55">
        <v>4</v>
      </c>
      <c r="C7463" s="55" t="s">
        <v>27033</v>
      </c>
      <c r="D7463" s="55" t="s">
        <v>4649</v>
      </c>
      <c r="E7463" s="55" t="s">
        <v>27034</v>
      </c>
      <c r="F7463" s="55" t="s">
        <v>4651</v>
      </c>
      <c r="G7463" s="55" t="s">
        <v>27035</v>
      </c>
      <c r="H7463" s="55">
        <v>0</v>
      </c>
    </row>
    <row r="7464" spans="1:8" ht="12.5" customHeight="1">
      <c r="A7464" s="55">
        <v>12119</v>
      </c>
      <c r="B7464" s="55">
        <v>4</v>
      </c>
      <c r="C7464" s="55" t="s">
        <v>27036</v>
      </c>
      <c r="D7464" s="55" t="s">
        <v>4649</v>
      </c>
      <c r="E7464" s="55" t="s">
        <v>27037</v>
      </c>
      <c r="F7464" s="55" t="s">
        <v>4651</v>
      </c>
      <c r="G7464" s="55" t="s">
        <v>27038</v>
      </c>
      <c r="H7464" s="55">
        <v>0</v>
      </c>
    </row>
    <row r="7465" spans="1:8" ht="12.5" customHeight="1">
      <c r="A7465" s="55">
        <v>12433</v>
      </c>
      <c r="B7465" s="55">
        <v>4</v>
      </c>
      <c r="C7465" s="55" t="s">
        <v>27039</v>
      </c>
      <c r="D7465" s="55" t="s">
        <v>4649</v>
      </c>
      <c r="E7465" s="55" t="s">
        <v>27040</v>
      </c>
      <c r="F7465" s="55" t="s">
        <v>4651</v>
      </c>
      <c r="G7465" s="55" t="s">
        <v>27041</v>
      </c>
      <c r="H7465" s="55">
        <v>0</v>
      </c>
    </row>
    <row r="7466" spans="1:8" ht="12.5" customHeight="1">
      <c r="A7466" s="55">
        <v>13171</v>
      </c>
      <c r="B7466" s="55">
        <v>4</v>
      </c>
      <c r="C7466" s="55" t="s">
        <v>27042</v>
      </c>
      <c r="D7466" s="55" t="s">
        <v>4649</v>
      </c>
      <c r="E7466" s="55" t="s">
        <v>27043</v>
      </c>
      <c r="F7466" s="55" t="s">
        <v>4651</v>
      </c>
      <c r="G7466" s="55" t="s">
        <v>27044</v>
      </c>
      <c r="H7466" s="55">
        <v>0</v>
      </c>
    </row>
    <row r="7467" spans="1:8" ht="12.5" customHeight="1">
      <c r="A7467" s="55">
        <v>13205</v>
      </c>
      <c r="B7467" s="55">
        <v>4</v>
      </c>
      <c r="C7467" s="55" t="s">
        <v>27045</v>
      </c>
      <c r="D7467" s="55" t="s">
        <v>4649</v>
      </c>
      <c r="E7467" s="55" t="s">
        <v>27046</v>
      </c>
      <c r="F7467" s="55" t="s">
        <v>4651</v>
      </c>
      <c r="G7467" s="55" t="s">
        <v>27047</v>
      </c>
      <c r="H7467" s="55">
        <v>0</v>
      </c>
    </row>
    <row r="7468" spans="1:8" ht="12.5" customHeight="1">
      <c r="A7468" s="55">
        <v>13420</v>
      </c>
      <c r="B7468" s="55">
        <v>4</v>
      </c>
      <c r="C7468" s="55" t="s">
        <v>27048</v>
      </c>
      <c r="D7468" s="55" t="s">
        <v>4649</v>
      </c>
      <c r="E7468" s="55" t="s">
        <v>27049</v>
      </c>
      <c r="F7468" s="55" t="s">
        <v>4651</v>
      </c>
      <c r="G7468" s="55" t="s">
        <v>27050</v>
      </c>
      <c r="H7468" s="55">
        <v>0</v>
      </c>
    </row>
    <row r="7469" spans="1:8" ht="12.5" customHeight="1">
      <c r="A7469" s="55">
        <v>13726</v>
      </c>
      <c r="B7469" s="55">
        <v>4</v>
      </c>
      <c r="C7469" s="55" t="s">
        <v>27051</v>
      </c>
      <c r="D7469" s="55" t="s">
        <v>4649</v>
      </c>
      <c r="E7469" s="55" t="s">
        <v>27052</v>
      </c>
      <c r="F7469" s="55" t="s">
        <v>4651</v>
      </c>
      <c r="G7469" s="55" t="s">
        <v>27053</v>
      </c>
      <c r="H7469" s="55">
        <v>0</v>
      </c>
    </row>
    <row r="7470" spans="1:8" ht="12.5" customHeight="1">
      <c r="A7470" s="55">
        <v>13875</v>
      </c>
      <c r="B7470" s="55">
        <v>4</v>
      </c>
      <c r="C7470" s="55" t="s">
        <v>27054</v>
      </c>
      <c r="D7470" s="55" t="s">
        <v>4649</v>
      </c>
      <c r="E7470" s="55" t="s">
        <v>27055</v>
      </c>
      <c r="F7470" s="55" t="s">
        <v>4651</v>
      </c>
      <c r="G7470" s="55" t="s">
        <v>27056</v>
      </c>
      <c r="H7470" s="55">
        <v>0</v>
      </c>
    </row>
    <row r="7471" spans="1:8" ht="12.5" customHeight="1">
      <c r="A7471" s="55">
        <v>13943</v>
      </c>
      <c r="B7471" s="55">
        <v>4</v>
      </c>
      <c r="C7471" s="55" t="s">
        <v>27057</v>
      </c>
      <c r="D7471" s="55" t="s">
        <v>4649</v>
      </c>
      <c r="E7471" s="55" t="s">
        <v>27058</v>
      </c>
      <c r="F7471" s="55" t="s">
        <v>4651</v>
      </c>
      <c r="G7471" s="55" t="s">
        <v>27059</v>
      </c>
      <c r="H7471" s="55">
        <v>0</v>
      </c>
    </row>
    <row r="7472" spans="1:8" ht="12.5" customHeight="1">
      <c r="A7472" s="55">
        <v>14471</v>
      </c>
      <c r="B7472" s="55">
        <v>4</v>
      </c>
      <c r="C7472" s="55" t="s">
        <v>27060</v>
      </c>
      <c r="D7472" s="55" t="s">
        <v>4649</v>
      </c>
      <c r="E7472" s="55" t="s">
        <v>27061</v>
      </c>
      <c r="F7472" s="55" t="s">
        <v>4651</v>
      </c>
      <c r="G7472" s="55" t="s">
        <v>27062</v>
      </c>
      <c r="H7472" s="55">
        <v>0</v>
      </c>
    </row>
    <row r="7473" spans="1:8" ht="12.5" customHeight="1">
      <c r="A7473" s="55">
        <v>14896</v>
      </c>
      <c r="B7473" s="55">
        <v>4</v>
      </c>
      <c r="C7473" s="55" t="s">
        <v>27063</v>
      </c>
      <c r="D7473" s="55" t="s">
        <v>4649</v>
      </c>
      <c r="E7473" s="55" t="s">
        <v>27064</v>
      </c>
      <c r="F7473" s="55" t="s">
        <v>4651</v>
      </c>
      <c r="G7473" s="55" t="s">
        <v>27065</v>
      </c>
      <c r="H7473" s="55">
        <v>0</v>
      </c>
    </row>
    <row r="7474" spans="1:8" ht="12.5" customHeight="1">
      <c r="A7474" s="55">
        <v>15165</v>
      </c>
      <c r="B7474" s="55">
        <v>4</v>
      </c>
      <c r="C7474" s="55" t="s">
        <v>27066</v>
      </c>
      <c r="D7474" s="55" t="s">
        <v>4649</v>
      </c>
      <c r="E7474" s="55" t="s">
        <v>27067</v>
      </c>
      <c r="F7474" s="55" t="s">
        <v>4651</v>
      </c>
      <c r="G7474" s="55" t="s">
        <v>27068</v>
      </c>
      <c r="H7474" s="55">
        <v>0</v>
      </c>
    </row>
    <row r="7475" spans="1:8" ht="12.5" customHeight="1">
      <c r="A7475" s="55">
        <v>15191</v>
      </c>
      <c r="B7475" s="55">
        <v>4</v>
      </c>
      <c r="C7475" s="55" t="s">
        <v>27069</v>
      </c>
      <c r="D7475" s="55" t="s">
        <v>4649</v>
      </c>
      <c r="E7475" s="55" t="s">
        <v>27070</v>
      </c>
      <c r="F7475" s="55" t="s">
        <v>4651</v>
      </c>
      <c r="G7475" s="55" t="s">
        <v>27071</v>
      </c>
      <c r="H7475" s="55">
        <v>0</v>
      </c>
    </row>
    <row r="7476" spans="1:8" ht="12.5" customHeight="1">
      <c r="A7476" s="55">
        <v>15249</v>
      </c>
      <c r="B7476" s="55">
        <v>4</v>
      </c>
      <c r="C7476" s="55" t="s">
        <v>27072</v>
      </c>
      <c r="D7476" s="55" t="s">
        <v>4649</v>
      </c>
      <c r="E7476" s="55" t="s">
        <v>27073</v>
      </c>
      <c r="F7476" s="55" t="s">
        <v>4651</v>
      </c>
      <c r="G7476" s="55" t="s">
        <v>27074</v>
      </c>
      <c r="H7476" s="55">
        <v>0</v>
      </c>
    </row>
    <row r="7477" spans="1:8" ht="12.5" customHeight="1">
      <c r="A7477" s="55">
        <v>15342</v>
      </c>
      <c r="B7477" s="55">
        <v>4</v>
      </c>
      <c r="C7477" s="55" t="s">
        <v>27075</v>
      </c>
      <c r="D7477" s="55" t="s">
        <v>4649</v>
      </c>
      <c r="E7477" s="55" t="s">
        <v>27076</v>
      </c>
      <c r="F7477" s="55" t="s">
        <v>4651</v>
      </c>
      <c r="G7477" s="55" t="s">
        <v>27077</v>
      </c>
      <c r="H7477" s="55">
        <v>0</v>
      </c>
    </row>
    <row r="7478" spans="1:8" ht="12.5" customHeight="1">
      <c r="A7478" s="55">
        <v>15861</v>
      </c>
      <c r="B7478" s="55">
        <v>4</v>
      </c>
      <c r="C7478" s="55" t="s">
        <v>27078</v>
      </c>
      <c r="D7478" s="55" t="s">
        <v>4649</v>
      </c>
      <c r="E7478" s="55" t="s">
        <v>27079</v>
      </c>
      <c r="F7478" s="55" t="s">
        <v>4651</v>
      </c>
      <c r="G7478" s="55" t="s">
        <v>27080</v>
      </c>
      <c r="H7478" s="55">
        <v>0</v>
      </c>
    </row>
    <row r="7479" spans="1:8" ht="12.5" customHeight="1">
      <c r="A7479" s="55">
        <v>16019</v>
      </c>
      <c r="B7479" s="55">
        <v>4</v>
      </c>
      <c r="C7479" s="55" t="s">
        <v>27081</v>
      </c>
      <c r="D7479" s="55" t="s">
        <v>4649</v>
      </c>
      <c r="E7479" s="55" t="s">
        <v>27082</v>
      </c>
      <c r="F7479" s="55" t="s">
        <v>4651</v>
      </c>
      <c r="G7479" s="55" t="s">
        <v>27083</v>
      </c>
      <c r="H7479" s="55">
        <v>0</v>
      </c>
    </row>
    <row r="7480" spans="1:8" ht="12.5" customHeight="1">
      <c r="A7480" s="55">
        <v>16947</v>
      </c>
      <c r="B7480" s="55">
        <v>4</v>
      </c>
      <c r="C7480" s="55" t="s">
        <v>27084</v>
      </c>
      <c r="D7480" s="55" t="s">
        <v>4649</v>
      </c>
      <c r="E7480" s="55" t="s">
        <v>27085</v>
      </c>
      <c r="F7480" s="55" t="s">
        <v>4651</v>
      </c>
      <c r="G7480" s="55" t="s">
        <v>27086</v>
      </c>
      <c r="H7480" s="55">
        <v>0</v>
      </c>
    </row>
    <row r="7481" spans="1:8" ht="12.5" customHeight="1">
      <c r="A7481" s="55">
        <v>17170</v>
      </c>
      <c r="B7481" s="55">
        <v>4</v>
      </c>
      <c r="C7481" s="55" t="s">
        <v>27087</v>
      </c>
      <c r="D7481" s="55" t="s">
        <v>4649</v>
      </c>
      <c r="E7481" s="55" t="s">
        <v>27088</v>
      </c>
      <c r="F7481" s="55" t="s">
        <v>4651</v>
      </c>
      <c r="G7481" s="55" t="s">
        <v>27089</v>
      </c>
      <c r="H7481" s="55">
        <v>0</v>
      </c>
    </row>
    <row r="7482" spans="1:8" ht="12.5" customHeight="1">
      <c r="A7482" s="55">
        <v>17171</v>
      </c>
      <c r="B7482" s="55">
        <v>4</v>
      </c>
      <c r="C7482" s="55" t="s">
        <v>27090</v>
      </c>
      <c r="D7482" s="55" t="s">
        <v>4649</v>
      </c>
      <c r="E7482" s="55" t="s">
        <v>27091</v>
      </c>
      <c r="F7482" s="55" t="s">
        <v>4651</v>
      </c>
      <c r="G7482" s="55" t="s">
        <v>27092</v>
      </c>
      <c r="H7482" s="55">
        <v>0</v>
      </c>
    </row>
    <row r="7483" spans="1:8" ht="12.5" customHeight="1">
      <c r="A7483" s="55">
        <v>17416</v>
      </c>
      <c r="B7483" s="55">
        <v>4</v>
      </c>
      <c r="C7483" s="55" t="s">
        <v>27093</v>
      </c>
      <c r="D7483" s="55" t="s">
        <v>4649</v>
      </c>
      <c r="E7483" s="55" t="s">
        <v>27094</v>
      </c>
      <c r="F7483" s="55" t="s">
        <v>4651</v>
      </c>
      <c r="G7483" s="55" t="s">
        <v>27095</v>
      </c>
      <c r="H7483" s="55">
        <v>0</v>
      </c>
    </row>
    <row r="7484" spans="1:8" ht="12.5" customHeight="1">
      <c r="A7484" s="55">
        <v>17517</v>
      </c>
      <c r="B7484" s="55">
        <v>4</v>
      </c>
      <c r="C7484" s="55" t="s">
        <v>27096</v>
      </c>
      <c r="D7484" s="55" t="s">
        <v>4649</v>
      </c>
      <c r="E7484" s="55" t="s">
        <v>27097</v>
      </c>
      <c r="F7484" s="55" t="s">
        <v>4651</v>
      </c>
      <c r="G7484" s="55" t="s">
        <v>27098</v>
      </c>
      <c r="H7484" s="55">
        <v>0</v>
      </c>
    </row>
    <row r="7485" spans="1:8" ht="12.5" customHeight="1">
      <c r="A7485" s="55">
        <v>17868</v>
      </c>
      <c r="B7485" s="55">
        <v>4</v>
      </c>
      <c r="C7485" s="55" t="s">
        <v>27099</v>
      </c>
      <c r="D7485" s="55" t="s">
        <v>4649</v>
      </c>
      <c r="E7485" s="55" t="s">
        <v>27100</v>
      </c>
      <c r="F7485" s="55" t="s">
        <v>4651</v>
      </c>
      <c r="G7485" s="55" t="s">
        <v>27101</v>
      </c>
      <c r="H7485" s="55">
        <v>0</v>
      </c>
    </row>
    <row r="7486" spans="1:8" ht="12.5" customHeight="1">
      <c r="A7486" s="55">
        <v>18235</v>
      </c>
      <c r="B7486" s="55">
        <v>4</v>
      </c>
      <c r="C7486" s="55" t="s">
        <v>27102</v>
      </c>
      <c r="D7486" s="55" t="s">
        <v>4649</v>
      </c>
      <c r="E7486" s="55" t="s">
        <v>27103</v>
      </c>
      <c r="F7486" s="55" t="s">
        <v>4651</v>
      </c>
      <c r="G7486" s="55" t="s">
        <v>27104</v>
      </c>
      <c r="H7486" s="55">
        <v>0</v>
      </c>
    </row>
    <row r="7487" spans="1:8" ht="12.5" customHeight="1">
      <c r="A7487" s="55">
        <v>18349</v>
      </c>
      <c r="B7487" s="55">
        <v>4</v>
      </c>
      <c r="C7487" s="55" t="s">
        <v>27105</v>
      </c>
      <c r="D7487" s="55" t="s">
        <v>4649</v>
      </c>
      <c r="E7487" s="55" t="s">
        <v>27106</v>
      </c>
      <c r="F7487" s="55" t="s">
        <v>4651</v>
      </c>
      <c r="G7487" s="55" t="s">
        <v>27107</v>
      </c>
      <c r="H7487" s="55">
        <v>0</v>
      </c>
    </row>
    <row r="7488" spans="1:8" ht="12.5" customHeight="1">
      <c r="A7488" s="55">
        <v>18421</v>
      </c>
      <c r="B7488" s="55">
        <v>4</v>
      </c>
      <c r="C7488" s="55" t="s">
        <v>27108</v>
      </c>
      <c r="D7488" s="55" t="s">
        <v>4649</v>
      </c>
      <c r="E7488" s="55" t="s">
        <v>27109</v>
      </c>
      <c r="F7488" s="55" t="s">
        <v>4651</v>
      </c>
      <c r="G7488" s="55" t="s">
        <v>27110</v>
      </c>
      <c r="H7488" s="55">
        <v>0</v>
      </c>
    </row>
    <row r="7489" spans="1:8" ht="12.5" customHeight="1">
      <c r="A7489" s="55">
        <v>18556</v>
      </c>
      <c r="B7489" s="55">
        <v>4</v>
      </c>
      <c r="C7489" s="55" t="s">
        <v>27111</v>
      </c>
      <c r="D7489" s="55" t="s">
        <v>4649</v>
      </c>
      <c r="E7489" s="55" t="s">
        <v>27112</v>
      </c>
      <c r="F7489" s="55" t="s">
        <v>4651</v>
      </c>
      <c r="G7489" s="55" t="s">
        <v>27113</v>
      </c>
      <c r="H7489" s="55">
        <v>0</v>
      </c>
    </row>
    <row r="7490" spans="1:8" ht="12.5" customHeight="1">
      <c r="A7490" s="55">
        <v>19115</v>
      </c>
      <c r="B7490" s="55">
        <v>4</v>
      </c>
      <c r="C7490" s="55" t="s">
        <v>27114</v>
      </c>
      <c r="D7490" s="55" t="s">
        <v>4649</v>
      </c>
      <c r="E7490" s="55" t="s">
        <v>27115</v>
      </c>
      <c r="F7490" s="55" t="s">
        <v>4651</v>
      </c>
      <c r="G7490" s="55" t="s">
        <v>27116</v>
      </c>
      <c r="H7490" s="55">
        <v>0</v>
      </c>
    </row>
    <row r="7491" spans="1:8" ht="12.5" customHeight="1">
      <c r="A7491" s="55">
        <v>19124</v>
      </c>
      <c r="B7491" s="55">
        <v>4</v>
      </c>
      <c r="C7491" s="55" t="s">
        <v>27117</v>
      </c>
      <c r="D7491" s="55" t="s">
        <v>4649</v>
      </c>
      <c r="E7491" s="55" t="s">
        <v>27118</v>
      </c>
      <c r="F7491" s="55" t="s">
        <v>4651</v>
      </c>
      <c r="G7491" s="55" t="s">
        <v>27119</v>
      </c>
      <c r="H7491" s="55">
        <v>0</v>
      </c>
    </row>
    <row r="7492" spans="1:8" ht="12.5" customHeight="1">
      <c r="A7492" s="55">
        <v>19167</v>
      </c>
      <c r="B7492" s="55">
        <v>4</v>
      </c>
      <c r="C7492" s="55" t="s">
        <v>27120</v>
      </c>
      <c r="D7492" s="55" t="s">
        <v>4649</v>
      </c>
      <c r="E7492" s="55" t="s">
        <v>27121</v>
      </c>
      <c r="F7492" s="55" t="s">
        <v>4651</v>
      </c>
      <c r="G7492" s="55" t="s">
        <v>27122</v>
      </c>
      <c r="H7492" s="55">
        <v>0</v>
      </c>
    </row>
    <row r="7493" spans="1:8" ht="12.5" customHeight="1">
      <c r="A7493" s="55">
        <v>19991</v>
      </c>
      <c r="B7493" s="55">
        <v>4</v>
      </c>
      <c r="C7493" s="55" t="s">
        <v>27123</v>
      </c>
      <c r="D7493" s="55" t="s">
        <v>4649</v>
      </c>
      <c r="E7493" s="55" t="s">
        <v>27124</v>
      </c>
      <c r="F7493" s="55" t="s">
        <v>4651</v>
      </c>
      <c r="G7493" s="55" t="s">
        <v>27125</v>
      </c>
      <c r="H7493" s="55">
        <v>0</v>
      </c>
    </row>
    <row r="7494" spans="1:8" ht="12.5" customHeight="1">
      <c r="A7494" s="55">
        <v>20077</v>
      </c>
      <c r="B7494" s="55">
        <v>4</v>
      </c>
      <c r="C7494" s="55" t="s">
        <v>27126</v>
      </c>
      <c r="D7494" s="55" t="s">
        <v>4649</v>
      </c>
      <c r="E7494" s="55" t="s">
        <v>27127</v>
      </c>
      <c r="F7494" s="55" t="s">
        <v>4651</v>
      </c>
      <c r="G7494" s="55" t="s">
        <v>27128</v>
      </c>
      <c r="H7494" s="55">
        <v>0</v>
      </c>
    </row>
    <row r="7495" spans="1:8" ht="12.5" customHeight="1">
      <c r="A7495" s="55">
        <v>20118</v>
      </c>
      <c r="B7495" s="55">
        <v>4</v>
      </c>
      <c r="C7495" s="55" t="s">
        <v>27129</v>
      </c>
      <c r="D7495" s="55" t="s">
        <v>4649</v>
      </c>
      <c r="E7495" s="55" t="s">
        <v>27130</v>
      </c>
      <c r="F7495" s="55" t="s">
        <v>4651</v>
      </c>
      <c r="G7495" s="55" t="s">
        <v>27131</v>
      </c>
      <c r="H7495" s="55">
        <v>0</v>
      </c>
    </row>
    <row r="7496" spans="1:8" ht="12.5" customHeight="1">
      <c r="A7496" s="55">
        <v>20193</v>
      </c>
      <c r="B7496" s="55">
        <v>4</v>
      </c>
      <c r="C7496" s="55" t="s">
        <v>27132</v>
      </c>
      <c r="D7496" s="55" t="s">
        <v>4649</v>
      </c>
      <c r="E7496" s="55" t="s">
        <v>27133</v>
      </c>
      <c r="F7496" s="55" t="s">
        <v>4651</v>
      </c>
      <c r="G7496" s="55" t="s">
        <v>27134</v>
      </c>
      <c r="H7496" s="55">
        <v>0</v>
      </c>
    </row>
    <row r="7497" spans="1:8" ht="12.5" customHeight="1">
      <c r="A7497" s="55">
        <v>20345</v>
      </c>
      <c r="B7497" s="55">
        <v>4</v>
      </c>
      <c r="C7497" s="55" t="s">
        <v>27135</v>
      </c>
      <c r="D7497" s="55" t="s">
        <v>4649</v>
      </c>
      <c r="E7497" s="55" t="s">
        <v>27136</v>
      </c>
      <c r="F7497" s="55" t="s">
        <v>4651</v>
      </c>
      <c r="G7497" s="55" t="s">
        <v>27137</v>
      </c>
      <c r="H7497" s="55">
        <v>0</v>
      </c>
    </row>
    <row r="7498" spans="1:8" ht="12.5" customHeight="1">
      <c r="A7498" s="55">
        <v>20405</v>
      </c>
      <c r="B7498" s="55">
        <v>4</v>
      </c>
      <c r="C7498" s="55" t="s">
        <v>27138</v>
      </c>
      <c r="D7498" s="55" t="s">
        <v>4649</v>
      </c>
      <c r="E7498" s="55" t="s">
        <v>27139</v>
      </c>
      <c r="F7498" s="55" t="s">
        <v>4651</v>
      </c>
      <c r="G7498" s="55" t="s">
        <v>27140</v>
      </c>
      <c r="H7498" s="55">
        <v>0</v>
      </c>
    </row>
    <row r="7499" spans="1:8" ht="12.5" customHeight="1">
      <c r="A7499" s="55">
        <v>20414</v>
      </c>
      <c r="B7499" s="55">
        <v>4</v>
      </c>
      <c r="C7499" s="55" t="s">
        <v>27141</v>
      </c>
      <c r="D7499" s="55" t="s">
        <v>4649</v>
      </c>
      <c r="E7499" s="55" t="s">
        <v>27142</v>
      </c>
      <c r="F7499" s="55" t="s">
        <v>4651</v>
      </c>
      <c r="G7499" s="55" t="s">
        <v>27143</v>
      </c>
      <c r="H7499" s="55">
        <v>0</v>
      </c>
    </row>
    <row r="7500" spans="1:8" ht="12.5" customHeight="1">
      <c r="A7500" s="55">
        <v>20534</v>
      </c>
      <c r="B7500" s="55">
        <v>4</v>
      </c>
      <c r="C7500" s="55" t="s">
        <v>27144</v>
      </c>
      <c r="D7500" s="55" t="s">
        <v>4649</v>
      </c>
      <c r="E7500" s="55" t="s">
        <v>27145</v>
      </c>
      <c r="F7500" s="55" t="s">
        <v>4651</v>
      </c>
      <c r="G7500" s="55" t="s">
        <v>27146</v>
      </c>
      <c r="H7500" s="55">
        <v>0</v>
      </c>
    </row>
    <row r="7501" spans="1:8" ht="12.5" customHeight="1">
      <c r="A7501" s="55">
        <v>20699</v>
      </c>
      <c r="B7501" s="55">
        <v>4</v>
      </c>
      <c r="C7501" s="55" t="s">
        <v>27147</v>
      </c>
      <c r="D7501" s="55" t="s">
        <v>4649</v>
      </c>
      <c r="E7501" s="55" t="s">
        <v>27148</v>
      </c>
      <c r="F7501" s="55" t="s">
        <v>4651</v>
      </c>
      <c r="G7501" s="55" t="s">
        <v>27149</v>
      </c>
      <c r="H7501" s="55">
        <v>0</v>
      </c>
    </row>
    <row r="7502" spans="1:8" ht="12.5" customHeight="1">
      <c r="A7502" s="55">
        <v>20709</v>
      </c>
      <c r="B7502" s="55">
        <v>4</v>
      </c>
      <c r="C7502" s="55" t="s">
        <v>27150</v>
      </c>
      <c r="D7502" s="55" t="s">
        <v>4649</v>
      </c>
      <c r="E7502" s="55" t="s">
        <v>27151</v>
      </c>
      <c r="F7502" s="55" t="s">
        <v>4651</v>
      </c>
      <c r="G7502" s="55" t="s">
        <v>27152</v>
      </c>
      <c r="H7502" s="55">
        <v>0</v>
      </c>
    </row>
    <row r="7503" spans="1:8" ht="12.5" customHeight="1">
      <c r="A7503" s="55">
        <v>20761</v>
      </c>
      <c r="B7503" s="55">
        <v>4</v>
      </c>
      <c r="C7503" s="55" t="s">
        <v>27153</v>
      </c>
      <c r="D7503" s="55" t="s">
        <v>4649</v>
      </c>
      <c r="E7503" s="55" t="s">
        <v>27154</v>
      </c>
      <c r="F7503" s="55" t="s">
        <v>4651</v>
      </c>
      <c r="G7503" s="55" t="s">
        <v>27155</v>
      </c>
      <c r="H7503" s="55">
        <v>0</v>
      </c>
    </row>
    <row r="7504" spans="1:8" ht="12.5" customHeight="1">
      <c r="A7504" s="55">
        <v>21420</v>
      </c>
      <c r="B7504" s="55">
        <v>4</v>
      </c>
      <c r="C7504" s="55" t="s">
        <v>27156</v>
      </c>
      <c r="D7504" s="55" t="s">
        <v>4649</v>
      </c>
      <c r="E7504" s="55" t="s">
        <v>27157</v>
      </c>
      <c r="F7504" s="55" t="s">
        <v>4651</v>
      </c>
      <c r="G7504" s="55" t="s">
        <v>27158</v>
      </c>
      <c r="H7504" s="55">
        <v>0</v>
      </c>
    </row>
    <row r="7505" spans="1:8" ht="12.5" customHeight="1">
      <c r="A7505" s="55">
        <v>21422</v>
      </c>
      <c r="B7505" s="55">
        <v>4</v>
      </c>
      <c r="C7505" s="55" t="s">
        <v>27159</v>
      </c>
      <c r="D7505" s="55" t="s">
        <v>4649</v>
      </c>
      <c r="E7505" s="55" t="s">
        <v>27160</v>
      </c>
      <c r="F7505" s="55" t="s">
        <v>4651</v>
      </c>
      <c r="G7505" s="55" t="s">
        <v>27161</v>
      </c>
      <c r="H7505" s="55">
        <v>0</v>
      </c>
    </row>
    <row r="7506" spans="1:8" ht="12.5" customHeight="1">
      <c r="A7506" s="55">
        <v>21611</v>
      </c>
      <c r="B7506" s="55">
        <v>4</v>
      </c>
      <c r="C7506" s="55" t="s">
        <v>27162</v>
      </c>
      <c r="D7506" s="55" t="s">
        <v>4649</v>
      </c>
      <c r="E7506" s="55" t="s">
        <v>27163</v>
      </c>
      <c r="F7506" s="55" t="s">
        <v>4651</v>
      </c>
      <c r="G7506" s="55" t="s">
        <v>27164</v>
      </c>
      <c r="H7506" s="55">
        <v>0</v>
      </c>
    </row>
    <row r="7507" spans="1:8" ht="12.5" customHeight="1">
      <c r="A7507" s="55">
        <v>21767</v>
      </c>
      <c r="B7507" s="55">
        <v>4</v>
      </c>
      <c r="C7507" s="55" t="s">
        <v>27165</v>
      </c>
      <c r="D7507" s="55" t="s">
        <v>4649</v>
      </c>
      <c r="E7507" s="55" t="s">
        <v>27166</v>
      </c>
      <c r="F7507" s="55" t="s">
        <v>4651</v>
      </c>
      <c r="G7507" s="55" t="s">
        <v>27167</v>
      </c>
      <c r="H7507" s="55">
        <v>0</v>
      </c>
    </row>
    <row r="7508" spans="1:8" ht="12.5" customHeight="1">
      <c r="A7508" s="55">
        <v>22022</v>
      </c>
      <c r="B7508" s="55">
        <v>4</v>
      </c>
      <c r="C7508" s="55" t="s">
        <v>27168</v>
      </c>
      <c r="D7508" s="55" t="s">
        <v>4649</v>
      </c>
      <c r="E7508" s="55" t="s">
        <v>27169</v>
      </c>
      <c r="F7508" s="55" t="s">
        <v>4651</v>
      </c>
      <c r="G7508" s="55" t="s">
        <v>27170</v>
      </c>
      <c r="H7508" s="55">
        <v>0</v>
      </c>
    </row>
    <row r="7509" spans="1:8" ht="12.5" customHeight="1">
      <c r="A7509" s="55">
        <v>22358</v>
      </c>
      <c r="B7509" s="55">
        <v>4</v>
      </c>
      <c r="C7509" s="55" t="s">
        <v>27171</v>
      </c>
      <c r="D7509" s="55" t="s">
        <v>4649</v>
      </c>
      <c r="E7509" s="55" t="s">
        <v>27172</v>
      </c>
      <c r="F7509" s="55" t="s">
        <v>4651</v>
      </c>
      <c r="G7509" s="55" t="s">
        <v>27173</v>
      </c>
      <c r="H7509" s="55">
        <v>0</v>
      </c>
    </row>
    <row r="7510" spans="1:8" ht="12.5" customHeight="1">
      <c r="A7510" s="55">
        <v>22744</v>
      </c>
      <c r="B7510" s="55">
        <v>4</v>
      </c>
      <c r="C7510" s="55" t="s">
        <v>27174</v>
      </c>
      <c r="D7510" s="55" t="s">
        <v>4649</v>
      </c>
      <c r="E7510" s="55" t="s">
        <v>27175</v>
      </c>
      <c r="F7510" s="55" t="s">
        <v>4651</v>
      </c>
      <c r="G7510" s="55" t="s">
        <v>27176</v>
      </c>
      <c r="H7510" s="55">
        <v>0</v>
      </c>
    </row>
    <row r="7511" spans="1:8" ht="12.5" customHeight="1">
      <c r="A7511" s="55">
        <v>23110</v>
      </c>
      <c r="B7511" s="55">
        <v>4</v>
      </c>
      <c r="C7511" s="55" t="s">
        <v>27177</v>
      </c>
      <c r="D7511" s="55" t="s">
        <v>4649</v>
      </c>
      <c r="E7511" s="55" t="s">
        <v>27178</v>
      </c>
      <c r="F7511" s="55" t="s">
        <v>4651</v>
      </c>
      <c r="G7511" s="55" t="s">
        <v>27179</v>
      </c>
      <c r="H7511" s="55">
        <v>0</v>
      </c>
    </row>
    <row r="7512" spans="1:8" ht="12.5" customHeight="1">
      <c r="A7512" s="55">
        <v>23136</v>
      </c>
      <c r="B7512" s="55">
        <v>4</v>
      </c>
      <c r="C7512" s="55" t="s">
        <v>27180</v>
      </c>
      <c r="D7512" s="55" t="s">
        <v>4649</v>
      </c>
      <c r="E7512" s="55" t="s">
        <v>27181</v>
      </c>
      <c r="F7512" s="55" t="s">
        <v>4651</v>
      </c>
      <c r="G7512" s="55" t="s">
        <v>27182</v>
      </c>
      <c r="H7512" s="55">
        <v>0</v>
      </c>
    </row>
    <row r="7513" spans="1:8" ht="12.5" customHeight="1">
      <c r="A7513" s="55">
        <v>23174</v>
      </c>
      <c r="B7513" s="55">
        <v>4</v>
      </c>
      <c r="C7513" s="55" t="s">
        <v>27183</v>
      </c>
      <c r="D7513" s="55" t="s">
        <v>4649</v>
      </c>
      <c r="E7513" s="55" t="s">
        <v>27184</v>
      </c>
      <c r="F7513" s="55" t="s">
        <v>4651</v>
      </c>
      <c r="G7513" s="55" t="s">
        <v>27185</v>
      </c>
      <c r="H7513" s="55">
        <v>0</v>
      </c>
    </row>
    <row r="7514" spans="1:8" ht="12.5" customHeight="1">
      <c r="A7514" s="55">
        <v>23182</v>
      </c>
      <c r="B7514" s="55">
        <v>4</v>
      </c>
      <c r="C7514" s="55" t="s">
        <v>27186</v>
      </c>
      <c r="D7514" s="55" t="s">
        <v>4649</v>
      </c>
      <c r="E7514" s="55" t="s">
        <v>27187</v>
      </c>
      <c r="F7514" s="55" t="s">
        <v>4651</v>
      </c>
      <c r="G7514" s="55" t="s">
        <v>27188</v>
      </c>
      <c r="H7514" s="55">
        <v>0</v>
      </c>
    </row>
    <row r="7515" spans="1:8" ht="12.5" customHeight="1">
      <c r="A7515" s="55">
        <v>23472</v>
      </c>
      <c r="B7515" s="55">
        <v>4</v>
      </c>
      <c r="C7515" s="55" t="s">
        <v>27189</v>
      </c>
      <c r="D7515" s="55" t="s">
        <v>4649</v>
      </c>
      <c r="E7515" s="55" t="s">
        <v>27190</v>
      </c>
      <c r="F7515" s="55" t="s">
        <v>4651</v>
      </c>
      <c r="G7515" s="55" t="s">
        <v>27191</v>
      </c>
      <c r="H7515" s="55">
        <v>0</v>
      </c>
    </row>
    <row r="7516" spans="1:8" ht="12.5" customHeight="1">
      <c r="A7516" s="55">
        <v>23587</v>
      </c>
      <c r="B7516" s="55">
        <v>4</v>
      </c>
      <c r="C7516" s="55" t="s">
        <v>27192</v>
      </c>
      <c r="D7516" s="55" t="s">
        <v>4649</v>
      </c>
      <c r="E7516" s="55" t="s">
        <v>27193</v>
      </c>
      <c r="F7516" s="55" t="s">
        <v>4651</v>
      </c>
      <c r="G7516" s="55" t="s">
        <v>27194</v>
      </c>
      <c r="H7516" s="55">
        <v>0</v>
      </c>
    </row>
    <row r="7517" spans="1:8" ht="12.5" customHeight="1">
      <c r="A7517" s="55">
        <v>23705</v>
      </c>
      <c r="B7517" s="55">
        <v>4</v>
      </c>
      <c r="C7517" s="55" t="s">
        <v>27195</v>
      </c>
      <c r="D7517" s="55" t="s">
        <v>4649</v>
      </c>
      <c r="E7517" s="55" t="s">
        <v>27196</v>
      </c>
      <c r="F7517" s="55" t="s">
        <v>4651</v>
      </c>
      <c r="G7517" s="55" t="s">
        <v>27197</v>
      </c>
      <c r="H7517" s="55">
        <v>0</v>
      </c>
    </row>
    <row r="7518" spans="1:8" ht="12.5" customHeight="1">
      <c r="A7518" s="55">
        <v>23794</v>
      </c>
      <c r="B7518" s="55">
        <v>4</v>
      </c>
      <c r="C7518" s="55" t="s">
        <v>27198</v>
      </c>
      <c r="D7518" s="55" t="s">
        <v>4649</v>
      </c>
      <c r="E7518" s="55" t="s">
        <v>27199</v>
      </c>
      <c r="F7518" s="55" t="s">
        <v>4651</v>
      </c>
      <c r="G7518" s="55" t="s">
        <v>27200</v>
      </c>
      <c r="H7518" s="55">
        <v>0</v>
      </c>
    </row>
    <row r="7519" spans="1:8" ht="12.5" customHeight="1">
      <c r="A7519" s="55">
        <v>23796</v>
      </c>
      <c r="B7519" s="55">
        <v>4</v>
      </c>
      <c r="C7519" s="55" t="s">
        <v>27201</v>
      </c>
      <c r="D7519" s="55" t="s">
        <v>4649</v>
      </c>
      <c r="E7519" s="55" t="s">
        <v>27202</v>
      </c>
      <c r="F7519" s="55" t="s">
        <v>4651</v>
      </c>
      <c r="G7519" s="55" t="s">
        <v>27203</v>
      </c>
      <c r="H7519" s="55">
        <v>0</v>
      </c>
    </row>
    <row r="7520" spans="1:8" ht="12.5" customHeight="1">
      <c r="A7520" s="55">
        <v>23823</v>
      </c>
      <c r="B7520" s="55">
        <v>4</v>
      </c>
      <c r="C7520" s="55" t="s">
        <v>27204</v>
      </c>
      <c r="D7520" s="55" t="s">
        <v>4649</v>
      </c>
      <c r="E7520" s="55" t="s">
        <v>27205</v>
      </c>
      <c r="F7520" s="55" t="s">
        <v>4651</v>
      </c>
      <c r="G7520" s="55" t="s">
        <v>27206</v>
      </c>
      <c r="H7520" s="55">
        <v>0</v>
      </c>
    </row>
    <row r="7521" spans="1:8" ht="12.5" customHeight="1">
      <c r="A7521" s="55">
        <v>23836</v>
      </c>
      <c r="B7521" s="55">
        <v>4</v>
      </c>
      <c r="C7521" s="55" t="s">
        <v>27207</v>
      </c>
      <c r="D7521" s="55" t="s">
        <v>4649</v>
      </c>
      <c r="E7521" s="55" t="s">
        <v>27208</v>
      </c>
      <c r="F7521" s="55" t="s">
        <v>4651</v>
      </c>
      <c r="G7521" s="55" t="s">
        <v>27209</v>
      </c>
      <c r="H7521" s="55">
        <v>0</v>
      </c>
    </row>
    <row r="7522" spans="1:8" ht="12.5" customHeight="1">
      <c r="A7522" s="55">
        <v>24292</v>
      </c>
      <c r="B7522" s="55">
        <v>4</v>
      </c>
      <c r="C7522" s="55" t="s">
        <v>27210</v>
      </c>
      <c r="D7522" s="55" t="s">
        <v>4649</v>
      </c>
      <c r="E7522" s="55" t="s">
        <v>27211</v>
      </c>
      <c r="F7522" s="55" t="s">
        <v>4651</v>
      </c>
      <c r="G7522" s="55" t="s">
        <v>27212</v>
      </c>
      <c r="H7522" s="55">
        <v>0</v>
      </c>
    </row>
    <row r="7523" spans="1:8" ht="12.5" customHeight="1">
      <c r="A7523" s="55">
        <v>24338</v>
      </c>
      <c r="B7523" s="55">
        <v>4</v>
      </c>
      <c r="C7523" s="55" t="s">
        <v>27213</v>
      </c>
      <c r="D7523" s="55" t="s">
        <v>4649</v>
      </c>
      <c r="E7523" s="55" t="s">
        <v>27214</v>
      </c>
      <c r="F7523" s="55" t="s">
        <v>4651</v>
      </c>
      <c r="G7523" s="55" t="s">
        <v>27215</v>
      </c>
      <c r="H7523" s="55">
        <v>0</v>
      </c>
    </row>
    <row r="7524" spans="1:8" ht="12.5" customHeight="1">
      <c r="A7524" s="55">
        <v>24385</v>
      </c>
      <c r="B7524" s="55">
        <v>4</v>
      </c>
      <c r="C7524" s="55" t="s">
        <v>27216</v>
      </c>
      <c r="D7524" s="55" t="s">
        <v>4649</v>
      </c>
      <c r="E7524" s="55" t="s">
        <v>27217</v>
      </c>
      <c r="F7524" s="55" t="s">
        <v>4651</v>
      </c>
      <c r="G7524" s="55" t="s">
        <v>27218</v>
      </c>
      <c r="H7524" s="55">
        <v>0</v>
      </c>
    </row>
    <row r="7525" spans="1:8" ht="12.5" customHeight="1">
      <c r="A7525" s="55">
        <v>24433</v>
      </c>
      <c r="B7525" s="55">
        <v>4</v>
      </c>
      <c r="C7525" s="55" t="s">
        <v>27219</v>
      </c>
      <c r="D7525" s="55" t="s">
        <v>4649</v>
      </c>
      <c r="E7525" s="55" t="s">
        <v>27220</v>
      </c>
      <c r="F7525" s="55" t="s">
        <v>4651</v>
      </c>
      <c r="G7525" s="55" t="s">
        <v>27221</v>
      </c>
      <c r="H7525" s="55">
        <v>0</v>
      </c>
    </row>
    <row r="7526" spans="1:8" ht="12.5" customHeight="1">
      <c r="A7526" s="55">
        <v>25156</v>
      </c>
      <c r="B7526" s="55">
        <v>4</v>
      </c>
      <c r="C7526" s="55" t="s">
        <v>27222</v>
      </c>
      <c r="D7526" s="55" t="s">
        <v>4649</v>
      </c>
      <c r="E7526" s="55" t="s">
        <v>27223</v>
      </c>
      <c r="F7526" s="55" t="s">
        <v>4651</v>
      </c>
      <c r="G7526" s="55" t="s">
        <v>27224</v>
      </c>
      <c r="H7526" s="55">
        <v>0</v>
      </c>
    </row>
    <row r="7527" spans="1:8" ht="12.5" customHeight="1">
      <c r="A7527" s="55">
        <v>25384</v>
      </c>
      <c r="B7527" s="55">
        <v>4</v>
      </c>
      <c r="C7527" s="55" t="s">
        <v>27225</v>
      </c>
      <c r="D7527" s="55" t="s">
        <v>4649</v>
      </c>
      <c r="E7527" s="55" t="s">
        <v>27226</v>
      </c>
      <c r="F7527" s="55" t="s">
        <v>4651</v>
      </c>
      <c r="G7527" s="55" t="s">
        <v>27227</v>
      </c>
      <c r="H7527" s="55">
        <v>0</v>
      </c>
    </row>
    <row r="7528" spans="1:8" ht="12.5" customHeight="1">
      <c r="A7528" s="55">
        <v>26119</v>
      </c>
      <c r="B7528" s="55">
        <v>4</v>
      </c>
      <c r="C7528" s="55" t="s">
        <v>27228</v>
      </c>
      <c r="D7528" s="55" t="s">
        <v>4649</v>
      </c>
      <c r="E7528" s="55" t="s">
        <v>27229</v>
      </c>
      <c r="F7528" s="55" t="s">
        <v>4651</v>
      </c>
      <c r="G7528" s="55" t="s">
        <v>27230</v>
      </c>
      <c r="H7528" s="55">
        <v>0</v>
      </c>
    </row>
    <row r="7529" spans="1:8" ht="12.5" customHeight="1">
      <c r="A7529" s="55">
        <v>26237</v>
      </c>
      <c r="B7529" s="55">
        <v>4</v>
      </c>
      <c r="C7529" s="55" t="s">
        <v>27231</v>
      </c>
      <c r="D7529" s="55" t="s">
        <v>4649</v>
      </c>
      <c r="E7529" s="55" t="s">
        <v>27232</v>
      </c>
      <c r="F7529" s="55" t="s">
        <v>4651</v>
      </c>
      <c r="G7529" s="55" t="s">
        <v>27233</v>
      </c>
      <c r="H7529" s="55">
        <v>0</v>
      </c>
    </row>
    <row r="7530" spans="1:8" ht="12.5" customHeight="1">
      <c r="A7530" s="55">
        <v>26268</v>
      </c>
      <c r="B7530" s="55">
        <v>4</v>
      </c>
      <c r="C7530" s="55" t="s">
        <v>27234</v>
      </c>
      <c r="D7530" s="55" t="s">
        <v>4649</v>
      </c>
      <c r="E7530" s="55" t="s">
        <v>27235</v>
      </c>
      <c r="F7530" s="55" t="s">
        <v>4651</v>
      </c>
      <c r="G7530" s="55" t="s">
        <v>27236</v>
      </c>
      <c r="H7530" s="55">
        <v>0</v>
      </c>
    </row>
    <row r="7531" spans="1:8" ht="12.5" customHeight="1">
      <c r="A7531" s="55">
        <v>26342</v>
      </c>
      <c r="B7531" s="55">
        <v>4</v>
      </c>
      <c r="C7531" s="55" t="s">
        <v>27237</v>
      </c>
      <c r="D7531" s="55" t="s">
        <v>4649</v>
      </c>
      <c r="E7531" s="55" t="s">
        <v>27238</v>
      </c>
      <c r="F7531" s="55" t="s">
        <v>4651</v>
      </c>
      <c r="G7531" s="55" t="s">
        <v>27239</v>
      </c>
      <c r="H7531" s="55">
        <v>0</v>
      </c>
    </row>
    <row r="7532" spans="1:8" ht="12.5" customHeight="1">
      <c r="A7532" s="55">
        <v>26501</v>
      </c>
      <c r="B7532" s="55">
        <v>4</v>
      </c>
      <c r="C7532" s="55" t="s">
        <v>27240</v>
      </c>
      <c r="D7532" s="55" t="s">
        <v>4649</v>
      </c>
      <c r="E7532" s="55" t="s">
        <v>27241</v>
      </c>
      <c r="F7532" s="55" t="s">
        <v>4651</v>
      </c>
      <c r="G7532" s="55" t="s">
        <v>27242</v>
      </c>
      <c r="H7532" s="55">
        <v>0</v>
      </c>
    </row>
    <row r="7533" spans="1:8" ht="12.5" customHeight="1">
      <c r="A7533" s="55">
        <v>26538</v>
      </c>
      <c r="B7533" s="55">
        <v>4</v>
      </c>
      <c r="C7533" s="55" t="s">
        <v>27243</v>
      </c>
      <c r="D7533" s="55" t="s">
        <v>4649</v>
      </c>
      <c r="E7533" s="55" t="s">
        <v>27244</v>
      </c>
      <c r="F7533" s="55" t="s">
        <v>4651</v>
      </c>
      <c r="G7533" s="55" t="s">
        <v>27245</v>
      </c>
      <c r="H7533" s="55">
        <v>0</v>
      </c>
    </row>
    <row r="7534" spans="1:8" ht="12.5" customHeight="1">
      <c r="A7534" s="55">
        <v>26545</v>
      </c>
      <c r="B7534" s="55">
        <v>4</v>
      </c>
      <c r="C7534" s="55" t="s">
        <v>27246</v>
      </c>
      <c r="D7534" s="55" t="s">
        <v>4649</v>
      </c>
      <c r="E7534" s="55" t="s">
        <v>27247</v>
      </c>
      <c r="F7534" s="55" t="s">
        <v>4651</v>
      </c>
      <c r="G7534" s="55" t="s">
        <v>27248</v>
      </c>
      <c r="H7534" s="55">
        <v>0</v>
      </c>
    </row>
    <row r="7535" spans="1:8" ht="12.5" customHeight="1">
      <c r="A7535" s="55">
        <v>26593</v>
      </c>
      <c r="B7535" s="55">
        <v>4</v>
      </c>
      <c r="C7535" s="55" t="s">
        <v>27249</v>
      </c>
      <c r="D7535" s="55" t="s">
        <v>4649</v>
      </c>
      <c r="E7535" s="55" t="s">
        <v>27250</v>
      </c>
      <c r="F7535" s="55" t="s">
        <v>4651</v>
      </c>
      <c r="G7535" s="55" t="s">
        <v>27251</v>
      </c>
      <c r="H7535" s="55">
        <v>0</v>
      </c>
    </row>
    <row r="7536" spans="1:8" ht="12.5" customHeight="1">
      <c r="A7536" s="55">
        <v>26723</v>
      </c>
      <c r="B7536" s="55">
        <v>4</v>
      </c>
      <c r="C7536" s="55" t="s">
        <v>27252</v>
      </c>
      <c r="D7536" s="55" t="s">
        <v>4649</v>
      </c>
      <c r="E7536" s="55" t="s">
        <v>27253</v>
      </c>
      <c r="F7536" s="55" t="s">
        <v>4651</v>
      </c>
      <c r="G7536" s="55" t="s">
        <v>27254</v>
      </c>
      <c r="H7536" s="55">
        <v>0</v>
      </c>
    </row>
    <row r="7537" spans="1:8" ht="12.5" customHeight="1">
      <c r="A7537" s="55">
        <v>27106</v>
      </c>
      <c r="B7537" s="55">
        <v>4</v>
      </c>
      <c r="C7537" s="55" t="s">
        <v>27255</v>
      </c>
      <c r="D7537" s="55" t="s">
        <v>4649</v>
      </c>
      <c r="E7537" s="55" t="s">
        <v>27256</v>
      </c>
      <c r="F7537" s="55" t="s">
        <v>4651</v>
      </c>
      <c r="G7537" s="55" t="s">
        <v>27257</v>
      </c>
      <c r="H7537" s="55">
        <v>0</v>
      </c>
    </row>
    <row r="7538" spans="1:8" ht="12.5" customHeight="1">
      <c r="A7538" s="55">
        <v>27193</v>
      </c>
      <c r="B7538" s="55">
        <v>4</v>
      </c>
      <c r="C7538" s="55" t="s">
        <v>27258</v>
      </c>
      <c r="D7538" s="55" t="s">
        <v>4649</v>
      </c>
      <c r="E7538" s="55" t="s">
        <v>27259</v>
      </c>
      <c r="F7538" s="55" t="s">
        <v>4651</v>
      </c>
      <c r="G7538" s="55" t="s">
        <v>27260</v>
      </c>
      <c r="H7538" s="55">
        <v>0</v>
      </c>
    </row>
    <row r="7539" spans="1:8" ht="12.5" customHeight="1">
      <c r="A7539" s="55">
        <v>27275</v>
      </c>
      <c r="B7539" s="55">
        <v>4</v>
      </c>
      <c r="C7539" s="55" t="s">
        <v>27261</v>
      </c>
      <c r="D7539" s="55" t="s">
        <v>4649</v>
      </c>
      <c r="E7539" s="55" t="s">
        <v>27262</v>
      </c>
      <c r="F7539" s="55" t="s">
        <v>4651</v>
      </c>
      <c r="G7539" s="55" t="s">
        <v>27263</v>
      </c>
      <c r="H7539" s="55">
        <v>0</v>
      </c>
    </row>
    <row r="7540" spans="1:8" ht="12.5" customHeight="1">
      <c r="A7540" s="55">
        <v>27460</v>
      </c>
      <c r="B7540" s="55">
        <v>4</v>
      </c>
      <c r="C7540" s="55" t="s">
        <v>27264</v>
      </c>
      <c r="D7540" s="55" t="s">
        <v>4649</v>
      </c>
      <c r="E7540" s="55" t="s">
        <v>27265</v>
      </c>
      <c r="F7540" s="55" t="s">
        <v>4651</v>
      </c>
      <c r="G7540" s="55" t="s">
        <v>27266</v>
      </c>
      <c r="H7540" s="55">
        <v>0</v>
      </c>
    </row>
    <row r="7541" spans="1:8" ht="12.5" customHeight="1">
      <c r="A7541" s="55">
        <v>28065</v>
      </c>
      <c r="B7541" s="55">
        <v>4</v>
      </c>
      <c r="C7541" s="55" t="s">
        <v>27267</v>
      </c>
      <c r="D7541" s="55" t="s">
        <v>4649</v>
      </c>
      <c r="E7541" s="55" t="s">
        <v>27268</v>
      </c>
      <c r="F7541" s="55" t="s">
        <v>4651</v>
      </c>
      <c r="G7541" s="55" t="s">
        <v>27269</v>
      </c>
      <c r="H7541" s="55">
        <v>0</v>
      </c>
    </row>
    <row r="7542" spans="1:8" ht="12.5" customHeight="1">
      <c r="A7542" s="55">
        <v>28124</v>
      </c>
      <c r="B7542" s="55">
        <v>4</v>
      </c>
      <c r="C7542" s="55" t="s">
        <v>27270</v>
      </c>
      <c r="D7542" s="55" t="s">
        <v>4649</v>
      </c>
      <c r="E7542" s="55" t="s">
        <v>27271</v>
      </c>
      <c r="F7542" s="55" t="s">
        <v>4651</v>
      </c>
      <c r="G7542" s="55" t="s">
        <v>27272</v>
      </c>
      <c r="H7542" s="55">
        <v>0</v>
      </c>
    </row>
    <row r="7543" spans="1:8" ht="12.5" customHeight="1">
      <c r="A7543" s="55">
        <v>28580</v>
      </c>
      <c r="B7543" s="55">
        <v>4</v>
      </c>
      <c r="C7543" s="55" t="s">
        <v>27273</v>
      </c>
      <c r="D7543" s="55" t="s">
        <v>4649</v>
      </c>
      <c r="E7543" s="55" t="s">
        <v>27274</v>
      </c>
      <c r="F7543" s="55" t="s">
        <v>4651</v>
      </c>
      <c r="G7543" s="55" t="s">
        <v>27275</v>
      </c>
      <c r="H7543" s="55">
        <v>0</v>
      </c>
    </row>
    <row r="7544" spans="1:8" ht="12.5" customHeight="1">
      <c r="A7544" s="55">
        <v>28765</v>
      </c>
      <c r="B7544" s="55">
        <v>4</v>
      </c>
      <c r="C7544" s="55" t="s">
        <v>27276</v>
      </c>
      <c r="D7544" s="55" t="s">
        <v>4649</v>
      </c>
      <c r="E7544" s="55" t="s">
        <v>27277</v>
      </c>
      <c r="F7544" s="55" t="s">
        <v>4651</v>
      </c>
      <c r="G7544" s="55" t="s">
        <v>27278</v>
      </c>
      <c r="H7544" s="55">
        <v>0</v>
      </c>
    </row>
    <row r="7545" spans="1:8" ht="12.5" customHeight="1">
      <c r="A7545" s="55">
        <v>28827</v>
      </c>
      <c r="B7545" s="55">
        <v>4</v>
      </c>
      <c r="C7545" s="55" t="s">
        <v>27279</v>
      </c>
      <c r="D7545" s="55" t="s">
        <v>4649</v>
      </c>
      <c r="E7545" s="55" t="s">
        <v>27280</v>
      </c>
      <c r="F7545" s="55" t="s">
        <v>4651</v>
      </c>
      <c r="G7545" s="55" t="s">
        <v>27281</v>
      </c>
      <c r="H7545" s="55">
        <v>0</v>
      </c>
    </row>
    <row r="7546" spans="1:8" ht="12.5" customHeight="1">
      <c r="A7546" s="55">
        <v>28841</v>
      </c>
      <c r="B7546" s="55">
        <v>4</v>
      </c>
      <c r="C7546" s="55" t="s">
        <v>27282</v>
      </c>
      <c r="D7546" s="55" t="s">
        <v>4649</v>
      </c>
      <c r="E7546" s="55" t="s">
        <v>27283</v>
      </c>
      <c r="F7546" s="55" t="s">
        <v>4651</v>
      </c>
      <c r="G7546" s="55" t="s">
        <v>27284</v>
      </c>
      <c r="H7546" s="55">
        <v>0</v>
      </c>
    </row>
    <row r="7547" spans="1:8" ht="12.5" customHeight="1">
      <c r="A7547" s="55">
        <v>29077</v>
      </c>
      <c r="B7547" s="55">
        <v>4</v>
      </c>
      <c r="C7547" s="55" t="s">
        <v>27285</v>
      </c>
      <c r="D7547" s="55" t="s">
        <v>4649</v>
      </c>
      <c r="E7547" s="55" t="s">
        <v>27286</v>
      </c>
      <c r="F7547" s="55" t="s">
        <v>4651</v>
      </c>
      <c r="G7547" s="55" t="s">
        <v>27287</v>
      </c>
      <c r="H7547" s="55">
        <v>0</v>
      </c>
    </row>
    <row r="7548" spans="1:8" ht="12.5" customHeight="1">
      <c r="A7548" s="55">
        <v>11090</v>
      </c>
      <c r="B7548" s="55">
        <v>4</v>
      </c>
      <c r="C7548" s="55" t="s">
        <v>27288</v>
      </c>
      <c r="D7548" s="55" t="s">
        <v>4649</v>
      </c>
      <c r="E7548" s="55" t="s">
        <v>27289</v>
      </c>
      <c r="F7548" s="55" t="s">
        <v>4651</v>
      </c>
      <c r="G7548" s="55" t="s">
        <v>27290</v>
      </c>
      <c r="H7548" s="55">
        <v>0</v>
      </c>
    </row>
    <row r="7549" spans="1:8" ht="12.5" customHeight="1">
      <c r="A7549" s="55">
        <v>11528</v>
      </c>
      <c r="B7549" s="55">
        <v>4</v>
      </c>
      <c r="C7549" s="55" t="s">
        <v>27291</v>
      </c>
      <c r="D7549" s="55" t="s">
        <v>4649</v>
      </c>
      <c r="E7549" s="55" t="s">
        <v>27292</v>
      </c>
      <c r="F7549" s="55" t="s">
        <v>4651</v>
      </c>
      <c r="G7549" s="55" t="s">
        <v>27293</v>
      </c>
      <c r="H7549" s="55">
        <v>0</v>
      </c>
    </row>
    <row r="7550" spans="1:8" ht="12.5" customHeight="1">
      <c r="A7550" s="55">
        <v>11700</v>
      </c>
      <c r="B7550" s="55">
        <v>4</v>
      </c>
      <c r="C7550" s="55" t="s">
        <v>27294</v>
      </c>
      <c r="D7550" s="55" t="s">
        <v>4649</v>
      </c>
      <c r="E7550" s="55" t="s">
        <v>27295</v>
      </c>
      <c r="F7550" s="55" t="s">
        <v>4651</v>
      </c>
      <c r="G7550" s="55" t="s">
        <v>27296</v>
      </c>
      <c r="H7550" s="55">
        <v>0</v>
      </c>
    </row>
    <row r="7551" spans="1:8" ht="12.5" customHeight="1">
      <c r="A7551" s="55">
        <v>11975</v>
      </c>
      <c r="B7551" s="55">
        <v>4</v>
      </c>
      <c r="C7551" s="55" t="s">
        <v>27297</v>
      </c>
      <c r="D7551" s="55" t="s">
        <v>4649</v>
      </c>
      <c r="E7551" s="55" t="s">
        <v>27298</v>
      </c>
      <c r="F7551" s="55" t="s">
        <v>4651</v>
      </c>
      <c r="G7551" s="55" t="s">
        <v>27299</v>
      </c>
      <c r="H7551" s="55">
        <v>0</v>
      </c>
    </row>
    <row r="7552" spans="1:8" ht="12.5" customHeight="1">
      <c r="A7552" s="55">
        <v>12023</v>
      </c>
      <c r="B7552" s="55">
        <v>4</v>
      </c>
      <c r="C7552" s="55" t="s">
        <v>27300</v>
      </c>
      <c r="D7552" s="55" t="s">
        <v>4649</v>
      </c>
      <c r="E7552" s="55" t="s">
        <v>27301</v>
      </c>
      <c r="F7552" s="55" t="s">
        <v>4651</v>
      </c>
      <c r="G7552" s="55" t="s">
        <v>27302</v>
      </c>
      <c r="H7552" s="55">
        <v>0</v>
      </c>
    </row>
    <row r="7553" spans="1:8" ht="12.5" customHeight="1">
      <c r="A7553" s="55">
        <v>12774</v>
      </c>
      <c r="B7553" s="55">
        <v>4</v>
      </c>
      <c r="C7553" s="55" t="s">
        <v>27303</v>
      </c>
      <c r="D7553" s="55" t="s">
        <v>4649</v>
      </c>
      <c r="E7553" s="55" t="s">
        <v>27304</v>
      </c>
      <c r="F7553" s="55" t="s">
        <v>4651</v>
      </c>
      <c r="G7553" s="55" t="s">
        <v>27305</v>
      </c>
      <c r="H7553" s="55">
        <v>0</v>
      </c>
    </row>
    <row r="7554" spans="1:8" ht="12.5" customHeight="1">
      <c r="A7554" s="55">
        <v>12965</v>
      </c>
      <c r="B7554" s="55">
        <v>4</v>
      </c>
      <c r="C7554" s="55" t="s">
        <v>27306</v>
      </c>
      <c r="D7554" s="55" t="s">
        <v>4649</v>
      </c>
      <c r="E7554" s="55" t="s">
        <v>27307</v>
      </c>
      <c r="F7554" s="55" t="s">
        <v>4651</v>
      </c>
      <c r="G7554" s="55" t="s">
        <v>27308</v>
      </c>
      <c r="H7554" s="55">
        <v>0</v>
      </c>
    </row>
    <row r="7555" spans="1:8" ht="12.5" customHeight="1">
      <c r="A7555" s="55">
        <v>13433</v>
      </c>
      <c r="B7555" s="55">
        <v>4</v>
      </c>
      <c r="C7555" s="55" t="s">
        <v>27309</v>
      </c>
      <c r="D7555" s="55" t="s">
        <v>4649</v>
      </c>
      <c r="E7555" s="55" t="s">
        <v>27310</v>
      </c>
      <c r="F7555" s="55" t="s">
        <v>4651</v>
      </c>
      <c r="G7555" s="55" t="s">
        <v>27311</v>
      </c>
      <c r="H7555" s="55">
        <v>0</v>
      </c>
    </row>
    <row r="7556" spans="1:8" ht="12.5" customHeight="1">
      <c r="A7556" s="55">
        <v>14390</v>
      </c>
      <c r="B7556" s="55">
        <v>4</v>
      </c>
      <c r="C7556" s="55" t="s">
        <v>27312</v>
      </c>
      <c r="D7556" s="55" t="s">
        <v>4649</v>
      </c>
      <c r="E7556" s="55" t="s">
        <v>27313</v>
      </c>
      <c r="F7556" s="55" t="s">
        <v>4651</v>
      </c>
      <c r="G7556" s="55" t="s">
        <v>27314</v>
      </c>
      <c r="H7556" s="55">
        <v>0</v>
      </c>
    </row>
    <row r="7557" spans="1:8" ht="12.5" customHeight="1">
      <c r="A7557" s="55">
        <v>14451</v>
      </c>
      <c r="B7557" s="55">
        <v>4</v>
      </c>
      <c r="C7557" s="55" t="s">
        <v>27315</v>
      </c>
      <c r="D7557" s="55" t="s">
        <v>4649</v>
      </c>
      <c r="E7557" s="55" t="s">
        <v>27316</v>
      </c>
      <c r="F7557" s="55" t="s">
        <v>4651</v>
      </c>
      <c r="G7557" s="55" t="s">
        <v>27317</v>
      </c>
      <c r="H7557" s="55">
        <v>0</v>
      </c>
    </row>
    <row r="7558" spans="1:8" ht="12.5" customHeight="1">
      <c r="A7558" s="55">
        <v>14473</v>
      </c>
      <c r="B7558" s="55">
        <v>4</v>
      </c>
      <c r="C7558" s="55" t="s">
        <v>27318</v>
      </c>
      <c r="D7558" s="55" t="s">
        <v>4649</v>
      </c>
      <c r="E7558" s="55" t="s">
        <v>27319</v>
      </c>
      <c r="F7558" s="55" t="s">
        <v>4651</v>
      </c>
      <c r="G7558" s="55" t="s">
        <v>27320</v>
      </c>
      <c r="H7558" s="55">
        <v>0</v>
      </c>
    </row>
    <row r="7559" spans="1:8" ht="12.5" customHeight="1">
      <c r="A7559" s="55">
        <v>14762</v>
      </c>
      <c r="B7559" s="55">
        <v>4</v>
      </c>
      <c r="C7559" s="55" t="s">
        <v>27321</v>
      </c>
      <c r="D7559" s="55" t="s">
        <v>4649</v>
      </c>
      <c r="E7559" s="55" t="s">
        <v>27322</v>
      </c>
      <c r="F7559" s="55" t="s">
        <v>4651</v>
      </c>
      <c r="G7559" s="55" t="s">
        <v>27323</v>
      </c>
      <c r="H7559" s="55">
        <v>0</v>
      </c>
    </row>
    <row r="7560" spans="1:8" ht="12.5" customHeight="1">
      <c r="A7560" s="55">
        <v>15006</v>
      </c>
      <c r="B7560" s="55">
        <v>4</v>
      </c>
      <c r="C7560" s="55" t="s">
        <v>27324</v>
      </c>
      <c r="D7560" s="55" t="s">
        <v>4649</v>
      </c>
      <c r="E7560" s="55" t="s">
        <v>27325</v>
      </c>
      <c r="F7560" s="55" t="s">
        <v>4651</v>
      </c>
      <c r="G7560" s="55" t="s">
        <v>27326</v>
      </c>
      <c r="H7560" s="55">
        <v>0</v>
      </c>
    </row>
    <row r="7561" spans="1:8" ht="12.5" customHeight="1">
      <c r="A7561" s="55">
        <v>15327</v>
      </c>
      <c r="B7561" s="55">
        <v>4</v>
      </c>
      <c r="C7561" s="55" t="s">
        <v>27327</v>
      </c>
      <c r="D7561" s="55" t="s">
        <v>4649</v>
      </c>
      <c r="E7561" s="55" t="s">
        <v>27328</v>
      </c>
      <c r="F7561" s="55" t="s">
        <v>4651</v>
      </c>
      <c r="G7561" s="55" t="s">
        <v>27329</v>
      </c>
      <c r="H7561" s="55">
        <v>0</v>
      </c>
    </row>
    <row r="7562" spans="1:8" ht="12.5" customHeight="1">
      <c r="A7562" s="55">
        <v>15475</v>
      </c>
      <c r="B7562" s="55">
        <v>4</v>
      </c>
      <c r="C7562" s="55" t="s">
        <v>27330</v>
      </c>
      <c r="D7562" s="55" t="s">
        <v>4649</v>
      </c>
      <c r="E7562" s="55" t="s">
        <v>27331</v>
      </c>
      <c r="F7562" s="55" t="s">
        <v>4651</v>
      </c>
      <c r="G7562" s="55" t="s">
        <v>27332</v>
      </c>
      <c r="H7562" s="55">
        <v>0</v>
      </c>
    </row>
    <row r="7563" spans="1:8" ht="12.5" customHeight="1">
      <c r="A7563" s="55">
        <v>15553</v>
      </c>
      <c r="B7563" s="55">
        <v>4</v>
      </c>
      <c r="C7563" s="55" t="s">
        <v>27333</v>
      </c>
      <c r="D7563" s="55" t="s">
        <v>4649</v>
      </c>
      <c r="E7563" s="55" t="s">
        <v>27334</v>
      </c>
      <c r="F7563" s="55" t="s">
        <v>4651</v>
      </c>
      <c r="G7563" s="55" t="s">
        <v>27335</v>
      </c>
      <c r="H7563" s="55">
        <v>0</v>
      </c>
    </row>
    <row r="7564" spans="1:8" ht="12.5" customHeight="1">
      <c r="A7564" s="55">
        <v>15568</v>
      </c>
      <c r="B7564" s="55">
        <v>4</v>
      </c>
      <c r="C7564" s="55" t="s">
        <v>27336</v>
      </c>
      <c r="D7564" s="55" t="s">
        <v>4649</v>
      </c>
      <c r="E7564" s="55" t="s">
        <v>27337</v>
      </c>
      <c r="F7564" s="55" t="s">
        <v>4651</v>
      </c>
      <c r="G7564" s="55" t="s">
        <v>27338</v>
      </c>
      <c r="H7564" s="55">
        <v>0</v>
      </c>
    </row>
    <row r="7565" spans="1:8" ht="12.5" customHeight="1">
      <c r="A7565" s="55">
        <v>15836</v>
      </c>
      <c r="B7565" s="55">
        <v>4</v>
      </c>
      <c r="C7565" s="55" t="s">
        <v>27339</v>
      </c>
      <c r="D7565" s="55" t="s">
        <v>4649</v>
      </c>
      <c r="E7565" s="55" t="s">
        <v>27340</v>
      </c>
      <c r="F7565" s="55" t="s">
        <v>4651</v>
      </c>
      <c r="G7565" s="55" t="s">
        <v>27341</v>
      </c>
      <c r="H7565" s="55">
        <v>0</v>
      </c>
    </row>
    <row r="7566" spans="1:8" ht="12.5" customHeight="1">
      <c r="A7566" s="55">
        <v>16677</v>
      </c>
      <c r="B7566" s="55">
        <v>4</v>
      </c>
      <c r="C7566" s="55" t="s">
        <v>27342</v>
      </c>
      <c r="D7566" s="55" t="s">
        <v>4649</v>
      </c>
      <c r="E7566" s="55" t="s">
        <v>27343</v>
      </c>
      <c r="F7566" s="55" t="s">
        <v>4651</v>
      </c>
      <c r="G7566" s="55" t="s">
        <v>27344</v>
      </c>
      <c r="H7566" s="55">
        <v>0</v>
      </c>
    </row>
    <row r="7567" spans="1:8" ht="12.5" customHeight="1">
      <c r="A7567" s="55">
        <v>16718</v>
      </c>
      <c r="B7567" s="55">
        <v>4</v>
      </c>
      <c r="C7567" s="55" t="s">
        <v>27345</v>
      </c>
      <c r="D7567" s="55" t="s">
        <v>4649</v>
      </c>
      <c r="E7567" s="55" t="s">
        <v>27346</v>
      </c>
      <c r="F7567" s="55" t="s">
        <v>4651</v>
      </c>
      <c r="G7567" s="55" t="s">
        <v>27347</v>
      </c>
      <c r="H7567" s="55">
        <v>0</v>
      </c>
    </row>
    <row r="7568" spans="1:8" ht="12.5" customHeight="1">
      <c r="A7568" s="55">
        <v>17032</v>
      </c>
      <c r="B7568" s="55">
        <v>4</v>
      </c>
      <c r="C7568" s="55" t="s">
        <v>27348</v>
      </c>
      <c r="D7568" s="55" t="s">
        <v>4649</v>
      </c>
      <c r="E7568" s="55" t="s">
        <v>27349</v>
      </c>
      <c r="F7568" s="55" t="s">
        <v>4651</v>
      </c>
      <c r="G7568" s="55" t="s">
        <v>27350</v>
      </c>
      <c r="H7568" s="55">
        <v>0</v>
      </c>
    </row>
    <row r="7569" spans="1:8" ht="12.5" customHeight="1">
      <c r="A7569" s="55">
        <v>17537</v>
      </c>
      <c r="B7569" s="55">
        <v>4</v>
      </c>
      <c r="C7569" s="55" t="s">
        <v>27351</v>
      </c>
      <c r="D7569" s="55" t="s">
        <v>4649</v>
      </c>
      <c r="E7569" s="55" t="s">
        <v>27352</v>
      </c>
      <c r="F7569" s="55" t="s">
        <v>4651</v>
      </c>
      <c r="G7569" s="55" t="s">
        <v>27353</v>
      </c>
      <c r="H7569" s="55">
        <v>0</v>
      </c>
    </row>
    <row r="7570" spans="1:8" ht="12.5" customHeight="1">
      <c r="A7570" s="55">
        <v>18094</v>
      </c>
      <c r="B7570" s="55">
        <v>4</v>
      </c>
      <c r="C7570" s="55" t="s">
        <v>27354</v>
      </c>
      <c r="D7570" s="55" t="s">
        <v>4649</v>
      </c>
      <c r="E7570" s="55" t="s">
        <v>27355</v>
      </c>
      <c r="F7570" s="55" t="s">
        <v>4651</v>
      </c>
      <c r="G7570" s="55" t="s">
        <v>27356</v>
      </c>
      <c r="H7570" s="55">
        <v>0</v>
      </c>
    </row>
    <row r="7571" spans="1:8" ht="12.5" customHeight="1">
      <c r="A7571" s="55">
        <v>18798</v>
      </c>
      <c r="B7571" s="55">
        <v>4</v>
      </c>
      <c r="C7571" s="55" t="s">
        <v>27357</v>
      </c>
      <c r="D7571" s="55" t="s">
        <v>4649</v>
      </c>
      <c r="E7571" s="55" t="s">
        <v>27358</v>
      </c>
      <c r="F7571" s="55" t="s">
        <v>4651</v>
      </c>
      <c r="G7571" s="55" t="s">
        <v>27359</v>
      </c>
      <c r="H7571" s="55">
        <v>0</v>
      </c>
    </row>
    <row r="7572" spans="1:8" ht="12.5" customHeight="1">
      <c r="A7572" s="55">
        <v>18837</v>
      </c>
      <c r="B7572" s="55">
        <v>4</v>
      </c>
      <c r="C7572" s="55" t="s">
        <v>27360</v>
      </c>
      <c r="D7572" s="55" t="s">
        <v>4649</v>
      </c>
      <c r="E7572" s="55" t="s">
        <v>27361</v>
      </c>
      <c r="F7572" s="55" t="s">
        <v>4651</v>
      </c>
      <c r="G7572" s="55" t="s">
        <v>27362</v>
      </c>
      <c r="H7572" s="55">
        <v>0</v>
      </c>
    </row>
    <row r="7573" spans="1:8" ht="12.5" customHeight="1">
      <c r="A7573" s="55">
        <v>18938</v>
      </c>
      <c r="B7573" s="55">
        <v>4</v>
      </c>
      <c r="C7573" s="55" t="s">
        <v>27363</v>
      </c>
      <c r="D7573" s="55" t="s">
        <v>4649</v>
      </c>
      <c r="E7573" s="55" t="s">
        <v>27364</v>
      </c>
      <c r="F7573" s="55" t="s">
        <v>4651</v>
      </c>
      <c r="G7573" s="55" t="s">
        <v>27365</v>
      </c>
      <c r="H7573" s="55">
        <v>0</v>
      </c>
    </row>
    <row r="7574" spans="1:8" ht="12.5" customHeight="1">
      <c r="A7574" s="55">
        <v>19122</v>
      </c>
      <c r="B7574" s="55">
        <v>4</v>
      </c>
      <c r="C7574" s="55" t="s">
        <v>27366</v>
      </c>
      <c r="D7574" s="55" t="s">
        <v>4649</v>
      </c>
      <c r="E7574" s="55" t="s">
        <v>27367</v>
      </c>
      <c r="F7574" s="55" t="s">
        <v>4651</v>
      </c>
      <c r="G7574" s="55" t="s">
        <v>27368</v>
      </c>
      <c r="H7574" s="55">
        <v>0</v>
      </c>
    </row>
    <row r="7575" spans="1:8" ht="12.5" customHeight="1">
      <c r="A7575" s="55">
        <v>19849</v>
      </c>
      <c r="B7575" s="55">
        <v>4</v>
      </c>
      <c r="C7575" s="55" t="s">
        <v>27369</v>
      </c>
      <c r="D7575" s="55" t="s">
        <v>4649</v>
      </c>
      <c r="E7575" s="55" t="s">
        <v>27370</v>
      </c>
      <c r="F7575" s="55" t="s">
        <v>4651</v>
      </c>
      <c r="G7575" s="55" t="s">
        <v>27371</v>
      </c>
      <c r="H7575" s="55">
        <v>0</v>
      </c>
    </row>
    <row r="7576" spans="1:8" ht="12.5" customHeight="1">
      <c r="A7576" s="55">
        <v>20364</v>
      </c>
      <c r="B7576" s="55">
        <v>4</v>
      </c>
      <c r="C7576" s="55" t="s">
        <v>27372</v>
      </c>
      <c r="D7576" s="55" t="s">
        <v>4649</v>
      </c>
      <c r="E7576" s="55" t="s">
        <v>27373</v>
      </c>
      <c r="F7576" s="55" t="s">
        <v>4651</v>
      </c>
      <c r="G7576" s="55" t="s">
        <v>27374</v>
      </c>
      <c r="H7576" s="55">
        <v>0</v>
      </c>
    </row>
    <row r="7577" spans="1:8" ht="12.5" customHeight="1">
      <c r="A7577" s="55">
        <v>20449</v>
      </c>
      <c r="B7577" s="55">
        <v>4</v>
      </c>
      <c r="C7577" s="55" t="s">
        <v>27375</v>
      </c>
      <c r="D7577" s="55" t="s">
        <v>4649</v>
      </c>
      <c r="E7577" s="55" t="s">
        <v>27376</v>
      </c>
      <c r="F7577" s="55" t="s">
        <v>4651</v>
      </c>
      <c r="G7577" s="55" t="s">
        <v>27377</v>
      </c>
      <c r="H7577" s="55">
        <v>0</v>
      </c>
    </row>
    <row r="7578" spans="1:8" ht="12.5" customHeight="1">
      <c r="A7578" s="55">
        <v>20496</v>
      </c>
      <c r="B7578" s="55">
        <v>4</v>
      </c>
      <c r="C7578" s="55" t="s">
        <v>27378</v>
      </c>
      <c r="D7578" s="55" t="s">
        <v>4649</v>
      </c>
      <c r="E7578" s="55" t="s">
        <v>27379</v>
      </c>
      <c r="F7578" s="55" t="s">
        <v>4651</v>
      </c>
      <c r="G7578" s="55" t="s">
        <v>27380</v>
      </c>
      <c r="H7578" s="55">
        <v>0</v>
      </c>
    </row>
    <row r="7579" spans="1:8" ht="12.5" customHeight="1">
      <c r="A7579" s="55">
        <v>20516</v>
      </c>
      <c r="B7579" s="55">
        <v>4</v>
      </c>
      <c r="C7579" s="55" t="s">
        <v>27381</v>
      </c>
      <c r="D7579" s="55" t="s">
        <v>4649</v>
      </c>
      <c r="E7579" s="55" t="s">
        <v>27382</v>
      </c>
      <c r="F7579" s="55" t="s">
        <v>4651</v>
      </c>
      <c r="G7579" s="55" t="s">
        <v>27383</v>
      </c>
      <c r="H7579" s="55">
        <v>0</v>
      </c>
    </row>
    <row r="7580" spans="1:8" ht="12.5" customHeight="1">
      <c r="A7580" s="55">
        <v>20527</v>
      </c>
      <c r="B7580" s="55">
        <v>4</v>
      </c>
      <c r="C7580" s="55" t="s">
        <v>27384</v>
      </c>
      <c r="D7580" s="55" t="s">
        <v>4649</v>
      </c>
      <c r="E7580" s="55" t="s">
        <v>27385</v>
      </c>
      <c r="F7580" s="55" t="s">
        <v>4651</v>
      </c>
      <c r="G7580" s="55" t="s">
        <v>27386</v>
      </c>
      <c r="H7580" s="55">
        <v>0</v>
      </c>
    </row>
    <row r="7581" spans="1:8" ht="12.5" customHeight="1">
      <c r="A7581" s="55">
        <v>20695</v>
      </c>
      <c r="B7581" s="55">
        <v>4</v>
      </c>
      <c r="C7581" s="55" t="s">
        <v>27387</v>
      </c>
      <c r="D7581" s="55" t="s">
        <v>4649</v>
      </c>
      <c r="E7581" s="55" t="s">
        <v>27388</v>
      </c>
      <c r="F7581" s="55" t="s">
        <v>4651</v>
      </c>
      <c r="G7581" s="55" t="s">
        <v>27389</v>
      </c>
      <c r="H7581" s="55">
        <v>0</v>
      </c>
    </row>
    <row r="7582" spans="1:8" ht="12.5" customHeight="1">
      <c r="A7582" s="55">
        <v>21934</v>
      </c>
      <c r="B7582" s="55">
        <v>4</v>
      </c>
      <c r="C7582" s="55" t="s">
        <v>27390</v>
      </c>
      <c r="D7582" s="55" t="s">
        <v>4649</v>
      </c>
      <c r="E7582" s="55" t="s">
        <v>27391</v>
      </c>
      <c r="F7582" s="55" t="s">
        <v>4651</v>
      </c>
      <c r="G7582" s="55" t="s">
        <v>27392</v>
      </c>
      <c r="H7582" s="55">
        <v>0</v>
      </c>
    </row>
    <row r="7583" spans="1:8" ht="12.5" customHeight="1">
      <c r="A7583" s="55">
        <v>22010</v>
      </c>
      <c r="B7583" s="55">
        <v>4</v>
      </c>
      <c r="C7583" s="55" t="s">
        <v>27393</v>
      </c>
      <c r="D7583" s="55" t="s">
        <v>4649</v>
      </c>
      <c r="E7583" s="55" t="s">
        <v>27394</v>
      </c>
      <c r="F7583" s="55" t="s">
        <v>4651</v>
      </c>
      <c r="G7583" s="55" t="s">
        <v>27395</v>
      </c>
      <c r="H7583" s="55">
        <v>0</v>
      </c>
    </row>
    <row r="7584" spans="1:8" ht="12.5" customHeight="1">
      <c r="A7584" s="55">
        <v>22347</v>
      </c>
      <c r="B7584" s="55">
        <v>4</v>
      </c>
      <c r="C7584" s="55" t="s">
        <v>27396</v>
      </c>
      <c r="D7584" s="55" t="s">
        <v>4649</v>
      </c>
      <c r="E7584" s="55" t="s">
        <v>27397</v>
      </c>
      <c r="F7584" s="55" t="s">
        <v>4651</v>
      </c>
      <c r="G7584" s="55" t="s">
        <v>27398</v>
      </c>
      <c r="H7584" s="55">
        <v>0</v>
      </c>
    </row>
    <row r="7585" spans="1:8" ht="12.5" customHeight="1">
      <c r="A7585" s="55">
        <v>22367</v>
      </c>
      <c r="B7585" s="55">
        <v>4</v>
      </c>
      <c r="C7585" s="55" t="s">
        <v>27399</v>
      </c>
      <c r="D7585" s="55" t="s">
        <v>4649</v>
      </c>
      <c r="E7585" s="55" t="s">
        <v>27400</v>
      </c>
      <c r="F7585" s="55" t="s">
        <v>4651</v>
      </c>
      <c r="G7585" s="55" t="s">
        <v>27401</v>
      </c>
      <c r="H7585" s="55">
        <v>0</v>
      </c>
    </row>
    <row r="7586" spans="1:8" ht="12.5" customHeight="1">
      <c r="A7586" s="55">
        <v>22876</v>
      </c>
      <c r="B7586" s="55">
        <v>4</v>
      </c>
      <c r="C7586" s="55" t="s">
        <v>27402</v>
      </c>
      <c r="D7586" s="55" t="s">
        <v>4649</v>
      </c>
      <c r="E7586" s="55" t="s">
        <v>27403</v>
      </c>
      <c r="F7586" s="55" t="s">
        <v>4651</v>
      </c>
      <c r="G7586" s="55" t="s">
        <v>27404</v>
      </c>
      <c r="H7586" s="55">
        <v>0</v>
      </c>
    </row>
    <row r="7587" spans="1:8" ht="12.5" customHeight="1">
      <c r="A7587" s="55">
        <v>23004</v>
      </c>
      <c r="B7587" s="55">
        <v>4</v>
      </c>
      <c r="C7587" s="55" t="s">
        <v>27405</v>
      </c>
      <c r="D7587" s="55" t="s">
        <v>4649</v>
      </c>
      <c r="E7587" s="55" t="s">
        <v>27406</v>
      </c>
      <c r="F7587" s="55" t="s">
        <v>4651</v>
      </c>
      <c r="G7587" s="55" t="s">
        <v>27407</v>
      </c>
      <c r="H7587" s="55">
        <v>0</v>
      </c>
    </row>
    <row r="7588" spans="1:8" ht="12.5" customHeight="1">
      <c r="A7588" s="55">
        <v>23047</v>
      </c>
      <c r="B7588" s="55">
        <v>4</v>
      </c>
      <c r="C7588" s="55" t="s">
        <v>27408</v>
      </c>
      <c r="D7588" s="55" t="s">
        <v>4649</v>
      </c>
      <c r="E7588" s="55" t="s">
        <v>27409</v>
      </c>
      <c r="F7588" s="55" t="s">
        <v>4651</v>
      </c>
      <c r="G7588" s="55" t="s">
        <v>27410</v>
      </c>
      <c r="H7588" s="55">
        <v>0</v>
      </c>
    </row>
    <row r="7589" spans="1:8" ht="12.5" customHeight="1">
      <c r="A7589" s="55">
        <v>23194</v>
      </c>
      <c r="B7589" s="55">
        <v>4</v>
      </c>
      <c r="C7589" s="55" t="s">
        <v>27411</v>
      </c>
      <c r="D7589" s="55" t="s">
        <v>4649</v>
      </c>
      <c r="E7589" s="55" t="s">
        <v>27412</v>
      </c>
      <c r="F7589" s="55" t="s">
        <v>4651</v>
      </c>
      <c r="G7589" s="55" t="s">
        <v>27413</v>
      </c>
      <c r="H7589" s="55">
        <v>0</v>
      </c>
    </row>
    <row r="7590" spans="1:8" ht="12.5" customHeight="1">
      <c r="A7590" s="55">
        <v>23286</v>
      </c>
      <c r="B7590" s="55">
        <v>4</v>
      </c>
      <c r="C7590" s="55" t="s">
        <v>27414</v>
      </c>
      <c r="D7590" s="55" t="s">
        <v>4649</v>
      </c>
      <c r="E7590" s="55" t="s">
        <v>27415</v>
      </c>
      <c r="F7590" s="55" t="s">
        <v>4651</v>
      </c>
      <c r="G7590" s="55" t="s">
        <v>27416</v>
      </c>
      <c r="H7590" s="55">
        <v>0</v>
      </c>
    </row>
    <row r="7591" spans="1:8" ht="12.5" customHeight="1">
      <c r="A7591" s="55">
        <v>23337</v>
      </c>
      <c r="B7591" s="55">
        <v>4</v>
      </c>
      <c r="C7591" s="55" t="s">
        <v>27417</v>
      </c>
      <c r="D7591" s="55" t="s">
        <v>4649</v>
      </c>
      <c r="E7591" s="55" t="s">
        <v>27418</v>
      </c>
      <c r="F7591" s="55" t="s">
        <v>4651</v>
      </c>
      <c r="G7591" s="55" t="s">
        <v>27419</v>
      </c>
      <c r="H7591" s="55">
        <v>0</v>
      </c>
    </row>
    <row r="7592" spans="1:8" ht="12.5" customHeight="1">
      <c r="A7592" s="55">
        <v>23464</v>
      </c>
      <c r="B7592" s="55">
        <v>4</v>
      </c>
      <c r="C7592" s="55" t="s">
        <v>27420</v>
      </c>
      <c r="D7592" s="55" t="s">
        <v>4649</v>
      </c>
      <c r="E7592" s="55" t="s">
        <v>27421</v>
      </c>
      <c r="F7592" s="55" t="s">
        <v>4651</v>
      </c>
      <c r="G7592" s="55" t="s">
        <v>27422</v>
      </c>
      <c r="H7592" s="55">
        <v>0</v>
      </c>
    </row>
    <row r="7593" spans="1:8" ht="12.5" customHeight="1">
      <c r="A7593" s="55">
        <v>23558</v>
      </c>
      <c r="B7593" s="55">
        <v>4</v>
      </c>
      <c r="C7593" s="55" t="s">
        <v>27423</v>
      </c>
      <c r="D7593" s="55" t="s">
        <v>4649</v>
      </c>
      <c r="E7593" s="55" t="s">
        <v>27424</v>
      </c>
      <c r="F7593" s="55" t="s">
        <v>4651</v>
      </c>
      <c r="G7593" s="55" t="s">
        <v>27425</v>
      </c>
      <c r="H7593" s="55">
        <v>0</v>
      </c>
    </row>
    <row r="7594" spans="1:8" ht="12.5" customHeight="1">
      <c r="A7594" s="55">
        <v>23586</v>
      </c>
      <c r="B7594" s="55">
        <v>4</v>
      </c>
      <c r="C7594" s="55" t="s">
        <v>27426</v>
      </c>
      <c r="D7594" s="55" t="s">
        <v>4649</v>
      </c>
      <c r="E7594" s="55" t="s">
        <v>27427</v>
      </c>
      <c r="F7594" s="55" t="s">
        <v>4651</v>
      </c>
      <c r="G7594" s="55" t="s">
        <v>27428</v>
      </c>
      <c r="H7594" s="55">
        <v>0</v>
      </c>
    </row>
    <row r="7595" spans="1:8" ht="12.5" customHeight="1">
      <c r="A7595" s="55">
        <v>23816</v>
      </c>
      <c r="B7595" s="55">
        <v>4</v>
      </c>
      <c r="C7595" s="55" t="s">
        <v>27429</v>
      </c>
      <c r="D7595" s="55" t="s">
        <v>4649</v>
      </c>
      <c r="E7595" s="55" t="s">
        <v>27430</v>
      </c>
      <c r="F7595" s="55" t="s">
        <v>4651</v>
      </c>
      <c r="G7595" s="55" t="s">
        <v>27431</v>
      </c>
      <c r="H7595" s="55">
        <v>0</v>
      </c>
    </row>
    <row r="7596" spans="1:8" ht="12.5" customHeight="1">
      <c r="A7596" s="55">
        <v>23818</v>
      </c>
      <c r="B7596" s="55">
        <v>4</v>
      </c>
      <c r="C7596" s="55" t="s">
        <v>27432</v>
      </c>
      <c r="D7596" s="55" t="s">
        <v>4649</v>
      </c>
      <c r="E7596" s="55" t="s">
        <v>27433</v>
      </c>
      <c r="F7596" s="55" t="s">
        <v>4651</v>
      </c>
      <c r="G7596" s="55" t="s">
        <v>27434</v>
      </c>
      <c r="H7596" s="55">
        <v>0</v>
      </c>
    </row>
    <row r="7597" spans="1:8" ht="12.5" customHeight="1">
      <c r="A7597" s="55">
        <v>23864</v>
      </c>
      <c r="B7597" s="55">
        <v>4</v>
      </c>
      <c r="C7597" s="55" t="s">
        <v>27435</v>
      </c>
      <c r="D7597" s="55" t="s">
        <v>4649</v>
      </c>
      <c r="E7597" s="55" t="s">
        <v>27436</v>
      </c>
      <c r="F7597" s="55" t="s">
        <v>4651</v>
      </c>
      <c r="G7597" s="55" t="s">
        <v>27437</v>
      </c>
      <c r="H7597" s="55">
        <v>0</v>
      </c>
    </row>
    <row r="7598" spans="1:8" ht="12.5" customHeight="1">
      <c r="A7598" s="55">
        <v>24275</v>
      </c>
      <c r="B7598" s="55">
        <v>4</v>
      </c>
      <c r="C7598" s="55" t="s">
        <v>27438</v>
      </c>
      <c r="D7598" s="55" t="s">
        <v>4649</v>
      </c>
      <c r="E7598" s="55" t="s">
        <v>27439</v>
      </c>
      <c r="F7598" s="55" t="s">
        <v>4651</v>
      </c>
      <c r="G7598" s="55" t="s">
        <v>27440</v>
      </c>
      <c r="H7598" s="55">
        <v>0</v>
      </c>
    </row>
    <row r="7599" spans="1:8" ht="12.5" customHeight="1">
      <c r="A7599" s="55">
        <v>24928</v>
      </c>
      <c r="B7599" s="55">
        <v>4</v>
      </c>
      <c r="C7599" s="55" t="s">
        <v>27441</v>
      </c>
      <c r="D7599" s="55" t="s">
        <v>4649</v>
      </c>
      <c r="E7599" s="55" t="s">
        <v>27442</v>
      </c>
      <c r="F7599" s="55" t="s">
        <v>4651</v>
      </c>
      <c r="G7599" s="55" t="s">
        <v>27443</v>
      </c>
      <c r="H7599" s="55">
        <v>0</v>
      </c>
    </row>
    <row r="7600" spans="1:8" ht="12.5" customHeight="1">
      <c r="A7600" s="55">
        <v>24930</v>
      </c>
      <c r="B7600" s="55">
        <v>4</v>
      </c>
      <c r="C7600" s="55" t="s">
        <v>27444</v>
      </c>
      <c r="D7600" s="55" t="s">
        <v>4649</v>
      </c>
      <c r="E7600" s="55" t="s">
        <v>27445</v>
      </c>
      <c r="F7600" s="55" t="s">
        <v>4651</v>
      </c>
      <c r="G7600" s="55" t="s">
        <v>27446</v>
      </c>
      <c r="H7600" s="55">
        <v>0</v>
      </c>
    </row>
    <row r="7601" spans="1:8" ht="12.5" customHeight="1">
      <c r="A7601" s="55">
        <v>25076</v>
      </c>
      <c r="B7601" s="55">
        <v>4</v>
      </c>
      <c r="C7601" s="55" t="s">
        <v>27447</v>
      </c>
      <c r="D7601" s="55" t="s">
        <v>4649</v>
      </c>
      <c r="E7601" s="55" t="s">
        <v>27448</v>
      </c>
      <c r="F7601" s="55" t="s">
        <v>4651</v>
      </c>
      <c r="G7601" s="55" t="s">
        <v>27449</v>
      </c>
      <c r="H7601" s="55">
        <v>0</v>
      </c>
    </row>
    <row r="7602" spans="1:8" ht="12.5" customHeight="1">
      <c r="A7602" s="55">
        <v>25279</v>
      </c>
      <c r="B7602" s="55">
        <v>4</v>
      </c>
      <c r="C7602" s="55" t="s">
        <v>27450</v>
      </c>
      <c r="D7602" s="55" t="s">
        <v>4649</v>
      </c>
      <c r="E7602" s="55" t="s">
        <v>27451</v>
      </c>
      <c r="F7602" s="55" t="s">
        <v>4651</v>
      </c>
      <c r="G7602" s="55" t="s">
        <v>27452</v>
      </c>
      <c r="H7602" s="55">
        <v>0</v>
      </c>
    </row>
    <row r="7603" spans="1:8" ht="12.5" customHeight="1">
      <c r="A7603" s="55">
        <v>26467</v>
      </c>
      <c r="B7603" s="55">
        <v>4</v>
      </c>
      <c r="C7603" s="55" t="s">
        <v>27453</v>
      </c>
      <c r="D7603" s="55" t="s">
        <v>4649</v>
      </c>
      <c r="E7603" s="55" t="s">
        <v>27454</v>
      </c>
      <c r="F7603" s="55" t="s">
        <v>4651</v>
      </c>
      <c r="G7603" s="55" t="s">
        <v>27455</v>
      </c>
      <c r="H7603" s="55">
        <v>0</v>
      </c>
    </row>
    <row r="7604" spans="1:8" ht="12.5" customHeight="1">
      <c r="A7604" s="55">
        <v>26525</v>
      </c>
      <c r="B7604" s="55">
        <v>4</v>
      </c>
      <c r="C7604" s="55" t="s">
        <v>27456</v>
      </c>
      <c r="D7604" s="55" t="s">
        <v>4649</v>
      </c>
      <c r="E7604" s="55" t="s">
        <v>27457</v>
      </c>
      <c r="F7604" s="55" t="s">
        <v>4651</v>
      </c>
      <c r="G7604" s="55" t="s">
        <v>27458</v>
      </c>
      <c r="H7604" s="55">
        <v>0</v>
      </c>
    </row>
    <row r="7605" spans="1:8" ht="12.5" customHeight="1">
      <c r="A7605" s="55">
        <v>26617</v>
      </c>
      <c r="B7605" s="55">
        <v>4</v>
      </c>
      <c r="C7605" s="55" t="s">
        <v>27459</v>
      </c>
      <c r="D7605" s="55" t="s">
        <v>4649</v>
      </c>
      <c r="E7605" s="55" t="s">
        <v>27460</v>
      </c>
      <c r="F7605" s="55" t="s">
        <v>4651</v>
      </c>
      <c r="G7605" s="55" t="s">
        <v>27461</v>
      </c>
      <c r="H7605" s="55">
        <v>0</v>
      </c>
    </row>
    <row r="7606" spans="1:8" ht="12.5" customHeight="1">
      <c r="A7606" s="55">
        <v>26626</v>
      </c>
      <c r="B7606" s="55">
        <v>4</v>
      </c>
      <c r="C7606" s="55" t="s">
        <v>27462</v>
      </c>
      <c r="D7606" s="55" t="s">
        <v>4649</v>
      </c>
      <c r="E7606" s="55" t="s">
        <v>27463</v>
      </c>
      <c r="F7606" s="55" t="s">
        <v>4651</v>
      </c>
      <c r="G7606" s="55" t="s">
        <v>27464</v>
      </c>
      <c r="H7606" s="55">
        <v>0</v>
      </c>
    </row>
    <row r="7607" spans="1:8" ht="12.5" customHeight="1">
      <c r="A7607" s="55">
        <v>26639</v>
      </c>
      <c r="B7607" s="55">
        <v>4</v>
      </c>
      <c r="C7607" s="55" t="s">
        <v>27465</v>
      </c>
      <c r="D7607" s="55" t="s">
        <v>4649</v>
      </c>
      <c r="E7607" s="55" t="s">
        <v>27466</v>
      </c>
      <c r="F7607" s="55" t="s">
        <v>4651</v>
      </c>
      <c r="G7607" s="55" t="s">
        <v>27467</v>
      </c>
      <c r="H7607" s="55">
        <v>0</v>
      </c>
    </row>
    <row r="7608" spans="1:8" ht="12.5" customHeight="1">
      <c r="A7608" s="55">
        <v>26676</v>
      </c>
      <c r="B7608" s="55">
        <v>4</v>
      </c>
      <c r="C7608" s="55" t="s">
        <v>27468</v>
      </c>
      <c r="D7608" s="55" t="s">
        <v>4649</v>
      </c>
      <c r="E7608" s="55" t="s">
        <v>27469</v>
      </c>
      <c r="F7608" s="55" t="s">
        <v>4651</v>
      </c>
      <c r="G7608" s="55" t="s">
        <v>27470</v>
      </c>
      <c r="H7608" s="55">
        <v>0</v>
      </c>
    </row>
    <row r="7609" spans="1:8" ht="12.5" customHeight="1">
      <c r="A7609" s="55">
        <v>26707</v>
      </c>
      <c r="B7609" s="55">
        <v>4</v>
      </c>
      <c r="C7609" s="55" t="s">
        <v>27471</v>
      </c>
      <c r="D7609" s="55" t="s">
        <v>4649</v>
      </c>
      <c r="E7609" s="55" t="s">
        <v>27472</v>
      </c>
      <c r="F7609" s="55" t="s">
        <v>4651</v>
      </c>
      <c r="G7609" s="55" t="s">
        <v>27473</v>
      </c>
      <c r="H7609" s="55">
        <v>0</v>
      </c>
    </row>
    <row r="7610" spans="1:8" ht="12.5" customHeight="1">
      <c r="A7610" s="55">
        <v>26712</v>
      </c>
      <c r="B7610" s="55">
        <v>4</v>
      </c>
      <c r="C7610" s="55" t="s">
        <v>27474</v>
      </c>
      <c r="D7610" s="55" t="s">
        <v>4649</v>
      </c>
      <c r="E7610" s="55" t="s">
        <v>27475</v>
      </c>
      <c r="F7610" s="55" t="s">
        <v>4651</v>
      </c>
      <c r="G7610" s="55" t="s">
        <v>27476</v>
      </c>
      <c r="H7610" s="55">
        <v>0</v>
      </c>
    </row>
    <row r="7611" spans="1:8" ht="12.5" customHeight="1">
      <c r="A7611" s="55">
        <v>27044</v>
      </c>
      <c r="B7611" s="55">
        <v>4</v>
      </c>
      <c r="C7611" s="55" t="s">
        <v>27477</v>
      </c>
      <c r="D7611" s="55" t="s">
        <v>4649</v>
      </c>
      <c r="E7611" s="55" t="s">
        <v>27478</v>
      </c>
      <c r="F7611" s="55" t="s">
        <v>4651</v>
      </c>
      <c r="G7611" s="55" t="s">
        <v>27479</v>
      </c>
      <c r="H7611" s="55">
        <v>0</v>
      </c>
    </row>
    <row r="7612" spans="1:8" ht="12.5" customHeight="1">
      <c r="A7612" s="55">
        <v>27069</v>
      </c>
      <c r="B7612" s="55">
        <v>4</v>
      </c>
      <c r="C7612" s="55" t="s">
        <v>27480</v>
      </c>
      <c r="D7612" s="55" t="s">
        <v>4649</v>
      </c>
      <c r="E7612" s="55" t="s">
        <v>27481</v>
      </c>
      <c r="F7612" s="55" t="s">
        <v>4651</v>
      </c>
      <c r="G7612" s="55" t="s">
        <v>27482</v>
      </c>
      <c r="H7612" s="55">
        <v>0</v>
      </c>
    </row>
    <row r="7613" spans="1:8" ht="12.5" customHeight="1">
      <c r="A7613" s="55">
        <v>27278</v>
      </c>
      <c r="B7613" s="55">
        <v>4</v>
      </c>
      <c r="C7613" s="55" t="s">
        <v>27483</v>
      </c>
      <c r="D7613" s="55" t="s">
        <v>4649</v>
      </c>
      <c r="E7613" s="55" t="s">
        <v>27484</v>
      </c>
      <c r="F7613" s="55" t="s">
        <v>4651</v>
      </c>
      <c r="G7613" s="55" t="s">
        <v>27485</v>
      </c>
      <c r="H7613" s="55">
        <v>0</v>
      </c>
    </row>
    <row r="7614" spans="1:8" ht="12.5" customHeight="1">
      <c r="A7614" s="55">
        <v>27288</v>
      </c>
      <c r="B7614" s="55">
        <v>4</v>
      </c>
      <c r="C7614" s="55" t="s">
        <v>27486</v>
      </c>
      <c r="D7614" s="55" t="s">
        <v>4649</v>
      </c>
      <c r="E7614" s="55" t="s">
        <v>27487</v>
      </c>
      <c r="F7614" s="55" t="s">
        <v>4651</v>
      </c>
      <c r="G7614" s="55" t="s">
        <v>27488</v>
      </c>
      <c r="H7614" s="55">
        <v>0</v>
      </c>
    </row>
    <row r="7615" spans="1:8" ht="12.5" customHeight="1">
      <c r="A7615" s="55">
        <v>27646</v>
      </c>
      <c r="B7615" s="55">
        <v>4</v>
      </c>
      <c r="C7615" s="55" t="s">
        <v>27489</v>
      </c>
      <c r="D7615" s="55" t="s">
        <v>4649</v>
      </c>
      <c r="E7615" s="55" t="s">
        <v>27490</v>
      </c>
      <c r="F7615" s="55" t="s">
        <v>4651</v>
      </c>
      <c r="G7615" s="55" t="s">
        <v>27491</v>
      </c>
      <c r="H7615" s="55">
        <v>0</v>
      </c>
    </row>
    <row r="7616" spans="1:8" ht="12.5" customHeight="1">
      <c r="A7616" s="55">
        <v>27670</v>
      </c>
      <c r="B7616" s="55">
        <v>4</v>
      </c>
      <c r="C7616" s="55" t="s">
        <v>27492</v>
      </c>
      <c r="D7616" s="55" t="s">
        <v>4649</v>
      </c>
      <c r="E7616" s="55" t="s">
        <v>27493</v>
      </c>
      <c r="F7616" s="55" t="s">
        <v>4651</v>
      </c>
      <c r="G7616" s="55" t="s">
        <v>27494</v>
      </c>
      <c r="H7616" s="55">
        <v>0</v>
      </c>
    </row>
    <row r="7617" spans="1:8" ht="12.5" customHeight="1">
      <c r="A7617" s="55">
        <v>28096</v>
      </c>
      <c r="B7617" s="55">
        <v>4</v>
      </c>
      <c r="C7617" s="55" t="s">
        <v>27495</v>
      </c>
      <c r="D7617" s="55" t="s">
        <v>4649</v>
      </c>
      <c r="E7617" s="55" t="s">
        <v>27496</v>
      </c>
      <c r="F7617" s="55" t="s">
        <v>4651</v>
      </c>
      <c r="G7617" s="55" t="s">
        <v>27497</v>
      </c>
      <c r="H7617" s="55">
        <v>0</v>
      </c>
    </row>
    <row r="7618" spans="1:8" ht="12.5" customHeight="1">
      <c r="A7618" s="55">
        <v>28269</v>
      </c>
      <c r="B7618" s="55">
        <v>4</v>
      </c>
      <c r="C7618" s="55" t="s">
        <v>27498</v>
      </c>
      <c r="D7618" s="55" t="s">
        <v>4649</v>
      </c>
      <c r="E7618" s="55" t="s">
        <v>27499</v>
      </c>
      <c r="F7618" s="55" t="s">
        <v>4651</v>
      </c>
      <c r="G7618" s="55" t="s">
        <v>27500</v>
      </c>
      <c r="H7618" s="55">
        <v>0</v>
      </c>
    </row>
    <row r="7619" spans="1:8" ht="12.5" customHeight="1">
      <c r="A7619" s="55">
        <v>28835</v>
      </c>
      <c r="B7619" s="55">
        <v>4</v>
      </c>
      <c r="C7619" s="55" t="s">
        <v>27501</v>
      </c>
      <c r="D7619" s="55" t="s">
        <v>4649</v>
      </c>
      <c r="E7619" s="55" t="s">
        <v>27502</v>
      </c>
      <c r="F7619" s="55" t="s">
        <v>4651</v>
      </c>
      <c r="G7619" s="55" t="s">
        <v>27503</v>
      </c>
      <c r="H7619" s="55">
        <v>0</v>
      </c>
    </row>
    <row r="7620" spans="1:8" ht="12.5" customHeight="1">
      <c r="A7620" s="55">
        <v>29234</v>
      </c>
      <c r="B7620" s="55">
        <v>4</v>
      </c>
      <c r="C7620" s="55" t="s">
        <v>27504</v>
      </c>
      <c r="D7620" s="55" t="s">
        <v>4649</v>
      </c>
      <c r="E7620" s="55" t="s">
        <v>27505</v>
      </c>
      <c r="F7620" s="55" t="s">
        <v>4651</v>
      </c>
      <c r="G7620" s="55" t="s">
        <v>27506</v>
      </c>
      <c r="H7620" s="55">
        <v>0</v>
      </c>
    </row>
    <row r="7621" spans="1:8" ht="12.5" customHeight="1">
      <c r="A7621" s="55">
        <v>11656</v>
      </c>
      <c r="B7621" s="55">
        <v>4</v>
      </c>
      <c r="C7621" s="55" t="s">
        <v>27507</v>
      </c>
      <c r="D7621" s="55" t="s">
        <v>4649</v>
      </c>
      <c r="E7621" s="55" t="s">
        <v>27508</v>
      </c>
      <c r="F7621" s="55" t="s">
        <v>4651</v>
      </c>
      <c r="G7621" s="55" t="s">
        <v>27509</v>
      </c>
      <c r="H7621" s="55">
        <v>0</v>
      </c>
    </row>
    <row r="7622" spans="1:8" ht="12.5" customHeight="1">
      <c r="A7622" s="55">
        <v>11674</v>
      </c>
      <c r="B7622" s="55">
        <v>4</v>
      </c>
      <c r="C7622" s="55" t="s">
        <v>27510</v>
      </c>
      <c r="D7622" s="55" t="s">
        <v>4649</v>
      </c>
      <c r="E7622" s="55" t="s">
        <v>27511</v>
      </c>
      <c r="F7622" s="55" t="s">
        <v>4651</v>
      </c>
      <c r="G7622" s="55" t="s">
        <v>27512</v>
      </c>
      <c r="H7622" s="55">
        <v>0</v>
      </c>
    </row>
    <row r="7623" spans="1:8" ht="12.5" customHeight="1">
      <c r="A7623" s="55">
        <v>11687</v>
      </c>
      <c r="B7623" s="55">
        <v>4</v>
      </c>
      <c r="C7623" s="55" t="s">
        <v>27513</v>
      </c>
      <c r="D7623" s="55" t="s">
        <v>4649</v>
      </c>
      <c r="E7623" s="55" t="s">
        <v>27514</v>
      </c>
      <c r="F7623" s="55" t="s">
        <v>4651</v>
      </c>
      <c r="G7623" s="55" t="s">
        <v>27515</v>
      </c>
      <c r="H7623" s="55">
        <v>0</v>
      </c>
    </row>
    <row r="7624" spans="1:8" ht="12.5" customHeight="1">
      <c r="A7624" s="55">
        <v>11716</v>
      </c>
      <c r="B7624" s="55">
        <v>4</v>
      </c>
      <c r="C7624" s="55" t="s">
        <v>27516</v>
      </c>
      <c r="D7624" s="55" t="s">
        <v>4649</v>
      </c>
      <c r="E7624" s="55" t="s">
        <v>27517</v>
      </c>
      <c r="F7624" s="55" t="s">
        <v>4651</v>
      </c>
      <c r="G7624" s="55" t="s">
        <v>27518</v>
      </c>
      <c r="H7624" s="55">
        <v>0</v>
      </c>
    </row>
    <row r="7625" spans="1:8" ht="12.5" customHeight="1">
      <c r="A7625" s="55">
        <v>11773</v>
      </c>
      <c r="B7625" s="55">
        <v>4</v>
      </c>
      <c r="C7625" s="55" t="s">
        <v>27519</v>
      </c>
      <c r="D7625" s="55" t="s">
        <v>4649</v>
      </c>
      <c r="E7625" s="55" t="s">
        <v>27520</v>
      </c>
      <c r="F7625" s="55" t="s">
        <v>4651</v>
      </c>
      <c r="G7625" s="55" t="s">
        <v>27521</v>
      </c>
      <c r="H7625" s="55">
        <v>0</v>
      </c>
    </row>
    <row r="7626" spans="1:8" ht="12.5" customHeight="1">
      <c r="A7626" s="55">
        <v>11852</v>
      </c>
      <c r="B7626" s="55">
        <v>4</v>
      </c>
      <c r="C7626" s="55" t="s">
        <v>27522</v>
      </c>
      <c r="D7626" s="55" t="s">
        <v>4649</v>
      </c>
      <c r="E7626" s="55" t="s">
        <v>27523</v>
      </c>
      <c r="F7626" s="55" t="s">
        <v>4651</v>
      </c>
      <c r="G7626" s="55" t="s">
        <v>27524</v>
      </c>
      <c r="H7626" s="55">
        <v>0</v>
      </c>
    </row>
    <row r="7627" spans="1:8" ht="12.5" customHeight="1">
      <c r="A7627" s="55">
        <v>12071</v>
      </c>
      <c r="B7627" s="55">
        <v>4</v>
      </c>
      <c r="C7627" s="55" t="s">
        <v>27525</v>
      </c>
      <c r="D7627" s="55" t="s">
        <v>4649</v>
      </c>
      <c r="E7627" s="55" t="s">
        <v>27526</v>
      </c>
      <c r="F7627" s="55" t="s">
        <v>4651</v>
      </c>
      <c r="G7627" s="55" t="s">
        <v>27527</v>
      </c>
      <c r="H7627" s="55">
        <v>0</v>
      </c>
    </row>
    <row r="7628" spans="1:8" ht="12.5" customHeight="1">
      <c r="A7628" s="55">
        <v>13019</v>
      </c>
      <c r="B7628" s="55">
        <v>4</v>
      </c>
      <c r="C7628" s="55" t="s">
        <v>27528</v>
      </c>
      <c r="D7628" s="55" t="s">
        <v>4649</v>
      </c>
      <c r="E7628" s="55" t="s">
        <v>27529</v>
      </c>
      <c r="F7628" s="55" t="s">
        <v>4651</v>
      </c>
      <c r="G7628" s="55" t="s">
        <v>27530</v>
      </c>
      <c r="H7628" s="55">
        <v>0</v>
      </c>
    </row>
    <row r="7629" spans="1:8" ht="12.5" customHeight="1">
      <c r="A7629" s="55">
        <v>13166</v>
      </c>
      <c r="B7629" s="55">
        <v>4</v>
      </c>
      <c r="C7629" s="55" t="s">
        <v>27531</v>
      </c>
      <c r="D7629" s="55" t="s">
        <v>4649</v>
      </c>
      <c r="E7629" s="55" t="s">
        <v>27532</v>
      </c>
      <c r="F7629" s="55" t="s">
        <v>4651</v>
      </c>
      <c r="G7629" s="55" t="s">
        <v>27533</v>
      </c>
      <c r="H7629" s="55">
        <v>0</v>
      </c>
    </row>
    <row r="7630" spans="1:8" ht="12.5" customHeight="1">
      <c r="A7630" s="55">
        <v>13287</v>
      </c>
      <c r="B7630" s="55">
        <v>4</v>
      </c>
      <c r="C7630" s="55" t="s">
        <v>27534</v>
      </c>
      <c r="D7630" s="55" t="s">
        <v>4649</v>
      </c>
      <c r="E7630" s="55" t="s">
        <v>27535</v>
      </c>
      <c r="F7630" s="55" t="s">
        <v>4651</v>
      </c>
      <c r="G7630" s="55" t="s">
        <v>27536</v>
      </c>
      <c r="H7630" s="55">
        <v>0</v>
      </c>
    </row>
    <row r="7631" spans="1:8" ht="12.5" customHeight="1">
      <c r="A7631" s="55">
        <v>13454</v>
      </c>
      <c r="B7631" s="55">
        <v>4</v>
      </c>
      <c r="C7631" s="55" t="s">
        <v>27537</v>
      </c>
      <c r="D7631" s="55" t="s">
        <v>4649</v>
      </c>
      <c r="E7631" s="55" t="s">
        <v>27538</v>
      </c>
      <c r="F7631" s="55" t="s">
        <v>4651</v>
      </c>
      <c r="G7631" s="55" t="s">
        <v>27539</v>
      </c>
      <c r="H7631" s="55">
        <v>0</v>
      </c>
    </row>
    <row r="7632" spans="1:8" ht="12.5" customHeight="1">
      <c r="A7632" s="55">
        <v>14248</v>
      </c>
      <c r="B7632" s="55">
        <v>4</v>
      </c>
      <c r="C7632" s="55" t="s">
        <v>27540</v>
      </c>
      <c r="D7632" s="55" t="s">
        <v>4649</v>
      </c>
      <c r="E7632" s="55" t="s">
        <v>27541</v>
      </c>
      <c r="F7632" s="55" t="s">
        <v>4651</v>
      </c>
      <c r="G7632" s="55" t="s">
        <v>27542</v>
      </c>
      <c r="H7632" s="55">
        <v>0</v>
      </c>
    </row>
    <row r="7633" spans="1:8" ht="12.5" customHeight="1">
      <c r="A7633" s="55">
        <v>14258</v>
      </c>
      <c r="B7633" s="55">
        <v>4</v>
      </c>
      <c r="C7633" s="55" t="s">
        <v>27543</v>
      </c>
      <c r="D7633" s="55" t="s">
        <v>4649</v>
      </c>
      <c r="E7633" s="55" t="s">
        <v>27544</v>
      </c>
      <c r="F7633" s="55" t="s">
        <v>4651</v>
      </c>
      <c r="G7633" s="55" t="s">
        <v>27545</v>
      </c>
      <c r="H7633" s="55">
        <v>0</v>
      </c>
    </row>
    <row r="7634" spans="1:8" ht="12.5" customHeight="1">
      <c r="A7634" s="55">
        <v>14292</v>
      </c>
      <c r="B7634" s="55">
        <v>4</v>
      </c>
      <c r="C7634" s="55" t="s">
        <v>27546</v>
      </c>
      <c r="D7634" s="55" t="s">
        <v>4649</v>
      </c>
      <c r="E7634" s="55" t="s">
        <v>27547</v>
      </c>
      <c r="F7634" s="55" t="s">
        <v>4651</v>
      </c>
      <c r="G7634" s="55" t="s">
        <v>27548</v>
      </c>
      <c r="H7634" s="55">
        <v>0</v>
      </c>
    </row>
    <row r="7635" spans="1:8" ht="12.5" customHeight="1">
      <c r="A7635" s="55">
        <v>14731</v>
      </c>
      <c r="B7635" s="55">
        <v>4</v>
      </c>
      <c r="C7635" s="55" t="s">
        <v>27549</v>
      </c>
      <c r="D7635" s="55" t="s">
        <v>4649</v>
      </c>
      <c r="E7635" s="55" t="s">
        <v>27550</v>
      </c>
      <c r="F7635" s="55" t="s">
        <v>4651</v>
      </c>
      <c r="G7635" s="55" t="s">
        <v>27551</v>
      </c>
      <c r="H7635" s="55">
        <v>0</v>
      </c>
    </row>
    <row r="7636" spans="1:8" ht="12.5" customHeight="1">
      <c r="A7636" s="55">
        <v>14750</v>
      </c>
      <c r="B7636" s="55">
        <v>4</v>
      </c>
      <c r="C7636" s="55" t="s">
        <v>27552</v>
      </c>
      <c r="D7636" s="55" t="s">
        <v>4649</v>
      </c>
      <c r="E7636" s="55" t="s">
        <v>27553</v>
      </c>
      <c r="F7636" s="55" t="s">
        <v>4651</v>
      </c>
      <c r="G7636" s="55" t="s">
        <v>27554</v>
      </c>
      <c r="H7636" s="55">
        <v>0</v>
      </c>
    </row>
    <row r="7637" spans="1:8" ht="12.5" customHeight="1">
      <c r="A7637" s="55">
        <v>15276</v>
      </c>
      <c r="B7637" s="55">
        <v>4</v>
      </c>
      <c r="C7637" s="55" t="s">
        <v>27555</v>
      </c>
      <c r="D7637" s="55" t="s">
        <v>4649</v>
      </c>
      <c r="E7637" s="55" t="s">
        <v>27556</v>
      </c>
      <c r="F7637" s="55" t="s">
        <v>4651</v>
      </c>
      <c r="G7637" s="55" t="s">
        <v>27557</v>
      </c>
      <c r="H7637" s="55">
        <v>0</v>
      </c>
    </row>
    <row r="7638" spans="1:8" ht="12.5" customHeight="1">
      <c r="A7638" s="55">
        <v>15484</v>
      </c>
      <c r="B7638" s="55">
        <v>4</v>
      </c>
      <c r="C7638" s="55" t="s">
        <v>27558</v>
      </c>
      <c r="D7638" s="55" t="s">
        <v>4649</v>
      </c>
      <c r="E7638" s="55" t="s">
        <v>27559</v>
      </c>
      <c r="F7638" s="55" t="s">
        <v>4651</v>
      </c>
      <c r="G7638" s="55" t="s">
        <v>27560</v>
      </c>
      <c r="H7638" s="55">
        <v>0</v>
      </c>
    </row>
    <row r="7639" spans="1:8" ht="12.5" customHeight="1">
      <c r="A7639" s="55">
        <v>15813</v>
      </c>
      <c r="B7639" s="55">
        <v>4</v>
      </c>
      <c r="C7639" s="55" t="s">
        <v>27561</v>
      </c>
      <c r="D7639" s="55" t="s">
        <v>4649</v>
      </c>
      <c r="E7639" s="55" t="s">
        <v>27562</v>
      </c>
      <c r="F7639" s="55" t="s">
        <v>4651</v>
      </c>
      <c r="G7639" s="55" t="s">
        <v>27563</v>
      </c>
      <c r="H7639" s="55">
        <v>0</v>
      </c>
    </row>
    <row r="7640" spans="1:8" ht="12.5" customHeight="1">
      <c r="A7640" s="55">
        <v>16066</v>
      </c>
      <c r="B7640" s="55">
        <v>4</v>
      </c>
      <c r="C7640" s="55" t="s">
        <v>27564</v>
      </c>
      <c r="D7640" s="55" t="s">
        <v>4649</v>
      </c>
      <c r="E7640" s="55" t="s">
        <v>27565</v>
      </c>
      <c r="F7640" s="55" t="s">
        <v>4651</v>
      </c>
      <c r="G7640" s="55" t="s">
        <v>27566</v>
      </c>
      <c r="H7640" s="55">
        <v>0</v>
      </c>
    </row>
    <row r="7641" spans="1:8" ht="12.5" customHeight="1">
      <c r="A7641" s="55">
        <v>16673</v>
      </c>
      <c r="B7641" s="55">
        <v>4</v>
      </c>
      <c r="C7641" s="55" t="s">
        <v>27567</v>
      </c>
      <c r="D7641" s="55" t="s">
        <v>4649</v>
      </c>
      <c r="E7641" s="55" t="s">
        <v>27568</v>
      </c>
      <c r="F7641" s="55" t="s">
        <v>4651</v>
      </c>
      <c r="G7641" s="55" t="s">
        <v>27569</v>
      </c>
      <c r="H7641" s="55">
        <v>0</v>
      </c>
    </row>
    <row r="7642" spans="1:8" ht="12.5" customHeight="1">
      <c r="A7642" s="55">
        <v>16813</v>
      </c>
      <c r="B7642" s="55">
        <v>4</v>
      </c>
      <c r="C7642" s="55" t="s">
        <v>27570</v>
      </c>
      <c r="D7642" s="55" t="s">
        <v>4649</v>
      </c>
      <c r="E7642" s="55" t="s">
        <v>27571</v>
      </c>
      <c r="F7642" s="55" t="s">
        <v>4651</v>
      </c>
      <c r="G7642" s="55" t="s">
        <v>27572</v>
      </c>
      <c r="H7642" s="55">
        <v>0</v>
      </c>
    </row>
    <row r="7643" spans="1:8" ht="12.5" customHeight="1">
      <c r="A7643" s="55">
        <v>16887</v>
      </c>
      <c r="B7643" s="55">
        <v>4</v>
      </c>
      <c r="C7643" s="55" t="s">
        <v>27573</v>
      </c>
      <c r="D7643" s="55" t="s">
        <v>4649</v>
      </c>
      <c r="E7643" s="55" t="s">
        <v>27574</v>
      </c>
      <c r="F7643" s="55" t="s">
        <v>4651</v>
      </c>
      <c r="G7643" s="55" t="s">
        <v>27575</v>
      </c>
      <c r="H7643" s="55">
        <v>0</v>
      </c>
    </row>
    <row r="7644" spans="1:8" ht="12.5" customHeight="1">
      <c r="A7644" s="55">
        <v>16897</v>
      </c>
      <c r="B7644" s="55">
        <v>4</v>
      </c>
      <c r="C7644" s="55" t="s">
        <v>27576</v>
      </c>
      <c r="D7644" s="55" t="s">
        <v>4649</v>
      </c>
      <c r="E7644" s="55" t="s">
        <v>27577</v>
      </c>
      <c r="F7644" s="55" t="s">
        <v>4651</v>
      </c>
      <c r="G7644" s="55" t="s">
        <v>27578</v>
      </c>
      <c r="H7644" s="55">
        <v>0</v>
      </c>
    </row>
    <row r="7645" spans="1:8" ht="12.5" customHeight="1">
      <c r="A7645" s="55">
        <v>17122</v>
      </c>
      <c r="B7645" s="55">
        <v>4</v>
      </c>
      <c r="C7645" s="55" t="s">
        <v>27579</v>
      </c>
      <c r="D7645" s="55" t="s">
        <v>4649</v>
      </c>
      <c r="E7645" s="55" t="s">
        <v>27580</v>
      </c>
      <c r="F7645" s="55" t="s">
        <v>4651</v>
      </c>
      <c r="G7645" s="55" t="s">
        <v>27581</v>
      </c>
      <c r="H7645" s="55">
        <v>0</v>
      </c>
    </row>
    <row r="7646" spans="1:8" ht="12.5" customHeight="1">
      <c r="A7646" s="55">
        <v>17153</v>
      </c>
      <c r="B7646" s="55">
        <v>4</v>
      </c>
      <c r="C7646" s="55" t="s">
        <v>27582</v>
      </c>
      <c r="D7646" s="55" t="s">
        <v>4649</v>
      </c>
      <c r="E7646" s="55" t="s">
        <v>27583</v>
      </c>
      <c r="F7646" s="55" t="s">
        <v>4651</v>
      </c>
      <c r="G7646" s="55" t="s">
        <v>27584</v>
      </c>
      <c r="H7646" s="55">
        <v>0</v>
      </c>
    </row>
    <row r="7647" spans="1:8" ht="12.5" customHeight="1">
      <c r="A7647" s="55">
        <v>17155</v>
      </c>
      <c r="B7647" s="55">
        <v>4</v>
      </c>
      <c r="C7647" s="55" t="s">
        <v>27585</v>
      </c>
      <c r="D7647" s="55" t="s">
        <v>4649</v>
      </c>
      <c r="E7647" s="55" t="s">
        <v>27586</v>
      </c>
      <c r="F7647" s="55" t="s">
        <v>4651</v>
      </c>
      <c r="G7647" s="55" t="s">
        <v>27587</v>
      </c>
      <c r="H7647" s="55">
        <v>0</v>
      </c>
    </row>
    <row r="7648" spans="1:8" ht="12.5" customHeight="1">
      <c r="A7648" s="55">
        <v>17176</v>
      </c>
      <c r="B7648" s="55">
        <v>4</v>
      </c>
      <c r="C7648" s="55" t="s">
        <v>27588</v>
      </c>
      <c r="D7648" s="55" t="s">
        <v>4649</v>
      </c>
      <c r="E7648" s="55" t="s">
        <v>27589</v>
      </c>
      <c r="F7648" s="55" t="s">
        <v>4651</v>
      </c>
      <c r="G7648" s="55" t="s">
        <v>27590</v>
      </c>
      <c r="H7648" s="55">
        <v>0</v>
      </c>
    </row>
    <row r="7649" spans="1:8" ht="12.5" customHeight="1">
      <c r="A7649" s="55">
        <v>17441</v>
      </c>
      <c r="B7649" s="55">
        <v>4</v>
      </c>
      <c r="C7649" s="55" t="s">
        <v>27591</v>
      </c>
      <c r="D7649" s="55" t="s">
        <v>4649</v>
      </c>
      <c r="E7649" s="55" t="s">
        <v>27592</v>
      </c>
      <c r="F7649" s="55" t="s">
        <v>4651</v>
      </c>
      <c r="G7649" s="55" t="s">
        <v>27593</v>
      </c>
      <c r="H7649" s="55">
        <v>0</v>
      </c>
    </row>
    <row r="7650" spans="1:8" ht="12.5" customHeight="1">
      <c r="A7650" s="55">
        <v>17668</v>
      </c>
      <c r="B7650" s="55">
        <v>4</v>
      </c>
      <c r="C7650" s="55" t="s">
        <v>27594</v>
      </c>
      <c r="D7650" s="55" t="s">
        <v>4649</v>
      </c>
      <c r="E7650" s="55" t="s">
        <v>27595</v>
      </c>
      <c r="F7650" s="55" t="s">
        <v>4651</v>
      </c>
      <c r="G7650" s="55" t="s">
        <v>27596</v>
      </c>
      <c r="H7650" s="55">
        <v>0</v>
      </c>
    </row>
    <row r="7651" spans="1:8" ht="12.5" customHeight="1">
      <c r="A7651" s="55">
        <v>18418</v>
      </c>
      <c r="B7651" s="55">
        <v>4</v>
      </c>
      <c r="C7651" s="55" t="s">
        <v>27597</v>
      </c>
      <c r="D7651" s="55" t="s">
        <v>4649</v>
      </c>
      <c r="E7651" s="55" t="s">
        <v>27598</v>
      </c>
      <c r="F7651" s="55" t="s">
        <v>4651</v>
      </c>
      <c r="G7651" s="55" t="s">
        <v>27599</v>
      </c>
      <c r="H7651" s="55">
        <v>0</v>
      </c>
    </row>
    <row r="7652" spans="1:8" ht="12.5" customHeight="1">
      <c r="A7652" s="55">
        <v>18498</v>
      </c>
      <c r="B7652" s="55">
        <v>4</v>
      </c>
      <c r="C7652" s="55" t="s">
        <v>27600</v>
      </c>
      <c r="D7652" s="55" t="s">
        <v>4649</v>
      </c>
      <c r="E7652" s="55" t="s">
        <v>27601</v>
      </c>
      <c r="F7652" s="55" t="s">
        <v>4651</v>
      </c>
      <c r="G7652" s="55" t="s">
        <v>27602</v>
      </c>
      <c r="H7652" s="55">
        <v>0</v>
      </c>
    </row>
    <row r="7653" spans="1:8" ht="12.5" customHeight="1">
      <c r="A7653" s="55">
        <v>18669</v>
      </c>
      <c r="B7653" s="55">
        <v>4</v>
      </c>
      <c r="C7653" s="55" t="s">
        <v>27603</v>
      </c>
      <c r="D7653" s="55" t="s">
        <v>4649</v>
      </c>
      <c r="E7653" s="55" t="s">
        <v>27604</v>
      </c>
      <c r="F7653" s="55" t="s">
        <v>4651</v>
      </c>
      <c r="G7653" s="55" t="s">
        <v>27605</v>
      </c>
      <c r="H7653" s="55">
        <v>0</v>
      </c>
    </row>
    <row r="7654" spans="1:8" ht="12.5" customHeight="1">
      <c r="A7654" s="55">
        <v>18784</v>
      </c>
      <c r="B7654" s="55">
        <v>4</v>
      </c>
      <c r="C7654" s="55" t="s">
        <v>27606</v>
      </c>
      <c r="D7654" s="55" t="s">
        <v>4649</v>
      </c>
      <c r="E7654" s="55" t="s">
        <v>27607</v>
      </c>
      <c r="F7654" s="55" t="s">
        <v>4651</v>
      </c>
      <c r="G7654" s="55" t="s">
        <v>27608</v>
      </c>
      <c r="H7654" s="55">
        <v>0</v>
      </c>
    </row>
    <row r="7655" spans="1:8" ht="12.5" customHeight="1">
      <c r="A7655" s="55">
        <v>18864</v>
      </c>
      <c r="B7655" s="55">
        <v>4</v>
      </c>
      <c r="C7655" s="55" t="s">
        <v>27609</v>
      </c>
      <c r="D7655" s="55" t="s">
        <v>4649</v>
      </c>
      <c r="E7655" s="55" t="s">
        <v>27610</v>
      </c>
      <c r="F7655" s="55" t="s">
        <v>4651</v>
      </c>
      <c r="G7655" s="55" t="s">
        <v>27611</v>
      </c>
      <c r="H7655" s="55">
        <v>0</v>
      </c>
    </row>
    <row r="7656" spans="1:8" ht="12.5" customHeight="1">
      <c r="A7656" s="55">
        <v>18866</v>
      </c>
      <c r="B7656" s="55">
        <v>4</v>
      </c>
      <c r="C7656" s="55" t="s">
        <v>27612</v>
      </c>
      <c r="D7656" s="55" t="s">
        <v>4649</v>
      </c>
      <c r="E7656" s="55" t="s">
        <v>27613</v>
      </c>
      <c r="F7656" s="55" t="s">
        <v>4651</v>
      </c>
      <c r="G7656" s="55" t="s">
        <v>27614</v>
      </c>
      <c r="H7656" s="55">
        <v>0</v>
      </c>
    </row>
    <row r="7657" spans="1:8" ht="12.5" customHeight="1">
      <c r="A7657" s="55">
        <v>18869</v>
      </c>
      <c r="B7657" s="55">
        <v>4</v>
      </c>
      <c r="C7657" s="55" t="s">
        <v>27615</v>
      </c>
      <c r="D7657" s="55" t="s">
        <v>4649</v>
      </c>
      <c r="E7657" s="55" t="s">
        <v>27616</v>
      </c>
      <c r="F7657" s="55" t="s">
        <v>4651</v>
      </c>
      <c r="G7657" s="55" t="s">
        <v>27617</v>
      </c>
      <c r="H7657" s="55">
        <v>0</v>
      </c>
    </row>
    <row r="7658" spans="1:8" ht="12.5" customHeight="1">
      <c r="A7658" s="55">
        <v>18893</v>
      </c>
      <c r="B7658" s="55">
        <v>4</v>
      </c>
      <c r="C7658" s="55" t="s">
        <v>27618</v>
      </c>
      <c r="D7658" s="55" t="s">
        <v>4649</v>
      </c>
      <c r="E7658" s="55" t="s">
        <v>27619</v>
      </c>
      <c r="F7658" s="55" t="s">
        <v>4651</v>
      </c>
      <c r="G7658" s="55" t="s">
        <v>27620</v>
      </c>
      <c r="H7658" s="55">
        <v>0</v>
      </c>
    </row>
    <row r="7659" spans="1:8" ht="12.5" customHeight="1">
      <c r="A7659" s="55">
        <v>19393</v>
      </c>
      <c r="B7659" s="55">
        <v>4</v>
      </c>
      <c r="C7659" s="55" t="s">
        <v>27621</v>
      </c>
      <c r="D7659" s="55" t="s">
        <v>4649</v>
      </c>
      <c r="E7659" s="55" t="s">
        <v>27622</v>
      </c>
      <c r="F7659" s="55" t="s">
        <v>4651</v>
      </c>
      <c r="G7659" s="55" t="s">
        <v>27623</v>
      </c>
      <c r="H7659" s="55">
        <v>0</v>
      </c>
    </row>
    <row r="7660" spans="1:8" ht="12.5" customHeight="1">
      <c r="A7660" s="55">
        <v>19547</v>
      </c>
      <c r="B7660" s="55">
        <v>4</v>
      </c>
      <c r="C7660" s="55" t="s">
        <v>27624</v>
      </c>
      <c r="D7660" s="55" t="s">
        <v>4649</v>
      </c>
      <c r="E7660" s="55" t="s">
        <v>27625</v>
      </c>
      <c r="F7660" s="55" t="s">
        <v>4651</v>
      </c>
      <c r="G7660" s="55" t="s">
        <v>27626</v>
      </c>
      <c r="H7660" s="55">
        <v>0</v>
      </c>
    </row>
    <row r="7661" spans="1:8" ht="12.5" customHeight="1">
      <c r="A7661" s="55">
        <v>20111</v>
      </c>
      <c r="B7661" s="55">
        <v>4</v>
      </c>
      <c r="C7661" s="55" t="s">
        <v>27627</v>
      </c>
      <c r="D7661" s="55" t="s">
        <v>4649</v>
      </c>
      <c r="E7661" s="55" t="s">
        <v>27628</v>
      </c>
      <c r="F7661" s="55" t="s">
        <v>4651</v>
      </c>
      <c r="G7661" s="55" t="s">
        <v>27629</v>
      </c>
      <c r="H7661" s="55">
        <v>0</v>
      </c>
    </row>
    <row r="7662" spans="1:8" ht="12.5" customHeight="1">
      <c r="A7662" s="55">
        <v>20294</v>
      </c>
      <c r="B7662" s="55">
        <v>4</v>
      </c>
      <c r="C7662" s="55" t="s">
        <v>27630</v>
      </c>
      <c r="D7662" s="55" t="s">
        <v>4649</v>
      </c>
      <c r="E7662" s="55" t="s">
        <v>27631</v>
      </c>
      <c r="F7662" s="55" t="s">
        <v>4651</v>
      </c>
      <c r="G7662" s="55" t="s">
        <v>27632</v>
      </c>
      <c r="H7662" s="55">
        <v>0</v>
      </c>
    </row>
    <row r="7663" spans="1:8" ht="12.5" customHeight="1">
      <c r="A7663" s="55">
        <v>20411</v>
      </c>
      <c r="B7663" s="55">
        <v>4</v>
      </c>
      <c r="C7663" s="55" t="s">
        <v>27633</v>
      </c>
      <c r="D7663" s="55" t="s">
        <v>4649</v>
      </c>
      <c r="E7663" s="55" t="s">
        <v>27634</v>
      </c>
      <c r="F7663" s="55" t="s">
        <v>4651</v>
      </c>
      <c r="G7663" s="55" t="s">
        <v>27635</v>
      </c>
      <c r="H7663" s="55">
        <v>0</v>
      </c>
    </row>
    <row r="7664" spans="1:8" ht="12.5" customHeight="1">
      <c r="A7664" s="55">
        <v>20459</v>
      </c>
      <c r="B7664" s="55">
        <v>4</v>
      </c>
      <c r="C7664" s="55" t="s">
        <v>27636</v>
      </c>
      <c r="D7664" s="55" t="s">
        <v>4649</v>
      </c>
      <c r="E7664" s="55" t="s">
        <v>27637</v>
      </c>
      <c r="F7664" s="55" t="s">
        <v>4651</v>
      </c>
      <c r="G7664" s="55" t="s">
        <v>27638</v>
      </c>
      <c r="H7664" s="55">
        <v>0</v>
      </c>
    </row>
    <row r="7665" spans="1:8" ht="12.5" customHeight="1">
      <c r="A7665" s="55">
        <v>20647</v>
      </c>
      <c r="B7665" s="55">
        <v>4</v>
      </c>
      <c r="C7665" s="55" t="s">
        <v>27639</v>
      </c>
      <c r="D7665" s="55" t="s">
        <v>4649</v>
      </c>
      <c r="E7665" s="55" t="s">
        <v>27640</v>
      </c>
      <c r="F7665" s="55" t="s">
        <v>4651</v>
      </c>
      <c r="G7665" s="55" t="s">
        <v>27641</v>
      </c>
      <c r="H7665" s="55">
        <v>0</v>
      </c>
    </row>
    <row r="7666" spans="1:8" ht="12.5" customHeight="1">
      <c r="A7666" s="55">
        <v>20654</v>
      </c>
      <c r="B7666" s="55">
        <v>4</v>
      </c>
      <c r="C7666" s="55" t="s">
        <v>27642</v>
      </c>
      <c r="D7666" s="55" t="s">
        <v>4649</v>
      </c>
      <c r="E7666" s="55" t="s">
        <v>27643</v>
      </c>
      <c r="F7666" s="55" t="s">
        <v>4651</v>
      </c>
      <c r="G7666" s="55" t="s">
        <v>27644</v>
      </c>
      <c r="H7666" s="55">
        <v>0</v>
      </c>
    </row>
    <row r="7667" spans="1:8" ht="12.5" customHeight="1">
      <c r="A7667" s="55">
        <v>20666</v>
      </c>
      <c r="B7667" s="55">
        <v>4</v>
      </c>
      <c r="C7667" s="55" t="s">
        <v>27645</v>
      </c>
      <c r="D7667" s="55" t="s">
        <v>4649</v>
      </c>
      <c r="E7667" s="55" t="s">
        <v>27646</v>
      </c>
      <c r="F7667" s="55" t="s">
        <v>4651</v>
      </c>
      <c r="G7667" s="55" t="s">
        <v>27647</v>
      </c>
      <c r="H7667" s="55">
        <v>0</v>
      </c>
    </row>
    <row r="7668" spans="1:8" ht="12.5" customHeight="1">
      <c r="A7668" s="55">
        <v>20677</v>
      </c>
      <c r="B7668" s="55">
        <v>4</v>
      </c>
      <c r="C7668" s="55" t="s">
        <v>27648</v>
      </c>
      <c r="D7668" s="55" t="s">
        <v>4649</v>
      </c>
      <c r="E7668" s="55" t="s">
        <v>27649</v>
      </c>
      <c r="F7668" s="55" t="s">
        <v>4651</v>
      </c>
      <c r="G7668" s="55" t="s">
        <v>27650</v>
      </c>
      <c r="H7668" s="55">
        <v>0</v>
      </c>
    </row>
    <row r="7669" spans="1:8" ht="12.5" customHeight="1">
      <c r="A7669" s="55">
        <v>21488</v>
      </c>
      <c r="B7669" s="55">
        <v>4</v>
      </c>
      <c r="C7669" s="55" t="s">
        <v>27651</v>
      </c>
      <c r="D7669" s="55" t="s">
        <v>4649</v>
      </c>
      <c r="E7669" s="55" t="s">
        <v>27652</v>
      </c>
      <c r="F7669" s="55" t="s">
        <v>4651</v>
      </c>
      <c r="G7669" s="55" t="s">
        <v>27653</v>
      </c>
      <c r="H7669" s="55">
        <v>0</v>
      </c>
    </row>
    <row r="7670" spans="1:8" ht="12.5" customHeight="1">
      <c r="A7670" s="55">
        <v>21575</v>
      </c>
      <c r="B7670" s="55">
        <v>4</v>
      </c>
      <c r="C7670" s="55" t="s">
        <v>27654</v>
      </c>
      <c r="D7670" s="55" t="s">
        <v>4649</v>
      </c>
      <c r="E7670" s="55" t="s">
        <v>27655</v>
      </c>
      <c r="F7670" s="55" t="s">
        <v>4651</v>
      </c>
      <c r="G7670" s="55" t="s">
        <v>27656</v>
      </c>
      <c r="H7670" s="55">
        <v>0</v>
      </c>
    </row>
    <row r="7671" spans="1:8" ht="12.5" customHeight="1">
      <c r="A7671" s="55">
        <v>21660</v>
      </c>
      <c r="B7671" s="55">
        <v>4</v>
      </c>
      <c r="C7671" s="55" t="s">
        <v>27657</v>
      </c>
      <c r="D7671" s="55" t="s">
        <v>4649</v>
      </c>
      <c r="E7671" s="55" t="s">
        <v>27658</v>
      </c>
      <c r="F7671" s="55" t="s">
        <v>4651</v>
      </c>
      <c r="G7671" s="55" t="s">
        <v>27659</v>
      </c>
      <c r="H7671" s="55">
        <v>0</v>
      </c>
    </row>
    <row r="7672" spans="1:8" ht="12.5" customHeight="1">
      <c r="A7672" s="55">
        <v>21687</v>
      </c>
      <c r="B7672" s="55">
        <v>4</v>
      </c>
      <c r="C7672" s="55" t="s">
        <v>27660</v>
      </c>
      <c r="D7672" s="55" t="s">
        <v>4649</v>
      </c>
      <c r="E7672" s="55" t="s">
        <v>27661</v>
      </c>
      <c r="F7672" s="55" t="s">
        <v>4651</v>
      </c>
      <c r="G7672" s="55" t="s">
        <v>27662</v>
      </c>
      <c r="H7672" s="55">
        <v>0</v>
      </c>
    </row>
    <row r="7673" spans="1:8" ht="12.5" customHeight="1">
      <c r="A7673" s="55">
        <v>21731</v>
      </c>
      <c r="B7673" s="55">
        <v>4</v>
      </c>
      <c r="C7673" s="55" t="s">
        <v>27663</v>
      </c>
      <c r="D7673" s="55" t="s">
        <v>4649</v>
      </c>
      <c r="E7673" s="55" t="s">
        <v>27664</v>
      </c>
      <c r="F7673" s="55" t="s">
        <v>4651</v>
      </c>
      <c r="G7673" s="55" t="s">
        <v>27665</v>
      </c>
      <c r="H7673" s="55">
        <v>0</v>
      </c>
    </row>
    <row r="7674" spans="1:8" ht="12.5" customHeight="1">
      <c r="A7674" s="55">
        <v>21785</v>
      </c>
      <c r="B7674" s="55">
        <v>4</v>
      </c>
      <c r="C7674" s="55" t="s">
        <v>27666</v>
      </c>
      <c r="D7674" s="55" t="s">
        <v>4649</v>
      </c>
      <c r="E7674" s="55" t="s">
        <v>27667</v>
      </c>
      <c r="F7674" s="55" t="s">
        <v>4651</v>
      </c>
      <c r="G7674" s="55" t="s">
        <v>27668</v>
      </c>
      <c r="H7674" s="55">
        <v>0</v>
      </c>
    </row>
    <row r="7675" spans="1:8" ht="12.5" customHeight="1">
      <c r="A7675" s="55">
        <v>21928</v>
      </c>
      <c r="B7675" s="55">
        <v>4</v>
      </c>
      <c r="C7675" s="55" t="s">
        <v>27669</v>
      </c>
      <c r="D7675" s="55" t="s">
        <v>4649</v>
      </c>
      <c r="E7675" s="55" t="s">
        <v>27670</v>
      </c>
      <c r="F7675" s="55" t="s">
        <v>4651</v>
      </c>
      <c r="G7675" s="55" t="s">
        <v>27671</v>
      </c>
      <c r="H7675" s="55">
        <v>0</v>
      </c>
    </row>
    <row r="7676" spans="1:8" ht="12.5" customHeight="1">
      <c r="A7676" s="55">
        <v>22082</v>
      </c>
      <c r="B7676" s="55">
        <v>4</v>
      </c>
      <c r="C7676" s="55" t="s">
        <v>27672</v>
      </c>
      <c r="D7676" s="55" t="s">
        <v>4649</v>
      </c>
      <c r="E7676" s="55" t="s">
        <v>27673</v>
      </c>
      <c r="F7676" s="55" t="s">
        <v>4651</v>
      </c>
      <c r="G7676" s="55" t="s">
        <v>27674</v>
      </c>
      <c r="H7676" s="55">
        <v>0</v>
      </c>
    </row>
    <row r="7677" spans="1:8" ht="12.5" customHeight="1">
      <c r="A7677" s="55">
        <v>22139</v>
      </c>
      <c r="B7677" s="55">
        <v>4</v>
      </c>
      <c r="C7677" s="55" t="s">
        <v>27675</v>
      </c>
      <c r="D7677" s="55" t="s">
        <v>4649</v>
      </c>
      <c r="E7677" s="55" t="s">
        <v>27676</v>
      </c>
      <c r="F7677" s="55" t="s">
        <v>4651</v>
      </c>
      <c r="G7677" s="55" t="s">
        <v>27677</v>
      </c>
      <c r="H7677" s="55">
        <v>0</v>
      </c>
    </row>
    <row r="7678" spans="1:8" ht="12.5" customHeight="1">
      <c r="A7678" s="55">
        <v>22165</v>
      </c>
      <c r="B7678" s="55">
        <v>4</v>
      </c>
      <c r="C7678" s="55" t="s">
        <v>27678</v>
      </c>
      <c r="D7678" s="55" t="s">
        <v>4649</v>
      </c>
      <c r="E7678" s="55" t="s">
        <v>27679</v>
      </c>
      <c r="F7678" s="55" t="s">
        <v>4651</v>
      </c>
      <c r="G7678" s="55" t="s">
        <v>27680</v>
      </c>
      <c r="H7678" s="55">
        <v>0</v>
      </c>
    </row>
    <row r="7679" spans="1:8" ht="12.5" customHeight="1">
      <c r="A7679" s="55">
        <v>22365</v>
      </c>
      <c r="B7679" s="55">
        <v>4</v>
      </c>
      <c r="C7679" s="55" t="s">
        <v>27681</v>
      </c>
      <c r="D7679" s="55" t="s">
        <v>4649</v>
      </c>
      <c r="E7679" s="55" t="s">
        <v>27682</v>
      </c>
      <c r="F7679" s="55" t="s">
        <v>4651</v>
      </c>
      <c r="G7679" s="55" t="s">
        <v>27683</v>
      </c>
      <c r="H7679" s="55">
        <v>0</v>
      </c>
    </row>
    <row r="7680" spans="1:8" ht="12.5" customHeight="1">
      <c r="A7680" s="55">
        <v>22887</v>
      </c>
      <c r="B7680" s="55">
        <v>4</v>
      </c>
      <c r="C7680" s="55" t="s">
        <v>27684</v>
      </c>
      <c r="D7680" s="55" t="s">
        <v>4649</v>
      </c>
      <c r="E7680" s="55" t="s">
        <v>27685</v>
      </c>
      <c r="F7680" s="55" t="s">
        <v>4651</v>
      </c>
      <c r="G7680" s="55" t="s">
        <v>27686</v>
      </c>
      <c r="H7680" s="55">
        <v>0</v>
      </c>
    </row>
    <row r="7681" spans="1:8" ht="12.5" customHeight="1">
      <c r="A7681" s="55">
        <v>23061</v>
      </c>
      <c r="B7681" s="55">
        <v>4</v>
      </c>
      <c r="C7681" s="55" t="s">
        <v>27687</v>
      </c>
      <c r="D7681" s="55" t="s">
        <v>4649</v>
      </c>
      <c r="E7681" s="55" t="s">
        <v>27688</v>
      </c>
      <c r="F7681" s="55" t="s">
        <v>4651</v>
      </c>
      <c r="G7681" s="55" t="s">
        <v>27689</v>
      </c>
      <c r="H7681" s="55">
        <v>0</v>
      </c>
    </row>
    <row r="7682" spans="1:8" ht="12.5" customHeight="1">
      <c r="A7682" s="55">
        <v>23149</v>
      </c>
      <c r="B7682" s="55">
        <v>4</v>
      </c>
      <c r="C7682" s="55" t="s">
        <v>27690</v>
      </c>
      <c r="D7682" s="55" t="s">
        <v>4649</v>
      </c>
      <c r="E7682" s="55" t="s">
        <v>27691</v>
      </c>
      <c r="F7682" s="55" t="s">
        <v>4651</v>
      </c>
      <c r="G7682" s="55" t="s">
        <v>27692</v>
      </c>
      <c r="H7682" s="55">
        <v>0</v>
      </c>
    </row>
    <row r="7683" spans="1:8" ht="12.5" customHeight="1">
      <c r="A7683" s="55">
        <v>23216</v>
      </c>
      <c r="B7683" s="55">
        <v>4</v>
      </c>
      <c r="C7683" s="55" t="s">
        <v>27693</v>
      </c>
      <c r="D7683" s="55" t="s">
        <v>4649</v>
      </c>
      <c r="E7683" s="55" t="s">
        <v>27694</v>
      </c>
      <c r="F7683" s="55" t="s">
        <v>4651</v>
      </c>
      <c r="G7683" s="55" t="s">
        <v>27695</v>
      </c>
      <c r="H7683" s="55">
        <v>0</v>
      </c>
    </row>
    <row r="7684" spans="1:8" ht="12.5" customHeight="1">
      <c r="A7684" s="55">
        <v>23471</v>
      </c>
      <c r="B7684" s="55">
        <v>4</v>
      </c>
      <c r="C7684" s="55" t="s">
        <v>27696</v>
      </c>
      <c r="D7684" s="55" t="s">
        <v>4649</v>
      </c>
      <c r="E7684" s="55" t="s">
        <v>27697</v>
      </c>
      <c r="F7684" s="55" t="s">
        <v>4651</v>
      </c>
      <c r="G7684" s="55" t="s">
        <v>27698</v>
      </c>
      <c r="H7684" s="55">
        <v>0</v>
      </c>
    </row>
    <row r="7685" spans="1:8" ht="12.5" customHeight="1">
      <c r="A7685" s="55">
        <v>23680</v>
      </c>
      <c r="B7685" s="55">
        <v>4</v>
      </c>
      <c r="C7685" s="55" t="s">
        <v>27699</v>
      </c>
      <c r="D7685" s="55" t="s">
        <v>4649</v>
      </c>
      <c r="E7685" s="55" t="s">
        <v>27700</v>
      </c>
      <c r="F7685" s="55" t="s">
        <v>4651</v>
      </c>
      <c r="G7685" s="55" t="s">
        <v>27701</v>
      </c>
      <c r="H7685" s="55">
        <v>0</v>
      </c>
    </row>
    <row r="7686" spans="1:8" ht="12.5" customHeight="1">
      <c r="A7686" s="55">
        <v>23863</v>
      </c>
      <c r="B7686" s="55">
        <v>4</v>
      </c>
      <c r="C7686" s="55" t="s">
        <v>27702</v>
      </c>
      <c r="D7686" s="55" t="s">
        <v>4649</v>
      </c>
      <c r="E7686" s="55" t="s">
        <v>27703</v>
      </c>
      <c r="F7686" s="55" t="s">
        <v>4651</v>
      </c>
      <c r="G7686" s="55" t="s">
        <v>27704</v>
      </c>
      <c r="H7686" s="55">
        <v>0</v>
      </c>
    </row>
    <row r="7687" spans="1:8" ht="12.5" customHeight="1">
      <c r="A7687" s="55">
        <v>23886</v>
      </c>
      <c r="B7687" s="55">
        <v>4</v>
      </c>
      <c r="C7687" s="55" t="s">
        <v>27705</v>
      </c>
      <c r="D7687" s="55" t="s">
        <v>4649</v>
      </c>
      <c r="E7687" s="55" t="s">
        <v>27706</v>
      </c>
      <c r="F7687" s="55" t="s">
        <v>4651</v>
      </c>
      <c r="G7687" s="55" t="s">
        <v>27707</v>
      </c>
      <c r="H7687" s="55">
        <v>0</v>
      </c>
    </row>
    <row r="7688" spans="1:8" ht="12.5" customHeight="1">
      <c r="A7688" s="55">
        <v>24239</v>
      </c>
      <c r="B7688" s="55">
        <v>4</v>
      </c>
      <c r="C7688" s="55" t="s">
        <v>27708</v>
      </c>
      <c r="D7688" s="55" t="s">
        <v>4649</v>
      </c>
      <c r="E7688" s="55" t="s">
        <v>27709</v>
      </c>
      <c r="F7688" s="55" t="s">
        <v>4651</v>
      </c>
      <c r="G7688" s="55" t="s">
        <v>27710</v>
      </c>
      <c r="H7688" s="55">
        <v>0</v>
      </c>
    </row>
    <row r="7689" spans="1:8" ht="12.5" customHeight="1">
      <c r="A7689" s="55">
        <v>24315</v>
      </c>
      <c r="B7689" s="55">
        <v>4</v>
      </c>
      <c r="C7689" s="55" t="s">
        <v>27711</v>
      </c>
      <c r="D7689" s="55" t="s">
        <v>4649</v>
      </c>
      <c r="E7689" s="55" t="s">
        <v>27712</v>
      </c>
      <c r="F7689" s="55" t="s">
        <v>4651</v>
      </c>
      <c r="G7689" s="55" t="s">
        <v>27713</v>
      </c>
      <c r="H7689" s="55">
        <v>0</v>
      </c>
    </row>
    <row r="7690" spans="1:8" ht="12.5" customHeight="1">
      <c r="A7690" s="55">
        <v>24359</v>
      </c>
      <c r="B7690" s="55">
        <v>4</v>
      </c>
      <c r="C7690" s="55" t="s">
        <v>27714</v>
      </c>
      <c r="D7690" s="55" t="s">
        <v>4649</v>
      </c>
      <c r="E7690" s="55" t="s">
        <v>27715</v>
      </c>
      <c r="F7690" s="55" t="s">
        <v>4651</v>
      </c>
      <c r="G7690" s="55" t="s">
        <v>27716</v>
      </c>
      <c r="H7690" s="55">
        <v>0</v>
      </c>
    </row>
    <row r="7691" spans="1:8" ht="12.5" customHeight="1">
      <c r="A7691" s="55">
        <v>24395</v>
      </c>
      <c r="B7691" s="55">
        <v>4</v>
      </c>
      <c r="C7691" s="55" t="s">
        <v>27717</v>
      </c>
      <c r="D7691" s="55" t="s">
        <v>4649</v>
      </c>
      <c r="E7691" s="55" t="s">
        <v>27718</v>
      </c>
      <c r="F7691" s="55" t="s">
        <v>4651</v>
      </c>
      <c r="G7691" s="55" t="s">
        <v>27719</v>
      </c>
      <c r="H7691" s="55">
        <v>0</v>
      </c>
    </row>
    <row r="7692" spans="1:8" ht="12.5" customHeight="1">
      <c r="A7692" s="55">
        <v>24414</v>
      </c>
      <c r="B7692" s="55">
        <v>4</v>
      </c>
      <c r="C7692" s="55" t="s">
        <v>27720</v>
      </c>
      <c r="D7692" s="55" t="s">
        <v>4649</v>
      </c>
      <c r="E7692" s="55" t="s">
        <v>27721</v>
      </c>
      <c r="F7692" s="55" t="s">
        <v>4651</v>
      </c>
      <c r="G7692" s="55" t="s">
        <v>27722</v>
      </c>
      <c r="H7692" s="55">
        <v>0</v>
      </c>
    </row>
    <row r="7693" spans="1:8" ht="12.5" customHeight="1">
      <c r="A7693" s="55">
        <v>24516</v>
      </c>
      <c r="B7693" s="55">
        <v>4</v>
      </c>
      <c r="C7693" s="55" t="s">
        <v>27723</v>
      </c>
      <c r="D7693" s="55" t="s">
        <v>4649</v>
      </c>
      <c r="E7693" s="55" t="s">
        <v>27724</v>
      </c>
      <c r="F7693" s="55" t="s">
        <v>4651</v>
      </c>
      <c r="G7693" s="55" t="s">
        <v>27725</v>
      </c>
      <c r="H7693" s="55">
        <v>0</v>
      </c>
    </row>
    <row r="7694" spans="1:8" ht="12.5" customHeight="1">
      <c r="A7694" s="55">
        <v>24750</v>
      </c>
      <c r="B7694" s="55">
        <v>4</v>
      </c>
      <c r="C7694" s="55" t="s">
        <v>27726</v>
      </c>
      <c r="D7694" s="55" t="s">
        <v>4649</v>
      </c>
      <c r="E7694" s="55" t="s">
        <v>27727</v>
      </c>
      <c r="F7694" s="55" t="s">
        <v>4651</v>
      </c>
      <c r="G7694" s="55" t="s">
        <v>27728</v>
      </c>
      <c r="H7694" s="55">
        <v>0</v>
      </c>
    </row>
    <row r="7695" spans="1:8" ht="12.5" customHeight="1">
      <c r="A7695" s="55">
        <v>25148</v>
      </c>
      <c r="B7695" s="55">
        <v>4</v>
      </c>
      <c r="C7695" s="55" t="s">
        <v>27729</v>
      </c>
      <c r="D7695" s="55" t="s">
        <v>4649</v>
      </c>
      <c r="E7695" s="55" t="s">
        <v>27730</v>
      </c>
      <c r="F7695" s="55" t="s">
        <v>4651</v>
      </c>
      <c r="G7695" s="55" t="s">
        <v>27731</v>
      </c>
      <c r="H7695" s="55">
        <v>0</v>
      </c>
    </row>
    <row r="7696" spans="1:8" ht="12.5" customHeight="1">
      <c r="A7696" s="55">
        <v>25163</v>
      </c>
      <c r="B7696" s="55">
        <v>4</v>
      </c>
      <c r="C7696" s="55" t="s">
        <v>27732</v>
      </c>
      <c r="D7696" s="55" t="s">
        <v>4649</v>
      </c>
      <c r="E7696" s="55" t="s">
        <v>27733</v>
      </c>
      <c r="F7696" s="55" t="s">
        <v>4651</v>
      </c>
      <c r="G7696" s="55" t="s">
        <v>27734</v>
      </c>
      <c r="H7696" s="55">
        <v>0</v>
      </c>
    </row>
    <row r="7697" spans="1:8" ht="12.5" customHeight="1">
      <c r="A7697" s="55">
        <v>25867</v>
      </c>
      <c r="B7697" s="55">
        <v>4</v>
      </c>
      <c r="C7697" s="55" t="s">
        <v>27735</v>
      </c>
      <c r="D7697" s="55" t="s">
        <v>4649</v>
      </c>
      <c r="E7697" s="55" t="s">
        <v>27736</v>
      </c>
      <c r="F7697" s="55" t="s">
        <v>4651</v>
      </c>
      <c r="G7697" s="55" t="s">
        <v>27737</v>
      </c>
      <c r="H7697" s="55">
        <v>0</v>
      </c>
    </row>
    <row r="7698" spans="1:8" ht="12.5" customHeight="1">
      <c r="A7698" s="55">
        <v>26048</v>
      </c>
      <c r="B7698" s="55">
        <v>4</v>
      </c>
      <c r="C7698" s="55" t="s">
        <v>27738</v>
      </c>
      <c r="D7698" s="55" t="s">
        <v>4649</v>
      </c>
      <c r="E7698" s="55" t="s">
        <v>27739</v>
      </c>
      <c r="F7698" s="55" t="s">
        <v>4651</v>
      </c>
      <c r="G7698" s="55" t="s">
        <v>27740</v>
      </c>
      <c r="H7698" s="55">
        <v>0</v>
      </c>
    </row>
    <row r="7699" spans="1:8" ht="12.5" customHeight="1">
      <c r="A7699" s="55">
        <v>26107</v>
      </c>
      <c r="B7699" s="55">
        <v>4</v>
      </c>
      <c r="C7699" s="55" t="s">
        <v>27741</v>
      </c>
      <c r="D7699" s="55" t="s">
        <v>4649</v>
      </c>
      <c r="E7699" s="55" t="s">
        <v>27742</v>
      </c>
      <c r="F7699" s="55" t="s">
        <v>4651</v>
      </c>
      <c r="G7699" s="55" t="s">
        <v>27743</v>
      </c>
      <c r="H7699" s="55">
        <v>0</v>
      </c>
    </row>
    <row r="7700" spans="1:8" ht="12.5" customHeight="1">
      <c r="A7700" s="55">
        <v>26108</v>
      </c>
      <c r="B7700" s="55">
        <v>4</v>
      </c>
      <c r="C7700" s="55" t="s">
        <v>27744</v>
      </c>
      <c r="D7700" s="55" t="s">
        <v>4649</v>
      </c>
      <c r="E7700" s="55" t="s">
        <v>27745</v>
      </c>
      <c r="F7700" s="55" t="s">
        <v>4651</v>
      </c>
      <c r="G7700" s="55" t="s">
        <v>27746</v>
      </c>
      <c r="H7700" s="55">
        <v>0</v>
      </c>
    </row>
    <row r="7701" spans="1:8" ht="12.5" customHeight="1">
      <c r="A7701" s="55">
        <v>26234</v>
      </c>
      <c r="B7701" s="55">
        <v>4</v>
      </c>
      <c r="C7701" s="55" t="s">
        <v>27747</v>
      </c>
      <c r="D7701" s="55" t="s">
        <v>4649</v>
      </c>
      <c r="E7701" s="55" t="s">
        <v>27748</v>
      </c>
      <c r="F7701" s="55" t="s">
        <v>4651</v>
      </c>
      <c r="G7701" s="55" t="s">
        <v>27749</v>
      </c>
      <c r="H7701" s="55">
        <v>0</v>
      </c>
    </row>
    <row r="7702" spans="1:8" ht="12.5" customHeight="1">
      <c r="A7702" s="55">
        <v>26329</v>
      </c>
      <c r="B7702" s="55">
        <v>4</v>
      </c>
      <c r="C7702" s="55" t="s">
        <v>27750</v>
      </c>
      <c r="D7702" s="55" t="s">
        <v>4649</v>
      </c>
      <c r="E7702" s="55" t="s">
        <v>27751</v>
      </c>
      <c r="F7702" s="55" t="s">
        <v>4651</v>
      </c>
      <c r="G7702" s="55" t="s">
        <v>27752</v>
      </c>
      <c r="H7702" s="55">
        <v>0</v>
      </c>
    </row>
    <row r="7703" spans="1:8" ht="12.5" customHeight="1">
      <c r="A7703" s="55">
        <v>26346</v>
      </c>
      <c r="B7703" s="55">
        <v>4</v>
      </c>
      <c r="C7703" s="55" t="s">
        <v>27753</v>
      </c>
      <c r="D7703" s="55" t="s">
        <v>4649</v>
      </c>
      <c r="E7703" s="55" t="s">
        <v>27754</v>
      </c>
      <c r="F7703" s="55" t="s">
        <v>4651</v>
      </c>
      <c r="G7703" s="55" t="s">
        <v>27755</v>
      </c>
      <c r="H7703" s="55">
        <v>0</v>
      </c>
    </row>
    <row r="7704" spans="1:8" ht="12.5" customHeight="1">
      <c r="A7704" s="55">
        <v>26486</v>
      </c>
      <c r="B7704" s="55">
        <v>4</v>
      </c>
      <c r="C7704" s="55" t="s">
        <v>27756</v>
      </c>
      <c r="D7704" s="55" t="s">
        <v>4649</v>
      </c>
      <c r="E7704" s="55" t="s">
        <v>27757</v>
      </c>
      <c r="F7704" s="55" t="s">
        <v>4651</v>
      </c>
      <c r="G7704" s="55" t="s">
        <v>27758</v>
      </c>
      <c r="H7704" s="55">
        <v>0</v>
      </c>
    </row>
    <row r="7705" spans="1:8" ht="12.5" customHeight="1">
      <c r="A7705" s="55">
        <v>26510</v>
      </c>
      <c r="B7705" s="55">
        <v>4</v>
      </c>
      <c r="C7705" s="55" t="s">
        <v>27759</v>
      </c>
      <c r="D7705" s="55" t="s">
        <v>4649</v>
      </c>
      <c r="E7705" s="55" t="s">
        <v>27760</v>
      </c>
      <c r="F7705" s="55" t="s">
        <v>4651</v>
      </c>
      <c r="G7705" s="55" t="s">
        <v>27761</v>
      </c>
      <c r="H7705" s="55">
        <v>0</v>
      </c>
    </row>
    <row r="7706" spans="1:8" ht="12.5" customHeight="1">
      <c r="A7706" s="55">
        <v>26596</v>
      </c>
      <c r="B7706" s="55">
        <v>4</v>
      </c>
      <c r="C7706" s="55" t="s">
        <v>27762</v>
      </c>
      <c r="D7706" s="55" t="s">
        <v>4649</v>
      </c>
      <c r="E7706" s="55" t="s">
        <v>27763</v>
      </c>
      <c r="F7706" s="55" t="s">
        <v>4651</v>
      </c>
      <c r="G7706" s="55" t="s">
        <v>27764</v>
      </c>
      <c r="H7706" s="55">
        <v>0</v>
      </c>
    </row>
    <row r="7707" spans="1:8" ht="12.5" customHeight="1">
      <c r="A7707" s="55">
        <v>27032</v>
      </c>
      <c r="B7707" s="55">
        <v>4</v>
      </c>
      <c r="C7707" s="55" t="s">
        <v>27765</v>
      </c>
      <c r="D7707" s="55" t="s">
        <v>4649</v>
      </c>
      <c r="E7707" s="55" t="s">
        <v>27766</v>
      </c>
      <c r="F7707" s="55" t="s">
        <v>4651</v>
      </c>
      <c r="G7707" s="55" t="s">
        <v>27767</v>
      </c>
      <c r="H7707" s="55">
        <v>0</v>
      </c>
    </row>
    <row r="7708" spans="1:8" ht="12.5" customHeight="1">
      <c r="A7708" s="55">
        <v>27448</v>
      </c>
      <c r="B7708" s="55">
        <v>4</v>
      </c>
      <c r="C7708" s="55" t="s">
        <v>27768</v>
      </c>
      <c r="D7708" s="55" t="s">
        <v>4649</v>
      </c>
      <c r="E7708" s="55" t="s">
        <v>27769</v>
      </c>
      <c r="F7708" s="55" t="s">
        <v>4651</v>
      </c>
      <c r="G7708" s="55" t="s">
        <v>27770</v>
      </c>
      <c r="H7708" s="55">
        <v>0</v>
      </c>
    </row>
    <row r="7709" spans="1:8" ht="12.5" customHeight="1">
      <c r="A7709" s="55">
        <v>27534</v>
      </c>
      <c r="B7709" s="55">
        <v>4</v>
      </c>
      <c r="C7709" s="55" t="s">
        <v>27771</v>
      </c>
      <c r="D7709" s="55" t="s">
        <v>4649</v>
      </c>
      <c r="E7709" s="55" t="s">
        <v>27772</v>
      </c>
      <c r="F7709" s="55" t="s">
        <v>4651</v>
      </c>
      <c r="G7709" s="55" t="s">
        <v>27773</v>
      </c>
      <c r="H7709" s="55">
        <v>0</v>
      </c>
    </row>
    <row r="7710" spans="1:8" ht="12.5" customHeight="1">
      <c r="A7710" s="55">
        <v>27914</v>
      </c>
      <c r="B7710" s="55">
        <v>4</v>
      </c>
      <c r="C7710" s="55" t="s">
        <v>27774</v>
      </c>
      <c r="D7710" s="55" t="s">
        <v>4649</v>
      </c>
      <c r="E7710" s="55" t="s">
        <v>27775</v>
      </c>
      <c r="F7710" s="55" t="s">
        <v>4651</v>
      </c>
      <c r="G7710" s="55" t="s">
        <v>27776</v>
      </c>
      <c r="H7710" s="55">
        <v>0</v>
      </c>
    </row>
    <row r="7711" spans="1:8" ht="12.5" customHeight="1">
      <c r="A7711" s="55">
        <v>27917</v>
      </c>
      <c r="B7711" s="55">
        <v>4</v>
      </c>
      <c r="C7711" s="55" t="s">
        <v>27777</v>
      </c>
      <c r="D7711" s="55" t="s">
        <v>4649</v>
      </c>
      <c r="E7711" s="55" t="s">
        <v>27778</v>
      </c>
      <c r="F7711" s="55" t="s">
        <v>4651</v>
      </c>
      <c r="G7711" s="55" t="s">
        <v>27779</v>
      </c>
      <c r="H7711" s="55">
        <v>0</v>
      </c>
    </row>
    <row r="7712" spans="1:8" ht="12.5" customHeight="1">
      <c r="A7712" s="55">
        <v>28005</v>
      </c>
      <c r="B7712" s="55">
        <v>4</v>
      </c>
      <c r="C7712" s="55" t="s">
        <v>27780</v>
      </c>
      <c r="D7712" s="55" t="s">
        <v>4649</v>
      </c>
      <c r="E7712" s="55" t="s">
        <v>27781</v>
      </c>
      <c r="F7712" s="55" t="s">
        <v>4651</v>
      </c>
      <c r="G7712" s="55" t="s">
        <v>27782</v>
      </c>
      <c r="H7712" s="55">
        <v>0</v>
      </c>
    </row>
    <row r="7713" spans="1:8" ht="12.5" customHeight="1">
      <c r="A7713" s="55">
        <v>28063</v>
      </c>
      <c r="B7713" s="55">
        <v>4</v>
      </c>
      <c r="C7713" s="55" t="s">
        <v>27783</v>
      </c>
      <c r="D7713" s="55" t="s">
        <v>4649</v>
      </c>
      <c r="E7713" s="55" t="s">
        <v>27784</v>
      </c>
      <c r="F7713" s="55" t="s">
        <v>4651</v>
      </c>
      <c r="G7713" s="55" t="s">
        <v>27785</v>
      </c>
      <c r="H7713" s="55">
        <v>0</v>
      </c>
    </row>
    <row r="7714" spans="1:8" ht="12.5" customHeight="1">
      <c r="A7714" s="55">
        <v>28170</v>
      </c>
      <c r="B7714" s="55">
        <v>4</v>
      </c>
      <c r="C7714" s="55" t="s">
        <v>27786</v>
      </c>
      <c r="D7714" s="55" t="s">
        <v>4649</v>
      </c>
      <c r="E7714" s="55" t="s">
        <v>27787</v>
      </c>
      <c r="F7714" s="55" t="s">
        <v>4651</v>
      </c>
      <c r="G7714" s="55" t="s">
        <v>27788</v>
      </c>
      <c r="H7714" s="55">
        <v>0</v>
      </c>
    </row>
    <row r="7715" spans="1:8" ht="12.5" customHeight="1">
      <c r="A7715" s="55">
        <v>29009</v>
      </c>
      <c r="B7715" s="55">
        <v>4</v>
      </c>
      <c r="C7715" s="55" t="s">
        <v>27789</v>
      </c>
      <c r="D7715" s="55" t="s">
        <v>4649</v>
      </c>
      <c r="E7715" s="55" t="s">
        <v>27790</v>
      </c>
      <c r="F7715" s="55" t="s">
        <v>4651</v>
      </c>
      <c r="G7715" s="55" t="s">
        <v>27791</v>
      </c>
      <c r="H7715" s="55">
        <v>0</v>
      </c>
    </row>
    <row r="7716" spans="1:8" ht="12.5" customHeight="1">
      <c r="A7716" s="55">
        <v>29260</v>
      </c>
      <c r="B7716" s="55">
        <v>4</v>
      </c>
      <c r="C7716" s="55" t="s">
        <v>27792</v>
      </c>
      <c r="D7716" s="55" t="s">
        <v>4649</v>
      </c>
      <c r="E7716" s="55" t="s">
        <v>27793</v>
      </c>
      <c r="F7716" s="55" t="s">
        <v>4651</v>
      </c>
      <c r="G7716" s="55" t="s">
        <v>27794</v>
      </c>
      <c r="H7716" s="55">
        <v>0</v>
      </c>
    </row>
    <row r="7717" spans="1:8" ht="12.5" customHeight="1">
      <c r="A7717" s="55">
        <v>11127</v>
      </c>
      <c r="B7717" s="55">
        <v>4</v>
      </c>
      <c r="C7717" s="55" t="s">
        <v>27795</v>
      </c>
      <c r="D7717" s="55" t="s">
        <v>4649</v>
      </c>
      <c r="E7717" s="55" t="s">
        <v>27796</v>
      </c>
      <c r="F7717" s="55" t="s">
        <v>4651</v>
      </c>
      <c r="G7717" s="55" t="s">
        <v>27797</v>
      </c>
      <c r="H7717" s="55">
        <v>0</v>
      </c>
    </row>
    <row r="7718" spans="1:8" ht="12.5" customHeight="1">
      <c r="A7718" s="55">
        <v>11220</v>
      </c>
      <c r="B7718" s="55">
        <v>4</v>
      </c>
      <c r="C7718" s="55" t="s">
        <v>27798</v>
      </c>
      <c r="D7718" s="55" t="s">
        <v>4649</v>
      </c>
      <c r="E7718" s="55" t="s">
        <v>27799</v>
      </c>
      <c r="F7718" s="55" t="s">
        <v>4651</v>
      </c>
      <c r="G7718" s="55" t="s">
        <v>27800</v>
      </c>
      <c r="H7718" s="55">
        <v>0</v>
      </c>
    </row>
    <row r="7719" spans="1:8" ht="12.5" customHeight="1">
      <c r="A7719" s="55">
        <v>11252</v>
      </c>
      <c r="B7719" s="55">
        <v>4</v>
      </c>
      <c r="C7719" s="55" t="s">
        <v>27801</v>
      </c>
      <c r="D7719" s="55" t="s">
        <v>4649</v>
      </c>
      <c r="E7719" s="55" t="s">
        <v>27802</v>
      </c>
      <c r="F7719" s="55" t="s">
        <v>4651</v>
      </c>
      <c r="G7719" s="55" t="s">
        <v>27803</v>
      </c>
      <c r="H7719" s="55">
        <v>0</v>
      </c>
    </row>
    <row r="7720" spans="1:8" ht="12.5" customHeight="1">
      <c r="A7720" s="55">
        <v>11273</v>
      </c>
      <c r="B7720" s="55">
        <v>4</v>
      </c>
      <c r="C7720" s="55" t="s">
        <v>27804</v>
      </c>
      <c r="D7720" s="55" t="s">
        <v>4649</v>
      </c>
      <c r="E7720" s="55" t="s">
        <v>27805</v>
      </c>
      <c r="F7720" s="55" t="s">
        <v>4651</v>
      </c>
      <c r="G7720" s="55" t="s">
        <v>27806</v>
      </c>
      <c r="H7720" s="55">
        <v>0</v>
      </c>
    </row>
    <row r="7721" spans="1:8" ht="12.5" customHeight="1">
      <c r="A7721" s="55">
        <v>11624</v>
      </c>
      <c r="B7721" s="55">
        <v>4</v>
      </c>
      <c r="C7721" s="55" t="s">
        <v>27807</v>
      </c>
      <c r="D7721" s="55" t="s">
        <v>4649</v>
      </c>
      <c r="E7721" s="55" t="s">
        <v>27808</v>
      </c>
      <c r="F7721" s="55" t="s">
        <v>4651</v>
      </c>
      <c r="G7721" s="55" t="s">
        <v>27809</v>
      </c>
      <c r="H7721" s="55">
        <v>0</v>
      </c>
    </row>
    <row r="7722" spans="1:8" ht="12.5" customHeight="1">
      <c r="A7722" s="55">
        <v>11721</v>
      </c>
      <c r="B7722" s="55">
        <v>4</v>
      </c>
      <c r="C7722" s="55" t="s">
        <v>27810</v>
      </c>
      <c r="D7722" s="55" t="s">
        <v>4649</v>
      </c>
      <c r="E7722" s="55" t="s">
        <v>27811</v>
      </c>
      <c r="F7722" s="55" t="s">
        <v>4651</v>
      </c>
      <c r="G7722" s="55" t="s">
        <v>27812</v>
      </c>
      <c r="H7722" s="55">
        <v>0</v>
      </c>
    </row>
    <row r="7723" spans="1:8" ht="12.5" customHeight="1">
      <c r="A7723" s="55">
        <v>11850</v>
      </c>
      <c r="B7723" s="55">
        <v>4</v>
      </c>
      <c r="C7723" s="55" t="s">
        <v>27813</v>
      </c>
      <c r="D7723" s="55" t="s">
        <v>4649</v>
      </c>
      <c r="E7723" s="55" t="s">
        <v>27814</v>
      </c>
      <c r="F7723" s="55" t="s">
        <v>4651</v>
      </c>
      <c r="G7723" s="55" t="s">
        <v>27815</v>
      </c>
      <c r="H7723" s="55">
        <v>0</v>
      </c>
    </row>
    <row r="7724" spans="1:8" ht="12.5" customHeight="1">
      <c r="A7724" s="55">
        <v>12104</v>
      </c>
      <c r="B7724" s="55">
        <v>4</v>
      </c>
      <c r="C7724" s="55" t="s">
        <v>27816</v>
      </c>
      <c r="D7724" s="55" t="s">
        <v>4649</v>
      </c>
      <c r="E7724" s="55" t="s">
        <v>27817</v>
      </c>
      <c r="F7724" s="55" t="s">
        <v>4651</v>
      </c>
      <c r="G7724" s="55" t="s">
        <v>27818</v>
      </c>
      <c r="H7724" s="55">
        <v>0</v>
      </c>
    </row>
    <row r="7725" spans="1:8" ht="12.5" customHeight="1">
      <c r="A7725" s="55">
        <v>12135</v>
      </c>
      <c r="B7725" s="55">
        <v>4</v>
      </c>
      <c r="C7725" s="55" t="s">
        <v>27819</v>
      </c>
      <c r="D7725" s="55" t="s">
        <v>4649</v>
      </c>
      <c r="E7725" s="55" t="s">
        <v>27820</v>
      </c>
      <c r="F7725" s="55" t="s">
        <v>4651</v>
      </c>
      <c r="G7725" s="55" t="s">
        <v>27821</v>
      </c>
      <c r="H7725" s="55">
        <v>0</v>
      </c>
    </row>
    <row r="7726" spans="1:8" ht="12.5" customHeight="1">
      <c r="A7726" s="55">
        <v>12151</v>
      </c>
      <c r="B7726" s="55">
        <v>4</v>
      </c>
      <c r="C7726" s="55" t="s">
        <v>27822</v>
      </c>
      <c r="D7726" s="55" t="s">
        <v>4649</v>
      </c>
      <c r="E7726" s="55" t="s">
        <v>27823</v>
      </c>
      <c r="F7726" s="55" t="s">
        <v>4651</v>
      </c>
      <c r="G7726" s="55" t="s">
        <v>27824</v>
      </c>
      <c r="H7726" s="55">
        <v>0</v>
      </c>
    </row>
    <row r="7727" spans="1:8" ht="12.5" customHeight="1">
      <c r="A7727" s="55">
        <v>12432</v>
      </c>
      <c r="B7727" s="55">
        <v>4</v>
      </c>
      <c r="C7727" s="55" t="s">
        <v>27825</v>
      </c>
      <c r="D7727" s="55" t="s">
        <v>4649</v>
      </c>
      <c r="E7727" s="55" t="s">
        <v>27826</v>
      </c>
      <c r="F7727" s="55" t="s">
        <v>4651</v>
      </c>
      <c r="G7727" s="55" t="s">
        <v>27827</v>
      </c>
      <c r="H7727" s="55">
        <v>0</v>
      </c>
    </row>
    <row r="7728" spans="1:8" ht="12.5" customHeight="1">
      <c r="A7728" s="55">
        <v>12876</v>
      </c>
      <c r="B7728" s="55">
        <v>4</v>
      </c>
      <c r="C7728" s="55" t="s">
        <v>27828</v>
      </c>
      <c r="D7728" s="55" t="s">
        <v>4649</v>
      </c>
      <c r="E7728" s="55" t="s">
        <v>27829</v>
      </c>
      <c r="F7728" s="55" t="s">
        <v>4651</v>
      </c>
      <c r="G7728" s="55" t="s">
        <v>27830</v>
      </c>
      <c r="H7728" s="55">
        <v>0</v>
      </c>
    </row>
    <row r="7729" spans="1:8" ht="12.5" customHeight="1">
      <c r="A7729" s="55">
        <v>13195</v>
      </c>
      <c r="B7729" s="55">
        <v>4</v>
      </c>
      <c r="C7729" s="55" t="s">
        <v>27831</v>
      </c>
      <c r="D7729" s="55" t="s">
        <v>4649</v>
      </c>
      <c r="E7729" s="55" t="s">
        <v>27832</v>
      </c>
      <c r="F7729" s="55" t="s">
        <v>4651</v>
      </c>
      <c r="G7729" s="55" t="s">
        <v>27833</v>
      </c>
      <c r="H7729" s="55">
        <v>0</v>
      </c>
    </row>
    <row r="7730" spans="1:8" ht="12.5" customHeight="1">
      <c r="A7730" s="55">
        <v>13352</v>
      </c>
      <c r="B7730" s="55">
        <v>4</v>
      </c>
      <c r="C7730" s="55" t="s">
        <v>27834</v>
      </c>
      <c r="D7730" s="55" t="s">
        <v>4649</v>
      </c>
      <c r="E7730" s="55" t="s">
        <v>27835</v>
      </c>
      <c r="F7730" s="55" t="s">
        <v>4651</v>
      </c>
      <c r="G7730" s="55" t="s">
        <v>27836</v>
      </c>
      <c r="H7730" s="55">
        <v>0</v>
      </c>
    </row>
    <row r="7731" spans="1:8" ht="12.5" customHeight="1">
      <c r="A7731" s="55">
        <v>13874</v>
      </c>
      <c r="B7731" s="55">
        <v>4</v>
      </c>
      <c r="C7731" s="55" t="s">
        <v>27837</v>
      </c>
      <c r="D7731" s="55" t="s">
        <v>4649</v>
      </c>
      <c r="E7731" s="55" t="s">
        <v>27838</v>
      </c>
      <c r="F7731" s="55" t="s">
        <v>4651</v>
      </c>
      <c r="G7731" s="55" t="s">
        <v>27839</v>
      </c>
      <c r="H7731" s="55">
        <v>0</v>
      </c>
    </row>
    <row r="7732" spans="1:8" ht="12.5" customHeight="1">
      <c r="A7732" s="55">
        <v>14081</v>
      </c>
      <c r="B7732" s="55">
        <v>4</v>
      </c>
      <c r="C7732" s="55" t="s">
        <v>27840</v>
      </c>
      <c r="D7732" s="55" t="s">
        <v>4649</v>
      </c>
      <c r="E7732" s="55" t="s">
        <v>27841</v>
      </c>
      <c r="F7732" s="55" t="s">
        <v>4651</v>
      </c>
      <c r="G7732" s="55" t="s">
        <v>27842</v>
      </c>
      <c r="H7732" s="55">
        <v>0</v>
      </c>
    </row>
    <row r="7733" spans="1:8" ht="12.5" customHeight="1">
      <c r="A7733" s="55">
        <v>14104</v>
      </c>
      <c r="B7733" s="55">
        <v>4</v>
      </c>
      <c r="C7733" s="55" t="s">
        <v>27843</v>
      </c>
      <c r="D7733" s="55" t="s">
        <v>4649</v>
      </c>
      <c r="E7733" s="55" t="s">
        <v>27844</v>
      </c>
      <c r="F7733" s="55" t="s">
        <v>4651</v>
      </c>
      <c r="G7733" s="55" t="s">
        <v>27845</v>
      </c>
      <c r="H7733" s="55">
        <v>0</v>
      </c>
    </row>
    <row r="7734" spans="1:8" ht="12.5" customHeight="1">
      <c r="A7734" s="55">
        <v>14339</v>
      </c>
      <c r="B7734" s="55">
        <v>4</v>
      </c>
      <c r="C7734" s="55" t="s">
        <v>27846</v>
      </c>
      <c r="D7734" s="55" t="s">
        <v>4649</v>
      </c>
      <c r="E7734" s="55" t="s">
        <v>27847</v>
      </c>
      <c r="F7734" s="55" t="s">
        <v>4651</v>
      </c>
      <c r="G7734" s="55" t="s">
        <v>27848</v>
      </c>
      <c r="H7734" s="55">
        <v>0</v>
      </c>
    </row>
    <row r="7735" spans="1:8" ht="12.5" customHeight="1">
      <c r="A7735" s="55">
        <v>14595</v>
      </c>
      <c r="B7735" s="55">
        <v>4</v>
      </c>
      <c r="C7735" s="55" t="s">
        <v>27849</v>
      </c>
      <c r="D7735" s="55" t="s">
        <v>4649</v>
      </c>
      <c r="E7735" s="55" t="s">
        <v>27850</v>
      </c>
      <c r="F7735" s="55" t="s">
        <v>4651</v>
      </c>
      <c r="G7735" s="55" t="s">
        <v>27851</v>
      </c>
      <c r="H7735" s="55">
        <v>0</v>
      </c>
    </row>
    <row r="7736" spans="1:8" ht="12.5" customHeight="1">
      <c r="A7736" s="55">
        <v>15013</v>
      </c>
      <c r="B7736" s="55">
        <v>4</v>
      </c>
      <c r="C7736" s="55" t="s">
        <v>27852</v>
      </c>
      <c r="D7736" s="55" t="s">
        <v>4649</v>
      </c>
      <c r="E7736" s="55" t="s">
        <v>27853</v>
      </c>
      <c r="F7736" s="55" t="s">
        <v>4651</v>
      </c>
      <c r="G7736" s="55" t="s">
        <v>27854</v>
      </c>
      <c r="H7736" s="55">
        <v>0</v>
      </c>
    </row>
    <row r="7737" spans="1:8" ht="12.5" customHeight="1">
      <c r="A7737" s="55">
        <v>15368</v>
      </c>
      <c r="B7737" s="55">
        <v>4</v>
      </c>
      <c r="C7737" s="55" t="s">
        <v>27855</v>
      </c>
      <c r="D7737" s="55" t="s">
        <v>4649</v>
      </c>
      <c r="E7737" s="55" t="s">
        <v>27856</v>
      </c>
      <c r="F7737" s="55" t="s">
        <v>4651</v>
      </c>
      <c r="G7737" s="55" t="s">
        <v>27857</v>
      </c>
      <c r="H7737" s="55">
        <v>0</v>
      </c>
    </row>
    <row r="7738" spans="1:8" ht="12.5" customHeight="1">
      <c r="A7738" s="55">
        <v>15429</v>
      </c>
      <c r="B7738" s="55">
        <v>4</v>
      </c>
      <c r="C7738" s="55" t="s">
        <v>27858</v>
      </c>
      <c r="D7738" s="55" t="s">
        <v>4649</v>
      </c>
      <c r="E7738" s="55" t="s">
        <v>27859</v>
      </c>
      <c r="F7738" s="55" t="s">
        <v>4651</v>
      </c>
      <c r="G7738" s="55" t="s">
        <v>27860</v>
      </c>
      <c r="H7738" s="55">
        <v>0</v>
      </c>
    </row>
    <row r="7739" spans="1:8" ht="12.5" customHeight="1">
      <c r="A7739" s="55">
        <v>15897</v>
      </c>
      <c r="B7739" s="55">
        <v>4</v>
      </c>
      <c r="C7739" s="55" t="s">
        <v>27861</v>
      </c>
      <c r="D7739" s="55" t="s">
        <v>4649</v>
      </c>
      <c r="E7739" s="55" t="s">
        <v>27862</v>
      </c>
      <c r="F7739" s="55" t="s">
        <v>4651</v>
      </c>
      <c r="G7739" s="55" t="s">
        <v>27863</v>
      </c>
      <c r="H7739" s="55">
        <v>0</v>
      </c>
    </row>
    <row r="7740" spans="1:8" ht="12.5" customHeight="1">
      <c r="A7740" s="55">
        <v>15955</v>
      </c>
      <c r="B7740" s="55">
        <v>4</v>
      </c>
      <c r="C7740" s="55" t="s">
        <v>27864</v>
      </c>
      <c r="D7740" s="55" t="s">
        <v>4649</v>
      </c>
      <c r="E7740" s="55" t="s">
        <v>27865</v>
      </c>
      <c r="F7740" s="55" t="s">
        <v>4651</v>
      </c>
      <c r="G7740" s="55" t="s">
        <v>27866</v>
      </c>
      <c r="H7740" s="55">
        <v>0</v>
      </c>
    </row>
    <row r="7741" spans="1:8" ht="12.5" customHeight="1">
      <c r="A7741" s="55">
        <v>15986</v>
      </c>
      <c r="B7741" s="55">
        <v>4</v>
      </c>
      <c r="C7741" s="55" t="s">
        <v>27867</v>
      </c>
      <c r="D7741" s="55" t="s">
        <v>4649</v>
      </c>
      <c r="E7741" s="55" t="s">
        <v>27868</v>
      </c>
      <c r="F7741" s="55" t="s">
        <v>4651</v>
      </c>
      <c r="G7741" s="55" t="s">
        <v>27869</v>
      </c>
      <c r="H7741" s="55">
        <v>0</v>
      </c>
    </row>
    <row r="7742" spans="1:8" ht="12.5" customHeight="1">
      <c r="A7742" s="55">
        <v>16081</v>
      </c>
      <c r="B7742" s="55">
        <v>4</v>
      </c>
      <c r="C7742" s="55" t="s">
        <v>27870</v>
      </c>
      <c r="D7742" s="55" t="s">
        <v>4649</v>
      </c>
      <c r="E7742" s="55" t="s">
        <v>27871</v>
      </c>
      <c r="F7742" s="55" t="s">
        <v>4651</v>
      </c>
      <c r="G7742" s="55" t="s">
        <v>27872</v>
      </c>
      <c r="H7742" s="55">
        <v>0</v>
      </c>
    </row>
    <row r="7743" spans="1:8" ht="12.5" customHeight="1">
      <c r="A7743" s="55">
        <v>16094</v>
      </c>
      <c r="B7743" s="55">
        <v>4</v>
      </c>
      <c r="C7743" s="55" t="s">
        <v>27873</v>
      </c>
      <c r="D7743" s="55" t="s">
        <v>4649</v>
      </c>
      <c r="E7743" s="55" t="s">
        <v>27874</v>
      </c>
      <c r="F7743" s="55" t="s">
        <v>4651</v>
      </c>
      <c r="G7743" s="55" t="s">
        <v>27875</v>
      </c>
      <c r="H7743" s="55">
        <v>0</v>
      </c>
    </row>
    <row r="7744" spans="1:8" ht="12.5" customHeight="1">
      <c r="A7744" s="55">
        <v>16377</v>
      </c>
      <c r="B7744" s="55">
        <v>4</v>
      </c>
      <c r="C7744" s="55" t="s">
        <v>27876</v>
      </c>
      <c r="D7744" s="55" t="s">
        <v>4649</v>
      </c>
      <c r="E7744" s="55" t="s">
        <v>27877</v>
      </c>
      <c r="F7744" s="55" t="s">
        <v>4651</v>
      </c>
      <c r="G7744" s="55" t="s">
        <v>27878</v>
      </c>
      <c r="H7744" s="55">
        <v>0</v>
      </c>
    </row>
    <row r="7745" spans="1:8" ht="12.5" customHeight="1">
      <c r="A7745" s="55">
        <v>16750</v>
      </c>
      <c r="B7745" s="55">
        <v>4</v>
      </c>
      <c r="C7745" s="55" t="s">
        <v>27879</v>
      </c>
      <c r="D7745" s="55" t="s">
        <v>4649</v>
      </c>
      <c r="E7745" s="55" t="s">
        <v>27880</v>
      </c>
      <c r="F7745" s="55" t="s">
        <v>4651</v>
      </c>
      <c r="G7745" s="55" t="s">
        <v>27881</v>
      </c>
      <c r="H7745" s="55">
        <v>0</v>
      </c>
    </row>
    <row r="7746" spans="1:8" ht="12.5" customHeight="1">
      <c r="A7746" s="55">
        <v>17398</v>
      </c>
      <c r="B7746" s="55">
        <v>4</v>
      </c>
      <c r="C7746" s="55" t="s">
        <v>27882</v>
      </c>
      <c r="D7746" s="55" t="s">
        <v>4649</v>
      </c>
      <c r="E7746" s="55" t="s">
        <v>27883</v>
      </c>
      <c r="F7746" s="55" t="s">
        <v>4651</v>
      </c>
      <c r="G7746" s="55" t="s">
        <v>27884</v>
      </c>
      <c r="H7746" s="55">
        <v>0</v>
      </c>
    </row>
    <row r="7747" spans="1:8" ht="12.5" customHeight="1">
      <c r="A7747" s="55">
        <v>17568</v>
      </c>
      <c r="B7747" s="55">
        <v>4</v>
      </c>
      <c r="C7747" s="55" t="s">
        <v>27885</v>
      </c>
      <c r="D7747" s="55" t="s">
        <v>4649</v>
      </c>
      <c r="E7747" s="55" t="s">
        <v>27886</v>
      </c>
      <c r="F7747" s="55" t="s">
        <v>4651</v>
      </c>
      <c r="G7747" s="55" t="s">
        <v>27887</v>
      </c>
      <c r="H7747" s="55">
        <v>0</v>
      </c>
    </row>
    <row r="7748" spans="1:8" ht="12.5" customHeight="1">
      <c r="A7748" s="55">
        <v>17584</v>
      </c>
      <c r="B7748" s="55">
        <v>4</v>
      </c>
      <c r="C7748" s="55" t="s">
        <v>27888</v>
      </c>
      <c r="D7748" s="55" t="s">
        <v>4649</v>
      </c>
      <c r="E7748" s="55" t="s">
        <v>27889</v>
      </c>
      <c r="F7748" s="55" t="s">
        <v>4651</v>
      </c>
      <c r="G7748" s="55" t="s">
        <v>27890</v>
      </c>
      <c r="H7748" s="55">
        <v>0</v>
      </c>
    </row>
    <row r="7749" spans="1:8" ht="12.5" customHeight="1">
      <c r="A7749" s="55">
        <v>18520</v>
      </c>
      <c r="B7749" s="55">
        <v>4</v>
      </c>
      <c r="C7749" s="55" t="s">
        <v>27891</v>
      </c>
      <c r="D7749" s="55" t="s">
        <v>4649</v>
      </c>
      <c r="E7749" s="55" t="s">
        <v>27892</v>
      </c>
      <c r="F7749" s="55" t="s">
        <v>4651</v>
      </c>
      <c r="G7749" s="55" t="s">
        <v>27893</v>
      </c>
      <c r="H7749" s="55">
        <v>0</v>
      </c>
    </row>
    <row r="7750" spans="1:8" ht="12.5" customHeight="1">
      <c r="A7750" s="55">
        <v>18832</v>
      </c>
      <c r="B7750" s="55">
        <v>4</v>
      </c>
      <c r="C7750" s="55" t="s">
        <v>27894</v>
      </c>
      <c r="D7750" s="55" t="s">
        <v>4649</v>
      </c>
      <c r="E7750" s="55" t="s">
        <v>27895</v>
      </c>
      <c r="F7750" s="55" t="s">
        <v>4651</v>
      </c>
      <c r="G7750" s="55" t="s">
        <v>27896</v>
      </c>
      <c r="H7750" s="55">
        <v>0</v>
      </c>
    </row>
    <row r="7751" spans="1:8" ht="12.5" customHeight="1">
      <c r="A7751" s="55">
        <v>18953</v>
      </c>
      <c r="B7751" s="55">
        <v>4</v>
      </c>
      <c r="C7751" s="55" t="s">
        <v>27897</v>
      </c>
      <c r="D7751" s="55" t="s">
        <v>4649</v>
      </c>
      <c r="E7751" s="55" t="s">
        <v>27898</v>
      </c>
      <c r="F7751" s="55" t="s">
        <v>4651</v>
      </c>
      <c r="G7751" s="55" t="s">
        <v>27899</v>
      </c>
      <c r="H7751" s="55">
        <v>0</v>
      </c>
    </row>
    <row r="7752" spans="1:8" ht="12.5" customHeight="1">
      <c r="A7752" s="55">
        <v>18974</v>
      </c>
      <c r="B7752" s="55">
        <v>4</v>
      </c>
      <c r="C7752" s="55" t="s">
        <v>27900</v>
      </c>
      <c r="D7752" s="55" t="s">
        <v>4649</v>
      </c>
      <c r="E7752" s="55" t="s">
        <v>27901</v>
      </c>
      <c r="F7752" s="55" t="s">
        <v>4651</v>
      </c>
      <c r="G7752" s="55" t="s">
        <v>27902</v>
      </c>
      <c r="H7752" s="55">
        <v>0</v>
      </c>
    </row>
    <row r="7753" spans="1:8" ht="12.5" customHeight="1">
      <c r="A7753" s="55">
        <v>18983</v>
      </c>
      <c r="B7753" s="55">
        <v>4</v>
      </c>
      <c r="C7753" s="55" t="s">
        <v>27903</v>
      </c>
      <c r="D7753" s="55" t="s">
        <v>4649</v>
      </c>
      <c r="E7753" s="55" t="s">
        <v>27904</v>
      </c>
      <c r="F7753" s="55" t="s">
        <v>4651</v>
      </c>
      <c r="G7753" s="55" t="s">
        <v>27905</v>
      </c>
      <c r="H7753" s="55">
        <v>0</v>
      </c>
    </row>
    <row r="7754" spans="1:8" ht="12.5" customHeight="1">
      <c r="A7754" s="55">
        <v>19206</v>
      </c>
      <c r="B7754" s="55">
        <v>4</v>
      </c>
      <c r="C7754" s="55" t="s">
        <v>27906</v>
      </c>
      <c r="D7754" s="55" t="s">
        <v>4649</v>
      </c>
      <c r="E7754" s="55" t="s">
        <v>27907</v>
      </c>
      <c r="F7754" s="55" t="s">
        <v>4651</v>
      </c>
      <c r="G7754" s="55" t="s">
        <v>27908</v>
      </c>
      <c r="H7754" s="55">
        <v>0</v>
      </c>
    </row>
    <row r="7755" spans="1:8" ht="12.5" customHeight="1">
      <c r="A7755" s="55">
        <v>19696</v>
      </c>
      <c r="B7755" s="55">
        <v>4</v>
      </c>
      <c r="C7755" s="55" t="s">
        <v>27909</v>
      </c>
      <c r="D7755" s="55" t="s">
        <v>4649</v>
      </c>
      <c r="E7755" s="55" t="s">
        <v>27910</v>
      </c>
      <c r="F7755" s="55" t="s">
        <v>4651</v>
      </c>
      <c r="G7755" s="55" t="s">
        <v>27911</v>
      </c>
      <c r="H7755" s="55">
        <v>0</v>
      </c>
    </row>
    <row r="7756" spans="1:8" ht="12.5" customHeight="1">
      <c r="A7756" s="55">
        <v>20069</v>
      </c>
      <c r="B7756" s="55">
        <v>4</v>
      </c>
      <c r="C7756" s="55" t="s">
        <v>27912</v>
      </c>
      <c r="D7756" s="55" t="s">
        <v>4649</v>
      </c>
      <c r="E7756" s="55" t="s">
        <v>27913</v>
      </c>
      <c r="F7756" s="55" t="s">
        <v>4651</v>
      </c>
      <c r="G7756" s="55" t="s">
        <v>27914</v>
      </c>
      <c r="H7756" s="55">
        <v>0</v>
      </c>
    </row>
    <row r="7757" spans="1:8" ht="12.5" customHeight="1">
      <c r="A7757" s="55">
        <v>20336</v>
      </c>
      <c r="B7757" s="55">
        <v>4</v>
      </c>
      <c r="C7757" s="55" t="s">
        <v>27915</v>
      </c>
      <c r="D7757" s="55" t="s">
        <v>4649</v>
      </c>
      <c r="E7757" s="55" t="s">
        <v>27916</v>
      </c>
      <c r="F7757" s="55" t="s">
        <v>4651</v>
      </c>
      <c r="G7757" s="55" t="s">
        <v>27917</v>
      </c>
      <c r="H7757" s="55">
        <v>0</v>
      </c>
    </row>
    <row r="7758" spans="1:8" ht="12.5" customHeight="1">
      <c r="A7758" s="55">
        <v>20396</v>
      </c>
      <c r="B7758" s="55">
        <v>4</v>
      </c>
      <c r="C7758" s="55" t="s">
        <v>27918</v>
      </c>
      <c r="D7758" s="55" t="s">
        <v>4649</v>
      </c>
      <c r="E7758" s="55" t="s">
        <v>27919</v>
      </c>
      <c r="F7758" s="55" t="s">
        <v>4651</v>
      </c>
      <c r="G7758" s="55" t="s">
        <v>27920</v>
      </c>
      <c r="H7758" s="55">
        <v>0</v>
      </c>
    </row>
    <row r="7759" spans="1:8" ht="12.5" customHeight="1">
      <c r="A7759" s="55">
        <v>20438</v>
      </c>
      <c r="B7759" s="55">
        <v>4</v>
      </c>
      <c r="C7759" s="55" t="s">
        <v>27921</v>
      </c>
      <c r="D7759" s="55" t="s">
        <v>4649</v>
      </c>
      <c r="E7759" s="55" t="s">
        <v>27922</v>
      </c>
      <c r="F7759" s="55" t="s">
        <v>4651</v>
      </c>
      <c r="G7759" s="55" t="s">
        <v>27923</v>
      </c>
      <c r="H7759" s="55">
        <v>0</v>
      </c>
    </row>
    <row r="7760" spans="1:8" ht="12.5" customHeight="1">
      <c r="A7760" s="55">
        <v>20525</v>
      </c>
      <c r="B7760" s="55">
        <v>4</v>
      </c>
      <c r="C7760" s="55" t="s">
        <v>27924</v>
      </c>
      <c r="D7760" s="55" t="s">
        <v>4649</v>
      </c>
      <c r="E7760" s="55" t="s">
        <v>27925</v>
      </c>
      <c r="F7760" s="55" t="s">
        <v>4651</v>
      </c>
      <c r="G7760" s="55" t="s">
        <v>27926</v>
      </c>
      <c r="H7760" s="55">
        <v>0</v>
      </c>
    </row>
    <row r="7761" spans="1:8" ht="12.5" customHeight="1">
      <c r="A7761" s="55">
        <v>20672</v>
      </c>
      <c r="B7761" s="55">
        <v>4</v>
      </c>
      <c r="C7761" s="55" t="s">
        <v>27927</v>
      </c>
      <c r="D7761" s="55" t="s">
        <v>4649</v>
      </c>
      <c r="E7761" s="55" t="s">
        <v>27928</v>
      </c>
      <c r="F7761" s="55" t="s">
        <v>4651</v>
      </c>
      <c r="G7761" s="55" t="s">
        <v>27929</v>
      </c>
      <c r="H7761" s="55">
        <v>0</v>
      </c>
    </row>
    <row r="7762" spans="1:8" ht="12.5" customHeight="1">
      <c r="A7762" s="55">
        <v>20774</v>
      </c>
      <c r="B7762" s="55">
        <v>4</v>
      </c>
      <c r="C7762" s="55" t="s">
        <v>27930</v>
      </c>
      <c r="D7762" s="55" t="s">
        <v>4649</v>
      </c>
      <c r="E7762" s="55" t="s">
        <v>27931</v>
      </c>
      <c r="F7762" s="55" t="s">
        <v>4651</v>
      </c>
      <c r="G7762" s="55" t="s">
        <v>27932</v>
      </c>
      <c r="H7762" s="55">
        <v>0</v>
      </c>
    </row>
    <row r="7763" spans="1:8" ht="12.5" customHeight="1">
      <c r="A7763" s="55">
        <v>21591</v>
      </c>
      <c r="B7763" s="55">
        <v>4</v>
      </c>
      <c r="C7763" s="55" t="s">
        <v>27933</v>
      </c>
      <c r="D7763" s="55" t="s">
        <v>4649</v>
      </c>
      <c r="E7763" s="55" t="s">
        <v>27934</v>
      </c>
      <c r="F7763" s="55" t="s">
        <v>4651</v>
      </c>
      <c r="G7763" s="55" t="s">
        <v>27935</v>
      </c>
      <c r="H7763" s="55">
        <v>0</v>
      </c>
    </row>
    <row r="7764" spans="1:8" ht="12.5" customHeight="1">
      <c r="A7764" s="55">
        <v>21730</v>
      </c>
      <c r="B7764" s="55">
        <v>4</v>
      </c>
      <c r="C7764" s="55" t="s">
        <v>27936</v>
      </c>
      <c r="D7764" s="55" t="s">
        <v>4649</v>
      </c>
      <c r="E7764" s="55" t="s">
        <v>27937</v>
      </c>
      <c r="F7764" s="55" t="s">
        <v>4651</v>
      </c>
      <c r="G7764" s="55" t="s">
        <v>27938</v>
      </c>
      <c r="H7764" s="55">
        <v>0</v>
      </c>
    </row>
    <row r="7765" spans="1:8" ht="12.5" customHeight="1">
      <c r="A7765" s="55">
        <v>21775</v>
      </c>
      <c r="B7765" s="55">
        <v>4</v>
      </c>
      <c r="C7765" s="55" t="s">
        <v>27939</v>
      </c>
      <c r="D7765" s="55" t="s">
        <v>4649</v>
      </c>
      <c r="E7765" s="55" t="s">
        <v>27940</v>
      </c>
      <c r="F7765" s="55" t="s">
        <v>4651</v>
      </c>
      <c r="G7765" s="55" t="s">
        <v>27941</v>
      </c>
      <c r="H7765" s="55">
        <v>0</v>
      </c>
    </row>
    <row r="7766" spans="1:8" ht="12.5" customHeight="1">
      <c r="A7766" s="55">
        <v>21931</v>
      </c>
      <c r="B7766" s="55">
        <v>4</v>
      </c>
      <c r="C7766" s="55" t="s">
        <v>27942</v>
      </c>
      <c r="D7766" s="55" t="s">
        <v>4649</v>
      </c>
      <c r="E7766" s="55" t="s">
        <v>27943</v>
      </c>
      <c r="F7766" s="55" t="s">
        <v>4651</v>
      </c>
      <c r="G7766" s="55" t="s">
        <v>27944</v>
      </c>
      <c r="H7766" s="55">
        <v>0</v>
      </c>
    </row>
    <row r="7767" spans="1:8" ht="12.5" customHeight="1">
      <c r="A7767" s="55">
        <v>22184</v>
      </c>
      <c r="B7767" s="55">
        <v>4</v>
      </c>
      <c r="C7767" s="55" t="s">
        <v>27945</v>
      </c>
      <c r="D7767" s="55" t="s">
        <v>4649</v>
      </c>
      <c r="E7767" s="55" t="s">
        <v>27946</v>
      </c>
      <c r="F7767" s="55" t="s">
        <v>4651</v>
      </c>
      <c r="G7767" s="55" t="s">
        <v>27947</v>
      </c>
      <c r="H7767" s="55">
        <v>0</v>
      </c>
    </row>
    <row r="7768" spans="1:8" ht="12.5" customHeight="1">
      <c r="A7768" s="55">
        <v>22229</v>
      </c>
      <c r="B7768" s="55">
        <v>4</v>
      </c>
      <c r="C7768" s="55" t="s">
        <v>27948</v>
      </c>
      <c r="D7768" s="55" t="s">
        <v>4649</v>
      </c>
      <c r="E7768" s="55" t="s">
        <v>27949</v>
      </c>
      <c r="F7768" s="55" t="s">
        <v>4651</v>
      </c>
      <c r="G7768" s="55" t="s">
        <v>27950</v>
      </c>
      <c r="H7768" s="55">
        <v>0</v>
      </c>
    </row>
    <row r="7769" spans="1:8" ht="12.5" customHeight="1">
      <c r="A7769" s="55">
        <v>22297</v>
      </c>
      <c r="B7769" s="55">
        <v>4</v>
      </c>
      <c r="C7769" s="55" t="s">
        <v>27951</v>
      </c>
      <c r="D7769" s="55" t="s">
        <v>4649</v>
      </c>
      <c r="E7769" s="55" t="s">
        <v>27952</v>
      </c>
      <c r="F7769" s="55" t="s">
        <v>4651</v>
      </c>
      <c r="G7769" s="55" t="s">
        <v>27953</v>
      </c>
      <c r="H7769" s="55">
        <v>0</v>
      </c>
    </row>
    <row r="7770" spans="1:8" ht="12.5" customHeight="1">
      <c r="A7770" s="55">
        <v>22346</v>
      </c>
      <c r="B7770" s="55">
        <v>4</v>
      </c>
      <c r="C7770" s="55" t="s">
        <v>27954</v>
      </c>
      <c r="D7770" s="55" t="s">
        <v>4649</v>
      </c>
      <c r="E7770" s="55" t="s">
        <v>27955</v>
      </c>
      <c r="F7770" s="55" t="s">
        <v>4651</v>
      </c>
      <c r="G7770" s="55" t="s">
        <v>27956</v>
      </c>
      <c r="H7770" s="55">
        <v>0</v>
      </c>
    </row>
    <row r="7771" spans="1:8" ht="12.5" customHeight="1">
      <c r="A7771" s="55">
        <v>23021</v>
      </c>
      <c r="B7771" s="55">
        <v>4</v>
      </c>
      <c r="C7771" s="55" t="s">
        <v>27957</v>
      </c>
      <c r="D7771" s="55" t="s">
        <v>4649</v>
      </c>
      <c r="E7771" s="55" t="s">
        <v>27958</v>
      </c>
      <c r="F7771" s="55" t="s">
        <v>4651</v>
      </c>
      <c r="G7771" s="55" t="s">
        <v>27959</v>
      </c>
      <c r="H7771" s="55">
        <v>0</v>
      </c>
    </row>
    <row r="7772" spans="1:8" ht="12.5" customHeight="1">
      <c r="A7772" s="55">
        <v>23052</v>
      </c>
      <c r="B7772" s="55">
        <v>4</v>
      </c>
      <c r="C7772" s="55" t="s">
        <v>27960</v>
      </c>
      <c r="D7772" s="55" t="s">
        <v>4649</v>
      </c>
      <c r="E7772" s="55" t="s">
        <v>27961</v>
      </c>
      <c r="F7772" s="55" t="s">
        <v>4651</v>
      </c>
      <c r="G7772" s="55" t="s">
        <v>27962</v>
      </c>
      <c r="H7772" s="55">
        <v>0</v>
      </c>
    </row>
    <row r="7773" spans="1:8" ht="12.5" customHeight="1">
      <c r="A7773" s="55">
        <v>23138</v>
      </c>
      <c r="B7773" s="55">
        <v>4</v>
      </c>
      <c r="C7773" s="55" t="s">
        <v>27963</v>
      </c>
      <c r="D7773" s="55" t="s">
        <v>4649</v>
      </c>
      <c r="E7773" s="55" t="s">
        <v>27964</v>
      </c>
      <c r="F7773" s="55" t="s">
        <v>4651</v>
      </c>
      <c r="G7773" s="55" t="s">
        <v>27965</v>
      </c>
      <c r="H7773" s="55">
        <v>0</v>
      </c>
    </row>
    <row r="7774" spans="1:8" ht="12.5" customHeight="1">
      <c r="A7774" s="55">
        <v>23163</v>
      </c>
      <c r="B7774" s="55">
        <v>4</v>
      </c>
      <c r="C7774" s="55" t="s">
        <v>27966</v>
      </c>
      <c r="D7774" s="55" t="s">
        <v>4649</v>
      </c>
      <c r="E7774" s="55" t="s">
        <v>27967</v>
      </c>
      <c r="F7774" s="55" t="s">
        <v>4651</v>
      </c>
      <c r="G7774" s="55" t="s">
        <v>27968</v>
      </c>
      <c r="H7774" s="55">
        <v>0</v>
      </c>
    </row>
    <row r="7775" spans="1:8" ht="12.5" customHeight="1">
      <c r="A7775" s="55">
        <v>23278</v>
      </c>
      <c r="B7775" s="55">
        <v>4</v>
      </c>
      <c r="C7775" s="55" t="s">
        <v>27969</v>
      </c>
      <c r="D7775" s="55" t="s">
        <v>4649</v>
      </c>
      <c r="E7775" s="55" t="s">
        <v>27970</v>
      </c>
      <c r="F7775" s="55" t="s">
        <v>4651</v>
      </c>
      <c r="G7775" s="55" t="s">
        <v>27971</v>
      </c>
      <c r="H7775" s="55">
        <v>0</v>
      </c>
    </row>
    <row r="7776" spans="1:8" ht="12.5" customHeight="1">
      <c r="A7776" s="55">
        <v>23304</v>
      </c>
      <c r="B7776" s="55">
        <v>4</v>
      </c>
      <c r="C7776" s="55" t="s">
        <v>27972</v>
      </c>
      <c r="D7776" s="55" t="s">
        <v>4649</v>
      </c>
      <c r="E7776" s="55" t="s">
        <v>27973</v>
      </c>
      <c r="F7776" s="55" t="s">
        <v>4651</v>
      </c>
      <c r="G7776" s="55" t="s">
        <v>27974</v>
      </c>
      <c r="H7776" s="55">
        <v>0</v>
      </c>
    </row>
    <row r="7777" spans="1:8" ht="12.5" customHeight="1">
      <c r="A7777" s="55">
        <v>23787</v>
      </c>
      <c r="B7777" s="55">
        <v>4</v>
      </c>
      <c r="C7777" s="55" t="s">
        <v>27975</v>
      </c>
      <c r="D7777" s="55" t="s">
        <v>4649</v>
      </c>
      <c r="E7777" s="55" t="s">
        <v>27976</v>
      </c>
      <c r="F7777" s="55" t="s">
        <v>4651</v>
      </c>
      <c r="G7777" s="55" t="s">
        <v>27977</v>
      </c>
      <c r="H7777" s="55">
        <v>0</v>
      </c>
    </row>
    <row r="7778" spans="1:8" ht="12.5" customHeight="1">
      <c r="A7778" s="55">
        <v>24238</v>
      </c>
      <c r="B7778" s="55">
        <v>4</v>
      </c>
      <c r="C7778" s="55" t="s">
        <v>27978</v>
      </c>
      <c r="D7778" s="55" t="s">
        <v>4649</v>
      </c>
      <c r="E7778" s="55" t="s">
        <v>27979</v>
      </c>
      <c r="F7778" s="55" t="s">
        <v>4651</v>
      </c>
      <c r="G7778" s="55" t="s">
        <v>27980</v>
      </c>
      <c r="H7778" s="55">
        <v>0</v>
      </c>
    </row>
    <row r="7779" spans="1:8" ht="12.5" customHeight="1">
      <c r="A7779" s="55">
        <v>24286</v>
      </c>
      <c r="B7779" s="55">
        <v>4</v>
      </c>
      <c r="C7779" s="55" t="s">
        <v>27981</v>
      </c>
      <c r="D7779" s="55" t="s">
        <v>4649</v>
      </c>
      <c r="E7779" s="55" t="s">
        <v>27982</v>
      </c>
      <c r="F7779" s="55" t="s">
        <v>4651</v>
      </c>
      <c r="G7779" s="55" t="s">
        <v>27983</v>
      </c>
      <c r="H7779" s="55">
        <v>0</v>
      </c>
    </row>
    <row r="7780" spans="1:8" ht="12.5" customHeight="1">
      <c r="A7780" s="55">
        <v>24334</v>
      </c>
      <c r="B7780" s="55">
        <v>4</v>
      </c>
      <c r="C7780" s="55" t="s">
        <v>27984</v>
      </c>
      <c r="D7780" s="55" t="s">
        <v>4649</v>
      </c>
      <c r="E7780" s="55" t="s">
        <v>27985</v>
      </c>
      <c r="F7780" s="55" t="s">
        <v>4651</v>
      </c>
      <c r="G7780" s="55" t="s">
        <v>27986</v>
      </c>
      <c r="H7780" s="55">
        <v>0</v>
      </c>
    </row>
    <row r="7781" spans="1:8" ht="12.5" customHeight="1">
      <c r="A7781" s="55">
        <v>24417</v>
      </c>
      <c r="B7781" s="55">
        <v>4</v>
      </c>
      <c r="C7781" s="55" t="s">
        <v>27987</v>
      </c>
      <c r="D7781" s="55" t="s">
        <v>4649</v>
      </c>
      <c r="E7781" s="55" t="s">
        <v>27988</v>
      </c>
      <c r="F7781" s="55" t="s">
        <v>4651</v>
      </c>
      <c r="G7781" s="55" t="s">
        <v>27989</v>
      </c>
      <c r="H7781" s="55">
        <v>0</v>
      </c>
    </row>
    <row r="7782" spans="1:8" ht="12.5" customHeight="1">
      <c r="A7782" s="55">
        <v>24526</v>
      </c>
      <c r="B7782" s="55">
        <v>4</v>
      </c>
      <c r="C7782" s="55" t="s">
        <v>27990</v>
      </c>
      <c r="D7782" s="55" t="s">
        <v>4649</v>
      </c>
      <c r="E7782" s="55" t="s">
        <v>27991</v>
      </c>
      <c r="F7782" s="55" t="s">
        <v>4651</v>
      </c>
      <c r="G7782" s="55" t="s">
        <v>27992</v>
      </c>
      <c r="H7782" s="55">
        <v>0</v>
      </c>
    </row>
    <row r="7783" spans="1:8" ht="12.5" customHeight="1">
      <c r="A7783" s="55">
        <v>24528</v>
      </c>
      <c r="B7783" s="55">
        <v>4</v>
      </c>
      <c r="C7783" s="55" t="s">
        <v>27993</v>
      </c>
      <c r="D7783" s="55" t="s">
        <v>4649</v>
      </c>
      <c r="E7783" s="55" t="s">
        <v>27994</v>
      </c>
      <c r="F7783" s="55" t="s">
        <v>4651</v>
      </c>
      <c r="G7783" s="55" t="s">
        <v>27995</v>
      </c>
      <c r="H7783" s="55">
        <v>0</v>
      </c>
    </row>
    <row r="7784" spans="1:8" ht="12.5" customHeight="1">
      <c r="A7784" s="55">
        <v>24925</v>
      </c>
      <c r="B7784" s="55">
        <v>4</v>
      </c>
      <c r="C7784" s="55" t="s">
        <v>27996</v>
      </c>
      <c r="D7784" s="55" t="s">
        <v>4649</v>
      </c>
      <c r="E7784" s="55" t="s">
        <v>27997</v>
      </c>
      <c r="F7784" s="55" t="s">
        <v>4651</v>
      </c>
      <c r="G7784" s="55" t="s">
        <v>27998</v>
      </c>
      <c r="H7784" s="55">
        <v>0</v>
      </c>
    </row>
    <row r="7785" spans="1:8" ht="12.5" customHeight="1">
      <c r="A7785" s="55">
        <v>24946</v>
      </c>
      <c r="B7785" s="55">
        <v>4</v>
      </c>
      <c r="C7785" s="55" t="s">
        <v>27999</v>
      </c>
      <c r="D7785" s="55" t="s">
        <v>4649</v>
      </c>
      <c r="E7785" s="55" t="s">
        <v>28000</v>
      </c>
      <c r="F7785" s="55" t="s">
        <v>4651</v>
      </c>
      <c r="G7785" s="55" t="s">
        <v>28001</v>
      </c>
      <c r="H7785" s="55">
        <v>0</v>
      </c>
    </row>
    <row r="7786" spans="1:8" ht="12.5" customHeight="1">
      <c r="A7786" s="55">
        <v>25201</v>
      </c>
      <c r="B7786" s="55">
        <v>4</v>
      </c>
      <c r="C7786" s="55" t="s">
        <v>28002</v>
      </c>
      <c r="D7786" s="55" t="s">
        <v>4649</v>
      </c>
      <c r="E7786" s="55" t="s">
        <v>28003</v>
      </c>
      <c r="F7786" s="55" t="s">
        <v>4651</v>
      </c>
      <c r="G7786" s="55" t="s">
        <v>28004</v>
      </c>
      <c r="H7786" s="55">
        <v>0</v>
      </c>
    </row>
    <row r="7787" spans="1:8" ht="12.5" customHeight="1">
      <c r="A7787" s="55">
        <v>25205</v>
      </c>
      <c r="B7787" s="55">
        <v>4</v>
      </c>
      <c r="C7787" s="55" t="s">
        <v>28005</v>
      </c>
      <c r="D7787" s="55" t="s">
        <v>4649</v>
      </c>
      <c r="E7787" s="55" t="s">
        <v>28006</v>
      </c>
      <c r="F7787" s="55" t="s">
        <v>4651</v>
      </c>
      <c r="G7787" s="55" t="s">
        <v>28007</v>
      </c>
      <c r="H7787" s="55">
        <v>0</v>
      </c>
    </row>
    <row r="7788" spans="1:8" ht="12.5" customHeight="1">
      <c r="A7788" s="55">
        <v>25396</v>
      </c>
      <c r="B7788" s="55">
        <v>4</v>
      </c>
      <c r="C7788" s="55" t="s">
        <v>28008</v>
      </c>
      <c r="D7788" s="55" t="s">
        <v>4649</v>
      </c>
      <c r="E7788" s="55" t="s">
        <v>28009</v>
      </c>
      <c r="F7788" s="55" t="s">
        <v>4651</v>
      </c>
      <c r="G7788" s="55" t="s">
        <v>28010</v>
      </c>
      <c r="H7788" s="55">
        <v>0</v>
      </c>
    </row>
    <row r="7789" spans="1:8" ht="12.5" customHeight="1">
      <c r="A7789" s="55">
        <v>25404</v>
      </c>
      <c r="B7789" s="55">
        <v>4</v>
      </c>
      <c r="C7789" s="55" t="s">
        <v>28011</v>
      </c>
      <c r="D7789" s="55" t="s">
        <v>4649</v>
      </c>
      <c r="E7789" s="55" t="s">
        <v>28012</v>
      </c>
      <c r="F7789" s="55" t="s">
        <v>4651</v>
      </c>
      <c r="G7789" s="55" t="s">
        <v>28013</v>
      </c>
      <c r="H7789" s="55">
        <v>0</v>
      </c>
    </row>
    <row r="7790" spans="1:8" ht="12.5" customHeight="1">
      <c r="A7790" s="55">
        <v>25411</v>
      </c>
      <c r="B7790" s="55">
        <v>4</v>
      </c>
      <c r="C7790" s="55" t="s">
        <v>28014</v>
      </c>
      <c r="D7790" s="55" t="s">
        <v>4649</v>
      </c>
      <c r="E7790" s="55" t="s">
        <v>28015</v>
      </c>
      <c r="F7790" s="55" t="s">
        <v>4651</v>
      </c>
      <c r="G7790" s="55" t="s">
        <v>28016</v>
      </c>
      <c r="H7790" s="55">
        <v>0</v>
      </c>
    </row>
    <row r="7791" spans="1:8" ht="12.5" customHeight="1">
      <c r="A7791" s="55">
        <v>25997</v>
      </c>
      <c r="B7791" s="55">
        <v>4</v>
      </c>
      <c r="C7791" s="55" t="s">
        <v>28017</v>
      </c>
      <c r="D7791" s="55" t="s">
        <v>4649</v>
      </c>
      <c r="E7791" s="55" t="s">
        <v>28018</v>
      </c>
      <c r="F7791" s="55" t="s">
        <v>4651</v>
      </c>
      <c r="G7791" s="55" t="s">
        <v>28019</v>
      </c>
      <c r="H7791" s="55">
        <v>0</v>
      </c>
    </row>
    <row r="7792" spans="1:8" ht="12.5" customHeight="1">
      <c r="A7792" s="55">
        <v>26084</v>
      </c>
      <c r="B7792" s="55">
        <v>4</v>
      </c>
      <c r="C7792" s="55" t="s">
        <v>28020</v>
      </c>
      <c r="D7792" s="55" t="s">
        <v>4649</v>
      </c>
      <c r="E7792" s="55" t="s">
        <v>28021</v>
      </c>
      <c r="F7792" s="55" t="s">
        <v>4651</v>
      </c>
      <c r="G7792" s="55" t="s">
        <v>28022</v>
      </c>
      <c r="H7792" s="55">
        <v>0</v>
      </c>
    </row>
    <row r="7793" spans="1:8" ht="12.5" customHeight="1">
      <c r="A7793" s="55">
        <v>26097</v>
      </c>
      <c r="B7793" s="55">
        <v>4</v>
      </c>
      <c r="C7793" s="55" t="s">
        <v>28023</v>
      </c>
      <c r="D7793" s="55" t="s">
        <v>4649</v>
      </c>
      <c r="E7793" s="55" t="s">
        <v>28024</v>
      </c>
      <c r="F7793" s="55" t="s">
        <v>4651</v>
      </c>
      <c r="G7793" s="55" t="s">
        <v>28025</v>
      </c>
      <c r="H7793" s="55">
        <v>0</v>
      </c>
    </row>
    <row r="7794" spans="1:8" ht="12.5" customHeight="1">
      <c r="A7794" s="55">
        <v>26579</v>
      </c>
      <c r="B7794" s="55">
        <v>4</v>
      </c>
      <c r="C7794" s="55" t="s">
        <v>28026</v>
      </c>
      <c r="D7794" s="55" t="s">
        <v>4649</v>
      </c>
      <c r="E7794" s="55" t="s">
        <v>28027</v>
      </c>
      <c r="F7794" s="55" t="s">
        <v>4651</v>
      </c>
      <c r="G7794" s="55" t="s">
        <v>28028</v>
      </c>
      <c r="H7794" s="55">
        <v>0</v>
      </c>
    </row>
    <row r="7795" spans="1:8" ht="12.5" customHeight="1">
      <c r="A7795" s="55">
        <v>26675</v>
      </c>
      <c r="B7795" s="55">
        <v>4</v>
      </c>
      <c r="C7795" s="55" t="s">
        <v>28029</v>
      </c>
      <c r="D7795" s="55" t="s">
        <v>4649</v>
      </c>
      <c r="E7795" s="55" t="s">
        <v>28030</v>
      </c>
      <c r="F7795" s="55" t="s">
        <v>4651</v>
      </c>
      <c r="G7795" s="55" t="s">
        <v>28031</v>
      </c>
      <c r="H7795" s="55">
        <v>0</v>
      </c>
    </row>
    <row r="7796" spans="1:8" ht="12.5" customHeight="1">
      <c r="A7796" s="55">
        <v>27037</v>
      </c>
      <c r="B7796" s="55">
        <v>4</v>
      </c>
      <c r="C7796" s="55" t="s">
        <v>28032</v>
      </c>
      <c r="D7796" s="55" t="s">
        <v>4649</v>
      </c>
      <c r="E7796" s="55" t="s">
        <v>28033</v>
      </c>
      <c r="F7796" s="55" t="s">
        <v>4651</v>
      </c>
      <c r="G7796" s="55" t="s">
        <v>28034</v>
      </c>
      <c r="H7796" s="55">
        <v>0</v>
      </c>
    </row>
    <row r="7797" spans="1:8" ht="12.5" customHeight="1">
      <c r="A7797" s="55">
        <v>27065</v>
      </c>
      <c r="B7797" s="55">
        <v>4</v>
      </c>
      <c r="C7797" s="55" t="s">
        <v>28035</v>
      </c>
      <c r="D7797" s="55" t="s">
        <v>4649</v>
      </c>
      <c r="E7797" s="55" t="s">
        <v>28036</v>
      </c>
      <c r="F7797" s="55" t="s">
        <v>4651</v>
      </c>
      <c r="G7797" s="55" t="s">
        <v>28037</v>
      </c>
      <c r="H7797" s="55">
        <v>0</v>
      </c>
    </row>
    <row r="7798" spans="1:8" ht="12.5" customHeight="1">
      <c r="A7798" s="55">
        <v>27220</v>
      </c>
      <c r="B7798" s="55">
        <v>4</v>
      </c>
      <c r="C7798" s="55" t="s">
        <v>28038</v>
      </c>
      <c r="D7798" s="55" t="s">
        <v>4649</v>
      </c>
      <c r="E7798" s="55" t="s">
        <v>28039</v>
      </c>
      <c r="F7798" s="55" t="s">
        <v>4651</v>
      </c>
      <c r="G7798" s="55" t="s">
        <v>28040</v>
      </c>
      <c r="H7798" s="55">
        <v>0</v>
      </c>
    </row>
    <row r="7799" spans="1:8" ht="12.5" customHeight="1">
      <c r="A7799" s="55">
        <v>27510</v>
      </c>
      <c r="B7799" s="55">
        <v>4</v>
      </c>
      <c r="C7799" s="55" t="s">
        <v>28041</v>
      </c>
      <c r="D7799" s="55" t="s">
        <v>4649</v>
      </c>
      <c r="E7799" s="55" t="s">
        <v>28042</v>
      </c>
      <c r="F7799" s="55" t="s">
        <v>4651</v>
      </c>
      <c r="G7799" s="55" t="s">
        <v>28043</v>
      </c>
      <c r="H7799" s="55">
        <v>0</v>
      </c>
    </row>
    <row r="7800" spans="1:8" ht="12.5" customHeight="1">
      <c r="A7800" s="55">
        <v>27571</v>
      </c>
      <c r="B7800" s="55">
        <v>4</v>
      </c>
      <c r="C7800" s="55" t="s">
        <v>28044</v>
      </c>
      <c r="D7800" s="55" t="s">
        <v>4649</v>
      </c>
      <c r="E7800" s="55" t="s">
        <v>28045</v>
      </c>
      <c r="F7800" s="55" t="s">
        <v>4651</v>
      </c>
      <c r="G7800" s="55" t="s">
        <v>28046</v>
      </c>
      <c r="H7800" s="55">
        <v>0</v>
      </c>
    </row>
    <row r="7801" spans="1:8" ht="12.5" customHeight="1">
      <c r="A7801" s="55">
        <v>28131</v>
      </c>
      <c r="B7801" s="55">
        <v>4</v>
      </c>
      <c r="C7801" s="55" t="s">
        <v>28047</v>
      </c>
      <c r="D7801" s="55" t="s">
        <v>4649</v>
      </c>
      <c r="E7801" s="55" t="s">
        <v>28048</v>
      </c>
      <c r="F7801" s="55" t="s">
        <v>4651</v>
      </c>
      <c r="G7801" s="55" t="s">
        <v>28049</v>
      </c>
      <c r="H7801" s="55">
        <v>0</v>
      </c>
    </row>
    <row r="7802" spans="1:8" ht="12.5" customHeight="1">
      <c r="A7802" s="55">
        <v>28152</v>
      </c>
      <c r="B7802" s="55">
        <v>4</v>
      </c>
      <c r="C7802" s="55" t="s">
        <v>28050</v>
      </c>
      <c r="D7802" s="55" t="s">
        <v>4649</v>
      </c>
      <c r="E7802" s="55" t="s">
        <v>28051</v>
      </c>
      <c r="F7802" s="55" t="s">
        <v>4651</v>
      </c>
      <c r="G7802" s="55" t="s">
        <v>28052</v>
      </c>
      <c r="H7802" s="55">
        <v>0</v>
      </c>
    </row>
    <row r="7803" spans="1:8" ht="12.5" customHeight="1">
      <c r="A7803" s="55">
        <v>28362</v>
      </c>
      <c r="B7803" s="55">
        <v>4</v>
      </c>
      <c r="C7803" s="55" t="s">
        <v>28053</v>
      </c>
      <c r="D7803" s="55" t="s">
        <v>4649</v>
      </c>
      <c r="E7803" s="55" t="s">
        <v>28054</v>
      </c>
      <c r="F7803" s="55" t="s">
        <v>4651</v>
      </c>
      <c r="G7803" s="55" t="s">
        <v>28055</v>
      </c>
      <c r="H7803" s="55">
        <v>0</v>
      </c>
    </row>
    <row r="7804" spans="1:8" ht="12.5" customHeight="1">
      <c r="A7804" s="55">
        <v>28650</v>
      </c>
      <c r="B7804" s="55">
        <v>4</v>
      </c>
      <c r="C7804" s="55" t="s">
        <v>28056</v>
      </c>
      <c r="D7804" s="55" t="s">
        <v>4649</v>
      </c>
      <c r="E7804" s="55" t="s">
        <v>28057</v>
      </c>
      <c r="F7804" s="55" t="s">
        <v>4651</v>
      </c>
      <c r="G7804" s="55" t="s">
        <v>28058</v>
      </c>
      <c r="H7804" s="55">
        <v>0</v>
      </c>
    </row>
    <row r="7805" spans="1:8" ht="12.5" customHeight="1">
      <c r="A7805" s="55">
        <v>28865</v>
      </c>
      <c r="B7805" s="55">
        <v>4</v>
      </c>
      <c r="C7805" s="55" t="s">
        <v>28059</v>
      </c>
      <c r="D7805" s="55" t="s">
        <v>4649</v>
      </c>
      <c r="E7805" s="55" t="s">
        <v>28060</v>
      </c>
      <c r="F7805" s="55" t="s">
        <v>4651</v>
      </c>
      <c r="G7805" s="55" t="s">
        <v>28061</v>
      </c>
      <c r="H7805" s="55">
        <v>0</v>
      </c>
    </row>
    <row r="7806" spans="1:8" ht="12.5" customHeight="1">
      <c r="A7806" s="55">
        <v>29057</v>
      </c>
      <c r="B7806" s="55">
        <v>4</v>
      </c>
      <c r="C7806" s="55" t="s">
        <v>28062</v>
      </c>
      <c r="D7806" s="55" t="s">
        <v>4649</v>
      </c>
      <c r="E7806" s="55" t="s">
        <v>28063</v>
      </c>
      <c r="F7806" s="55" t="s">
        <v>4651</v>
      </c>
      <c r="G7806" s="55" t="s">
        <v>28064</v>
      </c>
      <c r="H7806" s="55">
        <v>0</v>
      </c>
    </row>
    <row r="7807" spans="1:8" ht="12.5" customHeight="1">
      <c r="A7807" s="55">
        <v>29070</v>
      </c>
      <c r="B7807" s="55">
        <v>4</v>
      </c>
      <c r="C7807" s="55" t="s">
        <v>28065</v>
      </c>
      <c r="D7807" s="55" t="s">
        <v>4649</v>
      </c>
      <c r="E7807" s="55" t="s">
        <v>28066</v>
      </c>
      <c r="F7807" s="55" t="s">
        <v>4651</v>
      </c>
      <c r="G7807" s="55" t="s">
        <v>28067</v>
      </c>
      <c r="H7807" s="55">
        <v>0</v>
      </c>
    </row>
    <row r="7808" spans="1:8" ht="12.5" customHeight="1">
      <c r="A7808" s="55">
        <v>29252</v>
      </c>
      <c r="B7808" s="55">
        <v>4</v>
      </c>
      <c r="C7808" s="55" t="s">
        <v>28068</v>
      </c>
      <c r="D7808" s="55" t="s">
        <v>4649</v>
      </c>
      <c r="E7808" s="55" t="s">
        <v>28069</v>
      </c>
      <c r="F7808" s="55" t="s">
        <v>4651</v>
      </c>
      <c r="G7808" s="55" t="s">
        <v>28070</v>
      </c>
      <c r="H7808" s="55">
        <v>0</v>
      </c>
    </row>
    <row r="7809" spans="1:8" ht="12.5" customHeight="1">
      <c r="A7809" s="55">
        <v>16916</v>
      </c>
      <c r="B7809" s="55">
        <v>5</v>
      </c>
      <c r="C7809" s="55" t="s">
        <v>28071</v>
      </c>
      <c r="D7809" s="55" t="s">
        <v>4649</v>
      </c>
      <c r="E7809" s="55" t="s">
        <v>28072</v>
      </c>
      <c r="F7809" s="55" t="s">
        <v>4651</v>
      </c>
      <c r="G7809" s="55" t="s">
        <v>28073</v>
      </c>
      <c r="H7809" s="55">
        <v>0</v>
      </c>
    </row>
    <row r="7810" spans="1:8" ht="12.5" customHeight="1">
      <c r="A7810" s="55">
        <v>15254</v>
      </c>
      <c r="B7810" s="55">
        <v>5</v>
      </c>
      <c r="C7810" s="55" t="s">
        <v>28074</v>
      </c>
      <c r="D7810" s="55" t="s">
        <v>4649</v>
      </c>
      <c r="E7810" s="55" t="s">
        <v>28075</v>
      </c>
      <c r="F7810" s="55" t="s">
        <v>4651</v>
      </c>
      <c r="G7810" s="55" t="s">
        <v>28076</v>
      </c>
      <c r="H7810" s="55">
        <v>0</v>
      </c>
    </row>
    <row r="7811" spans="1:8" ht="12.5" customHeight="1">
      <c r="A7811" s="55">
        <v>27372</v>
      </c>
      <c r="B7811" s="55">
        <v>5</v>
      </c>
      <c r="C7811" s="55" t="s">
        <v>28077</v>
      </c>
      <c r="D7811" s="55" t="s">
        <v>4649</v>
      </c>
      <c r="E7811" s="55" t="s">
        <v>28078</v>
      </c>
      <c r="F7811" s="55" t="s">
        <v>4651</v>
      </c>
      <c r="G7811" s="55" t="s">
        <v>28079</v>
      </c>
      <c r="H7811" s="55">
        <v>0</v>
      </c>
    </row>
    <row r="7812" spans="1:8" ht="12.5" customHeight="1">
      <c r="A7812" s="55">
        <v>18053</v>
      </c>
      <c r="B7812" s="55">
        <v>5</v>
      </c>
      <c r="C7812" s="55" t="s">
        <v>28080</v>
      </c>
      <c r="D7812" s="55" t="s">
        <v>4649</v>
      </c>
      <c r="E7812" s="55" t="s">
        <v>28081</v>
      </c>
      <c r="F7812" s="55" t="s">
        <v>4651</v>
      </c>
      <c r="G7812" s="55" t="s">
        <v>28082</v>
      </c>
      <c r="H7812" s="55">
        <v>0</v>
      </c>
    </row>
    <row r="7813" spans="1:8" ht="12.5" customHeight="1">
      <c r="A7813" s="55">
        <v>18529</v>
      </c>
      <c r="B7813" s="55">
        <v>5</v>
      </c>
      <c r="C7813" s="55" t="s">
        <v>28083</v>
      </c>
      <c r="D7813" s="55" t="s">
        <v>4649</v>
      </c>
      <c r="E7813" s="55" t="s">
        <v>28084</v>
      </c>
      <c r="F7813" s="55" t="s">
        <v>4651</v>
      </c>
      <c r="G7813" s="55" t="s">
        <v>28085</v>
      </c>
      <c r="H7813" s="55">
        <v>0</v>
      </c>
    </row>
    <row r="7814" spans="1:8" ht="12.5" customHeight="1">
      <c r="A7814" s="55">
        <v>15491</v>
      </c>
      <c r="B7814" s="55">
        <v>5</v>
      </c>
      <c r="C7814" s="55" t="s">
        <v>28086</v>
      </c>
      <c r="D7814" s="55" t="s">
        <v>4649</v>
      </c>
      <c r="E7814" s="55" t="s">
        <v>28087</v>
      </c>
      <c r="F7814" s="55" t="s">
        <v>4651</v>
      </c>
      <c r="G7814" s="55" t="s">
        <v>28088</v>
      </c>
      <c r="H7814" s="55">
        <v>0</v>
      </c>
    </row>
    <row r="7815" spans="1:8" ht="12.5" customHeight="1">
      <c r="A7815" s="55">
        <v>13099</v>
      </c>
      <c r="B7815" s="55">
        <v>5</v>
      </c>
      <c r="C7815" s="55" t="s">
        <v>28089</v>
      </c>
      <c r="D7815" s="55" t="s">
        <v>4649</v>
      </c>
      <c r="E7815" s="55" t="s">
        <v>28090</v>
      </c>
      <c r="F7815" s="55" t="s">
        <v>4651</v>
      </c>
      <c r="G7815" s="55" t="s">
        <v>28091</v>
      </c>
      <c r="H7815" s="55">
        <v>0</v>
      </c>
    </row>
    <row r="7816" spans="1:8" ht="12.5" customHeight="1">
      <c r="A7816" s="55">
        <v>11533</v>
      </c>
      <c r="B7816" s="55">
        <v>5</v>
      </c>
      <c r="C7816" s="55" t="s">
        <v>28092</v>
      </c>
      <c r="D7816" s="55" t="s">
        <v>4649</v>
      </c>
      <c r="E7816" s="55" t="s">
        <v>28093</v>
      </c>
      <c r="F7816" s="55" t="s">
        <v>4651</v>
      </c>
      <c r="G7816" s="55" t="s">
        <v>28094</v>
      </c>
      <c r="H7816" s="55">
        <v>0</v>
      </c>
    </row>
    <row r="7817" spans="1:8" ht="12.5" customHeight="1">
      <c r="A7817" s="55">
        <v>24442</v>
      </c>
      <c r="B7817" s="55">
        <v>5</v>
      </c>
      <c r="C7817" s="55" t="s">
        <v>28095</v>
      </c>
      <c r="D7817" s="55" t="s">
        <v>4649</v>
      </c>
      <c r="E7817" s="55" t="s">
        <v>28096</v>
      </c>
      <c r="F7817" s="55" t="s">
        <v>4651</v>
      </c>
      <c r="G7817" s="55" t="s">
        <v>28097</v>
      </c>
      <c r="H7817" s="55">
        <v>0</v>
      </c>
    </row>
    <row r="7818" spans="1:8" ht="12.5" customHeight="1">
      <c r="A7818" s="55">
        <v>18546</v>
      </c>
      <c r="B7818" s="55">
        <v>5</v>
      </c>
      <c r="C7818" s="55" t="s">
        <v>28098</v>
      </c>
      <c r="D7818" s="55" t="s">
        <v>4649</v>
      </c>
      <c r="E7818" s="55" t="s">
        <v>28099</v>
      </c>
      <c r="F7818" s="55" t="s">
        <v>4651</v>
      </c>
      <c r="G7818" s="55" t="s">
        <v>28100</v>
      </c>
      <c r="H7818" s="55">
        <v>0</v>
      </c>
    </row>
    <row r="7819" spans="1:8" ht="12.5" customHeight="1">
      <c r="A7819" s="55">
        <v>18397</v>
      </c>
      <c r="B7819" s="55">
        <v>5</v>
      </c>
      <c r="C7819" s="55" t="s">
        <v>28101</v>
      </c>
      <c r="D7819" s="55" t="s">
        <v>4649</v>
      </c>
      <c r="E7819" s="55" t="s">
        <v>28102</v>
      </c>
      <c r="F7819" s="55" t="s">
        <v>4651</v>
      </c>
      <c r="G7819" s="55" t="s">
        <v>28103</v>
      </c>
      <c r="H7819" s="55">
        <v>0</v>
      </c>
    </row>
    <row r="7820" spans="1:8" ht="12.5" customHeight="1">
      <c r="A7820" s="55">
        <v>27281</v>
      </c>
      <c r="B7820" s="55">
        <v>5</v>
      </c>
      <c r="C7820" s="55" t="s">
        <v>28104</v>
      </c>
      <c r="D7820" s="55" t="s">
        <v>4649</v>
      </c>
      <c r="E7820" s="55" t="s">
        <v>28105</v>
      </c>
      <c r="F7820" s="55" t="s">
        <v>4651</v>
      </c>
      <c r="G7820" s="55" t="s">
        <v>28106</v>
      </c>
      <c r="H7820" s="55">
        <v>0</v>
      </c>
    </row>
    <row r="7821" spans="1:8" ht="12.5" customHeight="1">
      <c r="A7821" s="55">
        <v>11185</v>
      </c>
      <c r="B7821" s="55">
        <v>6</v>
      </c>
      <c r="C7821" s="55" t="s">
        <v>28107</v>
      </c>
      <c r="D7821" s="55" t="s">
        <v>4649</v>
      </c>
      <c r="E7821" s="55" t="s">
        <v>28108</v>
      </c>
      <c r="F7821" s="55" t="s">
        <v>4651</v>
      </c>
      <c r="G7821" s="55" t="s">
        <v>28109</v>
      </c>
      <c r="H7821" s="55">
        <v>0</v>
      </c>
    </row>
    <row r="7822" spans="1:8" ht="12.5" customHeight="1">
      <c r="A7822" s="55">
        <v>11647</v>
      </c>
      <c r="B7822" s="55">
        <v>6</v>
      </c>
      <c r="C7822" s="55" t="s">
        <v>28110</v>
      </c>
      <c r="D7822" s="55" t="s">
        <v>4649</v>
      </c>
      <c r="E7822" s="55" t="s">
        <v>28111</v>
      </c>
      <c r="F7822" s="55" t="s">
        <v>4651</v>
      </c>
      <c r="G7822" s="55" t="s">
        <v>28112</v>
      </c>
      <c r="H7822" s="55">
        <v>0</v>
      </c>
    </row>
    <row r="7823" spans="1:8" ht="12.5" customHeight="1">
      <c r="A7823" s="55">
        <v>11709</v>
      </c>
      <c r="B7823" s="55">
        <v>6</v>
      </c>
      <c r="C7823" s="55" t="s">
        <v>28113</v>
      </c>
      <c r="D7823" s="55" t="s">
        <v>4649</v>
      </c>
      <c r="E7823" s="55" t="s">
        <v>28114</v>
      </c>
      <c r="F7823" s="55" t="s">
        <v>4651</v>
      </c>
      <c r="G7823" s="55" t="s">
        <v>28115</v>
      </c>
      <c r="H7823" s="55">
        <v>0</v>
      </c>
    </row>
    <row r="7824" spans="1:8" ht="12.5" customHeight="1">
      <c r="A7824" s="55">
        <v>13084</v>
      </c>
      <c r="B7824" s="55">
        <v>6</v>
      </c>
      <c r="C7824" s="55" t="s">
        <v>28116</v>
      </c>
      <c r="D7824" s="55" t="s">
        <v>4649</v>
      </c>
      <c r="E7824" s="55" t="s">
        <v>28117</v>
      </c>
      <c r="F7824" s="55" t="s">
        <v>4651</v>
      </c>
      <c r="G7824" s="55" t="s">
        <v>28118</v>
      </c>
      <c r="H7824" s="55">
        <v>0</v>
      </c>
    </row>
    <row r="7825" spans="1:8" ht="12.5" customHeight="1">
      <c r="A7825" s="55">
        <v>13290</v>
      </c>
      <c r="B7825" s="55">
        <v>6</v>
      </c>
      <c r="C7825" s="55" t="s">
        <v>28119</v>
      </c>
      <c r="D7825" s="55" t="s">
        <v>4649</v>
      </c>
      <c r="E7825" s="55" t="s">
        <v>28120</v>
      </c>
      <c r="F7825" s="55" t="s">
        <v>4651</v>
      </c>
      <c r="G7825" s="55" t="s">
        <v>28121</v>
      </c>
      <c r="H7825" s="55">
        <v>0</v>
      </c>
    </row>
    <row r="7826" spans="1:8" ht="12.5" customHeight="1">
      <c r="A7826" s="55">
        <v>13758</v>
      </c>
      <c r="B7826" s="55">
        <v>6</v>
      </c>
      <c r="C7826" s="55" t="s">
        <v>28122</v>
      </c>
      <c r="D7826" s="55" t="s">
        <v>4649</v>
      </c>
      <c r="E7826" s="55" t="s">
        <v>28123</v>
      </c>
      <c r="F7826" s="55" t="s">
        <v>4651</v>
      </c>
      <c r="G7826" s="55" t="s">
        <v>28124</v>
      </c>
      <c r="H7826" s="55">
        <v>0</v>
      </c>
    </row>
    <row r="7827" spans="1:8" ht="12.5" customHeight="1">
      <c r="A7827" s="55">
        <v>13941</v>
      </c>
      <c r="B7827" s="55">
        <v>6</v>
      </c>
      <c r="C7827" s="55" t="s">
        <v>28125</v>
      </c>
      <c r="D7827" s="55" t="s">
        <v>4649</v>
      </c>
      <c r="E7827" s="55" t="s">
        <v>28126</v>
      </c>
      <c r="F7827" s="55" t="s">
        <v>4651</v>
      </c>
      <c r="G7827" s="55" t="s">
        <v>28127</v>
      </c>
      <c r="H7827" s="55">
        <v>0</v>
      </c>
    </row>
    <row r="7828" spans="1:8" ht="12.5" customHeight="1">
      <c r="A7828" s="55">
        <v>14274</v>
      </c>
      <c r="B7828" s="55">
        <v>6</v>
      </c>
      <c r="C7828" s="55" t="s">
        <v>28128</v>
      </c>
      <c r="D7828" s="55" t="s">
        <v>4649</v>
      </c>
      <c r="E7828" s="55" t="s">
        <v>28129</v>
      </c>
      <c r="F7828" s="55" t="s">
        <v>4651</v>
      </c>
      <c r="G7828" s="55" t="s">
        <v>28130</v>
      </c>
      <c r="H7828" s="55">
        <v>0</v>
      </c>
    </row>
    <row r="7829" spans="1:8" ht="12.5" customHeight="1">
      <c r="A7829" s="55">
        <v>14725</v>
      </c>
      <c r="B7829" s="55">
        <v>6</v>
      </c>
      <c r="C7829" s="55" t="s">
        <v>28131</v>
      </c>
      <c r="D7829" s="55" t="s">
        <v>4649</v>
      </c>
      <c r="E7829" s="55" t="s">
        <v>28132</v>
      </c>
      <c r="F7829" s="55" t="s">
        <v>4651</v>
      </c>
      <c r="G7829" s="55" t="s">
        <v>28133</v>
      </c>
      <c r="H7829" s="55">
        <v>0</v>
      </c>
    </row>
    <row r="7830" spans="1:8" ht="12.5" customHeight="1">
      <c r="A7830" s="55">
        <v>15876</v>
      </c>
      <c r="B7830" s="55">
        <v>6</v>
      </c>
      <c r="C7830" s="55" t="s">
        <v>28134</v>
      </c>
      <c r="D7830" s="55" t="s">
        <v>4649</v>
      </c>
      <c r="E7830" s="55" t="s">
        <v>28135</v>
      </c>
      <c r="F7830" s="55" t="s">
        <v>4651</v>
      </c>
      <c r="G7830" s="55" t="s">
        <v>28136</v>
      </c>
      <c r="H7830" s="55">
        <v>0</v>
      </c>
    </row>
    <row r="7831" spans="1:8" ht="12.5" customHeight="1">
      <c r="A7831" s="55">
        <v>16098</v>
      </c>
      <c r="B7831" s="55">
        <v>6</v>
      </c>
      <c r="C7831" s="55" t="s">
        <v>28137</v>
      </c>
      <c r="D7831" s="55" t="s">
        <v>4649</v>
      </c>
      <c r="E7831" s="55" t="s">
        <v>28138</v>
      </c>
      <c r="F7831" s="55" t="s">
        <v>4651</v>
      </c>
      <c r="G7831" s="55" t="s">
        <v>28139</v>
      </c>
      <c r="H7831" s="55">
        <v>0</v>
      </c>
    </row>
    <row r="7832" spans="1:8" ht="12.5" customHeight="1">
      <c r="A7832" s="55">
        <v>16124</v>
      </c>
      <c r="B7832" s="55">
        <v>6</v>
      </c>
      <c r="C7832" s="55" t="s">
        <v>28140</v>
      </c>
      <c r="D7832" s="55" t="s">
        <v>4649</v>
      </c>
      <c r="E7832" s="55" t="s">
        <v>28141</v>
      </c>
      <c r="F7832" s="55" t="s">
        <v>4651</v>
      </c>
      <c r="G7832" s="55" t="s">
        <v>28142</v>
      </c>
      <c r="H7832" s="55">
        <v>0</v>
      </c>
    </row>
    <row r="7833" spans="1:8" ht="12.5" customHeight="1">
      <c r="A7833" s="55">
        <v>18090</v>
      </c>
      <c r="B7833" s="55">
        <v>6</v>
      </c>
      <c r="C7833" s="55" t="s">
        <v>28143</v>
      </c>
      <c r="D7833" s="55" t="s">
        <v>4649</v>
      </c>
      <c r="E7833" s="55" t="s">
        <v>28144</v>
      </c>
      <c r="F7833" s="55" t="s">
        <v>4651</v>
      </c>
      <c r="G7833" s="55" t="s">
        <v>28145</v>
      </c>
      <c r="H7833" s="55">
        <v>0</v>
      </c>
    </row>
    <row r="7834" spans="1:8" ht="12.5" customHeight="1">
      <c r="A7834" s="55">
        <v>18092</v>
      </c>
      <c r="B7834" s="55">
        <v>6</v>
      </c>
      <c r="C7834" s="55" t="s">
        <v>28146</v>
      </c>
      <c r="D7834" s="55" t="s">
        <v>4649</v>
      </c>
      <c r="E7834" s="55" t="s">
        <v>28147</v>
      </c>
      <c r="F7834" s="55" t="s">
        <v>4651</v>
      </c>
      <c r="G7834" s="55" t="s">
        <v>28148</v>
      </c>
      <c r="H7834" s="55">
        <v>0</v>
      </c>
    </row>
    <row r="7835" spans="1:8" ht="12.5" customHeight="1">
      <c r="A7835" s="55">
        <v>18449</v>
      </c>
      <c r="B7835" s="55">
        <v>6</v>
      </c>
      <c r="C7835" s="55" t="s">
        <v>28149</v>
      </c>
      <c r="D7835" s="55" t="s">
        <v>4649</v>
      </c>
      <c r="E7835" s="55" t="s">
        <v>28150</v>
      </c>
      <c r="F7835" s="55" t="s">
        <v>4651</v>
      </c>
      <c r="G7835" s="55" t="s">
        <v>28151</v>
      </c>
      <c r="H7835" s="55">
        <v>0</v>
      </c>
    </row>
    <row r="7836" spans="1:8" ht="12.5" customHeight="1">
      <c r="A7836" s="55">
        <v>19988</v>
      </c>
      <c r="B7836" s="55">
        <v>6</v>
      </c>
      <c r="C7836" s="55" t="s">
        <v>28152</v>
      </c>
      <c r="D7836" s="55" t="s">
        <v>4649</v>
      </c>
      <c r="E7836" s="55" t="s">
        <v>28153</v>
      </c>
      <c r="F7836" s="55" t="s">
        <v>4651</v>
      </c>
      <c r="G7836" s="55" t="s">
        <v>28154</v>
      </c>
      <c r="H7836" s="55">
        <v>0</v>
      </c>
    </row>
    <row r="7837" spans="1:8" ht="12.5" customHeight="1">
      <c r="A7837" s="55">
        <v>19989</v>
      </c>
      <c r="B7837" s="55">
        <v>6</v>
      </c>
      <c r="C7837" s="55" t="s">
        <v>28155</v>
      </c>
      <c r="D7837" s="55" t="s">
        <v>4649</v>
      </c>
      <c r="E7837" s="55" t="s">
        <v>28156</v>
      </c>
      <c r="F7837" s="55" t="s">
        <v>4651</v>
      </c>
      <c r="G7837" s="55" t="s">
        <v>28157</v>
      </c>
      <c r="H7837" s="55">
        <v>0</v>
      </c>
    </row>
    <row r="7838" spans="1:8" ht="12.5" customHeight="1">
      <c r="A7838" s="55">
        <v>19997</v>
      </c>
      <c r="B7838" s="55">
        <v>6</v>
      </c>
      <c r="C7838" s="55" t="s">
        <v>28158</v>
      </c>
      <c r="D7838" s="55" t="s">
        <v>4649</v>
      </c>
      <c r="E7838" s="55" t="s">
        <v>28159</v>
      </c>
      <c r="F7838" s="55" t="s">
        <v>4651</v>
      </c>
      <c r="G7838" s="55" t="s">
        <v>28160</v>
      </c>
      <c r="H7838" s="55">
        <v>0</v>
      </c>
    </row>
    <row r="7839" spans="1:8" ht="12.5" customHeight="1">
      <c r="A7839" s="55">
        <v>20669</v>
      </c>
      <c r="B7839" s="55">
        <v>6</v>
      </c>
      <c r="C7839" s="55" t="s">
        <v>28161</v>
      </c>
      <c r="D7839" s="55" t="s">
        <v>4649</v>
      </c>
      <c r="E7839" s="55" t="s">
        <v>28162</v>
      </c>
      <c r="F7839" s="55" t="s">
        <v>4651</v>
      </c>
      <c r="G7839" s="55" t="s">
        <v>28163</v>
      </c>
      <c r="H7839" s="55">
        <v>0</v>
      </c>
    </row>
    <row r="7840" spans="1:8" ht="12.5" customHeight="1">
      <c r="A7840" s="55">
        <v>21441</v>
      </c>
      <c r="B7840" s="55">
        <v>6</v>
      </c>
      <c r="C7840" s="55" t="s">
        <v>28164</v>
      </c>
      <c r="D7840" s="55" t="s">
        <v>4649</v>
      </c>
      <c r="E7840" s="55" t="s">
        <v>28165</v>
      </c>
      <c r="F7840" s="55" t="s">
        <v>4651</v>
      </c>
      <c r="G7840" s="55" t="s">
        <v>28166</v>
      </c>
      <c r="H7840" s="55">
        <v>0</v>
      </c>
    </row>
    <row r="7841" spans="1:8" ht="12.5" customHeight="1">
      <c r="A7841" s="55">
        <v>21621</v>
      </c>
      <c r="B7841" s="55">
        <v>6</v>
      </c>
      <c r="C7841" s="55" t="s">
        <v>28167</v>
      </c>
      <c r="D7841" s="55" t="s">
        <v>4649</v>
      </c>
      <c r="E7841" s="55" t="s">
        <v>28168</v>
      </c>
      <c r="F7841" s="55" t="s">
        <v>4651</v>
      </c>
      <c r="G7841" s="55" t="s">
        <v>28169</v>
      </c>
      <c r="H7841" s="55">
        <v>0</v>
      </c>
    </row>
    <row r="7842" spans="1:8" ht="12.5" customHeight="1">
      <c r="A7842" s="55">
        <v>21622</v>
      </c>
      <c r="B7842" s="55">
        <v>6</v>
      </c>
      <c r="C7842" s="55" t="s">
        <v>28170</v>
      </c>
      <c r="D7842" s="55" t="s">
        <v>4649</v>
      </c>
      <c r="E7842" s="55" t="s">
        <v>28171</v>
      </c>
      <c r="F7842" s="55" t="s">
        <v>4651</v>
      </c>
      <c r="G7842" s="55" t="s">
        <v>28172</v>
      </c>
      <c r="H7842" s="55">
        <v>0</v>
      </c>
    </row>
    <row r="7843" spans="1:8" ht="12.5" customHeight="1">
      <c r="A7843" s="55">
        <v>22041</v>
      </c>
      <c r="B7843" s="55">
        <v>6</v>
      </c>
      <c r="C7843" s="55" t="s">
        <v>28173</v>
      </c>
      <c r="D7843" s="55" t="s">
        <v>4649</v>
      </c>
      <c r="E7843" s="55" t="s">
        <v>28174</v>
      </c>
      <c r="F7843" s="55" t="s">
        <v>4651</v>
      </c>
      <c r="G7843" s="55" t="s">
        <v>28175</v>
      </c>
      <c r="H7843" s="55">
        <v>0</v>
      </c>
    </row>
    <row r="7844" spans="1:8" ht="12.5" customHeight="1">
      <c r="A7844" s="55">
        <v>22050</v>
      </c>
      <c r="B7844" s="55">
        <v>6</v>
      </c>
      <c r="C7844" s="55" t="s">
        <v>28176</v>
      </c>
      <c r="D7844" s="55" t="s">
        <v>4649</v>
      </c>
      <c r="E7844" s="55" t="s">
        <v>28177</v>
      </c>
      <c r="F7844" s="55" t="s">
        <v>4651</v>
      </c>
      <c r="G7844" s="55" t="s">
        <v>28178</v>
      </c>
      <c r="H7844" s="55">
        <v>0</v>
      </c>
    </row>
    <row r="7845" spans="1:8" ht="12.5" customHeight="1">
      <c r="A7845" s="55">
        <v>22107</v>
      </c>
      <c r="B7845" s="55">
        <v>6</v>
      </c>
      <c r="C7845" s="55" t="s">
        <v>28179</v>
      </c>
      <c r="D7845" s="55" t="s">
        <v>4649</v>
      </c>
      <c r="E7845" s="55" t="s">
        <v>28180</v>
      </c>
      <c r="F7845" s="55" t="s">
        <v>4651</v>
      </c>
      <c r="G7845" s="55" t="s">
        <v>28181</v>
      </c>
      <c r="H7845" s="55">
        <v>0</v>
      </c>
    </row>
    <row r="7846" spans="1:8" ht="12.5" customHeight="1">
      <c r="A7846" s="55">
        <v>22895</v>
      </c>
      <c r="B7846" s="55">
        <v>6</v>
      </c>
      <c r="C7846" s="55" t="s">
        <v>28182</v>
      </c>
      <c r="D7846" s="55" t="s">
        <v>4649</v>
      </c>
      <c r="E7846" s="55" t="s">
        <v>28183</v>
      </c>
      <c r="F7846" s="55" t="s">
        <v>4651</v>
      </c>
      <c r="G7846" s="55" t="s">
        <v>28184</v>
      </c>
      <c r="H7846" s="55">
        <v>0</v>
      </c>
    </row>
    <row r="7847" spans="1:8" ht="12.5" customHeight="1">
      <c r="A7847" s="55">
        <v>23279</v>
      </c>
      <c r="B7847" s="55">
        <v>6</v>
      </c>
      <c r="C7847" s="55" t="s">
        <v>28185</v>
      </c>
      <c r="D7847" s="55" t="s">
        <v>4649</v>
      </c>
      <c r="E7847" s="55" t="s">
        <v>28186</v>
      </c>
      <c r="F7847" s="55" t="s">
        <v>4651</v>
      </c>
      <c r="G7847" s="55" t="s">
        <v>28187</v>
      </c>
      <c r="H7847" s="55">
        <v>0</v>
      </c>
    </row>
    <row r="7848" spans="1:8" ht="12.5" customHeight="1">
      <c r="A7848" s="55">
        <v>23283</v>
      </c>
      <c r="B7848" s="55">
        <v>6</v>
      </c>
      <c r="C7848" s="55" t="s">
        <v>28188</v>
      </c>
      <c r="D7848" s="55" t="s">
        <v>4649</v>
      </c>
      <c r="E7848" s="55" t="s">
        <v>28189</v>
      </c>
      <c r="F7848" s="55" t="s">
        <v>4651</v>
      </c>
      <c r="G7848" s="55" t="s">
        <v>28190</v>
      </c>
      <c r="H7848" s="55">
        <v>0</v>
      </c>
    </row>
    <row r="7849" spans="1:8" ht="12.5" customHeight="1">
      <c r="A7849" s="55">
        <v>23806</v>
      </c>
      <c r="B7849" s="55">
        <v>6</v>
      </c>
      <c r="C7849" s="55" t="s">
        <v>28191</v>
      </c>
      <c r="D7849" s="55" t="s">
        <v>4649</v>
      </c>
      <c r="E7849" s="55" t="s">
        <v>28192</v>
      </c>
      <c r="F7849" s="55" t="s">
        <v>4651</v>
      </c>
      <c r="G7849" s="55" t="s">
        <v>28193</v>
      </c>
      <c r="H7849" s="55">
        <v>0</v>
      </c>
    </row>
    <row r="7850" spans="1:8" ht="12.5" customHeight="1">
      <c r="A7850" s="55">
        <v>25070</v>
      </c>
      <c r="B7850" s="55">
        <v>6</v>
      </c>
      <c r="C7850" s="55" t="s">
        <v>28194</v>
      </c>
      <c r="D7850" s="55" t="s">
        <v>4649</v>
      </c>
      <c r="E7850" s="55" t="s">
        <v>28195</v>
      </c>
      <c r="F7850" s="55" t="s">
        <v>4651</v>
      </c>
      <c r="G7850" s="55" t="s">
        <v>28196</v>
      </c>
      <c r="H7850" s="55">
        <v>0</v>
      </c>
    </row>
    <row r="7851" spans="1:8" ht="12.5" customHeight="1">
      <c r="A7851" s="55">
        <v>25196</v>
      </c>
      <c r="B7851" s="55">
        <v>6</v>
      </c>
      <c r="C7851" s="55" t="s">
        <v>28197</v>
      </c>
      <c r="D7851" s="55" t="s">
        <v>4649</v>
      </c>
      <c r="E7851" s="55" t="s">
        <v>28198</v>
      </c>
      <c r="F7851" s="55" t="s">
        <v>4651</v>
      </c>
      <c r="G7851" s="55" t="s">
        <v>28199</v>
      </c>
      <c r="H7851" s="55">
        <v>0</v>
      </c>
    </row>
    <row r="7852" spans="1:8" ht="12.5" customHeight="1">
      <c r="A7852" s="55">
        <v>25925</v>
      </c>
      <c r="B7852" s="55">
        <v>6</v>
      </c>
      <c r="C7852" s="55" t="s">
        <v>28200</v>
      </c>
      <c r="D7852" s="55" t="s">
        <v>4649</v>
      </c>
      <c r="E7852" s="55" t="s">
        <v>28201</v>
      </c>
      <c r="F7852" s="55" t="s">
        <v>4651</v>
      </c>
      <c r="G7852" s="55" t="s">
        <v>28202</v>
      </c>
      <c r="H7852" s="55">
        <v>0</v>
      </c>
    </row>
    <row r="7853" spans="1:8" ht="12.5" customHeight="1">
      <c r="A7853" s="55">
        <v>26527</v>
      </c>
      <c r="B7853" s="55">
        <v>6</v>
      </c>
      <c r="C7853" s="55" t="s">
        <v>28203</v>
      </c>
      <c r="D7853" s="55" t="s">
        <v>4649</v>
      </c>
      <c r="E7853" s="55" t="s">
        <v>28204</v>
      </c>
      <c r="F7853" s="55" t="s">
        <v>4651</v>
      </c>
      <c r="G7853" s="55" t="s">
        <v>28205</v>
      </c>
      <c r="H7853" s="55">
        <v>0</v>
      </c>
    </row>
    <row r="7854" spans="1:8" ht="12.5" customHeight="1">
      <c r="A7854" s="55">
        <v>27028</v>
      </c>
      <c r="B7854" s="55">
        <v>6</v>
      </c>
      <c r="C7854" s="55" t="s">
        <v>28206</v>
      </c>
      <c r="D7854" s="55" t="s">
        <v>4649</v>
      </c>
      <c r="E7854" s="55" t="s">
        <v>28207</v>
      </c>
      <c r="F7854" s="55" t="s">
        <v>4651</v>
      </c>
      <c r="G7854" s="55" t="s">
        <v>28208</v>
      </c>
      <c r="H7854" s="55">
        <v>0</v>
      </c>
    </row>
    <row r="7855" spans="1:8" ht="12.5" customHeight="1">
      <c r="A7855" s="55">
        <v>27243</v>
      </c>
      <c r="B7855" s="55">
        <v>6</v>
      </c>
      <c r="C7855" s="55" t="s">
        <v>28209</v>
      </c>
      <c r="D7855" s="55" t="s">
        <v>4649</v>
      </c>
      <c r="E7855" s="55" t="s">
        <v>28210</v>
      </c>
      <c r="F7855" s="55" t="s">
        <v>4651</v>
      </c>
      <c r="G7855" s="55" t="s">
        <v>28211</v>
      </c>
      <c r="H7855" s="55">
        <v>0</v>
      </c>
    </row>
    <row r="7856" spans="1:8" ht="12.5" customHeight="1">
      <c r="A7856" s="55">
        <v>27393</v>
      </c>
      <c r="B7856" s="55">
        <v>6</v>
      </c>
      <c r="C7856" s="55" t="s">
        <v>28212</v>
      </c>
      <c r="D7856" s="55" t="s">
        <v>4649</v>
      </c>
      <c r="E7856" s="55" t="s">
        <v>28213</v>
      </c>
      <c r="F7856" s="55" t="s">
        <v>4651</v>
      </c>
      <c r="G7856" s="55" t="s">
        <v>28214</v>
      </c>
      <c r="H7856" s="55">
        <v>0</v>
      </c>
    </row>
    <row r="7857" spans="1:8" ht="12.5" customHeight="1">
      <c r="A7857" s="55">
        <v>27560</v>
      </c>
      <c r="B7857" s="55">
        <v>6</v>
      </c>
      <c r="C7857" s="55" t="s">
        <v>28215</v>
      </c>
      <c r="D7857" s="55" t="s">
        <v>4649</v>
      </c>
      <c r="E7857" s="55" t="s">
        <v>28216</v>
      </c>
      <c r="F7857" s="55" t="s">
        <v>4651</v>
      </c>
      <c r="G7857" s="55" t="s">
        <v>28217</v>
      </c>
      <c r="H7857" s="55">
        <v>0</v>
      </c>
    </row>
    <row r="7858" spans="1:8" ht="12.5" customHeight="1">
      <c r="A7858" s="55">
        <v>28073</v>
      </c>
      <c r="B7858" s="55">
        <v>6</v>
      </c>
      <c r="C7858" s="55" t="s">
        <v>28218</v>
      </c>
      <c r="D7858" s="55" t="s">
        <v>4649</v>
      </c>
      <c r="E7858" s="55" t="s">
        <v>28219</v>
      </c>
      <c r="F7858" s="55" t="s">
        <v>4651</v>
      </c>
      <c r="G7858" s="55" t="s">
        <v>28220</v>
      </c>
      <c r="H7858" s="55">
        <v>0</v>
      </c>
    </row>
    <row r="7859" spans="1:8" ht="12.5" customHeight="1">
      <c r="A7859" s="55">
        <v>28626</v>
      </c>
      <c r="B7859" s="55">
        <v>6</v>
      </c>
      <c r="C7859" s="55" t="s">
        <v>28221</v>
      </c>
      <c r="D7859" s="55" t="s">
        <v>4649</v>
      </c>
      <c r="E7859" s="55" t="s">
        <v>28222</v>
      </c>
      <c r="F7859" s="55" t="s">
        <v>4651</v>
      </c>
      <c r="G7859" s="55" t="s">
        <v>28223</v>
      </c>
      <c r="H7859" s="55">
        <v>0</v>
      </c>
    </row>
    <row r="7860" spans="1:8" ht="12.5" customHeight="1">
      <c r="A7860" s="55">
        <v>28798</v>
      </c>
      <c r="B7860" s="55">
        <v>6</v>
      </c>
      <c r="C7860" s="55" t="s">
        <v>28224</v>
      </c>
      <c r="D7860" s="55" t="s">
        <v>4649</v>
      </c>
      <c r="E7860" s="55" t="s">
        <v>28225</v>
      </c>
      <c r="F7860" s="55" t="s">
        <v>4651</v>
      </c>
      <c r="G7860" s="55" t="s">
        <v>28226</v>
      </c>
      <c r="H7860" s="55">
        <v>0</v>
      </c>
    </row>
    <row r="7861" spans="1:8" ht="12.5" customHeight="1">
      <c r="A7861" s="55">
        <v>11330</v>
      </c>
      <c r="B7861" s="55">
        <v>6</v>
      </c>
      <c r="C7861" s="55" t="s">
        <v>28227</v>
      </c>
      <c r="D7861" s="55" t="s">
        <v>4649</v>
      </c>
      <c r="E7861" s="55" t="s">
        <v>28228</v>
      </c>
      <c r="F7861" s="55" t="s">
        <v>4651</v>
      </c>
      <c r="G7861" s="55" t="s">
        <v>28229</v>
      </c>
      <c r="H7861" s="55">
        <v>0</v>
      </c>
    </row>
    <row r="7862" spans="1:8" ht="12.5" customHeight="1">
      <c r="A7862" s="55">
        <v>11723</v>
      </c>
      <c r="B7862" s="55">
        <v>6</v>
      </c>
      <c r="C7862" s="55" t="s">
        <v>28230</v>
      </c>
      <c r="D7862" s="55" t="s">
        <v>4649</v>
      </c>
      <c r="E7862" s="55" t="s">
        <v>28231</v>
      </c>
      <c r="F7862" s="55" t="s">
        <v>4651</v>
      </c>
      <c r="G7862" s="55" t="s">
        <v>28232</v>
      </c>
      <c r="H7862" s="55">
        <v>0</v>
      </c>
    </row>
    <row r="7863" spans="1:8" ht="12.5" customHeight="1">
      <c r="A7863" s="55">
        <v>12090</v>
      </c>
      <c r="B7863" s="55">
        <v>6</v>
      </c>
      <c r="C7863" s="55" t="s">
        <v>28233</v>
      </c>
      <c r="D7863" s="55" t="s">
        <v>4649</v>
      </c>
      <c r="E7863" s="55" t="s">
        <v>28234</v>
      </c>
      <c r="F7863" s="55" t="s">
        <v>4651</v>
      </c>
      <c r="G7863" s="55" t="s">
        <v>28235</v>
      </c>
      <c r="H7863" s="55">
        <v>0</v>
      </c>
    </row>
    <row r="7864" spans="1:8" ht="12.5" customHeight="1">
      <c r="A7864" s="55">
        <v>12785</v>
      </c>
      <c r="B7864" s="55">
        <v>6</v>
      </c>
      <c r="C7864" s="55" t="s">
        <v>28236</v>
      </c>
      <c r="D7864" s="55" t="s">
        <v>4649</v>
      </c>
      <c r="E7864" s="55" t="s">
        <v>28237</v>
      </c>
      <c r="F7864" s="55" t="s">
        <v>4651</v>
      </c>
      <c r="G7864" s="55" t="s">
        <v>28238</v>
      </c>
      <c r="H7864" s="55">
        <v>0</v>
      </c>
    </row>
    <row r="7865" spans="1:8" ht="12.5" customHeight="1">
      <c r="A7865" s="55">
        <v>12795</v>
      </c>
      <c r="B7865" s="55">
        <v>6</v>
      </c>
      <c r="C7865" s="55" t="s">
        <v>28239</v>
      </c>
      <c r="D7865" s="55" t="s">
        <v>4649</v>
      </c>
      <c r="E7865" s="55" t="s">
        <v>28240</v>
      </c>
      <c r="F7865" s="55" t="s">
        <v>4651</v>
      </c>
      <c r="G7865" s="55" t="s">
        <v>28241</v>
      </c>
      <c r="H7865" s="55">
        <v>0</v>
      </c>
    </row>
    <row r="7866" spans="1:8" ht="12.5" customHeight="1">
      <c r="A7866" s="55">
        <v>12880</v>
      </c>
      <c r="B7866" s="55">
        <v>6</v>
      </c>
      <c r="C7866" s="55" t="s">
        <v>28242</v>
      </c>
      <c r="D7866" s="55" t="s">
        <v>4649</v>
      </c>
      <c r="E7866" s="55" t="s">
        <v>28243</v>
      </c>
      <c r="F7866" s="55" t="s">
        <v>4651</v>
      </c>
      <c r="G7866" s="55" t="s">
        <v>28244</v>
      </c>
      <c r="H7866" s="55">
        <v>0</v>
      </c>
    </row>
    <row r="7867" spans="1:8" ht="12.5" customHeight="1">
      <c r="A7867" s="55">
        <v>13660</v>
      </c>
      <c r="B7867" s="55">
        <v>6</v>
      </c>
      <c r="C7867" s="55" t="s">
        <v>28245</v>
      </c>
      <c r="D7867" s="55" t="s">
        <v>4649</v>
      </c>
      <c r="E7867" s="55" t="s">
        <v>28246</v>
      </c>
      <c r="F7867" s="55" t="s">
        <v>4651</v>
      </c>
      <c r="G7867" s="55" t="s">
        <v>28247</v>
      </c>
      <c r="H7867" s="55">
        <v>0</v>
      </c>
    </row>
    <row r="7868" spans="1:8" ht="12.5" customHeight="1">
      <c r="A7868" s="55">
        <v>13860</v>
      </c>
      <c r="B7868" s="55">
        <v>6</v>
      </c>
      <c r="C7868" s="55" t="s">
        <v>28248</v>
      </c>
      <c r="D7868" s="55" t="s">
        <v>4649</v>
      </c>
      <c r="E7868" s="55" t="s">
        <v>28249</v>
      </c>
      <c r="F7868" s="55" t="s">
        <v>4651</v>
      </c>
      <c r="G7868" s="55" t="s">
        <v>28250</v>
      </c>
      <c r="H7868" s="55">
        <v>0</v>
      </c>
    </row>
    <row r="7869" spans="1:8" ht="12.5" customHeight="1">
      <c r="A7869" s="55">
        <v>13909</v>
      </c>
      <c r="B7869" s="55">
        <v>6</v>
      </c>
      <c r="C7869" s="55" t="s">
        <v>28251</v>
      </c>
      <c r="D7869" s="55" t="s">
        <v>4649</v>
      </c>
      <c r="E7869" s="55" t="s">
        <v>28252</v>
      </c>
      <c r="F7869" s="55" t="s">
        <v>4651</v>
      </c>
      <c r="G7869" s="55" t="s">
        <v>28253</v>
      </c>
      <c r="H7869" s="55">
        <v>0</v>
      </c>
    </row>
    <row r="7870" spans="1:8" ht="12.5" customHeight="1">
      <c r="A7870" s="55">
        <v>14110</v>
      </c>
      <c r="B7870" s="55">
        <v>6</v>
      </c>
      <c r="C7870" s="55" t="s">
        <v>28254</v>
      </c>
      <c r="D7870" s="55" t="s">
        <v>4649</v>
      </c>
      <c r="E7870" s="55" t="s">
        <v>28255</v>
      </c>
      <c r="F7870" s="55" t="s">
        <v>4651</v>
      </c>
      <c r="G7870" s="55" t="s">
        <v>28256</v>
      </c>
      <c r="H7870" s="55">
        <v>0</v>
      </c>
    </row>
    <row r="7871" spans="1:8" ht="12.5" customHeight="1">
      <c r="A7871" s="55">
        <v>14478</v>
      </c>
      <c r="B7871" s="55">
        <v>6</v>
      </c>
      <c r="C7871" s="55" t="s">
        <v>28257</v>
      </c>
      <c r="D7871" s="55" t="s">
        <v>4649</v>
      </c>
      <c r="E7871" s="55" t="s">
        <v>28258</v>
      </c>
      <c r="F7871" s="55" t="s">
        <v>4651</v>
      </c>
      <c r="G7871" s="55" t="s">
        <v>28259</v>
      </c>
      <c r="H7871" s="55">
        <v>0</v>
      </c>
    </row>
    <row r="7872" spans="1:8" ht="12.5" customHeight="1">
      <c r="A7872" s="55">
        <v>14900</v>
      </c>
      <c r="B7872" s="55">
        <v>6</v>
      </c>
      <c r="C7872" s="55" t="s">
        <v>28260</v>
      </c>
      <c r="D7872" s="55" t="s">
        <v>4649</v>
      </c>
      <c r="E7872" s="55" t="s">
        <v>28261</v>
      </c>
      <c r="F7872" s="55" t="s">
        <v>4651</v>
      </c>
      <c r="G7872" s="55" t="s">
        <v>28262</v>
      </c>
      <c r="H7872" s="55">
        <v>0</v>
      </c>
    </row>
    <row r="7873" spans="1:8" ht="12.5" customHeight="1">
      <c r="A7873" s="55">
        <v>15157</v>
      </c>
      <c r="B7873" s="55">
        <v>6</v>
      </c>
      <c r="C7873" s="55" t="s">
        <v>28263</v>
      </c>
      <c r="D7873" s="55" t="s">
        <v>4649</v>
      </c>
      <c r="E7873" s="55" t="s">
        <v>28264</v>
      </c>
      <c r="F7873" s="55" t="s">
        <v>4651</v>
      </c>
      <c r="G7873" s="55" t="s">
        <v>28265</v>
      </c>
      <c r="H7873" s="55">
        <v>0</v>
      </c>
    </row>
    <row r="7874" spans="1:8" ht="12.5" customHeight="1">
      <c r="A7874" s="55">
        <v>15310</v>
      </c>
      <c r="B7874" s="55">
        <v>6</v>
      </c>
      <c r="C7874" s="55" t="s">
        <v>28266</v>
      </c>
      <c r="D7874" s="55" t="s">
        <v>4649</v>
      </c>
      <c r="E7874" s="55" t="s">
        <v>28267</v>
      </c>
      <c r="F7874" s="55" t="s">
        <v>4651</v>
      </c>
      <c r="G7874" s="55" t="s">
        <v>28268</v>
      </c>
      <c r="H7874" s="55">
        <v>0</v>
      </c>
    </row>
    <row r="7875" spans="1:8" ht="12.5" customHeight="1">
      <c r="A7875" s="55">
        <v>15868</v>
      </c>
      <c r="B7875" s="55">
        <v>6</v>
      </c>
      <c r="C7875" s="55" t="s">
        <v>28269</v>
      </c>
      <c r="D7875" s="55" t="s">
        <v>4649</v>
      </c>
      <c r="E7875" s="55" t="s">
        <v>28270</v>
      </c>
      <c r="F7875" s="55" t="s">
        <v>4651</v>
      </c>
      <c r="G7875" s="55" t="s">
        <v>28271</v>
      </c>
      <c r="H7875" s="55">
        <v>0</v>
      </c>
    </row>
    <row r="7876" spans="1:8" ht="12.5" customHeight="1">
      <c r="A7876" s="55">
        <v>16840</v>
      </c>
      <c r="B7876" s="55">
        <v>6</v>
      </c>
      <c r="C7876" s="55" t="s">
        <v>28272</v>
      </c>
      <c r="D7876" s="55" t="s">
        <v>4649</v>
      </c>
      <c r="E7876" s="55" t="s">
        <v>28273</v>
      </c>
      <c r="F7876" s="55" t="s">
        <v>4651</v>
      </c>
      <c r="G7876" s="55" t="s">
        <v>28274</v>
      </c>
      <c r="H7876" s="55">
        <v>0</v>
      </c>
    </row>
    <row r="7877" spans="1:8" ht="12.5" customHeight="1">
      <c r="A7877" s="55">
        <v>16996</v>
      </c>
      <c r="B7877" s="55">
        <v>6</v>
      </c>
      <c r="C7877" s="55" t="s">
        <v>28275</v>
      </c>
      <c r="D7877" s="55" t="s">
        <v>4649</v>
      </c>
      <c r="E7877" s="55" t="s">
        <v>28276</v>
      </c>
      <c r="F7877" s="55" t="s">
        <v>4651</v>
      </c>
      <c r="G7877" s="55" t="s">
        <v>28277</v>
      </c>
      <c r="H7877" s="55">
        <v>0</v>
      </c>
    </row>
    <row r="7878" spans="1:8" ht="12.5" customHeight="1">
      <c r="A7878" s="55">
        <v>17625</v>
      </c>
      <c r="B7878" s="55">
        <v>6</v>
      </c>
      <c r="C7878" s="55" t="s">
        <v>28278</v>
      </c>
      <c r="D7878" s="55" t="s">
        <v>4649</v>
      </c>
      <c r="E7878" s="55" t="s">
        <v>28279</v>
      </c>
      <c r="F7878" s="55" t="s">
        <v>4651</v>
      </c>
      <c r="G7878" s="55" t="s">
        <v>28280</v>
      </c>
      <c r="H7878" s="55">
        <v>0</v>
      </c>
    </row>
    <row r="7879" spans="1:8" ht="12.5" customHeight="1">
      <c r="A7879" s="55">
        <v>18401</v>
      </c>
      <c r="B7879" s="55">
        <v>6</v>
      </c>
      <c r="C7879" s="55" t="s">
        <v>28281</v>
      </c>
      <c r="D7879" s="55" t="s">
        <v>4649</v>
      </c>
      <c r="E7879" s="55" t="s">
        <v>28282</v>
      </c>
      <c r="F7879" s="55" t="s">
        <v>4651</v>
      </c>
      <c r="G7879" s="55" t="s">
        <v>28283</v>
      </c>
      <c r="H7879" s="55">
        <v>0</v>
      </c>
    </row>
    <row r="7880" spans="1:8" ht="12.5" customHeight="1">
      <c r="A7880" s="55">
        <v>18573</v>
      </c>
      <c r="B7880" s="55">
        <v>6</v>
      </c>
      <c r="C7880" s="55" t="s">
        <v>28284</v>
      </c>
      <c r="D7880" s="55" t="s">
        <v>4649</v>
      </c>
      <c r="E7880" s="55" t="s">
        <v>28285</v>
      </c>
      <c r="F7880" s="55" t="s">
        <v>4651</v>
      </c>
      <c r="G7880" s="55" t="s">
        <v>28286</v>
      </c>
      <c r="H7880" s="55">
        <v>0</v>
      </c>
    </row>
    <row r="7881" spans="1:8" ht="12.5" customHeight="1">
      <c r="A7881" s="55">
        <v>19661</v>
      </c>
      <c r="B7881" s="55">
        <v>6</v>
      </c>
      <c r="C7881" s="55" t="s">
        <v>28287</v>
      </c>
      <c r="D7881" s="55" t="s">
        <v>4649</v>
      </c>
      <c r="E7881" s="55" t="s">
        <v>28288</v>
      </c>
      <c r="F7881" s="55" t="s">
        <v>4651</v>
      </c>
      <c r="G7881" s="55" t="s">
        <v>28289</v>
      </c>
      <c r="H7881" s="55">
        <v>0</v>
      </c>
    </row>
    <row r="7882" spans="1:8" ht="12.5" customHeight="1">
      <c r="A7882" s="55">
        <v>20075</v>
      </c>
      <c r="B7882" s="55">
        <v>6</v>
      </c>
      <c r="C7882" s="55" t="s">
        <v>28290</v>
      </c>
      <c r="D7882" s="55" t="s">
        <v>4649</v>
      </c>
      <c r="E7882" s="55" t="s">
        <v>28291</v>
      </c>
      <c r="F7882" s="55" t="s">
        <v>4651</v>
      </c>
      <c r="G7882" s="55" t="s">
        <v>28292</v>
      </c>
      <c r="H7882" s="55">
        <v>0</v>
      </c>
    </row>
    <row r="7883" spans="1:8" ht="12.5" customHeight="1">
      <c r="A7883" s="55">
        <v>20756</v>
      </c>
      <c r="B7883" s="55">
        <v>6</v>
      </c>
      <c r="C7883" s="55" t="s">
        <v>28293</v>
      </c>
      <c r="D7883" s="55" t="s">
        <v>4649</v>
      </c>
      <c r="E7883" s="55" t="s">
        <v>28294</v>
      </c>
      <c r="F7883" s="55" t="s">
        <v>4651</v>
      </c>
      <c r="G7883" s="55" t="s">
        <v>28295</v>
      </c>
      <c r="H7883" s="55">
        <v>0</v>
      </c>
    </row>
    <row r="7884" spans="1:8" ht="12.5" customHeight="1">
      <c r="A7884" s="55">
        <v>21308</v>
      </c>
      <c r="B7884" s="55">
        <v>6</v>
      </c>
      <c r="C7884" s="55" t="s">
        <v>28296</v>
      </c>
      <c r="D7884" s="55" t="s">
        <v>4649</v>
      </c>
      <c r="E7884" s="55" t="s">
        <v>28297</v>
      </c>
      <c r="F7884" s="55" t="s">
        <v>4651</v>
      </c>
      <c r="G7884" s="55" t="s">
        <v>28298</v>
      </c>
      <c r="H7884" s="55">
        <v>0</v>
      </c>
    </row>
    <row r="7885" spans="1:8" ht="12.5" customHeight="1">
      <c r="A7885" s="55">
        <v>21631</v>
      </c>
      <c r="B7885" s="55">
        <v>6</v>
      </c>
      <c r="C7885" s="55" t="s">
        <v>28299</v>
      </c>
      <c r="D7885" s="55" t="s">
        <v>4649</v>
      </c>
      <c r="E7885" s="55" t="s">
        <v>28300</v>
      </c>
      <c r="F7885" s="55" t="s">
        <v>4651</v>
      </c>
      <c r="G7885" s="55" t="s">
        <v>28301</v>
      </c>
      <c r="H7885" s="55">
        <v>0</v>
      </c>
    </row>
    <row r="7886" spans="1:8" ht="12.5" customHeight="1">
      <c r="A7886" s="55">
        <v>22893</v>
      </c>
      <c r="B7886" s="55">
        <v>6</v>
      </c>
      <c r="C7886" s="55" t="s">
        <v>28302</v>
      </c>
      <c r="D7886" s="55" t="s">
        <v>4649</v>
      </c>
      <c r="E7886" s="55" t="s">
        <v>28303</v>
      </c>
      <c r="F7886" s="55" t="s">
        <v>4651</v>
      </c>
      <c r="G7886" s="55" t="s">
        <v>28304</v>
      </c>
      <c r="H7886" s="55">
        <v>0</v>
      </c>
    </row>
    <row r="7887" spans="1:8" ht="12.5" customHeight="1">
      <c r="A7887" s="55">
        <v>24947</v>
      </c>
      <c r="B7887" s="55">
        <v>6</v>
      </c>
      <c r="C7887" s="55" t="s">
        <v>28305</v>
      </c>
      <c r="D7887" s="55" t="s">
        <v>4649</v>
      </c>
      <c r="E7887" s="55" t="s">
        <v>28306</v>
      </c>
      <c r="F7887" s="55" t="s">
        <v>4651</v>
      </c>
      <c r="G7887" s="55" t="s">
        <v>28307</v>
      </c>
      <c r="H7887" s="55">
        <v>0</v>
      </c>
    </row>
    <row r="7888" spans="1:8" ht="12.5" customHeight="1">
      <c r="A7888" s="55">
        <v>25002</v>
      </c>
      <c r="B7888" s="55">
        <v>6</v>
      </c>
      <c r="C7888" s="55" t="s">
        <v>28308</v>
      </c>
      <c r="D7888" s="55" t="s">
        <v>4649</v>
      </c>
      <c r="E7888" s="55" t="s">
        <v>28309</v>
      </c>
      <c r="F7888" s="55" t="s">
        <v>4651</v>
      </c>
      <c r="G7888" s="55" t="s">
        <v>28310</v>
      </c>
      <c r="H7888" s="55">
        <v>0</v>
      </c>
    </row>
    <row r="7889" spans="1:8" ht="12.5" customHeight="1">
      <c r="A7889" s="55">
        <v>26073</v>
      </c>
      <c r="B7889" s="55">
        <v>6</v>
      </c>
      <c r="C7889" s="55" t="s">
        <v>28311</v>
      </c>
      <c r="D7889" s="55" t="s">
        <v>4649</v>
      </c>
      <c r="E7889" s="55" t="s">
        <v>28312</v>
      </c>
      <c r="F7889" s="55" t="s">
        <v>4651</v>
      </c>
      <c r="G7889" s="55" t="s">
        <v>28313</v>
      </c>
      <c r="H7889" s="55">
        <v>0</v>
      </c>
    </row>
    <row r="7890" spans="1:8" ht="12.5" customHeight="1">
      <c r="A7890" s="55">
        <v>26099</v>
      </c>
      <c r="B7890" s="55">
        <v>6</v>
      </c>
      <c r="C7890" s="55" t="s">
        <v>28314</v>
      </c>
      <c r="D7890" s="55" t="s">
        <v>4649</v>
      </c>
      <c r="E7890" s="55" t="s">
        <v>28315</v>
      </c>
      <c r="F7890" s="55" t="s">
        <v>4651</v>
      </c>
      <c r="G7890" s="55" t="s">
        <v>28316</v>
      </c>
      <c r="H7890" s="55">
        <v>0</v>
      </c>
    </row>
    <row r="7891" spans="1:8" ht="12.5" customHeight="1">
      <c r="A7891" s="55">
        <v>26177</v>
      </c>
      <c r="B7891" s="55">
        <v>6</v>
      </c>
      <c r="C7891" s="55" t="s">
        <v>28317</v>
      </c>
      <c r="D7891" s="55" t="s">
        <v>4649</v>
      </c>
      <c r="E7891" s="55" t="s">
        <v>28318</v>
      </c>
      <c r="F7891" s="55" t="s">
        <v>4651</v>
      </c>
      <c r="G7891" s="55" t="s">
        <v>28319</v>
      </c>
      <c r="H7891" s="55">
        <v>0</v>
      </c>
    </row>
    <row r="7892" spans="1:8" ht="12.5" customHeight="1">
      <c r="A7892" s="55">
        <v>26377</v>
      </c>
      <c r="B7892" s="55">
        <v>6</v>
      </c>
      <c r="C7892" s="55" t="s">
        <v>28320</v>
      </c>
      <c r="D7892" s="55" t="s">
        <v>4649</v>
      </c>
      <c r="E7892" s="55" t="s">
        <v>28321</v>
      </c>
      <c r="F7892" s="55" t="s">
        <v>4651</v>
      </c>
      <c r="G7892" s="55" t="s">
        <v>28322</v>
      </c>
      <c r="H7892" s="55">
        <v>0</v>
      </c>
    </row>
    <row r="7893" spans="1:8" ht="12.5" customHeight="1">
      <c r="A7893" s="55">
        <v>26640</v>
      </c>
      <c r="B7893" s="55">
        <v>6</v>
      </c>
      <c r="C7893" s="55" t="s">
        <v>28323</v>
      </c>
      <c r="D7893" s="55" t="s">
        <v>4649</v>
      </c>
      <c r="E7893" s="55" t="s">
        <v>28324</v>
      </c>
      <c r="F7893" s="55" t="s">
        <v>4651</v>
      </c>
      <c r="G7893" s="55" t="s">
        <v>28325</v>
      </c>
      <c r="H7893" s="55">
        <v>0</v>
      </c>
    </row>
    <row r="7894" spans="1:8" ht="12.5" customHeight="1">
      <c r="A7894" s="55">
        <v>27384</v>
      </c>
      <c r="B7894" s="55">
        <v>6</v>
      </c>
      <c r="C7894" s="55" t="s">
        <v>28326</v>
      </c>
      <c r="D7894" s="55" t="s">
        <v>4649</v>
      </c>
      <c r="E7894" s="55" t="s">
        <v>28327</v>
      </c>
      <c r="F7894" s="55" t="s">
        <v>4651</v>
      </c>
      <c r="G7894" s="55" t="s">
        <v>28328</v>
      </c>
      <c r="H7894" s="55">
        <v>0</v>
      </c>
    </row>
    <row r="7895" spans="1:8" ht="12.5" customHeight="1">
      <c r="A7895" s="55">
        <v>27401</v>
      </c>
      <c r="B7895" s="55">
        <v>6</v>
      </c>
      <c r="C7895" s="55" t="s">
        <v>28329</v>
      </c>
      <c r="D7895" s="55" t="s">
        <v>4649</v>
      </c>
      <c r="E7895" s="55" t="s">
        <v>28330</v>
      </c>
      <c r="F7895" s="55" t="s">
        <v>4651</v>
      </c>
      <c r="G7895" s="55" t="s">
        <v>28331</v>
      </c>
      <c r="H7895" s="55">
        <v>0</v>
      </c>
    </row>
    <row r="7896" spans="1:8" ht="12.5" customHeight="1">
      <c r="A7896" s="55">
        <v>28157</v>
      </c>
      <c r="B7896" s="55">
        <v>6</v>
      </c>
      <c r="C7896" s="55" t="s">
        <v>28332</v>
      </c>
      <c r="D7896" s="55" t="s">
        <v>4649</v>
      </c>
      <c r="E7896" s="55" t="s">
        <v>28333</v>
      </c>
      <c r="F7896" s="55" t="s">
        <v>4651</v>
      </c>
      <c r="G7896" s="55" t="s">
        <v>28334</v>
      </c>
      <c r="H7896" s="55">
        <v>0</v>
      </c>
    </row>
    <row r="7897" spans="1:8" ht="12.5" customHeight="1">
      <c r="A7897" s="55">
        <v>28663</v>
      </c>
      <c r="B7897" s="55">
        <v>6</v>
      </c>
      <c r="C7897" s="55" t="s">
        <v>28335</v>
      </c>
      <c r="D7897" s="55" t="s">
        <v>4649</v>
      </c>
      <c r="E7897" s="55" t="s">
        <v>28336</v>
      </c>
      <c r="F7897" s="55" t="s">
        <v>4651</v>
      </c>
      <c r="G7897" s="55" t="s">
        <v>28337</v>
      </c>
      <c r="H7897" s="55">
        <v>0</v>
      </c>
    </row>
    <row r="7898" spans="1:8" ht="12.5" customHeight="1">
      <c r="A7898" s="55">
        <v>28771</v>
      </c>
      <c r="B7898" s="55">
        <v>6</v>
      </c>
      <c r="C7898" s="55" t="s">
        <v>28338</v>
      </c>
      <c r="D7898" s="55" t="s">
        <v>4649</v>
      </c>
      <c r="E7898" s="55" t="s">
        <v>28339</v>
      </c>
      <c r="F7898" s="55" t="s">
        <v>4651</v>
      </c>
      <c r="G7898" s="55" t="s">
        <v>28340</v>
      </c>
      <c r="H7898" s="55">
        <v>0</v>
      </c>
    </row>
    <row r="7899" spans="1:8" ht="12.5" customHeight="1">
      <c r="A7899" s="55">
        <v>11091</v>
      </c>
      <c r="B7899" s="55">
        <v>6</v>
      </c>
      <c r="C7899" s="55" t="s">
        <v>28341</v>
      </c>
      <c r="D7899" s="55" t="s">
        <v>4649</v>
      </c>
      <c r="E7899" s="55" t="s">
        <v>28342</v>
      </c>
      <c r="F7899" s="55" t="s">
        <v>4651</v>
      </c>
      <c r="G7899" s="55" t="s">
        <v>28343</v>
      </c>
      <c r="H7899" s="55">
        <v>0</v>
      </c>
    </row>
    <row r="7900" spans="1:8" ht="12.5" customHeight="1">
      <c r="A7900" s="55">
        <v>11131</v>
      </c>
      <c r="B7900" s="55">
        <v>6</v>
      </c>
      <c r="C7900" s="55" t="s">
        <v>28344</v>
      </c>
      <c r="D7900" s="55" t="s">
        <v>4649</v>
      </c>
      <c r="E7900" s="55" t="s">
        <v>28345</v>
      </c>
      <c r="F7900" s="55" t="s">
        <v>4651</v>
      </c>
      <c r="G7900" s="55" t="s">
        <v>28346</v>
      </c>
      <c r="H7900" s="55">
        <v>0</v>
      </c>
    </row>
    <row r="7901" spans="1:8" ht="12.5" customHeight="1">
      <c r="A7901" s="55">
        <v>11652</v>
      </c>
      <c r="B7901" s="55">
        <v>6</v>
      </c>
      <c r="C7901" s="55" t="s">
        <v>28347</v>
      </c>
      <c r="D7901" s="55" t="s">
        <v>4649</v>
      </c>
      <c r="E7901" s="55" t="s">
        <v>28348</v>
      </c>
      <c r="F7901" s="55" t="s">
        <v>4651</v>
      </c>
      <c r="G7901" s="55" t="s">
        <v>28349</v>
      </c>
      <c r="H7901" s="55">
        <v>0</v>
      </c>
    </row>
    <row r="7902" spans="1:8" ht="12.5" customHeight="1">
      <c r="A7902" s="55">
        <v>11677</v>
      </c>
      <c r="B7902" s="55">
        <v>6</v>
      </c>
      <c r="C7902" s="55" t="s">
        <v>28350</v>
      </c>
      <c r="D7902" s="55" t="s">
        <v>4649</v>
      </c>
      <c r="E7902" s="55" t="s">
        <v>28351</v>
      </c>
      <c r="F7902" s="55" t="s">
        <v>4651</v>
      </c>
      <c r="G7902" s="55" t="s">
        <v>28352</v>
      </c>
      <c r="H7902" s="55">
        <v>0</v>
      </c>
    </row>
    <row r="7903" spans="1:8" ht="12.5" customHeight="1">
      <c r="A7903" s="55">
        <v>11693</v>
      </c>
      <c r="B7903" s="55">
        <v>6</v>
      </c>
      <c r="C7903" s="55" t="s">
        <v>28353</v>
      </c>
      <c r="D7903" s="55" t="s">
        <v>4649</v>
      </c>
      <c r="E7903" s="55" t="s">
        <v>28354</v>
      </c>
      <c r="F7903" s="55" t="s">
        <v>4651</v>
      </c>
      <c r="G7903" s="55" t="s">
        <v>28355</v>
      </c>
      <c r="H7903" s="55">
        <v>0</v>
      </c>
    </row>
    <row r="7904" spans="1:8" ht="12.5" customHeight="1">
      <c r="A7904" s="55">
        <v>12183</v>
      </c>
      <c r="B7904" s="55">
        <v>6</v>
      </c>
      <c r="C7904" s="55" t="s">
        <v>28356</v>
      </c>
      <c r="D7904" s="55" t="s">
        <v>4649</v>
      </c>
      <c r="E7904" s="55" t="s">
        <v>28357</v>
      </c>
      <c r="F7904" s="55" t="s">
        <v>4651</v>
      </c>
      <c r="G7904" s="55" t="s">
        <v>28358</v>
      </c>
      <c r="H7904" s="55">
        <v>0</v>
      </c>
    </row>
    <row r="7905" spans="1:8" ht="12.5" customHeight="1">
      <c r="A7905" s="55">
        <v>12530</v>
      </c>
      <c r="B7905" s="55">
        <v>6</v>
      </c>
      <c r="C7905" s="55" t="s">
        <v>28359</v>
      </c>
      <c r="D7905" s="55" t="s">
        <v>4649</v>
      </c>
      <c r="E7905" s="55" t="s">
        <v>28360</v>
      </c>
      <c r="F7905" s="55" t="s">
        <v>4651</v>
      </c>
      <c r="G7905" s="55" t="s">
        <v>28361</v>
      </c>
      <c r="H7905" s="55">
        <v>0</v>
      </c>
    </row>
    <row r="7906" spans="1:8" ht="12.5" customHeight="1">
      <c r="A7906" s="55">
        <v>13199</v>
      </c>
      <c r="B7906" s="55">
        <v>6</v>
      </c>
      <c r="C7906" s="55" t="s">
        <v>28362</v>
      </c>
      <c r="D7906" s="55" t="s">
        <v>4649</v>
      </c>
      <c r="E7906" s="55" t="s">
        <v>28363</v>
      </c>
      <c r="F7906" s="55" t="s">
        <v>4651</v>
      </c>
      <c r="G7906" s="55" t="s">
        <v>28364</v>
      </c>
      <c r="H7906" s="55">
        <v>0</v>
      </c>
    </row>
    <row r="7907" spans="1:8" ht="12.5" customHeight="1">
      <c r="A7907" s="55">
        <v>15323</v>
      </c>
      <c r="B7907" s="55">
        <v>6</v>
      </c>
      <c r="C7907" s="55" t="s">
        <v>28365</v>
      </c>
      <c r="D7907" s="55" t="s">
        <v>4649</v>
      </c>
      <c r="E7907" s="55" t="s">
        <v>28366</v>
      </c>
      <c r="F7907" s="55" t="s">
        <v>4651</v>
      </c>
      <c r="G7907" s="55" t="s">
        <v>28367</v>
      </c>
      <c r="H7907" s="55">
        <v>0</v>
      </c>
    </row>
    <row r="7908" spans="1:8" ht="12.5" customHeight="1">
      <c r="A7908" s="55">
        <v>17374</v>
      </c>
      <c r="B7908" s="55">
        <v>6</v>
      </c>
      <c r="C7908" s="55" t="s">
        <v>28368</v>
      </c>
      <c r="D7908" s="55" t="s">
        <v>4649</v>
      </c>
      <c r="E7908" s="55" t="s">
        <v>28369</v>
      </c>
      <c r="F7908" s="55" t="s">
        <v>4651</v>
      </c>
      <c r="G7908" s="55" t="s">
        <v>28370</v>
      </c>
      <c r="H7908" s="55">
        <v>0</v>
      </c>
    </row>
    <row r="7909" spans="1:8" ht="12.5" customHeight="1">
      <c r="A7909" s="55">
        <v>18644</v>
      </c>
      <c r="B7909" s="55">
        <v>6</v>
      </c>
      <c r="C7909" s="55" t="s">
        <v>28371</v>
      </c>
      <c r="D7909" s="55" t="s">
        <v>4649</v>
      </c>
      <c r="E7909" s="55" t="s">
        <v>28372</v>
      </c>
      <c r="F7909" s="55" t="s">
        <v>4651</v>
      </c>
      <c r="G7909" s="55" t="s">
        <v>28373</v>
      </c>
      <c r="H7909" s="55">
        <v>0</v>
      </c>
    </row>
    <row r="7910" spans="1:8" ht="12.5" customHeight="1">
      <c r="A7910" s="55">
        <v>18758</v>
      </c>
      <c r="B7910" s="55">
        <v>6</v>
      </c>
      <c r="C7910" s="55" t="s">
        <v>28374</v>
      </c>
      <c r="D7910" s="55" t="s">
        <v>4649</v>
      </c>
      <c r="E7910" s="55" t="s">
        <v>28375</v>
      </c>
      <c r="F7910" s="55" t="s">
        <v>4651</v>
      </c>
      <c r="G7910" s="55" t="s">
        <v>28376</v>
      </c>
      <c r="H7910" s="55">
        <v>0</v>
      </c>
    </row>
    <row r="7911" spans="1:8" ht="12.5" customHeight="1">
      <c r="A7911" s="55">
        <v>19113</v>
      </c>
      <c r="B7911" s="55">
        <v>6</v>
      </c>
      <c r="C7911" s="55" t="s">
        <v>28377</v>
      </c>
      <c r="D7911" s="55" t="s">
        <v>4649</v>
      </c>
      <c r="E7911" s="55" t="s">
        <v>28378</v>
      </c>
      <c r="F7911" s="55" t="s">
        <v>4651</v>
      </c>
      <c r="G7911" s="55" t="s">
        <v>28379</v>
      </c>
      <c r="H7911" s="55">
        <v>0</v>
      </c>
    </row>
    <row r="7912" spans="1:8" ht="12.5" customHeight="1">
      <c r="A7912" s="55">
        <v>20350</v>
      </c>
      <c r="B7912" s="55">
        <v>6</v>
      </c>
      <c r="C7912" s="55" t="s">
        <v>28380</v>
      </c>
      <c r="D7912" s="55" t="s">
        <v>4649</v>
      </c>
      <c r="E7912" s="55" t="s">
        <v>28381</v>
      </c>
      <c r="F7912" s="55" t="s">
        <v>4651</v>
      </c>
      <c r="G7912" s="55" t="s">
        <v>28382</v>
      </c>
      <c r="H7912" s="55">
        <v>0</v>
      </c>
    </row>
    <row r="7913" spans="1:8" ht="12.5" customHeight="1">
      <c r="A7913" s="55">
        <v>21347</v>
      </c>
      <c r="B7913" s="55">
        <v>6</v>
      </c>
      <c r="C7913" s="55" t="s">
        <v>28383</v>
      </c>
      <c r="D7913" s="55" t="s">
        <v>4649</v>
      </c>
      <c r="E7913" s="55" t="s">
        <v>28384</v>
      </c>
      <c r="F7913" s="55" t="s">
        <v>4651</v>
      </c>
      <c r="G7913" s="55" t="s">
        <v>28385</v>
      </c>
      <c r="H7913" s="55">
        <v>0</v>
      </c>
    </row>
    <row r="7914" spans="1:8" ht="12.5" customHeight="1">
      <c r="A7914" s="55">
        <v>21691</v>
      </c>
      <c r="B7914" s="55">
        <v>6</v>
      </c>
      <c r="C7914" s="55" t="s">
        <v>28386</v>
      </c>
      <c r="D7914" s="55" t="s">
        <v>4649</v>
      </c>
      <c r="E7914" s="55" t="s">
        <v>28387</v>
      </c>
      <c r="F7914" s="55" t="s">
        <v>4651</v>
      </c>
      <c r="G7914" s="55" t="s">
        <v>28388</v>
      </c>
      <c r="H7914" s="55">
        <v>0</v>
      </c>
    </row>
    <row r="7915" spans="1:8" ht="12.5" customHeight="1">
      <c r="A7915" s="55">
        <v>22219</v>
      </c>
      <c r="B7915" s="55">
        <v>6</v>
      </c>
      <c r="C7915" s="55" t="s">
        <v>28389</v>
      </c>
      <c r="D7915" s="55" t="s">
        <v>4649</v>
      </c>
      <c r="E7915" s="55" t="s">
        <v>28390</v>
      </c>
      <c r="F7915" s="55" t="s">
        <v>4651</v>
      </c>
      <c r="G7915" s="55" t="s">
        <v>28391</v>
      </c>
      <c r="H7915" s="55">
        <v>0</v>
      </c>
    </row>
    <row r="7916" spans="1:8" ht="12.5" customHeight="1">
      <c r="A7916" s="55">
        <v>22251</v>
      </c>
      <c r="B7916" s="55">
        <v>6</v>
      </c>
      <c r="C7916" s="55" t="s">
        <v>28392</v>
      </c>
      <c r="D7916" s="55" t="s">
        <v>4649</v>
      </c>
      <c r="E7916" s="55" t="s">
        <v>28393</v>
      </c>
      <c r="F7916" s="55" t="s">
        <v>4651</v>
      </c>
      <c r="G7916" s="55" t="s">
        <v>28394</v>
      </c>
      <c r="H7916" s="55">
        <v>0</v>
      </c>
    </row>
    <row r="7917" spans="1:8" ht="12.5" customHeight="1">
      <c r="A7917" s="55">
        <v>23070</v>
      </c>
      <c r="B7917" s="55">
        <v>6</v>
      </c>
      <c r="C7917" s="55" t="s">
        <v>28395</v>
      </c>
      <c r="D7917" s="55" t="s">
        <v>4649</v>
      </c>
      <c r="E7917" s="55" t="s">
        <v>28396</v>
      </c>
      <c r="F7917" s="55" t="s">
        <v>4651</v>
      </c>
      <c r="G7917" s="55" t="s">
        <v>28397</v>
      </c>
      <c r="H7917" s="55">
        <v>0</v>
      </c>
    </row>
    <row r="7918" spans="1:8" ht="12.5" customHeight="1">
      <c r="A7918" s="55">
        <v>23865</v>
      </c>
      <c r="B7918" s="55">
        <v>6</v>
      </c>
      <c r="C7918" s="55" t="s">
        <v>28398</v>
      </c>
      <c r="D7918" s="55" t="s">
        <v>4649</v>
      </c>
      <c r="E7918" s="55" t="s">
        <v>28399</v>
      </c>
      <c r="F7918" s="55" t="s">
        <v>4651</v>
      </c>
      <c r="G7918" s="55" t="s">
        <v>28400</v>
      </c>
      <c r="H7918" s="55">
        <v>0</v>
      </c>
    </row>
    <row r="7919" spans="1:8" ht="12.5" customHeight="1">
      <c r="A7919" s="55">
        <v>24501</v>
      </c>
      <c r="B7919" s="55">
        <v>6</v>
      </c>
      <c r="C7919" s="55" t="s">
        <v>28401</v>
      </c>
      <c r="D7919" s="55" t="s">
        <v>4649</v>
      </c>
      <c r="E7919" s="55" t="s">
        <v>28402</v>
      </c>
      <c r="F7919" s="55" t="s">
        <v>4651</v>
      </c>
      <c r="G7919" s="55" t="s">
        <v>28403</v>
      </c>
      <c r="H7919" s="55">
        <v>0</v>
      </c>
    </row>
    <row r="7920" spans="1:8" ht="12.5" customHeight="1">
      <c r="A7920" s="55">
        <v>25864</v>
      </c>
      <c r="B7920" s="55">
        <v>6</v>
      </c>
      <c r="C7920" s="55" t="s">
        <v>28404</v>
      </c>
      <c r="D7920" s="55" t="s">
        <v>4649</v>
      </c>
      <c r="E7920" s="55" t="s">
        <v>28405</v>
      </c>
      <c r="F7920" s="55" t="s">
        <v>4651</v>
      </c>
      <c r="G7920" s="55" t="s">
        <v>28406</v>
      </c>
      <c r="H7920" s="55">
        <v>0</v>
      </c>
    </row>
    <row r="7921" spans="1:8" ht="12.5" customHeight="1">
      <c r="A7921" s="55">
        <v>26051</v>
      </c>
      <c r="B7921" s="55">
        <v>6</v>
      </c>
      <c r="C7921" s="55" t="s">
        <v>28407</v>
      </c>
      <c r="D7921" s="55" t="s">
        <v>4649</v>
      </c>
      <c r="E7921" s="55" t="s">
        <v>28408</v>
      </c>
      <c r="F7921" s="55" t="s">
        <v>4651</v>
      </c>
      <c r="G7921" s="55" t="s">
        <v>28409</v>
      </c>
      <c r="H7921" s="55">
        <v>0</v>
      </c>
    </row>
    <row r="7922" spans="1:8" ht="12.5" customHeight="1">
      <c r="A7922" s="55">
        <v>27502</v>
      </c>
      <c r="B7922" s="55">
        <v>6</v>
      </c>
      <c r="C7922" s="55" t="s">
        <v>28410</v>
      </c>
      <c r="D7922" s="55" t="s">
        <v>4649</v>
      </c>
      <c r="E7922" s="55" t="s">
        <v>28411</v>
      </c>
      <c r="F7922" s="55" t="s">
        <v>4651</v>
      </c>
      <c r="G7922" s="55" t="s">
        <v>28412</v>
      </c>
      <c r="H7922" s="55">
        <v>0</v>
      </c>
    </row>
    <row r="7923" spans="1:8" ht="12.5" customHeight="1">
      <c r="A7923" s="55">
        <v>27633</v>
      </c>
      <c r="B7923" s="55">
        <v>6</v>
      </c>
      <c r="C7923" s="55" t="s">
        <v>28413</v>
      </c>
      <c r="D7923" s="55" t="s">
        <v>4649</v>
      </c>
      <c r="E7923" s="55" t="s">
        <v>28414</v>
      </c>
      <c r="F7923" s="55" t="s">
        <v>4651</v>
      </c>
      <c r="G7923" s="55" t="s">
        <v>28415</v>
      </c>
      <c r="H7923" s="55">
        <v>0</v>
      </c>
    </row>
    <row r="7924" spans="1:8" ht="12.5" customHeight="1">
      <c r="A7924" s="55">
        <v>29339</v>
      </c>
      <c r="B7924" s="55">
        <v>6</v>
      </c>
      <c r="C7924" s="55" t="s">
        <v>28416</v>
      </c>
      <c r="D7924" s="55" t="s">
        <v>4649</v>
      </c>
      <c r="E7924" s="55" t="s">
        <v>28417</v>
      </c>
      <c r="F7924" s="55" t="s">
        <v>4651</v>
      </c>
      <c r="G7924" s="55" t="s">
        <v>28418</v>
      </c>
      <c r="H7924" s="55">
        <v>0</v>
      </c>
    </row>
    <row r="7925" spans="1:8" ht="12.5" customHeight="1">
      <c r="A7925" s="55">
        <v>11200</v>
      </c>
      <c r="B7925" s="55">
        <v>6</v>
      </c>
      <c r="C7925" s="55" t="s">
        <v>28419</v>
      </c>
      <c r="D7925" s="55" t="s">
        <v>4649</v>
      </c>
      <c r="E7925" s="55" t="s">
        <v>28420</v>
      </c>
      <c r="F7925" s="55" t="s">
        <v>4651</v>
      </c>
      <c r="G7925" s="55" t="s">
        <v>28421</v>
      </c>
      <c r="H7925" s="55">
        <v>0</v>
      </c>
    </row>
    <row r="7926" spans="1:8" ht="12.5" customHeight="1">
      <c r="A7926" s="55">
        <v>12783</v>
      </c>
      <c r="B7926" s="55">
        <v>6</v>
      </c>
      <c r="C7926" s="55" t="s">
        <v>28422</v>
      </c>
      <c r="D7926" s="55" t="s">
        <v>4649</v>
      </c>
      <c r="E7926" s="55" t="s">
        <v>28423</v>
      </c>
      <c r="F7926" s="55" t="s">
        <v>4651</v>
      </c>
      <c r="G7926" s="55" t="s">
        <v>28424</v>
      </c>
      <c r="H7926" s="55">
        <v>0</v>
      </c>
    </row>
    <row r="7927" spans="1:8" ht="12.5" customHeight="1">
      <c r="A7927" s="55">
        <v>13231</v>
      </c>
      <c r="B7927" s="55">
        <v>6</v>
      </c>
      <c r="C7927" s="55" t="s">
        <v>28425</v>
      </c>
      <c r="D7927" s="55" t="s">
        <v>4649</v>
      </c>
      <c r="E7927" s="55" t="s">
        <v>28426</v>
      </c>
      <c r="F7927" s="55" t="s">
        <v>4651</v>
      </c>
      <c r="G7927" s="55" t="s">
        <v>28427</v>
      </c>
      <c r="H7927" s="55">
        <v>0</v>
      </c>
    </row>
    <row r="7928" spans="1:8" ht="12.5" customHeight="1">
      <c r="A7928" s="55">
        <v>13710</v>
      </c>
      <c r="B7928" s="55">
        <v>6</v>
      </c>
      <c r="C7928" s="55" t="s">
        <v>28428</v>
      </c>
      <c r="D7928" s="55" t="s">
        <v>4649</v>
      </c>
      <c r="E7928" s="55" t="s">
        <v>28429</v>
      </c>
      <c r="F7928" s="55" t="s">
        <v>4651</v>
      </c>
      <c r="G7928" s="55" t="s">
        <v>28430</v>
      </c>
      <c r="H7928" s="55">
        <v>0</v>
      </c>
    </row>
    <row r="7929" spans="1:8" ht="12.5" customHeight="1">
      <c r="A7929" s="55">
        <v>14353</v>
      </c>
      <c r="B7929" s="55">
        <v>6</v>
      </c>
      <c r="C7929" s="55" t="s">
        <v>28431</v>
      </c>
      <c r="D7929" s="55" t="s">
        <v>4649</v>
      </c>
      <c r="E7929" s="55" t="s">
        <v>28432</v>
      </c>
      <c r="F7929" s="55" t="s">
        <v>4651</v>
      </c>
      <c r="G7929" s="55" t="s">
        <v>28433</v>
      </c>
      <c r="H7929" s="55">
        <v>0</v>
      </c>
    </row>
    <row r="7930" spans="1:8" ht="12.5" customHeight="1">
      <c r="A7930" s="55">
        <v>14416</v>
      </c>
      <c r="B7930" s="55">
        <v>6</v>
      </c>
      <c r="C7930" s="55" t="s">
        <v>28434</v>
      </c>
      <c r="D7930" s="55" t="s">
        <v>4649</v>
      </c>
      <c r="E7930" s="55" t="s">
        <v>28435</v>
      </c>
      <c r="F7930" s="55" t="s">
        <v>4651</v>
      </c>
      <c r="G7930" s="55" t="s">
        <v>28436</v>
      </c>
      <c r="H7930" s="55">
        <v>0</v>
      </c>
    </row>
    <row r="7931" spans="1:8" ht="12.5" customHeight="1">
      <c r="A7931" s="55">
        <v>16097</v>
      </c>
      <c r="B7931" s="55">
        <v>6</v>
      </c>
      <c r="C7931" s="55" t="s">
        <v>28437</v>
      </c>
      <c r="D7931" s="55" t="s">
        <v>4649</v>
      </c>
      <c r="E7931" s="55" t="s">
        <v>28438</v>
      </c>
      <c r="F7931" s="55" t="s">
        <v>4651</v>
      </c>
      <c r="G7931" s="55" t="s">
        <v>28439</v>
      </c>
      <c r="H7931" s="55">
        <v>0</v>
      </c>
    </row>
    <row r="7932" spans="1:8" ht="12.5" customHeight="1">
      <c r="A7932" s="55">
        <v>16491</v>
      </c>
      <c r="B7932" s="55">
        <v>6</v>
      </c>
      <c r="C7932" s="55" t="s">
        <v>28440</v>
      </c>
      <c r="D7932" s="55" t="s">
        <v>4649</v>
      </c>
      <c r="E7932" s="55" t="s">
        <v>28441</v>
      </c>
      <c r="F7932" s="55" t="s">
        <v>4651</v>
      </c>
      <c r="G7932" s="55" t="s">
        <v>28442</v>
      </c>
      <c r="H7932" s="55">
        <v>0</v>
      </c>
    </row>
    <row r="7933" spans="1:8" ht="12.5" customHeight="1">
      <c r="A7933" s="55">
        <v>16810</v>
      </c>
      <c r="B7933" s="55">
        <v>6</v>
      </c>
      <c r="C7933" s="55" t="s">
        <v>28443</v>
      </c>
      <c r="D7933" s="55" t="s">
        <v>4649</v>
      </c>
      <c r="E7933" s="55" t="s">
        <v>28444</v>
      </c>
      <c r="F7933" s="55" t="s">
        <v>4651</v>
      </c>
      <c r="G7933" s="55" t="s">
        <v>28445</v>
      </c>
      <c r="H7933" s="55">
        <v>0</v>
      </c>
    </row>
    <row r="7934" spans="1:8" ht="12.5" customHeight="1">
      <c r="A7934" s="55">
        <v>16955</v>
      </c>
      <c r="B7934" s="55">
        <v>6</v>
      </c>
      <c r="C7934" s="55" t="s">
        <v>28446</v>
      </c>
      <c r="D7934" s="55" t="s">
        <v>4649</v>
      </c>
      <c r="E7934" s="55" t="s">
        <v>28447</v>
      </c>
      <c r="F7934" s="55" t="s">
        <v>4651</v>
      </c>
      <c r="G7934" s="55" t="s">
        <v>28448</v>
      </c>
      <c r="H7934" s="55">
        <v>0</v>
      </c>
    </row>
    <row r="7935" spans="1:8" ht="12.5" customHeight="1">
      <c r="A7935" s="55">
        <v>17023</v>
      </c>
      <c r="B7935" s="55">
        <v>6</v>
      </c>
      <c r="C7935" s="55" t="s">
        <v>28449</v>
      </c>
      <c r="D7935" s="55" t="s">
        <v>4649</v>
      </c>
      <c r="E7935" s="55" t="s">
        <v>28450</v>
      </c>
      <c r="F7935" s="55" t="s">
        <v>4651</v>
      </c>
      <c r="G7935" s="55" t="s">
        <v>28451</v>
      </c>
      <c r="H7935" s="55">
        <v>0</v>
      </c>
    </row>
    <row r="7936" spans="1:8" ht="12.5" customHeight="1">
      <c r="A7936" s="55">
        <v>17116</v>
      </c>
      <c r="B7936" s="55">
        <v>6</v>
      </c>
      <c r="C7936" s="55" t="s">
        <v>28452</v>
      </c>
      <c r="D7936" s="55" t="s">
        <v>4649</v>
      </c>
      <c r="E7936" s="55" t="s">
        <v>28453</v>
      </c>
      <c r="F7936" s="55" t="s">
        <v>4651</v>
      </c>
      <c r="G7936" s="55" t="s">
        <v>28454</v>
      </c>
      <c r="H7936" s="55">
        <v>0</v>
      </c>
    </row>
    <row r="7937" spans="1:8" ht="12.5" customHeight="1">
      <c r="A7937" s="55">
        <v>18839</v>
      </c>
      <c r="B7937" s="55">
        <v>6</v>
      </c>
      <c r="C7937" s="55" t="s">
        <v>28455</v>
      </c>
      <c r="D7937" s="55" t="s">
        <v>4649</v>
      </c>
      <c r="E7937" s="55" t="s">
        <v>28456</v>
      </c>
      <c r="F7937" s="55" t="s">
        <v>4651</v>
      </c>
      <c r="G7937" s="55" t="s">
        <v>28457</v>
      </c>
      <c r="H7937" s="55">
        <v>0</v>
      </c>
    </row>
    <row r="7938" spans="1:8" ht="12.5" customHeight="1">
      <c r="A7938" s="55">
        <v>18852</v>
      </c>
      <c r="B7938" s="55">
        <v>6</v>
      </c>
      <c r="C7938" s="55" t="s">
        <v>28458</v>
      </c>
      <c r="D7938" s="55" t="s">
        <v>4649</v>
      </c>
      <c r="E7938" s="55" t="s">
        <v>28459</v>
      </c>
      <c r="F7938" s="55" t="s">
        <v>4651</v>
      </c>
      <c r="G7938" s="55" t="s">
        <v>28460</v>
      </c>
      <c r="H7938" s="55">
        <v>0</v>
      </c>
    </row>
    <row r="7939" spans="1:8" ht="12.5" customHeight="1">
      <c r="A7939" s="55">
        <v>20208</v>
      </c>
      <c r="B7939" s="55">
        <v>6</v>
      </c>
      <c r="C7939" s="55" t="s">
        <v>28461</v>
      </c>
      <c r="D7939" s="55" t="s">
        <v>4649</v>
      </c>
      <c r="E7939" s="55" t="s">
        <v>28462</v>
      </c>
      <c r="F7939" s="55" t="s">
        <v>4651</v>
      </c>
      <c r="G7939" s="55" t="s">
        <v>28463</v>
      </c>
      <c r="H7939" s="55">
        <v>0</v>
      </c>
    </row>
    <row r="7940" spans="1:8" ht="12.5" customHeight="1">
      <c r="A7940" s="55">
        <v>20441</v>
      </c>
      <c r="B7940" s="55">
        <v>6</v>
      </c>
      <c r="C7940" s="55" t="s">
        <v>28464</v>
      </c>
      <c r="D7940" s="55" t="s">
        <v>4649</v>
      </c>
      <c r="E7940" s="55" t="s">
        <v>28465</v>
      </c>
      <c r="F7940" s="55" t="s">
        <v>4651</v>
      </c>
      <c r="G7940" s="55" t="s">
        <v>28466</v>
      </c>
      <c r="H7940" s="55">
        <v>0</v>
      </c>
    </row>
    <row r="7941" spans="1:8" ht="12.5" customHeight="1">
      <c r="A7941" s="55">
        <v>20651</v>
      </c>
      <c r="B7941" s="55">
        <v>6</v>
      </c>
      <c r="C7941" s="55" t="s">
        <v>28467</v>
      </c>
      <c r="D7941" s="55" t="s">
        <v>4649</v>
      </c>
      <c r="E7941" s="55" t="s">
        <v>28468</v>
      </c>
      <c r="F7941" s="55" t="s">
        <v>4651</v>
      </c>
      <c r="G7941" s="55" t="s">
        <v>28469</v>
      </c>
      <c r="H7941" s="55">
        <v>0</v>
      </c>
    </row>
    <row r="7942" spans="1:8" ht="12.5" customHeight="1">
      <c r="A7942" s="55">
        <v>20746</v>
      </c>
      <c r="B7942" s="55">
        <v>6</v>
      </c>
      <c r="C7942" s="55" t="s">
        <v>28470</v>
      </c>
      <c r="D7942" s="55" t="s">
        <v>4649</v>
      </c>
      <c r="E7942" s="55" t="s">
        <v>28471</v>
      </c>
      <c r="F7942" s="55" t="s">
        <v>4651</v>
      </c>
      <c r="G7942" s="55" t="s">
        <v>28472</v>
      </c>
      <c r="H7942" s="55">
        <v>0</v>
      </c>
    </row>
    <row r="7943" spans="1:8" ht="12.5" customHeight="1">
      <c r="A7943" s="55">
        <v>22117</v>
      </c>
      <c r="B7943" s="55">
        <v>6</v>
      </c>
      <c r="C7943" s="55" t="s">
        <v>28473</v>
      </c>
      <c r="D7943" s="55" t="s">
        <v>4649</v>
      </c>
      <c r="E7943" s="55" t="s">
        <v>28474</v>
      </c>
      <c r="F7943" s="55" t="s">
        <v>4651</v>
      </c>
      <c r="G7943" s="55" t="s">
        <v>28475</v>
      </c>
      <c r="H7943" s="55">
        <v>0</v>
      </c>
    </row>
    <row r="7944" spans="1:8" ht="12.5" customHeight="1">
      <c r="A7944" s="55">
        <v>22232</v>
      </c>
      <c r="B7944" s="55">
        <v>6</v>
      </c>
      <c r="C7944" s="55" t="s">
        <v>28476</v>
      </c>
      <c r="D7944" s="55" t="s">
        <v>4649</v>
      </c>
      <c r="E7944" s="55" t="s">
        <v>28477</v>
      </c>
      <c r="F7944" s="55" t="s">
        <v>4651</v>
      </c>
      <c r="G7944" s="55" t="s">
        <v>28478</v>
      </c>
      <c r="H7944" s="55">
        <v>0</v>
      </c>
    </row>
    <row r="7945" spans="1:8" ht="12.5" customHeight="1">
      <c r="A7945" s="55">
        <v>22882</v>
      </c>
      <c r="B7945" s="55">
        <v>6</v>
      </c>
      <c r="C7945" s="55" t="s">
        <v>28479</v>
      </c>
      <c r="D7945" s="55" t="s">
        <v>4649</v>
      </c>
      <c r="E7945" s="55" t="s">
        <v>28480</v>
      </c>
      <c r="F7945" s="55" t="s">
        <v>4651</v>
      </c>
      <c r="G7945" s="55" t="s">
        <v>28481</v>
      </c>
      <c r="H7945" s="55">
        <v>0</v>
      </c>
    </row>
    <row r="7946" spans="1:8" ht="12.5" customHeight="1">
      <c r="A7946" s="55">
        <v>23554</v>
      </c>
      <c r="B7946" s="55">
        <v>6</v>
      </c>
      <c r="C7946" s="55" t="s">
        <v>28482</v>
      </c>
      <c r="D7946" s="55" t="s">
        <v>4649</v>
      </c>
      <c r="E7946" s="55" t="s">
        <v>28483</v>
      </c>
      <c r="F7946" s="55" t="s">
        <v>4651</v>
      </c>
      <c r="G7946" s="55" t="s">
        <v>28484</v>
      </c>
      <c r="H7946" s="55">
        <v>0</v>
      </c>
    </row>
    <row r="7947" spans="1:8" ht="12.5" customHeight="1">
      <c r="A7947" s="55">
        <v>25340</v>
      </c>
      <c r="B7947" s="55">
        <v>6</v>
      </c>
      <c r="C7947" s="55" t="s">
        <v>28485</v>
      </c>
      <c r="D7947" s="55" t="s">
        <v>4649</v>
      </c>
      <c r="E7947" s="55" t="s">
        <v>28486</v>
      </c>
      <c r="F7947" s="55" t="s">
        <v>4651</v>
      </c>
      <c r="G7947" s="55" t="s">
        <v>28487</v>
      </c>
      <c r="H7947" s="55">
        <v>0</v>
      </c>
    </row>
    <row r="7948" spans="1:8" ht="12.5" customHeight="1">
      <c r="A7948" s="55">
        <v>27043</v>
      </c>
      <c r="B7948" s="55">
        <v>6</v>
      </c>
      <c r="C7948" s="55" t="s">
        <v>28488</v>
      </c>
      <c r="D7948" s="55" t="s">
        <v>4649</v>
      </c>
      <c r="E7948" s="55" t="s">
        <v>28489</v>
      </c>
      <c r="F7948" s="55" t="s">
        <v>4651</v>
      </c>
      <c r="G7948" s="55" t="s">
        <v>28490</v>
      </c>
      <c r="H7948" s="55">
        <v>0</v>
      </c>
    </row>
    <row r="7949" spans="1:8" ht="12.5" customHeight="1">
      <c r="A7949" s="55">
        <v>27297</v>
      </c>
      <c r="B7949" s="55">
        <v>6</v>
      </c>
      <c r="C7949" s="55" t="s">
        <v>28491</v>
      </c>
      <c r="D7949" s="55" t="s">
        <v>4649</v>
      </c>
      <c r="E7949" s="55" t="s">
        <v>28492</v>
      </c>
      <c r="F7949" s="55" t="s">
        <v>4651</v>
      </c>
      <c r="G7949" s="55" t="s">
        <v>28493</v>
      </c>
      <c r="H7949" s="55">
        <v>0</v>
      </c>
    </row>
    <row r="7950" spans="1:8" ht="12.5" customHeight="1">
      <c r="A7950" s="55">
        <v>27420</v>
      </c>
      <c r="B7950" s="55">
        <v>6</v>
      </c>
      <c r="C7950" s="55" t="s">
        <v>28494</v>
      </c>
      <c r="D7950" s="55" t="s">
        <v>4649</v>
      </c>
      <c r="E7950" s="55" t="s">
        <v>28495</v>
      </c>
      <c r="F7950" s="55" t="s">
        <v>4651</v>
      </c>
      <c r="G7950" s="55" t="s">
        <v>28496</v>
      </c>
      <c r="H7950" s="55">
        <v>0</v>
      </c>
    </row>
    <row r="7951" spans="1:8" ht="12.5" customHeight="1">
      <c r="A7951" s="55">
        <v>27436</v>
      </c>
      <c r="B7951" s="55">
        <v>6</v>
      </c>
      <c r="C7951" s="55" t="s">
        <v>28497</v>
      </c>
      <c r="D7951" s="55" t="s">
        <v>4649</v>
      </c>
      <c r="E7951" s="55" t="s">
        <v>28498</v>
      </c>
      <c r="F7951" s="55" t="s">
        <v>4651</v>
      </c>
      <c r="G7951" s="55" t="s">
        <v>28499</v>
      </c>
      <c r="H7951" s="55">
        <v>0</v>
      </c>
    </row>
    <row r="7952" spans="1:8" ht="12.5" customHeight="1">
      <c r="A7952" s="55">
        <v>27536</v>
      </c>
      <c r="B7952" s="55">
        <v>6</v>
      </c>
      <c r="C7952" s="55" t="s">
        <v>28500</v>
      </c>
      <c r="D7952" s="55" t="s">
        <v>4649</v>
      </c>
      <c r="E7952" s="55" t="s">
        <v>28501</v>
      </c>
      <c r="F7952" s="55" t="s">
        <v>4651</v>
      </c>
      <c r="G7952" s="55" t="s">
        <v>28502</v>
      </c>
      <c r="H7952" s="55">
        <v>0</v>
      </c>
    </row>
    <row r="7953" spans="1:8" ht="12.5" customHeight="1">
      <c r="A7953" s="55">
        <v>27725</v>
      </c>
      <c r="B7953" s="55">
        <v>6</v>
      </c>
      <c r="C7953" s="55" t="s">
        <v>28503</v>
      </c>
      <c r="D7953" s="55" t="s">
        <v>4649</v>
      </c>
      <c r="E7953" s="55" t="s">
        <v>28504</v>
      </c>
      <c r="F7953" s="55" t="s">
        <v>4651</v>
      </c>
      <c r="G7953" s="55" t="s">
        <v>28505</v>
      </c>
      <c r="H7953" s="55">
        <v>0</v>
      </c>
    </row>
    <row r="7954" spans="1:8" ht="12.5" customHeight="1">
      <c r="A7954" s="55">
        <v>28000</v>
      </c>
      <c r="B7954" s="55">
        <v>6</v>
      </c>
      <c r="C7954" s="55" t="s">
        <v>28506</v>
      </c>
      <c r="D7954" s="55" t="s">
        <v>4649</v>
      </c>
      <c r="E7954" s="55" t="s">
        <v>28507</v>
      </c>
      <c r="F7954" s="55" t="s">
        <v>4651</v>
      </c>
      <c r="G7954" s="55" t="s">
        <v>28508</v>
      </c>
      <c r="H7954" s="55">
        <v>0</v>
      </c>
    </row>
    <row r="7955" spans="1:8" ht="12.5" customHeight="1">
      <c r="A7955" s="55">
        <v>29042</v>
      </c>
      <c r="B7955" s="55">
        <v>6</v>
      </c>
      <c r="C7955" s="55" t="s">
        <v>28509</v>
      </c>
      <c r="D7955" s="55" t="s">
        <v>4649</v>
      </c>
      <c r="E7955" s="55" t="s">
        <v>28510</v>
      </c>
      <c r="F7955" s="55" t="s">
        <v>4651</v>
      </c>
      <c r="G7955" s="55" t="s">
        <v>28511</v>
      </c>
      <c r="H7955" s="55">
        <v>0</v>
      </c>
    </row>
    <row r="7956" spans="1:8" ht="12.5" customHeight="1">
      <c r="A7956" s="55">
        <v>29154</v>
      </c>
      <c r="B7956" s="55">
        <v>6</v>
      </c>
      <c r="C7956" s="55" t="s">
        <v>28512</v>
      </c>
      <c r="D7956" s="55" t="s">
        <v>4649</v>
      </c>
      <c r="E7956" s="55" t="s">
        <v>28513</v>
      </c>
      <c r="F7956" s="55" t="s">
        <v>4651</v>
      </c>
      <c r="G7956" s="55" t="s">
        <v>28514</v>
      </c>
      <c r="H7956" s="55">
        <v>0</v>
      </c>
    </row>
    <row r="7957" spans="1:8" ht="12.5" customHeight="1">
      <c r="A7957" s="55">
        <v>29267</v>
      </c>
      <c r="B7957" s="55">
        <v>6</v>
      </c>
      <c r="C7957" s="55" t="s">
        <v>28515</v>
      </c>
      <c r="D7957" s="55" t="s">
        <v>4649</v>
      </c>
      <c r="E7957" s="55" t="s">
        <v>28516</v>
      </c>
      <c r="F7957" s="55" t="s">
        <v>4651</v>
      </c>
      <c r="G7957" s="55" t="s">
        <v>28517</v>
      </c>
      <c r="H7957" s="55">
        <v>0</v>
      </c>
    </row>
    <row r="7958" spans="1:8" ht="12.5" customHeight="1">
      <c r="A7958" s="55">
        <v>11142</v>
      </c>
      <c r="B7958" s="55">
        <v>6</v>
      </c>
      <c r="C7958" s="55" t="s">
        <v>28518</v>
      </c>
      <c r="D7958" s="55" t="s">
        <v>4649</v>
      </c>
      <c r="E7958" s="55" t="s">
        <v>28519</v>
      </c>
      <c r="F7958" s="55" t="s">
        <v>4651</v>
      </c>
      <c r="G7958" s="55" t="s">
        <v>28520</v>
      </c>
      <c r="H7958" s="55">
        <v>0</v>
      </c>
    </row>
    <row r="7959" spans="1:8" ht="12.5" customHeight="1">
      <c r="A7959" s="55">
        <v>11618</v>
      </c>
      <c r="B7959" s="55">
        <v>6</v>
      </c>
      <c r="C7959" s="55" t="s">
        <v>28521</v>
      </c>
      <c r="D7959" s="55" t="s">
        <v>4649</v>
      </c>
      <c r="E7959" s="55" t="s">
        <v>28522</v>
      </c>
      <c r="F7959" s="55" t="s">
        <v>4651</v>
      </c>
      <c r="G7959" s="55" t="s">
        <v>28523</v>
      </c>
      <c r="H7959" s="55">
        <v>0</v>
      </c>
    </row>
    <row r="7960" spans="1:8" ht="12.5" customHeight="1">
      <c r="A7960" s="55">
        <v>11642</v>
      </c>
      <c r="B7960" s="55">
        <v>6</v>
      </c>
      <c r="C7960" s="55" t="s">
        <v>28524</v>
      </c>
      <c r="D7960" s="55" t="s">
        <v>4649</v>
      </c>
      <c r="E7960" s="55" t="s">
        <v>28525</v>
      </c>
      <c r="F7960" s="55" t="s">
        <v>4651</v>
      </c>
      <c r="G7960" s="55" t="s">
        <v>28526</v>
      </c>
      <c r="H7960" s="55">
        <v>0</v>
      </c>
    </row>
    <row r="7961" spans="1:8" ht="12.5" customHeight="1">
      <c r="A7961" s="55">
        <v>11888</v>
      </c>
      <c r="B7961" s="55">
        <v>6</v>
      </c>
      <c r="C7961" s="55" t="s">
        <v>28527</v>
      </c>
      <c r="D7961" s="55" t="s">
        <v>4649</v>
      </c>
      <c r="E7961" s="55" t="s">
        <v>28528</v>
      </c>
      <c r="F7961" s="55" t="s">
        <v>4651</v>
      </c>
      <c r="G7961" s="55" t="s">
        <v>28529</v>
      </c>
      <c r="H7961" s="55">
        <v>0</v>
      </c>
    </row>
    <row r="7962" spans="1:8" ht="12.5" customHeight="1">
      <c r="A7962" s="55">
        <v>12122</v>
      </c>
      <c r="B7962" s="55">
        <v>6</v>
      </c>
      <c r="C7962" s="55" t="s">
        <v>28530</v>
      </c>
      <c r="D7962" s="55" t="s">
        <v>4649</v>
      </c>
      <c r="E7962" s="55" t="s">
        <v>28531</v>
      </c>
      <c r="F7962" s="55" t="s">
        <v>4651</v>
      </c>
      <c r="G7962" s="55" t="s">
        <v>28532</v>
      </c>
      <c r="H7962" s="55">
        <v>0</v>
      </c>
    </row>
    <row r="7963" spans="1:8" ht="12.5" customHeight="1">
      <c r="A7963" s="55">
        <v>13209</v>
      </c>
      <c r="B7963" s="55">
        <v>6</v>
      </c>
      <c r="C7963" s="55" t="s">
        <v>28533</v>
      </c>
      <c r="D7963" s="55" t="s">
        <v>4649</v>
      </c>
      <c r="E7963" s="55" t="s">
        <v>28534</v>
      </c>
      <c r="F7963" s="55" t="s">
        <v>4651</v>
      </c>
      <c r="G7963" s="55" t="s">
        <v>28535</v>
      </c>
      <c r="H7963" s="55">
        <v>0</v>
      </c>
    </row>
    <row r="7964" spans="1:8" ht="12.5" customHeight="1">
      <c r="A7964" s="55">
        <v>13920</v>
      </c>
      <c r="B7964" s="55">
        <v>6</v>
      </c>
      <c r="C7964" s="55" t="s">
        <v>28536</v>
      </c>
      <c r="D7964" s="55" t="s">
        <v>4649</v>
      </c>
      <c r="E7964" s="55" t="s">
        <v>28537</v>
      </c>
      <c r="F7964" s="55" t="s">
        <v>4651</v>
      </c>
      <c r="G7964" s="55" t="s">
        <v>28538</v>
      </c>
      <c r="H7964" s="55">
        <v>0</v>
      </c>
    </row>
    <row r="7965" spans="1:8" ht="12.5" customHeight="1">
      <c r="A7965" s="55">
        <v>14497</v>
      </c>
      <c r="B7965" s="55">
        <v>6</v>
      </c>
      <c r="C7965" s="55" t="s">
        <v>28539</v>
      </c>
      <c r="D7965" s="55" t="s">
        <v>4649</v>
      </c>
      <c r="E7965" s="55" t="s">
        <v>28540</v>
      </c>
      <c r="F7965" s="55" t="s">
        <v>4651</v>
      </c>
      <c r="G7965" s="55" t="s">
        <v>28541</v>
      </c>
      <c r="H7965" s="55">
        <v>0</v>
      </c>
    </row>
    <row r="7966" spans="1:8" ht="12.5" customHeight="1">
      <c r="A7966" s="55">
        <v>15162</v>
      </c>
      <c r="B7966" s="55">
        <v>6</v>
      </c>
      <c r="C7966" s="55" t="s">
        <v>28542</v>
      </c>
      <c r="D7966" s="55" t="s">
        <v>4649</v>
      </c>
      <c r="E7966" s="55" t="s">
        <v>28543</v>
      </c>
      <c r="F7966" s="55" t="s">
        <v>4651</v>
      </c>
      <c r="G7966" s="55" t="s">
        <v>28544</v>
      </c>
      <c r="H7966" s="55">
        <v>0</v>
      </c>
    </row>
    <row r="7967" spans="1:8" ht="12.5" customHeight="1">
      <c r="A7967" s="55">
        <v>15864</v>
      </c>
      <c r="B7967" s="55">
        <v>6</v>
      </c>
      <c r="C7967" s="55" t="s">
        <v>28545</v>
      </c>
      <c r="D7967" s="55" t="s">
        <v>4649</v>
      </c>
      <c r="E7967" s="55" t="s">
        <v>28546</v>
      </c>
      <c r="F7967" s="55" t="s">
        <v>4651</v>
      </c>
      <c r="G7967" s="55" t="s">
        <v>28547</v>
      </c>
      <c r="H7967" s="55">
        <v>0</v>
      </c>
    </row>
    <row r="7968" spans="1:8" ht="12.5" customHeight="1">
      <c r="A7968" s="55">
        <v>16106</v>
      </c>
      <c r="B7968" s="55">
        <v>6</v>
      </c>
      <c r="C7968" s="55" t="s">
        <v>28548</v>
      </c>
      <c r="D7968" s="55" t="s">
        <v>4649</v>
      </c>
      <c r="E7968" s="55" t="s">
        <v>28549</v>
      </c>
      <c r="F7968" s="55" t="s">
        <v>4651</v>
      </c>
      <c r="G7968" s="55" t="s">
        <v>28550</v>
      </c>
      <c r="H7968" s="55">
        <v>0</v>
      </c>
    </row>
    <row r="7969" spans="1:8" ht="12.5" customHeight="1">
      <c r="A7969" s="55">
        <v>16149</v>
      </c>
      <c r="B7969" s="55">
        <v>6</v>
      </c>
      <c r="C7969" s="55" t="s">
        <v>28551</v>
      </c>
      <c r="D7969" s="55" t="s">
        <v>4649</v>
      </c>
      <c r="E7969" s="55" t="s">
        <v>28552</v>
      </c>
      <c r="F7969" s="55" t="s">
        <v>4651</v>
      </c>
      <c r="G7969" s="55" t="s">
        <v>28553</v>
      </c>
      <c r="H7969" s="55">
        <v>0</v>
      </c>
    </row>
    <row r="7970" spans="1:8" ht="12.5" customHeight="1">
      <c r="A7970" s="55">
        <v>18078</v>
      </c>
      <c r="B7970" s="55">
        <v>6</v>
      </c>
      <c r="C7970" s="55" t="s">
        <v>28554</v>
      </c>
      <c r="D7970" s="55" t="s">
        <v>4649</v>
      </c>
      <c r="E7970" s="55" t="s">
        <v>28555</v>
      </c>
      <c r="F7970" s="55" t="s">
        <v>4651</v>
      </c>
      <c r="G7970" s="55" t="s">
        <v>28556</v>
      </c>
      <c r="H7970" s="55">
        <v>0</v>
      </c>
    </row>
    <row r="7971" spans="1:8" ht="12.5" customHeight="1">
      <c r="A7971" s="55">
        <v>18922</v>
      </c>
      <c r="B7971" s="55">
        <v>6</v>
      </c>
      <c r="C7971" s="55" t="s">
        <v>28557</v>
      </c>
      <c r="D7971" s="55" t="s">
        <v>4649</v>
      </c>
      <c r="E7971" s="55" t="s">
        <v>28558</v>
      </c>
      <c r="F7971" s="55" t="s">
        <v>4651</v>
      </c>
      <c r="G7971" s="55" t="s">
        <v>28559</v>
      </c>
      <c r="H7971" s="55">
        <v>0</v>
      </c>
    </row>
    <row r="7972" spans="1:8" ht="12.5" customHeight="1">
      <c r="A7972" s="55">
        <v>18925</v>
      </c>
      <c r="B7972" s="55">
        <v>6</v>
      </c>
      <c r="C7972" s="55" t="s">
        <v>28560</v>
      </c>
      <c r="D7972" s="55" t="s">
        <v>4649</v>
      </c>
      <c r="E7972" s="55" t="s">
        <v>28561</v>
      </c>
      <c r="F7972" s="55" t="s">
        <v>4651</v>
      </c>
      <c r="G7972" s="55" t="s">
        <v>28562</v>
      </c>
      <c r="H7972" s="55">
        <v>0</v>
      </c>
    </row>
    <row r="7973" spans="1:8" ht="12.5" customHeight="1">
      <c r="A7973" s="55">
        <v>19681</v>
      </c>
      <c r="B7973" s="55">
        <v>6</v>
      </c>
      <c r="C7973" s="55" t="s">
        <v>28563</v>
      </c>
      <c r="D7973" s="55" t="s">
        <v>4649</v>
      </c>
      <c r="E7973" s="55" t="s">
        <v>28564</v>
      </c>
      <c r="F7973" s="55" t="s">
        <v>4651</v>
      </c>
      <c r="G7973" s="55" t="s">
        <v>28565</v>
      </c>
      <c r="H7973" s="55">
        <v>0</v>
      </c>
    </row>
    <row r="7974" spans="1:8" ht="12.5" customHeight="1">
      <c r="A7974" s="55">
        <v>19757</v>
      </c>
      <c r="B7974" s="55">
        <v>6</v>
      </c>
      <c r="C7974" s="55" t="s">
        <v>28566</v>
      </c>
      <c r="D7974" s="55" t="s">
        <v>4649</v>
      </c>
      <c r="E7974" s="55" t="s">
        <v>28567</v>
      </c>
      <c r="F7974" s="55" t="s">
        <v>4651</v>
      </c>
      <c r="G7974" s="55" t="s">
        <v>28568</v>
      </c>
      <c r="H7974" s="55">
        <v>0</v>
      </c>
    </row>
    <row r="7975" spans="1:8" ht="12.5" customHeight="1">
      <c r="A7975" s="55">
        <v>19829</v>
      </c>
      <c r="B7975" s="55">
        <v>6</v>
      </c>
      <c r="C7975" s="55" t="s">
        <v>28569</v>
      </c>
      <c r="D7975" s="55" t="s">
        <v>4649</v>
      </c>
      <c r="E7975" s="55" t="s">
        <v>28570</v>
      </c>
      <c r="F7975" s="55" t="s">
        <v>4651</v>
      </c>
      <c r="G7975" s="55" t="s">
        <v>28571</v>
      </c>
      <c r="H7975" s="55">
        <v>0</v>
      </c>
    </row>
    <row r="7976" spans="1:8" ht="12.5" customHeight="1">
      <c r="A7976" s="55">
        <v>20188</v>
      </c>
      <c r="B7976" s="55">
        <v>6</v>
      </c>
      <c r="C7976" s="55" t="s">
        <v>28572</v>
      </c>
      <c r="D7976" s="55" t="s">
        <v>4649</v>
      </c>
      <c r="E7976" s="55" t="s">
        <v>28573</v>
      </c>
      <c r="F7976" s="55" t="s">
        <v>4651</v>
      </c>
      <c r="G7976" s="55" t="s">
        <v>28574</v>
      </c>
      <c r="H7976" s="55">
        <v>0</v>
      </c>
    </row>
    <row r="7977" spans="1:8" ht="12.5" customHeight="1">
      <c r="A7977" s="55">
        <v>20280</v>
      </c>
      <c r="B7977" s="55">
        <v>6</v>
      </c>
      <c r="C7977" s="55" t="s">
        <v>28575</v>
      </c>
      <c r="D7977" s="55" t="s">
        <v>4649</v>
      </c>
      <c r="E7977" s="55" t="s">
        <v>28576</v>
      </c>
      <c r="F7977" s="55" t="s">
        <v>4651</v>
      </c>
      <c r="G7977" s="55" t="s">
        <v>28577</v>
      </c>
      <c r="H7977" s="55">
        <v>0</v>
      </c>
    </row>
    <row r="7978" spans="1:8" ht="12.5" customHeight="1">
      <c r="A7978" s="55">
        <v>21238</v>
      </c>
      <c r="B7978" s="55">
        <v>6</v>
      </c>
      <c r="C7978" s="55" t="s">
        <v>28578</v>
      </c>
      <c r="D7978" s="55" t="s">
        <v>4649</v>
      </c>
      <c r="E7978" s="55" t="s">
        <v>28579</v>
      </c>
      <c r="F7978" s="55" t="s">
        <v>4651</v>
      </c>
      <c r="G7978" s="55" t="s">
        <v>28580</v>
      </c>
      <c r="H7978" s="55">
        <v>0</v>
      </c>
    </row>
    <row r="7979" spans="1:8" ht="12.5" customHeight="1">
      <c r="A7979" s="55">
        <v>21276</v>
      </c>
      <c r="B7979" s="55">
        <v>6</v>
      </c>
      <c r="C7979" s="55" t="s">
        <v>28581</v>
      </c>
      <c r="D7979" s="55" t="s">
        <v>4649</v>
      </c>
      <c r="E7979" s="55" t="s">
        <v>28582</v>
      </c>
      <c r="F7979" s="55" t="s">
        <v>4651</v>
      </c>
      <c r="G7979" s="55" t="s">
        <v>28583</v>
      </c>
      <c r="H7979" s="55">
        <v>0</v>
      </c>
    </row>
    <row r="7980" spans="1:8" ht="12.5" customHeight="1">
      <c r="A7980" s="55">
        <v>21400</v>
      </c>
      <c r="B7980" s="55">
        <v>6</v>
      </c>
      <c r="C7980" s="55" t="s">
        <v>28584</v>
      </c>
      <c r="D7980" s="55" t="s">
        <v>4649</v>
      </c>
      <c r="E7980" s="55" t="s">
        <v>28585</v>
      </c>
      <c r="F7980" s="55" t="s">
        <v>4651</v>
      </c>
      <c r="G7980" s="55" t="s">
        <v>28586</v>
      </c>
      <c r="H7980" s="55">
        <v>0</v>
      </c>
    </row>
    <row r="7981" spans="1:8" ht="12.5" customHeight="1">
      <c r="A7981" s="55">
        <v>21658</v>
      </c>
      <c r="B7981" s="55">
        <v>6</v>
      </c>
      <c r="C7981" s="55" t="s">
        <v>28587</v>
      </c>
      <c r="D7981" s="55" t="s">
        <v>4649</v>
      </c>
      <c r="E7981" s="55" t="s">
        <v>28588</v>
      </c>
      <c r="F7981" s="55" t="s">
        <v>4651</v>
      </c>
      <c r="G7981" s="55" t="s">
        <v>28589</v>
      </c>
      <c r="H7981" s="55">
        <v>0</v>
      </c>
    </row>
    <row r="7982" spans="1:8" ht="12.5" customHeight="1">
      <c r="A7982" s="55">
        <v>22373</v>
      </c>
      <c r="B7982" s="55">
        <v>6</v>
      </c>
      <c r="C7982" s="55" t="s">
        <v>28590</v>
      </c>
      <c r="D7982" s="55" t="s">
        <v>4649</v>
      </c>
      <c r="E7982" s="55" t="s">
        <v>28591</v>
      </c>
      <c r="F7982" s="55" t="s">
        <v>4651</v>
      </c>
      <c r="G7982" s="55" t="s">
        <v>28592</v>
      </c>
      <c r="H7982" s="55">
        <v>0</v>
      </c>
    </row>
    <row r="7983" spans="1:8" ht="12.5" customHeight="1">
      <c r="A7983" s="55">
        <v>23137</v>
      </c>
      <c r="B7983" s="55">
        <v>6</v>
      </c>
      <c r="C7983" s="55" t="s">
        <v>28593</v>
      </c>
      <c r="D7983" s="55" t="s">
        <v>4649</v>
      </c>
      <c r="E7983" s="55" t="s">
        <v>28594</v>
      </c>
      <c r="F7983" s="55" t="s">
        <v>4651</v>
      </c>
      <c r="G7983" s="55" t="s">
        <v>28595</v>
      </c>
      <c r="H7983" s="55">
        <v>0</v>
      </c>
    </row>
    <row r="7984" spans="1:8" ht="12.5" customHeight="1">
      <c r="A7984" s="55">
        <v>23503</v>
      </c>
      <c r="B7984" s="55">
        <v>6</v>
      </c>
      <c r="C7984" s="55" t="s">
        <v>28596</v>
      </c>
      <c r="D7984" s="55" t="s">
        <v>4649</v>
      </c>
      <c r="E7984" s="55" t="s">
        <v>28597</v>
      </c>
      <c r="F7984" s="55" t="s">
        <v>4651</v>
      </c>
      <c r="G7984" s="55" t="s">
        <v>28598</v>
      </c>
      <c r="H7984" s="55">
        <v>0</v>
      </c>
    </row>
    <row r="7985" spans="1:8" ht="12.5" customHeight="1">
      <c r="A7985" s="55">
        <v>23551</v>
      </c>
      <c r="B7985" s="55">
        <v>6</v>
      </c>
      <c r="C7985" s="55" t="s">
        <v>28599</v>
      </c>
      <c r="D7985" s="55" t="s">
        <v>4649</v>
      </c>
      <c r="E7985" s="55" t="s">
        <v>28600</v>
      </c>
      <c r="F7985" s="55" t="s">
        <v>4651</v>
      </c>
      <c r="G7985" s="55" t="s">
        <v>28601</v>
      </c>
      <c r="H7985" s="55">
        <v>0</v>
      </c>
    </row>
    <row r="7986" spans="1:8" ht="12.5" customHeight="1">
      <c r="A7986" s="55">
        <v>23559</v>
      </c>
      <c r="B7986" s="55">
        <v>6</v>
      </c>
      <c r="C7986" s="55" t="s">
        <v>28602</v>
      </c>
      <c r="D7986" s="55" t="s">
        <v>4649</v>
      </c>
      <c r="E7986" s="55" t="s">
        <v>28603</v>
      </c>
      <c r="F7986" s="55" t="s">
        <v>4651</v>
      </c>
      <c r="G7986" s="55" t="s">
        <v>28604</v>
      </c>
      <c r="H7986" s="55">
        <v>0</v>
      </c>
    </row>
    <row r="7987" spans="1:8" ht="12.5" customHeight="1">
      <c r="A7987" s="55">
        <v>24731</v>
      </c>
      <c r="B7987" s="55">
        <v>6</v>
      </c>
      <c r="C7987" s="55" t="s">
        <v>28605</v>
      </c>
      <c r="D7987" s="55" t="s">
        <v>4649</v>
      </c>
      <c r="E7987" s="55" t="s">
        <v>28606</v>
      </c>
      <c r="F7987" s="55" t="s">
        <v>4651</v>
      </c>
      <c r="G7987" s="55" t="s">
        <v>28607</v>
      </c>
      <c r="H7987" s="55">
        <v>0</v>
      </c>
    </row>
    <row r="7988" spans="1:8" ht="12.5" customHeight="1">
      <c r="A7988" s="55">
        <v>24977</v>
      </c>
      <c r="B7988" s="55">
        <v>6</v>
      </c>
      <c r="C7988" s="55" t="s">
        <v>28608</v>
      </c>
      <c r="D7988" s="55" t="s">
        <v>4649</v>
      </c>
      <c r="E7988" s="55" t="s">
        <v>28609</v>
      </c>
      <c r="F7988" s="55" t="s">
        <v>4651</v>
      </c>
      <c r="G7988" s="55" t="s">
        <v>28610</v>
      </c>
      <c r="H7988" s="55">
        <v>0</v>
      </c>
    </row>
    <row r="7989" spans="1:8" ht="12.5" customHeight="1">
      <c r="A7989" s="55">
        <v>25100</v>
      </c>
      <c r="B7989" s="55">
        <v>6</v>
      </c>
      <c r="C7989" s="55" t="s">
        <v>28611</v>
      </c>
      <c r="D7989" s="55" t="s">
        <v>4649</v>
      </c>
      <c r="E7989" s="55" t="s">
        <v>28612</v>
      </c>
      <c r="F7989" s="55" t="s">
        <v>4651</v>
      </c>
      <c r="G7989" s="55" t="s">
        <v>28613</v>
      </c>
      <c r="H7989" s="55">
        <v>0</v>
      </c>
    </row>
    <row r="7990" spans="1:8" ht="12.5" customHeight="1">
      <c r="A7990" s="55">
        <v>25873</v>
      </c>
      <c r="B7990" s="55">
        <v>6</v>
      </c>
      <c r="C7990" s="55" t="s">
        <v>28614</v>
      </c>
      <c r="D7990" s="55" t="s">
        <v>4649</v>
      </c>
      <c r="E7990" s="55" t="s">
        <v>28615</v>
      </c>
      <c r="F7990" s="55" t="s">
        <v>4651</v>
      </c>
      <c r="G7990" s="55" t="s">
        <v>28616</v>
      </c>
      <c r="H7990" s="55">
        <v>0</v>
      </c>
    </row>
    <row r="7991" spans="1:8" ht="12.5" customHeight="1">
      <c r="A7991" s="55">
        <v>26069</v>
      </c>
      <c r="B7991" s="55">
        <v>6</v>
      </c>
      <c r="C7991" s="55" t="s">
        <v>28617</v>
      </c>
      <c r="D7991" s="55" t="s">
        <v>4649</v>
      </c>
      <c r="E7991" s="55" t="s">
        <v>28618</v>
      </c>
      <c r="F7991" s="55" t="s">
        <v>4651</v>
      </c>
      <c r="G7991" s="55" t="s">
        <v>28619</v>
      </c>
      <c r="H7991" s="55">
        <v>0</v>
      </c>
    </row>
    <row r="7992" spans="1:8" ht="12.5" customHeight="1">
      <c r="A7992" s="55">
        <v>26270</v>
      </c>
      <c r="B7992" s="55">
        <v>6</v>
      </c>
      <c r="C7992" s="55" t="s">
        <v>28620</v>
      </c>
      <c r="D7992" s="55" t="s">
        <v>4649</v>
      </c>
      <c r="E7992" s="55" t="s">
        <v>28621</v>
      </c>
      <c r="F7992" s="55" t="s">
        <v>4651</v>
      </c>
      <c r="G7992" s="55" t="s">
        <v>28622</v>
      </c>
      <c r="H7992" s="55">
        <v>0</v>
      </c>
    </row>
    <row r="7993" spans="1:8" ht="12.5" customHeight="1">
      <c r="A7993" s="55">
        <v>26529</v>
      </c>
      <c r="B7993" s="55">
        <v>6</v>
      </c>
      <c r="C7993" s="55" t="s">
        <v>28623</v>
      </c>
      <c r="D7993" s="55" t="s">
        <v>4649</v>
      </c>
      <c r="E7993" s="55" t="s">
        <v>28624</v>
      </c>
      <c r="F7993" s="55" t="s">
        <v>4651</v>
      </c>
      <c r="G7993" s="55" t="s">
        <v>28625</v>
      </c>
      <c r="H7993" s="55">
        <v>0</v>
      </c>
    </row>
    <row r="7994" spans="1:8" ht="12.5" customHeight="1">
      <c r="A7994" s="55">
        <v>28341</v>
      </c>
      <c r="B7994" s="55">
        <v>6</v>
      </c>
      <c r="C7994" s="55" t="s">
        <v>28626</v>
      </c>
      <c r="D7994" s="55" t="s">
        <v>4649</v>
      </c>
      <c r="E7994" s="55" t="s">
        <v>28627</v>
      </c>
      <c r="F7994" s="55" t="s">
        <v>4651</v>
      </c>
      <c r="G7994" s="55" t="s">
        <v>28628</v>
      </c>
      <c r="H7994" s="55">
        <v>0</v>
      </c>
    </row>
    <row r="7995" spans="1:8" ht="12.5" customHeight="1">
      <c r="A7995" s="55">
        <v>28832</v>
      </c>
      <c r="B7995" s="55">
        <v>6</v>
      </c>
      <c r="C7995" s="55" t="s">
        <v>28629</v>
      </c>
      <c r="D7995" s="55" t="s">
        <v>4649</v>
      </c>
      <c r="E7995" s="55" t="s">
        <v>28630</v>
      </c>
      <c r="F7995" s="55" t="s">
        <v>4651</v>
      </c>
      <c r="G7995" s="55" t="s">
        <v>28631</v>
      </c>
      <c r="H7995" s="55">
        <v>0</v>
      </c>
    </row>
    <row r="7996" spans="1:8" ht="12.5" customHeight="1">
      <c r="A7996" s="55">
        <v>29281</v>
      </c>
      <c r="B7996" s="55">
        <v>6</v>
      </c>
      <c r="C7996" s="55" t="s">
        <v>28632</v>
      </c>
      <c r="D7996" s="55" t="s">
        <v>4649</v>
      </c>
      <c r="E7996" s="55" t="s">
        <v>28633</v>
      </c>
      <c r="F7996" s="55" t="s">
        <v>4651</v>
      </c>
      <c r="G7996" s="55" t="s">
        <v>28634</v>
      </c>
      <c r="H7996" s="55">
        <v>0</v>
      </c>
    </row>
    <row r="7997" spans="1:8" ht="12.5" customHeight="1">
      <c r="A7997" s="55">
        <v>11020</v>
      </c>
      <c r="B7997" s="55">
        <v>6</v>
      </c>
      <c r="C7997" s="55" t="s">
        <v>28635</v>
      </c>
      <c r="D7997" s="55" t="s">
        <v>4649</v>
      </c>
      <c r="E7997" s="55" t="s">
        <v>28636</v>
      </c>
      <c r="F7997" s="55" t="s">
        <v>4651</v>
      </c>
      <c r="G7997" s="55" t="s">
        <v>28637</v>
      </c>
      <c r="H7997" s="55">
        <v>0</v>
      </c>
    </row>
    <row r="7998" spans="1:8" ht="12.5" customHeight="1">
      <c r="A7998" s="55">
        <v>11287</v>
      </c>
      <c r="B7998" s="55">
        <v>6</v>
      </c>
      <c r="C7998" s="55" t="s">
        <v>28638</v>
      </c>
      <c r="D7998" s="55" t="s">
        <v>4649</v>
      </c>
      <c r="E7998" s="55" t="s">
        <v>28639</v>
      </c>
      <c r="F7998" s="55" t="s">
        <v>4651</v>
      </c>
      <c r="G7998" s="55" t="s">
        <v>28640</v>
      </c>
      <c r="H7998" s="55">
        <v>0</v>
      </c>
    </row>
    <row r="7999" spans="1:8" ht="12.5" customHeight="1">
      <c r="A7999" s="55">
        <v>11500</v>
      </c>
      <c r="B7999" s="55">
        <v>6</v>
      </c>
      <c r="C7999" s="55" t="s">
        <v>28641</v>
      </c>
      <c r="D7999" s="55" t="s">
        <v>4649</v>
      </c>
      <c r="E7999" s="55" t="s">
        <v>28642</v>
      </c>
      <c r="F7999" s="55" t="s">
        <v>4651</v>
      </c>
      <c r="G7999" s="55" t="s">
        <v>28643</v>
      </c>
      <c r="H7999" s="55">
        <v>0</v>
      </c>
    </row>
    <row r="8000" spans="1:8" ht="12.5" customHeight="1">
      <c r="A8000" s="55">
        <v>11632</v>
      </c>
      <c r="B8000" s="55">
        <v>6</v>
      </c>
      <c r="C8000" s="55" t="s">
        <v>28644</v>
      </c>
      <c r="D8000" s="55" t="s">
        <v>4649</v>
      </c>
      <c r="E8000" s="55" t="s">
        <v>28645</v>
      </c>
      <c r="F8000" s="55" t="s">
        <v>4651</v>
      </c>
      <c r="G8000" s="55" t="s">
        <v>28646</v>
      </c>
      <c r="H8000" s="55">
        <v>0</v>
      </c>
    </row>
    <row r="8001" spans="1:8" ht="12.5" customHeight="1">
      <c r="A8001" s="55">
        <v>11659</v>
      </c>
      <c r="B8001" s="55">
        <v>6</v>
      </c>
      <c r="C8001" s="55" t="s">
        <v>28647</v>
      </c>
      <c r="D8001" s="55" t="s">
        <v>4649</v>
      </c>
      <c r="E8001" s="55" t="s">
        <v>28648</v>
      </c>
      <c r="F8001" s="55" t="s">
        <v>4651</v>
      </c>
      <c r="G8001" s="55" t="s">
        <v>28649</v>
      </c>
      <c r="H8001" s="55">
        <v>0</v>
      </c>
    </row>
    <row r="8002" spans="1:8" ht="12.5" customHeight="1">
      <c r="A8002" s="55">
        <v>11784</v>
      </c>
      <c r="B8002" s="55">
        <v>6</v>
      </c>
      <c r="C8002" s="55" t="s">
        <v>28650</v>
      </c>
      <c r="D8002" s="55" t="s">
        <v>4649</v>
      </c>
      <c r="E8002" s="55" t="s">
        <v>28651</v>
      </c>
      <c r="F8002" s="55" t="s">
        <v>4651</v>
      </c>
      <c r="G8002" s="55" t="s">
        <v>28652</v>
      </c>
      <c r="H8002" s="55">
        <v>0</v>
      </c>
    </row>
    <row r="8003" spans="1:8" ht="12.5" customHeight="1">
      <c r="A8003" s="55">
        <v>11984</v>
      </c>
      <c r="B8003" s="55">
        <v>6</v>
      </c>
      <c r="C8003" s="55" t="s">
        <v>28653</v>
      </c>
      <c r="D8003" s="55" t="s">
        <v>4649</v>
      </c>
      <c r="E8003" s="55" t="s">
        <v>28654</v>
      </c>
      <c r="F8003" s="55" t="s">
        <v>4651</v>
      </c>
      <c r="G8003" s="55" t="s">
        <v>28655</v>
      </c>
      <c r="H8003" s="55">
        <v>0</v>
      </c>
    </row>
    <row r="8004" spans="1:8" ht="12.5" customHeight="1">
      <c r="A8004" s="55">
        <v>12986</v>
      </c>
      <c r="B8004" s="55">
        <v>6</v>
      </c>
      <c r="C8004" s="55" t="s">
        <v>28656</v>
      </c>
      <c r="D8004" s="55" t="s">
        <v>4649</v>
      </c>
      <c r="E8004" s="55" t="s">
        <v>28657</v>
      </c>
      <c r="F8004" s="55" t="s">
        <v>4651</v>
      </c>
      <c r="G8004" s="55" t="s">
        <v>28658</v>
      </c>
      <c r="H8004" s="55">
        <v>0</v>
      </c>
    </row>
    <row r="8005" spans="1:8" ht="12.5" customHeight="1">
      <c r="A8005" s="55">
        <v>13267</v>
      </c>
      <c r="B8005" s="55">
        <v>6</v>
      </c>
      <c r="C8005" s="55" t="s">
        <v>28659</v>
      </c>
      <c r="D8005" s="55" t="s">
        <v>4649</v>
      </c>
      <c r="E8005" s="55" t="s">
        <v>28660</v>
      </c>
      <c r="F8005" s="55" t="s">
        <v>4651</v>
      </c>
      <c r="G8005" s="55" t="s">
        <v>28661</v>
      </c>
      <c r="H8005" s="55">
        <v>0</v>
      </c>
    </row>
    <row r="8006" spans="1:8" ht="12.5" customHeight="1">
      <c r="A8006" s="55">
        <v>14328</v>
      </c>
      <c r="B8006" s="55">
        <v>6</v>
      </c>
      <c r="C8006" s="55" t="s">
        <v>28662</v>
      </c>
      <c r="D8006" s="55" t="s">
        <v>4649</v>
      </c>
      <c r="E8006" s="55" t="s">
        <v>28663</v>
      </c>
      <c r="F8006" s="55" t="s">
        <v>4651</v>
      </c>
      <c r="G8006" s="55" t="s">
        <v>28664</v>
      </c>
      <c r="H8006" s="55">
        <v>0</v>
      </c>
    </row>
    <row r="8007" spans="1:8" ht="12.5" customHeight="1">
      <c r="A8007" s="55">
        <v>14626</v>
      </c>
      <c r="B8007" s="55">
        <v>6</v>
      </c>
      <c r="C8007" s="55" t="s">
        <v>28665</v>
      </c>
      <c r="D8007" s="55" t="s">
        <v>4649</v>
      </c>
      <c r="E8007" s="55" t="s">
        <v>28666</v>
      </c>
      <c r="F8007" s="55" t="s">
        <v>4651</v>
      </c>
      <c r="G8007" s="55" t="s">
        <v>28667</v>
      </c>
      <c r="H8007" s="55">
        <v>0</v>
      </c>
    </row>
    <row r="8008" spans="1:8" ht="12.5" customHeight="1">
      <c r="A8008" s="55">
        <v>14904</v>
      </c>
      <c r="B8008" s="55">
        <v>6</v>
      </c>
      <c r="C8008" s="55" t="s">
        <v>28668</v>
      </c>
      <c r="D8008" s="55" t="s">
        <v>4649</v>
      </c>
      <c r="E8008" s="55" t="s">
        <v>28669</v>
      </c>
      <c r="F8008" s="55" t="s">
        <v>4651</v>
      </c>
      <c r="G8008" s="55" t="s">
        <v>28670</v>
      </c>
      <c r="H8008" s="55">
        <v>0</v>
      </c>
    </row>
    <row r="8009" spans="1:8" ht="12.5" customHeight="1">
      <c r="A8009" s="55">
        <v>15007</v>
      </c>
      <c r="B8009" s="55">
        <v>6</v>
      </c>
      <c r="C8009" s="55" t="s">
        <v>28671</v>
      </c>
      <c r="D8009" s="55" t="s">
        <v>4649</v>
      </c>
      <c r="E8009" s="55" t="s">
        <v>28672</v>
      </c>
      <c r="F8009" s="55" t="s">
        <v>4651</v>
      </c>
      <c r="G8009" s="55" t="s">
        <v>28673</v>
      </c>
      <c r="H8009" s="55">
        <v>0</v>
      </c>
    </row>
    <row r="8010" spans="1:8" ht="12.5" customHeight="1">
      <c r="A8010" s="55">
        <v>15507</v>
      </c>
      <c r="B8010" s="55">
        <v>6</v>
      </c>
      <c r="C8010" s="55" t="s">
        <v>28674</v>
      </c>
      <c r="D8010" s="55" t="s">
        <v>4649</v>
      </c>
      <c r="E8010" s="55" t="s">
        <v>28675</v>
      </c>
      <c r="F8010" s="55" t="s">
        <v>4651</v>
      </c>
      <c r="G8010" s="55" t="s">
        <v>28676</v>
      </c>
      <c r="H8010" s="55">
        <v>0</v>
      </c>
    </row>
    <row r="8011" spans="1:8" ht="12.5" customHeight="1">
      <c r="A8011" s="55">
        <v>16847</v>
      </c>
      <c r="B8011" s="55">
        <v>6</v>
      </c>
      <c r="C8011" s="55" t="s">
        <v>28677</v>
      </c>
      <c r="D8011" s="55" t="s">
        <v>4649</v>
      </c>
      <c r="E8011" s="55" t="s">
        <v>28678</v>
      </c>
      <c r="F8011" s="55" t="s">
        <v>4651</v>
      </c>
      <c r="G8011" s="55" t="s">
        <v>28679</v>
      </c>
      <c r="H8011" s="55">
        <v>0</v>
      </c>
    </row>
    <row r="8012" spans="1:8" ht="12.5" customHeight="1">
      <c r="A8012" s="55">
        <v>16952</v>
      </c>
      <c r="B8012" s="55">
        <v>6</v>
      </c>
      <c r="C8012" s="55" t="s">
        <v>28680</v>
      </c>
      <c r="D8012" s="55" t="s">
        <v>4649</v>
      </c>
      <c r="E8012" s="55" t="s">
        <v>28681</v>
      </c>
      <c r="F8012" s="55" t="s">
        <v>4651</v>
      </c>
      <c r="G8012" s="55" t="s">
        <v>28682</v>
      </c>
      <c r="H8012" s="55">
        <v>0</v>
      </c>
    </row>
    <row r="8013" spans="1:8" ht="12.5" customHeight="1">
      <c r="A8013" s="55">
        <v>17656</v>
      </c>
      <c r="B8013" s="55">
        <v>6</v>
      </c>
      <c r="C8013" s="55" t="s">
        <v>28683</v>
      </c>
      <c r="D8013" s="55" t="s">
        <v>4649</v>
      </c>
      <c r="E8013" s="55" t="s">
        <v>28684</v>
      </c>
      <c r="F8013" s="55" t="s">
        <v>4651</v>
      </c>
      <c r="G8013" s="55" t="s">
        <v>28685</v>
      </c>
      <c r="H8013" s="55">
        <v>0</v>
      </c>
    </row>
    <row r="8014" spans="1:8" ht="12.5" customHeight="1">
      <c r="A8014" s="55">
        <v>18379</v>
      </c>
      <c r="B8014" s="55">
        <v>6</v>
      </c>
      <c r="C8014" s="55" t="s">
        <v>28686</v>
      </c>
      <c r="D8014" s="55" t="s">
        <v>4649</v>
      </c>
      <c r="E8014" s="55" t="s">
        <v>28687</v>
      </c>
      <c r="F8014" s="55" t="s">
        <v>4651</v>
      </c>
      <c r="G8014" s="55" t="s">
        <v>28688</v>
      </c>
      <c r="H8014" s="55">
        <v>0</v>
      </c>
    </row>
    <row r="8015" spans="1:8" ht="12.5" customHeight="1">
      <c r="A8015" s="55">
        <v>19224</v>
      </c>
      <c r="B8015" s="55">
        <v>6</v>
      </c>
      <c r="C8015" s="55" t="s">
        <v>28689</v>
      </c>
      <c r="D8015" s="55" t="s">
        <v>4649</v>
      </c>
      <c r="E8015" s="55" t="s">
        <v>28690</v>
      </c>
      <c r="F8015" s="55" t="s">
        <v>4651</v>
      </c>
      <c r="G8015" s="55" t="s">
        <v>28691</v>
      </c>
      <c r="H8015" s="55">
        <v>0</v>
      </c>
    </row>
    <row r="8016" spans="1:8" ht="12.5" customHeight="1">
      <c r="A8016" s="55">
        <v>19411</v>
      </c>
      <c r="B8016" s="55">
        <v>6</v>
      </c>
      <c r="C8016" s="55" t="s">
        <v>28692</v>
      </c>
      <c r="D8016" s="55" t="s">
        <v>4649</v>
      </c>
      <c r="E8016" s="55" t="s">
        <v>28693</v>
      </c>
      <c r="F8016" s="55" t="s">
        <v>4651</v>
      </c>
      <c r="G8016" s="55" t="s">
        <v>28694</v>
      </c>
      <c r="H8016" s="55">
        <v>0</v>
      </c>
    </row>
    <row r="8017" spans="1:8" ht="12.5" customHeight="1">
      <c r="A8017" s="55">
        <v>20373</v>
      </c>
      <c r="B8017" s="55">
        <v>6</v>
      </c>
      <c r="C8017" s="55" t="s">
        <v>28695</v>
      </c>
      <c r="D8017" s="55" t="s">
        <v>4649</v>
      </c>
      <c r="E8017" s="55" t="s">
        <v>28696</v>
      </c>
      <c r="F8017" s="55" t="s">
        <v>4651</v>
      </c>
      <c r="G8017" s="55" t="s">
        <v>28697</v>
      </c>
      <c r="H8017" s="55">
        <v>0</v>
      </c>
    </row>
    <row r="8018" spans="1:8" ht="12.5" customHeight="1">
      <c r="A8018" s="55">
        <v>20478</v>
      </c>
      <c r="B8018" s="55">
        <v>6</v>
      </c>
      <c r="C8018" s="55" t="s">
        <v>28698</v>
      </c>
      <c r="D8018" s="55" t="s">
        <v>4649</v>
      </c>
      <c r="E8018" s="55" t="s">
        <v>28699</v>
      </c>
      <c r="F8018" s="55" t="s">
        <v>4651</v>
      </c>
      <c r="G8018" s="55" t="s">
        <v>28700</v>
      </c>
      <c r="H8018" s="55">
        <v>0</v>
      </c>
    </row>
    <row r="8019" spans="1:8" ht="12.5" customHeight="1">
      <c r="A8019" s="55">
        <v>20483</v>
      </c>
      <c r="B8019" s="55">
        <v>6</v>
      </c>
      <c r="C8019" s="55" t="s">
        <v>28701</v>
      </c>
      <c r="D8019" s="55" t="s">
        <v>4649</v>
      </c>
      <c r="E8019" s="55" t="s">
        <v>28702</v>
      </c>
      <c r="F8019" s="55" t="s">
        <v>4651</v>
      </c>
      <c r="G8019" s="55" t="s">
        <v>28703</v>
      </c>
      <c r="H8019" s="55">
        <v>0</v>
      </c>
    </row>
    <row r="8020" spans="1:8" ht="12.5" customHeight="1">
      <c r="A8020" s="55">
        <v>21339</v>
      </c>
      <c r="B8020" s="55">
        <v>6</v>
      </c>
      <c r="C8020" s="55" t="s">
        <v>28704</v>
      </c>
      <c r="D8020" s="55" t="s">
        <v>4649</v>
      </c>
      <c r="E8020" s="55" t="s">
        <v>28705</v>
      </c>
      <c r="F8020" s="55" t="s">
        <v>4651</v>
      </c>
      <c r="G8020" s="55" t="s">
        <v>28706</v>
      </c>
      <c r="H8020" s="55">
        <v>0</v>
      </c>
    </row>
    <row r="8021" spans="1:8" ht="12.5" customHeight="1">
      <c r="A8021" s="55">
        <v>21461</v>
      </c>
      <c r="B8021" s="55">
        <v>6</v>
      </c>
      <c r="C8021" s="55" t="s">
        <v>28707</v>
      </c>
      <c r="D8021" s="55" t="s">
        <v>4649</v>
      </c>
      <c r="E8021" s="55" t="s">
        <v>28708</v>
      </c>
      <c r="F8021" s="55" t="s">
        <v>4651</v>
      </c>
      <c r="G8021" s="55" t="s">
        <v>28709</v>
      </c>
      <c r="H8021" s="55">
        <v>0</v>
      </c>
    </row>
    <row r="8022" spans="1:8" ht="12.5" customHeight="1">
      <c r="A8022" s="55">
        <v>21659</v>
      </c>
      <c r="B8022" s="55">
        <v>6</v>
      </c>
      <c r="C8022" s="55" t="s">
        <v>28710</v>
      </c>
      <c r="D8022" s="55" t="s">
        <v>4649</v>
      </c>
      <c r="E8022" s="55" t="s">
        <v>28711</v>
      </c>
      <c r="F8022" s="55" t="s">
        <v>4651</v>
      </c>
      <c r="G8022" s="55" t="s">
        <v>28712</v>
      </c>
      <c r="H8022" s="55">
        <v>0</v>
      </c>
    </row>
    <row r="8023" spans="1:8" ht="12.5" customHeight="1">
      <c r="A8023" s="55">
        <v>22112</v>
      </c>
      <c r="B8023" s="55">
        <v>6</v>
      </c>
      <c r="C8023" s="55" t="s">
        <v>28713</v>
      </c>
      <c r="D8023" s="55" t="s">
        <v>4649</v>
      </c>
      <c r="E8023" s="55" t="s">
        <v>28714</v>
      </c>
      <c r="F8023" s="55" t="s">
        <v>4651</v>
      </c>
      <c r="G8023" s="55" t="s">
        <v>28715</v>
      </c>
      <c r="H8023" s="55">
        <v>0</v>
      </c>
    </row>
    <row r="8024" spans="1:8" ht="12.5" customHeight="1">
      <c r="A8024" s="55">
        <v>22268</v>
      </c>
      <c r="B8024" s="55">
        <v>6</v>
      </c>
      <c r="C8024" s="55" t="s">
        <v>28716</v>
      </c>
      <c r="D8024" s="55" t="s">
        <v>4649</v>
      </c>
      <c r="E8024" s="55" t="s">
        <v>28717</v>
      </c>
      <c r="F8024" s="55" t="s">
        <v>4651</v>
      </c>
      <c r="G8024" s="55" t="s">
        <v>28718</v>
      </c>
      <c r="H8024" s="55">
        <v>0</v>
      </c>
    </row>
    <row r="8025" spans="1:8" ht="12.5" customHeight="1">
      <c r="A8025" s="55">
        <v>23196</v>
      </c>
      <c r="B8025" s="55">
        <v>6</v>
      </c>
      <c r="C8025" s="55" t="s">
        <v>28719</v>
      </c>
      <c r="D8025" s="55" t="s">
        <v>4649</v>
      </c>
      <c r="E8025" s="55" t="s">
        <v>28720</v>
      </c>
      <c r="F8025" s="55" t="s">
        <v>4651</v>
      </c>
      <c r="G8025" s="55" t="s">
        <v>28721</v>
      </c>
      <c r="H8025" s="55">
        <v>0</v>
      </c>
    </row>
    <row r="8026" spans="1:8" ht="12.5" customHeight="1">
      <c r="A8026" s="55">
        <v>24431</v>
      </c>
      <c r="B8026" s="55">
        <v>6</v>
      </c>
      <c r="C8026" s="55" t="s">
        <v>28722</v>
      </c>
      <c r="D8026" s="55" t="s">
        <v>4649</v>
      </c>
      <c r="E8026" s="55" t="s">
        <v>28723</v>
      </c>
      <c r="F8026" s="55" t="s">
        <v>4651</v>
      </c>
      <c r="G8026" s="55" t="s">
        <v>28724</v>
      </c>
      <c r="H8026" s="55">
        <v>0</v>
      </c>
    </row>
    <row r="8027" spans="1:8" ht="12.5" customHeight="1">
      <c r="A8027" s="55">
        <v>26504</v>
      </c>
      <c r="B8027" s="55">
        <v>6</v>
      </c>
      <c r="C8027" s="55" t="s">
        <v>28725</v>
      </c>
      <c r="D8027" s="55" t="s">
        <v>4649</v>
      </c>
      <c r="E8027" s="55" t="s">
        <v>28726</v>
      </c>
      <c r="F8027" s="55" t="s">
        <v>4651</v>
      </c>
      <c r="G8027" s="55" t="s">
        <v>28727</v>
      </c>
      <c r="H8027" s="55">
        <v>0</v>
      </c>
    </row>
    <row r="8028" spans="1:8" ht="12.5" customHeight="1">
      <c r="A8028" s="55">
        <v>26806</v>
      </c>
      <c r="B8028" s="55">
        <v>6</v>
      </c>
      <c r="C8028" s="55" t="s">
        <v>28728</v>
      </c>
      <c r="D8028" s="55" t="s">
        <v>4649</v>
      </c>
      <c r="E8028" s="55" t="s">
        <v>28729</v>
      </c>
      <c r="F8028" s="55" t="s">
        <v>4651</v>
      </c>
      <c r="G8028" s="55" t="s">
        <v>28730</v>
      </c>
      <c r="H8028" s="55">
        <v>0</v>
      </c>
    </row>
    <row r="8029" spans="1:8" ht="12.5" customHeight="1">
      <c r="A8029" s="55">
        <v>27285</v>
      </c>
      <c r="B8029" s="55">
        <v>6</v>
      </c>
      <c r="C8029" s="55" t="s">
        <v>28731</v>
      </c>
      <c r="D8029" s="55" t="s">
        <v>4649</v>
      </c>
      <c r="E8029" s="55" t="s">
        <v>28732</v>
      </c>
      <c r="F8029" s="55" t="s">
        <v>4651</v>
      </c>
      <c r="G8029" s="55" t="s">
        <v>28733</v>
      </c>
      <c r="H8029" s="55">
        <v>0</v>
      </c>
    </row>
    <row r="8030" spans="1:8" ht="12.5" customHeight="1">
      <c r="A8030" s="55">
        <v>28173</v>
      </c>
      <c r="B8030" s="55">
        <v>6</v>
      </c>
      <c r="C8030" s="55" t="s">
        <v>28734</v>
      </c>
      <c r="D8030" s="55" t="s">
        <v>4649</v>
      </c>
      <c r="E8030" s="55" t="s">
        <v>28735</v>
      </c>
      <c r="F8030" s="55" t="s">
        <v>4651</v>
      </c>
      <c r="G8030" s="55" t="s">
        <v>28736</v>
      </c>
      <c r="H8030" s="55">
        <v>0</v>
      </c>
    </row>
    <row r="8031" spans="1:8" ht="12.5" customHeight="1">
      <c r="A8031" s="55">
        <v>28976</v>
      </c>
      <c r="B8031" s="55">
        <v>6</v>
      </c>
      <c r="C8031" s="55" t="s">
        <v>28737</v>
      </c>
      <c r="D8031" s="55" t="s">
        <v>4649</v>
      </c>
      <c r="E8031" s="55" t="s">
        <v>28738</v>
      </c>
      <c r="F8031" s="55" t="s">
        <v>4651</v>
      </c>
      <c r="G8031" s="55" t="s">
        <v>28739</v>
      </c>
      <c r="H8031" s="55">
        <v>0</v>
      </c>
    </row>
    <row r="8032" spans="1:8" ht="12.5" customHeight="1">
      <c r="A8032" s="55">
        <v>11513</v>
      </c>
      <c r="B8032" s="55">
        <v>6</v>
      </c>
      <c r="C8032" s="55" t="s">
        <v>28740</v>
      </c>
      <c r="D8032" s="55" t="s">
        <v>4649</v>
      </c>
      <c r="E8032" s="55" t="s">
        <v>28741</v>
      </c>
      <c r="F8032" s="55" t="s">
        <v>4651</v>
      </c>
      <c r="G8032" s="55" t="s">
        <v>28742</v>
      </c>
      <c r="H8032" s="55">
        <v>0</v>
      </c>
    </row>
    <row r="8033" spans="1:8" ht="12.5" customHeight="1">
      <c r="A8033" s="55">
        <v>13760</v>
      </c>
      <c r="B8033" s="55">
        <v>6</v>
      </c>
      <c r="C8033" s="55" t="s">
        <v>28743</v>
      </c>
      <c r="D8033" s="55" t="s">
        <v>4649</v>
      </c>
      <c r="E8033" s="55" t="s">
        <v>28744</v>
      </c>
      <c r="F8033" s="55" t="s">
        <v>4651</v>
      </c>
      <c r="G8033" s="55" t="s">
        <v>28745</v>
      </c>
      <c r="H8033" s="55">
        <v>0</v>
      </c>
    </row>
    <row r="8034" spans="1:8" ht="12.5" customHeight="1">
      <c r="A8034" s="55">
        <v>14119</v>
      </c>
      <c r="B8034" s="55">
        <v>6</v>
      </c>
      <c r="C8034" s="55" t="s">
        <v>28746</v>
      </c>
      <c r="D8034" s="55" t="s">
        <v>4649</v>
      </c>
      <c r="E8034" s="55" t="s">
        <v>28747</v>
      </c>
      <c r="F8034" s="55" t="s">
        <v>4651</v>
      </c>
      <c r="G8034" s="55" t="s">
        <v>28748</v>
      </c>
      <c r="H8034" s="55">
        <v>0</v>
      </c>
    </row>
    <row r="8035" spans="1:8" ht="12.5" customHeight="1">
      <c r="A8035" s="55">
        <v>14265</v>
      </c>
      <c r="B8035" s="55">
        <v>6</v>
      </c>
      <c r="C8035" s="55" t="s">
        <v>28749</v>
      </c>
      <c r="D8035" s="55" t="s">
        <v>4649</v>
      </c>
      <c r="E8035" s="55" t="s">
        <v>28750</v>
      </c>
      <c r="F8035" s="55" t="s">
        <v>4651</v>
      </c>
      <c r="G8035" s="55" t="s">
        <v>28751</v>
      </c>
      <c r="H8035" s="55">
        <v>0</v>
      </c>
    </row>
    <row r="8036" spans="1:8" ht="12.5" customHeight="1">
      <c r="A8036" s="55">
        <v>14332</v>
      </c>
      <c r="B8036" s="55">
        <v>6</v>
      </c>
      <c r="C8036" s="55" t="s">
        <v>28752</v>
      </c>
      <c r="D8036" s="55" t="s">
        <v>4649</v>
      </c>
      <c r="E8036" s="55" t="s">
        <v>28753</v>
      </c>
      <c r="F8036" s="55" t="s">
        <v>4651</v>
      </c>
      <c r="G8036" s="55" t="s">
        <v>28754</v>
      </c>
      <c r="H8036" s="55">
        <v>0</v>
      </c>
    </row>
    <row r="8037" spans="1:8" ht="12.5" customHeight="1">
      <c r="A8037" s="55">
        <v>15556</v>
      </c>
      <c r="B8037" s="55">
        <v>6</v>
      </c>
      <c r="C8037" s="55" t="s">
        <v>28755</v>
      </c>
      <c r="D8037" s="55" t="s">
        <v>4649</v>
      </c>
      <c r="E8037" s="55" t="s">
        <v>28756</v>
      </c>
      <c r="F8037" s="55" t="s">
        <v>4651</v>
      </c>
      <c r="G8037" s="55" t="s">
        <v>28757</v>
      </c>
      <c r="H8037" s="55">
        <v>0</v>
      </c>
    </row>
    <row r="8038" spans="1:8" ht="12.5" customHeight="1">
      <c r="A8038" s="55">
        <v>15874</v>
      </c>
      <c r="B8038" s="55">
        <v>6</v>
      </c>
      <c r="C8038" s="55" t="s">
        <v>28758</v>
      </c>
      <c r="D8038" s="55" t="s">
        <v>4649</v>
      </c>
      <c r="E8038" s="55" t="s">
        <v>28759</v>
      </c>
      <c r="F8038" s="55" t="s">
        <v>4651</v>
      </c>
      <c r="G8038" s="55" t="s">
        <v>28760</v>
      </c>
      <c r="H8038" s="55">
        <v>0</v>
      </c>
    </row>
    <row r="8039" spans="1:8" ht="12.5" customHeight="1">
      <c r="A8039" s="55">
        <v>16005</v>
      </c>
      <c r="B8039" s="55">
        <v>6</v>
      </c>
      <c r="C8039" s="55" t="s">
        <v>28761</v>
      </c>
      <c r="D8039" s="55" t="s">
        <v>4649</v>
      </c>
      <c r="E8039" s="55" t="s">
        <v>28762</v>
      </c>
      <c r="F8039" s="55" t="s">
        <v>4651</v>
      </c>
      <c r="G8039" s="55" t="s">
        <v>28763</v>
      </c>
      <c r="H8039" s="55">
        <v>0</v>
      </c>
    </row>
    <row r="8040" spans="1:8" ht="12.5" customHeight="1">
      <c r="A8040" s="55">
        <v>16109</v>
      </c>
      <c r="B8040" s="55">
        <v>6</v>
      </c>
      <c r="C8040" s="55" t="s">
        <v>28764</v>
      </c>
      <c r="D8040" s="55" t="s">
        <v>4649</v>
      </c>
      <c r="E8040" s="55" t="s">
        <v>28765</v>
      </c>
      <c r="F8040" s="55" t="s">
        <v>4651</v>
      </c>
      <c r="G8040" s="55" t="s">
        <v>28766</v>
      </c>
      <c r="H8040" s="55">
        <v>0</v>
      </c>
    </row>
    <row r="8041" spans="1:8" ht="12.5" customHeight="1">
      <c r="A8041" s="55">
        <v>16906</v>
      </c>
      <c r="B8041" s="55">
        <v>6</v>
      </c>
      <c r="C8041" s="55" t="s">
        <v>28767</v>
      </c>
      <c r="D8041" s="55" t="s">
        <v>4649</v>
      </c>
      <c r="E8041" s="55" t="s">
        <v>28768</v>
      </c>
      <c r="F8041" s="55" t="s">
        <v>4651</v>
      </c>
      <c r="G8041" s="55" t="s">
        <v>28769</v>
      </c>
      <c r="H8041" s="55">
        <v>0</v>
      </c>
    </row>
    <row r="8042" spans="1:8" ht="12.5" customHeight="1">
      <c r="A8042" s="55">
        <v>16950</v>
      </c>
      <c r="B8042" s="55">
        <v>6</v>
      </c>
      <c r="C8042" s="55" t="s">
        <v>28770</v>
      </c>
      <c r="D8042" s="55" t="s">
        <v>4649</v>
      </c>
      <c r="E8042" s="55" t="s">
        <v>28771</v>
      </c>
      <c r="F8042" s="55" t="s">
        <v>4651</v>
      </c>
      <c r="G8042" s="55" t="s">
        <v>28772</v>
      </c>
      <c r="H8042" s="55">
        <v>0</v>
      </c>
    </row>
    <row r="8043" spans="1:8" ht="12.5" customHeight="1">
      <c r="A8043" s="55">
        <v>17482</v>
      </c>
      <c r="B8043" s="55">
        <v>6</v>
      </c>
      <c r="C8043" s="55" t="s">
        <v>28773</v>
      </c>
      <c r="D8043" s="55" t="s">
        <v>4649</v>
      </c>
      <c r="E8043" s="55" t="s">
        <v>28774</v>
      </c>
      <c r="F8043" s="55" t="s">
        <v>4651</v>
      </c>
      <c r="G8043" s="55" t="s">
        <v>28775</v>
      </c>
      <c r="H8043" s="55">
        <v>0</v>
      </c>
    </row>
    <row r="8044" spans="1:8" ht="12.5" customHeight="1">
      <c r="A8044" s="55">
        <v>17654</v>
      </c>
      <c r="B8044" s="55">
        <v>6</v>
      </c>
      <c r="C8044" s="55" t="s">
        <v>28776</v>
      </c>
      <c r="D8044" s="55" t="s">
        <v>4649</v>
      </c>
      <c r="E8044" s="55" t="s">
        <v>28777</v>
      </c>
      <c r="F8044" s="55" t="s">
        <v>4651</v>
      </c>
      <c r="G8044" s="55" t="s">
        <v>28778</v>
      </c>
      <c r="H8044" s="55">
        <v>0</v>
      </c>
    </row>
    <row r="8045" spans="1:8" ht="12.5" customHeight="1">
      <c r="A8045" s="55">
        <v>18392</v>
      </c>
      <c r="B8045" s="55">
        <v>6</v>
      </c>
      <c r="C8045" s="55" t="s">
        <v>28779</v>
      </c>
      <c r="D8045" s="55" t="s">
        <v>4649</v>
      </c>
      <c r="E8045" s="55" t="s">
        <v>28780</v>
      </c>
      <c r="F8045" s="55" t="s">
        <v>4651</v>
      </c>
      <c r="G8045" s="55" t="s">
        <v>28781</v>
      </c>
      <c r="H8045" s="55">
        <v>0</v>
      </c>
    </row>
    <row r="8046" spans="1:8" ht="12.5" customHeight="1">
      <c r="A8046" s="55">
        <v>18506</v>
      </c>
      <c r="B8046" s="55">
        <v>6</v>
      </c>
      <c r="C8046" s="55" t="s">
        <v>28782</v>
      </c>
      <c r="D8046" s="55" t="s">
        <v>4649</v>
      </c>
      <c r="E8046" s="55" t="s">
        <v>28783</v>
      </c>
      <c r="F8046" s="55" t="s">
        <v>4651</v>
      </c>
      <c r="G8046" s="55" t="s">
        <v>28784</v>
      </c>
      <c r="H8046" s="55">
        <v>0</v>
      </c>
    </row>
    <row r="8047" spans="1:8" ht="12.5" customHeight="1">
      <c r="A8047" s="55">
        <v>20189</v>
      </c>
      <c r="B8047" s="55">
        <v>6</v>
      </c>
      <c r="C8047" s="55" t="s">
        <v>28785</v>
      </c>
      <c r="D8047" s="55" t="s">
        <v>4649</v>
      </c>
      <c r="E8047" s="55" t="s">
        <v>28786</v>
      </c>
      <c r="F8047" s="55" t="s">
        <v>4651</v>
      </c>
      <c r="G8047" s="55" t="s">
        <v>28787</v>
      </c>
      <c r="H8047" s="55">
        <v>0</v>
      </c>
    </row>
    <row r="8048" spans="1:8" ht="12.5" customHeight="1">
      <c r="A8048" s="55">
        <v>20354</v>
      </c>
      <c r="B8048" s="55">
        <v>6</v>
      </c>
      <c r="C8048" s="55" t="s">
        <v>28788</v>
      </c>
      <c r="D8048" s="55" t="s">
        <v>4649</v>
      </c>
      <c r="E8048" s="55" t="s">
        <v>28789</v>
      </c>
      <c r="F8048" s="55" t="s">
        <v>4651</v>
      </c>
      <c r="G8048" s="55" t="s">
        <v>28790</v>
      </c>
      <c r="H8048" s="55">
        <v>0</v>
      </c>
    </row>
    <row r="8049" spans="1:8" ht="12.5" customHeight="1">
      <c r="A8049" s="55">
        <v>21732</v>
      </c>
      <c r="B8049" s="55">
        <v>6</v>
      </c>
      <c r="C8049" s="55" t="s">
        <v>28791</v>
      </c>
      <c r="D8049" s="55" t="s">
        <v>4649</v>
      </c>
      <c r="E8049" s="55" t="s">
        <v>28792</v>
      </c>
      <c r="F8049" s="55" t="s">
        <v>4651</v>
      </c>
      <c r="G8049" s="55" t="s">
        <v>28793</v>
      </c>
      <c r="H8049" s="55">
        <v>0</v>
      </c>
    </row>
    <row r="8050" spans="1:8" ht="12.5" customHeight="1">
      <c r="A8050" s="55">
        <v>21768</v>
      </c>
      <c r="B8050" s="55">
        <v>6</v>
      </c>
      <c r="C8050" s="55" t="s">
        <v>28794</v>
      </c>
      <c r="D8050" s="55" t="s">
        <v>4649</v>
      </c>
      <c r="E8050" s="55" t="s">
        <v>28795</v>
      </c>
      <c r="F8050" s="55" t="s">
        <v>4651</v>
      </c>
      <c r="G8050" s="55" t="s">
        <v>28796</v>
      </c>
      <c r="H8050" s="55">
        <v>0</v>
      </c>
    </row>
    <row r="8051" spans="1:8" ht="12.5" customHeight="1">
      <c r="A8051" s="55">
        <v>22233</v>
      </c>
      <c r="B8051" s="55">
        <v>6</v>
      </c>
      <c r="C8051" s="55" t="s">
        <v>28797</v>
      </c>
      <c r="D8051" s="55" t="s">
        <v>4649</v>
      </c>
      <c r="E8051" s="55" t="s">
        <v>28798</v>
      </c>
      <c r="F8051" s="55" t="s">
        <v>4651</v>
      </c>
      <c r="G8051" s="55" t="s">
        <v>28799</v>
      </c>
      <c r="H8051" s="55">
        <v>0</v>
      </c>
    </row>
    <row r="8052" spans="1:8" ht="12.5" customHeight="1">
      <c r="A8052" s="55">
        <v>22363</v>
      </c>
      <c r="B8052" s="55">
        <v>6</v>
      </c>
      <c r="C8052" s="55" t="s">
        <v>28800</v>
      </c>
      <c r="D8052" s="55" t="s">
        <v>4649</v>
      </c>
      <c r="E8052" s="55" t="s">
        <v>28801</v>
      </c>
      <c r="F8052" s="55" t="s">
        <v>4651</v>
      </c>
      <c r="G8052" s="55" t="s">
        <v>28802</v>
      </c>
      <c r="H8052" s="55">
        <v>0</v>
      </c>
    </row>
    <row r="8053" spans="1:8" ht="12.5" customHeight="1">
      <c r="A8053" s="55">
        <v>23511</v>
      </c>
      <c r="B8053" s="55">
        <v>6</v>
      </c>
      <c r="C8053" s="55" t="s">
        <v>28803</v>
      </c>
      <c r="D8053" s="55" t="s">
        <v>4649</v>
      </c>
      <c r="E8053" s="55" t="s">
        <v>28804</v>
      </c>
      <c r="F8053" s="55" t="s">
        <v>4651</v>
      </c>
      <c r="G8053" s="55" t="s">
        <v>28805</v>
      </c>
      <c r="H8053" s="55">
        <v>0</v>
      </c>
    </row>
    <row r="8054" spans="1:8" ht="12.5" customHeight="1">
      <c r="A8054" s="55">
        <v>23725</v>
      </c>
      <c r="B8054" s="55">
        <v>6</v>
      </c>
      <c r="C8054" s="55" t="s">
        <v>28806</v>
      </c>
      <c r="D8054" s="55" t="s">
        <v>4649</v>
      </c>
      <c r="E8054" s="55" t="s">
        <v>28807</v>
      </c>
      <c r="F8054" s="55" t="s">
        <v>4651</v>
      </c>
      <c r="G8054" s="55" t="s">
        <v>28808</v>
      </c>
      <c r="H8054" s="55">
        <v>0</v>
      </c>
    </row>
    <row r="8055" spans="1:8" ht="12.5" customHeight="1">
      <c r="A8055" s="55">
        <v>25048</v>
      </c>
      <c r="B8055" s="55">
        <v>6</v>
      </c>
      <c r="C8055" s="55" t="s">
        <v>28809</v>
      </c>
      <c r="D8055" s="55" t="s">
        <v>4649</v>
      </c>
      <c r="E8055" s="55" t="s">
        <v>28810</v>
      </c>
      <c r="F8055" s="55" t="s">
        <v>4651</v>
      </c>
      <c r="G8055" s="55" t="s">
        <v>28811</v>
      </c>
      <c r="H8055" s="55">
        <v>0</v>
      </c>
    </row>
    <row r="8056" spans="1:8" ht="12.5" customHeight="1">
      <c r="A8056" s="55">
        <v>25101</v>
      </c>
      <c r="B8056" s="55">
        <v>6</v>
      </c>
      <c r="C8056" s="55" t="s">
        <v>28812</v>
      </c>
      <c r="D8056" s="55" t="s">
        <v>4649</v>
      </c>
      <c r="E8056" s="55" t="s">
        <v>28813</v>
      </c>
      <c r="F8056" s="55" t="s">
        <v>4651</v>
      </c>
      <c r="G8056" s="55" t="s">
        <v>28814</v>
      </c>
      <c r="H8056" s="55">
        <v>0</v>
      </c>
    </row>
    <row r="8057" spans="1:8" ht="12.5" customHeight="1">
      <c r="A8057" s="55">
        <v>25335</v>
      </c>
      <c r="B8057" s="55">
        <v>6</v>
      </c>
      <c r="C8057" s="55" t="s">
        <v>28815</v>
      </c>
      <c r="D8057" s="55" t="s">
        <v>4649</v>
      </c>
      <c r="E8057" s="55" t="s">
        <v>28816</v>
      </c>
      <c r="F8057" s="55" t="s">
        <v>4651</v>
      </c>
      <c r="G8057" s="55" t="s">
        <v>28817</v>
      </c>
      <c r="H8057" s="55">
        <v>0</v>
      </c>
    </row>
    <row r="8058" spans="1:8" ht="12.5" customHeight="1">
      <c r="A8058" s="55">
        <v>26474</v>
      </c>
      <c r="B8058" s="55">
        <v>6</v>
      </c>
      <c r="C8058" s="55" t="s">
        <v>28818</v>
      </c>
      <c r="D8058" s="55" t="s">
        <v>4649</v>
      </c>
      <c r="E8058" s="55" t="s">
        <v>28819</v>
      </c>
      <c r="F8058" s="55" t="s">
        <v>4651</v>
      </c>
      <c r="G8058" s="55" t="s">
        <v>28820</v>
      </c>
      <c r="H8058" s="55">
        <v>0</v>
      </c>
    </row>
    <row r="8059" spans="1:8" ht="12.5" customHeight="1">
      <c r="A8059" s="55">
        <v>26782</v>
      </c>
      <c r="B8059" s="55">
        <v>6</v>
      </c>
      <c r="C8059" s="55" t="s">
        <v>28821</v>
      </c>
      <c r="D8059" s="55" t="s">
        <v>4649</v>
      </c>
      <c r="E8059" s="55" t="s">
        <v>28822</v>
      </c>
      <c r="F8059" s="55" t="s">
        <v>4651</v>
      </c>
      <c r="G8059" s="55" t="s">
        <v>28823</v>
      </c>
      <c r="H8059" s="55">
        <v>0</v>
      </c>
    </row>
    <row r="8060" spans="1:8" ht="12.5" customHeight="1">
      <c r="A8060" s="55">
        <v>27196</v>
      </c>
      <c r="B8060" s="55">
        <v>6</v>
      </c>
      <c r="C8060" s="55" t="s">
        <v>28824</v>
      </c>
      <c r="D8060" s="55" t="s">
        <v>4649</v>
      </c>
      <c r="E8060" s="55" t="s">
        <v>28825</v>
      </c>
      <c r="F8060" s="55" t="s">
        <v>4651</v>
      </c>
      <c r="G8060" s="55" t="s">
        <v>28826</v>
      </c>
      <c r="H8060" s="55">
        <v>0</v>
      </c>
    </row>
    <row r="8061" spans="1:8" ht="12.5" customHeight="1">
      <c r="A8061" s="55">
        <v>27562</v>
      </c>
      <c r="B8061" s="55">
        <v>6</v>
      </c>
      <c r="C8061" s="55" t="s">
        <v>28827</v>
      </c>
      <c r="D8061" s="55" t="s">
        <v>4649</v>
      </c>
      <c r="E8061" s="55" t="s">
        <v>28828</v>
      </c>
      <c r="F8061" s="55" t="s">
        <v>4651</v>
      </c>
      <c r="G8061" s="55" t="s">
        <v>28829</v>
      </c>
      <c r="H8061" s="55">
        <v>0</v>
      </c>
    </row>
    <row r="8062" spans="1:8" ht="12.5" customHeight="1">
      <c r="A8062" s="55">
        <v>27724</v>
      </c>
      <c r="B8062" s="55">
        <v>6</v>
      </c>
      <c r="C8062" s="55" t="s">
        <v>28830</v>
      </c>
      <c r="D8062" s="55" t="s">
        <v>4649</v>
      </c>
      <c r="E8062" s="55" t="s">
        <v>28831</v>
      </c>
      <c r="F8062" s="55" t="s">
        <v>4651</v>
      </c>
      <c r="G8062" s="55" t="s">
        <v>28832</v>
      </c>
      <c r="H8062" s="55">
        <v>0</v>
      </c>
    </row>
    <row r="8063" spans="1:8" ht="12.5" customHeight="1">
      <c r="A8063" s="55">
        <v>27757</v>
      </c>
      <c r="B8063" s="55">
        <v>6</v>
      </c>
      <c r="C8063" s="55" t="s">
        <v>28833</v>
      </c>
      <c r="D8063" s="55" t="s">
        <v>4649</v>
      </c>
      <c r="E8063" s="55" t="s">
        <v>28834</v>
      </c>
      <c r="F8063" s="55" t="s">
        <v>4651</v>
      </c>
      <c r="G8063" s="55" t="s">
        <v>28835</v>
      </c>
      <c r="H8063" s="55">
        <v>0</v>
      </c>
    </row>
    <row r="8064" spans="1:8" ht="12.5" customHeight="1">
      <c r="A8064" s="55">
        <v>29037</v>
      </c>
      <c r="B8064" s="55">
        <v>6</v>
      </c>
      <c r="C8064" s="55" t="s">
        <v>28836</v>
      </c>
      <c r="D8064" s="55" t="s">
        <v>4649</v>
      </c>
      <c r="E8064" s="55" t="s">
        <v>28837</v>
      </c>
      <c r="F8064" s="55" t="s">
        <v>4651</v>
      </c>
      <c r="G8064" s="55" t="s">
        <v>28838</v>
      </c>
      <c r="H8064" s="55">
        <v>0</v>
      </c>
    </row>
    <row r="8065" spans="1:8" ht="12.5" customHeight="1">
      <c r="A8065" s="55">
        <v>29197</v>
      </c>
      <c r="B8065" s="55">
        <v>6</v>
      </c>
      <c r="C8065" s="55" t="s">
        <v>28839</v>
      </c>
      <c r="D8065" s="55" t="s">
        <v>4649</v>
      </c>
      <c r="E8065" s="55" t="s">
        <v>28840</v>
      </c>
      <c r="F8065" s="55" t="s">
        <v>4651</v>
      </c>
      <c r="G8065" s="55" t="s">
        <v>28841</v>
      </c>
      <c r="H8065" s="55">
        <v>0</v>
      </c>
    </row>
    <row r="8066" spans="1:8" ht="12.5" customHeight="1">
      <c r="A8066" s="55">
        <v>29341</v>
      </c>
      <c r="B8066" s="55">
        <v>6</v>
      </c>
      <c r="C8066" s="55" t="s">
        <v>28842</v>
      </c>
      <c r="D8066" s="55" t="s">
        <v>4649</v>
      </c>
      <c r="E8066" s="55" t="s">
        <v>28843</v>
      </c>
      <c r="F8066" s="55" t="s">
        <v>4651</v>
      </c>
      <c r="G8066" s="55" t="s">
        <v>28844</v>
      </c>
      <c r="H8066" s="55">
        <v>0</v>
      </c>
    </row>
    <row r="8067" spans="1:8" ht="12.5" customHeight="1">
      <c r="A8067" s="55">
        <v>11253</v>
      </c>
      <c r="B8067" s="55">
        <v>6</v>
      </c>
      <c r="C8067" s="55" t="s">
        <v>28845</v>
      </c>
      <c r="D8067" s="55" t="s">
        <v>4649</v>
      </c>
      <c r="E8067" s="55" t="s">
        <v>28846</v>
      </c>
      <c r="F8067" s="55" t="s">
        <v>4651</v>
      </c>
      <c r="G8067" s="55" t="s">
        <v>28847</v>
      </c>
      <c r="H8067" s="55">
        <v>0</v>
      </c>
    </row>
    <row r="8068" spans="1:8" ht="12.5" customHeight="1">
      <c r="A8068" s="55">
        <v>11835</v>
      </c>
      <c r="B8068" s="55">
        <v>6</v>
      </c>
      <c r="C8068" s="55" t="s">
        <v>28848</v>
      </c>
      <c r="D8068" s="55" t="s">
        <v>4649</v>
      </c>
      <c r="E8068" s="55" t="s">
        <v>28849</v>
      </c>
      <c r="F8068" s="55" t="s">
        <v>4651</v>
      </c>
      <c r="G8068" s="55" t="s">
        <v>28850</v>
      </c>
      <c r="H8068" s="55">
        <v>0</v>
      </c>
    </row>
    <row r="8069" spans="1:8" ht="12.5" customHeight="1">
      <c r="A8069" s="55">
        <v>12710</v>
      </c>
      <c r="B8069" s="55">
        <v>6</v>
      </c>
      <c r="C8069" s="55" t="s">
        <v>28851</v>
      </c>
      <c r="D8069" s="55" t="s">
        <v>4649</v>
      </c>
      <c r="E8069" s="55" t="s">
        <v>28852</v>
      </c>
      <c r="F8069" s="55" t="s">
        <v>4651</v>
      </c>
      <c r="G8069" s="55" t="s">
        <v>28853</v>
      </c>
      <c r="H8069" s="55">
        <v>0</v>
      </c>
    </row>
    <row r="8070" spans="1:8" ht="12.5" customHeight="1">
      <c r="A8070" s="55">
        <v>13249</v>
      </c>
      <c r="B8070" s="55">
        <v>6</v>
      </c>
      <c r="C8070" s="55" t="s">
        <v>28854</v>
      </c>
      <c r="D8070" s="55" t="s">
        <v>4649</v>
      </c>
      <c r="E8070" s="55" t="s">
        <v>28855</v>
      </c>
      <c r="F8070" s="55" t="s">
        <v>4651</v>
      </c>
      <c r="G8070" s="55" t="s">
        <v>28856</v>
      </c>
      <c r="H8070" s="55">
        <v>0</v>
      </c>
    </row>
    <row r="8071" spans="1:8" ht="12.5" customHeight="1">
      <c r="A8071" s="55">
        <v>13268</v>
      </c>
      <c r="B8071" s="55">
        <v>6</v>
      </c>
      <c r="C8071" s="55" t="s">
        <v>28857</v>
      </c>
      <c r="D8071" s="55" t="s">
        <v>4649</v>
      </c>
      <c r="E8071" s="55" t="s">
        <v>28858</v>
      </c>
      <c r="F8071" s="55" t="s">
        <v>4651</v>
      </c>
      <c r="G8071" s="55" t="s">
        <v>28859</v>
      </c>
      <c r="H8071" s="55">
        <v>0</v>
      </c>
    </row>
    <row r="8072" spans="1:8" ht="12.5" customHeight="1">
      <c r="A8072" s="55">
        <v>13851</v>
      </c>
      <c r="B8072" s="55">
        <v>6</v>
      </c>
      <c r="C8072" s="55" t="s">
        <v>28860</v>
      </c>
      <c r="D8072" s="55" t="s">
        <v>4649</v>
      </c>
      <c r="E8072" s="55" t="s">
        <v>28861</v>
      </c>
      <c r="F8072" s="55" t="s">
        <v>4651</v>
      </c>
      <c r="G8072" s="55" t="s">
        <v>28862</v>
      </c>
      <c r="H8072" s="55">
        <v>0</v>
      </c>
    </row>
    <row r="8073" spans="1:8" ht="12.5" customHeight="1">
      <c r="A8073" s="55">
        <v>14458</v>
      </c>
      <c r="B8073" s="55">
        <v>6</v>
      </c>
      <c r="C8073" s="55" t="s">
        <v>28863</v>
      </c>
      <c r="D8073" s="55" t="s">
        <v>4649</v>
      </c>
      <c r="E8073" s="55" t="s">
        <v>28864</v>
      </c>
      <c r="F8073" s="55" t="s">
        <v>4651</v>
      </c>
      <c r="G8073" s="55" t="s">
        <v>28865</v>
      </c>
      <c r="H8073" s="55">
        <v>0</v>
      </c>
    </row>
    <row r="8074" spans="1:8" ht="12.5" customHeight="1">
      <c r="A8074" s="55">
        <v>14567</v>
      </c>
      <c r="B8074" s="55">
        <v>6</v>
      </c>
      <c r="C8074" s="55" t="s">
        <v>28866</v>
      </c>
      <c r="D8074" s="55" t="s">
        <v>4649</v>
      </c>
      <c r="E8074" s="55" t="s">
        <v>28867</v>
      </c>
      <c r="F8074" s="55" t="s">
        <v>4651</v>
      </c>
      <c r="G8074" s="55" t="s">
        <v>28868</v>
      </c>
      <c r="H8074" s="55">
        <v>0</v>
      </c>
    </row>
    <row r="8075" spans="1:8" ht="12.5" customHeight="1">
      <c r="A8075" s="55">
        <v>14633</v>
      </c>
      <c r="B8075" s="55">
        <v>6</v>
      </c>
      <c r="C8075" s="55" t="s">
        <v>28869</v>
      </c>
      <c r="D8075" s="55" t="s">
        <v>4649</v>
      </c>
      <c r="E8075" s="55" t="s">
        <v>28870</v>
      </c>
      <c r="F8075" s="55" t="s">
        <v>4651</v>
      </c>
      <c r="G8075" s="55" t="s">
        <v>28871</v>
      </c>
      <c r="H8075" s="55">
        <v>0</v>
      </c>
    </row>
    <row r="8076" spans="1:8" ht="12.5" customHeight="1">
      <c r="A8076" s="55">
        <v>15304</v>
      </c>
      <c r="B8076" s="55">
        <v>6</v>
      </c>
      <c r="C8076" s="55" t="s">
        <v>28872</v>
      </c>
      <c r="D8076" s="55" t="s">
        <v>4649</v>
      </c>
      <c r="E8076" s="55" t="s">
        <v>28873</v>
      </c>
      <c r="F8076" s="55" t="s">
        <v>4651</v>
      </c>
      <c r="G8076" s="55" t="s">
        <v>28874</v>
      </c>
      <c r="H8076" s="55">
        <v>0</v>
      </c>
    </row>
    <row r="8077" spans="1:8" ht="12.5" customHeight="1">
      <c r="A8077" s="55">
        <v>15866</v>
      </c>
      <c r="B8077" s="55">
        <v>6</v>
      </c>
      <c r="C8077" s="55" t="s">
        <v>28875</v>
      </c>
      <c r="D8077" s="55" t="s">
        <v>4649</v>
      </c>
      <c r="E8077" s="55" t="s">
        <v>28876</v>
      </c>
      <c r="F8077" s="55" t="s">
        <v>4651</v>
      </c>
      <c r="G8077" s="55" t="s">
        <v>28877</v>
      </c>
      <c r="H8077" s="55">
        <v>0</v>
      </c>
    </row>
    <row r="8078" spans="1:8" ht="12.5" customHeight="1">
      <c r="A8078" s="55">
        <v>16110</v>
      </c>
      <c r="B8078" s="55">
        <v>6</v>
      </c>
      <c r="C8078" s="55" t="s">
        <v>28878</v>
      </c>
      <c r="D8078" s="55" t="s">
        <v>4649</v>
      </c>
      <c r="E8078" s="55" t="s">
        <v>28879</v>
      </c>
      <c r="F8078" s="55" t="s">
        <v>4651</v>
      </c>
      <c r="G8078" s="55" t="s">
        <v>28880</v>
      </c>
      <c r="H8078" s="55">
        <v>0</v>
      </c>
    </row>
    <row r="8079" spans="1:8" ht="12.5" customHeight="1">
      <c r="A8079" s="55">
        <v>16365</v>
      </c>
      <c r="B8079" s="55">
        <v>6</v>
      </c>
      <c r="C8079" s="55" t="s">
        <v>28881</v>
      </c>
      <c r="D8079" s="55" t="s">
        <v>4649</v>
      </c>
      <c r="E8079" s="55" t="s">
        <v>28882</v>
      </c>
      <c r="F8079" s="55" t="s">
        <v>4651</v>
      </c>
      <c r="G8079" s="55" t="s">
        <v>28883</v>
      </c>
      <c r="H8079" s="55">
        <v>0</v>
      </c>
    </row>
    <row r="8080" spans="1:8" ht="12.5" customHeight="1">
      <c r="A8080" s="55">
        <v>16763</v>
      </c>
      <c r="B8080" s="55">
        <v>6</v>
      </c>
      <c r="C8080" s="55" t="s">
        <v>28884</v>
      </c>
      <c r="D8080" s="55" t="s">
        <v>4649</v>
      </c>
      <c r="E8080" s="55" t="s">
        <v>28885</v>
      </c>
      <c r="F8080" s="55" t="s">
        <v>4651</v>
      </c>
      <c r="G8080" s="55" t="s">
        <v>28886</v>
      </c>
      <c r="H8080" s="55">
        <v>0</v>
      </c>
    </row>
    <row r="8081" spans="1:8" ht="12.5" customHeight="1">
      <c r="A8081" s="55">
        <v>16841</v>
      </c>
      <c r="B8081" s="55">
        <v>6</v>
      </c>
      <c r="C8081" s="55" t="s">
        <v>28887</v>
      </c>
      <c r="D8081" s="55" t="s">
        <v>4649</v>
      </c>
      <c r="E8081" s="55" t="s">
        <v>28888</v>
      </c>
      <c r="F8081" s="55" t="s">
        <v>4651</v>
      </c>
      <c r="G8081" s="55" t="s">
        <v>28889</v>
      </c>
      <c r="H8081" s="55">
        <v>0</v>
      </c>
    </row>
    <row r="8082" spans="1:8" ht="12.5" customHeight="1">
      <c r="A8082" s="55">
        <v>17371</v>
      </c>
      <c r="B8082" s="55">
        <v>6</v>
      </c>
      <c r="C8082" s="55" t="s">
        <v>28890</v>
      </c>
      <c r="D8082" s="55" t="s">
        <v>4649</v>
      </c>
      <c r="E8082" s="55" t="s">
        <v>28891</v>
      </c>
      <c r="F8082" s="55" t="s">
        <v>4651</v>
      </c>
      <c r="G8082" s="55" t="s">
        <v>28892</v>
      </c>
      <c r="H8082" s="55">
        <v>0</v>
      </c>
    </row>
    <row r="8083" spans="1:8" ht="12.5" customHeight="1">
      <c r="A8083" s="55">
        <v>17422</v>
      </c>
      <c r="B8083" s="55">
        <v>6</v>
      </c>
      <c r="C8083" s="55" t="s">
        <v>28893</v>
      </c>
      <c r="D8083" s="55" t="s">
        <v>4649</v>
      </c>
      <c r="E8083" s="55" t="s">
        <v>28894</v>
      </c>
      <c r="F8083" s="55" t="s">
        <v>4651</v>
      </c>
      <c r="G8083" s="55" t="s">
        <v>28895</v>
      </c>
      <c r="H8083" s="55">
        <v>0</v>
      </c>
    </row>
    <row r="8084" spans="1:8" ht="12.5" customHeight="1">
      <c r="A8084" s="55">
        <v>18978</v>
      </c>
      <c r="B8084" s="55">
        <v>6</v>
      </c>
      <c r="C8084" s="55" t="s">
        <v>28896</v>
      </c>
      <c r="D8084" s="55" t="s">
        <v>4649</v>
      </c>
      <c r="E8084" s="55" t="s">
        <v>28897</v>
      </c>
      <c r="F8084" s="55" t="s">
        <v>4651</v>
      </c>
      <c r="G8084" s="55" t="s">
        <v>28898</v>
      </c>
      <c r="H8084" s="55">
        <v>0</v>
      </c>
    </row>
    <row r="8085" spans="1:8" ht="12.5" customHeight="1">
      <c r="A8085" s="55">
        <v>19400</v>
      </c>
      <c r="B8085" s="55">
        <v>6</v>
      </c>
      <c r="C8085" s="55" t="s">
        <v>28899</v>
      </c>
      <c r="D8085" s="55" t="s">
        <v>4649</v>
      </c>
      <c r="E8085" s="55" t="s">
        <v>28900</v>
      </c>
      <c r="F8085" s="55" t="s">
        <v>4651</v>
      </c>
      <c r="G8085" s="55" t="s">
        <v>28901</v>
      </c>
      <c r="H8085" s="55">
        <v>0</v>
      </c>
    </row>
    <row r="8086" spans="1:8" ht="12.5" customHeight="1">
      <c r="A8086" s="55">
        <v>19640</v>
      </c>
      <c r="B8086" s="55">
        <v>6</v>
      </c>
      <c r="C8086" s="55" t="s">
        <v>28902</v>
      </c>
      <c r="D8086" s="55" t="s">
        <v>4649</v>
      </c>
      <c r="E8086" s="55" t="s">
        <v>28903</v>
      </c>
      <c r="F8086" s="55" t="s">
        <v>4651</v>
      </c>
      <c r="G8086" s="55" t="s">
        <v>28904</v>
      </c>
      <c r="H8086" s="55">
        <v>0</v>
      </c>
    </row>
    <row r="8087" spans="1:8" ht="12.5" customHeight="1">
      <c r="A8087" s="55">
        <v>20023</v>
      </c>
      <c r="B8087" s="55">
        <v>6</v>
      </c>
      <c r="C8087" s="55" t="s">
        <v>28905</v>
      </c>
      <c r="D8087" s="55" t="s">
        <v>4649</v>
      </c>
      <c r="E8087" s="55" t="s">
        <v>28906</v>
      </c>
      <c r="F8087" s="55" t="s">
        <v>4651</v>
      </c>
      <c r="G8087" s="55" t="s">
        <v>28907</v>
      </c>
      <c r="H8087" s="55">
        <v>0</v>
      </c>
    </row>
    <row r="8088" spans="1:8" ht="12.5" customHeight="1">
      <c r="A8088" s="55">
        <v>20680</v>
      </c>
      <c r="B8088" s="55">
        <v>6</v>
      </c>
      <c r="C8088" s="55" t="s">
        <v>28908</v>
      </c>
      <c r="D8088" s="55" t="s">
        <v>4649</v>
      </c>
      <c r="E8088" s="55" t="s">
        <v>28909</v>
      </c>
      <c r="F8088" s="55" t="s">
        <v>4651</v>
      </c>
      <c r="G8088" s="55" t="s">
        <v>28910</v>
      </c>
      <c r="H8088" s="55">
        <v>0</v>
      </c>
    </row>
    <row r="8089" spans="1:8" ht="12.5" customHeight="1">
      <c r="A8089" s="55">
        <v>25408</v>
      </c>
      <c r="B8089" s="55">
        <v>6</v>
      </c>
      <c r="C8089" s="55" t="s">
        <v>28911</v>
      </c>
      <c r="D8089" s="55" t="s">
        <v>4649</v>
      </c>
      <c r="E8089" s="55" t="s">
        <v>28912</v>
      </c>
      <c r="F8089" s="55" t="s">
        <v>4651</v>
      </c>
      <c r="G8089" s="55" t="s">
        <v>28913</v>
      </c>
      <c r="H8089" s="55">
        <v>0</v>
      </c>
    </row>
    <row r="8090" spans="1:8" ht="12.5" customHeight="1">
      <c r="A8090" s="55">
        <v>26176</v>
      </c>
      <c r="B8090" s="55">
        <v>6</v>
      </c>
      <c r="C8090" s="55" t="s">
        <v>28914</v>
      </c>
      <c r="D8090" s="55" t="s">
        <v>4649</v>
      </c>
      <c r="E8090" s="55" t="s">
        <v>28915</v>
      </c>
      <c r="F8090" s="55" t="s">
        <v>4651</v>
      </c>
      <c r="G8090" s="55" t="s">
        <v>28916</v>
      </c>
      <c r="H8090" s="55">
        <v>0</v>
      </c>
    </row>
    <row r="8091" spans="1:8" ht="12.5" customHeight="1">
      <c r="A8091" s="55">
        <v>26629</v>
      </c>
      <c r="B8091" s="55">
        <v>6</v>
      </c>
      <c r="C8091" s="55" t="s">
        <v>28917</v>
      </c>
      <c r="D8091" s="55" t="s">
        <v>4649</v>
      </c>
      <c r="E8091" s="55" t="s">
        <v>28918</v>
      </c>
      <c r="F8091" s="55" t="s">
        <v>4651</v>
      </c>
      <c r="G8091" s="55" t="s">
        <v>28919</v>
      </c>
      <c r="H8091" s="55">
        <v>0</v>
      </c>
    </row>
    <row r="8092" spans="1:8" ht="12.5" customHeight="1">
      <c r="A8092" s="55">
        <v>28079</v>
      </c>
      <c r="B8092" s="55">
        <v>6</v>
      </c>
      <c r="C8092" s="55" t="s">
        <v>28920</v>
      </c>
      <c r="D8092" s="55" t="s">
        <v>4649</v>
      </c>
      <c r="E8092" s="55" t="s">
        <v>28921</v>
      </c>
      <c r="F8092" s="55" t="s">
        <v>4651</v>
      </c>
      <c r="G8092" s="55" t="s">
        <v>28922</v>
      </c>
      <c r="H8092" s="55">
        <v>0</v>
      </c>
    </row>
    <row r="8093" spans="1:8" ht="12.5" customHeight="1">
      <c r="A8093" s="55">
        <v>28602</v>
      </c>
      <c r="B8093" s="55">
        <v>6</v>
      </c>
      <c r="C8093" s="55" t="s">
        <v>28923</v>
      </c>
      <c r="D8093" s="55" t="s">
        <v>4649</v>
      </c>
      <c r="E8093" s="55" t="s">
        <v>28924</v>
      </c>
      <c r="F8093" s="55" t="s">
        <v>4651</v>
      </c>
      <c r="G8093" s="55" t="s">
        <v>28925</v>
      </c>
      <c r="H8093" s="55">
        <v>0</v>
      </c>
    </row>
    <row r="8094" spans="1:8" ht="12.5" customHeight="1">
      <c r="A8094" s="55">
        <v>28647</v>
      </c>
      <c r="B8094" s="55">
        <v>6</v>
      </c>
      <c r="C8094" s="55" t="s">
        <v>28926</v>
      </c>
      <c r="D8094" s="55" t="s">
        <v>4649</v>
      </c>
      <c r="E8094" s="55" t="s">
        <v>28927</v>
      </c>
      <c r="F8094" s="55" t="s">
        <v>4651</v>
      </c>
      <c r="G8094" s="55" t="s">
        <v>28928</v>
      </c>
      <c r="H8094" s="55">
        <v>0</v>
      </c>
    </row>
    <row r="8095" spans="1:8" ht="12.5" customHeight="1">
      <c r="A8095" s="55">
        <v>28819</v>
      </c>
      <c r="B8095" s="55">
        <v>6</v>
      </c>
      <c r="C8095" s="55" t="s">
        <v>28929</v>
      </c>
      <c r="D8095" s="55" t="s">
        <v>4649</v>
      </c>
      <c r="E8095" s="55" t="s">
        <v>28930</v>
      </c>
      <c r="F8095" s="55" t="s">
        <v>4651</v>
      </c>
      <c r="G8095" s="55" t="s">
        <v>28931</v>
      </c>
      <c r="H8095" s="55">
        <v>0</v>
      </c>
    </row>
    <row r="8096" spans="1:8" ht="12.5" customHeight="1">
      <c r="A8096" s="55">
        <v>29213</v>
      </c>
      <c r="B8096" s="55">
        <v>6</v>
      </c>
      <c r="C8096" s="55" t="s">
        <v>28932</v>
      </c>
      <c r="D8096" s="55" t="s">
        <v>4649</v>
      </c>
      <c r="E8096" s="55" t="s">
        <v>28933</v>
      </c>
      <c r="F8096" s="55" t="s">
        <v>4651</v>
      </c>
      <c r="G8096" s="55" t="s">
        <v>28934</v>
      </c>
      <c r="H8096" s="55">
        <v>0</v>
      </c>
    </row>
    <row r="8097" spans="1:8" ht="12.5" customHeight="1">
      <c r="A8097" s="55">
        <v>11132</v>
      </c>
      <c r="B8097" s="55">
        <v>6</v>
      </c>
      <c r="C8097" s="55" t="s">
        <v>28935</v>
      </c>
      <c r="D8097" s="55" t="s">
        <v>4649</v>
      </c>
      <c r="E8097" s="55" t="s">
        <v>28936</v>
      </c>
      <c r="F8097" s="55" t="s">
        <v>4651</v>
      </c>
      <c r="G8097" s="55" t="s">
        <v>28937</v>
      </c>
      <c r="H8097" s="55">
        <v>0</v>
      </c>
    </row>
    <row r="8098" spans="1:8" ht="12.5" customHeight="1">
      <c r="A8098" s="55">
        <v>11251</v>
      </c>
      <c r="B8098" s="55">
        <v>6</v>
      </c>
      <c r="C8098" s="55" t="s">
        <v>28938</v>
      </c>
      <c r="D8098" s="55" t="s">
        <v>4649</v>
      </c>
      <c r="E8098" s="55" t="s">
        <v>28939</v>
      </c>
      <c r="F8098" s="55" t="s">
        <v>4651</v>
      </c>
      <c r="G8098" s="55" t="s">
        <v>28940</v>
      </c>
      <c r="H8098" s="55">
        <v>0</v>
      </c>
    </row>
    <row r="8099" spans="1:8" ht="12.5" customHeight="1">
      <c r="A8099" s="55">
        <v>11640</v>
      </c>
      <c r="B8099" s="55">
        <v>6</v>
      </c>
      <c r="C8099" s="55" t="s">
        <v>28941</v>
      </c>
      <c r="D8099" s="55" t="s">
        <v>4649</v>
      </c>
      <c r="E8099" s="55" t="s">
        <v>28942</v>
      </c>
      <c r="F8099" s="55" t="s">
        <v>4651</v>
      </c>
      <c r="G8099" s="55" t="s">
        <v>28943</v>
      </c>
      <c r="H8099" s="55">
        <v>0</v>
      </c>
    </row>
    <row r="8100" spans="1:8" ht="12.5" customHeight="1">
      <c r="A8100" s="55">
        <v>12055</v>
      </c>
      <c r="B8100" s="55">
        <v>6</v>
      </c>
      <c r="C8100" s="55" t="s">
        <v>28944</v>
      </c>
      <c r="D8100" s="55" t="s">
        <v>4649</v>
      </c>
      <c r="E8100" s="55" t="s">
        <v>28945</v>
      </c>
      <c r="F8100" s="55" t="s">
        <v>4651</v>
      </c>
      <c r="G8100" s="55" t="s">
        <v>28946</v>
      </c>
      <c r="H8100" s="55">
        <v>0</v>
      </c>
    </row>
    <row r="8101" spans="1:8" ht="12.5" customHeight="1">
      <c r="A8101" s="55">
        <v>13201</v>
      </c>
      <c r="B8101" s="55">
        <v>6</v>
      </c>
      <c r="C8101" s="55" t="s">
        <v>28947</v>
      </c>
      <c r="D8101" s="55" t="s">
        <v>4649</v>
      </c>
      <c r="E8101" s="55" t="s">
        <v>28948</v>
      </c>
      <c r="F8101" s="55" t="s">
        <v>4651</v>
      </c>
      <c r="G8101" s="55" t="s">
        <v>28949</v>
      </c>
      <c r="H8101" s="55">
        <v>0</v>
      </c>
    </row>
    <row r="8102" spans="1:8" ht="12.5" customHeight="1">
      <c r="A8102" s="55">
        <v>13222</v>
      </c>
      <c r="B8102" s="55">
        <v>6</v>
      </c>
      <c r="C8102" s="55" t="s">
        <v>28950</v>
      </c>
      <c r="D8102" s="55" t="s">
        <v>4649</v>
      </c>
      <c r="E8102" s="55" t="s">
        <v>28951</v>
      </c>
      <c r="F8102" s="55" t="s">
        <v>4651</v>
      </c>
      <c r="G8102" s="55" t="s">
        <v>28952</v>
      </c>
      <c r="H8102" s="55">
        <v>0</v>
      </c>
    </row>
    <row r="8103" spans="1:8" ht="12.5" customHeight="1">
      <c r="A8103" s="55">
        <v>13486</v>
      </c>
      <c r="B8103" s="55">
        <v>6</v>
      </c>
      <c r="C8103" s="55" t="s">
        <v>28953</v>
      </c>
      <c r="D8103" s="55" t="s">
        <v>4649</v>
      </c>
      <c r="E8103" s="55" t="s">
        <v>28954</v>
      </c>
      <c r="F8103" s="55" t="s">
        <v>4651</v>
      </c>
      <c r="G8103" s="55" t="s">
        <v>28955</v>
      </c>
      <c r="H8103" s="55">
        <v>0</v>
      </c>
    </row>
    <row r="8104" spans="1:8" ht="12.5" customHeight="1">
      <c r="A8104" s="55">
        <v>13916</v>
      </c>
      <c r="B8104" s="55">
        <v>6</v>
      </c>
      <c r="C8104" s="55" t="s">
        <v>28956</v>
      </c>
      <c r="D8104" s="55" t="s">
        <v>4649</v>
      </c>
      <c r="E8104" s="55" t="s">
        <v>28957</v>
      </c>
      <c r="F8104" s="55" t="s">
        <v>4651</v>
      </c>
      <c r="G8104" s="55" t="s">
        <v>28958</v>
      </c>
      <c r="H8104" s="55">
        <v>0</v>
      </c>
    </row>
    <row r="8105" spans="1:8" ht="12.5" customHeight="1">
      <c r="A8105" s="55">
        <v>14387</v>
      </c>
      <c r="B8105" s="55">
        <v>6</v>
      </c>
      <c r="C8105" s="55" t="s">
        <v>28959</v>
      </c>
      <c r="D8105" s="55" t="s">
        <v>4649</v>
      </c>
      <c r="E8105" s="55" t="s">
        <v>28960</v>
      </c>
      <c r="F8105" s="55" t="s">
        <v>4651</v>
      </c>
      <c r="G8105" s="55" t="s">
        <v>28961</v>
      </c>
      <c r="H8105" s="55">
        <v>0</v>
      </c>
    </row>
    <row r="8106" spans="1:8" ht="12.5" customHeight="1">
      <c r="A8106" s="55">
        <v>14867</v>
      </c>
      <c r="B8106" s="55">
        <v>6</v>
      </c>
      <c r="C8106" s="55" t="s">
        <v>28962</v>
      </c>
      <c r="D8106" s="55" t="s">
        <v>4649</v>
      </c>
      <c r="E8106" s="55" t="s">
        <v>28963</v>
      </c>
      <c r="F8106" s="55" t="s">
        <v>4651</v>
      </c>
      <c r="G8106" s="55" t="s">
        <v>28964</v>
      </c>
      <c r="H8106" s="55">
        <v>0</v>
      </c>
    </row>
    <row r="8107" spans="1:8" ht="12.5" customHeight="1">
      <c r="A8107" s="55">
        <v>15377</v>
      </c>
      <c r="B8107" s="55">
        <v>6</v>
      </c>
      <c r="C8107" s="55" t="s">
        <v>28965</v>
      </c>
      <c r="D8107" s="55" t="s">
        <v>4649</v>
      </c>
      <c r="E8107" s="55" t="s">
        <v>28966</v>
      </c>
      <c r="F8107" s="55" t="s">
        <v>4651</v>
      </c>
      <c r="G8107" s="55" t="s">
        <v>28967</v>
      </c>
      <c r="H8107" s="55">
        <v>0</v>
      </c>
    </row>
    <row r="8108" spans="1:8" ht="12.5" customHeight="1">
      <c r="A8108" s="55">
        <v>16123</v>
      </c>
      <c r="B8108" s="55">
        <v>6</v>
      </c>
      <c r="C8108" s="55" t="s">
        <v>28968</v>
      </c>
      <c r="D8108" s="55" t="s">
        <v>4649</v>
      </c>
      <c r="E8108" s="55" t="s">
        <v>28969</v>
      </c>
      <c r="F8108" s="55" t="s">
        <v>4651</v>
      </c>
      <c r="G8108" s="55" t="s">
        <v>28970</v>
      </c>
      <c r="H8108" s="55">
        <v>0</v>
      </c>
    </row>
    <row r="8109" spans="1:8" ht="12.5" customHeight="1">
      <c r="A8109" s="55">
        <v>16784</v>
      </c>
      <c r="B8109" s="55">
        <v>6</v>
      </c>
      <c r="C8109" s="55" t="s">
        <v>28971</v>
      </c>
      <c r="D8109" s="55" t="s">
        <v>4649</v>
      </c>
      <c r="E8109" s="55" t="s">
        <v>28972</v>
      </c>
      <c r="F8109" s="55" t="s">
        <v>4651</v>
      </c>
      <c r="G8109" s="55" t="s">
        <v>28973</v>
      </c>
      <c r="H8109" s="55">
        <v>0</v>
      </c>
    </row>
    <row r="8110" spans="1:8" ht="12.5" customHeight="1">
      <c r="A8110" s="55">
        <v>17348</v>
      </c>
      <c r="B8110" s="55">
        <v>6</v>
      </c>
      <c r="C8110" s="55" t="s">
        <v>28974</v>
      </c>
      <c r="D8110" s="55" t="s">
        <v>4649</v>
      </c>
      <c r="E8110" s="55" t="s">
        <v>28975</v>
      </c>
      <c r="F8110" s="55" t="s">
        <v>4651</v>
      </c>
      <c r="G8110" s="55" t="s">
        <v>28976</v>
      </c>
      <c r="H8110" s="55">
        <v>0</v>
      </c>
    </row>
    <row r="8111" spans="1:8" ht="12.5" customHeight="1">
      <c r="A8111" s="55">
        <v>18523</v>
      </c>
      <c r="B8111" s="55">
        <v>6</v>
      </c>
      <c r="C8111" s="55" t="s">
        <v>28977</v>
      </c>
      <c r="D8111" s="55" t="s">
        <v>4649</v>
      </c>
      <c r="E8111" s="55" t="s">
        <v>28978</v>
      </c>
      <c r="F8111" s="55" t="s">
        <v>4651</v>
      </c>
      <c r="G8111" s="55" t="s">
        <v>28979</v>
      </c>
      <c r="H8111" s="55">
        <v>0</v>
      </c>
    </row>
    <row r="8112" spans="1:8" ht="12.5" customHeight="1">
      <c r="A8112" s="55">
        <v>18571</v>
      </c>
      <c r="B8112" s="55">
        <v>6</v>
      </c>
      <c r="C8112" s="55" t="s">
        <v>28980</v>
      </c>
      <c r="D8112" s="55" t="s">
        <v>4649</v>
      </c>
      <c r="E8112" s="55" t="s">
        <v>28981</v>
      </c>
      <c r="F8112" s="55" t="s">
        <v>4651</v>
      </c>
      <c r="G8112" s="55" t="s">
        <v>28982</v>
      </c>
      <c r="H8112" s="55">
        <v>0</v>
      </c>
    </row>
    <row r="8113" spans="1:8" ht="12.5" customHeight="1">
      <c r="A8113" s="55">
        <v>18617</v>
      </c>
      <c r="B8113" s="55">
        <v>6</v>
      </c>
      <c r="C8113" s="55" t="s">
        <v>28983</v>
      </c>
      <c r="D8113" s="55" t="s">
        <v>4649</v>
      </c>
      <c r="E8113" s="55" t="s">
        <v>28984</v>
      </c>
      <c r="F8113" s="55" t="s">
        <v>4651</v>
      </c>
      <c r="G8113" s="55" t="s">
        <v>28985</v>
      </c>
      <c r="H8113" s="55">
        <v>0</v>
      </c>
    </row>
    <row r="8114" spans="1:8" ht="12.5" customHeight="1">
      <c r="A8114" s="55">
        <v>18926</v>
      </c>
      <c r="B8114" s="55">
        <v>6</v>
      </c>
      <c r="C8114" s="55" t="s">
        <v>28986</v>
      </c>
      <c r="D8114" s="55" t="s">
        <v>4649</v>
      </c>
      <c r="E8114" s="55" t="s">
        <v>28987</v>
      </c>
      <c r="F8114" s="55" t="s">
        <v>4651</v>
      </c>
      <c r="G8114" s="55" t="s">
        <v>28988</v>
      </c>
      <c r="H8114" s="55">
        <v>0</v>
      </c>
    </row>
    <row r="8115" spans="1:8" ht="12.5" customHeight="1">
      <c r="A8115" s="55">
        <v>19014</v>
      </c>
      <c r="B8115" s="55">
        <v>6</v>
      </c>
      <c r="C8115" s="55" t="s">
        <v>28989</v>
      </c>
      <c r="D8115" s="55" t="s">
        <v>4649</v>
      </c>
      <c r="E8115" s="55" t="s">
        <v>28990</v>
      </c>
      <c r="F8115" s="55" t="s">
        <v>4651</v>
      </c>
      <c r="G8115" s="55" t="s">
        <v>28991</v>
      </c>
      <c r="H8115" s="55">
        <v>0</v>
      </c>
    </row>
    <row r="8116" spans="1:8" ht="12.5" customHeight="1">
      <c r="A8116" s="55">
        <v>19399</v>
      </c>
      <c r="B8116" s="55">
        <v>6</v>
      </c>
      <c r="C8116" s="55" t="s">
        <v>28992</v>
      </c>
      <c r="D8116" s="55" t="s">
        <v>4649</v>
      </c>
      <c r="E8116" s="55" t="s">
        <v>28993</v>
      </c>
      <c r="F8116" s="55" t="s">
        <v>4651</v>
      </c>
      <c r="G8116" s="55" t="s">
        <v>28994</v>
      </c>
      <c r="H8116" s="55">
        <v>0</v>
      </c>
    </row>
    <row r="8117" spans="1:8" ht="12.5" customHeight="1">
      <c r="A8117" s="55">
        <v>19781</v>
      </c>
      <c r="B8117" s="55">
        <v>6</v>
      </c>
      <c r="C8117" s="55" t="s">
        <v>28995</v>
      </c>
      <c r="D8117" s="55" t="s">
        <v>4649</v>
      </c>
      <c r="E8117" s="55" t="s">
        <v>28996</v>
      </c>
      <c r="F8117" s="55" t="s">
        <v>4651</v>
      </c>
      <c r="G8117" s="55" t="s">
        <v>28997</v>
      </c>
      <c r="H8117" s="55">
        <v>0</v>
      </c>
    </row>
    <row r="8118" spans="1:8" ht="12.5" customHeight="1">
      <c r="A8118" s="55">
        <v>19823</v>
      </c>
      <c r="B8118" s="55">
        <v>6</v>
      </c>
      <c r="C8118" s="55" t="s">
        <v>28998</v>
      </c>
      <c r="D8118" s="55" t="s">
        <v>4649</v>
      </c>
      <c r="E8118" s="55" t="s">
        <v>28999</v>
      </c>
      <c r="F8118" s="55" t="s">
        <v>4651</v>
      </c>
      <c r="G8118" s="55" t="s">
        <v>29000</v>
      </c>
      <c r="H8118" s="55">
        <v>0</v>
      </c>
    </row>
    <row r="8119" spans="1:8" ht="12.5" customHeight="1">
      <c r="A8119" s="55">
        <v>19836</v>
      </c>
      <c r="B8119" s="55">
        <v>6</v>
      </c>
      <c r="C8119" s="55" t="s">
        <v>29001</v>
      </c>
      <c r="D8119" s="55" t="s">
        <v>4649</v>
      </c>
      <c r="E8119" s="55" t="s">
        <v>29002</v>
      </c>
      <c r="F8119" s="55" t="s">
        <v>4651</v>
      </c>
      <c r="G8119" s="55" t="s">
        <v>29003</v>
      </c>
      <c r="H8119" s="55">
        <v>0</v>
      </c>
    </row>
    <row r="8120" spans="1:8" ht="12.5" customHeight="1">
      <c r="A8120" s="55">
        <v>21815</v>
      </c>
      <c r="B8120" s="55">
        <v>6</v>
      </c>
      <c r="C8120" s="55" t="s">
        <v>29004</v>
      </c>
      <c r="D8120" s="55" t="s">
        <v>4649</v>
      </c>
      <c r="E8120" s="55" t="s">
        <v>29005</v>
      </c>
      <c r="F8120" s="55" t="s">
        <v>4651</v>
      </c>
      <c r="G8120" s="55" t="s">
        <v>29006</v>
      </c>
      <c r="H8120" s="55">
        <v>0</v>
      </c>
    </row>
    <row r="8121" spans="1:8" ht="12.5" customHeight="1">
      <c r="A8121" s="55">
        <v>22097</v>
      </c>
      <c r="B8121" s="55">
        <v>6</v>
      </c>
      <c r="C8121" s="55" t="s">
        <v>29007</v>
      </c>
      <c r="D8121" s="55" t="s">
        <v>4649</v>
      </c>
      <c r="E8121" s="55" t="s">
        <v>29008</v>
      </c>
      <c r="F8121" s="55" t="s">
        <v>4651</v>
      </c>
      <c r="G8121" s="55" t="s">
        <v>29009</v>
      </c>
      <c r="H8121" s="55">
        <v>0</v>
      </c>
    </row>
    <row r="8122" spans="1:8" ht="12.5" customHeight="1">
      <c r="A8122" s="55">
        <v>22366</v>
      </c>
      <c r="B8122" s="55">
        <v>6</v>
      </c>
      <c r="C8122" s="55" t="s">
        <v>29010</v>
      </c>
      <c r="D8122" s="55" t="s">
        <v>4649</v>
      </c>
      <c r="E8122" s="55" t="s">
        <v>29011</v>
      </c>
      <c r="F8122" s="55" t="s">
        <v>4651</v>
      </c>
      <c r="G8122" s="55" t="s">
        <v>29012</v>
      </c>
      <c r="H8122" s="55">
        <v>0</v>
      </c>
    </row>
    <row r="8123" spans="1:8" ht="12.5" customHeight="1">
      <c r="A8123" s="55">
        <v>23083</v>
      </c>
      <c r="B8123" s="55">
        <v>6</v>
      </c>
      <c r="C8123" s="55" t="s">
        <v>29013</v>
      </c>
      <c r="D8123" s="55" t="s">
        <v>4649</v>
      </c>
      <c r="E8123" s="55" t="s">
        <v>29014</v>
      </c>
      <c r="F8123" s="55" t="s">
        <v>4651</v>
      </c>
      <c r="G8123" s="55" t="s">
        <v>29015</v>
      </c>
      <c r="H8123" s="55">
        <v>0</v>
      </c>
    </row>
    <row r="8124" spans="1:8" ht="12.5" customHeight="1">
      <c r="A8124" s="55">
        <v>25328</v>
      </c>
      <c r="B8124" s="55">
        <v>6</v>
      </c>
      <c r="C8124" s="55" t="s">
        <v>29016</v>
      </c>
      <c r="D8124" s="55" t="s">
        <v>4649</v>
      </c>
      <c r="E8124" s="55" t="s">
        <v>29017</v>
      </c>
      <c r="F8124" s="55" t="s">
        <v>4651</v>
      </c>
      <c r="G8124" s="55" t="s">
        <v>29018</v>
      </c>
      <c r="H8124" s="55">
        <v>0</v>
      </c>
    </row>
    <row r="8125" spans="1:8" ht="12.5" customHeight="1">
      <c r="A8125" s="55">
        <v>26049</v>
      </c>
      <c r="B8125" s="55">
        <v>6</v>
      </c>
      <c r="C8125" s="55" t="s">
        <v>29019</v>
      </c>
      <c r="D8125" s="55" t="s">
        <v>4649</v>
      </c>
      <c r="E8125" s="55" t="s">
        <v>29020</v>
      </c>
      <c r="F8125" s="55" t="s">
        <v>4651</v>
      </c>
      <c r="G8125" s="55" t="s">
        <v>29021</v>
      </c>
      <c r="H8125" s="55">
        <v>0</v>
      </c>
    </row>
    <row r="8126" spans="1:8" ht="12.5" customHeight="1">
      <c r="A8126" s="55">
        <v>26461</v>
      </c>
      <c r="B8126" s="55">
        <v>6</v>
      </c>
      <c r="C8126" s="55" t="s">
        <v>29022</v>
      </c>
      <c r="D8126" s="55" t="s">
        <v>4649</v>
      </c>
      <c r="E8126" s="55" t="s">
        <v>29023</v>
      </c>
      <c r="F8126" s="55" t="s">
        <v>4651</v>
      </c>
      <c r="G8126" s="55" t="s">
        <v>29024</v>
      </c>
      <c r="H8126" s="55">
        <v>0</v>
      </c>
    </row>
    <row r="8127" spans="1:8" ht="12.5" customHeight="1">
      <c r="A8127" s="55">
        <v>27602</v>
      </c>
      <c r="B8127" s="55">
        <v>6</v>
      </c>
      <c r="C8127" s="55" t="s">
        <v>29025</v>
      </c>
      <c r="D8127" s="55" t="s">
        <v>4649</v>
      </c>
      <c r="E8127" s="55" t="s">
        <v>29026</v>
      </c>
      <c r="F8127" s="55" t="s">
        <v>4651</v>
      </c>
      <c r="G8127" s="55" t="s">
        <v>29027</v>
      </c>
      <c r="H8127" s="55">
        <v>0</v>
      </c>
    </row>
    <row r="8128" spans="1:8" ht="12.5" customHeight="1">
      <c r="A8128" s="55">
        <v>28834</v>
      </c>
      <c r="B8128" s="55">
        <v>6</v>
      </c>
      <c r="C8128" s="55" t="s">
        <v>29028</v>
      </c>
      <c r="D8128" s="55" t="s">
        <v>4649</v>
      </c>
      <c r="E8128" s="55" t="s">
        <v>29029</v>
      </c>
      <c r="F8128" s="55" t="s">
        <v>4651</v>
      </c>
      <c r="G8128" s="55" t="s">
        <v>29030</v>
      </c>
      <c r="H8128" s="55">
        <v>0</v>
      </c>
    </row>
    <row r="8129" spans="1:8" ht="12.5" customHeight="1">
      <c r="A8129" s="55">
        <v>29247</v>
      </c>
      <c r="B8129" s="55">
        <v>6</v>
      </c>
      <c r="C8129" s="55" t="s">
        <v>29031</v>
      </c>
      <c r="D8129" s="55" t="s">
        <v>4649</v>
      </c>
      <c r="E8129" s="55" t="s">
        <v>29032</v>
      </c>
      <c r="F8129" s="55" t="s">
        <v>4651</v>
      </c>
      <c r="G8129" s="55" t="s">
        <v>29033</v>
      </c>
      <c r="H8129" s="55">
        <v>0</v>
      </c>
    </row>
    <row r="8130" spans="1:8" ht="12.5" customHeight="1">
      <c r="A8130" s="55">
        <v>11823</v>
      </c>
      <c r="B8130" s="55">
        <v>6</v>
      </c>
      <c r="C8130" s="55" t="s">
        <v>29034</v>
      </c>
      <c r="D8130" s="55" t="s">
        <v>4649</v>
      </c>
      <c r="E8130" s="55" t="s">
        <v>29035</v>
      </c>
      <c r="F8130" s="55" t="s">
        <v>4651</v>
      </c>
      <c r="G8130" s="55" t="s">
        <v>29036</v>
      </c>
      <c r="H8130" s="55">
        <v>0</v>
      </c>
    </row>
    <row r="8131" spans="1:8" ht="12.5" customHeight="1">
      <c r="A8131" s="55">
        <v>13491</v>
      </c>
      <c r="B8131" s="55">
        <v>6</v>
      </c>
      <c r="C8131" s="55" t="s">
        <v>29037</v>
      </c>
      <c r="D8131" s="55" t="s">
        <v>4649</v>
      </c>
      <c r="E8131" s="55" t="s">
        <v>29038</v>
      </c>
      <c r="F8131" s="55" t="s">
        <v>4651</v>
      </c>
      <c r="G8131" s="55" t="s">
        <v>29039</v>
      </c>
      <c r="H8131" s="55">
        <v>0</v>
      </c>
    </row>
    <row r="8132" spans="1:8" ht="12.5" customHeight="1">
      <c r="A8132" s="55">
        <v>13987</v>
      </c>
      <c r="B8132" s="55">
        <v>6</v>
      </c>
      <c r="C8132" s="55" t="s">
        <v>29040</v>
      </c>
      <c r="D8132" s="55" t="s">
        <v>4649</v>
      </c>
      <c r="E8132" s="55" t="s">
        <v>29041</v>
      </c>
      <c r="F8132" s="55" t="s">
        <v>4651</v>
      </c>
      <c r="G8132" s="55" t="s">
        <v>29042</v>
      </c>
      <c r="H8132" s="55">
        <v>0</v>
      </c>
    </row>
    <row r="8133" spans="1:8" ht="12.5" customHeight="1">
      <c r="A8133" s="55">
        <v>14330</v>
      </c>
      <c r="B8133" s="55">
        <v>6</v>
      </c>
      <c r="C8133" s="55" t="s">
        <v>29043</v>
      </c>
      <c r="D8133" s="55" t="s">
        <v>4649</v>
      </c>
      <c r="E8133" s="55" t="s">
        <v>29044</v>
      </c>
      <c r="F8133" s="55" t="s">
        <v>4651</v>
      </c>
      <c r="G8133" s="55" t="s">
        <v>29045</v>
      </c>
      <c r="H8133" s="55">
        <v>0</v>
      </c>
    </row>
    <row r="8134" spans="1:8" ht="12.5" customHeight="1">
      <c r="A8134" s="55">
        <v>14598</v>
      </c>
      <c r="B8134" s="55">
        <v>6</v>
      </c>
      <c r="C8134" s="55" t="s">
        <v>29046</v>
      </c>
      <c r="D8134" s="55" t="s">
        <v>4649</v>
      </c>
      <c r="E8134" s="55" t="s">
        <v>29047</v>
      </c>
      <c r="F8134" s="55" t="s">
        <v>4651</v>
      </c>
      <c r="G8134" s="55" t="s">
        <v>29048</v>
      </c>
      <c r="H8134" s="55">
        <v>0</v>
      </c>
    </row>
    <row r="8135" spans="1:8" ht="12.5" customHeight="1">
      <c r="A8135" s="55">
        <v>16497</v>
      </c>
      <c r="B8135" s="55">
        <v>6</v>
      </c>
      <c r="C8135" s="55" t="s">
        <v>29049</v>
      </c>
      <c r="D8135" s="55" t="s">
        <v>4649</v>
      </c>
      <c r="E8135" s="55" t="s">
        <v>29050</v>
      </c>
      <c r="F8135" s="55" t="s">
        <v>4651</v>
      </c>
      <c r="G8135" s="55" t="s">
        <v>29051</v>
      </c>
      <c r="H8135" s="55">
        <v>0</v>
      </c>
    </row>
    <row r="8136" spans="1:8" ht="12.5" customHeight="1">
      <c r="A8136" s="55">
        <v>16800</v>
      </c>
      <c r="B8136" s="55">
        <v>6</v>
      </c>
      <c r="C8136" s="55" t="s">
        <v>29052</v>
      </c>
      <c r="D8136" s="55" t="s">
        <v>4649</v>
      </c>
      <c r="E8136" s="55" t="s">
        <v>29053</v>
      </c>
      <c r="F8136" s="55" t="s">
        <v>4651</v>
      </c>
      <c r="G8136" s="55" t="s">
        <v>29054</v>
      </c>
      <c r="H8136" s="55">
        <v>0</v>
      </c>
    </row>
    <row r="8137" spans="1:8" ht="12.5" customHeight="1">
      <c r="A8137" s="55">
        <v>17338</v>
      </c>
      <c r="B8137" s="55">
        <v>6</v>
      </c>
      <c r="C8137" s="55" t="s">
        <v>29055</v>
      </c>
      <c r="D8137" s="55" t="s">
        <v>4649</v>
      </c>
      <c r="E8137" s="55" t="s">
        <v>29056</v>
      </c>
      <c r="F8137" s="55" t="s">
        <v>4651</v>
      </c>
      <c r="G8137" s="55" t="s">
        <v>29057</v>
      </c>
      <c r="H8137" s="55">
        <v>0</v>
      </c>
    </row>
    <row r="8138" spans="1:8" ht="12.5" customHeight="1">
      <c r="A8138" s="55">
        <v>17388</v>
      </c>
      <c r="B8138" s="55">
        <v>6</v>
      </c>
      <c r="C8138" s="55" t="s">
        <v>29058</v>
      </c>
      <c r="D8138" s="55" t="s">
        <v>4649</v>
      </c>
      <c r="E8138" s="55" t="s">
        <v>29059</v>
      </c>
      <c r="F8138" s="55" t="s">
        <v>4651</v>
      </c>
      <c r="G8138" s="55" t="s">
        <v>29060</v>
      </c>
      <c r="H8138" s="55">
        <v>0</v>
      </c>
    </row>
    <row r="8139" spans="1:8" ht="12.5" customHeight="1">
      <c r="A8139" s="55">
        <v>18236</v>
      </c>
      <c r="B8139" s="55">
        <v>6</v>
      </c>
      <c r="C8139" s="55" t="s">
        <v>29061</v>
      </c>
      <c r="D8139" s="55" t="s">
        <v>4649</v>
      </c>
      <c r="E8139" s="55" t="s">
        <v>29062</v>
      </c>
      <c r="F8139" s="55" t="s">
        <v>4651</v>
      </c>
      <c r="G8139" s="55" t="s">
        <v>29063</v>
      </c>
      <c r="H8139" s="55">
        <v>0</v>
      </c>
    </row>
    <row r="8140" spans="1:8" ht="12.5" customHeight="1">
      <c r="A8140" s="55">
        <v>18390</v>
      </c>
      <c r="B8140" s="55">
        <v>6</v>
      </c>
      <c r="C8140" s="55" t="s">
        <v>29064</v>
      </c>
      <c r="D8140" s="55" t="s">
        <v>4649</v>
      </c>
      <c r="E8140" s="55" t="s">
        <v>29065</v>
      </c>
      <c r="F8140" s="55" t="s">
        <v>4651</v>
      </c>
      <c r="G8140" s="55" t="s">
        <v>29066</v>
      </c>
      <c r="H8140" s="55">
        <v>0</v>
      </c>
    </row>
    <row r="8141" spans="1:8" ht="12.5" customHeight="1">
      <c r="A8141" s="55">
        <v>18677</v>
      </c>
      <c r="B8141" s="55">
        <v>6</v>
      </c>
      <c r="C8141" s="55" t="s">
        <v>29067</v>
      </c>
      <c r="D8141" s="55" t="s">
        <v>4649</v>
      </c>
      <c r="E8141" s="55" t="s">
        <v>29068</v>
      </c>
      <c r="F8141" s="55" t="s">
        <v>4651</v>
      </c>
      <c r="G8141" s="55" t="s">
        <v>29069</v>
      </c>
      <c r="H8141" s="55">
        <v>0</v>
      </c>
    </row>
    <row r="8142" spans="1:8" ht="12.5" customHeight="1">
      <c r="A8142" s="55">
        <v>18986</v>
      </c>
      <c r="B8142" s="55">
        <v>6</v>
      </c>
      <c r="C8142" s="55" t="s">
        <v>29070</v>
      </c>
      <c r="D8142" s="55" t="s">
        <v>4649</v>
      </c>
      <c r="E8142" s="55" t="s">
        <v>29071</v>
      </c>
      <c r="F8142" s="55" t="s">
        <v>4651</v>
      </c>
      <c r="G8142" s="55" t="s">
        <v>29072</v>
      </c>
      <c r="H8142" s="55">
        <v>0</v>
      </c>
    </row>
    <row r="8143" spans="1:8" ht="12.5" customHeight="1">
      <c r="A8143" s="55">
        <v>19147</v>
      </c>
      <c r="B8143" s="55">
        <v>6</v>
      </c>
      <c r="C8143" s="55" t="s">
        <v>29073</v>
      </c>
      <c r="D8143" s="55" t="s">
        <v>4649</v>
      </c>
      <c r="E8143" s="55" t="s">
        <v>29074</v>
      </c>
      <c r="F8143" s="55" t="s">
        <v>4651</v>
      </c>
      <c r="G8143" s="55" t="s">
        <v>29075</v>
      </c>
      <c r="H8143" s="55">
        <v>0</v>
      </c>
    </row>
    <row r="8144" spans="1:8" ht="12.5" customHeight="1">
      <c r="A8144" s="55">
        <v>19541</v>
      </c>
      <c r="B8144" s="55">
        <v>6</v>
      </c>
      <c r="C8144" s="55" t="s">
        <v>29076</v>
      </c>
      <c r="D8144" s="55" t="s">
        <v>4649</v>
      </c>
      <c r="E8144" s="55" t="s">
        <v>29077</v>
      </c>
      <c r="F8144" s="55" t="s">
        <v>4651</v>
      </c>
      <c r="G8144" s="55" t="s">
        <v>29078</v>
      </c>
      <c r="H8144" s="55">
        <v>0</v>
      </c>
    </row>
    <row r="8145" spans="1:8" ht="12.5" customHeight="1">
      <c r="A8145" s="55">
        <v>19553</v>
      </c>
      <c r="B8145" s="55">
        <v>6</v>
      </c>
      <c r="C8145" s="55" t="s">
        <v>29079</v>
      </c>
      <c r="D8145" s="55" t="s">
        <v>4649</v>
      </c>
      <c r="E8145" s="55" t="s">
        <v>29080</v>
      </c>
      <c r="F8145" s="55" t="s">
        <v>4651</v>
      </c>
      <c r="G8145" s="55" t="s">
        <v>29081</v>
      </c>
      <c r="H8145" s="55">
        <v>0</v>
      </c>
    </row>
    <row r="8146" spans="1:8" ht="12.5" customHeight="1">
      <c r="A8146" s="55">
        <v>19662</v>
      </c>
      <c r="B8146" s="55">
        <v>6</v>
      </c>
      <c r="C8146" s="55" t="s">
        <v>29082</v>
      </c>
      <c r="D8146" s="55" t="s">
        <v>4649</v>
      </c>
      <c r="E8146" s="55" t="s">
        <v>29083</v>
      </c>
      <c r="F8146" s="55" t="s">
        <v>4651</v>
      </c>
      <c r="G8146" s="55" t="s">
        <v>29084</v>
      </c>
      <c r="H8146" s="55">
        <v>0</v>
      </c>
    </row>
    <row r="8147" spans="1:8" ht="12.5" customHeight="1">
      <c r="A8147" s="55">
        <v>20000</v>
      </c>
      <c r="B8147" s="55">
        <v>6</v>
      </c>
      <c r="C8147" s="55" t="s">
        <v>29085</v>
      </c>
      <c r="D8147" s="55" t="s">
        <v>4649</v>
      </c>
      <c r="E8147" s="55" t="s">
        <v>29086</v>
      </c>
      <c r="F8147" s="55" t="s">
        <v>4651</v>
      </c>
      <c r="G8147" s="55" t="s">
        <v>29087</v>
      </c>
      <c r="H8147" s="55">
        <v>0</v>
      </c>
    </row>
    <row r="8148" spans="1:8" ht="12.5" customHeight="1">
      <c r="A8148" s="55">
        <v>20082</v>
      </c>
      <c r="B8148" s="55">
        <v>6</v>
      </c>
      <c r="C8148" s="55" t="s">
        <v>29088</v>
      </c>
      <c r="D8148" s="55" t="s">
        <v>4649</v>
      </c>
      <c r="E8148" s="55" t="s">
        <v>29089</v>
      </c>
      <c r="F8148" s="55" t="s">
        <v>4651</v>
      </c>
      <c r="G8148" s="55" t="s">
        <v>29090</v>
      </c>
      <c r="H8148" s="55">
        <v>0</v>
      </c>
    </row>
    <row r="8149" spans="1:8" ht="12.5" customHeight="1">
      <c r="A8149" s="55">
        <v>20708</v>
      </c>
      <c r="B8149" s="55">
        <v>6</v>
      </c>
      <c r="C8149" s="55" t="s">
        <v>29091</v>
      </c>
      <c r="D8149" s="55" t="s">
        <v>4649</v>
      </c>
      <c r="E8149" s="55" t="s">
        <v>29092</v>
      </c>
      <c r="F8149" s="55" t="s">
        <v>4651</v>
      </c>
      <c r="G8149" s="55" t="s">
        <v>29093</v>
      </c>
      <c r="H8149" s="55">
        <v>0</v>
      </c>
    </row>
    <row r="8150" spans="1:8" ht="12.5" customHeight="1">
      <c r="A8150" s="55">
        <v>20760</v>
      </c>
      <c r="B8150" s="55">
        <v>6</v>
      </c>
      <c r="C8150" s="55" t="s">
        <v>29094</v>
      </c>
      <c r="D8150" s="55" t="s">
        <v>4649</v>
      </c>
      <c r="E8150" s="55" t="s">
        <v>29095</v>
      </c>
      <c r="F8150" s="55" t="s">
        <v>4651</v>
      </c>
      <c r="G8150" s="55" t="s">
        <v>29096</v>
      </c>
      <c r="H8150" s="55">
        <v>0</v>
      </c>
    </row>
    <row r="8151" spans="1:8" ht="12.5" customHeight="1">
      <c r="A8151" s="55">
        <v>21412</v>
      </c>
      <c r="B8151" s="55">
        <v>6</v>
      </c>
      <c r="C8151" s="55" t="s">
        <v>29097</v>
      </c>
      <c r="D8151" s="55" t="s">
        <v>4649</v>
      </c>
      <c r="E8151" s="55" t="s">
        <v>29098</v>
      </c>
      <c r="F8151" s="55" t="s">
        <v>4651</v>
      </c>
      <c r="G8151" s="55" t="s">
        <v>29099</v>
      </c>
      <c r="H8151" s="55">
        <v>0</v>
      </c>
    </row>
    <row r="8152" spans="1:8" ht="12.5" customHeight="1">
      <c r="A8152" s="55">
        <v>21447</v>
      </c>
      <c r="B8152" s="55">
        <v>6</v>
      </c>
      <c r="C8152" s="55" t="s">
        <v>29100</v>
      </c>
      <c r="D8152" s="55" t="s">
        <v>4649</v>
      </c>
      <c r="E8152" s="55" t="s">
        <v>29101</v>
      </c>
      <c r="F8152" s="55" t="s">
        <v>4651</v>
      </c>
      <c r="G8152" s="55" t="s">
        <v>29102</v>
      </c>
      <c r="H8152" s="55">
        <v>0</v>
      </c>
    </row>
    <row r="8153" spans="1:8" ht="12.5" customHeight="1">
      <c r="A8153" s="55">
        <v>22019</v>
      </c>
      <c r="B8153" s="55">
        <v>6</v>
      </c>
      <c r="C8153" s="55" t="s">
        <v>29103</v>
      </c>
      <c r="D8153" s="55" t="s">
        <v>4649</v>
      </c>
      <c r="E8153" s="55" t="s">
        <v>29104</v>
      </c>
      <c r="F8153" s="55" t="s">
        <v>4651</v>
      </c>
      <c r="G8153" s="55" t="s">
        <v>29105</v>
      </c>
      <c r="H8153" s="55">
        <v>0</v>
      </c>
    </row>
    <row r="8154" spans="1:8" ht="12.5" customHeight="1">
      <c r="A8154" s="55">
        <v>22252</v>
      </c>
      <c r="B8154" s="55">
        <v>6</v>
      </c>
      <c r="C8154" s="55" t="s">
        <v>29106</v>
      </c>
      <c r="D8154" s="55" t="s">
        <v>4649</v>
      </c>
      <c r="E8154" s="55" t="s">
        <v>29107</v>
      </c>
      <c r="F8154" s="55" t="s">
        <v>4651</v>
      </c>
      <c r="G8154" s="55" t="s">
        <v>29108</v>
      </c>
      <c r="H8154" s="55">
        <v>0</v>
      </c>
    </row>
    <row r="8155" spans="1:8" ht="12.5" customHeight="1">
      <c r="A8155" s="55">
        <v>22354</v>
      </c>
      <c r="B8155" s="55">
        <v>6</v>
      </c>
      <c r="C8155" s="55" t="s">
        <v>29109</v>
      </c>
      <c r="D8155" s="55" t="s">
        <v>4649</v>
      </c>
      <c r="E8155" s="55" t="s">
        <v>29110</v>
      </c>
      <c r="F8155" s="55" t="s">
        <v>4651</v>
      </c>
      <c r="G8155" s="55" t="s">
        <v>29111</v>
      </c>
      <c r="H8155" s="55">
        <v>0</v>
      </c>
    </row>
    <row r="8156" spans="1:8" ht="12.5" customHeight="1">
      <c r="A8156" s="55">
        <v>24733</v>
      </c>
      <c r="B8156" s="55">
        <v>6</v>
      </c>
      <c r="C8156" s="55" t="s">
        <v>29112</v>
      </c>
      <c r="D8156" s="55" t="s">
        <v>4649</v>
      </c>
      <c r="E8156" s="55" t="s">
        <v>29113</v>
      </c>
      <c r="F8156" s="55" t="s">
        <v>4651</v>
      </c>
      <c r="G8156" s="55" t="s">
        <v>29114</v>
      </c>
      <c r="H8156" s="55">
        <v>0</v>
      </c>
    </row>
    <row r="8157" spans="1:8" ht="12.5" customHeight="1">
      <c r="A8157" s="55">
        <v>24995</v>
      </c>
      <c r="B8157" s="55">
        <v>6</v>
      </c>
      <c r="C8157" s="55" t="s">
        <v>29115</v>
      </c>
      <c r="D8157" s="55" t="s">
        <v>4649</v>
      </c>
      <c r="E8157" s="55" t="s">
        <v>29116</v>
      </c>
      <c r="F8157" s="55" t="s">
        <v>4651</v>
      </c>
      <c r="G8157" s="55" t="s">
        <v>29117</v>
      </c>
      <c r="H8157" s="55">
        <v>0</v>
      </c>
    </row>
    <row r="8158" spans="1:8" ht="12.5" customHeight="1">
      <c r="A8158" s="55">
        <v>26294</v>
      </c>
      <c r="B8158" s="55">
        <v>6</v>
      </c>
      <c r="C8158" s="55" t="s">
        <v>29118</v>
      </c>
      <c r="D8158" s="55" t="s">
        <v>4649</v>
      </c>
      <c r="E8158" s="55" t="s">
        <v>29119</v>
      </c>
      <c r="F8158" s="55" t="s">
        <v>4651</v>
      </c>
      <c r="G8158" s="55" t="s">
        <v>29120</v>
      </c>
      <c r="H8158" s="55">
        <v>0</v>
      </c>
    </row>
    <row r="8159" spans="1:8" ht="12.5" customHeight="1">
      <c r="A8159" s="55">
        <v>26321</v>
      </c>
      <c r="B8159" s="55">
        <v>6</v>
      </c>
      <c r="C8159" s="55" t="s">
        <v>29121</v>
      </c>
      <c r="D8159" s="55" t="s">
        <v>4649</v>
      </c>
      <c r="E8159" s="55" t="s">
        <v>29122</v>
      </c>
      <c r="F8159" s="55" t="s">
        <v>4651</v>
      </c>
      <c r="G8159" s="55" t="s">
        <v>29123</v>
      </c>
      <c r="H8159" s="55">
        <v>0</v>
      </c>
    </row>
    <row r="8160" spans="1:8" ht="12.5" customHeight="1">
      <c r="A8160" s="55">
        <v>26682</v>
      </c>
      <c r="B8160" s="55">
        <v>6</v>
      </c>
      <c r="C8160" s="55" t="s">
        <v>29124</v>
      </c>
      <c r="D8160" s="55" t="s">
        <v>4649</v>
      </c>
      <c r="E8160" s="55" t="s">
        <v>29125</v>
      </c>
      <c r="F8160" s="55" t="s">
        <v>4651</v>
      </c>
      <c r="G8160" s="55" t="s">
        <v>29126</v>
      </c>
      <c r="H8160" s="55">
        <v>0</v>
      </c>
    </row>
    <row r="8161" spans="1:8" ht="12.5" customHeight="1">
      <c r="A8161" s="55">
        <v>27071</v>
      </c>
      <c r="B8161" s="55">
        <v>6</v>
      </c>
      <c r="C8161" s="55" t="s">
        <v>29127</v>
      </c>
      <c r="D8161" s="55" t="s">
        <v>4649</v>
      </c>
      <c r="E8161" s="55" t="s">
        <v>29128</v>
      </c>
      <c r="F8161" s="55" t="s">
        <v>4651</v>
      </c>
      <c r="G8161" s="55" t="s">
        <v>29129</v>
      </c>
      <c r="H8161" s="55">
        <v>0</v>
      </c>
    </row>
    <row r="8162" spans="1:8" ht="12.5" customHeight="1">
      <c r="A8162" s="55">
        <v>27451</v>
      </c>
      <c r="B8162" s="55">
        <v>6</v>
      </c>
      <c r="C8162" s="55" t="s">
        <v>29130</v>
      </c>
      <c r="D8162" s="55" t="s">
        <v>4649</v>
      </c>
      <c r="E8162" s="55" t="s">
        <v>29131</v>
      </c>
      <c r="F8162" s="55" t="s">
        <v>4651</v>
      </c>
      <c r="G8162" s="55" t="s">
        <v>29132</v>
      </c>
      <c r="H8162" s="55">
        <v>0</v>
      </c>
    </row>
    <row r="8163" spans="1:8" ht="12.5" customHeight="1">
      <c r="A8163" s="55">
        <v>27454</v>
      </c>
      <c r="B8163" s="55">
        <v>6</v>
      </c>
      <c r="C8163" s="55" t="s">
        <v>29133</v>
      </c>
      <c r="D8163" s="55" t="s">
        <v>4649</v>
      </c>
      <c r="E8163" s="55" t="s">
        <v>29134</v>
      </c>
      <c r="F8163" s="55" t="s">
        <v>4651</v>
      </c>
      <c r="G8163" s="55" t="s">
        <v>29135</v>
      </c>
      <c r="H8163" s="55">
        <v>0</v>
      </c>
    </row>
    <row r="8164" spans="1:8" ht="12.5" customHeight="1">
      <c r="A8164" s="55">
        <v>27656</v>
      </c>
      <c r="B8164" s="55">
        <v>6</v>
      </c>
      <c r="C8164" s="55" t="s">
        <v>29136</v>
      </c>
      <c r="D8164" s="55" t="s">
        <v>4649</v>
      </c>
      <c r="E8164" s="55" t="s">
        <v>29137</v>
      </c>
      <c r="F8164" s="55" t="s">
        <v>4651</v>
      </c>
      <c r="G8164" s="55" t="s">
        <v>29138</v>
      </c>
      <c r="H8164" s="55">
        <v>0</v>
      </c>
    </row>
    <row r="8165" spans="1:8" ht="12.5" customHeight="1">
      <c r="A8165" s="55">
        <v>28283</v>
      </c>
      <c r="B8165" s="55">
        <v>6</v>
      </c>
      <c r="C8165" s="55" t="s">
        <v>29139</v>
      </c>
      <c r="D8165" s="55" t="s">
        <v>4649</v>
      </c>
      <c r="E8165" s="55" t="s">
        <v>29140</v>
      </c>
      <c r="F8165" s="55" t="s">
        <v>4651</v>
      </c>
      <c r="G8165" s="55" t="s">
        <v>29141</v>
      </c>
      <c r="H8165" s="55">
        <v>0</v>
      </c>
    </row>
    <row r="8166" spans="1:8" ht="12.5" customHeight="1">
      <c r="A8166" s="55">
        <v>28850</v>
      </c>
      <c r="B8166" s="55">
        <v>6</v>
      </c>
      <c r="C8166" s="55" t="s">
        <v>29142</v>
      </c>
      <c r="D8166" s="55" t="s">
        <v>4649</v>
      </c>
      <c r="E8166" s="55" t="s">
        <v>29143</v>
      </c>
      <c r="F8166" s="55" t="s">
        <v>4651</v>
      </c>
      <c r="G8166" s="55" t="s">
        <v>29144</v>
      </c>
      <c r="H8166" s="55">
        <v>0</v>
      </c>
    </row>
    <row r="8167" spans="1:8" ht="12.5" customHeight="1">
      <c r="A8167" s="55">
        <v>11802</v>
      </c>
      <c r="B8167" s="55">
        <v>6</v>
      </c>
      <c r="C8167" s="55" t="s">
        <v>29145</v>
      </c>
      <c r="D8167" s="55" t="s">
        <v>4649</v>
      </c>
      <c r="E8167" s="55" t="s">
        <v>29146</v>
      </c>
      <c r="F8167" s="55" t="s">
        <v>4651</v>
      </c>
      <c r="G8167" s="55" t="s">
        <v>29147</v>
      </c>
      <c r="H8167" s="55">
        <v>0</v>
      </c>
    </row>
    <row r="8168" spans="1:8" ht="12.5" customHeight="1">
      <c r="A8168" s="55">
        <v>13095</v>
      </c>
      <c r="B8168" s="55">
        <v>6</v>
      </c>
      <c r="C8168" s="55" t="s">
        <v>29148</v>
      </c>
      <c r="D8168" s="55" t="s">
        <v>4649</v>
      </c>
      <c r="E8168" s="55" t="s">
        <v>29149</v>
      </c>
      <c r="F8168" s="55" t="s">
        <v>4651</v>
      </c>
      <c r="G8168" s="55" t="s">
        <v>29150</v>
      </c>
      <c r="H8168" s="55">
        <v>0</v>
      </c>
    </row>
    <row r="8169" spans="1:8" ht="12.5" customHeight="1">
      <c r="A8169" s="55">
        <v>14282</v>
      </c>
      <c r="B8169" s="55">
        <v>6</v>
      </c>
      <c r="C8169" s="55" t="s">
        <v>29151</v>
      </c>
      <c r="D8169" s="55" t="s">
        <v>4649</v>
      </c>
      <c r="E8169" s="55" t="s">
        <v>29152</v>
      </c>
      <c r="F8169" s="55" t="s">
        <v>4651</v>
      </c>
      <c r="G8169" s="55" t="s">
        <v>29153</v>
      </c>
      <c r="H8169" s="55">
        <v>0</v>
      </c>
    </row>
    <row r="8170" spans="1:8" ht="12.5" customHeight="1">
      <c r="A8170" s="55">
        <v>14338</v>
      </c>
      <c r="B8170" s="55">
        <v>6</v>
      </c>
      <c r="C8170" s="55" t="s">
        <v>29154</v>
      </c>
      <c r="D8170" s="55" t="s">
        <v>4649</v>
      </c>
      <c r="E8170" s="55" t="s">
        <v>29155</v>
      </c>
      <c r="F8170" s="55" t="s">
        <v>4651</v>
      </c>
      <c r="G8170" s="55" t="s">
        <v>29156</v>
      </c>
      <c r="H8170" s="55">
        <v>0</v>
      </c>
    </row>
    <row r="8171" spans="1:8" ht="12.5" customHeight="1">
      <c r="A8171" s="55">
        <v>14723</v>
      </c>
      <c r="B8171" s="55">
        <v>6</v>
      </c>
      <c r="C8171" s="55" t="s">
        <v>29157</v>
      </c>
      <c r="D8171" s="55" t="s">
        <v>4649</v>
      </c>
      <c r="E8171" s="55" t="s">
        <v>29158</v>
      </c>
      <c r="F8171" s="55" t="s">
        <v>4651</v>
      </c>
      <c r="G8171" s="55" t="s">
        <v>29159</v>
      </c>
      <c r="H8171" s="55">
        <v>0</v>
      </c>
    </row>
    <row r="8172" spans="1:8" ht="12.5" customHeight="1">
      <c r="A8172" s="55">
        <v>15376</v>
      </c>
      <c r="B8172" s="55">
        <v>6</v>
      </c>
      <c r="C8172" s="55" t="s">
        <v>29160</v>
      </c>
      <c r="D8172" s="55" t="s">
        <v>4649</v>
      </c>
      <c r="E8172" s="55" t="s">
        <v>29161</v>
      </c>
      <c r="F8172" s="55" t="s">
        <v>4651</v>
      </c>
      <c r="G8172" s="55" t="s">
        <v>29162</v>
      </c>
      <c r="H8172" s="55">
        <v>0</v>
      </c>
    </row>
    <row r="8173" spans="1:8" ht="12.5" customHeight="1">
      <c r="A8173" s="55">
        <v>15564</v>
      </c>
      <c r="B8173" s="55">
        <v>6</v>
      </c>
      <c r="C8173" s="55" t="s">
        <v>29163</v>
      </c>
      <c r="D8173" s="55" t="s">
        <v>4649</v>
      </c>
      <c r="E8173" s="55" t="s">
        <v>29164</v>
      </c>
      <c r="F8173" s="55" t="s">
        <v>4651</v>
      </c>
      <c r="G8173" s="55" t="s">
        <v>29165</v>
      </c>
      <c r="H8173" s="55">
        <v>0</v>
      </c>
    </row>
    <row r="8174" spans="1:8" ht="12.5" customHeight="1">
      <c r="A8174" s="55">
        <v>16791</v>
      </c>
      <c r="B8174" s="55">
        <v>6</v>
      </c>
      <c r="C8174" s="55" t="s">
        <v>29166</v>
      </c>
      <c r="D8174" s="55" t="s">
        <v>4649</v>
      </c>
      <c r="E8174" s="55" t="s">
        <v>29167</v>
      </c>
      <c r="F8174" s="55" t="s">
        <v>4651</v>
      </c>
      <c r="G8174" s="55" t="s">
        <v>29168</v>
      </c>
      <c r="H8174" s="55">
        <v>0</v>
      </c>
    </row>
    <row r="8175" spans="1:8" ht="12.5" customHeight="1">
      <c r="A8175" s="55">
        <v>16876</v>
      </c>
      <c r="B8175" s="55">
        <v>6</v>
      </c>
      <c r="C8175" s="55" t="s">
        <v>29169</v>
      </c>
      <c r="D8175" s="55" t="s">
        <v>4649</v>
      </c>
      <c r="E8175" s="55" t="s">
        <v>29170</v>
      </c>
      <c r="F8175" s="55" t="s">
        <v>4651</v>
      </c>
      <c r="G8175" s="55" t="s">
        <v>29171</v>
      </c>
      <c r="H8175" s="55">
        <v>0</v>
      </c>
    </row>
    <row r="8176" spans="1:8" ht="12.5" customHeight="1">
      <c r="A8176" s="55">
        <v>17551</v>
      </c>
      <c r="B8176" s="55">
        <v>6</v>
      </c>
      <c r="C8176" s="55" t="s">
        <v>29172</v>
      </c>
      <c r="D8176" s="55" t="s">
        <v>4649</v>
      </c>
      <c r="E8176" s="55" t="s">
        <v>29173</v>
      </c>
      <c r="F8176" s="55" t="s">
        <v>4651</v>
      </c>
      <c r="G8176" s="55" t="s">
        <v>29174</v>
      </c>
      <c r="H8176" s="55">
        <v>0</v>
      </c>
    </row>
    <row r="8177" spans="1:8" ht="12.5" customHeight="1">
      <c r="A8177" s="55">
        <v>18329</v>
      </c>
      <c r="B8177" s="55">
        <v>6</v>
      </c>
      <c r="C8177" s="55" t="s">
        <v>29175</v>
      </c>
      <c r="D8177" s="55" t="s">
        <v>4649</v>
      </c>
      <c r="E8177" s="55" t="s">
        <v>29176</v>
      </c>
      <c r="F8177" s="55" t="s">
        <v>4651</v>
      </c>
      <c r="G8177" s="55" t="s">
        <v>29177</v>
      </c>
      <c r="H8177" s="55">
        <v>0</v>
      </c>
    </row>
    <row r="8178" spans="1:8" ht="12.5" customHeight="1">
      <c r="A8178" s="55">
        <v>18356</v>
      </c>
      <c r="B8178" s="55">
        <v>6</v>
      </c>
      <c r="C8178" s="55" t="s">
        <v>29178</v>
      </c>
      <c r="D8178" s="55" t="s">
        <v>4649</v>
      </c>
      <c r="E8178" s="55" t="s">
        <v>29179</v>
      </c>
      <c r="F8178" s="55" t="s">
        <v>4651</v>
      </c>
      <c r="G8178" s="55" t="s">
        <v>29180</v>
      </c>
      <c r="H8178" s="55">
        <v>0</v>
      </c>
    </row>
    <row r="8179" spans="1:8" ht="12.5" customHeight="1">
      <c r="A8179" s="55">
        <v>20517</v>
      </c>
      <c r="B8179" s="55">
        <v>6</v>
      </c>
      <c r="C8179" s="55" t="s">
        <v>29181</v>
      </c>
      <c r="D8179" s="55" t="s">
        <v>4649</v>
      </c>
      <c r="E8179" s="55" t="s">
        <v>29182</v>
      </c>
      <c r="F8179" s="55" t="s">
        <v>4651</v>
      </c>
      <c r="G8179" s="55" t="s">
        <v>29183</v>
      </c>
      <c r="H8179" s="55">
        <v>0</v>
      </c>
    </row>
    <row r="8180" spans="1:8" ht="12.5" customHeight="1">
      <c r="A8180" s="55">
        <v>21266</v>
      </c>
      <c r="B8180" s="55">
        <v>6</v>
      </c>
      <c r="C8180" s="55" t="s">
        <v>29184</v>
      </c>
      <c r="D8180" s="55" t="s">
        <v>4649</v>
      </c>
      <c r="E8180" s="55" t="s">
        <v>29185</v>
      </c>
      <c r="F8180" s="55" t="s">
        <v>4651</v>
      </c>
      <c r="G8180" s="55" t="s">
        <v>29186</v>
      </c>
      <c r="H8180" s="55">
        <v>0</v>
      </c>
    </row>
    <row r="8181" spans="1:8" ht="12.5" customHeight="1">
      <c r="A8181" s="55">
        <v>21642</v>
      </c>
      <c r="B8181" s="55">
        <v>6</v>
      </c>
      <c r="C8181" s="55" t="s">
        <v>29187</v>
      </c>
      <c r="D8181" s="55" t="s">
        <v>4649</v>
      </c>
      <c r="E8181" s="55" t="s">
        <v>29188</v>
      </c>
      <c r="F8181" s="55" t="s">
        <v>4651</v>
      </c>
      <c r="G8181" s="55" t="s">
        <v>29189</v>
      </c>
      <c r="H8181" s="55">
        <v>0</v>
      </c>
    </row>
    <row r="8182" spans="1:8" ht="12.5" customHeight="1">
      <c r="A8182" s="55">
        <v>22267</v>
      </c>
      <c r="B8182" s="55">
        <v>6</v>
      </c>
      <c r="C8182" s="55" t="s">
        <v>29190</v>
      </c>
      <c r="D8182" s="55" t="s">
        <v>4649</v>
      </c>
      <c r="E8182" s="55" t="s">
        <v>29191</v>
      </c>
      <c r="F8182" s="55" t="s">
        <v>4651</v>
      </c>
      <c r="G8182" s="55" t="s">
        <v>29192</v>
      </c>
      <c r="H8182" s="55">
        <v>0</v>
      </c>
    </row>
    <row r="8183" spans="1:8" ht="12.5" customHeight="1">
      <c r="A8183" s="55">
        <v>23397</v>
      </c>
      <c r="B8183" s="55">
        <v>6</v>
      </c>
      <c r="C8183" s="55" t="s">
        <v>29193</v>
      </c>
      <c r="D8183" s="55" t="s">
        <v>4649</v>
      </c>
      <c r="E8183" s="55" t="s">
        <v>29194</v>
      </c>
      <c r="F8183" s="55" t="s">
        <v>4651</v>
      </c>
      <c r="G8183" s="55" t="s">
        <v>29195</v>
      </c>
      <c r="H8183" s="55">
        <v>0</v>
      </c>
    </row>
    <row r="8184" spans="1:8" ht="12.5" customHeight="1">
      <c r="A8184" s="55">
        <v>23830</v>
      </c>
      <c r="B8184" s="55">
        <v>6</v>
      </c>
      <c r="C8184" s="55" t="s">
        <v>29196</v>
      </c>
      <c r="D8184" s="55" t="s">
        <v>4649</v>
      </c>
      <c r="E8184" s="55" t="s">
        <v>29197</v>
      </c>
      <c r="F8184" s="55" t="s">
        <v>4651</v>
      </c>
      <c r="G8184" s="55" t="s">
        <v>29198</v>
      </c>
      <c r="H8184" s="55">
        <v>0</v>
      </c>
    </row>
    <row r="8185" spans="1:8" ht="12.5" customHeight="1">
      <c r="A8185" s="55">
        <v>23868</v>
      </c>
      <c r="B8185" s="55">
        <v>6</v>
      </c>
      <c r="C8185" s="55" t="s">
        <v>29199</v>
      </c>
      <c r="D8185" s="55" t="s">
        <v>4649</v>
      </c>
      <c r="E8185" s="55" t="s">
        <v>29200</v>
      </c>
      <c r="F8185" s="55" t="s">
        <v>4651</v>
      </c>
      <c r="G8185" s="55" t="s">
        <v>29201</v>
      </c>
      <c r="H8185" s="55">
        <v>0</v>
      </c>
    </row>
    <row r="8186" spans="1:8" ht="12.5" customHeight="1">
      <c r="A8186" s="55">
        <v>24256</v>
      </c>
      <c r="B8186" s="55">
        <v>6</v>
      </c>
      <c r="C8186" s="55" t="s">
        <v>29202</v>
      </c>
      <c r="D8186" s="55" t="s">
        <v>4649</v>
      </c>
      <c r="E8186" s="55" t="s">
        <v>29203</v>
      </c>
      <c r="F8186" s="55" t="s">
        <v>4651</v>
      </c>
      <c r="G8186" s="55" t="s">
        <v>29204</v>
      </c>
      <c r="H8186" s="55">
        <v>0</v>
      </c>
    </row>
    <row r="8187" spans="1:8" ht="12.5" customHeight="1">
      <c r="A8187" s="55">
        <v>24646</v>
      </c>
      <c r="B8187" s="55">
        <v>6</v>
      </c>
      <c r="C8187" s="55" t="s">
        <v>29205</v>
      </c>
      <c r="D8187" s="55" t="s">
        <v>4649</v>
      </c>
      <c r="E8187" s="55" t="s">
        <v>29206</v>
      </c>
      <c r="F8187" s="55" t="s">
        <v>4651</v>
      </c>
      <c r="G8187" s="55" t="s">
        <v>29207</v>
      </c>
      <c r="H8187" s="55">
        <v>0</v>
      </c>
    </row>
    <row r="8188" spans="1:8" ht="12.5" customHeight="1">
      <c r="A8188" s="55">
        <v>25173</v>
      </c>
      <c r="B8188" s="55">
        <v>6</v>
      </c>
      <c r="C8188" s="55" t="s">
        <v>29208</v>
      </c>
      <c r="D8188" s="55" t="s">
        <v>4649</v>
      </c>
      <c r="E8188" s="55" t="s">
        <v>29209</v>
      </c>
      <c r="F8188" s="55" t="s">
        <v>4651</v>
      </c>
      <c r="G8188" s="55" t="s">
        <v>29210</v>
      </c>
      <c r="H8188" s="55">
        <v>0</v>
      </c>
    </row>
    <row r="8189" spans="1:8" ht="12.5" customHeight="1">
      <c r="A8189" s="55">
        <v>25911</v>
      </c>
      <c r="B8189" s="55">
        <v>6</v>
      </c>
      <c r="C8189" s="55" t="s">
        <v>29211</v>
      </c>
      <c r="D8189" s="55" t="s">
        <v>4649</v>
      </c>
      <c r="E8189" s="55" t="s">
        <v>29212</v>
      </c>
      <c r="F8189" s="55" t="s">
        <v>4651</v>
      </c>
      <c r="G8189" s="55" t="s">
        <v>29213</v>
      </c>
      <c r="H8189" s="55">
        <v>0</v>
      </c>
    </row>
    <row r="8190" spans="1:8" ht="12.5" customHeight="1">
      <c r="A8190" s="55">
        <v>27208</v>
      </c>
      <c r="B8190" s="55">
        <v>6</v>
      </c>
      <c r="C8190" s="55" t="s">
        <v>29214</v>
      </c>
      <c r="D8190" s="55" t="s">
        <v>4649</v>
      </c>
      <c r="E8190" s="55" t="s">
        <v>29215</v>
      </c>
      <c r="F8190" s="55" t="s">
        <v>4651</v>
      </c>
      <c r="G8190" s="55" t="s">
        <v>29216</v>
      </c>
      <c r="H8190" s="55">
        <v>0</v>
      </c>
    </row>
    <row r="8191" spans="1:8" ht="12.5" customHeight="1">
      <c r="A8191" s="55">
        <v>28640</v>
      </c>
      <c r="B8191" s="55">
        <v>6</v>
      </c>
      <c r="C8191" s="55" t="s">
        <v>29217</v>
      </c>
      <c r="D8191" s="55" t="s">
        <v>4649</v>
      </c>
      <c r="E8191" s="55" t="s">
        <v>29218</v>
      </c>
      <c r="F8191" s="55" t="s">
        <v>4651</v>
      </c>
      <c r="G8191" s="55" t="s">
        <v>29219</v>
      </c>
      <c r="H8191" s="55">
        <v>0</v>
      </c>
    </row>
    <row r="8192" spans="1:8" ht="12.5" customHeight="1">
      <c r="A8192" s="55">
        <v>28669</v>
      </c>
      <c r="B8192" s="55">
        <v>6</v>
      </c>
      <c r="C8192" s="55" t="s">
        <v>29220</v>
      </c>
      <c r="D8192" s="55" t="s">
        <v>4649</v>
      </c>
      <c r="E8192" s="55" t="s">
        <v>29221</v>
      </c>
      <c r="F8192" s="55" t="s">
        <v>4651</v>
      </c>
      <c r="G8192" s="55" t="s">
        <v>29222</v>
      </c>
      <c r="H8192" s="55">
        <v>0</v>
      </c>
    </row>
    <row r="8193" spans="1:8" ht="12.5" customHeight="1">
      <c r="A8193" s="55">
        <v>28986</v>
      </c>
      <c r="B8193" s="55">
        <v>6</v>
      </c>
      <c r="C8193" s="55" t="s">
        <v>29223</v>
      </c>
      <c r="D8193" s="55" t="s">
        <v>4649</v>
      </c>
      <c r="E8193" s="55" t="s">
        <v>29224</v>
      </c>
      <c r="F8193" s="55" t="s">
        <v>4651</v>
      </c>
      <c r="G8193" s="55" t="s">
        <v>29225</v>
      </c>
      <c r="H8193" s="55">
        <v>0</v>
      </c>
    </row>
    <row r="8194" spans="1:8" ht="12.5" customHeight="1">
      <c r="A8194" s="55">
        <v>12107</v>
      </c>
      <c r="B8194" s="55">
        <v>6</v>
      </c>
      <c r="C8194" s="55" t="s">
        <v>29226</v>
      </c>
      <c r="D8194" s="55" t="s">
        <v>4649</v>
      </c>
      <c r="E8194" s="55" t="s">
        <v>29227</v>
      </c>
      <c r="F8194" s="55" t="s">
        <v>4651</v>
      </c>
      <c r="G8194" s="55" t="s">
        <v>29228</v>
      </c>
      <c r="H8194" s="55">
        <v>0</v>
      </c>
    </row>
    <row r="8195" spans="1:8" ht="12.5" customHeight="1">
      <c r="A8195" s="55">
        <v>13217</v>
      </c>
      <c r="B8195" s="55">
        <v>6</v>
      </c>
      <c r="C8195" s="55" t="s">
        <v>29229</v>
      </c>
      <c r="D8195" s="55" t="s">
        <v>4649</v>
      </c>
      <c r="E8195" s="55" t="s">
        <v>29230</v>
      </c>
      <c r="F8195" s="55" t="s">
        <v>4651</v>
      </c>
      <c r="G8195" s="55" t="s">
        <v>29231</v>
      </c>
      <c r="H8195" s="55">
        <v>0</v>
      </c>
    </row>
    <row r="8196" spans="1:8" ht="12.5" customHeight="1">
      <c r="A8196" s="55">
        <v>13343</v>
      </c>
      <c r="B8196" s="55">
        <v>6</v>
      </c>
      <c r="C8196" s="55" t="s">
        <v>29232</v>
      </c>
      <c r="D8196" s="55" t="s">
        <v>4649</v>
      </c>
      <c r="E8196" s="55" t="s">
        <v>29233</v>
      </c>
      <c r="F8196" s="55" t="s">
        <v>4651</v>
      </c>
      <c r="G8196" s="55" t="s">
        <v>29234</v>
      </c>
      <c r="H8196" s="55">
        <v>0</v>
      </c>
    </row>
    <row r="8197" spans="1:8" ht="12.5" customHeight="1">
      <c r="A8197" s="55">
        <v>13936</v>
      </c>
      <c r="B8197" s="55">
        <v>6</v>
      </c>
      <c r="C8197" s="55" t="s">
        <v>29235</v>
      </c>
      <c r="D8197" s="55" t="s">
        <v>4649</v>
      </c>
      <c r="E8197" s="55" t="s">
        <v>29236</v>
      </c>
      <c r="F8197" s="55" t="s">
        <v>4651</v>
      </c>
      <c r="G8197" s="55" t="s">
        <v>29237</v>
      </c>
      <c r="H8197" s="55">
        <v>0</v>
      </c>
    </row>
    <row r="8198" spans="1:8" ht="12.5" customHeight="1">
      <c r="A8198" s="55">
        <v>14079</v>
      </c>
      <c r="B8198" s="55">
        <v>6</v>
      </c>
      <c r="C8198" s="55" t="s">
        <v>29238</v>
      </c>
      <c r="D8198" s="55" t="s">
        <v>4649</v>
      </c>
      <c r="E8198" s="55" t="s">
        <v>29239</v>
      </c>
      <c r="F8198" s="55" t="s">
        <v>4651</v>
      </c>
      <c r="G8198" s="55" t="s">
        <v>29240</v>
      </c>
      <c r="H8198" s="55">
        <v>0</v>
      </c>
    </row>
    <row r="8199" spans="1:8" ht="12.5" customHeight="1">
      <c r="A8199" s="55">
        <v>14436</v>
      </c>
      <c r="B8199" s="55">
        <v>6</v>
      </c>
      <c r="C8199" s="55" t="s">
        <v>29241</v>
      </c>
      <c r="D8199" s="55" t="s">
        <v>4649</v>
      </c>
      <c r="E8199" s="55" t="s">
        <v>29242</v>
      </c>
      <c r="F8199" s="55" t="s">
        <v>4651</v>
      </c>
      <c r="G8199" s="55" t="s">
        <v>29243</v>
      </c>
      <c r="H8199" s="55">
        <v>0</v>
      </c>
    </row>
    <row r="8200" spans="1:8" ht="12.5" customHeight="1">
      <c r="A8200" s="55">
        <v>14561</v>
      </c>
      <c r="B8200" s="55">
        <v>6</v>
      </c>
      <c r="C8200" s="55" t="s">
        <v>29244</v>
      </c>
      <c r="D8200" s="55" t="s">
        <v>4649</v>
      </c>
      <c r="E8200" s="55" t="s">
        <v>29245</v>
      </c>
      <c r="F8200" s="55" t="s">
        <v>4651</v>
      </c>
      <c r="G8200" s="55" t="s">
        <v>29246</v>
      </c>
      <c r="H8200" s="55">
        <v>0</v>
      </c>
    </row>
    <row r="8201" spans="1:8" ht="12.5" customHeight="1">
      <c r="A8201" s="55">
        <v>16717</v>
      </c>
      <c r="B8201" s="55">
        <v>6</v>
      </c>
      <c r="C8201" s="55" t="s">
        <v>29247</v>
      </c>
      <c r="D8201" s="55" t="s">
        <v>4649</v>
      </c>
      <c r="E8201" s="55" t="s">
        <v>29248</v>
      </c>
      <c r="F8201" s="55" t="s">
        <v>4651</v>
      </c>
      <c r="G8201" s="55" t="s">
        <v>29249</v>
      </c>
      <c r="H8201" s="55">
        <v>0</v>
      </c>
    </row>
    <row r="8202" spans="1:8" ht="12.5" customHeight="1">
      <c r="A8202" s="55">
        <v>17410</v>
      </c>
      <c r="B8202" s="55">
        <v>6</v>
      </c>
      <c r="C8202" s="55" t="s">
        <v>29250</v>
      </c>
      <c r="D8202" s="55" t="s">
        <v>4649</v>
      </c>
      <c r="E8202" s="55" t="s">
        <v>29251</v>
      </c>
      <c r="F8202" s="55" t="s">
        <v>4651</v>
      </c>
      <c r="G8202" s="55" t="s">
        <v>29252</v>
      </c>
      <c r="H8202" s="55">
        <v>0</v>
      </c>
    </row>
    <row r="8203" spans="1:8" ht="12.5" customHeight="1">
      <c r="A8203" s="55">
        <v>18411</v>
      </c>
      <c r="B8203" s="55">
        <v>6</v>
      </c>
      <c r="C8203" s="55" t="s">
        <v>29253</v>
      </c>
      <c r="D8203" s="55" t="s">
        <v>4649</v>
      </c>
      <c r="E8203" s="55" t="s">
        <v>29254</v>
      </c>
      <c r="F8203" s="55" t="s">
        <v>4651</v>
      </c>
      <c r="G8203" s="55" t="s">
        <v>29255</v>
      </c>
      <c r="H8203" s="55">
        <v>0</v>
      </c>
    </row>
    <row r="8204" spans="1:8" ht="12.5" customHeight="1">
      <c r="A8204" s="55">
        <v>20300</v>
      </c>
      <c r="B8204" s="55">
        <v>6</v>
      </c>
      <c r="C8204" s="55" t="s">
        <v>29256</v>
      </c>
      <c r="D8204" s="55" t="s">
        <v>4649</v>
      </c>
      <c r="E8204" s="55" t="s">
        <v>29257</v>
      </c>
      <c r="F8204" s="55" t="s">
        <v>4651</v>
      </c>
      <c r="G8204" s="55" t="s">
        <v>29258</v>
      </c>
      <c r="H8204" s="55">
        <v>0</v>
      </c>
    </row>
    <row r="8205" spans="1:8" ht="12.5" customHeight="1">
      <c r="A8205" s="55">
        <v>20670</v>
      </c>
      <c r="B8205" s="55">
        <v>6</v>
      </c>
      <c r="C8205" s="55" t="s">
        <v>29259</v>
      </c>
      <c r="D8205" s="55" t="s">
        <v>4649</v>
      </c>
      <c r="E8205" s="55" t="s">
        <v>29260</v>
      </c>
      <c r="F8205" s="55" t="s">
        <v>4651</v>
      </c>
      <c r="G8205" s="55" t="s">
        <v>29261</v>
      </c>
      <c r="H8205" s="55">
        <v>0</v>
      </c>
    </row>
    <row r="8206" spans="1:8" ht="12.5" customHeight="1">
      <c r="A8206" s="55">
        <v>21263</v>
      </c>
      <c r="B8206" s="55">
        <v>6</v>
      </c>
      <c r="C8206" s="55" t="s">
        <v>29262</v>
      </c>
      <c r="D8206" s="55" t="s">
        <v>4649</v>
      </c>
      <c r="E8206" s="55" t="s">
        <v>29263</v>
      </c>
      <c r="F8206" s="55" t="s">
        <v>4651</v>
      </c>
      <c r="G8206" s="55" t="s">
        <v>29264</v>
      </c>
      <c r="H8206" s="55">
        <v>0</v>
      </c>
    </row>
    <row r="8207" spans="1:8" ht="12.5" customHeight="1">
      <c r="A8207" s="55">
        <v>21272</v>
      </c>
      <c r="B8207" s="55">
        <v>6</v>
      </c>
      <c r="C8207" s="55" t="s">
        <v>29265</v>
      </c>
      <c r="D8207" s="55" t="s">
        <v>4649</v>
      </c>
      <c r="E8207" s="55" t="s">
        <v>29266</v>
      </c>
      <c r="F8207" s="55" t="s">
        <v>4651</v>
      </c>
      <c r="G8207" s="55" t="s">
        <v>29267</v>
      </c>
      <c r="H8207" s="55">
        <v>0</v>
      </c>
    </row>
    <row r="8208" spans="1:8" ht="12.5" customHeight="1">
      <c r="A8208" s="55">
        <v>21582</v>
      </c>
      <c r="B8208" s="55">
        <v>6</v>
      </c>
      <c r="C8208" s="55" t="s">
        <v>29268</v>
      </c>
      <c r="D8208" s="55" t="s">
        <v>4649</v>
      </c>
      <c r="E8208" s="55" t="s">
        <v>29269</v>
      </c>
      <c r="F8208" s="55" t="s">
        <v>4651</v>
      </c>
      <c r="G8208" s="55" t="s">
        <v>29270</v>
      </c>
      <c r="H8208" s="55">
        <v>0</v>
      </c>
    </row>
    <row r="8209" spans="1:8" ht="12.5" customHeight="1">
      <c r="A8209" s="55">
        <v>21745</v>
      </c>
      <c r="B8209" s="55">
        <v>6</v>
      </c>
      <c r="C8209" s="55" t="s">
        <v>29271</v>
      </c>
      <c r="D8209" s="55" t="s">
        <v>4649</v>
      </c>
      <c r="E8209" s="55" t="s">
        <v>29272</v>
      </c>
      <c r="F8209" s="55" t="s">
        <v>4651</v>
      </c>
      <c r="G8209" s="55" t="s">
        <v>29273</v>
      </c>
      <c r="H8209" s="55">
        <v>0</v>
      </c>
    </row>
    <row r="8210" spans="1:8" ht="12.5" customHeight="1">
      <c r="A8210" s="55">
        <v>22059</v>
      </c>
      <c r="B8210" s="55">
        <v>6</v>
      </c>
      <c r="C8210" s="55" t="s">
        <v>29274</v>
      </c>
      <c r="D8210" s="55" t="s">
        <v>4649</v>
      </c>
      <c r="E8210" s="55" t="s">
        <v>29275</v>
      </c>
      <c r="F8210" s="55" t="s">
        <v>4651</v>
      </c>
      <c r="G8210" s="55" t="s">
        <v>29276</v>
      </c>
      <c r="H8210" s="55">
        <v>0</v>
      </c>
    </row>
    <row r="8211" spans="1:8" ht="12.5" customHeight="1">
      <c r="A8211" s="55">
        <v>22095</v>
      </c>
      <c r="B8211" s="55">
        <v>6</v>
      </c>
      <c r="C8211" s="55" t="s">
        <v>29277</v>
      </c>
      <c r="D8211" s="55" t="s">
        <v>4649</v>
      </c>
      <c r="E8211" s="55" t="s">
        <v>29278</v>
      </c>
      <c r="F8211" s="55" t="s">
        <v>4651</v>
      </c>
      <c r="G8211" s="55" t="s">
        <v>29279</v>
      </c>
      <c r="H8211" s="55">
        <v>0</v>
      </c>
    </row>
    <row r="8212" spans="1:8" ht="12.5" customHeight="1">
      <c r="A8212" s="55">
        <v>25147</v>
      </c>
      <c r="B8212" s="55">
        <v>6</v>
      </c>
      <c r="C8212" s="55" t="s">
        <v>29280</v>
      </c>
      <c r="D8212" s="55" t="s">
        <v>4649</v>
      </c>
      <c r="E8212" s="55" t="s">
        <v>29281</v>
      </c>
      <c r="F8212" s="55" t="s">
        <v>4651</v>
      </c>
      <c r="G8212" s="55" t="s">
        <v>29282</v>
      </c>
      <c r="H8212" s="55">
        <v>0</v>
      </c>
    </row>
    <row r="8213" spans="1:8" ht="12.5" customHeight="1">
      <c r="A8213" s="55">
        <v>25393</v>
      </c>
      <c r="B8213" s="55">
        <v>6</v>
      </c>
      <c r="C8213" s="55" t="s">
        <v>29283</v>
      </c>
      <c r="D8213" s="55" t="s">
        <v>4649</v>
      </c>
      <c r="E8213" s="55" t="s">
        <v>29284</v>
      </c>
      <c r="F8213" s="55" t="s">
        <v>4651</v>
      </c>
      <c r="G8213" s="55" t="s">
        <v>29285</v>
      </c>
      <c r="H8213" s="55">
        <v>0</v>
      </c>
    </row>
    <row r="8214" spans="1:8" ht="12.5" customHeight="1">
      <c r="A8214" s="55">
        <v>26488</v>
      </c>
      <c r="B8214" s="55">
        <v>6</v>
      </c>
      <c r="C8214" s="55" t="s">
        <v>29286</v>
      </c>
      <c r="D8214" s="55" t="s">
        <v>4649</v>
      </c>
      <c r="E8214" s="55" t="s">
        <v>29287</v>
      </c>
      <c r="F8214" s="55" t="s">
        <v>4651</v>
      </c>
      <c r="G8214" s="55" t="s">
        <v>29288</v>
      </c>
      <c r="H8214" s="55">
        <v>0</v>
      </c>
    </row>
    <row r="8215" spans="1:8" ht="12.5" customHeight="1">
      <c r="A8215" s="55">
        <v>27019</v>
      </c>
      <c r="B8215" s="55">
        <v>6</v>
      </c>
      <c r="C8215" s="55" t="s">
        <v>29289</v>
      </c>
      <c r="D8215" s="55" t="s">
        <v>4649</v>
      </c>
      <c r="E8215" s="55" t="s">
        <v>29290</v>
      </c>
      <c r="F8215" s="55" t="s">
        <v>4651</v>
      </c>
      <c r="G8215" s="55" t="s">
        <v>29291</v>
      </c>
      <c r="H8215" s="55">
        <v>0</v>
      </c>
    </row>
    <row r="8216" spans="1:8" ht="12.5" customHeight="1">
      <c r="A8216" s="55">
        <v>27298</v>
      </c>
      <c r="B8216" s="55">
        <v>6</v>
      </c>
      <c r="C8216" s="55" t="s">
        <v>29292</v>
      </c>
      <c r="D8216" s="55" t="s">
        <v>4649</v>
      </c>
      <c r="E8216" s="55" t="s">
        <v>29293</v>
      </c>
      <c r="F8216" s="55" t="s">
        <v>4651</v>
      </c>
      <c r="G8216" s="55" t="s">
        <v>29294</v>
      </c>
      <c r="H8216" s="55">
        <v>0</v>
      </c>
    </row>
    <row r="8217" spans="1:8" ht="12.5" customHeight="1">
      <c r="A8217" s="55">
        <v>27429</v>
      </c>
      <c r="B8217" s="55">
        <v>6</v>
      </c>
      <c r="C8217" s="55" t="s">
        <v>29295</v>
      </c>
      <c r="D8217" s="55" t="s">
        <v>4649</v>
      </c>
      <c r="E8217" s="55" t="s">
        <v>29296</v>
      </c>
      <c r="F8217" s="55" t="s">
        <v>4651</v>
      </c>
      <c r="G8217" s="55" t="s">
        <v>29297</v>
      </c>
      <c r="H8217" s="55">
        <v>0</v>
      </c>
    </row>
    <row r="8218" spans="1:8" ht="12.5" customHeight="1">
      <c r="A8218" s="55">
        <v>27550</v>
      </c>
      <c r="B8218" s="55">
        <v>6</v>
      </c>
      <c r="C8218" s="55" t="s">
        <v>29298</v>
      </c>
      <c r="D8218" s="55" t="s">
        <v>4649</v>
      </c>
      <c r="E8218" s="55" t="s">
        <v>29299</v>
      </c>
      <c r="F8218" s="55" t="s">
        <v>4651</v>
      </c>
      <c r="G8218" s="55" t="s">
        <v>29300</v>
      </c>
      <c r="H8218" s="55">
        <v>0</v>
      </c>
    </row>
    <row r="8219" spans="1:8" ht="12.5" customHeight="1">
      <c r="A8219" s="55">
        <v>28129</v>
      </c>
      <c r="B8219" s="55">
        <v>6</v>
      </c>
      <c r="C8219" s="55" t="s">
        <v>29301</v>
      </c>
      <c r="D8219" s="55" t="s">
        <v>4649</v>
      </c>
      <c r="E8219" s="55" t="s">
        <v>29302</v>
      </c>
      <c r="F8219" s="55" t="s">
        <v>4651</v>
      </c>
      <c r="G8219" s="55" t="s">
        <v>29303</v>
      </c>
      <c r="H8219" s="55">
        <v>0</v>
      </c>
    </row>
    <row r="8220" spans="1:8" ht="12.5" customHeight="1">
      <c r="A8220" s="55">
        <v>28239</v>
      </c>
      <c r="B8220" s="55">
        <v>6</v>
      </c>
      <c r="C8220" s="55" t="s">
        <v>29304</v>
      </c>
      <c r="D8220" s="55" t="s">
        <v>4649</v>
      </c>
      <c r="E8220" s="55" t="s">
        <v>29305</v>
      </c>
      <c r="F8220" s="55" t="s">
        <v>4651</v>
      </c>
      <c r="G8220" s="55" t="s">
        <v>29306</v>
      </c>
      <c r="H8220" s="55">
        <v>0</v>
      </c>
    </row>
    <row r="8221" spans="1:8" ht="12.5" customHeight="1">
      <c r="A8221" s="55">
        <v>28254</v>
      </c>
      <c r="B8221" s="55">
        <v>6</v>
      </c>
      <c r="C8221" s="55" t="s">
        <v>29307</v>
      </c>
      <c r="D8221" s="55" t="s">
        <v>4649</v>
      </c>
      <c r="E8221" s="55" t="s">
        <v>29308</v>
      </c>
      <c r="F8221" s="55" t="s">
        <v>4651</v>
      </c>
      <c r="G8221" s="55" t="s">
        <v>29309</v>
      </c>
      <c r="H8221" s="55">
        <v>0</v>
      </c>
    </row>
    <row r="8222" spans="1:8" ht="12.5" customHeight="1">
      <c r="A8222" s="55">
        <v>28354</v>
      </c>
      <c r="B8222" s="55">
        <v>6</v>
      </c>
      <c r="C8222" s="55" t="s">
        <v>29310</v>
      </c>
      <c r="D8222" s="55" t="s">
        <v>4649</v>
      </c>
      <c r="E8222" s="55" t="s">
        <v>29311</v>
      </c>
      <c r="F8222" s="55" t="s">
        <v>4651</v>
      </c>
      <c r="G8222" s="55" t="s">
        <v>29312</v>
      </c>
      <c r="H8222" s="55">
        <v>0</v>
      </c>
    </row>
    <row r="8223" spans="1:8" ht="12.5" customHeight="1">
      <c r="A8223" s="55">
        <v>28630</v>
      </c>
      <c r="B8223" s="55">
        <v>6</v>
      </c>
      <c r="C8223" s="55" t="s">
        <v>29313</v>
      </c>
      <c r="D8223" s="55" t="s">
        <v>4649</v>
      </c>
      <c r="E8223" s="55" t="s">
        <v>29314</v>
      </c>
      <c r="F8223" s="55" t="s">
        <v>4651</v>
      </c>
      <c r="G8223" s="55" t="s">
        <v>29315</v>
      </c>
      <c r="H8223" s="55">
        <v>0</v>
      </c>
    </row>
    <row r="8224" spans="1:8" ht="12.5" customHeight="1">
      <c r="A8224" s="55">
        <v>29027</v>
      </c>
      <c r="B8224" s="55">
        <v>6</v>
      </c>
      <c r="C8224" s="55" t="s">
        <v>29316</v>
      </c>
      <c r="D8224" s="55" t="s">
        <v>4649</v>
      </c>
      <c r="E8224" s="55" t="s">
        <v>29317</v>
      </c>
      <c r="F8224" s="55" t="s">
        <v>4651</v>
      </c>
      <c r="G8224" s="55" t="s">
        <v>29318</v>
      </c>
      <c r="H8224" s="55">
        <v>0</v>
      </c>
    </row>
    <row r="8225" spans="1:8" ht="12.5" customHeight="1">
      <c r="A8225" s="55">
        <v>29043</v>
      </c>
      <c r="B8225" s="55">
        <v>6</v>
      </c>
      <c r="C8225" s="55" t="s">
        <v>29319</v>
      </c>
      <c r="D8225" s="55" t="s">
        <v>4649</v>
      </c>
      <c r="E8225" s="55" t="s">
        <v>29320</v>
      </c>
      <c r="F8225" s="55" t="s">
        <v>4651</v>
      </c>
      <c r="G8225" s="55" t="s">
        <v>29321</v>
      </c>
      <c r="H8225" s="55">
        <v>0</v>
      </c>
    </row>
    <row r="8226" spans="1:8" ht="12.5" customHeight="1">
      <c r="A8226" s="55">
        <v>29104</v>
      </c>
      <c r="B8226" s="55">
        <v>6</v>
      </c>
      <c r="C8226" s="55" t="s">
        <v>29322</v>
      </c>
      <c r="D8226" s="55" t="s">
        <v>4649</v>
      </c>
      <c r="E8226" s="55" t="s">
        <v>29323</v>
      </c>
      <c r="F8226" s="55" t="s">
        <v>4651</v>
      </c>
      <c r="G8226" s="55" t="s">
        <v>29324</v>
      </c>
      <c r="H8226" s="55">
        <v>0</v>
      </c>
    </row>
    <row r="8227" spans="1:8" ht="12.5" customHeight="1">
      <c r="A8227" s="55">
        <v>11276</v>
      </c>
      <c r="B8227" s="55">
        <v>6</v>
      </c>
      <c r="C8227" s="55" t="s">
        <v>29325</v>
      </c>
      <c r="D8227" s="55" t="s">
        <v>4649</v>
      </c>
      <c r="E8227" s="55" t="s">
        <v>29326</v>
      </c>
      <c r="F8227" s="55" t="s">
        <v>4651</v>
      </c>
      <c r="G8227" s="55" t="s">
        <v>29327</v>
      </c>
      <c r="H8227" s="55">
        <v>0</v>
      </c>
    </row>
    <row r="8228" spans="1:8" ht="12.5" customHeight="1">
      <c r="A8228" s="55">
        <v>11833</v>
      </c>
      <c r="B8228" s="55">
        <v>6</v>
      </c>
      <c r="C8228" s="55" t="s">
        <v>29328</v>
      </c>
      <c r="D8228" s="55" t="s">
        <v>4649</v>
      </c>
      <c r="E8228" s="55" t="s">
        <v>29329</v>
      </c>
      <c r="F8228" s="55" t="s">
        <v>4651</v>
      </c>
      <c r="G8228" s="55" t="s">
        <v>29330</v>
      </c>
      <c r="H8228" s="55">
        <v>0</v>
      </c>
    </row>
    <row r="8229" spans="1:8" ht="12.5" customHeight="1">
      <c r="A8229" s="55">
        <v>12147</v>
      </c>
      <c r="B8229" s="55">
        <v>6</v>
      </c>
      <c r="C8229" s="55" t="s">
        <v>29331</v>
      </c>
      <c r="D8229" s="55" t="s">
        <v>4649</v>
      </c>
      <c r="E8229" s="55" t="s">
        <v>29332</v>
      </c>
      <c r="F8229" s="55" t="s">
        <v>4651</v>
      </c>
      <c r="G8229" s="55" t="s">
        <v>29333</v>
      </c>
      <c r="H8229" s="55">
        <v>0</v>
      </c>
    </row>
    <row r="8230" spans="1:8" ht="12.5" customHeight="1">
      <c r="A8230" s="55">
        <v>13027</v>
      </c>
      <c r="B8230" s="55">
        <v>6</v>
      </c>
      <c r="C8230" s="55" t="s">
        <v>29334</v>
      </c>
      <c r="D8230" s="55" t="s">
        <v>4649</v>
      </c>
      <c r="E8230" s="55" t="s">
        <v>29335</v>
      </c>
      <c r="F8230" s="55" t="s">
        <v>4651</v>
      </c>
      <c r="G8230" s="55" t="s">
        <v>29336</v>
      </c>
      <c r="H8230" s="55">
        <v>0</v>
      </c>
    </row>
    <row r="8231" spans="1:8" ht="12.5" customHeight="1">
      <c r="A8231" s="55">
        <v>13206</v>
      </c>
      <c r="B8231" s="55">
        <v>6</v>
      </c>
      <c r="C8231" s="55" t="s">
        <v>29337</v>
      </c>
      <c r="D8231" s="55" t="s">
        <v>4649</v>
      </c>
      <c r="E8231" s="55" t="s">
        <v>29338</v>
      </c>
      <c r="F8231" s="55" t="s">
        <v>4651</v>
      </c>
      <c r="G8231" s="55" t="s">
        <v>29339</v>
      </c>
      <c r="H8231" s="55">
        <v>0</v>
      </c>
    </row>
    <row r="8232" spans="1:8" ht="12.5" customHeight="1">
      <c r="A8232" s="55">
        <v>13918</v>
      </c>
      <c r="B8232" s="55">
        <v>6</v>
      </c>
      <c r="C8232" s="55" t="s">
        <v>29340</v>
      </c>
      <c r="D8232" s="55" t="s">
        <v>4649</v>
      </c>
      <c r="E8232" s="55" t="s">
        <v>29341</v>
      </c>
      <c r="F8232" s="55" t="s">
        <v>4651</v>
      </c>
      <c r="G8232" s="55" t="s">
        <v>29342</v>
      </c>
      <c r="H8232" s="55">
        <v>0</v>
      </c>
    </row>
    <row r="8233" spans="1:8" ht="12.5" customHeight="1">
      <c r="A8233" s="55">
        <v>14359</v>
      </c>
      <c r="B8233" s="55">
        <v>6</v>
      </c>
      <c r="C8233" s="55" t="s">
        <v>29343</v>
      </c>
      <c r="D8233" s="55" t="s">
        <v>4649</v>
      </c>
      <c r="E8233" s="55" t="s">
        <v>29344</v>
      </c>
      <c r="F8233" s="55" t="s">
        <v>4651</v>
      </c>
      <c r="G8233" s="55" t="s">
        <v>29345</v>
      </c>
      <c r="H8233" s="55">
        <v>0</v>
      </c>
    </row>
    <row r="8234" spans="1:8" ht="12.5" customHeight="1">
      <c r="A8234" s="55">
        <v>15511</v>
      </c>
      <c r="B8234" s="55">
        <v>6</v>
      </c>
      <c r="C8234" s="55" t="s">
        <v>29346</v>
      </c>
      <c r="D8234" s="55" t="s">
        <v>4649</v>
      </c>
      <c r="E8234" s="55" t="s">
        <v>29347</v>
      </c>
      <c r="F8234" s="55" t="s">
        <v>4651</v>
      </c>
      <c r="G8234" s="55" t="s">
        <v>29348</v>
      </c>
      <c r="H8234" s="55">
        <v>0</v>
      </c>
    </row>
    <row r="8235" spans="1:8" ht="12.5" customHeight="1">
      <c r="A8235" s="55">
        <v>15872</v>
      </c>
      <c r="B8235" s="55">
        <v>6</v>
      </c>
      <c r="C8235" s="55" t="s">
        <v>29349</v>
      </c>
      <c r="D8235" s="55" t="s">
        <v>4649</v>
      </c>
      <c r="E8235" s="55" t="s">
        <v>29350</v>
      </c>
      <c r="F8235" s="55" t="s">
        <v>4651</v>
      </c>
      <c r="G8235" s="55" t="s">
        <v>29351</v>
      </c>
      <c r="H8235" s="55">
        <v>0</v>
      </c>
    </row>
    <row r="8236" spans="1:8" ht="12.5" customHeight="1">
      <c r="A8236" s="55">
        <v>16846</v>
      </c>
      <c r="B8236" s="55">
        <v>6</v>
      </c>
      <c r="C8236" s="55" t="s">
        <v>29352</v>
      </c>
      <c r="D8236" s="55" t="s">
        <v>4649</v>
      </c>
      <c r="E8236" s="55" t="s">
        <v>29353</v>
      </c>
      <c r="F8236" s="55" t="s">
        <v>4651</v>
      </c>
      <c r="G8236" s="55" t="s">
        <v>29354</v>
      </c>
      <c r="H8236" s="55">
        <v>0</v>
      </c>
    </row>
    <row r="8237" spans="1:8" ht="12.5" customHeight="1">
      <c r="A8237" s="55">
        <v>16964</v>
      </c>
      <c r="B8237" s="55">
        <v>6</v>
      </c>
      <c r="C8237" s="55" t="s">
        <v>29355</v>
      </c>
      <c r="D8237" s="55" t="s">
        <v>4649</v>
      </c>
      <c r="E8237" s="55" t="s">
        <v>29356</v>
      </c>
      <c r="F8237" s="55" t="s">
        <v>4651</v>
      </c>
      <c r="G8237" s="55" t="s">
        <v>29357</v>
      </c>
      <c r="H8237" s="55">
        <v>0</v>
      </c>
    </row>
    <row r="8238" spans="1:8" ht="12.5" customHeight="1">
      <c r="A8238" s="55">
        <v>18118</v>
      </c>
      <c r="B8238" s="55">
        <v>6</v>
      </c>
      <c r="C8238" s="55" t="s">
        <v>29358</v>
      </c>
      <c r="D8238" s="55" t="s">
        <v>4649</v>
      </c>
      <c r="E8238" s="55" t="s">
        <v>29359</v>
      </c>
      <c r="F8238" s="55" t="s">
        <v>4651</v>
      </c>
      <c r="G8238" s="55" t="s">
        <v>29360</v>
      </c>
      <c r="H8238" s="55">
        <v>0</v>
      </c>
    </row>
    <row r="8239" spans="1:8" ht="12.5" customHeight="1">
      <c r="A8239" s="55">
        <v>18554</v>
      </c>
      <c r="B8239" s="55">
        <v>6</v>
      </c>
      <c r="C8239" s="55" t="s">
        <v>29361</v>
      </c>
      <c r="D8239" s="55" t="s">
        <v>4649</v>
      </c>
      <c r="E8239" s="55" t="s">
        <v>29362</v>
      </c>
      <c r="F8239" s="55" t="s">
        <v>4651</v>
      </c>
      <c r="G8239" s="55" t="s">
        <v>29363</v>
      </c>
      <c r="H8239" s="55">
        <v>0</v>
      </c>
    </row>
    <row r="8240" spans="1:8" ht="12.5" customHeight="1">
      <c r="A8240" s="55">
        <v>19526</v>
      </c>
      <c r="B8240" s="55">
        <v>6</v>
      </c>
      <c r="C8240" s="55" t="s">
        <v>29364</v>
      </c>
      <c r="D8240" s="55" t="s">
        <v>4649</v>
      </c>
      <c r="E8240" s="55" t="s">
        <v>29365</v>
      </c>
      <c r="F8240" s="55" t="s">
        <v>4651</v>
      </c>
      <c r="G8240" s="55" t="s">
        <v>29366</v>
      </c>
      <c r="H8240" s="55">
        <v>0</v>
      </c>
    </row>
    <row r="8241" spans="1:8" ht="12.5" customHeight="1">
      <c r="A8241" s="55">
        <v>20547</v>
      </c>
      <c r="B8241" s="55">
        <v>6</v>
      </c>
      <c r="C8241" s="55" t="s">
        <v>29367</v>
      </c>
      <c r="D8241" s="55" t="s">
        <v>4649</v>
      </c>
      <c r="E8241" s="55" t="s">
        <v>29368</v>
      </c>
      <c r="F8241" s="55" t="s">
        <v>4651</v>
      </c>
      <c r="G8241" s="55" t="s">
        <v>29369</v>
      </c>
      <c r="H8241" s="55">
        <v>0</v>
      </c>
    </row>
    <row r="8242" spans="1:8" ht="12.5" customHeight="1">
      <c r="A8242" s="55">
        <v>21311</v>
      </c>
      <c r="B8242" s="55">
        <v>6</v>
      </c>
      <c r="C8242" s="55" t="s">
        <v>29370</v>
      </c>
      <c r="D8242" s="55" t="s">
        <v>4649</v>
      </c>
      <c r="E8242" s="55" t="s">
        <v>29371</v>
      </c>
      <c r="F8242" s="55" t="s">
        <v>4651</v>
      </c>
      <c r="G8242" s="55" t="s">
        <v>29372</v>
      </c>
      <c r="H8242" s="55">
        <v>0</v>
      </c>
    </row>
    <row r="8243" spans="1:8" ht="12.5" customHeight="1">
      <c r="A8243" s="55">
        <v>21656</v>
      </c>
      <c r="B8243" s="55">
        <v>6</v>
      </c>
      <c r="C8243" s="55" t="s">
        <v>29373</v>
      </c>
      <c r="D8243" s="55" t="s">
        <v>4649</v>
      </c>
      <c r="E8243" s="55" t="s">
        <v>29374</v>
      </c>
      <c r="F8243" s="55" t="s">
        <v>4651</v>
      </c>
      <c r="G8243" s="55" t="s">
        <v>29375</v>
      </c>
      <c r="H8243" s="55">
        <v>0</v>
      </c>
    </row>
    <row r="8244" spans="1:8" ht="12.5" customHeight="1">
      <c r="A8244" s="55">
        <v>22715</v>
      </c>
      <c r="B8244" s="55">
        <v>6</v>
      </c>
      <c r="C8244" s="55" t="s">
        <v>29376</v>
      </c>
      <c r="D8244" s="55" t="s">
        <v>4649</v>
      </c>
      <c r="E8244" s="55" t="s">
        <v>29377</v>
      </c>
      <c r="F8244" s="55" t="s">
        <v>4651</v>
      </c>
      <c r="G8244" s="55" t="s">
        <v>29378</v>
      </c>
      <c r="H8244" s="55">
        <v>0</v>
      </c>
    </row>
    <row r="8245" spans="1:8" ht="12.5" customHeight="1">
      <c r="A8245" s="55">
        <v>22976</v>
      </c>
      <c r="B8245" s="55">
        <v>6</v>
      </c>
      <c r="C8245" s="55" t="s">
        <v>29379</v>
      </c>
      <c r="D8245" s="55" t="s">
        <v>4649</v>
      </c>
      <c r="E8245" s="55" t="s">
        <v>29380</v>
      </c>
      <c r="F8245" s="55" t="s">
        <v>4651</v>
      </c>
      <c r="G8245" s="55" t="s">
        <v>29381</v>
      </c>
      <c r="H8245" s="55">
        <v>0</v>
      </c>
    </row>
    <row r="8246" spans="1:8" ht="12.5" customHeight="1">
      <c r="A8246" s="55">
        <v>23458</v>
      </c>
      <c r="B8246" s="55">
        <v>6</v>
      </c>
      <c r="C8246" s="55" t="s">
        <v>29382</v>
      </c>
      <c r="D8246" s="55" t="s">
        <v>4649</v>
      </c>
      <c r="E8246" s="55" t="s">
        <v>29383</v>
      </c>
      <c r="F8246" s="55" t="s">
        <v>4651</v>
      </c>
      <c r="G8246" s="55" t="s">
        <v>29384</v>
      </c>
      <c r="H8246" s="55">
        <v>0</v>
      </c>
    </row>
    <row r="8247" spans="1:8" ht="12.5" customHeight="1">
      <c r="A8247" s="55">
        <v>23681</v>
      </c>
      <c r="B8247" s="55">
        <v>6</v>
      </c>
      <c r="C8247" s="55" t="s">
        <v>29385</v>
      </c>
      <c r="D8247" s="55" t="s">
        <v>4649</v>
      </c>
      <c r="E8247" s="55" t="s">
        <v>29386</v>
      </c>
      <c r="F8247" s="55" t="s">
        <v>4651</v>
      </c>
      <c r="G8247" s="55" t="s">
        <v>29387</v>
      </c>
      <c r="H8247" s="55">
        <v>0</v>
      </c>
    </row>
    <row r="8248" spans="1:8" ht="12.5" customHeight="1">
      <c r="A8248" s="55">
        <v>24235</v>
      </c>
      <c r="B8248" s="55">
        <v>6</v>
      </c>
      <c r="C8248" s="55" t="s">
        <v>29388</v>
      </c>
      <c r="D8248" s="55" t="s">
        <v>4649</v>
      </c>
      <c r="E8248" s="55" t="s">
        <v>29389</v>
      </c>
      <c r="F8248" s="55" t="s">
        <v>4651</v>
      </c>
      <c r="G8248" s="55" t="s">
        <v>29390</v>
      </c>
      <c r="H8248" s="55">
        <v>0</v>
      </c>
    </row>
    <row r="8249" spans="1:8" ht="12.5" customHeight="1">
      <c r="A8249" s="55">
        <v>24665</v>
      </c>
      <c r="B8249" s="55">
        <v>6</v>
      </c>
      <c r="C8249" s="55" t="s">
        <v>29391</v>
      </c>
      <c r="D8249" s="55" t="s">
        <v>4649</v>
      </c>
      <c r="E8249" s="55" t="s">
        <v>29392</v>
      </c>
      <c r="F8249" s="55" t="s">
        <v>4651</v>
      </c>
      <c r="G8249" s="55" t="s">
        <v>29393</v>
      </c>
      <c r="H8249" s="55">
        <v>0</v>
      </c>
    </row>
    <row r="8250" spans="1:8" ht="12.5" customHeight="1">
      <c r="A8250" s="55">
        <v>26040</v>
      </c>
      <c r="B8250" s="55">
        <v>6</v>
      </c>
      <c r="C8250" s="55" t="s">
        <v>29394</v>
      </c>
      <c r="D8250" s="55" t="s">
        <v>4649</v>
      </c>
      <c r="E8250" s="55" t="s">
        <v>29395</v>
      </c>
      <c r="F8250" s="55" t="s">
        <v>4651</v>
      </c>
      <c r="G8250" s="55" t="s">
        <v>29396</v>
      </c>
      <c r="H8250" s="55">
        <v>0</v>
      </c>
    </row>
    <row r="8251" spans="1:8" ht="12.5" customHeight="1">
      <c r="A8251" s="55">
        <v>26310</v>
      </c>
      <c r="B8251" s="55">
        <v>6</v>
      </c>
      <c r="C8251" s="55" t="s">
        <v>29397</v>
      </c>
      <c r="D8251" s="55" t="s">
        <v>4649</v>
      </c>
      <c r="E8251" s="55" t="s">
        <v>29398</v>
      </c>
      <c r="F8251" s="55" t="s">
        <v>4651</v>
      </c>
      <c r="G8251" s="55" t="s">
        <v>29399</v>
      </c>
      <c r="H8251" s="55">
        <v>0</v>
      </c>
    </row>
    <row r="8252" spans="1:8" ht="12.5" customHeight="1">
      <c r="A8252" s="55">
        <v>26512</v>
      </c>
      <c r="B8252" s="55">
        <v>6</v>
      </c>
      <c r="C8252" s="55" t="s">
        <v>29400</v>
      </c>
      <c r="D8252" s="55" t="s">
        <v>4649</v>
      </c>
      <c r="E8252" s="55" t="s">
        <v>29401</v>
      </c>
      <c r="F8252" s="55" t="s">
        <v>4651</v>
      </c>
      <c r="G8252" s="55" t="s">
        <v>29402</v>
      </c>
      <c r="H8252" s="55">
        <v>0</v>
      </c>
    </row>
    <row r="8253" spans="1:8" ht="12.5" customHeight="1">
      <c r="A8253" s="55">
        <v>26706</v>
      </c>
      <c r="B8253" s="55">
        <v>6</v>
      </c>
      <c r="C8253" s="55" t="s">
        <v>29403</v>
      </c>
      <c r="D8253" s="55" t="s">
        <v>4649</v>
      </c>
      <c r="E8253" s="55" t="s">
        <v>29404</v>
      </c>
      <c r="F8253" s="55" t="s">
        <v>4651</v>
      </c>
      <c r="G8253" s="55" t="s">
        <v>29405</v>
      </c>
      <c r="H8253" s="55">
        <v>0</v>
      </c>
    </row>
    <row r="8254" spans="1:8" ht="12.5" customHeight="1">
      <c r="A8254" s="55">
        <v>27419</v>
      </c>
      <c r="B8254" s="55">
        <v>6</v>
      </c>
      <c r="C8254" s="55" t="s">
        <v>29406</v>
      </c>
      <c r="D8254" s="55" t="s">
        <v>4649</v>
      </c>
      <c r="E8254" s="55" t="s">
        <v>29407</v>
      </c>
      <c r="F8254" s="55" t="s">
        <v>4651</v>
      </c>
      <c r="G8254" s="55" t="s">
        <v>29408</v>
      </c>
      <c r="H8254" s="55">
        <v>0</v>
      </c>
    </row>
    <row r="8255" spans="1:8" ht="12.5" customHeight="1">
      <c r="A8255" s="55">
        <v>28034</v>
      </c>
      <c r="B8255" s="55">
        <v>6</v>
      </c>
      <c r="C8255" s="55" t="s">
        <v>29409</v>
      </c>
      <c r="D8255" s="55" t="s">
        <v>4649</v>
      </c>
      <c r="E8255" s="55" t="s">
        <v>29410</v>
      </c>
      <c r="F8255" s="55" t="s">
        <v>4651</v>
      </c>
      <c r="G8255" s="55" t="s">
        <v>29411</v>
      </c>
      <c r="H8255" s="55">
        <v>0</v>
      </c>
    </row>
    <row r="8256" spans="1:8" ht="12.5" customHeight="1">
      <c r="A8256" s="55">
        <v>28652</v>
      </c>
      <c r="B8256" s="55">
        <v>6</v>
      </c>
      <c r="C8256" s="55" t="s">
        <v>29412</v>
      </c>
      <c r="D8256" s="55" t="s">
        <v>4649</v>
      </c>
      <c r="E8256" s="55" t="s">
        <v>29413</v>
      </c>
      <c r="F8256" s="55" t="s">
        <v>4651</v>
      </c>
      <c r="G8256" s="55" t="s">
        <v>29414</v>
      </c>
      <c r="H8256" s="55">
        <v>0</v>
      </c>
    </row>
    <row r="8257" spans="1:8" ht="12.5" customHeight="1">
      <c r="A8257" s="55">
        <v>29323</v>
      </c>
      <c r="B8257" s="55">
        <v>6</v>
      </c>
      <c r="C8257" s="55" t="s">
        <v>29415</v>
      </c>
      <c r="D8257" s="55" t="s">
        <v>4649</v>
      </c>
      <c r="E8257" s="55" t="s">
        <v>29416</v>
      </c>
      <c r="F8257" s="55" t="s">
        <v>4651</v>
      </c>
      <c r="G8257" s="55" t="s">
        <v>29417</v>
      </c>
      <c r="H8257" s="55">
        <v>0</v>
      </c>
    </row>
    <row r="8258" spans="1:8" ht="12.5" customHeight="1">
      <c r="A8258" s="55">
        <v>11698</v>
      </c>
      <c r="B8258" s="55">
        <v>6</v>
      </c>
      <c r="C8258" s="55" t="s">
        <v>29418</v>
      </c>
      <c r="D8258" s="55" t="s">
        <v>4649</v>
      </c>
      <c r="E8258" s="55" t="s">
        <v>29419</v>
      </c>
      <c r="F8258" s="55" t="s">
        <v>4651</v>
      </c>
      <c r="G8258" s="55" t="s">
        <v>29420</v>
      </c>
      <c r="H8258" s="55">
        <v>0</v>
      </c>
    </row>
    <row r="8259" spans="1:8" ht="12.5" customHeight="1">
      <c r="A8259" s="55">
        <v>12074</v>
      </c>
      <c r="B8259" s="55">
        <v>6</v>
      </c>
      <c r="C8259" s="55" t="s">
        <v>29421</v>
      </c>
      <c r="D8259" s="55" t="s">
        <v>4649</v>
      </c>
      <c r="E8259" s="55" t="s">
        <v>29422</v>
      </c>
      <c r="F8259" s="55" t="s">
        <v>4651</v>
      </c>
      <c r="G8259" s="55" t="s">
        <v>29423</v>
      </c>
      <c r="H8259" s="55">
        <v>0</v>
      </c>
    </row>
    <row r="8260" spans="1:8" ht="12.5" customHeight="1">
      <c r="A8260" s="55">
        <v>13101</v>
      </c>
      <c r="B8260" s="55">
        <v>6</v>
      </c>
      <c r="C8260" s="55" t="s">
        <v>29424</v>
      </c>
      <c r="D8260" s="55" t="s">
        <v>4649</v>
      </c>
      <c r="E8260" s="55" t="s">
        <v>29425</v>
      </c>
      <c r="F8260" s="55" t="s">
        <v>4651</v>
      </c>
      <c r="G8260" s="55" t="s">
        <v>29426</v>
      </c>
      <c r="H8260" s="55">
        <v>0</v>
      </c>
    </row>
    <row r="8261" spans="1:8" ht="12.5" customHeight="1">
      <c r="A8261" s="55">
        <v>13418</v>
      </c>
      <c r="B8261" s="55">
        <v>6</v>
      </c>
      <c r="C8261" s="55" t="s">
        <v>29427</v>
      </c>
      <c r="D8261" s="55" t="s">
        <v>4649</v>
      </c>
      <c r="E8261" s="55" t="s">
        <v>29428</v>
      </c>
      <c r="F8261" s="55" t="s">
        <v>4651</v>
      </c>
      <c r="G8261" s="55" t="s">
        <v>29429</v>
      </c>
      <c r="H8261" s="55">
        <v>0</v>
      </c>
    </row>
    <row r="8262" spans="1:8" ht="12.5" customHeight="1">
      <c r="A8262" s="55">
        <v>13434</v>
      </c>
      <c r="B8262" s="55">
        <v>6</v>
      </c>
      <c r="C8262" s="55" t="s">
        <v>29430</v>
      </c>
      <c r="D8262" s="55" t="s">
        <v>4649</v>
      </c>
      <c r="E8262" s="55" t="s">
        <v>29431</v>
      </c>
      <c r="F8262" s="55" t="s">
        <v>4651</v>
      </c>
      <c r="G8262" s="55" t="s">
        <v>29432</v>
      </c>
      <c r="H8262" s="55">
        <v>0</v>
      </c>
    </row>
    <row r="8263" spans="1:8" ht="12.5" customHeight="1">
      <c r="A8263" s="55">
        <v>13440</v>
      </c>
      <c r="B8263" s="55">
        <v>6</v>
      </c>
      <c r="C8263" s="55" t="s">
        <v>29433</v>
      </c>
      <c r="D8263" s="55" t="s">
        <v>4649</v>
      </c>
      <c r="E8263" s="55" t="s">
        <v>29434</v>
      </c>
      <c r="F8263" s="55" t="s">
        <v>4651</v>
      </c>
      <c r="G8263" s="55" t="s">
        <v>29435</v>
      </c>
      <c r="H8263" s="55">
        <v>0</v>
      </c>
    </row>
    <row r="8264" spans="1:8" ht="12.5" customHeight="1">
      <c r="A8264" s="55">
        <v>13460</v>
      </c>
      <c r="B8264" s="55">
        <v>6</v>
      </c>
      <c r="C8264" s="55" t="s">
        <v>29436</v>
      </c>
      <c r="D8264" s="55" t="s">
        <v>4649</v>
      </c>
      <c r="E8264" s="55" t="s">
        <v>29437</v>
      </c>
      <c r="F8264" s="55" t="s">
        <v>4651</v>
      </c>
      <c r="G8264" s="55" t="s">
        <v>29438</v>
      </c>
      <c r="H8264" s="55">
        <v>0</v>
      </c>
    </row>
    <row r="8265" spans="1:8" ht="12.5" customHeight="1">
      <c r="A8265" s="55">
        <v>14480</v>
      </c>
      <c r="B8265" s="55">
        <v>6</v>
      </c>
      <c r="C8265" s="55" t="s">
        <v>29439</v>
      </c>
      <c r="D8265" s="55" t="s">
        <v>4649</v>
      </c>
      <c r="E8265" s="55" t="s">
        <v>29440</v>
      </c>
      <c r="F8265" s="55" t="s">
        <v>4651</v>
      </c>
      <c r="G8265" s="55" t="s">
        <v>29441</v>
      </c>
      <c r="H8265" s="55">
        <v>0</v>
      </c>
    </row>
    <row r="8266" spans="1:8" ht="12.5" customHeight="1">
      <c r="A8266" s="55">
        <v>15378</v>
      </c>
      <c r="B8266" s="55">
        <v>6</v>
      </c>
      <c r="C8266" s="55" t="s">
        <v>29442</v>
      </c>
      <c r="D8266" s="55" t="s">
        <v>4649</v>
      </c>
      <c r="E8266" s="55" t="s">
        <v>29443</v>
      </c>
      <c r="F8266" s="55" t="s">
        <v>4651</v>
      </c>
      <c r="G8266" s="55" t="s">
        <v>29444</v>
      </c>
      <c r="H8266" s="55">
        <v>0</v>
      </c>
    </row>
    <row r="8267" spans="1:8" ht="12.5" customHeight="1">
      <c r="A8267" s="55">
        <v>16331</v>
      </c>
      <c r="B8267" s="55">
        <v>6</v>
      </c>
      <c r="C8267" s="55" t="s">
        <v>29445</v>
      </c>
      <c r="D8267" s="55" t="s">
        <v>4649</v>
      </c>
      <c r="E8267" s="55" t="s">
        <v>29446</v>
      </c>
      <c r="F8267" s="55" t="s">
        <v>4651</v>
      </c>
      <c r="G8267" s="55" t="s">
        <v>29447</v>
      </c>
      <c r="H8267" s="55">
        <v>0</v>
      </c>
    </row>
    <row r="8268" spans="1:8" ht="12.5" customHeight="1">
      <c r="A8268" s="55">
        <v>16666</v>
      </c>
      <c r="B8268" s="55">
        <v>6</v>
      </c>
      <c r="C8268" s="55" t="s">
        <v>29448</v>
      </c>
      <c r="D8268" s="55" t="s">
        <v>4649</v>
      </c>
      <c r="E8268" s="55" t="s">
        <v>29449</v>
      </c>
      <c r="F8268" s="55" t="s">
        <v>4651</v>
      </c>
      <c r="G8268" s="55" t="s">
        <v>29450</v>
      </c>
      <c r="H8268" s="55">
        <v>0</v>
      </c>
    </row>
    <row r="8269" spans="1:8" ht="12.5" customHeight="1">
      <c r="A8269" s="55">
        <v>17119</v>
      </c>
      <c r="B8269" s="55">
        <v>6</v>
      </c>
      <c r="C8269" s="55" t="s">
        <v>29451</v>
      </c>
      <c r="D8269" s="55" t="s">
        <v>4649</v>
      </c>
      <c r="E8269" s="55" t="s">
        <v>29452</v>
      </c>
      <c r="F8269" s="55" t="s">
        <v>4651</v>
      </c>
      <c r="G8269" s="55" t="s">
        <v>29453</v>
      </c>
      <c r="H8269" s="55">
        <v>0</v>
      </c>
    </row>
    <row r="8270" spans="1:8" ht="12.5" customHeight="1">
      <c r="A8270" s="55">
        <v>17858</v>
      </c>
      <c r="B8270" s="55">
        <v>6</v>
      </c>
      <c r="C8270" s="55" t="s">
        <v>29454</v>
      </c>
      <c r="D8270" s="55" t="s">
        <v>4649</v>
      </c>
      <c r="E8270" s="55" t="s">
        <v>29455</v>
      </c>
      <c r="F8270" s="55" t="s">
        <v>4651</v>
      </c>
      <c r="G8270" s="55" t="s">
        <v>29456</v>
      </c>
      <c r="H8270" s="55">
        <v>0</v>
      </c>
    </row>
    <row r="8271" spans="1:8" ht="12.5" customHeight="1">
      <c r="A8271" s="55">
        <v>18541</v>
      </c>
      <c r="B8271" s="55">
        <v>6</v>
      </c>
      <c r="C8271" s="55" t="s">
        <v>29457</v>
      </c>
      <c r="D8271" s="55" t="s">
        <v>4649</v>
      </c>
      <c r="E8271" s="55" t="s">
        <v>29458</v>
      </c>
      <c r="F8271" s="55" t="s">
        <v>4651</v>
      </c>
      <c r="G8271" s="55" t="s">
        <v>29459</v>
      </c>
      <c r="H8271" s="55">
        <v>0</v>
      </c>
    </row>
    <row r="8272" spans="1:8" ht="12.5" customHeight="1">
      <c r="A8272" s="55">
        <v>19000</v>
      </c>
      <c r="B8272" s="55">
        <v>6</v>
      </c>
      <c r="C8272" s="55" t="s">
        <v>29460</v>
      </c>
      <c r="D8272" s="55" t="s">
        <v>4649</v>
      </c>
      <c r="E8272" s="55" t="s">
        <v>29461</v>
      </c>
      <c r="F8272" s="55" t="s">
        <v>4651</v>
      </c>
      <c r="G8272" s="55" t="s">
        <v>29462</v>
      </c>
      <c r="H8272" s="55">
        <v>0</v>
      </c>
    </row>
    <row r="8273" spans="1:8" ht="12.5" customHeight="1">
      <c r="A8273" s="55">
        <v>19750</v>
      </c>
      <c r="B8273" s="55">
        <v>6</v>
      </c>
      <c r="C8273" s="55" t="s">
        <v>29463</v>
      </c>
      <c r="D8273" s="55" t="s">
        <v>4649</v>
      </c>
      <c r="E8273" s="55" t="s">
        <v>29464</v>
      </c>
      <c r="F8273" s="55" t="s">
        <v>4651</v>
      </c>
      <c r="G8273" s="55" t="s">
        <v>29465</v>
      </c>
      <c r="H8273" s="55">
        <v>0</v>
      </c>
    </row>
    <row r="8274" spans="1:8" ht="12.5" customHeight="1">
      <c r="A8274" s="55">
        <v>20086</v>
      </c>
      <c r="B8274" s="55">
        <v>6</v>
      </c>
      <c r="C8274" s="55" t="s">
        <v>29466</v>
      </c>
      <c r="D8274" s="55" t="s">
        <v>4649</v>
      </c>
      <c r="E8274" s="55" t="s">
        <v>29467</v>
      </c>
      <c r="F8274" s="55" t="s">
        <v>4651</v>
      </c>
      <c r="G8274" s="55" t="s">
        <v>29468</v>
      </c>
      <c r="H8274" s="55">
        <v>0</v>
      </c>
    </row>
    <row r="8275" spans="1:8" ht="12.5" customHeight="1">
      <c r="A8275" s="55">
        <v>20508</v>
      </c>
      <c r="B8275" s="55">
        <v>6</v>
      </c>
      <c r="C8275" s="55" t="s">
        <v>29469</v>
      </c>
      <c r="D8275" s="55" t="s">
        <v>4649</v>
      </c>
      <c r="E8275" s="55" t="s">
        <v>29470</v>
      </c>
      <c r="F8275" s="55" t="s">
        <v>4651</v>
      </c>
      <c r="G8275" s="55" t="s">
        <v>29471</v>
      </c>
      <c r="H8275" s="55">
        <v>0</v>
      </c>
    </row>
    <row r="8276" spans="1:8" ht="12.5" customHeight="1">
      <c r="A8276" s="55">
        <v>20691</v>
      </c>
      <c r="B8276" s="55">
        <v>6</v>
      </c>
      <c r="C8276" s="55" t="s">
        <v>29472</v>
      </c>
      <c r="D8276" s="55" t="s">
        <v>4649</v>
      </c>
      <c r="E8276" s="55" t="s">
        <v>29473</v>
      </c>
      <c r="F8276" s="55" t="s">
        <v>4651</v>
      </c>
      <c r="G8276" s="55" t="s">
        <v>29474</v>
      </c>
      <c r="H8276" s="55">
        <v>0</v>
      </c>
    </row>
    <row r="8277" spans="1:8" ht="12.5" customHeight="1">
      <c r="A8277" s="55">
        <v>21614</v>
      </c>
      <c r="B8277" s="55">
        <v>6</v>
      </c>
      <c r="C8277" s="55" t="s">
        <v>29475</v>
      </c>
      <c r="D8277" s="55" t="s">
        <v>4649</v>
      </c>
      <c r="E8277" s="55" t="s">
        <v>29476</v>
      </c>
      <c r="F8277" s="55" t="s">
        <v>4651</v>
      </c>
      <c r="G8277" s="55" t="s">
        <v>29477</v>
      </c>
      <c r="H8277" s="55">
        <v>0</v>
      </c>
    </row>
    <row r="8278" spans="1:8" ht="12.5" customHeight="1">
      <c r="A8278" s="55">
        <v>21764</v>
      </c>
      <c r="B8278" s="55">
        <v>6</v>
      </c>
      <c r="C8278" s="55" t="s">
        <v>29478</v>
      </c>
      <c r="D8278" s="55" t="s">
        <v>4649</v>
      </c>
      <c r="E8278" s="55" t="s">
        <v>29479</v>
      </c>
      <c r="F8278" s="55" t="s">
        <v>4651</v>
      </c>
      <c r="G8278" s="55" t="s">
        <v>29480</v>
      </c>
      <c r="H8278" s="55">
        <v>0</v>
      </c>
    </row>
    <row r="8279" spans="1:8" ht="12.5" customHeight="1">
      <c r="A8279" s="55">
        <v>22128</v>
      </c>
      <c r="B8279" s="55">
        <v>6</v>
      </c>
      <c r="C8279" s="55" t="s">
        <v>29481</v>
      </c>
      <c r="D8279" s="55" t="s">
        <v>4649</v>
      </c>
      <c r="E8279" s="55" t="s">
        <v>29482</v>
      </c>
      <c r="F8279" s="55" t="s">
        <v>4651</v>
      </c>
      <c r="G8279" s="55" t="s">
        <v>29483</v>
      </c>
      <c r="H8279" s="55">
        <v>0</v>
      </c>
    </row>
    <row r="8280" spans="1:8" ht="12.5" customHeight="1">
      <c r="A8280" s="55">
        <v>22728</v>
      </c>
      <c r="B8280" s="55">
        <v>6</v>
      </c>
      <c r="C8280" s="55" t="s">
        <v>29484</v>
      </c>
      <c r="D8280" s="55" t="s">
        <v>4649</v>
      </c>
      <c r="E8280" s="55" t="s">
        <v>29485</v>
      </c>
      <c r="F8280" s="55" t="s">
        <v>4651</v>
      </c>
      <c r="G8280" s="55" t="s">
        <v>29486</v>
      </c>
      <c r="H8280" s="55">
        <v>0</v>
      </c>
    </row>
    <row r="8281" spans="1:8" ht="12.5" customHeight="1">
      <c r="A8281" s="55">
        <v>22732</v>
      </c>
      <c r="B8281" s="55">
        <v>6</v>
      </c>
      <c r="C8281" s="55" t="s">
        <v>29487</v>
      </c>
      <c r="D8281" s="55" t="s">
        <v>4649</v>
      </c>
      <c r="E8281" s="55" t="s">
        <v>29488</v>
      </c>
      <c r="F8281" s="55" t="s">
        <v>4651</v>
      </c>
      <c r="G8281" s="55" t="s">
        <v>29489</v>
      </c>
      <c r="H8281" s="55">
        <v>0</v>
      </c>
    </row>
    <row r="8282" spans="1:8" ht="12.5" customHeight="1">
      <c r="A8282" s="55">
        <v>22772</v>
      </c>
      <c r="B8282" s="55">
        <v>6</v>
      </c>
      <c r="C8282" s="55" t="s">
        <v>29490</v>
      </c>
      <c r="D8282" s="55" t="s">
        <v>4649</v>
      </c>
      <c r="E8282" s="55" t="s">
        <v>29491</v>
      </c>
      <c r="F8282" s="55" t="s">
        <v>4651</v>
      </c>
      <c r="G8282" s="55" t="s">
        <v>29492</v>
      </c>
      <c r="H8282" s="55">
        <v>0</v>
      </c>
    </row>
    <row r="8283" spans="1:8" ht="12.5" customHeight="1">
      <c r="A8283" s="55">
        <v>22785</v>
      </c>
      <c r="B8283" s="55">
        <v>6</v>
      </c>
      <c r="C8283" s="55" t="s">
        <v>29493</v>
      </c>
      <c r="D8283" s="55" t="s">
        <v>4649</v>
      </c>
      <c r="E8283" s="55" t="s">
        <v>29494</v>
      </c>
      <c r="F8283" s="55" t="s">
        <v>4651</v>
      </c>
      <c r="G8283" s="55" t="s">
        <v>29495</v>
      </c>
      <c r="H8283" s="55">
        <v>0</v>
      </c>
    </row>
    <row r="8284" spans="1:8" ht="12.5" customHeight="1">
      <c r="A8284" s="55">
        <v>23010</v>
      </c>
      <c r="B8284" s="55">
        <v>6</v>
      </c>
      <c r="C8284" s="55" t="s">
        <v>29496</v>
      </c>
      <c r="D8284" s="55" t="s">
        <v>4649</v>
      </c>
      <c r="E8284" s="55" t="s">
        <v>29497</v>
      </c>
      <c r="F8284" s="55" t="s">
        <v>4651</v>
      </c>
      <c r="G8284" s="55" t="s">
        <v>29498</v>
      </c>
      <c r="H8284" s="55">
        <v>0</v>
      </c>
    </row>
    <row r="8285" spans="1:8" ht="12.5" customHeight="1">
      <c r="A8285" s="55">
        <v>23513</v>
      </c>
      <c r="B8285" s="55">
        <v>6</v>
      </c>
      <c r="C8285" s="55" t="s">
        <v>29499</v>
      </c>
      <c r="D8285" s="55" t="s">
        <v>4649</v>
      </c>
      <c r="E8285" s="55" t="s">
        <v>29500</v>
      </c>
      <c r="F8285" s="55" t="s">
        <v>4651</v>
      </c>
      <c r="G8285" s="55" t="s">
        <v>29501</v>
      </c>
      <c r="H8285" s="55">
        <v>0</v>
      </c>
    </row>
    <row r="8286" spans="1:8" ht="12.5" customHeight="1">
      <c r="A8286" s="55">
        <v>23548</v>
      </c>
      <c r="B8286" s="55">
        <v>6</v>
      </c>
      <c r="C8286" s="55" t="s">
        <v>29502</v>
      </c>
      <c r="D8286" s="55" t="s">
        <v>4649</v>
      </c>
      <c r="E8286" s="55" t="s">
        <v>29503</v>
      </c>
      <c r="F8286" s="55" t="s">
        <v>4651</v>
      </c>
      <c r="G8286" s="55" t="s">
        <v>29504</v>
      </c>
      <c r="H8286" s="55">
        <v>0</v>
      </c>
    </row>
    <row r="8287" spans="1:8" ht="12.5" customHeight="1">
      <c r="A8287" s="55">
        <v>23557</v>
      </c>
      <c r="B8287" s="55">
        <v>6</v>
      </c>
      <c r="C8287" s="55" t="s">
        <v>29505</v>
      </c>
      <c r="D8287" s="55" t="s">
        <v>4649</v>
      </c>
      <c r="E8287" s="55" t="s">
        <v>29506</v>
      </c>
      <c r="F8287" s="55" t="s">
        <v>4651</v>
      </c>
      <c r="G8287" s="55" t="s">
        <v>29507</v>
      </c>
      <c r="H8287" s="55">
        <v>0</v>
      </c>
    </row>
    <row r="8288" spans="1:8" ht="12.5" customHeight="1">
      <c r="A8288" s="55">
        <v>24729</v>
      </c>
      <c r="B8288" s="55">
        <v>6</v>
      </c>
      <c r="C8288" s="55" t="s">
        <v>29508</v>
      </c>
      <c r="D8288" s="55" t="s">
        <v>4649</v>
      </c>
      <c r="E8288" s="55" t="s">
        <v>29509</v>
      </c>
      <c r="F8288" s="55" t="s">
        <v>4651</v>
      </c>
      <c r="G8288" s="55" t="s">
        <v>29510</v>
      </c>
      <c r="H8288" s="55">
        <v>0</v>
      </c>
    </row>
    <row r="8289" spans="1:8" ht="12.5" customHeight="1">
      <c r="A8289" s="55">
        <v>25999</v>
      </c>
      <c r="B8289" s="55">
        <v>6</v>
      </c>
      <c r="C8289" s="55" t="s">
        <v>29511</v>
      </c>
      <c r="D8289" s="55" t="s">
        <v>4649</v>
      </c>
      <c r="E8289" s="55" t="s">
        <v>29512</v>
      </c>
      <c r="F8289" s="55" t="s">
        <v>4651</v>
      </c>
      <c r="G8289" s="55" t="s">
        <v>29513</v>
      </c>
      <c r="H8289" s="55">
        <v>0</v>
      </c>
    </row>
    <row r="8290" spans="1:8" ht="12.5" customHeight="1">
      <c r="A8290" s="55">
        <v>26085</v>
      </c>
      <c r="B8290" s="55">
        <v>6</v>
      </c>
      <c r="C8290" s="55" t="s">
        <v>29514</v>
      </c>
      <c r="D8290" s="55" t="s">
        <v>4649</v>
      </c>
      <c r="E8290" s="55" t="s">
        <v>29515</v>
      </c>
      <c r="F8290" s="55" t="s">
        <v>4651</v>
      </c>
      <c r="G8290" s="55" t="s">
        <v>29516</v>
      </c>
      <c r="H8290" s="55">
        <v>0</v>
      </c>
    </row>
    <row r="8291" spans="1:8" ht="12.5" customHeight="1">
      <c r="A8291" s="55">
        <v>27014</v>
      </c>
      <c r="B8291" s="55">
        <v>6</v>
      </c>
      <c r="C8291" s="55" t="s">
        <v>29517</v>
      </c>
      <c r="D8291" s="55" t="s">
        <v>4649</v>
      </c>
      <c r="E8291" s="55" t="s">
        <v>29518</v>
      </c>
      <c r="F8291" s="55" t="s">
        <v>4651</v>
      </c>
      <c r="G8291" s="55" t="s">
        <v>29519</v>
      </c>
      <c r="H8291" s="55">
        <v>0</v>
      </c>
    </row>
    <row r="8292" spans="1:8" ht="12.5" customHeight="1">
      <c r="A8292" s="55">
        <v>27413</v>
      </c>
      <c r="B8292" s="55">
        <v>6</v>
      </c>
      <c r="C8292" s="55" t="s">
        <v>29520</v>
      </c>
      <c r="D8292" s="55" t="s">
        <v>4649</v>
      </c>
      <c r="E8292" s="55" t="s">
        <v>29521</v>
      </c>
      <c r="F8292" s="55" t="s">
        <v>4651</v>
      </c>
      <c r="G8292" s="55" t="s">
        <v>29522</v>
      </c>
      <c r="H8292" s="55">
        <v>0</v>
      </c>
    </row>
    <row r="8293" spans="1:8" ht="12.5" customHeight="1">
      <c r="A8293" s="55">
        <v>27921</v>
      </c>
      <c r="B8293" s="55">
        <v>6</v>
      </c>
      <c r="C8293" s="55" t="s">
        <v>29523</v>
      </c>
      <c r="D8293" s="55" t="s">
        <v>4649</v>
      </c>
      <c r="E8293" s="55" t="s">
        <v>29524</v>
      </c>
      <c r="F8293" s="55" t="s">
        <v>4651</v>
      </c>
      <c r="G8293" s="55" t="s">
        <v>29525</v>
      </c>
      <c r="H8293" s="55">
        <v>0</v>
      </c>
    </row>
    <row r="8294" spans="1:8" ht="12.5" customHeight="1">
      <c r="A8294" s="55">
        <v>29336</v>
      </c>
      <c r="B8294" s="55">
        <v>6</v>
      </c>
      <c r="C8294" s="55" t="s">
        <v>29526</v>
      </c>
      <c r="D8294" s="55" t="s">
        <v>4649</v>
      </c>
      <c r="E8294" s="55" t="s">
        <v>29527</v>
      </c>
      <c r="F8294" s="55" t="s">
        <v>4651</v>
      </c>
      <c r="G8294" s="55" t="s">
        <v>29528</v>
      </c>
      <c r="H8294" s="55">
        <v>0</v>
      </c>
    </row>
    <row r="8295" spans="1:8" ht="12.5" customHeight="1">
      <c r="A8295" s="55">
        <v>11739</v>
      </c>
      <c r="B8295" s="55">
        <v>6</v>
      </c>
      <c r="C8295" s="55" t="s">
        <v>29529</v>
      </c>
      <c r="D8295" s="55" t="s">
        <v>4649</v>
      </c>
      <c r="E8295" s="55" t="s">
        <v>29530</v>
      </c>
      <c r="F8295" s="55" t="s">
        <v>4651</v>
      </c>
      <c r="G8295" s="55" t="s">
        <v>29531</v>
      </c>
      <c r="H8295" s="55">
        <v>0</v>
      </c>
    </row>
    <row r="8296" spans="1:8" ht="12.5" customHeight="1">
      <c r="A8296" s="55">
        <v>13239</v>
      </c>
      <c r="B8296" s="55">
        <v>6</v>
      </c>
      <c r="C8296" s="55" t="s">
        <v>29532</v>
      </c>
      <c r="D8296" s="55" t="s">
        <v>4649</v>
      </c>
      <c r="E8296" s="55" t="s">
        <v>29533</v>
      </c>
      <c r="F8296" s="55" t="s">
        <v>4651</v>
      </c>
      <c r="G8296" s="55" t="s">
        <v>29534</v>
      </c>
      <c r="H8296" s="55">
        <v>0</v>
      </c>
    </row>
    <row r="8297" spans="1:8" ht="12.5" customHeight="1">
      <c r="A8297" s="55">
        <v>13366</v>
      </c>
      <c r="B8297" s="55">
        <v>6</v>
      </c>
      <c r="C8297" s="55" t="s">
        <v>29535</v>
      </c>
      <c r="D8297" s="55" t="s">
        <v>4649</v>
      </c>
      <c r="E8297" s="55" t="s">
        <v>29536</v>
      </c>
      <c r="F8297" s="55" t="s">
        <v>4651</v>
      </c>
      <c r="G8297" s="55" t="s">
        <v>29537</v>
      </c>
      <c r="H8297" s="55">
        <v>0</v>
      </c>
    </row>
    <row r="8298" spans="1:8" ht="12.5" customHeight="1">
      <c r="A8298" s="55">
        <v>13474</v>
      </c>
      <c r="B8298" s="55">
        <v>6</v>
      </c>
      <c r="C8298" s="55" t="s">
        <v>29538</v>
      </c>
      <c r="D8298" s="55" t="s">
        <v>4649</v>
      </c>
      <c r="E8298" s="55" t="s">
        <v>29539</v>
      </c>
      <c r="F8298" s="55" t="s">
        <v>4651</v>
      </c>
      <c r="G8298" s="55" t="s">
        <v>29540</v>
      </c>
      <c r="H8298" s="55">
        <v>0</v>
      </c>
    </row>
    <row r="8299" spans="1:8" ht="12.5" customHeight="1">
      <c r="A8299" s="55">
        <v>14871</v>
      </c>
      <c r="B8299" s="55">
        <v>6</v>
      </c>
      <c r="C8299" s="55" t="s">
        <v>29541</v>
      </c>
      <c r="D8299" s="55" t="s">
        <v>4649</v>
      </c>
      <c r="E8299" s="55" t="s">
        <v>29542</v>
      </c>
      <c r="F8299" s="55" t="s">
        <v>4651</v>
      </c>
      <c r="G8299" s="55" t="s">
        <v>29543</v>
      </c>
      <c r="H8299" s="55">
        <v>0</v>
      </c>
    </row>
    <row r="8300" spans="1:8" ht="12.5" customHeight="1">
      <c r="A8300" s="55">
        <v>15291</v>
      </c>
      <c r="B8300" s="55">
        <v>6</v>
      </c>
      <c r="C8300" s="55" t="s">
        <v>29544</v>
      </c>
      <c r="D8300" s="55" t="s">
        <v>4649</v>
      </c>
      <c r="E8300" s="55" t="s">
        <v>29545</v>
      </c>
      <c r="F8300" s="55" t="s">
        <v>4651</v>
      </c>
      <c r="G8300" s="55" t="s">
        <v>29546</v>
      </c>
      <c r="H8300" s="55">
        <v>0</v>
      </c>
    </row>
    <row r="8301" spans="1:8" ht="12.5" customHeight="1">
      <c r="A8301" s="55">
        <v>15760</v>
      </c>
      <c r="B8301" s="55">
        <v>6</v>
      </c>
      <c r="C8301" s="55" t="s">
        <v>29547</v>
      </c>
      <c r="D8301" s="55" t="s">
        <v>4649</v>
      </c>
      <c r="E8301" s="55" t="s">
        <v>29548</v>
      </c>
      <c r="F8301" s="55" t="s">
        <v>4651</v>
      </c>
      <c r="G8301" s="55" t="s">
        <v>29549</v>
      </c>
      <c r="H8301" s="55">
        <v>0</v>
      </c>
    </row>
    <row r="8302" spans="1:8" ht="12.5" customHeight="1">
      <c r="A8302" s="55">
        <v>16358</v>
      </c>
      <c r="B8302" s="55">
        <v>6</v>
      </c>
      <c r="C8302" s="55" t="s">
        <v>29550</v>
      </c>
      <c r="D8302" s="55" t="s">
        <v>4649</v>
      </c>
      <c r="E8302" s="55" t="s">
        <v>29551</v>
      </c>
      <c r="F8302" s="55" t="s">
        <v>4651</v>
      </c>
      <c r="G8302" s="55" t="s">
        <v>29552</v>
      </c>
      <c r="H8302" s="55">
        <v>0</v>
      </c>
    </row>
    <row r="8303" spans="1:8" ht="12.5" customHeight="1">
      <c r="A8303" s="55">
        <v>16479</v>
      </c>
      <c r="B8303" s="55">
        <v>6</v>
      </c>
      <c r="C8303" s="55" t="s">
        <v>29553</v>
      </c>
      <c r="D8303" s="55" t="s">
        <v>4649</v>
      </c>
      <c r="E8303" s="55" t="s">
        <v>29554</v>
      </c>
      <c r="F8303" s="55" t="s">
        <v>4651</v>
      </c>
      <c r="G8303" s="55" t="s">
        <v>29555</v>
      </c>
      <c r="H8303" s="55">
        <v>0</v>
      </c>
    </row>
    <row r="8304" spans="1:8" ht="12.5" customHeight="1">
      <c r="A8304" s="55">
        <v>16646</v>
      </c>
      <c r="B8304" s="55">
        <v>6</v>
      </c>
      <c r="C8304" s="55" t="s">
        <v>29556</v>
      </c>
      <c r="D8304" s="55" t="s">
        <v>4649</v>
      </c>
      <c r="E8304" s="55" t="s">
        <v>29557</v>
      </c>
      <c r="F8304" s="55" t="s">
        <v>4651</v>
      </c>
      <c r="G8304" s="55" t="s">
        <v>29558</v>
      </c>
      <c r="H8304" s="55">
        <v>0</v>
      </c>
    </row>
    <row r="8305" spans="1:8" ht="12.5" customHeight="1">
      <c r="A8305" s="55">
        <v>16836</v>
      </c>
      <c r="B8305" s="55">
        <v>6</v>
      </c>
      <c r="C8305" s="55" t="s">
        <v>29559</v>
      </c>
      <c r="D8305" s="55" t="s">
        <v>4649</v>
      </c>
      <c r="E8305" s="55" t="s">
        <v>29560</v>
      </c>
      <c r="F8305" s="55" t="s">
        <v>4651</v>
      </c>
      <c r="G8305" s="55" t="s">
        <v>29561</v>
      </c>
      <c r="H8305" s="55">
        <v>0</v>
      </c>
    </row>
    <row r="8306" spans="1:8" ht="12.5" customHeight="1">
      <c r="A8306" s="55">
        <v>17442</v>
      </c>
      <c r="B8306" s="55">
        <v>6</v>
      </c>
      <c r="C8306" s="55" t="s">
        <v>29562</v>
      </c>
      <c r="D8306" s="55" t="s">
        <v>4649</v>
      </c>
      <c r="E8306" s="55" t="s">
        <v>29563</v>
      </c>
      <c r="F8306" s="55" t="s">
        <v>4651</v>
      </c>
      <c r="G8306" s="55" t="s">
        <v>29564</v>
      </c>
      <c r="H8306" s="55">
        <v>0</v>
      </c>
    </row>
    <row r="8307" spans="1:8" ht="12.5" customHeight="1">
      <c r="A8307" s="55">
        <v>18525</v>
      </c>
      <c r="B8307" s="55">
        <v>6</v>
      </c>
      <c r="C8307" s="55" t="s">
        <v>29565</v>
      </c>
      <c r="D8307" s="55" t="s">
        <v>4649</v>
      </c>
      <c r="E8307" s="55" t="s">
        <v>29566</v>
      </c>
      <c r="F8307" s="55" t="s">
        <v>4651</v>
      </c>
      <c r="G8307" s="55" t="s">
        <v>29567</v>
      </c>
      <c r="H8307" s="55">
        <v>0</v>
      </c>
    </row>
    <row r="8308" spans="1:8" ht="12.5" customHeight="1">
      <c r="A8308" s="55">
        <v>19015</v>
      </c>
      <c r="B8308" s="55">
        <v>6</v>
      </c>
      <c r="C8308" s="55" t="s">
        <v>29568</v>
      </c>
      <c r="D8308" s="55" t="s">
        <v>4649</v>
      </c>
      <c r="E8308" s="55" t="s">
        <v>29569</v>
      </c>
      <c r="F8308" s="55" t="s">
        <v>4651</v>
      </c>
      <c r="G8308" s="55" t="s">
        <v>29570</v>
      </c>
      <c r="H8308" s="55">
        <v>0</v>
      </c>
    </row>
    <row r="8309" spans="1:8" ht="12.5" customHeight="1">
      <c r="A8309" s="55">
        <v>19710</v>
      </c>
      <c r="B8309" s="55">
        <v>6</v>
      </c>
      <c r="C8309" s="55" t="s">
        <v>29571</v>
      </c>
      <c r="D8309" s="55" t="s">
        <v>4649</v>
      </c>
      <c r="E8309" s="55" t="s">
        <v>29572</v>
      </c>
      <c r="F8309" s="55" t="s">
        <v>4651</v>
      </c>
      <c r="G8309" s="55" t="s">
        <v>29573</v>
      </c>
      <c r="H8309" s="55">
        <v>0</v>
      </c>
    </row>
    <row r="8310" spans="1:8" ht="12.5" customHeight="1">
      <c r="A8310" s="55">
        <v>19801</v>
      </c>
      <c r="B8310" s="55">
        <v>6</v>
      </c>
      <c r="C8310" s="55" t="s">
        <v>29574</v>
      </c>
      <c r="D8310" s="55" t="s">
        <v>4649</v>
      </c>
      <c r="E8310" s="55" t="s">
        <v>29575</v>
      </c>
      <c r="F8310" s="55" t="s">
        <v>4651</v>
      </c>
      <c r="G8310" s="55" t="s">
        <v>29576</v>
      </c>
      <c r="H8310" s="55">
        <v>0</v>
      </c>
    </row>
    <row r="8311" spans="1:8" ht="12.5" customHeight="1">
      <c r="A8311" s="55">
        <v>19855</v>
      </c>
      <c r="B8311" s="55">
        <v>6</v>
      </c>
      <c r="C8311" s="55" t="s">
        <v>29577</v>
      </c>
      <c r="D8311" s="55" t="s">
        <v>4649</v>
      </c>
      <c r="E8311" s="55" t="s">
        <v>29578</v>
      </c>
      <c r="F8311" s="55" t="s">
        <v>4651</v>
      </c>
      <c r="G8311" s="55" t="s">
        <v>29579</v>
      </c>
      <c r="H8311" s="55">
        <v>0</v>
      </c>
    </row>
    <row r="8312" spans="1:8" ht="12.5" customHeight="1">
      <c r="A8312" s="55">
        <v>20084</v>
      </c>
      <c r="B8312" s="55">
        <v>6</v>
      </c>
      <c r="C8312" s="55" t="s">
        <v>29580</v>
      </c>
      <c r="D8312" s="55" t="s">
        <v>4649</v>
      </c>
      <c r="E8312" s="55" t="s">
        <v>29581</v>
      </c>
      <c r="F8312" s="55" t="s">
        <v>4651</v>
      </c>
      <c r="G8312" s="55" t="s">
        <v>29582</v>
      </c>
      <c r="H8312" s="55">
        <v>0</v>
      </c>
    </row>
    <row r="8313" spans="1:8" ht="12.5" customHeight="1">
      <c r="A8313" s="55">
        <v>21252</v>
      </c>
      <c r="B8313" s="55">
        <v>6</v>
      </c>
      <c r="C8313" s="55" t="s">
        <v>29583</v>
      </c>
      <c r="D8313" s="55" t="s">
        <v>4649</v>
      </c>
      <c r="E8313" s="55" t="s">
        <v>29584</v>
      </c>
      <c r="F8313" s="55" t="s">
        <v>4651</v>
      </c>
      <c r="G8313" s="55" t="s">
        <v>29585</v>
      </c>
      <c r="H8313" s="55">
        <v>0</v>
      </c>
    </row>
    <row r="8314" spans="1:8" ht="12.5" customHeight="1">
      <c r="A8314" s="55">
        <v>21702</v>
      </c>
      <c r="B8314" s="55">
        <v>6</v>
      </c>
      <c r="C8314" s="55" t="s">
        <v>29586</v>
      </c>
      <c r="D8314" s="55" t="s">
        <v>4649</v>
      </c>
      <c r="E8314" s="55" t="s">
        <v>29587</v>
      </c>
      <c r="F8314" s="55" t="s">
        <v>4651</v>
      </c>
      <c r="G8314" s="55" t="s">
        <v>29588</v>
      </c>
      <c r="H8314" s="55">
        <v>0</v>
      </c>
    </row>
    <row r="8315" spans="1:8" ht="12.5" customHeight="1">
      <c r="A8315" s="55">
        <v>21916</v>
      </c>
      <c r="B8315" s="55">
        <v>6</v>
      </c>
      <c r="C8315" s="55" t="s">
        <v>29589</v>
      </c>
      <c r="D8315" s="55" t="s">
        <v>4649</v>
      </c>
      <c r="E8315" s="55" t="s">
        <v>29590</v>
      </c>
      <c r="F8315" s="55" t="s">
        <v>4651</v>
      </c>
      <c r="G8315" s="55" t="s">
        <v>29591</v>
      </c>
      <c r="H8315" s="55">
        <v>0</v>
      </c>
    </row>
    <row r="8316" spans="1:8" ht="12.5" customHeight="1">
      <c r="A8316" s="55">
        <v>22265</v>
      </c>
      <c r="B8316" s="55">
        <v>6</v>
      </c>
      <c r="C8316" s="55" t="s">
        <v>29592</v>
      </c>
      <c r="D8316" s="55" t="s">
        <v>4649</v>
      </c>
      <c r="E8316" s="55" t="s">
        <v>29593</v>
      </c>
      <c r="F8316" s="55" t="s">
        <v>4651</v>
      </c>
      <c r="G8316" s="55" t="s">
        <v>29594</v>
      </c>
      <c r="H8316" s="55">
        <v>0</v>
      </c>
    </row>
    <row r="8317" spans="1:8" ht="12.5" customHeight="1">
      <c r="A8317" s="55">
        <v>22349</v>
      </c>
      <c r="B8317" s="55">
        <v>6</v>
      </c>
      <c r="C8317" s="55" t="s">
        <v>29595</v>
      </c>
      <c r="D8317" s="55" t="s">
        <v>4649</v>
      </c>
      <c r="E8317" s="55" t="s">
        <v>29596</v>
      </c>
      <c r="F8317" s="55" t="s">
        <v>4651</v>
      </c>
      <c r="G8317" s="55" t="s">
        <v>29597</v>
      </c>
      <c r="H8317" s="55">
        <v>0</v>
      </c>
    </row>
    <row r="8318" spans="1:8" ht="12.5" customHeight="1">
      <c r="A8318" s="55">
        <v>22544</v>
      </c>
      <c r="B8318" s="55">
        <v>6</v>
      </c>
      <c r="C8318" s="55" t="s">
        <v>29598</v>
      </c>
      <c r="D8318" s="55" t="s">
        <v>4649</v>
      </c>
      <c r="E8318" s="55" t="s">
        <v>29599</v>
      </c>
      <c r="F8318" s="55" t="s">
        <v>4651</v>
      </c>
      <c r="G8318" s="55" t="s">
        <v>29600</v>
      </c>
      <c r="H8318" s="55">
        <v>0</v>
      </c>
    </row>
    <row r="8319" spans="1:8" ht="12.5" customHeight="1">
      <c r="A8319" s="55">
        <v>22739</v>
      </c>
      <c r="B8319" s="55">
        <v>6</v>
      </c>
      <c r="C8319" s="55" t="s">
        <v>29601</v>
      </c>
      <c r="D8319" s="55" t="s">
        <v>4649</v>
      </c>
      <c r="E8319" s="55" t="s">
        <v>29602</v>
      </c>
      <c r="F8319" s="55" t="s">
        <v>4651</v>
      </c>
      <c r="G8319" s="55" t="s">
        <v>29603</v>
      </c>
      <c r="H8319" s="55">
        <v>0</v>
      </c>
    </row>
    <row r="8320" spans="1:8" ht="12.5" customHeight="1">
      <c r="A8320" s="55">
        <v>23084</v>
      </c>
      <c r="B8320" s="55">
        <v>6</v>
      </c>
      <c r="C8320" s="55" t="s">
        <v>29604</v>
      </c>
      <c r="D8320" s="55" t="s">
        <v>4649</v>
      </c>
      <c r="E8320" s="55" t="s">
        <v>29605</v>
      </c>
      <c r="F8320" s="55" t="s">
        <v>4651</v>
      </c>
      <c r="G8320" s="55" t="s">
        <v>29606</v>
      </c>
      <c r="H8320" s="55">
        <v>0</v>
      </c>
    </row>
    <row r="8321" spans="1:8" ht="12.5" customHeight="1">
      <c r="A8321" s="55">
        <v>23396</v>
      </c>
      <c r="B8321" s="55">
        <v>6</v>
      </c>
      <c r="C8321" s="55" t="s">
        <v>29607</v>
      </c>
      <c r="D8321" s="55" t="s">
        <v>4649</v>
      </c>
      <c r="E8321" s="55" t="s">
        <v>29608</v>
      </c>
      <c r="F8321" s="55" t="s">
        <v>4651</v>
      </c>
      <c r="G8321" s="55" t="s">
        <v>29609</v>
      </c>
      <c r="H8321" s="55">
        <v>0</v>
      </c>
    </row>
    <row r="8322" spans="1:8" ht="12.5" customHeight="1">
      <c r="A8322" s="55">
        <v>23879</v>
      </c>
      <c r="B8322" s="55">
        <v>6</v>
      </c>
      <c r="C8322" s="55" t="s">
        <v>29610</v>
      </c>
      <c r="D8322" s="55" t="s">
        <v>4649</v>
      </c>
      <c r="E8322" s="55" t="s">
        <v>29611</v>
      </c>
      <c r="F8322" s="55" t="s">
        <v>4651</v>
      </c>
      <c r="G8322" s="55" t="s">
        <v>29612</v>
      </c>
      <c r="H8322" s="55">
        <v>0</v>
      </c>
    </row>
    <row r="8323" spans="1:8" ht="12.5" customHeight="1">
      <c r="A8323" s="55">
        <v>24757</v>
      </c>
      <c r="B8323" s="55">
        <v>6</v>
      </c>
      <c r="C8323" s="55" t="s">
        <v>29613</v>
      </c>
      <c r="D8323" s="55" t="s">
        <v>4649</v>
      </c>
      <c r="E8323" s="55" t="s">
        <v>29614</v>
      </c>
      <c r="F8323" s="55" t="s">
        <v>4651</v>
      </c>
      <c r="G8323" s="55" t="s">
        <v>29615</v>
      </c>
      <c r="H8323" s="55">
        <v>0</v>
      </c>
    </row>
    <row r="8324" spans="1:8" ht="12.5" customHeight="1">
      <c r="A8324" s="55">
        <v>25265</v>
      </c>
      <c r="B8324" s="55">
        <v>6</v>
      </c>
      <c r="C8324" s="55" t="s">
        <v>29616</v>
      </c>
      <c r="D8324" s="55" t="s">
        <v>4649</v>
      </c>
      <c r="E8324" s="55" t="s">
        <v>29617</v>
      </c>
      <c r="F8324" s="55" t="s">
        <v>4651</v>
      </c>
      <c r="G8324" s="55" t="s">
        <v>29618</v>
      </c>
      <c r="H8324" s="55">
        <v>0</v>
      </c>
    </row>
    <row r="8325" spans="1:8" ht="12.5" customHeight="1">
      <c r="A8325" s="55">
        <v>26074</v>
      </c>
      <c r="B8325" s="55">
        <v>6</v>
      </c>
      <c r="C8325" s="55" t="s">
        <v>29619</v>
      </c>
      <c r="D8325" s="55" t="s">
        <v>4649</v>
      </c>
      <c r="E8325" s="55" t="s">
        <v>29620</v>
      </c>
      <c r="F8325" s="55" t="s">
        <v>4651</v>
      </c>
      <c r="G8325" s="55" t="s">
        <v>29621</v>
      </c>
      <c r="H8325" s="55">
        <v>0</v>
      </c>
    </row>
    <row r="8326" spans="1:8" ht="12.5" customHeight="1">
      <c r="A8326" s="55">
        <v>26100</v>
      </c>
      <c r="B8326" s="55">
        <v>6</v>
      </c>
      <c r="C8326" s="55" t="s">
        <v>29622</v>
      </c>
      <c r="D8326" s="55" t="s">
        <v>4649</v>
      </c>
      <c r="E8326" s="55" t="s">
        <v>29623</v>
      </c>
      <c r="F8326" s="55" t="s">
        <v>4651</v>
      </c>
      <c r="G8326" s="55" t="s">
        <v>29624</v>
      </c>
      <c r="H8326" s="55">
        <v>0</v>
      </c>
    </row>
    <row r="8327" spans="1:8" ht="12.5" customHeight="1">
      <c r="A8327" s="55">
        <v>27100</v>
      </c>
      <c r="B8327" s="55">
        <v>6</v>
      </c>
      <c r="C8327" s="55" t="s">
        <v>29625</v>
      </c>
      <c r="D8327" s="55" t="s">
        <v>4649</v>
      </c>
      <c r="E8327" s="55" t="s">
        <v>29626</v>
      </c>
      <c r="F8327" s="55" t="s">
        <v>4651</v>
      </c>
      <c r="G8327" s="55" t="s">
        <v>29627</v>
      </c>
      <c r="H8327" s="55">
        <v>0</v>
      </c>
    </row>
    <row r="8328" spans="1:8" ht="12.5" customHeight="1">
      <c r="A8328" s="55">
        <v>11277</v>
      </c>
      <c r="B8328" s="55">
        <v>6</v>
      </c>
      <c r="C8328" s="55" t="s">
        <v>29628</v>
      </c>
      <c r="D8328" s="55" t="s">
        <v>4649</v>
      </c>
      <c r="E8328" s="55" t="s">
        <v>29629</v>
      </c>
      <c r="F8328" s="55" t="s">
        <v>4651</v>
      </c>
      <c r="G8328" s="55" t="s">
        <v>29630</v>
      </c>
      <c r="H8328" s="55">
        <v>0</v>
      </c>
    </row>
    <row r="8329" spans="1:8" ht="12.5" customHeight="1">
      <c r="A8329" s="55">
        <v>11769</v>
      </c>
      <c r="B8329" s="55">
        <v>6</v>
      </c>
      <c r="C8329" s="55" t="s">
        <v>29631</v>
      </c>
      <c r="D8329" s="55" t="s">
        <v>4649</v>
      </c>
      <c r="E8329" s="55" t="s">
        <v>29632</v>
      </c>
      <c r="F8329" s="55" t="s">
        <v>4651</v>
      </c>
      <c r="G8329" s="55" t="s">
        <v>29633</v>
      </c>
      <c r="H8329" s="55">
        <v>0</v>
      </c>
    </row>
    <row r="8330" spans="1:8" ht="12.5" customHeight="1">
      <c r="A8330" s="55">
        <v>13743</v>
      </c>
      <c r="B8330" s="55">
        <v>6</v>
      </c>
      <c r="C8330" s="55" t="s">
        <v>29634</v>
      </c>
      <c r="D8330" s="55" t="s">
        <v>4649</v>
      </c>
      <c r="E8330" s="55" t="s">
        <v>29635</v>
      </c>
      <c r="F8330" s="55" t="s">
        <v>4651</v>
      </c>
      <c r="G8330" s="55" t="s">
        <v>29636</v>
      </c>
      <c r="H8330" s="55">
        <v>0</v>
      </c>
    </row>
    <row r="8331" spans="1:8" ht="12.5" customHeight="1">
      <c r="A8331" s="55">
        <v>14041</v>
      </c>
      <c r="B8331" s="55">
        <v>6</v>
      </c>
      <c r="C8331" s="55" t="s">
        <v>29637</v>
      </c>
      <c r="D8331" s="55" t="s">
        <v>4649</v>
      </c>
      <c r="E8331" s="55" t="s">
        <v>29638</v>
      </c>
      <c r="F8331" s="55" t="s">
        <v>4651</v>
      </c>
      <c r="G8331" s="55" t="s">
        <v>29639</v>
      </c>
      <c r="H8331" s="55">
        <v>0</v>
      </c>
    </row>
    <row r="8332" spans="1:8" ht="12.5" customHeight="1">
      <c r="A8332" s="55">
        <v>14502</v>
      </c>
      <c r="B8332" s="55">
        <v>6</v>
      </c>
      <c r="C8332" s="55" t="s">
        <v>29640</v>
      </c>
      <c r="D8332" s="55" t="s">
        <v>4649</v>
      </c>
      <c r="E8332" s="55" t="s">
        <v>29641</v>
      </c>
      <c r="F8332" s="55" t="s">
        <v>4651</v>
      </c>
      <c r="G8332" s="55" t="s">
        <v>29642</v>
      </c>
      <c r="H8332" s="55">
        <v>0</v>
      </c>
    </row>
    <row r="8333" spans="1:8" ht="12.5" customHeight="1">
      <c r="A8333" s="55">
        <v>14911</v>
      </c>
      <c r="B8333" s="55">
        <v>6</v>
      </c>
      <c r="C8333" s="55" t="s">
        <v>29643</v>
      </c>
      <c r="D8333" s="55" t="s">
        <v>4649</v>
      </c>
      <c r="E8333" s="55" t="s">
        <v>29644</v>
      </c>
      <c r="F8333" s="55" t="s">
        <v>4651</v>
      </c>
      <c r="G8333" s="55" t="s">
        <v>29645</v>
      </c>
      <c r="H8333" s="55">
        <v>0</v>
      </c>
    </row>
    <row r="8334" spans="1:8" ht="12.5" customHeight="1">
      <c r="A8334" s="55">
        <v>15418</v>
      </c>
      <c r="B8334" s="55">
        <v>6</v>
      </c>
      <c r="C8334" s="55" t="s">
        <v>29646</v>
      </c>
      <c r="D8334" s="55" t="s">
        <v>4649</v>
      </c>
      <c r="E8334" s="55" t="s">
        <v>29647</v>
      </c>
      <c r="F8334" s="55" t="s">
        <v>4651</v>
      </c>
      <c r="G8334" s="55" t="s">
        <v>29648</v>
      </c>
      <c r="H8334" s="55">
        <v>0</v>
      </c>
    </row>
    <row r="8335" spans="1:8" ht="12.5" customHeight="1">
      <c r="A8335" s="55">
        <v>16754</v>
      </c>
      <c r="B8335" s="55">
        <v>6</v>
      </c>
      <c r="C8335" s="55" t="s">
        <v>29649</v>
      </c>
      <c r="D8335" s="55" t="s">
        <v>4649</v>
      </c>
      <c r="E8335" s="55" t="s">
        <v>29650</v>
      </c>
      <c r="F8335" s="55" t="s">
        <v>4651</v>
      </c>
      <c r="G8335" s="55" t="s">
        <v>29651</v>
      </c>
      <c r="H8335" s="55">
        <v>0</v>
      </c>
    </row>
    <row r="8336" spans="1:8" ht="12.5" customHeight="1">
      <c r="A8336" s="55">
        <v>16902</v>
      </c>
      <c r="B8336" s="55">
        <v>6</v>
      </c>
      <c r="C8336" s="55" t="s">
        <v>29652</v>
      </c>
      <c r="D8336" s="55" t="s">
        <v>4649</v>
      </c>
      <c r="E8336" s="55" t="s">
        <v>29653</v>
      </c>
      <c r="F8336" s="55" t="s">
        <v>4651</v>
      </c>
      <c r="G8336" s="55" t="s">
        <v>29654</v>
      </c>
      <c r="H8336" s="55">
        <v>0</v>
      </c>
    </row>
    <row r="8337" spans="1:8" ht="12.5" customHeight="1">
      <c r="A8337" s="55">
        <v>17483</v>
      </c>
      <c r="B8337" s="55">
        <v>6</v>
      </c>
      <c r="C8337" s="55" t="s">
        <v>29655</v>
      </c>
      <c r="D8337" s="55" t="s">
        <v>4649</v>
      </c>
      <c r="E8337" s="55" t="s">
        <v>29656</v>
      </c>
      <c r="F8337" s="55" t="s">
        <v>4651</v>
      </c>
      <c r="G8337" s="55" t="s">
        <v>29657</v>
      </c>
      <c r="H8337" s="55">
        <v>0</v>
      </c>
    </row>
    <row r="8338" spans="1:8" ht="12.5" customHeight="1">
      <c r="A8338" s="55">
        <v>17622</v>
      </c>
      <c r="B8338" s="55">
        <v>6</v>
      </c>
      <c r="C8338" s="55" t="s">
        <v>29658</v>
      </c>
      <c r="D8338" s="55" t="s">
        <v>4649</v>
      </c>
      <c r="E8338" s="55" t="s">
        <v>29659</v>
      </c>
      <c r="F8338" s="55" t="s">
        <v>4651</v>
      </c>
      <c r="G8338" s="55" t="s">
        <v>29660</v>
      </c>
      <c r="H8338" s="55">
        <v>0</v>
      </c>
    </row>
    <row r="8339" spans="1:8" ht="12.5" customHeight="1">
      <c r="A8339" s="55">
        <v>18544</v>
      </c>
      <c r="B8339" s="55">
        <v>6</v>
      </c>
      <c r="C8339" s="55" t="s">
        <v>29661</v>
      </c>
      <c r="D8339" s="55" t="s">
        <v>4649</v>
      </c>
      <c r="E8339" s="55" t="s">
        <v>29662</v>
      </c>
      <c r="F8339" s="55" t="s">
        <v>4651</v>
      </c>
      <c r="G8339" s="55" t="s">
        <v>29663</v>
      </c>
      <c r="H8339" s="55">
        <v>0</v>
      </c>
    </row>
    <row r="8340" spans="1:8" ht="12.5" customHeight="1">
      <c r="A8340" s="55">
        <v>18812</v>
      </c>
      <c r="B8340" s="55">
        <v>6</v>
      </c>
      <c r="C8340" s="55" t="s">
        <v>29664</v>
      </c>
      <c r="D8340" s="55" t="s">
        <v>4649</v>
      </c>
      <c r="E8340" s="55" t="s">
        <v>29665</v>
      </c>
      <c r="F8340" s="55" t="s">
        <v>4651</v>
      </c>
      <c r="G8340" s="55" t="s">
        <v>29666</v>
      </c>
      <c r="H8340" s="55">
        <v>0</v>
      </c>
    </row>
    <row r="8341" spans="1:8" ht="12.5" customHeight="1">
      <c r="A8341" s="55">
        <v>19026</v>
      </c>
      <c r="B8341" s="55">
        <v>6</v>
      </c>
      <c r="C8341" s="55" t="s">
        <v>29667</v>
      </c>
      <c r="D8341" s="55" t="s">
        <v>4649</v>
      </c>
      <c r="E8341" s="55" t="s">
        <v>29668</v>
      </c>
      <c r="F8341" s="55" t="s">
        <v>4651</v>
      </c>
      <c r="G8341" s="55" t="s">
        <v>29669</v>
      </c>
      <c r="H8341" s="55">
        <v>0</v>
      </c>
    </row>
    <row r="8342" spans="1:8" ht="12.5" customHeight="1">
      <c r="A8342" s="55">
        <v>19207</v>
      </c>
      <c r="B8342" s="55">
        <v>6</v>
      </c>
      <c r="C8342" s="55" t="s">
        <v>29670</v>
      </c>
      <c r="D8342" s="55" t="s">
        <v>4649</v>
      </c>
      <c r="E8342" s="55" t="s">
        <v>29671</v>
      </c>
      <c r="F8342" s="55" t="s">
        <v>4651</v>
      </c>
      <c r="G8342" s="55" t="s">
        <v>29672</v>
      </c>
      <c r="H8342" s="55">
        <v>0</v>
      </c>
    </row>
    <row r="8343" spans="1:8" ht="12.5" customHeight="1">
      <c r="A8343" s="55">
        <v>20182</v>
      </c>
      <c r="B8343" s="55">
        <v>6</v>
      </c>
      <c r="C8343" s="55" t="s">
        <v>29673</v>
      </c>
      <c r="D8343" s="55" t="s">
        <v>4649</v>
      </c>
      <c r="E8343" s="55" t="s">
        <v>29674</v>
      </c>
      <c r="F8343" s="55" t="s">
        <v>4651</v>
      </c>
      <c r="G8343" s="55" t="s">
        <v>29675</v>
      </c>
      <c r="H8343" s="55">
        <v>0</v>
      </c>
    </row>
    <row r="8344" spans="1:8" ht="12.5" customHeight="1">
      <c r="A8344" s="55">
        <v>20380</v>
      </c>
      <c r="B8344" s="55">
        <v>6</v>
      </c>
      <c r="C8344" s="55" t="s">
        <v>29676</v>
      </c>
      <c r="D8344" s="55" t="s">
        <v>4649</v>
      </c>
      <c r="E8344" s="55" t="s">
        <v>29677</v>
      </c>
      <c r="F8344" s="55" t="s">
        <v>4651</v>
      </c>
      <c r="G8344" s="55" t="s">
        <v>29678</v>
      </c>
      <c r="H8344" s="55">
        <v>0</v>
      </c>
    </row>
    <row r="8345" spans="1:8" ht="12.5" customHeight="1">
      <c r="A8345" s="55">
        <v>21331</v>
      </c>
      <c r="B8345" s="55">
        <v>6</v>
      </c>
      <c r="C8345" s="55" t="s">
        <v>29679</v>
      </c>
      <c r="D8345" s="55" t="s">
        <v>4649</v>
      </c>
      <c r="E8345" s="55" t="s">
        <v>29680</v>
      </c>
      <c r="F8345" s="55" t="s">
        <v>4651</v>
      </c>
      <c r="G8345" s="55" t="s">
        <v>29681</v>
      </c>
      <c r="H8345" s="55">
        <v>0</v>
      </c>
    </row>
    <row r="8346" spans="1:8" ht="12.5" customHeight="1">
      <c r="A8346" s="55">
        <v>21471</v>
      </c>
      <c r="B8346" s="55">
        <v>6</v>
      </c>
      <c r="C8346" s="55" t="s">
        <v>29682</v>
      </c>
      <c r="D8346" s="55" t="s">
        <v>4649</v>
      </c>
      <c r="E8346" s="55" t="s">
        <v>29683</v>
      </c>
      <c r="F8346" s="55" t="s">
        <v>4651</v>
      </c>
      <c r="G8346" s="55" t="s">
        <v>29684</v>
      </c>
      <c r="H8346" s="55">
        <v>0</v>
      </c>
    </row>
    <row r="8347" spans="1:8" ht="12.5" customHeight="1">
      <c r="A8347" s="55">
        <v>22114</v>
      </c>
      <c r="B8347" s="55">
        <v>6</v>
      </c>
      <c r="C8347" s="55" t="s">
        <v>29685</v>
      </c>
      <c r="D8347" s="55" t="s">
        <v>4649</v>
      </c>
      <c r="E8347" s="55" t="s">
        <v>29686</v>
      </c>
      <c r="F8347" s="55" t="s">
        <v>4651</v>
      </c>
      <c r="G8347" s="55" t="s">
        <v>29687</v>
      </c>
      <c r="H8347" s="55">
        <v>0</v>
      </c>
    </row>
    <row r="8348" spans="1:8" ht="12.5" customHeight="1">
      <c r="A8348" s="55">
        <v>22182</v>
      </c>
      <c r="B8348" s="55">
        <v>6</v>
      </c>
      <c r="C8348" s="55" t="s">
        <v>29688</v>
      </c>
      <c r="D8348" s="55" t="s">
        <v>4649</v>
      </c>
      <c r="E8348" s="55" t="s">
        <v>29689</v>
      </c>
      <c r="F8348" s="55" t="s">
        <v>4651</v>
      </c>
      <c r="G8348" s="55" t="s">
        <v>29690</v>
      </c>
      <c r="H8348" s="55">
        <v>0</v>
      </c>
    </row>
    <row r="8349" spans="1:8" ht="12.5" customHeight="1">
      <c r="A8349" s="55">
        <v>24639</v>
      </c>
      <c r="B8349" s="55">
        <v>6</v>
      </c>
      <c r="C8349" s="55" t="s">
        <v>29691</v>
      </c>
      <c r="D8349" s="55" t="s">
        <v>4649</v>
      </c>
      <c r="E8349" s="55" t="s">
        <v>29692</v>
      </c>
      <c r="F8349" s="55" t="s">
        <v>4651</v>
      </c>
      <c r="G8349" s="55" t="s">
        <v>29693</v>
      </c>
      <c r="H8349" s="55">
        <v>0</v>
      </c>
    </row>
    <row r="8350" spans="1:8" ht="12.5" customHeight="1">
      <c r="A8350" s="55">
        <v>24816</v>
      </c>
      <c r="B8350" s="55">
        <v>6</v>
      </c>
      <c r="C8350" s="55" t="s">
        <v>29694</v>
      </c>
      <c r="D8350" s="55" t="s">
        <v>4649</v>
      </c>
      <c r="E8350" s="55" t="s">
        <v>29695</v>
      </c>
      <c r="F8350" s="55" t="s">
        <v>4651</v>
      </c>
      <c r="G8350" s="55" t="s">
        <v>29696</v>
      </c>
      <c r="H8350" s="55">
        <v>0</v>
      </c>
    </row>
    <row r="8351" spans="1:8" ht="12.5" customHeight="1">
      <c r="A8351" s="55">
        <v>25094</v>
      </c>
      <c r="B8351" s="55">
        <v>6</v>
      </c>
      <c r="C8351" s="55" t="s">
        <v>29697</v>
      </c>
      <c r="D8351" s="55" t="s">
        <v>4649</v>
      </c>
      <c r="E8351" s="55" t="s">
        <v>29698</v>
      </c>
      <c r="F8351" s="55" t="s">
        <v>4651</v>
      </c>
      <c r="G8351" s="55" t="s">
        <v>29699</v>
      </c>
      <c r="H8351" s="55">
        <v>0</v>
      </c>
    </row>
    <row r="8352" spans="1:8" ht="12.5" customHeight="1">
      <c r="A8352" s="55">
        <v>25349</v>
      </c>
      <c r="B8352" s="55">
        <v>6</v>
      </c>
      <c r="C8352" s="55" t="s">
        <v>29700</v>
      </c>
      <c r="D8352" s="55" t="s">
        <v>4649</v>
      </c>
      <c r="E8352" s="55" t="s">
        <v>29701</v>
      </c>
      <c r="F8352" s="55" t="s">
        <v>4651</v>
      </c>
      <c r="G8352" s="55" t="s">
        <v>29702</v>
      </c>
      <c r="H8352" s="55">
        <v>0</v>
      </c>
    </row>
    <row r="8353" spans="1:8" ht="12.5" customHeight="1">
      <c r="A8353" s="55">
        <v>25367</v>
      </c>
      <c r="B8353" s="55">
        <v>6</v>
      </c>
      <c r="C8353" s="55" t="s">
        <v>29703</v>
      </c>
      <c r="D8353" s="55" t="s">
        <v>4649</v>
      </c>
      <c r="E8353" s="55" t="s">
        <v>29704</v>
      </c>
      <c r="F8353" s="55" t="s">
        <v>4651</v>
      </c>
      <c r="G8353" s="55" t="s">
        <v>29705</v>
      </c>
      <c r="H8353" s="55">
        <v>0</v>
      </c>
    </row>
    <row r="8354" spans="1:8" ht="12.5" customHeight="1">
      <c r="A8354" s="55">
        <v>26318</v>
      </c>
      <c r="B8354" s="55">
        <v>6</v>
      </c>
      <c r="C8354" s="55" t="s">
        <v>29706</v>
      </c>
      <c r="D8354" s="55" t="s">
        <v>4649</v>
      </c>
      <c r="E8354" s="55" t="s">
        <v>29707</v>
      </c>
      <c r="F8354" s="55" t="s">
        <v>4651</v>
      </c>
      <c r="G8354" s="55" t="s">
        <v>29708</v>
      </c>
      <c r="H8354" s="55">
        <v>0</v>
      </c>
    </row>
    <row r="8355" spans="1:8" ht="12.5" customHeight="1">
      <c r="A8355" s="55">
        <v>27027</v>
      </c>
      <c r="B8355" s="55">
        <v>6</v>
      </c>
      <c r="C8355" s="55" t="s">
        <v>29709</v>
      </c>
      <c r="D8355" s="55" t="s">
        <v>4649</v>
      </c>
      <c r="E8355" s="55" t="s">
        <v>29710</v>
      </c>
      <c r="F8355" s="55" t="s">
        <v>4651</v>
      </c>
      <c r="G8355" s="55" t="s">
        <v>29711</v>
      </c>
      <c r="H8355" s="55">
        <v>0</v>
      </c>
    </row>
    <row r="8356" spans="1:8" ht="12.5" customHeight="1">
      <c r="A8356" s="55">
        <v>27215</v>
      </c>
      <c r="B8356" s="55">
        <v>6</v>
      </c>
      <c r="C8356" s="55" t="s">
        <v>29712</v>
      </c>
      <c r="D8356" s="55" t="s">
        <v>4649</v>
      </c>
      <c r="E8356" s="55" t="s">
        <v>29713</v>
      </c>
      <c r="F8356" s="55" t="s">
        <v>4651</v>
      </c>
      <c r="G8356" s="55" t="s">
        <v>29714</v>
      </c>
      <c r="H8356" s="55">
        <v>0</v>
      </c>
    </row>
    <row r="8357" spans="1:8" ht="12.5" customHeight="1">
      <c r="A8357" s="55">
        <v>27300</v>
      </c>
      <c r="B8357" s="55">
        <v>6</v>
      </c>
      <c r="C8357" s="55" t="s">
        <v>29715</v>
      </c>
      <c r="D8357" s="55" t="s">
        <v>4649</v>
      </c>
      <c r="E8357" s="55" t="s">
        <v>29716</v>
      </c>
      <c r="F8357" s="55" t="s">
        <v>4651</v>
      </c>
      <c r="G8357" s="55" t="s">
        <v>29717</v>
      </c>
      <c r="H8357" s="55">
        <v>0</v>
      </c>
    </row>
    <row r="8358" spans="1:8" ht="12.5" customHeight="1">
      <c r="A8358" s="55">
        <v>27380</v>
      </c>
      <c r="B8358" s="55">
        <v>6</v>
      </c>
      <c r="C8358" s="55" t="s">
        <v>29718</v>
      </c>
      <c r="D8358" s="55" t="s">
        <v>4649</v>
      </c>
      <c r="E8358" s="55" t="s">
        <v>29719</v>
      </c>
      <c r="F8358" s="55" t="s">
        <v>4651</v>
      </c>
      <c r="G8358" s="55" t="s">
        <v>29720</v>
      </c>
      <c r="H8358" s="55">
        <v>0</v>
      </c>
    </row>
    <row r="8359" spans="1:8" ht="12.5" customHeight="1">
      <c r="A8359" s="55">
        <v>27731</v>
      </c>
      <c r="B8359" s="55">
        <v>6</v>
      </c>
      <c r="C8359" s="55" t="s">
        <v>29721</v>
      </c>
      <c r="D8359" s="55" t="s">
        <v>4649</v>
      </c>
      <c r="E8359" s="55" t="s">
        <v>29722</v>
      </c>
      <c r="F8359" s="55" t="s">
        <v>4651</v>
      </c>
      <c r="G8359" s="55" t="s">
        <v>29723</v>
      </c>
      <c r="H8359" s="55">
        <v>0</v>
      </c>
    </row>
    <row r="8360" spans="1:8" ht="12.5" customHeight="1">
      <c r="A8360" s="55">
        <v>11078</v>
      </c>
      <c r="B8360" s="55">
        <v>6</v>
      </c>
      <c r="C8360" s="55" t="s">
        <v>29724</v>
      </c>
      <c r="D8360" s="55" t="s">
        <v>4649</v>
      </c>
      <c r="E8360" s="55" t="s">
        <v>29725</v>
      </c>
      <c r="F8360" s="55" t="s">
        <v>4651</v>
      </c>
      <c r="G8360" s="55" t="s">
        <v>29726</v>
      </c>
      <c r="H8360" s="55">
        <v>0</v>
      </c>
    </row>
    <row r="8361" spans="1:8" ht="12.5" customHeight="1">
      <c r="A8361" s="55">
        <v>11262</v>
      </c>
      <c r="B8361" s="55">
        <v>6</v>
      </c>
      <c r="C8361" s="55" t="s">
        <v>29727</v>
      </c>
      <c r="D8361" s="55" t="s">
        <v>4649</v>
      </c>
      <c r="E8361" s="55" t="s">
        <v>29728</v>
      </c>
      <c r="F8361" s="55" t="s">
        <v>4651</v>
      </c>
      <c r="G8361" s="55" t="s">
        <v>29729</v>
      </c>
      <c r="H8361" s="55">
        <v>0</v>
      </c>
    </row>
    <row r="8362" spans="1:8" ht="12.5" customHeight="1">
      <c r="A8362" s="55">
        <v>11510</v>
      </c>
      <c r="B8362" s="55">
        <v>6</v>
      </c>
      <c r="C8362" s="55" t="s">
        <v>29730</v>
      </c>
      <c r="D8362" s="55" t="s">
        <v>4649</v>
      </c>
      <c r="E8362" s="55" t="s">
        <v>29731</v>
      </c>
      <c r="F8362" s="55" t="s">
        <v>4651</v>
      </c>
      <c r="G8362" s="55" t="s">
        <v>29732</v>
      </c>
      <c r="H8362" s="55">
        <v>0</v>
      </c>
    </row>
    <row r="8363" spans="1:8" ht="12.5" customHeight="1">
      <c r="A8363" s="55">
        <v>11808</v>
      </c>
      <c r="B8363" s="55">
        <v>6</v>
      </c>
      <c r="C8363" s="55" t="s">
        <v>29733</v>
      </c>
      <c r="D8363" s="55" t="s">
        <v>4649</v>
      </c>
      <c r="E8363" s="55" t="s">
        <v>29734</v>
      </c>
      <c r="F8363" s="55" t="s">
        <v>4651</v>
      </c>
      <c r="G8363" s="55" t="s">
        <v>29735</v>
      </c>
      <c r="H8363" s="55">
        <v>0</v>
      </c>
    </row>
    <row r="8364" spans="1:8" ht="12.5" customHeight="1">
      <c r="A8364" s="55">
        <v>12089</v>
      </c>
      <c r="B8364" s="55">
        <v>6</v>
      </c>
      <c r="C8364" s="55" t="s">
        <v>29736</v>
      </c>
      <c r="D8364" s="55" t="s">
        <v>4649</v>
      </c>
      <c r="E8364" s="55" t="s">
        <v>29737</v>
      </c>
      <c r="F8364" s="55" t="s">
        <v>4651</v>
      </c>
      <c r="G8364" s="55" t="s">
        <v>29738</v>
      </c>
      <c r="H8364" s="55">
        <v>0</v>
      </c>
    </row>
    <row r="8365" spans="1:8" ht="12.5" customHeight="1">
      <c r="A8365" s="55">
        <v>12097</v>
      </c>
      <c r="B8365" s="55">
        <v>6</v>
      </c>
      <c r="C8365" s="55" t="s">
        <v>29739</v>
      </c>
      <c r="D8365" s="55" t="s">
        <v>4649</v>
      </c>
      <c r="E8365" s="55" t="s">
        <v>29740</v>
      </c>
      <c r="F8365" s="55" t="s">
        <v>4651</v>
      </c>
      <c r="G8365" s="55" t="s">
        <v>29741</v>
      </c>
      <c r="H8365" s="55">
        <v>0</v>
      </c>
    </row>
    <row r="8366" spans="1:8" ht="12.5" customHeight="1">
      <c r="A8366" s="55">
        <v>12140</v>
      </c>
      <c r="B8366" s="55">
        <v>6</v>
      </c>
      <c r="C8366" s="55" t="s">
        <v>29742</v>
      </c>
      <c r="D8366" s="55" t="s">
        <v>4649</v>
      </c>
      <c r="E8366" s="55" t="s">
        <v>29743</v>
      </c>
      <c r="F8366" s="55" t="s">
        <v>4651</v>
      </c>
      <c r="G8366" s="55" t="s">
        <v>29744</v>
      </c>
      <c r="H8366" s="55">
        <v>0</v>
      </c>
    </row>
    <row r="8367" spans="1:8" ht="12.5" customHeight="1">
      <c r="A8367" s="55">
        <v>12451</v>
      </c>
      <c r="B8367" s="55">
        <v>6</v>
      </c>
      <c r="C8367" s="55" t="s">
        <v>29745</v>
      </c>
      <c r="D8367" s="55" t="s">
        <v>4649</v>
      </c>
      <c r="E8367" s="55" t="s">
        <v>29746</v>
      </c>
      <c r="F8367" s="55" t="s">
        <v>4651</v>
      </c>
      <c r="G8367" s="55" t="s">
        <v>29747</v>
      </c>
      <c r="H8367" s="55">
        <v>0</v>
      </c>
    </row>
    <row r="8368" spans="1:8" ht="12.5" customHeight="1">
      <c r="A8368" s="55">
        <v>12970</v>
      </c>
      <c r="B8368" s="55">
        <v>6</v>
      </c>
      <c r="C8368" s="55" t="s">
        <v>29748</v>
      </c>
      <c r="D8368" s="55" t="s">
        <v>4649</v>
      </c>
      <c r="E8368" s="55" t="s">
        <v>29749</v>
      </c>
      <c r="F8368" s="55" t="s">
        <v>4651</v>
      </c>
      <c r="G8368" s="55" t="s">
        <v>29750</v>
      </c>
      <c r="H8368" s="55">
        <v>0</v>
      </c>
    </row>
    <row r="8369" spans="1:8" ht="12.5" customHeight="1">
      <c r="A8369" s="55">
        <v>13065</v>
      </c>
      <c r="B8369" s="55">
        <v>6</v>
      </c>
      <c r="C8369" s="55" t="s">
        <v>29751</v>
      </c>
      <c r="D8369" s="55" t="s">
        <v>4649</v>
      </c>
      <c r="E8369" s="55" t="s">
        <v>29752</v>
      </c>
      <c r="F8369" s="55" t="s">
        <v>4651</v>
      </c>
      <c r="G8369" s="55" t="s">
        <v>29753</v>
      </c>
      <c r="H8369" s="55">
        <v>0</v>
      </c>
    </row>
    <row r="8370" spans="1:8" ht="12.5" customHeight="1">
      <c r="A8370" s="55">
        <v>13701</v>
      </c>
      <c r="B8370" s="55">
        <v>6</v>
      </c>
      <c r="C8370" s="55" t="s">
        <v>29754</v>
      </c>
      <c r="D8370" s="55" t="s">
        <v>4649</v>
      </c>
      <c r="E8370" s="55" t="s">
        <v>29755</v>
      </c>
      <c r="F8370" s="55" t="s">
        <v>4651</v>
      </c>
      <c r="G8370" s="55" t="s">
        <v>29756</v>
      </c>
      <c r="H8370" s="55">
        <v>0</v>
      </c>
    </row>
    <row r="8371" spans="1:8" ht="12.5" customHeight="1">
      <c r="A8371" s="55">
        <v>14077</v>
      </c>
      <c r="B8371" s="55">
        <v>6</v>
      </c>
      <c r="C8371" s="55" t="s">
        <v>29757</v>
      </c>
      <c r="D8371" s="55" t="s">
        <v>4649</v>
      </c>
      <c r="E8371" s="55" t="s">
        <v>29758</v>
      </c>
      <c r="F8371" s="55" t="s">
        <v>4651</v>
      </c>
      <c r="G8371" s="55" t="s">
        <v>29759</v>
      </c>
      <c r="H8371" s="55">
        <v>0</v>
      </c>
    </row>
    <row r="8372" spans="1:8" ht="12.5" customHeight="1">
      <c r="A8372" s="55">
        <v>14604</v>
      </c>
      <c r="B8372" s="55">
        <v>6</v>
      </c>
      <c r="C8372" s="55" t="s">
        <v>29760</v>
      </c>
      <c r="D8372" s="55" t="s">
        <v>4649</v>
      </c>
      <c r="E8372" s="55" t="s">
        <v>29761</v>
      </c>
      <c r="F8372" s="55" t="s">
        <v>4651</v>
      </c>
      <c r="G8372" s="55" t="s">
        <v>29762</v>
      </c>
      <c r="H8372" s="55">
        <v>0</v>
      </c>
    </row>
    <row r="8373" spans="1:8" ht="12.5" customHeight="1">
      <c r="A8373" s="55">
        <v>15748</v>
      </c>
      <c r="B8373" s="55">
        <v>6</v>
      </c>
      <c r="C8373" s="55" t="s">
        <v>29763</v>
      </c>
      <c r="D8373" s="55" t="s">
        <v>4649</v>
      </c>
      <c r="E8373" s="55" t="s">
        <v>29764</v>
      </c>
      <c r="F8373" s="55" t="s">
        <v>4651</v>
      </c>
      <c r="G8373" s="55" t="s">
        <v>29765</v>
      </c>
      <c r="H8373" s="55">
        <v>0</v>
      </c>
    </row>
    <row r="8374" spans="1:8" ht="12.5" customHeight="1">
      <c r="A8374" s="55">
        <v>15881</v>
      </c>
      <c r="B8374" s="55">
        <v>6</v>
      </c>
      <c r="C8374" s="55" t="s">
        <v>29766</v>
      </c>
      <c r="D8374" s="55" t="s">
        <v>4649</v>
      </c>
      <c r="E8374" s="55" t="s">
        <v>29767</v>
      </c>
      <c r="F8374" s="55" t="s">
        <v>4651</v>
      </c>
      <c r="G8374" s="55" t="s">
        <v>29768</v>
      </c>
      <c r="H8374" s="55">
        <v>0</v>
      </c>
    </row>
    <row r="8375" spans="1:8" ht="12.5" customHeight="1">
      <c r="A8375" s="55">
        <v>16089</v>
      </c>
      <c r="B8375" s="55">
        <v>6</v>
      </c>
      <c r="C8375" s="55" t="s">
        <v>29769</v>
      </c>
      <c r="D8375" s="55" t="s">
        <v>4649</v>
      </c>
      <c r="E8375" s="55" t="s">
        <v>29770</v>
      </c>
      <c r="F8375" s="55" t="s">
        <v>4651</v>
      </c>
      <c r="G8375" s="55" t="s">
        <v>29771</v>
      </c>
      <c r="H8375" s="55">
        <v>0</v>
      </c>
    </row>
    <row r="8376" spans="1:8" ht="12.5" customHeight="1">
      <c r="A8376" s="55">
        <v>16128</v>
      </c>
      <c r="B8376" s="55">
        <v>6</v>
      </c>
      <c r="C8376" s="55" t="s">
        <v>29772</v>
      </c>
      <c r="D8376" s="55" t="s">
        <v>4649</v>
      </c>
      <c r="E8376" s="55" t="s">
        <v>29773</v>
      </c>
      <c r="F8376" s="55" t="s">
        <v>4651</v>
      </c>
      <c r="G8376" s="55" t="s">
        <v>29774</v>
      </c>
      <c r="H8376" s="55">
        <v>0</v>
      </c>
    </row>
    <row r="8377" spans="1:8" ht="12.5" customHeight="1">
      <c r="A8377" s="55">
        <v>16219</v>
      </c>
      <c r="B8377" s="55">
        <v>6</v>
      </c>
      <c r="C8377" s="55" t="s">
        <v>29775</v>
      </c>
      <c r="D8377" s="55" t="s">
        <v>4649</v>
      </c>
      <c r="E8377" s="55" t="s">
        <v>29776</v>
      </c>
      <c r="F8377" s="55" t="s">
        <v>4651</v>
      </c>
      <c r="G8377" s="55" t="s">
        <v>29777</v>
      </c>
      <c r="H8377" s="55">
        <v>0</v>
      </c>
    </row>
    <row r="8378" spans="1:8" ht="12.5" customHeight="1">
      <c r="A8378" s="55">
        <v>16820</v>
      </c>
      <c r="B8378" s="55">
        <v>6</v>
      </c>
      <c r="C8378" s="55" t="s">
        <v>29778</v>
      </c>
      <c r="D8378" s="55" t="s">
        <v>4649</v>
      </c>
      <c r="E8378" s="55" t="s">
        <v>29779</v>
      </c>
      <c r="F8378" s="55" t="s">
        <v>4651</v>
      </c>
      <c r="G8378" s="55" t="s">
        <v>29780</v>
      </c>
      <c r="H8378" s="55">
        <v>0</v>
      </c>
    </row>
    <row r="8379" spans="1:8" ht="12.5" customHeight="1">
      <c r="A8379" s="55">
        <v>17147</v>
      </c>
      <c r="B8379" s="55">
        <v>6</v>
      </c>
      <c r="C8379" s="55" t="s">
        <v>29781</v>
      </c>
      <c r="D8379" s="55" t="s">
        <v>4649</v>
      </c>
      <c r="E8379" s="55" t="s">
        <v>29782</v>
      </c>
      <c r="F8379" s="55" t="s">
        <v>4651</v>
      </c>
      <c r="G8379" s="55" t="s">
        <v>29783</v>
      </c>
      <c r="H8379" s="55">
        <v>0</v>
      </c>
    </row>
    <row r="8380" spans="1:8" ht="12.5" customHeight="1">
      <c r="A8380" s="55">
        <v>17372</v>
      </c>
      <c r="B8380" s="55">
        <v>6</v>
      </c>
      <c r="C8380" s="55" t="s">
        <v>29784</v>
      </c>
      <c r="D8380" s="55" t="s">
        <v>4649</v>
      </c>
      <c r="E8380" s="55" t="s">
        <v>29785</v>
      </c>
      <c r="F8380" s="55" t="s">
        <v>4651</v>
      </c>
      <c r="G8380" s="55" t="s">
        <v>29786</v>
      </c>
      <c r="H8380" s="55">
        <v>0</v>
      </c>
    </row>
    <row r="8381" spans="1:8" ht="12.5" customHeight="1">
      <c r="A8381" s="55">
        <v>18755</v>
      </c>
      <c r="B8381" s="55">
        <v>6</v>
      </c>
      <c r="C8381" s="55" t="s">
        <v>29787</v>
      </c>
      <c r="D8381" s="55" t="s">
        <v>4649</v>
      </c>
      <c r="E8381" s="55" t="s">
        <v>29788</v>
      </c>
      <c r="F8381" s="55" t="s">
        <v>4651</v>
      </c>
      <c r="G8381" s="55" t="s">
        <v>29789</v>
      </c>
      <c r="H8381" s="55">
        <v>0</v>
      </c>
    </row>
    <row r="8382" spans="1:8" ht="12.5" customHeight="1">
      <c r="A8382" s="55">
        <v>19527</v>
      </c>
      <c r="B8382" s="55">
        <v>6</v>
      </c>
      <c r="C8382" s="55" t="s">
        <v>29790</v>
      </c>
      <c r="D8382" s="55" t="s">
        <v>4649</v>
      </c>
      <c r="E8382" s="55" t="s">
        <v>29791</v>
      </c>
      <c r="F8382" s="55" t="s">
        <v>4651</v>
      </c>
      <c r="G8382" s="55" t="s">
        <v>29792</v>
      </c>
      <c r="H8382" s="55">
        <v>0</v>
      </c>
    </row>
    <row r="8383" spans="1:8" ht="12.5" customHeight="1">
      <c r="A8383" s="55">
        <v>19642</v>
      </c>
      <c r="B8383" s="55">
        <v>6</v>
      </c>
      <c r="C8383" s="55" t="s">
        <v>29793</v>
      </c>
      <c r="D8383" s="55" t="s">
        <v>4649</v>
      </c>
      <c r="E8383" s="55" t="s">
        <v>29794</v>
      </c>
      <c r="F8383" s="55" t="s">
        <v>4651</v>
      </c>
      <c r="G8383" s="55" t="s">
        <v>29795</v>
      </c>
      <c r="H8383" s="55">
        <v>0</v>
      </c>
    </row>
    <row r="8384" spans="1:8" ht="12.5" customHeight="1">
      <c r="A8384" s="55">
        <v>19802</v>
      </c>
      <c r="B8384" s="55">
        <v>6</v>
      </c>
      <c r="C8384" s="55" t="s">
        <v>29796</v>
      </c>
      <c r="D8384" s="55" t="s">
        <v>4649</v>
      </c>
      <c r="E8384" s="55" t="s">
        <v>29797</v>
      </c>
      <c r="F8384" s="55" t="s">
        <v>4651</v>
      </c>
      <c r="G8384" s="55" t="s">
        <v>29798</v>
      </c>
      <c r="H8384" s="55">
        <v>0</v>
      </c>
    </row>
    <row r="8385" spans="1:8" ht="12.5" customHeight="1">
      <c r="A8385" s="55">
        <v>19884</v>
      </c>
      <c r="B8385" s="55">
        <v>6</v>
      </c>
      <c r="C8385" s="55" t="s">
        <v>29799</v>
      </c>
      <c r="D8385" s="55" t="s">
        <v>4649</v>
      </c>
      <c r="E8385" s="55" t="s">
        <v>29800</v>
      </c>
      <c r="F8385" s="55" t="s">
        <v>4651</v>
      </c>
      <c r="G8385" s="55" t="s">
        <v>29801</v>
      </c>
      <c r="H8385" s="55">
        <v>0</v>
      </c>
    </row>
    <row r="8386" spans="1:8" ht="12.5" customHeight="1">
      <c r="A8386" s="55">
        <v>21620</v>
      </c>
      <c r="B8386" s="55">
        <v>6</v>
      </c>
      <c r="C8386" s="55" t="s">
        <v>29802</v>
      </c>
      <c r="D8386" s="55" t="s">
        <v>4649</v>
      </c>
      <c r="E8386" s="55" t="s">
        <v>29803</v>
      </c>
      <c r="F8386" s="55" t="s">
        <v>4651</v>
      </c>
      <c r="G8386" s="55" t="s">
        <v>29804</v>
      </c>
      <c r="H8386" s="55">
        <v>0</v>
      </c>
    </row>
    <row r="8387" spans="1:8" ht="12.5" customHeight="1">
      <c r="A8387" s="55">
        <v>22903</v>
      </c>
      <c r="B8387" s="55">
        <v>6</v>
      </c>
      <c r="C8387" s="55" t="s">
        <v>29805</v>
      </c>
      <c r="D8387" s="55" t="s">
        <v>4649</v>
      </c>
      <c r="E8387" s="55" t="s">
        <v>29806</v>
      </c>
      <c r="F8387" s="55" t="s">
        <v>4651</v>
      </c>
      <c r="G8387" s="55" t="s">
        <v>29807</v>
      </c>
      <c r="H8387" s="55">
        <v>0</v>
      </c>
    </row>
    <row r="8388" spans="1:8" ht="12.5" customHeight="1">
      <c r="A8388" s="55">
        <v>23449</v>
      </c>
      <c r="B8388" s="55">
        <v>6</v>
      </c>
      <c r="C8388" s="55" t="s">
        <v>29808</v>
      </c>
      <c r="D8388" s="55" t="s">
        <v>4649</v>
      </c>
      <c r="E8388" s="55" t="s">
        <v>29809</v>
      </c>
      <c r="F8388" s="55" t="s">
        <v>4651</v>
      </c>
      <c r="G8388" s="55" t="s">
        <v>29810</v>
      </c>
      <c r="H8388" s="55">
        <v>0</v>
      </c>
    </row>
    <row r="8389" spans="1:8" ht="12.5" customHeight="1">
      <c r="A8389" s="55">
        <v>23488</v>
      </c>
      <c r="B8389" s="55">
        <v>6</v>
      </c>
      <c r="C8389" s="55" t="s">
        <v>29811</v>
      </c>
      <c r="D8389" s="55" t="s">
        <v>4649</v>
      </c>
      <c r="E8389" s="55" t="s">
        <v>29812</v>
      </c>
      <c r="F8389" s="55" t="s">
        <v>4651</v>
      </c>
      <c r="G8389" s="55" t="s">
        <v>29813</v>
      </c>
      <c r="H8389" s="55">
        <v>0</v>
      </c>
    </row>
    <row r="8390" spans="1:8" ht="12.5" customHeight="1">
      <c r="A8390" s="55">
        <v>23494</v>
      </c>
      <c r="B8390" s="55">
        <v>6</v>
      </c>
      <c r="C8390" s="55" t="s">
        <v>29814</v>
      </c>
      <c r="D8390" s="55" t="s">
        <v>4649</v>
      </c>
      <c r="E8390" s="55" t="s">
        <v>29815</v>
      </c>
      <c r="F8390" s="55" t="s">
        <v>4651</v>
      </c>
      <c r="G8390" s="55" t="s">
        <v>29816</v>
      </c>
      <c r="H8390" s="55">
        <v>0</v>
      </c>
    </row>
    <row r="8391" spans="1:8" ht="12.5" customHeight="1">
      <c r="A8391" s="55">
        <v>24344</v>
      </c>
      <c r="B8391" s="55">
        <v>6</v>
      </c>
      <c r="C8391" s="55" t="s">
        <v>29817</v>
      </c>
      <c r="D8391" s="55" t="s">
        <v>4649</v>
      </c>
      <c r="E8391" s="55" t="s">
        <v>29818</v>
      </c>
      <c r="F8391" s="55" t="s">
        <v>4651</v>
      </c>
      <c r="G8391" s="55" t="s">
        <v>29819</v>
      </c>
      <c r="H8391" s="55">
        <v>0</v>
      </c>
    </row>
    <row r="8392" spans="1:8" ht="12.5" customHeight="1">
      <c r="A8392" s="55">
        <v>24399</v>
      </c>
      <c r="B8392" s="55">
        <v>6</v>
      </c>
      <c r="C8392" s="55" t="s">
        <v>29820</v>
      </c>
      <c r="D8392" s="55" t="s">
        <v>4649</v>
      </c>
      <c r="E8392" s="55" t="s">
        <v>29821</v>
      </c>
      <c r="F8392" s="55" t="s">
        <v>4651</v>
      </c>
      <c r="G8392" s="55" t="s">
        <v>29822</v>
      </c>
      <c r="H8392" s="55">
        <v>0</v>
      </c>
    </row>
    <row r="8393" spans="1:8" ht="12.5" customHeight="1">
      <c r="A8393" s="55">
        <v>24763</v>
      </c>
      <c r="B8393" s="55">
        <v>6</v>
      </c>
      <c r="C8393" s="55" t="s">
        <v>29823</v>
      </c>
      <c r="D8393" s="55" t="s">
        <v>4649</v>
      </c>
      <c r="E8393" s="55" t="s">
        <v>29824</v>
      </c>
      <c r="F8393" s="55" t="s">
        <v>4651</v>
      </c>
      <c r="G8393" s="55" t="s">
        <v>29825</v>
      </c>
      <c r="H8393" s="55">
        <v>0</v>
      </c>
    </row>
    <row r="8394" spans="1:8" ht="12.5" customHeight="1">
      <c r="A8394" s="55">
        <v>27406</v>
      </c>
      <c r="B8394" s="55">
        <v>6</v>
      </c>
      <c r="C8394" s="55" t="s">
        <v>29826</v>
      </c>
      <c r="D8394" s="55" t="s">
        <v>4649</v>
      </c>
      <c r="E8394" s="55" t="s">
        <v>29827</v>
      </c>
      <c r="F8394" s="55" t="s">
        <v>4651</v>
      </c>
      <c r="G8394" s="55" t="s">
        <v>29828</v>
      </c>
      <c r="H8394" s="55">
        <v>0</v>
      </c>
    </row>
    <row r="8395" spans="1:8" ht="12.5" customHeight="1">
      <c r="A8395" s="55">
        <v>27441</v>
      </c>
      <c r="B8395" s="55">
        <v>6</v>
      </c>
      <c r="C8395" s="55" t="s">
        <v>29829</v>
      </c>
      <c r="D8395" s="55" t="s">
        <v>4649</v>
      </c>
      <c r="E8395" s="55" t="s">
        <v>29830</v>
      </c>
      <c r="F8395" s="55" t="s">
        <v>4651</v>
      </c>
      <c r="G8395" s="55" t="s">
        <v>29831</v>
      </c>
      <c r="H8395" s="55">
        <v>0</v>
      </c>
    </row>
    <row r="8396" spans="1:8" ht="12.5" customHeight="1">
      <c r="A8396" s="55">
        <v>28589</v>
      </c>
      <c r="B8396" s="55">
        <v>6</v>
      </c>
      <c r="C8396" s="55" t="s">
        <v>29832</v>
      </c>
      <c r="D8396" s="55" t="s">
        <v>4649</v>
      </c>
      <c r="E8396" s="55" t="s">
        <v>29833</v>
      </c>
      <c r="F8396" s="55" t="s">
        <v>4651</v>
      </c>
      <c r="G8396" s="55" t="s">
        <v>29834</v>
      </c>
      <c r="H8396" s="55">
        <v>0</v>
      </c>
    </row>
    <row r="8397" spans="1:8" ht="12.5" customHeight="1">
      <c r="A8397" s="55">
        <v>29001</v>
      </c>
      <c r="B8397" s="55">
        <v>6</v>
      </c>
      <c r="C8397" s="55" t="s">
        <v>29835</v>
      </c>
      <c r="D8397" s="55" t="s">
        <v>4649</v>
      </c>
      <c r="E8397" s="55" t="s">
        <v>29836</v>
      </c>
      <c r="F8397" s="55" t="s">
        <v>4651</v>
      </c>
      <c r="G8397" s="55" t="s">
        <v>29837</v>
      </c>
      <c r="H8397" s="55">
        <v>0</v>
      </c>
    </row>
    <row r="8398" spans="1:8" ht="12.5" customHeight="1">
      <c r="A8398" s="55">
        <v>29240</v>
      </c>
      <c r="B8398" s="55">
        <v>6</v>
      </c>
      <c r="C8398" s="55" t="s">
        <v>29838</v>
      </c>
      <c r="D8398" s="55" t="s">
        <v>4649</v>
      </c>
      <c r="E8398" s="55" t="s">
        <v>29839</v>
      </c>
      <c r="F8398" s="55" t="s">
        <v>4651</v>
      </c>
      <c r="G8398" s="55" t="s">
        <v>29840</v>
      </c>
      <c r="H8398" s="55">
        <v>0</v>
      </c>
    </row>
    <row r="8399" spans="1:8" ht="12.5" customHeight="1">
      <c r="A8399" s="55">
        <v>11501</v>
      </c>
      <c r="B8399" s="55">
        <v>6</v>
      </c>
      <c r="C8399" s="55" t="s">
        <v>29841</v>
      </c>
      <c r="D8399" s="55" t="s">
        <v>4649</v>
      </c>
      <c r="E8399" s="55" t="s">
        <v>29842</v>
      </c>
      <c r="F8399" s="55" t="s">
        <v>4651</v>
      </c>
      <c r="G8399" s="55" t="s">
        <v>29843</v>
      </c>
      <c r="H8399" s="55">
        <v>0</v>
      </c>
    </row>
    <row r="8400" spans="1:8" ht="12.5" customHeight="1">
      <c r="A8400" s="55">
        <v>12081</v>
      </c>
      <c r="B8400" s="55">
        <v>6</v>
      </c>
      <c r="C8400" s="55" t="s">
        <v>29844</v>
      </c>
      <c r="D8400" s="55" t="s">
        <v>4649</v>
      </c>
      <c r="E8400" s="55" t="s">
        <v>29845</v>
      </c>
      <c r="F8400" s="55" t="s">
        <v>4651</v>
      </c>
      <c r="G8400" s="55" t="s">
        <v>29846</v>
      </c>
      <c r="H8400" s="55">
        <v>0</v>
      </c>
    </row>
    <row r="8401" spans="1:8" ht="12.5" customHeight="1">
      <c r="A8401" s="55">
        <v>12892</v>
      </c>
      <c r="B8401" s="55">
        <v>6</v>
      </c>
      <c r="C8401" s="55" t="s">
        <v>29847</v>
      </c>
      <c r="D8401" s="55" t="s">
        <v>4649</v>
      </c>
      <c r="E8401" s="55" t="s">
        <v>29848</v>
      </c>
      <c r="F8401" s="55" t="s">
        <v>4651</v>
      </c>
      <c r="G8401" s="55" t="s">
        <v>29849</v>
      </c>
      <c r="H8401" s="55">
        <v>0</v>
      </c>
    </row>
    <row r="8402" spans="1:8" ht="12.5" customHeight="1">
      <c r="A8402" s="55">
        <v>15543</v>
      </c>
      <c r="B8402" s="55">
        <v>6</v>
      </c>
      <c r="C8402" s="55" t="s">
        <v>29850</v>
      </c>
      <c r="D8402" s="55" t="s">
        <v>4649</v>
      </c>
      <c r="E8402" s="55" t="s">
        <v>29851</v>
      </c>
      <c r="F8402" s="55" t="s">
        <v>4651</v>
      </c>
      <c r="G8402" s="55" t="s">
        <v>29852</v>
      </c>
      <c r="H8402" s="55">
        <v>0</v>
      </c>
    </row>
    <row r="8403" spans="1:8" ht="12.5" customHeight="1">
      <c r="A8403" s="55">
        <v>16000</v>
      </c>
      <c r="B8403" s="55">
        <v>6</v>
      </c>
      <c r="C8403" s="55" t="s">
        <v>29853</v>
      </c>
      <c r="D8403" s="55" t="s">
        <v>4649</v>
      </c>
      <c r="E8403" s="55" t="s">
        <v>29854</v>
      </c>
      <c r="F8403" s="55" t="s">
        <v>4651</v>
      </c>
      <c r="G8403" s="55" t="s">
        <v>29855</v>
      </c>
      <c r="H8403" s="55">
        <v>0</v>
      </c>
    </row>
    <row r="8404" spans="1:8" ht="12.5" customHeight="1">
      <c r="A8404" s="55">
        <v>16020</v>
      </c>
      <c r="B8404" s="55">
        <v>6</v>
      </c>
      <c r="C8404" s="55" t="s">
        <v>29856</v>
      </c>
      <c r="D8404" s="55" t="s">
        <v>4649</v>
      </c>
      <c r="E8404" s="55" t="s">
        <v>29857</v>
      </c>
      <c r="F8404" s="55" t="s">
        <v>4651</v>
      </c>
      <c r="G8404" s="55" t="s">
        <v>29858</v>
      </c>
      <c r="H8404" s="55">
        <v>0</v>
      </c>
    </row>
    <row r="8405" spans="1:8" ht="12.5" customHeight="1">
      <c r="A8405" s="55">
        <v>18322</v>
      </c>
      <c r="B8405" s="55">
        <v>6</v>
      </c>
      <c r="C8405" s="55" t="s">
        <v>29859</v>
      </c>
      <c r="D8405" s="55" t="s">
        <v>4649</v>
      </c>
      <c r="E8405" s="55" t="s">
        <v>29860</v>
      </c>
      <c r="F8405" s="55" t="s">
        <v>4651</v>
      </c>
      <c r="G8405" s="55" t="s">
        <v>29861</v>
      </c>
      <c r="H8405" s="55">
        <v>0</v>
      </c>
    </row>
    <row r="8406" spans="1:8" ht="12.5" customHeight="1">
      <c r="A8406" s="55">
        <v>18841</v>
      </c>
      <c r="B8406" s="55">
        <v>6</v>
      </c>
      <c r="C8406" s="55" t="s">
        <v>29862</v>
      </c>
      <c r="D8406" s="55" t="s">
        <v>4649</v>
      </c>
      <c r="E8406" s="55" t="s">
        <v>29863</v>
      </c>
      <c r="F8406" s="55" t="s">
        <v>4651</v>
      </c>
      <c r="G8406" s="55" t="s">
        <v>29864</v>
      </c>
      <c r="H8406" s="55">
        <v>0</v>
      </c>
    </row>
    <row r="8407" spans="1:8" ht="12.5" customHeight="1">
      <c r="A8407" s="55">
        <v>18927</v>
      </c>
      <c r="B8407" s="55">
        <v>6</v>
      </c>
      <c r="C8407" s="55" t="s">
        <v>29865</v>
      </c>
      <c r="D8407" s="55" t="s">
        <v>4649</v>
      </c>
      <c r="E8407" s="55" t="s">
        <v>29866</v>
      </c>
      <c r="F8407" s="55" t="s">
        <v>4651</v>
      </c>
      <c r="G8407" s="55" t="s">
        <v>29867</v>
      </c>
      <c r="H8407" s="55">
        <v>0</v>
      </c>
    </row>
    <row r="8408" spans="1:8" ht="12.5" customHeight="1">
      <c r="A8408" s="55">
        <v>19844</v>
      </c>
      <c r="B8408" s="55">
        <v>6</v>
      </c>
      <c r="C8408" s="55" t="s">
        <v>29868</v>
      </c>
      <c r="D8408" s="55" t="s">
        <v>4649</v>
      </c>
      <c r="E8408" s="55" t="s">
        <v>29869</v>
      </c>
      <c r="F8408" s="55" t="s">
        <v>4651</v>
      </c>
      <c r="G8408" s="55" t="s">
        <v>29870</v>
      </c>
      <c r="H8408" s="55">
        <v>0</v>
      </c>
    </row>
    <row r="8409" spans="1:8" ht="12.5" customHeight="1">
      <c r="A8409" s="55">
        <v>19872</v>
      </c>
      <c r="B8409" s="55">
        <v>6</v>
      </c>
      <c r="C8409" s="55" t="s">
        <v>29871</v>
      </c>
      <c r="D8409" s="55" t="s">
        <v>4649</v>
      </c>
      <c r="E8409" s="55" t="s">
        <v>29872</v>
      </c>
      <c r="F8409" s="55" t="s">
        <v>4651</v>
      </c>
      <c r="G8409" s="55" t="s">
        <v>29873</v>
      </c>
      <c r="H8409" s="55">
        <v>0</v>
      </c>
    </row>
    <row r="8410" spans="1:8" ht="12.5" customHeight="1">
      <c r="A8410" s="55">
        <v>20273</v>
      </c>
      <c r="B8410" s="55">
        <v>6</v>
      </c>
      <c r="C8410" s="55" t="s">
        <v>29874</v>
      </c>
      <c r="D8410" s="55" t="s">
        <v>4649</v>
      </c>
      <c r="E8410" s="55" t="s">
        <v>29875</v>
      </c>
      <c r="F8410" s="55" t="s">
        <v>4651</v>
      </c>
      <c r="G8410" s="55" t="s">
        <v>29876</v>
      </c>
      <c r="H8410" s="55">
        <v>0</v>
      </c>
    </row>
    <row r="8411" spans="1:8" ht="12.5" customHeight="1">
      <c r="A8411" s="55">
        <v>20665</v>
      </c>
      <c r="B8411" s="55">
        <v>6</v>
      </c>
      <c r="C8411" s="55" t="s">
        <v>29877</v>
      </c>
      <c r="D8411" s="55" t="s">
        <v>4649</v>
      </c>
      <c r="E8411" s="55" t="s">
        <v>29878</v>
      </c>
      <c r="F8411" s="55" t="s">
        <v>4651</v>
      </c>
      <c r="G8411" s="55" t="s">
        <v>29879</v>
      </c>
      <c r="H8411" s="55">
        <v>0</v>
      </c>
    </row>
    <row r="8412" spans="1:8" ht="12.5" customHeight="1">
      <c r="A8412" s="55">
        <v>21284</v>
      </c>
      <c r="B8412" s="55">
        <v>6</v>
      </c>
      <c r="C8412" s="55" t="s">
        <v>29880</v>
      </c>
      <c r="D8412" s="55" t="s">
        <v>4649</v>
      </c>
      <c r="E8412" s="55" t="s">
        <v>29881</v>
      </c>
      <c r="F8412" s="55" t="s">
        <v>4651</v>
      </c>
      <c r="G8412" s="55" t="s">
        <v>29882</v>
      </c>
      <c r="H8412" s="55">
        <v>0</v>
      </c>
    </row>
    <row r="8413" spans="1:8" ht="12.5" customHeight="1">
      <c r="A8413" s="55">
        <v>21348</v>
      </c>
      <c r="B8413" s="55">
        <v>6</v>
      </c>
      <c r="C8413" s="55" t="s">
        <v>29883</v>
      </c>
      <c r="D8413" s="55" t="s">
        <v>4649</v>
      </c>
      <c r="E8413" s="55" t="s">
        <v>29884</v>
      </c>
      <c r="F8413" s="55" t="s">
        <v>4651</v>
      </c>
      <c r="G8413" s="55" t="s">
        <v>29885</v>
      </c>
      <c r="H8413" s="55">
        <v>0</v>
      </c>
    </row>
    <row r="8414" spans="1:8" ht="12.5" customHeight="1">
      <c r="A8414" s="55">
        <v>22230</v>
      </c>
      <c r="B8414" s="55">
        <v>6</v>
      </c>
      <c r="C8414" s="55" t="s">
        <v>29886</v>
      </c>
      <c r="D8414" s="55" t="s">
        <v>4649</v>
      </c>
      <c r="E8414" s="55" t="s">
        <v>29887</v>
      </c>
      <c r="F8414" s="55" t="s">
        <v>4651</v>
      </c>
      <c r="G8414" s="55" t="s">
        <v>29888</v>
      </c>
      <c r="H8414" s="55">
        <v>0</v>
      </c>
    </row>
    <row r="8415" spans="1:8" ht="12.5" customHeight="1">
      <c r="A8415" s="55">
        <v>23209</v>
      </c>
      <c r="B8415" s="55">
        <v>6</v>
      </c>
      <c r="C8415" s="55" t="s">
        <v>29889</v>
      </c>
      <c r="D8415" s="55" t="s">
        <v>4649</v>
      </c>
      <c r="E8415" s="55" t="s">
        <v>29890</v>
      </c>
      <c r="F8415" s="55" t="s">
        <v>4651</v>
      </c>
      <c r="G8415" s="55" t="s">
        <v>29891</v>
      </c>
      <c r="H8415" s="55">
        <v>0</v>
      </c>
    </row>
    <row r="8416" spans="1:8" ht="12.5" customHeight="1">
      <c r="A8416" s="55">
        <v>23592</v>
      </c>
      <c r="B8416" s="55">
        <v>6</v>
      </c>
      <c r="C8416" s="55" t="s">
        <v>29892</v>
      </c>
      <c r="D8416" s="55" t="s">
        <v>4649</v>
      </c>
      <c r="E8416" s="55" t="s">
        <v>29893</v>
      </c>
      <c r="F8416" s="55" t="s">
        <v>4651</v>
      </c>
      <c r="G8416" s="55" t="s">
        <v>29894</v>
      </c>
      <c r="H8416" s="55">
        <v>0</v>
      </c>
    </row>
    <row r="8417" spans="1:8" ht="12.5" customHeight="1">
      <c r="A8417" s="55">
        <v>24322</v>
      </c>
      <c r="B8417" s="55">
        <v>6</v>
      </c>
      <c r="C8417" s="55" t="s">
        <v>29895</v>
      </c>
      <c r="D8417" s="55" t="s">
        <v>4649</v>
      </c>
      <c r="E8417" s="55" t="s">
        <v>29896</v>
      </c>
      <c r="F8417" s="55" t="s">
        <v>4651</v>
      </c>
      <c r="G8417" s="55" t="s">
        <v>29897</v>
      </c>
      <c r="H8417" s="55">
        <v>0</v>
      </c>
    </row>
    <row r="8418" spans="1:8" ht="12.5" customHeight="1">
      <c r="A8418" s="55">
        <v>24637</v>
      </c>
      <c r="B8418" s="55">
        <v>6</v>
      </c>
      <c r="C8418" s="55" t="s">
        <v>29898</v>
      </c>
      <c r="D8418" s="55" t="s">
        <v>4649</v>
      </c>
      <c r="E8418" s="55" t="s">
        <v>29899</v>
      </c>
      <c r="F8418" s="55" t="s">
        <v>4651</v>
      </c>
      <c r="G8418" s="55" t="s">
        <v>29900</v>
      </c>
      <c r="H8418" s="55">
        <v>0</v>
      </c>
    </row>
    <row r="8419" spans="1:8" ht="12.5" customHeight="1">
      <c r="A8419" s="55">
        <v>25016</v>
      </c>
      <c r="B8419" s="55">
        <v>6</v>
      </c>
      <c r="C8419" s="55" t="s">
        <v>29901</v>
      </c>
      <c r="D8419" s="55" t="s">
        <v>4649</v>
      </c>
      <c r="E8419" s="55" t="s">
        <v>29902</v>
      </c>
      <c r="F8419" s="55" t="s">
        <v>4651</v>
      </c>
      <c r="G8419" s="55" t="s">
        <v>29903</v>
      </c>
      <c r="H8419" s="55">
        <v>0</v>
      </c>
    </row>
    <row r="8420" spans="1:8" ht="12.5" customHeight="1">
      <c r="A8420" s="55">
        <v>25066</v>
      </c>
      <c r="B8420" s="55">
        <v>6</v>
      </c>
      <c r="C8420" s="55" t="s">
        <v>29904</v>
      </c>
      <c r="D8420" s="55" t="s">
        <v>4649</v>
      </c>
      <c r="E8420" s="55" t="s">
        <v>29905</v>
      </c>
      <c r="F8420" s="55" t="s">
        <v>4651</v>
      </c>
      <c r="G8420" s="55" t="s">
        <v>29906</v>
      </c>
      <c r="H8420" s="55">
        <v>0</v>
      </c>
    </row>
    <row r="8421" spans="1:8" ht="12.5" customHeight="1">
      <c r="A8421" s="55">
        <v>26496</v>
      </c>
      <c r="B8421" s="55">
        <v>6</v>
      </c>
      <c r="C8421" s="55" t="s">
        <v>29907</v>
      </c>
      <c r="D8421" s="55" t="s">
        <v>4649</v>
      </c>
      <c r="E8421" s="55" t="s">
        <v>29908</v>
      </c>
      <c r="F8421" s="55" t="s">
        <v>4651</v>
      </c>
      <c r="G8421" s="55" t="s">
        <v>29909</v>
      </c>
      <c r="H8421" s="55">
        <v>0</v>
      </c>
    </row>
    <row r="8422" spans="1:8" ht="12.5" customHeight="1">
      <c r="A8422" s="55">
        <v>27282</v>
      </c>
      <c r="B8422" s="55">
        <v>6</v>
      </c>
      <c r="C8422" s="55" t="s">
        <v>29910</v>
      </c>
      <c r="D8422" s="55" t="s">
        <v>4649</v>
      </c>
      <c r="E8422" s="55" t="s">
        <v>29911</v>
      </c>
      <c r="F8422" s="55" t="s">
        <v>4651</v>
      </c>
      <c r="G8422" s="55" t="s">
        <v>29912</v>
      </c>
      <c r="H8422" s="55">
        <v>0</v>
      </c>
    </row>
    <row r="8423" spans="1:8" ht="12.5" customHeight="1">
      <c r="A8423" s="55">
        <v>28837</v>
      </c>
      <c r="B8423" s="55">
        <v>6</v>
      </c>
      <c r="C8423" s="55" t="s">
        <v>29913</v>
      </c>
      <c r="D8423" s="55" t="s">
        <v>4649</v>
      </c>
      <c r="E8423" s="55" t="s">
        <v>29914</v>
      </c>
      <c r="F8423" s="55" t="s">
        <v>4651</v>
      </c>
      <c r="G8423" s="55" t="s">
        <v>29915</v>
      </c>
      <c r="H8423" s="55">
        <v>0</v>
      </c>
    </row>
    <row r="8424" spans="1:8" ht="12.5" customHeight="1">
      <c r="A8424" s="55">
        <v>29047</v>
      </c>
      <c r="B8424" s="55">
        <v>6</v>
      </c>
      <c r="C8424" s="55" t="s">
        <v>29916</v>
      </c>
      <c r="D8424" s="55" t="s">
        <v>4649</v>
      </c>
      <c r="E8424" s="55" t="s">
        <v>29917</v>
      </c>
      <c r="F8424" s="55" t="s">
        <v>4651</v>
      </c>
      <c r="G8424" s="55" t="s">
        <v>29918</v>
      </c>
      <c r="H8424" s="55">
        <v>0</v>
      </c>
    </row>
    <row r="8425" spans="1:8" ht="12.5" customHeight="1">
      <c r="A8425" s="55">
        <v>29165</v>
      </c>
      <c r="B8425" s="55">
        <v>6</v>
      </c>
      <c r="C8425" s="55" t="s">
        <v>29919</v>
      </c>
      <c r="D8425" s="55" t="s">
        <v>4649</v>
      </c>
      <c r="E8425" s="55" t="s">
        <v>29920</v>
      </c>
      <c r="F8425" s="55" t="s">
        <v>4651</v>
      </c>
      <c r="G8425" s="55" t="s">
        <v>29921</v>
      </c>
      <c r="H8425" s="55">
        <v>0</v>
      </c>
    </row>
    <row r="8426" spans="1:8" ht="12.5" customHeight="1">
      <c r="A8426" s="55">
        <v>11316</v>
      </c>
      <c r="B8426" s="55">
        <v>6</v>
      </c>
      <c r="C8426" s="55" t="s">
        <v>29922</v>
      </c>
      <c r="D8426" s="55" t="s">
        <v>4649</v>
      </c>
      <c r="E8426" s="55" t="s">
        <v>29923</v>
      </c>
      <c r="F8426" s="55" t="s">
        <v>4651</v>
      </c>
      <c r="G8426" s="55" t="s">
        <v>29924</v>
      </c>
      <c r="H8426" s="55">
        <v>0</v>
      </c>
    </row>
    <row r="8427" spans="1:8" ht="12.5" customHeight="1">
      <c r="A8427" s="55">
        <v>11526</v>
      </c>
      <c r="B8427" s="55">
        <v>6</v>
      </c>
      <c r="C8427" s="55" t="s">
        <v>29925</v>
      </c>
      <c r="D8427" s="55" t="s">
        <v>4649</v>
      </c>
      <c r="E8427" s="55" t="s">
        <v>29926</v>
      </c>
      <c r="F8427" s="55" t="s">
        <v>4651</v>
      </c>
      <c r="G8427" s="55" t="s">
        <v>29927</v>
      </c>
      <c r="H8427" s="55">
        <v>0</v>
      </c>
    </row>
    <row r="8428" spans="1:8" ht="12.5" customHeight="1">
      <c r="A8428" s="55">
        <v>15815</v>
      </c>
      <c r="B8428" s="55">
        <v>6</v>
      </c>
      <c r="C8428" s="55" t="s">
        <v>29928</v>
      </c>
      <c r="D8428" s="55" t="s">
        <v>4649</v>
      </c>
      <c r="E8428" s="55" t="s">
        <v>29929</v>
      </c>
      <c r="F8428" s="55" t="s">
        <v>4651</v>
      </c>
      <c r="G8428" s="55" t="s">
        <v>29930</v>
      </c>
      <c r="H8428" s="55">
        <v>0</v>
      </c>
    </row>
    <row r="8429" spans="1:8" ht="12.5" customHeight="1">
      <c r="A8429" s="55">
        <v>16241</v>
      </c>
      <c r="B8429" s="55">
        <v>6</v>
      </c>
      <c r="C8429" s="55" t="s">
        <v>29931</v>
      </c>
      <c r="D8429" s="55" t="s">
        <v>4649</v>
      </c>
      <c r="E8429" s="55" t="s">
        <v>29932</v>
      </c>
      <c r="F8429" s="55" t="s">
        <v>4651</v>
      </c>
      <c r="G8429" s="55" t="s">
        <v>29933</v>
      </c>
      <c r="H8429" s="55">
        <v>0</v>
      </c>
    </row>
    <row r="8430" spans="1:8" ht="12.5" customHeight="1">
      <c r="A8430" s="55">
        <v>17491</v>
      </c>
      <c r="B8430" s="55">
        <v>6</v>
      </c>
      <c r="C8430" s="55" t="s">
        <v>29934</v>
      </c>
      <c r="D8430" s="55" t="s">
        <v>4649</v>
      </c>
      <c r="E8430" s="55" t="s">
        <v>29935</v>
      </c>
      <c r="F8430" s="55" t="s">
        <v>4651</v>
      </c>
      <c r="G8430" s="55" t="s">
        <v>29936</v>
      </c>
      <c r="H8430" s="55">
        <v>0</v>
      </c>
    </row>
    <row r="8431" spans="1:8" ht="12.5" customHeight="1">
      <c r="A8431" s="55">
        <v>19648</v>
      </c>
      <c r="B8431" s="55">
        <v>6</v>
      </c>
      <c r="C8431" s="55" t="s">
        <v>29937</v>
      </c>
      <c r="D8431" s="55" t="s">
        <v>4649</v>
      </c>
      <c r="E8431" s="55" t="s">
        <v>29938</v>
      </c>
      <c r="F8431" s="55" t="s">
        <v>4651</v>
      </c>
      <c r="G8431" s="55" t="s">
        <v>29939</v>
      </c>
      <c r="H8431" s="55">
        <v>0</v>
      </c>
    </row>
    <row r="8432" spans="1:8" ht="12.5" customHeight="1">
      <c r="A8432" s="55">
        <v>19870</v>
      </c>
      <c r="B8432" s="55">
        <v>6</v>
      </c>
      <c r="C8432" s="55" t="s">
        <v>29940</v>
      </c>
      <c r="D8432" s="55" t="s">
        <v>4649</v>
      </c>
      <c r="E8432" s="55" t="s">
        <v>29941</v>
      </c>
      <c r="F8432" s="55" t="s">
        <v>4651</v>
      </c>
      <c r="G8432" s="55" t="s">
        <v>29942</v>
      </c>
      <c r="H8432" s="55">
        <v>0</v>
      </c>
    </row>
    <row r="8433" spans="1:8" ht="12.5" customHeight="1">
      <c r="A8433" s="55">
        <v>20106</v>
      </c>
      <c r="B8433" s="55">
        <v>6</v>
      </c>
      <c r="C8433" s="55" t="s">
        <v>29943</v>
      </c>
      <c r="D8433" s="55" t="s">
        <v>4649</v>
      </c>
      <c r="E8433" s="55" t="s">
        <v>29944</v>
      </c>
      <c r="F8433" s="55" t="s">
        <v>4651</v>
      </c>
      <c r="G8433" s="55" t="s">
        <v>29945</v>
      </c>
      <c r="H8433" s="55">
        <v>0</v>
      </c>
    </row>
    <row r="8434" spans="1:8" ht="12.5" customHeight="1">
      <c r="A8434" s="55">
        <v>20330</v>
      </c>
      <c r="B8434" s="55">
        <v>6</v>
      </c>
      <c r="C8434" s="55" t="s">
        <v>29946</v>
      </c>
      <c r="D8434" s="55" t="s">
        <v>4649</v>
      </c>
      <c r="E8434" s="55" t="s">
        <v>29947</v>
      </c>
      <c r="F8434" s="55" t="s">
        <v>4651</v>
      </c>
      <c r="G8434" s="55" t="s">
        <v>29948</v>
      </c>
      <c r="H8434" s="55">
        <v>0</v>
      </c>
    </row>
    <row r="8435" spans="1:8" ht="12.5" customHeight="1">
      <c r="A8435" s="55">
        <v>20546</v>
      </c>
      <c r="B8435" s="55">
        <v>6</v>
      </c>
      <c r="C8435" s="55" t="s">
        <v>29949</v>
      </c>
      <c r="D8435" s="55" t="s">
        <v>4649</v>
      </c>
      <c r="E8435" s="55" t="s">
        <v>29950</v>
      </c>
      <c r="F8435" s="55" t="s">
        <v>4651</v>
      </c>
      <c r="G8435" s="55" t="s">
        <v>29951</v>
      </c>
      <c r="H8435" s="55">
        <v>0</v>
      </c>
    </row>
    <row r="8436" spans="1:8" ht="12.5" customHeight="1">
      <c r="A8436" s="55">
        <v>21655</v>
      </c>
      <c r="B8436" s="55">
        <v>6</v>
      </c>
      <c r="C8436" s="55" t="s">
        <v>29952</v>
      </c>
      <c r="D8436" s="55" t="s">
        <v>4649</v>
      </c>
      <c r="E8436" s="55" t="s">
        <v>29953</v>
      </c>
      <c r="F8436" s="55" t="s">
        <v>4651</v>
      </c>
      <c r="G8436" s="55" t="s">
        <v>29954</v>
      </c>
      <c r="H8436" s="55">
        <v>0</v>
      </c>
    </row>
    <row r="8437" spans="1:8" ht="12.5" customHeight="1">
      <c r="A8437" s="55">
        <v>22027</v>
      </c>
      <c r="B8437" s="55">
        <v>6</v>
      </c>
      <c r="C8437" s="55" t="s">
        <v>29955</v>
      </c>
      <c r="D8437" s="55" t="s">
        <v>4649</v>
      </c>
      <c r="E8437" s="55" t="s">
        <v>29956</v>
      </c>
      <c r="F8437" s="55" t="s">
        <v>4651</v>
      </c>
      <c r="G8437" s="55" t="s">
        <v>29957</v>
      </c>
      <c r="H8437" s="55">
        <v>0</v>
      </c>
    </row>
    <row r="8438" spans="1:8" ht="12.5" customHeight="1">
      <c r="A8438" s="55">
        <v>22545</v>
      </c>
      <c r="B8438" s="55">
        <v>6</v>
      </c>
      <c r="C8438" s="55" t="s">
        <v>29958</v>
      </c>
      <c r="D8438" s="55" t="s">
        <v>4649</v>
      </c>
      <c r="E8438" s="55" t="s">
        <v>29959</v>
      </c>
      <c r="F8438" s="55" t="s">
        <v>4651</v>
      </c>
      <c r="G8438" s="55" t="s">
        <v>29960</v>
      </c>
      <c r="H8438" s="55">
        <v>0</v>
      </c>
    </row>
    <row r="8439" spans="1:8" ht="12.5" customHeight="1">
      <c r="A8439" s="55">
        <v>23074</v>
      </c>
      <c r="B8439" s="55">
        <v>6</v>
      </c>
      <c r="C8439" s="55" t="s">
        <v>29961</v>
      </c>
      <c r="D8439" s="55" t="s">
        <v>4649</v>
      </c>
      <c r="E8439" s="55" t="s">
        <v>29962</v>
      </c>
      <c r="F8439" s="55" t="s">
        <v>4651</v>
      </c>
      <c r="G8439" s="55" t="s">
        <v>29963</v>
      </c>
      <c r="H8439" s="55">
        <v>0</v>
      </c>
    </row>
    <row r="8440" spans="1:8" ht="12.5" customHeight="1">
      <c r="A8440" s="55">
        <v>24975</v>
      </c>
      <c r="B8440" s="55">
        <v>6</v>
      </c>
      <c r="C8440" s="55" t="s">
        <v>29964</v>
      </c>
      <c r="D8440" s="55" t="s">
        <v>4649</v>
      </c>
      <c r="E8440" s="55" t="s">
        <v>29965</v>
      </c>
      <c r="F8440" s="55" t="s">
        <v>4651</v>
      </c>
      <c r="G8440" s="55" t="s">
        <v>29966</v>
      </c>
      <c r="H8440" s="55">
        <v>0</v>
      </c>
    </row>
    <row r="8441" spans="1:8" ht="12.5" customHeight="1">
      <c r="A8441" s="55">
        <v>25971</v>
      </c>
      <c r="B8441" s="55">
        <v>6</v>
      </c>
      <c r="C8441" s="55" t="s">
        <v>29967</v>
      </c>
      <c r="D8441" s="55" t="s">
        <v>4649</v>
      </c>
      <c r="E8441" s="55" t="s">
        <v>29968</v>
      </c>
      <c r="F8441" s="55" t="s">
        <v>4651</v>
      </c>
      <c r="G8441" s="55" t="s">
        <v>29969</v>
      </c>
      <c r="H8441" s="55">
        <v>0</v>
      </c>
    </row>
    <row r="8442" spans="1:8" ht="12.5" customHeight="1">
      <c r="A8442" s="55">
        <v>26269</v>
      </c>
      <c r="B8442" s="55">
        <v>6</v>
      </c>
      <c r="C8442" s="55" t="s">
        <v>29970</v>
      </c>
      <c r="D8442" s="55" t="s">
        <v>4649</v>
      </c>
      <c r="E8442" s="55" t="s">
        <v>29971</v>
      </c>
      <c r="F8442" s="55" t="s">
        <v>4651</v>
      </c>
      <c r="G8442" s="55" t="s">
        <v>29972</v>
      </c>
      <c r="H8442" s="55">
        <v>0</v>
      </c>
    </row>
    <row r="8443" spans="1:8" ht="12.5" customHeight="1">
      <c r="A8443" s="55">
        <v>27672</v>
      </c>
      <c r="B8443" s="55">
        <v>6</v>
      </c>
      <c r="C8443" s="55" t="s">
        <v>29973</v>
      </c>
      <c r="D8443" s="55" t="s">
        <v>4649</v>
      </c>
      <c r="E8443" s="55" t="s">
        <v>29974</v>
      </c>
      <c r="F8443" s="55" t="s">
        <v>4651</v>
      </c>
      <c r="G8443" s="55" t="s">
        <v>29975</v>
      </c>
      <c r="H8443" s="55">
        <v>0</v>
      </c>
    </row>
    <row r="8444" spans="1:8" ht="12.5" customHeight="1">
      <c r="A8444" s="55">
        <v>28359</v>
      </c>
      <c r="B8444" s="55">
        <v>6</v>
      </c>
      <c r="C8444" s="55" t="s">
        <v>29976</v>
      </c>
      <c r="D8444" s="55" t="s">
        <v>4649</v>
      </c>
      <c r="E8444" s="55" t="s">
        <v>29977</v>
      </c>
      <c r="F8444" s="55" t="s">
        <v>4651</v>
      </c>
      <c r="G8444" s="55" t="s">
        <v>29978</v>
      </c>
      <c r="H8444" s="55">
        <v>0</v>
      </c>
    </row>
    <row r="8445" spans="1:8" ht="12.5" customHeight="1">
      <c r="A8445" s="55">
        <v>11212</v>
      </c>
      <c r="B8445" s="55">
        <v>6</v>
      </c>
      <c r="C8445" s="55" t="s">
        <v>29979</v>
      </c>
      <c r="D8445" s="55" t="s">
        <v>4649</v>
      </c>
      <c r="E8445" s="55" t="s">
        <v>29980</v>
      </c>
      <c r="F8445" s="55" t="s">
        <v>4651</v>
      </c>
      <c r="G8445" s="55" t="s">
        <v>29981</v>
      </c>
      <c r="H8445" s="55">
        <v>0</v>
      </c>
    </row>
    <row r="8446" spans="1:8" ht="12.5" customHeight="1">
      <c r="A8446" s="55">
        <v>11820</v>
      </c>
      <c r="B8446" s="55">
        <v>6</v>
      </c>
      <c r="C8446" s="55" t="s">
        <v>29982</v>
      </c>
      <c r="D8446" s="55" t="s">
        <v>4649</v>
      </c>
      <c r="E8446" s="55" t="s">
        <v>29983</v>
      </c>
      <c r="F8446" s="55" t="s">
        <v>4651</v>
      </c>
      <c r="G8446" s="55" t="s">
        <v>29984</v>
      </c>
      <c r="H8446" s="55">
        <v>0</v>
      </c>
    </row>
    <row r="8447" spans="1:8" ht="12.5" customHeight="1">
      <c r="A8447" s="55">
        <v>12159</v>
      </c>
      <c r="B8447" s="55">
        <v>6</v>
      </c>
      <c r="C8447" s="55" t="s">
        <v>29985</v>
      </c>
      <c r="D8447" s="55" t="s">
        <v>4649</v>
      </c>
      <c r="E8447" s="55" t="s">
        <v>29986</v>
      </c>
      <c r="F8447" s="55" t="s">
        <v>4651</v>
      </c>
      <c r="G8447" s="55" t="s">
        <v>29987</v>
      </c>
      <c r="H8447" s="55">
        <v>0</v>
      </c>
    </row>
    <row r="8448" spans="1:8" ht="12.5" customHeight="1">
      <c r="A8448" s="55">
        <v>13328</v>
      </c>
      <c r="B8448" s="55">
        <v>6</v>
      </c>
      <c r="C8448" s="55" t="s">
        <v>29988</v>
      </c>
      <c r="D8448" s="55" t="s">
        <v>4649</v>
      </c>
      <c r="E8448" s="55" t="s">
        <v>29989</v>
      </c>
      <c r="F8448" s="55" t="s">
        <v>4651</v>
      </c>
      <c r="G8448" s="55" t="s">
        <v>29990</v>
      </c>
      <c r="H8448" s="55">
        <v>0</v>
      </c>
    </row>
    <row r="8449" spans="1:8" ht="12.5" customHeight="1">
      <c r="A8449" s="55">
        <v>14885</v>
      </c>
      <c r="B8449" s="55">
        <v>6</v>
      </c>
      <c r="C8449" s="55" t="s">
        <v>29991</v>
      </c>
      <c r="D8449" s="55" t="s">
        <v>4649</v>
      </c>
      <c r="E8449" s="55" t="s">
        <v>29992</v>
      </c>
      <c r="F8449" s="55" t="s">
        <v>4651</v>
      </c>
      <c r="G8449" s="55" t="s">
        <v>29993</v>
      </c>
      <c r="H8449" s="55">
        <v>0</v>
      </c>
    </row>
    <row r="8450" spans="1:8" ht="12.5" customHeight="1">
      <c r="A8450" s="55">
        <v>15197</v>
      </c>
      <c r="B8450" s="55">
        <v>6</v>
      </c>
      <c r="C8450" s="55" t="s">
        <v>29994</v>
      </c>
      <c r="D8450" s="55" t="s">
        <v>4649</v>
      </c>
      <c r="E8450" s="55" t="s">
        <v>29995</v>
      </c>
      <c r="F8450" s="55" t="s">
        <v>4651</v>
      </c>
      <c r="G8450" s="55" t="s">
        <v>29996</v>
      </c>
      <c r="H8450" s="55">
        <v>0</v>
      </c>
    </row>
    <row r="8451" spans="1:8" ht="12.5" customHeight="1">
      <c r="A8451" s="55">
        <v>16243</v>
      </c>
      <c r="B8451" s="55">
        <v>6</v>
      </c>
      <c r="C8451" s="55" t="s">
        <v>29997</v>
      </c>
      <c r="D8451" s="55" t="s">
        <v>4649</v>
      </c>
      <c r="E8451" s="55" t="s">
        <v>29998</v>
      </c>
      <c r="F8451" s="55" t="s">
        <v>4651</v>
      </c>
      <c r="G8451" s="55" t="s">
        <v>29999</v>
      </c>
      <c r="H8451" s="55">
        <v>0</v>
      </c>
    </row>
    <row r="8452" spans="1:8" ht="12.5" customHeight="1">
      <c r="A8452" s="55">
        <v>16764</v>
      </c>
      <c r="B8452" s="55">
        <v>6</v>
      </c>
      <c r="C8452" s="55" t="s">
        <v>30000</v>
      </c>
      <c r="D8452" s="55" t="s">
        <v>4649</v>
      </c>
      <c r="E8452" s="55" t="s">
        <v>30001</v>
      </c>
      <c r="F8452" s="55" t="s">
        <v>4651</v>
      </c>
      <c r="G8452" s="55" t="s">
        <v>30002</v>
      </c>
      <c r="H8452" s="55">
        <v>0</v>
      </c>
    </row>
    <row r="8453" spans="1:8" ht="12.5" customHeight="1">
      <c r="A8453" s="55">
        <v>19200</v>
      </c>
      <c r="B8453" s="55">
        <v>6</v>
      </c>
      <c r="C8453" s="55" t="s">
        <v>30003</v>
      </c>
      <c r="D8453" s="55" t="s">
        <v>4649</v>
      </c>
      <c r="E8453" s="55" t="s">
        <v>30004</v>
      </c>
      <c r="F8453" s="55" t="s">
        <v>4651</v>
      </c>
      <c r="G8453" s="55" t="s">
        <v>30005</v>
      </c>
      <c r="H8453" s="55">
        <v>0</v>
      </c>
    </row>
    <row r="8454" spans="1:8" ht="12.5" customHeight="1">
      <c r="A8454" s="55">
        <v>19709</v>
      </c>
      <c r="B8454" s="55">
        <v>6</v>
      </c>
      <c r="C8454" s="55" t="s">
        <v>30006</v>
      </c>
      <c r="D8454" s="55" t="s">
        <v>4649</v>
      </c>
      <c r="E8454" s="55" t="s">
        <v>30007</v>
      </c>
      <c r="F8454" s="55" t="s">
        <v>4651</v>
      </c>
      <c r="G8454" s="55" t="s">
        <v>30008</v>
      </c>
      <c r="H8454" s="55">
        <v>0</v>
      </c>
    </row>
    <row r="8455" spans="1:8" ht="12.5" customHeight="1">
      <c r="A8455" s="55">
        <v>20186</v>
      </c>
      <c r="B8455" s="55">
        <v>6</v>
      </c>
      <c r="C8455" s="55" t="s">
        <v>30009</v>
      </c>
      <c r="D8455" s="55" t="s">
        <v>4649</v>
      </c>
      <c r="E8455" s="55" t="s">
        <v>30010</v>
      </c>
      <c r="F8455" s="55" t="s">
        <v>4651</v>
      </c>
      <c r="G8455" s="55" t="s">
        <v>30011</v>
      </c>
      <c r="H8455" s="55">
        <v>0</v>
      </c>
    </row>
    <row r="8456" spans="1:8" ht="12.5" customHeight="1">
      <c r="A8456" s="55">
        <v>20470</v>
      </c>
      <c r="B8456" s="55">
        <v>6</v>
      </c>
      <c r="C8456" s="55" t="s">
        <v>30012</v>
      </c>
      <c r="D8456" s="55" t="s">
        <v>4649</v>
      </c>
      <c r="E8456" s="55" t="s">
        <v>30013</v>
      </c>
      <c r="F8456" s="55" t="s">
        <v>4651</v>
      </c>
      <c r="G8456" s="55" t="s">
        <v>30014</v>
      </c>
      <c r="H8456" s="55">
        <v>0</v>
      </c>
    </row>
    <row r="8457" spans="1:8" ht="12.5" customHeight="1">
      <c r="A8457" s="55">
        <v>21629</v>
      </c>
      <c r="B8457" s="55">
        <v>6</v>
      </c>
      <c r="C8457" s="55" t="s">
        <v>30015</v>
      </c>
      <c r="D8457" s="55" t="s">
        <v>4649</v>
      </c>
      <c r="E8457" s="55" t="s">
        <v>30016</v>
      </c>
      <c r="F8457" s="55" t="s">
        <v>4651</v>
      </c>
      <c r="G8457" s="55" t="s">
        <v>30017</v>
      </c>
      <c r="H8457" s="55">
        <v>0</v>
      </c>
    </row>
    <row r="8458" spans="1:8" ht="12.5" customHeight="1">
      <c r="A8458" s="55">
        <v>21921</v>
      </c>
      <c r="B8458" s="55">
        <v>6</v>
      </c>
      <c r="C8458" s="55" t="s">
        <v>30018</v>
      </c>
      <c r="D8458" s="55" t="s">
        <v>4649</v>
      </c>
      <c r="E8458" s="55" t="s">
        <v>30019</v>
      </c>
      <c r="F8458" s="55" t="s">
        <v>4651</v>
      </c>
      <c r="G8458" s="55" t="s">
        <v>30020</v>
      </c>
      <c r="H8458" s="55">
        <v>0</v>
      </c>
    </row>
    <row r="8459" spans="1:8" ht="12.5" customHeight="1">
      <c r="A8459" s="55">
        <v>22730</v>
      </c>
      <c r="B8459" s="55">
        <v>6</v>
      </c>
      <c r="C8459" s="55" t="s">
        <v>30021</v>
      </c>
      <c r="D8459" s="55" t="s">
        <v>4649</v>
      </c>
      <c r="E8459" s="55" t="s">
        <v>30022</v>
      </c>
      <c r="F8459" s="55" t="s">
        <v>4651</v>
      </c>
      <c r="G8459" s="55" t="s">
        <v>30023</v>
      </c>
      <c r="H8459" s="55">
        <v>0</v>
      </c>
    </row>
    <row r="8460" spans="1:8" ht="12.5" customHeight="1">
      <c r="A8460" s="55">
        <v>23730</v>
      </c>
      <c r="B8460" s="55">
        <v>6</v>
      </c>
      <c r="C8460" s="55" t="s">
        <v>30024</v>
      </c>
      <c r="D8460" s="55" t="s">
        <v>4649</v>
      </c>
      <c r="E8460" s="55" t="s">
        <v>30025</v>
      </c>
      <c r="F8460" s="55" t="s">
        <v>4651</v>
      </c>
      <c r="G8460" s="55" t="s">
        <v>30026</v>
      </c>
      <c r="H8460" s="55">
        <v>0</v>
      </c>
    </row>
    <row r="8461" spans="1:8" ht="12.5" customHeight="1">
      <c r="A8461" s="55">
        <v>23827</v>
      </c>
      <c r="B8461" s="55">
        <v>6</v>
      </c>
      <c r="C8461" s="55" t="s">
        <v>30027</v>
      </c>
      <c r="D8461" s="55" t="s">
        <v>4649</v>
      </c>
      <c r="E8461" s="55" t="s">
        <v>30028</v>
      </c>
      <c r="F8461" s="55" t="s">
        <v>4651</v>
      </c>
      <c r="G8461" s="55" t="s">
        <v>30029</v>
      </c>
      <c r="H8461" s="55">
        <v>0</v>
      </c>
    </row>
    <row r="8462" spans="1:8" ht="12.5" customHeight="1">
      <c r="A8462" s="55">
        <v>24939</v>
      </c>
      <c r="B8462" s="55">
        <v>6</v>
      </c>
      <c r="C8462" s="55" t="s">
        <v>30030</v>
      </c>
      <c r="D8462" s="55" t="s">
        <v>4649</v>
      </c>
      <c r="E8462" s="55" t="s">
        <v>30031</v>
      </c>
      <c r="F8462" s="55" t="s">
        <v>4651</v>
      </c>
      <c r="G8462" s="55" t="s">
        <v>30032</v>
      </c>
      <c r="H8462" s="55">
        <v>0</v>
      </c>
    </row>
    <row r="8463" spans="1:8" ht="12.5" customHeight="1">
      <c r="A8463" s="55">
        <v>26505</v>
      </c>
      <c r="B8463" s="55">
        <v>6</v>
      </c>
      <c r="C8463" s="55" t="s">
        <v>30033</v>
      </c>
      <c r="D8463" s="55" t="s">
        <v>4649</v>
      </c>
      <c r="E8463" s="55" t="s">
        <v>30034</v>
      </c>
      <c r="F8463" s="55" t="s">
        <v>4651</v>
      </c>
      <c r="G8463" s="55" t="s">
        <v>30035</v>
      </c>
      <c r="H8463" s="55">
        <v>0</v>
      </c>
    </row>
    <row r="8464" spans="1:8" ht="12.5" customHeight="1">
      <c r="A8464" s="55">
        <v>26802</v>
      </c>
      <c r="B8464" s="55">
        <v>6</v>
      </c>
      <c r="C8464" s="55" t="s">
        <v>30036</v>
      </c>
      <c r="D8464" s="55" t="s">
        <v>4649</v>
      </c>
      <c r="E8464" s="55" t="s">
        <v>30037</v>
      </c>
      <c r="F8464" s="55" t="s">
        <v>4651</v>
      </c>
      <c r="G8464" s="55" t="s">
        <v>30038</v>
      </c>
      <c r="H8464" s="55">
        <v>0</v>
      </c>
    </row>
    <row r="8465" spans="1:8" ht="12.5" customHeight="1">
      <c r="A8465" s="55">
        <v>27998</v>
      </c>
      <c r="B8465" s="55">
        <v>6</v>
      </c>
      <c r="C8465" s="55" t="s">
        <v>30039</v>
      </c>
      <c r="D8465" s="55" t="s">
        <v>4649</v>
      </c>
      <c r="E8465" s="55" t="s">
        <v>30040</v>
      </c>
      <c r="F8465" s="55" t="s">
        <v>4651</v>
      </c>
      <c r="G8465" s="55" t="s">
        <v>30041</v>
      </c>
      <c r="H8465" s="55">
        <v>0</v>
      </c>
    </row>
    <row r="8466" spans="1:8" ht="12.5" customHeight="1">
      <c r="A8466" s="55">
        <v>28036</v>
      </c>
      <c r="B8466" s="55">
        <v>6</v>
      </c>
      <c r="C8466" s="55" t="s">
        <v>30042</v>
      </c>
      <c r="D8466" s="55" t="s">
        <v>4649</v>
      </c>
      <c r="E8466" s="55" t="s">
        <v>30043</v>
      </c>
      <c r="F8466" s="55" t="s">
        <v>4651</v>
      </c>
      <c r="G8466" s="55" t="s">
        <v>30044</v>
      </c>
      <c r="H8466" s="55">
        <v>0</v>
      </c>
    </row>
    <row r="8467" spans="1:8" ht="12.5" customHeight="1">
      <c r="A8467" s="55">
        <v>28600</v>
      </c>
      <c r="B8467" s="55">
        <v>6</v>
      </c>
      <c r="C8467" s="55" t="s">
        <v>30045</v>
      </c>
      <c r="D8467" s="55" t="s">
        <v>4649</v>
      </c>
      <c r="E8467" s="55" t="s">
        <v>30046</v>
      </c>
      <c r="F8467" s="55" t="s">
        <v>4651</v>
      </c>
      <c r="G8467" s="55" t="s">
        <v>30047</v>
      </c>
      <c r="H8467" s="55">
        <v>0</v>
      </c>
    </row>
    <row r="8468" spans="1:8" ht="12.5" customHeight="1">
      <c r="A8468" s="55">
        <v>11512</v>
      </c>
      <c r="B8468" s="55">
        <v>6</v>
      </c>
      <c r="C8468" s="55" t="s">
        <v>30048</v>
      </c>
      <c r="D8468" s="55" t="s">
        <v>4649</v>
      </c>
      <c r="E8468" s="55" t="s">
        <v>30049</v>
      </c>
      <c r="F8468" s="55" t="s">
        <v>4651</v>
      </c>
      <c r="G8468" s="55" t="s">
        <v>30050</v>
      </c>
      <c r="H8468" s="55">
        <v>0</v>
      </c>
    </row>
    <row r="8469" spans="1:8" ht="12.5" customHeight="1">
      <c r="A8469" s="55">
        <v>11861</v>
      </c>
      <c r="B8469" s="55">
        <v>6</v>
      </c>
      <c r="C8469" s="55" t="s">
        <v>30051</v>
      </c>
      <c r="D8469" s="55" t="s">
        <v>4649</v>
      </c>
      <c r="E8469" s="55" t="s">
        <v>30052</v>
      </c>
      <c r="F8469" s="55" t="s">
        <v>4651</v>
      </c>
      <c r="G8469" s="55" t="s">
        <v>30053</v>
      </c>
      <c r="H8469" s="55">
        <v>0</v>
      </c>
    </row>
    <row r="8470" spans="1:8" ht="12.5" customHeight="1">
      <c r="A8470" s="55">
        <v>12080</v>
      </c>
      <c r="B8470" s="55">
        <v>6</v>
      </c>
      <c r="C8470" s="55" t="s">
        <v>30054</v>
      </c>
      <c r="D8470" s="55" t="s">
        <v>4649</v>
      </c>
      <c r="E8470" s="55" t="s">
        <v>30055</v>
      </c>
      <c r="F8470" s="55" t="s">
        <v>4651</v>
      </c>
      <c r="G8470" s="55" t="s">
        <v>30056</v>
      </c>
      <c r="H8470" s="55">
        <v>0</v>
      </c>
    </row>
    <row r="8471" spans="1:8" ht="12.5" customHeight="1">
      <c r="A8471" s="55">
        <v>13719</v>
      </c>
      <c r="B8471" s="55">
        <v>6</v>
      </c>
      <c r="C8471" s="55" t="s">
        <v>30057</v>
      </c>
      <c r="D8471" s="55" t="s">
        <v>4649</v>
      </c>
      <c r="E8471" s="55" t="s">
        <v>30058</v>
      </c>
      <c r="F8471" s="55" t="s">
        <v>4651</v>
      </c>
      <c r="G8471" s="55" t="s">
        <v>30059</v>
      </c>
      <c r="H8471" s="55">
        <v>0</v>
      </c>
    </row>
    <row r="8472" spans="1:8" ht="12.5" customHeight="1">
      <c r="A8472" s="55">
        <v>14291</v>
      </c>
      <c r="B8472" s="55">
        <v>6</v>
      </c>
      <c r="C8472" s="55" t="s">
        <v>30060</v>
      </c>
      <c r="D8472" s="55" t="s">
        <v>4649</v>
      </c>
      <c r="E8472" s="55" t="s">
        <v>30061</v>
      </c>
      <c r="F8472" s="55" t="s">
        <v>4651</v>
      </c>
      <c r="G8472" s="55" t="s">
        <v>30062</v>
      </c>
      <c r="H8472" s="55">
        <v>0</v>
      </c>
    </row>
    <row r="8473" spans="1:8" ht="12.5" customHeight="1">
      <c r="A8473" s="55">
        <v>14586</v>
      </c>
      <c r="B8473" s="55">
        <v>6</v>
      </c>
      <c r="C8473" s="55" t="s">
        <v>30063</v>
      </c>
      <c r="D8473" s="55" t="s">
        <v>4649</v>
      </c>
      <c r="E8473" s="55" t="s">
        <v>30064</v>
      </c>
      <c r="F8473" s="55" t="s">
        <v>4651</v>
      </c>
      <c r="G8473" s="55" t="s">
        <v>30065</v>
      </c>
      <c r="H8473" s="55">
        <v>0</v>
      </c>
    </row>
    <row r="8474" spans="1:8" ht="12.5" customHeight="1">
      <c r="A8474" s="55">
        <v>16009</v>
      </c>
      <c r="B8474" s="55">
        <v>6</v>
      </c>
      <c r="C8474" s="55" t="s">
        <v>30066</v>
      </c>
      <c r="D8474" s="55" t="s">
        <v>4649</v>
      </c>
      <c r="E8474" s="55" t="s">
        <v>30067</v>
      </c>
      <c r="F8474" s="55" t="s">
        <v>4651</v>
      </c>
      <c r="G8474" s="55" t="s">
        <v>30068</v>
      </c>
      <c r="H8474" s="55">
        <v>0</v>
      </c>
    </row>
    <row r="8475" spans="1:8" ht="12.5" customHeight="1">
      <c r="A8475" s="55">
        <v>18642</v>
      </c>
      <c r="B8475" s="55">
        <v>6</v>
      </c>
      <c r="C8475" s="55" t="s">
        <v>30069</v>
      </c>
      <c r="D8475" s="55" t="s">
        <v>4649</v>
      </c>
      <c r="E8475" s="55" t="s">
        <v>30070</v>
      </c>
      <c r="F8475" s="55" t="s">
        <v>4651</v>
      </c>
      <c r="G8475" s="55" t="s">
        <v>30071</v>
      </c>
      <c r="H8475" s="55">
        <v>0</v>
      </c>
    </row>
    <row r="8476" spans="1:8" ht="12.5" customHeight="1">
      <c r="A8476" s="55">
        <v>19220</v>
      </c>
      <c r="B8476" s="55">
        <v>6</v>
      </c>
      <c r="C8476" s="55" t="s">
        <v>30072</v>
      </c>
      <c r="D8476" s="55" t="s">
        <v>4649</v>
      </c>
      <c r="E8476" s="55" t="s">
        <v>30073</v>
      </c>
      <c r="F8476" s="55" t="s">
        <v>4651</v>
      </c>
      <c r="G8476" s="55" t="s">
        <v>30074</v>
      </c>
      <c r="H8476" s="55">
        <v>0</v>
      </c>
    </row>
    <row r="8477" spans="1:8" ht="12.5" customHeight="1">
      <c r="A8477" s="55">
        <v>20299</v>
      </c>
      <c r="B8477" s="55">
        <v>6</v>
      </c>
      <c r="C8477" s="55" t="s">
        <v>30075</v>
      </c>
      <c r="D8477" s="55" t="s">
        <v>4649</v>
      </c>
      <c r="E8477" s="55" t="s">
        <v>30076</v>
      </c>
      <c r="F8477" s="55" t="s">
        <v>4651</v>
      </c>
      <c r="G8477" s="55" t="s">
        <v>30077</v>
      </c>
      <c r="H8477" s="55">
        <v>0</v>
      </c>
    </row>
    <row r="8478" spans="1:8" ht="12.5" customHeight="1">
      <c r="A8478" s="55">
        <v>20734</v>
      </c>
      <c r="B8478" s="55">
        <v>6</v>
      </c>
      <c r="C8478" s="55" t="s">
        <v>30078</v>
      </c>
      <c r="D8478" s="55" t="s">
        <v>4649</v>
      </c>
      <c r="E8478" s="55" t="s">
        <v>30079</v>
      </c>
      <c r="F8478" s="55" t="s">
        <v>4651</v>
      </c>
      <c r="G8478" s="55" t="s">
        <v>30080</v>
      </c>
      <c r="H8478" s="55">
        <v>0</v>
      </c>
    </row>
    <row r="8479" spans="1:8" ht="12.5" customHeight="1">
      <c r="A8479" s="55">
        <v>21453</v>
      </c>
      <c r="B8479" s="55">
        <v>6</v>
      </c>
      <c r="C8479" s="55" t="s">
        <v>30081</v>
      </c>
      <c r="D8479" s="55" t="s">
        <v>4649</v>
      </c>
      <c r="E8479" s="55" t="s">
        <v>30082</v>
      </c>
      <c r="F8479" s="55" t="s">
        <v>4651</v>
      </c>
      <c r="G8479" s="55" t="s">
        <v>30083</v>
      </c>
      <c r="H8479" s="55">
        <v>0</v>
      </c>
    </row>
    <row r="8480" spans="1:8" ht="12.5" customHeight="1">
      <c r="A8480" s="55">
        <v>23487</v>
      </c>
      <c r="B8480" s="55">
        <v>6</v>
      </c>
      <c r="C8480" s="55" t="s">
        <v>30084</v>
      </c>
      <c r="D8480" s="55" t="s">
        <v>4649</v>
      </c>
      <c r="E8480" s="55" t="s">
        <v>30085</v>
      </c>
      <c r="F8480" s="55" t="s">
        <v>4651</v>
      </c>
      <c r="G8480" s="55" t="s">
        <v>30086</v>
      </c>
      <c r="H8480" s="55">
        <v>0</v>
      </c>
    </row>
    <row r="8481" spans="1:8" ht="12.5" customHeight="1">
      <c r="A8481" s="55">
        <v>24332</v>
      </c>
      <c r="B8481" s="55">
        <v>6</v>
      </c>
      <c r="C8481" s="55" t="s">
        <v>30087</v>
      </c>
      <c r="D8481" s="55" t="s">
        <v>4649</v>
      </c>
      <c r="E8481" s="55" t="s">
        <v>30088</v>
      </c>
      <c r="F8481" s="55" t="s">
        <v>4651</v>
      </c>
      <c r="G8481" s="55" t="s">
        <v>30089</v>
      </c>
      <c r="H8481" s="55">
        <v>0</v>
      </c>
    </row>
    <row r="8482" spans="1:8" ht="12.5" customHeight="1">
      <c r="A8482" s="55">
        <v>24491</v>
      </c>
      <c r="B8482" s="55">
        <v>6</v>
      </c>
      <c r="C8482" s="55" t="s">
        <v>30090</v>
      </c>
      <c r="D8482" s="55" t="s">
        <v>4649</v>
      </c>
      <c r="E8482" s="55" t="s">
        <v>30091</v>
      </c>
      <c r="F8482" s="55" t="s">
        <v>4651</v>
      </c>
      <c r="G8482" s="55" t="s">
        <v>30092</v>
      </c>
      <c r="H8482" s="55">
        <v>0</v>
      </c>
    </row>
    <row r="8483" spans="1:8" ht="12.5" customHeight="1">
      <c r="A8483" s="55">
        <v>24960</v>
      </c>
      <c r="B8483" s="55">
        <v>6</v>
      </c>
      <c r="C8483" s="55" t="s">
        <v>30093</v>
      </c>
      <c r="D8483" s="55" t="s">
        <v>4649</v>
      </c>
      <c r="E8483" s="55" t="s">
        <v>30094</v>
      </c>
      <c r="F8483" s="55" t="s">
        <v>4651</v>
      </c>
      <c r="G8483" s="55" t="s">
        <v>30095</v>
      </c>
      <c r="H8483" s="55">
        <v>0</v>
      </c>
    </row>
    <row r="8484" spans="1:8" ht="12.5" customHeight="1">
      <c r="A8484" s="55">
        <v>25892</v>
      </c>
      <c r="B8484" s="55">
        <v>6</v>
      </c>
      <c r="C8484" s="55" t="s">
        <v>30096</v>
      </c>
      <c r="D8484" s="55" t="s">
        <v>4649</v>
      </c>
      <c r="E8484" s="55" t="s">
        <v>30097</v>
      </c>
      <c r="F8484" s="55" t="s">
        <v>4651</v>
      </c>
      <c r="G8484" s="55" t="s">
        <v>30098</v>
      </c>
      <c r="H8484" s="55">
        <v>0</v>
      </c>
    </row>
    <row r="8485" spans="1:8" ht="12.5" customHeight="1">
      <c r="A8485" s="55">
        <v>26076</v>
      </c>
      <c r="B8485" s="55">
        <v>6</v>
      </c>
      <c r="C8485" s="55" t="s">
        <v>30099</v>
      </c>
      <c r="D8485" s="55" t="s">
        <v>4649</v>
      </c>
      <c r="E8485" s="55" t="s">
        <v>30100</v>
      </c>
      <c r="F8485" s="55" t="s">
        <v>4651</v>
      </c>
      <c r="G8485" s="55" t="s">
        <v>30101</v>
      </c>
      <c r="H8485" s="55">
        <v>0</v>
      </c>
    </row>
    <row r="8486" spans="1:8" ht="12.5" customHeight="1">
      <c r="A8486" s="55">
        <v>26810</v>
      </c>
      <c r="B8486" s="55">
        <v>6</v>
      </c>
      <c r="C8486" s="55" t="s">
        <v>30102</v>
      </c>
      <c r="D8486" s="55" t="s">
        <v>4649</v>
      </c>
      <c r="E8486" s="55" t="s">
        <v>30103</v>
      </c>
      <c r="F8486" s="55" t="s">
        <v>4651</v>
      </c>
      <c r="G8486" s="55" t="s">
        <v>30104</v>
      </c>
      <c r="H8486" s="55">
        <v>0</v>
      </c>
    </row>
    <row r="8487" spans="1:8" ht="12.5" customHeight="1">
      <c r="A8487" s="55">
        <v>27022</v>
      </c>
      <c r="B8487" s="55">
        <v>6</v>
      </c>
      <c r="C8487" s="55" t="s">
        <v>30105</v>
      </c>
      <c r="D8487" s="55" t="s">
        <v>4649</v>
      </c>
      <c r="E8487" s="55" t="s">
        <v>30106</v>
      </c>
      <c r="F8487" s="55" t="s">
        <v>4651</v>
      </c>
      <c r="G8487" s="55" t="s">
        <v>30107</v>
      </c>
      <c r="H8487" s="55">
        <v>0</v>
      </c>
    </row>
    <row r="8488" spans="1:8" ht="12.5" customHeight="1">
      <c r="A8488" s="55">
        <v>27102</v>
      </c>
      <c r="B8488" s="55">
        <v>6</v>
      </c>
      <c r="C8488" s="55" t="s">
        <v>30108</v>
      </c>
      <c r="D8488" s="55" t="s">
        <v>4649</v>
      </c>
      <c r="E8488" s="55" t="s">
        <v>30109</v>
      </c>
      <c r="F8488" s="55" t="s">
        <v>4651</v>
      </c>
      <c r="G8488" s="55" t="s">
        <v>30110</v>
      </c>
      <c r="H8488" s="55">
        <v>0</v>
      </c>
    </row>
    <row r="8489" spans="1:8" ht="12.5" customHeight="1">
      <c r="A8489" s="55">
        <v>27522</v>
      </c>
      <c r="B8489" s="55">
        <v>6</v>
      </c>
      <c r="C8489" s="55" t="s">
        <v>30111</v>
      </c>
      <c r="D8489" s="55" t="s">
        <v>4649</v>
      </c>
      <c r="E8489" s="55" t="s">
        <v>30112</v>
      </c>
      <c r="F8489" s="55" t="s">
        <v>4651</v>
      </c>
      <c r="G8489" s="55" t="s">
        <v>30113</v>
      </c>
      <c r="H8489" s="55">
        <v>0</v>
      </c>
    </row>
    <row r="8490" spans="1:8" ht="12.5" customHeight="1">
      <c r="A8490" s="55">
        <v>28778</v>
      </c>
      <c r="B8490" s="55">
        <v>6</v>
      </c>
      <c r="C8490" s="55" t="s">
        <v>30114</v>
      </c>
      <c r="D8490" s="55" t="s">
        <v>4649</v>
      </c>
      <c r="E8490" s="55" t="s">
        <v>30115</v>
      </c>
      <c r="F8490" s="55" t="s">
        <v>4651</v>
      </c>
      <c r="G8490" s="55" t="s">
        <v>30116</v>
      </c>
      <c r="H8490" s="55">
        <v>0</v>
      </c>
    </row>
    <row r="8491" spans="1:8" ht="12.5" customHeight="1">
      <c r="A8491" s="55">
        <v>29071</v>
      </c>
      <c r="B8491" s="55">
        <v>6</v>
      </c>
      <c r="C8491" s="55" t="s">
        <v>30117</v>
      </c>
      <c r="D8491" s="55" t="s">
        <v>4649</v>
      </c>
      <c r="E8491" s="55" t="s">
        <v>30118</v>
      </c>
      <c r="F8491" s="55" t="s">
        <v>4651</v>
      </c>
      <c r="G8491" s="55" t="s">
        <v>30119</v>
      </c>
      <c r="H8491" s="55">
        <v>0</v>
      </c>
    </row>
    <row r="8492" spans="1:8" ht="12.5" customHeight="1">
      <c r="A8492" s="55">
        <v>29259</v>
      </c>
      <c r="B8492" s="55">
        <v>6</v>
      </c>
      <c r="C8492" s="55" t="s">
        <v>30120</v>
      </c>
      <c r="D8492" s="55" t="s">
        <v>4649</v>
      </c>
      <c r="E8492" s="55" t="s">
        <v>30121</v>
      </c>
      <c r="F8492" s="55" t="s">
        <v>4651</v>
      </c>
      <c r="G8492" s="55" t="s">
        <v>30122</v>
      </c>
      <c r="H8492" s="55">
        <v>0</v>
      </c>
    </row>
    <row r="8493" spans="1:8" ht="12.5" customHeight="1">
      <c r="A8493" s="55">
        <v>11037</v>
      </c>
      <c r="B8493" s="55">
        <v>6</v>
      </c>
      <c r="C8493" s="55" t="s">
        <v>30123</v>
      </c>
      <c r="D8493" s="55" t="s">
        <v>4649</v>
      </c>
      <c r="E8493" s="55" t="s">
        <v>30124</v>
      </c>
      <c r="F8493" s="55" t="s">
        <v>4651</v>
      </c>
      <c r="G8493" s="55" t="s">
        <v>30125</v>
      </c>
      <c r="H8493" s="55">
        <v>0</v>
      </c>
    </row>
    <row r="8494" spans="1:8" ht="12.5" customHeight="1">
      <c r="A8494" s="55">
        <v>11498</v>
      </c>
      <c r="B8494" s="55">
        <v>6</v>
      </c>
      <c r="C8494" s="55" t="s">
        <v>30126</v>
      </c>
      <c r="D8494" s="55" t="s">
        <v>4649</v>
      </c>
      <c r="E8494" s="55" t="s">
        <v>30127</v>
      </c>
      <c r="F8494" s="55" t="s">
        <v>4651</v>
      </c>
      <c r="G8494" s="55" t="s">
        <v>30128</v>
      </c>
      <c r="H8494" s="55">
        <v>0</v>
      </c>
    </row>
    <row r="8495" spans="1:8" ht="12.5" customHeight="1">
      <c r="A8495" s="55">
        <v>11651</v>
      </c>
      <c r="B8495" s="55">
        <v>6</v>
      </c>
      <c r="C8495" s="55" t="s">
        <v>30129</v>
      </c>
      <c r="D8495" s="55" t="s">
        <v>4649</v>
      </c>
      <c r="E8495" s="55" t="s">
        <v>30130</v>
      </c>
      <c r="F8495" s="55" t="s">
        <v>4651</v>
      </c>
      <c r="G8495" s="55" t="s">
        <v>30131</v>
      </c>
      <c r="H8495" s="55">
        <v>0</v>
      </c>
    </row>
    <row r="8496" spans="1:8" ht="12.5" customHeight="1">
      <c r="A8496" s="55">
        <v>11875</v>
      </c>
      <c r="B8496" s="55">
        <v>6</v>
      </c>
      <c r="C8496" s="55" t="s">
        <v>30132</v>
      </c>
      <c r="D8496" s="55" t="s">
        <v>4649</v>
      </c>
      <c r="E8496" s="55" t="s">
        <v>30133</v>
      </c>
      <c r="F8496" s="55" t="s">
        <v>4651</v>
      </c>
      <c r="G8496" s="55" t="s">
        <v>30134</v>
      </c>
      <c r="H8496" s="55">
        <v>0</v>
      </c>
    </row>
    <row r="8497" spans="1:8" ht="12.5" customHeight="1">
      <c r="A8497" s="55">
        <v>11922</v>
      </c>
      <c r="B8497" s="55">
        <v>6</v>
      </c>
      <c r="C8497" s="55" t="s">
        <v>30135</v>
      </c>
      <c r="D8497" s="55" t="s">
        <v>4649</v>
      </c>
      <c r="E8497" s="55" t="s">
        <v>30136</v>
      </c>
      <c r="F8497" s="55" t="s">
        <v>4651</v>
      </c>
      <c r="G8497" s="55" t="s">
        <v>30137</v>
      </c>
      <c r="H8497" s="55">
        <v>0</v>
      </c>
    </row>
    <row r="8498" spans="1:8" ht="12.5" customHeight="1">
      <c r="A8498" s="55">
        <v>12964</v>
      </c>
      <c r="B8498" s="55">
        <v>6</v>
      </c>
      <c r="C8498" s="55" t="s">
        <v>30138</v>
      </c>
      <c r="D8498" s="55" t="s">
        <v>4649</v>
      </c>
      <c r="E8498" s="55" t="s">
        <v>30139</v>
      </c>
      <c r="F8498" s="55" t="s">
        <v>4651</v>
      </c>
      <c r="G8498" s="55" t="s">
        <v>30140</v>
      </c>
      <c r="H8498" s="55">
        <v>0</v>
      </c>
    </row>
    <row r="8499" spans="1:8" ht="12.5" customHeight="1">
      <c r="A8499" s="55">
        <v>15391</v>
      </c>
      <c r="B8499" s="55">
        <v>6</v>
      </c>
      <c r="C8499" s="55" t="s">
        <v>30141</v>
      </c>
      <c r="D8499" s="55" t="s">
        <v>4649</v>
      </c>
      <c r="E8499" s="55" t="s">
        <v>30142</v>
      </c>
      <c r="F8499" s="55" t="s">
        <v>4651</v>
      </c>
      <c r="G8499" s="55" t="s">
        <v>30143</v>
      </c>
      <c r="H8499" s="55">
        <v>0</v>
      </c>
    </row>
    <row r="8500" spans="1:8" ht="12.5" customHeight="1">
      <c r="A8500" s="55">
        <v>15478</v>
      </c>
      <c r="B8500" s="55">
        <v>6</v>
      </c>
      <c r="C8500" s="55" t="s">
        <v>30144</v>
      </c>
      <c r="D8500" s="55" t="s">
        <v>4649</v>
      </c>
      <c r="E8500" s="55" t="s">
        <v>30145</v>
      </c>
      <c r="F8500" s="55" t="s">
        <v>4651</v>
      </c>
      <c r="G8500" s="55" t="s">
        <v>30146</v>
      </c>
      <c r="H8500" s="55">
        <v>0</v>
      </c>
    </row>
    <row r="8501" spans="1:8" ht="12.5" customHeight="1">
      <c r="A8501" s="55">
        <v>15571</v>
      </c>
      <c r="B8501" s="55">
        <v>6</v>
      </c>
      <c r="C8501" s="55" t="s">
        <v>30147</v>
      </c>
      <c r="D8501" s="55" t="s">
        <v>4649</v>
      </c>
      <c r="E8501" s="55" t="s">
        <v>30148</v>
      </c>
      <c r="F8501" s="55" t="s">
        <v>4651</v>
      </c>
      <c r="G8501" s="55" t="s">
        <v>30149</v>
      </c>
      <c r="H8501" s="55">
        <v>0</v>
      </c>
    </row>
    <row r="8502" spans="1:8" ht="12.5" customHeight="1">
      <c r="A8502" s="55">
        <v>15826</v>
      </c>
      <c r="B8502" s="55">
        <v>6</v>
      </c>
      <c r="C8502" s="55" t="s">
        <v>30150</v>
      </c>
      <c r="D8502" s="55" t="s">
        <v>4649</v>
      </c>
      <c r="E8502" s="55" t="s">
        <v>30151</v>
      </c>
      <c r="F8502" s="55" t="s">
        <v>4651</v>
      </c>
      <c r="G8502" s="55" t="s">
        <v>30152</v>
      </c>
      <c r="H8502" s="55">
        <v>0</v>
      </c>
    </row>
    <row r="8503" spans="1:8" ht="12.5" customHeight="1">
      <c r="A8503" s="55">
        <v>17360</v>
      </c>
      <c r="B8503" s="55">
        <v>6</v>
      </c>
      <c r="C8503" s="55" t="s">
        <v>30153</v>
      </c>
      <c r="D8503" s="55" t="s">
        <v>4649</v>
      </c>
      <c r="E8503" s="55" t="s">
        <v>30154</v>
      </c>
      <c r="F8503" s="55" t="s">
        <v>4651</v>
      </c>
      <c r="G8503" s="55" t="s">
        <v>30155</v>
      </c>
      <c r="H8503" s="55">
        <v>0</v>
      </c>
    </row>
    <row r="8504" spans="1:8" ht="12.5" customHeight="1">
      <c r="A8504" s="55">
        <v>17387</v>
      </c>
      <c r="B8504" s="55">
        <v>6</v>
      </c>
      <c r="C8504" s="55" t="s">
        <v>30156</v>
      </c>
      <c r="D8504" s="55" t="s">
        <v>4649</v>
      </c>
      <c r="E8504" s="55" t="s">
        <v>30157</v>
      </c>
      <c r="F8504" s="55" t="s">
        <v>4651</v>
      </c>
      <c r="G8504" s="55" t="s">
        <v>30158</v>
      </c>
      <c r="H8504" s="55">
        <v>0</v>
      </c>
    </row>
    <row r="8505" spans="1:8" ht="12.5" customHeight="1">
      <c r="A8505" s="55">
        <v>18317</v>
      </c>
      <c r="B8505" s="55">
        <v>6</v>
      </c>
      <c r="C8505" s="55" t="s">
        <v>30159</v>
      </c>
      <c r="D8505" s="55" t="s">
        <v>4649</v>
      </c>
      <c r="E8505" s="55" t="s">
        <v>30160</v>
      </c>
      <c r="F8505" s="55" t="s">
        <v>4651</v>
      </c>
      <c r="G8505" s="55" t="s">
        <v>30161</v>
      </c>
      <c r="H8505" s="55">
        <v>0</v>
      </c>
    </row>
    <row r="8506" spans="1:8" ht="12.5" customHeight="1">
      <c r="A8506" s="55">
        <v>18604</v>
      </c>
      <c r="B8506" s="55">
        <v>6</v>
      </c>
      <c r="C8506" s="55" t="s">
        <v>30162</v>
      </c>
      <c r="D8506" s="55" t="s">
        <v>4649</v>
      </c>
      <c r="E8506" s="55" t="s">
        <v>30163</v>
      </c>
      <c r="F8506" s="55" t="s">
        <v>4651</v>
      </c>
      <c r="G8506" s="55" t="s">
        <v>30164</v>
      </c>
      <c r="H8506" s="55">
        <v>0</v>
      </c>
    </row>
    <row r="8507" spans="1:8" ht="12.5" customHeight="1">
      <c r="A8507" s="55">
        <v>19830</v>
      </c>
      <c r="B8507" s="55">
        <v>6</v>
      </c>
      <c r="C8507" s="55" t="s">
        <v>30165</v>
      </c>
      <c r="D8507" s="55" t="s">
        <v>4649</v>
      </c>
      <c r="E8507" s="55" t="s">
        <v>30166</v>
      </c>
      <c r="F8507" s="55" t="s">
        <v>4651</v>
      </c>
      <c r="G8507" s="55" t="s">
        <v>30167</v>
      </c>
      <c r="H8507" s="55">
        <v>0</v>
      </c>
    </row>
    <row r="8508" spans="1:8" ht="12.5" customHeight="1">
      <c r="A8508" s="55">
        <v>20528</v>
      </c>
      <c r="B8508" s="55">
        <v>6</v>
      </c>
      <c r="C8508" s="55" t="s">
        <v>30168</v>
      </c>
      <c r="D8508" s="55" t="s">
        <v>4649</v>
      </c>
      <c r="E8508" s="55" t="s">
        <v>30169</v>
      </c>
      <c r="F8508" s="55" t="s">
        <v>4651</v>
      </c>
      <c r="G8508" s="55" t="s">
        <v>30170</v>
      </c>
      <c r="H8508" s="55">
        <v>0</v>
      </c>
    </row>
    <row r="8509" spans="1:8" ht="12.5" customHeight="1">
      <c r="A8509" s="55">
        <v>21251</v>
      </c>
      <c r="B8509" s="55">
        <v>6</v>
      </c>
      <c r="C8509" s="55" t="s">
        <v>30171</v>
      </c>
      <c r="D8509" s="55" t="s">
        <v>4649</v>
      </c>
      <c r="E8509" s="55" t="s">
        <v>30172</v>
      </c>
      <c r="F8509" s="55" t="s">
        <v>4651</v>
      </c>
      <c r="G8509" s="55" t="s">
        <v>30173</v>
      </c>
      <c r="H8509" s="55">
        <v>0</v>
      </c>
    </row>
    <row r="8510" spans="1:8" ht="12.5" customHeight="1">
      <c r="A8510" s="55">
        <v>21277</v>
      </c>
      <c r="B8510" s="55">
        <v>6</v>
      </c>
      <c r="C8510" s="55" t="s">
        <v>30174</v>
      </c>
      <c r="D8510" s="55" t="s">
        <v>4649</v>
      </c>
      <c r="E8510" s="55" t="s">
        <v>30175</v>
      </c>
      <c r="F8510" s="55" t="s">
        <v>4651</v>
      </c>
      <c r="G8510" s="55" t="s">
        <v>30176</v>
      </c>
      <c r="H8510" s="55">
        <v>0</v>
      </c>
    </row>
    <row r="8511" spans="1:8" ht="12.5" customHeight="1">
      <c r="A8511" s="55">
        <v>21703</v>
      </c>
      <c r="B8511" s="55">
        <v>6</v>
      </c>
      <c r="C8511" s="55" t="s">
        <v>30177</v>
      </c>
      <c r="D8511" s="55" t="s">
        <v>4649</v>
      </c>
      <c r="E8511" s="55" t="s">
        <v>30178</v>
      </c>
      <c r="F8511" s="55" t="s">
        <v>4651</v>
      </c>
      <c r="G8511" s="55" t="s">
        <v>30179</v>
      </c>
      <c r="H8511" s="55">
        <v>0</v>
      </c>
    </row>
    <row r="8512" spans="1:8" ht="12.5" customHeight="1">
      <c r="A8512" s="55">
        <v>22141</v>
      </c>
      <c r="B8512" s="55">
        <v>6</v>
      </c>
      <c r="C8512" s="55" t="s">
        <v>30180</v>
      </c>
      <c r="D8512" s="55" t="s">
        <v>4649</v>
      </c>
      <c r="E8512" s="55" t="s">
        <v>30181</v>
      </c>
      <c r="F8512" s="55" t="s">
        <v>4651</v>
      </c>
      <c r="G8512" s="55" t="s">
        <v>30182</v>
      </c>
      <c r="H8512" s="55">
        <v>0</v>
      </c>
    </row>
    <row r="8513" spans="1:8" ht="12.5" customHeight="1">
      <c r="A8513" s="55">
        <v>23362</v>
      </c>
      <c r="B8513" s="55">
        <v>6</v>
      </c>
      <c r="C8513" s="55" t="s">
        <v>30183</v>
      </c>
      <c r="D8513" s="55" t="s">
        <v>4649</v>
      </c>
      <c r="E8513" s="55" t="s">
        <v>30184</v>
      </c>
      <c r="F8513" s="55" t="s">
        <v>4651</v>
      </c>
      <c r="G8513" s="55" t="s">
        <v>30185</v>
      </c>
      <c r="H8513" s="55">
        <v>0</v>
      </c>
    </row>
    <row r="8514" spans="1:8" ht="12.5" customHeight="1">
      <c r="A8514" s="55">
        <v>23553</v>
      </c>
      <c r="B8514" s="55">
        <v>6</v>
      </c>
      <c r="C8514" s="55" t="s">
        <v>30186</v>
      </c>
      <c r="D8514" s="55" t="s">
        <v>4649</v>
      </c>
      <c r="E8514" s="55" t="s">
        <v>30187</v>
      </c>
      <c r="F8514" s="55" t="s">
        <v>4651</v>
      </c>
      <c r="G8514" s="55" t="s">
        <v>30188</v>
      </c>
      <c r="H8514" s="55">
        <v>0</v>
      </c>
    </row>
    <row r="8515" spans="1:8" ht="12.5" customHeight="1">
      <c r="A8515" s="55">
        <v>23731</v>
      </c>
      <c r="B8515" s="55">
        <v>6</v>
      </c>
      <c r="C8515" s="55" t="s">
        <v>30189</v>
      </c>
      <c r="D8515" s="55" t="s">
        <v>4649</v>
      </c>
      <c r="E8515" s="55" t="s">
        <v>30190</v>
      </c>
      <c r="F8515" s="55" t="s">
        <v>4651</v>
      </c>
      <c r="G8515" s="55" t="s">
        <v>30191</v>
      </c>
      <c r="H8515" s="55">
        <v>0</v>
      </c>
    </row>
    <row r="8516" spans="1:8" ht="12.5" customHeight="1">
      <c r="A8516" s="55">
        <v>23846</v>
      </c>
      <c r="B8516" s="55">
        <v>6</v>
      </c>
      <c r="C8516" s="55" t="s">
        <v>30192</v>
      </c>
      <c r="D8516" s="55" t="s">
        <v>4649</v>
      </c>
      <c r="E8516" s="55" t="s">
        <v>30193</v>
      </c>
      <c r="F8516" s="55" t="s">
        <v>4651</v>
      </c>
      <c r="G8516" s="55" t="s">
        <v>30194</v>
      </c>
      <c r="H8516" s="55">
        <v>0</v>
      </c>
    </row>
    <row r="8517" spans="1:8" ht="12.5" customHeight="1">
      <c r="A8517" s="55">
        <v>25256</v>
      </c>
      <c r="B8517" s="55">
        <v>6</v>
      </c>
      <c r="C8517" s="55" t="s">
        <v>30195</v>
      </c>
      <c r="D8517" s="55" t="s">
        <v>4649</v>
      </c>
      <c r="E8517" s="55" t="s">
        <v>30196</v>
      </c>
      <c r="F8517" s="55" t="s">
        <v>4651</v>
      </c>
      <c r="G8517" s="55" t="s">
        <v>30197</v>
      </c>
      <c r="H8517" s="55">
        <v>0</v>
      </c>
    </row>
    <row r="8518" spans="1:8" ht="12.5" customHeight="1">
      <c r="A8518" s="55">
        <v>25327</v>
      </c>
      <c r="B8518" s="55">
        <v>6</v>
      </c>
      <c r="C8518" s="55" t="s">
        <v>30198</v>
      </c>
      <c r="D8518" s="55" t="s">
        <v>4649</v>
      </c>
      <c r="E8518" s="55" t="s">
        <v>30199</v>
      </c>
      <c r="F8518" s="55" t="s">
        <v>4651</v>
      </c>
      <c r="G8518" s="55" t="s">
        <v>30200</v>
      </c>
      <c r="H8518" s="55">
        <v>0</v>
      </c>
    </row>
    <row r="8519" spans="1:8" ht="12.5" customHeight="1">
      <c r="A8519" s="55">
        <v>25981</v>
      </c>
      <c r="B8519" s="55">
        <v>6</v>
      </c>
      <c r="C8519" s="55" t="s">
        <v>30201</v>
      </c>
      <c r="D8519" s="55" t="s">
        <v>4649</v>
      </c>
      <c r="E8519" s="55" t="s">
        <v>30202</v>
      </c>
      <c r="F8519" s="55" t="s">
        <v>4651</v>
      </c>
      <c r="G8519" s="55" t="s">
        <v>30203</v>
      </c>
      <c r="H8519" s="55">
        <v>0</v>
      </c>
    </row>
    <row r="8520" spans="1:8" ht="12.5" customHeight="1">
      <c r="A8520" s="55">
        <v>26482</v>
      </c>
      <c r="B8520" s="55">
        <v>6</v>
      </c>
      <c r="C8520" s="55" t="s">
        <v>30204</v>
      </c>
      <c r="D8520" s="55" t="s">
        <v>4649</v>
      </c>
      <c r="E8520" s="55" t="s">
        <v>30205</v>
      </c>
      <c r="F8520" s="55" t="s">
        <v>4651</v>
      </c>
      <c r="G8520" s="55" t="s">
        <v>30206</v>
      </c>
      <c r="H8520" s="55">
        <v>0</v>
      </c>
    </row>
    <row r="8521" spans="1:8" ht="12.5" customHeight="1">
      <c r="A8521" s="55">
        <v>26692</v>
      </c>
      <c r="B8521" s="55">
        <v>6</v>
      </c>
      <c r="C8521" s="55" t="s">
        <v>30207</v>
      </c>
      <c r="D8521" s="55" t="s">
        <v>4649</v>
      </c>
      <c r="E8521" s="55" t="s">
        <v>30208</v>
      </c>
      <c r="F8521" s="55" t="s">
        <v>4651</v>
      </c>
      <c r="G8521" s="55" t="s">
        <v>30209</v>
      </c>
      <c r="H8521" s="55">
        <v>0</v>
      </c>
    </row>
    <row r="8522" spans="1:8" ht="12.5" customHeight="1">
      <c r="A8522" s="55">
        <v>27053</v>
      </c>
      <c r="B8522" s="55">
        <v>6</v>
      </c>
      <c r="C8522" s="55" t="s">
        <v>30210</v>
      </c>
      <c r="D8522" s="55" t="s">
        <v>4649</v>
      </c>
      <c r="E8522" s="55" t="s">
        <v>30211</v>
      </c>
      <c r="F8522" s="55" t="s">
        <v>4651</v>
      </c>
      <c r="G8522" s="55" t="s">
        <v>30212</v>
      </c>
      <c r="H8522" s="55">
        <v>0</v>
      </c>
    </row>
    <row r="8523" spans="1:8" ht="12.5" customHeight="1">
      <c r="A8523" s="55">
        <v>27437</v>
      </c>
      <c r="B8523" s="55">
        <v>6</v>
      </c>
      <c r="C8523" s="55" t="s">
        <v>30213</v>
      </c>
      <c r="D8523" s="55" t="s">
        <v>4649</v>
      </c>
      <c r="E8523" s="55" t="s">
        <v>30214</v>
      </c>
      <c r="F8523" s="55" t="s">
        <v>4651</v>
      </c>
      <c r="G8523" s="55" t="s">
        <v>30215</v>
      </c>
      <c r="H8523" s="55">
        <v>0</v>
      </c>
    </row>
    <row r="8524" spans="1:8" ht="12.5" customHeight="1">
      <c r="A8524" s="55">
        <v>28260</v>
      </c>
      <c r="B8524" s="55">
        <v>6</v>
      </c>
      <c r="C8524" s="55" t="s">
        <v>30216</v>
      </c>
      <c r="D8524" s="55" t="s">
        <v>4649</v>
      </c>
      <c r="E8524" s="55" t="s">
        <v>30217</v>
      </c>
      <c r="F8524" s="55" t="s">
        <v>4651</v>
      </c>
      <c r="G8524" s="55" t="s">
        <v>30218</v>
      </c>
      <c r="H8524" s="55">
        <v>0</v>
      </c>
    </row>
    <row r="8525" spans="1:8" ht="12.5" customHeight="1">
      <c r="A8525" s="55">
        <v>28290</v>
      </c>
      <c r="B8525" s="55">
        <v>6</v>
      </c>
      <c r="C8525" s="55" t="s">
        <v>30219</v>
      </c>
      <c r="D8525" s="55" t="s">
        <v>4649</v>
      </c>
      <c r="E8525" s="55" t="s">
        <v>30220</v>
      </c>
      <c r="F8525" s="55" t="s">
        <v>4651</v>
      </c>
      <c r="G8525" s="55" t="s">
        <v>30221</v>
      </c>
      <c r="H8525" s="55">
        <v>0</v>
      </c>
    </row>
    <row r="8526" spans="1:8" ht="12.5" customHeight="1">
      <c r="A8526" s="55">
        <v>28302</v>
      </c>
      <c r="B8526" s="55">
        <v>6</v>
      </c>
      <c r="C8526" s="55" t="s">
        <v>30222</v>
      </c>
      <c r="D8526" s="55" t="s">
        <v>4649</v>
      </c>
      <c r="E8526" s="55" t="s">
        <v>30223</v>
      </c>
      <c r="F8526" s="55" t="s">
        <v>4651</v>
      </c>
      <c r="G8526" s="55" t="s">
        <v>30224</v>
      </c>
      <c r="H8526" s="55">
        <v>0</v>
      </c>
    </row>
    <row r="8527" spans="1:8" ht="12.5" customHeight="1">
      <c r="A8527" s="55">
        <v>28767</v>
      </c>
      <c r="B8527" s="55">
        <v>6</v>
      </c>
      <c r="C8527" s="55" t="s">
        <v>30225</v>
      </c>
      <c r="D8527" s="55" t="s">
        <v>4649</v>
      </c>
      <c r="E8527" s="55" t="s">
        <v>30226</v>
      </c>
      <c r="F8527" s="55" t="s">
        <v>4651</v>
      </c>
      <c r="G8527" s="55" t="s">
        <v>30227</v>
      </c>
      <c r="H8527" s="55">
        <v>0</v>
      </c>
    </row>
    <row r="8528" spans="1:8" ht="12.5" customHeight="1">
      <c r="A8528" s="55">
        <v>11507</v>
      </c>
      <c r="B8528" s="55">
        <v>6</v>
      </c>
      <c r="C8528" s="55" t="s">
        <v>30228</v>
      </c>
      <c r="D8528" s="55" t="s">
        <v>4649</v>
      </c>
      <c r="E8528" s="55" t="s">
        <v>30229</v>
      </c>
      <c r="F8528" s="55" t="s">
        <v>4651</v>
      </c>
      <c r="G8528" s="55" t="s">
        <v>30230</v>
      </c>
      <c r="H8528" s="55">
        <v>0</v>
      </c>
    </row>
    <row r="8529" spans="1:8" ht="12.5" customHeight="1">
      <c r="A8529" s="55">
        <v>11530</v>
      </c>
      <c r="B8529" s="55">
        <v>6</v>
      </c>
      <c r="C8529" s="55" t="s">
        <v>30231</v>
      </c>
      <c r="D8529" s="55" t="s">
        <v>4649</v>
      </c>
      <c r="E8529" s="55" t="s">
        <v>30232</v>
      </c>
      <c r="F8529" s="55" t="s">
        <v>4651</v>
      </c>
      <c r="G8529" s="55" t="s">
        <v>30233</v>
      </c>
      <c r="H8529" s="55">
        <v>0</v>
      </c>
    </row>
    <row r="8530" spans="1:8" ht="12.5" customHeight="1">
      <c r="A8530" s="55">
        <v>12972</v>
      </c>
      <c r="B8530" s="55">
        <v>6</v>
      </c>
      <c r="C8530" s="55" t="s">
        <v>30234</v>
      </c>
      <c r="D8530" s="55" t="s">
        <v>4649</v>
      </c>
      <c r="E8530" s="55" t="s">
        <v>30235</v>
      </c>
      <c r="F8530" s="55" t="s">
        <v>4651</v>
      </c>
      <c r="G8530" s="55" t="s">
        <v>30236</v>
      </c>
      <c r="H8530" s="55">
        <v>0</v>
      </c>
    </row>
    <row r="8531" spans="1:8" ht="12.5" customHeight="1">
      <c r="A8531" s="55">
        <v>13096</v>
      </c>
      <c r="B8531" s="55">
        <v>6</v>
      </c>
      <c r="C8531" s="55" t="s">
        <v>30237</v>
      </c>
      <c r="D8531" s="55" t="s">
        <v>4649</v>
      </c>
      <c r="E8531" s="55" t="s">
        <v>30238</v>
      </c>
      <c r="F8531" s="55" t="s">
        <v>4651</v>
      </c>
      <c r="G8531" s="55" t="s">
        <v>30239</v>
      </c>
      <c r="H8531" s="55">
        <v>0</v>
      </c>
    </row>
    <row r="8532" spans="1:8" ht="12.5" customHeight="1">
      <c r="A8532" s="55">
        <v>13198</v>
      </c>
      <c r="B8532" s="55">
        <v>6</v>
      </c>
      <c r="C8532" s="55" t="s">
        <v>30240</v>
      </c>
      <c r="D8532" s="55" t="s">
        <v>4649</v>
      </c>
      <c r="E8532" s="55" t="s">
        <v>30241</v>
      </c>
      <c r="F8532" s="55" t="s">
        <v>4651</v>
      </c>
      <c r="G8532" s="55" t="s">
        <v>30242</v>
      </c>
      <c r="H8532" s="55">
        <v>0</v>
      </c>
    </row>
    <row r="8533" spans="1:8" ht="12.5" customHeight="1">
      <c r="A8533" s="55">
        <v>14371</v>
      </c>
      <c r="B8533" s="55">
        <v>6</v>
      </c>
      <c r="C8533" s="55" t="s">
        <v>30243</v>
      </c>
      <c r="D8533" s="55" t="s">
        <v>4649</v>
      </c>
      <c r="E8533" s="55" t="s">
        <v>30244</v>
      </c>
      <c r="F8533" s="55" t="s">
        <v>4651</v>
      </c>
      <c r="G8533" s="55" t="s">
        <v>30245</v>
      </c>
      <c r="H8533" s="55">
        <v>0</v>
      </c>
    </row>
    <row r="8534" spans="1:8" ht="12.5" customHeight="1">
      <c r="A8534" s="55">
        <v>14566</v>
      </c>
      <c r="B8534" s="55">
        <v>6</v>
      </c>
      <c r="C8534" s="55" t="s">
        <v>30246</v>
      </c>
      <c r="D8534" s="55" t="s">
        <v>4649</v>
      </c>
      <c r="E8534" s="55" t="s">
        <v>30247</v>
      </c>
      <c r="F8534" s="55" t="s">
        <v>4651</v>
      </c>
      <c r="G8534" s="55" t="s">
        <v>30248</v>
      </c>
      <c r="H8534" s="55">
        <v>0</v>
      </c>
    </row>
    <row r="8535" spans="1:8" ht="12.5" customHeight="1">
      <c r="A8535" s="55">
        <v>14631</v>
      </c>
      <c r="B8535" s="55">
        <v>6</v>
      </c>
      <c r="C8535" s="55" t="s">
        <v>30249</v>
      </c>
      <c r="D8535" s="55" t="s">
        <v>4649</v>
      </c>
      <c r="E8535" s="55" t="s">
        <v>30250</v>
      </c>
      <c r="F8535" s="55" t="s">
        <v>4651</v>
      </c>
      <c r="G8535" s="55" t="s">
        <v>30251</v>
      </c>
      <c r="H8535" s="55">
        <v>0</v>
      </c>
    </row>
    <row r="8536" spans="1:8" ht="12.5" customHeight="1">
      <c r="A8536" s="55">
        <v>14877</v>
      </c>
      <c r="B8536" s="55">
        <v>6</v>
      </c>
      <c r="C8536" s="55" t="s">
        <v>30252</v>
      </c>
      <c r="D8536" s="55" t="s">
        <v>4649</v>
      </c>
      <c r="E8536" s="55" t="s">
        <v>30253</v>
      </c>
      <c r="F8536" s="55" t="s">
        <v>4651</v>
      </c>
      <c r="G8536" s="55" t="s">
        <v>30254</v>
      </c>
      <c r="H8536" s="55">
        <v>0</v>
      </c>
    </row>
    <row r="8537" spans="1:8" ht="12.5" customHeight="1">
      <c r="A8537" s="55">
        <v>16083</v>
      </c>
      <c r="B8537" s="55">
        <v>6</v>
      </c>
      <c r="C8537" s="55" t="s">
        <v>30255</v>
      </c>
      <c r="D8537" s="55" t="s">
        <v>4649</v>
      </c>
      <c r="E8537" s="55" t="s">
        <v>30256</v>
      </c>
      <c r="F8537" s="55" t="s">
        <v>4651</v>
      </c>
      <c r="G8537" s="55" t="s">
        <v>30257</v>
      </c>
      <c r="H8537" s="55">
        <v>0</v>
      </c>
    </row>
    <row r="8538" spans="1:8" ht="12.5" customHeight="1">
      <c r="A8538" s="55">
        <v>16758</v>
      </c>
      <c r="B8538" s="55">
        <v>6</v>
      </c>
      <c r="C8538" s="55" t="s">
        <v>30258</v>
      </c>
      <c r="D8538" s="55" t="s">
        <v>4649</v>
      </c>
      <c r="E8538" s="55" t="s">
        <v>30259</v>
      </c>
      <c r="F8538" s="55" t="s">
        <v>4651</v>
      </c>
      <c r="G8538" s="55" t="s">
        <v>30260</v>
      </c>
      <c r="H8538" s="55">
        <v>0</v>
      </c>
    </row>
    <row r="8539" spans="1:8" ht="12.5" customHeight="1">
      <c r="A8539" s="55">
        <v>16837</v>
      </c>
      <c r="B8539" s="55">
        <v>6</v>
      </c>
      <c r="C8539" s="55" t="s">
        <v>30261</v>
      </c>
      <c r="D8539" s="55" t="s">
        <v>4649</v>
      </c>
      <c r="E8539" s="55" t="s">
        <v>30262</v>
      </c>
      <c r="F8539" s="55" t="s">
        <v>4651</v>
      </c>
      <c r="G8539" s="55" t="s">
        <v>30263</v>
      </c>
      <c r="H8539" s="55">
        <v>0</v>
      </c>
    </row>
    <row r="8540" spans="1:8" ht="12.5" customHeight="1">
      <c r="A8540" s="55">
        <v>17148</v>
      </c>
      <c r="B8540" s="55">
        <v>6</v>
      </c>
      <c r="C8540" s="55" t="s">
        <v>30264</v>
      </c>
      <c r="D8540" s="55" t="s">
        <v>4649</v>
      </c>
      <c r="E8540" s="55" t="s">
        <v>30265</v>
      </c>
      <c r="F8540" s="55" t="s">
        <v>4651</v>
      </c>
      <c r="G8540" s="55" t="s">
        <v>30266</v>
      </c>
      <c r="H8540" s="55">
        <v>0</v>
      </c>
    </row>
    <row r="8541" spans="1:8" ht="12.5" customHeight="1">
      <c r="A8541" s="55">
        <v>17373</v>
      </c>
      <c r="B8541" s="55">
        <v>6</v>
      </c>
      <c r="C8541" s="55" t="s">
        <v>30267</v>
      </c>
      <c r="D8541" s="55" t="s">
        <v>4649</v>
      </c>
      <c r="E8541" s="55" t="s">
        <v>30268</v>
      </c>
      <c r="F8541" s="55" t="s">
        <v>4651</v>
      </c>
      <c r="G8541" s="55" t="s">
        <v>30269</v>
      </c>
      <c r="H8541" s="55">
        <v>0</v>
      </c>
    </row>
    <row r="8542" spans="1:8" ht="12.5" customHeight="1">
      <c r="A8542" s="55">
        <v>18382</v>
      </c>
      <c r="B8542" s="55">
        <v>6</v>
      </c>
      <c r="C8542" s="55" t="s">
        <v>30270</v>
      </c>
      <c r="D8542" s="55" t="s">
        <v>4649</v>
      </c>
      <c r="E8542" s="55" t="s">
        <v>30271</v>
      </c>
      <c r="F8542" s="55" t="s">
        <v>4651</v>
      </c>
      <c r="G8542" s="55" t="s">
        <v>30272</v>
      </c>
      <c r="H8542" s="55">
        <v>0</v>
      </c>
    </row>
    <row r="8543" spans="1:8" ht="12.5" customHeight="1">
      <c r="A8543" s="55">
        <v>18795</v>
      </c>
      <c r="B8543" s="55">
        <v>6</v>
      </c>
      <c r="C8543" s="55" t="s">
        <v>30273</v>
      </c>
      <c r="D8543" s="55" t="s">
        <v>4649</v>
      </c>
      <c r="E8543" s="55" t="s">
        <v>30274</v>
      </c>
      <c r="F8543" s="55" t="s">
        <v>4651</v>
      </c>
      <c r="G8543" s="55" t="s">
        <v>30275</v>
      </c>
      <c r="H8543" s="55">
        <v>0</v>
      </c>
    </row>
    <row r="8544" spans="1:8" ht="12.5" customHeight="1">
      <c r="A8544" s="55">
        <v>18875</v>
      </c>
      <c r="B8544" s="55">
        <v>6</v>
      </c>
      <c r="C8544" s="55" t="s">
        <v>30276</v>
      </c>
      <c r="D8544" s="55" t="s">
        <v>4649</v>
      </c>
      <c r="E8544" s="55" t="s">
        <v>30277</v>
      </c>
      <c r="F8544" s="55" t="s">
        <v>4651</v>
      </c>
      <c r="G8544" s="55" t="s">
        <v>30278</v>
      </c>
      <c r="H8544" s="55">
        <v>0</v>
      </c>
    </row>
    <row r="8545" spans="1:8" ht="12.5" customHeight="1">
      <c r="A8545" s="55">
        <v>18961</v>
      </c>
      <c r="B8545" s="55">
        <v>6</v>
      </c>
      <c r="C8545" s="55" t="s">
        <v>30279</v>
      </c>
      <c r="D8545" s="55" t="s">
        <v>4649</v>
      </c>
      <c r="E8545" s="55" t="s">
        <v>30280</v>
      </c>
      <c r="F8545" s="55" t="s">
        <v>4651</v>
      </c>
      <c r="G8545" s="55" t="s">
        <v>30281</v>
      </c>
      <c r="H8545" s="55">
        <v>0</v>
      </c>
    </row>
    <row r="8546" spans="1:8" ht="12.5" customHeight="1">
      <c r="A8546" s="55">
        <v>19205</v>
      </c>
      <c r="B8546" s="55">
        <v>6</v>
      </c>
      <c r="C8546" s="55" t="s">
        <v>30282</v>
      </c>
      <c r="D8546" s="55" t="s">
        <v>4649</v>
      </c>
      <c r="E8546" s="55" t="s">
        <v>30283</v>
      </c>
      <c r="F8546" s="55" t="s">
        <v>4651</v>
      </c>
      <c r="G8546" s="55" t="s">
        <v>30284</v>
      </c>
      <c r="H8546" s="55">
        <v>0</v>
      </c>
    </row>
    <row r="8547" spans="1:8" ht="12.5" customHeight="1">
      <c r="A8547" s="55">
        <v>20740</v>
      </c>
      <c r="B8547" s="55">
        <v>6</v>
      </c>
      <c r="C8547" s="55" t="s">
        <v>30285</v>
      </c>
      <c r="D8547" s="55" t="s">
        <v>4649</v>
      </c>
      <c r="E8547" s="55" t="s">
        <v>30286</v>
      </c>
      <c r="F8547" s="55" t="s">
        <v>4651</v>
      </c>
      <c r="G8547" s="55" t="s">
        <v>30287</v>
      </c>
      <c r="H8547" s="55">
        <v>0</v>
      </c>
    </row>
    <row r="8548" spans="1:8" ht="12.5" customHeight="1">
      <c r="A8548" s="55">
        <v>21306</v>
      </c>
      <c r="B8548" s="55">
        <v>6</v>
      </c>
      <c r="C8548" s="55" t="s">
        <v>30288</v>
      </c>
      <c r="D8548" s="55" t="s">
        <v>4649</v>
      </c>
      <c r="E8548" s="55" t="s">
        <v>30289</v>
      </c>
      <c r="F8548" s="55" t="s">
        <v>4651</v>
      </c>
      <c r="G8548" s="55" t="s">
        <v>30290</v>
      </c>
      <c r="H8548" s="55">
        <v>0</v>
      </c>
    </row>
    <row r="8549" spans="1:8" ht="12.5" customHeight="1">
      <c r="A8549" s="55">
        <v>21336</v>
      </c>
      <c r="B8549" s="55">
        <v>6</v>
      </c>
      <c r="C8549" s="55" t="s">
        <v>30291</v>
      </c>
      <c r="D8549" s="55" t="s">
        <v>4649</v>
      </c>
      <c r="E8549" s="55" t="s">
        <v>30292</v>
      </c>
      <c r="F8549" s="55" t="s">
        <v>4651</v>
      </c>
      <c r="G8549" s="55" t="s">
        <v>30293</v>
      </c>
      <c r="H8549" s="55">
        <v>0</v>
      </c>
    </row>
    <row r="8550" spans="1:8" ht="12.5" customHeight="1">
      <c r="A8550" s="55">
        <v>22109</v>
      </c>
      <c r="B8550" s="55">
        <v>6</v>
      </c>
      <c r="C8550" s="55" t="s">
        <v>30294</v>
      </c>
      <c r="D8550" s="55" t="s">
        <v>4649</v>
      </c>
      <c r="E8550" s="55" t="s">
        <v>30295</v>
      </c>
      <c r="F8550" s="55" t="s">
        <v>4651</v>
      </c>
      <c r="G8550" s="55" t="s">
        <v>30296</v>
      </c>
      <c r="H8550" s="55">
        <v>0</v>
      </c>
    </row>
    <row r="8551" spans="1:8" ht="12.5" customHeight="1">
      <c r="A8551" s="55">
        <v>22234</v>
      </c>
      <c r="B8551" s="55">
        <v>6</v>
      </c>
      <c r="C8551" s="55" t="s">
        <v>30297</v>
      </c>
      <c r="D8551" s="55" t="s">
        <v>4649</v>
      </c>
      <c r="E8551" s="55" t="s">
        <v>30298</v>
      </c>
      <c r="F8551" s="55" t="s">
        <v>4651</v>
      </c>
      <c r="G8551" s="55" t="s">
        <v>30299</v>
      </c>
      <c r="H8551" s="55">
        <v>0</v>
      </c>
    </row>
    <row r="8552" spans="1:8" ht="12.5" customHeight="1">
      <c r="A8552" s="55">
        <v>24415</v>
      </c>
      <c r="B8552" s="55">
        <v>6</v>
      </c>
      <c r="C8552" s="55" t="s">
        <v>30300</v>
      </c>
      <c r="D8552" s="55" t="s">
        <v>4649</v>
      </c>
      <c r="E8552" s="55" t="s">
        <v>30301</v>
      </c>
      <c r="F8552" s="55" t="s">
        <v>4651</v>
      </c>
      <c r="G8552" s="55" t="s">
        <v>30302</v>
      </c>
      <c r="H8552" s="55">
        <v>0</v>
      </c>
    </row>
    <row r="8553" spans="1:8" ht="12.5" customHeight="1">
      <c r="A8553" s="55">
        <v>26077</v>
      </c>
      <c r="B8553" s="55">
        <v>6</v>
      </c>
      <c r="C8553" s="55" t="s">
        <v>30303</v>
      </c>
      <c r="D8553" s="55" t="s">
        <v>4649</v>
      </c>
      <c r="E8553" s="55" t="s">
        <v>30304</v>
      </c>
      <c r="F8553" s="55" t="s">
        <v>4651</v>
      </c>
      <c r="G8553" s="55" t="s">
        <v>30305</v>
      </c>
      <c r="H8553" s="55">
        <v>0</v>
      </c>
    </row>
    <row r="8554" spans="1:8" ht="12.5" customHeight="1">
      <c r="A8554" s="55">
        <v>26242</v>
      </c>
      <c r="B8554" s="55">
        <v>6</v>
      </c>
      <c r="C8554" s="55" t="s">
        <v>30306</v>
      </c>
      <c r="D8554" s="55" t="s">
        <v>4649</v>
      </c>
      <c r="E8554" s="55" t="s">
        <v>30307</v>
      </c>
      <c r="F8554" s="55" t="s">
        <v>4651</v>
      </c>
      <c r="G8554" s="55" t="s">
        <v>30308</v>
      </c>
      <c r="H8554" s="55">
        <v>0</v>
      </c>
    </row>
    <row r="8555" spans="1:8" ht="12.5" customHeight="1">
      <c r="A8555" s="55">
        <v>26373</v>
      </c>
      <c r="B8555" s="55">
        <v>6</v>
      </c>
      <c r="C8555" s="55" t="s">
        <v>30309</v>
      </c>
      <c r="D8555" s="55" t="s">
        <v>4649</v>
      </c>
      <c r="E8555" s="55" t="s">
        <v>30310</v>
      </c>
      <c r="F8555" s="55" t="s">
        <v>4651</v>
      </c>
      <c r="G8555" s="55" t="s">
        <v>30311</v>
      </c>
      <c r="H8555" s="55">
        <v>0</v>
      </c>
    </row>
    <row r="8556" spans="1:8" ht="12.5" customHeight="1">
      <c r="A8556" s="55">
        <v>27049</v>
      </c>
      <c r="B8556" s="55">
        <v>6</v>
      </c>
      <c r="C8556" s="55" t="s">
        <v>30312</v>
      </c>
      <c r="D8556" s="55" t="s">
        <v>4649</v>
      </c>
      <c r="E8556" s="55" t="s">
        <v>30313</v>
      </c>
      <c r="F8556" s="55" t="s">
        <v>4651</v>
      </c>
      <c r="G8556" s="55" t="s">
        <v>30314</v>
      </c>
      <c r="H8556" s="55">
        <v>0</v>
      </c>
    </row>
    <row r="8557" spans="1:8" ht="12.5" customHeight="1">
      <c r="A8557" s="55">
        <v>27643</v>
      </c>
      <c r="B8557" s="55">
        <v>6</v>
      </c>
      <c r="C8557" s="55" t="s">
        <v>30315</v>
      </c>
      <c r="D8557" s="55" t="s">
        <v>4649</v>
      </c>
      <c r="E8557" s="55" t="s">
        <v>30316</v>
      </c>
      <c r="F8557" s="55" t="s">
        <v>4651</v>
      </c>
      <c r="G8557" s="55" t="s">
        <v>30317</v>
      </c>
      <c r="H8557" s="55">
        <v>0</v>
      </c>
    </row>
    <row r="8558" spans="1:8" ht="12.5" customHeight="1">
      <c r="A8558" s="55">
        <v>28245</v>
      </c>
      <c r="B8558" s="55">
        <v>6</v>
      </c>
      <c r="C8558" s="55" t="s">
        <v>30318</v>
      </c>
      <c r="D8558" s="55" t="s">
        <v>4649</v>
      </c>
      <c r="E8558" s="55" t="s">
        <v>30319</v>
      </c>
      <c r="F8558" s="55" t="s">
        <v>4651</v>
      </c>
      <c r="G8558" s="55" t="s">
        <v>30320</v>
      </c>
      <c r="H8558" s="55">
        <v>0</v>
      </c>
    </row>
    <row r="8559" spans="1:8" ht="12.5" customHeight="1">
      <c r="A8559" s="55">
        <v>28284</v>
      </c>
      <c r="B8559" s="55">
        <v>6</v>
      </c>
      <c r="C8559" s="55" t="s">
        <v>30321</v>
      </c>
      <c r="D8559" s="55" t="s">
        <v>4649</v>
      </c>
      <c r="E8559" s="55" t="s">
        <v>30322</v>
      </c>
      <c r="F8559" s="55" t="s">
        <v>4651</v>
      </c>
      <c r="G8559" s="55" t="s">
        <v>30323</v>
      </c>
      <c r="H8559" s="55">
        <v>0</v>
      </c>
    </row>
    <row r="8560" spans="1:8" ht="12.5" customHeight="1">
      <c r="A8560" s="55">
        <v>29159</v>
      </c>
      <c r="B8560" s="55">
        <v>6</v>
      </c>
      <c r="C8560" s="55" t="s">
        <v>30324</v>
      </c>
      <c r="D8560" s="55" t="s">
        <v>4649</v>
      </c>
      <c r="E8560" s="55" t="s">
        <v>30325</v>
      </c>
      <c r="F8560" s="55" t="s">
        <v>4651</v>
      </c>
      <c r="G8560" s="55" t="s">
        <v>30326</v>
      </c>
      <c r="H8560" s="55">
        <v>0</v>
      </c>
    </row>
    <row r="8561" spans="1:8" ht="12.5" customHeight="1">
      <c r="A8561" s="55">
        <v>29214</v>
      </c>
      <c r="B8561" s="55">
        <v>6</v>
      </c>
      <c r="C8561" s="55" t="s">
        <v>30327</v>
      </c>
      <c r="D8561" s="55" t="s">
        <v>4649</v>
      </c>
      <c r="E8561" s="55" t="s">
        <v>30328</v>
      </c>
      <c r="F8561" s="55" t="s">
        <v>4651</v>
      </c>
      <c r="G8561" s="55" t="s">
        <v>30329</v>
      </c>
      <c r="H8561" s="55">
        <v>0</v>
      </c>
    </row>
    <row r="8562" spans="1:8" ht="12.5" customHeight="1">
      <c r="A8562" s="55">
        <v>11506</v>
      </c>
      <c r="B8562" s="55">
        <v>6</v>
      </c>
      <c r="C8562" s="55" t="s">
        <v>30330</v>
      </c>
      <c r="D8562" s="55" t="s">
        <v>4649</v>
      </c>
      <c r="E8562" s="55" t="s">
        <v>30331</v>
      </c>
      <c r="F8562" s="55" t="s">
        <v>4651</v>
      </c>
      <c r="G8562" s="55" t="s">
        <v>30332</v>
      </c>
      <c r="H8562" s="55">
        <v>0</v>
      </c>
    </row>
    <row r="8563" spans="1:8" ht="12.5" customHeight="1">
      <c r="A8563" s="55">
        <v>11827</v>
      </c>
      <c r="B8563" s="55">
        <v>6</v>
      </c>
      <c r="C8563" s="55" t="s">
        <v>30333</v>
      </c>
      <c r="D8563" s="55" t="s">
        <v>4649</v>
      </c>
      <c r="E8563" s="55" t="s">
        <v>30334</v>
      </c>
      <c r="F8563" s="55" t="s">
        <v>4651</v>
      </c>
      <c r="G8563" s="55" t="s">
        <v>30335</v>
      </c>
      <c r="H8563" s="55">
        <v>0</v>
      </c>
    </row>
    <row r="8564" spans="1:8" ht="12.5" customHeight="1">
      <c r="A8564" s="55">
        <v>11868</v>
      </c>
      <c r="B8564" s="55">
        <v>6</v>
      </c>
      <c r="C8564" s="55" t="s">
        <v>30336</v>
      </c>
      <c r="D8564" s="55" t="s">
        <v>4649</v>
      </c>
      <c r="E8564" s="55" t="s">
        <v>30337</v>
      </c>
      <c r="F8564" s="55" t="s">
        <v>4651</v>
      </c>
      <c r="G8564" s="55" t="s">
        <v>30338</v>
      </c>
      <c r="H8564" s="55">
        <v>0</v>
      </c>
    </row>
    <row r="8565" spans="1:8" ht="12.5" customHeight="1">
      <c r="A8565" s="55">
        <v>12895</v>
      </c>
      <c r="B8565" s="55">
        <v>6</v>
      </c>
      <c r="C8565" s="55" t="s">
        <v>30339</v>
      </c>
      <c r="D8565" s="55" t="s">
        <v>4649</v>
      </c>
      <c r="E8565" s="55" t="s">
        <v>30340</v>
      </c>
      <c r="F8565" s="55" t="s">
        <v>4651</v>
      </c>
      <c r="G8565" s="55" t="s">
        <v>30341</v>
      </c>
      <c r="H8565" s="55">
        <v>0</v>
      </c>
    </row>
    <row r="8566" spans="1:8" ht="12.5" customHeight="1">
      <c r="A8566" s="55">
        <v>13143</v>
      </c>
      <c r="B8566" s="55">
        <v>6</v>
      </c>
      <c r="C8566" s="55" t="s">
        <v>30342</v>
      </c>
      <c r="D8566" s="55" t="s">
        <v>4649</v>
      </c>
      <c r="E8566" s="55" t="s">
        <v>30343</v>
      </c>
      <c r="F8566" s="55" t="s">
        <v>4651</v>
      </c>
      <c r="G8566" s="55" t="s">
        <v>30344</v>
      </c>
      <c r="H8566" s="55">
        <v>0</v>
      </c>
    </row>
    <row r="8567" spans="1:8" ht="12.5" customHeight="1">
      <c r="A8567" s="55">
        <v>13271</v>
      </c>
      <c r="B8567" s="55">
        <v>6</v>
      </c>
      <c r="C8567" s="55" t="s">
        <v>30345</v>
      </c>
      <c r="D8567" s="55" t="s">
        <v>4649</v>
      </c>
      <c r="E8567" s="55" t="s">
        <v>30346</v>
      </c>
      <c r="F8567" s="55" t="s">
        <v>4651</v>
      </c>
      <c r="G8567" s="55" t="s">
        <v>30347</v>
      </c>
      <c r="H8567" s="55">
        <v>0</v>
      </c>
    </row>
    <row r="8568" spans="1:8" ht="12.5" customHeight="1">
      <c r="A8568" s="55">
        <v>13711</v>
      </c>
      <c r="B8568" s="55">
        <v>6</v>
      </c>
      <c r="C8568" s="55" t="s">
        <v>30348</v>
      </c>
      <c r="D8568" s="55" t="s">
        <v>4649</v>
      </c>
      <c r="E8568" s="55" t="s">
        <v>30349</v>
      </c>
      <c r="F8568" s="55" t="s">
        <v>4651</v>
      </c>
      <c r="G8568" s="55" t="s">
        <v>30350</v>
      </c>
      <c r="H8568" s="55">
        <v>0</v>
      </c>
    </row>
    <row r="8569" spans="1:8" ht="12.5" customHeight="1">
      <c r="A8569" s="55">
        <v>13878</v>
      </c>
      <c r="B8569" s="55">
        <v>6</v>
      </c>
      <c r="C8569" s="55" t="s">
        <v>30351</v>
      </c>
      <c r="D8569" s="55" t="s">
        <v>4649</v>
      </c>
      <c r="E8569" s="55" t="s">
        <v>30352</v>
      </c>
      <c r="F8569" s="55" t="s">
        <v>4651</v>
      </c>
      <c r="G8569" s="55" t="s">
        <v>30353</v>
      </c>
      <c r="H8569" s="55">
        <v>0</v>
      </c>
    </row>
    <row r="8570" spans="1:8" ht="12.5" customHeight="1">
      <c r="A8570" s="55">
        <v>14455</v>
      </c>
      <c r="B8570" s="55">
        <v>6</v>
      </c>
      <c r="C8570" s="55" t="s">
        <v>30354</v>
      </c>
      <c r="D8570" s="55" t="s">
        <v>4649</v>
      </c>
      <c r="E8570" s="55" t="s">
        <v>30355</v>
      </c>
      <c r="F8570" s="55" t="s">
        <v>4651</v>
      </c>
      <c r="G8570" s="55" t="s">
        <v>30356</v>
      </c>
      <c r="H8570" s="55">
        <v>0</v>
      </c>
    </row>
    <row r="8571" spans="1:8" ht="12.5" customHeight="1">
      <c r="A8571" s="55">
        <v>15549</v>
      </c>
      <c r="B8571" s="55">
        <v>6</v>
      </c>
      <c r="C8571" s="55" t="s">
        <v>30357</v>
      </c>
      <c r="D8571" s="55" t="s">
        <v>4649</v>
      </c>
      <c r="E8571" s="55" t="s">
        <v>30358</v>
      </c>
      <c r="F8571" s="55" t="s">
        <v>4651</v>
      </c>
      <c r="G8571" s="55" t="s">
        <v>30359</v>
      </c>
      <c r="H8571" s="55">
        <v>0</v>
      </c>
    </row>
    <row r="8572" spans="1:8" ht="12.5" customHeight="1">
      <c r="A8572" s="55">
        <v>15856</v>
      </c>
      <c r="B8572" s="55">
        <v>6</v>
      </c>
      <c r="C8572" s="55" t="s">
        <v>30360</v>
      </c>
      <c r="D8572" s="55" t="s">
        <v>4649</v>
      </c>
      <c r="E8572" s="55" t="s">
        <v>30361</v>
      </c>
      <c r="F8572" s="55" t="s">
        <v>4651</v>
      </c>
      <c r="G8572" s="55" t="s">
        <v>30362</v>
      </c>
      <c r="H8572" s="55">
        <v>0</v>
      </c>
    </row>
    <row r="8573" spans="1:8" ht="12.5" customHeight="1">
      <c r="A8573" s="55">
        <v>16121</v>
      </c>
      <c r="B8573" s="55">
        <v>6</v>
      </c>
      <c r="C8573" s="55" t="s">
        <v>30363</v>
      </c>
      <c r="D8573" s="55" t="s">
        <v>4649</v>
      </c>
      <c r="E8573" s="55" t="s">
        <v>30364</v>
      </c>
      <c r="F8573" s="55" t="s">
        <v>4651</v>
      </c>
      <c r="G8573" s="55" t="s">
        <v>30365</v>
      </c>
      <c r="H8573" s="55">
        <v>0</v>
      </c>
    </row>
    <row r="8574" spans="1:8" ht="12.5" customHeight="1">
      <c r="A8574" s="55">
        <v>16133</v>
      </c>
      <c r="B8574" s="55">
        <v>6</v>
      </c>
      <c r="C8574" s="55" t="s">
        <v>30366</v>
      </c>
      <c r="D8574" s="55" t="s">
        <v>4649</v>
      </c>
      <c r="E8574" s="55" t="s">
        <v>30367</v>
      </c>
      <c r="F8574" s="55" t="s">
        <v>4651</v>
      </c>
      <c r="G8574" s="55" t="s">
        <v>30368</v>
      </c>
      <c r="H8574" s="55">
        <v>0</v>
      </c>
    </row>
    <row r="8575" spans="1:8" ht="12.5" customHeight="1">
      <c r="A8575" s="55">
        <v>16366</v>
      </c>
      <c r="B8575" s="55">
        <v>6</v>
      </c>
      <c r="C8575" s="55" t="s">
        <v>30369</v>
      </c>
      <c r="D8575" s="55" t="s">
        <v>4649</v>
      </c>
      <c r="E8575" s="55" t="s">
        <v>30370</v>
      </c>
      <c r="F8575" s="55" t="s">
        <v>4651</v>
      </c>
      <c r="G8575" s="55" t="s">
        <v>30371</v>
      </c>
      <c r="H8575" s="55">
        <v>0</v>
      </c>
    </row>
    <row r="8576" spans="1:8" ht="12.5" customHeight="1">
      <c r="A8576" s="55">
        <v>16958</v>
      </c>
      <c r="B8576" s="55">
        <v>6</v>
      </c>
      <c r="C8576" s="55" t="s">
        <v>30372</v>
      </c>
      <c r="D8576" s="55" t="s">
        <v>4649</v>
      </c>
      <c r="E8576" s="55" t="s">
        <v>30373</v>
      </c>
      <c r="F8576" s="55" t="s">
        <v>4651</v>
      </c>
      <c r="G8576" s="55" t="s">
        <v>30374</v>
      </c>
      <c r="H8576" s="55">
        <v>0</v>
      </c>
    </row>
    <row r="8577" spans="1:8" ht="12.5" customHeight="1">
      <c r="A8577" s="55">
        <v>17385</v>
      </c>
      <c r="B8577" s="55">
        <v>6</v>
      </c>
      <c r="C8577" s="55" t="s">
        <v>30375</v>
      </c>
      <c r="D8577" s="55" t="s">
        <v>4649</v>
      </c>
      <c r="E8577" s="55" t="s">
        <v>30376</v>
      </c>
      <c r="F8577" s="55" t="s">
        <v>4651</v>
      </c>
      <c r="G8577" s="55" t="s">
        <v>30377</v>
      </c>
      <c r="H8577" s="55">
        <v>0</v>
      </c>
    </row>
    <row r="8578" spans="1:8" ht="12.5" customHeight="1">
      <c r="A8578" s="55">
        <v>17861</v>
      </c>
      <c r="B8578" s="55">
        <v>6</v>
      </c>
      <c r="C8578" s="55" t="s">
        <v>30378</v>
      </c>
      <c r="D8578" s="55" t="s">
        <v>4649</v>
      </c>
      <c r="E8578" s="55" t="s">
        <v>30379</v>
      </c>
      <c r="F8578" s="55" t="s">
        <v>4651</v>
      </c>
      <c r="G8578" s="55" t="s">
        <v>30380</v>
      </c>
      <c r="H8578" s="55">
        <v>0</v>
      </c>
    </row>
    <row r="8579" spans="1:8" ht="12.5" customHeight="1">
      <c r="A8579" s="55">
        <v>18055</v>
      </c>
      <c r="B8579" s="55">
        <v>6</v>
      </c>
      <c r="C8579" s="55" t="s">
        <v>30381</v>
      </c>
      <c r="D8579" s="55" t="s">
        <v>4649</v>
      </c>
      <c r="E8579" s="55" t="s">
        <v>30382</v>
      </c>
      <c r="F8579" s="55" t="s">
        <v>4651</v>
      </c>
      <c r="G8579" s="55" t="s">
        <v>30383</v>
      </c>
      <c r="H8579" s="55">
        <v>0</v>
      </c>
    </row>
    <row r="8580" spans="1:8" ht="12.5" customHeight="1">
      <c r="A8580" s="55">
        <v>18314</v>
      </c>
      <c r="B8580" s="55">
        <v>6</v>
      </c>
      <c r="C8580" s="55" t="s">
        <v>30384</v>
      </c>
      <c r="D8580" s="55" t="s">
        <v>4649</v>
      </c>
      <c r="E8580" s="55" t="s">
        <v>30385</v>
      </c>
      <c r="F8580" s="55" t="s">
        <v>4651</v>
      </c>
      <c r="G8580" s="55" t="s">
        <v>30386</v>
      </c>
      <c r="H8580" s="55">
        <v>0</v>
      </c>
    </row>
    <row r="8581" spans="1:8" ht="12.5" customHeight="1">
      <c r="A8581" s="55">
        <v>19414</v>
      </c>
      <c r="B8581" s="55">
        <v>6</v>
      </c>
      <c r="C8581" s="55" t="s">
        <v>30387</v>
      </c>
      <c r="D8581" s="55" t="s">
        <v>4649</v>
      </c>
      <c r="E8581" s="55" t="s">
        <v>30388</v>
      </c>
      <c r="F8581" s="55" t="s">
        <v>4651</v>
      </c>
      <c r="G8581" s="55" t="s">
        <v>30389</v>
      </c>
      <c r="H8581" s="55">
        <v>0</v>
      </c>
    </row>
    <row r="8582" spans="1:8" ht="12.5" customHeight="1">
      <c r="A8582" s="55">
        <v>19705</v>
      </c>
      <c r="B8582" s="55">
        <v>6</v>
      </c>
      <c r="C8582" s="55" t="s">
        <v>30390</v>
      </c>
      <c r="D8582" s="55" t="s">
        <v>4649</v>
      </c>
      <c r="E8582" s="55" t="s">
        <v>30391</v>
      </c>
      <c r="F8582" s="55" t="s">
        <v>4651</v>
      </c>
      <c r="G8582" s="55" t="s">
        <v>30392</v>
      </c>
      <c r="H8582" s="55">
        <v>0</v>
      </c>
    </row>
    <row r="8583" spans="1:8" ht="12.5" customHeight="1">
      <c r="A8583" s="55">
        <v>20736</v>
      </c>
      <c r="B8583" s="55">
        <v>6</v>
      </c>
      <c r="C8583" s="55" t="s">
        <v>30393</v>
      </c>
      <c r="D8583" s="55" t="s">
        <v>4649</v>
      </c>
      <c r="E8583" s="55" t="s">
        <v>30394</v>
      </c>
      <c r="F8583" s="55" t="s">
        <v>4651</v>
      </c>
      <c r="G8583" s="55" t="s">
        <v>30395</v>
      </c>
      <c r="H8583" s="55">
        <v>0</v>
      </c>
    </row>
    <row r="8584" spans="1:8" ht="12.5" customHeight="1">
      <c r="A8584" s="55">
        <v>21332</v>
      </c>
      <c r="B8584" s="55">
        <v>6</v>
      </c>
      <c r="C8584" s="55" t="s">
        <v>30396</v>
      </c>
      <c r="D8584" s="55" t="s">
        <v>4649</v>
      </c>
      <c r="E8584" s="55" t="s">
        <v>30397</v>
      </c>
      <c r="F8584" s="55" t="s">
        <v>4651</v>
      </c>
      <c r="G8584" s="55" t="s">
        <v>30398</v>
      </c>
      <c r="H8584" s="55">
        <v>0</v>
      </c>
    </row>
    <row r="8585" spans="1:8" ht="12.5" customHeight="1">
      <c r="A8585" s="55">
        <v>21580</v>
      </c>
      <c r="B8585" s="55">
        <v>6</v>
      </c>
      <c r="C8585" s="55" t="s">
        <v>30399</v>
      </c>
      <c r="D8585" s="55" t="s">
        <v>4649</v>
      </c>
      <c r="E8585" s="55" t="s">
        <v>30400</v>
      </c>
      <c r="F8585" s="55" t="s">
        <v>4651</v>
      </c>
      <c r="G8585" s="55" t="s">
        <v>30401</v>
      </c>
      <c r="H8585" s="55">
        <v>0</v>
      </c>
    </row>
    <row r="8586" spans="1:8" ht="12.5" customHeight="1">
      <c r="A8586" s="55">
        <v>22014</v>
      </c>
      <c r="B8586" s="55">
        <v>6</v>
      </c>
      <c r="C8586" s="55" t="s">
        <v>30402</v>
      </c>
      <c r="D8586" s="55" t="s">
        <v>4649</v>
      </c>
      <c r="E8586" s="55" t="s">
        <v>30403</v>
      </c>
      <c r="F8586" s="55" t="s">
        <v>4651</v>
      </c>
      <c r="G8586" s="55" t="s">
        <v>30404</v>
      </c>
      <c r="H8586" s="55">
        <v>0</v>
      </c>
    </row>
    <row r="8587" spans="1:8" ht="12.5" customHeight="1">
      <c r="A8587" s="55">
        <v>22359</v>
      </c>
      <c r="B8587" s="55">
        <v>6</v>
      </c>
      <c r="C8587" s="55" t="s">
        <v>30405</v>
      </c>
      <c r="D8587" s="55" t="s">
        <v>4649</v>
      </c>
      <c r="E8587" s="55" t="s">
        <v>30406</v>
      </c>
      <c r="F8587" s="55" t="s">
        <v>4651</v>
      </c>
      <c r="G8587" s="55" t="s">
        <v>30407</v>
      </c>
      <c r="H8587" s="55">
        <v>0</v>
      </c>
    </row>
    <row r="8588" spans="1:8" ht="12.5" customHeight="1">
      <c r="A8588" s="55">
        <v>23679</v>
      </c>
      <c r="B8588" s="55">
        <v>6</v>
      </c>
      <c r="C8588" s="55" t="s">
        <v>30408</v>
      </c>
      <c r="D8588" s="55" t="s">
        <v>4649</v>
      </c>
      <c r="E8588" s="55" t="s">
        <v>30409</v>
      </c>
      <c r="F8588" s="55" t="s">
        <v>4651</v>
      </c>
      <c r="G8588" s="55" t="s">
        <v>30410</v>
      </c>
      <c r="H8588" s="55">
        <v>0</v>
      </c>
    </row>
    <row r="8589" spans="1:8" ht="12.5" customHeight="1">
      <c r="A8589" s="55">
        <v>23798</v>
      </c>
      <c r="B8589" s="55">
        <v>6</v>
      </c>
      <c r="C8589" s="55" t="s">
        <v>30411</v>
      </c>
      <c r="D8589" s="55" t="s">
        <v>4649</v>
      </c>
      <c r="E8589" s="55" t="s">
        <v>30412</v>
      </c>
      <c r="F8589" s="55" t="s">
        <v>4651</v>
      </c>
      <c r="G8589" s="55" t="s">
        <v>30413</v>
      </c>
      <c r="H8589" s="55">
        <v>0</v>
      </c>
    </row>
    <row r="8590" spans="1:8" ht="12.5" customHeight="1">
      <c r="A8590" s="55">
        <v>24258</v>
      </c>
      <c r="B8590" s="55">
        <v>6</v>
      </c>
      <c r="C8590" s="55" t="s">
        <v>30414</v>
      </c>
      <c r="D8590" s="55" t="s">
        <v>4649</v>
      </c>
      <c r="E8590" s="55" t="s">
        <v>30415</v>
      </c>
      <c r="F8590" s="55" t="s">
        <v>4651</v>
      </c>
      <c r="G8590" s="55" t="s">
        <v>30416</v>
      </c>
      <c r="H8590" s="55">
        <v>0</v>
      </c>
    </row>
    <row r="8591" spans="1:8" ht="12.5" customHeight="1">
      <c r="A8591" s="55">
        <v>24649</v>
      </c>
      <c r="B8591" s="55">
        <v>6</v>
      </c>
      <c r="C8591" s="55" t="s">
        <v>30417</v>
      </c>
      <c r="D8591" s="55" t="s">
        <v>4649</v>
      </c>
      <c r="E8591" s="55" t="s">
        <v>30418</v>
      </c>
      <c r="F8591" s="55" t="s">
        <v>4651</v>
      </c>
      <c r="G8591" s="55" t="s">
        <v>30419</v>
      </c>
      <c r="H8591" s="55">
        <v>0</v>
      </c>
    </row>
    <row r="8592" spans="1:8" ht="12.5" customHeight="1">
      <c r="A8592" s="55">
        <v>24661</v>
      </c>
      <c r="B8592" s="55">
        <v>6</v>
      </c>
      <c r="C8592" s="55" t="s">
        <v>30420</v>
      </c>
      <c r="D8592" s="55" t="s">
        <v>4649</v>
      </c>
      <c r="E8592" s="55" t="s">
        <v>30421</v>
      </c>
      <c r="F8592" s="55" t="s">
        <v>4651</v>
      </c>
      <c r="G8592" s="55" t="s">
        <v>30422</v>
      </c>
      <c r="H8592" s="55">
        <v>0</v>
      </c>
    </row>
    <row r="8593" spans="1:8" ht="12.5" customHeight="1">
      <c r="A8593" s="55">
        <v>25885</v>
      </c>
      <c r="B8593" s="55">
        <v>6</v>
      </c>
      <c r="C8593" s="55" t="s">
        <v>30423</v>
      </c>
      <c r="D8593" s="55" t="s">
        <v>4649</v>
      </c>
      <c r="E8593" s="55" t="s">
        <v>30424</v>
      </c>
      <c r="F8593" s="55" t="s">
        <v>4651</v>
      </c>
      <c r="G8593" s="55" t="s">
        <v>30425</v>
      </c>
      <c r="H8593" s="55">
        <v>0</v>
      </c>
    </row>
    <row r="8594" spans="1:8" ht="12.5" customHeight="1">
      <c r="A8594" s="55">
        <v>27024</v>
      </c>
      <c r="B8594" s="55">
        <v>6</v>
      </c>
      <c r="C8594" s="55" t="s">
        <v>30426</v>
      </c>
      <c r="D8594" s="55" t="s">
        <v>4649</v>
      </c>
      <c r="E8594" s="55" t="s">
        <v>30427</v>
      </c>
      <c r="F8594" s="55" t="s">
        <v>4651</v>
      </c>
      <c r="G8594" s="55" t="s">
        <v>30428</v>
      </c>
      <c r="H8594" s="55">
        <v>0</v>
      </c>
    </row>
    <row r="8595" spans="1:8" ht="12.5" customHeight="1">
      <c r="A8595" s="55">
        <v>27252</v>
      </c>
      <c r="B8595" s="55">
        <v>6</v>
      </c>
      <c r="C8595" s="55" t="s">
        <v>30429</v>
      </c>
      <c r="D8595" s="55" t="s">
        <v>4649</v>
      </c>
      <c r="E8595" s="55" t="s">
        <v>30430</v>
      </c>
      <c r="F8595" s="55" t="s">
        <v>4651</v>
      </c>
      <c r="G8595" s="55" t="s">
        <v>30431</v>
      </c>
      <c r="H8595" s="55">
        <v>0</v>
      </c>
    </row>
    <row r="8596" spans="1:8" ht="12.5" customHeight="1">
      <c r="A8596" s="55">
        <v>28176</v>
      </c>
      <c r="B8596" s="55">
        <v>6</v>
      </c>
      <c r="C8596" s="55" t="s">
        <v>30432</v>
      </c>
      <c r="D8596" s="55" t="s">
        <v>4649</v>
      </c>
      <c r="E8596" s="55" t="s">
        <v>30433</v>
      </c>
      <c r="F8596" s="55" t="s">
        <v>4651</v>
      </c>
      <c r="G8596" s="55" t="s">
        <v>30434</v>
      </c>
      <c r="H8596" s="55">
        <v>0</v>
      </c>
    </row>
    <row r="8597" spans="1:8" ht="12.5" customHeight="1">
      <c r="A8597" s="55">
        <v>28363</v>
      </c>
      <c r="B8597" s="55">
        <v>6</v>
      </c>
      <c r="C8597" s="55" t="s">
        <v>30435</v>
      </c>
      <c r="D8597" s="55" t="s">
        <v>4649</v>
      </c>
      <c r="E8597" s="55" t="s">
        <v>30436</v>
      </c>
      <c r="F8597" s="55" t="s">
        <v>4651</v>
      </c>
      <c r="G8597" s="55" t="s">
        <v>30437</v>
      </c>
      <c r="H8597" s="55">
        <v>0</v>
      </c>
    </row>
    <row r="8598" spans="1:8" ht="12.5" customHeight="1">
      <c r="A8598" s="55">
        <v>28766</v>
      </c>
      <c r="B8598" s="55">
        <v>6</v>
      </c>
      <c r="C8598" s="55" t="s">
        <v>30438</v>
      </c>
      <c r="D8598" s="55" t="s">
        <v>4649</v>
      </c>
      <c r="E8598" s="55" t="s">
        <v>30439</v>
      </c>
      <c r="F8598" s="55" t="s">
        <v>4651</v>
      </c>
      <c r="G8598" s="55" t="s">
        <v>30440</v>
      </c>
      <c r="H8598" s="55">
        <v>0</v>
      </c>
    </row>
    <row r="8599" spans="1:8" ht="12.5" customHeight="1">
      <c r="A8599" s="55">
        <v>29137</v>
      </c>
      <c r="B8599" s="55">
        <v>6</v>
      </c>
      <c r="C8599" s="55" t="s">
        <v>30441</v>
      </c>
      <c r="D8599" s="55" t="s">
        <v>4649</v>
      </c>
      <c r="E8599" s="55" t="s">
        <v>30442</v>
      </c>
      <c r="F8599" s="55" t="s">
        <v>4651</v>
      </c>
      <c r="G8599" s="55" t="s">
        <v>30443</v>
      </c>
      <c r="H8599" s="55">
        <v>0</v>
      </c>
    </row>
    <row r="8600" spans="1:8" ht="12.5" customHeight="1">
      <c r="A8600" s="55">
        <v>29230</v>
      </c>
      <c r="B8600" s="55">
        <v>6</v>
      </c>
      <c r="C8600" s="55" t="s">
        <v>30444</v>
      </c>
      <c r="D8600" s="55" t="s">
        <v>4649</v>
      </c>
      <c r="E8600" s="55" t="s">
        <v>30445</v>
      </c>
      <c r="F8600" s="55" t="s">
        <v>4651</v>
      </c>
      <c r="G8600" s="55" t="s">
        <v>30446</v>
      </c>
      <c r="H8600" s="55">
        <v>0</v>
      </c>
    </row>
    <row r="8601" spans="1:8" ht="12.5" customHeight="1">
      <c r="A8601" s="55">
        <v>11619</v>
      </c>
      <c r="B8601" s="55">
        <v>6</v>
      </c>
      <c r="C8601" s="55" t="s">
        <v>30447</v>
      </c>
      <c r="D8601" s="55" t="s">
        <v>4649</v>
      </c>
      <c r="E8601" s="55" t="s">
        <v>30448</v>
      </c>
      <c r="F8601" s="55" t="s">
        <v>4651</v>
      </c>
      <c r="G8601" s="55" t="s">
        <v>30449</v>
      </c>
      <c r="H8601" s="55">
        <v>0</v>
      </c>
    </row>
    <row r="8602" spans="1:8" ht="12.5" customHeight="1">
      <c r="A8602" s="55">
        <v>12916</v>
      </c>
      <c r="B8602" s="55">
        <v>6</v>
      </c>
      <c r="C8602" s="55" t="s">
        <v>30450</v>
      </c>
      <c r="D8602" s="55" t="s">
        <v>4649</v>
      </c>
      <c r="E8602" s="55" t="s">
        <v>30451</v>
      </c>
      <c r="F8602" s="55" t="s">
        <v>4651</v>
      </c>
      <c r="G8602" s="55" t="s">
        <v>30452</v>
      </c>
      <c r="H8602" s="55">
        <v>0</v>
      </c>
    </row>
    <row r="8603" spans="1:8" ht="12.5" customHeight="1">
      <c r="A8603" s="55">
        <v>13284</v>
      </c>
      <c r="B8603" s="55">
        <v>6</v>
      </c>
      <c r="C8603" s="55" t="s">
        <v>30453</v>
      </c>
      <c r="D8603" s="55" t="s">
        <v>4649</v>
      </c>
      <c r="E8603" s="55" t="s">
        <v>30454</v>
      </c>
      <c r="F8603" s="55" t="s">
        <v>4651</v>
      </c>
      <c r="G8603" s="55" t="s">
        <v>30455</v>
      </c>
      <c r="H8603" s="55">
        <v>0</v>
      </c>
    </row>
    <row r="8604" spans="1:8" ht="12.5" customHeight="1">
      <c r="A8604" s="55">
        <v>13303</v>
      </c>
      <c r="B8604" s="55">
        <v>6</v>
      </c>
      <c r="C8604" s="55" t="s">
        <v>30456</v>
      </c>
      <c r="D8604" s="55" t="s">
        <v>4649</v>
      </c>
      <c r="E8604" s="55" t="s">
        <v>30457</v>
      </c>
      <c r="F8604" s="55" t="s">
        <v>4651</v>
      </c>
      <c r="G8604" s="55" t="s">
        <v>30458</v>
      </c>
      <c r="H8604" s="55">
        <v>0</v>
      </c>
    </row>
    <row r="8605" spans="1:8" ht="12.5" customHeight="1">
      <c r="A8605" s="55">
        <v>13358</v>
      </c>
      <c r="B8605" s="55">
        <v>6</v>
      </c>
      <c r="C8605" s="55" t="s">
        <v>30459</v>
      </c>
      <c r="D8605" s="55" t="s">
        <v>4649</v>
      </c>
      <c r="E8605" s="55" t="s">
        <v>30460</v>
      </c>
      <c r="F8605" s="55" t="s">
        <v>4651</v>
      </c>
      <c r="G8605" s="55" t="s">
        <v>30461</v>
      </c>
      <c r="H8605" s="55">
        <v>0</v>
      </c>
    </row>
    <row r="8606" spans="1:8" ht="12.5" customHeight="1">
      <c r="A8606" s="55">
        <v>13762</v>
      </c>
      <c r="B8606" s="55">
        <v>6</v>
      </c>
      <c r="C8606" s="55" t="s">
        <v>30462</v>
      </c>
      <c r="D8606" s="55" t="s">
        <v>4649</v>
      </c>
      <c r="E8606" s="55" t="s">
        <v>30463</v>
      </c>
      <c r="F8606" s="55" t="s">
        <v>4651</v>
      </c>
      <c r="G8606" s="55" t="s">
        <v>30464</v>
      </c>
      <c r="H8606" s="55">
        <v>0</v>
      </c>
    </row>
    <row r="8607" spans="1:8" ht="12.5" customHeight="1">
      <c r="A8607" s="55">
        <v>14655</v>
      </c>
      <c r="B8607" s="55">
        <v>6</v>
      </c>
      <c r="C8607" s="55" t="s">
        <v>30465</v>
      </c>
      <c r="D8607" s="55" t="s">
        <v>4649</v>
      </c>
      <c r="E8607" s="55" t="s">
        <v>30466</v>
      </c>
      <c r="F8607" s="55" t="s">
        <v>4651</v>
      </c>
      <c r="G8607" s="55" t="s">
        <v>30467</v>
      </c>
      <c r="H8607" s="55">
        <v>0</v>
      </c>
    </row>
    <row r="8608" spans="1:8" ht="12.5" customHeight="1">
      <c r="A8608" s="55">
        <v>14875</v>
      </c>
      <c r="B8608" s="55">
        <v>6</v>
      </c>
      <c r="C8608" s="55" t="s">
        <v>30468</v>
      </c>
      <c r="D8608" s="55" t="s">
        <v>4649</v>
      </c>
      <c r="E8608" s="55" t="s">
        <v>30469</v>
      </c>
      <c r="F8608" s="55" t="s">
        <v>4651</v>
      </c>
      <c r="G8608" s="55" t="s">
        <v>30470</v>
      </c>
      <c r="H8608" s="55">
        <v>0</v>
      </c>
    </row>
    <row r="8609" spans="1:8" ht="12.5" customHeight="1">
      <c r="A8609" s="55">
        <v>14906</v>
      </c>
      <c r="B8609" s="55">
        <v>6</v>
      </c>
      <c r="C8609" s="55" t="s">
        <v>30471</v>
      </c>
      <c r="D8609" s="55" t="s">
        <v>4649</v>
      </c>
      <c r="E8609" s="55" t="s">
        <v>30472</v>
      </c>
      <c r="F8609" s="55" t="s">
        <v>4651</v>
      </c>
      <c r="G8609" s="55" t="s">
        <v>30473</v>
      </c>
      <c r="H8609" s="55">
        <v>0</v>
      </c>
    </row>
    <row r="8610" spans="1:8" ht="12.5" customHeight="1">
      <c r="A8610" s="55">
        <v>15900</v>
      </c>
      <c r="B8610" s="55">
        <v>6</v>
      </c>
      <c r="C8610" s="55" t="s">
        <v>30474</v>
      </c>
      <c r="D8610" s="55" t="s">
        <v>4649</v>
      </c>
      <c r="E8610" s="55" t="s">
        <v>30475</v>
      </c>
      <c r="F8610" s="55" t="s">
        <v>4651</v>
      </c>
      <c r="G8610" s="55" t="s">
        <v>30476</v>
      </c>
      <c r="H8610" s="55">
        <v>0</v>
      </c>
    </row>
    <row r="8611" spans="1:8" ht="12.5" customHeight="1">
      <c r="A8611" s="55">
        <v>17558</v>
      </c>
      <c r="B8611" s="55">
        <v>6</v>
      </c>
      <c r="C8611" s="55" t="s">
        <v>30477</v>
      </c>
      <c r="D8611" s="55" t="s">
        <v>4649</v>
      </c>
      <c r="E8611" s="55" t="s">
        <v>30478</v>
      </c>
      <c r="F8611" s="55" t="s">
        <v>4651</v>
      </c>
      <c r="G8611" s="55" t="s">
        <v>30479</v>
      </c>
      <c r="H8611" s="55">
        <v>0</v>
      </c>
    </row>
    <row r="8612" spans="1:8" ht="12.5" customHeight="1">
      <c r="A8612" s="55">
        <v>17655</v>
      </c>
      <c r="B8612" s="55">
        <v>6</v>
      </c>
      <c r="C8612" s="55" t="s">
        <v>30480</v>
      </c>
      <c r="D8612" s="55" t="s">
        <v>4649</v>
      </c>
      <c r="E8612" s="55" t="s">
        <v>30481</v>
      </c>
      <c r="F8612" s="55" t="s">
        <v>4651</v>
      </c>
      <c r="G8612" s="55" t="s">
        <v>30482</v>
      </c>
      <c r="H8612" s="55">
        <v>0</v>
      </c>
    </row>
    <row r="8613" spans="1:8" ht="12.5" customHeight="1">
      <c r="A8613" s="55">
        <v>18871</v>
      </c>
      <c r="B8613" s="55">
        <v>6</v>
      </c>
      <c r="C8613" s="55" t="s">
        <v>30483</v>
      </c>
      <c r="D8613" s="55" t="s">
        <v>4649</v>
      </c>
      <c r="E8613" s="55" t="s">
        <v>30484</v>
      </c>
      <c r="F8613" s="55" t="s">
        <v>4651</v>
      </c>
      <c r="G8613" s="55" t="s">
        <v>30485</v>
      </c>
      <c r="H8613" s="55">
        <v>0</v>
      </c>
    </row>
    <row r="8614" spans="1:8" ht="12.5" customHeight="1">
      <c r="A8614" s="55">
        <v>19123</v>
      </c>
      <c r="B8614" s="55">
        <v>6</v>
      </c>
      <c r="C8614" s="55" t="s">
        <v>30486</v>
      </c>
      <c r="D8614" s="55" t="s">
        <v>4649</v>
      </c>
      <c r="E8614" s="55" t="s">
        <v>30487</v>
      </c>
      <c r="F8614" s="55" t="s">
        <v>4651</v>
      </c>
      <c r="G8614" s="55" t="s">
        <v>30488</v>
      </c>
      <c r="H8614" s="55">
        <v>0</v>
      </c>
    </row>
    <row r="8615" spans="1:8" ht="12.5" customHeight="1">
      <c r="A8615" s="55">
        <v>21489</v>
      </c>
      <c r="B8615" s="55">
        <v>6</v>
      </c>
      <c r="C8615" s="55" t="s">
        <v>30489</v>
      </c>
      <c r="D8615" s="55" t="s">
        <v>4649</v>
      </c>
      <c r="E8615" s="55" t="s">
        <v>30490</v>
      </c>
      <c r="F8615" s="55" t="s">
        <v>4651</v>
      </c>
      <c r="G8615" s="55" t="s">
        <v>30491</v>
      </c>
      <c r="H8615" s="55">
        <v>0</v>
      </c>
    </row>
    <row r="8616" spans="1:8" ht="12.5" customHeight="1">
      <c r="A8616" s="55">
        <v>22247</v>
      </c>
      <c r="B8616" s="55">
        <v>6</v>
      </c>
      <c r="C8616" s="55" t="s">
        <v>30492</v>
      </c>
      <c r="D8616" s="55" t="s">
        <v>4649</v>
      </c>
      <c r="E8616" s="55" t="s">
        <v>30493</v>
      </c>
      <c r="F8616" s="55" t="s">
        <v>4651</v>
      </c>
      <c r="G8616" s="55" t="s">
        <v>30494</v>
      </c>
      <c r="H8616" s="55">
        <v>0</v>
      </c>
    </row>
    <row r="8617" spans="1:8" ht="12.5" customHeight="1">
      <c r="A8617" s="55">
        <v>23803</v>
      </c>
      <c r="B8617" s="55">
        <v>6</v>
      </c>
      <c r="C8617" s="55" t="s">
        <v>30495</v>
      </c>
      <c r="D8617" s="55" t="s">
        <v>4649</v>
      </c>
      <c r="E8617" s="55" t="s">
        <v>30496</v>
      </c>
      <c r="F8617" s="55" t="s">
        <v>4651</v>
      </c>
      <c r="G8617" s="55" t="s">
        <v>30497</v>
      </c>
      <c r="H8617" s="55">
        <v>0</v>
      </c>
    </row>
    <row r="8618" spans="1:8" ht="12.5" customHeight="1">
      <c r="A8618" s="55">
        <v>24342</v>
      </c>
      <c r="B8618" s="55">
        <v>6</v>
      </c>
      <c r="C8618" s="55" t="s">
        <v>30498</v>
      </c>
      <c r="D8618" s="55" t="s">
        <v>4649</v>
      </c>
      <c r="E8618" s="55" t="s">
        <v>30499</v>
      </c>
      <c r="F8618" s="55" t="s">
        <v>4651</v>
      </c>
      <c r="G8618" s="55" t="s">
        <v>30500</v>
      </c>
      <c r="H8618" s="55">
        <v>0</v>
      </c>
    </row>
    <row r="8619" spans="1:8" ht="12.5" customHeight="1">
      <c r="A8619" s="55">
        <v>25188</v>
      </c>
      <c r="B8619" s="55">
        <v>6</v>
      </c>
      <c r="C8619" s="55" t="s">
        <v>30501</v>
      </c>
      <c r="D8619" s="55" t="s">
        <v>4649</v>
      </c>
      <c r="E8619" s="55" t="s">
        <v>30502</v>
      </c>
      <c r="F8619" s="55" t="s">
        <v>4651</v>
      </c>
      <c r="G8619" s="55" t="s">
        <v>30503</v>
      </c>
      <c r="H8619" s="55">
        <v>0</v>
      </c>
    </row>
    <row r="8620" spans="1:8" ht="12.5" customHeight="1">
      <c r="A8620" s="55">
        <v>26095</v>
      </c>
      <c r="B8620" s="55">
        <v>6</v>
      </c>
      <c r="C8620" s="55" t="s">
        <v>30504</v>
      </c>
      <c r="D8620" s="55" t="s">
        <v>4649</v>
      </c>
      <c r="E8620" s="55" t="s">
        <v>30505</v>
      </c>
      <c r="F8620" s="55" t="s">
        <v>4651</v>
      </c>
      <c r="G8620" s="55" t="s">
        <v>30506</v>
      </c>
      <c r="H8620" s="55">
        <v>0</v>
      </c>
    </row>
    <row r="8621" spans="1:8" ht="12.5" customHeight="1">
      <c r="A8621" s="55">
        <v>27191</v>
      </c>
      <c r="B8621" s="55">
        <v>6</v>
      </c>
      <c r="C8621" s="55" t="s">
        <v>30507</v>
      </c>
      <c r="D8621" s="55" t="s">
        <v>4649</v>
      </c>
      <c r="E8621" s="55" t="s">
        <v>30508</v>
      </c>
      <c r="F8621" s="55" t="s">
        <v>4651</v>
      </c>
      <c r="G8621" s="55" t="s">
        <v>30509</v>
      </c>
      <c r="H8621" s="55">
        <v>0</v>
      </c>
    </row>
    <row r="8622" spans="1:8" ht="12.5" customHeight="1">
      <c r="A8622" s="55">
        <v>27756</v>
      </c>
      <c r="B8622" s="55">
        <v>6</v>
      </c>
      <c r="C8622" s="55" t="s">
        <v>30510</v>
      </c>
      <c r="D8622" s="55" t="s">
        <v>4649</v>
      </c>
      <c r="E8622" s="55" t="s">
        <v>30511</v>
      </c>
      <c r="F8622" s="55" t="s">
        <v>4651</v>
      </c>
      <c r="G8622" s="55" t="s">
        <v>30512</v>
      </c>
      <c r="H8622" s="55">
        <v>0</v>
      </c>
    </row>
    <row r="8623" spans="1:8" ht="12.5" customHeight="1">
      <c r="A8623" s="55">
        <v>28121</v>
      </c>
      <c r="B8623" s="55">
        <v>6</v>
      </c>
      <c r="C8623" s="55" t="s">
        <v>30513</v>
      </c>
      <c r="D8623" s="55" t="s">
        <v>4649</v>
      </c>
      <c r="E8623" s="55" t="s">
        <v>30514</v>
      </c>
      <c r="F8623" s="55" t="s">
        <v>4651</v>
      </c>
      <c r="G8623" s="55" t="s">
        <v>30515</v>
      </c>
      <c r="H8623" s="55">
        <v>0</v>
      </c>
    </row>
    <row r="8624" spans="1:8" ht="12.5" customHeight="1">
      <c r="A8624" s="55">
        <v>28130</v>
      </c>
      <c r="B8624" s="55">
        <v>6</v>
      </c>
      <c r="C8624" s="55" t="s">
        <v>30516</v>
      </c>
      <c r="D8624" s="55" t="s">
        <v>4649</v>
      </c>
      <c r="E8624" s="55" t="s">
        <v>30517</v>
      </c>
      <c r="F8624" s="55" t="s">
        <v>4651</v>
      </c>
      <c r="G8624" s="55" t="s">
        <v>30518</v>
      </c>
      <c r="H8624" s="55">
        <v>0</v>
      </c>
    </row>
    <row r="8625" spans="1:8" ht="12.5" customHeight="1">
      <c r="A8625" s="55">
        <v>28178</v>
      </c>
      <c r="B8625" s="55">
        <v>6</v>
      </c>
      <c r="C8625" s="55" t="s">
        <v>30519</v>
      </c>
      <c r="D8625" s="55" t="s">
        <v>4649</v>
      </c>
      <c r="E8625" s="55" t="s">
        <v>30520</v>
      </c>
      <c r="F8625" s="55" t="s">
        <v>4651</v>
      </c>
      <c r="G8625" s="55" t="s">
        <v>30521</v>
      </c>
      <c r="H8625" s="55">
        <v>0</v>
      </c>
    </row>
    <row r="8626" spans="1:8" ht="12.5" customHeight="1">
      <c r="A8626" s="55">
        <v>28574</v>
      </c>
      <c r="B8626" s="55">
        <v>6</v>
      </c>
      <c r="C8626" s="55" t="s">
        <v>30522</v>
      </c>
      <c r="D8626" s="55" t="s">
        <v>4649</v>
      </c>
      <c r="E8626" s="55" t="s">
        <v>30523</v>
      </c>
      <c r="F8626" s="55" t="s">
        <v>4651</v>
      </c>
      <c r="G8626" s="55" t="s">
        <v>30524</v>
      </c>
      <c r="H8626" s="55">
        <v>0</v>
      </c>
    </row>
    <row r="8627" spans="1:8" ht="12.5" customHeight="1">
      <c r="A8627" s="55">
        <v>28848</v>
      </c>
      <c r="B8627" s="55">
        <v>6</v>
      </c>
      <c r="C8627" s="55" t="s">
        <v>30525</v>
      </c>
      <c r="D8627" s="55" t="s">
        <v>4649</v>
      </c>
      <c r="E8627" s="55" t="s">
        <v>30526</v>
      </c>
      <c r="F8627" s="55" t="s">
        <v>4651</v>
      </c>
      <c r="G8627" s="55" t="s">
        <v>30527</v>
      </c>
      <c r="H8627" s="55">
        <v>0</v>
      </c>
    </row>
    <row r="8628" spans="1:8" ht="12.5" customHeight="1">
      <c r="A8628" s="55">
        <v>12086</v>
      </c>
      <c r="B8628" s="55">
        <v>6</v>
      </c>
      <c r="C8628" s="55" t="s">
        <v>30528</v>
      </c>
      <c r="D8628" s="55" t="s">
        <v>4649</v>
      </c>
      <c r="E8628" s="55" t="s">
        <v>30529</v>
      </c>
      <c r="F8628" s="55" t="s">
        <v>4651</v>
      </c>
      <c r="G8628" s="55" t="s">
        <v>30530</v>
      </c>
      <c r="H8628" s="55">
        <v>0</v>
      </c>
    </row>
    <row r="8629" spans="1:8" ht="12.5" customHeight="1">
      <c r="A8629" s="55">
        <v>12193</v>
      </c>
      <c r="B8629" s="55">
        <v>6</v>
      </c>
      <c r="C8629" s="55" t="s">
        <v>30531</v>
      </c>
      <c r="D8629" s="55" t="s">
        <v>4649</v>
      </c>
      <c r="E8629" s="55" t="s">
        <v>30532</v>
      </c>
      <c r="F8629" s="55" t="s">
        <v>4651</v>
      </c>
      <c r="G8629" s="55" t="s">
        <v>30533</v>
      </c>
      <c r="H8629" s="55">
        <v>0</v>
      </c>
    </row>
    <row r="8630" spans="1:8" ht="12.5" customHeight="1">
      <c r="A8630" s="55">
        <v>12782</v>
      </c>
      <c r="B8630" s="55">
        <v>6</v>
      </c>
      <c r="C8630" s="55" t="s">
        <v>30534</v>
      </c>
      <c r="D8630" s="55" t="s">
        <v>4649</v>
      </c>
      <c r="E8630" s="55" t="s">
        <v>30535</v>
      </c>
      <c r="F8630" s="55" t="s">
        <v>4651</v>
      </c>
      <c r="G8630" s="55" t="s">
        <v>30536</v>
      </c>
      <c r="H8630" s="55">
        <v>0</v>
      </c>
    </row>
    <row r="8631" spans="1:8" ht="12.5" customHeight="1">
      <c r="A8631" s="55">
        <v>13270</v>
      </c>
      <c r="B8631" s="55">
        <v>6</v>
      </c>
      <c r="C8631" s="55" t="s">
        <v>30537</v>
      </c>
      <c r="D8631" s="55" t="s">
        <v>4649</v>
      </c>
      <c r="E8631" s="55" t="s">
        <v>30538</v>
      </c>
      <c r="F8631" s="55" t="s">
        <v>4651</v>
      </c>
      <c r="G8631" s="55" t="s">
        <v>30539</v>
      </c>
      <c r="H8631" s="55">
        <v>0</v>
      </c>
    </row>
    <row r="8632" spans="1:8" ht="12.5" customHeight="1">
      <c r="A8632" s="55">
        <v>13706</v>
      </c>
      <c r="B8632" s="55">
        <v>6</v>
      </c>
      <c r="C8632" s="55" t="s">
        <v>30540</v>
      </c>
      <c r="D8632" s="55" t="s">
        <v>4649</v>
      </c>
      <c r="E8632" s="55" t="s">
        <v>30541</v>
      </c>
      <c r="F8632" s="55" t="s">
        <v>4651</v>
      </c>
      <c r="G8632" s="55" t="s">
        <v>30542</v>
      </c>
      <c r="H8632" s="55">
        <v>0</v>
      </c>
    </row>
    <row r="8633" spans="1:8" ht="12.5" customHeight="1">
      <c r="A8633" s="55">
        <v>14363</v>
      </c>
      <c r="B8633" s="55">
        <v>6</v>
      </c>
      <c r="C8633" s="55" t="s">
        <v>30543</v>
      </c>
      <c r="D8633" s="55" t="s">
        <v>4649</v>
      </c>
      <c r="E8633" s="55" t="s">
        <v>30544</v>
      </c>
      <c r="F8633" s="55" t="s">
        <v>4651</v>
      </c>
      <c r="G8633" s="55" t="s">
        <v>30545</v>
      </c>
      <c r="H8633" s="55">
        <v>0</v>
      </c>
    </row>
    <row r="8634" spans="1:8" ht="12.5" customHeight="1">
      <c r="A8634" s="55">
        <v>14578</v>
      </c>
      <c r="B8634" s="55">
        <v>6</v>
      </c>
      <c r="C8634" s="55" t="s">
        <v>30546</v>
      </c>
      <c r="D8634" s="55" t="s">
        <v>4649</v>
      </c>
      <c r="E8634" s="55" t="s">
        <v>30547</v>
      </c>
      <c r="F8634" s="55" t="s">
        <v>4651</v>
      </c>
      <c r="G8634" s="55" t="s">
        <v>30548</v>
      </c>
      <c r="H8634" s="55">
        <v>0</v>
      </c>
    </row>
    <row r="8635" spans="1:8" ht="12.5" customHeight="1">
      <c r="A8635" s="55">
        <v>15363</v>
      </c>
      <c r="B8635" s="55">
        <v>6</v>
      </c>
      <c r="C8635" s="55" t="s">
        <v>30549</v>
      </c>
      <c r="D8635" s="55" t="s">
        <v>4649</v>
      </c>
      <c r="E8635" s="55" t="s">
        <v>30550</v>
      </c>
      <c r="F8635" s="55" t="s">
        <v>4651</v>
      </c>
      <c r="G8635" s="55" t="s">
        <v>30551</v>
      </c>
      <c r="H8635" s="55">
        <v>0</v>
      </c>
    </row>
    <row r="8636" spans="1:8" ht="12.5" customHeight="1">
      <c r="A8636" s="55">
        <v>15402</v>
      </c>
      <c r="B8636" s="55">
        <v>6</v>
      </c>
      <c r="C8636" s="55" t="s">
        <v>30552</v>
      </c>
      <c r="D8636" s="55" t="s">
        <v>4649</v>
      </c>
      <c r="E8636" s="55" t="s">
        <v>30553</v>
      </c>
      <c r="F8636" s="55" t="s">
        <v>4651</v>
      </c>
      <c r="G8636" s="55" t="s">
        <v>30554</v>
      </c>
      <c r="H8636" s="55">
        <v>0</v>
      </c>
    </row>
    <row r="8637" spans="1:8" ht="12.5" customHeight="1">
      <c r="A8637" s="55">
        <v>15490</v>
      </c>
      <c r="B8637" s="55">
        <v>6</v>
      </c>
      <c r="C8637" s="55" t="s">
        <v>30555</v>
      </c>
      <c r="D8637" s="55" t="s">
        <v>4649</v>
      </c>
      <c r="E8637" s="55" t="s">
        <v>30556</v>
      </c>
      <c r="F8637" s="55" t="s">
        <v>4651</v>
      </c>
      <c r="G8637" s="55" t="s">
        <v>30557</v>
      </c>
      <c r="H8637" s="55">
        <v>0</v>
      </c>
    </row>
    <row r="8638" spans="1:8" ht="12.5" customHeight="1">
      <c r="A8638" s="55">
        <v>15847</v>
      </c>
      <c r="B8638" s="55">
        <v>6</v>
      </c>
      <c r="C8638" s="55" t="s">
        <v>30558</v>
      </c>
      <c r="D8638" s="55" t="s">
        <v>4649</v>
      </c>
      <c r="E8638" s="55" t="s">
        <v>30559</v>
      </c>
      <c r="F8638" s="55" t="s">
        <v>4651</v>
      </c>
      <c r="G8638" s="55" t="s">
        <v>30560</v>
      </c>
      <c r="H8638" s="55">
        <v>0</v>
      </c>
    </row>
    <row r="8639" spans="1:8" ht="12.5" customHeight="1">
      <c r="A8639" s="55">
        <v>15916</v>
      </c>
      <c r="B8639" s="55">
        <v>6</v>
      </c>
      <c r="C8639" s="55" t="s">
        <v>30561</v>
      </c>
      <c r="D8639" s="55" t="s">
        <v>4649</v>
      </c>
      <c r="E8639" s="55" t="s">
        <v>30562</v>
      </c>
      <c r="F8639" s="55" t="s">
        <v>4651</v>
      </c>
      <c r="G8639" s="55" t="s">
        <v>30563</v>
      </c>
      <c r="H8639" s="55">
        <v>0</v>
      </c>
    </row>
    <row r="8640" spans="1:8" ht="12.5" customHeight="1">
      <c r="A8640" s="55">
        <v>17691</v>
      </c>
      <c r="B8640" s="55">
        <v>6</v>
      </c>
      <c r="C8640" s="55" t="s">
        <v>30564</v>
      </c>
      <c r="D8640" s="55" t="s">
        <v>4649</v>
      </c>
      <c r="E8640" s="55" t="s">
        <v>30565</v>
      </c>
      <c r="F8640" s="55" t="s">
        <v>4651</v>
      </c>
      <c r="G8640" s="55" t="s">
        <v>30566</v>
      </c>
      <c r="H8640" s="55">
        <v>0</v>
      </c>
    </row>
    <row r="8641" spans="1:8" ht="12.5" customHeight="1">
      <c r="A8641" s="55">
        <v>18433</v>
      </c>
      <c r="B8641" s="55">
        <v>6</v>
      </c>
      <c r="C8641" s="55" t="s">
        <v>30567</v>
      </c>
      <c r="D8641" s="55" t="s">
        <v>4649</v>
      </c>
      <c r="E8641" s="55" t="s">
        <v>30568</v>
      </c>
      <c r="F8641" s="55" t="s">
        <v>4651</v>
      </c>
      <c r="G8641" s="55" t="s">
        <v>30569</v>
      </c>
      <c r="H8641" s="55">
        <v>0</v>
      </c>
    </row>
    <row r="8642" spans="1:8" ht="12.5" customHeight="1">
      <c r="A8642" s="55">
        <v>18580</v>
      </c>
      <c r="B8642" s="55">
        <v>6</v>
      </c>
      <c r="C8642" s="55" t="s">
        <v>30570</v>
      </c>
      <c r="D8642" s="55" t="s">
        <v>4649</v>
      </c>
      <c r="E8642" s="55" t="s">
        <v>30571</v>
      </c>
      <c r="F8642" s="55" t="s">
        <v>4651</v>
      </c>
      <c r="G8642" s="55" t="s">
        <v>30572</v>
      </c>
      <c r="H8642" s="55">
        <v>0</v>
      </c>
    </row>
    <row r="8643" spans="1:8" ht="12.5" customHeight="1">
      <c r="A8643" s="55">
        <v>18749</v>
      </c>
      <c r="B8643" s="55">
        <v>6</v>
      </c>
      <c r="C8643" s="55" t="s">
        <v>30573</v>
      </c>
      <c r="D8643" s="55" t="s">
        <v>4649</v>
      </c>
      <c r="E8643" s="55" t="s">
        <v>30574</v>
      </c>
      <c r="F8643" s="55" t="s">
        <v>4651</v>
      </c>
      <c r="G8643" s="55" t="s">
        <v>30575</v>
      </c>
      <c r="H8643" s="55">
        <v>0</v>
      </c>
    </row>
    <row r="8644" spans="1:8" ht="12.5" customHeight="1">
      <c r="A8644" s="55">
        <v>19525</v>
      </c>
      <c r="B8644" s="55">
        <v>6</v>
      </c>
      <c r="C8644" s="55" t="s">
        <v>30576</v>
      </c>
      <c r="D8644" s="55" t="s">
        <v>4649</v>
      </c>
      <c r="E8644" s="55" t="s">
        <v>30577</v>
      </c>
      <c r="F8644" s="55" t="s">
        <v>4651</v>
      </c>
      <c r="G8644" s="55" t="s">
        <v>30578</v>
      </c>
      <c r="H8644" s="55">
        <v>0</v>
      </c>
    </row>
    <row r="8645" spans="1:8" ht="12.5" customHeight="1">
      <c r="A8645" s="55">
        <v>20034</v>
      </c>
      <c r="B8645" s="55">
        <v>6</v>
      </c>
      <c r="C8645" s="55" t="s">
        <v>30579</v>
      </c>
      <c r="D8645" s="55" t="s">
        <v>4649</v>
      </c>
      <c r="E8645" s="55" t="s">
        <v>30580</v>
      </c>
      <c r="F8645" s="55" t="s">
        <v>4651</v>
      </c>
      <c r="G8645" s="55" t="s">
        <v>30581</v>
      </c>
      <c r="H8645" s="55">
        <v>0</v>
      </c>
    </row>
    <row r="8646" spans="1:8" ht="12.5" customHeight="1">
      <c r="A8646" s="55">
        <v>20468</v>
      </c>
      <c r="B8646" s="55">
        <v>6</v>
      </c>
      <c r="C8646" s="55" t="s">
        <v>30582</v>
      </c>
      <c r="D8646" s="55" t="s">
        <v>4649</v>
      </c>
      <c r="E8646" s="55" t="s">
        <v>30583</v>
      </c>
      <c r="F8646" s="55" t="s">
        <v>4651</v>
      </c>
      <c r="G8646" s="55" t="s">
        <v>30584</v>
      </c>
      <c r="H8646" s="55">
        <v>0</v>
      </c>
    </row>
    <row r="8647" spans="1:8" ht="12.5" customHeight="1">
      <c r="A8647" s="55">
        <v>21318</v>
      </c>
      <c r="B8647" s="55">
        <v>6</v>
      </c>
      <c r="C8647" s="55" t="s">
        <v>30585</v>
      </c>
      <c r="D8647" s="55" t="s">
        <v>4649</v>
      </c>
      <c r="E8647" s="55" t="s">
        <v>30586</v>
      </c>
      <c r="F8647" s="55" t="s">
        <v>4651</v>
      </c>
      <c r="G8647" s="55" t="s">
        <v>30587</v>
      </c>
      <c r="H8647" s="55">
        <v>0</v>
      </c>
    </row>
    <row r="8648" spans="1:8" ht="12.5" customHeight="1">
      <c r="A8648" s="55">
        <v>21464</v>
      </c>
      <c r="B8648" s="55">
        <v>6</v>
      </c>
      <c r="C8648" s="55" t="s">
        <v>30588</v>
      </c>
      <c r="D8648" s="55" t="s">
        <v>4649</v>
      </c>
      <c r="E8648" s="55" t="s">
        <v>30589</v>
      </c>
      <c r="F8648" s="55" t="s">
        <v>4651</v>
      </c>
      <c r="G8648" s="55" t="s">
        <v>30590</v>
      </c>
      <c r="H8648" s="55">
        <v>0</v>
      </c>
    </row>
    <row r="8649" spans="1:8" ht="12.5" customHeight="1">
      <c r="A8649" s="55">
        <v>21490</v>
      </c>
      <c r="B8649" s="55">
        <v>6</v>
      </c>
      <c r="C8649" s="55" t="s">
        <v>30591</v>
      </c>
      <c r="D8649" s="55" t="s">
        <v>4649</v>
      </c>
      <c r="E8649" s="55" t="s">
        <v>30592</v>
      </c>
      <c r="F8649" s="55" t="s">
        <v>4651</v>
      </c>
      <c r="G8649" s="55" t="s">
        <v>30593</v>
      </c>
      <c r="H8649" s="55">
        <v>0</v>
      </c>
    </row>
    <row r="8650" spans="1:8" ht="12.5" customHeight="1">
      <c r="A8650" s="55">
        <v>22765</v>
      </c>
      <c r="B8650" s="55">
        <v>6</v>
      </c>
      <c r="C8650" s="55" t="s">
        <v>30594</v>
      </c>
      <c r="D8650" s="55" t="s">
        <v>4649</v>
      </c>
      <c r="E8650" s="55" t="s">
        <v>30595</v>
      </c>
      <c r="F8650" s="55" t="s">
        <v>4651</v>
      </c>
      <c r="G8650" s="55" t="s">
        <v>30596</v>
      </c>
      <c r="H8650" s="55">
        <v>0</v>
      </c>
    </row>
    <row r="8651" spans="1:8" ht="12.5" customHeight="1">
      <c r="A8651" s="55">
        <v>23048</v>
      </c>
      <c r="B8651" s="55">
        <v>6</v>
      </c>
      <c r="C8651" s="55" t="s">
        <v>30597</v>
      </c>
      <c r="D8651" s="55" t="s">
        <v>4649</v>
      </c>
      <c r="E8651" s="55" t="s">
        <v>30598</v>
      </c>
      <c r="F8651" s="55" t="s">
        <v>4651</v>
      </c>
      <c r="G8651" s="55" t="s">
        <v>30599</v>
      </c>
      <c r="H8651" s="55">
        <v>0</v>
      </c>
    </row>
    <row r="8652" spans="1:8" ht="12.5" customHeight="1">
      <c r="A8652" s="55">
        <v>23172</v>
      </c>
      <c r="B8652" s="55">
        <v>6</v>
      </c>
      <c r="C8652" s="55" t="s">
        <v>30600</v>
      </c>
      <c r="D8652" s="55" t="s">
        <v>4649</v>
      </c>
      <c r="E8652" s="55" t="s">
        <v>30601</v>
      </c>
      <c r="F8652" s="55" t="s">
        <v>4651</v>
      </c>
      <c r="G8652" s="55" t="s">
        <v>30602</v>
      </c>
      <c r="H8652" s="55">
        <v>0</v>
      </c>
    </row>
    <row r="8653" spans="1:8" ht="12.5" customHeight="1">
      <c r="A8653" s="55">
        <v>23208</v>
      </c>
      <c r="B8653" s="55">
        <v>6</v>
      </c>
      <c r="C8653" s="55" t="s">
        <v>30603</v>
      </c>
      <c r="D8653" s="55" t="s">
        <v>4649</v>
      </c>
      <c r="E8653" s="55" t="s">
        <v>30604</v>
      </c>
      <c r="F8653" s="55" t="s">
        <v>4651</v>
      </c>
      <c r="G8653" s="55" t="s">
        <v>30605</v>
      </c>
      <c r="H8653" s="55">
        <v>0</v>
      </c>
    </row>
    <row r="8654" spans="1:8" ht="12.5" customHeight="1">
      <c r="A8654" s="55">
        <v>23245</v>
      </c>
      <c r="B8654" s="55">
        <v>6</v>
      </c>
      <c r="C8654" s="55" t="s">
        <v>30606</v>
      </c>
      <c r="D8654" s="55" t="s">
        <v>4649</v>
      </c>
      <c r="E8654" s="55" t="s">
        <v>30607</v>
      </c>
      <c r="F8654" s="55" t="s">
        <v>4651</v>
      </c>
      <c r="G8654" s="55" t="s">
        <v>30608</v>
      </c>
      <c r="H8654" s="55">
        <v>0</v>
      </c>
    </row>
    <row r="8655" spans="1:8" ht="12.5" customHeight="1">
      <c r="A8655" s="55">
        <v>23376</v>
      </c>
      <c r="B8655" s="55">
        <v>6</v>
      </c>
      <c r="C8655" s="55" t="s">
        <v>30609</v>
      </c>
      <c r="D8655" s="55" t="s">
        <v>4649</v>
      </c>
      <c r="E8655" s="55" t="s">
        <v>30610</v>
      </c>
      <c r="F8655" s="55" t="s">
        <v>4651</v>
      </c>
      <c r="G8655" s="55" t="s">
        <v>30611</v>
      </c>
      <c r="H8655" s="55">
        <v>0</v>
      </c>
    </row>
    <row r="8656" spans="1:8" ht="12.5" customHeight="1">
      <c r="A8656" s="55">
        <v>24786</v>
      </c>
      <c r="B8656" s="55">
        <v>6</v>
      </c>
      <c r="C8656" s="55" t="s">
        <v>30612</v>
      </c>
      <c r="D8656" s="55" t="s">
        <v>4649</v>
      </c>
      <c r="E8656" s="55" t="s">
        <v>30613</v>
      </c>
      <c r="F8656" s="55" t="s">
        <v>4651</v>
      </c>
      <c r="G8656" s="55" t="s">
        <v>30614</v>
      </c>
      <c r="H8656" s="55">
        <v>0</v>
      </c>
    </row>
    <row r="8657" spans="1:8" ht="12.5" customHeight="1">
      <c r="A8657" s="55">
        <v>25347</v>
      </c>
      <c r="B8657" s="55">
        <v>6</v>
      </c>
      <c r="C8657" s="55" t="s">
        <v>30615</v>
      </c>
      <c r="D8657" s="55" t="s">
        <v>4649</v>
      </c>
      <c r="E8657" s="55" t="s">
        <v>30616</v>
      </c>
      <c r="F8657" s="55" t="s">
        <v>4651</v>
      </c>
      <c r="G8657" s="55" t="s">
        <v>30617</v>
      </c>
      <c r="H8657" s="55">
        <v>0</v>
      </c>
    </row>
    <row r="8658" spans="1:8" ht="12.5" customHeight="1">
      <c r="A8658" s="55">
        <v>26316</v>
      </c>
      <c r="B8658" s="55">
        <v>6</v>
      </c>
      <c r="C8658" s="55" t="s">
        <v>30618</v>
      </c>
      <c r="D8658" s="55" t="s">
        <v>4649</v>
      </c>
      <c r="E8658" s="55" t="s">
        <v>30619</v>
      </c>
      <c r="F8658" s="55" t="s">
        <v>4651</v>
      </c>
      <c r="G8658" s="55" t="s">
        <v>30620</v>
      </c>
      <c r="H8658" s="55">
        <v>0</v>
      </c>
    </row>
    <row r="8659" spans="1:8" ht="12.5" customHeight="1">
      <c r="A8659" s="55">
        <v>26456</v>
      </c>
      <c r="B8659" s="55">
        <v>6</v>
      </c>
      <c r="C8659" s="55" t="s">
        <v>30621</v>
      </c>
      <c r="D8659" s="55" t="s">
        <v>4649</v>
      </c>
      <c r="E8659" s="55" t="s">
        <v>30622</v>
      </c>
      <c r="F8659" s="55" t="s">
        <v>4651</v>
      </c>
      <c r="G8659" s="55" t="s">
        <v>30623</v>
      </c>
      <c r="H8659" s="55">
        <v>0</v>
      </c>
    </row>
    <row r="8660" spans="1:8" ht="12.5" customHeight="1">
      <c r="A8660" s="55">
        <v>27653</v>
      </c>
      <c r="B8660" s="55">
        <v>6</v>
      </c>
      <c r="C8660" s="55" t="s">
        <v>30624</v>
      </c>
      <c r="D8660" s="55" t="s">
        <v>4649</v>
      </c>
      <c r="E8660" s="55" t="s">
        <v>30625</v>
      </c>
      <c r="F8660" s="55" t="s">
        <v>4651</v>
      </c>
      <c r="G8660" s="55" t="s">
        <v>30626</v>
      </c>
      <c r="H8660" s="55">
        <v>0</v>
      </c>
    </row>
    <row r="8661" spans="1:8" ht="12.5" customHeight="1">
      <c r="A8661" s="55">
        <v>29005</v>
      </c>
      <c r="B8661" s="55">
        <v>6</v>
      </c>
      <c r="C8661" s="55" t="s">
        <v>30627</v>
      </c>
      <c r="D8661" s="55" t="s">
        <v>4649</v>
      </c>
      <c r="E8661" s="55" t="s">
        <v>30628</v>
      </c>
      <c r="F8661" s="55" t="s">
        <v>4651</v>
      </c>
      <c r="G8661" s="55" t="s">
        <v>30629</v>
      </c>
      <c r="H8661" s="55">
        <v>0</v>
      </c>
    </row>
    <row r="8662" spans="1:8" ht="12.5" customHeight="1">
      <c r="A8662" s="55">
        <v>29152</v>
      </c>
      <c r="B8662" s="55">
        <v>6</v>
      </c>
      <c r="C8662" s="55" t="s">
        <v>30630</v>
      </c>
      <c r="D8662" s="55" t="s">
        <v>4649</v>
      </c>
      <c r="E8662" s="55" t="s">
        <v>30631</v>
      </c>
      <c r="F8662" s="55" t="s">
        <v>4651</v>
      </c>
      <c r="G8662" s="55" t="s">
        <v>30632</v>
      </c>
      <c r="H8662" s="55">
        <v>0</v>
      </c>
    </row>
    <row r="8663" spans="1:8" ht="12.5" customHeight="1">
      <c r="A8663" s="55">
        <v>29229</v>
      </c>
      <c r="B8663" s="55">
        <v>6</v>
      </c>
      <c r="C8663" s="55" t="s">
        <v>30633</v>
      </c>
      <c r="D8663" s="55" t="s">
        <v>4649</v>
      </c>
      <c r="E8663" s="55" t="s">
        <v>30634</v>
      </c>
      <c r="F8663" s="55" t="s">
        <v>4651</v>
      </c>
      <c r="G8663" s="55" t="s">
        <v>30635</v>
      </c>
      <c r="H8663" s="55">
        <v>0</v>
      </c>
    </row>
    <row r="8664" spans="1:8" ht="12.5" customHeight="1">
      <c r="A8664" s="55">
        <v>12158</v>
      </c>
      <c r="B8664" s="55">
        <v>6</v>
      </c>
      <c r="C8664" s="55" t="s">
        <v>30636</v>
      </c>
      <c r="D8664" s="55" t="s">
        <v>4649</v>
      </c>
      <c r="E8664" s="55" t="s">
        <v>30637</v>
      </c>
      <c r="F8664" s="55" t="s">
        <v>4651</v>
      </c>
      <c r="G8664" s="55" t="s">
        <v>30638</v>
      </c>
      <c r="H8664" s="55">
        <v>0</v>
      </c>
    </row>
    <row r="8665" spans="1:8" ht="12.5" customHeight="1">
      <c r="A8665" s="55">
        <v>12447</v>
      </c>
      <c r="B8665" s="55">
        <v>6</v>
      </c>
      <c r="C8665" s="55" t="s">
        <v>30639</v>
      </c>
      <c r="D8665" s="55" t="s">
        <v>4649</v>
      </c>
      <c r="E8665" s="55" t="s">
        <v>30640</v>
      </c>
      <c r="F8665" s="55" t="s">
        <v>4651</v>
      </c>
      <c r="G8665" s="55" t="s">
        <v>30641</v>
      </c>
      <c r="H8665" s="55">
        <v>0</v>
      </c>
    </row>
    <row r="8666" spans="1:8" ht="12.5" customHeight="1">
      <c r="A8666" s="55">
        <v>12936</v>
      </c>
      <c r="B8666" s="55">
        <v>6</v>
      </c>
      <c r="C8666" s="55" t="s">
        <v>30642</v>
      </c>
      <c r="D8666" s="55" t="s">
        <v>4649</v>
      </c>
      <c r="E8666" s="55" t="s">
        <v>30643</v>
      </c>
      <c r="F8666" s="55" t="s">
        <v>4651</v>
      </c>
      <c r="G8666" s="55" t="s">
        <v>30644</v>
      </c>
      <c r="H8666" s="55">
        <v>0</v>
      </c>
    </row>
    <row r="8667" spans="1:8" ht="12.5" customHeight="1">
      <c r="A8667" s="55">
        <v>15201</v>
      </c>
      <c r="B8667" s="55">
        <v>6</v>
      </c>
      <c r="C8667" s="55" t="s">
        <v>30645</v>
      </c>
      <c r="D8667" s="55" t="s">
        <v>4649</v>
      </c>
      <c r="E8667" s="55" t="s">
        <v>30646</v>
      </c>
      <c r="F8667" s="55" t="s">
        <v>4651</v>
      </c>
      <c r="G8667" s="55" t="s">
        <v>30647</v>
      </c>
      <c r="H8667" s="55">
        <v>0</v>
      </c>
    </row>
    <row r="8668" spans="1:8" ht="12.5" customHeight="1">
      <c r="A8668" s="55">
        <v>15559</v>
      </c>
      <c r="B8668" s="55">
        <v>6</v>
      </c>
      <c r="C8668" s="55" t="s">
        <v>30648</v>
      </c>
      <c r="D8668" s="55" t="s">
        <v>4649</v>
      </c>
      <c r="E8668" s="55" t="s">
        <v>30649</v>
      </c>
      <c r="F8668" s="55" t="s">
        <v>4651</v>
      </c>
      <c r="G8668" s="55" t="s">
        <v>30650</v>
      </c>
      <c r="H8668" s="55">
        <v>0</v>
      </c>
    </row>
    <row r="8669" spans="1:8" ht="12.5" customHeight="1">
      <c r="A8669" s="55">
        <v>15567</v>
      </c>
      <c r="B8669" s="55">
        <v>6</v>
      </c>
      <c r="C8669" s="55" t="s">
        <v>30651</v>
      </c>
      <c r="D8669" s="55" t="s">
        <v>4649</v>
      </c>
      <c r="E8669" s="55" t="s">
        <v>30652</v>
      </c>
      <c r="F8669" s="55" t="s">
        <v>4651</v>
      </c>
      <c r="G8669" s="55" t="s">
        <v>30653</v>
      </c>
      <c r="H8669" s="55">
        <v>0</v>
      </c>
    </row>
    <row r="8670" spans="1:8" ht="12.5" customHeight="1">
      <c r="A8670" s="55">
        <v>16220</v>
      </c>
      <c r="B8670" s="55">
        <v>6</v>
      </c>
      <c r="C8670" s="55" t="s">
        <v>30654</v>
      </c>
      <c r="D8670" s="55" t="s">
        <v>4649</v>
      </c>
      <c r="E8670" s="55" t="s">
        <v>30655</v>
      </c>
      <c r="F8670" s="55" t="s">
        <v>4651</v>
      </c>
      <c r="G8670" s="55" t="s">
        <v>30656</v>
      </c>
      <c r="H8670" s="55">
        <v>0</v>
      </c>
    </row>
    <row r="8671" spans="1:8" ht="12.5" customHeight="1">
      <c r="A8671" s="55">
        <v>16363</v>
      </c>
      <c r="B8671" s="55">
        <v>6</v>
      </c>
      <c r="C8671" s="55" t="s">
        <v>30657</v>
      </c>
      <c r="D8671" s="55" t="s">
        <v>4649</v>
      </c>
      <c r="E8671" s="55" t="s">
        <v>30658</v>
      </c>
      <c r="F8671" s="55" t="s">
        <v>4651</v>
      </c>
      <c r="G8671" s="55" t="s">
        <v>30659</v>
      </c>
      <c r="H8671" s="55">
        <v>0</v>
      </c>
    </row>
    <row r="8672" spans="1:8" ht="12.5" customHeight="1">
      <c r="A8672" s="55">
        <v>16643</v>
      </c>
      <c r="B8672" s="55">
        <v>6</v>
      </c>
      <c r="C8672" s="55" t="s">
        <v>30660</v>
      </c>
      <c r="D8672" s="55" t="s">
        <v>4649</v>
      </c>
      <c r="E8672" s="55" t="s">
        <v>30661</v>
      </c>
      <c r="F8672" s="55" t="s">
        <v>4651</v>
      </c>
      <c r="G8672" s="55" t="s">
        <v>30662</v>
      </c>
      <c r="H8672" s="55">
        <v>0</v>
      </c>
    </row>
    <row r="8673" spans="1:8" ht="12.5" customHeight="1">
      <c r="A8673" s="55">
        <v>16855</v>
      </c>
      <c r="B8673" s="55">
        <v>6</v>
      </c>
      <c r="C8673" s="55" t="s">
        <v>30663</v>
      </c>
      <c r="D8673" s="55" t="s">
        <v>4649</v>
      </c>
      <c r="E8673" s="55" t="s">
        <v>30664</v>
      </c>
      <c r="F8673" s="55" t="s">
        <v>4651</v>
      </c>
      <c r="G8673" s="55" t="s">
        <v>30665</v>
      </c>
      <c r="H8673" s="55">
        <v>0</v>
      </c>
    </row>
    <row r="8674" spans="1:8" ht="12.5" customHeight="1">
      <c r="A8674" s="55">
        <v>17175</v>
      </c>
      <c r="B8674" s="55">
        <v>6</v>
      </c>
      <c r="C8674" s="55" t="s">
        <v>30666</v>
      </c>
      <c r="D8674" s="55" t="s">
        <v>4649</v>
      </c>
      <c r="E8674" s="55" t="s">
        <v>30667</v>
      </c>
      <c r="F8674" s="55" t="s">
        <v>4651</v>
      </c>
      <c r="G8674" s="55" t="s">
        <v>30668</v>
      </c>
      <c r="H8674" s="55">
        <v>0</v>
      </c>
    </row>
    <row r="8675" spans="1:8" ht="12.5" customHeight="1">
      <c r="A8675" s="55">
        <v>18122</v>
      </c>
      <c r="B8675" s="55">
        <v>6</v>
      </c>
      <c r="C8675" s="55" t="s">
        <v>30669</v>
      </c>
      <c r="D8675" s="55" t="s">
        <v>4649</v>
      </c>
      <c r="E8675" s="55" t="s">
        <v>30670</v>
      </c>
      <c r="F8675" s="55" t="s">
        <v>4651</v>
      </c>
      <c r="G8675" s="55" t="s">
        <v>30671</v>
      </c>
      <c r="H8675" s="55">
        <v>0</v>
      </c>
    </row>
    <row r="8676" spans="1:8" ht="12.5" customHeight="1">
      <c r="A8676" s="55">
        <v>18372</v>
      </c>
      <c r="B8676" s="55">
        <v>6</v>
      </c>
      <c r="C8676" s="55" t="s">
        <v>30672</v>
      </c>
      <c r="D8676" s="55" t="s">
        <v>4649</v>
      </c>
      <c r="E8676" s="55" t="s">
        <v>30673</v>
      </c>
      <c r="F8676" s="55" t="s">
        <v>4651</v>
      </c>
      <c r="G8676" s="55" t="s">
        <v>30674</v>
      </c>
      <c r="H8676" s="55">
        <v>0</v>
      </c>
    </row>
    <row r="8677" spans="1:8" ht="12.5" customHeight="1">
      <c r="A8677" s="55">
        <v>18674</v>
      </c>
      <c r="B8677" s="55">
        <v>6</v>
      </c>
      <c r="C8677" s="55" t="s">
        <v>30675</v>
      </c>
      <c r="D8677" s="55" t="s">
        <v>4649</v>
      </c>
      <c r="E8677" s="55" t="s">
        <v>30676</v>
      </c>
      <c r="F8677" s="55" t="s">
        <v>4651</v>
      </c>
      <c r="G8677" s="55" t="s">
        <v>30677</v>
      </c>
      <c r="H8677" s="55">
        <v>0</v>
      </c>
    </row>
    <row r="8678" spans="1:8" ht="12.5" customHeight="1">
      <c r="A8678" s="55">
        <v>20312</v>
      </c>
      <c r="B8678" s="55">
        <v>6</v>
      </c>
      <c r="C8678" s="55" t="s">
        <v>30678</v>
      </c>
      <c r="D8678" s="55" t="s">
        <v>4649</v>
      </c>
      <c r="E8678" s="55" t="s">
        <v>30679</v>
      </c>
      <c r="F8678" s="55" t="s">
        <v>4651</v>
      </c>
      <c r="G8678" s="55" t="s">
        <v>30680</v>
      </c>
      <c r="H8678" s="55">
        <v>0</v>
      </c>
    </row>
    <row r="8679" spans="1:8" ht="12.5" customHeight="1">
      <c r="A8679" s="55">
        <v>20375</v>
      </c>
      <c r="B8679" s="55">
        <v>6</v>
      </c>
      <c r="C8679" s="55" t="s">
        <v>30681</v>
      </c>
      <c r="D8679" s="55" t="s">
        <v>4649</v>
      </c>
      <c r="E8679" s="55" t="s">
        <v>30682</v>
      </c>
      <c r="F8679" s="55" t="s">
        <v>4651</v>
      </c>
      <c r="G8679" s="55" t="s">
        <v>30683</v>
      </c>
      <c r="H8679" s="55">
        <v>0</v>
      </c>
    </row>
    <row r="8680" spans="1:8" ht="12.5" customHeight="1">
      <c r="A8680" s="55">
        <v>20792</v>
      </c>
      <c r="B8680" s="55">
        <v>6</v>
      </c>
      <c r="C8680" s="55" t="s">
        <v>30684</v>
      </c>
      <c r="D8680" s="55" t="s">
        <v>4649</v>
      </c>
      <c r="E8680" s="55" t="s">
        <v>30685</v>
      </c>
      <c r="F8680" s="55" t="s">
        <v>4651</v>
      </c>
      <c r="G8680" s="55" t="s">
        <v>30686</v>
      </c>
      <c r="H8680" s="55">
        <v>0</v>
      </c>
    </row>
    <row r="8681" spans="1:8" ht="12.5" customHeight="1">
      <c r="A8681" s="55">
        <v>23113</v>
      </c>
      <c r="B8681" s="55">
        <v>6</v>
      </c>
      <c r="C8681" s="55" t="s">
        <v>30687</v>
      </c>
      <c r="D8681" s="55" t="s">
        <v>4649</v>
      </c>
      <c r="E8681" s="55" t="s">
        <v>30688</v>
      </c>
      <c r="F8681" s="55" t="s">
        <v>4651</v>
      </c>
      <c r="G8681" s="55" t="s">
        <v>30689</v>
      </c>
      <c r="H8681" s="55">
        <v>0</v>
      </c>
    </row>
    <row r="8682" spans="1:8" ht="12.5" customHeight="1">
      <c r="A8682" s="55">
        <v>24621</v>
      </c>
      <c r="B8682" s="55">
        <v>6</v>
      </c>
      <c r="C8682" s="55" t="s">
        <v>30690</v>
      </c>
      <c r="D8682" s="55" t="s">
        <v>4649</v>
      </c>
      <c r="E8682" s="55" t="s">
        <v>30691</v>
      </c>
      <c r="F8682" s="55" t="s">
        <v>4651</v>
      </c>
      <c r="G8682" s="55" t="s">
        <v>30692</v>
      </c>
      <c r="H8682" s="55">
        <v>0</v>
      </c>
    </row>
    <row r="8683" spans="1:8" ht="12.5" customHeight="1">
      <c r="A8683" s="55">
        <v>24627</v>
      </c>
      <c r="B8683" s="55">
        <v>6</v>
      </c>
      <c r="C8683" s="55" t="s">
        <v>30693</v>
      </c>
      <c r="D8683" s="55" t="s">
        <v>4649</v>
      </c>
      <c r="E8683" s="55" t="s">
        <v>30694</v>
      </c>
      <c r="F8683" s="55" t="s">
        <v>4651</v>
      </c>
      <c r="G8683" s="55" t="s">
        <v>30695</v>
      </c>
      <c r="H8683" s="55">
        <v>0</v>
      </c>
    </row>
    <row r="8684" spans="1:8" ht="12.5" customHeight="1">
      <c r="A8684" s="55">
        <v>26185</v>
      </c>
      <c r="B8684" s="55">
        <v>6</v>
      </c>
      <c r="C8684" s="55" t="s">
        <v>30696</v>
      </c>
      <c r="D8684" s="55" t="s">
        <v>4649</v>
      </c>
      <c r="E8684" s="55" t="s">
        <v>30697</v>
      </c>
      <c r="F8684" s="55" t="s">
        <v>4651</v>
      </c>
      <c r="G8684" s="55" t="s">
        <v>30698</v>
      </c>
      <c r="H8684" s="55">
        <v>0</v>
      </c>
    </row>
    <row r="8685" spans="1:8" ht="12.5" customHeight="1">
      <c r="A8685" s="55">
        <v>26683</v>
      </c>
      <c r="B8685" s="55">
        <v>6</v>
      </c>
      <c r="C8685" s="55" t="s">
        <v>30699</v>
      </c>
      <c r="D8685" s="55" t="s">
        <v>4649</v>
      </c>
      <c r="E8685" s="55" t="s">
        <v>30700</v>
      </c>
      <c r="F8685" s="55" t="s">
        <v>4651</v>
      </c>
      <c r="G8685" s="55" t="s">
        <v>30701</v>
      </c>
      <c r="H8685" s="55">
        <v>0</v>
      </c>
    </row>
    <row r="8686" spans="1:8" ht="12.5" customHeight="1">
      <c r="A8686" s="55">
        <v>29282</v>
      </c>
      <c r="B8686" s="55">
        <v>6</v>
      </c>
      <c r="C8686" s="55" t="s">
        <v>30702</v>
      </c>
      <c r="D8686" s="55" t="s">
        <v>4649</v>
      </c>
      <c r="E8686" s="55" t="s">
        <v>30703</v>
      </c>
      <c r="F8686" s="55" t="s">
        <v>4651</v>
      </c>
      <c r="G8686" s="55" t="s">
        <v>30704</v>
      </c>
      <c r="H8686" s="55">
        <v>0</v>
      </c>
    </row>
    <row r="8687" spans="1:8" ht="12.5" customHeight="1">
      <c r="A8687" s="55">
        <v>11223</v>
      </c>
      <c r="B8687" s="55">
        <v>6</v>
      </c>
      <c r="C8687" s="55" t="s">
        <v>30705</v>
      </c>
      <c r="D8687" s="55" t="s">
        <v>4649</v>
      </c>
      <c r="E8687" s="55" t="s">
        <v>30706</v>
      </c>
      <c r="F8687" s="55" t="s">
        <v>4651</v>
      </c>
      <c r="G8687" s="55" t="s">
        <v>30707</v>
      </c>
      <c r="H8687" s="55">
        <v>0</v>
      </c>
    </row>
    <row r="8688" spans="1:8" ht="12.5" customHeight="1">
      <c r="A8688" s="55">
        <v>12077</v>
      </c>
      <c r="B8688" s="55">
        <v>6</v>
      </c>
      <c r="C8688" s="55" t="s">
        <v>30708</v>
      </c>
      <c r="D8688" s="55" t="s">
        <v>4649</v>
      </c>
      <c r="E8688" s="55" t="s">
        <v>30709</v>
      </c>
      <c r="F8688" s="55" t="s">
        <v>4651</v>
      </c>
      <c r="G8688" s="55" t="s">
        <v>30710</v>
      </c>
      <c r="H8688" s="55">
        <v>0</v>
      </c>
    </row>
    <row r="8689" spans="1:8" ht="12.5" customHeight="1">
      <c r="A8689" s="55">
        <v>12113</v>
      </c>
      <c r="B8689" s="55">
        <v>6</v>
      </c>
      <c r="C8689" s="55" t="s">
        <v>30711</v>
      </c>
      <c r="D8689" s="55" t="s">
        <v>4649</v>
      </c>
      <c r="E8689" s="55" t="s">
        <v>30712</v>
      </c>
      <c r="F8689" s="55" t="s">
        <v>4651</v>
      </c>
      <c r="G8689" s="55" t="s">
        <v>30713</v>
      </c>
      <c r="H8689" s="55">
        <v>0</v>
      </c>
    </row>
    <row r="8690" spans="1:8" ht="12.5" customHeight="1">
      <c r="A8690" s="55">
        <v>12928</v>
      </c>
      <c r="B8690" s="55">
        <v>6</v>
      </c>
      <c r="C8690" s="55" t="s">
        <v>30714</v>
      </c>
      <c r="D8690" s="55" t="s">
        <v>4649</v>
      </c>
      <c r="E8690" s="55" t="s">
        <v>30715</v>
      </c>
      <c r="F8690" s="55" t="s">
        <v>4651</v>
      </c>
      <c r="G8690" s="55" t="s">
        <v>30716</v>
      </c>
      <c r="H8690" s="55">
        <v>0</v>
      </c>
    </row>
    <row r="8691" spans="1:8" ht="12.5" customHeight="1">
      <c r="A8691" s="55">
        <v>14084</v>
      </c>
      <c r="B8691" s="55">
        <v>6</v>
      </c>
      <c r="C8691" s="55" t="s">
        <v>30717</v>
      </c>
      <c r="D8691" s="55" t="s">
        <v>4649</v>
      </c>
      <c r="E8691" s="55" t="s">
        <v>30718</v>
      </c>
      <c r="F8691" s="55" t="s">
        <v>4651</v>
      </c>
      <c r="G8691" s="55" t="s">
        <v>30719</v>
      </c>
      <c r="H8691" s="55">
        <v>0</v>
      </c>
    </row>
    <row r="8692" spans="1:8" ht="12.5" customHeight="1">
      <c r="A8692" s="55">
        <v>15340</v>
      </c>
      <c r="B8692" s="55">
        <v>6</v>
      </c>
      <c r="C8692" s="55" t="s">
        <v>30720</v>
      </c>
      <c r="D8692" s="55" t="s">
        <v>4649</v>
      </c>
      <c r="E8692" s="55" t="s">
        <v>30721</v>
      </c>
      <c r="F8692" s="55" t="s">
        <v>4651</v>
      </c>
      <c r="G8692" s="55" t="s">
        <v>30722</v>
      </c>
      <c r="H8692" s="55">
        <v>0</v>
      </c>
    </row>
    <row r="8693" spans="1:8" ht="12.5" customHeight="1">
      <c r="A8693" s="55">
        <v>15536</v>
      </c>
      <c r="B8693" s="55">
        <v>6</v>
      </c>
      <c r="C8693" s="55" t="s">
        <v>30723</v>
      </c>
      <c r="D8693" s="55" t="s">
        <v>4649</v>
      </c>
      <c r="E8693" s="55" t="s">
        <v>30724</v>
      </c>
      <c r="F8693" s="55" t="s">
        <v>4651</v>
      </c>
      <c r="G8693" s="55" t="s">
        <v>30725</v>
      </c>
      <c r="H8693" s="55">
        <v>0</v>
      </c>
    </row>
    <row r="8694" spans="1:8" ht="12.5" customHeight="1">
      <c r="A8694" s="55">
        <v>16071</v>
      </c>
      <c r="B8694" s="55">
        <v>6</v>
      </c>
      <c r="C8694" s="55" t="s">
        <v>30726</v>
      </c>
      <c r="D8694" s="55" t="s">
        <v>4649</v>
      </c>
      <c r="E8694" s="55" t="s">
        <v>30727</v>
      </c>
      <c r="F8694" s="55" t="s">
        <v>4651</v>
      </c>
      <c r="G8694" s="55" t="s">
        <v>30728</v>
      </c>
      <c r="H8694" s="55">
        <v>0</v>
      </c>
    </row>
    <row r="8695" spans="1:8" ht="12.5" customHeight="1">
      <c r="A8695" s="55">
        <v>16132</v>
      </c>
      <c r="B8695" s="55">
        <v>6</v>
      </c>
      <c r="C8695" s="55" t="s">
        <v>30729</v>
      </c>
      <c r="D8695" s="55" t="s">
        <v>4649</v>
      </c>
      <c r="E8695" s="55" t="s">
        <v>30730</v>
      </c>
      <c r="F8695" s="55" t="s">
        <v>4651</v>
      </c>
      <c r="G8695" s="55" t="s">
        <v>30731</v>
      </c>
      <c r="H8695" s="55">
        <v>0</v>
      </c>
    </row>
    <row r="8696" spans="1:8" ht="12.5" customHeight="1">
      <c r="A8696" s="55">
        <v>16140</v>
      </c>
      <c r="B8696" s="55">
        <v>6</v>
      </c>
      <c r="C8696" s="55" t="s">
        <v>30732</v>
      </c>
      <c r="D8696" s="55" t="s">
        <v>4649</v>
      </c>
      <c r="E8696" s="55" t="s">
        <v>30733</v>
      </c>
      <c r="F8696" s="55" t="s">
        <v>4651</v>
      </c>
      <c r="G8696" s="55" t="s">
        <v>30734</v>
      </c>
      <c r="H8696" s="55">
        <v>0</v>
      </c>
    </row>
    <row r="8697" spans="1:8" ht="12.5" customHeight="1">
      <c r="A8697" s="55">
        <v>16667</v>
      </c>
      <c r="B8697" s="55">
        <v>6</v>
      </c>
      <c r="C8697" s="55" t="s">
        <v>30735</v>
      </c>
      <c r="D8697" s="55" t="s">
        <v>4649</v>
      </c>
      <c r="E8697" s="55" t="s">
        <v>30736</v>
      </c>
      <c r="F8697" s="55" t="s">
        <v>4651</v>
      </c>
      <c r="G8697" s="55" t="s">
        <v>30737</v>
      </c>
      <c r="H8697" s="55">
        <v>0</v>
      </c>
    </row>
    <row r="8698" spans="1:8" ht="12.5" customHeight="1">
      <c r="A8698" s="55">
        <v>16848</v>
      </c>
      <c r="B8698" s="55">
        <v>6</v>
      </c>
      <c r="C8698" s="55" t="s">
        <v>30738</v>
      </c>
      <c r="D8698" s="55" t="s">
        <v>4649</v>
      </c>
      <c r="E8698" s="55" t="s">
        <v>30739</v>
      </c>
      <c r="F8698" s="55" t="s">
        <v>4651</v>
      </c>
      <c r="G8698" s="55" t="s">
        <v>30740</v>
      </c>
      <c r="H8698" s="55">
        <v>0</v>
      </c>
    </row>
    <row r="8699" spans="1:8" ht="12.5" customHeight="1">
      <c r="A8699" s="55">
        <v>17026</v>
      </c>
      <c r="B8699" s="55">
        <v>6</v>
      </c>
      <c r="C8699" s="55" t="s">
        <v>30741</v>
      </c>
      <c r="D8699" s="55" t="s">
        <v>4649</v>
      </c>
      <c r="E8699" s="55" t="s">
        <v>30742</v>
      </c>
      <c r="F8699" s="55" t="s">
        <v>4651</v>
      </c>
      <c r="G8699" s="55" t="s">
        <v>30743</v>
      </c>
      <c r="H8699" s="55">
        <v>0</v>
      </c>
    </row>
    <row r="8700" spans="1:8" ht="12.5" customHeight="1">
      <c r="A8700" s="55">
        <v>17404</v>
      </c>
      <c r="B8700" s="55">
        <v>6</v>
      </c>
      <c r="C8700" s="55" t="s">
        <v>30744</v>
      </c>
      <c r="D8700" s="55" t="s">
        <v>4649</v>
      </c>
      <c r="E8700" s="55" t="s">
        <v>30745</v>
      </c>
      <c r="F8700" s="55" t="s">
        <v>4651</v>
      </c>
      <c r="G8700" s="55" t="s">
        <v>30746</v>
      </c>
      <c r="H8700" s="55">
        <v>0</v>
      </c>
    </row>
    <row r="8701" spans="1:8" ht="12.5" customHeight="1">
      <c r="A8701" s="55">
        <v>17601</v>
      </c>
      <c r="B8701" s="55">
        <v>6</v>
      </c>
      <c r="C8701" s="55" t="s">
        <v>30747</v>
      </c>
      <c r="D8701" s="55" t="s">
        <v>4649</v>
      </c>
      <c r="E8701" s="55" t="s">
        <v>30748</v>
      </c>
      <c r="F8701" s="55" t="s">
        <v>4651</v>
      </c>
      <c r="G8701" s="55" t="s">
        <v>30749</v>
      </c>
      <c r="H8701" s="55">
        <v>0</v>
      </c>
    </row>
    <row r="8702" spans="1:8" ht="12.5" customHeight="1">
      <c r="A8702" s="55">
        <v>18051</v>
      </c>
      <c r="B8702" s="55">
        <v>6</v>
      </c>
      <c r="C8702" s="55" t="s">
        <v>30750</v>
      </c>
      <c r="D8702" s="55" t="s">
        <v>4649</v>
      </c>
      <c r="E8702" s="55" t="s">
        <v>30751</v>
      </c>
      <c r="F8702" s="55" t="s">
        <v>4651</v>
      </c>
      <c r="G8702" s="55" t="s">
        <v>30752</v>
      </c>
      <c r="H8702" s="55">
        <v>0</v>
      </c>
    </row>
    <row r="8703" spans="1:8" ht="12.5" customHeight="1">
      <c r="A8703" s="55">
        <v>18065</v>
      </c>
      <c r="B8703" s="55">
        <v>6</v>
      </c>
      <c r="C8703" s="55" t="s">
        <v>30753</v>
      </c>
      <c r="D8703" s="55" t="s">
        <v>4649</v>
      </c>
      <c r="E8703" s="55" t="s">
        <v>30754</v>
      </c>
      <c r="F8703" s="55" t="s">
        <v>4651</v>
      </c>
      <c r="G8703" s="55" t="s">
        <v>30755</v>
      </c>
      <c r="H8703" s="55">
        <v>0</v>
      </c>
    </row>
    <row r="8704" spans="1:8" ht="12.5" customHeight="1">
      <c r="A8704" s="55">
        <v>18407</v>
      </c>
      <c r="B8704" s="55">
        <v>6</v>
      </c>
      <c r="C8704" s="55" t="s">
        <v>30756</v>
      </c>
      <c r="D8704" s="55" t="s">
        <v>4649</v>
      </c>
      <c r="E8704" s="55" t="s">
        <v>30757</v>
      </c>
      <c r="F8704" s="55" t="s">
        <v>4651</v>
      </c>
      <c r="G8704" s="55" t="s">
        <v>30758</v>
      </c>
      <c r="H8704" s="55">
        <v>0</v>
      </c>
    </row>
    <row r="8705" spans="1:8" ht="12.5" customHeight="1">
      <c r="A8705" s="55">
        <v>18637</v>
      </c>
      <c r="B8705" s="55">
        <v>6</v>
      </c>
      <c r="C8705" s="55" t="s">
        <v>30759</v>
      </c>
      <c r="D8705" s="55" t="s">
        <v>4649</v>
      </c>
      <c r="E8705" s="55" t="s">
        <v>30760</v>
      </c>
      <c r="F8705" s="55" t="s">
        <v>4651</v>
      </c>
      <c r="G8705" s="55" t="s">
        <v>30761</v>
      </c>
      <c r="H8705" s="55">
        <v>0</v>
      </c>
    </row>
    <row r="8706" spans="1:8" ht="12.5" customHeight="1">
      <c r="A8706" s="55">
        <v>18686</v>
      </c>
      <c r="B8706" s="55">
        <v>6</v>
      </c>
      <c r="C8706" s="55" t="s">
        <v>30762</v>
      </c>
      <c r="D8706" s="55" t="s">
        <v>4649</v>
      </c>
      <c r="E8706" s="55" t="s">
        <v>30763</v>
      </c>
      <c r="F8706" s="55" t="s">
        <v>4651</v>
      </c>
      <c r="G8706" s="55" t="s">
        <v>30764</v>
      </c>
      <c r="H8706" s="55">
        <v>0</v>
      </c>
    </row>
    <row r="8707" spans="1:8" ht="12.5" customHeight="1">
      <c r="A8707" s="55">
        <v>19116</v>
      </c>
      <c r="B8707" s="55">
        <v>6</v>
      </c>
      <c r="C8707" s="55" t="s">
        <v>30765</v>
      </c>
      <c r="D8707" s="55" t="s">
        <v>4649</v>
      </c>
      <c r="E8707" s="55" t="s">
        <v>30766</v>
      </c>
      <c r="F8707" s="55" t="s">
        <v>4651</v>
      </c>
      <c r="G8707" s="55" t="s">
        <v>30767</v>
      </c>
      <c r="H8707" s="55">
        <v>0</v>
      </c>
    </row>
    <row r="8708" spans="1:8" ht="12.5" customHeight="1">
      <c r="A8708" s="55">
        <v>19746</v>
      </c>
      <c r="B8708" s="55">
        <v>6</v>
      </c>
      <c r="C8708" s="55" t="s">
        <v>30768</v>
      </c>
      <c r="D8708" s="55" t="s">
        <v>4649</v>
      </c>
      <c r="E8708" s="55" t="s">
        <v>30769</v>
      </c>
      <c r="F8708" s="55" t="s">
        <v>4651</v>
      </c>
      <c r="G8708" s="55" t="s">
        <v>30770</v>
      </c>
      <c r="H8708" s="55">
        <v>0</v>
      </c>
    </row>
    <row r="8709" spans="1:8" ht="12.5" customHeight="1">
      <c r="A8709" s="55">
        <v>20104</v>
      </c>
      <c r="B8709" s="55">
        <v>6</v>
      </c>
      <c r="C8709" s="55" t="s">
        <v>30771</v>
      </c>
      <c r="D8709" s="55" t="s">
        <v>4649</v>
      </c>
      <c r="E8709" s="55" t="s">
        <v>30772</v>
      </c>
      <c r="F8709" s="55" t="s">
        <v>4651</v>
      </c>
      <c r="G8709" s="55" t="s">
        <v>30773</v>
      </c>
      <c r="H8709" s="55">
        <v>0</v>
      </c>
    </row>
    <row r="8710" spans="1:8" ht="12.5" customHeight="1">
      <c r="A8710" s="55">
        <v>20764</v>
      </c>
      <c r="B8710" s="55">
        <v>6</v>
      </c>
      <c r="C8710" s="55" t="s">
        <v>30774</v>
      </c>
      <c r="D8710" s="55" t="s">
        <v>4649</v>
      </c>
      <c r="E8710" s="55" t="s">
        <v>30775</v>
      </c>
      <c r="F8710" s="55" t="s">
        <v>4651</v>
      </c>
      <c r="G8710" s="55" t="s">
        <v>30776</v>
      </c>
      <c r="H8710" s="55">
        <v>0</v>
      </c>
    </row>
    <row r="8711" spans="1:8" ht="12.5" customHeight="1">
      <c r="A8711" s="55">
        <v>21354</v>
      </c>
      <c r="B8711" s="55">
        <v>6</v>
      </c>
      <c r="C8711" s="55" t="s">
        <v>30777</v>
      </c>
      <c r="D8711" s="55" t="s">
        <v>4649</v>
      </c>
      <c r="E8711" s="55" t="s">
        <v>30778</v>
      </c>
      <c r="F8711" s="55" t="s">
        <v>4651</v>
      </c>
      <c r="G8711" s="55" t="s">
        <v>30779</v>
      </c>
      <c r="H8711" s="55">
        <v>0</v>
      </c>
    </row>
    <row r="8712" spans="1:8" ht="12.5" customHeight="1">
      <c r="A8712" s="55">
        <v>22015</v>
      </c>
      <c r="B8712" s="55">
        <v>6</v>
      </c>
      <c r="C8712" s="55" t="s">
        <v>30780</v>
      </c>
      <c r="D8712" s="55" t="s">
        <v>4649</v>
      </c>
      <c r="E8712" s="55" t="s">
        <v>30781</v>
      </c>
      <c r="F8712" s="55" t="s">
        <v>4651</v>
      </c>
      <c r="G8712" s="55" t="s">
        <v>30782</v>
      </c>
      <c r="H8712" s="55">
        <v>0</v>
      </c>
    </row>
    <row r="8713" spans="1:8" ht="12.5" customHeight="1">
      <c r="A8713" s="55">
        <v>22353</v>
      </c>
      <c r="B8713" s="55">
        <v>6</v>
      </c>
      <c r="C8713" s="55" t="s">
        <v>30783</v>
      </c>
      <c r="D8713" s="55" t="s">
        <v>4649</v>
      </c>
      <c r="E8713" s="55" t="s">
        <v>30784</v>
      </c>
      <c r="F8713" s="55" t="s">
        <v>4651</v>
      </c>
      <c r="G8713" s="55" t="s">
        <v>30785</v>
      </c>
      <c r="H8713" s="55">
        <v>0</v>
      </c>
    </row>
    <row r="8714" spans="1:8" ht="12.5" customHeight="1">
      <c r="A8714" s="55">
        <v>22371</v>
      </c>
      <c r="B8714" s="55">
        <v>6</v>
      </c>
      <c r="C8714" s="55" t="s">
        <v>30786</v>
      </c>
      <c r="D8714" s="55" t="s">
        <v>4649</v>
      </c>
      <c r="E8714" s="55" t="s">
        <v>30787</v>
      </c>
      <c r="F8714" s="55" t="s">
        <v>4651</v>
      </c>
      <c r="G8714" s="55" t="s">
        <v>30788</v>
      </c>
      <c r="H8714" s="55">
        <v>0</v>
      </c>
    </row>
    <row r="8715" spans="1:8" ht="12.5" customHeight="1">
      <c r="A8715" s="55">
        <v>22713</v>
      </c>
      <c r="B8715" s="55">
        <v>6</v>
      </c>
      <c r="C8715" s="55" t="s">
        <v>30789</v>
      </c>
      <c r="D8715" s="55" t="s">
        <v>4649</v>
      </c>
      <c r="E8715" s="55" t="s">
        <v>30790</v>
      </c>
      <c r="F8715" s="55" t="s">
        <v>4651</v>
      </c>
      <c r="G8715" s="55" t="s">
        <v>30791</v>
      </c>
      <c r="H8715" s="55">
        <v>0</v>
      </c>
    </row>
    <row r="8716" spans="1:8" ht="12.5" customHeight="1">
      <c r="A8716" s="55">
        <v>22998</v>
      </c>
      <c r="B8716" s="55">
        <v>6</v>
      </c>
      <c r="C8716" s="55" t="s">
        <v>30792</v>
      </c>
      <c r="D8716" s="55" t="s">
        <v>4649</v>
      </c>
      <c r="E8716" s="55" t="s">
        <v>30793</v>
      </c>
      <c r="F8716" s="55" t="s">
        <v>4651</v>
      </c>
      <c r="G8716" s="55" t="s">
        <v>30794</v>
      </c>
      <c r="H8716" s="55">
        <v>0</v>
      </c>
    </row>
    <row r="8717" spans="1:8" ht="12.5" customHeight="1">
      <c r="A8717" s="55">
        <v>23350</v>
      </c>
      <c r="B8717" s="55">
        <v>6</v>
      </c>
      <c r="C8717" s="55" t="s">
        <v>30795</v>
      </c>
      <c r="D8717" s="55" t="s">
        <v>4649</v>
      </c>
      <c r="E8717" s="55" t="s">
        <v>30796</v>
      </c>
      <c r="F8717" s="55" t="s">
        <v>4651</v>
      </c>
      <c r="G8717" s="55" t="s">
        <v>30797</v>
      </c>
      <c r="H8717" s="55">
        <v>0</v>
      </c>
    </row>
    <row r="8718" spans="1:8" ht="12.5" customHeight="1">
      <c r="A8718" s="55">
        <v>23566</v>
      </c>
      <c r="B8718" s="55">
        <v>6</v>
      </c>
      <c r="C8718" s="55" t="s">
        <v>30798</v>
      </c>
      <c r="D8718" s="55" t="s">
        <v>4649</v>
      </c>
      <c r="E8718" s="55" t="s">
        <v>30799</v>
      </c>
      <c r="F8718" s="55" t="s">
        <v>4651</v>
      </c>
      <c r="G8718" s="55" t="s">
        <v>30800</v>
      </c>
      <c r="H8718" s="55">
        <v>0</v>
      </c>
    </row>
    <row r="8719" spans="1:8" ht="12.5" customHeight="1">
      <c r="A8719" s="55">
        <v>24730</v>
      </c>
      <c r="B8719" s="55">
        <v>6</v>
      </c>
      <c r="C8719" s="55" t="s">
        <v>30801</v>
      </c>
      <c r="D8719" s="55" t="s">
        <v>4649</v>
      </c>
      <c r="E8719" s="55" t="s">
        <v>30802</v>
      </c>
      <c r="F8719" s="55" t="s">
        <v>4651</v>
      </c>
      <c r="G8719" s="55" t="s">
        <v>30803</v>
      </c>
      <c r="H8719" s="55">
        <v>0</v>
      </c>
    </row>
    <row r="8720" spans="1:8" ht="12.5" customHeight="1">
      <c r="A8720" s="55">
        <v>24781</v>
      </c>
      <c r="B8720" s="55">
        <v>6</v>
      </c>
      <c r="C8720" s="55" t="s">
        <v>30804</v>
      </c>
      <c r="D8720" s="55" t="s">
        <v>4649</v>
      </c>
      <c r="E8720" s="55" t="s">
        <v>30805</v>
      </c>
      <c r="F8720" s="55" t="s">
        <v>4651</v>
      </c>
      <c r="G8720" s="55" t="s">
        <v>30806</v>
      </c>
      <c r="H8720" s="55">
        <v>0</v>
      </c>
    </row>
    <row r="8721" spans="1:8" ht="12.5" customHeight="1">
      <c r="A8721" s="55">
        <v>25157</v>
      </c>
      <c r="B8721" s="55">
        <v>6</v>
      </c>
      <c r="C8721" s="55" t="s">
        <v>30807</v>
      </c>
      <c r="D8721" s="55" t="s">
        <v>4649</v>
      </c>
      <c r="E8721" s="55" t="s">
        <v>30808</v>
      </c>
      <c r="F8721" s="55" t="s">
        <v>4651</v>
      </c>
      <c r="G8721" s="55" t="s">
        <v>30809</v>
      </c>
      <c r="H8721" s="55">
        <v>0</v>
      </c>
    </row>
    <row r="8722" spans="1:8" ht="12.5" customHeight="1">
      <c r="A8722" s="55">
        <v>25332</v>
      </c>
      <c r="B8722" s="55">
        <v>6</v>
      </c>
      <c r="C8722" s="55" t="s">
        <v>30810</v>
      </c>
      <c r="D8722" s="55" t="s">
        <v>4649</v>
      </c>
      <c r="E8722" s="55" t="s">
        <v>30811</v>
      </c>
      <c r="F8722" s="55" t="s">
        <v>4651</v>
      </c>
      <c r="G8722" s="55" t="s">
        <v>30812</v>
      </c>
      <c r="H8722" s="55">
        <v>0</v>
      </c>
    </row>
    <row r="8723" spans="1:8" ht="12.5" customHeight="1">
      <c r="A8723" s="55">
        <v>25875</v>
      </c>
      <c r="B8723" s="55">
        <v>6</v>
      </c>
      <c r="C8723" s="55" t="s">
        <v>30813</v>
      </c>
      <c r="D8723" s="55" t="s">
        <v>4649</v>
      </c>
      <c r="E8723" s="55" t="s">
        <v>30814</v>
      </c>
      <c r="F8723" s="55" t="s">
        <v>4651</v>
      </c>
      <c r="G8723" s="55" t="s">
        <v>30815</v>
      </c>
      <c r="H8723" s="55">
        <v>0</v>
      </c>
    </row>
    <row r="8724" spans="1:8" ht="12.5" customHeight="1">
      <c r="A8724" s="55">
        <v>25884</v>
      </c>
      <c r="B8724" s="55">
        <v>6</v>
      </c>
      <c r="C8724" s="55" t="s">
        <v>30816</v>
      </c>
      <c r="D8724" s="55" t="s">
        <v>4649</v>
      </c>
      <c r="E8724" s="55" t="s">
        <v>30817</v>
      </c>
      <c r="F8724" s="55" t="s">
        <v>4651</v>
      </c>
      <c r="G8724" s="55" t="s">
        <v>30818</v>
      </c>
      <c r="H8724" s="55">
        <v>0</v>
      </c>
    </row>
    <row r="8725" spans="1:8" ht="12.5" customHeight="1">
      <c r="A8725" s="55">
        <v>25992</v>
      </c>
      <c r="B8725" s="55">
        <v>6</v>
      </c>
      <c r="C8725" s="55" t="s">
        <v>30819</v>
      </c>
      <c r="D8725" s="55" t="s">
        <v>4649</v>
      </c>
      <c r="E8725" s="55" t="s">
        <v>30820</v>
      </c>
      <c r="F8725" s="55" t="s">
        <v>4651</v>
      </c>
      <c r="G8725" s="55" t="s">
        <v>30821</v>
      </c>
      <c r="H8725" s="55">
        <v>0</v>
      </c>
    </row>
    <row r="8726" spans="1:8" ht="12.5" customHeight="1">
      <c r="A8726" s="55">
        <v>26180</v>
      </c>
      <c r="B8726" s="55">
        <v>6</v>
      </c>
      <c r="C8726" s="55" t="s">
        <v>30822</v>
      </c>
      <c r="D8726" s="55" t="s">
        <v>4649</v>
      </c>
      <c r="E8726" s="55" t="s">
        <v>30823</v>
      </c>
      <c r="F8726" s="55" t="s">
        <v>4651</v>
      </c>
      <c r="G8726" s="55" t="s">
        <v>30824</v>
      </c>
      <c r="H8726" s="55">
        <v>0</v>
      </c>
    </row>
    <row r="8727" spans="1:8" ht="12.5" customHeight="1">
      <c r="A8727" s="55">
        <v>27084</v>
      </c>
      <c r="B8727" s="55">
        <v>6</v>
      </c>
      <c r="C8727" s="55" t="s">
        <v>30825</v>
      </c>
      <c r="D8727" s="55" t="s">
        <v>4649</v>
      </c>
      <c r="E8727" s="55" t="s">
        <v>30826</v>
      </c>
      <c r="F8727" s="55" t="s">
        <v>4651</v>
      </c>
      <c r="G8727" s="55" t="s">
        <v>30827</v>
      </c>
      <c r="H8727" s="55">
        <v>0</v>
      </c>
    </row>
    <row r="8728" spans="1:8" ht="12.5" customHeight="1">
      <c r="A8728" s="55">
        <v>27110</v>
      </c>
      <c r="B8728" s="55">
        <v>6</v>
      </c>
      <c r="C8728" s="55" t="s">
        <v>30828</v>
      </c>
      <c r="D8728" s="55" t="s">
        <v>4649</v>
      </c>
      <c r="E8728" s="55" t="s">
        <v>30829</v>
      </c>
      <c r="F8728" s="55" t="s">
        <v>4651</v>
      </c>
      <c r="G8728" s="55" t="s">
        <v>30830</v>
      </c>
      <c r="H8728" s="55">
        <v>0</v>
      </c>
    </row>
    <row r="8729" spans="1:8" ht="12.5" customHeight="1">
      <c r="A8729" s="55">
        <v>27270</v>
      </c>
      <c r="B8729" s="55">
        <v>6</v>
      </c>
      <c r="C8729" s="55" t="s">
        <v>30831</v>
      </c>
      <c r="D8729" s="55" t="s">
        <v>4649</v>
      </c>
      <c r="E8729" s="55" t="s">
        <v>30832</v>
      </c>
      <c r="F8729" s="55" t="s">
        <v>4651</v>
      </c>
      <c r="G8729" s="55" t="s">
        <v>30833</v>
      </c>
      <c r="H8729" s="55">
        <v>0</v>
      </c>
    </row>
    <row r="8730" spans="1:8" ht="12.5" customHeight="1">
      <c r="A8730" s="55">
        <v>28189</v>
      </c>
      <c r="B8730" s="55">
        <v>6</v>
      </c>
      <c r="C8730" s="55" t="s">
        <v>30834</v>
      </c>
      <c r="D8730" s="55" t="s">
        <v>4649</v>
      </c>
      <c r="E8730" s="55" t="s">
        <v>30835</v>
      </c>
      <c r="F8730" s="55" t="s">
        <v>4651</v>
      </c>
      <c r="G8730" s="55" t="s">
        <v>30836</v>
      </c>
      <c r="H8730" s="55">
        <v>0</v>
      </c>
    </row>
    <row r="8731" spans="1:8" ht="12.5" customHeight="1">
      <c r="A8731" s="55">
        <v>28668</v>
      </c>
      <c r="B8731" s="55">
        <v>6</v>
      </c>
      <c r="C8731" s="55" t="s">
        <v>30837</v>
      </c>
      <c r="D8731" s="55" t="s">
        <v>4649</v>
      </c>
      <c r="E8731" s="55" t="s">
        <v>30838</v>
      </c>
      <c r="F8731" s="55" t="s">
        <v>4651</v>
      </c>
      <c r="G8731" s="55" t="s">
        <v>30839</v>
      </c>
      <c r="H8731" s="55">
        <v>0</v>
      </c>
    </row>
    <row r="8732" spans="1:8" ht="12.5" customHeight="1">
      <c r="A8732" s="55">
        <v>29256</v>
      </c>
      <c r="B8732" s="55">
        <v>6</v>
      </c>
      <c r="C8732" s="55" t="s">
        <v>30840</v>
      </c>
      <c r="D8732" s="55" t="s">
        <v>4649</v>
      </c>
      <c r="E8732" s="55" t="s">
        <v>30841</v>
      </c>
      <c r="F8732" s="55" t="s">
        <v>4651</v>
      </c>
      <c r="G8732" s="55" t="s">
        <v>30842</v>
      </c>
      <c r="H8732" s="55">
        <v>0</v>
      </c>
    </row>
    <row r="8733" spans="1:8" ht="12.5" customHeight="1">
      <c r="A8733" s="55">
        <v>11136</v>
      </c>
      <c r="B8733" s="55">
        <v>6</v>
      </c>
      <c r="C8733" s="55" t="s">
        <v>30843</v>
      </c>
      <c r="D8733" s="55" t="s">
        <v>4649</v>
      </c>
      <c r="E8733" s="55" t="s">
        <v>30844</v>
      </c>
      <c r="F8733" s="55" t="s">
        <v>4651</v>
      </c>
      <c r="G8733" s="55" t="s">
        <v>30845</v>
      </c>
      <c r="H8733" s="55">
        <v>0</v>
      </c>
    </row>
    <row r="8734" spans="1:8" ht="12.5" customHeight="1">
      <c r="A8734" s="55">
        <v>11331</v>
      </c>
      <c r="B8734" s="55">
        <v>6</v>
      </c>
      <c r="C8734" s="55" t="s">
        <v>30846</v>
      </c>
      <c r="D8734" s="55" t="s">
        <v>4649</v>
      </c>
      <c r="E8734" s="55" t="s">
        <v>30847</v>
      </c>
      <c r="F8734" s="55" t="s">
        <v>4651</v>
      </c>
      <c r="G8734" s="55" t="s">
        <v>30848</v>
      </c>
      <c r="H8734" s="55">
        <v>0</v>
      </c>
    </row>
    <row r="8735" spans="1:8" ht="12.5" customHeight="1">
      <c r="A8735" s="55">
        <v>11841</v>
      </c>
      <c r="B8735" s="55">
        <v>6</v>
      </c>
      <c r="C8735" s="55" t="s">
        <v>30849</v>
      </c>
      <c r="D8735" s="55" t="s">
        <v>4649</v>
      </c>
      <c r="E8735" s="55" t="s">
        <v>30850</v>
      </c>
      <c r="F8735" s="55" t="s">
        <v>4651</v>
      </c>
      <c r="G8735" s="55" t="s">
        <v>30851</v>
      </c>
      <c r="H8735" s="55">
        <v>0</v>
      </c>
    </row>
    <row r="8736" spans="1:8" ht="12.5" customHeight="1">
      <c r="A8736" s="55">
        <v>12017</v>
      </c>
      <c r="B8736" s="55">
        <v>6</v>
      </c>
      <c r="C8736" s="55" t="s">
        <v>30852</v>
      </c>
      <c r="D8736" s="55" t="s">
        <v>4649</v>
      </c>
      <c r="E8736" s="55" t="s">
        <v>30853</v>
      </c>
      <c r="F8736" s="55" t="s">
        <v>4651</v>
      </c>
      <c r="G8736" s="55" t="s">
        <v>30854</v>
      </c>
      <c r="H8736" s="55">
        <v>0</v>
      </c>
    </row>
    <row r="8737" spans="1:8" ht="12.5" customHeight="1">
      <c r="A8737" s="55">
        <v>12061</v>
      </c>
      <c r="B8737" s="55">
        <v>6</v>
      </c>
      <c r="C8737" s="55" t="s">
        <v>30855</v>
      </c>
      <c r="D8737" s="55" t="s">
        <v>4649</v>
      </c>
      <c r="E8737" s="55" t="s">
        <v>30856</v>
      </c>
      <c r="F8737" s="55" t="s">
        <v>4651</v>
      </c>
      <c r="G8737" s="55" t="s">
        <v>30857</v>
      </c>
      <c r="H8737" s="55">
        <v>0</v>
      </c>
    </row>
    <row r="8738" spans="1:8" ht="12.5" customHeight="1">
      <c r="A8738" s="55">
        <v>13144</v>
      </c>
      <c r="B8738" s="55">
        <v>6</v>
      </c>
      <c r="C8738" s="55" t="s">
        <v>30858</v>
      </c>
      <c r="D8738" s="55" t="s">
        <v>4649</v>
      </c>
      <c r="E8738" s="55" t="s">
        <v>30859</v>
      </c>
      <c r="F8738" s="55" t="s">
        <v>4651</v>
      </c>
      <c r="G8738" s="55" t="s">
        <v>30860</v>
      </c>
      <c r="H8738" s="55">
        <v>0</v>
      </c>
    </row>
    <row r="8739" spans="1:8" ht="12.5" customHeight="1">
      <c r="A8739" s="55">
        <v>13148</v>
      </c>
      <c r="B8739" s="55">
        <v>6</v>
      </c>
      <c r="C8739" s="55" t="s">
        <v>30861</v>
      </c>
      <c r="D8739" s="55" t="s">
        <v>4649</v>
      </c>
      <c r="E8739" s="55" t="s">
        <v>30862</v>
      </c>
      <c r="F8739" s="55" t="s">
        <v>4651</v>
      </c>
      <c r="G8739" s="55" t="s">
        <v>30863</v>
      </c>
      <c r="H8739" s="55">
        <v>0</v>
      </c>
    </row>
    <row r="8740" spans="1:8" ht="12.5" customHeight="1">
      <c r="A8740" s="55">
        <v>14886</v>
      </c>
      <c r="B8740" s="55">
        <v>6</v>
      </c>
      <c r="C8740" s="55" t="s">
        <v>30864</v>
      </c>
      <c r="D8740" s="55" t="s">
        <v>4649</v>
      </c>
      <c r="E8740" s="55" t="s">
        <v>30865</v>
      </c>
      <c r="F8740" s="55" t="s">
        <v>4651</v>
      </c>
      <c r="G8740" s="55" t="s">
        <v>30866</v>
      </c>
      <c r="H8740" s="55">
        <v>0</v>
      </c>
    </row>
    <row r="8741" spans="1:8" ht="12.5" customHeight="1">
      <c r="A8741" s="55">
        <v>15172</v>
      </c>
      <c r="B8741" s="55">
        <v>6</v>
      </c>
      <c r="C8741" s="55" t="s">
        <v>30867</v>
      </c>
      <c r="D8741" s="55" t="s">
        <v>4649</v>
      </c>
      <c r="E8741" s="55" t="s">
        <v>30868</v>
      </c>
      <c r="F8741" s="55" t="s">
        <v>4651</v>
      </c>
      <c r="G8741" s="55" t="s">
        <v>30869</v>
      </c>
      <c r="H8741" s="55">
        <v>0</v>
      </c>
    </row>
    <row r="8742" spans="1:8" ht="12.5" customHeight="1">
      <c r="A8742" s="55">
        <v>15850</v>
      </c>
      <c r="B8742" s="55">
        <v>6</v>
      </c>
      <c r="C8742" s="55" t="s">
        <v>30870</v>
      </c>
      <c r="D8742" s="55" t="s">
        <v>4649</v>
      </c>
      <c r="E8742" s="55" t="s">
        <v>30871</v>
      </c>
      <c r="F8742" s="55" t="s">
        <v>4651</v>
      </c>
      <c r="G8742" s="55" t="s">
        <v>30872</v>
      </c>
      <c r="H8742" s="55">
        <v>0</v>
      </c>
    </row>
    <row r="8743" spans="1:8" ht="12.5" customHeight="1">
      <c r="A8743" s="55">
        <v>15917</v>
      </c>
      <c r="B8743" s="55">
        <v>6</v>
      </c>
      <c r="C8743" s="55" t="s">
        <v>30873</v>
      </c>
      <c r="D8743" s="55" t="s">
        <v>4649</v>
      </c>
      <c r="E8743" s="55" t="s">
        <v>30874</v>
      </c>
      <c r="F8743" s="55" t="s">
        <v>4651</v>
      </c>
      <c r="G8743" s="55" t="s">
        <v>30875</v>
      </c>
      <c r="H8743" s="55">
        <v>0</v>
      </c>
    </row>
    <row r="8744" spans="1:8" ht="12.5" customHeight="1">
      <c r="A8744" s="55">
        <v>16995</v>
      </c>
      <c r="B8744" s="55">
        <v>6</v>
      </c>
      <c r="C8744" s="55" t="s">
        <v>30876</v>
      </c>
      <c r="D8744" s="55" t="s">
        <v>4649</v>
      </c>
      <c r="E8744" s="55" t="s">
        <v>30877</v>
      </c>
      <c r="F8744" s="55" t="s">
        <v>4651</v>
      </c>
      <c r="G8744" s="55" t="s">
        <v>30878</v>
      </c>
      <c r="H8744" s="55">
        <v>0</v>
      </c>
    </row>
    <row r="8745" spans="1:8" ht="12.5" customHeight="1">
      <c r="A8745" s="55">
        <v>17450</v>
      </c>
      <c r="B8745" s="55">
        <v>6</v>
      </c>
      <c r="C8745" s="55" t="s">
        <v>30879</v>
      </c>
      <c r="D8745" s="55" t="s">
        <v>4649</v>
      </c>
      <c r="E8745" s="55" t="s">
        <v>30880</v>
      </c>
      <c r="F8745" s="55" t="s">
        <v>4651</v>
      </c>
      <c r="G8745" s="55" t="s">
        <v>30881</v>
      </c>
      <c r="H8745" s="55">
        <v>0</v>
      </c>
    </row>
    <row r="8746" spans="1:8" ht="12.5" customHeight="1">
      <c r="A8746" s="55">
        <v>17481</v>
      </c>
      <c r="B8746" s="55">
        <v>6</v>
      </c>
      <c r="C8746" s="55" t="s">
        <v>30882</v>
      </c>
      <c r="D8746" s="55" t="s">
        <v>4649</v>
      </c>
      <c r="E8746" s="55" t="s">
        <v>30883</v>
      </c>
      <c r="F8746" s="55" t="s">
        <v>4651</v>
      </c>
      <c r="G8746" s="55" t="s">
        <v>30884</v>
      </c>
      <c r="H8746" s="55">
        <v>0</v>
      </c>
    </row>
    <row r="8747" spans="1:8" ht="12.5" customHeight="1">
      <c r="A8747" s="55">
        <v>19987</v>
      </c>
      <c r="B8747" s="55">
        <v>6</v>
      </c>
      <c r="C8747" s="55" t="s">
        <v>30885</v>
      </c>
      <c r="D8747" s="55" t="s">
        <v>4649</v>
      </c>
      <c r="E8747" s="55" t="s">
        <v>30886</v>
      </c>
      <c r="F8747" s="55" t="s">
        <v>4651</v>
      </c>
      <c r="G8747" s="55" t="s">
        <v>30887</v>
      </c>
      <c r="H8747" s="55">
        <v>0</v>
      </c>
    </row>
    <row r="8748" spans="1:8" ht="12.5" customHeight="1">
      <c r="A8748" s="55">
        <v>20021</v>
      </c>
      <c r="B8748" s="55">
        <v>6</v>
      </c>
      <c r="C8748" s="55" t="s">
        <v>30888</v>
      </c>
      <c r="D8748" s="55" t="s">
        <v>4649</v>
      </c>
      <c r="E8748" s="55" t="s">
        <v>30889</v>
      </c>
      <c r="F8748" s="55" t="s">
        <v>4651</v>
      </c>
      <c r="G8748" s="55" t="s">
        <v>30890</v>
      </c>
      <c r="H8748" s="55">
        <v>0</v>
      </c>
    </row>
    <row r="8749" spans="1:8" ht="12.5" customHeight="1">
      <c r="A8749" s="55">
        <v>20519</v>
      </c>
      <c r="B8749" s="55">
        <v>6</v>
      </c>
      <c r="C8749" s="55" t="s">
        <v>30891</v>
      </c>
      <c r="D8749" s="55" t="s">
        <v>4649</v>
      </c>
      <c r="E8749" s="55" t="s">
        <v>30892</v>
      </c>
      <c r="F8749" s="55" t="s">
        <v>4651</v>
      </c>
      <c r="G8749" s="55" t="s">
        <v>30893</v>
      </c>
      <c r="H8749" s="55">
        <v>0</v>
      </c>
    </row>
    <row r="8750" spans="1:8" ht="12.5" customHeight="1">
      <c r="A8750" s="55">
        <v>21305</v>
      </c>
      <c r="B8750" s="55">
        <v>6</v>
      </c>
      <c r="C8750" s="55" t="s">
        <v>30894</v>
      </c>
      <c r="D8750" s="55" t="s">
        <v>4649</v>
      </c>
      <c r="E8750" s="55" t="s">
        <v>30895</v>
      </c>
      <c r="F8750" s="55" t="s">
        <v>4651</v>
      </c>
      <c r="G8750" s="55" t="s">
        <v>30896</v>
      </c>
      <c r="H8750" s="55">
        <v>0</v>
      </c>
    </row>
    <row r="8751" spans="1:8" ht="12.5" customHeight="1">
      <c r="A8751" s="55">
        <v>21494</v>
      </c>
      <c r="B8751" s="55">
        <v>6</v>
      </c>
      <c r="C8751" s="55" t="s">
        <v>30897</v>
      </c>
      <c r="D8751" s="55" t="s">
        <v>4649</v>
      </c>
      <c r="E8751" s="55" t="s">
        <v>30898</v>
      </c>
      <c r="F8751" s="55" t="s">
        <v>4651</v>
      </c>
      <c r="G8751" s="55" t="s">
        <v>30899</v>
      </c>
      <c r="H8751" s="55">
        <v>0</v>
      </c>
    </row>
    <row r="8752" spans="1:8" ht="12.5" customHeight="1">
      <c r="A8752" s="55">
        <v>21618</v>
      </c>
      <c r="B8752" s="55">
        <v>6</v>
      </c>
      <c r="C8752" s="55" t="s">
        <v>30900</v>
      </c>
      <c r="D8752" s="55" t="s">
        <v>4649</v>
      </c>
      <c r="E8752" s="55" t="s">
        <v>30901</v>
      </c>
      <c r="F8752" s="55" t="s">
        <v>4651</v>
      </c>
      <c r="G8752" s="55" t="s">
        <v>30902</v>
      </c>
      <c r="H8752" s="55">
        <v>0</v>
      </c>
    </row>
    <row r="8753" spans="1:8" ht="12.5" customHeight="1">
      <c r="A8753" s="55">
        <v>22121</v>
      </c>
      <c r="B8753" s="55">
        <v>6</v>
      </c>
      <c r="C8753" s="55" t="s">
        <v>30903</v>
      </c>
      <c r="D8753" s="55" t="s">
        <v>4649</v>
      </c>
      <c r="E8753" s="55" t="s">
        <v>30904</v>
      </c>
      <c r="F8753" s="55" t="s">
        <v>4651</v>
      </c>
      <c r="G8753" s="55" t="s">
        <v>30905</v>
      </c>
      <c r="H8753" s="55">
        <v>0</v>
      </c>
    </row>
    <row r="8754" spans="1:8" ht="12.5" customHeight="1">
      <c r="A8754" s="55">
        <v>22144</v>
      </c>
      <c r="B8754" s="55">
        <v>6</v>
      </c>
      <c r="C8754" s="55" t="s">
        <v>30906</v>
      </c>
      <c r="D8754" s="55" t="s">
        <v>4649</v>
      </c>
      <c r="E8754" s="55" t="s">
        <v>30907</v>
      </c>
      <c r="F8754" s="55" t="s">
        <v>4651</v>
      </c>
      <c r="G8754" s="55" t="s">
        <v>30908</v>
      </c>
      <c r="H8754" s="55">
        <v>0</v>
      </c>
    </row>
    <row r="8755" spans="1:8" ht="12.5" customHeight="1">
      <c r="A8755" s="55">
        <v>23164</v>
      </c>
      <c r="B8755" s="55">
        <v>6</v>
      </c>
      <c r="C8755" s="55" t="s">
        <v>30909</v>
      </c>
      <c r="D8755" s="55" t="s">
        <v>4649</v>
      </c>
      <c r="E8755" s="55" t="s">
        <v>30910</v>
      </c>
      <c r="F8755" s="55" t="s">
        <v>4651</v>
      </c>
      <c r="G8755" s="55" t="s">
        <v>30911</v>
      </c>
      <c r="H8755" s="55">
        <v>0</v>
      </c>
    </row>
    <row r="8756" spans="1:8" ht="12.5" customHeight="1">
      <c r="A8756" s="55">
        <v>23281</v>
      </c>
      <c r="B8756" s="55">
        <v>6</v>
      </c>
      <c r="C8756" s="55" t="s">
        <v>30912</v>
      </c>
      <c r="D8756" s="55" t="s">
        <v>4649</v>
      </c>
      <c r="E8756" s="55" t="s">
        <v>30913</v>
      </c>
      <c r="F8756" s="55" t="s">
        <v>4651</v>
      </c>
      <c r="G8756" s="55" t="s">
        <v>30914</v>
      </c>
      <c r="H8756" s="55">
        <v>0</v>
      </c>
    </row>
    <row r="8757" spans="1:8" ht="12.5" customHeight="1">
      <c r="A8757" s="55">
        <v>23378</v>
      </c>
      <c r="B8757" s="55">
        <v>6</v>
      </c>
      <c r="C8757" s="55" t="s">
        <v>30915</v>
      </c>
      <c r="D8757" s="55" t="s">
        <v>4649</v>
      </c>
      <c r="E8757" s="55" t="s">
        <v>30916</v>
      </c>
      <c r="F8757" s="55" t="s">
        <v>4651</v>
      </c>
      <c r="G8757" s="55" t="s">
        <v>30917</v>
      </c>
      <c r="H8757" s="55">
        <v>0</v>
      </c>
    </row>
    <row r="8758" spans="1:8" ht="12.5" customHeight="1">
      <c r="A8758" s="55">
        <v>25177</v>
      </c>
      <c r="B8758" s="55">
        <v>6</v>
      </c>
      <c r="C8758" s="55" t="s">
        <v>30918</v>
      </c>
      <c r="D8758" s="55" t="s">
        <v>4649</v>
      </c>
      <c r="E8758" s="55" t="s">
        <v>30919</v>
      </c>
      <c r="F8758" s="55" t="s">
        <v>4651</v>
      </c>
      <c r="G8758" s="55" t="s">
        <v>30920</v>
      </c>
      <c r="H8758" s="55">
        <v>0</v>
      </c>
    </row>
    <row r="8759" spans="1:8" ht="12.5" customHeight="1">
      <c r="A8759" s="55">
        <v>26643</v>
      </c>
      <c r="B8759" s="55">
        <v>6</v>
      </c>
      <c r="C8759" s="55" t="s">
        <v>30921</v>
      </c>
      <c r="D8759" s="55" t="s">
        <v>4649</v>
      </c>
      <c r="E8759" s="55" t="s">
        <v>30922</v>
      </c>
      <c r="F8759" s="55" t="s">
        <v>4651</v>
      </c>
      <c r="G8759" s="55" t="s">
        <v>30923</v>
      </c>
      <c r="H8759" s="55">
        <v>0</v>
      </c>
    </row>
    <row r="8760" spans="1:8" ht="12.5" customHeight="1">
      <c r="A8760" s="55">
        <v>27259</v>
      </c>
      <c r="B8760" s="55">
        <v>6</v>
      </c>
      <c r="C8760" s="55" t="s">
        <v>30924</v>
      </c>
      <c r="D8760" s="55" t="s">
        <v>4649</v>
      </c>
      <c r="E8760" s="55" t="s">
        <v>30925</v>
      </c>
      <c r="F8760" s="55" t="s">
        <v>4651</v>
      </c>
      <c r="G8760" s="55" t="s">
        <v>30926</v>
      </c>
      <c r="H8760" s="55">
        <v>0</v>
      </c>
    </row>
    <row r="8761" spans="1:8" ht="12.5" customHeight="1">
      <c r="A8761" s="55">
        <v>27607</v>
      </c>
      <c r="B8761" s="55">
        <v>6</v>
      </c>
      <c r="C8761" s="55" t="s">
        <v>30927</v>
      </c>
      <c r="D8761" s="55" t="s">
        <v>4649</v>
      </c>
      <c r="E8761" s="55" t="s">
        <v>30928</v>
      </c>
      <c r="F8761" s="55" t="s">
        <v>4651</v>
      </c>
      <c r="G8761" s="55" t="s">
        <v>30929</v>
      </c>
      <c r="H8761" s="55">
        <v>0</v>
      </c>
    </row>
    <row r="8762" spans="1:8" ht="12.5" customHeight="1">
      <c r="A8762" s="55">
        <v>28027</v>
      </c>
      <c r="B8762" s="55">
        <v>6</v>
      </c>
      <c r="C8762" s="55" t="s">
        <v>30930</v>
      </c>
      <c r="D8762" s="55" t="s">
        <v>4649</v>
      </c>
      <c r="E8762" s="55" t="s">
        <v>30931</v>
      </c>
      <c r="F8762" s="55" t="s">
        <v>4651</v>
      </c>
      <c r="G8762" s="55" t="s">
        <v>30932</v>
      </c>
      <c r="H8762" s="55">
        <v>0</v>
      </c>
    </row>
    <row r="8763" spans="1:8" ht="12.5" customHeight="1">
      <c r="A8763" s="55">
        <v>28045</v>
      </c>
      <c r="B8763" s="55">
        <v>6</v>
      </c>
      <c r="C8763" s="55" t="s">
        <v>30933</v>
      </c>
      <c r="D8763" s="55" t="s">
        <v>4649</v>
      </c>
      <c r="E8763" s="55" t="s">
        <v>30934</v>
      </c>
      <c r="F8763" s="55" t="s">
        <v>4651</v>
      </c>
      <c r="G8763" s="55" t="s">
        <v>30935</v>
      </c>
      <c r="H8763" s="55">
        <v>0</v>
      </c>
    </row>
    <row r="8764" spans="1:8" ht="12.5" customHeight="1">
      <c r="A8764" s="55">
        <v>29135</v>
      </c>
      <c r="B8764" s="55">
        <v>6</v>
      </c>
      <c r="C8764" s="55" t="s">
        <v>30936</v>
      </c>
      <c r="D8764" s="55" t="s">
        <v>4649</v>
      </c>
      <c r="E8764" s="55" t="s">
        <v>30937</v>
      </c>
      <c r="F8764" s="55" t="s">
        <v>4651</v>
      </c>
      <c r="G8764" s="55" t="s">
        <v>30938</v>
      </c>
      <c r="H8764" s="55">
        <v>0</v>
      </c>
    </row>
    <row r="8765" spans="1:8" ht="12.5" customHeight="1">
      <c r="A8765" s="55">
        <v>29266</v>
      </c>
      <c r="B8765" s="55">
        <v>6</v>
      </c>
      <c r="C8765" s="55" t="s">
        <v>30939</v>
      </c>
      <c r="D8765" s="55" t="s">
        <v>4649</v>
      </c>
      <c r="E8765" s="55" t="s">
        <v>30940</v>
      </c>
      <c r="F8765" s="55" t="s">
        <v>4651</v>
      </c>
      <c r="G8765" s="55" t="s">
        <v>30941</v>
      </c>
      <c r="H8765" s="55">
        <v>0</v>
      </c>
    </row>
    <row r="8766" spans="1:8" ht="12.5" customHeight="1">
      <c r="A8766" s="55">
        <v>11211</v>
      </c>
      <c r="B8766" s="55">
        <v>6</v>
      </c>
      <c r="C8766" s="55" t="s">
        <v>30942</v>
      </c>
      <c r="D8766" s="55" t="s">
        <v>4649</v>
      </c>
      <c r="E8766" s="55" t="s">
        <v>30943</v>
      </c>
      <c r="F8766" s="55" t="s">
        <v>4651</v>
      </c>
      <c r="G8766" s="55" t="s">
        <v>30944</v>
      </c>
      <c r="H8766" s="55">
        <v>0</v>
      </c>
    </row>
    <row r="8767" spans="1:8" ht="12.5" customHeight="1">
      <c r="A8767" s="55">
        <v>12781</v>
      </c>
      <c r="B8767" s="55">
        <v>6</v>
      </c>
      <c r="C8767" s="55" t="s">
        <v>30945</v>
      </c>
      <c r="D8767" s="55" t="s">
        <v>4649</v>
      </c>
      <c r="E8767" s="55" t="s">
        <v>30946</v>
      </c>
      <c r="F8767" s="55" t="s">
        <v>4651</v>
      </c>
      <c r="G8767" s="55" t="s">
        <v>30947</v>
      </c>
      <c r="H8767" s="55">
        <v>0</v>
      </c>
    </row>
    <row r="8768" spans="1:8" ht="12.5" customHeight="1">
      <c r="A8768" s="55">
        <v>12902</v>
      </c>
      <c r="B8768" s="55">
        <v>6</v>
      </c>
      <c r="C8768" s="55" t="s">
        <v>30948</v>
      </c>
      <c r="D8768" s="55" t="s">
        <v>4649</v>
      </c>
      <c r="E8768" s="55" t="s">
        <v>30949</v>
      </c>
      <c r="F8768" s="55" t="s">
        <v>4651</v>
      </c>
      <c r="G8768" s="55" t="s">
        <v>30950</v>
      </c>
      <c r="H8768" s="55">
        <v>0</v>
      </c>
    </row>
    <row r="8769" spans="1:8" ht="12.5" customHeight="1">
      <c r="A8769" s="55">
        <v>12903</v>
      </c>
      <c r="B8769" s="55">
        <v>6</v>
      </c>
      <c r="C8769" s="55" t="s">
        <v>30951</v>
      </c>
      <c r="D8769" s="55" t="s">
        <v>4649</v>
      </c>
      <c r="E8769" s="55" t="s">
        <v>30952</v>
      </c>
      <c r="F8769" s="55" t="s">
        <v>4651</v>
      </c>
      <c r="G8769" s="55" t="s">
        <v>30953</v>
      </c>
      <c r="H8769" s="55">
        <v>0</v>
      </c>
    </row>
    <row r="8770" spans="1:8" ht="12.5" customHeight="1">
      <c r="A8770" s="55">
        <v>13318</v>
      </c>
      <c r="B8770" s="55">
        <v>6</v>
      </c>
      <c r="C8770" s="55" t="s">
        <v>30954</v>
      </c>
      <c r="D8770" s="55" t="s">
        <v>4649</v>
      </c>
      <c r="E8770" s="55" t="s">
        <v>30955</v>
      </c>
      <c r="F8770" s="55" t="s">
        <v>4651</v>
      </c>
      <c r="G8770" s="55" t="s">
        <v>30956</v>
      </c>
      <c r="H8770" s="55">
        <v>0</v>
      </c>
    </row>
    <row r="8771" spans="1:8" ht="12.5" customHeight="1">
      <c r="A8771" s="55">
        <v>13466</v>
      </c>
      <c r="B8771" s="55">
        <v>6</v>
      </c>
      <c r="C8771" s="55" t="s">
        <v>30957</v>
      </c>
      <c r="D8771" s="55" t="s">
        <v>4649</v>
      </c>
      <c r="E8771" s="55" t="s">
        <v>30958</v>
      </c>
      <c r="F8771" s="55" t="s">
        <v>4651</v>
      </c>
      <c r="G8771" s="55" t="s">
        <v>30959</v>
      </c>
      <c r="H8771" s="55">
        <v>0</v>
      </c>
    </row>
    <row r="8772" spans="1:8" ht="12.5" customHeight="1">
      <c r="A8772" s="55">
        <v>13720</v>
      </c>
      <c r="B8772" s="55">
        <v>6</v>
      </c>
      <c r="C8772" s="55" t="s">
        <v>30960</v>
      </c>
      <c r="D8772" s="55" t="s">
        <v>4649</v>
      </c>
      <c r="E8772" s="55" t="s">
        <v>30961</v>
      </c>
      <c r="F8772" s="55" t="s">
        <v>4651</v>
      </c>
      <c r="G8772" s="55" t="s">
        <v>30962</v>
      </c>
      <c r="H8772" s="55">
        <v>0</v>
      </c>
    </row>
    <row r="8773" spans="1:8" ht="12.5" customHeight="1">
      <c r="A8773" s="55">
        <v>15176</v>
      </c>
      <c r="B8773" s="55">
        <v>6</v>
      </c>
      <c r="C8773" s="55" t="s">
        <v>30963</v>
      </c>
      <c r="D8773" s="55" t="s">
        <v>4649</v>
      </c>
      <c r="E8773" s="55" t="s">
        <v>30964</v>
      </c>
      <c r="F8773" s="55" t="s">
        <v>4651</v>
      </c>
      <c r="G8773" s="55" t="s">
        <v>30965</v>
      </c>
      <c r="H8773" s="55">
        <v>0</v>
      </c>
    </row>
    <row r="8774" spans="1:8" ht="12.5" customHeight="1">
      <c r="A8774" s="55">
        <v>15283</v>
      </c>
      <c r="B8774" s="55">
        <v>6</v>
      </c>
      <c r="C8774" s="55" t="s">
        <v>30966</v>
      </c>
      <c r="D8774" s="55" t="s">
        <v>4649</v>
      </c>
      <c r="E8774" s="55" t="s">
        <v>30967</v>
      </c>
      <c r="F8774" s="55" t="s">
        <v>4651</v>
      </c>
      <c r="G8774" s="55" t="s">
        <v>30968</v>
      </c>
      <c r="H8774" s="55">
        <v>0</v>
      </c>
    </row>
    <row r="8775" spans="1:8" ht="12.5" customHeight="1">
      <c r="A8775" s="55">
        <v>15859</v>
      </c>
      <c r="B8775" s="55">
        <v>6</v>
      </c>
      <c r="C8775" s="55" t="s">
        <v>30969</v>
      </c>
      <c r="D8775" s="55" t="s">
        <v>4649</v>
      </c>
      <c r="E8775" s="55" t="s">
        <v>30970</v>
      </c>
      <c r="F8775" s="55" t="s">
        <v>4651</v>
      </c>
      <c r="G8775" s="55" t="s">
        <v>30971</v>
      </c>
      <c r="H8775" s="55">
        <v>0</v>
      </c>
    </row>
    <row r="8776" spans="1:8" ht="12.5" customHeight="1">
      <c r="A8776" s="55">
        <v>17125</v>
      </c>
      <c r="B8776" s="55">
        <v>6</v>
      </c>
      <c r="C8776" s="55" t="s">
        <v>30972</v>
      </c>
      <c r="D8776" s="55" t="s">
        <v>4649</v>
      </c>
      <c r="E8776" s="55" t="s">
        <v>30973</v>
      </c>
      <c r="F8776" s="55" t="s">
        <v>4651</v>
      </c>
      <c r="G8776" s="55" t="s">
        <v>30974</v>
      </c>
      <c r="H8776" s="55">
        <v>0</v>
      </c>
    </row>
    <row r="8777" spans="1:8" ht="12.5" customHeight="1">
      <c r="A8777" s="55">
        <v>17345</v>
      </c>
      <c r="B8777" s="55">
        <v>6</v>
      </c>
      <c r="C8777" s="55" t="s">
        <v>30975</v>
      </c>
      <c r="D8777" s="55" t="s">
        <v>4649</v>
      </c>
      <c r="E8777" s="55" t="s">
        <v>30976</v>
      </c>
      <c r="F8777" s="55" t="s">
        <v>4651</v>
      </c>
      <c r="G8777" s="55" t="s">
        <v>30977</v>
      </c>
      <c r="H8777" s="55">
        <v>0</v>
      </c>
    </row>
    <row r="8778" spans="1:8" ht="12.5" customHeight="1">
      <c r="A8778" s="55">
        <v>17613</v>
      </c>
      <c r="B8778" s="55">
        <v>6</v>
      </c>
      <c r="C8778" s="55" t="s">
        <v>30978</v>
      </c>
      <c r="D8778" s="55" t="s">
        <v>4649</v>
      </c>
      <c r="E8778" s="55" t="s">
        <v>30979</v>
      </c>
      <c r="F8778" s="55" t="s">
        <v>4651</v>
      </c>
      <c r="G8778" s="55" t="s">
        <v>30980</v>
      </c>
      <c r="H8778" s="55">
        <v>0</v>
      </c>
    </row>
    <row r="8779" spans="1:8" ht="12.5" customHeight="1">
      <c r="A8779" s="55">
        <v>18116</v>
      </c>
      <c r="B8779" s="55">
        <v>6</v>
      </c>
      <c r="C8779" s="55" t="s">
        <v>30981</v>
      </c>
      <c r="D8779" s="55" t="s">
        <v>4649</v>
      </c>
      <c r="E8779" s="55" t="s">
        <v>30982</v>
      </c>
      <c r="F8779" s="55" t="s">
        <v>4651</v>
      </c>
      <c r="G8779" s="55" t="s">
        <v>30983</v>
      </c>
      <c r="H8779" s="55">
        <v>0</v>
      </c>
    </row>
    <row r="8780" spans="1:8" ht="12.5" customHeight="1">
      <c r="A8780" s="55">
        <v>18377</v>
      </c>
      <c r="B8780" s="55">
        <v>6</v>
      </c>
      <c r="C8780" s="55" t="s">
        <v>30984</v>
      </c>
      <c r="D8780" s="55" t="s">
        <v>4649</v>
      </c>
      <c r="E8780" s="55" t="s">
        <v>30985</v>
      </c>
      <c r="F8780" s="55" t="s">
        <v>4651</v>
      </c>
      <c r="G8780" s="55" t="s">
        <v>30986</v>
      </c>
      <c r="H8780" s="55">
        <v>0</v>
      </c>
    </row>
    <row r="8781" spans="1:8" ht="12.5" customHeight="1">
      <c r="A8781" s="55">
        <v>18968</v>
      </c>
      <c r="B8781" s="55">
        <v>6</v>
      </c>
      <c r="C8781" s="55" t="s">
        <v>30987</v>
      </c>
      <c r="D8781" s="55" t="s">
        <v>4649</v>
      </c>
      <c r="E8781" s="55" t="s">
        <v>30988</v>
      </c>
      <c r="F8781" s="55" t="s">
        <v>4651</v>
      </c>
      <c r="G8781" s="55" t="s">
        <v>30989</v>
      </c>
      <c r="H8781" s="55">
        <v>0</v>
      </c>
    </row>
    <row r="8782" spans="1:8" ht="12.5" customHeight="1">
      <c r="A8782" s="55">
        <v>19217</v>
      </c>
      <c r="B8782" s="55">
        <v>6</v>
      </c>
      <c r="C8782" s="55" t="s">
        <v>30990</v>
      </c>
      <c r="D8782" s="55" t="s">
        <v>4649</v>
      </c>
      <c r="E8782" s="55" t="s">
        <v>30991</v>
      </c>
      <c r="F8782" s="55" t="s">
        <v>4651</v>
      </c>
      <c r="G8782" s="55" t="s">
        <v>30992</v>
      </c>
      <c r="H8782" s="55">
        <v>0</v>
      </c>
    </row>
    <row r="8783" spans="1:8" ht="12.5" customHeight="1">
      <c r="A8783" s="55">
        <v>20781</v>
      </c>
      <c r="B8783" s="55">
        <v>6</v>
      </c>
      <c r="C8783" s="55" t="s">
        <v>30993</v>
      </c>
      <c r="D8783" s="55" t="s">
        <v>4649</v>
      </c>
      <c r="E8783" s="55" t="s">
        <v>30994</v>
      </c>
      <c r="F8783" s="55" t="s">
        <v>4651</v>
      </c>
      <c r="G8783" s="55" t="s">
        <v>30995</v>
      </c>
      <c r="H8783" s="55">
        <v>0</v>
      </c>
    </row>
    <row r="8784" spans="1:8" ht="12.5" customHeight="1">
      <c r="A8784" s="55">
        <v>21652</v>
      </c>
      <c r="B8784" s="55">
        <v>6</v>
      </c>
      <c r="C8784" s="55" t="s">
        <v>30996</v>
      </c>
      <c r="D8784" s="55" t="s">
        <v>4649</v>
      </c>
      <c r="E8784" s="55" t="s">
        <v>30997</v>
      </c>
      <c r="F8784" s="55" t="s">
        <v>4651</v>
      </c>
      <c r="G8784" s="55" t="s">
        <v>30998</v>
      </c>
      <c r="H8784" s="55">
        <v>0</v>
      </c>
    </row>
    <row r="8785" spans="1:8" ht="12.5" customHeight="1">
      <c r="A8785" s="55">
        <v>21777</v>
      </c>
      <c r="B8785" s="55">
        <v>6</v>
      </c>
      <c r="C8785" s="55" t="s">
        <v>30999</v>
      </c>
      <c r="D8785" s="55" t="s">
        <v>4649</v>
      </c>
      <c r="E8785" s="55" t="s">
        <v>31000</v>
      </c>
      <c r="F8785" s="55" t="s">
        <v>4651</v>
      </c>
      <c r="G8785" s="55" t="s">
        <v>31001</v>
      </c>
      <c r="H8785" s="55">
        <v>0</v>
      </c>
    </row>
    <row r="8786" spans="1:8" ht="12.5" customHeight="1">
      <c r="A8786" s="55">
        <v>23253</v>
      </c>
      <c r="B8786" s="55">
        <v>6</v>
      </c>
      <c r="C8786" s="55" t="s">
        <v>31002</v>
      </c>
      <c r="D8786" s="55" t="s">
        <v>4649</v>
      </c>
      <c r="E8786" s="55" t="s">
        <v>31003</v>
      </c>
      <c r="F8786" s="55" t="s">
        <v>4651</v>
      </c>
      <c r="G8786" s="55" t="s">
        <v>31004</v>
      </c>
      <c r="H8786" s="55">
        <v>0</v>
      </c>
    </row>
    <row r="8787" spans="1:8" ht="12.5" customHeight="1">
      <c r="A8787" s="55">
        <v>23368</v>
      </c>
      <c r="B8787" s="55">
        <v>6</v>
      </c>
      <c r="C8787" s="55" t="s">
        <v>31005</v>
      </c>
      <c r="D8787" s="55" t="s">
        <v>4649</v>
      </c>
      <c r="E8787" s="55" t="s">
        <v>31006</v>
      </c>
      <c r="F8787" s="55" t="s">
        <v>4651</v>
      </c>
      <c r="G8787" s="55" t="s">
        <v>31007</v>
      </c>
      <c r="H8787" s="55">
        <v>0</v>
      </c>
    </row>
    <row r="8788" spans="1:8" ht="12.5" customHeight="1">
      <c r="A8788" s="55">
        <v>23459</v>
      </c>
      <c r="B8788" s="55">
        <v>6</v>
      </c>
      <c r="C8788" s="55" t="s">
        <v>31008</v>
      </c>
      <c r="D8788" s="55" t="s">
        <v>4649</v>
      </c>
      <c r="E8788" s="55" t="s">
        <v>31009</v>
      </c>
      <c r="F8788" s="55" t="s">
        <v>4651</v>
      </c>
      <c r="G8788" s="55" t="s">
        <v>31010</v>
      </c>
      <c r="H8788" s="55">
        <v>0</v>
      </c>
    </row>
    <row r="8789" spans="1:8" ht="12.5" customHeight="1">
      <c r="A8789" s="55">
        <v>23498</v>
      </c>
      <c r="B8789" s="55">
        <v>6</v>
      </c>
      <c r="C8789" s="55" t="s">
        <v>31011</v>
      </c>
      <c r="D8789" s="55" t="s">
        <v>4649</v>
      </c>
      <c r="E8789" s="55" t="s">
        <v>31012</v>
      </c>
      <c r="F8789" s="55" t="s">
        <v>4651</v>
      </c>
      <c r="G8789" s="55" t="s">
        <v>31013</v>
      </c>
      <c r="H8789" s="55">
        <v>0</v>
      </c>
    </row>
    <row r="8790" spans="1:8" ht="12.5" customHeight="1">
      <c r="A8790" s="55">
        <v>23866</v>
      </c>
      <c r="B8790" s="55">
        <v>6</v>
      </c>
      <c r="C8790" s="55" t="s">
        <v>31014</v>
      </c>
      <c r="D8790" s="55" t="s">
        <v>4649</v>
      </c>
      <c r="E8790" s="55" t="s">
        <v>31015</v>
      </c>
      <c r="F8790" s="55" t="s">
        <v>4651</v>
      </c>
      <c r="G8790" s="55" t="s">
        <v>31016</v>
      </c>
      <c r="H8790" s="55">
        <v>0</v>
      </c>
    </row>
    <row r="8791" spans="1:8" ht="12.5" customHeight="1">
      <c r="A8791" s="55">
        <v>24682</v>
      </c>
      <c r="B8791" s="55">
        <v>6</v>
      </c>
      <c r="C8791" s="55" t="s">
        <v>31017</v>
      </c>
      <c r="D8791" s="55" t="s">
        <v>4649</v>
      </c>
      <c r="E8791" s="55" t="s">
        <v>31018</v>
      </c>
      <c r="F8791" s="55" t="s">
        <v>4651</v>
      </c>
      <c r="G8791" s="55" t="s">
        <v>31019</v>
      </c>
      <c r="H8791" s="55">
        <v>0</v>
      </c>
    </row>
    <row r="8792" spans="1:8" ht="12.5" customHeight="1">
      <c r="A8792" s="55">
        <v>25371</v>
      </c>
      <c r="B8792" s="55">
        <v>6</v>
      </c>
      <c r="C8792" s="55" t="s">
        <v>31020</v>
      </c>
      <c r="D8792" s="55" t="s">
        <v>4649</v>
      </c>
      <c r="E8792" s="55" t="s">
        <v>31021</v>
      </c>
      <c r="F8792" s="55" t="s">
        <v>4651</v>
      </c>
      <c r="G8792" s="55" t="s">
        <v>31022</v>
      </c>
      <c r="H8792" s="55">
        <v>0</v>
      </c>
    </row>
    <row r="8793" spans="1:8" ht="12.5" customHeight="1">
      <c r="A8793" s="55">
        <v>25437</v>
      </c>
      <c r="B8793" s="55">
        <v>6</v>
      </c>
      <c r="C8793" s="55" t="s">
        <v>31023</v>
      </c>
      <c r="D8793" s="55" t="s">
        <v>4649</v>
      </c>
      <c r="E8793" s="55" t="s">
        <v>31024</v>
      </c>
      <c r="F8793" s="55" t="s">
        <v>4651</v>
      </c>
      <c r="G8793" s="55" t="s">
        <v>31025</v>
      </c>
      <c r="H8793" s="55">
        <v>0</v>
      </c>
    </row>
    <row r="8794" spans="1:8" ht="12.5" customHeight="1">
      <c r="A8794" s="55">
        <v>26173</v>
      </c>
      <c r="B8794" s="55">
        <v>6</v>
      </c>
      <c r="C8794" s="55" t="s">
        <v>31026</v>
      </c>
      <c r="D8794" s="55" t="s">
        <v>4649</v>
      </c>
      <c r="E8794" s="55" t="s">
        <v>31027</v>
      </c>
      <c r="F8794" s="55" t="s">
        <v>4651</v>
      </c>
      <c r="G8794" s="55" t="s">
        <v>31028</v>
      </c>
      <c r="H8794" s="55">
        <v>0</v>
      </c>
    </row>
    <row r="8795" spans="1:8" ht="12.5" customHeight="1">
      <c r="A8795" s="55">
        <v>28141</v>
      </c>
      <c r="B8795" s="55">
        <v>6</v>
      </c>
      <c r="C8795" s="55" t="s">
        <v>31029</v>
      </c>
      <c r="D8795" s="55" t="s">
        <v>4649</v>
      </c>
      <c r="E8795" s="55" t="s">
        <v>31030</v>
      </c>
      <c r="F8795" s="55" t="s">
        <v>4651</v>
      </c>
      <c r="G8795" s="55" t="s">
        <v>31031</v>
      </c>
      <c r="H8795" s="55">
        <v>0</v>
      </c>
    </row>
    <row r="8796" spans="1:8" ht="12.5" customHeight="1">
      <c r="A8796" s="55">
        <v>29351</v>
      </c>
      <c r="B8796" s="55">
        <v>6</v>
      </c>
      <c r="C8796" s="55" t="s">
        <v>31032</v>
      </c>
      <c r="D8796" s="55" t="s">
        <v>4649</v>
      </c>
      <c r="E8796" s="55" t="s">
        <v>31033</v>
      </c>
      <c r="F8796" s="55" t="s">
        <v>4651</v>
      </c>
      <c r="G8796" s="55" t="s">
        <v>31034</v>
      </c>
      <c r="H8796" s="55">
        <v>0</v>
      </c>
    </row>
    <row r="8797" spans="1:8" ht="12.5" customHeight="1">
      <c r="A8797" s="55">
        <v>11519</v>
      </c>
      <c r="B8797" s="55">
        <v>6</v>
      </c>
      <c r="C8797" s="55" t="s">
        <v>31035</v>
      </c>
      <c r="D8797" s="55" t="s">
        <v>4649</v>
      </c>
      <c r="E8797" s="55" t="s">
        <v>31036</v>
      </c>
      <c r="F8797" s="55" t="s">
        <v>4651</v>
      </c>
      <c r="G8797" s="55" t="s">
        <v>31037</v>
      </c>
      <c r="H8797" s="55">
        <v>0</v>
      </c>
    </row>
    <row r="8798" spans="1:8" ht="12.5" customHeight="1">
      <c r="A8798" s="55">
        <v>13197</v>
      </c>
      <c r="B8798" s="55">
        <v>6</v>
      </c>
      <c r="C8798" s="55" t="s">
        <v>31038</v>
      </c>
      <c r="D8798" s="55" t="s">
        <v>4649</v>
      </c>
      <c r="E8798" s="55" t="s">
        <v>31039</v>
      </c>
      <c r="F8798" s="55" t="s">
        <v>4651</v>
      </c>
      <c r="G8798" s="55" t="s">
        <v>31040</v>
      </c>
      <c r="H8798" s="55">
        <v>0</v>
      </c>
    </row>
    <row r="8799" spans="1:8" ht="12.5" customHeight="1">
      <c r="A8799" s="55">
        <v>15244</v>
      </c>
      <c r="B8799" s="55">
        <v>6</v>
      </c>
      <c r="C8799" s="55" t="s">
        <v>31041</v>
      </c>
      <c r="D8799" s="55" t="s">
        <v>4649</v>
      </c>
      <c r="E8799" s="55" t="s">
        <v>31042</v>
      </c>
      <c r="F8799" s="55" t="s">
        <v>4651</v>
      </c>
      <c r="G8799" s="55" t="s">
        <v>31043</v>
      </c>
      <c r="H8799" s="55">
        <v>0</v>
      </c>
    </row>
    <row r="8800" spans="1:8" ht="12.5" customHeight="1">
      <c r="A8800" s="55">
        <v>15943</v>
      </c>
      <c r="B8800" s="55">
        <v>6</v>
      </c>
      <c r="C8800" s="55" t="s">
        <v>31044</v>
      </c>
      <c r="D8800" s="55" t="s">
        <v>4649</v>
      </c>
      <c r="E8800" s="55" t="s">
        <v>31045</v>
      </c>
      <c r="F8800" s="55" t="s">
        <v>4651</v>
      </c>
      <c r="G8800" s="55" t="s">
        <v>31046</v>
      </c>
      <c r="H8800" s="55">
        <v>0</v>
      </c>
    </row>
    <row r="8801" spans="1:8" ht="12.5" customHeight="1">
      <c r="A8801" s="55">
        <v>16213</v>
      </c>
      <c r="B8801" s="55">
        <v>6</v>
      </c>
      <c r="C8801" s="55" t="s">
        <v>31047</v>
      </c>
      <c r="D8801" s="55" t="s">
        <v>4649</v>
      </c>
      <c r="E8801" s="55" t="s">
        <v>31048</v>
      </c>
      <c r="F8801" s="55" t="s">
        <v>4651</v>
      </c>
      <c r="G8801" s="55" t="s">
        <v>31049</v>
      </c>
      <c r="H8801" s="55">
        <v>0</v>
      </c>
    </row>
    <row r="8802" spans="1:8" ht="12.5" customHeight="1">
      <c r="A8802" s="55">
        <v>17037</v>
      </c>
      <c r="B8802" s="55">
        <v>6</v>
      </c>
      <c r="C8802" s="55" t="s">
        <v>31050</v>
      </c>
      <c r="D8802" s="55" t="s">
        <v>4649</v>
      </c>
      <c r="E8802" s="55" t="s">
        <v>31051</v>
      </c>
      <c r="F8802" s="55" t="s">
        <v>4651</v>
      </c>
      <c r="G8802" s="55" t="s">
        <v>31052</v>
      </c>
      <c r="H8802" s="55">
        <v>0</v>
      </c>
    </row>
    <row r="8803" spans="1:8" ht="12.5" customHeight="1">
      <c r="A8803" s="55">
        <v>17586</v>
      </c>
      <c r="B8803" s="55">
        <v>6</v>
      </c>
      <c r="C8803" s="55" t="s">
        <v>31053</v>
      </c>
      <c r="D8803" s="55" t="s">
        <v>4649</v>
      </c>
      <c r="E8803" s="55" t="s">
        <v>31054</v>
      </c>
      <c r="F8803" s="55" t="s">
        <v>4651</v>
      </c>
      <c r="G8803" s="55" t="s">
        <v>31055</v>
      </c>
      <c r="H8803" s="55">
        <v>0</v>
      </c>
    </row>
    <row r="8804" spans="1:8" ht="12.5" customHeight="1">
      <c r="A8804" s="55">
        <v>18641</v>
      </c>
      <c r="B8804" s="55">
        <v>6</v>
      </c>
      <c r="C8804" s="55" t="s">
        <v>31056</v>
      </c>
      <c r="D8804" s="55" t="s">
        <v>4649</v>
      </c>
      <c r="E8804" s="55" t="s">
        <v>31057</v>
      </c>
      <c r="F8804" s="55" t="s">
        <v>4651</v>
      </c>
      <c r="G8804" s="55" t="s">
        <v>31058</v>
      </c>
      <c r="H8804" s="55">
        <v>0</v>
      </c>
    </row>
    <row r="8805" spans="1:8" ht="12.5" customHeight="1">
      <c r="A8805" s="55">
        <v>18972</v>
      </c>
      <c r="B8805" s="55">
        <v>6</v>
      </c>
      <c r="C8805" s="55" t="s">
        <v>31059</v>
      </c>
      <c r="D8805" s="55" t="s">
        <v>4649</v>
      </c>
      <c r="E8805" s="55" t="s">
        <v>31060</v>
      </c>
      <c r="F8805" s="55" t="s">
        <v>4651</v>
      </c>
      <c r="G8805" s="55" t="s">
        <v>31061</v>
      </c>
      <c r="H8805" s="55">
        <v>0</v>
      </c>
    </row>
    <row r="8806" spans="1:8" ht="12.5" customHeight="1">
      <c r="A8806" s="55">
        <v>19828</v>
      </c>
      <c r="B8806" s="55">
        <v>6</v>
      </c>
      <c r="C8806" s="55" t="s">
        <v>31062</v>
      </c>
      <c r="D8806" s="55" t="s">
        <v>4649</v>
      </c>
      <c r="E8806" s="55" t="s">
        <v>31063</v>
      </c>
      <c r="F8806" s="55" t="s">
        <v>4651</v>
      </c>
      <c r="G8806" s="55" t="s">
        <v>31064</v>
      </c>
      <c r="H8806" s="55">
        <v>0</v>
      </c>
    </row>
    <row r="8807" spans="1:8" ht="12.5" customHeight="1">
      <c r="A8807" s="55">
        <v>19847</v>
      </c>
      <c r="B8807" s="55">
        <v>6</v>
      </c>
      <c r="C8807" s="55" t="s">
        <v>31065</v>
      </c>
      <c r="D8807" s="55" t="s">
        <v>4649</v>
      </c>
      <c r="E8807" s="55" t="s">
        <v>31066</v>
      </c>
      <c r="F8807" s="55" t="s">
        <v>4651</v>
      </c>
      <c r="G8807" s="55" t="s">
        <v>31067</v>
      </c>
      <c r="H8807" s="55">
        <v>0</v>
      </c>
    </row>
    <row r="8808" spans="1:8" ht="12.5" customHeight="1">
      <c r="A8808" s="55">
        <v>20070</v>
      </c>
      <c r="B8808" s="55">
        <v>6</v>
      </c>
      <c r="C8808" s="55" t="s">
        <v>31068</v>
      </c>
      <c r="D8808" s="55" t="s">
        <v>4649</v>
      </c>
      <c r="E8808" s="55" t="s">
        <v>31069</v>
      </c>
      <c r="F8808" s="55" t="s">
        <v>4651</v>
      </c>
      <c r="G8808" s="55" t="s">
        <v>31070</v>
      </c>
      <c r="H8808" s="55">
        <v>0</v>
      </c>
    </row>
    <row r="8809" spans="1:8" ht="12.5" customHeight="1">
      <c r="A8809" s="55">
        <v>20085</v>
      </c>
      <c r="B8809" s="55">
        <v>6</v>
      </c>
      <c r="C8809" s="55" t="s">
        <v>31071</v>
      </c>
      <c r="D8809" s="55" t="s">
        <v>4649</v>
      </c>
      <c r="E8809" s="55" t="s">
        <v>31072</v>
      </c>
      <c r="F8809" s="55" t="s">
        <v>4651</v>
      </c>
      <c r="G8809" s="55" t="s">
        <v>31073</v>
      </c>
      <c r="H8809" s="55">
        <v>0</v>
      </c>
    </row>
    <row r="8810" spans="1:8" ht="12.5" customHeight="1">
      <c r="A8810" s="55">
        <v>22026</v>
      </c>
      <c r="B8810" s="55">
        <v>6</v>
      </c>
      <c r="C8810" s="55" t="s">
        <v>31074</v>
      </c>
      <c r="D8810" s="55" t="s">
        <v>4649</v>
      </c>
      <c r="E8810" s="55" t="s">
        <v>31075</v>
      </c>
      <c r="F8810" s="55" t="s">
        <v>4651</v>
      </c>
      <c r="G8810" s="55" t="s">
        <v>31076</v>
      </c>
      <c r="H8810" s="55">
        <v>0</v>
      </c>
    </row>
    <row r="8811" spans="1:8" ht="12.5" customHeight="1">
      <c r="A8811" s="55">
        <v>22332</v>
      </c>
      <c r="B8811" s="55">
        <v>6</v>
      </c>
      <c r="C8811" s="55" t="s">
        <v>31077</v>
      </c>
      <c r="D8811" s="55" t="s">
        <v>4649</v>
      </c>
      <c r="E8811" s="55" t="s">
        <v>31078</v>
      </c>
      <c r="F8811" s="55" t="s">
        <v>4651</v>
      </c>
      <c r="G8811" s="55" t="s">
        <v>31079</v>
      </c>
      <c r="H8811" s="55">
        <v>0</v>
      </c>
    </row>
    <row r="8812" spans="1:8" ht="12.5" customHeight="1">
      <c r="A8812" s="55">
        <v>23057</v>
      </c>
      <c r="B8812" s="55">
        <v>6</v>
      </c>
      <c r="C8812" s="55" t="s">
        <v>31080</v>
      </c>
      <c r="D8812" s="55" t="s">
        <v>4649</v>
      </c>
      <c r="E8812" s="55" t="s">
        <v>31081</v>
      </c>
      <c r="F8812" s="55" t="s">
        <v>4651</v>
      </c>
      <c r="G8812" s="55" t="s">
        <v>31082</v>
      </c>
      <c r="H8812" s="55">
        <v>0</v>
      </c>
    </row>
    <row r="8813" spans="1:8" ht="12.5" customHeight="1">
      <c r="A8813" s="55">
        <v>23518</v>
      </c>
      <c r="B8813" s="55">
        <v>6</v>
      </c>
      <c r="C8813" s="55" t="s">
        <v>31083</v>
      </c>
      <c r="D8813" s="55" t="s">
        <v>4649</v>
      </c>
      <c r="E8813" s="55" t="s">
        <v>31084</v>
      </c>
      <c r="F8813" s="55" t="s">
        <v>4651</v>
      </c>
      <c r="G8813" s="55" t="s">
        <v>31085</v>
      </c>
      <c r="H8813" s="55">
        <v>0</v>
      </c>
    </row>
    <row r="8814" spans="1:8" ht="12.5" customHeight="1">
      <c r="A8814" s="55">
        <v>23673</v>
      </c>
      <c r="B8814" s="55">
        <v>6</v>
      </c>
      <c r="C8814" s="55" t="s">
        <v>31086</v>
      </c>
      <c r="D8814" s="55" t="s">
        <v>4649</v>
      </c>
      <c r="E8814" s="55" t="s">
        <v>31087</v>
      </c>
      <c r="F8814" s="55" t="s">
        <v>4651</v>
      </c>
      <c r="G8814" s="55" t="s">
        <v>31088</v>
      </c>
      <c r="H8814" s="55">
        <v>0</v>
      </c>
    </row>
    <row r="8815" spans="1:8" ht="12.5" customHeight="1">
      <c r="A8815" s="55">
        <v>23676</v>
      </c>
      <c r="B8815" s="55">
        <v>6</v>
      </c>
      <c r="C8815" s="55" t="s">
        <v>31089</v>
      </c>
      <c r="D8815" s="55" t="s">
        <v>4649</v>
      </c>
      <c r="E8815" s="55" t="s">
        <v>31090</v>
      </c>
      <c r="F8815" s="55" t="s">
        <v>4651</v>
      </c>
      <c r="G8815" s="55" t="s">
        <v>31091</v>
      </c>
      <c r="H8815" s="55">
        <v>0</v>
      </c>
    </row>
    <row r="8816" spans="1:8" ht="12.5" customHeight="1">
      <c r="A8816" s="55">
        <v>23867</v>
      </c>
      <c r="B8816" s="55">
        <v>6</v>
      </c>
      <c r="C8816" s="55" t="s">
        <v>31092</v>
      </c>
      <c r="D8816" s="55" t="s">
        <v>4649</v>
      </c>
      <c r="E8816" s="55" t="s">
        <v>31093</v>
      </c>
      <c r="F8816" s="55" t="s">
        <v>4651</v>
      </c>
      <c r="G8816" s="55" t="s">
        <v>31094</v>
      </c>
      <c r="H8816" s="55">
        <v>0</v>
      </c>
    </row>
    <row r="8817" spans="1:8" ht="12.5" customHeight="1">
      <c r="A8817" s="55">
        <v>25621</v>
      </c>
      <c r="B8817" s="55">
        <v>6</v>
      </c>
      <c r="C8817" s="55" t="s">
        <v>31095</v>
      </c>
      <c r="D8817" s="55" t="s">
        <v>4649</v>
      </c>
      <c r="E8817" s="55" t="s">
        <v>31096</v>
      </c>
      <c r="F8817" s="55" t="s">
        <v>4651</v>
      </c>
      <c r="G8817" s="55" t="s">
        <v>31097</v>
      </c>
      <c r="H8817" s="55">
        <v>0</v>
      </c>
    </row>
    <row r="8818" spans="1:8" ht="12.5" customHeight="1">
      <c r="A8818" s="55">
        <v>25989</v>
      </c>
      <c r="B8818" s="55">
        <v>6</v>
      </c>
      <c r="C8818" s="55" t="s">
        <v>31098</v>
      </c>
      <c r="D8818" s="55" t="s">
        <v>4649</v>
      </c>
      <c r="E8818" s="55" t="s">
        <v>31099</v>
      </c>
      <c r="F8818" s="55" t="s">
        <v>4651</v>
      </c>
      <c r="G8818" s="55" t="s">
        <v>31100</v>
      </c>
      <c r="H8818" s="55">
        <v>0</v>
      </c>
    </row>
    <row r="8819" spans="1:8" ht="12.5" customHeight="1">
      <c r="A8819" s="55">
        <v>26730</v>
      </c>
      <c r="B8819" s="55">
        <v>6</v>
      </c>
      <c r="C8819" s="55" t="s">
        <v>31101</v>
      </c>
      <c r="D8819" s="55" t="s">
        <v>4649</v>
      </c>
      <c r="E8819" s="55" t="s">
        <v>31102</v>
      </c>
      <c r="F8819" s="55" t="s">
        <v>4651</v>
      </c>
      <c r="G8819" s="55" t="s">
        <v>31103</v>
      </c>
      <c r="H8819" s="55">
        <v>0</v>
      </c>
    </row>
    <row r="8820" spans="1:8" ht="12.5" customHeight="1">
      <c r="A8820" s="55">
        <v>27026</v>
      </c>
      <c r="B8820" s="55">
        <v>6</v>
      </c>
      <c r="C8820" s="55" t="s">
        <v>31104</v>
      </c>
      <c r="D8820" s="55" t="s">
        <v>4649</v>
      </c>
      <c r="E8820" s="55" t="s">
        <v>31105</v>
      </c>
      <c r="F8820" s="55" t="s">
        <v>4651</v>
      </c>
      <c r="G8820" s="55" t="s">
        <v>31106</v>
      </c>
      <c r="H8820" s="55">
        <v>0</v>
      </c>
    </row>
    <row r="8821" spans="1:8" ht="12.5" customHeight="1">
      <c r="A8821" s="55">
        <v>27111</v>
      </c>
      <c r="B8821" s="55">
        <v>6</v>
      </c>
      <c r="C8821" s="55" t="s">
        <v>31107</v>
      </c>
      <c r="D8821" s="55" t="s">
        <v>4649</v>
      </c>
      <c r="E8821" s="55" t="s">
        <v>31108</v>
      </c>
      <c r="F8821" s="55" t="s">
        <v>4651</v>
      </c>
      <c r="G8821" s="55" t="s">
        <v>31109</v>
      </c>
      <c r="H8821" s="55">
        <v>0</v>
      </c>
    </row>
    <row r="8822" spans="1:8" ht="12.5" customHeight="1">
      <c r="A8822" s="55">
        <v>27632</v>
      </c>
      <c r="B8822" s="55">
        <v>6</v>
      </c>
      <c r="C8822" s="55" t="s">
        <v>31110</v>
      </c>
      <c r="D8822" s="55" t="s">
        <v>4649</v>
      </c>
      <c r="E8822" s="55" t="s">
        <v>31111</v>
      </c>
      <c r="F8822" s="55" t="s">
        <v>4651</v>
      </c>
      <c r="G8822" s="55" t="s">
        <v>31112</v>
      </c>
      <c r="H8822" s="55">
        <v>0</v>
      </c>
    </row>
    <row r="8823" spans="1:8" ht="12.5" customHeight="1">
      <c r="A8823" s="55">
        <v>28092</v>
      </c>
      <c r="B8823" s="55">
        <v>6</v>
      </c>
      <c r="C8823" s="55" t="s">
        <v>31113</v>
      </c>
      <c r="D8823" s="55" t="s">
        <v>4649</v>
      </c>
      <c r="E8823" s="55" t="s">
        <v>31114</v>
      </c>
      <c r="F8823" s="55" t="s">
        <v>4651</v>
      </c>
      <c r="G8823" s="55" t="s">
        <v>31115</v>
      </c>
      <c r="H8823" s="55">
        <v>0</v>
      </c>
    </row>
    <row r="8824" spans="1:8" ht="12.5" customHeight="1">
      <c r="A8824" s="55">
        <v>28779</v>
      </c>
      <c r="B8824" s="55">
        <v>6</v>
      </c>
      <c r="C8824" s="55" t="s">
        <v>31116</v>
      </c>
      <c r="D8824" s="55" t="s">
        <v>4649</v>
      </c>
      <c r="E8824" s="55" t="s">
        <v>31117</v>
      </c>
      <c r="F8824" s="55" t="s">
        <v>4651</v>
      </c>
      <c r="G8824" s="55" t="s">
        <v>31118</v>
      </c>
      <c r="H8824" s="55">
        <v>0</v>
      </c>
    </row>
    <row r="8825" spans="1:8" ht="12.5" customHeight="1">
      <c r="A8825" s="55">
        <v>29124</v>
      </c>
      <c r="B8825" s="55">
        <v>6</v>
      </c>
      <c r="C8825" s="55" t="s">
        <v>31119</v>
      </c>
      <c r="D8825" s="55" t="s">
        <v>4649</v>
      </c>
      <c r="E8825" s="55" t="s">
        <v>31120</v>
      </c>
      <c r="F8825" s="55" t="s">
        <v>4651</v>
      </c>
      <c r="G8825" s="55" t="s">
        <v>31121</v>
      </c>
      <c r="H8825" s="55">
        <v>0</v>
      </c>
    </row>
    <row r="8826" spans="1:8" ht="12.5" customHeight="1">
      <c r="A8826" s="55">
        <v>11300</v>
      </c>
      <c r="B8826" s="55">
        <v>6</v>
      </c>
      <c r="C8826" s="55" t="s">
        <v>31122</v>
      </c>
      <c r="D8826" s="55" t="s">
        <v>4649</v>
      </c>
      <c r="E8826" s="55" t="s">
        <v>31123</v>
      </c>
      <c r="F8826" s="55" t="s">
        <v>4651</v>
      </c>
      <c r="G8826" s="55" t="s">
        <v>31124</v>
      </c>
      <c r="H8826" s="55">
        <v>0</v>
      </c>
    </row>
    <row r="8827" spans="1:8" ht="12.5" customHeight="1">
      <c r="A8827" s="55">
        <v>11661</v>
      </c>
      <c r="B8827" s="55">
        <v>6</v>
      </c>
      <c r="C8827" s="55" t="s">
        <v>31125</v>
      </c>
      <c r="D8827" s="55" t="s">
        <v>4649</v>
      </c>
      <c r="E8827" s="55" t="s">
        <v>31126</v>
      </c>
      <c r="F8827" s="55" t="s">
        <v>4651</v>
      </c>
      <c r="G8827" s="55" t="s">
        <v>31127</v>
      </c>
      <c r="H8827" s="55">
        <v>0</v>
      </c>
    </row>
    <row r="8828" spans="1:8" ht="12.5" customHeight="1">
      <c r="A8828" s="55">
        <v>12114</v>
      </c>
      <c r="B8828" s="55">
        <v>6</v>
      </c>
      <c r="C8828" s="55" t="s">
        <v>31128</v>
      </c>
      <c r="D8828" s="55" t="s">
        <v>4649</v>
      </c>
      <c r="E8828" s="55" t="s">
        <v>31129</v>
      </c>
      <c r="F8828" s="55" t="s">
        <v>4651</v>
      </c>
      <c r="G8828" s="55" t="s">
        <v>31130</v>
      </c>
      <c r="H8828" s="55">
        <v>0</v>
      </c>
    </row>
    <row r="8829" spans="1:8" ht="12.5" customHeight="1">
      <c r="A8829" s="55">
        <v>12532</v>
      </c>
      <c r="B8829" s="55">
        <v>6</v>
      </c>
      <c r="C8829" s="55" t="s">
        <v>31131</v>
      </c>
      <c r="D8829" s="55" t="s">
        <v>4649</v>
      </c>
      <c r="E8829" s="55" t="s">
        <v>31132</v>
      </c>
      <c r="F8829" s="55" t="s">
        <v>4651</v>
      </c>
      <c r="G8829" s="55" t="s">
        <v>31133</v>
      </c>
      <c r="H8829" s="55">
        <v>0</v>
      </c>
    </row>
    <row r="8830" spans="1:8" ht="12.5" customHeight="1">
      <c r="A8830" s="55">
        <v>12939</v>
      </c>
      <c r="B8830" s="55">
        <v>6</v>
      </c>
      <c r="C8830" s="55" t="s">
        <v>31134</v>
      </c>
      <c r="D8830" s="55" t="s">
        <v>4649</v>
      </c>
      <c r="E8830" s="55" t="s">
        <v>31135</v>
      </c>
      <c r="F8830" s="55" t="s">
        <v>4651</v>
      </c>
      <c r="G8830" s="55" t="s">
        <v>31136</v>
      </c>
      <c r="H8830" s="55">
        <v>0</v>
      </c>
    </row>
    <row r="8831" spans="1:8" ht="12.5" customHeight="1">
      <c r="A8831" s="55">
        <v>15761</v>
      </c>
      <c r="B8831" s="55">
        <v>6</v>
      </c>
      <c r="C8831" s="55" t="s">
        <v>31137</v>
      </c>
      <c r="D8831" s="55" t="s">
        <v>4649</v>
      </c>
      <c r="E8831" s="55" t="s">
        <v>31138</v>
      </c>
      <c r="F8831" s="55" t="s">
        <v>4651</v>
      </c>
      <c r="G8831" s="55" t="s">
        <v>31139</v>
      </c>
      <c r="H8831" s="55">
        <v>0</v>
      </c>
    </row>
    <row r="8832" spans="1:8" ht="12.5" customHeight="1">
      <c r="A8832" s="55">
        <v>16247</v>
      </c>
      <c r="B8832" s="55">
        <v>6</v>
      </c>
      <c r="C8832" s="55" t="s">
        <v>31140</v>
      </c>
      <c r="D8832" s="55" t="s">
        <v>4649</v>
      </c>
      <c r="E8832" s="55" t="s">
        <v>31141</v>
      </c>
      <c r="F8832" s="55" t="s">
        <v>4651</v>
      </c>
      <c r="G8832" s="55" t="s">
        <v>31142</v>
      </c>
      <c r="H8832" s="55">
        <v>0</v>
      </c>
    </row>
    <row r="8833" spans="1:8" ht="12.5" customHeight="1">
      <c r="A8833" s="55">
        <v>16506</v>
      </c>
      <c r="B8833" s="55">
        <v>6</v>
      </c>
      <c r="C8833" s="55" t="s">
        <v>31143</v>
      </c>
      <c r="D8833" s="55" t="s">
        <v>4649</v>
      </c>
      <c r="E8833" s="55" t="s">
        <v>31144</v>
      </c>
      <c r="F8833" s="55" t="s">
        <v>4651</v>
      </c>
      <c r="G8833" s="55" t="s">
        <v>31145</v>
      </c>
      <c r="H8833" s="55">
        <v>0</v>
      </c>
    </row>
    <row r="8834" spans="1:8" ht="12.5" customHeight="1">
      <c r="A8834" s="55">
        <v>16654</v>
      </c>
      <c r="B8834" s="55">
        <v>6</v>
      </c>
      <c r="C8834" s="55" t="s">
        <v>31146</v>
      </c>
      <c r="D8834" s="55" t="s">
        <v>4649</v>
      </c>
      <c r="E8834" s="55" t="s">
        <v>31147</v>
      </c>
      <c r="F8834" s="55" t="s">
        <v>4651</v>
      </c>
      <c r="G8834" s="55" t="s">
        <v>31148</v>
      </c>
      <c r="H8834" s="55">
        <v>0</v>
      </c>
    </row>
    <row r="8835" spans="1:8" ht="12.5" customHeight="1">
      <c r="A8835" s="55">
        <v>16959</v>
      </c>
      <c r="B8835" s="55">
        <v>6</v>
      </c>
      <c r="C8835" s="55" t="s">
        <v>31149</v>
      </c>
      <c r="D8835" s="55" t="s">
        <v>4649</v>
      </c>
      <c r="E8835" s="55" t="s">
        <v>31150</v>
      </c>
      <c r="F8835" s="55" t="s">
        <v>4651</v>
      </c>
      <c r="G8835" s="55" t="s">
        <v>31151</v>
      </c>
      <c r="H8835" s="55">
        <v>0</v>
      </c>
    </row>
    <row r="8836" spans="1:8" ht="12.5" customHeight="1">
      <c r="A8836" s="55">
        <v>17263</v>
      </c>
      <c r="B8836" s="55">
        <v>6</v>
      </c>
      <c r="C8836" s="55" t="s">
        <v>31152</v>
      </c>
      <c r="D8836" s="55" t="s">
        <v>4649</v>
      </c>
      <c r="E8836" s="55" t="s">
        <v>31153</v>
      </c>
      <c r="F8836" s="55" t="s">
        <v>4651</v>
      </c>
      <c r="G8836" s="55" t="s">
        <v>31154</v>
      </c>
      <c r="H8836" s="55">
        <v>0</v>
      </c>
    </row>
    <row r="8837" spans="1:8" ht="12.5" customHeight="1">
      <c r="A8837" s="55">
        <v>18077</v>
      </c>
      <c r="B8837" s="55">
        <v>6</v>
      </c>
      <c r="C8837" s="55" t="s">
        <v>31155</v>
      </c>
      <c r="D8837" s="55" t="s">
        <v>4649</v>
      </c>
      <c r="E8837" s="55" t="s">
        <v>31156</v>
      </c>
      <c r="F8837" s="55" t="s">
        <v>4651</v>
      </c>
      <c r="G8837" s="55" t="s">
        <v>31157</v>
      </c>
      <c r="H8837" s="55">
        <v>0</v>
      </c>
    </row>
    <row r="8838" spans="1:8" ht="12.5" customHeight="1">
      <c r="A8838" s="55">
        <v>18785</v>
      </c>
      <c r="B8838" s="55">
        <v>6</v>
      </c>
      <c r="C8838" s="55" t="s">
        <v>31158</v>
      </c>
      <c r="D8838" s="55" t="s">
        <v>4649</v>
      </c>
      <c r="E8838" s="55" t="s">
        <v>31159</v>
      </c>
      <c r="F8838" s="55" t="s">
        <v>4651</v>
      </c>
      <c r="G8838" s="55" t="s">
        <v>31160</v>
      </c>
      <c r="H8838" s="55">
        <v>0</v>
      </c>
    </row>
    <row r="8839" spans="1:8" ht="12.5" customHeight="1">
      <c r="A8839" s="55">
        <v>18855</v>
      </c>
      <c r="B8839" s="55">
        <v>6</v>
      </c>
      <c r="C8839" s="55" t="s">
        <v>31161</v>
      </c>
      <c r="D8839" s="55" t="s">
        <v>4649</v>
      </c>
      <c r="E8839" s="55" t="s">
        <v>31162</v>
      </c>
      <c r="F8839" s="55" t="s">
        <v>4651</v>
      </c>
      <c r="G8839" s="55" t="s">
        <v>31163</v>
      </c>
      <c r="H8839" s="55">
        <v>0</v>
      </c>
    </row>
    <row r="8840" spans="1:8" ht="12.5" customHeight="1">
      <c r="A8840" s="55">
        <v>19001</v>
      </c>
      <c r="B8840" s="55">
        <v>6</v>
      </c>
      <c r="C8840" s="55" t="s">
        <v>31164</v>
      </c>
      <c r="D8840" s="55" t="s">
        <v>4649</v>
      </c>
      <c r="E8840" s="55" t="s">
        <v>31165</v>
      </c>
      <c r="F8840" s="55" t="s">
        <v>4651</v>
      </c>
      <c r="G8840" s="55" t="s">
        <v>31166</v>
      </c>
      <c r="H8840" s="55">
        <v>0</v>
      </c>
    </row>
    <row r="8841" spans="1:8" ht="12.5" customHeight="1">
      <c r="A8841" s="55">
        <v>20096</v>
      </c>
      <c r="B8841" s="55">
        <v>6</v>
      </c>
      <c r="C8841" s="55" t="s">
        <v>31167</v>
      </c>
      <c r="D8841" s="55" t="s">
        <v>4649</v>
      </c>
      <c r="E8841" s="55" t="s">
        <v>31168</v>
      </c>
      <c r="F8841" s="55" t="s">
        <v>4651</v>
      </c>
      <c r="G8841" s="55" t="s">
        <v>31169</v>
      </c>
      <c r="H8841" s="55">
        <v>0</v>
      </c>
    </row>
    <row r="8842" spans="1:8" ht="12.5" customHeight="1">
      <c r="A8842" s="55">
        <v>21423</v>
      </c>
      <c r="B8842" s="55">
        <v>6</v>
      </c>
      <c r="C8842" s="55" t="s">
        <v>31170</v>
      </c>
      <c r="D8842" s="55" t="s">
        <v>4649</v>
      </c>
      <c r="E8842" s="55" t="s">
        <v>31171</v>
      </c>
      <c r="F8842" s="55" t="s">
        <v>4651</v>
      </c>
      <c r="G8842" s="55" t="s">
        <v>31172</v>
      </c>
      <c r="H8842" s="55">
        <v>0</v>
      </c>
    </row>
    <row r="8843" spans="1:8" ht="12.5" customHeight="1">
      <c r="A8843" s="55">
        <v>21450</v>
      </c>
      <c r="B8843" s="55">
        <v>6</v>
      </c>
      <c r="C8843" s="55" t="s">
        <v>31173</v>
      </c>
      <c r="D8843" s="55" t="s">
        <v>4649</v>
      </c>
      <c r="E8843" s="55" t="s">
        <v>31174</v>
      </c>
      <c r="F8843" s="55" t="s">
        <v>4651</v>
      </c>
      <c r="G8843" s="55" t="s">
        <v>31175</v>
      </c>
      <c r="H8843" s="55">
        <v>0</v>
      </c>
    </row>
    <row r="8844" spans="1:8" ht="12.5" customHeight="1">
      <c r="A8844" s="55">
        <v>21589</v>
      </c>
      <c r="B8844" s="55">
        <v>6</v>
      </c>
      <c r="C8844" s="55" t="s">
        <v>31176</v>
      </c>
      <c r="D8844" s="55" t="s">
        <v>4649</v>
      </c>
      <c r="E8844" s="55" t="s">
        <v>31177</v>
      </c>
      <c r="F8844" s="55" t="s">
        <v>4651</v>
      </c>
      <c r="G8844" s="55" t="s">
        <v>31178</v>
      </c>
      <c r="H8844" s="55">
        <v>0</v>
      </c>
    </row>
    <row r="8845" spans="1:8" ht="12.5" customHeight="1">
      <c r="A8845" s="55">
        <v>21613</v>
      </c>
      <c r="B8845" s="55">
        <v>6</v>
      </c>
      <c r="C8845" s="55" t="s">
        <v>31179</v>
      </c>
      <c r="D8845" s="55" t="s">
        <v>4649</v>
      </c>
      <c r="E8845" s="55" t="s">
        <v>31180</v>
      </c>
      <c r="F8845" s="55" t="s">
        <v>4651</v>
      </c>
      <c r="G8845" s="55" t="s">
        <v>31181</v>
      </c>
      <c r="H8845" s="55">
        <v>0</v>
      </c>
    </row>
    <row r="8846" spans="1:8" ht="12.5" customHeight="1">
      <c r="A8846" s="55">
        <v>23583</v>
      </c>
      <c r="B8846" s="55">
        <v>6</v>
      </c>
      <c r="C8846" s="55" t="s">
        <v>31182</v>
      </c>
      <c r="D8846" s="55" t="s">
        <v>4649</v>
      </c>
      <c r="E8846" s="55" t="s">
        <v>31183</v>
      </c>
      <c r="F8846" s="55" t="s">
        <v>4651</v>
      </c>
      <c r="G8846" s="55" t="s">
        <v>31184</v>
      </c>
      <c r="H8846" s="55">
        <v>0</v>
      </c>
    </row>
    <row r="8847" spans="1:8" ht="12.5" customHeight="1">
      <c r="A8847" s="55">
        <v>24771</v>
      </c>
      <c r="B8847" s="55">
        <v>6</v>
      </c>
      <c r="C8847" s="55" t="s">
        <v>31185</v>
      </c>
      <c r="D8847" s="55" t="s">
        <v>4649</v>
      </c>
      <c r="E8847" s="55" t="s">
        <v>31186</v>
      </c>
      <c r="F8847" s="55" t="s">
        <v>4651</v>
      </c>
      <c r="G8847" s="55" t="s">
        <v>31187</v>
      </c>
      <c r="H8847" s="55">
        <v>0</v>
      </c>
    </row>
    <row r="8848" spans="1:8" ht="12.5" customHeight="1">
      <c r="A8848" s="55">
        <v>25093</v>
      </c>
      <c r="B8848" s="55">
        <v>6</v>
      </c>
      <c r="C8848" s="55" t="s">
        <v>31188</v>
      </c>
      <c r="D8848" s="55" t="s">
        <v>4649</v>
      </c>
      <c r="E8848" s="55" t="s">
        <v>31189</v>
      </c>
      <c r="F8848" s="55" t="s">
        <v>4651</v>
      </c>
      <c r="G8848" s="55" t="s">
        <v>31190</v>
      </c>
      <c r="H8848" s="55">
        <v>0</v>
      </c>
    </row>
    <row r="8849" spans="1:8" ht="12.5" customHeight="1">
      <c r="A8849" s="55">
        <v>25104</v>
      </c>
      <c r="B8849" s="55">
        <v>6</v>
      </c>
      <c r="C8849" s="55" t="s">
        <v>31191</v>
      </c>
      <c r="D8849" s="55" t="s">
        <v>4649</v>
      </c>
      <c r="E8849" s="55" t="s">
        <v>31192</v>
      </c>
      <c r="F8849" s="55" t="s">
        <v>4651</v>
      </c>
      <c r="G8849" s="55" t="s">
        <v>31193</v>
      </c>
      <c r="H8849" s="55">
        <v>0</v>
      </c>
    </row>
    <row r="8850" spans="1:8" ht="12.5" customHeight="1">
      <c r="A8850" s="55">
        <v>27101</v>
      </c>
      <c r="B8850" s="55">
        <v>6</v>
      </c>
      <c r="C8850" s="55" t="s">
        <v>31194</v>
      </c>
      <c r="D8850" s="55" t="s">
        <v>4649</v>
      </c>
      <c r="E8850" s="55" t="s">
        <v>31195</v>
      </c>
      <c r="F8850" s="55" t="s">
        <v>4651</v>
      </c>
      <c r="G8850" s="55" t="s">
        <v>31196</v>
      </c>
      <c r="H8850" s="55">
        <v>0</v>
      </c>
    </row>
    <row r="8851" spans="1:8" ht="12.5" customHeight="1">
      <c r="A8851" s="55">
        <v>28197</v>
      </c>
      <c r="B8851" s="55">
        <v>6</v>
      </c>
      <c r="C8851" s="55" t="s">
        <v>31197</v>
      </c>
      <c r="D8851" s="55" t="s">
        <v>4649</v>
      </c>
      <c r="E8851" s="55" t="s">
        <v>31198</v>
      </c>
      <c r="F8851" s="55" t="s">
        <v>4651</v>
      </c>
      <c r="G8851" s="55" t="s">
        <v>31199</v>
      </c>
      <c r="H8851" s="55">
        <v>0</v>
      </c>
    </row>
    <row r="8852" spans="1:8" ht="12.5" customHeight="1">
      <c r="A8852" s="55">
        <v>28646</v>
      </c>
      <c r="B8852" s="55">
        <v>6</v>
      </c>
      <c r="C8852" s="55" t="s">
        <v>31200</v>
      </c>
      <c r="D8852" s="55" t="s">
        <v>4649</v>
      </c>
      <c r="E8852" s="55" t="s">
        <v>31201</v>
      </c>
      <c r="F8852" s="55" t="s">
        <v>4651</v>
      </c>
      <c r="G8852" s="55" t="s">
        <v>31202</v>
      </c>
      <c r="H8852" s="55">
        <v>0</v>
      </c>
    </row>
    <row r="8853" spans="1:8" ht="12.5" customHeight="1">
      <c r="A8853" s="55">
        <v>12202</v>
      </c>
      <c r="B8853" s="55">
        <v>6</v>
      </c>
      <c r="C8853" s="55" t="s">
        <v>31203</v>
      </c>
      <c r="D8853" s="55" t="s">
        <v>4649</v>
      </c>
      <c r="E8853" s="55" t="s">
        <v>31204</v>
      </c>
      <c r="F8853" s="55" t="s">
        <v>4651</v>
      </c>
      <c r="G8853" s="55" t="s">
        <v>31205</v>
      </c>
      <c r="H8853" s="55">
        <v>0</v>
      </c>
    </row>
    <row r="8854" spans="1:8" ht="12.5" customHeight="1">
      <c r="A8854" s="55">
        <v>13853</v>
      </c>
      <c r="B8854" s="55">
        <v>6</v>
      </c>
      <c r="C8854" s="55" t="s">
        <v>31206</v>
      </c>
      <c r="D8854" s="55" t="s">
        <v>4649</v>
      </c>
      <c r="E8854" s="55" t="s">
        <v>31207</v>
      </c>
      <c r="F8854" s="55" t="s">
        <v>4651</v>
      </c>
      <c r="G8854" s="55" t="s">
        <v>31208</v>
      </c>
      <c r="H8854" s="55">
        <v>0</v>
      </c>
    </row>
    <row r="8855" spans="1:8" ht="12.5" customHeight="1">
      <c r="A8855" s="55">
        <v>14496</v>
      </c>
      <c r="B8855" s="55">
        <v>6</v>
      </c>
      <c r="C8855" s="55" t="s">
        <v>31209</v>
      </c>
      <c r="D8855" s="55" t="s">
        <v>4649</v>
      </c>
      <c r="E8855" s="55" t="s">
        <v>31210</v>
      </c>
      <c r="F8855" s="55" t="s">
        <v>4651</v>
      </c>
      <c r="G8855" s="55" t="s">
        <v>31211</v>
      </c>
      <c r="H8855" s="55">
        <v>0</v>
      </c>
    </row>
    <row r="8856" spans="1:8" ht="12.5" customHeight="1">
      <c r="A8856" s="55">
        <v>14504</v>
      </c>
      <c r="B8856" s="55">
        <v>6</v>
      </c>
      <c r="C8856" s="55" t="s">
        <v>31212</v>
      </c>
      <c r="D8856" s="55" t="s">
        <v>4649</v>
      </c>
      <c r="E8856" s="55" t="s">
        <v>31213</v>
      </c>
      <c r="F8856" s="55" t="s">
        <v>4651</v>
      </c>
      <c r="G8856" s="55" t="s">
        <v>31214</v>
      </c>
      <c r="H8856" s="55">
        <v>0</v>
      </c>
    </row>
    <row r="8857" spans="1:8" ht="12.5" customHeight="1">
      <c r="A8857" s="55">
        <v>14632</v>
      </c>
      <c r="B8857" s="55">
        <v>6</v>
      </c>
      <c r="C8857" s="55" t="s">
        <v>31215</v>
      </c>
      <c r="D8857" s="55" t="s">
        <v>4649</v>
      </c>
      <c r="E8857" s="55" t="s">
        <v>31216</v>
      </c>
      <c r="F8857" s="55" t="s">
        <v>4651</v>
      </c>
      <c r="G8857" s="55" t="s">
        <v>31217</v>
      </c>
      <c r="H8857" s="55">
        <v>0</v>
      </c>
    </row>
    <row r="8858" spans="1:8" ht="12.5" customHeight="1">
      <c r="A8858" s="55">
        <v>15494</v>
      </c>
      <c r="B8858" s="55">
        <v>6</v>
      </c>
      <c r="C8858" s="55" t="s">
        <v>31218</v>
      </c>
      <c r="D8858" s="55" t="s">
        <v>4649</v>
      </c>
      <c r="E8858" s="55" t="s">
        <v>31219</v>
      </c>
      <c r="F8858" s="55" t="s">
        <v>4651</v>
      </c>
      <c r="G8858" s="55" t="s">
        <v>31220</v>
      </c>
      <c r="H8858" s="55">
        <v>0</v>
      </c>
    </row>
    <row r="8859" spans="1:8" ht="12.5" customHeight="1">
      <c r="A8859" s="55">
        <v>15878</v>
      </c>
      <c r="B8859" s="55">
        <v>6</v>
      </c>
      <c r="C8859" s="55" t="s">
        <v>31221</v>
      </c>
      <c r="D8859" s="55" t="s">
        <v>4649</v>
      </c>
      <c r="E8859" s="55" t="s">
        <v>31222</v>
      </c>
      <c r="F8859" s="55" t="s">
        <v>4651</v>
      </c>
      <c r="G8859" s="55" t="s">
        <v>31223</v>
      </c>
      <c r="H8859" s="55">
        <v>0</v>
      </c>
    </row>
    <row r="8860" spans="1:8" ht="12.5" customHeight="1">
      <c r="A8860" s="55">
        <v>15993</v>
      </c>
      <c r="B8860" s="55">
        <v>6</v>
      </c>
      <c r="C8860" s="55" t="s">
        <v>31224</v>
      </c>
      <c r="D8860" s="55" t="s">
        <v>4649</v>
      </c>
      <c r="E8860" s="55" t="s">
        <v>31225</v>
      </c>
      <c r="F8860" s="55" t="s">
        <v>4651</v>
      </c>
      <c r="G8860" s="55" t="s">
        <v>31226</v>
      </c>
      <c r="H8860" s="55">
        <v>0</v>
      </c>
    </row>
    <row r="8861" spans="1:8" ht="12.5" customHeight="1">
      <c r="A8861" s="55">
        <v>16731</v>
      </c>
      <c r="B8861" s="55">
        <v>6</v>
      </c>
      <c r="C8861" s="55" t="s">
        <v>31227</v>
      </c>
      <c r="D8861" s="55" t="s">
        <v>4649</v>
      </c>
      <c r="E8861" s="55" t="s">
        <v>31228</v>
      </c>
      <c r="F8861" s="55" t="s">
        <v>4651</v>
      </c>
      <c r="G8861" s="55" t="s">
        <v>31229</v>
      </c>
      <c r="H8861" s="55">
        <v>0</v>
      </c>
    </row>
    <row r="8862" spans="1:8" ht="12.5" customHeight="1">
      <c r="A8862" s="55">
        <v>17126</v>
      </c>
      <c r="B8862" s="55">
        <v>6</v>
      </c>
      <c r="C8862" s="55" t="s">
        <v>31230</v>
      </c>
      <c r="D8862" s="55" t="s">
        <v>4649</v>
      </c>
      <c r="E8862" s="55" t="s">
        <v>31231</v>
      </c>
      <c r="F8862" s="55" t="s">
        <v>4651</v>
      </c>
      <c r="G8862" s="55" t="s">
        <v>31232</v>
      </c>
      <c r="H8862" s="55">
        <v>0</v>
      </c>
    </row>
    <row r="8863" spans="1:8" ht="12.5" customHeight="1">
      <c r="A8863" s="55">
        <v>18091</v>
      </c>
      <c r="B8863" s="55">
        <v>6</v>
      </c>
      <c r="C8863" s="55" t="s">
        <v>31233</v>
      </c>
      <c r="D8863" s="55" t="s">
        <v>4649</v>
      </c>
      <c r="E8863" s="55" t="s">
        <v>31234</v>
      </c>
      <c r="F8863" s="55" t="s">
        <v>4651</v>
      </c>
      <c r="G8863" s="55" t="s">
        <v>31235</v>
      </c>
      <c r="H8863" s="55">
        <v>0</v>
      </c>
    </row>
    <row r="8864" spans="1:8" ht="12.5" customHeight="1">
      <c r="A8864" s="55">
        <v>18535</v>
      </c>
      <c r="B8864" s="55">
        <v>6</v>
      </c>
      <c r="C8864" s="55" t="s">
        <v>31236</v>
      </c>
      <c r="D8864" s="55" t="s">
        <v>4649</v>
      </c>
      <c r="E8864" s="55" t="s">
        <v>31237</v>
      </c>
      <c r="F8864" s="55" t="s">
        <v>4651</v>
      </c>
      <c r="G8864" s="55" t="s">
        <v>31238</v>
      </c>
      <c r="H8864" s="55">
        <v>0</v>
      </c>
    </row>
    <row r="8865" spans="1:8" ht="12.5" customHeight="1">
      <c r="A8865" s="55">
        <v>18557</v>
      </c>
      <c r="B8865" s="55">
        <v>6</v>
      </c>
      <c r="C8865" s="55" t="s">
        <v>31239</v>
      </c>
      <c r="D8865" s="55" t="s">
        <v>4649</v>
      </c>
      <c r="E8865" s="55" t="s">
        <v>31240</v>
      </c>
      <c r="F8865" s="55" t="s">
        <v>4651</v>
      </c>
      <c r="G8865" s="55" t="s">
        <v>31241</v>
      </c>
      <c r="H8865" s="55">
        <v>0</v>
      </c>
    </row>
    <row r="8866" spans="1:8" ht="12.5" customHeight="1">
      <c r="A8866" s="55">
        <v>18883</v>
      </c>
      <c r="B8866" s="55">
        <v>6</v>
      </c>
      <c r="C8866" s="55" t="s">
        <v>31242</v>
      </c>
      <c r="D8866" s="55" t="s">
        <v>4649</v>
      </c>
      <c r="E8866" s="55" t="s">
        <v>31243</v>
      </c>
      <c r="F8866" s="55" t="s">
        <v>4651</v>
      </c>
      <c r="G8866" s="55" t="s">
        <v>31244</v>
      </c>
      <c r="H8866" s="55">
        <v>0</v>
      </c>
    </row>
    <row r="8867" spans="1:8" ht="12.5" customHeight="1">
      <c r="A8867" s="55">
        <v>23290</v>
      </c>
      <c r="B8867" s="55">
        <v>6</v>
      </c>
      <c r="C8867" s="55" t="s">
        <v>31245</v>
      </c>
      <c r="D8867" s="55" t="s">
        <v>4649</v>
      </c>
      <c r="E8867" s="55" t="s">
        <v>31246</v>
      </c>
      <c r="F8867" s="55" t="s">
        <v>4651</v>
      </c>
      <c r="G8867" s="55" t="s">
        <v>31247</v>
      </c>
      <c r="H8867" s="55">
        <v>0</v>
      </c>
    </row>
    <row r="8868" spans="1:8" ht="12.5" customHeight="1">
      <c r="A8868" s="55">
        <v>23486</v>
      </c>
      <c r="B8868" s="55">
        <v>6</v>
      </c>
      <c r="C8868" s="55" t="s">
        <v>31248</v>
      </c>
      <c r="D8868" s="55" t="s">
        <v>4649</v>
      </c>
      <c r="E8868" s="55" t="s">
        <v>31249</v>
      </c>
      <c r="F8868" s="55" t="s">
        <v>4651</v>
      </c>
      <c r="G8868" s="55" t="s">
        <v>31250</v>
      </c>
      <c r="H8868" s="55">
        <v>0</v>
      </c>
    </row>
    <row r="8869" spans="1:8" ht="12.5" customHeight="1">
      <c r="A8869" s="55">
        <v>23682</v>
      </c>
      <c r="B8869" s="55">
        <v>6</v>
      </c>
      <c r="C8869" s="55" t="s">
        <v>31251</v>
      </c>
      <c r="D8869" s="55" t="s">
        <v>4649</v>
      </c>
      <c r="E8869" s="55" t="s">
        <v>31252</v>
      </c>
      <c r="F8869" s="55" t="s">
        <v>4651</v>
      </c>
      <c r="G8869" s="55" t="s">
        <v>31253</v>
      </c>
      <c r="H8869" s="55">
        <v>0</v>
      </c>
    </row>
    <row r="8870" spans="1:8" ht="12.5" customHeight="1">
      <c r="A8870" s="55">
        <v>24759</v>
      </c>
      <c r="B8870" s="55">
        <v>6</v>
      </c>
      <c r="C8870" s="55" t="s">
        <v>31254</v>
      </c>
      <c r="D8870" s="55" t="s">
        <v>4649</v>
      </c>
      <c r="E8870" s="55" t="s">
        <v>31255</v>
      </c>
      <c r="F8870" s="55" t="s">
        <v>4651</v>
      </c>
      <c r="G8870" s="55" t="s">
        <v>31256</v>
      </c>
      <c r="H8870" s="55">
        <v>0</v>
      </c>
    </row>
    <row r="8871" spans="1:8" ht="12.5" customHeight="1">
      <c r="A8871" s="55">
        <v>25090</v>
      </c>
      <c r="B8871" s="55">
        <v>6</v>
      </c>
      <c r="C8871" s="55" t="s">
        <v>31257</v>
      </c>
      <c r="D8871" s="55" t="s">
        <v>4649</v>
      </c>
      <c r="E8871" s="55" t="s">
        <v>31258</v>
      </c>
      <c r="F8871" s="55" t="s">
        <v>4651</v>
      </c>
      <c r="G8871" s="55" t="s">
        <v>31259</v>
      </c>
      <c r="H8871" s="55">
        <v>0</v>
      </c>
    </row>
    <row r="8872" spans="1:8" ht="12.5" customHeight="1">
      <c r="A8872" s="55">
        <v>26716</v>
      </c>
      <c r="B8872" s="55">
        <v>6</v>
      </c>
      <c r="C8872" s="55" t="s">
        <v>31260</v>
      </c>
      <c r="D8872" s="55" t="s">
        <v>4649</v>
      </c>
      <c r="E8872" s="55" t="s">
        <v>31261</v>
      </c>
      <c r="F8872" s="55" t="s">
        <v>4651</v>
      </c>
      <c r="G8872" s="55" t="s">
        <v>31262</v>
      </c>
      <c r="H8872" s="55">
        <v>0</v>
      </c>
    </row>
    <row r="8873" spans="1:8" ht="12.5" customHeight="1">
      <c r="A8873" s="55">
        <v>27082</v>
      </c>
      <c r="B8873" s="55">
        <v>6</v>
      </c>
      <c r="C8873" s="55" t="s">
        <v>31263</v>
      </c>
      <c r="D8873" s="55" t="s">
        <v>4649</v>
      </c>
      <c r="E8873" s="55" t="s">
        <v>31264</v>
      </c>
      <c r="F8873" s="55" t="s">
        <v>4651</v>
      </c>
      <c r="G8873" s="55" t="s">
        <v>31265</v>
      </c>
      <c r="H8873" s="55">
        <v>0</v>
      </c>
    </row>
    <row r="8874" spans="1:8" ht="12.5" customHeight="1">
      <c r="A8874" s="55">
        <v>27402</v>
      </c>
      <c r="B8874" s="55">
        <v>6</v>
      </c>
      <c r="C8874" s="55" t="s">
        <v>31266</v>
      </c>
      <c r="D8874" s="55" t="s">
        <v>4649</v>
      </c>
      <c r="E8874" s="55" t="s">
        <v>31267</v>
      </c>
      <c r="F8874" s="55" t="s">
        <v>4651</v>
      </c>
      <c r="G8874" s="55" t="s">
        <v>31268</v>
      </c>
      <c r="H8874" s="55">
        <v>0</v>
      </c>
    </row>
    <row r="8875" spans="1:8" ht="12.5" customHeight="1">
      <c r="A8875" s="55">
        <v>27758</v>
      </c>
      <c r="B8875" s="55">
        <v>6</v>
      </c>
      <c r="C8875" s="55" t="s">
        <v>31269</v>
      </c>
      <c r="D8875" s="55" t="s">
        <v>4649</v>
      </c>
      <c r="E8875" s="55" t="s">
        <v>31270</v>
      </c>
      <c r="F8875" s="55" t="s">
        <v>4651</v>
      </c>
      <c r="G8875" s="55" t="s">
        <v>31271</v>
      </c>
      <c r="H8875" s="55">
        <v>0</v>
      </c>
    </row>
    <row r="8876" spans="1:8" ht="12.5" customHeight="1">
      <c r="A8876" s="55">
        <v>28342</v>
      </c>
      <c r="B8876" s="55">
        <v>6</v>
      </c>
      <c r="C8876" s="55" t="s">
        <v>31272</v>
      </c>
      <c r="D8876" s="55" t="s">
        <v>4649</v>
      </c>
      <c r="E8876" s="55" t="s">
        <v>31273</v>
      </c>
      <c r="F8876" s="55" t="s">
        <v>4651</v>
      </c>
      <c r="G8876" s="55" t="s">
        <v>31274</v>
      </c>
      <c r="H8876" s="55">
        <v>0</v>
      </c>
    </row>
    <row r="8877" spans="1:8" ht="12.5" customHeight="1">
      <c r="A8877" s="55">
        <v>28818</v>
      </c>
      <c r="B8877" s="55">
        <v>6</v>
      </c>
      <c r="C8877" s="55" t="s">
        <v>31275</v>
      </c>
      <c r="D8877" s="55" t="s">
        <v>4649</v>
      </c>
      <c r="E8877" s="55" t="s">
        <v>31276</v>
      </c>
      <c r="F8877" s="55" t="s">
        <v>4651</v>
      </c>
      <c r="G8877" s="55" t="s">
        <v>31277</v>
      </c>
      <c r="H8877" s="55">
        <v>0</v>
      </c>
    </row>
    <row r="8878" spans="1:8" ht="12.5" customHeight="1">
      <c r="A8878" s="55">
        <v>11724</v>
      </c>
      <c r="B8878" s="55">
        <v>6</v>
      </c>
      <c r="C8878" s="55" t="s">
        <v>31278</v>
      </c>
      <c r="D8878" s="55" t="s">
        <v>4649</v>
      </c>
      <c r="E8878" s="55" t="s">
        <v>31279</v>
      </c>
      <c r="F8878" s="55" t="s">
        <v>4651</v>
      </c>
      <c r="G8878" s="55" t="s">
        <v>31280</v>
      </c>
      <c r="H8878" s="55">
        <v>0</v>
      </c>
    </row>
    <row r="8879" spans="1:8" ht="12.5" customHeight="1">
      <c r="A8879" s="55">
        <v>13179</v>
      </c>
      <c r="B8879" s="55">
        <v>6</v>
      </c>
      <c r="C8879" s="55" t="s">
        <v>31281</v>
      </c>
      <c r="D8879" s="55" t="s">
        <v>4649</v>
      </c>
      <c r="E8879" s="55" t="s">
        <v>31282</v>
      </c>
      <c r="F8879" s="55" t="s">
        <v>4651</v>
      </c>
      <c r="G8879" s="55" t="s">
        <v>31283</v>
      </c>
      <c r="H8879" s="55">
        <v>0</v>
      </c>
    </row>
    <row r="8880" spans="1:8" ht="12.5" customHeight="1">
      <c r="A8880" s="55">
        <v>13391</v>
      </c>
      <c r="B8880" s="55">
        <v>6</v>
      </c>
      <c r="C8880" s="55" t="s">
        <v>31284</v>
      </c>
      <c r="D8880" s="55" t="s">
        <v>4649</v>
      </c>
      <c r="E8880" s="55" t="s">
        <v>31285</v>
      </c>
      <c r="F8880" s="55" t="s">
        <v>4651</v>
      </c>
      <c r="G8880" s="55" t="s">
        <v>31286</v>
      </c>
      <c r="H8880" s="55">
        <v>0</v>
      </c>
    </row>
    <row r="8881" spans="1:8" ht="12.5" customHeight="1">
      <c r="A8881" s="55">
        <v>14760</v>
      </c>
      <c r="B8881" s="55">
        <v>6</v>
      </c>
      <c r="C8881" s="55" t="s">
        <v>31287</v>
      </c>
      <c r="D8881" s="55" t="s">
        <v>4649</v>
      </c>
      <c r="E8881" s="55" t="s">
        <v>31288</v>
      </c>
      <c r="F8881" s="55" t="s">
        <v>4651</v>
      </c>
      <c r="G8881" s="55" t="s">
        <v>31289</v>
      </c>
      <c r="H8881" s="55">
        <v>0</v>
      </c>
    </row>
    <row r="8882" spans="1:8" ht="12.5" customHeight="1">
      <c r="A8882" s="55">
        <v>15889</v>
      </c>
      <c r="B8882" s="55">
        <v>6</v>
      </c>
      <c r="C8882" s="55" t="s">
        <v>31290</v>
      </c>
      <c r="D8882" s="55" t="s">
        <v>4649</v>
      </c>
      <c r="E8882" s="55" t="s">
        <v>31291</v>
      </c>
      <c r="F8882" s="55" t="s">
        <v>4651</v>
      </c>
      <c r="G8882" s="55" t="s">
        <v>31292</v>
      </c>
      <c r="H8882" s="55">
        <v>0</v>
      </c>
    </row>
    <row r="8883" spans="1:8" ht="12.5" customHeight="1">
      <c r="A8883" s="55">
        <v>16096</v>
      </c>
      <c r="B8883" s="55">
        <v>6</v>
      </c>
      <c r="C8883" s="55" t="s">
        <v>31293</v>
      </c>
      <c r="D8883" s="55" t="s">
        <v>4649</v>
      </c>
      <c r="E8883" s="55" t="s">
        <v>31294</v>
      </c>
      <c r="F8883" s="55" t="s">
        <v>4651</v>
      </c>
      <c r="G8883" s="55" t="s">
        <v>31295</v>
      </c>
      <c r="H8883" s="55">
        <v>0</v>
      </c>
    </row>
    <row r="8884" spans="1:8" ht="12.5" customHeight="1">
      <c r="A8884" s="55">
        <v>18324</v>
      </c>
      <c r="B8884" s="55">
        <v>6</v>
      </c>
      <c r="C8884" s="55" t="s">
        <v>31296</v>
      </c>
      <c r="D8884" s="55" t="s">
        <v>4649</v>
      </c>
      <c r="E8884" s="55" t="s">
        <v>31297</v>
      </c>
      <c r="F8884" s="55" t="s">
        <v>4651</v>
      </c>
      <c r="G8884" s="55" t="s">
        <v>31298</v>
      </c>
      <c r="H8884" s="55">
        <v>0</v>
      </c>
    </row>
    <row r="8885" spans="1:8" ht="12.5" customHeight="1">
      <c r="A8885" s="55">
        <v>18345</v>
      </c>
      <c r="B8885" s="55">
        <v>6</v>
      </c>
      <c r="C8885" s="55" t="s">
        <v>31299</v>
      </c>
      <c r="D8885" s="55" t="s">
        <v>4649</v>
      </c>
      <c r="E8885" s="55" t="s">
        <v>31300</v>
      </c>
      <c r="F8885" s="55" t="s">
        <v>4651</v>
      </c>
      <c r="G8885" s="55" t="s">
        <v>31301</v>
      </c>
      <c r="H8885" s="55">
        <v>0</v>
      </c>
    </row>
    <row r="8886" spans="1:8" ht="12.5" customHeight="1">
      <c r="A8886" s="55">
        <v>18821</v>
      </c>
      <c r="B8886" s="55">
        <v>6</v>
      </c>
      <c r="C8886" s="55" t="s">
        <v>31302</v>
      </c>
      <c r="D8886" s="55" t="s">
        <v>4649</v>
      </c>
      <c r="E8886" s="55" t="s">
        <v>31303</v>
      </c>
      <c r="F8886" s="55" t="s">
        <v>4651</v>
      </c>
      <c r="G8886" s="55" t="s">
        <v>31304</v>
      </c>
      <c r="H8886" s="55">
        <v>0</v>
      </c>
    </row>
    <row r="8887" spans="1:8" ht="12.5" customHeight="1">
      <c r="A8887" s="55">
        <v>18826</v>
      </c>
      <c r="B8887" s="55">
        <v>6</v>
      </c>
      <c r="C8887" s="55" t="s">
        <v>31305</v>
      </c>
      <c r="D8887" s="55" t="s">
        <v>4649</v>
      </c>
      <c r="E8887" s="55" t="s">
        <v>31306</v>
      </c>
      <c r="F8887" s="55" t="s">
        <v>4651</v>
      </c>
      <c r="G8887" s="55" t="s">
        <v>31307</v>
      </c>
      <c r="H8887" s="55">
        <v>0</v>
      </c>
    </row>
    <row r="8888" spans="1:8" ht="12.5" customHeight="1">
      <c r="A8888" s="55">
        <v>19822</v>
      </c>
      <c r="B8888" s="55">
        <v>6</v>
      </c>
      <c r="C8888" s="55" t="s">
        <v>31308</v>
      </c>
      <c r="D8888" s="55" t="s">
        <v>4649</v>
      </c>
      <c r="E8888" s="55" t="s">
        <v>31309</v>
      </c>
      <c r="F8888" s="55" t="s">
        <v>4651</v>
      </c>
      <c r="G8888" s="55" t="s">
        <v>31310</v>
      </c>
      <c r="H8888" s="55">
        <v>0</v>
      </c>
    </row>
    <row r="8889" spans="1:8" ht="12.5" customHeight="1">
      <c r="A8889" s="55">
        <v>20035</v>
      </c>
      <c r="B8889" s="55">
        <v>6</v>
      </c>
      <c r="C8889" s="55" t="s">
        <v>31311</v>
      </c>
      <c r="D8889" s="55" t="s">
        <v>4649</v>
      </c>
      <c r="E8889" s="55" t="s">
        <v>31312</v>
      </c>
      <c r="F8889" s="55" t="s">
        <v>4651</v>
      </c>
      <c r="G8889" s="55" t="s">
        <v>31313</v>
      </c>
      <c r="H8889" s="55">
        <v>0</v>
      </c>
    </row>
    <row r="8890" spans="1:8" ht="12.5" customHeight="1">
      <c r="A8890" s="55">
        <v>21904</v>
      </c>
      <c r="B8890" s="55">
        <v>6</v>
      </c>
      <c r="C8890" s="55" t="s">
        <v>31314</v>
      </c>
      <c r="D8890" s="55" t="s">
        <v>4649</v>
      </c>
      <c r="E8890" s="55" t="s">
        <v>31315</v>
      </c>
      <c r="F8890" s="55" t="s">
        <v>4651</v>
      </c>
      <c r="G8890" s="55" t="s">
        <v>31316</v>
      </c>
      <c r="H8890" s="55">
        <v>0</v>
      </c>
    </row>
    <row r="8891" spans="1:8" ht="12.5" customHeight="1">
      <c r="A8891" s="55">
        <v>22995</v>
      </c>
      <c r="B8891" s="55">
        <v>6</v>
      </c>
      <c r="C8891" s="55" t="s">
        <v>31317</v>
      </c>
      <c r="D8891" s="55" t="s">
        <v>4649</v>
      </c>
      <c r="E8891" s="55" t="s">
        <v>31318</v>
      </c>
      <c r="F8891" s="55" t="s">
        <v>4651</v>
      </c>
      <c r="G8891" s="55" t="s">
        <v>31319</v>
      </c>
      <c r="H8891" s="55">
        <v>0</v>
      </c>
    </row>
    <row r="8892" spans="1:8" ht="12.5" customHeight="1">
      <c r="A8892" s="55">
        <v>23114</v>
      </c>
      <c r="B8892" s="55">
        <v>6</v>
      </c>
      <c r="C8892" s="55" t="s">
        <v>31320</v>
      </c>
      <c r="D8892" s="55" t="s">
        <v>4649</v>
      </c>
      <c r="E8892" s="55" t="s">
        <v>31321</v>
      </c>
      <c r="F8892" s="55" t="s">
        <v>4651</v>
      </c>
      <c r="G8892" s="55" t="s">
        <v>31322</v>
      </c>
      <c r="H8892" s="55">
        <v>0</v>
      </c>
    </row>
    <row r="8893" spans="1:8" ht="12.5" customHeight="1">
      <c r="A8893" s="55">
        <v>23819</v>
      </c>
      <c r="B8893" s="55">
        <v>6</v>
      </c>
      <c r="C8893" s="55" t="s">
        <v>31323</v>
      </c>
      <c r="D8893" s="55" t="s">
        <v>4649</v>
      </c>
      <c r="E8893" s="55" t="s">
        <v>31324</v>
      </c>
      <c r="F8893" s="55" t="s">
        <v>4651</v>
      </c>
      <c r="G8893" s="55" t="s">
        <v>31325</v>
      </c>
      <c r="H8893" s="55">
        <v>0</v>
      </c>
    </row>
    <row r="8894" spans="1:8" ht="12.5" customHeight="1">
      <c r="A8894" s="55">
        <v>26235</v>
      </c>
      <c r="B8894" s="55">
        <v>6</v>
      </c>
      <c r="C8894" s="55" t="s">
        <v>31326</v>
      </c>
      <c r="D8894" s="55" t="s">
        <v>4649</v>
      </c>
      <c r="E8894" s="55" t="s">
        <v>31327</v>
      </c>
      <c r="F8894" s="55" t="s">
        <v>4651</v>
      </c>
      <c r="G8894" s="55" t="s">
        <v>31328</v>
      </c>
      <c r="H8894" s="55">
        <v>0</v>
      </c>
    </row>
    <row r="8895" spans="1:8" ht="12.5" customHeight="1">
      <c r="A8895" s="55">
        <v>28161</v>
      </c>
      <c r="B8895" s="55">
        <v>6</v>
      </c>
      <c r="C8895" s="55" t="s">
        <v>31329</v>
      </c>
      <c r="D8895" s="55" t="s">
        <v>4649</v>
      </c>
      <c r="E8895" s="55" t="s">
        <v>31330</v>
      </c>
      <c r="F8895" s="55" t="s">
        <v>4651</v>
      </c>
      <c r="G8895" s="55" t="s">
        <v>31331</v>
      </c>
      <c r="H8895" s="55">
        <v>0</v>
      </c>
    </row>
    <row r="8896" spans="1:8" ht="12.5" customHeight="1">
      <c r="A8896" s="55">
        <v>28195</v>
      </c>
      <c r="B8896" s="55">
        <v>6</v>
      </c>
      <c r="C8896" s="55" t="s">
        <v>31332</v>
      </c>
      <c r="D8896" s="55" t="s">
        <v>4649</v>
      </c>
      <c r="E8896" s="55" t="s">
        <v>31333</v>
      </c>
      <c r="F8896" s="55" t="s">
        <v>4651</v>
      </c>
      <c r="G8896" s="55" t="s">
        <v>31334</v>
      </c>
      <c r="H8896" s="55">
        <v>0</v>
      </c>
    </row>
    <row r="8897" spans="1:8" ht="12.5" customHeight="1">
      <c r="A8897" s="55">
        <v>28198</v>
      </c>
      <c r="B8897" s="55">
        <v>6</v>
      </c>
      <c r="C8897" s="55" t="s">
        <v>31335</v>
      </c>
      <c r="D8897" s="55" t="s">
        <v>4649</v>
      </c>
      <c r="E8897" s="55" t="s">
        <v>31336</v>
      </c>
      <c r="F8897" s="55" t="s">
        <v>4651</v>
      </c>
      <c r="G8897" s="55" t="s">
        <v>31337</v>
      </c>
      <c r="H8897" s="55">
        <v>0</v>
      </c>
    </row>
    <row r="8898" spans="1:8" ht="12.5" customHeight="1">
      <c r="A8898" s="55">
        <v>28292</v>
      </c>
      <c r="B8898" s="55">
        <v>6</v>
      </c>
      <c r="C8898" s="55" t="s">
        <v>31338</v>
      </c>
      <c r="D8898" s="55" t="s">
        <v>4649</v>
      </c>
      <c r="E8898" s="55" t="s">
        <v>31339</v>
      </c>
      <c r="F8898" s="55" t="s">
        <v>4651</v>
      </c>
      <c r="G8898" s="55" t="s">
        <v>31340</v>
      </c>
      <c r="H8898" s="55">
        <v>0</v>
      </c>
    </row>
    <row r="8899" spans="1:8" ht="12.5" customHeight="1">
      <c r="A8899" s="55">
        <v>28836</v>
      </c>
      <c r="B8899" s="55">
        <v>6</v>
      </c>
      <c r="C8899" s="55" t="s">
        <v>31341</v>
      </c>
      <c r="D8899" s="55" t="s">
        <v>4649</v>
      </c>
      <c r="E8899" s="55" t="s">
        <v>31342</v>
      </c>
      <c r="F8899" s="55" t="s">
        <v>4651</v>
      </c>
      <c r="G8899" s="55" t="s">
        <v>31343</v>
      </c>
      <c r="H8899" s="55">
        <v>0</v>
      </c>
    </row>
    <row r="8900" spans="1:8" ht="12.5" customHeight="1">
      <c r="A8900" s="55">
        <v>29041</v>
      </c>
      <c r="B8900" s="55">
        <v>6</v>
      </c>
      <c r="C8900" s="55" t="s">
        <v>31344</v>
      </c>
      <c r="D8900" s="55" t="s">
        <v>4649</v>
      </c>
      <c r="E8900" s="55" t="s">
        <v>31345</v>
      </c>
      <c r="F8900" s="55" t="s">
        <v>4651</v>
      </c>
      <c r="G8900" s="55" t="s">
        <v>31346</v>
      </c>
      <c r="H8900" s="55">
        <v>0</v>
      </c>
    </row>
    <row r="8901" spans="1:8" ht="12.5" customHeight="1">
      <c r="A8901" s="55">
        <v>29176</v>
      </c>
      <c r="B8901" s="55">
        <v>6</v>
      </c>
      <c r="C8901" s="55" t="s">
        <v>31347</v>
      </c>
      <c r="D8901" s="55" t="s">
        <v>4649</v>
      </c>
      <c r="E8901" s="55" t="s">
        <v>31348</v>
      </c>
      <c r="F8901" s="55" t="s">
        <v>4651</v>
      </c>
      <c r="G8901" s="55" t="s">
        <v>31349</v>
      </c>
      <c r="H8901" s="55">
        <v>0</v>
      </c>
    </row>
    <row r="8902" spans="1:8" ht="12.5" customHeight="1">
      <c r="A8902" s="55">
        <v>11740</v>
      </c>
      <c r="B8902" s="55">
        <v>6</v>
      </c>
      <c r="C8902" s="55" t="s">
        <v>31350</v>
      </c>
      <c r="D8902" s="55" t="s">
        <v>4649</v>
      </c>
      <c r="E8902" s="55" t="s">
        <v>31351</v>
      </c>
      <c r="F8902" s="55" t="s">
        <v>4651</v>
      </c>
      <c r="G8902" s="55" t="s">
        <v>31352</v>
      </c>
      <c r="H8902" s="55">
        <v>0</v>
      </c>
    </row>
    <row r="8903" spans="1:8" ht="12.5" customHeight="1">
      <c r="A8903" s="55">
        <v>12177</v>
      </c>
      <c r="B8903" s="55">
        <v>6</v>
      </c>
      <c r="C8903" s="55" t="s">
        <v>31353</v>
      </c>
      <c r="D8903" s="55" t="s">
        <v>4649</v>
      </c>
      <c r="E8903" s="55" t="s">
        <v>31354</v>
      </c>
      <c r="F8903" s="55" t="s">
        <v>4651</v>
      </c>
      <c r="G8903" s="55" t="s">
        <v>31355</v>
      </c>
      <c r="H8903" s="55">
        <v>0</v>
      </c>
    </row>
    <row r="8904" spans="1:8" ht="12.5" customHeight="1">
      <c r="A8904" s="55">
        <v>12765</v>
      </c>
      <c r="B8904" s="55">
        <v>6</v>
      </c>
      <c r="C8904" s="55" t="s">
        <v>31356</v>
      </c>
      <c r="D8904" s="55" t="s">
        <v>4649</v>
      </c>
      <c r="E8904" s="55" t="s">
        <v>31357</v>
      </c>
      <c r="F8904" s="55" t="s">
        <v>4651</v>
      </c>
      <c r="G8904" s="55" t="s">
        <v>31358</v>
      </c>
      <c r="H8904" s="55">
        <v>0</v>
      </c>
    </row>
    <row r="8905" spans="1:8" ht="12.5" customHeight="1">
      <c r="A8905" s="55">
        <v>13175</v>
      </c>
      <c r="B8905" s="55">
        <v>6</v>
      </c>
      <c r="C8905" s="55" t="s">
        <v>31359</v>
      </c>
      <c r="D8905" s="55" t="s">
        <v>4649</v>
      </c>
      <c r="E8905" s="55" t="s">
        <v>31360</v>
      </c>
      <c r="F8905" s="55" t="s">
        <v>4651</v>
      </c>
      <c r="G8905" s="55" t="s">
        <v>31361</v>
      </c>
      <c r="H8905" s="55">
        <v>0</v>
      </c>
    </row>
    <row r="8906" spans="1:8" ht="12.5" customHeight="1">
      <c r="A8906" s="55">
        <v>13345</v>
      </c>
      <c r="B8906" s="55">
        <v>6</v>
      </c>
      <c r="C8906" s="55" t="s">
        <v>31362</v>
      </c>
      <c r="D8906" s="55" t="s">
        <v>4649</v>
      </c>
      <c r="E8906" s="55" t="s">
        <v>31363</v>
      </c>
      <c r="F8906" s="55" t="s">
        <v>4651</v>
      </c>
      <c r="G8906" s="55" t="s">
        <v>31364</v>
      </c>
      <c r="H8906" s="55">
        <v>0</v>
      </c>
    </row>
    <row r="8907" spans="1:8" ht="12.5" customHeight="1">
      <c r="A8907" s="55">
        <v>14244</v>
      </c>
      <c r="B8907" s="55">
        <v>6</v>
      </c>
      <c r="C8907" s="55" t="s">
        <v>31365</v>
      </c>
      <c r="D8907" s="55" t="s">
        <v>4649</v>
      </c>
      <c r="E8907" s="55" t="s">
        <v>31366</v>
      </c>
      <c r="F8907" s="55" t="s">
        <v>4651</v>
      </c>
      <c r="G8907" s="55" t="s">
        <v>31367</v>
      </c>
      <c r="H8907" s="55">
        <v>0</v>
      </c>
    </row>
    <row r="8908" spans="1:8" ht="12.5" customHeight="1">
      <c r="A8908" s="55">
        <v>16721</v>
      </c>
      <c r="B8908" s="55">
        <v>6</v>
      </c>
      <c r="C8908" s="55" t="s">
        <v>31368</v>
      </c>
      <c r="D8908" s="55" t="s">
        <v>4649</v>
      </c>
      <c r="E8908" s="55" t="s">
        <v>31369</v>
      </c>
      <c r="F8908" s="55" t="s">
        <v>4651</v>
      </c>
      <c r="G8908" s="55" t="s">
        <v>31370</v>
      </c>
      <c r="H8908" s="55">
        <v>0</v>
      </c>
    </row>
    <row r="8909" spans="1:8" ht="12.5" customHeight="1">
      <c r="A8909" s="55">
        <v>16870</v>
      </c>
      <c r="B8909" s="55">
        <v>6</v>
      </c>
      <c r="C8909" s="55" t="s">
        <v>31371</v>
      </c>
      <c r="D8909" s="55" t="s">
        <v>4649</v>
      </c>
      <c r="E8909" s="55" t="s">
        <v>31372</v>
      </c>
      <c r="F8909" s="55" t="s">
        <v>4651</v>
      </c>
      <c r="G8909" s="55" t="s">
        <v>31373</v>
      </c>
      <c r="H8909" s="55">
        <v>0</v>
      </c>
    </row>
    <row r="8910" spans="1:8" ht="12.5" customHeight="1">
      <c r="A8910" s="55">
        <v>17476</v>
      </c>
      <c r="B8910" s="55">
        <v>6</v>
      </c>
      <c r="C8910" s="55" t="s">
        <v>31374</v>
      </c>
      <c r="D8910" s="55" t="s">
        <v>4649</v>
      </c>
      <c r="E8910" s="55" t="s">
        <v>31375</v>
      </c>
      <c r="F8910" s="55" t="s">
        <v>4651</v>
      </c>
      <c r="G8910" s="55" t="s">
        <v>31376</v>
      </c>
      <c r="H8910" s="55">
        <v>0</v>
      </c>
    </row>
    <row r="8911" spans="1:8" ht="12.5" customHeight="1">
      <c r="A8911" s="55">
        <v>17657</v>
      </c>
      <c r="B8911" s="55">
        <v>6</v>
      </c>
      <c r="C8911" s="55" t="s">
        <v>31377</v>
      </c>
      <c r="D8911" s="55" t="s">
        <v>4649</v>
      </c>
      <c r="E8911" s="55" t="s">
        <v>31378</v>
      </c>
      <c r="F8911" s="55" t="s">
        <v>4651</v>
      </c>
      <c r="G8911" s="55" t="s">
        <v>31379</v>
      </c>
      <c r="H8911" s="55">
        <v>0</v>
      </c>
    </row>
    <row r="8912" spans="1:8" ht="12.5" customHeight="1">
      <c r="A8912" s="55">
        <v>17680</v>
      </c>
      <c r="B8912" s="55">
        <v>6</v>
      </c>
      <c r="C8912" s="55" t="s">
        <v>31380</v>
      </c>
      <c r="D8912" s="55" t="s">
        <v>4649</v>
      </c>
      <c r="E8912" s="55" t="s">
        <v>31381</v>
      </c>
      <c r="F8912" s="55" t="s">
        <v>4651</v>
      </c>
      <c r="G8912" s="55" t="s">
        <v>31382</v>
      </c>
      <c r="H8912" s="55">
        <v>0</v>
      </c>
    </row>
    <row r="8913" spans="1:8" ht="12.5" customHeight="1">
      <c r="A8913" s="55">
        <v>19223</v>
      </c>
      <c r="B8913" s="55">
        <v>6</v>
      </c>
      <c r="C8913" s="55" t="s">
        <v>31383</v>
      </c>
      <c r="D8913" s="55" t="s">
        <v>4649</v>
      </c>
      <c r="E8913" s="55" t="s">
        <v>31384</v>
      </c>
      <c r="F8913" s="55" t="s">
        <v>4651</v>
      </c>
      <c r="G8913" s="55" t="s">
        <v>31385</v>
      </c>
      <c r="H8913" s="55">
        <v>0</v>
      </c>
    </row>
    <row r="8914" spans="1:8" ht="12.5" customHeight="1">
      <c r="A8914" s="55">
        <v>19394</v>
      </c>
      <c r="B8914" s="55">
        <v>6</v>
      </c>
      <c r="C8914" s="55" t="s">
        <v>31386</v>
      </c>
      <c r="D8914" s="55" t="s">
        <v>4649</v>
      </c>
      <c r="E8914" s="55" t="s">
        <v>31387</v>
      </c>
      <c r="F8914" s="55" t="s">
        <v>4651</v>
      </c>
      <c r="G8914" s="55" t="s">
        <v>31388</v>
      </c>
      <c r="H8914" s="55">
        <v>0</v>
      </c>
    </row>
    <row r="8915" spans="1:8" ht="12.5" customHeight="1">
      <c r="A8915" s="55">
        <v>20341</v>
      </c>
      <c r="B8915" s="55">
        <v>6</v>
      </c>
      <c r="C8915" s="55" t="s">
        <v>31389</v>
      </c>
      <c r="D8915" s="55" t="s">
        <v>4649</v>
      </c>
      <c r="E8915" s="55" t="s">
        <v>31390</v>
      </c>
      <c r="F8915" s="55" t="s">
        <v>4651</v>
      </c>
      <c r="G8915" s="55" t="s">
        <v>31391</v>
      </c>
      <c r="H8915" s="55">
        <v>0</v>
      </c>
    </row>
    <row r="8916" spans="1:8" ht="12.5" customHeight="1">
      <c r="A8916" s="55">
        <v>21345</v>
      </c>
      <c r="B8916" s="55">
        <v>6</v>
      </c>
      <c r="C8916" s="55" t="s">
        <v>31392</v>
      </c>
      <c r="D8916" s="55" t="s">
        <v>4649</v>
      </c>
      <c r="E8916" s="55" t="s">
        <v>31393</v>
      </c>
      <c r="F8916" s="55" t="s">
        <v>4651</v>
      </c>
      <c r="G8916" s="55" t="s">
        <v>31394</v>
      </c>
      <c r="H8916" s="55">
        <v>0</v>
      </c>
    </row>
    <row r="8917" spans="1:8" ht="12.5" customHeight="1">
      <c r="A8917" s="55">
        <v>21364</v>
      </c>
      <c r="B8917" s="55">
        <v>6</v>
      </c>
      <c r="C8917" s="55" t="s">
        <v>31395</v>
      </c>
      <c r="D8917" s="55" t="s">
        <v>4649</v>
      </c>
      <c r="E8917" s="55" t="s">
        <v>31396</v>
      </c>
      <c r="F8917" s="55" t="s">
        <v>4651</v>
      </c>
      <c r="G8917" s="55" t="s">
        <v>31397</v>
      </c>
      <c r="H8917" s="55">
        <v>0</v>
      </c>
    </row>
    <row r="8918" spans="1:8" ht="12.5" customHeight="1">
      <c r="A8918" s="55">
        <v>21690</v>
      </c>
      <c r="B8918" s="55">
        <v>6</v>
      </c>
      <c r="C8918" s="55" t="s">
        <v>31398</v>
      </c>
      <c r="D8918" s="55" t="s">
        <v>4649</v>
      </c>
      <c r="E8918" s="55" t="s">
        <v>31399</v>
      </c>
      <c r="F8918" s="55" t="s">
        <v>4651</v>
      </c>
      <c r="G8918" s="55" t="s">
        <v>31400</v>
      </c>
      <c r="H8918" s="55">
        <v>0</v>
      </c>
    </row>
    <row r="8919" spans="1:8" ht="12.5" customHeight="1">
      <c r="A8919" s="55">
        <v>22118</v>
      </c>
      <c r="B8919" s="55">
        <v>6</v>
      </c>
      <c r="C8919" s="55" t="s">
        <v>31401</v>
      </c>
      <c r="D8919" s="55" t="s">
        <v>4649</v>
      </c>
      <c r="E8919" s="55" t="s">
        <v>31402</v>
      </c>
      <c r="F8919" s="55" t="s">
        <v>4651</v>
      </c>
      <c r="G8919" s="55" t="s">
        <v>31403</v>
      </c>
      <c r="H8919" s="55">
        <v>0</v>
      </c>
    </row>
    <row r="8920" spans="1:8" ht="12.5" customHeight="1">
      <c r="A8920" s="55">
        <v>22755</v>
      </c>
      <c r="B8920" s="55">
        <v>6</v>
      </c>
      <c r="C8920" s="55" t="s">
        <v>31404</v>
      </c>
      <c r="D8920" s="55" t="s">
        <v>4649</v>
      </c>
      <c r="E8920" s="55" t="s">
        <v>31405</v>
      </c>
      <c r="F8920" s="55" t="s">
        <v>4651</v>
      </c>
      <c r="G8920" s="55" t="s">
        <v>31406</v>
      </c>
      <c r="H8920" s="55">
        <v>0</v>
      </c>
    </row>
    <row r="8921" spans="1:8" ht="12.5" customHeight="1">
      <c r="A8921" s="55">
        <v>22889</v>
      </c>
      <c r="B8921" s="55">
        <v>6</v>
      </c>
      <c r="C8921" s="55" t="s">
        <v>31407</v>
      </c>
      <c r="D8921" s="55" t="s">
        <v>4649</v>
      </c>
      <c r="E8921" s="55" t="s">
        <v>31408</v>
      </c>
      <c r="F8921" s="55" t="s">
        <v>4651</v>
      </c>
      <c r="G8921" s="55" t="s">
        <v>31409</v>
      </c>
      <c r="H8921" s="55">
        <v>0</v>
      </c>
    </row>
    <row r="8922" spans="1:8" ht="12.5" customHeight="1">
      <c r="A8922" s="55">
        <v>23284</v>
      </c>
      <c r="B8922" s="55">
        <v>6</v>
      </c>
      <c r="C8922" s="55" t="s">
        <v>31410</v>
      </c>
      <c r="D8922" s="55" t="s">
        <v>4649</v>
      </c>
      <c r="E8922" s="55" t="s">
        <v>31411</v>
      </c>
      <c r="F8922" s="55" t="s">
        <v>4651</v>
      </c>
      <c r="G8922" s="55" t="s">
        <v>31412</v>
      </c>
      <c r="H8922" s="55">
        <v>0</v>
      </c>
    </row>
    <row r="8923" spans="1:8" ht="12.5" customHeight="1">
      <c r="A8923" s="55">
        <v>23858</v>
      </c>
      <c r="B8923" s="55">
        <v>6</v>
      </c>
      <c r="C8923" s="55" t="s">
        <v>31413</v>
      </c>
      <c r="D8923" s="55" t="s">
        <v>4649</v>
      </c>
      <c r="E8923" s="55" t="s">
        <v>31414</v>
      </c>
      <c r="F8923" s="55" t="s">
        <v>4651</v>
      </c>
      <c r="G8923" s="55" t="s">
        <v>31415</v>
      </c>
      <c r="H8923" s="55">
        <v>0</v>
      </c>
    </row>
    <row r="8924" spans="1:8" ht="12.5" customHeight="1">
      <c r="A8924" s="55">
        <v>23859</v>
      </c>
      <c r="B8924" s="55">
        <v>6</v>
      </c>
      <c r="C8924" s="55" t="s">
        <v>31416</v>
      </c>
      <c r="D8924" s="55" t="s">
        <v>4649</v>
      </c>
      <c r="E8924" s="55" t="s">
        <v>31417</v>
      </c>
      <c r="F8924" s="55" t="s">
        <v>4651</v>
      </c>
      <c r="G8924" s="55" t="s">
        <v>31418</v>
      </c>
      <c r="H8924" s="55">
        <v>0</v>
      </c>
    </row>
    <row r="8925" spans="1:8" ht="12.5" customHeight="1">
      <c r="A8925" s="55">
        <v>26572</v>
      </c>
      <c r="B8925" s="55">
        <v>6</v>
      </c>
      <c r="C8925" s="55" t="s">
        <v>31419</v>
      </c>
      <c r="D8925" s="55" t="s">
        <v>4649</v>
      </c>
      <c r="E8925" s="55" t="s">
        <v>31420</v>
      </c>
      <c r="F8925" s="55" t="s">
        <v>4651</v>
      </c>
      <c r="G8925" s="55" t="s">
        <v>31421</v>
      </c>
      <c r="H8925" s="55">
        <v>0</v>
      </c>
    </row>
    <row r="8926" spans="1:8" ht="12.5" customHeight="1">
      <c r="A8926" s="55">
        <v>27230</v>
      </c>
      <c r="B8926" s="55">
        <v>6</v>
      </c>
      <c r="C8926" s="55" t="s">
        <v>31422</v>
      </c>
      <c r="D8926" s="55" t="s">
        <v>4649</v>
      </c>
      <c r="E8926" s="55" t="s">
        <v>31423</v>
      </c>
      <c r="F8926" s="55" t="s">
        <v>4651</v>
      </c>
      <c r="G8926" s="55" t="s">
        <v>31424</v>
      </c>
      <c r="H8926" s="55">
        <v>0</v>
      </c>
    </row>
    <row r="8927" spans="1:8" ht="12.5" customHeight="1">
      <c r="A8927" s="55">
        <v>27752</v>
      </c>
      <c r="B8927" s="55">
        <v>6</v>
      </c>
      <c r="C8927" s="55" t="s">
        <v>31425</v>
      </c>
      <c r="D8927" s="55" t="s">
        <v>4649</v>
      </c>
      <c r="E8927" s="55" t="s">
        <v>31426</v>
      </c>
      <c r="F8927" s="55" t="s">
        <v>4651</v>
      </c>
      <c r="G8927" s="55" t="s">
        <v>31427</v>
      </c>
      <c r="H8927" s="55">
        <v>0</v>
      </c>
    </row>
    <row r="8928" spans="1:8" ht="12.5" customHeight="1">
      <c r="A8928" s="55">
        <v>28035</v>
      </c>
      <c r="B8928" s="55">
        <v>6</v>
      </c>
      <c r="C8928" s="55" t="s">
        <v>31428</v>
      </c>
      <c r="D8928" s="55" t="s">
        <v>4649</v>
      </c>
      <c r="E8928" s="55" t="s">
        <v>31429</v>
      </c>
      <c r="F8928" s="55" t="s">
        <v>4651</v>
      </c>
      <c r="G8928" s="55" t="s">
        <v>31430</v>
      </c>
      <c r="H8928" s="55">
        <v>0</v>
      </c>
    </row>
    <row r="8929" spans="1:8" ht="12.5" customHeight="1">
      <c r="A8929" s="55">
        <v>28964</v>
      </c>
      <c r="B8929" s="55">
        <v>6</v>
      </c>
      <c r="C8929" s="55" t="s">
        <v>31431</v>
      </c>
      <c r="D8929" s="55" t="s">
        <v>4649</v>
      </c>
      <c r="E8929" s="55" t="s">
        <v>31432</v>
      </c>
      <c r="F8929" s="55" t="s">
        <v>4651</v>
      </c>
      <c r="G8929" s="55" t="s">
        <v>31433</v>
      </c>
      <c r="H8929" s="55">
        <v>0</v>
      </c>
    </row>
    <row r="8930" spans="1:8" ht="12.5" customHeight="1">
      <c r="A8930" s="55">
        <v>29021</v>
      </c>
      <c r="B8930" s="55">
        <v>6</v>
      </c>
      <c r="C8930" s="55" t="s">
        <v>31434</v>
      </c>
      <c r="D8930" s="55" t="s">
        <v>4649</v>
      </c>
      <c r="E8930" s="55" t="s">
        <v>31435</v>
      </c>
      <c r="F8930" s="55" t="s">
        <v>4651</v>
      </c>
      <c r="G8930" s="55" t="s">
        <v>31436</v>
      </c>
      <c r="H8930" s="55">
        <v>0</v>
      </c>
    </row>
    <row r="8931" spans="1:8" ht="12.5" customHeight="1">
      <c r="A8931" s="55">
        <v>12136</v>
      </c>
      <c r="B8931" s="55">
        <v>6</v>
      </c>
      <c r="C8931" s="55" t="s">
        <v>31437</v>
      </c>
      <c r="D8931" s="55" t="s">
        <v>4649</v>
      </c>
      <c r="E8931" s="55" t="s">
        <v>31438</v>
      </c>
      <c r="F8931" s="55" t="s">
        <v>4651</v>
      </c>
      <c r="G8931" s="55" t="s">
        <v>31439</v>
      </c>
      <c r="H8931" s="55">
        <v>0</v>
      </c>
    </row>
    <row r="8932" spans="1:8" ht="12.5" customHeight="1">
      <c r="A8932" s="55">
        <v>12196</v>
      </c>
      <c r="B8932" s="55">
        <v>6</v>
      </c>
      <c r="C8932" s="55" t="s">
        <v>31440</v>
      </c>
      <c r="D8932" s="55" t="s">
        <v>4649</v>
      </c>
      <c r="E8932" s="55" t="s">
        <v>31441</v>
      </c>
      <c r="F8932" s="55" t="s">
        <v>4651</v>
      </c>
      <c r="G8932" s="55" t="s">
        <v>31442</v>
      </c>
      <c r="H8932" s="55">
        <v>0</v>
      </c>
    </row>
    <row r="8933" spans="1:8" ht="12.5" customHeight="1">
      <c r="A8933" s="55">
        <v>12203</v>
      </c>
      <c r="B8933" s="55">
        <v>6</v>
      </c>
      <c r="C8933" s="55" t="s">
        <v>31443</v>
      </c>
      <c r="D8933" s="55" t="s">
        <v>4649</v>
      </c>
      <c r="E8933" s="55" t="s">
        <v>31444</v>
      </c>
      <c r="F8933" s="55" t="s">
        <v>4651</v>
      </c>
      <c r="G8933" s="55" t="s">
        <v>31445</v>
      </c>
      <c r="H8933" s="55">
        <v>0</v>
      </c>
    </row>
    <row r="8934" spans="1:8" ht="12.5" customHeight="1">
      <c r="A8934" s="55">
        <v>13423</v>
      </c>
      <c r="B8934" s="55">
        <v>6</v>
      </c>
      <c r="C8934" s="55" t="s">
        <v>31446</v>
      </c>
      <c r="D8934" s="55" t="s">
        <v>4649</v>
      </c>
      <c r="E8934" s="55" t="s">
        <v>31447</v>
      </c>
      <c r="F8934" s="55" t="s">
        <v>4651</v>
      </c>
      <c r="G8934" s="55" t="s">
        <v>31448</v>
      </c>
      <c r="H8934" s="55">
        <v>0</v>
      </c>
    </row>
    <row r="8935" spans="1:8" ht="12.5" customHeight="1">
      <c r="A8935" s="55">
        <v>14370</v>
      </c>
      <c r="B8935" s="55">
        <v>6</v>
      </c>
      <c r="C8935" s="55" t="s">
        <v>31449</v>
      </c>
      <c r="D8935" s="55" t="s">
        <v>4649</v>
      </c>
      <c r="E8935" s="55" t="s">
        <v>31450</v>
      </c>
      <c r="F8935" s="55" t="s">
        <v>4651</v>
      </c>
      <c r="G8935" s="55" t="s">
        <v>31451</v>
      </c>
      <c r="H8935" s="55">
        <v>0</v>
      </c>
    </row>
    <row r="8936" spans="1:8" ht="12.5" customHeight="1">
      <c r="A8936" s="55">
        <v>14574</v>
      </c>
      <c r="B8936" s="55">
        <v>6</v>
      </c>
      <c r="C8936" s="55" t="s">
        <v>31452</v>
      </c>
      <c r="D8936" s="55" t="s">
        <v>4649</v>
      </c>
      <c r="E8936" s="55" t="s">
        <v>31453</v>
      </c>
      <c r="F8936" s="55" t="s">
        <v>4651</v>
      </c>
      <c r="G8936" s="55" t="s">
        <v>31454</v>
      </c>
      <c r="H8936" s="55">
        <v>0</v>
      </c>
    </row>
    <row r="8937" spans="1:8" ht="12.5" customHeight="1">
      <c r="A8937" s="55">
        <v>16085</v>
      </c>
      <c r="B8937" s="55">
        <v>6</v>
      </c>
      <c r="C8937" s="55" t="s">
        <v>31455</v>
      </c>
      <c r="D8937" s="55" t="s">
        <v>4649</v>
      </c>
      <c r="E8937" s="55" t="s">
        <v>31456</v>
      </c>
      <c r="F8937" s="55" t="s">
        <v>4651</v>
      </c>
      <c r="G8937" s="55" t="s">
        <v>31457</v>
      </c>
      <c r="H8937" s="55">
        <v>0</v>
      </c>
    </row>
    <row r="8938" spans="1:8" ht="12.5" customHeight="1">
      <c r="A8938" s="55">
        <v>16834</v>
      </c>
      <c r="B8938" s="55">
        <v>6</v>
      </c>
      <c r="C8938" s="55" t="s">
        <v>31458</v>
      </c>
      <c r="D8938" s="55" t="s">
        <v>4649</v>
      </c>
      <c r="E8938" s="55" t="s">
        <v>31459</v>
      </c>
      <c r="F8938" s="55" t="s">
        <v>4651</v>
      </c>
      <c r="G8938" s="55" t="s">
        <v>31460</v>
      </c>
      <c r="H8938" s="55">
        <v>0</v>
      </c>
    </row>
    <row r="8939" spans="1:8" ht="12.5" customHeight="1">
      <c r="A8939" s="55">
        <v>17400</v>
      </c>
      <c r="B8939" s="55">
        <v>6</v>
      </c>
      <c r="C8939" s="55" t="s">
        <v>31461</v>
      </c>
      <c r="D8939" s="55" t="s">
        <v>4649</v>
      </c>
      <c r="E8939" s="55" t="s">
        <v>31462</v>
      </c>
      <c r="F8939" s="55" t="s">
        <v>4651</v>
      </c>
      <c r="G8939" s="55" t="s">
        <v>31463</v>
      </c>
      <c r="H8939" s="55">
        <v>0</v>
      </c>
    </row>
    <row r="8940" spans="1:8" ht="12.5" customHeight="1">
      <c r="A8940" s="55">
        <v>18103</v>
      </c>
      <c r="B8940" s="55">
        <v>6</v>
      </c>
      <c r="C8940" s="55" t="s">
        <v>31464</v>
      </c>
      <c r="D8940" s="55" t="s">
        <v>4649</v>
      </c>
      <c r="E8940" s="55" t="s">
        <v>31465</v>
      </c>
      <c r="F8940" s="55" t="s">
        <v>4651</v>
      </c>
      <c r="G8940" s="55" t="s">
        <v>31466</v>
      </c>
      <c r="H8940" s="55">
        <v>0</v>
      </c>
    </row>
    <row r="8941" spans="1:8" ht="12.5" customHeight="1">
      <c r="A8941" s="55">
        <v>18882</v>
      </c>
      <c r="B8941" s="55">
        <v>6</v>
      </c>
      <c r="C8941" s="55" t="s">
        <v>31467</v>
      </c>
      <c r="D8941" s="55" t="s">
        <v>4649</v>
      </c>
      <c r="E8941" s="55" t="s">
        <v>31468</v>
      </c>
      <c r="F8941" s="55" t="s">
        <v>4651</v>
      </c>
      <c r="G8941" s="55" t="s">
        <v>31469</v>
      </c>
      <c r="H8941" s="55">
        <v>0</v>
      </c>
    </row>
    <row r="8942" spans="1:8" ht="12.5" customHeight="1">
      <c r="A8942" s="55">
        <v>19646</v>
      </c>
      <c r="B8942" s="55">
        <v>6</v>
      </c>
      <c r="C8942" s="55" t="s">
        <v>31470</v>
      </c>
      <c r="D8942" s="55" t="s">
        <v>4649</v>
      </c>
      <c r="E8942" s="55" t="s">
        <v>31471</v>
      </c>
      <c r="F8942" s="55" t="s">
        <v>4651</v>
      </c>
      <c r="G8942" s="55" t="s">
        <v>31472</v>
      </c>
      <c r="H8942" s="55">
        <v>0</v>
      </c>
    </row>
    <row r="8943" spans="1:8" ht="12.5" customHeight="1">
      <c r="A8943" s="55">
        <v>19729</v>
      </c>
      <c r="B8943" s="55">
        <v>6</v>
      </c>
      <c r="C8943" s="55" t="s">
        <v>31473</v>
      </c>
      <c r="D8943" s="55" t="s">
        <v>4649</v>
      </c>
      <c r="E8943" s="55" t="s">
        <v>31474</v>
      </c>
      <c r="F8943" s="55" t="s">
        <v>4651</v>
      </c>
      <c r="G8943" s="55" t="s">
        <v>31475</v>
      </c>
      <c r="H8943" s="55">
        <v>0</v>
      </c>
    </row>
    <row r="8944" spans="1:8" ht="12.5" customHeight="1">
      <c r="A8944" s="55">
        <v>21577</v>
      </c>
      <c r="B8944" s="55">
        <v>6</v>
      </c>
      <c r="C8944" s="55" t="s">
        <v>31476</v>
      </c>
      <c r="D8944" s="55" t="s">
        <v>4649</v>
      </c>
      <c r="E8944" s="55" t="s">
        <v>31477</v>
      </c>
      <c r="F8944" s="55" t="s">
        <v>4651</v>
      </c>
      <c r="G8944" s="55" t="s">
        <v>31478</v>
      </c>
      <c r="H8944" s="55">
        <v>0</v>
      </c>
    </row>
    <row r="8945" spans="1:8" ht="12.5" customHeight="1">
      <c r="A8945" s="55">
        <v>21803</v>
      </c>
      <c r="B8945" s="55">
        <v>6</v>
      </c>
      <c r="C8945" s="55" t="s">
        <v>31479</v>
      </c>
      <c r="D8945" s="55" t="s">
        <v>4649</v>
      </c>
      <c r="E8945" s="55" t="s">
        <v>31480</v>
      </c>
      <c r="F8945" s="55" t="s">
        <v>4651</v>
      </c>
      <c r="G8945" s="55" t="s">
        <v>31481</v>
      </c>
      <c r="H8945" s="55">
        <v>0</v>
      </c>
    </row>
    <row r="8946" spans="1:8" ht="12.5" customHeight="1">
      <c r="A8946" s="55">
        <v>22877</v>
      </c>
      <c r="B8946" s="55">
        <v>6</v>
      </c>
      <c r="C8946" s="55" t="s">
        <v>31482</v>
      </c>
      <c r="D8946" s="55" t="s">
        <v>4649</v>
      </c>
      <c r="E8946" s="55" t="s">
        <v>31483</v>
      </c>
      <c r="F8946" s="55" t="s">
        <v>4651</v>
      </c>
      <c r="G8946" s="55" t="s">
        <v>31484</v>
      </c>
      <c r="H8946" s="55">
        <v>0</v>
      </c>
    </row>
    <row r="8947" spans="1:8" ht="12.5" customHeight="1">
      <c r="A8947" s="55">
        <v>23476</v>
      </c>
      <c r="B8947" s="55">
        <v>6</v>
      </c>
      <c r="C8947" s="55" t="s">
        <v>31485</v>
      </c>
      <c r="D8947" s="55" t="s">
        <v>4649</v>
      </c>
      <c r="E8947" s="55" t="s">
        <v>31486</v>
      </c>
      <c r="F8947" s="55" t="s">
        <v>4651</v>
      </c>
      <c r="G8947" s="55" t="s">
        <v>31487</v>
      </c>
      <c r="H8947" s="55">
        <v>0</v>
      </c>
    </row>
    <row r="8948" spans="1:8" ht="12.5" customHeight="1">
      <c r="A8948" s="55">
        <v>24386</v>
      </c>
      <c r="B8948" s="55">
        <v>6</v>
      </c>
      <c r="C8948" s="55" t="s">
        <v>31488</v>
      </c>
      <c r="D8948" s="55" t="s">
        <v>4649</v>
      </c>
      <c r="E8948" s="55" t="s">
        <v>31489</v>
      </c>
      <c r="F8948" s="55" t="s">
        <v>4651</v>
      </c>
      <c r="G8948" s="55" t="s">
        <v>31490</v>
      </c>
      <c r="H8948" s="55">
        <v>0</v>
      </c>
    </row>
    <row r="8949" spans="1:8" ht="12.5" customHeight="1">
      <c r="A8949" s="55">
        <v>24488</v>
      </c>
      <c r="B8949" s="55">
        <v>6</v>
      </c>
      <c r="C8949" s="55" t="s">
        <v>31491</v>
      </c>
      <c r="D8949" s="55" t="s">
        <v>4649</v>
      </c>
      <c r="E8949" s="55" t="s">
        <v>31492</v>
      </c>
      <c r="F8949" s="55" t="s">
        <v>4651</v>
      </c>
      <c r="G8949" s="55" t="s">
        <v>31493</v>
      </c>
      <c r="H8949" s="55">
        <v>0</v>
      </c>
    </row>
    <row r="8950" spans="1:8" ht="12.5" customHeight="1">
      <c r="A8950" s="55">
        <v>24659</v>
      </c>
      <c r="B8950" s="55">
        <v>6</v>
      </c>
      <c r="C8950" s="55" t="s">
        <v>31494</v>
      </c>
      <c r="D8950" s="55" t="s">
        <v>4649</v>
      </c>
      <c r="E8950" s="55" t="s">
        <v>31495</v>
      </c>
      <c r="F8950" s="55" t="s">
        <v>4651</v>
      </c>
      <c r="G8950" s="55" t="s">
        <v>31496</v>
      </c>
      <c r="H8950" s="55">
        <v>0</v>
      </c>
    </row>
    <row r="8951" spans="1:8" ht="12.5" customHeight="1">
      <c r="A8951" s="55">
        <v>24817</v>
      </c>
      <c r="B8951" s="55">
        <v>6</v>
      </c>
      <c r="C8951" s="55" t="s">
        <v>31497</v>
      </c>
      <c r="D8951" s="55" t="s">
        <v>4649</v>
      </c>
      <c r="E8951" s="55" t="s">
        <v>31498</v>
      </c>
      <c r="F8951" s="55" t="s">
        <v>4651</v>
      </c>
      <c r="G8951" s="55" t="s">
        <v>31499</v>
      </c>
      <c r="H8951" s="55">
        <v>0</v>
      </c>
    </row>
    <row r="8952" spans="1:8" ht="12.5" customHeight="1">
      <c r="A8952" s="55">
        <v>25995</v>
      </c>
      <c r="B8952" s="55">
        <v>6</v>
      </c>
      <c r="C8952" s="55" t="s">
        <v>31500</v>
      </c>
      <c r="D8952" s="55" t="s">
        <v>4649</v>
      </c>
      <c r="E8952" s="55" t="s">
        <v>31501</v>
      </c>
      <c r="F8952" s="55" t="s">
        <v>4651</v>
      </c>
      <c r="G8952" s="55" t="s">
        <v>31502</v>
      </c>
      <c r="H8952" s="55">
        <v>0</v>
      </c>
    </row>
    <row r="8953" spans="1:8" ht="12.5" customHeight="1">
      <c r="A8953" s="55">
        <v>26700</v>
      </c>
      <c r="B8953" s="55">
        <v>6</v>
      </c>
      <c r="C8953" s="55" t="s">
        <v>31503</v>
      </c>
      <c r="D8953" s="55" t="s">
        <v>4649</v>
      </c>
      <c r="E8953" s="55" t="s">
        <v>31504</v>
      </c>
      <c r="F8953" s="55" t="s">
        <v>4651</v>
      </c>
      <c r="G8953" s="55" t="s">
        <v>31505</v>
      </c>
      <c r="H8953" s="55">
        <v>0</v>
      </c>
    </row>
    <row r="8954" spans="1:8" ht="12.5" customHeight="1">
      <c r="A8954" s="55">
        <v>26789</v>
      </c>
      <c r="B8954" s="55">
        <v>6</v>
      </c>
      <c r="C8954" s="55" t="s">
        <v>31506</v>
      </c>
      <c r="D8954" s="55" t="s">
        <v>4649</v>
      </c>
      <c r="E8954" s="55" t="s">
        <v>31507</v>
      </c>
      <c r="F8954" s="55" t="s">
        <v>4651</v>
      </c>
      <c r="G8954" s="55" t="s">
        <v>31508</v>
      </c>
      <c r="H8954" s="55">
        <v>0</v>
      </c>
    </row>
    <row r="8955" spans="1:8" ht="12.5" customHeight="1">
      <c r="A8955" s="55">
        <v>27060</v>
      </c>
      <c r="B8955" s="55">
        <v>6</v>
      </c>
      <c r="C8955" s="55" t="s">
        <v>31509</v>
      </c>
      <c r="D8955" s="55" t="s">
        <v>4649</v>
      </c>
      <c r="E8955" s="55" t="s">
        <v>31510</v>
      </c>
      <c r="F8955" s="55" t="s">
        <v>4651</v>
      </c>
      <c r="G8955" s="55" t="s">
        <v>31511</v>
      </c>
      <c r="H8955" s="55">
        <v>0</v>
      </c>
    </row>
    <row r="8956" spans="1:8" ht="12.5" customHeight="1">
      <c r="A8956" s="55">
        <v>28080</v>
      </c>
      <c r="B8956" s="55">
        <v>6</v>
      </c>
      <c r="C8956" s="55" t="s">
        <v>31512</v>
      </c>
      <c r="D8956" s="55" t="s">
        <v>4649</v>
      </c>
      <c r="E8956" s="55" t="s">
        <v>31513</v>
      </c>
      <c r="F8956" s="55" t="s">
        <v>4651</v>
      </c>
      <c r="G8956" s="55" t="s">
        <v>31514</v>
      </c>
      <c r="H8956" s="55">
        <v>0</v>
      </c>
    </row>
    <row r="8957" spans="1:8" ht="12.5" customHeight="1">
      <c r="A8957" s="55">
        <v>28160</v>
      </c>
      <c r="B8957" s="55">
        <v>6</v>
      </c>
      <c r="C8957" s="55" t="s">
        <v>31515</v>
      </c>
      <c r="D8957" s="55" t="s">
        <v>4649</v>
      </c>
      <c r="E8957" s="55" t="s">
        <v>31516</v>
      </c>
      <c r="F8957" s="55" t="s">
        <v>4651</v>
      </c>
      <c r="G8957" s="55" t="s">
        <v>31517</v>
      </c>
      <c r="H8957" s="55">
        <v>0</v>
      </c>
    </row>
    <row r="8958" spans="1:8" ht="12.5" customHeight="1">
      <c r="A8958" s="55">
        <v>28346</v>
      </c>
      <c r="B8958" s="55">
        <v>6</v>
      </c>
      <c r="C8958" s="55" t="s">
        <v>31518</v>
      </c>
      <c r="D8958" s="55" t="s">
        <v>4649</v>
      </c>
      <c r="E8958" s="55" t="s">
        <v>31519</v>
      </c>
      <c r="F8958" s="55" t="s">
        <v>4651</v>
      </c>
      <c r="G8958" s="55" t="s">
        <v>31520</v>
      </c>
      <c r="H8958" s="55">
        <v>0</v>
      </c>
    </row>
    <row r="8959" spans="1:8" ht="12.5" customHeight="1">
      <c r="A8959" s="55">
        <v>28575</v>
      </c>
      <c r="B8959" s="55">
        <v>6</v>
      </c>
      <c r="C8959" s="55" t="s">
        <v>31521</v>
      </c>
      <c r="D8959" s="55" t="s">
        <v>4649</v>
      </c>
      <c r="E8959" s="55" t="s">
        <v>31522</v>
      </c>
      <c r="F8959" s="55" t="s">
        <v>4651</v>
      </c>
      <c r="G8959" s="55" t="s">
        <v>31523</v>
      </c>
      <c r="H8959" s="55">
        <v>0</v>
      </c>
    </row>
    <row r="8960" spans="1:8" ht="12.5" customHeight="1">
      <c r="A8960" s="55">
        <v>28996</v>
      </c>
      <c r="B8960" s="55">
        <v>6</v>
      </c>
      <c r="C8960" s="55" t="s">
        <v>31524</v>
      </c>
      <c r="D8960" s="55" t="s">
        <v>4649</v>
      </c>
      <c r="E8960" s="55" t="s">
        <v>31525</v>
      </c>
      <c r="F8960" s="55" t="s">
        <v>4651</v>
      </c>
      <c r="G8960" s="55" t="s">
        <v>31526</v>
      </c>
      <c r="H8960" s="55">
        <v>0</v>
      </c>
    </row>
    <row r="8961" spans="1:8" ht="12.5" customHeight="1">
      <c r="A8961" s="55">
        <v>29277</v>
      </c>
      <c r="B8961" s="55">
        <v>6</v>
      </c>
      <c r="C8961" s="55" t="s">
        <v>31527</v>
      </c>
      <c r="D8961" s="55" t="s">
        <v>4649</v>
      </c>
      <c r="E8961" s="55" t="s">
        <v>31528</v>
      </c>
      <c r="F8961" s="55" t="s">
        <v>4651</v>
      </c>
      <c r="G8961" s="55" t="s">
        <v>31529</v>
      </c>
      <c r="H8961" s="55">
        <v>0</v>
      </c>
    </row>
    <row r="8962" spans="1:8" ht="12.5" customHeight="1">
      <c r="A8962" s="55">
        <v>11328</v>
      </c>
      <c r="B8962" s="55">
        <v>6</v>
      </c>
      <c r="C8962" s="55" t="s">
        <v>31530</v>
      </c>
      <c r="D8962" s="55" t="s">
        <v>4649</v>
      </c>
      <c r="E8962" s="55" t="s">
        <v>31531</v>
      </c>
      <c r="F8962" s="55" t="s">
        <v>4651</v>
      </c>
      <c r="G8962" s="55" t="s">
        <v>31532</v>
      </c>
      <c r="H8962" s="55">
        <v>0</v>
      </c>
    </row>
    <row r="8963" spans="1:8" ht="12.5" customHeight="1">
      <c r="A8963" s="55">
        <v>11505</v>
      </c>
      <c r="B8963" s="55">
        <v>6</v>
      </c>
      <c r="C8963" s="55" t="s">
        <v>31533</v>
      </c>
      <c r="D8963" s="55" t="s">
        <v>4649</v>
      </c>
      <c r="E8963" s="55" t="s">
        <v>31534</v>
      </c>
      <c r="F8963" s="55" t="s">
        <v>4651</v>
      </c>
      <c r="G8963" s="55" t="s">
        <v>31535</v>
      </c>
      <c r="H8963" s="55">
        <v>0</v>
      </c>
    </row>
    <row r="8964" spans="1:8" ht="12.5" customHeight="1">
      <c r="A8964" s="55">
        <v>11712</v>
      </c>
      <c r="B8964" s="55">
        <v>6</v>
      </c>
      <c r="C8964" s="55" t="s">
        <v>31536</v>
      </c>
      <c r="D8964" s="55" t="s">
        <v>4649</v>
      </c>
      <c r="E8964" s="55" t="s">
        <v>31537</v>
      </c>
      <c r="F8964" s="55" t="s">
        <v>4651</v>
      </c>
      <c r="G8964" s="55" t="s">
        <v>31538</v>
      </c>
      <c r="H8964" s="55">
        <v>0</v>
      </c>
    </row>
    <row r="8965" spans="1:8" ht="12.5" customHeight="1">
      <c r="A8965" s="55">
        <v>11845</v>
      </c>
      <c r="B8965" s="55">
        <v>6</v>
      </c>
      <c r="C8965" s="55" t="s">
        <v>31539</v>
      </c>
      <c r="D8965" s="55" t="s">
        <v>4649</v>
      </c>
      <c r="E8965" s="55" t="s">
        <v>31540</v>
      </c>
      <c r="F8965" s="55" t="s">
        <v>4651</v>
      </c>
      <c r="G8965" s="55" t="s">
        <v>31541</v>
      </c>
      <c r="H8965" s="55">
        <v>0</v>
      </c>
    </row>
    <row r="8966" spans="1:8" ht="12.5" customHeight="1">
      <c r="A8966" s="55">
        <v>12032</v>
      </c>
      <c r="B8966" s="55">
        <v>6</v>
      </c>
      <c r="C8966" s="55" t="s">
        <v>31542</v>
      </c>
      <c r="D8966" s="55" t="s">
        <v>4649</v>
      </c>
      <c r="E8966" s="55" t="s">
        <v>31543</v>
      </c>
      <c r="F8966" s="55" t="s">
        <v>4651</v>
      </c>
      <c r="G8966" s="55" t="s">
        <v>31544</v>
      </c>
      <c r="H8966" s="55">
        <v>0</v>
      </c>
    </row>
    <row r="8967" spans="1:8" ht="12.5" customHeight="1">
      <c r="A8967" s="55">
        <v>14078</v>
      </c>
      <c r="B8967" s="55">
        <v>6</v>
      </c>
      <c r="C8967" s="55" t="s">
        <v>31545</v>
      </c>
      <c r="D8967" s="55" t="s">
        <v>4649</v>
      </c>
      <c r="E8967" s="55" t="s">
        <v>31546</v>
      </c>
      <c r="F8967" s="55" t="s">
        <v>4651</v>
      </c>
      <c r="G8967" s="55" t="s">
        <v>31547</v>
      </c>
      <c r="H8967" s="55">
        <v>0</v>
      </c>
    </row>
    <row r="8968" spans="1:8" ht="12.5" customHeight="1">
      <c r="A8968" s="55">
        <v>14661</v>
      </c>
      <c r="B8968" s="55">
        <v>6</v>
      </c>
      <c r="C8968" s="55" t="s">
        <v>31548</v>
      </c>
      <c r="D8968" s="55" t="s">
        <v>4649</v>
      </c>
      <c r="E8968" s="55" t="s">
        <v>31549</v>
      </c>
      <c r="F8968" s="55" t="s">
        <v>4651</v>
      </c>
      <c r="G8968" s="55" t="s">
        <v>31550</v>
      </c>
      <c r="H8968" s="55">
        <v>0</v>
      </c>
    </row>
    <row r="8969" spans="1:8" ht="12.5" customHeight="1">
      <c r="A8969" s="55">
        <v>17027</v>
      </c>
      <c r="B8969" s="55">
        <v>6</v>
      </c>
      <c r="C8969" s="55" t="s">
        <v>31551</v>
      </c>
      <c r="D8969" s="55" t="s">
        <v>4649</v>
      </c>
      <c r="E8969" s="55" t="s">
        <v>31552</v>
      </c>
      <c r="F8969" s="55" t="s">
        <v>4651</v>
      </c>
      <c r="G8969" s="55" t="s">
        <v>31553</v>
      </c>
      <c r="H8969" s="55">
        <v>0</v>
      </c>
    </row>
    <row r="8970" spans="1:8" ht="12.5" customHeight="1">
      <c r="A8970" s="55">
        <v>17034</v>
      </c>
      <c r="B8970" s="55">
        <v>6</v>
      </c>
      <c r="C8970" s="55" t="s">
        <v>31554</v>
      </c>
      <c r="D8970" s="55" t="s">
        <v>4649</v>
      </c>
      <c r="E8970" s="55" t="s">
        <v>31555</v>
      </c>
      <c r="F8970" s="55" t="s">
        <v>4651</v>
      </c>
      <c r="G8970" s="55" t="s">
        <v>31556</v>
      </c>
      <c r="H8970" s="55">
        <v>0</v>
      </c>
    </row>
    <row r="8971" spans="1:8" ht="12.5" customHeight="1">
      <c r="A8971" s="55">
        <v>17337</v>
      </c>
      <c r="B8971" s="55">
        <v>6</v>
      </c>
      <c r="C8971" s="55" t="s">
        <v>31557</v>
      </c>
      <c r="D8971" s="55" t="s">
        <v>4649</v>
      </c>
      <c r="E8971" s="55" t="s">
        <v>31558</v>
      </c>
      <c r="F8971" s="55" t="s">
        <v>4651</v>
      </c>
      <c r="G8971" s="55" t="s">
        <v>31559</v>
      </c>
      <c r="H8971" s="55">
        <v>0</v>
      </c>
    </row>
    <row r="8972" spans="1:8" ht="12.5" customHeight="1">
      <c r="A8972" s="55">
        <v>17686</v>
      </c>
      <c r="B8972" s="55">
        <v>6</v>
      </c>
      <c r="C8972" s="55" t="s">
        <v>31560</v>
      </c>
      <c r="D8972" s="55" t="s">
        <v>4649</v>
      </c>
      <c r="E8972" s="55" t="s">
        <v>31561</v>
      </c>
      <c r="F8972" s="55" t="s">
        <v>4651</v>
      </c>
      <c r="G8972" s="55" t="s">
        <v>31562</v>
      </c>
      <c r="H8972" s="55">
        <v>0</v>
      </c>
    </row>
    <row r="8973" spans="1:8" ht="12.5" customHeight="1">
      <c r="A8973" s="55">
        <v>18363</v>
      </c>
      <c r="B8973" s="55">
        <v>6</v>
      </c>
      <c r="C8973" s="55" t="s">
        <v>31563</v>
      </c>
      <c r="D8973" s="55" t="s">
        <v>4649</v>
      </c>
      <c r="E8973" s="55" t="s">
        <v>31564</v>
      </c>
      <c r="F8973" s="55" t="s">
        <v>4651</v>
      </c>
      <c r="G8973" s="55" t="s">
        <v>31565</v>
      </c>
      <c r="H8973" s="55">
        <v>0</v>
      </c>
    </row>
    <row r="8974" spans="1:8" ht="12.5" customHeight="1">
      <c r="A8974" s="55">
        <v>19726</v>
      </c>
      <c r="B8974" s="55">
        <v>6</v>
      </c>
      <c r="C8974" s="55" t="s">
        <v>31566</v>
      </c>
      <c r="D8974" s="55" t="s">
        <v>4649</v>
      </c>
      <c r="E8974" s="55" t="s">
        <v>31567</v>
      </c>
      <c r="F8974" s="55" t="s">
        <v>4651</v>
      </c>
      <c r="G8974" s="55" t="s">
        <v>31568</v>
      </c>
      <c r="H8974" s="55">
        <v>0</v>
      </c>
    </row>
    <row r="8975" spans="1:8" ht="12.5" customHeight="1">
      <c r="A8975" s="55">
        <v>20745</v>
      </c>
      <c r="B8975" s="55">
        <v>6</v>
      </c>
      <c r="C8975" s="55" t="s">
        <v>31569</v>
      </c>
      <c r="D8975" s="55" t="s">
        <v>4649</v>
      </c>
      <c r="E8975" s="55" t="s">
        <v>31570</v>
      </c>
      <c r="F8975" s="55" t="s">
        <v>4651</v>
      </c>
      <c r="G8975" s="55" t="s">
        <v>31571</v>
      </c>
      <c r="H8975" s="55">
        <v>0</v>
      </c>
    </row>
    <row r="8976" spans="1:8" ht="12.5" customHeight="1">
      <c r="A8976" s="55">
        <v>22008</v>
      </c>
      <c r="B8976" s="55">
        <v>6</v>
      </c>
      <c r="C8976" s="55" t="s">
        <v>31572</v>
      </c>
      <c r="D8976" s="55" t="s">
        <v>4649</v>
      </c>
      <c r="E8976" s="55" t="s">
        <v>31573</v>
      </c>
      <c r="F8976" s="55" t="s">
        <v>4651</v>
      </c>
      <c r="G8976" s="55" t="s">
        <v>31574</v>
      </c>
      <c r="H8976" s="55">
        <v>0</v>
      </c>
    </row>
    <row r="8977" spans="1:8" ht="12.5" customHeight="1">
      <c r="A8977" s="55">
        <v>22748</v>
      </c>
      <c r="B8977" s="55">
        <v>6</v>
      </c>
      <c r="C8977" s="55" t="s">
        <v>31575</v>
      </c>
      <c r="D8977" s="55" t="s">
        <v>4649</v>
      </c>
      <c r="E8977" s="55" t="s">
        <v>31576</v>
      </c>
      <c r="F8977" s="55" t="s">
        <v>4651</v>
      </c>
      <c r="G8977" s="55" t="s">
        <v>31577</v>
      </c>
      <c r="H8977" s="55">
        <v>0</v>
      </c>
    </row>
    <row r="8978" spans="1:8" ht="12.5" customHeight="1">
      <c r="A8978" s="55">
        <v>22771</v>
      </c>
      <c r="B8978" s="55">
        <v>6</v>
      </c>
      <c r="C8978" s="55" t="s">
        <v>31578</v>
      </c>
      <c r="D8978" s="55" t="s">
        <v>4649</v>
      </c>
      <c r="E8978" s="55" t="s">
        <v>31579</v>
      </c>
      <c r="F8978" s="55" t="s">
        <v>4651</v>
      </c>
      <c r="G8978" s="55" t="s">
        <v>31580</v>
      </c>
      <c r="H8978" s="55">
        <v>0</v>
      </c>
    </row>
    <row r="8979" spans="1:8" ht="12.5" customHeight="1">
      <c r="A8979" s="55">
        <v>22996</v>
      </c>
      <c r="B8979" s="55">
        <v>6</v>
      </c>
      <c r="C8979" s="55" t="s">
        <v>31581</v>
      </c>
      <c r="D8979" s="55" t="s">
        <v>4649</v>
      </c>
      <c r="E8979" s="55" t="s">
        <v>31582</v>
      </c>
      <c r="F8979" s="55" t="s">
        <v>4651</v>
      </c>
      <c r="G8979" s="55" t="s">
        <v>31583</v>
      </c>
      <c r="H8979" s="55">
        <v>0</v>
      </c>
    </row>
    <row r="8980" spans="1:8" ht="12.5" customHeight="1">
      <c r="A8980" s="55">
        <v>23363</v>
      </c>
      <c r="B8980" s="55">
        <v>6</v>
      </c>
      <c r="C8980" s="55" t="s">
        <v>31584</v>
      </c>
      <c r="D8980" s="55" t="s">
        <v>4649</v>
      </c>
      <c r="E8980" s="55" t="s">
        <v>31585</v>
      </c>
      <c r="F8980" s="55" t="s">
        <v>4651</v>
      </c>
      <c r="G8980" s="55" t="s">
        <v>31586</v>
      </c>
      <c r="H8980" s="55">
        <v>0</v>
      </c>
    </row>
    <row r="8981" spans="1:8" ht="12.5" customHeight="1">
      <c r="A8981" s="55">
        <v>23455</v>
      </c>
      <c r="B8981" s="55">
        <v>6</v>
      </c>
      <c r="C8981" s="55" t="s">
        <v>31587</v>
      </c>
      <c r="D8981" s="55" t="s">
        <v>4649</v>
      </c>
      <c r="E8981" s="55" t="s">
        <v>31588</v>
      </c>
      <c r="F8981" s="55" t="s">
        <v>4651</v>
      </c>
      <c r="G8981" s="55" t="s">
        <v>31589</v>
      </c>
      <c r="H8981" s="55">
        <v>0</v>
      </c>
    </row>
    <row r="8982" spans="1:8" ht="12.5" customHeight="1">
      <c r="A8982" s="55">
        <v>24309</v>
      </c>
      <c r="B8982" s="55">
        <v>6</v>
      </c>
      <c r="C8982" s="55" t="s">
        <v>31590</v>
      </c>
      <c r="D8982" s="55" t="s">
        <v>4649</v>
      </c>
      <c r="E8982" s="55" t="s">
        <v>31591</v>
      </c>
      <c r="F8982" s="55" t="s">
        <v>4651</v>
      </c>
      <c r="G8982" s="55" t="s">
        <v>31592</v>
      </c>
      <c r="H8982" s="55">
        <v>0</v>
      </c>
    </row>
    <row r="8983" spans="1:8" ht="12.5" customHeight="1">
      <c r="A8983" s="55">
        <v>24748</v>
      </c>
      <c r="B8983" s="55">
        <v>6</v>
      </c>
      <c r="C8983" s="55" t="s">
        <v>31593</v>
      </c>
      <c r="D8983" s="55" t="s">
        <v>4649</v>
      </c>
      <c r="E8983" s="55" t="s">
        <v>31594</v>
      </c>
      <c r="F8983" s="55" t="s">
        <v>4651</v>
      </c>
      <c r="G8983" s="55" t="s">
        <v>31595</v>
      </c>
      <c r="H8983" s="55">
        <v>0</v>
      </c>
    </row>
    <row r="8984" spans="1:8" ht="12.5" customHeight="1">
      <c r="A8984" s="55">
        <v>24778</v>
      </c>
      <c r="B8984" s="55">
        <v>6</v>
      </c>
      <c r="C8984" s="55" t="s">
        <v>31596</v>
      </c>
      <c r="D8984" s="55" t="s">
        <v>4649</v>
      </c>
      <c r="E8984" s="55" t="s">
        <v>31597</v>
      </c>
      <c r="F8984" s="55" t="s">
        <v>4651</v>
      </c>
      <c r="G8984" s="55" t="s">
        <v>31598</v>
      </c>
      <c r="H8984" s="55">
        <v>0</v>
      </c>
    </row>
    <row r="8985" spans="1:8" ht="12.5" customHeight="1">
      <c r="A8985" s="55">
        <v>25061</v>
      </c>
      <c r="B8985" s="55">
        <v>6</v>
      </c>
      <c r="C8985" s="55" t="s">
        <v>31599</v>
      </c>
      <c r="D8985" s="55" t="s">
        <v>4649</v>
      </c>
      <c r="E8985" s="55" t="s">
        <v>31600</v>
      </c>
      <c r="F8985" s="55" t="s">
        <v>4651</v>
      </c>
      <c r="G8985" s="55" t="s">
        <v>31601</v>
      </c>
      <c r="H8985" s="55">
        <v>0</v>
      </c>
    </row>
    <row r="8986" spans="1:8" ht="12.5" customHeight="1">
      <c r="A8986" s="55">
        <v>26279</v>
      </c>
      <c r="B8986" s="55">
        <v>6</v>
      </c>
      <c r="C8986" s="55" t="s">
        <v>31602</v>
      </c>
      <c r="D8986" s="55" t="s">
        <v>4649</v>
      </c>
      <c r="E8986" s="55" t="s">
        <v>31603</v>
      </c>
      <c r="F8986" s="55" t="s">
        <v>4651</v>
      </c>
      <c r="G8986" s="55" t="s">
        <v>31604</v>
      </c>
      <c r="H8986" s="55">
        <v>0</v>
      </c>
    </row>
    <row r="8987" spans="1:8" ht="12.5" customHeight="1">
      <c r="A8987" s="55">
        <v>26582</v>
      </c>
      <c r="B8987" s="55">
        <v>6</v>
      </c>
      <c r="C8987" s="55" t="s">
        <v>31605</v>
      </c>
      <c r="D8987" s="55" t="s">
        <v>4649</v>
      </c>
      <c r="E8987" s="55" t="s">
        <v>31606</v>
      </c>
      <c r="F8987" s="55" t="s">
        <v>4651</v>
      </c>
      <c r="G8987" s="55" t="s">
        <v>31607</v>
      </c>
      <c r="H8987" s="55">
        <v>0</v>
      </c>
    </row>
    <row r="8988" spans="1:8" ht="12.5" customHeight="1">
      <c r="A8988" s="55">
        <v>26678</v>
      </c>
      <c r="B8988" s="55">
        <v>6</v>
      </c>
      <c r="C8988" s="55" t="s">
        <v>31608</v>
      </c>
      <c r="D8988" s="55" t="s">
        <v>4649</v>
      </c>
      <c r="E8988" s="55" t="s">
        <v>31609</v>
      </c>
      <c r="F8988" s="55" t="s">
        <v>4651</v>
      </c>
      <c r="G8988" s="55" t="s">
        <v>31610</v>
      </c>
      <c r="H8988" s="55">
        <v>0</v>
      </c>
    </row>
    <row r="8989" spans="1:8" ht="12.5" customHeight="1">
      <c r="A8989" s="55">
        <v>26701</v>
      </c>
      <c r="B8989" s="55">
        <v>6</v>
      </c>
      <c r="C8989" s="55" t="s">
        <v>31611</v>
      </c>
      <c r="D8989" s="55" t="s">
        <v>4649</v>
      </c>
      <c r="E8989" s="55" t="s">
        <v>31612</v>
      </c>
      <c r="F8989" s="55" t="s">
        <v>4651</v>
      </c>
      <c r="G8989" s="55" t="s">
        <v>31613</v>
      </c>
      <c r="H8989" s="55">
        <v>0</v>
      </c>
    </row>
    <row r="8990" spans="1:8" ht="12.5" customHeight="1">
      <c r="A8990" s="55">
        <v>27400</v>
      </c>
      <c r="B8990" s="55">
        <v>6</v>
      </c>
      <c r="C8990" s="55" t="s">
        <v>31614</v>
      </c>
      <c r="D8990" s="55" t="s">
        <v>4649</v>
      </c>
      <c r="E8990" s="55" t="s">
        <v>31615</v>
      </c>
      <c r="F8990" s="55" t="s">
        <v>4651</v>
      </c>
      <c r="G8990" s="55" t="s">
        <v>31616</v>
      </c>
      <c r="H8990" s="55">
        <v>0</v>
      </c>
    </row>
    <row r="8991" spans="1:8" ht="12.5" customHeight="1">
      <c r="A8991" s="55">
        <v>27734</v>
      </c>
      <c r="B8991" s="55">
        <v>6</v>
      </c>
      <c r="C8991" s="55" t="s">
        <v>31617</v>
      </c>
      <c r="D8991" s="55" t="s">
        <v>4649</v>
      </c>
      <c r="E8991" s="55" t="s">
        <v>31618</v>
      </c>
      <c r="F8991" s="55" t="s">
        <v>4651</v>
      </c>
      <c r="G8991" s="55" t="s">
        <v>31619</v>
      </c>
      <c r="H8991" s="55">
        <v>0</v>
      </c>
    </row>
    <row r="8992" spans="1:8" ht="12.5" customHeight="1">
      <c r="A8992" s="55">
        <v>27738</v>
      </c>
      <c r="B8992" s="55">
        <v>6</v>
      </c>
      <c r="C8992" s="55" t="s">
        <v>31620</v>
      </c>
      <c r="D8992" s="55" t="s">
        <v>4649</v>
      </c>
      <c r="E8992" s="55" t="s">
        <v>31621</v>
      </c>
      <c r="F8992" s="55" t="s">
        <v>4651</v>
      </c>
      <c r="G8992" s="55" t="s">
        <v>31622</v>
      </c>
      <c r="H8992" s="55">
        <v>0</v>
      </c>
    </row>
    <row r="8993" spans="1:8" ht="12.5" customHeight="1">
      <c r="A8993" s="55">
        <v>28013</v>
      </c>
      <c r="B8993" s="55">
        <v>6</v>
      </c>
      <c r="C8993" s="55" t="s">
        <v>31623</v>
      </c>
      <c r="D8993" s="55" t="s">
        <v>4649</v>
      </c>
      <c r="E8993" s="55" t="s">
        <v>31624</v>
      </c>
      <c r="F8993" s="55" t="s">
        <v>4651</v>
      </c>
      <c r="G8993" s="55" t="s">
        <v>31625</v>
      </c>
      <c r="H8993" s="55">
        <v>0</v>
      </c>
    </row>
    <row r="8994" spans="1:8" ht="12.5" customHeight="1">
      <c r="A8994" s="55">
        <v>28177</v>
      </c>
      <c r="B8994" s="55">
        <v>6</v>
      </c>
      <c r="C8994" s="55" t="s">
        <v>31626</v>
      </c>
      <c r="D8994" s="55" t="s">
        <v>4649</v>
      </c>
      <c r="E8994" s="55" t="s">
        <v>31627</v>
      </c>
      <c r="F8994" s="55" t="s">
        <v>4651</v>
      </c>
      <c r="G8994" s="55" t="s">
        <v>31628</v>
      </c>
      <c r="H8994" s="55">
        <v>0</v>
      </c>
    </row>
    <row r="8995" spans="1:8" ht="12.5" customHeight="1">
      <c r="A8995" s="55">
        <v>28656</v>
      </c>
      <c r="B8995" s="55">
        <v>6</v>
      </c>
      <c r="C8995" s="55" t="s">
        <v>31629</v>
      </c>
      <c r="D8995" s="55" t="s">
        <v>4649</v>
      </c>
      <c r="E8995" s="55" t="s">
        <v>31630</v>
      </c>
      <c r="F8995" s="55" t="s">
        <v>4651</v>
      </c>
      <c r="G8995" s="55" t="s">
        <v>31631</v>
      </c>
      <c r="H8995" s="55">
        <v>0</v>
      </c>
    </row>
    <row r="8996" spans="1:8" ht="12.5" customHeight="1">
      <c r="A8996" s="55">
        <v>28817</v>
      </c>
      <c r="B8996" s="55">
        <v>6</v>
      </c>
      <c r="C8996" s="55" t="s">
        <v>31632</v>
      </c>
      <c r="D8996" s="55" t="s">
        <v>4649</v>
      </c>
      <c r="E8996" s="55" t="s">
        <v>31633</v>
      </c>
      <c r="F8996" s="55" t="s">
        <v>4651</v>
      </c>
      <c r="G8996" s="55" t="s">
        <v>31634</v>
      </c>
      <c r="H8996" s="55">
        <v>0</v>
      </c>
    </row>
    <row r="8997" spans="1:8" ht="12.5" customHeight="1">
      <c r="A8997" s="55">
        <v>28992</v>
      </c>
      <c r="B8997" s="55">
        <v>6</v>
      </c>
      <c r="C8997" s="55" t="s">
        <v>31635</v>
      </c>
      <c r="D8997" s="55" t="s">
        <v>4649</v>
      </c>
      <c r="E8997" s="55" t="s">
        <v>31636</v>
      </c>
      <c r="F8997" s="55" t="s">
        <v>4651</v>
      </c>
      <c r="G8997" s="55" t="s">
        <v>31637</v>
      </c>
      <c r="H8997" s="55">
        <v>0</v>
      </c>
    </row>
    <row r="8998" spans="1:8" ht="12.5" customHeight="1">
      <c r="A8998" s="55">
        <v>29013</v>
      </c>
      <c r="B8998" s="55">
        <v>6</v>
      </c>
      <c r="C8998" s="55" t="s">
        <v>31638</v>
      </c>
      <c r="D8998" s="55" t="s">
        <v>4649</v>
      </c>
      <c r="E8998" s="55" t="s">
        <v>31639</v>
      </c>
      <c r="F8998" s="55" t="s">
        <v>4651</v>
      </c>
      <c r="G8998" s="55" t="s">
        <v>31640</v>
      </c>
      <c r="H8998" s="55">
        <v>0</v>
      </c>
    </row>
    <row r="8999" spans="1:8" ht="12.5" customHeight="1">
      <c r="A8999" s="55">
        <v>29072</v>
      </c>
      <c r="B8999" s="55">
        <v>6</v>
      </c>
      <c r="C8999" s="55" t="s">
        <v>31641</v>
      </c>
      <c r="D8999" s="55" t="s">
        <v>4649</v>
      </c>
      <c r="E8999" s="55" t="s">
        <v>31642</v>
      </c>
      <c r="F8999" s="55" t="s">
        <v>4651</v>
      </c>
      <c r="G8999" s="55" t="s">
        <v>31643</v>
      </c>
      <c r="H8999" s="55">
        <v>0</v>
      </c>
    </row>
    <row r="9000" spans="1:8" ht="12.5" customHeight="1">
      <c r="A9000" s="55">
        <v>29340</v>
      </c>
      <c r="B9000" s="55">
        <v>6</v>
      </c>
      <c r="C9000" s="55" t="s">
        <v>31644</v>
      </c>
      <c r="D9000" s="55" t="s">
        <v>4649</v>
      </c>
      <c r="E9000" s="55" t="s">
        <v>31645</v>
      </c>
      <c r="F9000" s="55" t="s">
        <v>4651</v>
      </c>
      <c r="G9000" s="55" t="s">
        <v>31646</v>
      </c>
      <c r="H9000" s="55">
        <v>0</v>
      </c>
    </row>
    <row r="9001" spans="1:8" ht="12.5" customHeight="1">
      <c r="A9001" s="55">
        <v>11520</v>
      </c>
      <c r="B9001" s="55">
        <v>6</v>
      </c>
      <c r="C9001" s="55" t="s">
        <v>31647</v>
      </c>
      <c r="D9001" s="55" t="s">
        <v>4649</v>
      </c>
      <c r="E9001" s="55" t="s">
        <v>31648</v>
      </c>
      <c r="F9001" s="55" t="s">
        <v>4651</v>
      </c>
      <c r="G9001" s="55" t="s">
        <v>31649</v>
      </c>
      <c r="H9001" s="55">
        <v>0</v>
      </c>
    </row>
    <row r="9002" spans="1:8" ht="12.5" customHeight="1">
      <c r="A9002" s="55">
        <v>11631</v>
      </c>
      <c r="B9002" s="55">
        <v>6</v>
      </c>
      <c r="C9002" s="55" t="s">
        <v>31650</v>
      </c>
      <c r="D9002" s="55" t="s">
        <v>4649</v>
      </c>
      <c r="E9002" s="55" t="s">
        <v>31651</v>
      </c>
      <c r="F9002" s="55" t="s">
        <v>4651</v>
      </c>
      <c r="G9002" s="55" t="s">
        <v>31652</v>
      </c>
      <c r="H9002" s="55">
        <v>0</v>
      </c>
    </row>
    <row r="9003" spans="1:8" ht="12.5" customHeight="1">
      <c r="A9003" s="55">
        <v>12165</v>
      </c>
      <c r="B9003" s="55">
        <v>6</v>
      </c>
      <c r="C9003" s="55" t="s">
        <v>31653</v>
      </c>
      <c r="D9003" s="55" t="s">
        <v>4649</v>
      </c>
      <c r="E9003" s="55" t="s">
        <v>31654</v>
      </c>
      <c r="F9003" s="55" t="s">
        <v>4651</v>
      </c>
      <c r="G9003" s="55" t="s">
        <v>31655</v>
      </c>
      <c r="H9003" s="55">
        <v>0</v>
      </c>
    </row>
    <row r="9004" spans="1:8" ht="12.5" customHeight="1">
      <c r="A9004" s="55">
        <v>12430</v>
      </c>
      <c r="B9004" s="55">
        <v>6</v>
      </c>
      <c r="C9004" s="55" t="s">
        <v>31656</v>
      </c>
      <c r="D9004" s="55" t="s">
        <v>4649</v>
      </c>
      <c r="E9004" s="55" t="s">
        <v>31657</v>
      </c>
      <c r="F9004" s="55" t="s">
        <v>4651</v>
      </c>
      <c r="G9004" s="55" t="s">
        <v>31658</v>
      </c>
      <c r="H9004" s="55">
        <v>0</v>
      </c>
    </row>
    <row r="9005" spans="1:8" ht="12.5" customHeight="1">
      <c r="A9005" s="55">
        <v>12914</v>
      </c>
      <c r="B9005" s="55">
        <v>6</v>
      </c>
      <c r="C9005" s="55" t="s">
        <v>31659</v>
      </c>
      <c r="D9005" s="55" t="s">
        <v>4649</v>
      </c>
      <c r="E9005" s="55" t="s">
        <v>31660</v>
      </c>
      <c r="F9005" s="55" t="s">
        <v>4651</v>
      </c>
      <c r="G9005" s="55" t="s">
        <v>31661</v>
      </c>
      <c r="H9005" s="55">
        <v>0</v>
      </c>
    </row>
    <row r="9006" spans="1:8" ht="12.5" customHeight="1">
      <c r="A9006" s="55">
        <v>12984</v>
      </c>
      <c r="B9006" s="55">
        <v>6</v>
      </c>
      <c r="C9006" s="55" t="s">
        <v>31662</v>
      </c>
      <c r="D9006" s="55" t="s">
        <v>4649</v>
      </c>
      <c r="E9006" s="55" t="s">
        <v>31663</v>
      </c>
      <c r="F9006" s="55" t="s">
        <v>4651</v>
      </c>
      <c r="G9006" s="55" t="s">
        <v>31664</v>
      </c>
      <c r="H9006" s="55">
        <v>0</v>
      </c>
    </row>
    <row r="9007" spans="1:8" ht="12.5" customHeight="1">
      <c r="A9007" s="55">
        <v>14118</v>
      </c>
      <c r="B9007" s="55">
        <v>6</v>
      </c>
      <c r="C9007" s="55" t="s">
        <v>31665</v>
      </c>
      <c r="D9007" s="55" t="s">
        <v>4649</v>
      </c>
      <c r="E9007" s="55" t="s">
        <v>31666</v>
      </c>
      <c r="F9007" s="55" t="s">
        <v>4651</v>
      </c>
      <c r="G9007" s="55" t="s">
        <v>31667</v>
      </c>
      <c r="H9007" s="55">
        <v>0</v>
      </c>
    </row>
    <row r="9008" spans="1:8" ht="12.5" customHeight="1">
      <c r="A9008" s="55">
        <v>14605</v>
      </c>
      <c r="B9008" s="55">
        <v>6</v>
      </c>
      <c r="C9008" s="55" t="s">
        <v>31668</v>
      </c>
      <c r="D9008" s="55" t="s">
        <v>4649</v>
      </c>
      <c r="E9008" s="55" t="s">
        <v>31669</v>
      </c>
      <c r="F9008" s="55" t="s">
        <v>4651</v>
      </c>
      <c r="G9008" s="55" t="s">
        <v>31670</v>
      </c>
      <c r="H9008" s="55">
        <v>0</v>
      </c>
    </row>
    <row r="9009" spans="1:8" ht="12.5" customHeight="1">
      <c r="A9009" s="55">
        <v>15905</v>
      </c>
      <c r="B9009" s="55">
        <v>6</v>
      </c>
      <c r="C9009" s="55" t="s">
        <v>31671</v>
      </c>
      <c r="D9009" s="55" t="s">
        <v>4649</v>
      </c>
      <c r="E9009" s="55" t="s">
        <v>31672</v>
      </c>
      <c r="F9009" s="55" t="s">
        <v>4651</v>
      </c>
      <c r="G9009" s="55" t="s">
        <v>31673</v>
      </c>
      <c r="H9009" s="55">
        <v>0</v>
      </c>
    </row>
    <row r="9010" spans="1:8" ht="12.5" customHeight="1">
      <c r="A9010" s="55">
        <v>15906</v>
      </c>
      <c r="B9010" s="55">
        <v>6</v>
      </c>
      <c r="C9010" s="55" t="s">
        <v>31674</v>
      </c>
      <c r="D9010" s="55" t="s">
        <v>4649</v>
      </c>
      <c r="E9010" s="55" t="s">
        <v>31675</v>
      </c>
      <c r="F9010" s="55" t="s">
        <v>4651</v>
      </c>
      <c r="G9010" s="55" t="s">
        <v>31676</v>
      </c>
      <c r="H9010" s="55">
        <v>0</v>
      </c>
    </row>
    <row r="9011" spans="1:8" ht="12.5" customHeight="1">
      <c r="A9011" s="55">
        <v>15974</v>
      </c>
      <c r="B9011" s="55">
        <v>6</v>
      </c>
      <c r="C9011" s="55" t="s">
        <v>31677</v>
      </c>
      <c r="D9011" s="55" t="s">
        <v>4649</v>
      </c>
      <c r="E9011" s="55" t="s">
        <v>31678</v>
      </c>
      <c r="F9011" s="55" t="s">
        <v>4651</v>
      </c>
      <c r="G9011" s="55" t="s">
        <v>31679</v>
      </c>
      <c r="H9011" s="55">
        <v>0</v>
      </c>
    </row>
    <row r="9012" spans="1:8" ht="12.5" customHeight="1">
      <c r="A9012" s="55">
        <v>16125</v>
      </c>
      <c r="B9012" s="55">
        <v>6</v>
      </c>
      <c r="C9012" s="55" t="s">
        <v>31680</v>
      </c>
      <c r="D9012" s="55" t="s">
        <v>4649</v>
      </c>
      <c r="E9012" s="55" t="s">
        <v>31681</v>
      </c>
      <c r="F9012" s="55" t="s">
        <v>4651</v>
      </c>
      <c r="G9012" s="55" t="s">
        <v>31682</v>
      </c>
      <c r="H9012" s="55">
        <v>0</v>
      </c>
    </row>
    <row r="9013" spans="1:8" ht="12.5" customHeight="1">
      <c r="A9013" s="55">
        <v>16921</v>
      </c>
      <c r="B9013" s="55">
        <v>6</v>
      </c>
      <c r="C9013" s="55" t="s">
        <v>31683</v>
      </c>
      <c r="D9013" s="55" t="s">
        <v>4649</v>
      </c>
      <c r="E9013" s="55" t="s">
        <v>31684</v>
      </c>
      <c r="F9013" s="55" t="s">
        <v>4651</v>
      </c>
      <c r="G9013" s="55" t="s">
        <v>31685</v>
      </c>
      <c r="H9013" s="55">
        <v>0</v>
      </c>
    </row>
    <row r="9014" spans="1:8" ht="12.5" customHeight="1">
      <c r="A9014" s="55">
        <v>17403</v>
      </c>
      <c r="B9014" s="55">
        <v>6</v>
      </c>
      <c r="C9014" s="55" t="s">
        <v>31686</v>
      </c>
      <c r="D9014" s="55" t="s">
        <v>4649</v>
      </c>
      <c r="E9014" s="55" t="s">
        <v>31687</v>
      </c>
      <c r="F9014" s="55" t="s">
        <v>4651</v>
      </c>
      <c r="G9014" s="55" t="s">
        <v>31688</v>
      </c>
      <c r="H9014" s="55">
        <v>0</v>
      </c>
    </row>
    <row r="9015" spans="1:8" ht="12.5" customHeight="1">
      <c r="A9015" s="55">
        <v>18859</v>
      </c>
      <c r="B9015" s="55">
        <v>6</v>
      </c>
      <c r="C9015" s="55" t="s">
        <v>31689</v>
      </c>
      <c r="D9015" s="55" t="s">
        <v>4649</v>
      </c>
      <c r="E9015" s="55" t="s">
        <v>31690</v>
      </c>
      <c r="F9015" s="55" t="s">
        <v>4651</v>
      </c>
      <c r="G9015" s="55" t="s">
        <v>31691</v>
      </c>
      <c r="H9015" s="55">
        <v>0</v>
      </c>
    </row>
    <row r="9016" spans="1:8" ht="12.5" customHeight="1">
      <c r="A9016" s="55">
        <v>19554</v>
      </c>
      <c r="B9016" s="55">
        <v>6</v>
      </c>
      <c r="C9016" s="55" t="s">
        <v>31692</v>
      </c>
      <c r="D9016" s="55" t="s">
        <v>4649</v>
      </c>
      <c r="E9016" s="55" t="s">
        <v>31693</v>
      </c>
      <c r="F9016" s="55" t="s">
        <v>4651</v>
      </c>
      <c r="G9016" s="55" t="s">
        <v>31694</v>
      </c>
      <c r="H9016" s="55">
        <v>0</v>
      </c>
    </row>
    <row r="9017" spans="1:8" ht="12.5" customHeight="1">
      <c r="A9017" s="55">
        <v>19873</v>
      </c>
      <c r="B9017" s="55">
        <v>6</v>
      </c>
      <c r="C9017" s="55" t="s">
        <v>31695</v>
      </c>
      <c r="D9017" s="55" t="s">
        <v>4649</v>
      </c>
      <c r="E9017" s="55" t="s">
        <v>31696</v>
      </c>
      <c r="F9017" s="55" t="s">
        <v>4651</v>
      </c>
      <c r="G9017" s="55" t="s">
        <v>31697</v>
      </c>
      <c r="H9017" s="55">
        <v>0</v>
      </c>
    </row>
    <row r="9018" spans="1:8" ht="12.5" customHeight="1">
      <c r="A9018" s="55">
        <v>20103</v>
      </c>
      <c r="B9018" s="55">
        <v>6</v>
      </c>
      <c r="C9018" s="55" t="s">
        <v>31698</v>
      </c>
      <c r="D9018" s="55" t="s">
        <v>4649</v>
      </c>
      <c r="E9018" s="55" t="s">
        <v>31699</v>
      </c>
      <c r="F9018" s="55" t="s">
        <v>4651</v>
      </c>
      <c r="G9018" s="55" t="s">
        <v>31700</v>
      </c>
      <c r="H9018" s="55">
        <v>0</v>
      </c>
    </row>
    <row r="9019" spans="1:8" ht="12.5" customHeight="1">
      <c r="A9019" s="55">
        <v>20498</v>
      </c>
      <c r="B9019" s="55">
        <v>6</v>
      </c>
      <c r="C9019" s="55" t="s">
        <v>31701</v>
      </c>
      <c r="D9019" s="55" t="s">
        <v>4649</v>
      </c>
      <c r="E9019" s="55" t="s">
        <v>31702</v>
      </c>
      <c r="F9019" s="55" t="s">
        <v>4651</v>
      </c>
      <c r="G9019" s="55" t="s">
        <v>31703</v>
      </c>
      <c r="H9019" s="55">
        <v>0</v>
      </c>
    </row>
    <row r="9020" spans="1:8" ht="12.5" customHeight="1">
      <c r="A9020" s="55">
        <v>21710</v>
      </c>
      <c r="B9020" s="55">
        <v>6</v>
      </c>
      <c r="C9020" s="55" t="s">
        <v>31704</v>
      </c>
      <c r="D9020" s="55" t="s">
        <v>4649</v>
      </c>
      <c r="E9020" s="55" t="s">
        <v>31705</v>
      </c>
      <c r="F9020" s="55" t="s">
        <v>4651</v>
      </c>
      <c r="G9020" s="55" t="s">
        <v>31706</v>
      </c>
      <c r="H9020" s="55">
        <v>0</v>
      </c>
    </row>
    <row r="9021" spans="1:8" ht="12.5" customHeight="1">
      <c r="A9021" s="55">
        <v>21759</v>
      </c>
      <c r="B9021" s="55">
        <v>6</v>
      </c>
      <c r="C9021" s="55" t="s">
        <v>31707</v>
      </c>
      <c r="D9021" s="55" t="s">
        <v>4649</v>
      </c>
      <c r="E9021" s="55" t="s">
        <v>31708</v>
      </c>
      <c r="F9021" s="55" t="s">
        <v>4651</v>
      </c>
      <c r="G9021" s="55" t="s">
        <v>31709</v>
      </c>
      <c r="H9021" s="55">
        <v>0</v>
      </c>
    </row>
    <row r="9022" spans="1:8" ht="12.5" customHeight="1">
      <c r="A9022" s="55">
        <v>21939</v>
      </c>
      <c r="B9022" s="55">
        <v>6</v>
      </c>
      <c r="C9022" s="55" t="s">
        <v>31710</v>
      </c>
      <c r="D9022" s="55" t="s">
        <v>4649</v>
      </c>
      <c r="E9022" s="55" t="s">
        <v>31711</v>
      </c>
      <c r="F9022" s="55" t="s">
        <v>4651</v>
      </c>
      <c r="G9022" s="55" t="s">
        <v>31712</v>
      </c>
      <c r="H9022" s="55">
        <v>0</v>
      </c>
    </row>
    <row r="9023" spans="1:8" ht="12.5" customHeight="1">
      <c r="A9023" s="55">
        <v>22080</v>
      </c>
      <c r="B9023" s="55">
        <v>6</v>
      </c>
      <c r="C9023" s="55" t="s">
        <v>31713</v>
      </c>
      <c r="D9023" s="55" t="s">
        <v>4649</v>
      </c>
      <c r="E9023" s="55" t="s">
        <v>31714</v>
      </c>
      <c r="F9023" s="55" t="s">
        <v>4651</v>
      </c>
      <c r="G9023" s="55" t="s">
        <v>31715</v>
      </c>
      <c r="H9023" s="55">
        <v>0</v>
      </c>
    </row>
    <row r="9024" spans="1:8" ht="12.5" customHeight="1">
      <c r="A9024" s="55">
        <v>22881</v>
      </c>
      <c r="B9024" s="55">
        <v>6</v>
      </c>
      <c r="C9024" s="55" t="s">
        <v>31716</v>
      </c>
      <c r="D9024" s="55" t="s">
        <v>4649</v>
      </c>
      <c r="E9024" s="55" t="s">
        <v>31717</v>
      </c>
      <c r="F9024" s="55" t="s">
        <v>4651</v>
      </c>
      <c r="G9024" s="55" t="s">
        <v>31718</v>
      </c>
      <c r="H9024" s="55">
        <v>0</v>
      </c>
    </row>
    <row r="9025" spans="1:8" ht="12.5" customHeight="1">
      <c r="A9025" s="55">
        <v>23401</v>
      </c>
      <c r="B9025" s="55">
        <v>6</v>
      </c>
      <c r="C9025" s="55" t="s">
        <v>31719</v>
      </c>
      <c r="D9025" s="55" t="s">
        <v>4649</v>
      </c>
      <c r="E9025" s="55" t="s">
        <v>31720</v>
      </c>
      <c r="F9025" s="55" t="s">
        <v>4651</v>
      </c>
      <c r="G9025" s="55" t="s">
        <v>31721</v>
      </c>
      <c r="H9025" s="55">
        <v>0</v>
      </c>
    </row>
    <row r="9026" spans="1:8" ht="12.5" customHeight="1">
      <c r="A9026" s="55">
        <v>23829</v>
      </c>
      <c r="B9026" s="55">
        <v>6</v>
      </c>
      <c r="C9026" s="55" t="s">
        <v>31722</v>
      </c>
      <c r="D9026" s="55" t="s">
        <v>4649</v>
      </c>
      <c r="E9026" s="55" t="s">
        <v>31723</v>
      </c>
      <c r="F9026" s="55" t="s">
        <v>4651</v>
      </c>
      <c r="G9026" s="55" t="s">
        <v>31724</v>
      </c>
      <c r="H9026" s="55">
        <v>0</v>
      </c>
    </row>
    <row r="9027" spans="1:8" ht="12.5" customHeight="1">
      <c r="A9027" s="55">
        <v>24664</v>
      </c>
      <c r="B9027" s="55">
        <v>6</v>
      </c>
      <c r="C9027" s="55" t="s">
        <v>31725</v>
      </c>
      <c r="D9027" s="55" t="s">
        <v>4649</v>
      </c>
      <c r="E9027" s="55" t="s">
        <v>31726</v>
      </c>
      <c r="F9027" s="55" t="s">
        <v>4651</v>
      </c>
      <c r="G9027" s="55" t="s">
        <v>31727</v>
      </c>
      <c r="H9027" s="55">
        <v>0</v>
      </c>
    </row>
    <row r="9028" spans="1:8" ht="12.5" customHeight="1">
      <c r="A9028" s="55">
        <v>24671</v>
      </c>
      <c r="B9028" s="55">
        <v>6</v>
      </c>
      <c r="C9028" s="55" t="s">
        <v>31728</v>
      </c>
      <c r="D9028" s="55" t="s">
        <v>4649</v>
      </c>
      <c r="E9028" s="55" t="s">
        <v>31729</v>
      </c>
      <c r="F9028" s="55" t="s">
        <v>4651</v>
      </c>
      <c r="G9028" s="55" t="s">
        <v>31730</v>
      </c>
      <c r="H9028" s="55">
        <v>0</v>
      </c>
    </row>
    <row r="9029" spans="1:8" ht="12.5" customHeight="1">
      <c r="A9029" s="55">
        <v>24744</v>
      </c>
      <c r="B9029" s="55">
        <v>6</v>
      </c>
      <c r="C9029" s="55" t="s">
        <v>31731</v>
      </c>
      <c r="D9029" s="55" t="s">
        <v>4649</v>
      </c>
      <c r="E9029" s="55" t="s">
        <v>31732</v>
      </c>
      <c r="F9029" s="55" t="s">
        <v>4651</v>
      </c>
      <c r="G9029" s="55" t="s">
        <v>31733</v>
      </c>
      <c r="H9029" s="55">
        <v>0</v>
      </c>
    </row>
    <row r="9030" spans="1:8" ht="12.5" customHeight="1">
      <c r="A9030" s="55">
        <v>24773</v>
      </c>
      <c r="B9030" s="55">
        <v>6</v>
      </c>
      <c r="C9030" s="55" t="s">
        <v>31734</v>
      </c>
      <c r="D9030" s="55" t="s">
        <v>4649</v>
      </c>
      <c r="E9030" s="55" t="s">
        <v>31735</v>
      </c>
      <c r="F9030" s="55" t="s">
        <v>4651</v>
      </c>
      <c r="G9030" s="55" t="s">
        <v>31736</v>
      </c>
      <c r="H9030" s="55">
        <v>0</v>
      </c>
    </row>
    <row r="9031" spans="1:8" ht="12.5" customHeight="1">
      <c r="A9031" s="55">
        <v>25620</v>
      </c>
      <c r="B9031" s="55">
        <v>6</v>
      </c>
      <c r="C9031" s="55" t="s">
        <v>31737</v>
      </c>
      <c r="D9031" s="55" t="s">
        <v>4649</v>
      </c>
      <c r="E9031" s="55" t="s">
        <v>31738</v>
      </c>
      <c r="F9031" s="55" t="s">
        <v>4651</v>
      </c>
      <c r="G9031" s="55" t="s">
        <v>31739</v>
      </c>
      <c r="H9031" s="55">
        <v>0</v>
      </c>
    </row>
    <row r="9032" spans="1:8" ht="12.5" customHeight="1">
      <c r="A9032" s="55">
        <v>27613</v>
      </c>
      <c r="B9032" s="55">
        <v>6</v>
      </c>
      <c r="C9032" s="55" t="s">
        <v>31740</v>
      </c>
      <c r="D9032" s="55" t="s">
        <v>4649</v>
      </c>
      <c r="E9032" s="55" t="s">
        <v>31741</v>
      </c>
      <c r="F9032" s="55" t="s">
        <v>4651</v>
      </c>
      <c r="G9032" s="55" t="s">
        <v>31742</v>
      </c>
      <c r="H9032" s="55">
        <v>0</v>
      </c>
    </row>
    <row r="9033" spans="1:8" ht="12.5" customHeight="1">
      <c r="A9033" s="55">
        <v>28069</v>
      </c>
      <c r="B9033" s="55">
        <v>6</v>
      </c>
      <c r="C9033" s="55" t="s">
        <v>31743</v>
      </c>
      <c r="D9033" s="55" t="s">
        <v>4649</v>
      </c>
      <c r="E9033" s="55" t="s">
        <v>31744</v>
      </c>
      <c r="F9033" s="55" t="s">
        <v>4651</v>
      </c>
      <c r="G9033" s="55" t="s">
        <v>31745</v>
      </c>
      <c r="H9033" s="55">
        <v>0</v>
      </c>
    </row>
    <row r="9034" spans="1:8" ht="12.5" customHeight="1">
      <c r="A9034" s="55">
        <v>28248</v>
      </c>
      <c r="B9034" s="55">
        <v>6</v>
      </c>
      <c r="C9034" s="55" t="s">
        <v>31746</v>
      </c>
      <c r="D9034" s="55" t="s">
        <v>4649</v>
      </c>
      <c r="E9034" s="55" t="s">
        <v>31747</v>
      </c>
      <c r="F9034" s="55" t="s">
        <v>4651</v>
      </c>
      <c r="G9034" s="55" t="s">
        <v>31748</v>
      </c>
      <c r="H9034" s="55">
        <v>0</v>
      </c>
    </row>
    <row r="9035" spans="1:8" ht="12.5" customHeight="1">
      <c r="A9035" s="55">
        <v>28624</v>
      </c>
      <c r="B9035" s="55">
        <v>6</v>
      </c>
      <c r="C9035" s="55" t="s">
        <v>31749</v>
      </c>
      <c r="D9035" s="55" t="s">
        <v>4649</v>
      </c>
      <c r="E9035" s="55" t="s">
        <v>31750</v>
      </c>
      <c r="F9035" s="55" t="s">
        <v>4651</v>
      </c>
      <c r="G9035" s="55" t="s">
        <v>31751</v>
      </c>
      <c r="H9035" s="55">
        <v>0</v>
      </c>
    </row>
    <row r="9036" spans="1:8" ht="12.5" customHeight="1">
      <c r="A9036" s="55">
        <v>28631</v>
      </c>
      <c r="B9036" s="55">
        <v>6</v>
      </c>
      <c r="C9036" s="55" t="s">
        <v>31752</v>
      </c>
      <c r="D9036" s="55" t="s">
        <v>4649</v>
      </c>
      <c r="E9036" s="55" t="s">
        <v>31753</v>
      </c>
      <c r="F9036" s="55" t="s">
        <v>4651</v>
      </c>
      <c r="G9036" s="55" t="s">
        <v>31754</v>
      </c>
      <c r="H9036" s="55">
        <v>0</v>
      </c>
    </row>
    <row r="9037" spans="1:8" ht="12.5" customHeight="1">
      <c r="A9037" s="55">
        <v>11711</v>
      </c>
      <c r="B9037" s="55">
        <v>6</v>
      </c>
      <c r="C9037" s="55" t="s">
        <v>31755</v>
      </c>
      <c r="D9037" s="55" t="s">
        <v>4649</v>
      </c>
      <c r="E9037" s="55" t="s">
        <v>31756</v>
      </c>
      <c r="F9037" s="55" t="s">
        <v>4651</v>
      </c>
      <c r="G9037" s="55" t="s">
        <v>31757</v>
      </c>
      <c r="H9037" s="55">
        <v>0</v>
      </c>
    </row>
    <row r="9038" spans="1:8" ht="12.5" customHeight="1">
      <c r="A9038" s="55">
        <v>11748</v>
      </c>
      <c r="B9038" s="55">
        <v>6</v>
      </c>
      <c r="C9038" s="55" t="s">
        <v>31758</v>
      </c>
      <c r="D9038" s="55" t="s">
        <v>4649</v>
      </c>
      <c r="E9038" s="55" t="s">
        <v>31759</v>
      </c>
      <c r="F9038" s="55" t="s">
        <v>4651</v>
      </c>
      <c r="G9038" s="55" t="s">
        <v>31760</v>
      </c>
      <c r="H9038" s="55">
        <v>0</v>
      </c>
    </row>
    <row r="9039" spans="1:8" ht="12.5" customHeight="1">
      <c r="A9039" s="55">
        <v>12919</v>
      </c>
      <c r="B9039" s="55">
        <v>6</v>
      </c>
      <c r="C9039" s="55" t="s">
        <v>31761</v>
      </c>
      <c r="D9039" s="55" t="s">
        <v>4649</v>
      </c>
      <c r="E9039" s="55" t="s">
        <v>31762</v>
      </c>
      <c r="F9039" s="55" t="s">
        <v>4651</v>
      </c>
      <c r="G9039" s="55" t="s">
        <v>31763</v>
      </c>
      <c r="H9039" s="55">
        <v>0</v>
      </c>
    </row>
    <row r="9040" spans="1:8" ht="12.5" customHeight="1">
      <c r="A9040" s="55">
        <v>13908</v>
      </c>
      <c r="B9040" s="55">
        <v>6</v>
      </c>
      <c r="C9040" s="55" t="s">
        <v>31764</v>
      </c>
      <c r="D9040" s="55" t="s">
        <v>4649</v>
      </c>
      <c r="E9040" s="55" t="s">
        <v>31765</v>
      </c>
      <c r="F9040" s="55" t="s">
        <v>4651</v>
      </c>
      <c r="G9040" s="55" t="s">
        <v>31766</v>
      </c>
      <c r="H9040" s="55">
        <v>0</v>
      </c>
    </row>
    <row r="9041" spans="1:8" ht="12.5" customHeight="1">
      <c r="A9041" s="55">
        <v>14640</v>
      </c>
      <c r="B9041" s="55">
        <v>6</v>
      </c>
      <c r="C9041" s="55" t="s">
        <v>31767</v>
      </c>
      <c r="D9041" s="55" t="s">
        <v>4649</v>
      </c>
      <c r="E9041" s="55" t="s">
        <v>31768</v>
      </c>
      <c r="F9041" s="55" t="s">
        <v>4651</v>
      </c>
      <c r="G9041" s="55" t="s">
        <v>31769</v>
      </c>
      <c r="H9041" s="55">
        <v>0</v>
      </c>
    </row>
    <row r="9042" spans="1:8" ht="12.5" customHeight="1">
      <c r="A9042" s="55">
        <v>14897</v>
      </c>
      <c r="B9042" s="55">
        <v>6</v>
      </c>
      <c r="C9042" s="55" t="s">
        <v>31770</v>
      </c>
      <c r="D9042" s="55" t="s">
        <v>4649</v>
      </c>
      <c r="E9042" s="55" t="s">
        <v>31771</v>
      </c>
      <c r="F9042" s="55" t="s">
        <v>4651</v>
      </c>
      <c r="G9042" s="55" t="s">
        <v>31772</v>
      </c>
      <c r="H9042" s="55">
        <v>0</v>
      </c>
    </row>
    <row r="9043" spans="1:8" ht="12.5" customHeight="1">
      <c r="A9043" s="55">
        <v>15008</v>
      </c>
      <c r="B9043" s="55">
        <v>6</v>
      </c>
      <c r="C9043" s="55" t="s">
        <v>31773</v>
      </c>
      <c r="D9043" s="55" t="s">
        <v>4649</v>
      </c>
      <c r="E9043" s="55" t="s">
        <v>31774</v>
      </c>
      <c r="F9043" s="55" t="s">
        <v>4651</v>
      </c>
      <c r="G9043" s="55" t="s">
        <v>31775</v>
      </c>
      <c r="H9043" s="55">
        <v>0</v>
      </c>
    </row>
    <row r="9044" spans="1:8" ht="12.5" customHeight="1">
      <c r="A9044" s="55">
        <v>15175</v>
      </c>
      <c r="B9044" s="55">
        <v>6</v>
      </c>
      <c r="C9044" s="55" t="s">
        <v>31776</v>
      </c>
      <c r="D9044" s="55" t="s">
        <v>4649</v>
      </c>
      <c r="E9044" s="55" t="s">
        <v>31777</v>
      </c>
      <c r="F9044" s="55" t="s">
        <v>4651</v>
      </c>
      <c r="G9044" s="55" t="s">
        <v>31778</v>
      </c>
      <c r="H9044" s="55">
        <v>0</v>
      </c>
    </row>
    <row r="9045" spans="1:8" ht="12.5" customHeight="1">
      <c r="A9045" s="55">
        <v>18237</v>
      </c>
      <c r="B9045" s="55">
        <v>6</v>
      </c>
      <c r="C9045" s="55" t="s">
        <v>31779</v>
      </c>
      <c r="D9045" s="55" t="s">
        <v>4649</v>
      </c>
      <c r="E9045" s="55" t="s">
        <v>31780</v>
      </c>
      <c r="F9045" s="55" t="s">
        <v>4651</v>
      </c>
      <c r="G9045" s="55" t="s">
        <v>31781</v>
      </c>
      <c r="H9045" s="55">
        <v>0</v>
      </c>
    </row>
    <row r="9046" spans="1:8" ht="12.5" customHeight="1">
      <c r="A9046" s="55">
        <v>18600</v>
      </c>
      <c r="B9046" s="55">
        <v>6</v>
      </c>
      <c r="C9046" s="55" t="s">
        <v>31782</v>
      </c>
      <c r="D9046" s="55" t="s">
        <v>4649</v>
      </c>
      <c r="E9046" s="55" t="s">
        <v>31783</v>
      </c>
      <c r="F9046" s="55" t="s">
        <v>4651</v>
      </c>
      <c r="G9046" s="55" t="s">
        <v>31784</v>
      </c>
      <c r="H9046" s="55">
        <v>0</v>
      </c>
    </row>
    <row r="9047" spans="1:8" ht="12.5" customHeight="1">
      <c r="A9047" s="55">
        <v>18756</v>
      </c>
      <c r="B9047" s="55">
        <v>6</v>
      </c>
      <c r="C9047" s="55" t="s">
        <v>31785</v>
      </c>
      <c r="D9047" s="55" t="s">
        <v>4649</v>
      </c>
      <c r="E9047" s="55" t="s">
        <v>31786</v>
      </c>
      <c r="F9047" s="55" t="s">
        <v>4651</v>
      </c>
      <c r="G9047" s="55" t="s">
        <v>31787</v>
      </c>
      <c r="H9047" s="55">
        <v>0</v>
      </c>
    </row>
    <row r="9048" spans="1:8" ht="12.5" customHeight="1">
      <c r="A9048" s="55">
        <v>18811</v>
      </c>
      <c r="B9048" s="55">
        <v>6</v>
      </c>
      <c r="C9048" s="55" t="s">
        <v>31788</v>
      </c>
      <c r="D9048" s="55" t="s">
        <v>4649</v>
      </c>
      <c r="E9048" s="55" t="s">
        <v>31789</v>
      </c>
      <c r="F9048" s="55" t="s">
        <v>4651</v>
      </c>
      <c r="G9048" s="55" t="s">
        <v>31790</v>
      </c>
      <c r="H9048" s="55">
        <v>0</v>
      </c>
    </row>
    <row r="9049" spans="1:8" ht="12.5" customHeight="1">
      <c r="A9049" s="55">
        <v>19536</v>
      </c>
      <c r="B9049" s="55">
        <v>6</v>
      </c>
      <c r="C9049" s="55" t="s">
        <v>31791</v>
      </c>
      <c r="D9049" s="55" t="s">
        <v>4649</v>
      </c>
      <c r="E9049" s="55" t="s">
        <v>31792</v>
      </c>
      <c r="F9049" s="55" t="s">
        <v>4651</v>
      </c>
      <c r="G9049" s="55" t="s">
        <v>31793</v>
      </c>
      <c r="H9049" s="55">
        <v>0</v>
      </c>
    </row>
    <row r="9050" spans="1:8" ht="12.5" customHeight="1">
      <c r="A9050" s="55">
        <v>19817</v>
      </c>
      <c r="B9050" s="55">
        <v>6</v>
      </c>
      <c r="C9050" s="55" t="s">
        <v>31794</v>
      </c>
      <c r="D9050" s="55" t="s">
        <v>4649</v>
      </c>
      <c r="E9050" s="55" t="s">
        <v>31795</v>
      </c>
      <c r="F9050" s="55" t="s">
        <v>4651</v>
      </c>
      <c r="G9050" s="55" t="s">
        <v>31796</v>
      </c>
      <c r="H9050" s="55">
        <v>0</v>
      </c>
    </row>
    <row r="9051" spans="1:8" ht="12.5" customHeight="1">
      <c r="A9051" s="55">
        <v>20771</v>
      </c>
      <c r="B9051" s="55">
        <v>6</v>
      </c>
      <c r="C9051" s="55" t="s">
        <v>31797</v>
      </c>
      <c r="D9051" s="55" t="s">
        <v>4649</v>
      </c>
      <c r="E9051" s="55" t="s">
        <v>31798</v>
      </c>
      <c r="F9051" s="55" t="s">
        <v>4651</v>
      </c>
      <c r="G9051" s="55" t="s">
        <v>31799</v>
      </c>
      <c r="H9051" s="55">
        <v>0</v>
      </c>
    </row>
    <row r="9052" spans="1:8" ht="12.5" customHeight="1">
      <c r="A9052" s="55">
        <v>21480</v>
      </c>
      <c r="B9052" s="55">
        <v>6</v>
      </c>
      <c r="C9052" s="55" t="s">
        <v>31800</v>
      </c>
      <c r="D9052" s="55" t="s">
        <v>4649</v>
      </c>
      <c r="E9052" s="55" t="s">
        <v>31801</v>
      </c>
      <c r="F9052" s="55" t="s">
        <v>4651</v>
      </c>
      <c r="G9052" s="55" t="s">
        <v>31802</v>
      </c>
      <c r="H9052" s="55">
        <v>0</v>
      </c>
    </row>
    <row r="9053" spans="1:8" ht="12.5" customHeight="1">
      <c r="A9053" s="55">
        <v>21727</v>
      </c>
      <c r="B9053" s="55">
        <v>6</v>
      </c>
      <c r="C9053" s="55" t="s">
        <v>31803</v>
      </c>
      <c r="D9053" s="55" t="s">
        <v>4649</v>
      </c>
      <c r="E9053" s="55" t="s">
        <v>31804</v>
      </c>
      <c r="F9053" s="55" t="s">
        <v>4651</v>
      </c>
      <c r="G9053" s="55" t="s">
        <v>31805</v>
      </c>
      <c r="H9053" s="55">
        <v>0</v>
      </c>
    </row>
    <row r="9054" spans="1:8" ht="12.5" customHeight="1">
      <c r="A9054" s="55">
        <v>22120</v>
      </c>
      <c r="B9054" s="55">
        <v>6</v>
      </c>
      <c r="C9054" s="55" t="s">
        <v>31806</v>
      </c>
      <c r="D9054" s="55" t="s">
        <v>4649</v>
      </c>
      <c r="E9054" s="55" t="s">
        <v>31807</v>
      </c>
      <c r="F9054" s="55" t="s">
        <v>4651</v>
      </c>
      <c r="G9054" s="55" t="s">
        <v>31808</v>
      </c>
      <c r="H9054" s="55">
        <v>0</v>
      </c>
    </row>
    <row r="9055" spans="1:8" ht="12.5" customHeight="1">
      <c r="A9055" s="55">
        <v>22143</v>
      </c>
      <c r="B9055" s="55">
        <v>6</v>
      </c>
      <c r="C9055" s="55" t="s">
        <v>31809</v>
      </c>
      <c r="D9055" s="55" t="s">
        <v>4649</v>
      </c>
      <c r="E9055" s="55" t="s">
        <v>31810</v>
      </c>
      <c r="F9055" s="55" t="s">
        <v>4651</v>
      </c>
      <c r="G9055" s="55" t="s">
        <v>31811</v>
      </c>
      <c r="H9055" s="55">
        <v>0</v>
      </c>
    </row>
    <row r="9056" spans="1:8" ht="12.5" customHeight="1">
      <c r="A9056" s="55">
        <v>22975</v>
      </c>
      <c r="B9056" s="55">
        <v>6</v>
      </c>
      <c r="C9056" s="55" t="s">
        <v>31812</v>
      </c>
      <c r="D9056" s="55" t="s">
        <v>4649</v>
      </c>
      <c r="E9056" s="55" t="s">
        <v>31813</v>
      </c>
      <c r="F9056" s="55" t="s">
        <v>4651</v>
      </c>
      <c r="G9056" s="55" t="s">
        <v>31814</v>
      </c>
      <c r="H9056" s="55">
        <v>0</v>
      </c>
    </row>
    <row r="9057" spans="1:8" ht="12.5" customHeight="1">
      <c r="A9057" s="55">
        <v>23485</v>
      </c>
      <c r="B9057" s="55">
        <v>6</v>
      </c>
      <c r="C9057" s="55" t="s">
        <v>31815</v>
      </c>
      <c r="D9057" s="55" t="s">
        <v>4649</v>
      </c>
      <c r="E9057" s="55" t="s">
        <v>31816</v>
      </c>
      <c r="F9057" s="55" t="s">
        <v>4651</v>
      </c>
      <c r="G9057" s="55" t="s">
        <v>31817</v>
      </c>
      <c r="H9057" s="55">
        <v>0</v>
      </c>
    </row>
    <row r="9058" spans="1:8" ht="12.5" customHeight="1">
      <c r="A9058" s="55">
        <v>23842</v>
      </c>
      <c r="B9058" s="55">
        <v>6</v>
      </c>
      <c r="C9058" s="55" t="s">
        <v>31818</v>
      </c>
      <c r="D9058" s="55" t="s">
        <v>4649</v>
      </c>
      <c r="E9058" s="55" t="s">
        <v>31819</v>
      </c>
      <c r="F9058" s="55" t="s">
        <v>4651</v>
      </c>
      <c r="G9058" s="55" t="s">
        <v>31820</v>
      </c>
      <c r="H9058" s="55">
        <v>0</v>
      </c>
    </row>
    <row r="9059" spans="1:8" ht="12.5" customHeight="1">
      <c r="A9059" s="55">
        <v>24392</v>
      </c>
      <c r="B9059" s="55">
        <v>6</v>
      </c>
      <c r="C9059" s="55" t="s">
        <v>31821</v>
      </c>
      <c r="D9059" s="55" t="s">
        <v>4649</v>
      </c>
      <c r="E9059" s="55" t="s">
        <v>31822</v>
      </c>
      <c r="F9059" s="55" t="s">
        <v>4651</v>
      </c>
      <c r="G9059" s="55" t="s">
        <v>31823</v>
      </c>
      <c r="H9059" s="55">
        <v>0</v>
      </c>
    </row>
    <row r="9060" spans="1:8" ht="12.5" customHeight="1">
      <c r="A9060" s="55">
        <v>25850</v>
      </c>
      <c r="B9060" s="55">
        <v>6</v>
      </c>
      <c r="C9060" s="55" t="s">
        <v>31824</v>
      </c>
      <c r="D9060" s="55" t="s">
        <v>4649</v>
      </c>
      <c r="E9060" s="55" t="s">
        <v>31825</v>
      </c>
      <c r="F9060" s="55" t="s">
        <v>4651</v>
      </c>
      <c r="G9060" s="55" t="s">
        <v>31826</v>
      </c>
      <c r="H9060" s="55">
        <v>0</v>
      </c>
    </row>
    <row r="9061" spans="1:8" ht="12.5" customHeight="1">
      <c r="A9061" s="55">
        <v>26348</v>
      </c>
      <c r="B9061" s="55">
        <v>6</v>
      </c>
      <c r="C9061" s="55" t="s">
        <v>31827</v>
      </c>
      <c r="D9061" s="55" t="s">
        <v>4649</v>
      </c>
      <c r="E9061" s="55" t="s">
        <v>31828</v>
      </c>
      <c r="F9061" s="55" t="s">
        <v>4651</v>
      </c>
      <c r="G9061" s="55" t="s">
        <v>31829</v>
      </c>
      <c r="H9061" s="55">
        <v>0</v>
      </c>
    </row>
    <row r="9062" spans="1:8" ht="12.5" customHeight="1">
      <c r="A9062" s="55">
        <v>26503</v>
      </c>
      <c r="B9062" s="55">
        <v>6</v>
      </c>
      <c r="C9062" s="55" t="s">
        <v>31830</v>
      </c>
      <c r="D9062" s="55" t="s">
        <v>4649</v>
      </c>
      <c r="E9062" s="55" t="s">
        <v>31831</v>
      </c>
      <c r="F9062" s="55" t="s">
        <v>4651</v>
      </c>
      <c r="G9062" s="55" t="s">
        <v>31832</v>
      </c>
      <c r="H9062" s="55">
        <v>0</v>
      </c>
    </row>
    <row r="9063" spans="1:8" ht="12.5" customHeight="1">
      <c r="A9063" s="55">
        <v>26533</v>
      </c>
      <c r="B9063" s="55">
        <v>6</v>
      </c>
      <c r="C9063" s="55" t="s">
        <v>31833</v>
      </c>
      <c r="D9063" s="55" t="s">
        <v>4649</v>
      </c>
      <c r="E9063" s="55" t="s">
        <v>31834</v>
      </c>
      <c r="F9063" s="55" t="s">
        <v>4651</v>
      </c>
      <c r="G9063" s="55" t="s">
        <v>31835</v>
      </c>
      <c r="H9063" s="55">
        <v>0</v>
      </c>
    </row>
    <row r="9064" spans="1:8" ht="12.5" customHeight="1">
      <c r="A9064" s="55">
        <v>26686</v>
      </c>
      <c r="B9064" s="55">
        <v>6</v>
      </c>
      <c r="C9064" s="55" t="s">
        <v>31836</v>
      </c>
      <c r="D9064" s="55" t="s">
        <v>4649</v>
      </c>
      <c r="E9064" s="55" t="s">
        <v>31837</v>
      </c>
      <c r="F9064" s="55" t="s">
        <v>4651</v>
      </c>
      <c r="G9064" s="55" t="s">
        <v>31838</v>
      </c>
      <c r="H9064" s="55">
        <v>0</v>
      </c>
    </row>
    <row r="9065" spans="1:8" ht="12.5" customHeight="1">
      <c r="A9065" s="55">
        <v>26699</v>
      </c>
      <c r="B9065" s="55">
        <v>6</v>
      </c>
      <c r="C9065" s="55" t="s">
        <v>31839</v>
      </c>
      <c r="D9065" s="55" t="s">
        <v>4649</v>
      </c>
      <c r="E9065" s="55" t="s">
        <v>31840</v>
      </c>
      <c r="F9065" s="55" t="s">
        <v>4651</v>
      </c>
      <c r="G9065" s="55" t="s">
        <v>31841</v>
      </c>
      <c r="H9065" s="55">
        <v>0</v>
      </c>
    </row>
    <row r="9066" spans="1:8" ht="12.5" customHeight="1">
      <c r="A9066" s="55">
        <v>27267</v>
      </c>
      <c r="B9066" s="55">
        <v>6</v>
      </c>
      <c r="C9066" s="55" t="s">
        <v>31842</v>
      </c>
      <c r="D9066" s="55" t="s">
        <v>4649</v>
      </c>
      <c r="E9066" s="55" t="s">
        <v>31843</v>
      </c>
      <c r="F9066" s="55" t="s">
        <v>4651</v>
      </c>
      <c r="G9066" s="55" t="s">
        <v>31844</v>
      </c>
      <c r="H9066" s="55">
        <v>0</v>
      </c>
    </row>
    <row r="9067" spans="1:8" ht="12.5" customHeight="1">
      <c r="A9067" s="55">
        <v>27283</v>
      </c>
      <c r="B9067" s="55">
        <v>6</v>
      </c>
      <c r="C9067" s="55" t="s">
        <v>31845</v>
      </c>
      <c r="D9067" s="55" t="s">
        <v>4649</v>
      </c>
      <c r="E9067" s="55" t="s">
        <v>31846</v>
      </c>
      <c r="F9067" s="55" t="s">
        <v>4651</v>
      </c>
      <c r="G9067" s="55" t="s">
        <v>31847</v>
      </c>
      <c r="H9067" s="55">
        <v>0</v>
      </c>
    </row>
    <row r="9068" spans="1:8" ht="12.5" customHeight="1">
      <c r="A9068" s="55">
        <v>28072</v>
      </c>
      <c r="B9068" s="55">
        <v>6</v>
      </c>
      <c r="C9068" s="55" t="s">
        <v>31848</v>
      </c>
      <c r="D9068" s="55" t="s">
        <v>4649</v>
      </c>
      <c r="E9068" s="55" t="s">
        <v>31849</v>
      </c>
      <c r="F9068" s="55" t="s">
        <v>4651</v>
      </c>
      <c r="G9068" s="55" t="s">
        <v>31850</v>
      </c>
      <c r="H9068" s="55">
        <v>0</v>
      </c>
    </row>
    <row r="9069" spans="1:8" ht="12.5" customHeight="1">
      <c r="A9069" s="55">
        <v>28608</v>
      </c>
      <c r="B9069" s="55">
        <v>6</v>
      </c>
      <c r="C9069" s="55" t="s">
        <v>31851</v>
      </c>
      <c r="D9069" s="55" t="s">
        <v>4649</v>
      </c>
      <c r="E9069" s="55" t="s">
        <v>31852</v>
      </c>
      <c r="F9069" s="55" t="s">
        <v>4651</v>
      </c>
      <c r="G9069" s="55" t="s">
        <v>31853</v>
      </c>
      <c r="H9069" s="55">
        <v>0</v>
      </c>
    </row>
    <row r="9070" spans="1:8" ht="12.5" customHeight="1">
      <c r="A9070" s="55">
        <v>28659</v>
      </c>
      <c r="B9070" s="55">
        <v>6</v>
      </c>
      <c r="C9070" s="55" t="s">
        <v>31854</v>
      </c>
      <c r="D9070" s="55" t="s">
        <v>4649</v>
      </c>
      <c r="E9070" s="55" t="s">
        <v>31855</v>
      </c>
      <c r="F9070" s="55" t="s">
        <v>4651</v>
      </c>
      <c r="G9070" s="55" t="s">
        <v>31856</v>
      </c>
      <c r="H9070" s="55">
        <v>0</v>
      </c>
    </row>
    <row r="9071" spans="1:8" ht="12.5" customHeight="1">
      <c r="A9071" s="55">
        <v>11641</v>
      </c>
      <c r="B9071" s="55">
        <v>6</v>
      </c>
      <c r="C9071" s="55" t="s">
        <v>31857</v>
      </c>
      <c r="D9071" s="55" t="s">
        <v>4649</v>
      </c>
      <c r="E9071" s="55" t="s">
        <v>31858</v>
      </c>
      <c r="F9071" s="55" t="s">
        <v>4651</v>
      </c>
      <c r="G9071" s="55" t="s">
        <v>31859</v>
      </c>
      <c r="H9071" s="55">
        <v>0</v>
      </c>
    </row>
    <row r="9072" spans="1:8" ht="12.5" customHeight="1">
      <c r="A9072" s="55">
        <v>12763</v>
      </c>
      <c r="B9072" s="55">
        <v>6</v>
      </c>
      <c r="C9072" s="55" t="s">
        <v>31860</v>
      </c>
      <c r="D9072" s="55" t="s">
        <v>4649</v>
      </c>
      <c r="E9072" s="55" t="s">
        <v>31861</v>
      </c>
      <c r="F9072" s="55" t="s">
        <v>4651</v>
      </c>
      <c r="G9072" s="55" t="s">
        <v>31862</v>
      </c>
      <c r="H9072" s="55">
        <v>0</v>
      </c>
    </row>
    <row r="9073" spans="1:8" ht="12.5" customHeight="1">
      <c r="A9073" s="55">
        <v>13241</v>
      </c>
      <c r="B9073" s="55">
        <v>6</v>
      </c>
      <c r="C9073" s="55" t="s">
        <v>31863</v>
      </c>
      <c r="D9073" s="55" t="s">
        <v>4649</v>
      </c>
      <c r="E9073" s="55" t="s">
        <v>31864</v>
      </c>
      <c r="F9073" s="55" t="s">
        <v>4651</v>
      </c>
      <c r="G9073" s="55" t="s">
        <v>31865</v>
      </c>
      <c r="H9073" s="55">
        <v>0</v>
      </c>
    </row>
    <row r="9074" spans="1:8" ht="12.5" customHeight="1">
      <c r="A9074" s="55">
        <v>13944</v>
      </c>
      <c r="B9074" s="55">
        <v>6</v>
      </c>
      <c r="C9074" s="55" t="s">
        <v>31866</v>
      </c>
      <c r="D9074" s="55" t="s">
        <v>4649</v>
      </c>
      <c r="E9074" s="55" t="s">
        <v>31867</v>
      </c>
      <c r="F9074" s="55" t="s">
        <v>4651</v>
      </c>
      <c r="G9074" s="55" t="s">
        <v>31868</v>
      </c>
      <c r="H9074" s="55">
        <v>0</v>
      </c>
    </row>
    <row r="9075" spans="1:8" ht="12.5" customHeight="1">
      <c r="A9075" s="55">
        <v>14091</v>
      </c>
      <c r="B9075" s="55">
        <v>6</v>
      </c>
      <c r="C9075" s="55" t="s">
        <v>31869</v>
      </c>
      <c r="D9075" s="55" t="s">
        <v>4649</v>
      </c>
      <c r="E9075" s="55" t="s">
        <v>31870</v>
      </c>
      <c r="F9075" s="55" t="s">
        <v>4651</v>
      </c>
      <c r="G9075" s="55" t="s">
        <v>31871</v>
      </c>
      <c r="H9075" s="55">
        <v>0</v>
      </c>
    </row>
    <row r="9076" spans="1:8" ht="12.5" customHeight="1">
      <c r="A9076" s="55">
        <v>14108</v>
      </c>
      <c r="B9076" s="55">
        <v>6</v>
      </c>
      <c r="C9076" s="55" t="s">
        <v>31872</v>
      </c>
      <c r="D9076" s="55" t="s">
        <v>4649</v>
      </c>
      <c r="E9076" s="55" t="s">
        <v>31873</v>
      </c>
      <c r="F9076" s="55" t="s">
        <v>4651</v>
      </c>
      <c r="G9076" s="55" t="s">
        <v>31874</v>
      </c>
      <c r="H9076" s="55">
        <v>0</v>
      </c>
    </row>
    <row r="9077" spans="1:8" ht="12.5" customHeight="1">
      <c r="A9077" s="55">
        <v>15395</v>
      </c>
      <c r="B9077" s="55">
        <v>6</v>
      </c>
      <c r="C9077" s="55" t="s">
        <v>31875</v>
      </c>
      <c r="D9077" s="55" t="s">
        <v>4649</v>
      </c>
      <c r="E9077" s="55" t="s">
        <v>31876</v>
      </c>
      <c r="F9077" s="55" t="s">
        <v>4651</v>
      </c>
      <c r="G9077" s="55" t="s">
        <v>31877</v>
      </c>
      <c r="H9077" s="55">
        <v>0</v>
      </c>
    </row>
    <row r="9078" spans="1:8" ht="12.5" customHeight="1">
      <c r="A9078" s="55">
        <v>15526</v>
      </c>
      <c r="B9078" s="55">
        <v>6</v>
      </c>
      <c r="C9078" s="55" t="s">
        <v>31878</v>
      </c>
      <c r="D9078" s="55" t="s">
        <v>4649</v>
      </c>
      <c r="E9078" s="55" t="s">
        <v>31879</v>
      </c>
      <c r="F9078" s="55" t="s">
        <v>4651</v>
      </c>
      <c r="G9078" s="55" t="s">
        <v>31880</v>
      </c>
      <c r="H9078" s="55">
        <v>0</v>
      </c>
    </row>
    <row r="9079" spans="1:8" ht="12.5" customHeight="1">
      <c r="A9079" s="55">
        <v>17411</v>
      </c>
      <c r="B9079" s="55">
        <v>6</v>
      </c>
      <c r="C9079" s="55" t="s">
        <v>31881</v>
      </c>
      <c r="D9079" s="55" t="s">
        <v>4649</v>
      </c>
      <c r="E9079" s="55" t="s">
        <v>31882</v>
      </c>
      <c r="F9079" s="55" t="s">
        <v>4651</v>
      </c>
      <c r="G9079" s="55" t="s">
        <v>31883</v>
      </c>
      <c r="H9079" s="55">
        <v>0</v>
      </c>
    </row>
    <row r="9080" spans="1:8" ht="12.5" customHeight="1">
      <c r="A9080" s="55">
        <v>17865</v>
      </c>
      <c r="B9080" s="55">
        <v>6</v>
      </c>
      <c r="C9080" s="55" t="s">
        <v>31884</v>
      </c>
      <c r="D9080" s="55" t="s">
        <v>4649</v>
      </c>
      <c r="E9080" s="55" t="s">
        <v>31885</v>
      </c>
      <c r="F9080" s="55" t="s">
        <v>4651</v>
      </c>
      <c r="G9080" s="55" t="s">
        <v>31886</v>
      </c>
      <c r="H9080" s="55">
        <v>0</v>
      </c>
    </row>
    <row r="9081" spans="1:8" ht="12.5" customHeight="1">
      <c r="A9081" s="55">
        <v>18391</v>
      </c>
      <c r="B9081" s="55">
        <v>6</v>
      </c>
      <c r="C9081" s="55" t="s">
        <v>31887</v>
      </c>
      <c r="D9081" s="55" t="s">
        <v>4649</v>
      </c>
      <c r="E9081" s="55" t="s">
        <v>31888</v>
      </c>
      <c r="F9081" s="55" t="s">
        <v>4651</v>
      </c>
      <c r="G9081" s="55" t="s">
        <v>31889</v>
      </c>
      <c r="H9081" s="55">
        <v>0</v>
      </c>
    </row>
    <row r="9082" spans="1:8" ht="12.5" customHeight="1">
      <c r="A9082" s="55">
        <v>18570</v>
      </c>
      <c r="B9082" s="55">
        <v>6</v>
      </c>
      <c r="C9082" s="55" t="s">
        <v>31890</v>
      </c>
      <c r="D9082" s="55" t="s">
        <v>4649</v>
      </c>
      <c r="E9082" s="55" t="s">
        <v>31891</v>
      </c>
      <c r="F9082" s="55" t="s">
        <v>4651</v>
      </c>
      <c r="G9082" s="55" t="s">
        <v>31892</v>
      </c>
      <c r="H9082" s="55">
        <v>0</v>
      </c>
    </row>
    <row r="9083" spans="1:8" ht="12.5" customHeight="1">
      <c r="A9083" s="55">
        <v>20773</v>
      </c>
      <c r="B9083" s="55">
        <v>6</v>
      </c>
      <c r="C9083" s="55" t="s">
        <v>31893</v>
      </c>
      <c r="D9083" s="55" t="s">
        <v>4649</v>
      </c>
      <c r="E9083" s="55" t="s">
        <v>31894</v>
      </c>
      <c r="F9083" s="55" t="s">
        <v>4651</v>
      </c>
      <c r="G9083" s="55" t="s">
        <v>31895</v>
      </c>
      <c r="H9083" s="55">
        <v>0</v>
      </c>
    </row>
    <row r="9084" spans="1:8" ht="12.5" customHeight="1">
      <c r="A9084" s="55">
        <v>21295</v>
      </c>
      <c r="B9084" s="55">
        <v>6</v>
      </c>
      <c r="C9084" s="55" t="s">
        <v>31896</v>
      </c>
      <c r="D9084" s="55" t="s">
        <v>4649</v>
      </c>
      <c r="E9084" s="55" t="s">
        <v>31897</v>
      </c>
      <c r="F9084" s="55" t="s">
        <v>4651</v>
      </c>
      <c r="G9084" s="55" t="s">
        <v>31898</v>
      </c>
      <c r="H9084" s="55">
        <v>0</v>
      </c>
    </row>
    <row r="9085" spans="1:8" ht="12.5" customHeight="1">
      <c r="A9085" s="55">
        <v>21501</v>
      </c>
      <c r="B9085" s="55">
        <v>6</v>
      </c>
      <c r="C9085" s="55" t="s">
        <v>31899</v>
      </c>
      <c r="D9085" s="55" t="s">
        <v>4649</v>
      </c>
      <c r="E9085" s="55" t="s">
        <v>31900</v>
      </c>
      <c r="F9085" s="55" t="s">
        <v>4651</v>
      </c>
      <c r="G9085" s="55" t="s">
        <v>31901</v>
      </c>
      <c r="H9085" s="55">
        <v>0</v>
      </c>
    </row>
    <row r="9086" spans="1:8" ht="12.5" customHeight="1">
      <c r="A9086" s="55">
        <v>22971</v>
      </c>
      <c r="B9086" s="55">
        <v>6</v>
      </c>
      <c r="C9086" s="55" t="s">
        <v>31902</v>
      </c>
      <c r="D9086" s="55" t="s">
        <v>4649</v>
      </c>
      <c r="E9086" s="55" t="s">
        <v>31903</v>
      </c>
      <c r="F9086" s="55" t="s">
        <v>4651</v>
      </c>
      <c r="G9086" s="55" t="s">
        <v>31904</v>
      </c>
      <c r="H9086" s="55">
        <v>0</v>
      </c>
    </row>
    <row r="9087" spans="1:8" ht="12.5" customHeight="1">
      <c r="A9087" s="55">
        <v>23719</v>
      </c>
      <c r="B9087" s="55">
        <v>6</v>
      </c>
      <c r="C9087" s="55" t="s">
        <v>31905</v>
      </c>
      <c r="D9087" s="55" t="s">
        <v>4649</v>
      </c>
      <c r="E9087" s="55" t="s">
        <v>31906</v>
      </c>
      <c r="F9087" s="55" t="s">
        <v>4651</v>
      </c>
      <c r="G9087" s="55" t="s">
        <v>31907</v>
      </c>
      <c r="H9087" s="55">
        <v>0</v>
      </c>
    </row>
    <row r="9088" spans="1:8" ht="12.5" customHeight="1">
      <c r="A9088" s="55">
        <v>25095</v>
      </c>
      <c r="B9088" s="55">
        <v>6</v>
      </c>
      <c r="C9088" s="55" t="s">
        <v>31908</v>
      </c>
      <c r="D9088" s="55" t="s">
        <v>4649</v>
      </c>
      <c r="E9088" s="55" t="s">
        <v>31909</v>
      </c>
      <c r="F9088" s="55" t="s">
        <v>4651</v>
      </c>
      <c r="G9088" s="55" t="s">
        <v>31910</v>
      </c>
      <c r="H9088" s="55">
        <v>0</v>
      </c>
    </row>
    <row r="9089" spans="1:8" ht="12.5" customHeight="1">
      <c r="A9089" s="55">
        <v>27085</v>
      </c>
      <c r="B9089" s="55">
        <v>6</v>
      </c>
      <c r="C9089" s="55" t="s">
        <v>31911</v>
      </c>
      <c r="D9089" s="55" t="s">
        <v>4649</v>
      </c>
      <c r="E9089" s="55" t="s">
        <v>31912</v>
      </c>
      <c r="F9089" s="55" t="s">
        <v>4651</v>
      </c>
      <c r="G9089" s="55" t="s">
        <v>31913</v>
      </c>
      <c r="H9089" s="55">
        <v>0</v>
      </c>
    </row>
    <row r="9090" spans="1:8" ht="12.5" customHeight="1">
      <c r="A9090" s="55">
        <v>27628</v>
      </c>
      <c r="B9090" s="55">
        <v>6</v>
      </c>
      <c r="C9090" s="55" t="s">
        <v>31914</v>
      </c>
      <c r="D9090" s="55" t="s">
        <v>4649</v>
      </c>
      <c r="E9090" s="55" t="s">
        <v>31915</v>
      </c>
      <c r="F9090" s="55" t="s">
        <v>4651</v>
      </c>
      <c r="G9090" s="55" t="s">
        <v>31916</v>
      </c>
      <c r="H9090" s="55">
        <v>0</v>
      </c>
    </row>
    <row r="9091" spans="1:8" ht="12.5" customHeight="1">
      <c r="A9091" s="55">
        <v>28051</v>
      </c>
      <c r="B9091" s="55">
        <v>6</v>
      </c>
      <c r="C9091" s="55" t="s">
        <v>31917</v>
      </c>
      <c r="D9091" s="55" t="s">
        <v>4649</v>
      </c>
      <c r="E9091" s="55" t="s">
        <v>31918</v>
      </c>
      <c r="F9091" s="55" t="s">
        <v>4651</v>
      </c>
      <c r="G9091" s="55" t="s">
        <v>31919</v>
      </c>
      <c r="H9091" s="55">
        <v>0</v>
      </c>
    </row>
    <row r="9092" spans="1:8" ht="12.5" customHeight="1">
      <c r="A9092" s="55">
        <v>28332</v>
      </c>
      <c r="B9092" s="55">
        <v>6</v>
      </c>
      <c r="C9092" s="55" t="s">
        <v>31920</v>
      </c>
      <c r="D9092" s="55" t="s">
        <v>4649</v>
      </c>
      <c r="E9092" s="55" t="s">
        <v>31921</v>
      </c>
      <c r="F9092" s="55" t="s">
        <v>4651</v>
      </c>
      <c r="G9092" s="55" t="s">
        <v>31922</v>
      </c>
      <c r="H9092" s="55">
        <v>0</v>
      </c>
    </row>
    <row r="9093" spans="1:8" ht="12.5" customHeight="1">
      <c r="A9093" s="55">
        <v>11719</v>
      </c>
      <c r="B9093" s="55">
        <v>6</v>
      </c>
      <c r="C9093" s="55" t="s">
        <v>31923</v>
      </c>
      <c r="D9093" s="55" t="s">
        <v>4649</v>
      </c>
      <c r="E9093" s="55" t="s">
        <v>31924</v>
      </c>
      <c r="F9093" s="55" t="s">
        <v>4651</v>
      </c>
      <c r="G9093" s="55" t="s">
        <v>31925</v>
      </c>
      <c r="H9093" s="55">
        <v>0</v>
      </c>
    </row>
    <row r="9094" spans="1:8" ht="12.5" customHeight="1">
      <c r="A9094" s="55">
        <v>12444</v>
      </c>
      <c r="B9094" s="55">
        <v>6</v>
      </c>
      <c r="C9094" s="55" t="s">
        <v>31926</v>
      </c>
      <c r="D9094" s="55" t="s">
        <v>4649</v>
      </c>
      <c r="E9094" s="55" t="s">
        <v>31927</v>
      </c>
      <c r="F9094" s="55" t="s">
        <v>4651</v>
      </c>
      <c r="G9094" s="55" t="s">
        <v>31928</v>
      </c>
      <c r="H9094" s="55">
        <v>0</v>
      </c>
    </row>
    <row r="9095" spans="1:8" ht="12.5" customHeight="1">
      <c r="A9095" s="55">
        <v>13289</v>
      </c>
      <c r="B9095" s="55">
        <v>6</v>
      </c>
      <c r="C9095" s="55" t="s">
        <v>31929</v>
      </c>
      <c r="D9095" s="55" t="s">
        <v>4649</v>
      </c>
      <c r="E9095" s="55" t="s">
        <v>31930</v>
      </c>
      <c r="F9095" s="55" t="s">
        <v>4651</v>
      </c>
      <c r="G9095" s="55" t="s">
        <v>31931</v>
      </c>
      <c r="H9095" s="55">
        <v>0</v>
      </c>
    </row>
    <row r="9096" spans="1:8" ht="12.5" customHeight="1">
      <c r="A9096" s="55">
        <v>13709</v>
      </c>
      <c r="B9096" s="55">
        <v>6</v>
      </c>
      <c r="C9096" s="55" t="s">
        <v>31932</v>
      </c>
      <c r="D9096" s="55" t="s">
        <v>4649</v>
      </c>
      <c r="E9096" s="55" t="s">
        <v>31933</v>
      </c>
      <c r="F9096" s="55" t="s">
        <v>4651</v>
      </c>
      <c r="G9096" s="55" t="s">
        <v>31934</v>
      </c>
      <c r="H9096" s="55">
        <v>0</v>
      </c>
    </row>
    <row r="9097" spans="1:8" ht="12.5" customHeight="1">
      <c r="A9097" s="55">
        <v>16103</v>
      </c>
      <c r="B9097" s="55">
        <v>6</v>
      </c>
      <c r="C9097" s="55" t="s">
        <v>31935</v>
      </c>
      <c r="D9097" s="55" t="s">
        <v>4649</v>
      </c>
      <c r="E9097" s="55" t="s">
        <v>31936</v>
      </c>
      <c r="F9097" s="55" t="s">
        <v>4651</v>
      </c>
      <c r="G9097" s="55" t="s">
        <v>31937</v>
      </c>
      <c r="H9097" s="55">
        <v>0</v>
      </c>
    </row>
    <row r="9098" spans="1:8" ht="12.5" customHeight="1">
      <c r="A9098" s="55">
        <v>18362</v>
      </c>
      <c r="B9098" s="55">
        <v>6</v>
      </c>
      <c r="C9098" s="55" t="s">
        <v>31938</v>
      </c>
      <c r="D9098" s="55" t="s">
        <v>4649</v>
      </c>
      <c r="E9098" s="55" t="s">
        <v>31939</v>
      </c>
      <c r="F9098" s="55" t="s">
        <v>4651</v>
      </c>
      <c r="G9098" s="55" t="s">
        <v>31940</v>
      </c>
      <c r="H9098" s="55">
        <v>0</v>
      </c>
    </row>
    <row r="9099" spans="1:8" ht="12.5" customHeight="1">
      <c r="A9099" s="55">
        <v>19118</v>
      </c>
      <c r="B9099" s="55">
        <v>6</v>
      </c>
      <c r="C9099" s="55" t="s">
        <v>31941</v>
      </c>
      <c r="D9099" s="55" t="s">
        <v>4649</v>
      </c>
      <c r="E9099" s="55" t="s">
        <v>31942</v>
      </c>
      <c r="F9099" s="55" t="s">
        <v>4651</v>
      </c>
      <c r="G9099" s="55" t="s">
        <v>31943</v>
      </c>
      <c r="H9099" s="55">
        <v>0</v>
      </c>
    </row>
    <row r="9100" spans="1:8" ht="12.5" customHeight="1">
      <c r="A9100" s="55">
        <v>20479</v>
      </c>
      <c r="B9100" s="55">
        <v>6</v>
      </c>
      <c r="C9100" s="55" t="s">
        <v>31944</v>
      </c>
      <c r="D9100" s="55" t="s">
        <v>4649</v>
      </c>
      <c r="E9100" s="55" t="s">
        <v>31945</v>
      </c>
      <c r="F9100" s="55" t="s">
        <v>4651</v>
      </c>
      <c r="G9100" s="55" t="s">
        <v>31946</v>
      </c>
      <c r="H9100" s="55">
        <v>0</v>
      </c>
    </row>
    <row r="9101" spans="1:8" ht="12.5" customHeight="1">
      <c r="A9101" s="55">
        <v>20500</v>
      </c>
      <c r="B9101" s="55">
        <v>6</v>
      </c>
      <c r="C9101" s="55" t="s">
        <v>31947</v>
      </c>
      <c r="D9101" s="55" t="s">
        <v>4649</v>
      </c>
      <c r="E9101" s="55" t="s">
        <v>31948</v>
      </c>
      <c r="F9101" s="55" t="s">
        <v>4651</v>
      </c>
      <c r="G9101" s="55" t="s">
        <v>31949</v>
      </c>
      <c r="H9101" s="55">
        <v>0</v>
      </c>
    </row>
    <row r="9102" spans="1:8" ht="12.5" customHeight="1">
      <c r="A9102" s="55">
        <v>21352</v>
      </c>
      <c r="B9102" s="55">
        <v>6</v>
      </c>
      <c r="C9102" s="55" t="s">
        <v>31950</v>
      </c>
      <c r="D9102" s="55" t="s">
        <v>4649</v>
      </c>
      <c r="E9102" s="55" t="s">
        <v>31951</v>
      </c>
      <c r="F9102" s="55" t="s">
        <v>4651</v>
      </c>
      <c r="G9102" s="55" t="s">
        <v>31952</v>
      </c>
      <c r="H9102" s="55">
        <v>0</v>
      </c>
    </row>
    <row r="9103" spans="1:8" ht="12.5" customHeight="1">
      <c r="A9103" s="55">
        <v>21595</v>
      </c>
      <c r="B9103" s="55">
        <v>6</v>
      </c>
      <c r="C9103" s="55" t="s">
        <v>31953</v>
      </c>
      <c r="D9103" s="55" t="s">
        <v>4649</v>
      </c>
      <c r="E9103" s="55" t="s">
        <v>31954</v>
      </c>
      <c r="F9103" s="55" t="s">
        <v>4651</v>
      </c>
      <c r="G9103" s="55" t="s">
        <v>31955</v>
      </c>
      <c r="H9103" s="55">
        <v>0</v>
      </c>
    </row>
    <row r="9104" spans="1:8" ht="12.5" customHeight="1">
      <c r="A9104" s="55">
        <v>21742</v>
      </c>
      <c r="B9104" s="55">
        <v>6</v>
      </c>
      <c r="C9104" s="55" t="s">
        <v>31956</v>
      </c>
      <c r="D9104" s="55" t="s">
        <v>4649</v>
      </c>
      <c r="E9104" s="55" t="s">
        <v>31957</v>
      </c>
      <c r="F9104" s="55" t="s">
        <v>4651</v>
      </c>
      <c r="G9104" s="55" t="s">
        <v>31958</v>
      </c>
      <c r="H9104" s="55">
        <v>0</v>
      </c>
    </row>
    <row r="9105" spans="1:8" ht="12.5" customHeight="1">
      <c r="A9105" s="55">
        <v>21752</v>
      </c>
      <c r="B9105" s="55">
        <v>6</v>
      </c>
      <c r="C9105" s="55" t="s">
        <v>31959</v>
      </c>
      <c r="D9105" s="55" t="s">
        <v>4649</v>
      </c>
      <c r="E9105" s="55" t="s">
        <v>31960</v>
      </c>
      <c r="F9105" s="55" t="s">
        <v>4651</v>
      </c>
      <c r="G9105" s="55" t="s">
        <v>31961</v>
      </c>
      <c r="H9105" s="55">
        <v>0</v>
      </c>
    </row>
    <row r="9106" spans="1:8" ht="12.5" customHeight="1">
      <c r="A9106" s="55">
        <v>21796</v>
      </c>
      <c r="B9106" s="55">
        <v>6</v>
      </c>
      <c r="C9106" s="55" t="s">
        <v>31962</v>
      </c>
      <c r="D9106" s="55" t="s">
        <v>4649</v>
      </c>
      <c r="E9106" s="55" t="s">
        <v>31963</v>
      </c>
      <c r="F9106" s="55" t="s">
        <v>4651</v>
      </c>
      <c r="G9106" s="55" t="s">
        <v>31964</v>
      </c>
      <c r="H9106" s="55">
        <v>0</v>
      </c>
    </row>
    <row r="9107" spans="1:8" ht="12.5" customHeight="1">
      <c r="A9107" s="55">
        <v>22714</v>
      </c>
      <c r="B9107" s="55">
        <v>6</v>
      </c>
      <c r="C9107" s="55" t="s">
        <v>31965</v>
      </c>
      <c r="D9107" s="55" t="s">
        <v>4649</v>
      </c>
      <c r="E9107" s="55" t="s">
        <v>31966</v>
      </c>
      <c r="F9107" s="55" t="s">
        <v>4651</v>
      </c>
      <c r="G9107" s="55" t="s">
        <v>31967</v>
      </c>
      <c r="H9107" s="55">
        <v>0</v>
      </c>
    </row>
    <row r="9108" spans="1:8" ht="12.5" customHeight="1">
      <c r="A9108" s="55">
        <v>22969</v>
      </c>
      <c r="B9108" s="55">
        <v>6</v>
      </c>
      <c r="C9108" s="55" t="s">
        <v>31968</v>
      </c>
      <c r="D9108" s="55" t="s">
        <v>4649</v>
      </c>
      <c r="E9108" s="55" t="s">
        <v>31969</v>
      </c>
      <c r="F9108" s="55" t="s">
        <v>4651</v>
      </c>
      <c r="G9108" s="55" t="s">
        <v>31970</v>
      </c>
      <c r="H9108" s="55">
        <v>0</v>
      </c>
    </row>
    <row r="9109" spans="1:8" ht="12.5" customHeight="1">
      <c r="A9109" s="55">
        <v>23267</v>
      </c>
      <c r="B9109" s="55">
        <v>6</v>
      </c>
      <c r="C9109" s="55" t="s">
        <v>31971</v>
      </c>
      <c r="D9109" s="55" t="s">
        <v>4649</v>
      </c>
      <c r="E9109" s="55" t="s">
        <v>31972</v>
      </c>
      <c r="F9109" s="55" t="s">
        <v>4651</v>
      </c>
      <c r="G9109" s="55" t="s">
        <v>31973</v>
      </c>
      <c r="H9109" s="55">
        <v>0</v>
      </c>
    </row>
    <row r="9110" spans="1:8" ht="12.5" customHeight="1">
      <c r="A9110" s="55">
        <v>24525</v>
      </c>
      <c r="B9110" s="55">
        <v>6</v>
      </c>
      <c r="C9110" s="55" t="s">
        <v>31974</v>
      </c>
      <c r="D9110" s="55" t="s">
        <v>4649</v>
      </c>
      <c r="E9110" s="55" t="s">
        <v>31975</v>
      </c>
      <c r="F9110" s="55" t="s">
        <v>4651</v>
      </c>
      <c r="G9110" s="55" t="s">
        <v>31976</v>
      </c>
      <c r="H9110" s="55">
        <v>0</v>
      </c>
    </row>
    <row r="9111" spans="1:8" ht="12.5" customHeight="1">
      <c r="A9111" s="55">
        <v>24630</v>
      </c>
      <c r="B9111" s="55">
        <v>6</v>
      </c>
      <c r="C9111" s="55" t="s">
        <v>31977</v>
      </c>
      <c r="D9111" s="55" t="s">
        <v>4649</v>
      </c>
      <c r="E9111" s="55" t="s">
        <v>31978</v>
      </c>
      <c r="F9111" s="55" t="s">
        <v>4651</v>
      </c>
      <c r="G9111" s="55" t="s">
        <v>31979</v>
      </c>
      <c r="H9111" s="55">
        <v>0</v>
      </c>
    </row>
    <row r="9112" spans="1:8" ht="12.5" customHeight="1">
      <c r="A9112" s="55">
        <v>25209</v>
      </c>
      <c r="B9112" s="55">
        <v>6</v>
      </c>
      <c r="C9112" s="55" t="s">
        <v>31980</v>
      </c>
      <c r="D9112" s="55" t="s">
        <v>4649</v>
      </c>
      <c r="E9112" s="55" t="s">
        <v>31981</v>
      </c>
      <c r="F9112" s="55" t="s">
        <v>4651</v>
      </c>
      <c r="G9112" s="55" t="s">
        <v>31982</v>
      </c>
      <c r="H9112" s="55">
        <v>0</v>
      </c>
    </row>
    <row r="9113" spans="1:8" ht="12.5" customHeight="1">
      <c r="A9113" s="55">
        <v>25331</v>
      </c>
      <c r="B9113" s="55">
        <v>6</v>
      </c>
      <c r="C9113" s="55" t="s">
        <v>31983</v>
      </c>
      <c r="D9113" s="55" t="s">
        <v>4649</v>
      </c>
      <c r="E9113" s="55" t="s">
        <v>31984</v>
      </c>
      <c r="F9113" s="55" t="s">
        <v>4651</v>
      </c>
      <c r="G9113" s="55" t="s">
        <v>31985</v>
      </c>
      <c r="H9113" s="55">
        <v>0</v>
      </c>
    </row>
    <row r="9114" spans="1:8" ht="12.5" customHeight="1">
      <c r="A9114" s="55">
        <v>25433</v>
      </c>
      <c r="B9114" s="55">
        <v>6</v>
      </c>
      <c r="C9114" s="55" t="s">
        <v>31986</v>
      </c>
      <c r="D9114" s="55" t="s">
        <v>4649</v>
      </c>
      <c r="E9114" s="55" t="s">
        <v>31987</v>
      </c>
      <c r="F9114" s="55" t="s">
        <v>4651</v>
      </c>
      <c r="G9114" s="55" t="s">
        <v>31988</v>
      </c>
      <c r="H9114" s="55">
        <v>0</v>
      </c>
    </row>
    <row r="9115" spans="1:8" ht="12.5" customHeight="1">
      <c r="A9115" s="55">
        <v>25991</v>
      </c>
      <c r="B9115" s="55">
        <v>6</v>
      </c>
      <c r="C9115" s="55" t="s">
        <v>31989</v>
      </c>
      <c r="D9115" s="55" t="s">
        <v>4649</v>
      </c>
      <c r="E9115" s="55" t="s">
        <v>31990</v>
      </c>
      <c r="F9115" s="55" t="s">
        <v>4651</v>
      </c>
      <c r="G9115" s="55" t="s">
        <v>31991</v>
      </c>
      <c r="H9115" s="55">
        <v>0</v>
      </c>
    </row>
    <row r="9116" spans="1:8" ht="12.5" customHeight="1">
      <c r="A9116" s="55">
        <v>26202</v>
      </c>
      <c r="B9116" s="55">
        <v>6</v>
      </c>
      <c r="C9116" s="55" t="s">
        <v>31992</v>
      </c>
      <c r="D9116" s="55" t="s">
        <v>4649</v>
      </c>
      <c r="E9116" s="55" t="s">
        <v>31993</v>
      </c>
      <c r="F9116" s="55" t="s">
        <v>4651</v>
      </c>
      <c r="G9116" s="55" t="s">
        <v>31994</v>
      </c>
      <c r="H9116" s="55">
        <v>0</v>
      </c>
    </row>
    <row r="9117" spans="1:8" ht="12.5" customHeight="1">
      <c r="A9117" s="55">
        <v>27042</v>
      </c>
      <c r="B9117" s="55">
        <v>6</v>
      </c>
      <c r="C9117" s="55" t="s">
        <v>31995</v>
      </c>
      <c r="D9117" s="55" t="s">
        <v>4649</v>
      </c>
      <c r="E9117" s="55" t="s">
        <v>31996</v>
      </c>
      <c r="F9117" s="55" t="s">
        <v>4651</v>
      </c>
      <c r="G9117" s="55" t="s">
        <v>31997</v>
      </c>
      <c r="H9117" s="55">
        <v>0</v>
      </c>
    </row>
    <row r="9118" spans="1:8" ht="12.5" customHeight="1">
      <c r="A9118" s="55">
        <v>27739</v>
      </c>
      <c r="B9118" s="55">
        <v>6</v>
      </c>
      <c r="C9118" s="55" t="s">
        <v>31998</v>
      </c>
      <c r="D9118" s="55" t="s">
        <v>4649</v>
      </c>
      <c r="E9118" s="55" t="s">
        <v>31999</v>
      </c>
      <c r="F9118" s="55" t="s">
        <v>4651</v>
      </c>
      <c r="G9118" s="55" t="s">
        <v>32000</v>
      </c>
      <c r="H9118" s="55">
        <v>0</v>
      </c>
    </row>
    <row r="9119" spans="1:8" ht="12.5" customHeight="1">
      <c r="A9119" s="55">
        <v>29209</v>
      </c>
      <c r="B9119" s="55">
        <v>6</v>
      </c>
      <c r="C9119" s="55" t="s">
        <v>32001</v>
      </c>
      <c r="D9119" s="55" t="s">
        <v>4649</v>
      </c>
      <c r="E9119" s="55" t="s">
        <v>32002</v>
      </c>
      <c r="F9119" s="55" t="s">
        <v>4651</v>
      </c>
      <c r="G9119" s="55" t="s">
        <v>32003</v>
      </c>
      <c r="H9119" s="55">
        <v>0</v>
      </c>
    </row>
    <row r="9120" spans="1:8" ht="12.5" customHeight="1">
      <c r="A9120" s="55">
        <v>29231</v>
      </c>
      <c r="B9120" s="55">
        <v>6</v>
      </c>
      <c r="C9120" s="55" t="s">
        <v>32004</v>
      </c>
      <c r="D9120" s="55" t="s">
        <v>4649</v>
      </c>
      <c r="E9120" s="55" t="s">
        <v>32005</v>
      </c>
      <c r="F9120" s="55" t="s">
        <v>4651</v>
      </c>
      <c r="G9120" s="55" t="s">
        <v>32006</v>
      </c>
      <c r="H9120" s="55">
        <v>0</v>
      </c>
    </row>
    <row r="9121" spans="1:8" ht="12.5" customHeight="1">
      <c r="A9121" s="55">
        <v>12431</v>
      </c>
      <c r="B9121" s="55">
        <v>6</v>
      </c>
      <c r="C9121" s="55" t="s">
        <v>32007</v>
      </c>
      <c r="D9121" s="55" t="s">
        <v>4649</v>
      </c>
      <c r="E9121" s="55" t="s">
        <v>32008</v>
      </c>
      <c r="F9121" s="55" t="s">
        <v>4651</v>
      </c>
      <c r="G9121" s="55" t="s">
        <v>32009</v>
      </c>
      <c r="H9121" s="55">
        <v>0</v>
      </c>
    </row>
    <row r="9122" spans="1:8" ht="12.5" customHeight="1">
      <c r="A9122" s="55">
        <v>12969</v>
      </c>
      <c r="B9122" s="55">
        <v>6</v>
      </c>
      <c r="C9122" s="55" t="s">
        <v>32010</v>
      </c>
      <c r="D9122" s="55" t="s">
        <v>4649</v>
      </c>
      <c r="E9122" s="55" t="s">
        <v>32011</v>
      </c>
      <c r="F9122" s="55" t="s">
        <v>4651</v>
      </c>
      <c r="G9122" s="55" t="s">
        <v>32012</v>
      </c>
      <c r="H9122" s="55">
        <v>0</v>
      </c>
    </row>
    <row r="9123" spans="1:8" ht="12.5" customHeight="1">
      <c r="A9123" s="55">
        <v>13350</v>
      </c>
      <c r="B9123" s="55">
        <v>6</v>
      </c>
      <c r="C9123" s="55" t="s">
        <v>32013</v>
      </c>
      <c r="D9123" s="55" t="s">
        <v>4649</v>
      </c>
      <c r="E9123" s="55" t="s">
        <v>32014</v>
      </c>
      <c r="F9123" s="55" t="s">
        <v>4651</v>
      </c>
      <c r="G9123" s="55" t="s">
        <v>32015</v>
      </c>
      <c r="H9123" s="55">
        <v>0</v>
      </c>
    </row>
    <row r="9124" spans="1:8" ht="12.5" customHeight="1">
      <c r="A9124" s="55">
        <v>13756</v>
      </c>
      <c r="B9124" s="55">
        <v>6</v>
      </c>
      <c r="C9124" s="55" t="s">
        <v>32016</v>
      </c>
      <c r="D9124" s="55" t="s">
        <v>4649</v>
      </c>
      <c r="E9124" s="55" t="s">
        <v>32017</v>
      </c>
      <c r="F9124" s="55" t="s">
        <v>4651</v>
      </c>
      <c r="G9124" s="55" t="s">
        <v>32018</v>
      </c>
      <c r="H9124" s="55">
        <v>0</v>
      </c>
    </row>
    <row r="9125" spans="1:8" ht="12.5" customHeight="1">
      <c r="A9125" s="55">
        <v>13852</v>
      </c>
      <c r="B9125" s="55">
        <v>6</v>
      </c>
      <c r="C9125" s="55" t="s">
        <v>32019</v>
      </c>
      <c r="D9125" s="55" t="s">
        <v>4649</v>
      </c>
      <c r="E9125" s="55" t="s">
        <v>32020</v>
      </c>
      <c r="F9125" s="55" t="s">
        <v>4651</v>
      </c>
      <c r="G9125" s="55" t="s">
        <v>32021</v>
      </c>
      <c r="H9125" s="55">
        <v>0</v>
      </c>
    </row>
    <row r="9126" spans="1:8" ht="12.5" customHeight="1">
      <c r="A9126" s="55">
        <v>14341</v>
      </c>
      <c r="B9126" s="55">
        <v>6</v>
      </c>
      <c r="C9126" s="55" t="s">
        <v>32022</v>
      </c>
      <c r="D9126" s="55" t="s">
        <v>4649</v>
      </c>
      <c r="E9126" s="55" t="s">
        <v>32023</v>
      </c>
      <c r="F9126" s="55" t="s">
        <v>4651</v>
      </c>
      <c r="G9126" s="55" t="s">
        <v>32024</v>
      </c>
      <c r="H9126" s="55">
        <v>0</v>
      </c>
    </row>
    <row r="9127" spans="1:8" ht="12.5" customHeight="1">
      <c r="A9127" s="55">
        <v>14459</v>
      </c>
      <c r="B9127" s="55">
        <v>6</v>
      </c>
      <c r="C9127" s="55" t="s">
        <v>32025</v>
      </c>
      <c r="D9127" s="55" t="s">
        <v>4649</v>
      </c>
      <c r="E9127" s="55" t="s">
        <v>32026</v>
      </c>
      <c r="F9127" s="55" t="s">
        <v>4651</v>
      </c>
      <c r="G9127" s="55" t="s">
        <v>32027</v>
      </c>
      <c r="H9127" s="55">
        <v>0</v>
      </c>
    </row>
    <row r="9128" spans="1:8" ht="12.5" customHeight="1">
      <c r="A9128" s="55">
        <v>14893</v>
      </c>
      <c r="B9128" s="55">
        <v>6</v>
      </c>
      <c r="C9128" s="55" t="s">
        <v>32028</v>
      </c>
      <c r="D9128" s="55" t="s">
        <v>4649</v>
      </c>
      <c r="E9128" s="55" t="s">
        <v>32029</v>
      </c>
      <c r="F9128" s="55" t="s">
        <v>4651</v>
      </c>
      <c r="G9128" s="55" t="s">
        <v>32030</v>
      </c>
      <c r="H9128" s="55">
        <v>0</v>
      </c>
    </row>
    <row r="9129" spans="1:8" ht="12.5" customHeight="1">
      <c r="A9129" s="55">
        <v>15498</v>
      </c>
      <c r="B9129" s="55">
        <v>6</v>
      </c>
      <c r="C9129" s="55" t="s">
        <v>32031</v>
      </c>
      <c r="D9129" s="55" t="s">
        <v>4649</v>
      </c>
      <c r="E9129" s="55" t="s">
        <v>32032</v>
      </c>
      <c r="F9129" s="55" t="s">
        <v>4651</v>
      </c>
      <c r="G9129" s="55" t="s">
        <v>32033</v>
      </c>
      <c r="H9129" s="55">
        <v>0</v>
      </c>
    </row>
    <row r="9130" spans="1:8" ht="12.5" customHeight="1">
      <c r="A9130" s="55">
        <v>16772</v>
      </c>
      <c r="B9130" s="55">
        <v>6</v>
      </c>
      <c r="C9130" s="55" t="s">
        <v>32034</v>
      </c>
      <c r="D9130" s="55" t="s">
        <v>4649</v>
      </c>
      <c r="E9130" s="55" t="s">
        <v>32035</v>
      </c>
      <c r="F9130" s="55" t="s">
        <v>4651</v>
      </c>
      <c r="G9130" s="55" t="s">
        <v>32036</v>
      </c>
      <c r="H9130" s="55">
        <v>0</v>
      </c>
    </row>
    <row r="9131" spans="1:8" ht="12.5" customHeight="1">
      <c r="A9131" s="55">
        <v>17579</v>
      </c>
      <c r="B9131" s="55">
        <v>6</v>
      </c>
      <c r="C9131" s="55" t="s">
        <v>32037</v>
      </c>
      <c r="D9131" s="55" t="s">
        <v>4649</v>
      </c>
      <c r="E9131" s="55" t="s">
        <v>32038</v>
      </c>
      <c r="F9131" s="55" t="s">
        <v>4651</v>
      </c>
      <c r="G9131" s="55" t="s">
        <v>32039</v>
      </c>
      <c r="H9131" s="55">
        <v>0</v>
      </c>
    </row>
    <row r="9132" spans="1:8" ht="12.5" customHeight="1">
      <c r="A9132" s="55">
        <v>18524</v>
      </c>
      <c r="B9132" s="55">
        <v>6</v>
      </c>
      <c r="C9132" s="55" t="s">
        <v>32040</v>
      </c>
      <c r="D9132" s="55" t="s">
        <v>4649</v>
      </c>
      <c r="E9132" s="55" t="s">
        <v>32041</v>
      </c>
      <c r="F9132" s="55" t="s">
        <v>4651</v>
      </c>
      <c r="G9132" s="55" t="s">
        <v>32042</v>
      </c>
      <c r="H9132" s="55">
        <v>0</v>
      </c>
    </row>
    <row r="9133" spans="1:8" ht="12.5" customHeight="1">
      <c r="A9133" s="55">
        <v>18603</v>
      </c>
      <c r="B9133" s="55">
        <v>6</v>
      </c>
      <c r="C9133" s="55" t="s">
        <v>32043</v>
      </c>
      <c r="D9133" s="55" t="s">
        <v>4649</v>
      </c>
      <c r="E9133" s="55" t="s">
        <v>32044</v>
      </c>
      <c r="F9133" s="55" t="s">
        <v>4651</v>
      </c>
      <c r="G9133" s="55" t="s">
        <v>32045</v>
      </c>
      <c r="H9133" s="55">
        <v>0</v>
      </c>
    </row>
    <row r="9134" spans="1:8" ht="12.5" customHeight="1">
      <c r="A9134" s="55">
        <v>18685</v>
      </c>
      <c r="B9134" s="55">
        <v>6</v>
      </c>
      <c r="C9134" s="55" t="s">
        <v>32046</v>
      </c>
      <c r="D9134" s="55" t="s">
        <v>4649</v>
      </c>
      <c r="E9134" s="55" t="s">
        <v>32047</v>
      </c>
      <c r="F9134" s="55" t="s">
        <v>4651</v>
      </c>
      <c r="G9134" s="55" t="s">
        <v>32048</v>
      </c>
      <c r="H9134" s="55">
        <v>0</v>
      </c>
    </row>
    <row r="9135" spans="1:8" ht="12.5" customHeight="1">
      <c r="A9135" s="55">
        <v>18919</v>
      </c>
      <c r="B9135" s="55">
        <v>6</v>
      </c>
      <c r="C9135" s="55" t="s">
        <v>32049</v>
      </c>
      <c r="D9135" s="55" t="s">
        <v>4649</v>
      </c>
      <c r="E9135" s="55" t="s">
        <v>32050</v>
      </c>
      <c r="F9135" s="55" t="s">
        <v>4651</v>
      </c>
      <c r="G9135" s="55" t="s">
        <v>32051</v>
      </c>
      <c r="H9135" s="55">
        <v>0</v>
      </c>
    </row>
    <row r="9136" spans="1:8" ht="12.5" customHeight="1">
      <c r="A9136" s="55">
        <v>18951</v>
      </c>
      <c r="B9136" s="55">
        <v>6</v>
      </c>
      <c r="C9136" s="55" t="s">
        <v>32052</v>
      </c>
      <c r="D9136" s="55" t="s">
        <v>4649</v>
      </c>
      <c r="E9136" s="55" t="s">
        <v>32053</v>
      </c>
      <c r="F9136" s="55" t="s">
        <v>4651</v>
      </c>
      <c r="G9136" s="55" t="s">
        <v>32054</v>
      </c>
      <c r="H9136" s="55">
        <v>0</v>
      </c>
    </row>
    <row r="9137" spans="1:8" ht="12.5" customHeight="1">
      <c r="A9137" s="55">
        <v>19150</v>
      </c>
      <c r="B9137" s="55">
        <v>6</v>
      </c>
      <c r="C9137" s="55" t="s">
        <v>32055</v>
      </c>
      <c r="D9137" s="55" t="s">
        <v>4649</v>
      </c>
      <c r="E9137" s="55" t="s">
        <v>32056</v>
      </c>
      <c r="F9137" s="55" t="s">
        <v>4651</v>
      </c>
      <c r="G9137" s="55" t="s">
        <v>32057</v>
      </c>
      <c r="H9137" s="55">
        <v>0</v>
      </c>
    </row>
    <row r="9138" spans="1:8" ht="12.5" customHeight="1">
      <c r="A9138" s="55">
        <v>20202</v>
      </c>
      <c r="B9138" s="55">
        <v>6</v>
      </c>
      <c r="C9138" s="55" t="s">
        <v>32058</v>
      </c>
      <c r="D9138" s="55" t="s">
        <v>4649</v>
      </c>
      <c r="E9138" s="55" t="s">
        <v>32059</v>
      </c>
      <c r="F9138" s="55" t="s">
        <v>4651</v>
      </c>
      <c r="G9138" s="55" t="s">
        <v>32060</v>
      </c>
      <c r="H9138" s="55">
        <v>0</v>
      </c>
    </row>
    <row r="9139" spans="1:8" ht="12.5" customHeight="1">
      <c r="A9139" s="55">
        <v>21148</v>
      </c>
      <c r="B9139" s="55">
        <v>6</v>
      </c>
      <c r="C9139" s="55" t="s">
        <v>32061</v>
      </c>
      <c r="D9139" s="55" t="s">
        <v>4649</v>
      </c>
      <c r="E9139" s="55" t="s">
        <v>32062</v>
      </c>
      <c r="F9139" s="55" t="s">
        <v>4651</v>
      </c>
      <c r="G9139" s="55" t="s">
        <v>32063</v>
      </c>
      <c r="H9139" s="55">
        <v>0</v>
      </c>
    </row>
    <row r="9140" spans="1:8" ht="12.5" customHeight="1">
      <c r="A9140" s="55">
        <v>21349</v>
      </c>
      <c r="B9140" s="55">
        <v>6</v>
      </c>
      <c r="C9140" s="55" t="s">
        <v>32064</v>
      </c>
      <c r="D9140" s="55" t="s">
        <v>4649</v>
      </c>
      <c r="E9140" s="55" t="s">
        <v>32065</v>
      </c>
      <c r="F9140" s="55" t="s">
        <v>4651</v>
      </c>
      <c r="G9140" s="55" t="s">
        <v>32066</v>
      </c>
      <c r="H9140" s="55">
        <v>0</v>
      </c>
    </row>
    <row r="9141" spans="1:8" ht="12.5" customHeight="1">
      <c r="A9141" s="55">
        <v>22079</v>
      </c>
      <c r="B9141" s="55">
        <v>6</v>
      </c>
      <c r="C9141" s="55" t="s">
        <v>32067</v>
      </c>
      <c r="D9141" s="55" t="s">
        <v>4649</v>
      </c>
      <c r="E9141" s="55" t="s">
        <v>32068</v>
      </c>
      <c r="F9141" s="55" t="s">
        <v>4651</v>
      </c>
      <c r="G9141" s="55" t="s">
        <v>32069</v>
      </c>
      <c r="H9141" s="55">
        <v>0</v>
      </c>
    </row>
    <row r="9142" spans="1:8" ht="12.5" customHeight="1">
      <c r="A9142" s="55">
        <v>23244</v>
      </c>
      <c r="B9142" s="55">
        <v>6</v>
      </c>
      <c r="C9142" s="55" t="s">
        <v>32070</v>
      </c>
      <c r="D9142" s="55" t="s">
        <v>4649</v>
      </c>
      <c r="E9142" s="55" t="s">
        <v>32071</v>
      </c>
      <c r="F9142" s="55" t="s">
        <v>4651</v>
      </c>
      <c r="G9142" s="55" t="s">
        <v>32072</v>
      </c>
      <c r="H9142" s="55">
        <v>0</v>
      </c>
    </row>
    <row r="9143" spans="1:8" ht="12.5" customHeight="1">
      <c r="A9143" s="55">
        <v>23351</v>
      </c>
      <c r="B9143" s="55">
        <v>6</v>
      </c>
      <c r="C9143" s="55" t="s">
        <v>32073</v>
      </c>
      <c r="D9143" s="55" t="s">
        <v>4649</v>
      </c>
      <c r="E9143" s="55" t="s">
        <v>32074</v>
      </c>
      <c r="F9143" s="55" t="s">
        <v>4651</v>
      </c>
      <c r="G9143" s="55" t="s">
        <v>32075</v>
      </c>
      <c r="H9143" s="55">
        <v>0</v>
      </c>
    </row>
    <row r="9144" spans="1:8" ht="12.5" customHeight="1">
      <c r="A9144" s="55">
        <v>23385</v>
      </c>
      <c r="B9144" s="55">
        <v>6</v>
      </c>
      <c r="C9144" s="55" t="s">
        <v>32076</v>
      </c>
      <c r="D9144" s="55" t="s">
        <v>4649</v>
      </c>
      <c r="E9144" s="55" t="s">
        <v>32077</v>
      </c>
      <c r="F9144" s="55" t="s">
        <v>4651</v>
      </c>
      <c r="G9144" s="55" t="s">
        <v>32078</v>
      </c>
      <c r="H9144" s="55">
        <v>0</v>
      </c>
    </row>
    <row r="9145" spans="1:8" ht="12.5" customHeight="1">
      <c r="A9145" s="55">
        <v>23552</v>
      </c>
      <c r="B9145" s="55">
        <v>6</v>
      </c>
      <c r="C9145" s="55" t="s">
        <v>32079</v>
      </c>
      <c r="D9145" s="55" t="s">
        <v>4649</v>
      </c>
      <c r="E9145" s="55" t="s">
        <v>32080</v>
      </c>
      <c r="F9145" s="55" t="s">
        <v>4651</v>
      </c>
      <c r="G9145" s="55" t="s">
        <v>32081</v>
      </c>
      <c r="H9145" s="55">
        <v>0</v>
      </c>
    </row>
    <row r="9146" spans="1:8" ht="12.5" customHeight="1">
      <c r="A9146" s="55">
        <v>25363</v>
      </c>
      <c r="B9146" s="55">
        <v>6</v>
      </c>
      <c r="C9146" s="55" t="s">
        <v>32082</v>
      </c>
      <c r="D9146" s="55" t="s">
        <v>4649</v>
      </c>
      <c r="E9146" s="55" t="s">
        <v>32083</v>
      </c>
      <c r="F9146" s="55" t="s">
        <v>4651</v>
      </c>
      <c r="G9146" s="55" t="s">
        <v>32084</v>
      </c>
      <c r="H9146" s="55">
        <v>0</v>
      </c>
    </row>
    <row r="9147" spans="1:8" ht="12.5" customHeight="1">
      <c r="A9147" s="55">
        <v>25845</v>
      </c>
      <c r="B9147" s="55">
        <v>6</v>
      </c>
      <c r="C9147" s="55" t="s">
        <v>32085</v>
      </c>
      <c r="D9147" s="55" t="s">
        <v>4649</v>
      </c>
      <c r="E9147" s="55" t="s">
        <v>32086</v>
      </c>
      <c r="F9147" s="55" t="s">
        <v>4651</v>
      </c>
      <c r="G9147" s="55" t="s">
        <v>32087</v>
      </c>
      <c r="H9147" s="55">
        <v>0</v>
      </c>
    </row>
    <row r="9148" spans="1:8" ht="12.5" customHeight="1">
      <c r="A9148" s="55">
        <v>27378</v>
      </c>
      <c r="B9148" s="55">
        <v>6</v>
      </c>
      <c r="C9148" s="55" t="s">
        <v>32088</v>
      </c>
      <c r="D9148" s="55" t="s">
        <v>4649</v>
      </c>
      <c r="E9148" s="55" t="s">
        <v>32089</v>
      </c>
      <c r="F9148" s="55" t="s">
        <v>4651</v>
      </c>
      <c r="G9148" s="55" t="s">
        <v>32090</v>
      </c>
      <c r="H9148" s="55">
        <v>0</v>
      </c>
    </row>
    <row r="9149" spans="1:8" ht="12.5" customHeight="1">
      <c r="A9149" s="55">
        <v>27414</v>
      </c>
      <c r="B9149" s="55">
        <v>6</v>
      </c>
      <c r="C9149" s="55" t="s">
        <v>32091</v>
      </c>
      <c r="D9149" s="55" t="s">
        <v>4649</v>
      </c>
      <c r="E9149" s="55" t="s">
        <v>32092</v>
      </c>
      <c r="F9149" s="55" t="s">
        <v>4651</v>
      </c>
      <c r="G9149" s="55" t="s">
        <v>32093</v>
      </c>
      <c r="H9149" s="55">
        <v>0</v>
      </c>
    </row>
    <row r="9150" spans="1:8" ht="12.5" customHeight="1">
      <c r="A9150" s="55">
        <v>28025</v>
      </c>
      <c r="B9150" s="55">
        <v>6</v>
      </c>
      <c r="C9150" s="55" t="s">
        <v>32094</v>
      </c>
      <c r="D9150" s="55" t="s">
        <v>4649</v>
      </c>
      <c r="E9150" s="55" t="s">
        <v>32095</v>
      </c>
      <c r="F9150" s="55" t="s">
        <v>4651</v>
      </c>
      <c r="G9150" s="55" t="s">
        <v>32096</v>
      </c>
      <c r="H9150" s="55">
        <v>0</v>
      </c>
    </row>
    <row r="9151" spans="1:8" ht="12.5" customHeight="1">
      <c r="A9151" s="55">
        <v>11824</v>
      </c>
      <c r="B9151" s="55">
        <v>6</v>
      </c>
      <c r="C9151" s="55" t="s">
        <v>32097</v>
      </c>
      <c r="D9151" s="55" t="s">
        <v>4649</v>
      </c>
      <c r="E9151" s="55" t="s">
        <v>32098</v>
      </c>
      <c r="F9151" s="55" t="s">
        <v>4651</v>
      </c>
      <c r="G9151" s="55" t="s">
        <v>32099</v>
      </c>
      <c r="H9151" s="55">
        <v>0</v>
      </c>
    </row>
    <row r="9152" spans="1:8" ht="12.5" customHeight="1">
      <c r="A9152" s="55">
        <v>12106</v>
      </c>
      <c r="B9152" s="55">
        <v>6</v>
      </c>
      <c r="C9152" s="55" t="s">
        <v>32100</v>
      </c>
      <c r="D9152" s="55" t="s">
        <v>4649</v>
      </c>
      <c r="E9152" s="55" t="s">
        <v>32101</v>
      </c>
      <c r="F9152" s="55" t="s">
        <v>4651</v>
      </c>
      <c r="G9152" s="55" t="s">
        <v>32102</v>
      </c>
      <c r="H9152" s="55">
        <v>0</v>
      </c>
    </row>
    <row r="9153" spans="1:8" ht="12.5" customHeight="1">
      <c r="A9153" s="55">
        <v>13185</v>
      </c>
      <c r="B9153" s="55">
        <v>6</v>
      </c>
      <c r="C9153" s="55" t="s">
        <v>32103</v>
      </c>
      <c r="D9153" s="55" t="s">
        <v>4649</v>
      </c>
      <c r="E9153" s="55" t="s">
        <v>32104</v>
      </c>
      <c r="F9153" s="55" t="s">
        <v>4651</v>
      </c>
      <c r="G9153" s="55" t="s">
        <v>32105</v>
      </c>
      <c r="H9153" s="55">
        <v>0</v>
      </c>
    </row>
    <row r="9154" spans="1:8" ht="12.5" customHeight="1">
      <c r="A9154" s="55">
        <v>13732</v>
      </c>
      <c r="B9154" s="55">
        <v>6</v>
      </c>
      <c r="C9154" s="55" t="s">
        <v>32106</v>
      </c>
      <c r="D9154" s="55" t="s">
        <v>4649</v>
      </c>
      <c r="E9154" s="55" t="s">
        <v>32107</v>
      </c>
      <c r="F9154" s="55" t="s">
        <v>4651</v>
      </c>
      <c r="G9154" s="55" t="s">
        <v>32108</v>
      </c>
      <c r="H9154" s="55">
        <v>0</v>
      </c>
    </row>
    <row r="9155" spans="1:8" ht="12.5" customHeight="1">
      <c r="A9155" s="55">
        <v>13751</v>
      </c>
      <c r="B9155" s="55">
        <v>6</v>
      </c>
      <c r="C9155" s="55" t="s">
        <v>32109</v>
      </c>
      <c r="D9155" s="55" t="s">
        <v>4649</v>
      </c>
      <c r="E9155" s="55" t="s">
        <v>32110</v>
      </c>
      <c r="F9155" s="55" t="s">
        <v>4651</v>
      </c>
      <c r="G9155" s="55" t="s">
        <v>32111</v>
      </c>
      <c r="H9155" s="55">
        <v>0</v>
      </c>
    </row>
    <row r="9156" spans="1:8" ht="12.5" customHeight="1">
      <c r="A9156" s="55">
        <v>14096</v>
      </c>
      <c r="B9156" s="55">
        <v>6</v>
      </c>
      <c r="C9156" s="55" t="s">
        <v>32112</v>
      </c>
      <c r="D9156" s="55" t="s">
        <v>4649</v>
      </c>
      <c r="E9156" s="55" t="s">
        <v>32113</v>
      </c>
      <c r="F9156" s="55" t="s">
        <v>4651</v>
      </c>
      <c r="G9156" s="55" t="s">
        <v>32114</v>
      </c>
      <c r="H9156" s="55">
        <v>0</v>
      </c>
    </row>
    <row r="9157" spans="1:8" ht="12.5" customHeight="1">
      <c r="A9157" s="55">
        <v>14658</v>
      </c>
      <c r="B9157" s="55">
        <v>6</v>
      </c>
      <c r="C9157" s="55" t="s">
        <v>32115</v>
      </c>
      <c r="D9157" s="55" t="s">
        <v>4649</v>
      </c>
      <c r="E9157" s="55" t="s">
        <v>32116</v>
      </c>
      <c r="F9157" s="55" t="s">
        <v>4651</v>
      </c>
      <c r="G9157" s="55" t="s">
        <v>32117</v>
      </c>
      <c r="H9157" s="55">
        <v>0</v>
      </c>
    </row>
    <row r="9158" spans="1:8" ht="12.5" customHeight="1">
      <c r="A9158" s="55">
        <v>14874</v>
      </c>
      <c r="B9158" s="55">
        <v>6</v>
      </c>
      <c r="C9158" s="55" t="s">
        <v>32118</v>
      </c>
      <c r="D9158" s="55" t="s">
        <v>4649</v>
      </c>
      <c r="E9158" s="55" t="s">
        <v>32119</v>
      </c>
      <c r="F9158" s="55" t="s">
        <v>4651</v>
      </c>
      <c r="G9158" s="55" t="s">
        <v>32120</v>
      </c>
      <c r="H9158" s="55">
        <v>0</v>
      </c>
    </row>
    <row r="9159" spans="1:8" ht="12.5" customHeight="1">
      <c r="A9159" s="55">
        <v>15362</v>
      </c>
      <c r="B9159" s="55">
        <v>6</v>
      </c>
      <c r="C9159" s="55" t="s">
        <v>32121</v>
      </c>
      <c r="D9159" s="55" t="s">
        <v>4649</v>
      </c>
      <c r="E9159" s="55" t="s">
        <v>32122</v>
      </c>
      <c r="F9159" s="55" t="s">
        <v>4651</v>
      </c>
      <c r="G9159" s="55" t="s">
        <v>32123</v>
      </c>
      <c r="H9159" s="55">
        <v>0</v>
      </c>
    </row>
    <row r="9160" spans="1:8" ht="12.5" customHeight="1">
      <c r="A9160" s="55">
        <v>15816</v>
      </c>
      <c r="B9160" s="55">
        <v>6</v>
      </c>
      <c r="C9160" s="55" t="s">
        <v>32124</v>
      </c>
      <c r="D9160" s="55" t="s">
        <v>4649</v>
      </c>
      <c r="E9160" s="55" t="s">
        <v>32125</v>
      </c>
      <c r="F9160" s="55" t="s">
        <v>4651</v>
      </c>
      <c r="G9160" s="55" t="s">
        <v>32126</v>
      </c>
      <c r="H9160" s="55">
        <v>0</v>
      </c>
    </row>
    <row r="9161" spans="1:8" ht="12.5" customHeight="1">
      <c r="A9161" s="55">
        <v>15996</v>
      </c>
      <c r="B9161" s="55">
        <v>6</v>
      </c>
      <c r="C9161" s="55" t="s">
        <v>32127</v>
      </c>
      <c r="D9161" s="55" t="s">
        <v>4649</v>
      </c>
      <c r="E9161" s="55" t="s">
        <v>32128</v>
      </c>
      <c r="F9161" s="55" t="s">
        <v>4651</v>
      </c>
      <c r="G9161" s="55" t="s">
        <v>32129</v>
      </c>
      <c r="H9161" s="55">
        <v>0</v>
      </c>
    </row>
    <row r="9162" spans="1:8" ht="12.5" customHeight="1">
      <c r="A9162" s="55">
        <v>16910</v>
      </c>
      <c r="B9162" s="55">
        <v>6</v>
      </c>
      <c r="C9162" s="55" t="s">
        <v>32130</v>
      </c>
      <c r="D9162" s="55" t="s">
        <v>4649</v>
      </c>
      <c r="E9162" s="55" t="s">
        <v>32131</v>
      </c>
      <c r="F9162" s="55" t="s">
        <v>4651</v>
      </c>
      <c r="G9162" s="55" t="s">
        <v>32132</v>
      </c>
      <c r="H9162" s="55">
        <v>0</v>
      </c>
    </row>
    <row r="9163" spans="1:8" ht="12.5" customHeight="1">
      <c r="A9163" s="55">
        <v>17402</v>
      </c>
      <c r="B9163" s="55">
        <v>6</v>
      </c>
      <c r="C9163" s="55" t="s">
        <v>32133</v>
      </c>
      <c r="D9163" s="55" t="s">
        <v>4649</v>
      </c>
      <c r="E9163" s="55" t="s">
        <v>32134</v>
      </c>
      <c r="F9163" s="55" t="s">
        <v>4651</v>
      </c>
      <c r="G9163" s="55" t="s">
        <v>32135</v>
      </c>
      <c r="H9163" s="55">
        <v>0</v>
      </c>
    </row>
    <row r="9164" spans="1:8" ht="12.5" customHeight="1">
      <c r="A9164" s="55">
        <v>17585</v>
      </c>
      <c r="B9164" s="55">
        <v>6</v>
      </c>
      <c r="C9164" s="55" t="s">
        <v>32136</v>
      </c>
      <c r="D9164" s="55" t="s">
        <v>4649</v>
      </c>
      <c r="E9164" s="55" t="s">
        <v>32137</v>
      </c>
      <c r="F9164" s="55" t="s">
        <v>4651</v>
      </c>
      <c r="G9164" s="55" t="s">
        <v>32138</v>
      </c>
      <c r="H9164" s="55">
        <v>0</v>
      </c>
    </row>
    <row r="9165" spans="1:8" ht="12.5" customHeight="1">
      <c r="A9165" s="55">
        <v>18368</v>
      </c>
      <c r="B9165" s="55">
        <v>6</v>
      </c>
      <c r="C9165" s="55" t="s">
        <v>32139</v>
      </c>
      <c r="D9165" s="55" t="s">
        <v>4649</v>
      </c>
      <c r="E9165" s="55" t="s">
        <v>32140</v>
      </c>
      <c r="F9165" s="55" t="s">
        <v>4651</v>
      </c>
      <c r="G9165" s="55" t="s">
        <v>32141</v>
      </c>
      <c r="H9165" s="55">
        <v>0</v>
      </c>
    </row>
    <row r="9166" spans="1:8" ht="12.5" customHeight="1">
      <c r="A9166" s="55">
        <v>18549</v>
      </c>
      <c r="B9166" s="55">
        <v>6</v>
      </c>
      <c r="C9166" s="55" t="s">
        <v>32142</v>
      </c>
      <c r="D9166" s="55" t="s">
        <v>4649</v>
      </c>
      <c r="E9166" s="55" t="s">
        <v>32143</v>
      </c>
      <c r="F9166" s="55" t="s">
        <v>4651</v>
      </c>
      <c r="G9166" s="55" t="s">
        <v>32144</v>
      </c>
      <c r="H9166" s="55">
        <v>0</v>
      </c>
    </row>
    <row r="9167" spans="1:8" ht="12.5" customHeight="1">
      <c r="A9167" s="55">
        <v>18788</v>
      </c>
      <c r="B9167" s="55">
        <v>6</v>
      </c>
      <c r="C9167" s="55" t="s">
        <v>32145</v>
      </c>
      <c r="D9167" s="55" t="s">
        <v>4649</v>
      </c>
      <c r="E9167" s="55" t="s">
        <v>32146</v>
      </c>
      <c r="F9167" s="55" t="s">
        <v>4651</v>
      </c>
      <c r="G9167" s="55" t="s">
        <v>32147</v>
      </c>
      <c r="H9167" s="55">
        <v>0</v>
      </c>
    </row>
    <row r="9168" spans="1:8" ht="12.5" customHeight="1">
      <c r="A9168" s="55">
        <v>18971</v>
      </c>
      <c r="B9168" s="55">
        <v>6</v>
      </c>
      <c r="C9168" s="55" t="s">
        <v>32148</v>
      </c>
      <c r="D9168" s="55" t="s">
        <v>4649</v>
      </c>
      <c r="E9168" s="55" t="s">
        <v>32149</v>
      </c>
      <c r="F9168" s="55" t="s">
        <v>4651</v>
      </c>
      <c r="G9168" s="55" t="s">
        <v>32150</v>
      </c>
      <c r="H9168" s="55">
        <v>0</v>
      </c>
    </row>
    <row r="9169" spans="1:8" ht="12.5" customHeight="1">
      <c r="A9169" s="55">
        <v>19645</v>
      </c>
      <c r="B9169" s="55">
        <v>6</v>
      </c>
      <c r="C9169" s="55" t="s">
        <v>32151</v>
      </c>
      <c r="D9169" s="55" t="s">
        <v>4649</v>
      </c>
      <c r="E9169" s="55" t="s">
        <v>32152</v>
      </c>
      <c r="F9169" s="55" t="s">
        <v>4651</v>
      </c>
      <c r="G9169" s="55" t="s">
        <v>32153</v>
      </c>
      <c r="H9169" s="55">
        <v>0</v>
      </c>
    </row>
    <row r="9170" spans="1:8" ht="12.5" customHeight="1">
      <c r="A9170" s="55">
        <v>19751</v>
      </c>
      <c r="B9170" s="55">
        <v>6</v>
      </c>
      <c r="C9170" s="55" t="s">
        <v>32154</v>
      </c>
      <c r="D9170" s="55" t="s">
        <v>4649</v>
      </c>
      <c r="E9170" s="55" t="s">
        <v>32155</v>
      </c>
      <c r="F9170" s="55" t="s">
        <v>4651</v>
      </c>
      <c r="G9170" s="55" t="s">
        <v>32156</v>
      </c>
      <c r="H9170" s="55">
        <v>0</v>
      </c>
    </row>
    <row r="9171" spans="1:8" ht="12.5" customHeight="1">
      <c r="A9171" s="55">
        <v>20492</v>
      </c>
      <c r="B9171" s="55">
        <v>6</v>
      </c>
      <c r="C9171" s="55" t="s">
        <v>32157</v>
      </c>
      <c r="D9171" s="55" t="s">
        <v>4649</v>
      </c>
      <c r="E9171" s="55" t="s">
        <v>32158</v>
      </c>
      <c r="F9171" s="55" t="s">
        <v>4651</v>
      </c>
      <c r="G9171" s="55" t="s">
        <v>32159</v>
      </c>
      <c r="H9171" s="55">
        <v>0</v>
      </c>
    </row>
    <row r="9172" spans="1:8" ht="12.5" customHeight="1">
      <c r="A9172" s="55">
        <v>21431</v>
      </c>
      <c r="B9172" s="55">
        <v>6</v>
      </c>
      <c r="C9172" s="55" t="s">
        <v>32160</v>
      </c>
      <c r="D9172" s="55" t="s">
        <v>4649</v>
      </c>
      <c r="E9172" s="55" t="s">
        <v>32161</v>
      </c>
      <c r="F9172" s="55" t="s">
        <v>4651</v>
      </c>
      <c r="G9172" s="55" t="s">
        <v>32162</v>
      </c>
      <c r="H9172" s="55">
        <v>0</v>
      </c>
    </row>
    <row r="9173" spans="1:8" ht="12.5" customHeight="1">
      <c r="A9173" s="55">
        <v>21792</v>
      </c>
      <c r="B9173" s="55">
        <v>6</v>
      </c>
      <c r="C9173" s="55" t="s">
        <v>32163</v>
      </c>
      <c r="D9173" s="55" t="s">
        <v>4649</v>
      </c>
      <c r="E9173" s="55" t="s">
        <v>32164</v>
      </c>
      <c r="F9173" s="55" t="s">
        <v>4651</v>
      </c>
      <c r="G9173" s="55" t="s">
        <v>32165</v>
      </c>
      <c r="H9173" s="55">
        <v>0</v>
      </c>
    </row>
    <row r="9174" spans="1:8" ht="12.5" customHeight="1">
      <c r="A9174" s="55">
        <v>21925</v>
      </c>
      <c r="B9174" s="55">
        <v>6</v>
      </c>
      <c r="C9174" s="55" t="s">
        <v>32166</v>
      </c>
      <c r="D9174" s="55" t="s">
        <v>4649</v>
      </c>
      <c r="E9174" s="55" t="s">
        <v>32167</v>
      </c>
      <c r="F9174" s="55" t="s">
        <v>4651</v>
      </c>
      <c r="G9174" s="55" t="s">
        <v>32168</v>
      </c>
      <c r="H9174" s="55">
        <v>0</v>
      </c>
    </row>
    <row r="9175" spans="1:8" ht="12.5" customHeight="1">
      <c r="A9175" s="55">
        <v>22264</v>
      </c>
      <c r="B9175" s="55">
        <v>6</v>
      </c>
      <c r="C9175" s="55" t="s">
        <v>32169</v>
      </c>
      <c r="D9175" s="55" t="s">
        <v>4649</v>
      </c>
      <c r="E9175" s="55" t="s">
        <v>32170</v>
      </c>
      <c r="F9175" s="55" t="s">
        <v>4651</v>
      </c>
      <c r="G9175" s="55" t="s">
        <v>32171</v>
      </c>
      <c r="H9175" s="55">
        <v>0</v>
      </c>
    </row>
    <row r="9176" spans="1:8" ht="12.5" customHeight="1">
      <c r="A9176" s="55">
        <v>22278</v>
      </c>
      <c r="B9176" s="55">
        <v>6</v>
      </c>
      <c r="C9176" s="55" t="s">
        <v>32172</v>
      </c>
      <c r="D9176" s="55" t="s">
        <v>4649</v>
      </c>
      <c r="E9176" s="55" t="s">
        <v>32173</v>
      </c>
      <c r="F9176" s="55" t="s">
        <v>4651</v>
      </c>
      <c r="G9176" s="55" t="s">
        <v>32174</v>
      </c>
      <c r="H9176" s="55">
        <v>0</v>
      </c>
    </row>
    <row r="9177" spans="1:8" ht="12.5" customHeight="1">
      <c r="A9177" s="55">
        <v>23591</v>
      </c>
      <c r="B9177" s="55">
        <v>6</v>
      </c>
      <c r="C9177" s="55" t="s">
        <v>32175</v>
      </c>
      <c r="D9177" s="55" t="s">
        <v>4649</v>
      </c>
      <c r="E9177" s="55" t="s">
        <v>32176</v>
      </c>
      <c r="F9177" s="55" t="s">
        <v>4651</v>
      </c>
      <c r="G9177" s="55" t="s">
        <v>32177</v>
      </c>
      <c r="H9177" s="55">
        <v>0</v>
      </c>
    </row>
    <row r="9178" spans="1:8" ht="12.5" customHeight="1">
      <c r="A9178" s="55">
        <v>24220</v>
      </c>
      <c r="B9178" s="55">
        <v>6</v>
      </c>
      <c r="C9178" s="55" t="s">
        <v>32178</v>
      </c>
      <c r="D9178" s="55" t="s">
        <v>4649</v>
      </c>
      <c r="E9178" s="55" t="s">
        <v>32179</v>
      </c>
      <c r="F9178" s="55" t="s">
        <v>4651</v>
      </c>
      <c r="G9178" s="55" t="s">
        <v>32180</v>
      </c>
      <c r="H9178" s="55">
        <v>0</v>
      </c>
    </row>
    <row r="9179" spans="1:8" ht="12.5" customHeight="1">
      <c r="A9179" s="55">
        <v>24310</v>
      </c>
      <c r="B9179" s="55">
        <v>6</v>
      </c>
      <c r="C9179" s="55" t="s">
        <v>32181</v>
      </c>
      <c r="D9179" s="55" t="s">
        <v>4649</v>
      </c>
      <c r="E9179" s="55" t="s">
        <v>32182</v>
      </c>
      <c r="F9179" s="55" t="s">
        <v>4651</v>
      </c>
      <c r="G9179" s="55" t="s">
        <v>32183</v>
      </c>
      <c r="H9179" s="55">
        <v>0</v>
      </c>
    </row>
    <row r="9180" spans="1:8" ht="12.5" customHeight="1">
      <c r="A9180" s="55">
        <v>24824</v>
      </c>
      <c r="B9180" s="55">
        <v>6</v>
      </c>
      <c r="C9180" s="55" t="s">
        <v>32184</v>
      </c>
      <c r="D9180" s="55" t="s">
        <v>4649</v>
      </c>
      <c r="E9180" s="55" t="s">
        <v>32185</v>
      </c>
      <c r="F9180" s="55" t="s">
        <v>4651</v>
      </c>
      <c r="G9180" s="55" t="s">
        <v>32186</v>
      </c>
      <c r="H9180" s="55">
        <v>0</v>
      </c>
    </row>
    <row r="9181" spans="1:8" ht="12.5" customHeight="1">
      <c r="A9181" s="55">
        <v>25361</v>
      </c>
      <c r="B9181" s="55">
        <v>6</v>
      </c>
      <c r="C9181" s="55" t="s">
        <v>32187</v>
      </c>
      <c r="D9181" s="55" t="s">
        <v>4649</v>
      </c>
      <c r="E9181" s="55" t="s">
        <v>32188</v>
      </c>
      <c r="F9181" s="55" t="s">
        <v>4651</v>
      </c>
      <c r="G9181" s="55" t="s">
        <v>32189</v>
      </c>
      <c r="H9181" s="55">
        <v>0</v>
      </c>
    </row>
    <row r="9182" spans="1:8" ht="12.5" customHeight="1">
      <c r="A9182" s="55">
        <v>26113</v>
      </c>
      <c r="B9182" s="55">
        <v>6</v>
      </c>
      <c r="C9182" s="55" t="s">
        <v>32190</v>
      </c>
      <c r="D9182" s="55" t="s">
        <v>4649</v>
      </c>
      <c r="E9182" s="55" t="s">
        <v>32191</v>
      </c>
      <c r="F9182" s="55" t="s">
        <v>4651</v>
      </c>
      <c r="G9182" s="55" t="s">
        <v>32192</v>
      </c>
      <c r="H9182" s="55">
        <v>0</v>
      </c>
    </row>
    <row r="9183" spans="1:8" ht="12.5" customHeight="1">
      <c r="A9183" s="55">
        <v>26115</v>
      </c>
      <c r="B9183" s="55">
        <v>6</v>
      </c>
      <c r="C9183" s="55" t="s">
        <v>32193</v>
      </c>
      <c r="D9183" s="55" t="s">
        <v>4649</v>
      </c>
      <c r="E9183" s="55" t="s">
        <v>32194</v>
      </c>
      <c r="F9183" s="55" t="s">
        <v>4651</v>
      </c>
      <c r="G9183" s="55" t="s">
        <v>32195</v>
      </c>
      <c r="H9183" s="55">
        <v>0</v>
      </c>
    </row>
    <row r="9184" spans="1:8" ht="12.5" customHeight="1">
      <c r="A9184" s="55">
        <v>26200</v>
      </c>
      <c r="B9184" s="55">
        <v>6</v>
      </c>
      <c r="C9184" s="55" t="s">
        <v>32196</v>
      </c>
      <c r="D9184" s="55" t="s">
        <v>4649</v>
      </c>
      <c r="E9184" s="55" t="s">
        <v>32197</v>
      </c>
      <c r="F9184" s="55" t="s">
        <v>4651</v>
      </c>
      <c r="G9184" s="55" t="s">
        <v>32198</v>
      </c>
      <c r="H9184" s="55">
        <v>0</v>
      </c>
    </row>
    <row r="9185" spans="1:8" ht="12.5" customHeight="1">
      <c r="A9185" s="55">
        <v>26693</v>
      </c>
      <c r="B9185" s="55">
        <v>6</v>
      </c>
      <c r="C9185" s="55" t="s">
        <v>32199</v>
      </c>
      <c r="D9185" s="55" t="s">
        <v>4649</v>
      </c>
      <c r="E9185" s="55" t="s">
        <v>32200</v>
      </c>
      <c r="F9185" s="55" t="s">
        <v>4651</v>
      </c>
      <c r="G9185" s="55" t="s">
        <v>32201</v>
      </c>
      <c r="H9185" s="55">
        <v>0</v>
      </c>
    </row>
    <row r="9186" spans="1:8" ht="12.5" customHeight="1">
      <c r="A9186" s="55">
        <v>27075</v>
      </c>
      <c r="B9186" s="55">
        <v>6</v>
      </c>
      <c r="C9186" s="55" t="s">
        <v>32202</v>
      </c>
      <c r="D9186" s="55" t="s">
        <v>4649</v>
      </c>
      <c r="E9186" s="55" t="s">
        <v>32203</v>
      </c>
      <c r="F9186" s="55" t="s">
        <v>4651</v>
      </c>
      <c r="G9186" s="55" t="s">
        <v>32204</v>
      </c>
      <c r="H9186" s="55">
        <v>0</v>
      </c>
    </row>
    <row r="9187" spans="1:8" ht="12.5" customHeight="1">
      <c r="A9187" s="55">
        <v>27265</v>
      </c>
      <c r="B9187" s="55">
        <v>6</v>
      </c>
      <c r="C9187" s="55" t="s">
        <v>32205</v>
      </c>
      <c r="D9187" s="55" t="s">
        <v>4649</v>
      </c>
      <c r="E9187" s="55" t="s">
        <v>32206</v>
      </c>
      <c r="F9187" s="55" t="s">
        <v>4651</v>
      </c>
      <c r="G9187" s="55" t="s">
        <v>32207</v>
      </c>
      <c r="H9187" s="55">
        <v>0</v>
      </c>
    </row>
    <row r="9188" spans="1:8" ht="12.5" customHeight="1">
      <c r="A9188" s="55">
        <v>27415</v>
      </c>
      <c r="B9188" s="55">
        <v>6</v>
      </c>
      <c r="C9188" s="55" t="s">
        <v>32208</v>
      </c>
      <c r="D9188" s="55" t="s">
        <v>4649</v>
      </c>
      <c r="E9188" s="55" t="s">
        <v>32209</v>
      </c>
      <c r="F9188" s="55" t="s">
        <v>4651</v>
      </c>
      <c r="G9188" s="55" t="s">
        <v>32210</v>
      </c>
      <c r="H9188" s="55">
        <v>0</v>
      </c>
    </row>
    <row r="9189" spans="1:8" ht="12.5" customHeight="1">
      <c r="A9189" s="55">
        <v>27557</v>
      </c>
      <c r="B9189" s="55">
        <v>6</v>
      </c>
      <c r="C9189" s="55" t="s">
        <v>32211</v>
      </c>
      <c r="D9189" s="55" t="s">
        <v>4649</v>
      </c>
      <c r="E9189" s="55" t="s">
        <v>32212</v>
      </c>
      <c r="F9189" s="55" t="s">
        <v>4651</v>
      </c>
      <c r="G9189" s="55" t="s">
        <v>32213</v>
      </c>
      <c r="H9189" s="55">
        <v>0</v>
      </c>
    </row>
    <row r="9190" spans="1:8" ht="12.5" customHeight="1">
      <c r="A9190" s="55">
        <v>28046</v>
      </c>
      <c r="B9190" s="55">
        <v>6</v>
      </c>
      <c r="C9190" s="55" t="s">
        <v>32214</v>
      </c>
      <c r="D9190" s="55" t="s">
        <v>4649</v>
      </c>
      <c r="E9190" s="55" t="s">
        <v>32215</v>
      </c>
      <c r="F9190" s="55" t="s">
        <v>4651</v>
      </c>
      <c r="G9190" s="55" t="s">
        <v>32216</v>
      </c>
      <c r="H9190" s="55">
        <v>0</v>
      </c>
    </row>
    <row r="9191" spans="1:8" ht="12.5" customHeight="1">
      <c r="A9191" s="55">
        <v>28581</v>
      </c>
      <c r="B9191" s="55">
        <v>6</v>
      </c>
      <c r="C9191" s="55" t="s">
        <v>32217</v>
      </c>
      <c r="D9191" s="55" t="s">
        <v>4649</v>
      </c>
      <c r="E9191" s="55" t="s">
        <v>32218</v>
      </c>
      <c r="F9191" s="55" t="s">
        <v>4651</v>
      </c>
      <c r="G9191" s="55" t="s">
        <v>32219</v>
      </c>
      <c r="H9191" s="55">
        <v>0</v>
      </c>
    </row>
    <row r="9192" spans="1:8" ht="12.5" customHeight="1">
      <c r="A9192" s="55">
        <v>28620</v>
      </c>
      <c r="B9192" s="55">
        <v>6</v>
      </c>
      <c r="C9192" s="55" t="s">
        <v>32220</v>
      </c>
      <c r="D9192" s="55" t="s">
        <v>4649</v>
      </c>
      <c r="E9192" s="55" t="s">
        <v>32221</v>
      </c>
      <c r="F9192" s="55" t="s">
        <v>4651</v>
      </c>
      <c r="G9192" s="55" t="s">
        <v>32222</v>
      </c>
      <c r="H9192" s="55">
        <v>0</v>
      </c>
    </row>
    <row r="9193" spans="1:8" ht="12.5" customHeight="1">
      <c r="A9193" s="55">
        <v>28802</v>
      </c>
      <c r="B9193" s="55">
        <v>6</v>
      </c>
      <c r="C9193" s="55" t="s">
        <v>32223</v>
      </c>
      <c r="D9193" s="55" t="s">
        <v>4649</v>
      </c>
      <c r="E9193" s="55" t="s">
        <v>32224</v>
      </c>
      <c r="F9193" s="55" t="s">
        <v>4651</v>
      </c>
      <c r="G9193" s="55" t="s">
        <v>32225</v>
      </c>
      <c r="H9193" s="55">
        <v>0</v>
      </c>
    </row>
    <row r="9194" spans="1:8" ht="12.5" customHeight="1">
      <c r="A9194" s="55">
        <v>29130</v>
      </c>
      <c r="B9194" s="55">
        <v>6</v>
      </c>
      <c r="C9194" s="55" t="s">
        <v>32226</v>
      </c>
      <c r="D9194" s="55" t="s">
        <v>4649</v>
      </c>
      <c r="E9194" s="55" t="s">
        <v>32227</v>
      </c>
      <c r="F9194" s="55" t="s">
        <v>4651</v>
      </c>
      <c r="G9194" s="55" t="s">
        <v>32228</v>
      </c>
      <c r="H9194" s="55">
        <v>0</v>
      </c>
    </row>
    <row r="9195" spans="1:8" ht="12.5" customHeight="1">
      <c r="A9195" s="55">
        <v>29149</v>
      </c>
      <c r="B9195" s="55">
        <v>6</v>
      </c>
      <c r="C9195" s="55" t="s">
        <v>32229</v>
      </c>
      <c r="D9195" s="55" t="s">
        <v>4649</v>
      </c>
      <c r="E9195" s="55" t="s">
        <v>32230</v>
      </c>
      <c r="F9195" s="55" t="s">
        <v>4651</v>
      </c>
      <c r="G9195" s="55" t="s">
        <v>32231</v>
      </c>
      <c r="H9195" s="55">
        <v>0</v>
      </c>
    </row>
    <row r="9196" spans="1:8" ht="12.5" customHeight="1">
      <c r="A9196" s="55">
        <v>11215</v>
      </c>
      <c r="B9196" s="55">
        <v>6</v>
      </c>
      <c r="C9196" s="55" t="s">
        <v>32232</v>
      </c>
      <c r="D9196" s="55" t="s">
        <v>4649</v>
      </c>
      <c r="E9196" s="55" t="s">
        <v>32233</v>
      </c>
      <c r="F9196" s="55" t="s">
        <v>4651</v>
      </c>
      <c r="G9196" s="55" t="s">
        <v>32234</v>
      </c>
      <c r="H9196" s="55">
        <v>0</v>
      </c>
    </row>
    <row r="9197" spans="1:8" ht="12.5" customHeight="1">
      <c r="A9197" s="55">
        <v>11502</v>
      </c>
      <c r="B9197" s="55">
        <v>6</v>
      </c>
      <c r="C9197" s="55" t="s">
        <v>32235</v>
      </c>
      <c r="D9197" s="55" t="s">
        <v>4649</v>
      </c>
      <c r="E9197" s="55" t="s">
        <v>32236</v>
      </c>
      <c r="F9197" s="55" t="s">
        <v>4651</v>
      </c>
      <c r="G9197" s="55" t="s">
        <v>32237</v>
      </c>
      <c r="H9197" s="55">
        <v>0</v>
      </c>
    </row>
    <row r="9198" spans="1:8" ht="12.5" customHeight="1">
      <c r="A9198" s="55">
        <v>13285</v>
      </c>
      <c r="B9198" s="55">
        <v>6</v>
      </c>
      <c r="C9198" s="55" t="s">
        <v>32238</v>
      </c>
      <c r="D9198" s="55" t="s">
        <v>4649</v>
      </c>
      <c r="E9198" s="55" t="s">
        <v>32239</v>
      </c>
      <c r="F9198" s="55" t="s">
        <v>4651</v>
      </c>
      <c r="G9198" s="55" t="s">
        <v>32240</v>
      </c>
      <c r="H9198" s="55">
        <v>0</v>
      </c>
    </row>
    <row r="9199" spans="1:8" ht="12.5" customHeight="1">
      <c r="A9199" s="55">
        <v>13707</v>
      </c>
      <c r="B9199" s="55">
        <v>6</v>
      </c>
      <c r="C9199" s="55" t="s">
        <v>32241</v>
      </c>
      <c r="D9199" s="55" t="s">
        <v>4649</v>
      </c>
      <c r="E9199" s="55" t="s">
        <v>32242</v>
      </c>
      <c r="F9199" s="55" t="s">
        <v>4651</v>
      </c>
      <c r="G9199" s="55" t="s">
        <v>32243</v>
      </c>
      <c r="H9199" s="55">
        <v>0</v>
      </c>
    </row>
    <row r="9200" spans="1:8" ht="12.5" customHeight="1">
      <c r="A9200" s="55">
        <v>13708</v>
      </c>
      <c r="B9200" s="55">
        <v>6</v>
      </c>
      <c r="C9200" s="55" t="s">
        <v>32244</v>
      </c>
      <c r="D9200" s="55" t="s">
        <v>4649</v>
      </c>
      <c r="E9200" s="55" t="s">
        <v>32245</v>
      </c>
      <c r="F9200" s="55" t="s">
        <v>4651</v>
      </c>
      <c r="G9200" s="55" t="s">
        <v>32246</v>
      </c>
      <c r="H9200" s="55">
        <v>0</v>
      </c>
    </row>
    <row r="9201" spans="1:8" ht="12.5" customHeight="1">
      <c r="A9201" s="55">
        <v>15942</v>
      </c>
      <c r="B9201" s="55">
        <v>6</v>
      </c>
      <c r="C9201" s="55" t="s">
        <v>32247</v>
      </c>
      <c r="D9201" s="55" t="s">
        <v>4649</v>
      </c>
      <c r="E9201" s="55" t="s">
        <v>32248</v>
      </c>
      <c r="F9201" s="55" t="s">
        <v>4651</v>
      </c>
      <c r="G9201" s="55" t="s">
        <v>32249</v>
      </c>
      <c r="H9201" s="55">
        <v>0</v>
      </c>
    </row>
    <row r="9202" spans="1:8" ht="12.5" customHeight="1">
      <c r="A9202" s="55">
        <v>16873</v>
      </c>
      <c r="B9202" s="55">
        <v>6</v>
      </c>
      <c r="C9202" s="55" t="s">
        <v>32250</v>
      </c>
      <c r="D9202" s="55" t="s">
        <v>4649</v>
      </c>
      <c r="E9202" s="55" t="s">
        <v>32251</v>
      </c>
      <c r="F9202" s="55" t="s">
        <v>4651</v>
      </c>
      <c r="G9202" s="55" t="s">
        <v>32252</v>
      </c>
      <c r="H9202" s="55">
        <v>0</v>
      </c>
    </row>
    <row r="9203" spans="1:8" ht="12.5" customHeight="1">
      <c r="A9203" s="55">
        <v>17347</v>
      </c>
      <c r="B9203" s="55">
        <v>6</v>
      </c>
      <c r="C9203" s="55" t="s">
        <v>32253</v>
      </c>
      <c r="D9203" s="55" t="s">
        <v>4649</v>
      </c>
      <c r="E9203" s="55" t="s">
        <v>32254</v>
      </c>
      <c r="F9203" s="55" t="s">
        <v>4651</v>
      </c>
      <c r="G9203" s="55" t="s">
        <v>32255</v>
      </c>
      <c r="H9203" s="55">
        <v>0</v>
      </c>
    </row>
    <row r="9204" spans="1:8" ht="12.5" customHeight="1">
      <c r="A9204" s="55">
        <v>17595</v>
      </c>
      <c r="B9204" s="55">
        <v>6</v>
      </c>
      <c r="C9204" s="55" t="s">
        <v>32256</v>
      </c>
      <c r="D9204" s="55" t="s">
        <v>4649</v>
      </c>
      <c r="E9204" s="55" t="s">
        <v>32257</v>
      </c>
      <c r="F9204" s="55" t="s">
        <v>4651</v>
      </c>
      <c r="G9204" s="55" t="s">
        <v>32258</v>
      </c>
      <c r="H9204" s="55">
        <v>0</v>
      </c>
    </row>
    <row r="9205" spans="1:8" ht="12.5" customHeight="1">
      <c r="A9205" s="55">
        <v>17619</v>
      </c>
      <c r="B9205" s="55">
        <v>6</v>
      </c>
      <c r="C9205" s="55" t="s">
        <v>32259</v>
      </c>
      <c r="D9205" s="55" t="s">
        <v>4649</v>
      </c>
      <c r="E9205" s="55" t="s">
        <v>32260</v>
      </c>
      <c r="F9205" s="55" t="s">
        <v>4651</v>
      </c>
      <c r="G9205" s="55" t="s">
        <v>32261</v>
      </c>
      <c r="H9205" s="55">
        <v>0</v>
      </c>
    </row>
    <row r="9206" spans="1:8" ht="12.5" customHeight="1">
      <c r="A9206" s="55">
        <v>18089</v>
      </c>
      <c r="B9206" s="55">
        <v>6</v>
      </c>
      <c r="C9206" s="55" t="s">
        <v>32262</v>
      </c>
      <c r="D9206" s="55" t="s">
        <v>4649</v>
      </c>
      <c r="E9206" s="55" t="s">
        <v>32263</v>
      </c>
      <c r="F9206" s="55" t="s">
        <v>4651</v>
      </c>
      <c r="G9206" s="55" t="s">
        <v>32264</v>
      </c>
      <c r="H9206" s="55">
        <v>0</v>
      </c>
    </row>
    <row r="9207" spans="1:8" ht="12.5" customHeight="1">
      <c r="A9207" s="55">
        <v>18595</v>
      </c>
      <c r="B9207" s="55">
        <v>6</v>
      </c>
      <c r="C9207" s="55" t="s">
        <v>32265</v>
      </c>
      <c r="D9207" s="55" t="s">
        <v>4649</v>
      </c>
      <c r="E9207" s="55" t="s">
        <v>32266</v>
      </c>
      <c r="F9207" s="55" t="s">
        <v>4651</v>
      </c>
      <c r="G9207" s="55" t="s">
        <v>32267</v>
      </c>
      <c r="H9207" s="55">
        <v>0</v>
      </c>
    </row>
    <row r="9208" spans="1:8" ht="12.5" customHeight="1">
      <c r="A9208" s="55">
        <v>18950</v>
      </c>
      <c r="B9208" s="55">
        <v>6</v>
      </c>
      <c r="C9208" s="55" t="s">
        <v>32268</v>
      </c>
      <c r="D9208" s="55" t="s">
        <v>4649</v>
      </c>
      <c r="E9208" s="55" t="s">
        <v>32269</v>
      </c>
      <c r="F9208" s="55" t="s">
        <v>4651</v>
      </c>
      <c r="G9208" s="55" t="s">
        <v>32270</v>
      </c>
      <c r="H9208" s="55">
        <v>0</v>
      </c>
    </row>
    <row r="9209" spans="1:8" ht="12.5" customHeight="1">
      <c r="A9209" s="55">
        <v>19704</v>
      </c>
      <c r="B9209" s="55">
        <v>6</v>
      </c>
      <c r="C9209" s="55" t="s">
        <v>32271</v>
      </c>
      <c r="D9209" s="55" t="s">
        <v>4649</v>
      </c>
      <c r="E9209" s="55" t="s">
        <v>32272</v>
      </c>
      <c r="F9209" s="55" t="s">
        <v>4651</v>
      </c>
      <c r="G9209" s="55" t="s">
        <v>32273</v>
      </c>
      <c r="H9209" s="55">
        <v>0</v>
      </c>
    </row>
    <row r="9210" spans="1:8" ht="12.5" customHeight="1">
      <c r="A9210" s="55">
        <v>19826</v>
      </c>
      <c r="B9210" s="55">
        <v>6</v>
      </c>
      <c r="C9210" s="55" t="s">
        <v>32274</v>
      </c>
      <c r="D9210" s="55" t="s">
        <v>4649</v>
      </c>
      <c r="E9210" s="55" t="s">
        <v>32275</v>
      </c>
      <c r="F9210" s="55" t="s">
        <v>4651</v>
      </c>
      <c r="G9210" s="55" t="s">
        <v>32276</v>
      </c>
      <c r="H9210" s="55">
        <v>0</v>
      </c>
    </row>
    <row r="9211" spans="1:8" ht="12.5" customHeight="1">
      <c r="A9211" s="55">
        <v>22217</v>
      </c>
      <c r="B9211" s="55">
        <v>6</v>
      </c>
      <c r="C9211" s="55" t="s">
        <v>32277</v>
      </c>
      <c r="D9211" s="55" t="s">
        <v>4649</v>
      </c>
      <c r="E9211" s="55" t="s">
        <v>32278</v>
      </c>
      <c r="F9211" s="55" t="s">
        <v>4651</v>
      </c>
      <c r="G9211" s="55" t="s">
        <v>32279</v>
      </c>
      <c r="H9211" s="55">
        <v>0</v>
      </c>
    </row>
    <row r="9212" spans="1:8" ht="12.5" customHeight="1">
      <c r="A9212" s="55">
        <v>22299</v>
      </c>
      <c r="B9212" s="55">
        <v>6</v>
      </c>
      <c r="C9212" s="55" t="s">
        <v>32280</v>
      </c>
      <c r="D9212" s="55" t="s">
        <v>4649</v>
      </c>
      <c r="E9212" s="55" t="s">
        <v>32281</v>
      </c>
      <c r="F9212" s="55" t="s">
        <v>4651</v>
      </c>
      <c r="G9212" s="55" t="s">
        <v>32282</v>
      </c>
      <c r="H9212" s="55">
        <v>0</v>
      </c>
    </row>
    <row r="9213" spans="1:8" ht="12.5" customHeight="1">
      <c r="A9213" s="55">
        <v>22901</v>
      </c>
      <c r="B9213" s="55">
        <v>6</v>
      </c>
      <c r="C9213" s="55" t="s">
        <v>32283</v>
      </c>
      <c r="D9213" s="55" t="s">
        <v>4649</v>
      </c>
      <c r="E9213" s="55" t="s">
        <v>32284</v>
      </c>
      <c r="F9213" s="55" t="s">
        <v>4651</v>
      </c>
      <c r="G9213" s="55" t="s">
        <v>32285</v>
      </c>
      <c r="H9213" s="55">
        <v>0</v>
      </c>
    </row>
    <row r="9214" spans="1:8" ht="12.5" customHeight="1">
      <c r="A9214" s="55">
        <v>23567</v>
      </c>
      <c r="B9214" s="55">
        <v>6</v>
      </c>
      <c r="C9214" s="55" t="s">
        <v>32286</v>
      </c>
      <c r="D9214" s="55" t="s">
        <v>4649</v>
      </c>
      <c r="E9214" s="55" t="s">
        <v>32287</v>
      </c>
      <c r="F9214" s="55" t="s">
        <v>4651</v>
      </c>
      <c r="G9214" s="55" t="s">
        <v>32288</v>
      </c>
      <c r="H9214" s="55">
        <v>0</v>
      </c>
    </row>
    <row r="9215" spans="1:8" ht="12.5" customHeight="1">
      <c r="A9215" s="55">
        <v>23893</v>
      </c>
      <c r="B9215" s="55">
        <v>6</v>
      </c>
      <c r="C9215" s="55" t="s">
        <v>32289</v>
      </c>
      <c r="D9215" s="55" t="s">
        <v>4649</v>
      </c>
      <c r="E9215" s="55" t="s">
        <v>32290</v>
      </c>
      <c r="F9215" s="55" t="s">
        <v>4651</v>
      </c>
      <c r="G9215" s="55" t="s">
        <v>32291</v>
      </c>
      <c r="H9215" s="55">
        <v>0</v>
      </c>
    </row>
    <row r="9216" spans="1:8" ht="12.5" customHeight="1">
      <c r="A9216" s="55">
        <v>24666</v>
      </c>
      <c r="B9216" s="55">
        <v>6</v>
      </c>
      <c r="C9216" s="55" t="s">
        <v>32292</v>
      </c>
      <c r="D9216" s="55" t="s">
        <v>4649</v>
      </c>
      <c r="E9216" s="55" t="s">
        <v>32293</v>
      </c>
      <c r="F9216" s="55" t="s">
        <v>4651</v>
      </c>
      <c r="G9216" s="55" t="s">
        <v>32294</v>
      </c>
      <c r="H9216" s="55">
        <v>0</v>
      </c>
    </row>
    <row r="9217" spans="1:8" ht="12.5" customHeight="1">
      <c r="A9217" s="55">
        <v>24976</v>
      </c>
      <c r="B9217" s="55">
        <v>6</v>
      </c>
      <c r="C9217" s="55" t="s">
        <v>32295</v>
      </c>
      <c r="D9217" s="55" t="s">
        <v>4649</v>
      </c>
      <c r="E9217" s="55" t="s">
        <v>32296</v>
      </c>
      <c r="F9217" s="55" t="s">
        <v>4651</v>
      </c>
      <c r="G9217" s="55" t="s">
        <v>32297</v>
      </c>
      <c r="H9217" s="55">
        <v>0</v>
      </c>
    </row>
    <row r="9218" spans="1:8" ht="12.5" customHeight="1">
      <c r="A9218" s="55">
        <v>26350</v>
      </c>
      <c r="B9218" s="55">
        <v>6</v>
      </c>
      <c r="C9218" s="55" t="s">
        <v>32298</v>
      </c>
      <c r="D9218" s="55" t="s">
        <v>4649</v>
      </c>
      <c r="E9218" s="55" t="s">
        <v>32299</v>
      </c>
      <c r="F9218" s="55" t="s">
        <v>4651</v>
      </c>
      <c r="G9218" s="55" t="s">
        <v>32300</v>
      </c>
      <c r="H9218" s="55">
        <v>0</v>
      </c>
    </row>
    <row r="9219" spans="1:8" ht="12.5" customHeight="1">
      <c r="A9219" s="55">
        <v>27112</v>
      </c>
      <c r="B9219" s="55">
        <v>6</v>
      </c>
      <c r="C9219" s="55" t="s">
        <v>32301</v>
      </c>
      <c r="D9219" s="55" t="s">
        <v>4649</v>
      </c>
      <c r="E9219" s="55" t="s">
        <v>32302</v>
      </c>
      <c r="F9219" s="55" t="s">
        <v>4651</v>
      </c>
      <c r="G9219" s="55" t="s">
        <v>32303</v>
      </c>
      <c r="H9219" s="55">
        <v>0</v>
      </c>
    </row>
    <row r="9220" spans="1:8" ht="12.5" customHeight="1">
      <c r="A9220" s="55">
        <v>27253</v>
      </c>
      <c r="B9220" s="55">
        <v>6</v>
      </c>
      <c r="C9220" s="55" t="s">
        <v>32304</v>
      </c>
      <c r="D9220" s="55" t="s">
        <v>4649</v>
      </c>
      <c r="E9220" s="55" t="s">
        <v>32305</v>
      </c>
      <c r="F9220" s="55" t="s">
        <v>4651</v>
      </c>
      <c r="G9220" s="55" t="s">
        <v>32306</v>
      </c>
      <c r="H9220" s="55">
        <v>0</v>
      </c>
    </row>
    <row r="9221" spans="1:8" ht="12.5" customHeight="1">
      <c r="A9221" s="55">
        <v>27428</v>
      </c>
      <c r="B9221" s="55">
        <v>6</v>
      </c>
      <c r="C9221" s="55" t="s">
        <v>32307</v>
      </c>
      <c r="D9221" s="55" t="s">
        <v>4649</v>
      </c>
      <c r="E9221" s="55" t="s">
        <v>32308</v>
      </c>
      <c r="F9221" s="55" t="s">
        <v>4651</v>
      </c>
      <c r="G9221" s="55" t="s">
        <v>32309</v>
      </c>
      <c r="H9221" s="55">
        <v>0</v>
      </c>
    </row>
    <row r="9222" spans="1:8" ht="12.5" customHeight="1">
      <c r="A9222" s="55">
        <v>27545</v>
      </c>
      <c r="B9222" s="55">
        <v>6</v>
      </c>
      <c r="C9222" s="55" t="s">
        <v>32310</v>
      </c>
      <c r="D9222" s="55" t="s">
        <v>4649</v>
      </c>
      <c r="E9222" s="55" t="s">
        <v>32311</v>
      </c>
      <c r="F9222" s="55" t="s">
        <v>4651</v>
      </c>
      <c r="G9222" s="55" t="s">
        <v>32312</v>
      </c>
      <c r="H9222" s="55">
        <v>0</v>
      </c>
    </row>
    <row r="9223" spans="1:8" ht="12.5" customHeight="1">
      <c r="A9223" s="55">
        <v>28648</v>
      </c>
      <c r="B9223" s="55">
        <v>6</v>
      </c>
      <c r="C9223" s="55" t="s">
        <v>32313</v>
      </c>
      <c r="D9223" s="55" t="s">
        <v>4649</v>
      </c>
      <c r="E9223" s="55" t="s">
        <v>32314</v>
      </c>
      <c r="F9223" s="55" t="s">
        <v>4651</v>
      </c>
      <c r="G9223" s="55" t="s">
        <v>32315</v>
      </c>
      <c r="H9223" s="55">
        <v>0</v>
      </c>
    </row>
    <row r="9224" spans="1:8" ht="12.5" customHeight="1">
      <c r="A9224" s="55">
        <v>29012</v>
      </c>
      <c r="B9224" s="55">
        <v>6</v>
      </c>
      <c r="C9224" s="55" t="s">
        <v>32316</v>
      </c>
      <c r="D9224" s="55" t="s">
        <v>4649</v>
      </c>
      <c r="E9224" s="55" t="s">
        <v>32317</v>
      </c>
      <c r="F9224" s="55" t="s">
        <v>4651</v>
      </c>
      <c r="G9224" s="55" t="s">
        <v>32318</v>
      </c>
      <c r="H9224" s="55">
        <v>0</v>
      </c>
    </row>
    <row r="9225" spans="1:8" ht="12.5" customHeight="1">
      <c r="A9225" s="55">
        <v>11019</v>
      </c>
      <c r="B9225" s="55">
        <v>6</v>
      </c>
      <c r="C9225" s="55" t="s">
        <v>32319</v>
      </c>
      <c r="D9225" s="55" t="s">
        <v>4649</v>
      </c>
      <c r="E9225" s="55" t="s">
        <v>32320</v>
      </c>
      <c r="F9225" s="55" t="s">
        <v>4651</v>
      </c>
      <c r="G9225" s="55" t="s">
        <v>32321</v>
      </c>
      <c r="H9225" s="55">
        <v>0</v>
      </c>
    </row>
    <row r="9226" spans="1:8" ht="12.5" customHeight="1">
      <c r="A9226" s="55">
        <v>13071</v>
      </c>
      <c r="B9226" s="55">
        <v>6</v>
      </c>
      <c r="C9226" s="55" t="s">
        <v>32322</v>
      </c>
      <c r="D9226" s="55" t="s">
        <v>4649</v>
      </c>
      <c r="E9226" s="55" t="s">
        <v>32323</v>
      </c>
      <c r="F9226" s="55" t="s">
        <v>4651</v>
      </c>
      <c r="G9226" s="55" t="s">
        <v>32324</v>
      </c>
      <c r="H9226" s="55">
        <v>0</v>
      </c>
    </row>
    <row r="9227" spans="1:8" ht="12.5" customHeight="1">
      <c r="A9227" s="55">
        <v>15566</v>
      </c>
      <c r="B9227" s="55">
        <v>6</v>
      </c>
      <c r="C9227" s="55" t="s">
        <v>32325</v>
      </c>
      <c r="D9227" s="55" t="s">
        <v>4649</v>
      </c>
      <c r="E9227" s="55" t="s">
        <v>32326</v>
      </c>
      <c r="F9227" s="55" t="s">
        <v>4651</v>
      </c>
      <c r="G9227" s="55" t="s">
        <v>32327</v>
      </c>
      <c r="H9227" s="55">
        <v>0</v>
      </c>
    </row>
    <row r="9228" spans="1:8" ht="12.5" customHeight="1">
      <c r="A9228" s="55">
        <v>15762</v>
      </c>
      <c r="B9228" s="55">
        <v>6</v>
      </c>
      <c r="C9228" s="55" t="s">
        <v>32328</v>
      </c>
      <c r="D9228" s="55" t="s">
        <v>4649</v>
      </c>
      <c r="E9228" s="55" t="s">
        <v>32329</v>
      </c>
      <c r="F9228" s="55" t="s">
        <v>4651</v>
      </c>
      <c r="G9228" s="55" t="s">
        <v>32330</v>
      </c>
      <c r="H9228" s="55">
        <v>0</v>
      </c>
    </row>
    <row r="9229" spans="1:8" ht="12.5" customHeight="1">
      <c r="A9229" s="55">
        <v>15997</v>
      </c>
      <c r="B9229" s="55">
        <v>6</v>
      </c>
      <c r="C9229" s="55" t="s">
        <v>32331</v>
      </c>
      <c r="D9229" s="55" t="s">
        <v>4649</v>
      </c>
      <c r="E9229" s="55" t="s">
        <v>32332</v>
      </c>
      <c r="F9229" s="55" t="s">
        <v>4651</v>
      </c>
      <c r="G9229" s="55" t="s">
        <v>32333</v>
      </c>
      <c r="H9229" s="55">
        <v>0</v>
      </c>
    </row>
    <row r="9230" spans="1:8" ht="12.5" customHeight="1">
      <c r="A9230" s="55">
        <v>16649</v>
      </c>
      <c r="B9230" s="55">
        <v>6</v>
      </c>
      <c r="C9230" s="55" t="s">
        <v>32334</v>
      </c>
      <c r="D9230" s="55" t="s">
        <v>4649</v>
      </c>
      <c r="E9230" s="55" t="s">
        <v>32335</v>
      </c>
      <c r="F9230" s="55" t="s">
        <v>4651</v>
      </c>
      <c r="G9230" s="55" t="s">
        <v>32336</v>
      </c>
      <c r="H9230" s="55">
        <v>0</v>
      </c>
    </row>
    <row r="9231" spans="1:8" ht="12.5" customHeight="1">
      <c r="A9231" s="55">
        <v>16771</v>
      </c>
      <c r="B9231" s="55">
        <v>6</v>
      </c>
      <c r="C9231" s="55" t="s">
        <v>32337</v>
      </c>
      <c r="D9231" s="55" t="s">
        <v>4649</v>
      </c>
      <c r="E9231" s="55" t="s">
        <v>32338</v>
      </c>
      <c r="F9231" s="55" t="s">
        <v>4651</v>
      </c>
      <c r="G9231" s="55" t="s">
        <v>32339</v>
      </c>
      <c r="H9231" s="55">
        <v>0</v>
      </c>
    </row>
    <row r="9232" spans="1:8" ht="12.5" customHeight="1">
      <c r="A9232" s="55">
        <v>16849</v>
      </c>
      <c r="B9232" s="55">
        <v>6</v>
      </c>
      <c r="C9232" s="55" t="s">
        <v>32340</v>
      </c>
      <c r="D9232" s="55" t="s">
        <v>4649</v>
      </c>
      <c r="E9232" s="55" t="s">
        <v>32341</v>
      </c>
      <c r="F9232" s="55" t="s">
        <v>4651</v>
      </c>
      <c r="G9232" s="55" t="s">
        <v>32342</v>
      </c>
      <c r="H9232" s="55">
        <v>0</v>
      </c>
    </row>
    <row r="9233" spans="1:8" ht="12.5" customHeight="1">
      <c r="A9233" s="55">
        <v>16987</v>
      </c>
      <c r="B9233" s="55">
        <v>6</v>
      </c>
      <c r="C9233" s="55" t="s">
        <v>32343</v>
      </c>
      <c r="D9233" s="55" t="s">
        <v>4649</v>
      </c>
      <c r="E9233" s="55" t="s">
        <v>32344</v>
      </c>
      <c r="F9233" s="55" t="s">
        <v>4651</v>
      </c>
      <c r="G9233" s="55" t="s">
        <v>32345</v>
      </c>
      <c r="H9233" s="55">
        <v>0</v>
      </c>
    </row>
    <row r="9234" spans="1:8" ht="12.5" customHeight="1">
      <c r="A9234" s="55">
        <v>19546</v>
      </c>
      <c r="B9234" s="55">
        <v>6</v>
      </c>
      <c r="C9234" s="55" t="s">
        <v>32346</v>
      </c>
      <c r="D9234" s="55" t="s">
        <v>4649</v>
      </c>
      <c r="E9234" s="55" t="s">
        <v>32347</v>
      </c>
      <c r="F9234" s="55" t="s">
        <v>4651</v>
      </c>
      <c r="G9234" s="55" t="s">
        <v>32348</v>
      </c>
      <c r="H9234" s="55">
        <v>0</v>
      </c>
    </row>
    <row r="9235" spans="1:8" ht="12.5" customHeight="1">
      <c r="A9235" s="55">
        <v>20087</v>
      </c>
      <c r="B9235" s="55">
        <v>6</v>
      </c>
      <c r="C9235" s="55" t="s">
        <v>32349</v>
      </c>
      <c r="D9235" s="55" t="s">
        <v>4649</v>
      </c>
      <c r="E9235" s="55" t="s">
        <v>32350</v>
      </c>
      <c r="F9235" s="55" t="s">
        <v>4651</v>
      </c>
      <c r="G9235" s="55" t="s">
        <v>32351</v>
      </c>
      <c r="H9235" s="55">
        <v>0</v>
      </c>
    </row>
    <row r="9236" spans="1:8" ht="12.5" customHeight="1">
      <c r="A9236" s="55">
        <v>20694</v>
      </c>
      <c r="B9236" s="55">
        <v>6</v>
      </c>
      <c r="C9236" s="55" t="s">
        <v>32352</v>
      </c>
      <c r="D9236" s="55" t="s">
        <v>4649</v>
      </c>
      <c r="E9236" s="55" t="s">
        <v>32353</v>
      </c>
      <c r="F9236" s="55" t="s">
        <v>4651</v>
      </c>
      <c r="G9236" s="55" t="s">
        <v>32354</v>
      </c>
      <c r="H9236" s="55">
        <v>0</v>
      </c>
    </row>
    <row r="9237" spans="1:8" ht="12.5" customHeight="1">
      <c r="A9237" s="55">
        <v>21725</v>
      </c>
      <c r="B9237" s="55">
        <v>6</v>
      </c>
      <c r="C9237" s="55" t="s">
        <v>32355</v>
      </c>
      <c r="D9237" s="55" t="s">
        <v>4649</v>
      </c>
      <c r="E9237" s="55" t="s">
        <v>32356</v>
      </c>
      <c r="F9237" s="55" t="s">
        <v>4651</v>
      </c>
      <c r="G9237" s="55" t="s">
        <v>32357</v>
      </c>
      <c r="H9237" s="55">
        <v>0</v>
      </c>
    </row>
    <row r="9238" spans="1:8" ht="12.5" customHeight="1">
      <c r="A9238" s="55">
        <v>22285</v>
      </c>
      <c r="B9238" s="55">
        <v>6</v>
      </c>
      <c r="C9238" s="55" t="s">
        <v>32358</v>
      </c>
      <c r="D9238" s="55" t="s">
        <v>4649</v>
      </c>
      <c r="E9238" s="55" t="s">
        <v>32359</v>
      </c>
      <c r="F9238" s="55" t="s">
        <v>4651</v>
      </c>
      <c r="G9238" s="55" t="s">
        <v>32360</v>
      </c>
      <c r="H9238" s="55">
        <v>0</v>
      </c>
    </row>
    <row r="9239" spans="1:8" ht="12.5" customHeight="1">
      <c r="A9239" s="55">
        <v>23009</v>
      </c>
      <c r="B9239" s="55">
        <v>6</v>
      </c>
      <c r="C9239" s="55" t="s">
        <v>32361</v>
      </c>
      <c r="D9239" s="55" t="s">
        <v>4649</v>
      </c>
      <c r="E9239" s="55" t="s">
        <v>32362</v>
      </c>
      <c r="F9239" s="55" t="s">
        <v>4651</v>
      </c>
      <c r="G9239" s="55" t="s">
        <v>32363</v>
      </c>
      <c r="H9239" s="55">
        <v>0</v>
      </c>
    </row>
    <row r="9240" spans="1:8" ht="12.5" customHeight="1">
      <c r="A9240" s="55">
        <v>24647</v>
      </c>
      <c r="B9240" s="55">
        <v>6</v>
      </c>
      <c r="C9240" s="55" t="s">
        <v>32364</v>
      </c>
      <c r="D9240" s="55" t="s">
        <v>4649</v>
      </c>
      <c r="E9240" s="55" t="s">
        <v>32365</v>
      </c>
      <c r="F9240" s="55" t="s">
        <v>4651</v>
      </c>
      <c r="G9240" s="55" t="s">
        <v>32366</v>
      </c>
      <c r="H9240" s="55">
        <v>0</v>
      </c>
    </row>
    <row r="9241" spans="1:8" ht="12.5" customHeight="1">
      <c r="A9241" s="55">
        <v>24663</v>
      </c>
      <c r="B9241" s="55">
        <v>6</v>
      </c>
      <c r="C9241" s="55" t="s">
        <v>32367</v>
      </c>
      <c r="D9241" s="55" t="s">
        <v>4649</v>
      </c>
      <c r="E9241" s="55" t="s">
        <v>32368</v>
      </c>
      <c r="F9241" s="55" t="s">
        <v>4651</v>
      </c>
      <c r="G9241" s="55" t="s">
        <v>32369</v>
      </c>
      <c r="H9241" s="55">
        <v>0</v>
      </c>
    </row>
    <row r="9242" spans="1:8" ht="12.5" customHeight="1">
      <c r="A9242" s="55">
        <v>24755</v>
      </c>
      <c r="B9242" s="55">
        <v>6</v>
      </c>
      <c r="C9242" s="55" t="s">
        <v>32370</v>
      </c>
      <c r="D9242" s="55" t="s">
        <v>4649</v>
      </c>
      <c r="E9242" s="55" t="s">
        <v>32371</v>
      </c>
      <c r="F9242" s="55" t="s">
        <v>4651</v>
      </c>
      <c r="G9242" s="55" t="s">
        <v>32372</v>
      </c>
      <c r="H9242" s="55">
        <v>0</v>
      </c>
    </row>
    <row r="9243" spans="1:8" ht="12.5" customHeight="1">
      <c r="A9243" s="55">
        <v>25288</v>
      </c>
      <c r="B9243" s="55">
        <v>6</v>
      </c>
      <c r="C9243" s="55" t="s">
        <v>32373</v>
      </c>
      <c r="D9243" s="55" t="s">
        <v>4649</v>
      </c>
      <c r="E9243" s="55" t="s">
        <v>32374</v>
      </c>
      <c r="F9243" s="55" t="s">
        <v>4651</v>
      </c>
      <c r="G9243" s="55" t="s">
        <v>32375</v>
      </c>
      <c r="H9243" s="55">
        <v>0</v>
      </c>
    </row>
    <row r="9244" spans="1:8" ht="12.5" customHeight="1">
      <c r="A9244" s="55">
        <v>26620</v>
      </c>
      <c r="B9244" s="55">
        <v>6</v>
      </c>
      <c r="C9244" s="55" t="s">
        <v>32376</v>
      </c>
      <c r="D9244" s="55" t="s">
        <v>4649</v>
      </c>
      <c r="E9244" s="55" t="s">
        <v>32377</v>
      </c>
      <c r="F9244" s="55" t="s">
        <v>4651</v>
      </c>
      <c r="G9244" s="55" t="s">
        <v>32378</v>
      </c>
      <c r="H9244" s="55">
        <v>0</v>
      </c>
    </row>
    <row r="9245" spans="1:8" ht="12.5" customHeight="1">
      <c r="A9245" s="55">
        <v>27062</v>
      </c>
      <c r="B9245" s="55">
        <v>6</v>
      </c>
      <c r="C9245" s="55" t="s">
        <v>32379</v>
      </c>
      <c r="D9245" s="55" t="s">
        <v>4649</v>
      </c>
      <c r="E9245" s="55" t="s">
        <v>32380</v>
      </c>
      <c r="F9245" s="55" t="s">
        <v>4651</v>
      </c>
      <c r="G9245" s="55" t="s">
        <v>32381</v>
      </c>
      <c r="H9245" s="55">
        <v>0</v>
      </c>
    </row>
    <row r="9246" spans="1:8" ht="12.5" customHeight="1">
      <c r="A9246" s="55">
        <v>27377</v>
      </c>
      <c r="B9246" s="55">
        <v>6</v>
      </c>
      <c r="C9246" s="55" t="s">
        <v>32382</v>
      </c>
      <c r="D9246" s="55" t="s">
        <v>4649</v>
      </c>
      <c r="E9246" s="55" t="s">
        <v>32383</v>
      </c>
      <c r="F9246" s="55" t="s">
        <v>4651</v>
      </c>
      <c r="G9246" s="55" t="s">
        <v>32384</v>
      </c>
      <c r="H9246" s="55">
        <v>0</v>
      </c>
    </row>
    <row r="9247" spans="1:8" ht="12.5" customHeight="1">
      <c r="A9247" s="55">
        <v>11660</v>
      </c>
      <c r="B9247" s="55">
        <v>6</v>
      </c>
      <c r="C9247" s="55" t="s">
        <v>32385</v>
      </c>
      <c r="D9247" s="55" t="s">
        <v>4649</v>
      </c>
      <c r="E9247" s="55" t="s">
        <v>32386</v>
      </c>
      <c r="F9247" s="55" t="s">
        <v>4651</v>
      </c>
      <c r="G9247" s="55" t="s">
        <v>32387</v>
      </c>
      <c r="H9247" s="55">
        <v>0</v>
      </c>
    </row>
    <row r="9248" spans="1:8" ht="12.5" customHeight="1">
      <c r="A9248" s="55">
        <v>12054</v>
      </c>
      <c r="B9248" s="55">
        <v>6</v>
      </c>
      <c r="C9248" s="55" t="s">
        <v>32388</v>
      </c>
      <c r="D9248" s="55" t="s">
        <v>4649</v>
      </c>
      <c r="E9248" s="55" t="s">
        <v>32389</v>
      </c>
      <c r="F9248" s="55" t="s">
        <v>4651</v>
      </c>
      <c r="G9248" s="55" t="s">
        <v>32390</v>
      </c>
      <c r="H9248" s="55">
        <v>0</v>
      </c>
    </row>
    <row r="9249" spans="1:8" ht="12.5" customHeight="1">
      <c r="A9249" s="55">
        <v>12060</v>
      </c>
      <c r="B9249" s="55">
        <v>6</v>
      </c>
      <c r="C9249" s="55" t="s">
        <v>32391</v>
      </c>
      <c r="D9249" s="55" t="s">
        <v>4649</v>
      </c>
      <c r="E9249" s="55" t="s">
        <v>32392</v>
      </c>
      <c r="F9249" s="55" t="s">
        <v>4651</v>
      </c>
      <c r="G9249" s="55" t="s">
        <v>32393</v>
      </c>
      <c r="H9249" s="55">
        <v>0</v>
      </c>
    </row>
    <row r="9250" spans="1:8" ht="12.5" customHeight="1">
      <c r="A9250" s="55">
        <v>12166</v>
      </c>
      <c r="B9250" s="55">
        <v>6</v>
      </c>
      <c r="C9250" s="55" t="s">
        <v>32394</v>
      </c>
      <c r="D9250" s="55" t="s">
        <v>4649</v>
      </c>
      <c r="E9250" s="55" t="s">
        <v>32395</v>
      </c>
      <c r="F9250" s="55" t="s">
        <v>4651</v>
      </c>
      <c r="G9250" s="55" t="s">
        <v>32396</v>
      </c>
      <c r="H9250" s="55">
        <v>0</v>
      </c>
    </row>
    <row r="9251" spans="1:8" ht="12.5" customHeight="1">
      <c r="A9251" s="55">
        <v>12363</v>
      </c>
      <c r="B9251" s="55">
        <v>6</v>
      </c>
      <c r="C9251" s="55" t="s">
        <v>32397</v>
      </c>
      <c r="D9251" s="55" t="s">
        <v>4649</v>
      </c>
      <c r="E9251" s="55" t="s">
        <v>32398</v>
      </c>
      <c r="F9251" s="55" t="s">
        <v>4651</v>
      </c>
      <c r="G9251" s="55" t="s">
        <v>32399</v>
      </c>
      <c r="H9251" s="55">
        <v>0</v>
      </c>
    </row>
    <row r="9252" spans="1:8" ht="12.5" customHeight="1">
      <c r="A9252" s="55">
        <v>12449</v>
      </c>
      <c r="B9252" s="55">
        <v>6</v>
      </c>
      <c r="C9252" s="55" t="s">
        <v>32400</v>
      </c>
      <c r="D9252" s="55" t="s">
        <v>4649</v>
      </c>
      <c r="E9252" s="55" t="s">
        <v>32401</v>
      </c>
      <c r="F9252" s="55" t="s">
        <v>4651</v>
      </c>
      <c r="G9252" s="55" t="s">
        <v>32402</v>
      </c>
      <c r="H9252" s="55">
        <v>0</v>
      </c>
    </row>
    <row r="9253" spans="1:8" ht="12.5" customHeight="1">
      <c r="A9253" s="55">
        <v>13988</v>
      </c>
      <c r="B9253" s="55">
        <v>6</v>
      </c>
      <c r="C9253" s="55" t="s">
        <v>32403</v>
      </c>
      <c r="D9253" s="55" t="s">
        <v>4649</v>
      </c>
      <c r="E9253" s="55" t="s">
        <v>32404</v>
      </c>
      <c r="F9253" s="55" t="s">
        <v>4651</v>
      </c>
      <c r="G9253" s="55" t="s">
        <v>32405</v>
      </c>
      <c r="H9253" s="55">
        <v>0</v>
      </c>
    </row>
    <row r="9254" spans="1:8" ht="12.5" customHeight="1">
      <c r="A9254" s="55">
        <v>14281</v>
      </c>
      <c r="B9254" s="55">
        <v>6</v>
      </c>
      <c r="C9254" s="55" t="s">
        <v>32406</v>
      </c>
      <c r="D9254" s="55" t="s">
        <v>4649</v>
      </c>
      <c r="E9254" s="55" t="s">
        <v>32407</v>
      </c>
      <c r="F9254" s="55" t="s">
        <v>4651</v>
      </c>
      <c r="G9254" s="55" t="s">
        <v>32408</v>
      </c>
      <c r="H9254" s="55">
        <v>0</v>
      </c>
    </row>
    <row r="9255" spans="1:8" ht="12.5" customHeight="1">
      <c r="A9255" s="55">
        <v>14745</v>
      </c>
      <c r="B9255" s="55">
        <v>6</v>
      </c>
      <c r="C9255" s="55" t="s">
        <v>32409</v>
      </c>
      <c r="D9255" s="55" t="s">
        <v>4649</v>
      </c>
      <c r="E9255" s="55" t="s">
        <v>32410</v>
      </c>
      <c r="F9255" s="55" t="s">
        <v>4651</v>
      </c>
      <c r="G9255" s="55" t="s">
        <v>32411</v>
      </c>
      <c r="H9255" s="55">
        <v>0</v>
      </c>
    </row>
    <row r="9256" spans="1:8" ht="12.5" customHeight="1">
      <c r="A9256" s="55">
        <v>15187</v>
      </c>
      <c r="B9256" s="55">
        <v>6</v>
      </c>
      <c r="C9256" s="55" t="s">
        <v>32412</v>
      </c>
      <c r="D9256" s="55" t="s">
        <v>4649</v>
      </c>
      <c r="E9256" s="55" t="s">
        <v>32413</v>
      </c>
      <c r="F9256" s="55" t="s">
        <v>4651</v>
      </c>
      <c r="G9256" s="55" t="s">
        <v>32414</v>
      </c>
      <c r="H9256" s="55">
        <v>0</v>
      </c>
    </row>
    <row r="9257" spans="1:8" ht="12.5" customHeight="1">
      <c r="A9257" s="55">
        <v>15251</v>
      </c>
      <c r="B9257" s="55">
        <v>6</v>
      </c>
      <c r="C9257" s="55" t="s">
        <v>32415</v>
      </c>
      <c r="D9257" s="55" t="s">
        <v>4649</v>
      </c>
      <c r="E9257" s="55" t="s">
        <v>32416</v>
      </c>
      <c r="F9257" s="55" t="s">
        <v>4651</v>
      </c>
      <c r="G9257" s="55" t="s">
        <v>32417</v>
      </c>
      <c r="H9257" s="55">
        <v>0</v>
      </c>
    </row>
    <row r="9258" spans="1:8" ht="12.5" customHeight="1">
      <c r="A9258" s="55">
        <v>15334</v>
      </c>
      <c r="B9258" s="55">
        <v>6</v>
      </c>
      <c r="C9258" s="55" t="s">
        <v>32418</v>
      </c>
      <c r="D9258" s="55" t="s">
        <v>4649</v>
      </c>
      <c r="E9258" s="55" t="s">
        <v>32419</v>
      </c>
      <c r="F9258" s="55" t="s">
        <v>4651</v>
      </c>
      <c r="G9258" s="55" t="s">
        <v>32420</v>
      </c>
      <c r="H9258" s="55">
        <v>0</v>
      </c>
    </row>
    <row r="9259" spans="1:8" ht="12.5" customHeight="1">
      <c r="A9259" s="55">
        <v>15846</v>
      </c>
      <c r="B9259" s="55">
        <v>6</v>
      </c>
      <c r="C9259" s="55" t="s">
        <v>32421</v>
      </c>
      <c r="D9259" s="55" t="s">
        <v>4649</v>
      </c>
      <c r="E9259" s="55" t="s">
        <v>32422</v>
      </c>
      <c r="F9259" s="55" t="s">
        <v>4651</v>
      </c>
      <c r="G9259" s="55" t="s">
        <v>32423</v>
      </c>
      <c r="H9259" s="55">
        <v>0</v>
      </c>
    </row>
    <row r="9260" spans="1:8" ht="12.5" customHeight="1">
      <c r="A9260" s="55">
        <v>18842</v>
      </c>
      <c r="B9260" s="55">
        <v>6</v>
      </c>
      <c r="C9260" s="55" t="s">
        <v>32424</v>
      </c>
      <c r="D9260" s="55" t="s">
        <v>4649</v>
      </c>
      <c r="E9260" s="55" t="s">
        <v>32425</v>
      </c>
      <c r="F9260" s="55" t="s">
        <v>4651</v>
      </c>
      <c r="G9260" s="55" t="s">
        <v>32426</v>
      </c>
      <c r="H9260" s="55">
        <v>0</v>
      </c>
    </row>
    <row r="9261" spans="1:8" ht="12.5" customHeight="1">
      <c r="A9261" s="55">
        <v>18884</v>
      </c>
      <c r="B9261" s="55">
        <v>6</v>
      </c>
      <c r="C9261" s="55" t="s">
        <v>32427</v>
      </c>
      <c r="D9261" s="55" t="s">
        <v>4649</v>
      </c>
      <c r="E9261" s="55" t="s">
        <v>32428</v>
      </c>
      <c r="F9261" s="55" t="s">
        <v>4651</v>
      </c>
      <c r="G9261" s="55" t="s">
        <v>32429</v>
      </c>
      <c r="H9261" s="55">
        <v>0</v>
      </c>
    </row>
    <row r="9262" spans="1:8" ht="12.5" customHeight="1">
      <c r="A9262" s="55">
        <v>18944</v>
      </c>
      <c r="B9262" s="55">
        <v>6</v>
      </c>
      <c r="C9262" s="55" t="s">
        <v>32430</v>
      </c>
      <c r="D9262" s="55" t="s">
        <v>4649</v>
      </c>
      <c r="E9262" s="55" t="s">
        <v>32431</v>
      </c>
      <c r="F9262" s="55" t="s">
        <v>4651</v>
      </c>
      <c r="G9262" s="55" t="s">
        <v>32432</v>
      </c>
      <c r="H9262" s="55">
        <v>0</v>
      </c>
    </row>
    <row r="9263" spans="1:8" ht="12.5" customHeight="1">
      <c r="A9263" s="55">
        <v>19647</v>
      </c>
      <c r="B9263" s="55">
        <v>6</v>
      </c>
      <c r="C9263" s="55" t="s">
        <v>32433</v>
      </c>
      <c r="D9263" s="55" t="s">
        <v>4649</v>
      </c>
      <c r="E9263" s="55" t="s">
        <v>32434</v>
      </c>
      <c r="F9263" s="55" t="s">
        <v>4651</v>
      </c>
      <c r="G9263" s="55" t="s">
        <v>32435</v>
      </c>
      <c r="H9263" s="55">
        <v>0</v>
      </c>
    </row>
    <row r="9264" spans="1:8" ht="12.5" customHeight="1">
      <c r="A9264" s="55">
        <v>20632</v>
      </c>
      <c r="B9264" s="55">
        <v>6</v>
      </c>
      <c r="C9264" s="55" t="s">
        <v>32436</v>
      </c>
      <c r="D9264" s="55" t="s">
        <v>4649</v>
      </c>
      <c r="E9264" s="55" t="s">
        <v>32437</v>
      </c>
      <c r="F9264" s="55" t="s">
        <v>4651</v>
      </c>
      <c r="G9264" s="55" t="s">
        <v>32438</v>
      </c>
      <c r="H9264" s="55">
        <v>0</v>
      </c>
    </row>
    <row r="9265" spans="1:8" ht="12.5" customHeight="1">
      <c r="A9265" s="55">
        <v>21726</v>
      </c>
      <c r="B9265" s="55">
        <v>6</v>
      </c>
      <c r="C9265" s="55" t="s">
        <v>32439</v>
      </c>
      <c r="D9265" s="55" t="s">
        <v>4649</v>
      </c>
      <c r="E9265" s="55" t="s">
        <v>32440</v>
      </c>
      <c r="F9265" s="55" t="s">
        <v>4651</v>
      </c>
      <c r="G9265" s="55" t="s">
        <v>32441</v>
      </c>
      <c r="H9265" s="55">
        <v>0</v>
      </c>
    </row>
    <row r="9266" spans="1:8" ht="12.5" customHeight="1">
      <c r="A9266" s="55">
        <v>22058</v>
      </c>
      <c r="B9266" s="55">
        <v>6</v>
      </c>
      <c r="C9266" s="55" t="s">
        <v>32442</v>
      </c>
      <c r="D9266" s="55" t="s">
        <v>4649</v>
      </c>
      <c r="E9266" s="55" t="s">
        <v>32443</v>
      </c>
      <c r="F9266" s="55" t="s">
        <v>4651</v>
      </c>
      <c r="G9266" s="55" t="s">
        <v>32444</v>
      </c>
      <c r="H9266" s="55">
        <v>0</v>
      </c>
    </row>
    <row r="9267" spans="1:8" ht="12.5" customHeight="1">
      <c r="A9267" s="55">
        <v>22100</v>
      </c>
      <c r="B9267" s="55">
        <v>6</v>
      </c>
      <c r="C9267" s="55" t="s">
        <v>32445</v>
      </c>
      <c r="D9267" s="55" t="s">
        <v>4649</v>
      </c>
      <c r="E9267" s="55" t="s">
        <v>32446</v>
      </c>
      <c r="F9267" s="55" t="s">
        <v>4651</v>
      </c>
      <c r="G9267" s="55" t="s">
        <v>32447</v>
      </c>
      <c r="H9267" s="55">
        <v>0</v>
      </c>
    </row>
    <row r="9268" spans="1:8" ht="12.5" customHeight="1">
      <c r="A9268" s="55">
        <v>22154</v>
      </c>
      <c r="B9268" s="55">
        <v>6</v>
      </c>
      <c r="C9268" s="55" t="s">
        <v>32448</v>
      </c>
      <c r="D9268" s="55" t="s">
        <v>4649</v>
      </c>
      <c r="E9268" s="55" t="s">
        <v>32449</v>
      </c>
      <c r="F9268" s="55" t="s">
        <v>4651</v>
      </c>
      <c r="G9268" s="55" t="s">
        <v>32450</v>
      </c>
      <c r="H9268" s="55">
        <v>0</v>
      </c>
    </row>
    <row r="9269" spans="1:8" ht="12.5" customHeight="1">
      <c r="A9269" s="55">
        <v>24487</v>
      </c>
      <c r="B9269" s="55">
        <v>6</v>
      </c>
      <c r="C9269" s="55" t="s">
        <v>32451</v>
      </c>
      <c r="D9269" s="55" t="s">
        <v>4649</v>
      </c>
      <c r="E9269" s="55" t="s">
        <v>32452</v>
      </c>
      <c r="F9269" s="55" t="s">
        <v>4651</v>
      </c>
      <c r="G9269" s="55" t="s">
        <v>32453</v>
      </c>
      <c r="H9269" s="55">
        <v>0</v>
      </c>
    </row>
    <row r="9270" spans="1:8" ht="12.5" customHeight="1">
      <c r="A9270" s="55">
        <v>24493</v>
      </c>
      <c r="B9270" s="55">
        <v>6</v>
      </c>
      <c r="C9270" s="55" t="s">
        <v>32454</v>
      </c>
      <c r="D9270" s="55" t="s">
        <v>4649</v>
      </c>
      <c r="E9270" s="55" t="s">
        <v>32455</v>
      </c>
      <c r="F9270" s="55" t="s">
        <v>4651</v>
      </c>
      <c r="G9270" s="55" t="s">
        <v>32456</v>
      </c>
      <c r="H9270" s="55">
        <v>0</v>
      </c>
    </row>
    <row r="9271" spans="1:8" ht="12.5" customHeight="1">
      <c r="A9271" s="55">
        <v>24496</v>
      </c>
      <c r="B9271" s="55">
        <v>6</v>
      </c>
      <c r="C9271" s="55" t="s">
        <v>32457</v>
      </c>
      <c r="D9271" s="55" t="s">
        <v>4649</v>
      </c>
      <c r="E9271" s="55" t="s">
        <v>32458</v>
      </c>
      <c r="F9271" s="55" t="s">
        <v>4651</v>
      </c>
      <c r="G9271" s="55" t="s">
        <v>32459</v>
      </c>
      <c r="H9271" s="55">
        <v>0</v>
      </c>
    </row>
    <row r="9272" spans="1:8" ht="12.5" customHeight="1">
      <c r="A9272" s="55">
        <v>24825</v>
      </c>
      <c r="B9272" s="55">
        <v>6</v>
      </c>
      <c r="C9272" s="55" t="s">
        <v>32460</v>
      </c>
      <c r="D9272" s="55" t="s">
        <v>4649</v>
      </c>
      <c r="E9272" s="55" t="s">
        <v>32461</v>
      </c>
      <c r="F9272" s="55" t="s">
        <v>4651</v>
      </c>
      <c r="G9272" s="55" t="s">
        <v>32462</v>
      </c>
      <c r="H9272" s="55">
        <v>0</v>
      </c>
    </row>
    <row r="9273" spans="1:8" ht="12.5" customHeight="1">
      <c r="A9273" s="55">
        <v>24986</v>
      </c>
      <c r="B9273" s="55">
        <v>6</v>
      </c>
      <c r="C9273" s="55" t="s">
        <v>32463</v>
      </c>
      <c r="D9273" s="55" t="s">
        <v>4649</v>
      </c>
      <c r="E9273" s="55" t="s">
        <v>32464</v>
      </c>
      <c r="F9273" s="55" t="s">
        <v>4651</v>
      </c>
      <c r="G9273" s="55" t="s">
        <v>32465</v>
      </c>
      <c r="H9273" s="55">
        <v>0</v>
      </c>
    </row>
    <row r="9274" spans="1:8" ht="12.5" customHeight="1">
      <c r="A9274" s="55">
        <v>25883</v>
      </c>
      <c r="B9274" s="55">
        <v>6</v>
      </c>
      <c r="C9274" s="55" t="s">
        <v>32466</v>
      </c>
      <c r="D9274" s="55" t="s">
        <v>4649</v>
      </c>
      <c r="E9274" s="55" t="s">
        <v>32467</v>
      </c>
      <c r="F9274" s="55" t="s">
        <v>4651</v>
      </c>
      <c r="G9274" s="55" t="s">
        <v>32468</v>
      </c>
      <c r="H9274" s="55">
        <v>0</v>
      </c>
    </row>
    <row r="9275" spans="1:8" ht="12.5" customHeight="1">
      <c r="A9275" s="55">
        <v>27061</v>
      </c>
      <c r="B9275" s="55">
        <v>6</v>
      </c>
      <c r="C9275" s="55" t="s">
        <v>32469</v>
      </c>
      <c r="D9275" s="55" t="s">
        <v>4649</v>
      </c>
      <c r="E9275" s="55" t="s">
        <v>32470</v>
      </c>
      <c r="F9275" s="55" t="s">
        <v>4651</v>
      </c>
      <c r="G9275" s="55" t="s">
        <v>32471</v>
      </c>
      <c r="H9275" s="55">
        <v>0</v>
      </c>
    </row>
    <row r="9276" spans="1:8" ht="12.5" customHeight="1">
      <c r="A9276" s="55">
        <v>28074</v>
      </c>
      <c r="B9276" s="55">
        <v>6</v>
      </c>
      <c r="C9276" s="55" t="s">
        <v>32472</v>
      </c>
      <c r="D9276" s="55" t="s">
        <v>4649</v>
      </c>
      <c r="E9276" s="55" t="s">
        <v>32473</v>
      </c>
      <c r="F9276" s="55" t="s">
        <v>4651</v>
      </c>
      <c r="G9276" s="55" t="s">
        <v>32474</v>
      </c>
      <c r="H9276" s="55">
        <v>0</v>
      </c>
    </row>
    <row r="9277" spans="1:8" ht="12.5" customHeight="1">
      <c r="A9277" s="55">
        <v>28101</v>
      </c>
      <c r="B9277" s="55">
        <v>6</v>
      </c>
      <c r="C9277" s="55" t="s">
        <v>32475</v>
      </c>
      <c r="D9277" s="55" t="s">
        <v>4649</v>
      </c>
      <c r="E9277" s="55" t="s">
        <v>32476</v>
      </c>
      <c r="F9277" s="55" t="s">
        <v>4651</v>
      </c>
      <c r="G9277" s="55" t="s">
        <v>32477</v>
      </c>
      <c r="H9277" s="55">
        <v>0</v>
      </c>
    </row>
    <row r="9278" spans="1:8" ht="12.5" customHeight="1">
      <c r="A9278" s="55">
        <v>28153</v>
      </c>
      <c r="B9278" s="55">
        <v>6</v>
      </c>
      <c r="C9278" s="55" t="s">
        <v>32478</v>
      </c>
      <c r="D9278" s="55" t="s">
        <v>4649</v>
      </c>
      <c r="E9278" s="55" t="s">
        <v>32479</v>
      </c>
      <c r="F9278" s="55" t="s">
        <v>4651</v>
      </c>
      <c r="G9278" s="55" t="s">
        <v>32480</v>
      </c>
      <c r="H9278" s="55">
        <v>0</v>
      </c>
    </row>
    <row r="9279" spans="1:8" ht="12.5" customHeight="1">
      <c r="A9279" s="55">
        <v>11979</v>
      </c>
      <c r="B9279" s="55">
        <v>6</v>
      </c>
      <c r="C9279" s="55" t="s">
        <v>32481</v>
      </c>
      <c r="D9279" s="55" t="s">
        <v>4649</v>
      </c>
      <c r="E9279" s="55" t="s">
        <v>32482</v>
      </c>
      <c r="F9279" s="55" t="s">
        <v>4651</v>
      </c>
      <c r="G9279" s="55" t="s">
        <v>32483</v>
      </c>
      <c r="H9279" s="55">
        <v>0</v>
      </c>
    </row>
    <row r="9280" spans="1:8" ht="12.5" customHeight="1">
      <c r="A9280" s="55">
        <v>12056</v>
      </c>
      <c r="B9280" s="55">
        <v>6</v>
      </c>
      <c r="C9280" s="55" t="s">
        <v>32484</v>
      </c>
      <c r="D9280" s="55" t="s">
        <v>4649</v>
      </c>
      <c r="E9280" s="55" t="s">
        <v>32485</v>
      </c>
      <c r="F9280" s="55" t="s">
        <v>4651</v>
      </c>
      <c r="G9280" s="55" t="s">
        <v>32486</v>
      </c>
      <c r="H9280" s="55">
        <v>0</v>
      </c>
    </row>
    <row r="9281" spans="1:8" ht="12.5" customHeight="1">
      <c r="A9281" s="55">
        <v>12154</v>
      </c>
      <c r="B9281" s="55">
        <v>6</v>
      </c>
      <c r="C9281" s="55" t="s">
        <v>32487</v>
      </c>
      <c r="D9281" s="55" t="s">
        <v>4649</v>
      </c>
      <c r="E9281" s="55" t="s">
        <v>32488</v>
      </c>
      <c r="F9281" s="55" t="s">
        <v>4651</v>
      </c>
      <c r="G9281" s="55" t="s">
        <v>32489</v>
      </c>
      <c r="H9281" s="55">
        <v>0</v>
      </c>
    </row>
    <row r="9282" spans="1:8" ht="12.5" customHeight="1">
      <c r="A9282" s="55">
        <v>12959</v>
      </c>
      <c r="B9282" s="55">
        <v>6</v>
      </c>
      <c r="C9282" s="55" t="s">
        <v>32490</v>
      </c>
      <c r="D9282" s="55" t="s">
        <v>4649</v>
      </c>
      <c r="E9282" s="55" t="s">
        <v>32491</v>
      </c>
      <c r="F9282" s="55" t="s">
        <v>4651</v>
      </c>
      <c r="G9282" s="55" t="s">
        <v>32492</v>
      </c>
      <c r="H9282" s="55">
        <v>0</v>
      </c>
    </row>
    <row r="9283" spans="1:8" ht="12.5" customHeight="1">
      <c r="A9283" s="55">
        <v>14107</v>
      </c>
      <c r="B9283" s="55">
        <v>6</v>
      </c>
      <c r="C9283" s="55" t="s">
        <v>32493</v>
      </c>
      <c r="D9283" s="55" t="s">
        <v>4649</v>
      </c>
      <c r="E9283" s="55" t="s">
        <v>32494</v>
      </c>
      <c r="F9283" s="55" t="s">
        <v>4651</v>
      </c>
      <c r="G9283" s="55" t="s">
        <v>32495</v>
      </c>
      <c r="H9283" s="55">
        <v>0</v>
      </c>
    </row>
    <row r="9284" spans="1:8" ht="12.5" customHeight="1">
      <c r="A9284" s="55">
        <v>14597</v>
      </c>
      <c r="B9284" s="55">
        <v>6</v>
      </c>
      <c r="C9284" s="55" t="s">
        <v>32496</v>
      </c>
      <c r="D9284" s="55" t="s">
        <v>4649</v>
      </c>
      <c r="E9284" s="55" t="s">
        <v>32497</v>
      </c>
      <c r="F9284" s="55" t="s">
        <v>4651</v>
      </c>
      <c r="G9284" s="55" t="s">
        <v>32498</v>
      </c>
      <c r="H9284" s="55">
        <v>0</v>
      </c>
    </row>
    <row r="9285" spans="1:8" ht="12.5" customHeight="1">
      <c r="A9285" s="55">
        <v>14910</v>
      </c>
      <c r="B9285" s="55">
        <v>6</v>
      </c>
      <c r="C9285" s="55" t="s">
        <v>32499</v>
      </c>
      <c r="D9285" s="55" t="s">
        <v>4649</v>
      </c>
      <c r="E9285" s="55" t="s">
        <v>32500</v>
      </c>
      <c r="F9285" s="55" t="s">
        <v>4651</v>
      </c>
      <c r="G9285" s="55" t="s">
        <v>32501</v>
      </c>
      <c r="H9285" s="55">
        <v>0</v>
      </c>
    </row>
    <row r="9286" spans="1:8" ht="12.5" customHeight="1">
      <c r="A9286" s="55">
        <v>15413</v>
      </c>
      <c r="B9286" s="55">
        <v>6</v>
      </c>
      <c r="C9286" s="55" t="s">
        <v>32502</v>
      </c>
      <c r="D9286" s="55" t="s">
        <v>4649</v>
      </c>
      <c r="E9286" s="55" t="s">
        <v>32503</v>
      </c>
      <c r="F9286" s="55" t="s">
        <v>4651</v>
      </c>
      <c r="G9286" s="55" t="s">
        <v>32504</v>
      </c>
      <c r="H9286" s="55">
        <v>0</v>
      </c>
    </row>
    <row r="9287" spans="1:8" ht="12.5" customHeight="1">
      <c r="A9287" s="55">
        <v>15488</v>
      </c>
      <c r="B9287" s="55">
        <v>6</v>
      </c>
      <c r="C9287" s="55" t="s">
        <v>32505</v>
      </c>
      <c r="D9287" s="55" t="s">
        <v>4649</v>
      </c>
      <c r="E9287" s="55" t="s">
        <v>32506</v>
      </c>
      <c r="F9287" s="55" t="s">
        <v>4651</v>
      </c>
      <c r="G9287" s="55" t="s">
        <v>32507</v>
      </c>
      <c r="H9287" s="55">
        <v>0</v>
      </c>
    </row>
    <row r="9288" spans="1:8" ht="12.5" customHeight="1">
      <c r="A9288" s="55">
        <v>15863</v>
      </c>
      <c r="B9288" s="55">
        <v>6</v>
      </c>
      <c r="C9288" s="55" t="s">
        <v>32508</v>
      </c>
      <c r="D9288" s="55" t="s">
        <v>4649</v>
      </c>
      <c r="E9288" s="55" t="s">
        <v>32509</v>
      </c>
      <c r="F9288" s="55" t="s">
        <v>4651</v>
      </c>
      <c r="G9288" s="55" t="s">
        <v>32510</v>
      </c>
      <c r="H9288" s="55">
        <v>0</v>
      </c>
    </row>
    <row r="9289" spans="1:8" ht="12.5" customHeight="1">
      <c r="A9289" s="55">
        <v>15879</v>
      </c>
      <c r="B9289" s="55">
        <v>6</v>
      </c>
      <c r="C9289" s="55" t="s">
        <v>32511</v>
      </c>
      <c r="D9289" s="55" t="s">
        <v>4649</v>
      </c>
      <c r="E9289" s="55" t="s">
        <v>32512</v>
      </c>
      <c r="F9289" s="55" t="s">
        <v>4651</v>
      </c>
      <c r="G9289" s="55" t="s">
        <v>32513</v>
      </c>
      <c r="H9289" s="55">
        <v>0</v>
      </c>
    </row>
    <row r="9290" spans="1:8" ht="12.5" customHeight="1">
      <c r="A9290" s="55">
        <v>16012</v>
      </c>
      <c r="B9290" s="55">
        <v>6</v>
      </c>
      <c r="C9290" s="55" t="s">
        <v>32514</v>
      </c>
      <c r="D9290" s="55" t="s">
        <v>4649</v>
      </c>
      <c r="E9290" s="55" t="s">
        <v>32515</v>
      </c>
      <c r="F9290" s="55" t="s">
        <v>4651</v>
      </c>
      <c r="G9290" s="55" t="s">
        <v>32516</v>
      </c>
      <c r="H9290" s="55">
        <v>0</v>
      </c>
    </row>
    <row r="9291" spans="1:8" ht="12.5" customHeight="1">
      <c r="A9291" s="55">
        <v>17025</v>
      </c>
      <c r="B9291" s="55">
        <v>6</v>
      </c>
      <c r="C9291" s="55" t="s">
        <v>32517</v>
      </c>
      <c r="D9291" s="55" t="s">
        <v>4649</v>
      </c>
      <c r="E9291" s="55" t="s">
        <v>32518</v>
      </c>
      <c r="F9291" s="55" t="s">
        <v>4651</v>
      </c>
      <c r="G9291" s="55" t="s">
        <v>32519</v>
      </c>
      <c r="H9291" s="55">
        <v>0</v>
      </c>
    </row>
    <row r="9292" spans="1:8" ht="12.5" customHeight="1">
      <c r="A9292" s="55">
        <v>18320</v>
      </c>
      <c r="B9292" s="55">
        <v>6</v>
      </c>
      <c r="C9292" s="55" t="s">
        <v>32520</v>
      </c>
      <c r="D9292" s="55" t="s">
        <v>4649</v>
      </c>
      <c r="E9292" s="55" t="s">
        <v>32521</v>
      </c>
      <c r="F9292" s="55" t="s">
        <v>4651</v>
      </c>
      <c r="G9292" s="55" t="s">
        <v>32522</v>
      </c>
      <c r="H9292" s="55">
        <v>0</v>
      </c>
    </row>
    <row r="9293" spans="1:8" ht="12.5" customHeight="1">
      <c r="A9293" s="55">
        <v>18959</v>
      </c>
      <c r="B9293" s="55">
        <v>6</v>
      </c>
      <c r="C9293" s="55" t="s">
        <v>32523</v>
      </c>
      <c r="D9293" s="55" t="s">
        <v>4649</v>
      </c>
      <c r="E9293" s="55" t="s">
        <v>32524</v>
      </c>
      <c r="F9293" s="55" t="s">
        <v>4651</v>
      </c>
      <c r="G9293" s="55" t="s">
        <v>32525</v>
      </c>
      <c r="H9293" s="55">
        <v>0</v>
      </c>
    </row>
    <row r="9294" spans="1:8" ht="12.5" customHeight="1">
      <c r="A9294" s="55">
        <v>20499</v>
      </c>
      <c r="B9294" s="55">
        <v>6</v>
      </c>
      <c r="C9294" s="55" t="s">
        <v>32526</v>
      </c>
      <c r="D9294" s="55" t="s">
        <v>4649</v>
      </c>
      <c r="E9294" s="55" t="s">
        <v>32527</v>
      </c>
      <c r="F9294" s="55" t="s">
        <v>4651</v>
      </c>
      <c r="G9294" s="55" t="s">
        <v>32528</v>
      </c>
      <c r="H9294" s="55">
        <v>0</v>
      </c>
    </row>
    <row r="9295" spans="1:8" ht="12.5" customHeight="1">
      <c r="A9295" s="55">
        <v>23022</v>
      </c>
      <c r="B9295" s="55">
        <v>6</v>
      </c>
      <c r="C9295" s="55" t="s">
        <v>32529</v>
      </c>
      <c r="D9295" s="55" t="s">
        <v>4649</v>
      </c>
      <c r="E9295" s="55" t="s">
        <v>32530</v>
      </c>
      <c r="F9295" s="55" t="s">
        <v>4651</v>
      </c>
      <c r="G9295" s="55" t="s">
        <v>32531</v>
      </c>
      <c r="H9295" s="55">
        <v>0</v>
      </c>
    </row>
    <row r="9296" spans="1:8" ht="12.5" customHeight="1">
      <c r="A9296" s="55">
        <v>23134</v>
      </c>
      <c r="B9296" s="55">
        <v>6</v>
      </c>
      <c r="C9296" s="55" t="s">
        <v>32532</v>
      </c>
      <c r="D9296" s="55" t="s">
        <v>4649</v>
      </c>
      <c r="E9296" s="55" t="s">
        <v>32533</v>
      </c>
      <c r="F9296" s="55" t="s">
        <v>4651</v>
      </c>
      <c r="G9296" s="55" t="s">
        <v>32534</v>
      </c>
      <c r="H9296" s="55">
        <v>0</v>
      </c>
    </row>
    <row r="9297" spans="1:8" ht="12.5" customHeight="1">
      <c r="A9297" s="55">
        <v>23306</v>
      </c>
      <c r="B9297" s="55">
        <v>6</v>
      </c>
      <c r="C9297" s="55" t="s">
        <v>32535</v>
      </c>
      <c r="D9297" s="55" t="s">
        <v>4649</v>
      </c>
      <c r="E9297" s="55" t="s">
        <v>32536</v>
      </c>
      <c r="F9297" s="55" t="s">
        <v>4651</v>
      </c>
      <c r="G9297" s="55" t="s">
        <v>32537</v>
      </c>
      <c r="H9297" s="55">
        <v>0</v>
      </c>
    </row>
    <row r="9298" spans="1:8" ht="12.5" customHeight="1">
      <c r="A9298" s="55">
        <v>24284</v>
      </c>
      <c r="B9298" s="55">
        <v>6</v>
      </c>
      <c r="C9298" s="55" t="s">
        <v>32538</v>
      </c>
      <c r="D9298" s="55" t="s">
        <v>4649</v>
      </c>
      <c r="E9298" s="55" t="s">
        <v>32539</v>
      </c>
      <c r="F9298" s="55" t="s">
        <v>4651</v>
      </c>
      <c r="G9298" s="55" t="s">
        <v>32540</v>
      </c>
      <c r="H9298" s="55">
        <v>0</v>
      </c>
    </row>
    <row r="9299" spans="1:8" ht="12.5" customHeight="1">
      <c r="A9299" s="55">
        <v>25062</v>
      </c>
      <c r="B9299" s="55">
        <v>6</v>
      </c>
      <c r="C9299" s="55" t="s">
        <v>32541</v>
      </c>
      <c r="D9299" s="55" t="s">
        <v>4649</v>
      </c>
      <c r="E9299" s="55" t="s">
        <v>32542</v>
      </c>
      <c r="F9299" s="55" t="s">
        <v>4651</v>
      </c>
      <c r="G9299" s="55" t="s">
        <v>32543</v>
      </c>
      <c r="H9299" s="55">
        <v>0</v>
      </c>
    </row>
    <row r="9300" spans="1:8" ht="12.5" customHeight="1">
      <c r="A9300" s="55">
        <v>25287</v>
      </c>
      <c r="B9300" s="55">
        <v>6</v>
      </c>
      <c r="C9300" s="55" t="s">
        <v>32544</v>
      </c>
      <c r="D9300" s="55" t="s">
        <v>4649</v>
      </c>
      <c r="E9300" s="55" t="s">
        <v>32545</v>
      </c>
      <c r="F9300" s="55" t="s">
        <v>4651</v>
      </c>
      <c r="G9300" s="55" t="s">
        <v>32546</v>
      </c>
      <c r="H9300" s="55">
        <v>0</v>
      </c>
    </row>
    <row r="9301" spans="1:8" ht="12.5" customHeight="1">
      <c r="A9301" s="55">
        <v>27404</v>
      </c>
      <c r="B9301" s="55">
        <v>6</v>
      </c>
      <c r="C9301" s="55" t="s">
        <v>32547</v>
      </c>
      <c r="D9301" s="55" t="s">
        <v>4649</v>
      </c>
      <c r="E9301" s="55" t="s">
        <v>32548</v>
      </c>
      <c r="F9301" s="55" t="s">
        <v>4651</v>
      </c>
      <c r="G9301" s="55" t="s">
        <v>32549</v>
      </c>
      <c r="H9301" s="55">
        <v>0</v>
      </c>
    </row>
    <row r="9302" spans="1:8" ht="12.5" customHeight="1">
      <c r="A9302" s="55">
        <v>28272</v>
      </c>
      <c r="B9302" s="55">
        <v>6</v>
      </c>
      <c r="C9302" s="55" t="s">
        <v>32550</v>
      </c>
      <c r="D9302" s="55" t="s">
        <v>4649</v>
      </c>
      <c r="E9302" s="55" t="s">
        <v>32551</v>
      </c>
      <c r="F9302" s="55" t="s">
        <v>4651</v>
      </c>
      <c r="G9302" s="55" t="s">
        <v>32552</v>
      </c>
      <c r="H9302" s="55">
        <v>0</v>
      </c>
    </row>
    <row r="9303" spans="1:8" ht="12.5" customHeight="1">
      <c r="A9303" s="55">
        <v>28357</v>
      </c>
      <c r="B9303" s="55">
        <v>6</v>
      </c>
      <c r="C9303" s="55" t="s">
        <v>32553</v>
      </c>
      <c r="D9303" s="55" t="s">
        <v>4649</v>
      </c>
      <c r="E9303" s="55" t="s">
        <v>32554</v>
      </c>
      <c r="F9303" s="55" t="s">
        <v>4651</v>
      </c>
      <c r="G9303" s="55" t="s">
        <v>32555</v>
      </c>
      <c r="H9303" s="55">
        <v>0</v>
      </c>
    </row>
    <row r="9304" spans="1:8" ht="12.5" customHeight="1">
      <c r="A9304" s="55">
        <v>11203</v>
      </c>
      <c r="B9304" s="55">
        <v>6</v>
      </c>
      <c r="C9304" s="55" t="s">
        <v>32556</v>
      </c>
      <c r="D9304" s="55" t="s">
        <v>4649</v>
      </c>
      <c r="E9304" s="55" t="s">
        <v>32557</v>
      </c>
      <c r="F9304" s="55" t="s">
        <v>4651</v>
      </c>
      <c r="G9304" s="55" t="s">
        <v>32558</v>
      </c>
      <c r="H9304" s="55">
        <v>0</v>
      </c>
    </row>
    <row r="9305" spans="1:8" ht="12.5" customHeight="1">
      <c r="A9305" s="55">
        <v>11523</v>
      </c>
      <c r="B9305" s="55">
        <v>6</v>
      </c>
      <c r="C9305" s="55" t="s">
        <v>32559</v>
      </c>
      <c r="D9305" s="55" t="s">
        <v>4649</v>
      </c>
      <c r="E9305" s="55" t="s">
        <v>32560</v>
      </c>
      <c r="F9305" s="55" t="s">
        <v>4651</v>
      </c>
      <c r="G9305" s="55" t="s">
        <v>32561</v>
      </c>
      <c r="H9305" s="55">
        <v>0</v>
      </c>
    </row>
    <row r="9306" spans="1:8" ht="12.5" customHeight="1">
      <c r="A9306" s="55">
        <v>12031</v>
      </c>
      <c r="B9306" s="55">
        <v>6</v>
      </c>
      <c r="C9306" s="55" t="s">
        <v>32562</v>
      </c>
      <c r="D9306" s="55" t="s">
        <v>4649</v>
      </c>
      <c r="E9306" s="55" t="s">
        <v>32563</v>
      </c>
      <c r="F9306" s="55" t="s">
        <v>4651</v>
      </c>
      <c r="G9306" s="55" t="s">
        <v>32564</v>
      </c>
      <c r="H9306" s="55">
        <v>0</v>
      </c>
    </row>
    <row r="9307" spans="1:8" ht="12.5" customHeight="1">
      <c r="A9307" s="55">
        <v>12944</v>
      </c>
      <c r="B9307" s="55">
        <v>6</v>
      </c>
      <c r="C9307" s="55" t="s">
        <v>32565</v>
      </c>
      <c r="D9307" s="55" t="s">
        <v>4649</v>
      </c>
      <c r="E9307" s="55" t="s">
        <v>32566</v>
      </c>
      <c r="F9307" s="55" t="s">
        <v>4651</v>
      </c>
      <c r="G9307" s="55" t="s">
        <v>32567</v>
      </c>
      <c r="H9307" s="55">
        <v>0</v>
      </c>
    </row>
    <row r="9308" spans="1:8" ht="12.5" customHeight="1">
      <c r="A9308" s="55">
        <v>14446</v>
      </c>
      <c r="B9308" s="55">
        <v>6</v>
      </c>
      <c r="C9308" s="55" t="s">
        <v>32568</v>
      </c>
      <c r="D9308" s="55" t="s">
        <v>4649</v>
      </c>
      <c r="E9308" s="55" t="s">
        <v>32569</v>
      </c>
      <c r="F9308" s="55" t="s">
        <v>4651</v>
      </c>
      <c r="G9308" s="55" t="s">
        <v>32570</v>
      </c>
      <c r="H9308" s="55">
        <v>0</v>
      </c>
    </row>
    <row r="9309" spans="1:8" ht="12.5" customHeight="1">
      <c r="A9309" s="55">
        <v>14606</v>
      </c>
      <c r="B9309" s="55">
        <v>6</v>
      </c>
      <c r="C9309" s="55" t="s">
        <v>32571</v>
      </c>
      <c r="D9309" s="55" t="s">
        <v>4649</v>
      </c>
      <c r="E9309" s="55" t="s">
        <v>32572</v>
      </c>
      <c r="F9309" s="55" t="s">
        <v>4651</v>
      </c>
      <c r="G9309" s="55" t="s">
        <v>32573</v>
      </c>
      <c r="H9309" s="55">
        <v>0</v>
      </c>
    </row>
    <row r="9310" spans="1:8" ht="12.5" customHeight="1">
      <c r="A9310" s="55">
        <v>14724</v>
      </c>
      <c r="B9310" s="55">
        <v>6</v>
      </c>
      <c r="C9310" s="55" t="s">
        <v>32574</v>
      </c>
      <c r="D9310" s="55" t="s">
        <v>4649</v>
      </c>
      <c r="E9310" s="55" t="s">
        <v>32575</v>
      </c>
      <c r="F9310" s="55" t="s">
        <v>4651</v>
      </c>
      <c r="G9310" s="55" t="s">
        <v>32576</v>
      </c>
      <c r="H9310" s="55">
        <v>0</v>
      </c>
    </row>
    <row r="9311" spans="1:8" ht="12.5" customHeight="1">
      <c r="A9311" s="55">
        <v>15530</v>
      </c>
      <c r="B9311" s="55">
        <v>6</v>
      </c>
      <c r="C9311" s="55" t="s">
        <v>32577</v>
      </c>
      <c r="D9311" s="55" t="s">
        <v>4649</v>
      </c>
      <c r="E9311" s="55" t="s">
        <v>32578</v>
      </c>
      <c r="F9311" s="55" t="s">
        <v>4651</v>
      </c>
      <c r="G9311" s="55" t="s">
        <v>32579</v>
      </c>
      <c r="H9311" s="55">
        <v>0</v>
      </c>
    </row>
    <row r="9312" spans="1:8" ht="12.5" customHeight="1">
      <c r="A9312" s="55">
        <v>16370</v>
      </c>
      <c r="B9312" s="55">
        <v>6</v>
      </c>
      <c r="C9312" s="55" t="s">
        <v>32580</v>
      </c>
      <c r="D9312" s="55" t="s">
        <v>4649</v>
      </c>
      <c r="E9312" s="55" t="s">
        <v>32581</v>
      </c>
      <c r="F9312" s="55" t="s">
        <v>4651</v>
      </c>
      <c r="G9312" s="55" t="s">
        <v>32582</v>
      </c>
      <c r="H9312" s="55">
        <v>0</v>
      </c>
    </row>
    <row r="9313" spans="1:8" ht="12.5" customHeight="1">
      <c r="A9313" s="55">
        <v>16678</v>
      </c>
      <c r="B9313" s="55">
        <v>6</v>
      </c>
      <c r="C9313" s="55" t="s">
        <v>32583</v>
      </c>
      <c r="D9313" s="55" t="s">
        <v>4649</v>
      </c>
      <c r="E9313" s="55" t="s">
        <v>32584</v>
      </c>
      <c r="F9313" s="55" t="s">
        <v>4651</v>
      </c>
      <c r="G9313" s="55" t="s">
        <v>32585</v>
      </c>
      <c r="H9313" s="55">
        <v>0</v>
      </c>
    </row>
    <row r="9314" spans="1:8" ht="12.5" customHeight="1">
      <c r="A9314" s="55">
        <v>16948</v>
      </c>
      <c r="B9314" s="55">
        <v>6</v>
      </c>
      <c r="C9314" s="55" t="s">
        <v>32586</v>
      </c>
      <c r="D9314" s="55" t="s">
        <v>4649</v>
      </c>
      <c r="E9314" s="55" t="s">
        <v>32587</v>
      </c>
      <c r="F9314" s="55" t="s">
        <v>4651</v>
      </c>
      <c r="G9314" s="55" t="s">
        <v>32588</v>
      </c>
      <c r="H9314" s="55">
        <v>0</v>
      </c>
    </row>
    <row r="9315" spans="1:8" ht="12.5" customHeight="1">
      <c r="A9315" s="55">
        <v>17036</v>
      </c>
      <c r="B9315" s="55">
        <v>6</v>
      </c>
      <c r="C9315" s="55" t="s">
        <v>32589</v>
      </c>
      <c r="D9315" s="55" t="s">
        <v>4649</v>
      </c>
      <c r="E9315" s="55" t="s">
        <v>32590</v>
      </c>
      <c r="F9315" s="55" t="s">
        <v>4651</v>
      </c>
      <c r="G9315" s="55" t="s">
        <v>32591</v>
      </c>
      <c r="H9315" s="55">
        <v>0</v>
      </c>
    </row>
    <row r="9316" spans="1:8" ht="12.5" customHeight="1">
      <c r="A9316" s="55">
        <v>17143</v>
      </c>
      <c r="B9316" s="55">
        <v>6</v>
      </c>
      <c r="C9316" s="55" t="s">
        <v>32592</v>
      </c>
      <c r="D9316" s="55" t="s">
        <v>4649</v>
      </c>
      <c r="E9316" s="55" t="s">
        <v>32593</v>
      </c>
      <c r="F9316" s="55" t="s">
        <v>4651</v>
      </c>
      <c r="G9316" s="55" t="s">
        <v>32594</v>
      </c>
      <c r="H9316" s="55">
        <v>0</v>
      </c>
    </row>
    <row r="9317" spans="1:8" ht="12.5" customHeight="1">
      <c r="A9317" s="55">
        <v>17867</v>
      </c>
      <c r="B9317" s="55">
        <v>6</v>
      </c>
      <c r="C9317" s="55" t="s">
        <v>32595</v>
      </c>
      <c r="D9317" s="55" t="s">
        <v>4649</v>
      </c>
      <c r="E9317" s="55" t="s">
        <v>32596</v>
      </c>
      <c r="F9317" s="55" t="s">
        <v>4651</v>
      </c>
      <c r="G9317" s="55" t="s">
        <v>32597</v>
      </c>
      <c r="H9317" s="55">
        <v>0</v>
      </c>
    </row>
    <row r="9318" spans="1:8" ht="12.5" customHeight="1">
      <c r="A9318" s="55">
        <v>18054</v>
      </c>
      <c r="B9318" s="55">
        <v>6</v>
      </c>
      <c r="C9318" s="55" t="s">
        <v>32598</v>
      </c>
      <c r="D9318" s="55" t="s">
        <v>4649</v>
      </c>
      <c r="E9318" s="55" t="s">
        <v>32599</v>
      </c>
      <c r="F9318" s="55" t="s">
        <v>4651</v>
      </c>
      <c r="G9318" s="55" t="s">
        <v>32600</v>
      </c>
      <c r="H9318" s="55">
        <v>0</v>
      </c>
    </row>
    <row r="9319" spans="1:8" ht="12.5" customHeight="1">
      <c r="A9319" s="55">
        <v>18355</v>
      </c>
      <c r="B9319" s="55">
        <v>6</v>
      </c>
      <c r="C9319" s="55" t="s">
        <v>32601</v>
      </c>
      <c r="D9319" s="55" t="s">
        <v>4649</v>
      </c>
      <c r="E9319" s="55" t="s">
        <v>32602</v>
      </c>
      <c r="F9319" s="55" t="s">
        <v>4651</v>
      </c>
      <c r="G9319" s="55" t="s">
        <v>32603</v>
      </c>
      <c r="H9319" s="55">
        <v>0</v>
      </c>
    </row>
    <row r="9320" spans="1:8" ht="12.5" customHeight="1">
      <c r="A9320" s="55">
        <v>19232</v>
      </c>
      <c r="B9320" s="55">
        <v>6</v>
      </c>
      <c r="C9320" s="55" t="s">
        <v>32604</v>
      </c>
      <c r="D9320" s="55" t="s">
        <v>4649</v>
      </c>
      <c r="E9320" s="55" t="s">
        <v>32605</v>
      </c>
      <c r="F9320" s="55" t="s">
        <v>4651</v>
      </c>
      <c r="G9320" s="55" t="s">
        <v>32606</v>
      </c>
      <c r="H9320" s="55">
        <v>0</v>
      </c>
    </row>
    <row r="9321" spans="1:8" ht="12.5" customHeight="1">
      <c r="A9321" s="55">
        <v>19693</v>
      </c>
      <c r="B9321" s="55">
        <v>6</v>
      </c>
      <c r="C9321" s="55" t="s">
        <v>32607</v>
      </c>
      <c r="D9321" s="55" t="s">
        <v>4649</v>
      </c>
      <c r="E9321" s="55" t="s">
        <v>32608</v>
      </c>
      <c r="F9321" s="55" t="s">
        <v>4651</v>
      </c>
      <c r="G9321" s="55" t="s">
        <v>32609</v>
      </c>
      <c r="H9321" s="55">
        <v>0</v>
      </c>
    </row>
    <row r="9322" spans="1:8" ht="12.5" customHeight="1">
      <c r="A9322" s="55">
        <v>20007</v>
      </c>
      <c r="B9322" s="55">
        <v>6</v>
      </c>
      <c r="C9322" s="55" t="s">
        <v>32610</v>
      </c>
      <c r="D9322" s="55" t="s">
        <v>4649</v>
      </c>
      <c r="E9322" s="55" t="s">
        <v>32611</v>
      </c>
      <c r="F9322" s="55" t="s">
        <v>4651</v>
      </c>
      <c r="G9322" s="55" t="s">
        <v>32612</v>
      </c>
      <c r="H9322" s="55">
        <v>0</v>
      </c>
    </row>
    <row r="9323" spans="1:8" ht="12.5" customHeight="1">
      <c r="A9323" s="55">
        <v>20206</v>
      </c>
      <c r="B9323" s="55">
        <v>6</v>
      </c>
      <c r="C9323" s="55" t="s">
        <v>32613</v>
      </c>
      <c r="D9323" s="55" t="s">
        <v>4649</v>
      </c>
      <c r="E9323" s="55" t="s">
        <v>32614</v>
      </c>
      <c r="F9323" s="55" t="s">
        <v>4651</v>
      </c>
      <c r="G9323" s="55" t="s">
        <v>32615</v>
      </c>
      <c r="H9323" s="55">
        <v>0</v>
      </c>
    </row>
    <row r="9324" spans="1:8" ht="12.5" customHeight="1">
      <c r="A9324" s="55">
        <v>22983</v>
      </c>
      <c r="B9324" s="55">
        <v>6</v>
      </c>
      <c r="C9324" s="55" t="s">
        <v>32616</v>
      </c>
      <c r="D9324" s="55" t="s">
        <v>4649</v>
      </c>
      <c r="E9324" s="55" t="s">
        <v>32617</v>
      </c>
      <c r="F9324" s="55" t="s">
        <v>4651</v>
      </c>
      <c r="G9324" s="55" t="s">
        <v>32618</v>
      </c>
      <c r="H9324" s="55">
        <v>0</v>
      </c>
    </row>
    <row r="9325" spans="1:8" ht="12.5" customHeight="1">
      <c r="A9325" s="55">
        <v>23255</v>
      </c>
      <c r="B9325" s="55">
        <v>6</v>
      </c>
      <c r="C9325" s="55" t="s">
        <v>32619</v>
      </c>
      <c r="D9325" s="55" t="s">
        <v>4649</v>
      </c>
      <c r="E9325" s="55" t="s">
        <v>32620</v>
      </c>
      <c r="F9325" s="55" t="s">
        <v>4651</v>
      </c>
      <c r="G9325" s="55" t="s">
        <v>32621</v>
      </c>
      <c r="H9325" s="55">
        <v>0</v>
      </c>
    </row>
    <row r="9326" spans="1:8" ht="12.5" customHeight="1">
      <c r="A9326" s="55">
        <v>23783</v>
      </c>
      <c r="B9326" s="55">
        <v>6</v>
      </c>
      <c r="C9326" s="55" t="s">
        <v>32622</v>
      </c>
      <c r="D9326" s="55" t="s">
        <v>4649</v>
      </c>
      <c r="E9326" s="55" t="s">
        <v>32623</v>
      </c>
      <c r="F9326" s="55" t="s">
        <v>4651</v>
      </c>
      <c r="G9326" s="55" t="s">
        <v>32624</v>
      </c>
      <c r="H9326" s="55">
        <v>0</v>
      </c>
    </row>
    <row r="9327" spans="1:8" ht="12.5" customHeight="1">
      <c r="A9327" s="55">
        <v>24255</v>
      </c>
      <c r="B9327" s="55">
        <v>6</v>
      </c>
      <c r="C9327" s="55" t="s">
        <v>32625</v>
      </c>
      <c r="D9327" s="55" t="s">
        <v>4649</v>
      </c>
      <c r="E9327" s="55" t="s">
        <v>32626</v>
      </c>
      <c r="F9327" s="55" t="s">
        <v>4651</v>
      </c>
      <c r="G9327" s="55" t="s">
        <v>32627</v>
      </c>
      <c r="H9327" s="55">
        <v>0</v>
      </c>
    </row>
    <row r="9328" spans="1:8" ht="12.5" customHeight="1">
      <c r="A9328" s="55">
        <v>24418</v>
      </c>
      <c r="B9328" s="55">
        <v>6</v>
      </c>
      <c r="C9328" s="55" t="s">
        <v>32628</v>
      </c>
      <c r="D9328" s="55" t="s">
        <v>4649</v>
      </c>
      <c r="E9328" s="55" t="s">
        <v>32629</v>
      </c>
      <c r="F9328" s="55" t="s">
        <v>4651</v>
      </c>
      <c r="G9328" s="55" t="s">
        <v>32630</v>
      </c>
      <c r="H9328" s="55">
        <v>0</v>
      </c>
    </row>
    <row r="9329" spans="1:8" ht="12.5" customHeight="1">
      <c r="A9329" s="55">
        <v>24625</v>
      </c>
      <c r="B9329" s="55">
        <v>6</v>
      </c>
      <c r="C9329" s="55" t="s">
        <v>32631</v>
      </c>
      <c r="D9329" s="55" t="s">
        <v>4649</v>
      </c>
      <c r="E9329" s="55" t="s">
        <v>32632</v>
      </c>
      <c r="F9329" s="55" t="s">
        <v>4651</v>
      </c>
      <c r="G9329" s="55" t="s">
        <v>32633</v>
      </c>
      <c r="H9329" s="55">
        <v>0</v>
      </c>
    </row>
    <row r="9330" spans="1:8" ht="12.5" customHeight="1">
      <c r="A9330" s="55">
        <v>24967</v>
      </c>
      <c r="B9330" s="55">
        <v>6</v>
      </c>
      <c r="C9330" s="55" t="s">
        <v>32634</v>
      </c>
      <c r="D9330" s="55" t="s">
        <v>4649</v>
      </c>
      <c r="E9330" s="55" t="s">
        <v>32635</v>
      </c>
      <c r="F9330" s="55" t="s">
        <v>4651</v>
      </c>
      <c r="G9330" s="55" t="s">
        <v>32636</v>
      </c>
      <c r="H9330" s="55">
        <v>0</v>
      </c>
    </row>
    <row r="9331" spans="1:8" ht="12.5" customHeight="1">
      <c r="A9331" s="55">
        <v>26449</v>
      </c>
      <c r="B9331" s="55">
        <v>6</v>
      </c>
      <c r="C9331" s="55" t="s">
        <v>32637</v>
      </c>
      <c r="D9331" s="55" t="s">
        <v>4649</v>
      </c>
      <c r="E9331" s="55" t="s">
        <v>32638</v>
      </c>
      <c r="F9331" s="55" t="s">
        <v>4651</v>
      </c>
      <c r="G9331" s="55" t="s">
        <v>32639</v>
      </c>
      <c r="H9331" s="55">
        <v>0</v>
      </c>
    </row>
    <row r="9332" spans="1:8" ht="12.5" customHeight="1">
      <c r="A9332" s="55">
        <v>26615</v>
      </c>
      <c r="B9332" s="55">
        <v>6</v>
      </c>
      <c r="C9332" s="55" t="s">
        <v>32640</v>
      </c>
      <c r="D9332" s="55" t="s">
        <v>4649</v>
      </c>
      <c r="E9332" s="55" t="s">
        <v>32641</v>
      </c>
      <c r="F9332" s="55" t="s">
        <v>4651</v>
      </c>
      <c r="G9332" s="55" t="s">
        <v>32642</v>
      </c>
      <c r="H9332" s="55">
        <v>0</v>
      </c>
    </row>
    <row r="9333" spans="1:8" ht="12.5" customHeight="1">
      <c r="A9333" s="55">
        <v>26630</v>
      </c>
      <c r="B9333" s="55">
        <v>6</v>
      </c>
      <c r="C9333" s="55" t="s">
        <v>32643</v>
      </c>
      <c r="D9333" s="55" t="s">
        <v>4649</v>
      </c>
      <c r="E9333" s="55" t="s">
        <v>32644</v>
      </c>
      <c r="F9333" s="55" t="s">
        <v>4651</v>
      </c>
      <c r="G9333" s="55" t="s">
        <v>32645</v>
      </c>
      <c r="H9333" s="55">
        <v>0</v>
      </c>
    </row>
    <row r="9334" spans="1:8" ht="12.5" customHeight="1">
      <c r="A9334" s="55">
        <v>27634</v>
      </c>
      <c r="B9334" s="55">
        <v>6</v>
      </c>
      <c r="C9334" s="55" t="s">
        <v>32646</v>
      </c>
      <c r="D9334" s="55" t="s">
        <v>4649</v>
      </c>
      <c r="E9334" s="55" t="s">
        <v>32647</v>
      </c>
      <c r="F9334" s="55" t="s">
        <v>4651</v>
      </c>
      <c r="G9334" s="55" t="s">
        <v>32648</v>
      </c>
      <c r="H9334" s="55">
        <v>0</v>
      </c>
    </row>
    <row r="9335" spans="1:8" ht="12.5" customHeight="1">
      <c r="A9335" s="55">
        <v>28165</v>
      </c>
      <c r="B9335" s="55">
        <v>6</v>
      </c>
      <c r="C9335" s="55" t="s">
        <v>32649</v>
      </c>
      <c r="D9335" s="55" t="s">
        <v>4649</v>
      </c>
      <c r="E9335" s="55" t="s">
        <v>32650</v>
      </c>
      <c r="F9335" s="55" t="s">
        <v>4651</v>
      </c>
      <c r="G9335" s="55" t="s">
        <v>32651</v>
      </c>
      <c r="H9335" s="55">
        <v>0</v>
      </c>
    </row>
    <row r="9336" spans="1:8" ht="12.5" customHeight="1">
      <c r="A9336" s="55">
        <v>11176</v>
      </c>
      <c r="B9336" s="55">
        <v>6</v>
      </c>
      <c r="C9336" s="55" t="s">
        <v>32652</v>
      </c>
      <c r="D9336" s="55" t="s">
        <v>4649</v>
      </c>
      <c r="E9336" s="55" t="s">
        <v>32653</v>
      </c>
      <c r="F9336" s="55" t="s">
        <v>4651</v>
      </c>
      <c r="G9336" s="55" t="s">
        <v>32654</v>
      </c>
      <c r="H9336" s="55">
        <v>0</v>
      </c>
    </row>
    <row r="9337" spans="1:8" ht="12.5" customHeight="1">
      <c r="A9337" s="55">
        <v>11869</v>
      </c>
      <c r="B9337" s="55">
        <v>6</v>
      </c>
      <c r="C9337" s="55" t="s">
        <v>32655</v>
      </c>
      <c r="D9337" s="55" t="s">
        <v>4649</v>
      </c>
      <c r="E9337" s="55" t="s">
        <v>32656</v>
      </c>
      <c r="F9337" s="55" t="s">
        <v>4651</v>
      </c>
      <c r="G9337" s="55" t="s">
        <v>32657</v>
      </c>
      <c r="H9337" s="55">
        <v>0</v>
      </c>
    </row>
    <row r="9338" spans="1:8" ht="12.5" customHeight="1">
      <c r="A9338" s="55">
        <v>12020</v>
      </c>
      <c r="B9338" s="55">
        <v>6</v>
      </c>
      <c r="C9338" s="55" t="s">
        <v>32658</v>
      </c>
      <c r="D9338" s="55" t="s">
        <v>4649</v>
      </c>
      <c r="E9338" s="55" t="s">
        <v>32659</v>
      </c>
      <c r="F9338" s="55" t="s">
        <v>4651</v>
      </c>
      <c r="G9338" s="55" t="s">
        <v>32660</v>
      </c>
      <c r="H9338" s="55">
        <v>0</v>
      </c>
    </row>
    <row r="9339" spans="1:8" ht="12.5" customHeight="1">
      <c r="A9339" s="55">
        <v>12760</v>
      </c>
      <c r="B9339" s="55">
        <v>6</v>
      </c>
      <c r="C9339" s="55" t="s">
        <v>32661</v>
      </c>
      <c r="D9339" s="55" t="s">
        <v>4649</v>
      </c>
      <c r="E9339" s="55" t="s">
        <v>32662</v>
      </c>
      <c r="F9339" s="55" t="s">
        <v>4651</v>
      </c>
      <c r="G9339" s="55" t="s">
        <v>32663</v>
      </c>
      <c r="H9339" s="55">
        <v>0</v>
      </c>
    </row>
    <row r="9340" spans="1:8" ht="12.5" customHeight="1">
      <c r="A9340" s="55">
        <v>13330</v>
      </c>
      <c r="B9340" s="55">
        <v>6</v>
      </c>
      <c r="C9340" s="55" t="s">
        <v>32664</v>
      </c>
      <c r="D9340" s="55" t="s">
        <v>4649</v>
      </c>
      <c r="E9340" s="55" t="s">
        <v>32665</v>
      </c>
      <c r="F9340" s="55" t="s">
        <v>4651</v>
      </c>
      <c r="G9340" s="55" t="s">
        <v>32666</v>
      </c>
      <c r="H9340" s="55">
        <v>0</v>
      </c>
    </row>
    <row r="9341" spans="1:8" ht="12.5" customHeight="1">
      <c r="A9341" s="55">
        <v>14582</v>
      </c>
      <c r="B9341" s="55">
        <v>6</v>
      </c>
      <c r="C9341" s="55" t="s">
        <v>32667</v>
      </c>
      <c r="D9341" s="55" t="s">
        <v>4649</v>
      </c>
      <c r="E9341" s="55" t="s">
        <v>32668</v>
      </c>
      <c r="F9341" s="55" t="s">
        <v>4651</v>
      </c>
      <c r="G9341" s="55" t="s">
        <v>32669</v>
      </c>
      <c r="H9341" s="55">
        <v>0</v>
      </c>
    </row>
    <row r="9342" spans="1:8" ht="12.5" customHeight="1">
      <c r="A9342" s="55">
        <v>14765</v>
      </c>
      <c r="B9342" s="55">
        <v>6</v>
      </c>
      <c r="C9342" s="55" t="s">
        <v>32670</v>
      </c>
      <c r="D9342" s="55" t="s">
        <v>4649</v>
      </c>
      <c r="E9342" s="55" t="s">
        <v>32671</v>
      </c>
      <c r="F9342" s="55" t="s">
        <v>4651</v>
      </c>
      <c r="G9342" s="55" t="s">
        <v>32672</v>
      </c>
      <c r="H9342" s="55">
        <v>0</v>
      </c>
    </row>
    <row r="9343" spans="1:8" ht="12.5" customHeight="1">
      <c r="A9343" s="55">
        <v>15572</v>
      </c>
      <c r="B9343" s="55">
        <v>6</v>
      </c>
      <c r="C9343" s="55" t="s">
        <v>32673</v>
      </c>
      <c r="D9343" s="55" t="s">
        <v>4649</v>
      </c>
      <c r="E9343" s="55" t="s">
        <v>32674</v>
      </c>
      <c r="F9343" s="55" t="s">
        <v>4651</v>
      </c>
      <c r="G9343" s="55" t="s">
        <v>32675</v>
      </c>
      <c r="H9343" s="55">
        <v>0</v>
      </c>
    </row>
    <row r="9344" spans="1:8" ht="12.5" customHeight="1">
      <c r="A9344" s="55">
        <v>16090</v>
      </c>
      <c r="B9344" s="55">
        <v>6</v>
      </c>
      <c r="C9344" s="55" t="s">
        <v>32676</v>
      </c>
      <c r="D9344" s="55" t="s">
        <v>4649</v>
      </c>
      <c r="E9344" s="55" t="s">
        <v>32677</v>
      </c>
      <c r="F9344" s="55" t="s">
        <v>4651</v>
      </c>
      <c r="G9344" s="55" t="s">
        <v>32678</v>
      </c>
      <c r="H9344" s="55">
        <v>0</v>
      </c>
    </row>
    <row r="9345" spans="1:8" ht="12.5" customHeight="1">
      <c r="A9345" s="55">
        <v>17409</v>
      </c>
      <c r="B9345" s="55">
        <v>6</v>
      </c>
      <c r="C9345" s="55" t="s">
        <v>32679</v>
      </c>
      <c r="D9345" s="55" t="s">
        <v>4649</v>
      </c>
      <c r="E9345" s="55" t="s">
        <v>32680</v>
      </c>
      <c r="F9345" s="55" t="s">
        <v>4651</v>
      </c>
      <c r="G9345" s="55" t="s">
        <v>32681</v>
      </c>
      <c r="H9345" s="55">
        <v>0</v>
      </c>
    </row>
    <row r="9346" spans="1:8" ht="12.5" customHeight="1">
      <c r="A9346" s="55">
        <v>17539</v>
      </c>
      <c r="B9346" s="55">
        <v>6</v>
      </c>
      <c r="C9346" s="55" t="s">
        <v>32682</v>
      </c>
      <c r="D9346" s="55" t="s">
        <v>4649</v>
      </c>
      <c r="E9346" s="55" t="s">
        <v>32683</v>
      </c>
      <c r="F9346" s="55" t="s">
        <v>4651</v>
      </c>
      <c r="G9346" s="55" t="s">
        <v>32684</v>
      </c>
      <c r="H9346" s="55">
        <v>0</v>
      </c>
    </row>
    <row r="9347" spans="1:8" ht="12.5" customHeight="1">
      <c r="A9347" s="55">
        <v>18081</v>
      </c>
      <c r="B9347" s="55">
        <v>6</v>
      </c>
      <c r="C9347" s="55" t="s">
        <v>32685</v>
      </c>
      <c r="D9347" s="55" t="s">
        <v>4649</v>
      </c>
      <c r="E9347" s="55" t="s">
        <v>32686</v>
      </c>
      <c r="F9347" s="55" t="s">
        <v>4651</v>
      </c>
      <c r="G9347" s="55" t="s">
        <v>32687</v>
      </c>
      <c r="H9347" s="55">
        <v>0</v>
      </c>
    </row>
    <row r="9348" spans="1:8" ht="12.5" customHeight="1">
      <c r="A9348" s="55">
        <v>18389</v>
      </c>
      <c r="B9348" s="55">
        <v>6</v>
      </c>
      <c r="C9348" s="55" t="s">
        <v>32688</v>
      </c>
      <c r="D9348" s="55" t="s">
        <v>4649</v>
      </c>
      <c r="E9348" s="55" t="s">
        <v>32689</v>
      </c>
      <c r="F9348" s="55" t="s">
        <v>4651</v>
      </c>
      <c r="G9348" s="55" t="s">
        <v>32690</v>
      </c>
      <c r="H9348" s="55">
        <v>0</v>
      </c>
    </row>
    <row r="9349" spans="1:8" ht="12.5" customHeight="1">
      <c r="A9349" s="55">
        <v>18759</v>
      </c>
      <c r="B9349" s="55">
        <v>6</v>
      </c>
      <c r="C9349" s="55" t="s">
        <v>32691</v>
      </c>
      <c r="D9349" s="55" t="s">
        <v>4649</v>
      </c>
      <c r="E9349" s="55" t="s">
        <v>32692</v>
      </c>
      <c r="F9349" s="55" t="s">
        <v>4651</v>
      </c>
      <c r="G9349" s="55" t="s">
        <v>32693</v>
      </c>
      <c r="H9349" s="55">
        <v>0</v>
      </c>
    </row>
    <row r="9350" spans="1:8" ht="12.5" customHeight="1">
      <c r="A9350" s="55">
        <v>19839</v>
      </c>
      <c r="B9350" s="55">
        <v>6</v>
      </c>
      <c r="C9350" s="55" t="s">
        <v>32694</v>
      </c>
      <c r="D9350" s="55" t="s">
        <v>4649</v>
      </c>
      <c r="E9350" s="55" t="s">
        <v>32695</v>
      </c>
      <c r="F9350" s="55" t="s">
        <v>4651</v>
      </c>
      <c r="G9350" s="55" t="s">
        <v>32696</v>
      </c>
      <c r="H9350" s="55">
        <v>0</v>
      </c>
    </row>
    <row r="9351" spans="1:8" ht="12.5" customHeight="1">
      <c r="A9351" s="55">
        <v>19862</v>
      </c>
      <c r="B9351" s="55">
        <v>6</v>
      </c>
      <c r="C9351" s="55" t="s">
        <v>32697</v>
      </c>
      <c r="D9351" s="55" t="s">
        <v>4649</v>
      </c>
      <c r="E9351" s="55" t="s">
        <v>32698</v>
      </c>
      <c r="F9351" s="55" t="s">
        <v>4651</v>
      </c>
      <c r="G9351" s="55" t="s">
        <v>32699</v>
      </c>
      <c r="H9351" s="55">
        <v>0</v>
      </c>
    </row>
    <row r="9352" spans="1:8" ht="12.5" customHeight="1">
      <c r="A9352" s="55">
        <v>19874</v>
      </c>
      <c r="B9352" s="55">
        <v>6</v>
      </c>
      <c r="C9352" s="55" t="s">
        <v>32700</v>
      </c>
      <c r="D9352" s="55" t="s">
        <v>4649</v>
      </c>
      <c r="E9352" s="55" t="s">
        <v>32701</v>
      </c>
      <c r="F9352" s="55" t="s">
        <v>4651</v>
      </c>
      <c r="G9352" s="55" t="s">
        <v>32702</v>
      </c>
      <c r="H9352" s="55">
        <v>0</v>
      </c>
    </row>
    <row r="9353" spans="1:8" ht="12.5" customHeight="1">
      <c r="A9353" s="55">
        <v>20318</v>
      </c>
      <c r="B9353" s="55">
        <v>6</v>
      </c>
      <c r="C9353" s="55" t="s">
        <v>32703</v>
      </c>
      <c r="D9353" s="55" t="s">
        <v>4649</v>
      </c>
      <c r="E9353" s="55" t="s">
        <v>32704</v>
      </c>
      <c r="F9353" s="55" t="s">
        <v>4651</v>
      </c>
      <c r="G9353" s="55" t="s">
        <v>32705</v>
      </c>
      <c r="H9353" s="55">
        <v>0</v>
      </c>
    </row>
    <row r="9354" spans="1:8" ht="12.5" customHeight="1">
      <c r="A9354" s="55">
        <v>20656</v>
      </c>
      <c r="B9354" s="55">
        <v>6</v>
      </c>
      <c r="C9354" s="55" t="s">
        <v>32706</v>
      </c>
      <c r="D9354" s="55" t="s">
        <v>4649</v>
      </c>
      <c r="E9354" s="55" t="s">
        <v>32707</v>
      </c>
      <c r="F9354" s="55" t="s">
        <v>4651</v>
      </c>
      <c r="G9354" s="55" t="s">
        <v>32708</v>
      </c>
      <c r="H9354" s="55">
        <v>0</v>
      </c>
    </row>
    <row r="9355" spans="1:8" ht="12.5" customHeight="1">
      <c r="A9355" s="55">
        <v>20679</v>
      </c>
      <c r="B9355" s="55">
        <v>6</v>
      </c>
      <c r="C9355" s="55" t="s">
        <v>32709</v>
      </c>
      <c r="D9355" s="55" t="s">
        <v>4649</v>
      </c>
      <c r="E9355" s="55" t="s">
        <v>32710</v>
      </c>
      <c r="F9355" s="55" t="s">
        <v>4651</v>
      </c>
      <c r="G9355" s="55" t="s">
        <v>32711</v>
      </c>
      <c r="H9355" s="55">
        <v>0</v>
      </c>
    </row>
    <row r="9356" spans="1:8" ht="12.5" customHeight="1">
      <c r="A9356" s="55">
        <v>20783</v>
      </c>
      <c r="B9356" s="55">
        <v>6</v>
      </c>
      <c r="C9356" s="55" t="s">
        <v>32712</v>
      </c>
      <c r="D9356" s="55" t="s">
        <v>4649</v>
      </c>
      <c r="E9356" s="55" t="s">
        <v>32713</v>
      </c>
      <c r="F9356" s="55" t="s">
        <v>4651</v>
      </c>
      <c r="G9356" s="55" t="s">
        <v>32714</v>
      </c>
      <c r="H9356" s="55">
        <v>0</v>
      </c>
    </row>
    <row r="9357" spans="1:8" ht="12.5" customHeight="1">
      <c r="A9357" s="55">
        <v>21138</v>
      </c>
      <c r="B9357" s="55">
        <v>6</v>
      </c>
      <c r="C9357" s="55" t="s">
        <v>32715</v>
      </c>
      <c r="D9357" s="55" t="s">
        <v>4649</v>
      </c>
      <c r="E9357" s="55" t="s">
        <v>32716</v>
      </c>
      <c r="F9357" s="55" t="s">
        <v>4651</v>
      </c>
      <c r="G9357" s="55" t="s">
        <v>32717</v>
      </c>
      <c r="H9357" s="55">
        <v>0</v>
      </c>
    </row>
    <row r="9358" spans="1:8" ht="12.5" customHeight="1">
      <c r="A9358" s="55">
        <v>21741</v>
      </c>
      <c r="B9358" s="55">
        <v>6</v>
      </c>
      <c r="C9358" s="55" t="s">
        <v>32718</v>
      </c>
      <c r="D9358" s="55" t="s">
        <v>4649</v>
      </c>
      <c r="E9358" s="55" t="s">
        <v>32719</v>
      </c>
      <c r="F9358" s="55" t="s">
        <v>4651</v>
      </c>
      <c r="G9358" s="55" t="s">
        <v>32720</v>
      </c>
      <c r="H9358" s="55">
        <v>0</v>
      </c>
    </row>
    <row r="9359" spans="1:8" ht="12.5" customHeight="1">
      <c r="A9359" s="55">
        <v>23892</v>
      </c>
      <c r="B9359" s="55">
        <v>6</v>
      </c>
      <c r="C9359" s="55" t="s">
        <v>32721</v>
      </c>
      <c r="D9359" s="55" t="s">
        <v>4649</v>
      </c>
      <c r="E9359" s="55" t="s">
        <v>32722</v>
      </c>
      <c r="F9359" s="55" t="s">
        <v>4651</v>
      </c>
      <c r="G9359" s="55" t="s">
        <v>32723</v>
      </c>
      <c r="H9359" s="55">
        <v>0</v>
      </c>
    </row>
    <row r="9360" spans="1:8" ht="12.5" customHeight="1">
      <c r="A9360" s="55">
        <v>25046</v>
      </c>
      <c r="B9360" s="55">
        <v>6</v>
      </c>
      <c r="C9360" s="55" t="s">
        <v>32724</v>
      </c>
      <c r="D9360" s="55" t="s">
        <v>4649</v>
      </c>
      <c r="E9360" s="55" t="s">
        <v>32725</v>
      </c>
      <c r="F9360" s="55" t="s">
        <v>4651</v>
      </c>
      <c r="G9360" s="55" t="s">
        <v>32726</v>
      </c>
      <c r="H9360" s="55">
        <v>0</v>
      </c>
    </row>
    <row r="9361" spans="1:8" ht="12.5" customHeight="1">
      <c r="A9361" s="55">
        <v>26013</v>
      </c>
      <c r="B9361" s="55">
        <v>6</v>
      </c>
      <c r="C9361" s="55" t="s">
        <v>32727</v>
      </c>
      <c r="D9361" s="55" t="s">
        <v>4649</v>
      </c>
      <c r="E9361" s="55" t="s">
        <v>32728</v>
      </c>
      <c r="F9361" s="55" t="s">
        <v>4651</v>
      </c>
      <c r="G9361" s="55" t="s">
        <v>32729</v>
      </c>
      <c r="H9361" s="55">
        <v>0</v>
      </c>
    </row>
    <row r="9362" spans="1:8" ht="12.5" customHeight="1">
      <c r="A9362" s="55">
        <v>28021</v>
      </c>
      <c r="B9362" s="55">
        <v>6</v>
      </c>
      <c r="C9362" s="55" t="s">
        <v>32730</v>
      </c>
      <c r="D9362" s="55" t="s">
        <v>4649</v>
      </c>
      <c r="E9362" s="55" t="s">
        <v>32731</v>
      </c>
      <c r="F9362" s="55" t="s">
        <v>4651</v>
      </c>
      <c r="G9362" s="55" t="s">
        <v>32732</v>
      </c>
      <c r="H9362" s="55">
        <v>0</v>
      </c>
    </row>
    <row r="9363" spans="1:8" ht="12.5" customHeight="1">
      <c r="A9363" s="55">
        <v>28169</v>
      </c>
      <c r="B9363" s="55">
        <v>6</v>
      </c>
      <c r="C9363" s="55" t="s">
        <v>32733</v>
      </c>
      <c r="D9363" s="55" t="s">
        <v>4649</v>
      </c>
      <c r="E9363" s="55" t="s">
        <v>32734</v>
      </c>
      <c r="F9363" s="55" t="s">
        <v>4651</v>
      </c>
      <c r="G9363" s="55" t="s">
        <v>32735</v>
      </c>
      <c r="H9363" s="55">
        <v>0</v>
      </c>
    </row>
    <row r="9364" spans="1:8" ht="12.5" customHeight="1">
      <c r="A9364" s="55">
        <v>28261</v>
      </c>
      <c r="B9364" s="55">
        <v>6</v>
      </c>
      <c r="C9364" s="55" t="s">
        <v>32736</v>
      </c>
      <c r="D9364" s="55" t="s">
        <v>4649</v>
      </c>
      <c r="E9364" s="55" t="s">
        <v>32737</v>
      </c>
      <c r="F9364" s="55" t="s">
        <v>4651</v>
      </c>
      <c r="G9364" s="55" t="s">
        <v>32738</v>
      </c>
      <c r="H9364" s="55">
        <v>0</v>
      </c>
    </row>
    <row r="9365" spans="1:8" ht="12.5" customHeight="1">
      <c r="A9365" s="55">
        <v>11738</v>
      </c>
      <c r="B9365" s="55">
        <v>6</v>
      </c>
      <c r="C9365" s="55" t="s">
        <v>32739</v>
      </c>
      <c r="D9365" s="55" t="s">
        <v>4649</v>
      </c>
      <c r="E9365" s="55" t="s">
        <v>32740</v>
      </c>
      <c r="F9365" s="55" t="s">
        <v>4651</v>
      </c>
      <c r="G9365" s="55" t="s">
        <v>32741</v>
      </c>
      <c r="H9365" s="55">
        <v>0</v>
      </c>
    </row>
    <row r="9366" spans="1:8" ht="12.5" customHeight="1">
      <c r="A9366" s="55">
        <v>12182</v>
      </c>
      <c r="B9366" s="55">
        <v>6</v>
      </c>
      <c r="C9366" s="55" t="s">
        <v>32742</v>
      </c>
      <c r="D9366" s="55" t="s">
        <v>4649</v>
      </c>
      <c r="E9366" s="55" t="s">
        <v>32743</v>
      </c>
      <c r="F9366" s="55" t="s">
        <v>4651</v>
      </c>
      <c r="G9366" s="55" t="s">
        <v>32744</v>
      </c>
      <c r="H9366" s="55">
        <v>0</v>
      </c>
    </row>
    <row r="9367" spans="1:8" ht="12.5" customHeight="1">
      <c r="A9367" s="55">
        <v>12945</v>
      </c>
      <c r="B9367" s="55">
        <v>6</v>
      </c>
      <c r="C9367" s="55" t="s">
        <v>32745</v>
      </c>
      <c r="D9367" s="55" t="s">
        <v>4649</v>
      </c>
      <c r="E9367" s="55" t="s">
        <v>32746</v>
      </c>
      <c r="F9367" s="55" t="s">
        <v>4651</v>
      </c>
      <c r="G9367" s="55" t="s">
        <v>32747</v>
      </c>
      <c r="H9367" s="55">
        <v>0</v>
      </c>
    </row>
    <row r="9368" spans="1:8" ht="12.5" customHeight="1">
      <c r="A9368" s="55">
        <v>14611</v>
      </c>
      <c r="B9368" s="55">
        <v>6</v>
      </c>
      <c r="C9368" s="55" t="s">
        <v>32748</v>
      </c>
      <c r="D9368" s="55" t="s">
        <v>4649</v>
      </c>
      <c r="E9368" s="55" t="s">
        <v>32749</v>
      </c>
      <c r="F9368" s="55" t="s">
        <v>4651</v>
      </c>
      <c r="G9368" s="55" t="s">
        <v>32750</v>
      </c>
      <c r="H9368" s="55">
        <v>0</v>
      </c>
    </row>
    <row r="9369" spans="1:8" ht="12.5" customHeight="1">
      <c r="A9369" s="55">
        <v>14641</v>
      </c>
      <c r="B9369" s="55">
        <v>6</v>
      </c>
      <c r="C9369" s="55" t="s">
        <v>32751</v>
      </c>
      <c r="D9369" s="55" t="s">
        <v>4649</v>
      </c>
      <c r="E9369" s="55" t="s">
        <v>32752</v>
      </c>
      <c r="F9369" s="55" t="s">
        <v>4651</v>
      </c>
      <c r="G9369" s="55" t="s">
        <v>32753</v>
      </c>
      <c r="H9369" s="55">
        <v>0</v>
      </c>
    </row>
    <row r="9370" spans="1:8" ht="12.5" customHeight="1">
      <c r="A9370" s="55">
        <v>15468</v>
      </c>
      <c r="B9370" s="55">
        <v>6</v>
      </c>
      <c r="C9370" s="55" t="s">
        <v>32754</v>
      </c>
      <c r="D9370" s="55" t="s">
        <v>4649</v>
      </c>
      <c r="E9370" s="55" t="s">
        <v>32755</v>
      </c>
      <c r="F9370" s="55" t="s">
        <v>4651</v>
      </c>
      <c r="G9370" s="55" t="s">
        <v>32756</v>
      </c>
      <c r="H9370" s="55">
        <v>0</v>
      </c>
    </row>
    <row r="9371" spans="1:8" ht="12.5" customHeight="1">
      <c r="A9371" s="55">
        <v>15913</v>
      </c>
      <c r="B9371" s="55">
        <v>6</v>
      </c>
      <c r="C9371" s="55" t="s">
        <v>32757</v>
      </c>
      <c r="D9371" s="55" t="s">
        <v>4649</v>
      </c>
      <c r="E9371" s="55" t="s">
        <v>32758</v>
      </c>
      <c r="F9371" s="55" t="s">
        <v>4651</v>
      </c>
      <c r="G9371" s="55" t="s">
        <v>32759</v>
      </c>
      <c r="H9371" s="55">
        <v>0</v>
      </c>
    </row>
    <row r="9372" spans="1:8" ht="12.5" customHeight="1">
      <c r="A9372" s="55">
        <v>16011</v>
      </c>
      <c r="B9372" s="55">
        <v>6</v>
      </c>
      <c r="C9372" s="55" t="s">
        <v>32760</v>
      </c>
      <c r="D9372" s="55" t="s">
        <v>4649</v>
      </c>
      <c r="E9372" s="55" t="s">
        <v>32761</v>
      </c>
      <c r="F9372" s="55" t="s">
        <v>4651</v>
      </c>
      <c r="G9372" s="55" t="s">
        <v>32762</v>
      </c>
      <c r="H9372" s="55">
        <v>0</v>
      </c>
    </row>
    <row r="9373" spans="1:8" ht="12.5" customHeight="1">
      <c r="A9373" s="55">
        <v>16021</v>
      </c>
      <c r="B9373" s="55">
        <v>6</v>
      </c>
      <c r="C9373" s="55" t="s">
        <v>32763</v>
      </c>
      <c r="D9373" s="55" t="s">
        <v>4649</v>
      </c>
      <c r="E9373" s="55" t="s">
        <v>32764</v>
      </c>
      <c r="F9373" s="55" t="s">
        <v>4651</v>
      </c>
      <c r="G9373" s="55" t="s">
        <v>32765</v>
      </c>
      <c r="H9373" s="55">
        <v>0</v>
      </c>
    </row>
    <row r="9374" spans="1:8" ht="12.5" customHeight="1">
      <c r="A9374" s="55">
        <v>16380</v>
      </c>
      <c r="B9374" s="55">
        <v>6</v>
      </c>
      <c r="C9374" s="55" t="s">
        <v>32766</v>
      </c>
      <c r="D9374" s="55" t="s">
        <v>4649</v>
      </c>
      <c r="E9374" s="55" t="s">
        <v>32767</v>
      </c>
      <c r="F9374" s="55" t="s">
        <v>4651</v>
      </c>
      <c r="G9374" s="55" t="s">
        <v>32768</v>
      </c>
      <c r="H9374" s="55">
        <v>0</v>
      </c>
    </row>
    <row r="9375" spans="1:8" ht="12.5" customHeight="1">
      <c r="A9375" s="55">
        <v>17468</v>
      </c>
      <c r="B9375" s="55">
        <v>6</v>
      </c>
      <c r="C9375" s="55" t="s">
        <v>32769</v>
      </c>
      <c r="D9375" s="55" t="s">
        <v>4649</v>
      </c>
      <c r="E9375" s="55" t="s">
        <v>32770</v>
      </c>
      <c r="F9375" s="55" t="s">
        <v>4651</v>
      </c>
      <c r="G9375" s="55" t="s">
        <v>32771</v>
      </c>
      <c r="H9375" s="55">
        <v>0</v>
      </c>
    </row>
    <row r="9376" spans="1:8" ht="12.5" customHeight="1">
      <c r="A9376" s="55">
        <v>17509</v>
      </c>
      <c r="B9376" s="55">
        <v>6</v>
      </c>
      <c r="C9376" s="55" t="s">
        <v>32772</v>
      </c>
      <c r="D9376" s="55" t="s">
        <v>4649</v>
      </c>
      <c r="E9376" s="55" t="s">
        <v>32773</v>
      </c>
      <c r="F9376" s="55" t="s">
        <v>4651</v>
      </c>
      <c r="G9376" s="55" t="s">
        <v>32774</v>
      </c>
      <c r="H9376" s="55">
        <v>0</v>
      </c>
    </row>
    <row r="9377" spans="1:8" ht="12.5" customHeight="1">
      <c r="A9377" s="55">
        <v>19827</v>
      </c>
      <c r="B9377" s="55">
        <v>6</v>
      </c>
      <c r="C9377" s="55" t="s">
        <v>32775</v>
      </c>
      <c r="D9377" s="55" t="s">
        <v>4649</v>
      </c>
      <c r="E9377" s="55" t="s">
        <v>32776</v>
      </c>
      <c r="F9377" s="55" t="s">
        <v>4651</v>
      </c>
      <c r="G9377" s="55" t="s">
        <v>32777</v>
      </c>
      <c r="H9377" s="55">
        <v>0</v>
      </c>
    </row>
    <row r="9378" spans="1:8" ht="12.5" customHeight="1">
      <c r="A9378" s="55">
        <v>20130</v>
      </c>
      <c r="B9378" s="55">
        <v>6</v>
      </c>
      <c r="C9378" s="55" t="s">
        <v>32778</v>
      </c>
      <c r="D9378" s="55" t="s">
        <v>4649</v>
      </c>
      <c r="E9378" s="55" t="s">
        <v>32779</v>
      </c>
      <c r="F9378" s="55" t="s">
        <v>4651</v>
      </c>
      <c r="G9378" s="55" t="s">
        <v>32780</v>
      </c>
      <c r="H9378" s="55">
        <v>0</v>
      </c>
    </row>
    <row r="9379" spans="1:8" ht="12.5" customHeight="1">
      <c r="A9379" s="55">
        <v>20209</v>
      </c>
      <c r="B9379" s="55">
        <v>6</v>
      </c>
      <c r="C9379" s="55" t="s">
        <v>32781</v>
      </c>
      <c r="D9379" s="55" t="s">
        <v>4649</v>
      </c>
      <c r="E9379" s="55" t="s">
        <v>32782</v>
      </c>
      <c r="F9379" s="55" t="s">
        <v>4651</v>
      </c>
      <c r="G9379" s="55" t="s">
        <v>32783</v>
      </c>
      <c r="H9379" s="55">
        <v>0</v>
      </c>
    </row>
    <row r="9380" spans="1:8" ht="12.5" customHeight="1">
      <c r="A9380" s="55">
        <v>21446</v>
      </c>
      <c r="B9380" s="55">
        <v>6</v>
      </c>
      <c r="C9380" s="55" t="s">
        <v>32784</v>
      </c>
      <c r="D9380" s="55" t="s">
        <v>4649</v>
      </c>
      <c r="E9380" s="55" t="s">
        <v>32785</v>
      </c>
      <c r="F9380" s="55" t="s">
        <v>4651</v>
      </c>
      <c r="G9380" s="55" t="s">
        <v>32786</v>
      </c>
      <c r="H9380" s="55">
        <v>0</v>
      </c>
    </row>
    <row r="9381" spans="1:8" ht="12.5" customHeight="1">
      <c r="A9381" s="55">
        <v>21581</v>
      </c>
      <c r="B9381" s="55">
        <v>6</v>
      </c>
      <c r="C9381" s="55" t="s">
        <v>32787</v>
      </c>
      <c r="D9381" s="55" t="s">
        <v>4649</v>
      </c>
      <c r="E9381" s="55" t="s">
        <v>32788</v>
      </c>
      <c r="F9381" s="55" t="s">
        <v>4651</v>
      </c>
      <c r="G9381" s="55" t="s">
        <v>32789</v>
      </c>
      <c r="H9381" s="55">
        <v>0</v>
      </c>
    </row>
    <row r="9382" spans="1:8" ht="12.5" customHeight="1">
      <c r="A9382" s="55">
        <v>21813</v>
      </c>
      <c r="B9382" s="55">
        <v>6</v>
      </c>
      <c r="C9382" s="55" t="s">
        <v>32790</v>
      </c>
      <c r="D9382" s="55" t="s">
        <v>4649</v>
      </c>
      <c r="E9382" s="55" t="s">
        <v>32791</v>
      </c>
      <c r="F9382" s="55" t="s">
        <v>4651</v>
      </c>
      <c r="G9382" s="55" t="s">
        <v>32792</v>
      </c>
      <c r="H9382" s="55">
        <v>0</v>
      </c>
    </row>
    <row r="9383" spans="1:8" ht="12.5" customHeight="1">
      <c r="A9383" s="55">
        <v>23716</v>
      </c>
      <c r="B9383" s="55">
        <v>6</v>
      </c>
      <c r="C9383" s="55" t="s">
        <v>32793</v>
      </c>
      <c r="D9383" s="55" t="s">
        <v>4649</v>
      </c>
      <c r="E9383" s="55" t="s">
        <v>32794</v>
      </c>
      <c r="F9383" s="55" t="s">
        <v>4651</v>
      </c>
      <c r="G9383" s="55" t="s">
        <v>32795</v>
      </c>
      <c r="H9383" s="55">
        <v>0</v>
      </c>
    </row>
    <row r="9384" spans="1:8" ht="12.5" customHeight="1">
      <c r="A9384" s="55">
        <v>24489</v>
      </c>
      <c r="B9384" s="55">
        <v>6</v>
      </c>
      <c r="C9384" s="55" t="s">
        <v>32796</v>
      </c>
      <c r="D9384" s="55" t="s">
        <v>4649</v>
      </c>
      <c r="E9384" s="55" t="s">
        <v>32797</v>
      </c>
      <c r="F9384" s="55" t="s">
        <v>4651</v>
      </c>
      <c r="G9384" s="55" t="s">
        <v>32798</v>
      </c>
      <c r="H9384" s="55">
        <v>0</v>
      </c>
    </row>
    <row r="9385" spans="1:8" ht="12.5" customHeight="1">
      <c r="A9385" s="55">
        <v>24746</v>
      </c>
      <c r="B9385" s="55">
        <v>6</v>
      </c>
      <c r="C9385" s="55" t="s">
        <v>32799</v>
      </c>
      <c r="D9385" s="55" t="s">
        <v>4649</v>
      </c>
      <c r="E9385" s="55" t="s">
        <v>32800</v>
      </c>
      <c r="F9385" s="55" t="s">
        <v>4651</v>
      </c>
      <c r="G9385" s="55" t="s">
        <v>32801</v>
      </c>
      <c r="H9385" s="55">
        <v>0</v>
      </c>
    </row>
    <row r="9386" spans="1:8" ht="12.5" customHeight="1">
      <c r="A9386" s="55">
        <v>24805</v>
      </c>
      <c r="B9386" s="55">
        <v>6</v>
      </c>
      <c r="C9386" s="55" t="s">
        <v>32802</v>
      </c>
      <c r="D9386" s="55" t="s">
        <v>4649</v>
      </c>
      <c r="E9386" s="55" t="s">
        <v>32803</v>
      </c>
      <c r="F9386" s="55" t="s">
        <v>4651</v>
      </c>
      <c r="G9386" s="55" t="s">
        <v>32804</v>
      </c>
      <c r="H9386" s="55">
        <v>0</v>
      </c>
    </row>
    <row r="9387" spans="1:8" ht="12.5" customHeight="1">
      <c r="A9387" s="55">
        <v>24832</v>
      </c>
      <c r="B9387" s="55">
        <v>6</v>
      </c>
      <c r="C9387" s="55" t="s">
        <v>32805</v>
      </c>
      <c r="D9387" s="55" t="s">
        <v>4649</v>
      </c>
      <c r="E9387" s="55" t="s">
        <v>32806</v>
      </c>
      <c r="F9387" s="55" t="s">
        <v>4651</v>
      </c>
      <c r="G9387" s="55" t="s">
        <v>32807</v>
      </c>
      <c r="H9387" s="55">
        <v>0</v>
      </c>
    </row>
    <row r="9388" spans="1:8" ht="12.5" customHeight="1">
      <c r="A9388" s="55">
        <v>26495</v>
      </c>
      <c r="B9388" s="55">
        <v>6</v>
      </c>
      <c r="C9388" s="55" t="s">
        <v>32808</v>
      </c>
      <c r="D9388" s="55" t="s">
        <v>4649</v>
      </c>
      <c r="E9388" s="55" t="s">
        <v>32809</v>
      </c>
      <c r="F9388" s="55" t="s">
        <v>4651</v>
      </c>
      <c r="G9388" s="55" t="s">
        <v>32810</v>
      </c>
      <c r="H9388" s="55">
        <v>0</v>
      </c>
    </row>
    <row r="9389" spans="1:8" ht="12.5" customHeight="1">
      <c r="A9389" s="55">
        <v>27099</v>
      </c>
      <c r="B9389" s="55">
        <v>6</v>
      </c>
      <c r="C9389" s="55" t="s">
        <v>32811</v>
      </c>
      <c r="D9389" s="55" t="s">
        <v>4649</v>
      </c>
      <c r="E9389" s="55" t="s">
        <v>32812</v>
      </c>
      <c r="F9389" s="55" t="s">
        <v>4651</v>
      </c>
      <c r="G9389" s="55" t="s">
        <v>32813</v>
      </c>
      <c r="H9389" s="55">
        <v>0</v>
      </c>
    </row>
    <row r="9390" spans="1:8" ht="12.5" customHeight="1">
      <c r="A9390" s="55">
        <v>27242</v>
      </c>
      <c r="B9390" s="55">
        <v>6</v>
      </c>
      <c r="C9390" s="55" t="s">
        <v>32814</v>
      </c>
      <c r="D9390" s="55" t="s">
        <v>4649</v>
      </c>
      <c r="E9390" s="55" t="s">
        <v>32815</v>
      </c>
      <c r="F9390" s="55" t="s">
        <v>4651</v>
      </c>
      <c r="G9390" s="55" t="s">
        <v>32816</v>
      </c>
      <c r="H9390" s="55">
        <v>0</v>
      </c>
    </row>
    <row r="9391" spans="1:8" ht="12.5" customHeight="1">
      <c r="A9391" s="55">
        <v>27403</v>
      </c>
      <c r="B9391" s="55">
        <v>6</v>
      </c>
      <c r="C9391" s="55" t="s">
        <v>32817</v>
      </c>
      <c r="D9391" s="55" t="s">
        <v>4649</v>
      </c>
      <c r="E9391" s="55" t="s">
        <v>32818</v>
      </c>
      <c r="F9391" s="55" t="s">
        <v>4651</v>
      </c>
      <c r="G9391" s="55" t="s">
        <v>32819</v>
      </c>
      <c r="H9391" s="55">
        <v>0</v>
      </c>
    </row>
    <row r="9392" spans="1:8" ht="12.5" customHeight="1">
      <c r="A9392" s="55">
        <v>11441</v>
      </c>
      <c r="B9392" s="55">
        <v>7</v>
      </c>
      <c r="C9392" s="55" t="s">
        <v>32820</v>
      </c>
      <c r="D9392" s="55" t="s">
        <v>4649</v>
      </c>
      <c r="E9392" s="55" t="s">
        <v>32821</v>
      </c>
      <c r="F9392" s="55" t="s">
        <v>4651</v>
      </c>
      <c r="G9392" s="55" t="s">
        <v>32822</v>
      </c>
      <c r="H9392" s="55">
        <v>0</v>
      </c>
    </row>
    <row r="9393" spans="1:8" ht="12.5" customHeight="1">
      <c r="A9393" s="55">
        <v>11601</v>
      </c>
      <c r="B9393" s="55">
        <v>7</v>
      </c>
      <c r="C9393" s="55" t="s">
        <v>32823</v>
      </c>
      <c r="D9393" s="55" t="s">
        <v>4649</v>
      </c>
      <c r="E9393" s="55" t="s">
        <v>32824</v>
      </c>
      <c r="F9393" s="55" t="s">
        <v>4651</v>
      </c>
      <c r="G9393" s="55" t="s">
        <v>32825</v>
      </c>
      <c r="H9393" s="55">
        <v>0</v>
      </c>
    </row>
    <row r="9394" spans="1:8" ht="12.5" customHeight="1">
      <c r="A9394" s="55">
        <v>12488</v>
      </c>
      <c r="B9394" s="55">
        <v>7</v>
      </c>
      <c r="C9394" s="55" t="s">
        <v>32826</v>
      </c>
      <c r="D9394" s="55" t="s">
        <v>4649</v>
      </c>
      <c r="E9394" s="55" t="s">
        <v>32827</v>
      </c>
      <c r="F9394" s="55" t="s">
        <v>4651</v>
      </c>
      <c r="G9394" s="55" t="s">
        <v>32828</v>
      </c>
      <c r="H9394" s="55">
        <v>0</v>
      </c>
    </row>
    <row r="9395" spans="1:8" ht="12.5" customHeight="1">
      <c r="A9395" s="55">
        <v>12842</v>
      </c>
      <c r="B9395" s="55">
        <v>7</v>
      </c>
      <c r="C9395" s="55" t="s">
        <v>32829</v>
      </c>
      <c r="D9395" s="55" t="s">
        <v>4649</v>
      </c>
      <c r="E9395" s="55" t="s">
        <v>32830</v>
      </c>
      <c r="F9395" s="55" t="s">
        <v>4651</v>
      </c>
      <c r="G9395" s="55" t="s">
        <v>32831</v>
      </c>
      <c r="H9395" s="55">
        <v>0</v>
      </c>
    </row>
    <row r="9396" spans="1:8" ht="12.5" customHeight="1">
      <c r="A9396" s="55">
        <v>13611</v>
      </c>
      <c r="B9396" s="55">
        <v>7</v>
      </c>
      <c r="C9396" s="55" t="s">
        <v>32832</v>
      </c>
      <c r="D9396" s="55" t="s">
        <v>4649</v>
      </c>
      <c r="E9396" s="55" t="s">
        <v>32833</v>
      </c>
      <c r="F9396" s="55" t="s">
        <v>4651</v>
      </c>
      <c r="G9396" s="55" t="s">
        <v>32834</v>
      </c>
      <c r="H9396" s="55">
        <v>0</v>
      </c>
    </row>
    <row r="9397" spans="1:8" ht="12.5" customHeight="1">
      <c r="A9397" s="55">
        <v>14532</v>
      </c>
      <c r="B9397" s="55">
        <v>7</v>
      </c>
      <c r="C9397" s="55" t="s">
        <v>32835</v>
      </c>
      <c r="D9397" s="55" t="s">
        <v>4649</v>
      </c>
      <c r="E9397" s="55" t="s">
        <v>32836</v>
      </c>
      <c r="F9397" s="55" t="s">
        <v>4651</v>
      </c>
      <c r="G9397" s="55" t="s">
        <v>32837</v>
      </c>
      <c r="H9397" s="55">
        <v>0</v>
      </c>
    </row>
    <row r="9398" spans="1:8" ht="12.5" customHeight="1">
      <c r="A9398" s="55">
        <v>14851</v>
      </c>
      <c r="B9398" s="55">
        <v>7</v>
      </c>
      <c r="C9398" s="55" t="s">
        <v>32838</v>
      </c>
      <c r="D9398" s="55" t="s">
        <v>4649</v>
      </c>
      <c r="E9398" s="55" t="s">
        <v>32839</v>
      </c>
      <c r="F9398" s="55" t="s">
        <v>4651</v>
      </c>
      <c r="G9398" s="55" t="s">
        <v>32840</v>
      </c>
      <c r="H9398" s="55">
        <v>0</v>
      </c>
    </row>
    <row r="9399" spans="1:8" ht="12.5" customHeight="1">
      <c r="A9399" s="55">
        <v>15109</v>
      </c>
      <c r="B9399" s="55">
        <v>7</v>
      </c>
      <c r="C9399" s="55" t="s">
        <v>32841</v>
      </c>
      <c r="D9399" s="55" t="s">
        <v>4649</v>
      </c>
      <c r="E9399" s="55" t="s">
        <v>32842</v>
      </c>
      <c r="F9399" s="55" t="s">
        <v>4651</v>
      </c>
      <c r="G9399" s="55" t="s">
        <v>32843</v>
      </c>
      <c r="H9399" s="55">
        <v>0</v>
      </c>
    </row>
    <row r="9400" spans="1:8" ht="12.5" customHeight="1">
      <c r="A9400" s="55">
        <v>15921</v>
      </c>
      <c r="B9400" s="55">
        <v>7</v>
      </c>
      <c r="C9400" s="55" t="s">
        <v>32844</v>
      </c>
      <c r="D9400" s="55" t="s">
        <v>4649</v>
      </c>
      <c r="E9400" s="55" t="s">
        <v>32845</v>
      </c>
      <c r="F9400" s="55" t="s">
        <v>4651</v>
      </c>
      <c r="G9400" s="55" t="s">
        <v>32846</v>
      </c>
      <c r="H9400" s="55">
        <v>0</v>
      </c>
    </row>
    <row r="9401" spans="1:8" ht="12.5" customHeight="1">
      <c r="A9401" s="55">
        <v>16330</v>
      </c>
      <c r="B9401" s="55">
        <v>7</v>
      </c>
      <c r="C9401" s="55" t="s">
        <v>32847</v>
      </c>
      <c r="D9401" s="55" t="s">
        <v>4649</v>
      </c>
      <c r="E9401" s="55" t="s">
        <v>32848</v>
      </c>
      <c r="F9401" s="55" t="s">
        <v>4651</v>
      </c>
      <c r="G9401" s="55" t="s">
        <v>32849</v>
      </c>
      <c r="H9401" s="55">
        <v>0</v>
      </c>
    </row>
    <row r="9402" spans="1:8" ht="12.5" customHeight="1">
      <c r="A9402" s="55">
        <v>16596</v>
      </c>
      <c r="B9402" s="55">
        <v>7</v>
      </c>
      <c r="C9402" s="55" t="s">
        <v>32850</v>
      </c>
      <c r="D9402" s="55" t="s">
        <v>4649</v>
      </c>
      <c r="E9402" s="55" t="s">
        <v>32851</v>
      </c>
      <c r="F9402" s="55" t="s">
        <v>4651</v>
      </c>
      <c r="G9402" s="55" t="s">
        <v>32852</v>
      </c>
      <c r="H9402" s="55">
        <v>0</v>
      </c>
    </row>
    <row r="9403" spans="1:8" ht="12.5" customHeight="1">
      <c r="A9403" s="55">
        <v>17827</v>
      </c>
      <c r="B9403" s="55">
        <v>7</v>
      </c>
      <c r="C9403" s="55" t="s">
        <v>32853</v>
      </c>
      <c r="D9403" s="55" t="s">
        <v>4649</v>
      </c>
      <c r="E9403" s="55" t="s">
        <v>32854</v>
      </c>
      <c r="F9403" s="55" t="s">
        <v>4651</v>
      </c>
      <c r="G9403" s="55" t="s">
        <v>32855</v>
      </c>
      <c r="H9403" s="55">
        <v>0</v>
      </c>
    </row>
    <row r="9404" spans="1:8" ht="12.5" customHeight="1">
      <c r="A9404" s="55">
        <v>19419</v>
      </c>
      <c r="B9404" s="55">
        <v>7</v>
      </c>
      <c r="C9404" s="55" t="s">
        <v>32856</v>
      </c>
      <c r="D9404" s="55" t="s">
        <v>4649</v>
      </c>
      <c r="E9404" s="55" t="s">
        <v>32857</v>
      </c>
      <c r="F9404" s="55" t="s">
        <v>4651</v>
      </c>
      <c r="G9404" s="55" t="s">
        <v>32858</v>
      </c>
      <c r="H9404" s="55">
        <v>0</v>
      </c>
    </row>
    <row r="9405" spans="1:8" ht="12.5" customHeight="1">
      <c r="A9405" s="55">
        <v>19932</v>
      </c>
      <c r="B9405" s="55">
        <v>7</v>
      </c>
      <c r="C9405" s="55" t="s">
        <v>32859</v>
      </c>
      <c r="D9405" s="55" t="s">
        <v>4649</v>
      </c>
      <c r="E9405" s="55" t="s">
        <v>32860</v>
      </c>
      <c r="F9405" s="55" t="s">
        <v>4651</v>
      </c>
      <c r="G9405" s="55" t="s">
        <v>32861</v>
      </c>
      <c r="H9405" s="55">
        <v>0</v>
      </c>
    </row>
    <row r="9406" spans="1:8" ht="12.5" customHeight="1">
      <c r="A9406" s="55">
        <v>20897</v>
      </c>
      <c r="B9406" s="55">
        <v>7</v>
      </c>
      <c r="C9406" s="55" t="s">
        <v>32862</v>
      </c>
      <c r="D9406" s="55" t="s">
        <v>4649</v>
      </c>
      <c r="E9406" s="55" t="s">
        <v>32863</v>
      </c>
      <c r="F9406" s="55" t="s">
        <v>4651</v>
      </c>
      <c r="G9406" s="55" t="s">
        <v>32864</v>
      </c>
      <c r="H9406" s="55">
        <v>0</v>
      </c>
    </row>
    <row r="9407" spans="1:8" ht="12.5" customHeight="1">
      <c r="A9407" s="55">
        <v>21033</v>
      </c>
      <c r="B9407" s="55">
        <v>7</v>
      </c>
      <c r="C9407" s="55" t="s">
        <v>32865</v>
      </c>
      <c r="D9407" s="55" t="s">
        <v>4649</v>
      </c>
      <c r="E9407" s="55" t="s">
        <v>32866</v>
      </c>
      <c r="F9407" s="55" t="s">
        <v>4651</v>
      </c>
      <c r="G9407" s="55" t="s">
        <v>32867</v>
      </c>
      <c r="H9407" s="55">
        <v>0</v>
      </c>
    </row>
    <row r="9408" spans="1:8" ht="12.5" customHeight="1">
      <c r="A9408" s="55">
        <v>21513</v>
      </c>
      <c r="B9408" s="55">
        <v>7</v>
      </c>
      <c r="C9408" s="55" t="s">
        <v>32868</v>
      </c>
      <c r="D9408" s="55" t="s">
        <v>4649</v>
      </c>
      <c r="E9408" s="55" t="s">
        <v>32869</v>
      </c>
      <c r="F9408" s="55" t="s">
        <v>4651</v>
      </c>
      <c r="G9408" s="55" t="s">
        <v>32870</v>
      </c>
      <c r="H9408" s="55">
        <v>0</v>
      </c>
    </row>
    <row r="9409" spans="1:8" ht="12.5" customHeight="1">
      <c r="A9409" s="55">
        <v>21912</v>
      </c>
      <c r="B9409" s="55">
        <v>7</v>
      </c>
      <c r="C9409" s="55" t="s">
        <v>32871</v>
      </c>
      <c r="D9409" s="55" t="s">
        <v>4649</v>
      </c>
      <c r="E9409" s="55" t="s">
        <v>32872</v>
      </c>
      <c r="F9409" s="55" t="s">
        <v>4651</v>
      </c>
      <c r="G9409" s="55" t="s">
        <v>32873</v>
      </c>
      <c r="H9409" s="55">
        <v>0</v>
      </c>
    </row>
    <row r="9410" spans="1:8" ht="12.5" customHeight="1">
      <c r="A9410" s="55">
        <v>22324</v>
      </c>
      <c r="B9410" s="55">
        <v>7</v>
      </c>
      <c r="C9410" s="55" t="s">
        <v>32874</v>
      </c>
      <c r="D9410" s="55" t="s">
        <v>4649</v>
      </c>
      <c r="E9410" s="55" t="s">
        <v>32875</v>
      </c>
      <c r="F9410" s="55" t="s">
        <v>4651</v>
      </c>
      <c r="G9410" s="55" t="s">
        <v>32876</v>
      </c>
      <c r="H9410" s="55">
        <v>0</v>
      </c>
    </row>
    <row r="9411" spans="1:8" ht="12.5" customHeight="1">
      <c r="A9411" s="55">
        <v>22484</v>
      </c>
      <c r="B9411" s="55">
        <v>7</v>
      </c>
      <c r="C9411" s="55" t="s">
        <v>32877</v>
      </c>
      <c r="D9411" s="55" t="s">
        <v>4649</v>
      </c>
      <c r="E9411" s="55" t="s">
        <v>32878</v>
      </c>
      <c r="F9411" s="55" t="s">
        <v>4651</v>
      </c>
      <c r="G9411" s="55" t="s">
        <v>32879</v>
      </c>
      <c r="H9411" s="55">
        <v>0</v>
      </c>
    </row>
    <row r="9412" spans="1:8" ht="12.5" customHeight="1">
      <c r="A9412" s="55">
        <v>23754</v>
      </c>
      <c r="B9412" s="55">
        <v>7</v>
      </c>
      <c r="C9412" s="55" t="s">
        <v>32880</v>
      </c>
      <c r="D9412" s="55" t="s">
        <v>4649</v>
      </c>
      <c r="E9412" s="55" t="s">
        <v>32881</v>
      </c>
      <c r="F9412" s="55" t="s">
        <v>4651</v>
      </c>
      <c r="G9412" s="55" t="s">
        <v>32882</v>
      </c>
      <c r="H9412" s="55">
        <v>0</v>
      </c>
    </row>
    <row r="9413" spans="1:8" ht="12.5" customHeight="1">
      <c r="A9413" s="55">
        <v>24076</v>
      </c>
      <c r="B9413" s="55">
        <v>7</v>
      </c>
      <c r="C9413" s="55" t="s">
        <v>32883</v>
      </c>
      <c r="D9413" s="55" t="s">
        <v>4649</v>
      </c>
      <c r="E9413" s="55" t="s">
        <v>32884</v>
      </c>
      <c r="F9413" s="55" t="s">
        <v>4651</v>
      </c>
      <c r="G9413" s="55" t="s">
        <v>32885</v>
      </c>
      <c r="H9413" s="55">
        <v>0</v>
      </c>
    </row>
    <row r="9414" spans="1:8" ht="12.5" customHeight="1">
      <c r="A9414" s="55">
        <v>24135</v>
      </c>
      <c r="B9414" s="55">
        <v>7</v>
      </c>
      <c r="C9414" s="55" t="s">
        <v>32886</v>
      </c>
      <c r="D9414" s="55" t="s">
        <v>4649</v>
      </c>
      <c r="E9414" s="55" t="s">
        <v>32887</v>
      </c>
      <c r="F9414" s="55" t="s">
        <v>4651</v>
      </c>
      <c r="G9414" s="55" t="s">
        <v>32888</v>
      </c>
      <c r="H9414" s="55">
        <v>0</v>
      </c>
    </row>
    <row r="9415" spans="1:8" ht="12.5" customHeight="1">
      <c r="A9415" s="55">
        <v>24383</v>
      </c>
      <c r="B9415" s="55">
        <v>7</v>
      </c>
      <c r="C9415" s="55" t="s">
        <v>32889</v>
      </c>
      <c r="D9415" s="55" t="s">
        <v>4649</v>
      </c>
      <c r="E9415" s="55" t="s">
        <v>32890</v>
      </c>
      <c r="F9415" s="55" t="s">
        <v>4651</v>
      </c>
      <c r="G9415" s="55" t="s">
        <v>32891</v>
      </c>
      <c r="H9415" s="55">
        <v>0</v>
      </c>
    </row>
    <row r="9416" spans="1:8" ht="12.5" customHeight="1">
      <c r="A9416" s="55">
        <v>25320</v>
      </c>
      <c r="B9416" s="55">
        <v>7</v>
      </c>
      <c r="C9416" s="55" t="s">
        <v>32892</v>
      </c>
      <c r="D9416" s="55" t="s">
        <v>4649</v>
      </c>
      <c r="E9416" s="55" t="s">
        <v>32893</v>
      </c>
      <c r="F9416" s="55" t="s">
        <v>4651</v>
      </c>
      <c r="G9416" s="55" t="s">
        <v>32894</v>
      </c>
      <c r="H9416" s="55">
        <v>0</v>
      </c>
    </row>
    <row r="9417" spans="1:8" ht="12.5" customHeight="1">
      <c r="A9417" s="55">
        <v>25700</v>
      </c>
      <c r="B9417" s="55">
        <v>7</v>
      </c>
      <c r="C9417" s="55" t="s">
        <v>32895</v>
      </c>
      <c r="D9417" s="55" t="s">
        <v>4649</v>
      </c>
      <c r="E9417" s="55" t="s">
        <v>32896</v>
      </c>
      <c r="F9417" s="55" t="s">
        <v>4651</v>
      </c>
      <c r="G9417" s="55" t="s">
        <v>32897</v>
      </c>
      <c r="H9417" s="55">
        <v>0</v>
      </c>
    </row>
    <row r="9418" spans="1:8" ht="12.5" customHeight="1">
      <c r="A9418" s="55">
        <v>25787</v>
      </c>
      <c r="B9418" s="55">
        <v>7</v>
      </c>
      <c r="C9418" s="55" t="s">
        <v>32898</v>
      </c>
      <c r="D9418" s="55" t="s">
        <v>4649</v>
      </c>
      <c r="E9418" s="55" t="s">
        <v>32899</v>
      </c>
      <c r="F9418" s="55" t="s">
        <v>4651</v>
      </c>
      <c r="G9418" s="55" t="s">
        <v>32900</v>
      </c>
      <c r="H9418" s="55">
        <v>0</v>
      </c>
    </row>
    <row r="9419" spans="1:8" ht="12.5" customHeight="1">
      <c r="A9419" s="55">
        <v>26965</v>
      </c>
      <c r="B9419" s="55">
        <v>7</v>
      </c>
      <c r="C9419" s="55" t="s">
        <v>32901</v>
      </c>
      <c r="D9419" s="55" t="s">
        <v>4649</v>
      </c>
      <c r="E9419" s="55" t="s">
        <v>32902</v>
      </c>
      <c r="F9419" s="55" t="s">
        <v>4651</v>
      </c>
      <c r="G9419" s="55" t="s">
        <v>32903</v>
      </c>
      <c r="H9419" s="55">
        <v>0</v>
      </c>
    </row>
    <row r="9420" spans="1:8" ht="12.5" customHeight="1">
      <c r="A9420" s="55">
        <v>27784</v>
      </c>
      <c r="B9420" s="55">
        <v>7</v>
      </c>
      <c r="C9420" s="55" t="s">
        <v>32904</v>
      </c>
      <c r="D9420" s="55" t="s">
        <v>4649</v>
      </c>
      <c r="E9420" s="55" t="s">
        <v>32905</v>
      </c>
      <c r="F9420" s="55" t="s">
        <v>4651</v>
      </c>
      <c r="G9420" s="55" t="s">
        <v>32906</v>
      </c>
      <c r="H9420" s="55">
        <v>0</v>
      </c>
    </row>
    <row r="9421" spans="1:8" ht="12.5" customHeight="1">
      <c r="A9421" s="55">
        <v>27816</v>
      </c>
      <c r="B9421" s="55">
        <v>7</v>
      </c>
      <c r="C9421" s="55" t="s">
        <v>32907</v>
      </c>
      <c r="D9421" s="55" t="s">
        <v>4649</v>
      </c>
      <c r="E9421" s="55" t="s">
        <v>32908</v>
      </c>
      <c r="F9421" s="55" t="s">
        <v>4651</v>
      </c>
      <c r="G9421" s="55" t="s">
        <v>32909</v>
      </c>
      <c r="H9421" s="55">
        <v>0</v>
      </c>
    </row>
    <row r="9422" spans="1:8" ht="12.5" customHeight="1">
      <c r="A9422" s="55">
        <v>28444</v>
      </c>
      <c r="B9422" s="55">
        <v>7</v>
      </c>
      <c r="C9422" s="55" t="s">
        <v>32910</v>
      </c>
      <c r="D9422" s="55" t="s">
        <v>4649</v>
      </c>
      <c r="E9422" s="55" t="s">
        <v>32911</v>
      </c>
      <c r="F9422" s="55" t="s">
        <v>4651</v>
      </c>
      <c r="G9422" s="55" t="s">
        <v>32912</v>
      </c>
      <c r="H9422" s="55">
        <v>0</v>
      </c>
    </row>
    <row r="9423" spans="1:8" ht="12.5" customHeight="1">
      <c r="A9423" s="55">
        <v>28540</v>
      </c>
      <c r="B9423" s="55">
        <v>7</v>
      </c>
      <c r="C9423" s="55" t="s">
        <v>32913</v>
      </c>
      <c r="D9423" s="55" t="s">
        <v>4649</v>
      </c>
      <c r="E9423" s="55" t="s">
        <v>32914</v>
      </c>
      <c r="F9423" s="55" t="s">
        <v>4651</v>
      </c>
      <c r="G9423" s="55" t="s">
        <v>32915</v>
      </c>
      <c r="H9423" s="55">
        <v>0</v>
      </c>
    </row>
    <row r="9424" spans="1:8" ht="12.5" customHeight="1">
      <c r="A9424" s="55">
        <v>28683</v>
      </c>
      <c r="B9424" s="55">
        <v>7</v>
      </c>
      <c r="C9424" s="55" t="s">
        <v>32916</v>
      </c>
      <c r="D9424" s="55" t="s">
        <v>4649</v>
      </c>
      <c r="E9424" s="55" t="s">
        <v>32917</v>
      </c>
      <c r="F9424" s="55" t="s">
        <v>4651</v>
      </c>
      <c r="G9424" s="55" t="s">
        <v>32918</v>
      </c>
      <c r="H9424" s="55">
        <v>0</v>
      </c>
    </row>
    <row r="9425" spans="1:8" ht="12.5" customHeight="1">
      <c r="A9425" s="55">
        <v>28740</v>
      </c>
      <c r="B9425" s="55">
        <v>7</v>
      </c>
      <c r="C9425" s="55" t="s">
        <v>32919</v>
      </c>
      <c r="D9425" s="55" t="s">
        <v>4649</v>
      </c>
      <c r="E9425" s="55" t="s">
        <v>32920</v>
      </c>
      <c r="F9425" s="55" t="s">
        <v>4651</v>
      </c>
      <c r="G9425" s="55" t="s">
        <v>32921</v>
      </c>
      <c r="H9425" s="55">
        <v>0</v>
      </c>
    </row>
    <row r="9426" spans="1:8" ht="12.5" customHeight="1">
      <c r="A9426" s="55">
        <v>28881</v>
      </c>
      <c r="B9426" s="55">
        <v>7</v>
      </c>
      <c r="C9426" s="55" t="s">
        <v>32922</v>
      </c>
      <c r="D9426" s="55" t="s">
        <v>4649</v>
      </c>
      <c r="E9426" s="55" t="s">
        <v>32923</v>
      </c>
      <c r="F9426" s="55" t="s">
        <v>4651</v>
      </c>
      <c r="G9426" s="55" t="s">
        <v>32924</v>
      </c>
      <c r="H9426" s="55">
        <v>0</v>
      </c>
    </row>
    <row r="9427" spans="1:8" ht="12.5" customHeight="1">
      <c r="A9427" s="55">
        <v>28904</v>
      </c>
      <c r="B9427" s="55">
        <v>7</v>
      </c>
      <c r="C9427" s="55" t="s">
        <v>32925</v>
      </c>
      <c r="D9427" s="55" t="s">
        <v>4649</v>
      </c>
      <c r="E9427" s="55" t="s">
        <v>32926</v>
      </c>
      <c r="F9427" s="55" t="s">
        <v>4651</v>
      </c>
      <c r="G9427" s="55" t="s">
        <v>32927</v>
      </c>
      <c r="H9427" s="55">
        <v>0</v>
      </c>
    </row>
    <row r="9428" spans="1:8" ht="12.5" customHeight="1">
      <c r="A9428" s="55">
        <v>29408</v>
      </c>
      <c r="B9428" s="55">
        <v>7</v>
      </c>
      <c r="C9428" s="55" t="s">
        <v>32928</v>
      </c>
      <c r="D9428" s="55" t="s">
        <v>4649</v>
      </c>
      <c r="E9428" s="55" t="s">
        <v>32929</v>
      </c>
      <c r="F9428" s="55" t="s">
        <v>4651</v>
      </c>
      <c r="G9428" s="55" t="s">
        <v>32930</v>
      </c>
      <c r="H9428" s="55">
        <v>0</v>
      </c>
    </row>
    <row r="9429" spans="1:8" ht="12.5" customHeight="1">
      <c r="A9429" s="55">
        <v>11399</v>
      </c>
      <c r="B9429" s="55">
        <v>7</v>
      </c>
      <c r="C9429" s="55" t="s">
        <v>32931</v>
      </c>
      <c r="D9429" s="55" t="s">
        <v>4649</v>
      </c>
      <c r="E9429" s="55" t="s">
        <v>32932</v>
      </c>
      <c r="F9429" s="55" t="s">
        <v>4651</v>
      </c>
      <c r="G9429" s="55" t="s">
        <v>32933</v>
      </c>
      <c r="H9429" s="55">
        <v>0</v>
      </c>
    </row>
    <row r="9430" spans="1:8" ht="12.5" customHeight="1">
      <c r="A9430" s="55">
        <v>11572</v>
      </c>
      <c r="B9430" s="55">
        <v>7</v>
      </c>
      <c r="C9430" s="55" t="s">
        <v>32934</v>
      </c>
      <c r="D9430" s="55" t="s">
        <v>4649</v>
      </c>
      <c r="E9430" s="55" t="s">
        <v>32935</v>
      </c>
      <c r="F9430" s="55" t="s">
        <v>4651</v>
      </c>
      <c r="G9430" s="55" t="s">
        <v>32936</v>
      </c>
      <c r="H9430" s="55">
        <v>0</v>
      </c>
    </row>
    <row r="9431" spans="1:8" ht="12.5" customHeight="1">
      <c r="A9431" s="55">
        <v>12307</v>
      </c>
      <c r="B9431" s="55">
        <v>7</v>
      </c>
      <c r="C9431" s="55" t="s">
        <v>32937</v>
      </c>
      <c r="D9431" s="55" t="s">
        <v>4649</v>
      </c>
      <c r="E9431" s="55" t="s">
        <v>32938</v>
      </c>
      <c r="F9431" s="55" t="s">
        <v>4651</v>
      </c>
      <c r="G9431" s="55" t="s">
        <v>32939</v>
      </c>
      <c r="H9431" s="55">
        <v>0</v>
      </c>
    </row>
    <row r="9432" spans="1:8" ht="12.5" customHeight="1">
      <c r="A9432" s="55">
        <v>12383</v>
      </c>
      <c r="B9432" s="55">
        <v>7</v>
      </c>
      <c r="C9432" s="55" t="s">
        <v>32940</v>
      </c>
      <c r="D9432" s="55" t="s">
        <v>4649</v>
      </c>
      <c r="E9432" s="55" t="s">
        <v>32941</v>
      </c>
      <c r="F9432" s="55" t="s">
        <v>4651</v>
      </c>
      <c r="G9432" s="55" t="s">
        <v>32942</v>
      </c>
      <c r="H9432" s="55">
        <v>0</v>
      </c>
    </row>
    <row r="9433" spans="1:8" ht="12.5" customHeight="1">
      <c r="A9433" s="55">
        <v>12607</v>
      </c>
      <c r="B9433" s="55">
        <v>7</v>
      </c>
      <c r="C9433" s="55" t="s">
        <v>32943</v>
      </c>
      <c r="D9433" s="55" t="s">
        <v>4649</v>
      </c>
      <c r="E9433" s="55" t="s">
        <v>32944</v>
      </c>
      <c r="F9433" s="55" t="s">
        <v>4651</v>
      </c>
      <c r="G9433" s="55" t="s">
        <v>32945</v>
      </c>
      <c r="H9433" s="55">
        <v>0</v>
      </c>
    </row>
    <row r="9434" spans="1:8" ht="12.5" customHeight="1">
      <c r="A9434" s="55">
        <v>12632</v>
      </c>
      <c r="B9434" s="55">
        <v>7</v>
      </c>
      <c r="C9434" s="55" t="s">
        <v>32946</v>
      </c>
      <c r="D9434" s="55" t="s">
        <v>4649</v>
      </c>
      <c r="E9434" s="55" t="s">
        <v>32947</v>
      </c>
      <c r="F9434" s="55" t="s">
        <v>4651</v>
      </c>
      <c r="G9434" s="55" t="s">
        <v>32948</v>
      </c>
      <c r="H9434" s="55">
        <v>0</v>
      </c>
    </row>
    <row r="9435" spans="1:8" ht="12.5" customHeight="1">
      <c r="A9435" s="55">
        <v>14178</v>
      </c>
      <c r="B9435" s="55">
        <v>7</v>
      </c>
      <c r="C9435" s="55" t="s">
        <v>32949</v>
      </c>
      <c r="D9435" s="55" t="s">
        <v>4649</v>
      </c>
      <c r="E9435" s="55" t="s">
        <v>32950</v>
      </c>
      <c r="F9435" s="55" t="s">
        <v>4651</v>
      </c>
      <c r="G9435" s="55" t="s">
        <v>32951</v>
      </c>
      <c r="H9435" s="55">
        <v>0</v>
      </c>
    </row>
    <row r="9436" spans="1:8" ht="12.5" customHeight="1">
      <c r="A9436" s="55">
        <v>14534</v>
      </c>
      <c r="B9436" s="55">
        <v>7</v>
      </c>
      <c r="C9436" s="55" t="s">
        <v>32952</v>
      </c>
      <c r="D9436" s="55" t="s">
        <v>4649</v>
      </c>
      <c r="E9436" s="55" t="s">
        <v>32953</v>
      </c>
      <c r="F9436" s="55" t="s">
        <v>4651</v>
      </c>
      <c r="G9436" s="55" t="s">
        <v>32954</v>
      </c>
      <c r="H9436" s="55">
        <v>0</v>
      </c>
    </row>
    <row r="9437" spans="1:8" ht="12.5" customHeight="1">
      <c r="A9437" s="55">
        <v>14923</v>
      </c>
      <c r="B9437" s="55">
        <v>7</v>
      </c>
      <c r="C9437" s="55" t="s">
        <v>32955</v>
      </c>
      <c r="D9437" s="55" t="s">
        <v>4649</v>
      </c>
      <c r="E9437" s="55" t="s">
        <v>32956</v>
      </c>
      <c r="F9437" s="55" t="s">
        <v>4651</v>
      </c>
      <c r="G9437" s="55" t="s">
        <v>32957</v>
      </c>
      <c r="H9437" s="55">
        <v>0</v>
      </c>
    </row>
    <row r="9438" spans="1:8" ht="12.5" customHeight="1">
      <c r="A9438" s="55">
        <v>14926</v>
      </c>
      <c r="B9438" s="55">
        <v>7</v>
      </c>
      <c r="C9438" s="55" t="s">
        <v>32958</v>
      </c>
      <c r="D9438" s="55" t="s">
        <v>4649</v>
      </c>
      <c r="E9438" s="55" t="s">
        <v>32959</v>
      </c>
      <c r="F9438" s="55" t="s">
        <v>4651</v>
      </c>
      <c r="G9438" s="55" t="s">
        <v>32960</v>
      </c>
      <c r="H9438" s="55">
        <v>0</v>
      </c>
    </row>
    <row r="9439" spans="1:8" ht="12.5" customHeight="1">
      <c r="A9439" s="55">
        <v>15679</v>
      </c>
      <c r="B9439" s="55">
        <v>7</v>
      </c>
      <c r="C9439" s="55" t="s">
        <v>32961</v>
      </c>
      <c r="D9439" s="55" t="s">
        <v>4649</v>
      </c>
      <c r="E9439" s="55" t="s">
        <v>32962</v>
      </c>
      <c r="F9439" s="55" t="s">
        <v>4651</v>
      </c>
      <c r="G9439" s="55" t="s">
        <v>32963</v>
      </c>
      <c r="H9439" s="55">
        <v>0</v>
      </c>
    </row>
    <row r="9440" spans="1:8" ht="12.5" customHeight="1">
      <c r="A9440" s="55">
        <v>17080</v>
      </c>
      <c r="B9440" s="55">
        <v>7</v>
      </c>
      <c r="C9440" s="55" t="s">
        <v>32964</v>
      </c>
      <c r="D9440" s="55" t="s">
        <v>4649</v>
      </c>
      <c r="E9440" s="55" t="s">
        <v>32965</v>
      </c>
      <c r="F9440" s="55" t="s">
        <v>4651</v>
      </c>
      <c r="G9440" s="55" t="s">
        <v>32966</v>
      </c>
      <c r="H9440" s="55">
        <v>0</v>
      </c>
    </row>
    <row r="9441" spans="1:8" ht="12.5" customHeight="1">
      <c r="A9441" s="55">
        <v>17638</v>
      </c>
      <c r="B9441" s="55">
        <v>7</v>
      </c>
      <c r="C9441" s="55" t="s">
        <v>32967</v>
      </c>
      <c r="D9441" s="55" t="s">
        <v>4649</v>
      </c>
      <c r="E9441" s="55" t="s">
        <v>32968</v>
      </c>
      <c r="F9441" s="55" t="s">
        <v>4651</v>
      </c>
      <c r="G9441" s="55" t="s">
        <v>32969</v>
      </c>
      <c r="H9441" s="55">
        <v>0</v>
      </c>
    </row>
    <row r="9442" spans="1:8" ht="12.5" customHeight="1">
      <c r="A9442" s="55">
        <v>17971</v>
      </c>
      <c r="B9442" s="55">
        <v>7</v>
      </c>
      <c r="C9442" s="55" t="s">
        <v>32970</v>
      </c>
      <c r="D9442" s="55" t="s">
        <v>4649</v>
      </c>
      <c r="E9442" s="55" t="s">
        <v>32971</v>
      </c>
      <c r="F9442" s="55" t="s">
        <v>4651</v>
      </c>
      <c r="G9442" s="55" t="s">
        <v>32972</v>
      </c>
      <c r="H9442" s="55">
        <v>0</v>
      </c>
    </row>
    <row r="9443" spans="1:8" ht="12.5" customHeight="1">
      <c r="A9443" s="55">
        <v>18011</v>
      </c>
      <c r="B9443" s="55">
        <v>7</v>
      </c>
      <c r="C9443" s="55" t="s">
        <v>32973</v>
      </c>
      <c r="D9443" s="55" t="s">
        <v>4649</v>
      </c>
      <c r="E9443" s="55" t="s">
        <v>32974</v>
      </c>
      <c r="F9443" s="55" t="s">
        <v>4651</v>
      </c>
      <c r="G9443" s="55" t="s">
        <v>32975</v>
      </c>
      <c r="H9443" s="55">
        <v>0</v>
      </c>
    </row>
    <row r="9444" spans="1:8" ht="12.5" customHeight="1">
      <c r="A9444" s="55">
        <v>18018</v>
      </c>
      <c r="B9444" s="55">
        <v>7</v>
      </c>
      <c r="C9444" s="55" t="s">
        <v>32976</v>
      </c>
      <c r="D9444" s="55" t="s">
        <v>4649</v>
      </c>
      <c r="E9444" s="55" t="s">
        <v>32977</v>
      </c>
      <c r="F9444" s="55" t="s">
        <v>4651</v>
      </c>
      <c r="G9444" s="55" t="s">
        <v>32978</v>
      </c>
      <c r="H9444" s="55">
        <v>0</v>
      </c>
    </row>
    <row r="9445" spans="1:8" ht="12.5" customHeight="1">
      <c r="A9445" s="55">
        <v>18138</v>
      </c>
      <c r="B9445" s="55">
        <v>7</v>
      </c>
      <c r="C9445" s="55" t="s">
        <v>32979</v>
      </c>
      <c r="D9445" s="55" t="s">
        <v>4649</v>
      </c>
      <c r="E9445" s="55" t="s">
        <v>32980</v>
      </c>
      <c r="F9445" s="55" t="s">
        <v>4651</v>
      </c>
      <c r="G9445" s="55" t="s">
        <v>32981</v>
      </c>
      <c r="H9445" s="55">
        <v>0</v>
      </c>
    </row>
    <row r="9446" spans="1:8" ht="12.5" customHeight="1">
      <c r="A9446" s="55">
        <v>19069</v>
      </c>
      <c r="B9446" s="55">
        <v>7</v>
      </c>
      <c r="C9446" s="55" t="s">
        <v>32982</v>
      </c>
      <c r="D9446" s="55" t="s">
        <v>4649</v>
      </c>
      <c r="E9446" s="55" t="s">
        <v>32983</v>
      </c>
      <c r="F9446" s="55" t="s">
        <v>4651</v>
      </c>
      <c r="G9446" s="55" t="s">
        <v>32984</v>
      </c>
      <c r="H9446" s="55">
        <v>0</v>
      </c>
    </row>
    <row r="9447" spans="1:8" ht="12.5" customHeight="1">
      <c r="A9447" s="55">
        <v>19323</v>
      </c>
      <c r="B9447" s="55">
        <v>7</v>
      </c>
      <c r="C9447" s="55" t="s">
        <v>32985</v>
      </c>
      <c r="D9447" s="55" t="s">
        <v>4649</v>
      </c>
      <c r="E9447" s="55" t="s">
        <v>32986</v>
      </c>
      <c r="F9447" s="55" t="s">
        <v>4651</v>
      </c>
      <c r="G9447" s="55" t="s">
        <v>32987</v>
      </c>
      <c r="H9447" s="55">
        <v>0</v>
      </c>
    </row>
    <row r="9448" spans="1:8" ht="12.5" customHeight="1">
      <c r="A9448" s="55">
        <v>20061</v>
      </c>
      <c r="B9448" s="55">
        <v>7</v>
      </c>
      <c r="C9448" s="55" t="s">
        <v>32988</v>
      </c>
      <c r="D9448" s="55" t="s">
        <v>4649</v>
      </c>
      <c r="E9448" s="55" t="s">
        <v>32989</v>
      </c>
      <c r="F9448" s="55" t="s">
        <v>4651</v>
      </c>
      <c r="G9448" s="55" t="s">
        <v>32990</v>
      </c>
      <c r="H9448" s="55">
        <v>0</v>
      </c>
    </row>
    <row r="9449" spans="1:8" ht="12.5" customHeight="1">
      <c r="A9449" s="55">
        <v>20131</v>
      </c>
      <c r="B9449" s="55">
        <v>7</v>
      </c>
      <c r="C9449" s="55" t="s">
        <v>32991</v>
      </c>
      <c r="D9449" s="55" t="s">
        <v>4649</v>
      </c>
      <c r="E9449" s="55" t="s">
        <v>32992</v>
      </c>
      <c r="F9449" s="55" t="s">
        <v>4651</v>
      </c>
      <c r="G9449" s="55" t="s">
        <v>32993</v>
      </c>
      <c r="H9449" s="55">
        <v>0</v>
      </c>
    </row>
    <row r="9450" spans="1:8" ht="12.5" customHeight="1">
      <c r="A9450" s="55">
        <v>20891</v>
      </c>
      <c r="B9450" s="55">
        <v>7</v>
      </c>
      <c r="C9450" s="55" t="s">
        <v>32994</v>
      </c>
      <c r="D9450" s="55" t="s">
        <v>4649</v>
      </c>
      <c r="E9450" s="55" t="s">
        <v>32995</v>
      </c>
      <c r="F9450" s="55" t="s">
        <v>4651</v>
      </c>
      <c r="G9450" s="55" t="s">
        <v>32996</v>
      </c>
      <c r="H9450" s="55">
        <v>0</v>
      </c>
    </row>
    <row r="9451" spans="1:8" ht="12.5" customHeight="1">
      <c r="A9451" s="55">
        <v>21521</v>
      </c>
      <c r="B9451" s="55">
        <v>7</v>
      </c>
      <c r="C9451" s="55" t="s">
        <v>32997</v>
      </c>
      <c r="D9451" s="55" t="s">
        <v>4649</v>
      </c>
      <c r="E9451" s="55" t="s">
        <v>32998</v>
      </c>
      <c r="F9451" s="55" t="s">
        <v>4651</v>
      </c>
      <c r="G9451" s="55" t="s">
        <v>32999</v>
      </c>
      <c r="H9451" s="55">
        <v>0</v>
      </c>
    </row>
    <row r="9452" spans="1:8" ht="12.5" customHeight="1">
      <c r="A9452" s="55">
        <v>21866</v>
      </c>
      <c r="B9452" s="55">
        <v>7</v>
      </c>
      <c r="C9452" s="55" t="s">
        <v>33000</v>
      </c>
      <c r="D9452" s="55" t="s">
        <v>4649</v>
      </c>
      <c r="E9452" s="55" t="s">
        <v>33001</v>
      </c>
      <c r="F9452" s="55" t="s">
        <v>4651</v>
      </c>
      <c r="G9452" s="55" t="s">
        <v>33002</v>
      </c>
      <c r="H9452" s="55">
        <v>0</v>
      </c>
    </row>
    <row r="9453" spans="1:8" ht="12.5" customHeight="1">
      <c r="A9453" s="55">
        <v>22426</v>
      </c>
      <c r="B9453" s="55">
        <v>7</v>
      </c>
      <c r="C9453" s="55" t="s">
        <v>33003</v>
      </c>
      <c r="D9453" s="55" t="s">
        <v>4649</v>
      </c>
      <c r="E9453" s="55" t="s">
        <v>33004</v>
      </c>
      <c r="F9453" s="55" t="s">
        <v>4651</v>
      </c>
      <c r="G9453" s="55" t="s">
        <v>33005</v>
      </c>
      <c r="H9453" s="55">
        <v>0</v>
      </c>
    </row>
    <row r="9454" spans="1:8" ht="12.5" customHeight="1">
      <c r="A9454" s="55">
        <v>22465</v>
      </c>
      <c r="B9454" s="55">
        <v>7</v>
      </c>
      <c r="C9454" s="55" t="s">
        <v>33006</v>
      </c>
      <c r="D9454" s="55" t="s">
        <v>4649</v>
      </c>
      <c r="E9454" s="55" t="s">
        <v>33007</v>
      </c>
      <c r="F9454" s="55" t="s">
        <v>4651</v>
      </c>
      <c r="G9454" s="55" t="s">
        <v>33008</v>
      </c>
      <c r="H9454" s="55">
        <v>0</v>
      </c>
    </row>
    <row r="9455" spans="1:8" ht="12.5" customHeight="1">
      <c r="A9455" s="55">
        <v>24061</v>
      </c>
      <c r="B9455" s="55">
        <v>7</v>
      </c>
      <c r="C9455" s="55" t="s">
        <v>33009</v>
      </c>
      <c r="D9455" s="55" t="s">
        <v>4649</v>
      </c>
      <c r="E9455" s="55" t="s">
        <v>33010</v>
      </c>
      <c r="F9455" s="55" t="s">
        <v>4651</v>
      </c>
      <c r="G9455" s="55" t="s">
        <v>33011</v>
      </c>
      <c r="H9455" s="55">
        <v>0</v>
      </c>
    </row>
    <row r="9456" spans="1:8" ht="12.5" customHeight="1">
      <c r="A9456" s="55">
        <v>24141</v>
      </c>
      <c r="B9456" s="55">
        <v>7</v>
      </c>
      <c r="C9456" s="55" t="s">
        <v>33012</v>
      </c>
      <c r="D9456" s="55" t="s">
        <v>4649</v>
      </c>
      <c r="E9456" s="55" t="s">
        <v>33013</v>
      </c>
      <c r="F9456" s="55" t="s">
        <v>4651</v>
      </c>
      <c r="G9456" s="55" t="s">
        <v>33014</v>
      </c>
      <c r="H9456" s="55">
        <v>0</v>
      </c>
    </row>
    <row r="9457" spans="1:8" ht="12.5" customHeight="1">
      <c r="A9457" s="55">
        <v>24571</v>
      </c>
      <c r="B9457" s="55">
        <v>7</v>
      </c>
      <c r="C9457" s="55" t="s">
        <v>33015</v>
      </c>
      <c r="D9457" s="55" t="s">
        <v>4649</v>
      </c>
      <c r="E9457" s="55" t="s">
        <v>33016</v>
      </c>
      <c r="F9457" s="55" t="s">
        <v>4651</v>
      </c>
      <c r="G9457" s="55" t="s">
        <v>33017</v>
      </c>
      <c r="H9457" s="55">
        <v>0</v>
      </c>
    </row>
    <row r="9458" spans="1:8" ht="12.5" customHeight="1">
      <c r="A9458" s="55">
        <v>24861</v>
      </c>
      <c r="B9458" s="55">
        <v>7</v>
      </c>
      <c r="C9458" s="55" t="s">
        <v>33018</v>
      </c>
      <c r="D9458" s="55" t="s">
        <v>4649</v>
      </c>
      <c r="E9458" s="55" t="s">
        <v>33019</v>
      </c>
      <c r="F9458" s="55" t="s">
        <v>4651</v>
      </c>
      <c r="G9458" s="55" t="s">
        <v>33020</v>
      </c>
      <c r="H9458" s="55">
        <v>0</v>
      </c>
    </row>
    <row r="9459" spans="1:8" ht="12.5" customHeight="1">
      <c r="A9459" s="55">
        <v>25475</v>
      </c>
      <c r="B9459" s="55">
        <v>7</v>
      </c>
      <c r="C9459" s="55" t="s">
        <v>33021</v>
      </c>
      <c r="D9459" s="55" t="s">
        <v>4649</v>
      </c>
      <c r="E9459" s="55" t="s">
        <v>33022</v>
      </c>
      <c r="F9459" s="55" t="s">
        <v>4651</v>
      </c>
      <c r="G9459" s="55" t="s">
        <v>33023</v>
      </c>
      <c r="H9459" s="55">
        <v>0</v>
      </c>
    </row>
    <row r="9460" spans="1:8" ht="12.5" customHeight="1">
      <c r="A9460" s="55">
        <v>25579</v>
      </c>
      <c r="B9460" s="55">
        <v>7</v>
      </c>
      <c r="C9460" s="55" t="s">
        <v>33024</v>
      </c>
      <c r="D9460" s="55" t="s">
        <v>4649</v>
      </c>
      <c r="E9460" s="55" t="s">
        <v>33025</v>
      </c>
      <c r="F9460" s="55" t="s">
        <v>4651</v>
      </c>
      <c r="G9460" s="55" t="s">
        <v>33026</v>
      </c>
      <c r="H9460" s="55">
        <v>0</v>
      </c>
    </row>
    <row r="9461" spans="1:8" ht="12.5" customHeight="1">
      <c r="A9461" s="55">
        <v>25662</v>
      </c>
      <c r="B9461" s="55">
        <v>7</v>
      </c>
      <c r="C9461" s="55" t="s">
        <v>33027</v>
      </c>
      <c r="D9461" s="55" t="s">
        <v>4649</v>
      </c>
      <c r="E9461" s="55" t="s">
        <v>33028</v>
      </c>
      <c r="F9461" s="55" t="s">
        <v>4651</v>
      </c>
      <c r="G9461" s="55" t="s">
        <v>33029</v>
      </c>
      <c r="H9461" s="55">
        <v>0</v>
      </c>
    </row>
    <row r="9462" spans="1:8" ht="12.5" customHeight="1">
      <c r="A9462" s="55">
        <v>26976</v>
      </c>
      <c r="B9462" s="55">
        <v>7</v>
      </c>
      <c r="C9462" s="55" t="s">
        <v>33030</v>
      </c>
      <c r="D9462" s="55" t="s">
        <v>4649</v>
      </c>
      <c r="E9462" s="55" t="s">
        <v>33031</v>
      </c>
      <c r="F9462" s="55" t="s">
        <v>4651</v>
      </c>
      <c r="G9462" s="55" t="s">
        <v>33032</v>
      </c>
      <c r="H9462" s="55">
        <v>0</v>
      </c>
    </row>
    <row r="9463" spans="1:8" ht="12.5" customHeight="1">
      <c r="A9463" s="55">
        <v>27182</v>
      </c>
      <c r="B9463" s="55">
        <v>7</v>
      </c>
      <c r="C9463" s="55" t="s">
        <v>33033</v>
      </c>
      <c r="D9463" s="55" t="s">
        <v>4649</v>
      </c>
      <c r="E9463" s="55" t="s">
        <v>33034</v>
      </c>
      <c r="F9463" s="55" t="s">
        <v>4651</v>
      </c>
      <c r="G9463" s="55" t="s">
        <v>33035</v>
      </c>
      <c r="H9463" s="55">
        <v>0</v>
      </c>
    </row>
    <row r="9464" spans="1:8" ht="12.5" customHeight="1">
      <c r="A9464" s="55">
        <v>27954</v>
      </c>
      <c r="B9464" s="55">
        <v>7</v>
      </c>
      <c r="C9464" s="55" t="s">
        <v>33036</v>
      </c>
      <c r="D9464" s="55" t="s">
        <v>4649</v>
      </c>
      <c r="E9464" s="55" t="s">
        <v>33037</v>
      </c>
      <c r="F9464" s="55" t="s">
        <v>4651</v>
      </c>
      <c r="G9464" s="55" t="s">
        <v>33038</v>
      </c>
      <c r="H9464" s="55">
        <v>0</v>
      </c>
    </row>
    <row r="9465" spans="1:8" ht="12.5" customHeight="1">
      <c r="A9465" s="55">
        <v>28401</v>
      </c>
      <c r="B9465" s="55">
        <v>7</v>
      </c>
      <c r="C9465" s="55" t="s">
        <v>33039</v>
      </c>
      <c r="D9465" s="55" t="s">
        <v>4649</v>
      </c>
      <c r="E9465" s="55" t="s">
        <v>33040</v>
      </c>
      <c r="F9465" s="55" t="s">
        <v>4651</v>
      </c>
      <c r="G9465" s="55" t="s">
        <v>33041</v>
      </c>
      <c r="H9465" s="55">
        <v>0</v>
      </c>
    </row>
    <row r="9466" spans="1:8" ht="12.5" customHeight="1">
      <c r="A9466" s="55">
        <v>28520</v>
      </c>
      <c r="B9466" s="55">
        <v>7</v>
      </c>
      <c r="C9466" s="55" t="s">
        <v>33042</v>
      </c>
      <c r="D9466" s="55" t="s">
        <v>4649</v>
      </c>
      <c r="E9466" s="55" t="s">
        <v>33043</v>
      </c>
      <c r="F9466" s="55" t="s">
        <v>4651</v>
      </c>
      <c r="G9466" s="55" t="s">
        <v>33044</v>
      </c>
      <c r="H9466" s="55">
        <v>0</v>
      </c>
    </row>
    <row r="9467" spans="1:8" ht="12.5" customHeight="1">
      <c r="A9467" s="55">
        <v>28542</v>
      </c>
      <c r="B9467" s="55">
        <v>7</v>
      </c>
      <c r="C9467" s="55" t="s">
        <v>33045</v>
      </c>
      <c r="D9467" s="55" t="s">
        <v>4649</v>
      </c>
      <c r="E9467" s="55" t="s">
        <v>33046</v>
      </c>
      <c r="F9467" s="55" t="s">
        <v>4651</v>
      </c>
      <c r="G9467" s="55" t="s">
        <v>33047</v>
      </c>
      <c r="H9467" s="55">
        <v>0</v>
      </c>
    </row>
    <row r="9468" spans="1:8" ht="12.5" customHeight="1">
      <c r="A9468" s="55">
        <v>28708</v>
      </c>
      <c r="B9468" s="55">
        <v>7</v>
      </c>
      <c r="C9468" s="55" t="s">
        <v>33048</v>
      </c>
      <c r="D9468" s="55" t="s">
        <v>4649</v>
      </c>
      <c r="E9468" s="55" t="s">
        <v>33049</v>
      </c>
      <c r="F9468" s="55" t="s">
        <v>4651</v>
      </c>
      <c r="G9468" s="55" t="s">
        <v>33050</v>
      </c>
      <c r="H9468" s="55">
        <v>0</v>
      </c>
    </row>
    <row r="9469" spans="1:8" ht="12.5" customHeight="1">
      <c r="A9469" s="55">
        <v>28749</v>
      </c>
      <c r="B9469" s="55">
        <v>7</v>
      </c>
      <c r="C9469" s="55" t="s">
        <v>33051</v>
      </c>
      <c r="D9469" s="55" t="s">
        <v>4649</v>
      </c>
      <c r="E9469" s="55" t="s">
        <v>33052</v>
      </c>
      <c r="F9469" s="55" t="s">
        <v>4651</v>
      </c>
      <c r="G9469" s="55" t="s">
        <v>33053</v>
      </c>
      <c r="H9469" s="55">
        <v>0</v>
      </c>
    </row>
    <row r="9470" spans="1:8" ht="12.5" customHeight="1">
      <c r="A9470" s="55">
        <v>28882</v>
      </c>
      <c r="B9470" s="55">
        <v>7</v>
      </c>
      <c r="C9470" s="55" t="s">
        <v>33054</v>
      </c>
      <c r="D9470" s="55" t="s">
        <v>4649</v>
      </c>
      <c r="E9470" s="55" t="s">
        <v>33055</v>
      </c>
      <c r="F9470" s="55" t="s">
        <v>4651</v>
      </c>
      <c r="G9470" s="55" t="s">
        <v>33056</v>
      </c>
      <c r="H9470" s="55">
        <v>0</v>
      </c>
    </row>
    <row r="9471" spans="1:8" ht="12.5" customHeight="1">
      <c r="A9471" s="55">
        <v>29387</v>
      </c>
      <c r="B9471" s="55">
        <v>7</v>
      </c>
      <c r="C9471" s="55" t="s">
        <v>33057</v>
      </c>
      <c r="D9471" s="55" t="s">
        <v>4649</v>
      </c>
      <c r="E9471" s="55" t="s">
        <v>33058</v>
      </c>
      <c r="F9471" s="55" t="s">
        <v>4651</v>
      </c>
      <c r="G9471" s="55" t="s">
        <v>33059</v>
      </c>
      <c r="H9471" s="55">
        <v>0</v>
      </c>
    </row>
    <row r="9472" spans="1:8" ht="12.5" customHeight="1">
      <c r="A9472" s="55">
        <v>29388</v>
      </c>
      <c r="B9472" s="55">
        <v>7</v>
      </c>
      <c r="C9472" s="55" t="s">
        <v>33060</v>
      </c>
      <c r="D9472" s="55" t="s">
        <v>4649</v>
      </c>
      <c r="E9472" s="55" t="s">
        <v>33061</v>
      </c>
      <c r="F9472" s="55" t="s">
        <v>4651</v>
      </c>
      <c r="G9472" s="55" t="s">
        <v>33062</v>
      </c>
      <c r="H9472" s="55">
        <v>0</v>
      </c>
    </row>
    <row r="9473" spans="1:8" ht="12.5" customHeight="1">
      <c r="A9473" s="55">
        <v>11432</v>
      </c>
      <c r="B9473" s="55">
        <v>7</v>
      </c>
      <c r="C9473" s="55" t="s">
        <v>33063</v>
      </c>
      <c r="D9473" s="55" t="s">
        <v>4649</v>
      </c>
      <c r="E9473" s="55" t="s">
        <v>33064</v>
      </c>
      <c r="F9473" s="55" t="s">
        <v>4651</v>
      </c>
      <c r="G9473" s="55" t="s">
        <v>33065</v>
      </c>
      <c r="H9473" s="55">
        <v>0</v>
      </c>
    </row>
    <row r="9474" spans="1:8" ht="12.5" customHeight="1">
      <c r="A9474" s="55">
        <v>12522</v>
      </c>
      <c r="B9474" s="55">
        <v>7</v>
      </c>
      <c r="C9474" s="55" t="s">
        <v>33066</v>
      </c>
      <c r="D9474" s="55" t="s">
        <v>4649</v>
      </c>
      <c r="E9474" s="55" t="s">
        <v>33067</v>
      </c>
      <c r="F9474" s="55" t="s">
        <v>4651</v>
      </c>
      <c r="G9474" s="55" t="s">
        <v>33068</v>
      </c>
      <c r="H9474" s="55">
        <v>0</v>
      </c>
    </row>
    <row r="9475" spans="1:8" ht="12.5" customHeight="1">
      <c r="A9475" s="55">
        <v>12754</v>
      </c>
      <c r="B9475" s="55">
        <v>7</v>
      </c>
      <c r="C9475" s="55" t="s">
        <v>33069</v>
      </c>
      <c r="D9475" s="55" t="s">
        <v>4649</v>
      </c>
      <c r="E9475" s="55" t="s">
        <v>33070</v>
      </c>
      <c r="F9475" s="55" t="s">
        <v>4651</v>
      </c>
      <c r="G9475" s="55" t="s">
        <v>33071</v>
      </c>
      <c r="H9475" s="55">
        <v>0</v>
      </c>
    </row>
    <row r="9476" spans="1:8" ht="12.5" customHeight="1">
      <c r="A9476" s="55">
        <v>13496</v>
      </c>
      <c r="B9476" s="55">
        <v>7</v>
      </c>
      <c r="C9476" s="55" t="s">
        <v>33072</v>
      </c>
      <c r="D9476" s="55" t="s">
        <v>4649</v>
      </c>
      <c r="E9476" s="55" t="s">
        <v>33073</v>
      </c>
      <c r="F9476" s="55" t="s">
        <v>4651</v>
      </c>
      <c r="G9476" s="55" t="s">
        <v>33074</v>
      </c>
      <c r="H9476" s="55">
        <v>0</v>
      </c>
    </row>
    <row r="9477" spans="1:8" ht="12.5" customHeight="1">
      <c r="A9477" s="55">
        <v>13673</v>
      </c>
      <c r="B9477" s="55">
        <v>7</v>
      </c>
      <c r="C9477" s="55" t="s">
        <v>33075</v>
      </c>
      <c r="D9477" s="55" t="s">
        <v>4649</v>
      </c>
      <c r="E9477" s="55" t="s">
        <v>33076</v>
      </c>
      <c r="F9477" s="55" t="s">
        <v>4651</v>
      </c>
      <c r="G9477" s="55" t="s">
        <v>33077</v>
      </c>
      <c r="H9477" s="55">
        <v>0</v>
      </c>
    </row>
    <row r="9478" spans="1:8" ht="12.5" customHeight="1">
      <c r="A9478" s="55">
        <v>14200</v>
      </c>
      <c r="B9478" s="55">
        <v>7</v>
      </c>
      <c r="C9478" s="55" t="s">
        <v>33078</v>
      </c>
      <c r="D9478" s="55" t="s">
        <v>4649</v>
      </c>
      <c r="E9478" s="55" t="s">
        <v>33079</v>
      </c>
      <c r="F9478" s="55" t="s">
        <v>4651</v>
      </c>
      <c r="G9478" s="55" t="s">
        <v>33080</v>
      </c>
      <c r="H9478" s="55">
        <v>0</v>
      </c>
    </row>
    <row r="9479" spans="1:8" ht="12.5" customHeight="1">
      <c r="A9479" s="55">
        <v>14944</v>
      </c>
      <c r="B9479" s="55">
        <v>7</v>
      </c>
      <c r="C9479" s="55" t="s">
        <v>33081</v>
      </c>
      <c r="D9479" s="55" t="s">
        <v>4649</v>
      </c>
      <c r="E9479" s="55" t="s">
        <v>33082</v>
      </c>
      <c r="F9479" s="55" t="s">
        <v>4651</v>
      </c>
      <c r="G9479" s="55" t="s">
        <v>33083</v>
      </c>
      <c r="H9479" s="55">
        <v>0</v>
      </c>
    </row>
    <row r="9480" spans="1:8" ht="12.5" customHeight="1">
      <c r="A9480" s="55">
        <v>16319</v>
      </c>
      <c r="B9480" s="55">
        <v>7</v>
      </c>
      <c r="C9480" s="55" t="s">
        <v>33084</v>
      </c>
      <c r="D9480" s="55" t="s">
        <v>4649</v>
      </c>
      <c r="E9480" s="55" t="s">
        <v>33085</v>
      </c>
      <c r="F9480" s="55" t="s">
        <v>4651</v>
      </c>
      <c r="G9480" s="55" t="s">
        <v>33086</v>
      </c>
      <c r="H9480" s="55">
        <v>0</v>
      </c>
    </row>
    <row r="9481" spans="1:8" ht="12.5" customHeight="1">
      <c r="A9481" s="55">
        <v>17109</v>
      </c>
      <c r="B9481" s="55">
        <v>7</v>
      </c>
      <c r="C9481" s="55" t="s">
        <v>33087</v>
      </c>
      <c r="D9481" s="55" t="s">
        <v>4649</v>
      </c>
      <c r="E9481" s="55" t="s">
        <v>33088</v>
      </c>
      <c r="F9481" s="55" t="s">
        <v>4651</v>
      </c>
      <c r="G9481" s="55" t="s">
        <v>33089</v>
      </c>
      <c r="H9481" s="55">
        <v>0</v>
      </c>
    </row>
    <row r="9482" spans="1:8" ht="12.5" customHeight="1">
      <c r="A9482" s="55">
        <v>17196</v>
      </c>
      <c r="B9482" s="55">
        <v>7</v>
      </c>
      <c r="C9482" s="55" t="s">
        <v>33090</v>
      </c>
      <c r="D9482" s="55" t="s">
        <v>4649</v>
      </c>
      <c r="E9482" s="55" t="s">
        <v>33091</v>
      </c>
      <c r="F9482" s="55" t="s">
        <v>4651</v>
      </c>
      <c r="G9482" s="55" t="s">
        <v>33092</v>
      </c>
      <c r="H9482" s="55">
        <v>0</v>
      </c>
    </row>
    <row r="9483" spans="1:8" ht="12.5" customHeight="1">
      <c r="A9483" s="55">
        <v>17211</v>
      </c>
      <c r="B9483" s="55">
        <v>7</v>
      </c>
      <c r="C9483" s="55" t="s">
        <v>33093</v>
      </c>
      <c r="D9483" s="55" t="s">
        <v>4649</v>
      </c>
      <c r="E9483" s="55" t="s">
        <v>33094</v>
      </c>
      <c r="F9483" s="55" t="s">
        <v>4651</v>
      </c>
      <c r="G9483" s="55" t="s">
        <v>33095</v>
      </c>
      <c r="H9483" s="55">
        <v>0</v>
      </c>
    </row>
    <row r="9484" spans="1:8" ht="12.5" customHeight="1">
      <c r="A9484" s="55">
        <v>18038</v>
      </c>
      <c r="B9484" s="55">
        <v>7</v>
      </c>
      <c r="C9484" s="55" t="s">
        <v>33096</v>
      </c>
      <c r="D9484" s="55" t="s">
        <v>4649</v>
      </c>
      <c r="E9484" s="55" t="s">
        <v>33097</v>
      </c>
      <c r="F9484" s="55" t="s">
        <v>4651</v>
      </c>
      <c r="G9484" s="55" t="s">
        <v>33098</v>
      </c>
      <c r="H9484" s="55">
        <v>0</v>
      </c>
    </row>
    <row r="9485" spans="1:8" ht="12.5" customHeight="1">
      <c r="A9485" s="55">
        <v>18040</v>
      </c>
      <c r="B9485" s="55">
        <v>7</v>
      </c>
      <c r="C9485" s="55" t="s">
        <v>33099</v>
      </c>
      <c r="D9485" s="55" t="s">
        <v>4649</v>
      </c>
      <c r="E9485" s="55" t="s">
        <v>33100</v>
      </c>
      <c r="F9485" s="55" t="s">
        <v>4651</v>
      </c>
      <c r="G9485" s="55" t="s">
        <v>33101</v>
      </c>
      <c r="H9485" s="55">
        <v>0</v>
      </c>
    </row>
    <row r="9486" spans="1:8" ht="12.5" customHeight="1">
      <c r="A9486" s="55">
        <v>19078</v>
      </c>
      <c r="B9486" s="55">
        <v>7</v>
      </c>
      <c r="C9486" s="55" t="s">
        <v>33102</v>
      </c>
      <c r="D9486" s="55" t="s">
        <v>4649</v>
      </c>
      <c r="E9486" s="55" t="s">
        <v>33103</v>
      </c>
      <c r="F9486" s="55" t="s">
        <v>4651</v>
      </c>
      <c r="G9486" s="55" t="s">
        <v>33104</v>
      </c>
      <c r="H9486" s="55">
        <v>0</v>
      </c>
    </row>
    <row r="9487" spans="1:8" ht="12.5" customHeight="1">
      <c r="A9487" s="55">
        <v>19252</v>
      </c>
      <c r="B9487" s="55">
        <v>7</v>
      </c>
      <c r="C9487" s="55" t="s">
        <v>33105</v>
      </c>
      <c r="D9487" s="55" t="s">
        <v>4649</v>
      </c>
      <c r="E9487" s="55" t="s">
        <v>33106</v>
      </c>
      <c r="F9487" s="55" t="s">
        <v>4651</v>
      </c>
      <c r="G9487" s="55" t="s">
        <v>33107</v>
      </c>
      <c r="H9487" s="55">
        <v>0</v>
      </c>
    </row>
    <row r="9488" spans="1:8" ht="12.5" customHeight="1">
      <c r="A9488" s="55">
        <v>19902</v>
      </c>
      <c r="B9488" s="55">
        <v>7</v>
      </c>
      <c r="C9488" s="55" t="s">
        <v>33108</v>
      </c>
      <c r="D9488" s="55" t="s">
        <v>4649</v>
      </c>
      <c r="E9488" s="55" t="s">
        <v>33109</v>
      </c>
      <c r="F9488" s="55" t="s">
        <v>4651</v>
      </c>
      <c r="G9488" s="55" t="s">
        <v>33110</v>
      </c>
      <c r="H9488" s="55">
        <v>0</v>
      </c>
    </row>
    <row r="9489" spans="1:8" ht="12.5" customHeight="1">
      <c r="A9489" s="55">
        <v>21122</v>
      </c>
      <c r="B9489" s="55">
        <v>7</v>
      </c>
      <c r="C9489" s="55" t="s">
        <v>33111</v>
      </c>
      <c r="D9489" s="55" t="s">
        <v>4649</v>
      </c>
      <c r="E9489" s="55" t="s">
        <v>33112</v>
      </c>
      <c r="F9489" s="55" t="s">
        <v>4651</v>
      </c>
      <c r="G9489" s="55" t="s">
        <v>33113</v>
      </c>
      <c r="H9489" s="55">
        <v>0</v>
      </c>
    </row>
    <row r="9490" spans="1:8" ht="12.5" customHeight="1">
      <c r="A9490" s="55">
        <v>22322</v>
      </c>
      <c r="B9490" s="55">
        <v>7</v>
      </c>
      <c r="C9490" s="55" t="s">
        <v>33114</v>
      </c>
      <c r="D9490" s="55" t="s">
        <v>4649</v>
      </c>
      <c r="E9490" s="55" t="s">
        <v>33115</v>
      </c>
      <c r="F9490" s="55" t="s">
        <v>4651</v>
      </c>
      <c r="G9490" s="55" t="s">
        <v>33116</v>
      </c>
      <c r="H9490" s="55">
        <v>0</v>
      </c>
    </row>
    <row r="9491" spans="1:8" ht="12.5" customHeight="1">
      <c r="A9491" s="55">
        <v>23977</v>
      </c>
      <c r="B9491" s="55">
        <v>7</v>
      </c>
      <c r="C9491" s="55" t="s">
        <v>33117</v>
      </c>
      <c r="D9491" s="55" t="s">
        <v>4649</v>
      </c>
      <c r="E9491" s="55" t="s">
        <v>33118</v>
      </c>
      <c r="F9491" s="55" t="s">
        <v>4651</v>
      </c>
      <c r="G9491" s="55" t="s">
        <v>33119</v>
      </c>
      <c r="H9491" s="55">
        <v>0</v>
      </c>
    </row>
    <row r="9492" spans="1:8" ht="12.5" customHeight="1">
      <c r="A9492" s="55">
        <v>24106</v>
      </c>
      <c r="B9492" s="55">
        <v>7</v>
      </c>
      <c r="C9492" s="55" t="s">
        <v>33120</v>
      </c>
      <c r="D9492" s="55" t="s">
        <v>4649</v>
      </c>
      <c r="E9492" s="55" t="s">
        <v>33121</v>
      </c>
      <c r="F9492" s="55" t="s">
        <v>4651</v>
      </c>
      <c r="G9492" s="55" t="s">
        <v>33122</v>
      </c>
      <c r="H9492" s="55">
        <v>0</v>
      </c>
    </row>
    <row r="9493" spans="1:8" ht="12.5" customHeight="1">
      <c r="A9493" s="55">
        <v>25314</v>
      </c>
      <c r="B9493" s="55">
        <v>7</v>
      </c>
      <c r="C9493" s="55" t="s">
        <v>33123</v>
      </c>
      <c r="D9493" s="55" t="s">
        <v>4649</v>
      </c>
      <c r="E9493" s="55" t="s">
        <v>33124</v>
      </c>
      <c r="F9493" s="55" t="s">
        <v>4651</v>
      </c>
      <c r="G9493" s="55" t="s">
        <v>33125</v>
      </c>
      <c r="H9493" s="55">
        <v>0</v>
      </c>
    </row>
    <row r="9494" spans="1:8" ht="12.5" customHeight="1">
      <c r="A9494" s="55">
        <v>25479</v>
      </c>
      <c r="B9494" s="55">
        <v>7</v>
      </c>
      <c r="C9494" s="55" t="s">
        <v>33126</v>
      </c>
      <c r="D9494" s="55" t="s">
        <v>4649</v>
      </c>
      <c r="E9494" s="55" t="s">
        <v>33127</v>
      </c>
      <c r="F9494" s="55" t="s">
        <v>4651</v>
      </c>
      <c r="G9494" s="55" t="s">
        <v>33128</v>
      </c>
      <c r="H9494" s="55">
        <v>0</v>
      </c>
    </row>
    <row r="9495" spans="1:8" ht="12.5" customHeight="1">
      <c r="A9495" s="55">
        <v>25535</v>
      </c>
      <c r="B9495" s="55">
        <v>7</v>
      </c>
      <c r="C9495" s="55" t="s">
        <v>33129</v>
      </c>
      <c r="D9495" s="55" t="s">
        <v>4649</v>
      </c>
      <c r="E9495" s="55" t="s">
        <v>33130</v>
      </c>
      <c r="F9495" s="55" t="s">
        <v>4651</v>
      </c>
      <c r="G9495" s="55" t="s">
        <v>33131</v>
      </c>
      <c r="H9495" s="55">
        <v>0</v>
      </c>
    </row>
    <row r="9496" spans="1:8" ht="12.5" customHeight="1">
      <c r="A9496" s="55">
        <v>27805</v>
      </c>
      <c r="B9496" s="55">
        <v>7</v>
      </c>
      <c r="C9496" s="55" t="s">
        <v>33132</v>
      </c>
      <c r="D9496" s="55" t="s">
        <v>4649</v>
      </c>
      <c r="E9496" s="55" t="s">
        <v>33133</v>
      </c>
      <c r="F9496" s="55" t="s">
        <v>4651</v>
      </c>
      <c r="G9496" s="55" t="s">
        <v>33134</v>
      </c>
      <c r="H9496" s="55">
        <v>0</v>
      </c>
    </row>
    <row r="9497" spans="1:8" ht="12.5" customHeight="1">
      <c r="A9497" s="55">
        <v>27850</v>
      </c>
      <c r="B9497" s="55">
        <v>7</v>
      </c>
      <c r="C9497" s="55" t="s">
        <v>33135</v>
      </c>
      <c r="D9497" s="55" t="s">
        <v>4649</v>
      </c>
      <c r="E9497" s="55" t="s">
        <v>33136</v>
      </c>
      <c r="F9497" s="55" t="s">
        <v>4651</v>
      </c>
      <c r="G9497" s="55" t="s">
        <v>33137</v>
      </c>
      <c r="H9497" s="55">
        <v>0</v>
      </c>
    </row>
    <row r="9498" spans="1:8" ht="12.5" customHeight="1">
      <c r="A9498" s="55">
        <v>28391</v>
      </c>
      <c r="B9498" s="55">
        <v>7</v>
      </c>
      <c r="C9498" s="55" t="s">
        <v>33138</v>
      </c>
      <c r="D9498" s="55" t="s">
        <v>4649</v>
      </c>
      <c r="E9498" s="55" t="s">
        <v>33139</v>
      </c>
      <c r="F9498" s="55" t="s">
        <v>4651</v>
      </c>
      <c r="G9498" s="55" t="s">
        <v>33140</v>
      </c>
      <c r="H9498" s="55">
        <v>0</v>
      </c>
    </row>
    <row r="9499" spans="1:8" ht="12.5" customHeight="1">
      <c r="A9499" s="55">
        <v>28431</v>
      </c>
      <c r="B9499" s="55">
        <v>7</v>
      </c>
      <c r="C9499" s="55" t="s">
        <v>33141</v>
      </c>
      <c r="D9499" s="55" t="s">
        <v>4649</v>
      </c>
      <c r="E9499" s="55" t="s">
        <v>33142</v>
      </c>
      <c r="F9499" s="55" t="s">
        <v>4651</v>
      </c>
      <c r="G9499" s="55" t="s">
        <v>33143</v>
      </c>
      <c r="H9499" s="55">
        <v>0</v>
      </c>
    </row>
    <row r="9500" spans="1:8" ht="12.5" customHeight="1">
      <c r="A9500" s="55">
        <v>28885</v>
      </c>
      <c r="B9500" s="55">
        <v>7</v>
      </c>
      <c r="C9500" s="55" t="s">
        <v>33144</v>
      </c>
      <c r="D9500" s="55" t="s">
        <v>4649</v>
      </c>
      <c r="E9500" s="55" t="s">
        <v>33145</v>
      </c>
      <c r="F9500" s="55" t="s">
        <v>4651</v>
      </c>
      <c r="G9500" s="55" t="s">
        <v>33146</v>
      </c>
      <c r="H9500" s="55">
        <v>0</v>
      </c>
    </row>
    <row r="9501" spans="1:8" ht="12.5" customHeight="1">
      <c r="A9501" s="55">
        <v>12308</v>
      </c>
      <c r="B9501" s="55">
        <v>7</v>
      </c>
      <c r="C9501" s="55" t="s">
        <v>33147</v>
      </c>
      <c r="D9501" s="55" t="s">
        <v>4649</v>
      </c>
      <c r="E9501" s="55" t="s">
        <v>33148</v>
      </c>
      <c r="F9501" s="55" t="s">
        <v>4651</v>
      </c>
      <c r="G9501" s="55" t="s">
        <v>33149</v>
      </c>
      <c r="H9501" s="55">
        <v>0</v>
      </c>
    </row>
    <row r="9502" spans="1:8" ht="12.5" customHeight="1">
      <c r="A9502" s="55">
        <v>12398</v>
      </c>
      <c r="B9502" s="55">
        <v>7</v>
      </c>
      <c r="C9502" s="55" t="s">
        <v>33150</v>
      </c>
      <c r="D9502" s="55" t="s">
        <v>4649</v>
      </c>
      <c r="E9502" s="55" t="s">
        <v>33151</v>
      </c>
      <c r="F9502" s="55" t="s">
        <v>4651</v>
      </c>
      <c r="G9502" s="55" t="s">
        <v>33152</v>
      </c>
      <c r="H9502" s="55">
        <v>0</v>
      </c>
    </row>
    <row r="9503" spans="1:8" ht="12.5" customHeight="1">
      <c r="A9503" s="55">
        <v>12849</v>
      </c>
      <c r="B9503" s="55">
        <v>7</v>
      </c>
      <c r="C9503" s="55" t="s">
        <v>33153</v>
      </c>
      <c r="D9503" s="55" t="s">
        <v>4649</v>
      </c>
      <c r="E9503" s="55" t="s">
        <v>33154</v>
      </c>
      <c r="F9503" s="55" t="s">
        <v>4651</v>
      </c>
      <c r="G9503" s="55" t="s">
        <v>33155</v>
      </c>
      <c r="H9503" s="55">
        <v>0</v>
      </c>
    </row>
    <row r="9504" spans="1:8" ht="12.5" customHeight="1">
      <c r="A9504" s="55">
        <v>14785</v>
      </c>
      <c r="B9504" s="55">
        <v>7</v>
      </c>
      <c r="C9504" s="55" t="s">
        <v>33156</v>
      </c>
      <c r="D9504" s="55" t="s">
        <v>4649</v>
      </c>
      <c r="E9504" s="55" t="s">
        <v>33157</v>
      </c>
      <c r="F9504" s="55" t="s">
        <v>4651</v>
      </c>
      <c r="G9504" s="55" t="s">
        <v>33158</v>
      </c>
      <c r="H9504" s="55">
        <v>0</v>
      </c>
    </row>
    <row r="9505" spans="1:8" ht="12.5" customHeight="1">
      <c r="A9505" s="55">
        <v>15086</v>
      </c>
      <c r="B9505" s="55">
        <v>7</v>
      </c>
      <c r="C9505" s="55" t="s">
        <v>33159</v>
      </c>
      <c r="D9505" s="55" t="s">
        <v>4649</v>
      </c>
      <c r="E9505" s="55" t="s">
        <v>33160</v>
      </c>
      <c r="F9505" s="55" t="s">
        <v>4651</v>
      </c>
      <c r="G9505" s="55" t="s">
        <v>33161</v>
      </c>
      <c r="H9505" s="55">
        <v>0</v>
      </c>
    </row>
    <row r="9506" spans="1:8" ht="12.5" customHeight="1">
      <c r="A9506" s="55">
        <v>16040</v>
      </c>
      <c r="B9506" s="55">
        <v>7</v>
      </c>
      <c r="C9506" s="55" t="s">
        <v>33162</v>
      </c>
      <c r="D9506" s="55" t="s">
        <v>4649</v>
      </c>
      <c r="E9506" s="55" t="s">
        <v>33163</v>
      </c>
      <c r="F9506" s="55" t="s">
        <v>4651</v>
      </c>
      <c r="G9506" s="55" t="s">
        <v>33164</v>
      </c>
      <c r="H9506" s="55">
        <v>0</v>
      </c>
    </row>
    <row r="9507" spans="1:8" ht="12.5" customHeight="1">
      <c r="A9507" s="55">
        <v>17188</v>
      </c>
      <c r="B9507" s="55">
        <v>7</v>
      </c>
      <c r="C9507" s="55" t="s">
        <v>33165</v>
      </c>
      <c r="D9507" s="55" t="s">
        <v>4649</v>
      </c>
      <c r="E9507" s="55" t="s">
        <v>33166</v>
      </c>
      <c r="F9507" s="55" t="s">
        <v>4651</v>
      </c>
      <c r="G9507" s="55" t="s">
        <v>33167</v>
      </c>
      <c r="H9507" s="55">
        <v>0</v>
      </c>
    </row>
    <row r="9508" spans="1:8" ht="12.5" customHeight="1">
      <c r="A9508" s="55">
        <v>17805</v>
      </c>
      <c r="B9508" s="55">
        <v>7</v>
      </c>
      <c r="C9508" s="55" t="s">
        <v>33168</v>
      </c>
      <c r="D9508" s="55" t="s">
        <v>4649</v>
      </c>
      <c r="E9508" s="55" t="s">
        <v>33169</v>
      </c>
      <c r="F9508" s="55" t="s">
        <v>4651</v>
      </c>
      <c r="G9508" s="55" t="s">
        <v>33170</v>
      </c>
      <c r="H9508" s="55">
        <v>0</v>
      </c>
    </row>
    <row r="9509" spans="1:8" ht="12.5" customHeight="1">
      <c r="A9509" s="55">
        <v>17957</v>
      </c>
      <c r="B9509" s="55">
        <v>7</v>
      </c>
      <c r="C9509" s="55" t="s">
        <v>33171</v>
      </c>
      <c r="D9509" s="55" t="s">
        <v>4649</v>
      </c>
      <c r="E9509" s="55" t="s">
        <v>33172</v>
      </c>
      <c r="F9509" s="55" t="s">
        <v>4651</v>
      </c>
      <c r="G9509" s="55" t="s">
        <v>33173</v>
      </c>
      <c r="H9509" s="55">
        <v>0</v>
      </c>
    </row>
    <row r="9510" spans="1:8" ht="12.5" customHeight="1">
      <c r="A9510" s="55">
        <v>19056</v>
      </c>
      <c r="B9510" s="55">
        <v>7</v>
      </c>
      <c r="C9510" s="55" t="s">
        <v>33174</v>
      </c>
      <c r="D9510" s="55" t="s">
        <v>4649</v>
      </c>
      <c r="E9510" s="55" t="s">
        <v>33175</v>
      </c>
      <c r="F9510" s="55" t="s">
        <v>4651</v>
      </c>
      <c r="G9510" s="55" t="s">
        <v>33176</v>
      </c>
      <c r="H9510" s="55">
        <v>0</v>
      </c>
    </row>
    <row r="9511" spans="1:8" ht="12.5" customHeight="1">
      <c r="A9511" s="55">
        <v>19179</v>
      </c>
      <c r="B9511" s="55">
        <v>7</v>
      </c>
      <c r="C9511" s="55" t="s">
        <v>33177</v>
      </c>
      <c r="D9511" s="55" t="s">
        <v>4649</v>
      </c>
      <c r="E9511" s="55" t="s">
        <v>33178</v>
      </c>
      <c r="F9511" s="55" t="s">
        <v>4651</v>
      </c>
      <c r="G9511" s="55" t="s">
        <v>33179</v>
      </c>
      <c r="H9511" s="55">
        <v>0</v>
      </c>
    </row>
    <row r="9512" spans="1:8" ht="12.5" customHeight="1">
      <c r="A9512" s="55">
        <v>19306</v>
      </c>
      <c r="B9512" s="55">
        <v>7</v>
      </c>
      <c r="C9512" s="55" t="s">
        <v>33180</v>
      </c>
      <c r="D9512" s="55" t="s">
        <v>4649</v>
      </c>
      <c r="E9512" s="55" t="s">
        <v>33181</v>
      </c>
      <c r="F9512" s="55" t="s">
        <v>4651</v>
      </c>
      <c r="G9512" s="55" t="s">
        <v>33182</v>
      </c>
      <c r="H9512" s="55">
        <v>0</v>
      </c>
    </row>
    <row r="9513" spans="1:8" ht="12.5" customHeight="1">
      <c r="A9513" s="55">
        <v>19309</v>
      </c>
      <c r="B9513" s="55">
        <v>7</v>
      </c>
      <c r="C9513" s="55" t="s">
        <v>33183</v>
      </c>
      <c r="D9513" s="55" t="s">
        <v>4649</v>
      </c>
      <c r="E9513" s="55" t="s">
        <v>33184</v>
      </c>
      <c r="F9513" s="55" t="s">
        <v>4651</v>
      </c>
      <c r="G9513" s="55" t="s">
        <v>33185</v>
      </c>
      <c r="H9513" s="55">
        <v>0</v>
      </c>
    </row>
    <row r="9514" spans="1:8" ht="12.5" customHeight="1">
      <c r="A9514" s="55">
        <v>19363</v>
      </c>
      <c r="B9514" s="55">
        <v>7</v>
      </c>
      <c r="C9514" s="55" t="s">
        <v>33186</v>
      </c>
      <c r="D9514" s="55" t="s">
        <v>4649</v>
      </c>
      <c r="E9514" s="55" t="s">
        <v>33187</v>
      </c>
      <c r="F9514" s="55" t="s">
        <v>4651</v>
      </c>
      <c r="G9514" s="55" t="s">
        <v>33188</v>
      </c>
      <c r="H9514" s="55">
        <v>0</v>
      </c>
    </row>
    <row r="9515" spans="1:8" ht="12.5" customHeight="1">
      <c r="A9515" s="55">
        <v>19372</v>
      </c>
      <c r="B9515" s="55">
        <v>7</v>
      </c>
      <c r="C9515" s="55" t="s">
        <v>33189</v>
      </c>
      <c r="D9515" s="55" t="s">
        <v>4649</v>
      </c>
      <c r="E9515" s="55" t="s">
        <v>33190</v>
      </c>
      <c r="F9515" s="55" t="s">
        <v>4651</v>
      </c>
      <c r="G9515" s="55" t="s">
        <v>33191</v>
      </c>
      <c r="H9515" s="55">
        <v>0</v>
      </c>
    </row>
    <row r="9516" spans="1:8" ht="12.5" customHeight="1">
      <c r="A9516" s="55">
        <v>20553</v>
      </c>
      <c r="B9516" s="55">
        <v>7</v>
      </c>
      <c r="C9516" s="55" t="s">
        <v>33192</v>
      </c>
      <c r="D9516" s="55" t="s">
        <v>4649</v>
      </c>
      <c r="E9516" s="55" t="s">
        <v>33193</v>
      </c>
      <c r="F9516" s="55" t="s">
        <v>4651</v>
      </c>
      <c r="G9516" s="55" t="s">
        <v>33194</v>
      </c>
      <c r="H9516" s="55">
        <v>0</v>
      </c>
    </row>
    <row r="9517" spans="1:8" ht="12.5" customHeight="1">
      <c r="A9517" s="55">
        <v>20858</v>
      </c>
      <c r="B9517" s="55">
        <v>7</v>
      </c>
      <c r="C9517" s="55" t="s">
        <v>33195</v>
      </c>
      <c r="D9517" s="55" t="s">
        <v>4649</v>
      </c>
      <c r="E9517" s="55" t="s">
        <v>33196</v>
      </c>
      <c r="F9517" s="55" t="s">
        <v>4651</v>
      </c>
      <c r="G9517" s="55" t="s">
        <v>33197</v>
      </c>
      <c r="H9517" s="55">
        <v>0</v>
      </c>
    </row>
    <row r="9518" spans="1:8" ht="12.5" customHeight="1">
      <c r="A9518" s="55">
        <v>20919</v>
      </c>
      <c r="B9518" s="55">
        <v>7</v>
      </c>
      <c r="C9518" s="55" t="s">
        <v>33198</v>
      </c>
      <c r="D9518" s="55" t="s">
        <v>4649</v>
      </c>
      <c r="E9518" s="55" t="s">
        <v>33199</v>
      </c>
      <c r="F9518" s="55" t="s">
        <v>4651</v>
      </c>
      <c r="G9518" s="55" t="s">
        <v>33200</v>
      </c>
      <c r="H9518" s="55">
        <v>0</v>
      </c>
    </row>
    <row r="9519" spans="1:8" ht="12.5" customHeight="1">
      <c r="A9519" s="55">
        <v>21061</v>
      </c>
      <c r="B9519" s="55">
        <v>7</v>
      </c>
      <c r="C9519" s="55" t="s">
        <v>33201</v>
      </c>
      <c r="D9519" s="55" t="s">
        <v>4649</v>
      </c>
      <c r="E9519" s="55" t="s">
        <v>33202</v>
      </c>
      <c r="F9519" s="55" t="s">
        <v>4651</v>
      </c>
      <c r="G9519" s="55" t="s">
        <v>33203</v>
      </c>
      <c r="H9519" s="55">
        <v>0</v>
      </c>
    </row>
    <row r="9520" spans="1:8" ht="12.5" customHeight="1">
      <c r="A9520" s="55">
        <v>21063</v>
      </c>
      <c r="B9520" s="55">
        <v>7</v>
      </c>
      <c r="C9520" s="55" t="s">
        <v>33204</v>
      </c>
      <c r="D9520" s="55" t="s">
        <v>4649</v>
      </c>
      <c r="E9520" s="55" t="s">
        <v>33205</v>
      </c>
      <c r="F9520" s="55" t="s">
        <v>4651</v>
      </c>
      <c r="G9520" s="55" t="s">
        <v>33206</v>
      </c>
      <c r="H9520" s="55">
        <v>0</v>
      </c>
    </row>
    <row r="9521" spans="1:8" ht="12.5" customHeight="1">
      <c r="A9521" s="55">
        <v>22377</v>
      </c>
      <c r="B9521" s="55">
        <v>7</v>
      </c>
      <c r="C9521" s="55" t="s">
        <v>33207</v>
      </c>
      <c r="D9521" s="55" t="s">
        <v>4649</v>
      </c>
      <c r="E9521" s="55" t="s">
        <v>33208</v>
      </c>
      <c r="F9521" s="55" t="s">
        <v>4651</v>
      </c>
      <c r="G9521" s="55" t="s">
        <v>33209</v>
      </c>
      <c r="H9521" s="55">
        <v>0</v>
      </c>
    </row>
    <row r="9522" spans="1:8" ht="12.5" customHeight="1">
      <c r="A9522" s="55">
        <v>22395</v>
      </c>
      <c r="B9522" s="55">
        <v>7</v>
      </c>
      <c r="C9522" s="55" t="s">
        <v>33210</v>
      </c>
      <c r="D9522" s="55" t="s">
        <v>4649</v>
      </c>
      <c r="E9522" s="55" t="s">
        <v>33211</v>
      </c>
      <c r="F9522" s="55" t="s">
        <v>4651</v>
      </c>
      <c r="G9522" s="55" t="s">
        <v>33212</v>
      </c>
      <c r="H9522" s="55">
        <v>0</v>
      </c>
    </row>
    <row r="9523" spans="1:8" ht="12.5" customHeight="1">
      <c r="A9523" s="55">
        <v>22584</v>
      </c>
      <c r="B9523" s="55">
        <v>7</v>
      </c>
      <c r="C9523" s="55" t="s">
        <v>33213</v>
      </c>
      <c r="D9523" s="55" t="s">
        <v>4649</v>
      </c>
      <c r="E9523" s="55" t="s">
        <v>33214</v>
      </c>
      <c r="F9523" s="55" t="s">
        <v>4651</v>
      </c>
      <c r="G9523" s="55" t="s">
        <v>33215</v>
      </c>
      <c r="H9523" s="55">
        <v>0</v>
      </c>
    </row>
    <row r="9524" spans="1:8" ht="12.5" customHeight="1">
      <c r="A9524" s="55">
        <v>25476</v>
      </c>
      <c r="B9524" s="55">
        <v>7</v>
      </c>
      <c r="C9524" s="55" t="s">
        <v>33216</v>
      </c>
      <c r="D9524" s="55" t="s">
        <v>4649</v>
      </c>
      <c r="E9524" s="55" t="s">
        <v>33217</v>
      </c>
      <c r="F9524" s="55" t="s">
        <v>4651</v>
      </c>
      <c r="G9524" s="55" t="s">
        <v>33218</v>
      </c>
      <c r="H9524" s="55">
        <v>0</v>
      </c>
    </row>
    <row r="9525" spans="1:8" ht="12.5" customHeight="1">
      <c r="A9525" s="55">
        <v>25683</v>
      </c>
      <c r="B9525" s="55">
        <v>7</v>
      </c>
      <c r="C9525" s="55" t="s">
        <v>33219</v>
      </c>
      <c r="D9525" s="55" t="s">
        <v>4649</v>
      </c>
      <c r="E9525" s="55" t="s">
        <v>33220</v>
      </c>
      <c r="F9525" s="55" t="s">
        <v>4651</v>
      </c>
      <c r="G9525" s="55" t="s">
        <v>33221</v>
      </c>
      <c r="H9525" s="55">
        <v>0</v>
      </c>
    </row>
    <row r="9526" spans="1:8" ht="12.5" customHeight="1">
      <c r="A9526" s="55">
        <v>26380</v>
      </c>
      <c r="B9526" s="55">
        <v>7</v>
      </c>
      <c r="C9526" s="55" t="s">
        <v>33222</v>
      </c>
      <c r="D9526" s="55" t="s">
        <v>4649</v>
      </c>
      <c r="E9526" s="55" t="s">
        <v>33223</v>
      </c>
      <c r="F9526" s="55" t="s">
        <v>4651</v>
      </c>
      <c r="G9526" s="55" t="s">
        <v>33224</v>
      </c>
      <c r="H9526" s="55">
        <v>0</v>
      </c>
    </row>
    <row r="9527" spans="1:8" ht="12.5" customHeight="1">
      <c r="A9527" s="55">
        <v>26410</v>
      </c>
      <c r="B9527" s="55">
        <v>7</v>
      </c>
      <c r="C9527" s="55" t="s">
        <v>33225</v>
      </c>
      <c r="D9527" s="55" t="s">
        <v>4649</v>
      </c>
      <c r="E9527" s="55" t="s">
        <v>33226</v>
      </c>
      <c r="F9527" s="55" t="s">
        <v>4651</v>
      </c>
      <c r="G9527" s="55" t="s">
        <v>33227</v>
      </c>
      <c r="H9527" s="55">
        <v>0</v>
      </c>
    </row>
    <row r="9528" spans="1:8" ht="12.5" customHeight="1">
      <c r="A9528" s="55">
        <v>27118</v>
      </c>
      <c r="B9528" s="55">
        <v>7</v>
      </c>
      <c r="C9528" s="55" t="s">
        <v>33228</v>
      </c>
      <c r="D9528" s="55" t="s">
        <v>4649</v>
      </c>
      <c r="E9528" s="55" t="s">
        <v>33229</v>
      </c>
      <c r="F9528" s="55" t="s">
        <v>4651</v>
      </c>
      <c r="G9528" s="55" t="s">
        <v>33230</v>
      </c>
      <c r="H9528" s="55">
        <v>0</v>
      </c>
    </row>
    <row r="9529" spans="1:8" ht="12.5" customHeight="1">
      <c r="A9529" s="55">
        <v>28547</v>
      </c>
      <c r="B9529" s="55">
        <v>7</v>
      </c>
      <c r="C9529" s="55" t="s">
        <v>33231</v>
      </c>
      <c r="D9529" s="55" t="s">
        <v>4649</v>
      </c>
      <c r="E9529" s="55" t="s">
        <v>33232</v>
      </c>
      <c r="F9529" s="55" t="s">
        <v>4651</v>
      </c>
      <c r="G9529" s="55" t="s">
        <v>33233</v>
      </c>
      <c r="H9529" s="55">
        <v>0</v>
      </c>
    </row>
    <row r="9530" spans="1:8" ht="12.5" customHeight="1">
      <c r="A9530" s="55">
        <v>28897</v>
      </c>
      <c r="B9530" s="55">
        <v>7</v>
      </c>
      <c r="C9530" s="55" t="s">
        <v>33234</v>
      </c>
      <c r="D9530" s="55" t="s">
        <v>4649</v>
      </c>
      <c r="E9530" s="55" t="s">
        <v>33235</v>
      </c>
      <c r="F9530" s="55" t="s">
        <v>4651</v>
      </c>
      <c r="G9530" s="55" t="s">
        <v>33236</v>
      </c>
      <c r="H9530" s="55">
        <v>0</v>
      </c>
    </row>
    <row r="9531" spans="1:8" ht="12.5" customHeight="1">
      <c r="A9531" s="55">
        <v>29393</v>
      </c>
      <c r="B9531" s="55">
        <v>7</v>
      </c>
      <c r="C9531" s="55" t="s">
        <v>33237</v>
      </c>
      <c r="D9531" s="55" t="s">
        <v>4649</v>
      </c>
      <c r="E9531" s="55" t="s">
        <v>33238</v>
      </c>
      <c r="F9531" s="55" t="s">
        <v>4651</v>
      </c>
      <c r="G9531" s="55" t="s">
        <v>33239</v>
      </c>
      <c r="H9531" s="55">
        <v>0</v>
      </c>
    </row>
    <row r="9532" spans="1:8" ht="12.5" customHeight="1">
      <c r="A9532" s="55">
        <v>29451</v>
      </c>
      <c r="B9532" s="55">
        <v>7</v>
      </c>
      <c r="C9532" s="55" t="s">
        <v>33240</v>
      </c>
      <c r="D9532" s="55" t="s">
        <v>4649</v>
      </c>
      <c r="E9532" s="55" t="s">
        <v>33241</v>
      </c>
      <c r="F9532" s="55" t="s">
        <v>4651</v>
      </c>
      <c r="G9532" s="55" t="s">
        <v>33242</v>
      </c>
      <c r="H9532" s="55">
        <v>0</v>
      </c>
    </row>
    <row r="9533" spans="1:8" ht="12.5" customHeight="1">
      <c r="A9533" s="55">
        <v>29472</v>
      </c>
      <c r="B9533" s="55">
        <v>7</v>
      </c>
      <c r="C9533" s="55" t="s">
        <v>33243</v>
      </c>
      <c r="D9533" s="55" t="s">
        <v>4649</v>
      </c>
      <c r="E9533" s="55" t="s">
        <v>33244</v>
      </c>
      <c r="F9533" s="55" t="s">
        <v>4651</v>
      </c>
      <c r="G9533" s="55" t="s">
        <v>33245</v>
      </c>
      <c r="H9533" s="55">
        <v>0</v>
      </c>
    </row>
    <row r="9534" spans="1:8" ht="12.5" customHeight="1">
      <c r="A9534" s="55">
        <v>29482</v>
      </c>
      <c r="B9534" s="55">
        <v>7</v>
      </c>
      <c r="C9534" s="55" t="s">
        <v>33246</v>
      </c>
      <c r="D9534" s="55" t="s">
        <v>4649</v>
      </c>
      <c r="E9534" s="55" t="s">
        <v>33247</v>
      </c>
      <c r="F9534" s="55" t="s">
        <v>4651</v>
      </c>
      <c r="G9534" s="55" t="s">
        <v>33248</v>
      </c>
      <c r="H9534" s="55">
        <v>0</v>
      </c>
    </row>
    <row r="9535" spans="1:8" ht="12.5" customHeight="1">
      <c r="A9535" s="55">
        <v>11342</v>
      </c>
      <c r="B9535" s="55">
        <v>7</v>
      </c>
      <c r="C9535" s="55" t="s">
        <v>33249</v>
      </c>
      <c r="D9535" s="55" t="s">
        <v>4649</v>
      </c>
      <c r="E9535" s="55" t="s">
        <v>33250</v>
      </c>
      <c r="F9535" s="55" t="s">
        <v>4651</v>
      </c>
      <c r="G9535" s="55" t="s">
        <v>33251</v>
      </c>
      <c r="H9535" s="55">
        <v>0</v>
      </c>
    </row>
    <row r="9536" spans="1:8" ht="12.5" customHeight="1">
      <c r="A9536" s="55">
        <v>11608</v>
      </c>
      <c r="B9536" s="55">
        <v>7</v>
      </c>
      <c r="C9536" s="55" t="s">
        <v>33252</v>
      </c>
      <c r="D9536" s="55" t="s">
        <v>4649</v>
      </c>
      <c r="E9536" s="55" t="s">
        <v>33253</v>
      </c>
      <c r="F9536" s="55" t="s">
        <v>4651</v>
      </c>
      <c r="G9536" s="55" t="s">
        <v>33254</v>
      </c>
      <c r="H9536" s="55">
        <v>0</v>
      </c>
    </row>
    <row r="9537" spans="1:8" ht="12.5" customHeight="1">
      <c r="A9537" s="55">
        <v>12219</v>
      </c>
      <c r="B9537" s="55">
        <v>7</v>
      </c>
      <c r="C9537" s="55" t="s">
        <v>33255</v>
      </c>
      <c r="D9537" s="55" t="s">
        <v>4649</v>
      </c>
      <c r="E9537" s="55" t="s">
        <v>33256</v>
      </c>
      <c r="F9537" s="55" t="s">
        <v>4651</v>
      </c>
      <c r="G9537" s="55" t="s">
        <v>33257</v>
      </c>
      <c r="H9537" s="55">
        <v>0</v>
      </c>
    </row>
    <row r="9538" spans="1:8" ht="12.5" customHeight="1">
      <c r="A9538" s="55">
        <v>12374</v>
      </c>
      <c r="B9538" s="55">
        <v>7</v>
      </c>
      <c r="C9538" s="55" t="s">
        <v>33258</v>
      </c>
      <c r="D9538" s="55" t="s">
        <v>4649</v>
      </c>
      <c r="E9538" s="55" t="s">
        <v>33259</v>
      </c>
      <c r="F9538" s="55" t="s">
        <v>4651</v>
      </c>
      <c r="G9538" s="55" t="s">
        <v>33260</v>
      </c>
      <c r="H9538" s="55">
        <v>0</v>
      </c>
    </row>
    <row r="9539" spans="1:8" ht="12.5" customHeight="1">
      <c r="A9539" s="55">
        <v>12817</v>
      </c>
      <c r="B9539" s="55">
        <v>7</v>
      </c>
      <c r="C9539" s="55" t="s">
        <v>33261</v>
      </c>
      <c r="D9539" s="55" t="s">
        <v>4649</v>
      </c>
      <c r="E9539" s="55" t="s">
        <v>33262</v>
      </c>
      <c r="F9539" s="55" t="s">
        <v>4651</v>
      </c>
      <c r="G9539" s="55" t="s">
        <v>33263</v>
      </c>
      <c r="H9539" s="55">
        <v>0</v>
      </c>
    </row>
    <row r="9540" spans="1:8" ht="12.5" customHeight="1">
      <c r="A9540" s="55">
        <v>12851</v>
      </c>
      <c r="B9540" s="55">
        <v>7</v>
      </c>
      <c r="C9540" s="55" t="s">
        <v>33264</v>
      </c>
      <c r="D9540" s="55" t="s">
        <v>4649</v>
      </c>
      <c r="E9540" s="55" t="s">
        <v>33265</v>
      </c>
      <c r="F9540" s="55" t="s">
        <v>4651</v>
      </c>
      <c r="G9540" s="55" t="s">
        <v>33266</v>
      </c>
      <c r="H9540" s="55">
        <v>0</v>
      </c>
    </row>
    <row r="9541" spans="1:8" ht="12.5" customHeight="1">
      <c r="A9541" s="55">
        <v>13409</v>
      </c>
      <c r="B9541" s="55">
        <v>7</v>
      </c>
      <c r="C9541" s="55" t="s">
        <v>33267</v>
      </c>
      <c r="D9541" s="55" t="s">
        <v>4649</v>
      </c>
      <c r="E9541" s="55" t="s">
        <v>33268</v>
      </c>
      <c r="F9541" s="55" t="s">
        <v>4651</v>
      </c>
      <c r="G9541" s="55" t="s">
        <v>33269</v>
      </c>
      <c r="H9541" s="55">
        <v>0</v>
      </c>
    </row>
    <row r="9542" spans="1:8" ht="12.5" customHeight="1">
      <c r="A9542" s="55">
        <v>14550</v>
      </c>
      <c r="B9542" s="55">
        <v>7</v>
      </c>
      <c r="C9542" s="55" t="s">
        <v>33270</v>
      </c>
      <c r="D9542" s="55" t="s">
        <v>4649</v>
      </c>
      <c r="E9542" s="55" t="s">
        <v>33271</v>
      </c>
      <c r="F9542" s="55" t="s">
        <v>4651</v>
      </c>
      <c r="G9542" s="55" t="s">
        <v>33272</v>
      </c>
      <c r="H9542" s="55">
        <v>0</v>
      </c>
    </row>
    <row r="9543" spans="1:8" ht="12.5" customHeight="1">
      <c r="A9543" s="55">
        <v>15107</v>
      </c>
      <c r="B9543" s="55">
        <v>7</v>
      </c>
      <c r="C9543" s="55" t="s">
        <v>33273</v>
      </c>
      <c r="D9543" s="55" t="s">
        <v>4649</v>
      </c>
      <c r="E9543" s="55" t="s">
        <v>33274</v>
      </c>
      <c r="F9543" s="55" t="s">
        <v>4651</v>
      </c>
      <c r="G9543" s="55" t="s">
        <v>33275</v>
      </c>
      <c r="H9543" s="55">
        <v>0</v>
      </c>
    </row>
    <row r="9544" spans="1:8" ht="12.5" customHeight="1">
      <c r="A9544" s="55">
        <v>17643</v>
      </c>
      <c r="B9544" s="55">
        <v>7</v>
      </c>
      <c r="C9544" s="55" t="s">
        <v>33276</v>
      </c>
      <c r="D9544" s="55" t="s">
        <v>4649</v>
      </c>
      <c r="E9544" s="55" t="s">
        <v>33277</v>
      </c>
      <c r="F9544" s="55" t="s">
        <v>4651</v>
      </c>
      <c r="G9544" s="55" t="s">
        <v>33278</v>
      </c>
      <c r="H9544" s="55">
        <v>0</v>
      </c>
    </row>
    <row r="9545" spans="1:8" ht="12.5" customHeight="1">
      <c r="A9545" s="55">
        <v>19297</v>
      </c>
      <c r="B9545" s="55">
        <v>7</v>
      </c>
      <c r="C9545" s="55" t="s">
        <v>33279</v>
      </c>
      <c r="D9545" s="55" t="s">
        <v>4649</v>
      </c>
      <c r="E9545" s="55" t="s">
        <v>33280</v>
      </c>
      <c r="F9545" s="55" t="s">
        <v>4651</v>
      </c>
      <c r="G9545" s="55" t="s">
        <v>33281</v>
      </c>
      <c r="H9545" s="55">
        <v>0</v>
      </c>
    </row>
    <row r="9546" spans="1:8" ht="12.5" customHeight="1">
      <c r="A9546" s="55">
        <v>20728</v>
      </c>
      <c r="B9546" s="55">
        <v>7</v>
      </c>
      <c r="C9546" s="55" t="s">
        <v>33282</v>
      </c>
      <c r="D9546" s="55" t="s">
        <v>4649</v>
      </c>
      <c r="E9546" s="55" t="s">
        <v>33283</v>
      </c>
      <c r="F9546" s="55" t="s">
        <v>4651</v>
      </c>
      <c r="G9546" s="55" t="s">
        <v>33284</v>
      </c>
      <c r="H9546" s="55">
        <v>0</v>
      </c>
    </row>
    <row r="9547" spans="1:8" ht="12.5" customHeight="1">
      <c r="A9547" s="55">
        <v>20942</v>
      </c>
      <c r="B9547" s="55">
        <v>7</v>
      </c>
      <c r="C9547" s="55" t="s">
        <v>33285</v>
      </c>
      <c r="D9547" s="55" t="s">
        <v>4649</v>
      </c>
      <c r="E9547" s="55" t="s">
        <v>33286</v>
      </c>
      <c r="F9547" s="55" t="s">
        <v>4651</v>
      </c>
      <c r="G9547" s="55" t="s">
        <v>33287</v>
      </c>
      <c r="H9547" s="55">
        <v>0</v>
      </c>
    </row>
    <row r="9548" spans="1:8" ht="12.5" customHeight="1">
      <c r="A9548" s="55">
        <v>20966</v>
      </c>
      <c r="B9548" s="55">
        <v>7</v>
      </c>
      <c r="C9548" s="55" t="s">
        <v>33288</v>
      </c>
      <c r="D9548" s="55" t="s">
        <v>4649</v>
      </c>
      <c r="E9548" s="55" t="s">
        <v>33289</v>
      </c>
      <c r="F9548" s="55" t="s">
        <v>4651</v>
      </c>
      <c r="G9548" s="55" t="s">
        <v>33290</v>
      </c>
      <c r="H9548" s="55">
        <v>0</v>
      </c>
    </row>
    <row r="9549" spans="1:8" ht="12.5" customHeight="1">
      <c r="A9549" s="55">
        <v>21527</v>
      </c>
      <c r="B9549" s="55">
        <v>7</v>
      </c>
      <c r="C9549" s="55" t="s">
        <v>33291</v>
      </c>
      <c r="D9549" s="55" t="s">
        <v>4649</v>
      </c>
      <c r="E9549" s="55" t="s">
        <v>33292</v>
      </c>
      <c r="F9549" s="55" t="s">
        <v>4651</v>
      </c>
      <c r="G9549" s="55" t="s">
        <v>33293</v>
      </c>
      <c r="H9549" s="55">
        <v>0</v>
      </c>
    </row>
    <row r="9550" spans="1:8" ht="12.5" customHeight="1">
      <c r="A9550" s="55">
        <v>22316</v>
      </c>
      <c r="B9550" s="55">
        <v>7</v>
      </c>
      <c r="C9550" s="55" t="s">
        <v>33294</v>
      </c>
      <c r="D9550" s="55" t="s">
        <v>4649</v>
      </c>
      <c r="E9550" s="55" t="s">
        <v>33295</v>
      </c>
      <c r="F9550" s="55" t="s">
        <v>4651</v>
      </c>
      <c r="G9550" s="55" t="s">
        <v>33296</v>
      </c>
      <c r="H9550" s="55">
        <v>0</v>
      </c>
    </row>
    <row r="9551" spans="1:8" ht="12.5" customHeight="1">
      <c r="A9551" s="55">
        <v>22438</v>
      </c>
      <c r="B9551" s="55">
        <v>7</v>
      </c>
      <c r="C9551" s="55" t="s">
        <v>33297</v>
      </c>
      <c r="D9551" s="55" t="s">
        <v>4649</v>
      </c>
      <c r="E9551" s="55" t="s">
        <v>33298</v>
      </c>
      <c r="F9551" s="55" t="s">
        <v>4651</v>
      </c>
      <c r="G9551" s="55" t="s">
        <v>33299</v>
      </c>
      <c r="H9551" s="55">
        <v>0</v>
      </c>
    </row>
    <row r="9552" spans="1:8" ht="12.5" customHeight="1">
      <c r="A9552" s="55">
        <v>22487</v>
      </c>
      <c r="B9552" s="55">
        <v>7</v>
      </c>
      <c r="C9552" s="55" t="s">
        <v>33300</v>
      </c>
      <c r="D9552" s="55" t="s">
        <v>4649</v>
      </c>
      <c r="E9552" s="55" t="s">
        <v>33301</v>
      </c>
      <c r="F9552" s="55" t="s">
        <v>4651</v>
      </c>
      <c r="G9552" s="55" t="s">
        <v>33302</v>
      </c>
      <c r="H9552" s="55">
        <v>0</v>
      </c>
    </row>
    <row r="9553" spans="1:8" ht="12.5" customHeight="1">
      <c r="A9553" s="55">
        <v>23231</v>
      </c>
      <c r="B9553" s="55">
        <v>7</v>
      </c>
      <c r="C9553" s="55" t="s">
        <v>33303</v>
      </c>
      <c r="D9553" s="55" t="s">
        <v>4649</v>
      </c>
      <c r="E9553" s="55" t="s">
        <v>33304</v>
      </c>
      <c r="F9553" s="55" t="s">
        <v>4651</v>
      </c>
      <c r="G9553" s="55" t="s">
        <v>33305</v>
      </c>
      <c r="H9553" s="55">
        <v>0</v>
      </c>
    </row>
    <row r="9554" spans="1:8" ht="12.5" customHeight="1">
      <c r="A9554" s="55">
        <v>23963</v>
      </c>
      <c r="B9554" s="55">
        <v>7</v>
      </c>
      <c r="C9554" s="55" t="s">
        <v>33306</v>
      </c>
      <c r="D9554" s="55" t="s">
        <v>4649</v>
      </c>
      <c r="E9554" s="55" t="s">
        <v>33307</v>
      </c>
      <c r="F9554" s="55" t="s">
        <v>4651</v>
      </c>
      <c r="G9554" s="55" t="s">
        <v>33308</v>
      </c>
      <c r="H9554" s="55">
        <v>0</v>
      </c>
    </row>
    <row r="9555" spans="1:8" ht="12.5" customHeight="1">
      <c r="A9555" s="55">
        <v>24022</v>
      </c>
      <c r="B9555" s="55">
        <v>7</v>
      </c>
      <c r="C9555" s="55" t="s">
        <v>33309</v>
      </c>
      <c r="D9555" s="55" t="s">
        <v>4649</v>
      </c>
      <c r="E9555" s="55" t="s">
        <v>33310</v>
      </c>
      <c r="F9555" s="55" t="s">
        <v>4651</v>
      </c>
      <c r="G9555" s="55" t="s">
        <v>33311</v>
      </c>
      <c r="H9555" s="55">
        <v>0</v>
      </c>
    </row>
    <row r="9556" spans="1:8" ht="12.5" customHeight="1">
      <c r="A9556" s="55">
        <v>24219</v>
      </c>
      <c r="B9556" s="55">
        <v>7</v>
      </c>
      <c r="C9556" s="55" t="s">
        <v>33312</v>
      </c>
      <c r="D9556" s="55" t="s">
        <v>4649</v>
      </c>
      <c r="E9556" s="55" t="s">
        <v>33313</v>
      </c>
      <c r="F9556" s="55" t="s">
        <v>4651</v>
      </c>
      <c r="G9556" s="55" t="s">
        <v>33314</v>
      </c>
      <c r="H9556" s="55">
        <v>0</v>
      </c>
    </row>
    <row r="9557" spans="1:8" ht="12.5" customHeight="1">
      <c r="A9557" s="55">
        <v>24542</v>
      </c>
      <c r="B9557" s="55">
        <v>7</v>
      </c>
      <c r="C9557" s="55" t="s">
        <v>33315</v>
      </c>
      <c r="D9557" s="55" t="s">
        <v>4649</v>
      </c>
      <c r="E9557" s="55" t="s">
        <v>33316</v>
      </c>
      <c r="F9557" s="55" t="s">
        <v>4651</v>
      </c>
      <c r="G9557" s="55" t="s">
        <v>33317</v>
      </c>
      <c r="H9557" s="55">
        <v>0</v>
      </c>
    </row>
    <row r="9558" spans="1:8" ht="12.5" customHeight="1">
      <c r="A9558" s="55">
        <v>25484</v>
      </c>
      <c r="B9558" s="55">
        <v>7</v>
      </c>
      <c r="C9558" s="55" t="s">
        <v>33318</v>
      </c>
      <c r="D9558" s="55" t="s">
        <v>4649</v>
      </c>
      <c r="E9558" s="55" t="s">
        <v>33319</v>
      </c>
      <c r="F9558" s="55" t="s">
        <v>4651</v>
      </c>
      <c r="G9558" s="55" t="s">
        <v>33320</v>
      </c>
      <c r="H9558" s="55">
        <v>0</v>
      </c>
    </row>
    <row r="9559" spans="1:8" ht="12.5" customHeight="1">
      <c r="A9559" s="55">
        <v>25538</v>
      </c>
      <c r="B9559" s="55">
        <v>7</v>
      </c>
      <c r="C9559" s="55" t="s">
        <v>33321</v>
      </c>
      <c r="D9559" s="55" t="s">
        <v>4649</v>
      </c>
      <c r="E9559" s="55" t="s">
        <v>33322</v>
      </c>
      <c r="F9559" s="55" t="s">
        <v>4651</v>
      </c>
      <c r="G9559" s="55" t="s">
        <v>33323</v>
      </c>
      <c r="H9559" s="55">
        <v>0</v>
      </c>
    </row>
    <row r="9560" spans="1:8" ht="12.5" customHeight="1">
      <c r="A9560" s="55">
        <v>25594</v>
      </c>
      <c r="B9560" s="55">
        <v>7</v>
      </c>
      <c r="C9560" s="55" t="s">
        <v>33324</v>
      </c>
      <c r="D9560" s="55" t="s">
        <v>4649</v>
      </c>
      <c r="E9560" s="55" t="s">
        <v>33325</v>
      </c>
      <c r="F9560" s="55" t="s">
        <v>4651</v>
      </c>
      <c r="G9560" s="55" t="s">
        <v>33326</v>
      </c>
      <c r="H9560" s="55">
        <v>0</v>
      </c>
    </row>
    <row r="9561" spans="1:8" ht="12.5" customHeight="1">
      <c r="A9561" s="55">
        <v>25648</v>
      </c>
      <c r="B9561" s="55">
        <v>7</v>
      </c>
      <c r="C9561" s="55" t="s">
        <v>33327</v>
      </c>
      <c r="D9561" s="55" t="s">
        <v>4649</v>
      </c>
      <c r="E9561" s="55" t="s">
        <v>33328</v>
      </c>
      <c r="F9561" s="55" t="s">
        <v>4651</v>
      </c>
      <c r="G9561" s="55" t="s">
        <v>33329</v>
      </c>
      <c r="H9561" s="55">
        <v>0</v>
      </c>
    </row>
    <row r="9562" spans="1:8" ht="12.5" customHeight="1">
      <c r="A9562" s="55">
        <v>26816</v>
      </c>
      <c r="B9562" s="55">
        <v>7</v>
      </c>
      <c r="C9562" s="55" t="s">
        <v>33330</v>
      </c>
      <c r="D9562" s="55" t="s">
        <v>4649</v>
      </c>
      <c r="E9562" s="55" t="s">
        <v>33331</v>
      </c>
      <c r="F9562" s="55" t="s">
        <v>4651</v>
      </c>
      <c r="G9562" s="55" t="s">
        <v>33332</v>
      </c>
      <c r="H9562" s="55">
        <v>0</v>
      </c>
    </row>
    <row r="9563" spans="1:8" ht="12.5" customHeight="1">
      <c r="A9563" s="55">
        <v>26908</v>
      </c>
      <c r="B9563" s="55">
        <v>7</v>
      </c>
      <c r="C9563" s="55" t="s">
        <v>33333</v>
      </c>
      <c r="D9563" s="55" t="s">
        <v>4649</v>
      </c>
      <c r="E9563" s="55" t="s">
        <v>33334</v>
      </c>
      <c r="F9563" s="55" t="s">
        <v>4651</v>
      </c>
      <c r="G9563" s="55" t="s">
        <v>33335</v>
      </c>
      <c r="H9563" s="55">
        <v>0</v>
      </c>
    </row>
    <row r="9564" spans="1:8" ht="12.5" customHeight="1">
      <c r="A9564" s="55">
        <v>27123</v>
      </c>
      <c r="B9564" s="55">
        <v>7</v>
      </c>
      <c r="C9564" s="55" t="s">
        <v>33336</v>
      </c>
      <c r="D9564" s="55" t="s">
        <v>4649</v>
      </c>
      <c r="E9564" s="55" t="s">
        <v>33337</v>
      </c>
      <c r="F9564" s="55" t="s">
        <v>4651</v>
      </c>
      <c r="G9564" s="55" t="s">
        <v>33338</v>
      </c>
      <c r="H9564" s="55">
        <v>0</v>
      </c>
    </row>
    <row r="9565" spans="1:8" ht="12.5" customHeight="1">
      <c r="A9565" s="55">
        <v>27323</v>
      </c>
      <c r="B9565" s="55">
        <v>7</v>
      </c>
      <c r="C9565" s="55" t="s">
        <v>33339</v>
      </c>
      <c r="D9565" s="55" t="s">
        <v>4649</v>
      </c>
      <c r="E9565" s="55" t="s">
        <v>33340</v>
      </c>
      <c r="F9565" s="55" t="s">
        <v>4651</v>
      </c>
      <c r="G9565" s="55" t="s">
        <v>33341</v>
      </c>
      <c r="H9565" s="55">
        <v>0</v>
      </c>
    </row>
    <row r="9566" spans="1:8" ht="12.5" customHeight="1">
      <c r="A9566" s="55">
        <v>28919</v>
      </c>
      <c r="B9566" s="55">
        <v>7</v>
      </c>
      <c r="C9566" s="55" t="s">
        <v>33342</v>
      </c>
      <c r="D9566" s="55" t="s">
        <v>4649</v>
      </c>
      <c r="E9566" s="55" t="s">
        <v>33343</v>
      </c>
      <c r="F9566" s="55" t="s">
        <v>4651</v>
      </c>
      <c r="G9566" s="55" t="s">
        <v>33344</v>
      </c>
      <c r="H9566" s="55">
        <v>0</v>
      </c>
    </row>
    <row r="9567" spans="1:8" ht="12.5" customHeight="1">
      <c r="A9567" s="55">
        <v>29414</v>
      </c>
      <c r="B9567" s="55">
        <v>7</v>
      </c>
      <c r="C9567" s="55" t="s">
        <v>33345</v>
      </c>
      <c r="D9567" s="55" t="s">
        <v>4649</v>
      </c>
      <c r="E9567" s="55" t="s">
        <v>33346</v>
      </c>
      <c r="F9567" s="55" t="s">
        <v>4651</v>
      </c>
      <c r="G9567" s="55" t="s">
        <v>33347</v>
      </c>
      <c r="H9567" s="55">
        <v>0</v>
      </c>
    </row>
    <row r="9568" spans="1:8" ht="12.5" customHeight="1">
      <c r="A9568" s="55">
        <v>11420</v>
      </c>
      <c r="B9568" s="55">
        <v>7</v>
      </c>
      <c r="C9568" s="55" t="s">
        <v>33348</v>
      </c>
      <c r="D9568" s="55" t="s">
        <v>4649</v>
      </c>
      <c r="E9568" s="55" t="s">
        <v>33349</v>
      </c>
      <c r="F9568" s="55" t="s">
        <v>4651</v>
      </c>
      <c r="G9568" s="55" t="s">
        <v>33350</v>
      </c>
      <c r="H9568" s="55">
        <v>0</v>
      </c>
    </row>
    <row r="9569" spans="1:8" ht="12.5" customHeight="1">
      <c r="A9569" s="55">
        <v>12541</v>
      </c>
      <c r="B9569" s="55">
        <v>7</v>
      </c>
      <c r="C9569" s="55" t="s">
        <v>33351</v>
      </c>
      <c r="D9569" s="55" t="s">
        <v>4649</v>
      </c>
      <c r="E9569" s="55" t="s">
        <v>33352</v>
      </c>
      <c r="F9569" s="55" t="s">
        <v>4651</v>
      </c>
      <c r="G9569" s="55" t="s">
        <v>33353</v>
      </c>
      <c r="H9569" s="55">
        <v>0</v>
      </c>
    </row>
    <row r="9570" spans="1:8" ht="12.5" customHeight="1">
      <c r="A9570" s="55">
        <v>12606</v>
      </c>
      <c r="B9570" s="55">
        <v>7</v>
      </c>
      <c r="C9570" s="55" t="s">
        <v>33354</v>
      </c>
      <c r="D9570" s="55" t="s">
        <v>4649</v>
      </c>
      <c r="E9570" s="55" t="s">
        <v>33355</v>
      </c>
      <c r="F9570" s="55" t="s">
        <v>4651</v>
      </c>
      <c r="G9570" s="55" t="s">
        <v>33356</v>
      </c>
      <c r="H9570" s="55">
        <v>0</v>
      </c>
    </row>
    <row r="9571" spans="1:8" ht="12.5" customHeight="1">
      <c r="A9571" s="55">
        <v>13537</v>
      </c>
      <c r="B9571" s="55">
        <v>7</v>
      </c>
      <c r="C9571" s="55" t="s">
        <v>33357</v>
      </c>
      <c r="D9571" s="55" t="s">
        <v>4649</v>
      </c>
      <c r="E9571" s="55" t="s">
        <v>33358</v>
      </c>
      <c r="F9571" s="55" t="s">
        <v>4651</v>
      </c>
      <c r="G9571" s="55" t="s">
        <v>33359</v>
      </c>
      <c r="H9571" s="55">
        <v>0</v>
      </c>
    </row>
    <row r="9572" spans="1:8" ht="12.5" customHeight="1">
      <c r="A9572" s="55">
        <v>13766</v>
      </c>
      <c r="B9572" s="55">
        <v>7</v>
      </c>
      <c r="C9572" s="55" t="s">
        <v>33360</v>
      </c>
      <c r="D9572" s="55" t="s">
        <v>4649</v>
      </c>
      <c r="E9572" s="55" t="s">
        <v>33361</v>
      </c>
      <c r="F9572" s="55" t="s">
        <v>4651</v>
      </c>
      <c r="G9572" s="55" t="s">
        <v>33362</v>
      </c>
      <c r="H9572" s="55">
        <v>0</v>
      </c>
    </row>
    <row r="9573" spans="1:8" ht="12.5" customHeight="1">
      <c r="A9573" s="55">
        <v>13823</v>
      </c>
      <c r="B9573" s="55">
        <v>7</v>
      </c>
      <c r="C9573" s="55" t="s">
        <v>33363</v>
      </c>
      <c r="D9573" s="55" t="s">
        <v>4649</v>
      </c>
      <c r="E9573" s="55" t="s">
        <v>33364</v>
      </c>
      <c r="F9573" s="55" t="s">
        <v>4651</v>
      </c>
      <c r="G9573" s="55" t="s">
        <v>33365</v>
      </c>
      <c r="H9573" s="55">
        <v>0</v>
      </c>
    </row>
    <row r="9574" spans="1:8" ht="12.5" customHeight="1">
      <c r="A9574" s="55">
        <v>14141</v>
      </c>
      <c r="B9574" s="55">
        <v>7</v>
      </c>
      <c r="C9574" s="55" t="s">
        <v>33366</v>
      </c>
      <c r="D9574" s="55" t="s">
        <v>4649</v>
      </c>
      <c r="E9574" s="55" t="s">
        <v>33367</v>
      </c>
      <c r="F9574" s="55" t="s">
        <v>4651</v>
      </c>
      <c r="G9574" s="55" t="s">
        <v>33368</v>
      </c>
      <c r="H9574" s="55">
        <v>0</v>
      </c>
    </row>
    <row r="9575" spans="1:8" ht="12.5" customHeight="1">
      <c r="A9575" s="55">
        <v>14719</v>
      </c>
      <c r="B9575" s="55">
        <v>7</v>
      </c>
      <c r="C9575" s="55" t="s">
        <v>33369</v>
      </c>
      <c r="D9575" s="55" t="s">
        <v>4649</v>
      </c>
      <c r="E9575" s="55" t="s">
        <v>33370</v>
      </c>
      <c r="F9575" s="55" t="s">
        <v>4651</v>
      </c>
      <c r="G9575" s="55" t="s">
        <v>33371</v>
      </c>
      <c r="H9575" s="55">
        <v>0</v>
      </c>
    </row>
    <row r="9576" spans="1:8" ht="12.5" customHeight="1">
      <c r="A9576" s="55">
        <v>14810</v>
      </c>
      <c r="B9576" s="55">
        <v>7</v>
      </c>
      <c r="C9576" s="55" t="s">
        <v>33372</v>
      </c>
      <c r="D9576" s="55" t="s">
        <v>4649</v>
      </c>
      <c r="E9576" s="55" t="s">
        <v>33373</v>
      </c>
      <c r="F9576" s="55" t="s">
        <v>4651</v>
      </c>
      <c r="G9576" s="55" t="s">
        <v>33374</v>
      </c>
      <c r="H9576" s="55">
        <v>0</v>
      </c>
    </row>
    <row r="9577" spans="1:8" ht="12.5" customHeight="1">
      <c r="A9577" s="55">
        <v>14942</v>
      </c>
      <c r="B9577" s="55">
        <v>7</v>
      </c>
      <c r="C9577" s="55" t="s">
        <v>33375</v>
      </c>
      <c r="D9577" s="55" t="s">
        <v>4649</v>
      </c>
      <c r="E9577" s="55" t="s">
        <v>33376</v>
      </c>
      <c r="F9577" s="55" t="s">
        <v>4651</v>
      </c>
      <c r="G9577" s="55" t="s">
        <v>33377</v>
      </c>
      <c r="H9577" s="55">
        <v>0</v>
      </c>
    </row>
    <row r="9578" spans="1:8" ht="12.5" customHeight="1">
      <c r="A9578" s="55">
        <v>16285</v>
      </c>
      <c r="B9578" s="55">
        <v>7</v>
      </c>
      <c r="C9578" s="55" t="s">
        <v>33378</v>
      </c>
      <c r="D9578" s="55" t="s">
        <v>4649</v>
      </c>
      <c r="E9578" s="55" t="s">
        <v>33379</v>
      </c>
      <c r="F9578" s="55" t="s">
        <v>4651</v>
      </c>
      <c r="G9578" s="55" t="s">
        <v>33380</v>
      </c>
      <c r="H9578" s="55">
        <v>0</v>
      </c>
    </row>
    <row r="9579" spans="1:8" ht="12.5" customHeight="1">
      <c r="A9579" s="55">
        <v>16312</v>
      </c>
      <c r="B9579" s="55">
        <v>7</v>
      </c>
      <c r="C9579" s="55" t="s">
        <v>33381</v>
      </c>
      <c r="D9579" s="55" t="s">
        <v>4649</v>
      </c>
      <c r="E9579" s="55" t="s">
        <v>33382</v>
      </c>
      <c r="F9579" s="55" t="s">
        <v>4651</v>
      </c>
      <c r="G9579" s="55" t="s">
        <v>33383</v>
      </c>
      <c r="H9579" s="55">
        <v>0</v>
      </c>
    </row>
    <row r="9580" spans="1:8" ht="12.5" customHeight="1">
      <c r="A9580" s="55">
        <v>16555</v>
      </c>
      <c r="B9580" s="55">
        <v>7</v>
      </c>
      <c r="C9580" s="55" t="s">
        <v>33384</v>
      </c>
      <c r="D9580" s="55" t="s">
        <v>4649</v>
      </c>
      <c r="E9580" s="55" t="s">
        <v>33385</v>
      </c>
      <c r="F9580" s="55" t="s">
        <v>4651</v>
      </c>
      <c r="G9580" s="55" t="s">
        <v>33386</v>
      </c>
      <c r="H9580" s="55">
        <v>0</v>
      </c>
    </row>
    <row r="9581" spans="1:8" ht="12.5" customHeight="1">
      <c r="A9581" s="55">
        <v>17766</v>
      </c>
      <c r="B9581" s="55">
        <v>7</v>
      </c>
      <c r="C9581" s="55" t="s">
        <v>33387</v>
      </c>
      <c r="D9581" s="55" t="s">
        <v>4649</v>
      </c>
      <c r="E9581" s="55" t="s">
        <v>33388</v>
      </c>
      <c r="F9581" s="55" t="s">
        <v>4651</v>
      </c>
      <c r="G9581" s="55" t="s">
        <v>33389</v>
      </c>
      <c r="H9581" s="55">
        <v>0</v>
      </c>
    </row>
    <row r="9582" spans="1:8" ht="12.5" customHeight="1">
      <c r="A9582" s="55">
        <v>17956</v>
      </c>
      <c r="B9582" s="55">
        <v>7</v>
      </c>
      <c r="C9582" s="55" t="s">
        <v>33390</v>
      </c>
      <c r="D9582" s="55" t="s">
        <v>4649</v>
      </c>
      <c r="E9582" s="55" t="s">
        <v>33391</v>
      </c>
      <c r="F9582" s="55" t="s">
        <v>4651</v>
      </c>
      <c r="G9582" s="55" t="s">
        <v>33392</v>
      </c>
      <c r="H9582" s="55">
        <v>0</v>
      </c>
    </row>
    <row r="9583" spans="1:8" ht="12.5" customHeight="1">
      <c r="A9583" s="55">
        <v>19367</v>
      </c>
      <c r="B9583" s="55">
        <v>7</v>
      </c>
      <c r="C9583" s="55" t="s">
        <v>33393</v>
      </c>
      <c r="D9583" s="55" t="s">
        <v>4649</v>
      </c>
      <c r="E9583" s="55" t="s">
        <v>33394</v>
      </c>
      <c r="F9583" s="55" t="s">
        <v>4651</v>
      </c>
      <c r="G9583" s="55" t="s">
        <v>33395</v>
      </c>
      <c r="H9583" s="55">
        <v>0</v>
      </c>
    </row>
    <row r="9584" spans="1:8" ht="12.5" customHeight="1">
      <c r="A9584" s="55">
        <v>19516</v>
      </c>
      <c r="B9584" s="55">
        <v>7</v>
      </c>
      <c r="C9584" s="55" t="s">
        <v>33396</v>
      </c>
      <c r="D9584" s="55" t="s">
        <v>4649</v>
      </c>
      <c r="E9584" s="55" t="s">
        <v>33397</v>
      </c>
      <c r="F9584" s="55" t="s">
        <v>4651</v>
      </c>
      <c r="G9584" s="55" t="s">
        <v>33398</v>
      </c>
      <c r="H9584" s="55">
        <v>0</v>
      </c>
    </row>
    <row r="9585" spans="1:8" ht="12.5" customHeight="1">
      <c r="A9585" s="55">
        <v>20044</v>
      </c>
      <c r="B9585" s="55">
        <v>7</v>
      </c>
      <c r="C9585" s="55" t="s">
        <v>33399</v>
      </c>
      <c r="D9585" s="55" t="s">
        <v>4649</v>
      </c>
      <c r="E9585" s="55" t="s">
        <v>33400</v>
      </c>
      <c r="F9585" s="55" t="s">
        <v>4651</v>
      </c>
      <c r="G9585" s="55" t="s">
        <v>33401</v>
      </c>
      <c r="H9585" s="55">
        <v>0</v>
      </c>
    </row>
    <row r="9586" spans="1:8" ht="12.5" customHeight="1">
      <c r="A9586" s="55">
        <v>20905</v>
      </c>
      <c r="B9586" s="55">
        <v>7</v>
      </c>
      <c r="C9586" s="55" t="s">
        <v>33402</v>
      </c>
      <c r="D9586" s="55" t="s">
        <v>4649</v>
      </c>
      <c r="E9586" s="55" t="s">
        <v>33403</v>
      </c>
      <c r="F9586" s="55" t="s">
        <v>4651</v>
      </c>
      <c r="G9586" s="55" t="s">
        <v>33404</v>
      </c>
      <c r="H9586" s="55">
        <v>0</v>
      </c>
    </row>
    <row r="9587" spans="1:8" ht="12.5" customHeight="1">
      <c r="A9587" s="55">
        <v>20956</v>
      </c>
      <c r="B9587" s="55">
        <v>7</v>
      </c>
      <c r="C9587" s="55" t="s">
        <v>33405</v>
      </c>
      <c r="D9587" s="55" t="s">
        <v>4649</v>
      </c>
      <c r="E9587" s="55" t="s">
        <v>33406</v>
      </c>
      <c r="F9587" s="55" t="s">
        <v>4651</v>
      </c>
      <c r="G9587" s="55" t="s">
        <v>33407</v>
      </c>
      <c r="H9587" s="55">
        <v>0</v>
      </c>
    </row>
    <row r="9588" spans="1:8" ht="12.5" customHeight="1">
      <c r="A9588" s="55">
        <v>20957</v>
      </c>
      <c r="B9588" s="55">
        <v>7</v>
      </c>
      <c r="C9588" s="55" t="s">
        <v>33408</v>
      </c>
      <c r="D9588" s="55" t="s">
        <v>4649</v>
      </c>
      <c r="E9588" s="55" t="s">
        <v>33409</v>
      </c>
      <c r="F9588" s="55" t="s">
        <v>4651</v>
      </c>
      <c r="G9588" s="55" t="s">
        <v>33410</v>
      </c>
      <c r="H9588" s="55">
        <v>0</v>
      </c>
    </row>
    <row r="9589" spans="1:8" ht="12.5" customHeight="1">
      <c r="A9589" s="55">
        <v>20961</v>
      </c>
      <c r="B9589" s="55">
        <v>7</v>
      </c>
      <c r="C9589" s="55" t="s">
        <v>33411</v>
      </c>
      <c r="D9589" s="55" t="s">
        <v>4649</v>
      </c>
      <c r="E9589" s="55" t="s">
        <v>33412</v>
      </c>
      <c r="F9589" s="55" t="s">
        <v>4651</v>
      </c>
      <c r="G9589" s="55" t="s">
        <v>33413</v>
      </c>
      <c r="H9589" s="55">
        <v>0</v>
      </c>
    </row>
    <row r="9590" spans="1:8" ht="12.5" customHeight="1">
      <c r="A9590" s="55">
        <v>21022</v>
      </c>
      <c r="B9590" s="55">
        <v>7</v>
      </c>
      <c r="C9590" s="55" t="s">
        <v>33414</v>
      </c>
      <c r="D9590" s="55" t="s">
        <v>4649</v>
      </c>
      <c r="E9590" s="55" t="s">
        <v>33415</v>
      </c>
      <c r="F9590" s="55" t="s">
        <v>4651</v>
      </c>
      <c r="G9590" s="55" t="s">
        <v>33416</v>
      </c>
      <c r="H9590" s="55">
        <v>0</v>
      </c>
    </row>
    <row r="9591" spans="1:8" ht="12.5" customHeight="1">
      <c r="A9591" s="55">
        <v>22417</v>
      </c>
      <c r="B9591" s="55">
        <v>7</v>
      </c>
      <c r="C9591" s="55" t="s">
        <v>33417</v>
      </c>
      <c r="D9591" s="55" t="s">
        <v>4649</v>
      </c>
      <c r="E9591" s="55" t="s">
        <v>33418</v>
      </c>
      <c r="F9591" s="55" t="s">
        <v>4651</v>
      </c>
      <c r="G9591" s="55" t="s">
        <v>33419</v>
      </c>
      <c r="H9591" s="55">
        <v>0</v>
      </c>
    </row>
    <row r="9592" spans="1:8" ht="12.5" customHeight="1">
      <c r="A9592" s="55">
        <v>22527</v>
      </c>
      <c r="B9592" s="55">
        <v>7</v>
      </c>
      <c r="C9592" s="55" t="s">
        <v>33420</v>
      </c>
      <c r="D9592" s="55" t="s">
        <v>4649</v>
      </c>
      <c r="E9592" s="55" t="s">
        <v>33421</v>
      </c>
      <c r="F9592" s="55" t="s">
        <v>4651</v>
      </c>
      <c r="G9592" s="55" t="s">
        <v>33422</v>
      </c>
      <c r="H9592" s="55">
        <v>0</v>
      </c>
    </row>
    <row r="9593" spans="1:8" ht="12.5" customHeight="1">
      <c r="A9593" s="55">
        <v>22632</v>
      </c>
      <c r="B9593" s="55">
        <v>7</v>
      </c>
      <c r="C9593" s="55" t="s">
        <v>33423</v>
      </c>
      <c r="D9593" s="55" t="s">
        <v>4649</v>
      </c>
      <c r="E9593" s="55" t="s">
        <v>33424</v>
      </c>
      <c r="F9593" s="55" t="s">
        <v>4651</v>
      </c>
      <c r="G9593" s="55" t="s">
        <v>33425</v>
      </c>
      <c r="H9593" s="55">
        <v>0</v>
      </c>
    </row>
    <row r="9594" spans="1:8" ht="12.5" customHeight="1">
      <c r="A9594" s="55">
        <v>27773</v>
      </c>
      <c r="B9594" s="55">
        <v>7</v>
      </c>
      <c r="C9594" s="55" t="s">
        <v>33426</v>
      </c>
      <c r="D9594" s="55" t="s">
        <v>4649</v>
      </c>
      <c r="E9594" s="55" t="s">
        <v>33427</v>
      </c>
      <c r="F9594" s="55" t="s">
        <v>4651</v>
      </c>
      <c r="G9594" s="55" t="s">
        <v>33428</v>
      </c>
      <c r="H9594" s="55">
        <v>0</v>
      </c>
    </row>
    <row r="9595" spans="1:8" ht="12.5" customHeight="1">
      <c r="A9595" s="55">
        <v>28395</v>
      </c>
      <c r="B9595" s="55">
        <v>7</v>
      </c>
      <c r="C9595" s="55" t="s">
        <v>33429</v>
      </c>
      <c r="D9595" s="55" t="s">
        <v>4649</v>
      </c>
      <c r="E9595" s="55" t="s">
        <v>33430</v>
      </c>
      <c r="F9595" s="55" t="s">
        <v>4651</v>
      </c>
      <c r="G9595" s="55" t="s">
        <v>33431</v>
      </c>
      <c r="H9595" s="55">
        <v>0</v>
      </c>
    </row>
    <row r="9596" spans="1:8" ht="12.5" customHeight="1">
      <c r="A9596" s="55">
        <v>29413</v>
      </c>
      <c r="B9596" s="55">
        <v>7</v>
      </c>
      <c r="C9596" s="55" t="s">
        <v>33432</v>
      </c>
      <c r="D9596" s="55" t="s">
        <v>4649</v>
      </c>
      <c r="E9596" s="55" t="s">
        <v>33433</v>
      </c>
      <c r="F9596" s="55" t="s">
        <v>4651</v>
      </c>
      <c r="G9596" s="55" t="s">
        <v>33434</v>
      </c>
      <c r="H9596" s="55">
        <v>0</v>
      </c>
    </row>
    <row r="9597" spans="1:8" ht="12.5" customHeight="1">
      <c r="A9597" s="55">
        <v>11425</v>
      </c>
      <c r="B9597" s="55">
        <v>7</v>
      </c>
      <c r="C9597" s="55" t="s">
        <v>33435</v>
      </c>
      <c r="D9597" s="55" t="s">
        <v>4649</v>
      </c>
      <c r="E9597" s="55" t="s">
        <v>33436</v>
      </c>
      <c r="F9597" s="55" t="s">
        <v>4651</v>
      </c>
      <c r="G9597" s="55" t="s">
        <v>33437</v>
      </c>
      <c r="H9597" s="55">
        <v>0</v>
      </c>
    </row>
    <row r="9598" spans="1:8" ht="12.5" customHeight="1">
      <c r="A9598" s="55">
        <v>12373</v>
      </c>
      <c r="B9598" s="55">
        <v>7</v>
      </c>
      <c r="C9598" s="55" t="s">
        <v>33438</v>
      </c>
      <c r="D9598" s="55" t="s">
        <v>4649</v>
      </c>
      <c r="E9598" s="55" t="s">
        <v>33439</v>
      </c>
      <c r="F9598" s="55" t="s">
        <v>4651</v>
      </c>
      <c r="G9598" s="55" t="s">
        <v>33440</v>
      </c>
      <c r="H9598" s="55">
        <v>0</v>
      </c>
    </row>
    <row r="9599" spans="1:8" ht="12.5" customHeight="1">
      <c r="A9599" s="55">
        <v>12524</v>
      </c>
      <c r="B9599" s="55">
        <v>7</v>
      </c>
      <c r="C9599" s="55" t="s">
        <v>33441</v>
      </c>
      <c r="D9599" s="55" t="s">
        <v>4649</v>
      </c>
      <c r="E9599" s="55" t="s">
        <v>33442</v>
      </c>
      <c r="F9599" s="55" t="s">
        <v>4651</v>
      </c>
      <c r="G9599" s="55" t="s">
        <v>33443</v>
      </c>
      <c r="H9599" s="55">
        <v>0</v>
      </c>
    </row>
    <row r="9600" spans="1:8" ht="12.5" customHeight="1">
      <c r="A9600" s="55">
        <v>12534</v>
      </c>
      <c r="B9600" s="55">
        <v>7</v>
      </c>
      <c r="C9600" s="55" t="s">
        <v>33444</v>
      </c>
      <c r="D9600" s="55" t="s">
        <v>4649</v>
      </c>
      <c r="E9600" s="55" t="s">
        <v>33445</v>
      </c>
      <c r="F9600" s="55" t="s">
        <v>4651</v>
      </c>
      <c r="G9600" s="55" t="s">
        <v>33446</v>
      </c>
      <c r="H9600" s="55">
        <v>0</v>
      </c>
    </row>
    <row r="9601" spans="1:8" ht="12.5" customHeight="1">
      <c r="A9601" s="55">
        <v>12711</v>
      </c>
      <c r="B9601" s="55">
        <v>7</v>
      </c>
      <c r="C9601" s="55" t="s">
        <v>33447</v>
      </c>
      <c r="D9601" s="55" t="s">
        <v>4649</v>
      </c>
      <c r="E9601" s="55" t="s">
        <v>33448</v>
      </c>
      <c r="F9601" s="55" t="s">
        <v>4651</v>
      </c>
      <c r="G9601" s="55" t="s">
        <v>33449</v>
      </c>
      <c r="H9601" s="55">
        <v>0</v>
      </c>
    </row>
    <row r="9602" spans="1:8" ht="12.5" customHeight="1">
      <c r="A9602" s="55">
        <v>13571</v>
      </c>
      <c r="B9602" s="55">
        <v>7</v>
      </c>
      <c r="C9602" s="55" t="s">
        <v>33450</v>
      </c>
      <c r="D9602" s="55" t="s">
        <v>4649</v>
      </c>
      <c r="E9602" s="55" t="s">
        <v>33451</v>
      </c>
      <c r="F9602" s="55" t="s">
        <v>4651</v>
      </c>
      <c r="G9602" s="55" t="s">
        <v>33452</v>
      </c>
      <c r="H9602" s="55">
        <v>0</v>
      </c>
    </row>
    <row r="9603" spans="1:8" ht="12.5" customHeight="1">
      <c r="A9603" s="55">
        <v>14845</v>
      </c>
      <c r="B9603" s="55">
        <v>7</v>
      </c>
      <c r="C9603" s="55" t="s">
        <v>33453</v>
      </c>
      <c r="D9603" s="55" t="s">
        <v>4649</v>
      </c>
      <c r="E9603" s="55" t="s">
        <v>33454</v>
      </c>
      <c r="F9603" s="55" t="s">
        <v>4651</v>
      </c>
      <c r="G9603" s="55" t="s">
        <v>33455</v>
      </c>
      <c r="H9603" s="55">
        <v>0</v>
      </c>
    </row>
    <row r="9604" spans="1:8" ht="12.5" customHeight="1">
      <c r="A9604" s="55">
        <v>14848</v>
      </c>
      <c r="B9604" s="55">
        <v>7</v>
      </c>
      <c r="C9604" s="55" t="s">
        <v>33456</v>
      </c>
      <c r="D9604" s="55" t="s">
        <v>4649</v>
      </c>
      <c r="E9604" s="55" t="s">
        <v>33457</v>
      </c>
      <c r="F9604" s="55" t="s">
        <v>4651</v>
      </c>
      <c r="G9604" s="55" t="s">
        <v>33458</v>
      </c>
      <c r="H9604" s="55">
        <v>0</v>
      </c>
    </row>
    <row r="9605" spans="1:8" ht="12.5" customHeight="1">
      <c r="A9605" s="55">
        <v>14932</v>
      </c>
      <c r="B9605" s="55">
        <v>7</v>
      </c>
      <c r="C9605" s="55" t="s">
        <v>33459</v>
      </c>
      <c r="D9605" s="55" t="s">
        <v>4649</v>
      </c>
      <c r="E9605" s="55" t="s">
        <v>33460</v>
      </c>
      <c r="F9605" s="55" t="s">
        <v>4651</v>
      </c>
      <c r="G9605" s="55" t="s">
        <v>33461</v>
      </c>
      <c r="H9605" s="55">
        <v>0</v>
      </c>
    </row>
    <row r="9606" spans="1:8" ht="12.5" customHeight="1">
      <c r="A9606" s="55">
        <v>14989</v>
      </c>
      <c r="B9606" s="55">
        <v>7</v>
      </c>
      <c r="C9606" s="55" t="s">
        <v>33462</v>
      </c>
      <c r="D9606" s="55" t="s">
        <v>4649</v>
      </c>
      <c r="E9606" s="55" t="s">
        <v>33463</v>
      </c>
      <c r="F9606" s="55" t="s">
        <v>4651</v>
      </c>
      <c r="G9606" s="55" t="s">
        <v>33464</v>
      </c>
      <c r="H9606" s="55">
        <v>0</v>
      </c>
    </row>
    <row r="9607" spans="1:8" ht="12.5" customHeight="1">
      <c r="A9607" s="55">
        <v>16288</v>
      </c>
      <c r="B9607" s="55">
        <v>7</v>
      </c>
      <c r="C9607" s="55" t="s">
        <v>33465</v>
      </c>
      <c r="D9607" s="55" t="s">
        <v>4649</v>
      </c>
      <c r="E9607" s="55" t="s">
        <v>33466</v>
      </c>
      <c r="F9607" s="55" t="s">
        <v>4651</v>
      </c>
      <c r="G9607" s="55" t="s">
        <v>33467</v>
      </c>
      <c r="H9607" s="55">
        <v>0</v>
      </c>
    </row>
    <row r="9608" spans="1:8" ht="12.5" customHeight="1">
      <c r="A9608" s="55">
        <v>16291</v>
      </c>
      <c r="B9608" s="55">
        <v>7</v>
      </c>
      <c r="C9608" s="55" t="s">
        <v>33468</v>
      </c>
      <c r="D9608" s="55" t="s">
        <v>4649</v>
      </c>
      <c r="E9608" s="55" t="s">
        <v>33469</v>
      </c>
      <c r="F9608" s="55" t="s">
        <v>4651</v>
      </c>
      <c r="G9608" s="55" t="s">
        <v>33470</v>
      </c>
      <c r="H9608" s="55">
        <v>0</v>
      </c>
    </row>
    <row r="9609" spans="1:8" ht="12.5" customHeight="1">
      <c r="A9609" s="55">
        <v>16433</v>
      </c>
      <c r="B9609" s="55">
        <v>7</v>
      </c>
      <c r="C9609" s="55" t="s">
        <v>33471</v>
      </c>
      <c r="D9609" s="55" t="s">
        <v>4649</v>
      </c>
      <c r="E9609" s="55" t="s">
        <v>33472</v>
      </c>
      <c r="F9609" s="55" t="s">
        <v>4651</v>
      </c>
      <c r="G9609" s="55" t="s">
        <v>33473</v>
      </c>
      <c r="H9609" s="55">
        <v>0</v>
      </c>
    </row>
    <row r="9610" spans="1:8" ht="12.5" customHeight="1">
      <c r="A9610" s="55">
        <v>16440</v>
      </c>
      <c r="B9610" s="55">
        <v>7</v>
      </c>
      <c r="C9610" s="55" t="s">
        <v>33474</v>
      </c>
      <c r="D9610" s="55" t="s">
        <v>4649</v>
      </c>
      <c r="E9610" s="55" t="s">
        <v>33475</v>
      </c>
      <c r="F9610" s="55" t="s">
        <v>4651</v>
      </c>
      <c r="G9610" s="55" t="s">
        <v>33476</v>
      </c>
      <c r="H9610" s="55">
        <v>0</v>
      </c>
    </row>
    <row r="9611" spans="1:8" ht="12.5" customHeight="1">
      <c r="A9611" s="55">
        <v>16533</v>
      </c>
      <c r="B9611" s="55">
        <v>7</v>
      </c>
      <c r="C9611" s="55" t="s">
        <v>33477</v>
      </c>
      <c r="D9611" s="55" t="s">
        <v>4649</v>
      </c>
      <c r="E9611" s="55" t="s">
        <v>33478</v>
      </c>
      <c r="F9611" s="55" t="s">
        <v>4651</v>
      </c>
      <c r="G9611" s="55" t="s">
        <v>33479</v>
      </c>
      <c r="H9611" s="55">
        <v>0</v>
      </c>
    </row>
    <row r="9612" spans="1:8" ht="12.5" customHeight="1">
      <c r="A9612" s="55">
        <v>16580</v>
      </c>
      <c r="B9612" s="55">
        <v>7</v>
      </c>
      <c r="C9612" s="55" t="s">
        <v>33480</v>
      </c>
      <c r="D9612" s="55" t="s">
        <v>4649</v>
      </c>
      <c r="E9612" s="55" t="s">
        <v>33481</v>
      </c>
      <c r="F9612" s="55" t="s">
        <v>4651</v>
      </c>
      <c r="G9612" s="55" t="s">
        <v>33482</v>
      </c>
      <c r="H9612" s="55">
        <v>0</v>
      </c>
    </row>
    <row r="9613" spans="1:8" ht="12.5" customHeight="1">
      <c r="A9613" s="55">
        <v>17773</v>
      </c>
      <c r="B9613" s="55">
        <v>7</v>
      </c>
      <c r="C9613" s="55" t="s">
        <v>33483</v>
      </c>
      <c r="D9613" s="55" t="s">
        <v>4649</v>
      </c>
      <c r="E9613" s="55" t="s">
        <v>33484</v>
      </c>
      <c r="F9613" s="55" t="s">
        <v>4651</v>
      </c>
      <c r="G9613" s="55" t="s">
        <v>33485</v>
      </c>
      <c r="H9613" s="55">
        <v>0</v>
      </c>
    </row>
    <row r="9614" spans="1:8" ht="12.5" customHeight="1">
      <c r="A9614" s="55">
        <v>17850</v>
      </c>
      <c r="B9614" s="55">
        <v>7</v>
      </c>
      <c r="C9614" s="55" t="s">
        <v>33486</v>
      </c>
      <c r="D9614" s="55" t="s">
        <v>4649</v>
      </c>
      <c r="E9614" s="55" t="s">
        <v>33487</v>
      </c>
      <c r="F9614" s="55" t="s">
        <v>4651</v>
      </c>
      <c r="G9614" s="55" t="s">
        <v>33488</v>
      </c>
      <c r="H9614" s="55">
        <v>0</v>
      </c>
    </row>
    <row r="9615" spans="1:8" ht="12.5" customHeight="1">
      <c r="A9615" s="55">
        <v>17944</v>
      </c>
      <c r="B9615" s="55">
        <v>7</v>
      </c>
      <c r="C9615" s="55" t="s">
        <v>33489</v>
      </c>
      <c r="D9615" s="55" t="s">
        <v>4649</v>
      </c>
      <c r="E9615" s="55" t="s">
        <v>33490</v>
      </c>
      <c r="F9615" s="55" t="s">
        <v>4651</v>
      </c>
      <c r="G9615" s="55" t="s">
        <v>33491</v>
      </c>
      <c r="H9615" s="55">
        <v>0</v>
      </c>
    </row>
    <row r="9616" spans="1:8" ht="12.5" customHeight="1">
      <c r="A9616" s="55">
        <v>18009</v>
      </c>
      <c r="B9616" s="55">
        <v>7</v>
      </c>
      <c r="C9616" s="55" t="s">
        <v>33492</v>
      </c>
      <c r="D9616" s="55" t="s">
        <v>4649</v>
      </c>
      <c r="E9616" s="55" t="s">
        <v>33493</v>
      </c>
      <c r="F9616" s="55" t="s">
        <v>4651</v>
      </c>
      <c r="G9616" s="55" t="s">
        <v>33494</v>
      </c>
      <c r="H9616" s="55">
        <v>0</v>
      </c>
    </row>
    <row r="9617" spans="1:8" ht="12.5" customHeight="1">
      <c r="A9617" s="55">
        <v>18628</v>
      </c>
      <c r="B9617" s="55">
        <v>7</v>
      </c>
      <c r="C9617" s="55" t="s">
        <v>33495</v>
      </c>
      <c r="D9617" s="55" t="s">
        <v>4649</v>
      </c>
      <c r="E9617" s="55" t="s">
        <v>33496</v>
      </c>
      <c r="F9617" s="55" t="s">
        <v>4651</v>
      </c>
      <c r="G9617" s="55" t="s">
        <v>33497</v>
      </c>
      <c r="H9617" s="55">
        <v>0</v>
      </c>
    </row>
    <row r="9618" spans="1:8" ht="12.5" customHeight="1">
      <c r="A9618" s="55">
        <v>19327</v>
      </c>
      <c r="B9618" s="55">
        <v>7</v>
      </c>
      <c r="C9618" s="55" t="s">
        <v>33498</v>
      </c>
      <c r="D9618" s="55" t="s">
        <v>4649</v>
      </c>
      <c r="E9618" s="55" t="s">
        <v>33499</v>
      </c>
      <c r="F9618" s="55" t="s">
        <v>4651</v>
      </c>
      <c r="G9618" s="55" t="s">
        <v>33500</v>
      </c>
      <c r="H9618" s="55">
        <v>0</v>
      </c>
    </row>
    <row r="9619" spans="1:8" ht="12.5" customHeight="1">
      <c r="A9619" s="55">
        <v>19923</v>
      </c>
      <c r="B9619" s="55">
        <v>7</v>
      </c>
      <c r="C9619" s="55" t="s">
        <v>33501</v>
      </c>
      <c r="D9619" s="55" t="s">
        <v>4649</v>
      </c>
      <c r="E9619" s="55" t="s">
        <v>33502</v>
      </c>
      <c r="F9619" s="55" t="s">
        <v>4651</v>
      </c>
      <c r="G9619" s="55" t="s">
        <v>33503</v>
      </c>
      <c r="H9619" s="55">
        <v>0</v>
      </c>
    </row>
    <row r="9620" spans="1:8" ht="12.5" customHeight="1">
      <c r="A9620" s="55">
        <v>19945</v>
      </c>
      <c r="B9620" s="55">
        <v>7</v>
      </c>
      <c r="C9620" s="55" t="s">
        <v>33504</v>
      </c>
      <c r="D9620" s="55" t="s">
        <v>4649</v>
      </c>
      <c r="E9620" s="55" t="s">
        <v>33505</v>
      </c>
      <c r="F9620" s="55" t="s">
        <v>4651</v>
      </c>
      <c r="G9620" s="55" t="s">
        <v>33506</v>
      </c>
      <c r="H9620" s="55">
        <v>0</v>
      </c>
    </row>
    <row r="9621" spans="1:8" ht="12.5" customHeight="1">
      <c r="A9621" s="55">
        <v>20568</v>
      </c>
      <c r="B9621" s="55">
        <v>7</v>
      </c>
      <c r="C9621" s="55" t="s">
        <v>33507</v>
      </c>
      <c r="D9621" s="55" t="s">
        <v>4649</v>
      </c>
      <c r="E9621" s="55" t="s">
        <v>33508</v>
      </c>
      <c r="F9621" s="55" t="s">
        <v>4651</v>
      </c>
      <c r="G9621" s="55" t="s">
        <v>33509</v>
      </c>
      <c r="H9621" s="55">
        <v>0</v>
      </c>
    </row>
    <row r="9622" spans="1:8" ht="12.5" customHeight="1">
      <c r="A9622" s="55">
        <v>21062</v>
      </c>
      <c r="B9622" s="55">
        <v>7</v>
      </c>
      <c r="C9622" s="55" t="s">
        <v>33510</v>
      </c>
      <c r="D9622" s="55" t="s">
        <v>4649</v>
      </c>
      <c r="E9622" s="55" t="s">
        <v>33511</v>
      </c>
      <c r="F9622" s="55" t="s">
        <v>4651</v>
      </c>
      <c r="G9622" s="55" t="s">
        <v>33512</v>
      </c>
      <c r="H9622" s="55">
        <v>0</v>
      </c>
    </row>
    <row r="9623" spans="1:8" ht="12.5" customHeight="1">
      <c r="A9623" s="55">
        <v>21538</v>
      </c>
      <c r="B9623" s="55">
        <v>7</v>
      </c>
      <c r="C9623" s="55" t="s">
        <v>33513</v>
      </c>
      <c r="D9623" s="55" t="s">
        <v>4649</v>
      </c>
      <c r="E9623" s="55" t="s">
        <v>33514</v>
      </c>
      <c r="F9623" s="55" t="s">
        <v>4651</v>
      </c>
      <c r="G9623" s="55" t="s">
        <v>33515</v>
      </c>
      <c r="H9623" s="55">
        <v>0</v>
      </c>
    </row>
    <row r="9624" spans="1:8" ht="12.5" customHeight="1">
      <c r="A9624" s="55">
        <v>21670</v>
      </c>
      <c r="B9624" s="55">
        <v>7</v>
      </c>
      <c r="C9624" s="55" t="s">
        <v>33516</v>
      </c>
      <c r="D9624" s="55" t="s">
        <v>4649</v>
      </c>
      <c r="E9624" s="55" t="s">
        <v>33517</v>
      </c>
      <c r="F9624" s="55" t="s">
        <v>4651</v>
      </c>
      <c r="G9624" s="55" t="s">
        <v>33518</v>
      </c>
      <c r="H9624" s="55">
        <v>0</v>
      </c>
    </row>
    <row r="9625" spans="1:8" ht="12.5" customHeight="1">
      <c r="A9625" s="55">
        <v>22435</v>
      </c>
      <c r="B9625" s="55">
        <v>7</v>
      </c>
      <c r="C9625" s="55" t="s">
        <v>33519</v>
      </c>
      <c r="D9625" s="55" t="s">
        <v>4649</v>
      </c>
      <c r="E9625" s="55" t="s">
        <v>33520</v>
      </c>
      <c r="F9625" s="55" t="s">
        <v>4651</v>
      </c>
      <c r="G9625" s="55" t="s">
        <v>33521</v>
      </c>
      <c r="H9625" s="55">
        <v>0</v>
      </c>
    </row>
    <row r="9626" spans="1:8" ht="12.5" customHeight="1">
      <c r="A9626" s="55">
        <v>22555</v>
      </c>
      <c r="B9626" s="55">
        <v>7</v>
      </c>
      <c r="C9626" s="55" t="s">
        <v>33522</v>
      </c>
      <c r="D9626" s="55" t="s">
        <v>4649</v>
      </c>
      <c r="E9626" s="55" t="s">
        <v>33523</v>
      </c>
      <c r="F9626" s="55" t="s">
        <v>4651</v>
      </c>
      <c r="G9626" s="55" t="s">
        <v>33524</v>
      </c>
      <c r="H9626" s="55">
        <v>0</v>
      </c>
    </row>
    <row r="9627" spans="1:8" ht="12.5" customHeight="1">
      <c r="A9627" s="55">
        <v>22649</v>
      </c>
      <c r="B9627" s="55">
        <v>7</v>
      </c>
      <c r="C9627" s="55" t="s">
        <v>33525</v>
      </c>
      <c r="D9627" s="55" t="s">
        <v>4649</v>
      </c>
      <c r="E9627" s="55" t="s">
        <v>33526</v>
      </c>
      <c r="F9627" s="55" t="s">
        <v>4651</v>
      </c>
      <c r="G9627" s="55" t="s">
        <v>33527</v>
      </c>
      <c r="H9627" s="55">
        <v>0</v>
      </c>
    </row>
    <row r="9628" spans="1:8" ht="12.5" customHeight="1">
      <c r="A9628" s="55">
        <v>22696</v>
      </c>
      <c r="B9628" s="55">
        <v>7</v>
      </c>
      <c r="C9628" s="55" t="s">
        <v>33528</v>
      </c>
      <c r="D9628" s="55" t="s">
        <v>4649</v>
      </c>
      <c r="E9628" s="55" t="s">
        <v>33529</v>
      </c>
      <c r="F9628" s="55" t="s">
        <v>4651</v>
      </c>
      <c r="G9628" s="55" t="s">
        <v>33530</v>
      </c>
      <c r="H9628" s="55">
        <v>0</v>
      </c>
    </row>
    <row r="9629" spans="1:8" ht="12.5" customHeight="1">
      <c r="A9629" s="55">
        <v>23621</v>
      </c>
      <c r="B9629" s="55">
        <v>7</v>
      </c>
      <c r="C9629" s="55" t="s">
        <v>33531</v>
      </c>
      <c r="D9629" s="55" t="s">
        <v>4649</v>
      </c>
      <c r="E9629" s="55" t="s">
        <v>33532</v>
      </c>
      <c r="F9629" s="55" t="s">
        <v>4651</v>
      </c>
      <c r="G9629" s="55" t="s">
        <v>33533</v>
      </c>
      <c r="H9629" s="55">
        <v>0</v>
      </c>
    </row>
    <row r="9630" spans="1:8" ht="12.5" customHeight="1">
      <c r="A9630" s="55">
        <v>23748</v>
      </c>
      <c r="B9630" s="55">
        <v>7</v>
      </c>
      <c r="C9630" s="55" t="s">
        <v>33534</v>
      </c>
      <c r="D9630" s="55" t="s">
        <v>4649</v>
      </c>
      <c r="E9630" s="55" t="s">
        <v>33535</v>
      </c>
      <c r="F9630" s="55" t="s">
        <v>4651</v>
      </c>
      <c r="G9630" s="55" t="s">
        <v>33536</v>
      </c>
      <c r="H9630" s="55">
        <v>0</v>
      </c>
    </row>
    <row r="9631" spans="1:8" ht="12.5" customHeight="1">
      <c r="A9631" s="55">
        <v>24116</v>
      </c>
      <c r="B9631" s="55">
        <v>7</v>
      </c>
      <c r="C9631" s="55" t="s">
        <v>33537</v>
      </c>
      <c r="D9631" s="55" t="s">
        <v>4649</v>
      </c>
      <c r="E9631" s="55" t="s">
        <v>33538</v>
      </c>
      <c r="F9631" s="55" t="s">
        <v>4651</v>
      </c>
      <c r="G9631" s="55" t="s">
        <v>33539</v>
      </c>
      <c r="H9631" s="55">
        <v>0</v>
      </c>
    </row>
    <row r="9632" spans="1:8" ht="12.5" customHeight="1">
      <c r="A9632" s="55">
        <v>24125</v>
      </c>
      <c r="B9632" s="55">
        <v>7</v>
      </c>
      <c r="C9632" s="55" t="s">
        <v>33540</v>
      </c>
      <c r="D9632" s="55" t="s">
        <v>4649</v>
      </c>
      <c r="E9632" s="55" t="s">
        <v>33541</v>
      </c>
      <c r="F9632" s="55" t="s">
        <v>4651</v>
      </c>
      <c r="G9632" s="55" t="s">
        <v>33542</v>
      </c>
      <c r="H9632" s="55">
        <v>0</v>
      </c>
    </row>
    <row r="9633" spans="1:8" ht="12.5" customHeight="1">
      <c r="A9633" s="55">
        <v>25513</v>
      </c>
      <c r="B9633" s="55">
        <v>7</v>
      </c>
      <c r="C9633" s="55" t="s">
        <v>33543</v>
      </c>
      <c r="D9633" s="55" t="s">
        <v>4649</v>
      </c>
      <c r="E9633" s="55" t="s">
        <v>33544</v>
      </c>
      <c r="F9633" s="55" t="s">
        <v>4651</v>
      </c>
      <c r="G9633" s="55" t="s">
        <v>33545</v>
      </c>
      <c r="H9633" s="55">
        <v>0</v>
      </c>
    </row>
    <row r="9634" spans="1:8" ht="12.5" customHeight="1">
      <c r="A9634" s="55">
        <v>25570</v>
      </c>
      <c r="B9634" s="55">
        <v>7</v>
      </c>
      <c r="C9634" s="55" t="s">
        <v>33546</v>
      </c>
      <c r="D9634" s="55" t="s">
        <v>4649</v>
      </c>
      <c r="E9634" s="55" t="s">
        <v>33547</v>
      </c>
      <c r="F9634" s="55" t="s">
        <v>4651</v>
      </c>
      <c r="G9634" s="55" t="s">
        <v>33548</v>
      </c>
      <c r="H9634" s="55">
        <v>0</v>
      </c>
    </row>
    <row r="9635" spans="1:8" ht="12.5" customHeight="1">
      <c r="A9635" s="55">
        <v>25696</v>
      </c>
      <c r="B9635" s="55">
        <v>7</v>
      </c>
      <c r="C9635" s="55" t="s">
        <v>33549</v>
      </c>
      <c r="D9635" s="55" t="s">
        <v>4649</v>
      </c>
      <c r="E9635" s="55" t="s">
        <v>33550</v>
      </c>
      <c r="F9635" s="55" t="s">
        <v>4651</v>
      </c>
      <c r="G9635" s="55" t="s">
        <v>33551</v>
      </c>
      <c r="H9635" s="55">
        <v>0</v>
      </c>
    </row>
    <row r="9636" spans="1:8" ht="12.5" customHeight="1">
      <c r="A9636" s="55">
        <v>26224</v>
      </c>
      <c r="B9636" s="55">
        <v>7</v>
      </c>
      <c r="C9636" s="55" t="s">
        <v>33552</v>
      </c>
      <c r="D9636" s="55" t="s">
        <v>4649</v>
      </c>
      <c r="E9636" s="55" t="s">
        <v>33553</v>
      </c>
      <c r="F9636" s="55" t="s">
        <v>4651</v>
      </c>
      <c r="G9636" s="55" t="s">
        <v>33554</v>
      </c>
      <c r="H9636" s="55">
        <v>0</v>
      </c>
    </row>
    <row r="9637" spans="1:8" ht="12.5" customHeight="1">
      <c r="A9637" s="55">
        <v>26394</v>
      </c>
      <c r="B9637" s="55">
        <v>7</v>
      </c>
      <c r="C9637" s="55" t="s">
        <v>33555</v>
      </c>
      <c r="D9637" s="55" t="s">
        <v>4649</v>
      </c>
      <c r="E9637" s="55" t="s">
        <v>33556</v>
      </c>
      <c r="F9637" s="55" t="s">
        <v>4651</v>
      </c>
      <c r="G9637" s="55" t="s">
        <v>33557</v>
      </c>
      <c r="H9637" s="55">
        <v>0</v>
      </c>
    </row>
    <row r="9638" spans="1:8" ht="12.5" customHeight="1">
      <c r="A9638" s="55">
        <v>26835</v>
      </c>
      <c r="B9638" s="55">
        <v>7</v>
      </c>
      <c r="C9638" s="55" t="s">
        <v>33558</v>
      </c>
      <c r="D9638" s="55" t="s">
        <v>4649</v>
      </c>
      <c r="E9638" s="55" t="s">
        <v>33559</v>
      </c>
      <c r="F9638" s="55" t="s">
        <v>4651</v>
      </c>
      <c r="G9638" s="55" t="s">
        <v>33560</v>
      </c>
      <c r="H9638" s="55">
        <v>0</v>
      </c>
    </row>
    <row r="9639" spans="1:8" ht="12.5" customHeight="1">
      <c r="A9639" s="55">
        <v>26854</v>
      </c>
      <c r="B9639" s="55">
        <v>7</v>
      </c>
      <c r="C9639" s="55" t="s">
        <v>33561</v>
      </c>
      <c r="D9639" s="55" t="s">
        <v>4649</v>
      </c>
      <c r="E9639" s="55" t="s">
        <v>33562</v>
      </c>
      <c r="F9639" s="55" t="s">
        <v>4651</v>
      </c>
      <c r="G9639" s="55" t="s">
        <v>33563</v>
      </c>
      <c r="H9639" s="55">
        <v>0</v>
      </c>
    </row>
    <row r="9640" spans="1:8" ht="12.5" customHeight="1">
      <c r="A9640" s="55">
        <v>27934</v>
      </c>
      <c r="B9640" s="55">
        <v>7</v>
      </c>
      <c r="C9640" s="55" t="s">
        <v>33564</v>
      </c>
      <c r="D9640" s="55" t="s">
        <v>4649</v>
      </c>
      <c r="E9640" s="55" t="s">
        <v>33565</v>
      </c>
      <c r="F9640" s="55" t="s">
        <v>4651</v>
      </c>
      <c r="G9640" s="55" t="s">
        <v>33566</v>
      </c>
      <c r="H9640" s="55">
        <v>0</v>
      </c>
    </row>
    <row r="9641" spans="1:8" ht="12.5" customHeight="1">
      <c r="A9641" s="55">
        <v>28724</v>
      </c>
      <c r="B9641" s="55">
        <v>7</v>
      </c>
      <c r="C9641" s="55" t="s">
        <v>33567</v>
      </c>
      <c r="D9641" s="55" t="s">
        <v>4649</v>
      </c>
      <c r="E9641" s="55" t="s">
        <v>33568</v>
      </c>
      <c r="F9641" s="55" t="s">
        <v>4651</v>
      </c>
      <c r="G9641" s="55" t="s">
        <v>33569</v>
      </c>
      <c r="H9641" s="55">
        <v>0</v>
      </c>
    </row>
    <row r="9642" spans="1:8" ht="12.5" customHeight="1">
      <c r="A9642" s="55">
        <v>28727</v>
      </c>
      <c r="B9642" s="55">
        <v>7</v>
      </c>
      <c r="C9642" s="55" t="s">
        <v>33570</v>
      </c>
      <c r="D9642" s="55" t="s">
        <v>4649</v>
      </c>
      <c r="E9642" s="55" t="s">
        <v>33571</v>
      </c>
      <c r="F9642" s="55" t="s">
        <v>4651</v>
      </c>
      <c r="G9642" s="55" t="s">
        <v>33572</v>
      </c>
      <c r="H9642" s="55">
        <v>0</v>
      </c>
    </row>
    <row r="9643" spans="1:8" ht="12.5" customHeight="1">
      <c r="A9643" s="55">
        <v>29471</v>
      </c>
      <c r="B9643" s="55">
        <v>7</v>
      </c>
      <c r="C9643" s="55" t="s">
        <v>33573</v>
      </c>
      <c r="D9643" s="55" t="s">
        <v>4649</v>
      </c>
      <c r="E9643" s="55" t="s">
        <v>33574</v>
      </c>
      <c r="F9643" s="55" t="s">
        <v>4651</v>
      </c>
      <c r="G9643" s="55" t="s">
        <v>33575</v>
      </c>
      <c r="H9643" s="55">
        <v>0</v>
      </c>
    </row>
    <row r="9644" spans="1:8" ht="12.5" customHeight="1">
      <c r="A9644" s="55">
        <v>11346</v>
      </c>
      <c r="B9644" s="55">
        <v>7</v>
      </c>
      <c r="C9644" s="55" t="s">
        <v>33576</v>
      </c>
      <c r="D9644" s="55" t="s">
        <v>4649</v>
      </c>
      <c r="E9644" s="55" t="s">
        <v>33577</v>
      </c>
      <c r="F9644" s="55" t="s">
        <v>4651</v>
      </c>
      <c r="G9644" s="55" t="s">
        <v>33578</v>
      </c>
      <c r="H9644" s="55">
        <v>0</v>
      </c>
    </row>
    <row r="9645" spans="1:8" ht="12.5" customHeight="1">
      <c r="A9645" s="55">
        <v>11577</v>
      </c>
      <c r="B9645" s="55">
        <v>7</v>
      </c>
      <c r="C9645" s="55" t="s">
        <v>33579</v>
      </c>
      <c r="D9645" s="55" t="s">
        <v>4649</v>
      </c>
      <c r="E9645" s="55" t="s">
        <v>33580</v>
      </c>
      <c r="F9645" s="55" t="s">
        <v>4651</v>
      </c>
      <c r="G9645" s="55" t="s">
        <v>33581</v>
      </c>
      <c r="H9645" s="55">
        <v>0</v>
      </c>
    </row>
    <row r="9646" spans="1:8" ht="12.5" customHeight="1">
      <c r="A9646" s="55">
        <v>12494</v>
      </c>
      <c r="B9646" s="55">
        <v>7</v>
      </c>
      <c r="C9646" s="55" t="s">
        <v>33582</v>
      </c>
      <c r="D9646" s="55" t="s">
        <v>4649</v>
      </c>
      <c r="E9646" s="55" t="s">
        <v>33583</v>
      </c>
      <c r="F9646" s="55" t="s">
        <v>4651</v>
      </c>
      <c r="G9646" s="55" t="s">
        <v>33584</v>
      </c>
      <c r="H9646" s="55">
        <v>0</v>
      </c>
    </row>
    <row r="9647" spans="1:8" ht="12.5" customHeight="1">
      <c r="A9647" s="55">
        <v>12552</v>
      </c>
      <c r="B9647" s="55">
        <v>7</v>
      </c>
      <c r="C9647" s="55" t="s">
        <v>33585</v>
      </c>
      <c r="D9647" s="55" t="s">
        <v>4649</v>
      </c>
      <c r="E9647" s="55" t="s">
        <v>33586</v>
      </c>
      <c r="F9647" s="55" t="s">
        <v>4651</v>
      </c>
      <c r="G9647" s="55" t="s">
        <v>33587</v>
      </c>
      <c r="H9647" s="55">
        <v>0</v>
      </c>
    </row>
    <row r="9648" spans="1:8" ht="12.5" customHeight="1">
      <c r="A9648" s="55">
        <v>12660</v>
      </c>
      <c r="B9648" s="55">
        <v>7</v>
      </c>
      <c r="C9648" s="55" t="s">
        <v>33588</v>
      </c>
      <c r="D9648" s="55" t="s">
        <v>4649</v>
      </c>
      <c r="E9648" s="55" t="s">
        <v>33589</v>
      </c>
      <c r="F9648" s="55" t="s">
        <v>4651</v>
      </c>
      <c r="G9648" s="55" t="s">
        <v>33590</v>
      </c>
      <c r="H9648" s="55">
        <v>0</v>
      </c>
    </row>
    <row r="9649" spans="1:8" ht="12.5" customHeight="1">
      <c r="A9649" s="55">
        <v>13499</v>
      </c>
      <c r="B9649" s="55">
        <v>7</v>
      </c>
      <c r="C9649" s="55" t="s">
        <v>33591</v>
      </c>
      <c r="D9649" s="55" t="s">
        <v>4649</v>
      </c>
      <c r="E9649" s="55" t="s">
        <v>33592</v>
      </c>
      <c r="F9649" s="55" t="s">
        <v>4651</v>
      </c>
      <c r="G9649" s="55" t="s">
        <v>33593</v>
      </c>
      <c r="H9649" s="55">
        <v>0</v>
      </c>
    </row>
    <row r="9650" spans="1:8" ht="12.5" customHeight="1">
      <c r="A9650" s="55">
        <v>13802</v>
      </c>
      <c r="B9650" s="55">
        <v>7</v>
      </c>
      <c r="C9650" s="55" t="s">
        <v>33594</v>
      </c>
      <c r="D9650" s="55" t="s">
        <v>4649</v>
      </c>
      <c r="E9650" s="55" t="s">
        <v>33595</v>
      </c>
      <c r="F9650" s="55" t="s">
        <v>4651</v>
      </c>
      <c r="G9650" s="55" t="s">
        <v>33596</v>
      </c>
      <c r="H9650" s="55">
        <v>0</v>
      </c>
    </row>
    <row r="9651" spans="1:8" ht="12.5" customHeight="1">
      <c r="A9651" s="55">
        <v>13813</v>
      </c>
      <c r="B9651" s="55">
        <v>7</v>
      </c>
      <c r="C9651" s="55" t="s">
        <v>33597</v>
      </c>
      <c r="D9651" s="55" t="s">
        <v>4649</v>
      </c>
      <c r="E9651" s="55" t="s">
        <v>33598</v>
      </c>
      <c r="F9651" s="55" t="s">
        <v>4651</v>
      </c>
      <c r="G9651" s="55" t="s">
        <v>33599</v>
      </c>
      <c r="H9651" s="55">
        <v>0</v>
      </c>
    </row>
    <row r="9652" spans="1:8" ht="12.5" customHeight="1">
      <c r="A9652" s="55">
        <v>14154</v>
      </c>
      <c r="B9652" s="55">
        <v>7</v>
      </c>
      <c r="C9652" s="55" t="s">
        <v>33600</v>
      </c>
      <c r="D9652" s="55" t="s">
        <v>4649</v>
      </c>
      <c r="E9652" s="55" t="s">
        <v>33601</v>
      </c>
      <c r="F9652" s="55" t="s">
        <v>4651</v>
      </c>
      <c r="G9652" s="55" t="s">
        <v>33602</v>
      </c>
      <c r="H9652" s="55">
        <v>0</v>
      </c>
    </row>
    <row r="9653" spans="1:8" ht="12.5" customHeight="1">
      <c r="A9653" s="55">
        <v>14201</v>
      </c>
      <c r="B9653" s="55">
        <v>7</v>
      </c>
      <c r="C9653" s="55" t="s">
        <v>33603</v>
      </c>
      <c r="D9653" s="55" t="s">
        <v>4649</v>
      </c>
      <c r="E9653" s="55" t="s">
        <v>33604</v>
      </c>
      <c r="F9653" s="55" t="s">
        <v>4651</v>
      </c>
      <c r="G9653" s="55" t="s">
        <v>33605</v>
      </c>
      <c r="H9653" s="55">
        <v>0</v>
      </c>
    </row>
    <row r="9654" spans="1:8" ht="12.5" customHeight="1">
      <c r="A9654" s="55">
        <v>14766</v>
      </c>
      <c r="B9654" s="55">
        <v>7</v>
      </c>
      <c r="C9654" s="55" t="s">
        <v>33606</v>
      </c>
      <c r="D9654" s="55" t="s">
        <v>4649</v>
      </c>
      <c r="E9654" s="55" t="s">
        <v>33607</v>
      </c>
      <c r="F9654" s="55" t="s">
        <v>4651</v>
      </c>
      <c r="G9654" s="55" t="s">
        <v>33608</v>
      </c>
      <c r="H9654" s="55">
        <v>0</v>
      </c>
    </row>
    <row r="9655" spans="1:8" ht="12.5" customHeight="1">
      <c r="A9655" s="55">
        <v>15651</v>
      </c>
      <c r="B9655" s="55">
        <v>7</v>
      </c>
      <c r="C9655" s="55" t="s">
        <v>33609</v>
      </c>
      <c r="D9655" s="55" t="s">
        <v>4649</v>
      </c>
      <c r="E9655" s="55" t="s">
        <v>33610</v>
      </c>
      <c r="F9655" s="55" t="s">
        <v>4651</v>
      </c>
      <c r="G9655" s="55" t="s">
        <v>33611</v>
      </c>
      <c r="H9655" s="55">
        <v>0</v>
      </c>
    </row>
    <row r="9656" spans="1:8" ht="12.5" customHeight="1">
      <c r="A9656" s="55">
        <v>16052</v>
      </c>
      <c r="B9656" s="55">
        <v>7</v>
      </c>
      <c r="C9656" s="55" t="s">
        <v>33612</v>
      </c>
      <c r="D9656" s="55" t="s">
        <v>4649</v>
      </c>
      <c r="E9656" s="55" t="s">
        <v>33613</v>
      </c>
      <c r="F9656" s="55" t="s">
        <v>4651</v>
      </c>
      <c r="G9656" s="55" t="s">
        <v>33614</v>
      </c>
      <c r="H9656" s="55">
        <v>0</v>
      </c>
    </row>
    <row r="9657" spans="1:8" ht="12.5" customHeight="1">
      <c r="A9657" s="55">
        <v>16261</v>
      </c>
      <c r="B9657" s="55">
        <v>7</v>
      </c>
      <c r="C9657" s="55" t="s">
        <v>33615</v>
      </c>
      <c r="D9657" s="55" t="s">
        <v>4649</v>
      </c>
      <c r="E9657" s="55" t="s">
        <v>33616</v>
      </c>
      <c r="F9657" s="55" t="s">
        <v>4651</v>
      </c>
      <c r="G9657" s="55" t="s">
        <v>33617</v>
      </c>
      <c r="H9657" s="55">
        <v>0</v>
      </c>
    </row>
    <row r="9658" spans="1:8" ht="12.5" customHeight="1">
      <c r="A9658" s="55">
        <v>16532</v>
      </c>
      <c r="B9658" s="55">
        <v>7</v>
      </c>
      <c r="C9658" s="55" t="s">
        <v>33618</v>
      </c>
      <c r="D9658" s="55" t="s">
        <v>4649</v>
      </c>
      <c r="E9658" s="55" t="s">
        <v>33619</v>
      </c>
      <c r="F9658" s="55" t="s">
        <v>4651</v>
      </c>
      <c r="G9658" s="55" t="s">
        <v>33620</v>
      </c>
      <c r="H9658" s="55">
        <v>0</v>
      </c>
    </row>
    <row r="9659" spans="1:8" ht="12.5" customHeight="1">
      <c r="A9659" s="55">
        <v>16559</v>
      </c>
      <c r="B9659" s="55">
        <v>7</v>
      </c>
      <c r="C9659" s="55" t="s">
        <v>33621</v>
      </c>
      <c r="D9659" s="55" t="s">
        <v>4649</v>
      </c>
      <c r="E9659" s="55" t="s">
        <v>33622</v>
      </c>
      <c r="F9659" s="55" t="s">
        <v>4651</v>
      </c>
      <c r="G9659" s="55" t="s">
        <v>33623</v>
      </c>
      <c r="H9659" s="55">
        <v>0</v>
      </c>
    </row>
    <row r="9660" spans="1:8" ht="12.5" customHeight="1">
      <c r="A9660" s="55">
        <v>16566</v>
      </c>
      <c r="B9660" s="55">
        <v>7</v>
      </c>
      <c r="C9660" s="55" t="s">
        <v>33624</v>
      </c>
      <c r="D9660" s="55" t="s">
        <v>4649</v>
      </c>
      <c r="E9660" s="55" t="s">
        <v>33625</v>
      </c>
      <c r="F9660" s="55" t="s">
        <v>4651</v>
      </c>
      <c r="G9660" s="55" t="s">
        <v>33626</v>
      </c>
      <c r="H9660" s="55">
        <v>0</v>
      </c>
    </row>
    <row r="9661" spans="1:8" ht="12.5" customHeight="1">
      <c r="A9661" s="55">
        <v>19033</v>
      </c>
      <c r="B9661" s="55">
        <v>7</v>
      </c>
      <c r="C9661" s="55" t="s">
        <v>33627</v>
      </c>
      <c r="D9661" s="55" t="s">
        <v>4649</v>
      </c>
      <c r="E9661" s="55" t="s">
        <v>33628</v>
      </c>
      <c r="F9661" s="55" t="s">
        <v>4651</v>
      </c>
      <c r="G9661" s="55" t="s">
        <v>33629</v>
      </c>
      <c r="H9661" s="55">
        <v>0</v>
      </c>
    </row>
    <row r="9662" spans="1:8" ht="12.5" customHeight="1">
      <c r="A9662" s="55">
        <v>19458</v>
      </c>
      <c r="B9662" s="55">
        <v>7</v>
      </c>
      <c r="C9662" s="55" t="s">
        <v>33630</v>
      </c>
      <c r="D9662" s="55" t="s">
        <v>4649</v>
      </c>
      <c r="E9662" s="55" t="s">
        <v>33631</v>
      </c>
      <c r="F9662" s="55" t="s">
        <v>4651</v>
      </c>
      <c r="G9662" s="55" t="s">
        <v>33632</v>
      </c>
      <c r="H9662" s="55">
        <v>0</v>
      </c>
    </row>
    <row r="9663" spans="1:8" ht="12.5" customHeight="1">
      <c r="A9663" s="55">
        <v>20932</v>
      </c>
      <c r="B9663" s="55">
        <v>7</v>
      </c>
      <c r="C9663" s="55" t="s">
        <v>33633</v>
      </c>
      <c r="D9663" s="55" t="s">
        <v>4649</v>
      </c>
      <c r="E9663" s="55" t="s">
        <v>33634</v>
      </c>
      <c r="F9663" s="55" t="s">
        <v>4651</v>
      </c>
      <c r="G9663" s="55" t="s">
        <v>33635</v>
      </c>
      <c r="H9663" s="55">
        <v>0</v>
      </c>
    </row>
    <row r="9664" spans="1:8" ht="12.5" customHeight="1">
      <c r="A9664" s="55">
        <v>21860</v>
      </c>
      <c r="B9664" s="55">
        <v>7</v>
      </c>
      <c r="C9664" s="55" t="s">
        <v>33636</v>
      </c>
      <c r="D9664" s="55" t="s">
        <v>4649</v>
      </c>
      <c r="E9664" s="55" t="s">
        <v>33637</v>
      </c>
      <c r="F9664" s="55" t="s">
        <v>4651</v>
      </c>
      <c r="G9664" s="55" t="s">
        <v>33638</v>
      </c>
      <c r="H9664" s="55">
        <v>0</v>
      </c>
    </row>
    <row r="9665" spans="1:8" ht="12.5" customHeight="1">
      <c r="A9665" s="55">
        <v>22625</v>
      </c>
      <c r="B9665" s="55">
        <v>7</v>
      </c>
      <c r="C9665" s="55" t="s">
        <v>33639</v>
      </c>
      <c r="D9665" s="55" t="s">
        <v>4649</v>
      </c>
      <c r="E9665" s="55" t="s">
        <v>33640</v>
      </c>
      <c r="F9665" s="55" t="s">
        <v>4651</v>
      </c>
      <c r="G9665" s="55" t="s">
        <v>33641</v>
      </c>
      <c r="H9665" s="55">
        <v>0</v>
      </c>
    </row>
    <row r="9666" spans="1:8" ht="12.5" customHeight="1">
      <c r="A9666" s="55">
        <v>23596</v>
      </c>
      <c r="B9666" s="55">
        <v>7</v>
      </c>
      <c r="C9666" s="55" t="s">
        <v>33642</v>
      </c>
      <c r="D9666" s="55" t="s">
        <v>4649</v>
      </c>
      <c r="E9666" s="55" t="s">
        <v>33643</v>
      </c>
      <c r="F9666" s="55" t="s">
        <v>4651</v>
      </c>
      <c r="G9666" s="55" t="s">
        <v>33644</v>
      </c>
      <c r="H9666" s="55">
        <v>0</v>
      </c>
    </row>
    <row r="9667" spans="1:8" ht="12.5" customHeight="1">
      <c r="A9667" s="55">
        <v>23600</v>
      </c>
      <c r="B9667" s="55">
        <v>7</v>
      </c>
      <c r="C9667" s="55" t="s">
        <v>33645</v>
      </c>
      <c r="D9667" s="55" t="s">
        <v>4649</v>
      </c>
      <c r="E9667" s="55" t="s">
        <v>33646</v>
      </c>
      <c r="F9667" s="55" t="s">
        <v>4651</v>
      </c>
      <c r="G9667" s="55" t="s">
        <v>33647</v>
      </c>
      <c r="H9667" s="55">
        <v>0</v>
      </c>
    </row>
    <row r="9668" spans="1:8" ht="12.5" customHeight="1">
      <c r="A9668" s="55">
        <v>23744</v>
      </c>
      <c r="B9668" s="55">
        <v>7</v>
      </c>
      <c r="C9668" s="55" t="s">
        <v>33648</v>
      </c>
      <c r="D9668" s="55" t="s">
        <v>4649</v>
      </c>
      <c r="E9668" s="55" t="s">
        <v>33649</v>
      </c>
      <c r="F9668" s="55" t="s">
        <v>4651</v>
      </c>
      <c r="G9668" s="55" t="s">
        <v>33650</v>
      </c>
      <c r="H9668" s="55">
        <v>0</v>
      </c>
    </row>
    <row r="9669" spans="1:8" ht="12.5" customHeight="1">
      <c r="A9669" s="55">
        <v>23913</v>
      </c>
      <c r="B9669" s="55">
        <v>7</v>
      </c>
      <c r="C9669" s="55" t="s">
        <v>33651</v>
      </c>
      <c r="D9669" s="55" t="s">
        <v>4649</v>
      </c>
      <c r="E9669" s="55" t="s">
        <v>33652</v>
      </c>
      <c r="F9669" s="55" t="s">
        <v>4651</v>
      </c>
      <c r="G9669" s="55" t="s">
        <v>33653</v>
      </c>
      <c r="H9669" s="55">
        <v>0</v>
      </c>
    </row>
    <row r="9670" spans="1:8" ht="12.5" customHeight="1">
      <c r="A9670" s="55">
        <v>24142</v>
      </c>
      <c r="B9670" s="55">
        <v>7</v>
      </c>
      <c r="C9670" s="55" t="s">
        <v>33654</v>
      </c>
      <c r="D9670" s="55" t="s">
        <v>4649</v>
      </c>
      <c r="E9670" s="55" t="s">
        <v>33655</v>
      </c>
      <c r="F9670" s="55" t="s">
        <v>4651</v>
      </c>
      <c r="G9670" s="55" t="s">
        <v>33656</v>
      </c>
      <c r="H9670" s="55">
        <v>0</v>
      </c>
    </row>
    <row r="9671" spans="1:8" ht="12.5" customHeight="1">
      <c r="A9671" s="55">
        <v>24724</v>
      </c>
      <c r="B9671" s="55">
        <v>7</v>
      </c>
      <c r="C9671" s="55" t="s">
        <v>33657</v>
      </c>
      <c r="D9671" s="55" t="s">
        <v>4649</v>
      </c>
      <c r="E9671" s="55" t="s">
        <v>33658</v>
      </c>
      <c r="F9671" s="55" t="s">
        <v>4651</v>
      </c>
      <c r="G9671" s="55" t="s">
        <v>33659</v>
      </c>
      <c r="H9671" s="55">
        <v>0</v>
      </c>
    </row>
    <row r="9672" spans="1:8" ht="12.5" customHeight="1">
      <c r="A9672" s="55">
        <v>24842</v>
      </c>
      <c r="B9672" s="55">
        <v>7</v>
      </c>
      <c r="C9672" s="55" t="s">
        <v>33660</v>
      </c>
      <c r="D9672" s="55" t="s">
        <v>4649</v>
      </c>
      <c r="E9672" s="55" t="s">
        <v>33661</v>
      </c>
      <c r="F9672" s="55" t="s">
        <v>4651</v>
      </c>
      <c r="G9672" s="55" t="s">
        <v>33662</v>
      </c>
      <c r="H9672" s="55">
        <v>0</v>
      </c>
    </row>
    <row r="9673" spans="1:8" ht="12.5" customHeight="1">
      <c r="A9673" s="55">
        <v>26838</v>
      </c>
      <c r="B9673" s="55">
        <v>7</v>
      </c>
      <c r="C9673" s="55" t="s">
        <v>33663</v>
      </c>
      <c r="D9673" s="55" t="s">
        <v>4649</v>
      </c>
      <c r="E9673" s="55" t="s">
        <v>33664</v>
      </c>
      <c r="F9673" s="55" t="s">
        <v>4651</v>
      </c>
      <c r="G9673" s="55" t="s">
        <v>33665</v>
      </c>
      <c r="H9673" s="55">
        <v>0</v>
      </c>
    </row>
    <row r="9674" spans="1:8" ht="12.5" customHeight="1">
      <c r="A9674" s="55">
        <v>27138</v>
      </c>
      <c r="B9674" s="55">
        <v>7</v>
      </c>
      <c r="C9674" s="55" t="s">
        <v>33666</v>
      </c>
      <c r="D9674" s="55" t="s">
        <v>4649</v>
      </c>
      <c r="E9674" s="55" t="s">
        <v>33667</v>
      </c>
      <c r="F9674" s="55" t="s">
        <v>4651</v>
      </c>
      <c r="G9674" s="55" t="s">
        <v>33668</v>
      </c>
      <c r="H9674" s="55">
        <v>0</v>
      </c>
    </row>
    <row r="9675" spans="1:8" ht="12.5" customHeight="1">
      <c r="A9675" s="55">
        <v>27302</v>
      </c>
      <c r="B9675" s="55">
        <v>7</v>
      </c>
      <c r="C9675" s="55" t="s">
        <v>33669</v>
      </c>
      <c r="D9675" s="55" t="s">
        <v>4649</v>
      </c>
      <c r="E9675" s="55" t="s">
        <v>33670</v>
      </c>
      <c r="F9675" s="55" t="s">
        <v>4651</v>
      </c>
      <c r="G9675" s="55" t="s">
        <v>33671</v>
      </c>
      <c r="H9675" s="55">
        <v>0</v>
      </c>
    </row>
    <row r="9676" spans="1:8" ht="12.5" customHeight="1">
      <c r="A9676" s="55">
        <v>27895</v>
      </c>
      <c r="B9676" s="55">
        <v>7</v>
      </c>
      <c r="C9676" s="55" t="s">
        <v>33672</v>
      </c>
      <c r="D9676" s="55" t="s">
        <v>4649</v>
      </c>
      <c r="E9676" s="55" t="s">
        <v>33673</v>
      </c>
      <c r="F9676" s="55" t="s">
        <v>4651</v>
      </c>
      <c r="G9676" s="55" t="s">
        <v>33674</v>
      </c>
      <c r="H9676" s="55">
        <v>0</v>
      </c>
    </row>
    <row r="9677" spans="1:8" ht="12.5" customHeight="1">
      <c r="A9677" s="55">
        <v>28550</v>
      </c>
      <c r="B9677" s="55">
        <v>7</v>
      </c>
      <c r="C9677" s="55" t="s">
        <v>33675</v>
      </c>
      <c r="D9677" s="55" t="s">
        <v>4649</v>
      </c>
      <c r="E9677" s="55" t="s">
        <v>33676</v>
      </c>
      <c r="F9677" s="55" t="s">
        <v>4651</v>
      </c>
      <c r="G9677" s="55" t="s">
        <v>33677</v>
      </c>
      <c r="H9677" s="55">
        <v>0</v>
      </c>
    </row>
    <row r="9678" spans="1:8" ht="12.5" customHeight="1">
      <c r="A9678" s="55">
        <v>28886</v>
      </c>
      <c r="B9678" s="55">
        <v>7</v>
      </c>
      <c r="C9678" s="55" t="s">
        <v>33678</v>
      </c>
      <c r="D9678" s="55" t="s">
        <v>4649</v>
      </c>
      <c r="E9678" s="55" t="s">
        <v>33679</v>
      </c>
      <c r="F9678" s="55" t="s">
        <v>4651</v>
      </c>
      <c r="G9678" s="55" t="s">
        <v>33680</v>
      </c>
      <c r="H9678" s="55">
        <v>0</v>
      </c>
    </row>
    <row r="9679" spans="1:8" ht="12.5" customHeight="1">
      <c r="A9679" s="55">
        <v>28909</v>
      </c>
      <c r="B9679" s="55">
        <v>7</v>
      </c>
      <c r="C9679" s="55" t="s">
        <v>33681</v>
      </c>
      <c r="D9679" s="55" t="s">
        <v>4649</v>
      </c>
      <c r="E9679" s="55" t="s">
        <v>33682</v>
      </c>
      <c r="F9679" s="55" t="s">
        <v>4651</v>
      </c>
      <c r="G9679" s="55" t="s">
        <v>33683</v>
      </c>
      <c r="H9679" s="55">
        <v>0</v>
      </c>
    </row>
    <row r="9680" spans="1:8" ht="12.5" customHeight="1">
      <c r="A9680" s="55">
        <v>29372</v>
      </c>
      <c r="B9680" s="55">
        <v>7</v>
      </c>
      <c r="C9680" s="55" t="s">
        <v>33684</v>
      </c>
      <c r="D9680" s="55" t="s">
        <v>4649</v>
      </c>
      <c r="E9680" s="55" t="s">
        <v>33685</v>
      </c>
      <c r="F9680" s="55" t="s">
        <v>4651</v>
      </c>
      <c r="G9680" s="55" t="s">
        <v>33686</v>
      </c>
      <c r="H9680" s="55">
        <v>0</v>
      </c>
    </row>
    <row r="9681" spans="1:8" ht="12.5" customHeight="1">
      <c r="A9681" s="55">
        <v>29470</v>
      </c>
      <c r="B9681" s="55">
        <v>7</v>
      </c>
      <c r="C9681" s="55" t="s">
        <v>33687</v>
      </c>
      <c r="D9681" s="55" t="s">
        <v>4649</v>
      </c>
      <c r="E9681" s="55" t="s">
        <v>33688</v>
      </c>
      <c r="F9681" s="55" t="s">
        <v>4651</v>
      </c>
      <c r="G9681" s="55" t="s">
        <v>33689</v>
      </c>
      <c r="H9681" s="55">
        <v>0</v>
      </c>
    </row>
    <row r="9682" spans="1:8" ht="12.5" customHeight="1">
      <c r="A9682" s="55">
        <v>11248</v>
      </c>
      <c r="B9682" s="55">
        <v>7</v>
      </c>
      <c r="C9682" s="55" t="s">
        <v>33690</v>
      </c>
      <c r="D9682" s="55" t="s">
        <v>4649</v>
      </c>
      <c r="E9682" s="55" t="s">
        <v>33691</v>
      </c>
      <c r="F9682" s="55" t="s">
        <v>4651</v>
      </c>
      <c r="G9682" s="55" t="s">
        <v>33692</v>
      </c>
      <c r="H9682" s="55">
        <v>0</v>
      </c>
    </row>
    <row r="9683" spans="1:8" ht="12.5" customHeight="1">
      <c r="A9683" s="55">
        <v>11433</v>
      </c>
      <c r="B9683" s="55">
        <v>7</v>
      </c>
      <c r="C9683" s="55" t="s">
        <v>33693</v>
      </c>
      <c r="D9683" s="55" t="s">
        <v>4649</v>
      </c>
      <c r="E9683" s="55" t="s">
        <v>33694</v>
      </c>
      <c r="F9683" s="55" t="s">
        <v>4651</v>
      </c>
      <c r="G9683" s="55" t="s">
        <v>33695</v>
      </c>
      <c r="H9683" s="55">
        <v>0</v>
      </c>
    </row>
    <row r="9684" spans="1:8" ht="12.5" customHeight="1">
      <c r="A9684" s="55">
        <v>12490</v>
      </c>
      <c r="B9684" s="55">
        <v>7</v>
      </c>
      <c r="C9684" s="55" t="s">
        <v>33696</v>
      </c>
      <c r="D9684" s="55" t="s">
        <v>4649</v>
      </c>
      <c r="E9684" s="55" t="s">
        <v>33697</v>
      </c>
      <c r="F9684" s="55" t="s">
        <v>4651</v>
      </c>
      <c r="G9684" s="55" t="s">
        <v>33698</v>
      </c>
      <c r="H9684" s="55">
        <v>0</v>
      </c>
    </row>
    <row r="9685" spans="1:8" ht="12.5" customHeight="1">
      <c r="A9685" s="55">
        <v>12614</v>
      </c>
      <c r="B9685" s="55">
        <v>7</v>
      </c>
      <c r="C9685" s="55" t="s">
        <v>33699</v>
      </c>
      <c r="D9685" s="55" t="s">
        <v>4649</v>
      </c>
      <c r="E9685" s="55" t="s">
        <v>33700</v>
      </c>
      <c r="F9685" s="55" t="s">
        <v>4651</v>
      </c>
      <c r="G9685" s="55" t="s">
        <v>33701</v>
      </c>
      <c r="H9685" s="55">
        <v>0</v>
      </c>
    </row>
    <row r="9686" spans="1:8" ht="12.5" customHeight="1">
      <c r="A9686" s="55">
        <v>12659</v>
      </c>
      <c r="B9686" s="55">
        <v>7</v>
      </c>
      <c r="C9686" s="55" t="s">
        <v>33702</v>
      </c>
      <c r="D9686" s="55" t="s">
        <v>4649</v>
      </c>
      <c r="E9686" s="55" t="s">
        <v>33703</v>
      </c>
      <c r="F9686" s="55" t="s">
        <v>4651</v>
      </c>
      <c r="G9686" s="55" t="s">
        <v>33704</v>
      </c>
      <c r="H9686" s="55">
        <v>0</v>
      </c>
    </row>
    <row r="9687" spans="1:8" ht="12.5" customHeight="1">
      <c r="A9687" s="55">
        <v>12719</v>
      </c>
      <c r="B9687" s="55">
        <v>7</v>
      </c>
      <c r="C9687" s="55" t="s">
        <v>33705</v>
      </c>
      <c r="D9687" s="55" t="s">
        <v>4649</v>
      </c>
      <c r="E9687" s="55" t="s">
        <v>33706</v>
      </c>
      <c r="F9687" s="55" t="s">
        <v>4651</v>
      </c>
      <c r="G9687" s="55" t="s">
        <v>33707</v>
      </c>
      <c r="H9687" s="55">
        <v>0</v>
      </c>
    </row>
    <row r="9688" spans="1:8" ht="12.5" customHeight="1">
      <c r="A9688" s="55">
        <v>13773</v>
      </c>
      <c r="B9688" s="55">
        <v>7</v>
      </c>
      <c r="C9688" s="55" t="s">
        <v>33708</v>
      </c>
      <c r="D9688" s="55" t="s">
        <v>4649</v>
      </c>
      <c r="E9688" s="55" t="s">
        <v>33709</v>
      </c>
      <c r="F9688" s="55" t="s">
        <v>4651</v>
      </c>
      <c r="G9688" s="55" t="s">
        <v>33710</v>
      </c>
      <c r="H9688" s="55">
        <v>0</v>
      </c>
    </row>
    <row r="9689" spans="1:8" ht="12.5" customHeight="1">
      <c r="A9689" s="55">
        <v>13832</v>
      </c>
      <c r="B9689" s="55">
        <v>7</v>
      </c>
      <c r="C9689" s="55" t="s">
        <v>33711</v>
      </c>
      <c r="D9689" s="55" t="s">
        <v>4649</v>
      </c>
      <c r="E9689" s="55" t="s">
        <v>33712</v>
      </c>
      <c r="F9689" s="55" t="s">
        <v>4651</v>
      </c>
      <c r="G9689" s="55" t="s">
        <v>33713</v>
      </c>
      <c r="H9689" s="55">
        <v>0</v>
      </c>
    </row>
    <row r="9690" spans="1:8" ht="12.5" customHeight="1">
      <c r="A9690" s="55">
        <v>14168</v>
      </c>
      <c r="B9690" s="55">
        <v>7</v>
      </c>
      <c r="C9690" s="55" t="s">
        <v>33714</v>
      </c>
      <c r="D9690" s="55" t="s">
        <v>4649</v>
      </c>
      <c r="E9690" s="55" t="s">
        <v>33715</v>
      </c>
      <c r="F9690" s="55" t="s">
        <v>4651</v>
      </c>
      <c r="G9690" s="55" t="s">
        <v>33716</v>
      </c>
      <c r="H9690" s="55">
        <v>0</v>
      </c>
    </row>
    <row r="9691" spans="1:8" ht="12.5" customHeight="1">
      <c r="A9691" s="55">
        <v>14538</v>
      </c>
      <c r="B9691" s="55">
        <v>7</v>
      </c>
      <c r="C9691" s="55" t="s">
        <v>33717</v>
      </c>
      <c r="D9691" s="55" t="s">
        <v>4649</v>
      </c>
      <c r="E9691" s="55" t="s">
        <v>33718</v>
      </c>
      <c r="F9691" s="55" t="s">
        <v>4651</v>
      </c>
      <c r="G9691" s="55" t="s">
        <v>33719</v>
      </c>
      <c r="H9691" s="55">
        <v>0</v>
      </c>
    </row>
    <row r="9692" spans="1:8" ht="12.5" customHeight="1">
      <c r="A9692" s="55">
        <v>14818</v>
      </c>
      <c r="B9692" s="55">
        <v>7</v>
      </c>
      <c r="C9692" s="55" t="s">
        <v>33720</v>
      </c>
      <c r="D9692" s="55" t="s">
        <v>4649</v>
      </c>
      <c r="E9692" s="55" t="s">
        <v>33721</v>
      </c>
      <c r="F9692" s="55" t="s">
        <v>4651</v>
      </c>
      <c r="G9692" s="55" t="s">
        <v>33722</v>
      </c>
      <c r="H9692" s="55">
        <v>0</v>
      </c>
    </row>
    <row r="9693" spans="1:8" ht="12.5" customHeight="1">
      <c r="A9693" s="55">
        <v>14965</v>
      </c>
      <c r="B9693" s="55">
        <v>7</v>
      </c>
      <c r="C9693" s="55" t="s">
        <v>33723</v>
      </c>
      <c r="D9693" s="55" t="s">
        <v>4649</v>
      </c>
      <c r="E9693" s="55" t="s">
        <v>33724</v>
      </c>
      <c r="F9693" s="55" t="s">
        <v>4651</v>
      </c>
      <c r="G9693" s="55" t="s">
        <v>33725</v>
      </c>
      <c r="H9693" s="55">
        <v>0</v>
      </c>
    </row>
    <row r="9694" spans="1:8" ht="12.5" customHeight="1">
      <c r="A9694" s="55">
        <v>16398</v>
      </c>
      <c r="B9694" s="55">
        <v>7</v>
      </c>
      <c r="C9694" s="55" t="s">
        <v>33726</v>
      </c>
      <c r="D9694" s="55" t="s">
        <v>4649</v>
      </c>
      <c r="E9694" s="55" t="s">
        <v>33727</v>
      </c>
      <c r="F9694" s="55" t="s">
        <v>4651</v>
      </c>
      <c r="G9694" s="55" t="s">
        <v>33728</v>
      </c>
      <c r="H9694" s="55">
        <v>0</v>
      </c>
    </row>
    <row r="9695" spans="1:8" ht="12.5" customHeight="1">
      <c r="A9695" s="55">
        <v>17108</v>
      </c>
      <c r="B9695" s="55">
        <v>7</v>
      </c>
      <c r="C9695" s="55" t="s">
        <v>33729</v>
      </c>
      <c r="D9695" s="55" t="s">
        <v>4649</v>
      </c>
      <c r="E9695" s="55" t="s">
        <v>33730</v>
      </c>
      <c r="F9695" s="55" t="s">
        <v>4651</v>
      </c>
      <c r="G9695" s="55" t="s">
        <v>33731</v>
      </c>
      <c r="H9695" s="55">
        <v>0</v>
      </c>
    </row>
    <row r="9696" spans="1:8" ht="12.5" customHeight="1">
      <c r="A9696" s="55">
        <v>17195</v>
      </c>
      <c r="B9696" s="55">
        <v>7</v>
      </c>
      <c r="C9696" s="55" t="s">
        <v>33732</v>
      </c>
      <c r="D9696" s="55" t="s">
        <v>4649</v>
      </c>
      <c r="E9696" s="55" t="s">
        <v>33733</v>
      </c>
      <c r="F9696" s="55" t="s">
        <v>4651</v>
      </c>
      <c r="G9696" s="55" t="s">
        <v>33734</v>
      </c>
      <c r="H9696" s="55">
        <v>0</v>
      </c>
    </row>
    <row r="9697" spans="1:8" ht="12.5" customHeight="1">
      <c r="A9697" s="55">
        <v>17641</v>
      </c>
      <c r="B9697" s="55">
        <v>7</v>
      </c>
      <c r="C9697" s="55" t="s">
        <v>33735</v>
      </c>
      <c r="D9697" s="55" t="s">
        <v>4649</v>
      </c>
      <c r="E9697" s="55" t="s">
        <v>33736</v>
      </c>
      <c r="F9697" s="55" t="s">
        <v>4651</v>
      </c>
      <c r="G9697" s="55" t="s">
        <v>33737</v>
      </c>
      <c r="H9697" s="55">
        <v>0</v>
      </c>
    </row>
    <row r="9698" spans="1:8" ht="12.5" customHeight="1">
      <c r="A9698" s="55">
        <v>17714</v>
      </c>
      <c r="B9698" s="55">
        <v>7</v>
      </c>
      <c r="C9698" s="55" t="s">
        <v>33738</v>
      </c>
      <c r="D9698" s="55" t="s">
        <v>4649</v>
      </c>
      <c r="E9698" s="55" t="s">
        <v>33739</v>
      </c>
      <c r="F9698" s="55" t="s">
        <v>4651</v>
      </c>
      <c r="G9698" s="55" t="s">
        <v>33740</v>
      </c>
      <c r="H9698" s="55">
        <v>0</v>
      </c>
    </row>
    <row r="9699" spans="1:8" ht="12.5" customHeight="1">
      <c r="A9699" s="55">
        <v>17830</v>
      </c>
      <c r="B9699" s="55">
        <v>7</v>
      </c>
      <c r="C9699" s="55" t="s">
        <v>33741</v>
      </c>
      <c r="D9699" s="55" t="s">
        <v>4649</v>
      </c>
      <c r="E9699" s="55" t="s">
        <v>33742</v>
      </c>
      <c r="F9699" s="55" t="s">
        <v>4651</v>
      </c>
      <c r="G9699" s="55" t="s">
        <v>33743</v>
      </c>
      <c r="H9699" s="55">
        <v>0</v>
      </c>
    </row>
    <row r="9700" spans="1:8" ht="12.5" customHeight="1">
      <c r="A9700" s="55">
        <v>19182</v>
      </c>
      <c r="B9700" s="55">
        <v>7</v>
      </c>
      <c r="C9700" s="55" t="s">
        <v>33744</v>
      </c>
      <c r="D9700" s="55" t="s">
        <v>4649</v>
      </c>
      <c r="E9700" s="55" t="s">
        <v>33745</v>
      </c>
      <c r="F9700" s="55" t="s">
        <v>4651</v>
      </c>
      <c r="G9700" s="55" t="s">
        <v>33746</v>
      </c>
      <c r="H9700" s="55">
        <v>0</v>
      </c>
    </row>
    <row r="9701" spans="1:8" ht="12.5" customHeight="1">
      <c r="A9701" s="55">
        <v>19280</v>
      </c>
      <c r="B9701" s="55">
        <v>7</v>
      </c>
      <c r="C9701" s="55" t="s">
        <v>33747</v>
      </c>
      <c r="D9701" s="55" t="s">
        <v>4649</v>
      </c>
      <c r="E9701" s="55" t="s">
        <v>33748</v>
      </c>
      <c r="F9701" s="55" t="s">
        <v>4651</v>
      </c>
      <c r="G9701" s="55" t="s">
        <v>33749</v>
      </c>
      <c r="H9701" s="55">
        <v>0</v>
      </c>
    </row>
    <row r="9702" spans="1:8" ht="12.5" customHeight="1">
      <c r="A9702" s="55">
        <v>19390</v>
      </c>
      <c r="B9702" s="55">
        <v>7</v>
      </c>
      <c r="C9702" s="55" t="s">
        <v>33750</v>
      </c>
      <c r="D9702" s="55" t="s">
        <v>4649</v>
      </c>
      <c r="E9702" s="55" t="s">
        <v>33751</v>
      </c>
      <c r="F9702" s="55" t="s">
        <v>4651</v>
      </c>
      <c r="G9702" s="55" t="s">
        <v>33752</v>
      </c>
      <c r="H9702" s="55">
        <v>0</v>
      </c>
    </row>
    <row r="9703" spans="1:8" ht="12.5" customHeight="1">
      <c r="A9703" s="55">
        <v>19446</v>
      </c>
      <c r="B9703" s="55">
        <v>7</v>
      </c>
      <c r="C9703" s="55" t="s">
        <v>33753</v>
      </c>
      <c r="D9703" s="55" t="s">
        <v>4649</v>
      </c>
      <c r="E9703" s="55" t="s">
        <v>33754</v>
      </c>
      <c r="F9703" s="55" t="s">
        <v>4651</v>
      </c>
      <c r="G9703" s="55" t="s">
        <v>33755</v>
      </c>
      <c r="H9703" s="55">
        <v>0</v>
      </c>
    </row>
    <row r="9704" spans="1:8" ht="12.5" customHeight="1">
      <c r="A9704" s="55">
        <v>19943</v>
      </c>
      <c r="B9704" s="55">
        <v>7</v>
      </c>
      <c r="C9704" s="55" t="s">
        <v>33756</v>
      </c>
      <c r="D9704" s="55" t="s">
        <v>4649</v>
      </c>
      <c r="E9704" s="55" t="s">
        <v>33757</v>
      </c>
      <c r="F9704" s="55" t="s">
        <v>4651</v>
      </c>
      <c r="G9704" s="55" t="s">
        <v>33758</v>
      </c>
      <c r="H9704" s="55">
        <v>0</v>
      </c>
    </row>
    <row r="9705" spans="1:8" ht="12.5" customHeight="1">
      <c r="A9705" s="55">
        <v>20857</v>
      </c>
      <c r="B9705" s="55">
        <v>7</v>
      </c>
      <c r="C9705" s="55" t="s">
        <v>33759</v>
      </c>
      <c r="D9705" s="55" t="s">
        <v>4649</v>
      </c>
      <c r="E9705" s="55" t="s">
        <v>33760</v>
      </c>
      <c r="F9705" s="55" t="s">
        <v>4651</v>
      </c>
      <c r="G9705" s="55" t="s">
        <v>33761</v>
      </c>
      <c r="H9705" s="55">
        <v>0</v>
      </c>
    </row>
    <row r="9706" spans="1:8" ht="12.5" customHeight="1">
      <c r="A9706" s="55">
        <v>20935</v>
      </c>
      <c r="B9706" s="55">
        <v>7</v>
      </c>
      <c r="C9706" s="55" t="s">
        <v>33762</v>
      </c>
      <c r="D9706" s="55" t="s">
        <v>4649</v>
      </c>
      <c r="E9706" s="55" t="s">
        <v>33763</v>
      </c>
      <c r="F9706" s="55" t="s">
        <v>4651</v>
      </c>
      <c r="G9706" s="55" t="s">
        <v>33764</v>
      </c>
      <c r="H9706" s="55">
        <v>0</v>
      </c>
    </row>
    <row r="9707" spans="1:8" ht="12.5" customHeight="1">
      <c r="A9707" s="55">
        <v>21818</v>
      </c>
      <c r="B9707" s="55">
        <v>7</v>
      </c>
      <c r="C9707" s="55" t="s">
        <v>33765</v>
      </c>
      <c r="D9707" s="55" t="s">
        <v>4649</v>
      </c>
      <c r="E9707" s="55" t="s">
        <v>33766</v>
      </c>
      <c r="F9707" s="55" t="s">
        <v>4651</v>
      </c>
      <c r="G9707" s="55" t="s">
        <v>33767</v>
      </c>
      <c r="H9707" s="55">
        <v>0</v>
      </c>
    </row>
    <row r="9708" spans="1:8" ht="12.5" customHeight="1">
      <c r="A9708" s="55">
        <v>22314</v>
      </c>
      <c r="B9708" s="55">
        <v>7</v>
      </c>
      <c r="C9708" s="55" t="s">
        <v>33768</v>
      </c>
      <c r="D9708" s="55" t="s">
        <v>4649</v>
      </c>
      <c r="E9708" s="55" t="s">
        <v>33769</v>
      </c>
      <c r="F9708" s="55" t="s">
        <v>4651</v>
      </c>
      <c r="G9708" s="55" t="s">
        <v>33770</v>
      </c>
      <c r="H9708" s="55">
        <v>0</v>
      </c>
    </row>
    <row r="9709" spans="1:8" ht="12.5" customHeight="1">
      <c r="A9709" s="55">
        <v>22831</v>
      </c>
      <c r="B9709" s="55">
        <v>7</v>
      </c>
      <c r="C9709" s="55" t="s">
        <v>33771</v>
      </c>
      <c r="D9709" s="55" t="s">
        <v>4649</v>
      </c>
      <c r="E9709" s="55" t="s">
        <v>33772</v>
      </c>
      <c r="F9709" s="55" t="s">
        <v>4651</v>
      </c>
      <c r="G9709" s="55" t="s">
        <v>33773</v>
      </c>
      <c r="H9709" s="55">
        <v>0</v>
      </c>
    </row>
    <row r="9710" spans="1:8" ht="12.5" customHeight="1">
      <c r="A9710" s="55">
        <v>23778</v>
      </c>
      <c r="B9710" s="55">
        <v>7</v>
      </c>
      <c r="C9710" s="55" t="s">
        <v>33774</v>
      </c>
      <c r="D9710" s="55" t="s">
        <v>4649</v>
      </c>
      <c r="E9710" s="55" t="s">
        <v>33775</v>
      </c>
      <c r="F9710" s="55" t="s">
        <v>4651</v>
      </c>
      <c r="G9710" s="55" t="s">
        <v>33776</v>
      </c>
      <c r="H9710" s="55">
        <v>0</v>
      </c>
    </row>
    <row r="9711" spans="1:8" ht="12.5" customHeight="1">
      <c r="A9711" s="55">
        <v>25614</v>
      </c>
      <c r="B9711" s="55">
        <v>7</v>
      </c>
      <c r="C9711" s="55" t="s">
        <v>33777</v>
      </c>
      <c r="D9711" s="55" t="s">
        <v>4649</v>
      </c>
      <c r="E9711" s="55" t="s">
        <v>33778</v>
      </c>
      <c r="F9711" s="55" t="s">
        <v>4651</v>
      </c>
      <c r="G9711" s="55" t="s">
        <v>33779</v>
      </c>
      <c r="H9711" s="55">
        <v>0</v>
      </c>
    </row>
    <row r="9712" spans="1:8" ht="12.5" customHeight="1">
      <c r="A9712" s="55">
        <v>26853</v>
      </c>
      <c r="B9712" s="55">
        <v>7</v>
      </c>
      <c r="C9712" s="55" t="s">
        <v>33780</v>
      </c>
      <c r="D9712" s="55" t="s">
        <v>4649</v>
      </c>
      <c r="E9712" s="55" t="s">
        <v>33781</v>
      </c>
      <c r="F9712" s="55" t="s">
        <v>4651</v>
      </c>
      <c r="G9712" s="55" t="s">
        <v>33782</v>
      </c>
      <c r="H9712" s="55">
        <v>0</v>
      </c>
    </row>
    <row r="9713" spans="1:8" ht="12.5" customHeight="1">
      <c r="A9713" s="55">
        <v>27311</v>
      </c>
      <c r="B9713" s="55">
        <v>7</v>
      </c>
      <c r="C9713" s="55" t="s">
        <v>33783</v>
      </c>
      <c r="D9713" s="55" t="s">
        <v>4649</v>
      </c>
      <c r="E9713" s="55" t="s">
        <v>33784</v>
      </c>
      <c r="F9713" s="55" t="s">
        <v>4651</v>
      </c>
      <c r="G9713" s="55" t="s">
        <v>33785</v>
      </c>
      <c r="H9713" s="55">
        <v>0</v>
      </c>
    </row>
    <row r="9714" spans="1:8" ht="12.5" customHeight="1">
      <c r="A9714" s="55">
        <v>27322</v>
      </c>
      <c r="B9714" s="55">
        <v>7</v>
      </c>
      <c r="C9714" s="55" t="s">
        <v>33786</v>
      </c>
      <c r="D9714" s="55" t="s">
        <v>4649</v>
      </c>
      <c r="E9714" s="55" t="s">
        <v>33787</v>
      </c>
      <c r="F9714" s="55" t="s">
        <v>4651</v>
      </c>
      <c r="G9714" s="55" t="s">
        <v>33788</v>
      </c>
      <c r="H9714" s="55">
        <v>0</v>
      </c>
    </row>
    <row r="9715" spans="1:8" ht="12.5" customHeight="1">
      <c r="A9715" s="55">
        <v>27771</v>
      </c>
      <c r="B9715" s="55">
        <v>7</v>
      </c>
      <c r="C9715" s="55" t="s">
        <v>33789</v>
      </c>
      <c r="D9715" s="55" t="s">
        <v>4649</v>
      </c>
      <c r="E9715" s="55" t="s">
        <v>33790</v>
      </c>
      <c r="F9715" s="55" t="s">
        <v>4651</v>
      </c>
      <c r="G9715" s="55" t="s">
        <v>33791</v>
      </c>
      <c r="H9715" s="55">
        <v>0</v>
      </c>
    </row>
    <row r="9716" spans="1:8" ht="12.5" customHeight="1">
      <c r="A9716" s="55">
        <v>27854</v>
      </c>
      <c r="B9716" s="55">
        <v>7</v>
      </c>
      <c r="C9716" s="55" t="s">
        <v>33792</v>
      </c>
      <c r="D9716" s="55" t="s">
        <v>4649</v>
      </c>
      <c r="E9716" s="55" t="s">
        <v>33793</v>
      </c>
      <c r="F9716" s="55" t="s">
        <v>4651</v>
      </c>
      <c r="G9716" s="55" t="s">
        <v>33794</v>
      </c>
      <c r="H9716" s="55">
        <v>0</v>
      </c>
    </row>
    <row r="9717" spans="1:8" ht="12.5" customHeight="1">
      <c r="A9717" s="55">
        <v>28466</v>
      </c>
      <c r="B9717" s="55">
        <v>7</v>
      </c>
      <c r="C9717" s="55" t="s">
        <v>33795</v>
      </c>
      <c r="D9717" s="55" t="s">
        <v>4649</v>
      </c>
      <c r="E9717" s="55" t="s">
        <v>33796</v>
      </c>
      <c r="F9717" s="55" t="s">
        <v>4651</v>
      </c>
      <c r="G9717" s="55" t="s">
        <v>33797</v>
      </c>
      <c r="H9717" s="55">
        <v>0</v>
      </c>
    </row>
    <row r="9718" spans="1:8" ht="12.5" customHeight="1">
      <c r="A9718" s="55">
        <v>12124</v>
      </c>
      <c r="B9718" s="55">
        <v>7</v>
      </c>
      <c r="C9718" s="55" t="s">
        <v>33798</v>
      </c>
      <c r="D9718" s="55" t="s">
        <v>4649</v>
      </c>
      <c r="E9718" s="55" t="s">
        <v>33799</v>
      </c>
      <c r="F9718" s="55" t="s">
        <v>4651</v>
      </c>
      <c r="G9718" s="55" t="s">
        <v>33800</v>
      </c>
      <c r="H9718" s="55">
        <v>0</v>
      </c>
    </row>
    <row r="9719" spans="1:8" ht="12.5" customHeight="1">
      <c r="A9719" s="55">
        <v>12523</v>
      </c>
      <c r="B9719" s="55">
        <v>7</v>
      </c>
      <c r="C9719" s="55" t="s">
        <v>33801</v>
      </c>
      <c r="D9719" s="55" t="s">
        <v>4649</v>
      </c>
      <c r="E9719" s="55" t="s">
        <v>33802</v>
      </c>
      <c r="F9719" s="55" t="s">
        <v>4651</v>
      </c>
      <c r="G9719" s="55" t="s">
        <v>33803</v>
      </c>
      <c r="H9719" s="55">
        <v>0</v>
      </c>
    </row>
    <row r="9720" spans="1:8" ht="12.5" customHeight="1">
      <c r="A9720" s="55">
        <v>12565</v>
      </c>
      <c r="B9720" s="55">
        <v>7</v>
      </c>
      <c r="C9720" s="55" t="s">
        <v>33804</v>
      </c>
      <c r="D9720" s="55" t="s">
        <v>4649</v>
      </c>
      <c r="E9720" s="55" t="s">
        <v>33805</v>
      </c>
      <c r="F9720" s="55" t="s">
        <v>4651</v>
      </c>
      <c r="G9720" s="55" t="s">
        <v>33806</v>
      </c>
      <c r="H9720" s="55">
        <v>0</v>
      </c>
    </row>
    <row r="9721" spans="1:8" ht="12.5" customHeight="1">
      <c r="A9721" s="55">
        <v>13555</v>
      </c>
      <c r="B9721" s="55">
        <v>7</v>
      </c>
      <c r="C9721" s="55" t="s">
        <v>33807</v>
      </c>
      <c r="D9721" s="55" t="s">
        <v>4649</v>
      </c>
      <c r="E9721" s="55" t="s">
        <v>33808</v>
      </c>
      <c r="F9721" s="55" t="s">
        <v>4651</v>
      </c>
      <c r="G9721" s="55" t="s">
        <v>33809</v>
      </c>
      <c r="H9721" s="55">
        <v>0</v>
      </c>
    </row>
    <row r="9722" spans="1:8" ht="12.5" customHeight="1">
      <c r="A9722" s="55">
        <v>14802</v>
      </c>
      <c r="B9722" s="55">
        <v>7</v>
      </c>
      <c r="C9722" s="55" t="s">
        <v>33810</v>
      </c>
      <c r="D9722" s="55" t="s">
        <v>4649</v>
      </c>
      <c r="E9722" s="55" t="s">
        <v>33811</v>
      </c>
      <c r="F9722" s="55" t="s">
        <v>4651</v>
      </c>
      <c r="G9722" s="55" t="s">
        <v>33812</v>
      </c>
      <c r="H9722" s="55">
        <v>0</v>
      </c>
    </row>
    <row r="9723" spans="1:8" ht="12.5" customHeight="1">
      <c r="A9723" s="55">
        <v>14987</v>
      </c>
      <c r="B9723" s="55">
        <v>7</v>
      </c>
      <c r="C9723" s="55" t="s">
        <v>33813</v>
      </c>
      <c r="D9723" s="55" t="s">
        <v>4649</v>
      </c>
      <c r="E9723" s="55" t="s">
        <v>33814</v>
      </c>
      <c r="F9723" s="55" t="s">
        <v>4651</v>
      </c>
      <c r="G9723" s="55" t="s">
        <v>33815</v>
      </c>
      <c r="H9723" s="55">
        <v>0</v>
      </c>
    </row>
    <row r="9724" spans="1:8" ht="12.5" customHeight="1">
      <c r="A9724" s="55">
        <v>15053</v>
      </c>
      <c r="B9724" s="55">
        <v>7</v>
      </c>
      <c r="C9724" s="55" t="s">
        <v>33816</v>
      </c>
      <c r="D9724" s="55" t="s">
        <v>4649</v>
      </c>
      <c r="E9724" s="55" t="s">
        <v>33817</v>
      </c>
      <c r="F9724" s="55" t="s">
        <v>4651</v>
      </c>
      <c r="G9724" s="55" t="s">
        <v>33818</v>
      </c>
      <c r="H9724" s="55">
        <v>0</v>
      </c>
    </row>
    <row r="9725" spans="1:8" ht="12.5" customHeight="1">
      <c r="A9725" s="55">
        <v>15112</v>
      </c>
      <c r="B9725" s="55">
        <v>7</v>
      </c>
      <c r="C9725" s="55" t="s">
        <v>33819</v>
      </c>
      <c r="D9725" s="55" t="s">
        <v>4649</v>
      </c>
      <c r="E9725" s="55" t="s">
        <v>33820</v>
      </c>
      <c r="F9725" s="55" t="s">
        <v>4651</v>
      </c>
      <c r="G9725" s="55" t="s">
        <v>33821</v>
      </c>
      <c r="H9725" s="55">
        <v>0</v>
      </c>
    </row>
    <row r="9726" spans="1:8" ht="12.5" customHeight="1">
      <c r="A9726" s="55">
        <v>17975</v>
      </c>
      <c r="B9726" s="55">
        <v>7</v>
      </c>
      <c r="C9726" s="55" t="s">
        <v>33822</v>
      </c>
      <c r="D9726" s="55" t="s">
        <v>4649</v>
      </c>
      <c r="E9726" s="55" t="s">
        <v>33823</v>
      </c>
      <c r="F9726" s="55" t="s">
        <v>4651</v>
      </c>
      <c r="G9726" s="55" t="s">
        <v>33824</v>
      </c>
      <c r="H9726" s="55">
        <v>0</v>
      </c>
    </row>
    <row r="9727" spans="1:8" ht="12.5" customHeight="1">
      <c r="A9727" s="55">
        <v>18159</v>
      </c>
      <c r="B9727" s="55">
        <v>7</v>
      </c>
      <c r="C9727" s="55" t="s">
        <v>33825</v>
      </c>
      <c r="D9727" s="55" t="s">
        <v>4649</v>
      </c>
      <c r="E9727" s="55" t="s">
        <v>33826</v>
      </c>
      <c r="F9727" s="55" t="s">
        <v>4651</v>
      </c>
      <c r="G9727" s="55" t="s">
        <v>33827</v>
      </c>
      <c r="H9727" s="55">
        <v>0</v>
      </c>
    </row>
    <row r="9728" spans="1:8" ht="12.5" customHeight="1">
      <c r="A9728" s="55">
        <v>19481</v>
      </c>
      <c r="B9728" s="55">
        <v>7</v>
      </c>
      <c r="C9728" s="55" t="s">
        <v>33828</v>
      </c>
      <c r="D9728" s="55" t="s">
        <v>4649</v>
      </c>
      <c r="E9728" s="55" t="s">
        <v>33829</v>
      </c>
      <c r="F9728" s="55" t="s">
        <v>4651</v>
      </c>
      <c r="G9728" s="55" t="s">
        <v>33830</v>
      </c>
      <c r="H9728" s="55">
        <v>0</v>
      </c>
    </row>
    <row r="9729" spans="1:8" ht="12.5" customHeight="1">
      <c r="A9729" s="55">
        <v>20910</v>
      </c>
      <c r="B9729" s="55">
        <v>7</v>
      </c>
      <c r="C9729" s="55" t="s">
        <v>33831</v>
      </c>
      <c r="D9729" s="55" t="s">
        <v>4649</v>
      </c>
      <c r="E9729" s="55" t="s">
        <v>33832</v>
      </c>
      <c r="F9729" s="55" t="s">
        <v>4651</v>
      </c>
      <c r="G9729" s="55" t="s">
        <v>33833</v>
      </c>
      <c r="H9729" s="55">
        <v>0</v>
      </c>
    </row>
    <row r="9730" spans="1:8" ht="12.5" customHeight="1">
      <c r="A9730" s="55">
        <v>22697</v>
      </c>
      <c r="B9730" s="55">
        <v>7</v>
      </c>
      <c r="C9730" s="55" t="s">
        <v>33834</v>
      </c>
      <c r="D9730" s="55" t="s">
        <v>4649</v>
      </c>
      <c r="E9730" s="55" t="s">
        <v>33835</v>
      </c>
      <c r="F9730" s="55" t="s">
        <v>4651</v>
      </c>
      <c r="G9730" s="55" t="s">
        <v>33836</v>
      </c>
      <c r="H9730" s="55">
        <v>0</v>
      </c>
    </row>
    <row r="9731" spans="1:8" ht="12.5" customHeight="1">
      <c r="A9731" s="55">
        <v>23441</v>
      </c>
      <c r="B9731" s="55">
        <v>7</v>
      </c>
      <c r="C9731" s="55" t="s">
        <v>33837</v>
      </c>
      <c r="D9731" s="55" t="s">
        <v>4649</v>
      </c>
      <c r="E9731" s="55" t="s">
        <v>33838</v>
      </c>
      <c r="F9731" s="55" t="s">
        <v>4651</v>
      </c>
      <c r="G9731" s="55" t="s">
        <v>33839</v>
      </c>
      <c r="H9731" s="55">
        <v>0</v>
      </c>
    </row>
    <row r="9732" spans="1:8" ht="12.5" customHeight="1">
      <c r="A9732" s="55">
        <v>23899</v>
      </c>
      <c r="B9732" s="55">
        <v>7</v>
      </c>
      <c r="C9732" s="55" t="s">
        <v>33840</v>
      </c>
      <c r="D9732" s="55" t="s">
        <v>4649</v>
      </c>
      <c r="E9732" s="55" t="s">
        <v>33841</v>
      </c>
      <c r="F9732" s="55" t="s">
        <v>4651</v>
      </c>
      <c r="G9732" s="55" t="s">
        <v>33842</v>
      </c>
      <c r="H9732" s="55">
        <v>0</v>
      </c>
    </row>
    <row r="9733" spans="1:8" ht="12.5" customHeight="1">
      <c r="A9733" s="55">
        <v>24105</v>
      </c>
      <c r="B9733" s="55">
        <v>7</v>
      </c>
      <c r="C9733" s="55" t="s">
        <v>33843</v>
      </c>
      <c r="D9733" s="55" t="s">
        <v>4649</v>
      </c>
      <c r="E9733" s="55" t="s">
        <v>33844</v>
      </c>
      <c r="F9733" s="55" t="s">
        <v>4651</v>
      </c>
      <c r="G9733" s="55" t="s">
        <v>33845</v>
      </c>
      <c r="H9733" s="55">
        <v>0</v>
      </c>
    </row>
    <row r="9734" spans="1:8" ht="12.5" customHeight="1">
      <c r="A9734" s="55">
        <v>24190</v>
      </c>
      <c r="B9734" s="55">
        <v>7</v>
      </c>
      <c r="C9734" s="55" t="s">
        <v>33846</v>
      </c>
      <c r="D9734" s="55" t="s">
        <v>4649</v>
      </c>
      <c r="E9734" s="55" t="s">
        <v>33847</v>
      </c>
      <c r="F9734" s="55" t="s">
        <v>4651</v>
      </c>
      <c r="G9734" s="55" t="s">
        <v>33848</v>
      </c>
      <c r="H9734" s="55">
        <v>0</v>
      </c>
    </row>
    <row r="9735" spans="1:8" ht="12.5" customHeight="1">
      <c r="A9735" s="55">
        <v>24713</v>
      </c>
      <c r="B9735" s="55">
        <v>7</v>
      </c>
      <c r="C9735" s="55" t="s">
        <v>33849</v>
      </c>
      <c r="D9735" s="55" t="s">
        <v>4649</v>
      </c>
      <c r="E9735" s="55" t="s">
        <v>33850</v>
      </c>
      <c r="F9735" s="55" t="s">
        <v>4651</v>
      </c>
      <c r="G9735" s="55" t="s">
        <v>33851</v>
      </c>
      <c r="H9735" s="55">
        <v>0</v>
      </c>
    </row>
    <row r="9736" spans="1:8" ht="12.5" customHeight="1">
      <c r="A9736" s="55">
        <v>24877</v>
      </c>
      <c r="B9736" s="55">
        <v>7</v>
      </c>
      <c r="C9736" s="55" t="s">
        <v>33852</v>
      </c>
      <c r="D9736" s="55" t="s">
        <v>4649</v>
      </c>
      <c r="E9736" s="55" t="s">
        <v>33853</v>
      </c>
      <c r="F9736" s="55" t="s">
        <v>4651</v>
      </c>
      <c r="G9736" s="55" t="s">
        <v>33854</v>
      </c>
      <c r="H9736" s="55">
        <v>0</v>
      </c>
    </row>
    <row r="9737" spans="1:8" ht="12.5" customHeight="1">
      <c r="A9737" s="55">
        <v>24882</v>
      </c>
      <c r="B9737" s="55">
        <v>7</v>
      </c>
      <c r="C9737" s="55" t="s">
        <v>33855</v>
      </c>
      <c r="D9737" s="55" t="s">
        <v>4649</v>
      </c>
      <c r="E9737" s="55" t="s">
        <v>33856</v>
      </c>
      <c r="F9737" s="55" t="s">
        <v>4651</v>
      </c>
      <c r="G9737" s="55" t="s">
        <v>33857</v>
      </c>
      <c r="H9737" s="55">
        <v>0</v>
      </c>
    </row>
    <row r="9738" spans="1:8" ht="12.5" customHeight="1">
      <c r="A9738" s="55">
        <v>25639</v>
      </c>
      <c r="B9738" s="55">
        <v>7</v>
      </c>
      <c r="C9738" s="55" t="s">
        <v>33858</v>
      </c>
      <c r="D9738" s="55" t="s">
        <v>4649</v>
      </c>
      <c r="E9738" s="55" t="s">
        <v>33859</v>
      </c>
      <c r="F9738" s="55" t="s">
        <v>4651</v>
      </c>
      <c r="G9738" s="55" t="s">
        <v>33860</v>
      </c>
      <c r="H9738" s="55">
        <v>0</v>
      </c>
    </row>
    <row r="9739" spans="1:8" ht="12.5" customHeight="1">
      <c r="A9739" s="55">
        <v>25791</v>
      </c>
      <c r="B9739" s="55">
        <v>7</v>
      </c>
      <c r="C9739" s="55" t="s">
        <v>33861</v>
      </c>
      <c r="D9739" s="55" t="s">
        <v>4649</v>
      </c>
      <c r="E9739" s="55" t="s">
        <v>33862</v>
      </c>
      <c r="F9739" s="55" t="s">
        <v>4651</v>
      </c>
      <c r="G9739" s="55" t="s">
        <v>33863</v>
      </c>
      <c r="H9739" s="55">
        <v>0</v>
      </c>
    </row>
    <row r="9740" spans="1:8" ht="12.5" customHeight="1">
      <c r="A9740" s="55">
        <v>26413</v>
      </c>
      <c r="B9740" s="55">
        <v>7</v>
      </c>
      <c r="C9740" s="55" t="s">
        <v>33864</v>
      </c>
      <c r="D9740" s="55" t="s">
        <v>4649</v>
      </c>
      <c r="E9740" s="55" t="s">
        <v>33865</v>
      </c>
      <c r="F9740" s="55" t="s">
        <v>4651</v>
      </c>
      <c r="G9740" s="55" t="s">
        <v>33866</v>
      </c>
      <c r="H9740" s="55">
        <v>0</v>
      </c>
    </row>
    <row r="9741" spans="1:8" ht="12.5" customHeight="1">
      <c r="A9741" s="55">
        <v>27006</v>
      </c>
      <c r="B9741" s="55">
        <v>7</v>
      </c>
      <c r="C9741" s="55" t="s">
        <v>33867</v>
      </c>
      <c r="D9741" s="55" t="s">
        <v>4649</v>
      </c>
      <c r="E9741" s="55" t="s">
        <v>33868</v>
      </c>
      <c r="F9741" s="55" t="s">
        <v>4651</v>
      </c>
      <c r="G9741" s="55" t="s">
        <v>33869</v>
      </c>
      <c r="H9741" s="55">
        <v>0</v>
      </c>
    </row>
    <row r="9742" spans="1:8" ht="12.5" customHeight="1">
      <c r="A9742" s="55">
        <v>27122</v>
      </c>
      <c r="B9742" s="55">
        <v>7</v>
      </c>
      <c r="C9742" s="55" t="s">
        <v>33870</v>
      </c>
      <c r="D9742" s="55" t="s">
        <v>4649</v>
      </c>
      <c r="E9742" s="55" t="s">
        <v>33871</v>
      </c>
      <c r="F9742" s="55" t="s">
        <v>4651</v>
      </c>
      <c r="G9742" s="55" t="s">
        <v>33872</v>
      </c>
      <c r="H9742" s="55">
        <v>0</v>
      </c>
    </row>
    <row r="9743" spans="1:8" ht="12.5" customHeight="1">
      <c r="A9743" s="55">
        <v>27887</v>
      </c>
      <c r="B9743" s="55">
        <v>7</v>
      </c>
      <c r="C9743" s="55" t="s">
        <v>33873</v>
      </c>
      <c r="D9743" s="55" t="s">
        <v>4649</v>
      </c>
      <c r="E9743" s="55" t="s">
        <v>33874</v>
      </c>
      <c r="F9743" s="55" t="s">
        <v>4651</v>
      </c>
      <c r="G9743" s="55" t="s">
        <v>33875</v>
      </c>
      <c r="H9743" s="55">
        <v>0</v>
      </c>
    </row>
    <row r="9744" spans="1:8" ht="12.5" customHeight="1">
      <c r="A9744" s="55">
        <v>27951</v>
      </c>
      <c r="B9744" s="55">
        <v>7</v>
      </c>
      <c r="C9744" s="55" t="s">
        <v>33876</v>
      </c>
      <c r="D9744" s="55" t="s">
        <v>4649</v>
      </c>
      <c r="E9744" s="55" t="s">
        <v>33877</v>
      </c>
      <c r="F9744" s="55" t="s">
        <v>4651</v>
      </c>
      <c r="G9744" s="55" t="s">
        <v>33878</v>
      </c>
      <c r="H9744" s="55">
        <v>0</v>
      </c>
    </row>
    <row r="9745" spans="1:8" ht="12.5" customHeight="1">
      <c r="A9745" s="55">
        <v>27961</v>
      </c>
      <c r="B9745" s="55">
        <v>7</v>
      </c>
      <c r="C9745" s="55" t="s">
        <v>33879</v>
      </c>
      <c r="D9745" s="55" t="s">
        <v>4649</v>
      </c>
      <c r="E9745" s="55" t="s">
        <v>33880</v>
      </c>
      <c r="F9745" s="55" t="s">
        <v>4651</v>
      </c>
      <c r="G9745" s="55" t="s">
        <v>33881</v>
      </c>
      <c r="H9745" s="55">
        <v>0</v>
      </c>
    </row>
    <row r="9746" spans="1:8" ht="12.5" customHeight="1">
      <c r="A9746" s="55">
        <v>28378</v>
      </c>
      <c r="B9746" s="55">
        <v>7</v>
      </c>
      <c r="C9746" s="55" t="s">
        <v>33882</v>
      </c>
      <c r="D9746" s="55" t="s">
        <v>4649</v>
      </c>
      <c r="E9746" s="55" t="s">
        <v>33883</v>
      </c>
      <c r="F9746" s="55" t="s">
        <v>4651</v>
      </c>
      <c r="G9746" s="55" t="s">
        <v>33884</v>
      </c>
      <c r="H9746" s="55">
        <v>0</v>
      </c>
    </row>
    <row r="9747" spans="1:8" ht="12.5" customHeight="1">
      <c r="A9747" s="55">
        <v>28893</v>
      </c>
      <c r="B9747" s="55">
        <v>7</v>
      </c>
      <c r="C9747" s="55" t="s">
        <v>33885</v>
      </c>
      <c r="D9747" s="55" t="s">
        <v>4649</v>
      </c>
      <c r="E9747" s="55" t="s">
        <v>33886</v>
      </c>
      <c r="F9747" s="55" t="s">
        <v>4651</v>
      </c>
      <c r="G9747" s="55" t="s">
        <v>33887</v>
      </c>
      <c r="H9747" s="55">
        <v>0</v>
      </c>
    </row>
    <row r="9748" spans="1:8" ht="12.5" customHeight="1">
      <c r="A9748" s="55">
        <v>28906</v>
      </c>
      <c r="B9748" s="55">
        <v>7</v>
      </c>
      <c r="C9748" s="55" t="s">
        <v>33888</v>
      </c>
      <c r="D9748" s="55" t="s">
        <v>4649</v>
      </c>
      <c r="E9748" s="55" t="s">
        <v>33889</v>
      </c>
      <c r="F9748" s="55" t="s">
        <v>4651</v>
      </c>
      <c r="G9748" s="55" t="s">
        <v>33890</v>
      </c>
      <c r="H9748" s="55">
        <v>0</v>
      </c>
    </row>
    <row r="9749" spans="1:8" ht="12.5" customHeight="1">
      <c r="A9749" s="55">
        <v>29378</v>
      </c>
      <c r="B9749" s="55">
        <v>7</v>
      </c>
      <c r="C9749" s="55" t="s">
        <v>33891</v>
      </c>
      <c r="D9749" s="55" t="s">
        <v>4649</v>
      </c>
      <c r="E9749" s="55" t="s">
        <v>33892</v>
      </c>
      <c r="F9749" s="55" t="s">
        <v>4651</v>
      </c>
      <c r="G9749" s="55" t="s">
        <v>33893</v>
      </c>
      <c r="H9749" s="55">
        <v>0</v>
      </c>
    </row>
    <row r="9750" spans="1:8" ht="12.5" customHeight="1">
      <c r="A9750" s="55">
        <v>11437</v>
      </c>
      <c r="B9750" s="55">
        <v>7</v>
      </c>
      <c r="C9750" s="55" t="s">
        <v>33894</v>
      </c>
      <c r="D9750" s="55" t="s">
        <v>4649</v>
      </c>
      <c r="E9750" s="55" t="s">
        <v>33895</v>
      </c>
      <c r="F9750" s="55" t="s">
        <v>4651</v>
      </c>
      <c r="G9750" s="55" t="s">
        <v>33896</v>
      </c>
      <c r="H9750" s="55">
        <v>0</v>
      </c>
    </row>
    <row r="9751" spans="1:8" ht="12.5" customHeight="1">
      <c r="A9751" s="55">
        <v>12737</v>
      </c>
      <c r="B9751" s="55">
        <v>7</v>
      </c>
      <c r="C9751" s="55" t="s">
        <v>33897</v>
      </c>
      <c r="D9751" s="55" t="s">
        <v>4649</v>
      </c>
      <c r="E9751" s="55" t="s">
        <v>33898</v>
      </c>
      <c r="F9751" s="55" t="s">
        <v>4651</v>
      </c>
      <c r="G9751" s="55" t="s">
        <v>33899</v>
      </c>
      <c r="H9751" s="55">
        <v>0</v>
      </c>
    </row>
    <row r="9752" spans="1:8" ht="12.5" customHeight="1">
      <c r="A9752" s="55">
        <v>12834</v>
      </c>
      <c r="B9752" s="55">
        <v>7</v>
      </c>
      <c r="C9752" s="55" t="s">
        <v>33900</v>
      </c>
      <c r="D9752" s="55" t="s">
        <v>4649</v>
      </c>
      <c r="E9752" s="55" t="s">
        <v>33901</v>
      </c>
      <c r="F9752" s="55" t="s">
        <v>4651</v>
      </c>
      <c r="G9752" s="55" t="s">
        <v>33902</v>
      </c>
      <c r="H9752" s="55">
        <v>0</v>
      </c>
    </row>
    <row r="9753" spans="1:8" ht="12.5" customHeight="1">
      <c r="A9753" s="55">
        <v>12843</v>
      </c>
      <c r="B9753" s="55">
        <v>7</v>
      </c>
      <c r="C9753" s="55" t="s">
        <v>33903</v>
      </c>
      <c r="D9753" s="55" t="s">
        <v>4649</v>
      </c>
      <c r="E9753" s="55" t="s">
        <v>33904</v>
      </c>
      <c r="F9753" s="55" t="s">
        <v>4651</v>
      </c>
      <c r="G9753" s="55" t="s">
        <v>33905</v>
      </c>
      <c r="H9753" s="55">
        <v>0</v>
      </c>
    </row>
    <row r="9754" spans="1:8" ht="12.5" customHeight="1">
      <c r="A9754" s="55">
        <v>12862</v>
      </c>
      <c r="B9754" s="55">
        <v>7</v>
      </c>
      <c r="C9754" s="55" t="s">
        <v>33906</v>
      </c>
      <c r="D9754" s="55" t="s">
        <v>4649</v>
      </c>
      <c r="E9754" s="55" t="s">
        <v>33907</v>
      </c>
      <c r="F9754" s="55" t="s">
        <v>4651</v>
      </c>
      <c r="G9754" s="55" t="s">
        <v>33908</v>
      </c>
      <c r="H9754" s="55">
        <v>0</v>
      </c>
    </row>
    <row r="9755" spans="1:8" ht="12.5" customHeight="1">
      <c r="A9755" s="55">
        <v>13674</v>
      </c>
      <c r="B9755" s="55">
        <v>7</v>
      </c>
      <c r="C9755" s="55" t="s">
        <v>33909</v>
      </c>
      <c r="D9755" s="55" t="s">
        <v>4649</v>
      </c>
      <c r="E9755" s="55" t="s">
        <v>33910</v>
      </c>
      <c r="F9755" s="55" t="s">
        <v>4651</v>
      </c>
      <c r="G9755" s="55" t="s">
        <v>33911</v>
      </c>
      <c r="H9755" s="55">
        <v>0</v>
      </c>
    </row>
    <row r="9756" spans="1:8" ht="12.5" customHeight="1">
      <c r="A9756" s="55">
        <v>14151</v>
      </c>
      <c r="B9756" s="55">
        <v>7</v>
      </c>
      <c r="C9756" s="55" t="s">
        <v>33912</v>
      </c>
      <c r="D9756" s="55" t="s">
        <v>4649</v>
      </c>
      <c r="E9756" s="55" t="s">
        <v>33913</v>
      </c>
      <c r="F9756" s="55" t="s">
        <v>4651</v>
      </c>
      <c r="G9756" s="55" t="s">
        <v>33914</v>
      </c>
      <c r="H9756" s="55">
        <v>0</v>
      </c>
    </row>
    <row r="9757" spans="1:8" ht="12.5" customHeight="1">
      <c r="A9757" s="55">
        <v>14173</v>
      </c>
      <c r="B9757" s="55">
        <v>7</v>
      </c>
      <c r="C9757" s="55" t="s">
        <v>33915</v>
      </c>
      <c r="D9757" s="55" t="s">
        <v>4649</v>
      </c>
      <c r="E9757" s="55" t="s">
        <v>33916</v>
      </c>
      <c r="F9757" s="55" t="s">
        <v>4651</v>
      </c>
      <c r="G9757" s="55" t="s">
        <v>33917</v>
      </c>
      <c r="H9757" s="55">
        <v>0</v>
      </c>
    </row>
    <row r="9758" spans="1:8" ht="12.5" customHeight="1">
      <c r="A9758" s="55">
        <v>14205</v>
      </c>
      <c r="B9758" s="55">
        <v>7</v>
      </c>
      <c r="C9758" s="55" t="s">
        <v>33918</v>
      </c>
      <c r="D9758" s="55" t="s">
        <v>4649</v>
      </c>
      <c r="E9758" s="55" t="s">
        <v>33919</v>
      </c>
      <c r="F9758" s="55" t="s">
        <v>4651</v>
      </c>
      <c r="G9758" s="55" t="s">
        <v>33920</v>
      </c>
      <c r="H9758" s="55">
        <v>0</v>
      </c>
    </row>
    <row r="9759" spans="1:8" ht="12.5" customHeight="1">
      <c r="A9759" s="55">
        <v>15067</v>
      </c>
      <c r="B9759" s="55">
        <v>7</v>
      </c>
      <c r="C9759" s="55" t="s">
        <v>33921</v>
      </c>
      <c r="D9759" s="55" t="s">
        <v>4649</v>
      </c>
      <c r="E9759" s="55" t="s">
        <v>33922</v>
      </c>
      <c r="F9759" s="55" t="s">
        <v>4651</v>
      </c>
      <c r="G9759" s="55" t="s">
        <v>33923</v>
      </c>
      <c r="H9759" s="55">
        <v>0</v>
      </c>
    </row>
    <row r="9760" spans="1:8" ht="12.5" customHeight="1">
      <c r="A9760" s="55">
        <v>15714</v>
      </c>
      <c r="B9760" s="55">
        <v>7</v>
      </c>
      <c r="C9760" s="55" t="s">
        <v>33924</v>
      </c>
      <c r="D9760" s="55" t="s">
        <v>4649</v>
      </c>
      <c r="E9760" s="55" t="s">
        <v>33925</v>
      </c>
      <c r="F9760" s="55" t="s">
        <v>4651</v>
      </c>
      <c r="G9760" s="55" t="s">
        <v>33926</v>
      </c>
      <c r="H9760" s="55">
        <v>0</v>
      </c>
    </row>
    <row r="9761" spans="1:8" ht="12.5" customHeight="1">
      <c r="A9761" s="55">
        <v>16289</v>
      </c>
      <c r="B9761" s="55">
        <v>7</v>
      </c>
      <c r="C9761" s="55" t="s">
        <v>33927</v>
      </c>
      <c r="D9761" s="55" t="s">
        <v>4649</v>
      </c>
      <c r="E9761" s="55" t="s">
        <v>33928</v>
      </c>
      <c r="F9761" s="55" t="s">
        <v>4651</v>
      </c>
      <c r="G9761" s="55" t="s">
        <v>33929</v>
      </c>
      <c r="H9761" s="55">
        <v>0</v>
      </c>
    </row>
    <row r="9762" spans="1:8" ht="12.5" customHeight="1">
      <c r="A9762" s="55">
        <v>16569</v>
      </c>
      <c r="B9762" s="55">
        <v>7</v>
      </c>
      <c r="C9762" s="55" t="s">
        <v>33930</v>
      </c>
      <c r="D9762" s="55" t="s">
        <v>4649</v>
      </c>
      <c r="E9762" s="55" t="s">
        <v>33931</v>
      </c>
      <c r="F9762" s="55" t="s">
        <v>4651</v>
      </c>
      <c r="G9762" s="55" t="s">
        <v>33932</v>
      </c>
      <c r="H9762" s="55">
        <v>0</v>
      </c>
    </row>
    <row r="9763" spans="1:8" ht="12.5" customHeight="1">
      <c r="A9763" s="55">
        <v>16592</v>
      </c>
      <c r="B9763" s="55">
        <v>7</v>
      </c>
      <c r="C9763" s="55" t="s">
        <v>33933</v>
      </c>
      <c r="D9763" s="55" t="s">
        <v>4649</v>
      </c>
      <c r="E9763" s="55" t="s">
        <v>33934</v>
      </c>
      <c r="F9763" s="55" t="s">
        <v>4651</v>
      </c>
      <c r="G9763" s="55" t="s">
        <v>33935</v>
      </c>
      <c r="H9763" s="55">
        <v>0</v>
      </c>
    </row>
    <row r="9764" spans="1:8" ht="12.5" customHeight="1">
      <c r="A9764" s="55">
        <v>17633</v>
      </c>
      <c r="B9764" s="55">
        <v>7</v>
      </c>
      <c r="C9764" s="55" t="s">
        <v>33936</v>
      </c>
      <c r="D9764" s="55" t="s">
        <v>4649</v>
      </c>
      <c r="E9764" s="55" t="s">
        <v>33937</v>
      </c>
      <c r="F9764" s="55" t="s">
        <v>4651</v>
      </c>
      <c r="G9764" s="55" t="s">
        <v>33938</v>
      </c>
      <c r="H9764" s="55">
        <v>0</v>
      </c>
    </row>
    <row r="9765" spans="1:8" ht="12.5" customHeight="1">
      <c r="A9765" s="55">
        <v>17748</v>
      </c>
      <c r="B9765" s="55">
        <v>7</v>
      </c>
      <c r="C9765" s="55" t="s">
        <v>33939</v>
      </c>
      <c r="D9765" s="55" t="s">
        <v>4649</v>
      </c>
      <c r="E9765" s="55" t="s">
        <v>33940</v>
      </c>
      <c r="F9765" s="55" t="s">
        <v>4651</v>
      </c>
      <c r="G9765" s="55" t="s">
        <v>33941</v>
      </c>
      <c r="H9765" s="55">
        <v>0</v>
      </c>
    </row>
    <row r="9766" spans="1:8" ht="12.5" customHeight="1">
      <c r="A9766" s="55">
        <v>17843</v>
      </c>
      <c r="B9766" s="55">
        <v>7</v>
      </c>
      <c r="C9766" s="55" t="s">
        <v>33942</v>
      </c>
      <c r="D9766" s="55" t="s">
        <v>4649</v>
      </c>
      <c r="E9766" s="55" t="s">
        <v>33943</v>
      </c>
      <c r="F9766" s="55" t="s">
        <v>4651</v>
      </c>
      <c r="G9766" s="55" t="s">
        <v>33944</v>
      </c>
      <c r="H9766" s="55">
        <v>0</v>
      </c>
    </row>
    <row r="9767" spans="1:8" ht="12.5" customHeight="1">
      <c r="A9767" s="55">
        <v>17900</v>
      </c>
      <c r="B9767" s="55">
        <v>7</v>
      </c>
      <c r="C9767" s="55" t="s">
        <v>33945</v>
      </c>
      <c r="D9767" s="55" t="s">
        <v>4649</v>
      </c>
      <c r="E9767" s="55" t="s">
        <v>33946</v>
      </c>
      <c r="F9767" s="55" t="s">
        <v>4651</v>
      </c>
      <c r="G9767" s="55" t="s">
        <v>33947</v>
      </c>
      <c r="H9767" s="55">
        <v>0</v>
      </c>
    </row>
    <row r="9768" spans="1:8" ht="12.5" customHeight="1">
      <c r="A9768" s="55">
        <v>17938</v>
      </c>
      <c r="B9768" s="55">
        <v>7</v>
      </c>
      <c r="C9768" s="55" t="s">
        <v>33948</v>
      </c>
      <c r="D9768" s="55" t="s">
        <v>4649</v>
      </c>
      <c r="E9768" s="55" t="s">
        <v>33949</v>
      </c>
      <c r="F9768" s="55" t="s">
        <v>4651</v>
      </c>
      <c r="G9768" s="55" t="s">
        <v>33950</v>
      </c>
      <c r="H9768" s="55">
        <v>0</v>
      </c>
    </row>
    <row r="9769" spans="1:8" ht="12.5" customHeight="1">
      <c r="A9769" s="55">
        <v>19277</v>
      </c>
      <c r="B9769" s="55">
        <v>7</v>
      </c>
      <c r="C9769" s="55" t="s">
        <v>33951</v>
      </c>
      <c r="D9769" s="55" t="s">
        <v>4649</v>
      </c>
      <c r="E9769" s="55" t="s">
        <v>33952</v>
      </c>
      <c r="F9769" s="55" t="s">
        <v>4651</v>
      </c>
      <c r="G9769" s="55" t="s">
        <v>33953</v>
      </c>
      <c r="H9769" s="55">
        <v>0</v>
      </c>
    </row>
    <row r="9770" spans="1:8" ht="12.5" customHeight="1">
      <c r="A9770" s="55">
        <v>19326</v>
      </c>
      <c r="B9770" s="55">
        <v>7</v>
      </c>
      <c r="C9770" s="55" t="s">
        <v>33954</v>
      </c>
      <c r="D9770" s="55" t="s">
        <v>4649</v>
      </c>
      <c r="E9770" s="55" t="s">
        <v>33955</v>
      </c>
      <c r="F9770" s="55" t="s">
        <v>4651</v>
      </c>
      <c r="G9770" s="55" t="s">
        <v>33956</v>
      </c>
      <c r="H9770" s="55">
        <v>0</v>
      </c>
    </row>
    <row r="9771" spans="1:8" ht="12.5" customHeight="1">
      <c r="A9771" s="55">
        <v>19338</v>
      </c>
      <c r="B9771" s="55">
        <v>7</v>
      </c>
      <c r="C9771" s="55" t="s">
        <v>33957</v>
      </c>
      <c r="D9771" s="55" t="s">
        <v>4649</v>
      </c>
      <c r="E9771" s="55" t="s">
        <v>33958</v>
      </c>
      <c r="F9771" s="55" t="s">
        <v>4651</v>
      </c>
      <c r="G9771" s="55" t="s">
        <v>33959</v>
      </c>
      <c r="H9771" s="55">
        <v>0</v>
      </c>
    </row>
    <row r="9772" spans="1:8" ht="12.5" customHeight="1">
      <c r="A9772" s="55">
        <v>19920</v>
      </c>
      <c r="B9772" s="55">
        <v>7</v>
      </c>
      <c r="C9772" s="55" t="s">
        <v>33960</v>
      </c>
      <c r="D9772" s="55" t="s">
        <v>4649</v>
      </c>
      <c r="E9772" s="55" t="s">
        <v>33961</v>
      </c>
      <c r="F9772" s="55" t="s">
        <v>4651</v>
      </c>
      <c r="G9772" s="55" t="s">
        <v>33962</v>
      </c>
      <c r="H9772" s="55">
        <v>0</v>
      </c>
    </row>
    <row r="9773" spans="1:8" ht="12.5" customHeight="1">
      <c r="A9773" s="55">
        <v>22458</v>
      </c>
      <c r="B9773" s="55">
        <v>7</v>
      </c>
      <c r="C9773" s="55" t="s">
        <v>33963</v>
      </c>
      <c r="D9773" s="55" t="s">
        <v>4649</v>
      </c>
      <c r="E9773" s="55" t="s">
        <v>33964</v>
      </c>
      <c r="F9773" s="55" t="s">
        <v>4651</v>
      </c>
      <c r="G9773" s="55" t="s">
        <v>33965</v>
      </c>
      <c r="H9773" s="55">
        <v>0</v>
      </c>
    </row>
    <row r="9774" spans="1:8" ht="12.5" customHeight="1">
      <c r="A9774" s="55">
        <v>22464</v>
      </c>
      <c r="B9774" s="55">
        <v>7</v>
      </c>
      <c r="C9774" s="55" t="s">
        <v>33966</v>
      </c>
      <c r="D9774" s="55" t="s">
        <v>4649</v>
      </c>
      <c r="E9774" s="55" t="s">
        <v>33967</v>
      </c>
      <c r="F9774" s="55" t="s">
        <v>4651</v>
      </c>
      <c r="G9774" s="55" t="s">
        <v>33968</v>
      </c>
      <c r="H9774" s="55">
        <v>0</v>
      </c>
    </row>
    <row r="9775" spans="1:8" ht="12.5" customHeight="1">
      <c r="A9775" s="55">
        <v>22534</v>
      </c>
      <c r="B9775" s="55">
        <v>7</v>
      </c>
      <c r="C9775" s="55" t="s">
        <v>33969</v>
      </c>
      <c r="D9775" s="55" t="s">
        <v>4649</v>
      </c>
      <c r="E9775" s="55" t="s">
        <v>33970</v>
      </c>
      <c r="F9775" s="55" t="s">
        <v>4651</v>
      </c>
      <c r="G9775" s="55" t="s">
        <v>33971</v>
      </c>
      <c r="H9775" s="55">
        <v>0</v>
      </c>
    </row>
    <row r="9776" spans="1:8" ht="12.5" customHeight="1">
      <c r="A9776" s="55">
        <v>22703</v>
      </c>
      <c r="B9776" s="55">
        <v>7</v>
      </c>
      <c r="C9776" s="55" t="s">
        <v>33972</v>
      </c>
      <c r="D9776" s="55" t="s">
        <v>4649</v>
      </c>
      <c r="E9776" s="55" t="s">
        <v>33973</v>
      </c>
      <c r="F9776" s="55" t="s">
        <v>4651</v>
      </c>
      <c r="G9776" s="55" t="s">
        <v>33974</v>
      </c>
      <c r="H9776" s="55">
        <v>0</v>
      </c>
    </row>
    <row r="9777" spans="1:8" ht="12.5" customHeight="1">
      <c r="A9777" s="55">
        <v>23610</v>
      </c>
      <c r="B9777" s="55">
        <v>7</v>
      </c>
      <c r="C9777" s="55" t="s">
        <v>33975</v>
      </c>
      <c r="D9777" s="55" t="s">
        <v>4649</v>
      </c>
      <c r="E9777" s="55" t="s">
        <v>33976</v>
      </c>
      <c r="F9777" s="55" t="s">
        <v>4651</v>
      </c>
      <c r="G9777" s="55" t="s">
        <v>33977</v>
      </c>
      <c r="H9777" s="55">
        <v>0</v>
      </c>
    </row>
    <row r="9778" spans="1:8" ht="12.5" customHeight="1">
      <c r="A9778" s="55">
        <v>24013</v>
      </c>
      <c r="B9778" s="55">
        <v>7</v>
      </c>
      <c r="C9778" s="55" t="s">
        <v>33978</v>
      </c>
      <c r="D9778" s="55" t="s">
        <v>4649</v>
      </c>
      <c r="E9778" s="55" t="s">
        <v>33979</v>
      </c>
      <c r="F9778" s="55" t="s">
        <v>4651</v>
      </c>
      <c r="G9778" s="55" t="s">
        <v>33980</v>
      </c>
      <c r="H9778" s="55">
        <v>0</v>
      </c>
    </row>
    <row r="9779" spans="1:8" ht="12.5" customHeight="1">
      <c r="A9779" s="55">
        <v>24021</v>
      </c>
      <c r="B9779" s="55">
        <v>7</v>
      </c>
      <c r="C9779" s="55" t="s">
        <v>33981</v>
      </c>
      <c r="D9779" s="55" t="s">
        <v>4649</v>
      </c>
      <c r="E9779" s="55" t="s">
        <v>33982</v>
      </c>
      <c r="F9779" s="55" t="s">
        <v>4651</v>
      </c>
      <c r="G9779" s="55" t="s">
        <v>33983</v>
      </c>
      <c r="H9779" s="55">
        <v>0</v>
      </c>
    </row>
    <row r="9780" spans="1:8" ht="12.5" customHeight="1">
      <c r="A9780" s="55">
        <v>24075</v>
      </c>
      <c r="B9780" s="55">
        <v>7</v>
      </c>
      <c r="C9780" s="55" t="s">
        <v>33984</v>
      </c>
      <c r="D9780" s="55" t="s">
        <v>4649</v>
      </c>
      <c r="E9780" s="55" t="s">
        <v>33985</v>
      </c>
      <c r="F9780" s="55" t="s">
        <v>4651</v>
      </c>
      <c r="G9780" s="55" t="s">
        <v>33986</v>
      </c>
      <c r="H9780" s="55">
        <v>0</v>
      </c>
    </row>
    <row r="9781" spans="1:8" ht="12.5" customHeight="1">
      <c r="A9781" s="55">
        <v>25464</v>
      </c>
      <c r="B9781" s="55">
        <v>7</v>
      </c>
      <c r="C9781" s="55" t="s">
        <v>33987</v>
      </c>
      <c r="D9781" s="55" t="s">
        <v>4649</v>
      </c>
      <c r="E9781" s="55" t="s">
        <v>33988</v>
      </c>
      <c r="F9781" s="55" t="s">
        <v>4651</v>
      </c>
      <c r="G9781" s="55" t="s">
        <v>33989</v>
      </c>
      <c r="H9781" s="55">
        <v>0</v>
      </c>
    </row>
    <row r="9782" spans="1:8" ht="12.5" customHeight="1">
      <c r="A9782" s="55">
        <v>25515</v>
      </c>
      <c r="B9782" s="55">
        <v>7</v>
      </c>
      <c r="C9782" s="55" t="s">
        <v>33990</v>
      </c>
      <c r="D9782" s="55" t="s">
        <v>4649</v>
      </c>
      <c r="E9782" s="55" t="s">
        <v>33991</v>
      </c>
      <c r="F9782" s="55" t="s">
        <v>4651</v>
      </c>
      <c r="G9782" s="55" t="s">
        <v>33992</v>
      </c>
      <c r="H9782" s="55">
        <v>0</v>
      </c>
    </row>
    <row r="9783" spans="1:8" ht="12.5" customHeight="1">
      <c r="A9783" s="55">
        <v>25586</v>
      </c>
      <c r="B9783" s="55">
        <v>7</v>
      </c>
      <c r="C9783" s="55" t="s">
        <v>33993</v>
      </c>
      <c r="D9783" s="55" t="s">
        <v>4649</v>
      </c>
      <c r="E9783" s="55" t="s">
        <v>33994</v>
      </c>
      <c r="F9783" s="55" t="s">
        <v>4651</v>
      </c>
      <c r="G9783" s="55" t="s">
        <v>33995</v>
      </c>
      <c r="H9783" s="55">
        <v>0</v>
      </c>
    </row>
    <row r="9784" spans="1:8" ht="12.5" customHeight="1">
      <c r="A9784" s="55">
        <v>25613</v>
      </c>
      <c r="B9784" s="55">
        <v>7</v>
      </c>
      <c r="C9784" s="55" t="s">
        <v>33996</v>
      </c>
      <c r="D9784" s="55" t="s">
        <v>4649</v>
      </c>
      <c r="E9784" s="55" t="s">
        <v>33997</v>
      </c>
      <c r="F9784" s="55" t="s">
        <v>4651</v>
      </c>
      <c r="G9784" s="55" t="s">
        <v>33998</v>
      </c>
      <c r="H9784" s="55">
        <v>0</v>
      </c>
    </row>
    <row r="9785" spans="1:8" ht="12.5" customHeight="1">
      <c r="A9785" s="55">
        <v>25677</v>
      </c>
      <c r="B9785" s="55">
        <v>7</v>
      </c>
      <c r="C9785" s="55" t="s">
        <v>33999</v>
      </c>
      <c r="D9785" s="55" t="s">
        <v>4649</v>
      </c>
      <c r="E9785" s="55" t="s">
        <v>34000</v>
      </c>
      <c r="F9785" s="55" t="s">
        <v>4651</v>
      </c>
      <c r="G9785" s="55" t="s">
        <v>34001</v>
      </c>
      <c r="H9785" s="55">
        <v>0</v>
      </c>
    </row>
    <row r="9786" spans="1:8" ht="12.5" customHeight="1">
      <c r="A9786" s="55">
        <v>25807</v>
      </c>
      <c r="B9786" s="55">
        <v>7</v>
      </c>
      <c r="C9786" s="55" t="s">
        <v>34002</v>
      </c>
      <c r="D9786" s="55" t="s">
        <v>4649</v>
      </c>
      <c r="E9786" s="55" t="s">
        <v>34003</v>
      </c>
      <c r="F9786" s="55" t="s">
        <v>4651</v>
      </c>
      <c r="G9786" s="55" t="s">
        <v>34004</v>
      </c>
      <c r="H9786" s="55">
        <v>0</v>
      </c>
    </row>
    <row r="9787" spans="1:8" ht="12.5" customHeight="1">
      <c r="A9787" s="55">
        <v>26367</v>
      </c>
      <c r="B9787" s="55">
        <v>7</v>
      </c>
      <c r="C9787" s="55" t="s">
        <v>34005</v>
      </c>
      <c r="D9787" s="55" t="s">
        <v>4649</v>
      </c>
      <c r="E9787" s="55" t="s">
        <v>34006</v>
      </c>
      <c r="F9787" s="55" t="s">
        <v>4651</v>
      </c>
      <c r="G9787" s="55" t="s">
        <v>34007</v>
      </c>
      <c r="H9787" s="55">
        <v>0</v>
      </c>
    </row>
    <row r="9788" spans="1:8" ht="12.5" customHeight="1">
      <c r="A9788" s="55">
        <v>26871</v>
      </c>
      <c r="B9788" s="55">
        <v>7</v>
      </c>
      <c r="C9788" s="55" t="s">
        <v>34008</v>
      </c>
      <c r="D9788" s="55" t="s">
        <v>4649</v>
      </c>
      <c r="E9788" s="55" t="s">
        <v>34009</v>
      </c>
      <c r="F9788" s="55" t="s">
        <v>4651</v>
      </c>
      <c r="G9788" s="55" t="s">
        <v>34010</v>
      </c>
      <c r="H9788" s="55">
        <v>0</v>
      </c>
    </row>
    <row r="9789" spans="1:8" ht="12.5" customHeight="1">
      <c r="A9789" s="55">
        <v>27166</v>
      </c>
      <c r="B9789" s="55">
        <v>7</v>
      </c>
      <c r="C9789" s="55" t="s">
        <v>34011</v>
      </c>
      <c r="D9789" s="55" t="s">
        <v>4649</v>
      </c>
      <c r="E9789" s="55" t="s">
        <v>34012</v>
      </c>
      <c r="F9789" s="55" t="s">
        <v>4651</v>
      </c>
      <c r="G9789" s="55" t="s">
        <v>34013</v>
      </c>
      <c r="H9789" s="55">
        <v>0</v>
      </c>
    </row>
    <row r="9790" spans="1:8" ht="12.5" customHeight="1">
      <c r="A9790" s="55">
        <v>27966</v>
      </c>
      <c r="B9790" s="55">
        <v>7</v>
      </c>
      <c r="C9790" s="55" t="s">
        <v>34014</v>
      </c>
      <c r="D9790" s="55" t="s">
        <v>4649</v>
      </c>
      <c r="E9790" s="55" t="s">
        <v>34015</v>
      </c>
      <c r="F9790" s="55" t="s">
        <v>4651</v>
      </c>
      <c r="G9790" s="55" t="s">
        <v>34016</v>
      </c>
      <c r="H9790" s="55">
        <v>0</v>
      </c>
    </row>
    <row r="9791" spans="1:8" ht="12.5" customHeight="1">
      <c r="A9791" s="55">
        <v>28407</v>
      </c>
      <c r="B9791" s="55">
        <v>7</v>
      </c>
      <c r="C9791" s="55" t="s">
        <v>34017</v>
      </c>
      <c r="D9791" s="55" t="s">
        <v>4649</v>
      </c>
      <c r="E9791" s="55" t="s">
        <v>34018</v>
      </c>
      <c r="F9791" s="55" t="s">
        <v>4651</v>
      </c>
      <c r="G9791" s="55" t="s">
        <v>34019</v>
      </c>
      <c r="H9791" s="55">
        <v>0</v>
      </c>
    </row>
    <row r="9792" spans="1:8" ht="12.5" customHeight="1">
      <c r="A9792" s="55">
        <v>28559</v>
      </c>
      <c r="B9792" s="55">
        <v>7</v>
      </c>
      <c r="C9792" s="55" t="s">
        <v>34020</v>
      </c>
      <c r="D9792" s="55" t="s">
        <v>4649</v>
      </c>
      <c r="E9792" s="55" t="s">
        <v>34021</v>
      </c>
      <c r="F9792" s="55" t="s">
        <v>4651</v>
      </c>
      <c r="G9792" s="55" t="s">
        <v>34022</v>
      </c>
      <c r="H9792" s="55">
        <v>0</v>
      </c>
    </row>
    <row r="9793" spans="1:8" ht="12.5" customHeight="1">
      <c r="A9793" s="55">
        <v>11546</v>
      </c>
      <c r="B9793" s="55">
        <v>7</v>
      </c>
      <c r="C9793" s="55" t="s">
        <v>34023</v>
      </c>
      <c r="D9793" s="55" t="s">
        <v>4649</v>
      </c>
      <c r="E9793" s="55" t="s">
        <v>34024</v>
      </c>
      <c r="F9793" s="55" t="s">
        <v>4651</v>
      </c>
      <c r="G9793" s="55" t="s">
        <v>34025</v>
      </c>
      <c r="H9793" s="55">
        <v>0</v>
      </c>
    </row>
    <row r="9794" spans="1:8" ht="12.5" customHeight="1">
      <c r="A9794" s="55">
        <v>12279</v>
      </c>
      <c r="B9794" s="55">
        <v>7</v>
      </c>
      <c r="C9794" s="55" t="s">
        <v>34026</v>
      </c>
      <c r="D9794" s="55" t="s">
        <v>4649</v>
      </c>
      <c r="E9794" s="55" t="s">
        <v>34027</v>
      </c>
      <c r="F9794" s="55" t="s">
        <v>4651</v>
      </c>
      <c r="G9794" s="55" t="s">
        <v>34028</v>
      </c>
      <c r="H9794" s="55">
        <v>0</v>
      </c>
    </row>
    <row r="9795" spans="1:8" ht="12.5" customHeight="1">
      <c r="A9795" s="55">
        <v>13662</v>
      </c>
      <c r="B9795" s="55">
        <v>7</v>
      </c>
      <c r="C9795" s="55" t="s">
        <v>34029</v>
      </c>
      <c r="D9795" s="55" t="s">
        <v>4649</v>
      </c>
      <c r="E9795" s="55" t="s">
        <v>34030</v>
      </c>
      <c r="F9795" s="55" t="s">
        <v>4651</v>
      </c>
      <c r="G9795" s="55" t="s">
        <v>34031</v>
      </c>
      <c r="H9795" s="55">
        <v>0</v>
      </c>
    </row>
    <row r="9796" spans="1:8" ht="12.5" customHeight="1">
      <c r="A9796" s="55">
        <v>14185</v>
      </c>
      <c r="B9796" s="55">
        <v>7</v>
      </c>
      <c r="C9796" s="55" t="s">
        <v>34032</v>
      </c>
      <c r="D9796" s="55" t="s">
        <v>4649</v>
      </c>
      <c r="E9796" s="55" t="s">
        <v>34033</v>
      </c>
      <c r="F9796" s="55" t="s">
        <v>4651</v>
      </c>
      <c r="G9796" s="55" t="s">
        <v>34034</v>
      </c>
      <c r="H9796" s="55">
        <v>0</v>
      </c>
    </row>
    <row r="9797" spans="1:8" ht="12.5" customHeight="1">
      <c r="A9797" s="55">
        <v>14556</v>
      </c>
      <c r="B9797" s="55">
        <v>7</v>
      </c>
      <c r="C9797" s="55" t="s">
        <v>34035</v>
      </c>
      <c r="D9797" s="55" t="s">
        <v>4649</v>
      </c>
      <c r="E9797" s="55" t="s">
        <v>34036</v>
      </c>
      <c r="F9797" s="55" t="s">
        <v>4651</v>
      </c>
      <c r="G9797" s="55" t="s">
        <v>34037</v>
      </c>
      <c r="H9797" s="55">
        <v>0</v>
      </c>
    </row>
    <row r="9798" spans="1:8" ht="12.5" customHeight="1">
      <c r="A9798" s="55">
        <v>14689</v>
      </c>
      <c r="B9798" s="55">
        <v>7</v>
      </c>
      <c r="C9798" s="55" t="s">
        <v>34038</v>
      </c>
      <c r="D9798" s="55" t="s">
        <v>4649</v>
      </c>
      <c r="E9798" s="55" t="s">
        <v>34039</v>
      </c>
      <c r="F9798" s="55" t="s">
        <v>4651</v>
      </c>
      <c r="G9798" s="55" t="s">
        <v>34040</v>
      </c>
      <c r="H9798" s="55">
        <v>0</v>
      </c>
    </row>
    <row r="9799" spans="1:8" ht="12.5" customHeight="1">
      <c r="A9799" s="55">
        <v>14693</v>
      </c>
      <c r="B9799" s="55">
        <v>7</v>
      </c>
      <c r="C9799" s="55" t="s">
        <v>34041</v>
      </c>
      <c r="D9799" s="55" t="s">
        <v>4649</v>
      </c>
      <c r="E9799" s="55" t="s">
        <v>34042</v>
      </c>
      <c r="F9799" s="55" t="s">
        <v>4651</v>
      </c>
      <c r="G9799" s="55" t="s">
        <v>34043</v>
      </c>
      <c r="H9799" s="55">
        <v>0</v>
      </c>
    </row>
    <row r="9800" spans="1:8" ht="12.5" customHeight="1">
      <c r="A9800" s="55">
        <v>14788</v>
      </c>
      <c r="B9800" s="55">
        <v>7</v>
      </c>
      <c r="C9800" s="55" t="s">
        <v>34044</v>
      </c>
      <c r="D9800" s="55" t="s">
        <v>4649</v>
      </c>
      <c r="E9800" s="55" t="s">
        <v>34045</v>
      </c>
      <c r="F9800" s="55" t="s">
        <v>4651</v>
      </c>
      <c r="G9800" s="55" t="s">
        <v>34046</v>
      </c>
      <c r="H9800" s="55">
        <v>0</v>
      </c>
    </row>
    <row r="9801" spans="1:8" ht="12.5" customHeight="1">
      <c r="A9801" s="55">
        <v>14826</v>
      </c>
      <c r="B9801" s="55">
        <v>7</v>
      </c>
      <c r="C9801" s="55" t="s">
        <v>34047</v>
      </c>
      <c r="D9801" s="55" t="s">
        <v>4649</v>
      </c>
      <c r="E9801" s="55" t="s">
        <v>34048</v>
      </c>
      <c r="F9801" s="55" t="s">
        <v>4651</v>
      </c>
      <c r="G9801" s="55" t="s">
        <v>34049</v>
      </c>
      <c r="H9801" s="55">
        <v>0</v>
      </c>
    </row>
    <row r="9802" spans="1:8" ht="12.5" customHeight="1">
      <c r="A9802" s="55">
        <v>14994</v>
      </c>
      <c r="B9802" s="55">
        <v>7</v>
      </c>
      <c r="C9802" s="55" t="s">
        <v>34050</v>
      </c>
      <c r="D9802" s="55" t="s">
        <v>4649</v>
      </c>
      <c r="E9802" s="55" t="s">
        <v>34051</v>
      </c>
      <c r="F9802" s="55" t="s">
        <v>4651</v>
      </c>
      <c r="G9802" s="55" t="s">
        <v>34052</v>
      </c>
      <c r="H9802" s="55">
        <v>0</v>
      </c>
    </row>
    <row r="9803" spans="1:8" ht="12.5" customHeight="1">
      <c r="A9803" s="55">
        <v>14998</v>
      </c>
      <c r="B9803" s="55">
        <v>7</v>
      </c>
      <c r="C9803" s="55" t="s">
        <v>34053</v>
      </c>
      <c r="D9803" s="55" t="s">
        <v>4649</v>
      </c>
      <c r="E9803" s="55" t="s">
        <v>34054</v>
      </c>
      <c r="F9803" s="55" t="s">
        <v>4651</v>
      </c>
      <c r="G9803" s="55" t="s">
        <v>34055</v>
      </c>
      <c r="H9803" s="55">
        <v>0</v>
      </c>
    </row>
    <row r="9804" spans="1:8" ht="12.5" customHeight="1">
      <c r="A9804" s="55">
        <v>15070</v>
      </c>
      <c r="B9804" s="55">
        <v>7</v>
      </c>
      <c r="C9804" s="55" t="s">
        <v>34056</v>
      </c>
      <c r="D9804" s="55" t="s">
        <v>4649</v>
      </c>
      <c r="E9804" s="55" t="s">
        <v>34057</v>
      </c>
      <c r="F9804" s="55" t="s">
        <v>4651</v>
      </c>
      <c r="G9804" s="55" t="s">
        <v>34058</v>
      </c>
      <c r="H9804" s="55">
        <v>0</v>
      </c>
    </row>
    <row r="9805" spans="1:8" ht="12.5" customHeight="1">
      <c r="A9805" s="55">
        <v>16388</v>
      </c>
      <c r="B9805" s="55">
        <v>7</v>
      </c>
      <c r="C9805" s="55" t="s">
        <v>34059</v>
      </c>
      <c r="D9805" s="55" t="s">
        <v>4649</v>
      </c>
      <c r="E9805" s="55" t="s">
        <v>34060</v>
      </c>
      <c r="F9805" s="55" t="s">
        <v>4651</v>
      </c>
      <c r="G9805" s="55" t="s">
        <v>34061</v>
      </c>
      <c r="H9805" s="55">
        <v>0</v>
      </c>
    </row>
    <row r="9806" spans="1:8" ht="12.5" customHeight="1">
      <c r="A9806" s="55">
        <v>17711</v>
      </c>
      <c r="B9806" s="55">
        <v>7</v>
      </c>
      <c r="C9806" s="55" t="s">
        <v>34062</v>
      </c>
      <c r="D9806" s="55" t="s">
        <v>4649</v>
      </c>
      <c r="E9806" s="55" t="s">
        <v>34063</v>
      </c>
      <c r="F9806" s="55" t="s">
        <v>4651</v>
      </c>
      <c r="G9806" s="55" t="s">
        <v>34064</v>
      </c>
      <c r="H9806" s="55">
        <v>0</v>
      </c>
    </row>
    <row r="9807" spans="1:8" ht="12.5" customHeight="1">
      <c r="A9807" s="55">
        <v>17787</v>
      </c>
      <c r="B9807" s="55">
        <v>7</v>
      </c>
      <c r="C9807" s="55" t="s">
        <v>34065</v>
      </c>
      <c r="D9807" s="55" t="s">
        <v>4649</v>
      </c>
      <c r="E9807" s="55" t="s">
        <v>34066</v>
      </c>
      <c r="F9807" s="55" t="s">
        <v>4651</v>
      </c>
      <c r="G9807" s="55" t="s">
        <v>34067</v>
      </c>
      <c r="H9807" s="55">
        <v>0</v>
      </c>
    </row>
    <row r="9808" spans="1:8" ht="12.5" customHeight="1">
      <c r="A9808" s="55">
        <v>19076</v>
      </c>
      <c r="B9808" s="55">
        <v>7</v>
      </c>
      <c r="C9808" s="55" t="s">
        <v>34068</v>
      </c>
      <c r="D9808" s="55" t="s">
        <v>4649</v>
      </c>
      <c r="E9808" s="55" t="s">
        <v>34069</v>
      </c>
      <c r="F9808" s="55" t="s">
        <v>4651</v>
      </c>
      <c r="G9808" s="55" t="s">
        <v>34070</v>
      </c>
      <c r="H9808" s="55">
        <v>0</v>
      </c>
    </row>
    <row r="9809" spans="1:8" ht="12.5" customHeight="1">
      <c r="A9809" s="55">
        <v>19275</v>
      </c>
      <c r="B9809" s="55">
        <v>7</v>
      </c>
      <c r="C9809" s="55" t="s">
        <v>34071</v>
      </c>
      <c r="D9809" s="55" t="s">
        <v>4649</v>
      </c>
      <c r="E9809" s="55" t="s">
        <v>34072</v>
      </c>
      <c r="F9809" s="55" t="s">
        <v>4651</v>
      </c>
      <c r="G9809" s="55" t="s">
        <v>34073</v>
      </c>
      <c r="H9809" s="55">
        <v>0</v>
      </c>
    </row>
    <row r="9810" spans="1:8" ht="12.5" customHeight="1">
      <c r="A9810" s="55">
        <v>19473</v>
      </c>
      <c r="B9810" s="55">
        <v>7</v>
      </c>
      <c r="C9810" s="55" t="s">
        <v>34074</v>
      </c>
      <c r="D9810" s="55" t="s">
        <v>4649</v>
      </c>
      <c r="E9810" s="55" t="s">
        <v>34075</v>
      </c>
      <c r="F9810" s="55" t="s">
        <v>4651</v>
      </c>
      <c r="G9810" s="55" t="s">
        <v>34076</v>
      </c>
      <c r="H9810" s="55">
        <v>0</v>
      </c>
    </row>
    <row r="9811" spans="1:8" ht="12.5" customHeight="1">
      <c r="A9811" s="55">
        <v>19504</v>
      </c>
      <c r="B9811" s="55">
        <v>7</v>
      </c>
      <c r="C9811" s="55" t="s">
        <v>34077</v>
      </c>
      <c r="D9811" s="55" t="s">
        <v>4649</v>
      </c>
      <c r="E9811" s="55" t="s">
        <v>34078</v>
      </c>
      <c r="F9811" s="55" t="s">
        <v>4651</v>
      </c>
      <c r="G9811" s="55" t="s">
        <v>34079</v>
      </c>
      <c r="H9811" s="55">
        <v>0</v>
      </c>
    </row>
    <row r="9812" spans="1:8" ht="12.5" customHeight="1">
      <c r="A9812" s="55">
        <v>20925</v>
      </c>
      <c r="B9812" s="55">
        <v>7</v>
      </c>
      <c r="C9812" s="55" t="s">
        <v>34080</v>
      </c>
      <c r="D9812" s="55" t="s">
        <v>4649</v>
      </c>
      <c r="E9812" s="55" t="s">
        <v>34081</v>
      </c>
      <c r="F9812" s="55" t="s">
        <v>4651</v>
      </c>
      <c r="G9812" s="55" t="s">
        <v>34082</v>
      </c>
      <c r="H9812" s="55">
        <v>0</v>
      </c>
    </row>
    <row r="9813" spans="1:8" ht="12.5" customHeight="1">
      <c r="A9813" s="55">
        <v>21094</v>
      </c>
      <c r="B9813" s="55">
        <v>7</v>
      </c>
      <c r="C9813" s="55" t="s">
        <v>34083</v>
      </c>
      <c r="D9813" s="55" t="s">
        <v>4649</v>
      </c>
      <c r="E9813" s="55" t="s">
        <v>34084</v>
      </c>
      <c r="F9813" s="55" t="s">
        <v>4651</v>
      </c>
      <c r="G9813" s="55" t="s">
        <v>34085</v>
      </c>
      <c r="H9813" s="55">
        <v>0</v>
      </c>
    </row>
    <row r="9814" spans="1:8" ht="12.5" customHeight="1">
      <c r="A9814" s="55">
        <v>21542</v>
      </c>
      <c r="B9814" s="55">
        <v>7</v>
      </c>
      <c r="C9814" s="55" t="s">
        <v>34086</v>
      </c>
      <c r="D9814" s="55" t="s">
        <v>4649</v>
      </c>
      <c r="E9814" s="55" t="s">
        <v>34087</v>
      </c>
      <c r="F9814" s="55" t="s">
        <v>4651</v>
      </c>
      <c r="G9814" s="55" t="s">
        <v>34088</v>
      </c>
      <c r="H9814" s="55">
        <v>0</v>
      </c>
    </row>
    <row r="9815" spans="1:8" ht="12.5" customHeight="1">
      <c r="A9815" s="55">
        <v>22471</v>
      </c>
      <c r="B9815" s="55">
        <v>7</v>
      </c>
      <c r="C9815" s="55" t="s">
        <v>34089</v>
      </c>
      <c r="D9815" s="55" t="s">
        <v>4649</v>
      </c>
      <c r="E9815" s="55" t="s">
        <v>34090</v>
      </c>
      <c r="F9815" s="55" t="s">
        <v>4651</v>
      </c>
      <c r="G9815" s="55" t="s">
        <v>34091</v>
      </c>
      <c r="H9815" s="55">
        <v>0</v>
      </c>
    </row>
    <row r="9816" spans="1:8" ht="12.5" customHeight="1">
      <c r="A9816" s="55">
        <v>22868</v>
      </c>
      <c r="B9816" s="55">
        <v>7</v>
      </c>
      <c r="C9816" s="55" t="s">
        <v>34092</v>
      </c>
      <c r="D9816" s="55" t="s">
        <v>4649</v>
      </c>
      <c r="E9816" s="55" t="s">
        <v>34093</v>
      </c>
      <c r="F9816" s="55" t="s">
        <v>4651</v>
      </c>
      <c r="G9816" s="55" t="s">
        <v>34094</v>
      </c>
      <c r="H9816" s="55">
        <v>0</v>
      </c>
    </row>
    <row r="9817" spans="1:8" ht="12.5" customHeight="1">
      <c r="A9817" s="55">
        <v>24090</v>
      </c>
      <c r="B9817" s="55">
        <v>7</v>
      </c>
      <c r="C9817" s="55" t="s">
        <v>34095</v>
      </c>
      <c r="D9817" s="55" t="s">
        <v>4649</v>
      </c>
      <c r="E9817" s="55" t="s">
        <v>34096</v>
      </c>
      <c r="F9817" s="55" t="s">
        <v>4651</v>
      </c>
      <c r="G9817" s="55" t="s">
        <v>34097</v>
      </c>
      <c r="H9817" s="55">
        <v>0</v>
      </c>
    </row>
    <row r="9818" spans="1:8" ht="12.5" customHeight="1">
      <c r="A9818" s="55">
        <v>25299</v>
      </c>
      <c r="B9818" s="55">
        <v>7</v>
      </c>
      <c r="C9818" s="55" t="s">
        <v>34098</v>
      </c>
      <c r="D9818" s="55" t="s">
        <v>4649</v>
      </c>
      <c r="E9818" s="55" t="s">
        <v>34099</v>
      </c>
      <c r="F9818" s="55" t="s">
        <v>4651</v>
      </c>
      <c r="G9818" s="55" t="s">
        <v>34100</v>
      </c>
      <c r="H9818" s="55">
        <v>0</v>
      </c>
    </row>
    <row r="9819" spans="1:8" ht="12.5" customHeight="1">
      <c r="A9819" s="55">
        <v>25496</v>
      </c>
      <c r="B9819" s="55">
        <v>7</v>
      </c>
      <c r="C9819" s="55" t="s">
        <v>34101</v>
      </c>
      <c r="D9819" s="55" t="s">
        <v>4649</v>
      </c>
      <c r="E9819" s="55" t="s">
        <v>34102</v>
      </c>
      <c r="F9819" s="55" t="s">
        <v>4651</v>
      </c>
      <c r="G9819" s="55" t="s">
        <v>34103</v>
      </c>
      <c r="H9819" s="55">
        <v>0</v>
      </c>
    </row>
    <row r="9820" spans="1:8" ht="12.5" customHeight="1">
      <c r="A9820" s="55">
        <v>25542</v>
      </c>
      <c r="B9820" s="55">
        <v>7</v>
      </c>
      <c r="C9820" s="55" t="s">
        <v>34104</v>
      </c>
      <c r="D9820" s="55" t="s">
        <v>4649</v>
      </c>
      <c r="E9820" s="55" t="s">
        <v>34105</v>
      </c>
      <c r="F9820" s="55" t="s">
        <v>4651</v>
      </c>
      <c r="G9820" s="55" t="s">
        <v>34106</v>
      </c>
      <c r="H9820" s="55">
        <v>0</v>
      </c>
    </row>
    <row r="9821" spans="1:8" ht="12.5" customHeight="1">
      <c r="A9821" s="55">
        <v>25688</v>
      </c>
      <c r="B9821" s="55">
        <v>7</v>
      </c>
      <c r="C9821" s="55" t="s">
        <v>34107</v>
      </c>
      <c r="D9821" s="55" t="s">
        <v>4649</v>
      </c>
      <c r="E9821" s="55" t="s">
        <v>34108</v>
      </c>
      <c r="F9821" s="55" t="s">
        <v>4651</v>
      </c>
      <c r="G9821" s="55" t="s">
        <v>34109</v>
      </c>
      <c r="H9821" s="55">
        <v>0</v>
      </c>
    </row>
    <row r="9822" spans="1:8" ht="12.5" customHeight="1">
      <c r="A9822" s="55">
        <v>26839</v>
      </c>
      <c r="B9822" s="55">
        <v>7</v>
      </c>
      <c r="C9822" s="55" t="s">
        <v>34110</v>
      </c>
      <c r="D9822" s="55" t="s">
        <v>4649</v>
      </c>
      <c r="E9822" s="55" t="s">
        <v>34111</v>
      </c>
      <c r="F9822" s="55" t="s">
        <v>4651</v>
      </c>
      <c r="G9822" s="55" t="s">
        <v>34112</v>
      </c>
      <c r="H9822" s="55">
        <v>0</v>
      </c>
    </row>
    <row r="9823" spans="1:8" ht="12.5" customHeight="1">
      <c r="A9823" s="55">
        <v>26941</v>
      </c>
      <c r="B9823" s="55">
        <v>7</v>
      </c>
      <c r="C9823" s="55" t="s">
        <v>34113</v>
      </c>
      <c r="D9823" s="55" t="s">
        <v>4649</v>
      </c>
      <c r="E9823" s="55" t="s">
        <v>34114</v>
      </c>
      <c r="F9823" s="55" t="s">
        <v>4651</v>
      </c>
      <c r="G9823" s="55" t="s">
        <v>34115</v>
      </c>
      <c r="H9823" s="55">
        <v>0</v>
      </c>
    </row>
    <row r="9824" spans="1:8" ht="12.5" customHeight="1">
      <c r="A9824" s="55">
        <v>26994</v>
      </c>
      <c r="B9824" s="55">
        <v>7</v>
      </c>
      <c r="C9824" s="55" t="s">
        <v>34116</v>
      </c>
      <c r="D9824" s="55" t="s">
        <v>4649</v>
      </c>
      <c r="E9824" s="55" t="s">
        <v>34117</v>
      </c>
      <c r="F9824" s="55" t="s">
        <v>4651</v>
      </c>
      <c r="G9824" s="55" t="s">
        <v>34118</v>
      </c>
      <c r="H9824" s="55">
        <v>0</v>
      </c>
    </row>
    <row r="9825" spans="1:8" ht="12.5" customHeight="1">
      <c r="A9825" s="55">
        <v>27306</v>
      </c>
      <c r="B9825" s="55">
        <v>7</v>
      </c>
      <c r="C9825" s="55" t="s">
        <v>34119</v>
      </c>
      <c r="D9825" s="55" t="s">
        <v>4649</v>
      </c>
      <c r="E9825" s="55" t="s">
        <v>34120</v>
      </c>
      <c r="F9825" s="55" t="s">
        <v>4651</v>
      </c>
      <c r="G9825" s="55" t="s">
        <v>34121</v>
      </c>
      <c r="H9825" s="55">
        <v>0</v>
      </c>
    </row>
    <row r="9826" spans="1:8" ht="12.5" customHeight="1">
      <c r="A9826" s="55">
        <v>28457</v>
      </c>
      <c r="B9826" s="55">
        <v>7</v>
      </c>
      <c r="C9826" s="55" t="s">
        <v>34122</v>
      </c>
      <c r="D9826" s="55" t="s">
        <v>4649</v>
      </c>
      <c r="E9826" s="55" t="s">
        <v>34123</v>
      </c>
      <c r="F9826" s="55" t="s">
        <v>4651</v>
      </c>
      <c r="G9826" s="55" t="s">
        <v>34124</v>
      </c>
      <c r="H9826" s="55">
        <v>0</v>
      </c>
    </row>
    <row r="9827" spans="1:8" ht="12.5" customHeight="1">
      <c r="A9827" s="55">
        <v>29364</v>
      </c>
      <c r="B9827" s="55">
        <v>7</v>
      </c>
      <c r="C9827" s="55" t="s">
        <v>34125</v>
      </c>
      <c r="D9827" s="55" t="s">
        <v>4649</v>
      </c>
      <c r="E9827" s="55" t="s">
        <v>34126</v>
      </c>
      <c r="F9827" s="55" t="s">
        <v>4651</v>
      </c>
      <c r="G9827" s="55" t="s">
        <v>34127</v>
      </c>
      <c r="H9827" s="55">
        <v>0</v>
      </c>
    </row>
    <row r="9828" spans="1:8" ht="12.5" customHeight="1">
      <c r="A9828" s="55">
        <v>29445</v>
      </c>
      <c r="B9828" s="55">
        <v>7</v>
      </c>
      <c r="C9828" s="55" t="s">
        <v>34128</v>
      </c>
      <c r="D9828" s="55" t="s">
        <v>4649</v>
      </c>
      <c r="E9828" s="55" t="s">
        <v>34129</v>
      </c>
      <c r="F9828" s="55" t="s">
        <v>4651</v>
      </c>
      <c r="G9828" s="55" t="s">
        <v>34130</v>
      </c>
      <c r="H9828" s="55">
        <v>0</v>
      </c>
    </row>
    <row r="9829" spans="1:8" ht="12.5" customHeight="1">
      <c r="A9829" s="55">
        <v>11599</v>
      </c>
      <c r="B9829" s="55">
        <v>7</v>
      </c>
      <c r="C9829" s="55" t="s">
        <v>34131</v>
      </c>
      <c r="D9829" s="55" t="s">
        <v>4649</v>
      </c>
      <c r="E9829" s="55" t="s">
        <v>34132</v>
      </c>
      <c r="F9829" s="55" t="s">
        <v>4651</v>
      </c>
      <c r="G9829" s="55" t="s">
        <v>34133</v>
      </c>
      <c r="H9829" s="55">
        <v>0</v>
      </c>
    </row>
    <row r="9830" spans="1:8" ht="12.5" customHeight="1">
      <c r="A9830" s="55">
        <v>12537</v>
      </c>
      <c r="B9830" s="55">
        <v>7</v>
      </c>
      <c r="C9830" s="55" t="s">
        <v>34134</v>
      </c>
      <c r="D9830" s="55" t="s">
        <v>4649</v>
      </c>
      <c r="E9830" s="55" t="s">
        <v>34135</v>
      </c>
      <c r="F9830" s="55" t="s">
        <v>4651</v>
      </c>
      <c r="G9830" s="55" t="s">
        <v>34136</v>
      </c>
      <c r="H9830" s="55">
        <v>0</v>
      </c>
    </row>
    <row r="9831" spans="1:8" ht="12.5" customHeight="1">
      <c r="A9831" s="55">
        <v>12662</v>
      </c>
      <c r="B9831" s="55">
        <v>7</v>
      </c>
      <c r="C9831" s="55" t="s">
        <v>34137</v>
      </c>
      <c r="D9831" s="55" t="s">
        <v>4649</v>
      </c>
      <c r="E9831" s="55" t="s">
        <v>34138</v>
      </c>
      <c r="F9831" s="55" t="s">
        <v>4651</v>
      </c>
      <c r="G9831" s="55" t="s">
        <v>34139</v>
      </c>
      <c r="H9831" s="55">
        <v>0</v>
      </c>
    </row>
    <row r="9832" spans="1:8" ht="12.5" customHeight="1">
      <c r="A9832" s="55">
        <v>14954</v>
      </c>
      <c r="B9832" s="55">
        <v>7</v>
      </c>
      <c r="C9832" s="55" t="s">
        <v>34140</v>
      </c>
      <c r="D9832" s="55" t="s">
        <v>4649</v>
      </c>
      <c r="E9832" s="55" t="s">
        <v>34141</v>
      </c>
      <c r="F9832" s="55" t="s">
        <v>4651</v>
      </c>
      <c r="G9832" s="55" t="s">
        <v>34142</v>
      </c>
      <c r="H9832" s="55">
        <v>0</v>
      </c>
    </row>
    <row r="9833" spans="1:8" ht="12.5" customHeight="1">
      <c r="A9833" s="55">
        <v>15462</v>
      </c>
      <c r="B9833" s="55">
        <v>7</v>
      </c>
      <c r="C9833" s="55" t="s">
        <v>34143</v>
      </c>
      <c r="D9833" s="55" t="s">
        <v>4649</v>
      </c>
      <c r="E9833" s="55" t="s">
        <v>34144</v>
      </c>
      <c r="F9833" s="55" t="s">
        <v>4651</v>
      </c>
      <c r="G9833" s="55" t="s">
        <v>34145</v>
      </c>
      <c r="H9833" s="55">
        <v>0</v>
      </c>
    </row>
    <row r="9834" spans="1:8" ht="12.5" customHeight="1">
      <c r="A9834" s="55">
        <v>16041</v>
      </c>
      <c r="B9834" s="55">
        <v>7</v>
      </c>
      <c r="C9834" s="55" t="s">
        <v>34146</v>
      </c>
      <c r="D9834" s="55" t="s">
        <v>4649</v>
      </c>
      <c r="E9834" s="55" t="s">
        <v>34147</v>
      </c>
      <c r="F9834" s="55" t="s">
        <v>4651</v>
      </c>
      <c r="G9834" s="55" t="s">
        <v>34148</v>
      </c>
      <c r="H9834" s="55">
        <v>0</v>
      </c>
    </row>
    <row r="9835" spans="1:8" ht="12.5" customHeight="1">
      <c r="A9835" s="55">
        <v>16266</v>
      </c>
      <c r="B9835" s="55">
        <v>7</v>
      </c>
      <c r="C9835" s="55" t="s">
        <v>34149</v>
      </c>
      <c r="D9835" s="55" t="s">
        <v>4649</v>
      </c>
      <c r="E9835" s="55" t="s">
        <v>34150</v>
      </c>
      <c r="F9835" s="55" t="s">
        <v>4651</v>
      </c>
      <c r="G9835" s="55" t="s">
        <v>34151</v>
      </c>
      <c r="H9835" s="55">
        <v>0</v>
      </c>
    </row>
    <row r="9836" spans="1:8" ht="12.5" customHeight="1">
      <c r="A9836" s="55">
        <v>16302</v>
      </c>
      <c r="B9836" s="55">
        <v>7</v>
      </c>
      <c r="C9836" s="55" t="s">
        <v>34152</v>
      </c>
      <c r="D9836" s="55" t="s">
        <v>4649</v>
      </c>
      <c r="E9836" s="55" t="s">
        <v>34153</v>
      </c>
      <c r="F9836" s="55" t="s">
        <v>4651</v>
      </c>
      <c r="G9836" s="55" t="s">
        <v>34154</v>
      </c>
      <c r="H9836" s="55">
        <v>0</v>
      </c>
    </row>
    <row r="9837" spans="1:8" ht="12.5" customHeight="1">
      <c r="A9837" s="55">
        <v>16393</v>
      </c>
      <c r="B9837" s="55">
        <v>7</v>
      </c>
      <c r="C9837" s="55" t="s">
        <v>34155</v>
      </c>
      <c r="D9837" s="55" t="s">
        <v>4649</v>
      </c>
      <c r="E9837" s="55" t="s">
        <v>34156</v>
      </c>
      <c r="F9837" s="55" t="s">
        <v>4651</v>
      </c>
      <c r="G9837" s="55" t="s">
        <v>34157</v>
      </c>
      <c r="H9837" s="55">
        <v>0</v>
      </c>
    </row>
    <row r="9838" spans="1:8" ht="12.5" customHeight="1">
      <c r="A9838" s="55">
        <v>17997</v>
      </c>
      <c r="B9838" s="55">
        <v>7</v>
      </c>
      <c r="C9838" s="55" t="s">
        <v>34158</v>
      </c>
      <c r="D9838" s="55" t="s">
        <v>4649</v>
      </c>
      <c r="E9838" s="55" t="s">
        <v>34159</v>
      </c>
      <c r="F9838" s="55" t="s">
        <v>4651</v>
      </c>
      <c r="G9838" s="55" t="s">
        <v>34160</v>
      </c>
      <c r="H9838" s="55">
        <v>0</v>
      </c>
    </row>
    <row r="9839" spans="1:8" ht="12.5" customHeight="1">
      <c r="A9839" s="55">
        <v>18010</v>
      </c>
      <c r="B9839" s="55">
        <v>7</v>
      </c>
      <c r="C9839" s="55" t="s">
        <v>34161</v>
      </c>
      <c r="D9839" s="55" t="s">
        <v>4649</v>
      </c>
      <c r="E9839" s="55" t="s">
        <v>34162</v>
      </c>
      <c r="F9839" s="55" t="s">
        <v>4651</v>
      </c>
      <c r="G9839" s="55" t="s">
        <v>34163</v>
      </c>
      <c r="H9839" s="55">
        <v>0</v>
      </c>
    </row>
    <row r="9840" spans="1:8" ht="12.5" customHeight="1">
      <c r="A9840" s="55">
        <v>19423</v>
      </c>
      <c r="B9840" s="55">
        <v>7</v>
      </c>
      <c r="C9840" s="55" t="s">
        <v>34164</v>
      </c>
      <c r="D9840" s="55" t="s">
        <v>4649</v>
      </c>
      <c r="E9840" s="55" t="s">
        <v>34165</v>
      </c>
      <c r="F9840" s="55" t="s">
        <v>4651</v>
      </c>
      <c r="G9840" s="55" t="s">
        <v>34166</v>
      </c>
      <c r="H9840" s="55">
        <v>0</v>
      </c>
    </row>
    <row r="9841" spans="1:8" ht="12.5" customHeight="1">
      <c r="A9841" s="55">
        <v>19468</v>
      </c>
      <c r="B9841" s="55">
        <v>7</v>
      </c>
      <c r="C9841" s="55" t="s">
        <v>34167</v>
      </c>
      <c r="D9841" s="55" t="s">
        <v>4649</v>
      </c>
      <c r="E9841" s="55" t="s">
        <v>34168</v>
      </c>
      <c r="F9841" s="55" t="s">
        <v>4651</v>
      </c>
      <c r="G9841" s="55" t="s">
        <v>34169</v>
      </c>
      <c r="H9841" s="55">
        <v>0</v>
      </c>
    </row>
    <row r="9842" spans="1:8" ht="12.5" customHeight="1">
      <c r="A9842" s="55">
        <v>19903</v>
      </c>
      <c r="B9842" s="55">
        <v>7</v>
      </c>
      <c r="C9842" s="55" t="s">
        <v>34170</v>
      </c>
      <c r="D9842" s="55" t="s">
        <v>4649</v>
      </c>
      <c r="E9842" s="55" t="s">
        <v>34171</v>
      </c>
      <c r="F9842" s="55" t="s">
        <v>4651</v>
      </c>
      <c r="G9842" s="55" t="s">
        <v>34172</v>
      </c>
      <c r="H9842" s="55">
        <v>0</v>
      </c>
    </row>
    <row r="9843" spans="1:8" ht="12.5" customHeight="1">
      <c r="A9843" s="55">
        <v>20045</v>
      </c>
      <c r="B9843" s="55">
        <v>7</v>
      </c>
      <c r="C9843" s="55" t="s">
        <v>34173</v>
      </c>
      <c r="D9843" s="55" t="s">
        <v>4649</v>
      </c>
      <c r="E9843" s="55" t="s">
        <v>34174</v>
      </c>
      <c r="F9843" s="55" t="s">
        <v>4651</v>
      </c>
      <c r="G9843" s="55" t="s">
        <v>34175</v>
      </c>
      <c r="H9843" s="55">
        <v>0</v>
      </c>
    </row>
    <row r="9844" spans="1:8" ht="12.5" customHeight="1">
      <c r="A9844" s="55">
        <v>20589</v>
      </c>
      <c r="B9844" s="55">
        <v>7</v>
      </c>
      <c r="C9844" s="55" t="s">
        <v>34176</v>
      </c>
      <c r="D9844" s="55" t="s">
        <v>4649</v>
      </c>
      <c r="E9844" s="55" t="s">
        <v>34177</v>
      </c>
      <c r="F9844" s="55" t="s">
        <v>4651</v>
      </c>
      <c r="G9844" s="55" t="s">
        <v>34178</v>
      </c>
      <c r="H9844" s="55">
        <v>0</v>
      </c>
    </row>
    <row r="9845" spans="1:8" ht="12.5" customHeight="1">
      <c r="A9845" s="55">
        <v>20882</v>
      </c>
      <c r="B9845" s="55">
        <v>7</v>
      </c>
      <c r="C9845" s="55" t="s">
        <v>34179</v>
      </c>
      <c r="D9845" s="55" t="s">
        <v>4649</v>
      </c>
      <c r="E9845" s="55" t="s">
        <v>34180</v>
      </c>
      <c r="F9845" s="55" t="s">
        <v>4651</v>
      </c>
      <c r="G9845" s="55" t="s">
        <v>34181</v>
      </c>
      <c r="H9845" s="55">
        <v>0</v>
      </c>
    </row>
    <row r="9846" spans="1:8" ht="12.5" customHeight="1">
      <c r="A9846" s="55">
        <v>20959</v>
      </c>
      <c r="B9846" s="55">
        <v>7</v>
      </c>
      <c r="C9846" s="55" t="s">
        <v>34182</v>
      </c>
      <c r="D9846" s="55" t="s">
        <v>4649</v>
      </c>
      <c r="E9846" s="55" t="s">
        <v>34183</v>
      </c>
      <c r="F9846" s="55" t="s">
        <v>4651</v>
      </c>
      <c r="G9846" s="55" t="s">
        <v>34184</v>
      </c>
      <c r="H9846" s="55">
        <v>0</v>
      </c>
    </row>
    <row r="9847" spans="1:8" ht="12.5" customHeight="1">
      <c r="A9847" s="55">
        <v>22472</v>
      </c>
      <c r="B9847" s="55">
        <v>7</v>
      </c>
      <c r="C9847" s="55" t="s">
        <v>34185</v>
      </c>
      <c r="D9847" s="55" t="s">
        <v>4649</v>
      </c>
      <c r="E9847" s="55" t="s">
        <v>34186</v>
      </c>
      <c r="F9847" s="55" t="s">
        <v>4651</v>
      </c>
      <c r="G9847" s="55" t="s">
        <v>34187</v>
      </c>
      <c r="H9847" s="55">
        <v>0</v>
      </c>
    </row>
    <row r="9848" spans="1:8" ht="12.5" customHeight="1">
      <c r="A9848" s="55">
        <v>22490</v>
      </c>
      <c r="B9848" s="55">
        <v>7</v>
      </c>
      <c r="C9848" s="55" t="s">
        <v>34188</v>
      </c>
      <c r="D9848" s="55" t="s">
        <v>4649</v>
      </c>
      <c r="E9848" s="55" t="s">
        <v>34189</v>
      </c>
      <c r="F9848" s="55" t="s">
        <v>4651</v>
      </c>
      <c r="G9848" s="55" t="s">
        <v>34190</v>
      </c>
      <c r="H9848" s="55">
        <v>0</v>
      </c>
    </row>
    <row r="9849" spans="1:8" ht="12.5" customHeight="1">
      <c r="A9849" s="55">
        <v>22567</v>
      </c>
      <c r="B9849" s="55">
        <v>7</v>
      </c>
      <c r="C9849" s="55" t="s">
        <v>34191</v>
      </c>
      <c r="D9849" s="55" t="s">
        <v>4649</v>
      </c>
      <c r="E9849" s="55" t="s">
        <v>34192</v>
      </c>
      <c r="F9849" s="55" t="s">
        <v>4651</v>
      </c>
      <c r="G9849" s="55" t="s">
        <v>34193</v>
      </c>
      <c r="H9849" s="55">
        <v>0</v>
      </c>
    </row>
    <row r="9850" spans="1:8" ht="12.5" customHeight="1">
      <c r="A9850" s="55">
        <v>22675</v>
      </c>
      <c r="B9850" s="55">
        <v>7</v>
      </c>
      <c r="C9850" s="55" t="s">
        <v>34194</v>
      </c>
      <c r="D9850" s="55" t="s">
        <v>4649</v>
      </c>
      <c r="E9850" s="55" t="s">
        <v>34195</v>
      </c>
      <c r="F9850" s="55" t="s">
        <v>4651</v>
      </c>
      <c r="G9850" s="55" t="s">
        <v>34196</v>
      </c>
      <c r="H9850" s="55">
        <v>0</v>
      </c>
    </row>
    <row r="9851" spans="1:8" ht="12.5" customHeight="1">
      <c r="A9851" s="55">
        <v>24038</v>
      </c>
      <c r="B9851" s="55">
        <v>7</v>
      </c>
      <c r="C9851" s="55" t="s">
        <v>34197</v>
      </c>
      <c r="D9851" s="55" t="s">
        <v>4649</v>
      </c>
      <c r="E9851" s="55" t="s">
        <v>34198</v>
      </c>
      <c r="F9851" s="55" t="s">
        <v>4651</v>
      </c>
      <c r="G9851" s="55" t="s">
        <v>34199</v>
      </c>
      <c r="H9851" s="55">
        <v>0</v>
      </c>
    </row>
    <row r="9852" spans="1:8" ht="12.5" customHeight="1">
      <c r="A9852" s="55">
        <v>24693</v>
      </c>
      <c r="B9852" s="55">
        <v>7</v>
      </c>
      <c r="C9852" s="55" t="s">
        <v>34200</v>
      </c>
      <c r="D9852" s="55" t="s">
        <v>4649</v>
      </c>
      <c r="E9852" s="55" t="s">
        <v>34201</v>
      </c>
      <c r="F9852" s="55" t="s">
        <v>4651</v>
      </c>
      <c r="G9852" s="55" t="s">
        <v>34202</v>
      </c>
      <c r="H9852" s="55">
        <v>0</v>
      </c>
    </row>
    <row r="9853" spans="1:8" ht="12.5" customHeight="1">
      <c r="A9853" s="55">
        <v>25654</v>
      </c>
      <c r="B9853" s="55">
        <v>7</v>
      </c>
      <c r="C9853" s="55" t="s">
        <v>34203</v>
      </c>
      <c r="D9853" s="55" t="s">
        <v>4649</v>
      </c>
      <c r="E9853" s="55" t="s">
        <v>34204</v>
      </c>
      <c r="F9853" s="55" t="s">
        <v>4651</v>
      </c>
      <c r="G9853" s="55" t="s">
        <v>34205</v>
      </c>
      <c r="H9853" s="55">
        <v>0</v>
      </c>
    </row>
    <row r="9854" spans="1:8" ht="12.5" customHeight="1">
      <c r="A9854" s="55">
        <v>25663</v>
      </c>
      <c r="B9854" s="55">
        <v>7</v>
      </c>
      <c r="C9854" s="55" t="s">
        <v>34206</v>
      </c>
      <c r="D9854" s="55" t="s">
        <v>4649</v>
      </c>
      <c r="E9854" s="55" t="s">
        <v>34207</v>
      </c>
      <c r="F9854" s="55" t="s">
        <v>4651</v>
      </c>
      <c r="G9854" s="55" t="s">
        <v>34208</v>
      </c>
      <c r="H9854" s="55">
        <v>0</v>
      </c>
    </row>
    <row r="9855" spans="1:8" ht="12.5" customHeight="1">
      <c r="A9855" s="55">
        <v>25806</v>
      </c>
      <c r="B9855" s="55">
        <v>7</v>
      </c>
      <c r="C9855" s="55" t="s">
        <v>34209</v>
      </c>
      <c r="D9855" s="55" t="s">
        <v>4649</v>
      </c>
      <c r="E9855" s="55" t="s">
        <v>34210</v>
      </c>
      <c r="F9855" s="55" t="s">
        <v>4651</v>
      </c>
      <c r="G9855" s="55" t="s">
        <v>34211</v>
      </c>
      <c r="H9855" s="55">
        <v>0</v>
      </c>
    </row>
    <row r="9856" spans="1:8" ht="12.5" customHeight="1">
      <c r="A9856" s="55">
        <v>28504</v>
      </c>
      <c r="B9856" s="55">
        <v>7</v>
      </c>
      <c r="C9856" s="55" t="s">
        <v>34212</v>
      </c>
      <c r="D9856" s="55" t="s">
        <v>4649</v>
      </c>
      <c r="E9856" s="55" t="s">
        <v>34213</v>
      </c>
      <c r="F9856" s="55" t="s">
        <v>4651</v>
      </c>
      <c r="G9856" s="55" t="s">
        <v>34214</v>
      </c>
      <c r="H9856" s="55">
        <v>0</v>
      </c>
    </row>
    <row r="9857" spans="1:8" ht="12.5" customHeight="1">
      <c r="A9857" s="55">
        <v>28506</v>
      </c>
      <c r="B9857" s="55">
        <v>7</v>
      </c>
      <c r="C9857" s="55" t="s">
        <v>34215</v>
      </c>
      <c r="D9857" s="55" t="s">
        <v>4649</v>
      </c>
      <c r="E9857" s="55" t="s">
        <v>34216</v>
      </c>
      <c r="F9857" s="55" t="s">
        <v>4651</v>
      </c>
      <c r="G9857" s="55" t="s">
        <v>34217</v>
      </c>
      <c r="H9857" s="55">
        <v>0</v>
      </c>
    </row>
    <row r="9858" spans="1:8" ht="12.5" customHeight="1">
      <c r="A9858" s="55">
        <v>28751</v>
      </c>
      <c r="B9858" s="55">
        <v>7</v>
      </c>
      <c r="C9858" s="55" t="s">
        <v>34218</v>
      </c>
      <c r="D9858" s="55" t="s">
        <v>4649</v>
      </c>
      <c r="E9858" s="55" t="s">
        <v>34219</v>
      </c>
      <c r="F9858" s="55" t="s">
        <v>4651</v>
      </c>
      <c r="G9858" s="55" t="s">
        <v>34220</v>
      </c>
      <c r="H9858" s="55">
        <v>0</v>
      </c>
    </row>
    <row r="9859" spans="1:8" ht="12.5" customHeight="1">
      <c r="A9859" s="55">
        <v>29429</v>
      </c>
      <c r="B9859" s="55">
        <v>7</v>
      </c>
      <c r="C9859" s="55" t="s">
        <v>34221</v>
      </c>
      <c r="D9859" s="55" t="s">
        <v>4649</v>
      </c>
      <c r="E9859" s="55" t="s">
        <v>34222</v>
      </c>
      <c r="F9859" s="55" t="s">
        <v>4651</v>
      </c>
      <c r="G9859" s="55" t="s">
        <v>34223</v>
      </c>
      <c r="H9859" s="55">
        <v>0</v>
      </c>
    </row>
    <row r="9860" spans="1:8" ht="12.5" customHeight="1">
      <c r="A9860" s="55">
        <v>12549</v>
      </c>
      <c r="B9860" s="55">
        <v>7</v>
      </c>
      <c r="C9860" s="55" t="s">
        <v>34224</v>
      </c>
      <c r="D9860" s="55" t="s">
        <v>4649</v>
      </c>
      <c r="E9860" s="55" t="s">
        <v>34225</v>
      </c>
      <c r="F9860" s="55" t="s">
        <v>4651</v>
      </c>
      <c r="G9860" s="55" t="s">
        <v>34226</v>
      </c>
      <c r="H9860" s="55">
        <v>0</v>
      </c>
    </row>
    <row r="9861" spans="1:8" ht="12.5" customHeight="1">
      <c r="A9861" s="55">
        <v>16195</v>
      </c>
      <c r="B9861" s="55">
        <v>7</v>
      </c>
      <c r="C9861" s="55" t="s">
        <v>34227</v>
      </c>
      <c r="D9861" s="55" t="s">
        <v>4649</v>
      </c>
      <c r="E9861" s="55" t="s">
        <v>34228</v>
      </c>
      <c r="F9861" s="55" t="s">
        <v>4651</v>
      </c>
      <c r="G9861" s="55" t="s">
        <v>34229</v>
      </c>
      <c r="H9861" s="55">
        <v>0</v>
      </c>
    </row>
    <row r="9862" spans="1:8" ht="12.5" customHeight="1">
      <c r="A9862" s="55">
        <v>16439</v>
      </c>
      <c r="B9862" s="55">
        <v>7</v>
      </c>
      <c r="C9862" s="55" t="s">
        <v>34230</v>
      </c>
      <c r="D9862" s="55" t="s">
        <v>4649</v>
      </c>
      <c r="E9862" s="55" t="s">
        <v>34231</v>
      </c>
      <c r="F9862" s="55" t="s">
        <v>4651</v>
      </c>
      <c r="G9862" s="55" t="s">
        <v>34232</v>
      </c>
      <c r="H9862" s="55">
        <v>0</v>
      </c>
    </row>
    <row r="9863" spans="1:8" ht="12.5" customHeight="1">
      <c r="A9863" s="55">
        <v>17759</v>
      </c>
      <c r="B9863" s="55">
        <v>7</v>
      </c>
      <c r="C9863" s="55" t="s">
        <v>34233</v>
      </c>
      <c r="D9863" s="55" t="s">
        <v>4649</v>
      </c>
      <c r="E9863" s="55" t="s">
        <v>34234</v>
      </c>
      <c r="F9863" s="55" t="s">
        <v>4651</v>
      </c>
      <c r="G9863" s="55" t="s">
        <v>34235</v>
      </c>
      <c r="H9863" s="55">
        <v>0</v>
      </c>
    </row>
    <row r="9864" spans="1:8" ht="12.5" customHeight="1">
      <c r="A9864" s="55">
        <v>19292</v>
      </c>
      <c r="B9864" s="55">
        <v>7</v>
      </c>
      <c r="C9864" s="55" t="s">
        <v>34236</v>
      </c>
      <c r="D9864" s="55" t="s">
        <v>4649</v>
      </c>
      <c r="E9864" s="55" t="s">
        <v>34237</v>
      </c>
      <c r="F9864" s="55" t="s">
        <v>4651</v>
      </c>
      <c r="G9864" s="55" t="s">
        <v>34238</v>
      </c>
      <c r="H9864" s="55">
        <v>0</v>
      </c>
    </row>
    <row r="9865" spans="1:8" ht="12.5" customHeight="1">
      <c r="A9865" s="55">
        <v>19386</v>
      </c>
      <c r="B9865" s="55">
        <v>7</v>
      </c>
      <c r="C9865" s="55" t="s">
        <v>34239</v>
      </c>
      <c r="D9865" s="55" t="s">
        <v>4649</v>
      </c>
      <c r="E9865" s="55" t="s">
        <v>34240</v>
      </c>
      <c r="F9865" s="55" t="s">
        <v>4651</v>
      </c>
      <c r="G9865" s="55" t="s">
        <v>34241</v>
      </c>
      <c r="H9865" s="55">
        <v>0</v>
      </c>
    </row>
    <row r="9866" spans="1:8" ht="12.5" customHeight="1">
      <c r="A9866" s="55">
        <v>19495</v>
      </c>
      <c r="B9866" s="55">
        <v>7</v>
      </c>
      <c r="C9866" s="55" t="s">
        <v>34242</v>
      </c>
      <c r="D9866" s="55" t="s">
        <v>4649</v>
      </c>
      <c r="E9866" s="55" t="s">
        <v>34243</v>
      </c>
      <c r="F9866" s="55" t="s">
        <v>4651</v>
      </c>
      <c r="G9866" s="55" t="s">
        <v>34244</v>
      </c>
      <c r="H9866" s="55">
        <v>0</v>
      </c>
    </row>
    <row r="9867" spans="1:8" ht="12.5" customHeight="1">
      <c r="A9867" s="55">
        <v>19508</v>
      </c>
      <c r="B9867" s="55">
        <v>7</v>
      </c>
      <c r="C9867" s="55" t="s">
        <v>34245</v>
      </c>
      <c r="D9867" s="55" t="s">
        <v>4649</v>
      </c>
      <c r="E9867" s="55" t="s">
        <v>34246</v>
      </c>
      <c r="F9867" s="55" t="s">
        <v>4651</v>
      </c>
      <c r="G9867" s="55" t="s">
        <v>34247</v>
      </c>
      <c r="H9867" s="55">
        <v>0</v>
      </c>
    </row>
    <row r="9868" spans="1:8" ht="12.5" customHeight="1">
      <c r="A9868" s="55">
        <v>20580</v>
      </c>
      <c r="B9868" s="55">
        <v>7</v>
      </c>
      <c r="C9868" s="55" t="s">
        <v>34248</v>
      </c>
      <c r="D9868" s="55" t="s">
        <v>4649</v>
      </c>
      <c r="E9868" s="55" t="s">
        <v>34249</v>
      </c>
      <c r="F9868" s="55" t="s">
        <v>4651</v>
      </c>
      <c r="G9868" s="55" t="s">
        <v>34250</v>
      </c>
      <c r="H9868" s="55">
        <v>0</v>
      </c>
    </row>
    <row r="9869" spans="1:8" ht="12.5" customHeight="1">
      <c r="A9869" s="55">
        <v>21676</v>
      </c>
      <c r="B9869" s="55">
        <v>7</v>
      </c>
      <c r="C9869" s="55" t="s">
        <v>34251</v>
      </c>
      <c r="D9869" s="55" t="s">
        <v>4649</v>
      </c>
      <c r="E9869" s="55" t="s">
        <v>34252</v>
      </c>
      <c r="F9869" s="55" t="s">
        <v>4651</v>
      </c>
      <c r="G9869" s="55" t="s">
        <v>34253</v>
      </c>
      <c r="H9869" s="55">
        <v>0</v>
      </c>
    </row>
    <row r="9870" spans="1:8" ht="12.5" customHeight="1">
      <c r="A9870" s="55">
        <v>21820</v>
      </c>
      <c r="B9870" s="55">
        <v>7</v>
      </c>
      <c r="C9870" s="55" t="s">
        <v>34254</v>
      </c>
      <c r="D9870" s="55" t="s">
        <v>4649</v>
      </c>
      <c r="E9870" s="55" t="s">
        <v>34255</v>
      </c>
      <c r="F9870" s="55" t="s">
        <v>4651</v>
      </c>
      <c r="G9870" s="55" t="s">
        <v>34256</v>
      </c>
      <c r="H9870" s="55">
        <v>0</v>
      </c>
    </row>
    <row r="9871" spans="1:8" ht="12.5" customHeight="1">
      <c r="A9871" s="55">
        <v>22430</v>
      </c>
      <c r="B9871" s="55">
        <v>7</v>
      </c>
      <c r="C9871" s="55" t="s">
        <v>34257</v>
      </c>
      <c r="D9871" s="55" t="s">
        <v>4649</v>
      </c>
      <c r="E9871" s="55" t="s">
        <v>34258</v>
      </c>
      <c r="F9871" s="55" t="s">
        <v>4651</v>
      </c>
      <c r="G9871" s="55" t="s">
        <v>34259</v>
      </c>
      <c r="H9871" s="55">
        <v>0</v>
      </c>
    </row>
    <row r="9872" spans="1:8" ht="12.5" customHeight="1">
      <c r="A9872" s="55">
        <v>22612</v>
      </c>
      <c r="B9872" s="55">
        <v>7</v>
      </c>
      <c r="C9872" s="55" t="s">
        <v>34260</v>
      </c>
      <c r="D9872" s="55" t="s">
        <v>4649</v>
      </c>
      <c r="E9872" s="55" t="s">
        <v>34261</v>
      </c>
      <c r="F9872" s="55" t="s">
        <v>4651</v>
      </c>
      <c r="G9872" s="55" t="s">
        <v>34262</v>
      </c>
      <c r="H9872" s="55">
        <v>0</v>
      </c>
    </row>
    <row r="9873" spans="1:8" ht="12.5" customHeight="1">
      <c r="A9873" s="55">
        <v>22647</v>
      </c>
      <c r="B9873" s="55">
        <v>7</v>
      </c>
      <c r="C9873" s="55" t="s">
        <v>34263</v>
      </c>
      <c r="D9873" s="55" t="s">
        <v>4649</v>
      </c>
      <c r="E9873" s="55" t="s">
        <v>34264</v>
      </c>
      <c r="F9873" s="55" t="s">
        <v>4651</v>
      </c>
      <c r="G9873" s="55" t="s">
        <v>34265</v>
      </c>
      <c r="H9873" s="55">
        <v>0</v>
      </c>
    </row>
    <row r="9874" spans="1:8" ht="12.5" customHeight="1">
      <c r="A9874" s="55">
        <v>23931</v>
      </c>
      <c r="B9874" s="55">
        <v>7</v>
      </c>
      <c r="C9874" s="55" t="s">
        <v>34266</v>
      </c>
      <c r="D9874" s="55" t="s">
        <v>4649</v>
      </c>
      <c r="E9874" s="55" t="s">
        <v>34267</v>
      </c>
      <c r="F9874" s="55" t="s">
        <v>4651</v>
      </c>
      <c r="G9874" s="55" t="s">
        <v>34268</v>
      </c>
      <c r="H9874" s="55">
        <v>0</v>
      </c>
    </row>
    <row r="9875" spans="1:8" ht="12.5" customHeight="1">
      <c r="A9875" s="55">
        <v>23951</v>
      </c>
      <c r="B9875" s="55">
        <v>7</v>
      </c>
      <c r="C9875" s="55" t="s">
        <v>34269</v>
      </c>
      <c r="D9875" s="55" t="s">
        <v>4649</v>
      </c>
      <c r="E9875" s="55" t="s">
        <v>34270</v>
      </c>
      <c r="F9875" s="55" t="s">
        <v>4651</v>
      </c>
      <c r="G9875" s="55" t="s">
        <v>34271</v>
      </c>
      <c r="H9875" s="55">
        <v>0</v>
      </c>
    </row>
    <row r="9876" spans="1:8" ht="12.5" customHeight="1">
      <c r="A9876" s="55">
        <v>24029</v>
      </c>
      <c r="B9876" s="55">
        <v>7</v>
      </c>
      <c r="C9876" s="55" t="s">
        <v>34272</v>
      </c>
      <c r="D9876" s="55" t="s">
        <v>4649</v>
      </c>
      <c r="E9876" s="55" t="s">
        <v>34273</v>
      </c>
      <c r="F9876" s="55" t="s">
        <v>4651</v>
      </c>
      <c r="G9876" s="55" t="s">
        <v>34274</v>
      </c>
      <c r="H9876" s="55">
        <v>0</v>
      </c>
    </row>
    <row r="9877" spans="1:8" ht="12.5" customHeight="1">
      <c r="A9877" s="55">
        <v>25473</v>
      </c>
      <c r="B9877" s="55">
        <v>7</v>
      </c>
      <c r="C9877" s="55" t="s">
        <v>34275</v>
      </c>
      <c r="D9877" s="55" t="s">
        <v>4649</v>
      </c>
      <c r="E9877" s="55" t="s">
        <v>34276</v>
      </c>
      <c r="F9877" s="55" t="s">
        <v>4651</v>
      </c>
      <c r="G9877" s="55" t="s">
        <v>34277</v>
      </c>
      <c r="H9877" s="55">
        <v>0</v>
      </c>
    </row>
    <row r="9878" spans="1:8" ht="12.5" customHeight="1">
      <c r="A9878" s="55">
        <v>25580</v>
      </c>
      <c r="B9878" s="55">
        <v>7</v>
      </c>
      <c r="C9878" s="55" t="s">
        <v>34278</v>
      </c>
      <c r="D9878" s="55" t="s">
        <v>4649</v>
      </c>
      <c r="E9878" s="55" t="s">
        <v>34279</v>
      </c>
      <c r="F9878" s="55" t="s">
        <v>4651</v>
      </c>
      <c r="G9878" s="55" t="s">
        <v>34280</v>
      </c>
      <c r="H9878" s="55">
        <v>0</v>
      </c>
    </row>
    <row r="9879" spans="1:8" ht="12.5" customHeight="1">
      <c r="A9879" s="55">
        <v>25588</v>
      </c>
      <c r="B9879" s="55">
        <v>7</v>
      </c>
      <c r="C9879" s="55" t="s">
        <v>34281</v>
      </c>
      <c r="D9879" s="55" t="s">
        <v>4649</v>
      </c>
      <c r="E9879" s="55" t="s">
        <v>34282</v>
      </c>
      <c r="F9879" s="55" t="s">
        <v>4651</v>
      </c>
      <c r="G9879" s="55" t="s">
        <v>34283</v>
      </c>
      <c r="H9879" s="55">
        <v>0</v>
      </c>
    </row>
    <row r="9880" spans="1:8" ht="12.5" customHeight="1">
      <c r="A9880" s="55">
        <v>25630</v>
      </c>
      <c r="B9880" s="55">
        <v>7</v>
      </c>
      <c r="C9880" s="55" t="s">
        <v>34284</v>
      </c>
      <c r="D9880" s="55" t="s">
        <v>4649</v>
      </c>
      <c r="E9880" s="55" t="s">
        <v>34285</v>
      </c>
      <c r="F9880" s="55" t="s">
        <v>4651</v>
      </c>
      <c r="G9880" s="55" t="s">
        <v>34286</v>
      </c>
      <c r="H9880" s="55">
        <v>0</v>
      </c>
    </row>
    <row r="9881" spans="1:8" ht="12.5" customHeight="1">
      <c r="A9881" s="55">
        <v>25777</v>
      </c>
      <c r="B9881" s="55">
        <v>7</v>
      </c>
      <c r="C9881" s="55" t="s">
        <v>34287</v>
      </c>
      <c r="D9881" s="55" t="s">
        <v>4649</v>
      </c>
      <c r="E9881" s="55" t="s">
        <v>34288</v>
      </c>
      <c r="F9881" s="55" t="s">
        <v>4651</v>
      </c>
      <c r="G9881" s="55" t="s">
        <v>34289</v>
      </c>
      <c r="H9881" s="55">
        <v>0</v>
      </c>
    </row>
    <row r="9882" spans="1:8" ht="12.5" customHeight="1">
      <c r="A9882" s="55">
        <v>26964</v>
      </c>
      <c r="B9882" s="55">
        <v>7</v>
      </c>
      <c r="C9882" s="55" t="s">
        <v>34290</v>
      </c>
      <c r="D9882" s="55" t="s">
        <v>4649</v>
      </c>
      <c r="E9882" s="55" t="s">
        <v>34291</v>
      </c>
      <c r="F9882" s="55" t="s">
        <v>4651</v>
      </c>
      <c r="G9882" s="55" t="s">
        <v>34292</v>
      </c>
      <c r="H9882" s="55">
        <v>0</v>
      </c>
    </row>
    <row r="9883" spans="1:8" ht="12.5" customHeight="1">
      <c r="A9883" s="55">
        <v>27005</v>
      </c>
      <c r="B9883" s="55">
        <v>7</v>
      </c>
      <c r="C9883" s="55" t="s">
        <v>34293</v>
      </c>
      <c r="D9883" s="55" t="s">
        <v>4649</v>
      </c>
      <c r="E9883" s="55" t="s">
        <v>34294</v>
      </c>
      <c r="F9883" s="55" t="s">
        <v>4651</v>
      </c>
      <c r="G9883" s="55" t="s">
        <v>34295</v>
      </c>
      <c r="H9883" s="55">
        <v>0</v>
      </c>
    </row>
    <row r="9884" spans="1:8" ht="12.5" customHeight="1">
      <c r="A9884" s="55">
        <v>27134</v>
      </c>
      <c r="B9884" s="55">
        <v>7</v>
      </c>
      <c r="C9884" s="55" t="s">
        <v>34296</v>
      </c>
      <c r="D9884" s="55" t="s">
        <v>4649</v>
      </c>
      <c r="E9884" s="55" t="s">
        <v>34297</v>
      </c>
      <c r="F9884" s="55" t="s">
        <v>4651</v>
      </c>
      <c r="G9884" s="55" t="s">
        <v>34298</v>
      </c>
      <c r="H9884" s="55">
        <v>0</v>
      </c>
    </row>
    <row r="9885" spans="1:8" ht="12.5" customHeight="1">
      <c r="A9885" s="55">
        <v>27835</v>
      </c>
      <c r="B9885" s="55">
        <v>7</v>
      </c>
      <c r="C9885" s="55" t="s">
        <v>34299</v>
      </c>
      <c r="D9885" s="55" t="s">
        <v>4649</v>
      </c>
      <c r="E9885" s="55" t="s">
        <v>34300</v>
      </c>
      <c r="F9885" s="55" t="s">
        <v>4651</v>
      </c>
      <c r="G9885" s="55" t="s">
        <v>34301</v>
      </c>
      <c r="H9885" s="55">
        <v>0</v>
      </c>
    </row>
    <row r="9886" spans="1:8" ht="12.5" customHeight="1">
      <c r="A9886" s="55">
        <v>27935</v>
      </c>
      <c r="B9886" s="55">
        <v>7</v>
      </c>
      <c r="C9886" s="55" t="s">
        <v>34302</v>
      </c>
      <c r="D9886" s="55" t="s">
        <v>4649</v>
      </c>
      <c r="E9886" s="55" t="s">
        <v>34303</v>
      </c>
      <c r="F9886" s="55" t="s">
        <v>4651</v>
      </c>
      <c r="G9886" s="55" t="s">
        <v>34304</v>
      </c>
      <c r="H9886" s="55">
        <v>0</v>
      </c>
    </row>
    <row r="9887" spans="1:8" ht="12.5" customHeight="1">
      <c r="A9887" s="55">
        <v>28364</v>
      </c>
      <c r="B9887" s="55">
        <v>7</v>
      </c>
      <c r="C9887" s="55" t="s">
        <v>34305</v>
      </c>
      <c r="D9887" s="55" t="s">
        <v>4649</v>
      </c>
      <c r="E9887" s="55" t="s">
        <v>34306</v>
      </c>
      <c r="F9887" s="55" t="s">
        <v>4651</v>
      </c>
      <c r="G9887" s="55" t="s">
        <v>34307</v>
      </c>
      <c r="H9887" s="55">
        <v>0</v>
      </c>
    </row>
    <row r="9888" spans="1:8" ht="12.5" customHeight="1">
      <c r="A9888" s="55">
        <v>28464</v>
      </c>
      <c r="B9888" s="55">
        <v>7</v>
      </c>
      <c r="C9888" s="55" t="s">
        <v>34308</v>
      </c>
      <c r="D9888" s="55" t="s">
        <v>4649</v>
      </c>
      <c r="E9888" s="55" t="s">
        <v>34309</v>
      </c>
      <c r="F9888" s="55" t="s">
        <v>4651</v>
      </c>
      <c r="G9888" s="55" t="s">
        <v>34310</v>
      </c>
      <c r="H9888" s="55">
        <v>0</v>
      </c>
    </row>
    <row r="9889" spans="1:8" ht="12.5" customHeight="1">
      <c r="A9889" s="55">
        <v>29420</v>
      </c>
      <c r="B9889" s="55">
        <v>7</v>
      </c>
      <c r="C9889" s="55" t="s">
        <v>34311</v>
      </c>
      <c r="D9889" s="55" t="s">
        <v>4649</v>
      </c>
      <c r="E9889" s="55" t="s">
        <v>34312</v>
      </c>
      <c r="F9889" s="55" t="s">
        <v>4651</v>
      </c>
      <c r="G9889" s="55" t="s">
        <v>34313</v>
      </c>
      <c r="H9889" s="55">
        <v>0</v>
      </c>
    </row>
    <row r="9890" spans="1:8" ht="12.5" customHeight="1">
      <c r="A9890" s="55">
        <v>11242</v>
      </c>
      <c r="B9890" s="55">
        <v>7</v>
      </c>
      <c r="C9890" s="55" t="s">
        <v>34314</v>
      </c>
      <c r="D9890" s="55" t="s">
        <v>4649</v>
      </c>
      <c r="E9890" s="55" t="s">
        <v>34315</v>
      </c>
      <c r="F9890" s="55" t="s">
        <v>4651</v>
      </c>
      <c r="G9890" s="55" t="s">
        <v>34316</v>
      </c>
      <c r="H9890" s="55">
        <v>0</v>
      </c>
    </row>
    <row r="9891" spans="1:8" ht="12.5" customHeight="1">
      <c r="A9891" s="55">
        <v>12296</v>
      </c>
      <c r="B9891" s="55">
        <v>7</v>
      </c>
      <c r="C9891" s="55" t="s">
        <v>34317</v>
      </c>
      <c r="D9891" s="55" t="s">
        <v>4649</v>
      </c>
      <c r="E9891" s="55" t="s">
        <v>34318</v>
      </c>
      <c r="F9891" s="55" t="s">
        <v>4651</v>
      </c>
      <c r="G9891" s="55" t="s">
        <v>34319</v>
      </c>
      <c r="H9891" s="55">
        <v>0</v>
      </c>
    </row>
    <row r="9892" spans="1:8" ht="12.5" customHeight="1">
      <c r="A9892" s="55">
        <v>12332</v>
      </c>
      <c r="B9892" s="55">
        <v>7</v>
      </c>
      <c r="C9892" s="55" t="s">
        <v>34320</v>
      </c>
      <c r="D9892" s="55" t="s">
        <v>4649</v>
      </c>
      <c r="E9892" s="55" t="s">
        <v>34321</v>
      </c>
      <c r="F9892" s="55" t="s">
        <v>4651</v>
      </c>
      <c r="G9892" s="55" t="s">
        <v>34322</v>
      </c>
      <c r="H9892" s="55">
        <v>0</v>
      </c>
    </row>
    <row r="9893" spans="1:8" ht="12.5" customHeight="1">
      <c r="A9893" s="55">
        <v>13596</v>
      </c>
      <c r="B9893" s="55">
        <v>7</v>
      </c>
      <c r="C9893" s="55" t="s">
        <v>34323</v>
      </c>
      <c r="D9893" s="55" t="s">
        <v>4649</v>
      </c>
      <c r="E9893" s="55" t="s">
        <v>34324</v>
      </c>
      <c r="F9893" s="55" t="s">
        <v>4651</v>
      </c>
      <c r="G9893" s="55" t="s">
        <v>34325</v>
      </c>
      <c r="H9893" s="55">
        <v>0</v>
      </c>
    </row>
    <row r="9894" spans="1:8" ht="12.5" customHeight="1">
      <c r="A9894" s="55">
        <v>14548</v>
      </c>
      <c r="B9894" s="55">
        <v>7</v>
      </c>
      <c r="C9894" s="55" t="s">
        <v>34326</v>
      </c>
      <c r="D9894" s="55" t="s">
        <v>4649</v>
      </c>
      <c r="E9894" s="55" t="s">
        <v>34327</v>
      </c>
      <c r="F9894" s="55" t="s">
        <v>4651</v>
      </c>
      <c r="G9894" s="55" t="s">
        <v>34328</v>
      </c>
      <c r="H9894" s="55">
        <v>0</v>
      </c>
    </row>
    <row r="9895" spans="1:8" ht="12.5" customHeight="1">
      <c r="A9895" s="55">
        <v>15071</v>
      </c>
      <c r="B9895" s="55">
        <v>7</v>
      </c>
      <c r="C9895" s="55" t="s">
        <v>34329</v>
      </c>
      <c r="D9895" s="55" t="s">
        <v>4649</v>
      </c>
      <c r="E9895" s="55" t="s">
        <v>34330</v>
      </c>
      <c r="F9895" s="55" t="s">
        <v>4651</v>
      </c>
      <c r="G9895" s="55" t="s">
        <v>34331</v>
      </c>
      <c r="H9895" s="55">
        <v>0</v>
      </c>
    </row>
    <row r="9896" spans="1:8" ht="12.5" customHeight="1">
      <c r="A9896" s="55">
        <v>15706</v>
      </c>
      <c r="B9896" s="55">
        <v>7</v>
      </c>
      <c r="C9896" s="55" t="s">
        <v>34332</v>
      </c>
      <c r="D9896" s="55" t="s">
        <v>4649</v>
      </c>
      <c r="E9896" s="55" t="s">
        <v>34333</v>
      </c>
      <c r="F9896" s="55" t="s">
        <v>4651</v>
      </c>
      <c r="G9896" s="55" t="s">
        <v>34334</v>
      </c>
      <c r="H9896" s="55">
        <v>0</v>
      </c>
    </row>
    <row r="9897" spans="1:8" ht="12.5" customHeight="1">
      <c r="A9897" s="55">
        <v>16283</v>
      </c>
      <c r="B9897" s="55">
        <v>7</v>
      </c>
      <c r="C9897" s="55" t="s">
        <v>34335</v>
      </c>
      <c r="D9897" s="55" t="s">
        <v>4649</v>
      </c>
      <c r="E9897" s="55" t="s">
        <v>34336</v>
      </c>
      <c r="F9897" s="55" t="s">
        <v>4651</v>
      </c>
      <c r="G9897" s="55" t="s">
        <v>34337</v>
      </c>
      <c r="H9897" s="55">
        <v>0</v>
      </c>
    </row>
    <row r="9898" spans="1:8" ht="12.5" customHeight="1">
      <c r="A9898" s="55">
        <v>16560</v>
      </c>
      <c r="B9898" s="55">
        <v>7</v>
      </c>
      <c r="C9898" s="55" t="s">
        <v>34338</v>
      </c>
      <c r="D9898" s="55" t="s">
        <v>4649</v>
      </c>
      <c r="E9898" s="55" t="s">
        <v>34339</v>
      </c>
      <c r="F9898" s="55" t="s">
        <v>4651</v>
      </c>
      <c r="G9898" s="55" t="s">
        <v>34340</v>
      </c>
      <c r="H9898" s="55">
        <v>0</v>
      </c>
    </row>
    <row r="9899" spans="1:8" ht="12.5" customHeight="1">
      <c r="A9899" s="55">
        <v>17219</v>
      </c>
      <c r="B9899" s="55">
        <v>7</v>
      </c>
      <c r="C9899" s="55" t="s">
        <v>34341</v>
      </c>
      <c r="D9899" s="55" t="s">
        <v>4649</v>
      </c>
      <c r="E9899" s="55" t="s">
        <v>34342</v>
      </c>
      <c r="F9899" s="55" t="s">
        <v>4651</v>
      </c>
      <c r="G9899" s="55" t="s">
        <v>34343</v>
      </c>
      <c r="H9899" s="55">
        <v>0</v>
      </c>
    </row>
    <row r="9900" spans="1:8" ht="12.5" customHeight="1">
      <c r="A9900" s="55">
        <v>17737</v>
      </c>
      <c r="B9900" s="55">
        <v>7</v>
      </c>
      <c r="C9900" s="55" t="s">
        <v>34344</v>
      </c>
      <c r="D9900" s="55" t="s">
        <v>4649</v>
      </c>
      <c r="E9900" s="55" t="s">
        <v>34345</v>
      </c>
      <c r="F9900" s="55" t="s">
        <v>4651</v>
      </c>
      <c r="G9900" s="55" t="s">
        <v>34346</v>
      </c>
      <c r="H9900" s="55">
        <v>0</v>
      </c>
    </row>
    <row r="9901" spans="1:8" ht="12.5" customHeight="1">
      <c r="A9901" s="55">
        <v>18161</v>
      </c>
      <c r="B9901" s="55">
        <v>7</v>
      </c>
      <c r="C9901" s="55" t="s">
        <v>34347</v>
      </c>
      <c r="D9901" s="55" t="s">
        <v>4649</v>
      </c>
      <c r="E9901" s="55" t="s">
        <v>34348</v>
      </c>
      <c r="F9901" s="55" t="s">
        <v>4651</v>
      </c>
      <c r="G9901" s="55" t="s">
        <v>34349</v>
      </c>
      <c r="H9901" s="55">
        <v>0</v>
      </c>
    </row>
    <row r="9902" spans="1:8" ht="12.5" customHeight="1">
      <c r="A9902" s="55">
        <v>18634</v>
      </c>
      <c r="B9902" s="55">
        <v>7</v>
      </c>
      <c r="C9902" s="55" t="s">
        <v>34350</v>
      </c>
      <c r="D9902" s="55" t="s">
        <v>4649</v>
      </c>
      <c r="E9902" s="55" t="s">
        <v>34351</v>
      </c>
      <c r="F9902" s="55" t="s">
        <v>4651</v>
      </c>
      <c r="G9902" s="55" t="s">
        <v>34352</v>
      </c>
      <c r="H9902" s="55">
        <v>0</v>
      </c>
    </row>
    <row r="9903" spans="1:8" ht="12.5" customHeight="1">
      <c r="A9903" s="55">
        <v>19027</v>
      </c>
      <c r="B9903" s="55">
        <v>7</v>
      </c>
      <c r="C9903" s="55" t="s">
        <v>34353</v>
      </c>
      <c r="D9903" s="55" t="s">
        <v>4649</v>
      </c>
      <c r="E9903" s="55" t="s">
        <v>34354</v>
      </c>
      <c r="F9903" s="55" t="s">
        <v>4651</v>
      </c>
      <c r="G9903" s="55" t="s">
        <v>34355</v>
      </c>
      <c r="H9903" s="55">
        <v>0</v>
      </c>
    </row>
    <row r="9904" spans="1:8" ht="12.5" customHeight="1">
      <c r="A9904" s="55">
        <v>19352</v>
      </c>
      <c r="B9904" s="55">
        <v>7</v>
      </c>
      <c r="C9904" s="55" t="s">
        <v>34356</v>
      </c>
      <c r="D9904" s="55" t="s">
        <v>4649</v>
      </c>
      <c r="E9904" s="55" t="s">
        <v>34357</v>
      </c>
      <c r="F9904" s="55" t="s">
        <v>4651</v>
      </c>
      <c r="G9904" s="55" t="s">
        <v>34358</v>
      </c>
      <c r="H9904" s="55">
        <v>0</v>
      </c>
    </row>
    <row r="9905" spans="1:8" ht="12.5" customHeight="1">
      <c r="A9905" s="55">
        <v>20593</v>
      </c>
      <c r="B9905" s="55">
        <v>7</v>
      </c>
      <c r="C9905" s="55" t="s">
        <v>34359</v>
      </c>
      <c r="D9905" s="55" t="s">
        <v>4649</v>
      </c>
      <c r="E9905" s="55" t="s">
        <v>34360</v>
      </c>
      <c r="F9905" s="55" t="s">
        <v>4651</v>
      </c>
      <c r="G9905" s="55" t="s">
        <v>34361</v>
      </c>
      <c r="H9905" s="55">
        <v>0</v>
      </c>
    </row>
    <row r="9906" spans="1:8" ht="12.5" customHeight="1">
      <c r="A9906" s="55">
        <v>20794</v>
      </c>
      <c r="B9906" s="55">
        <v>7</v>
      </c>
      <c r="C9906" s="55" t="s">
        <v>34362</v>
      </c>
      <c r="D9906" s="55" t="s">
        <v>4649</v>
      </c>
      <c r="E9906" s="55" t="s">
        <v>34363</v>
      </c>
      <c r="F9906" s="55" t="s">
        <v>4651</v>
      </c>
      <c r="G9906" s="55" t="s">
        <v>34364</v>
      </c>
      <c r="H9906" s="55">
        <v>0</v>
      </c>
    </row>
    <row r="9907" spans="1:8" ht="12.5" customHeight="1">
      <c r="A9907" s="55">
        <v>20795</v>
      </c>
      <c r="B9907" s="55">
        <v>7</v>
      </c>
      <c r="C9907" s="55" t="s">
        <v>34365</v>
      </c>
      <c r="D9907" s="55" t="s">
        <v>4649</v>
      </c>
      <c r="E9907" s="55" t="s">
        <v>34366</v>
      </c>
      <c r="F9907" s="55" t="s">
        <v>4651</v>
      </c>
      <c r="G9907" s="55" t="s">
        <v>34367</v>
      </c>
      <c r="H9907" s="55">
        <v>0</v>
      </c>
    </row>
    <row r="9908" spans="1:8" ht="12.5" customHeight="1">
      <c r="A9908" s="55">
        <v>20810</v>
      </c>
      <c r="B9908" s="55">
        <v>7</v>
      </c>
      <c r="C9908" s="55" t="s">
        <v>34368</v>
      </c>
      <c r="D9908" s="55" t="s">
        <v>4649</v>
      </c>
      <c r="E9908" s="55" t="s">
        <v>34369</v>
      </c>
      <c r="F9908" s="55" t="s">
        <v>4651</v>
      </c>
      <c r="G9908" s="55" t="s">
        <v>34370</v>
      </c>
      <c r="H9908" s="55">
        <v>0</v>
      </c>
    </row>
    <row r="9909" spans="1:8" ht="12.5" customHeight="1">
      <c r="A9909" s="55">
        <v>20969</v>
      </c>
      <c r="B9909" s="55">
        <v>7</v>
      </c>
      <c r="C9909" s="55" t="s">
        <v>34371</v>
      </c>
      <c r="D9909" s="55" t="s">
        <v>4649</v>
      </c>
      <c r="E9909" s="55" t="s">
        <v>34372</v>
      </c>
      <c r="F9909" s="55" t="s">
        <v>4651</v>
      </c>
      <c r="G9909" s="55" t="s">
        <v>34373</v>
      </c>
      <c r="H9909" s="55">
        <v>0</v>
      </c>
    </row>
    <row r="9910" spans="1:8" ht="12.5" customHeight="1">
      <c r="A9910" s="55">
        <v>21133</v>
      </c>
      <c r="B9910" s="55">
        <v>7</v>
      </c>
      <c r="C9910" s="55" t="s">
        <v>34374</v>
      </c>
      <c r="D9910" s="55" t="s">
        <v>4649</v>
      </c>
      <c r="E9910" s="55" t="s">
        <v>34375</v>
      </c>
      <c r="F9910" s="55" t="s">
        <v>4651</v>
      </c>
      <c r="G9910" s="55" t="s">
        <v>34376</v>
      </c>
      <c r="H9910" s="55">
        <v>0</v>
      </c>
    </row>
    <row r="9911" spans="1:8" ht="12.5" customHeight="1">
      <c r="A9911" s="55">
        <v>22425</v>
      </c>
      <c r="B9911" s="55">
        <v>7</v>
      </c>
      <c r="C9911" s="55" t="s">
        <v>34377</v>
      </c>
      <c r="D9911" s="55" t="s">
        <v>4649</v>
      </c>
      <c r="E9911" s="55" t="s">
        <v>34378</v>
      </c>
      <c r="F9911" s="55" t="s">
        <v>4651</v>
      </c>
      <c r="G9911" s="55" t="s">
        <v>34379</v>
      </c>
      <c r="H9911" s="55">
        <v>0</v>
      </c>
    </row>
    <row r="9912" spans="1:8" ht="12.5" customHeight="1">
      <c r="A9912" s="55">
        <v>22431</v>
      </c>
      <c r="B9912" s="55">
        <v>7</v>
      </c>
      <c r="C9912" s="55" t="s">
        <v>34380</v>
      </c>
      <c r="D9912" s="55" t="s">
        <v>4649</v>
      </c>
      <c r="E9912" s="55" t="s">
        <v>34381</v>
      </c>
      <c r="F9912" s="55" t="s">
        <v>4651</v>
      </c>
      <c r="G9912" s="55" t="s">
        <v>34382</v>
      </c>
      <c r="H9912" s="55">
        <v>0</v>
      </c>
    </row>
    <row r="9913" spans="1:8" ht="12.5" customHeight="1">
      <c r="A9913" s="55">
        <v>22683</v>
      </c>
      <c r="B9913" s="55">
        <v>7</v>
      </c>
      <c r="C9913" s="55" t="s">
        <v>34383</v>
      </c>
      <c r="D9913" s="55" t="s">
        <v>4649</v>
      </c>
      <c r="E9913" s="55" t="s">
        <v>34384</v>
      </c>
      <c r="F9913" s="55" t="s">
        <v>4651</v>
      </c>
      <c r="G9913" s="55" t="s">
        <v>34385</v>
      </c>
      <c r="H9913" s="55">
        <v>0</v>
      </c>
    </row>
    <row r="9914" spans="1:8" ht="12.5" customHeight="1">
      <c r="A9914" s="55">
        <v>22690</v>
      </c>
      <c r="B9914" s="55">
        <v>7</v>
      </c>
      <c r="C9914" s="55" t="s">
        <v>34386</v>
      </c>
      <c r="D9914" s="55" t="s">
        <v>4649</v>
      </c>
      <c r="E9914" s="55" t="s">
        <v>34387</v>
      </c>
      <c r="F9914" s="55" t="s">
        <v>4651</v>
      </c>
      <c r="G9914" s="55" t="s">
        <v>34388</v>
      </c>
      <c r="H9914" s="55">
        <v>0</v>
      </c>
    </row>
    <row r="9915" spans="1:8" ht="12.5" customHeight="1">
      <c r="A9915" s="55">
        <v>23745</v>
      </c>
      <c r="B9915" s="55">
        <v>7</v>
      </c>
      <c r="C9915" s="55" t="s">
        <v>34389</v>
      </c>
      <c r="D9915" s="55" t="s">
        <v>4649</v>
      </c>
      <c r="E9915" s="55" t="s">
        <v>34390</v>
      </c>
      <c r="F9915" s="55" t="s">
        <v>4651</v>
      </c>
      <c r="G9915" s="55" t="s">
        <v>34391</v>
      </c>
      <c r="H9915" s="55">
        <v>0</v>
      </c>
    </row>
    <row r="9916" spans="1:8" ht="12.5" customHeight="1">
      <c r="A9916" s="55">
        <v>23773</v>
      </c>
      <c r="B9916" s="55">
        <v>7</v>
      </c>
      <c r="C9916" s="55" t="s">
        <v>34392</v>
      </c>
      <c r="D9916" s="55" t="s">
        <v>4649</v>
      </c>
      <c r="E9916" s="55" t="s">
        <v>34393</v>
      </c>
      <c r="F9916" s="55" t="s">
        <v>4651</v>
      </c>
      <c r="G9916" s="55" t="s">
        <v>34394</v>
      </c>
      <c r="H9916" s="55">
        <v>0</v>
      </c>
    </row>
    <row r="9917" spans="1:8" ht="12.5" customHeight="1">
      <c r="A9917" s="55">
        <v>24012</v>
      </c>
      <c r="B9917" s="55">
        <v>7</v>
      </c>
      <c r="C9917" s="55" t="s">
        <v>34395</v>
      </c>
      <c r="D9917" s="55" t="s">
        <v>4649</v>
      </c>
      <c r="E9917" s="55" t="s">
        <v>34396</v>
      </c>
      <c r="F9917" s="55" t="s">
        <v>4651</v>
      </c>
      <c r="G9917" s="55" t="s">
        <v>34397</v>
      </c>
      <c r="H9917" s="55">
        <v>0</v>
      </c>
    </row>
    <row r="9918" spans="1:8" ht="12.5" customHeight="1">
      <c r="A9918" s="55">
        <v>24084</v>
      </c>
      <c r="B9918" s="55">
        <v>7</v>
      </c>
      <c r="C9918" s="55" t="s">
        <v>34398</v>
      </c>
      <c r="D9918" s="55" t="s">
        <v>4649</v>
      </c>
      <c r="E9918" s="55" t="s">
        <v>34399</v>
      </c>
      <c r="F9918" s="55" t="s">
        <v>4651</v>
      </c>
      <c r="G9918" s="55" t="s">
        <v>34400</v>
      </c>
      <c r="H9918" s="55">
        <v>0</v>
      </c>
    </row>
    <row r="9919" spans="1:8" ht="12.5" customHeight="1">
      <c r="A9919" s="55">
        <v>24118</v>
      </c>
      <c r="B9919" s="55">
        <v>7</v>
      </c>
      <c r="C9919" s="55" t="s">
        <v>34401</v>
      </c>
      <c r="D9919" s="55" t="s">
        <v>4649</v>
      </c>
      <c r="E9919" s="55" t="s">
        <v>34402</v>
      </c>
      <c r="F9919" s="55" t="s">
        <v>4651</v>
      </c>
      <c r="G9919" s="55" t="s">
        <v>34403</v>
      </c>
      <c r="H9919" s="55">
        <v>0</v>
      </c>
    </row>
    <row r="9920" spans="1:8" ht="12.5" customHeight="1">
      <c r="A9920" s="55">
        <v>24196</v>
      </c>
      <c r="B9920" s="55">
        <v>7</v>
      </c>
      <c r="C9920" s="55" t="s">
        <v>34404</v>
      </c>
      <c r="D9920" s="55" t="s">
        <v>4649</v>
      </c>
      <c r="E9920" s="55" t="s">
        <v>34405</v>
      </c>
      <c r="F9920" s="55" t="s">
        <v>4651</v>
      </c>
      <c r="G9920" s="55" t="s">
        <v>34406</v>
      </c>
      <c r="H9920" s="55">
        <v>0</v>
      </c>
    </row>
    <row r="9921" spans="1:8" ht="12.5" customHeight="1">
      <c r="A9921" s="55">
        <v>24559</v>
      </c>
      <c r="B9921" s="55">
        <v>7</v>
      </c>
      <c r="C9921" s="55" t="s">
        <v>34407</v>
      </c>
      <c r="D9921" s="55" t="s">
        <v>4649</v>
      </c>
      <c r="E9921" s="55" t="s">
        <v>34408</v>
      </c>
      <c r="F9921" s="55" t="s">
        <v>4651</v>
      </c>
      <c r="G9921" s="55" t="s">
        <v>34409</v>
      </c>
      <c r="H9921" s="55">
        <v>0</v>
      </c>
    </row>
    <row r="9922" spans="1:8" ht="12.5" customHeight="1">
      <c r="A9922" s="55">
        <v>25483</v>
      </c>
      <c r="B9922" s="55">
        <v>7</v>
      </c>
      <c r="C9922" s="55" t="s">
        <v>34410</v>
      </c>
      <c r="D9922" s="55" t="s">
        <v>4649</v>
      </c>
      <c r="E9922" s="55" t="s">
        <v>34411</v>
      </c>
      <c r="F9922" s="55" t="s">
        <v>4651</v>
      </c>
      <c r="G9922" s="55" t="s">
        <v>34412</v>
      </c>
      <c r="H9922" s="55">
        <v>0</v>
      </c>
    </row>
    <row r="9923" spans="1:8" ht="12.5" customHeight="1">
      <c r="A9923" s="55">
        <v>25770</v>
      </c>
      <c r="B9923" s="55">
        <v>7</v>
      </c>
      <c r="C9923" s="55" t="s">
        <v>34413</v>
      </c>
      <c r="D9923" s="55" t="s">
        <v>4649</v>
      </c>
      <c r="E9923" s="55" t="s">
        <v>34414</v>
      </c>
      <c r="F9923" s="55" t="s">
        <v>4651</v>
      </c>
      <c r="G9923" s="55" t="s">
        <v>34415</v>
      </c>
      <c r="H9923" s="55">
        <v>0</v>
      </c>
    </row>
    <row r="9924" spans="1:8" ht="12.5" customHeight="1">
      <c r="A9924" s="55">
        <v>26405</v>
      </c>
      <c r="B9924" s="55">
        <v>7</v>
      </c>
      <c r="C9924" s="55" t="s">
        <v>34416</v>
      </c>
      <c r="D9924" s="55" t="s">
        <v>4649</v>
      </c>
      <c r="E9924" s="55" t="s">
        <v>34417</v>
      </c>
      <c r="F9924" s="55" t="s">
        <v>4651</v>
      </c>
      <c r="G9924" s="55" t="s">
        <v>34418</v>
      </c>
      <c r="H9924" s="55">
        <v>0</v>
      </c>
    </row>
    <row r="9925" spans="1:8" ht="12.5" customHeight="1">
      <c r="A9925" s="55">
        <v>27793</v>
      </c>
      <c r="B9925" s="55">
        <v>7</v>
      </c>
      <c r="C9925" s="55" t="s">
        <v>34419</v>
      </c>
      <c r="D9925" s="55" t="s">
        <v>4649</v>
      </c>
      <c r="E9925" s="55" t="s">
        <v>34420</v>
      </c>
      <c r="F9925" s="55" t="s">
        <v>4651</v>
      </c>
      <c r="G9925" s="55" t="s">
        <v>34421</v>
      </c>
      <c r="H9925" s="55">
        <v>0</v>
      </c>
    </row>
    <row r="9926" spans="1:8" ht="12.5" customHeight="1">
      <c r="A9926" s="55">
        <v>27840</v>
      </c>
      <c r="B9926" s="55">
        <v>7</v>
      </c>
      <c r="C9926" s="55" t="s">
        <v>34422</v>
      </c>
      <c r="D9926" s="55" t="s">
        <v>4649</v>
      </c>
      <c r="E9926" s="55" t="s">
        <v>34423</v>
      </c>
      <c r="F9926" s="55" t="s">
        <v>4651</v>
      </c>
      <c r="G9926" s="55" t="s">
        <v>34424</v>
      </c>
      <c r="H9926" s="55">
        <v>0</v>
      </c>
    </row>
    <row r="9927" spans="1:8" ht="12.5" customHeight="1">
      <c r="A9927" s="55">
        <v>28389</v>
      </c>
      <c r="B9927" s="55">
        <v>7</v>
      </c>
      <c r="C9927" s="55" t="s">
        <v>34425</v>
      </c>
      <c r="D9927" s="55" t="s">
        <v>4649</v>
      </c>
      <c r="E9927" s="55" t="s">
        <v>34426</v>
      </c>
      <c r="F9927" s="55" t="s">
        <v>4651</v>
      </c>
      <c r="G9927" s="55" t="s">
        <v>34427</v>
      </c>
      <c r="H9927" s="55">
        <v>0</v>
      </c>
    </row>
    <row r="9928" spans="1:8" ht="12.5" customHeight="1">
      <c r="A9928" s="55">
        <v>28452</v>
      </c>
      <c r="B9928" s="55">
        <v>7</v>
      </c>
      <c r="C9928" s="55" t="s">
        <v>34428</v>
      </c>
      <c r="D9928" s="55" t="s">
        <v>4649</v>
      </c>
      <c r="E9928" s="55" t="s">
        <v>34429</v>
      </c>
      <c r="F9928" s="55" t="s">
        <v>4651</v>
      </c>
      <c r="G9928" s="55" t="s">
        <v>34430</v>
      </c>
      <c r="H9928" s="55">
        <v>0</v>
      </c>
    </row>
    <row r="9929" spans="1:8" ht="12.5" customHeight="1">
      <c r="A9929" s="55">
        <v>28728</v>
      </c>
      <c r="B9929" s="55">
        <v>7</v>
      </c>
      <c r="C9929" s="55" t="s">
        <v>34431</v>
      </c>
      <c r="D9929" s="55" t="s">
        <v>4649</v>
      </c>
      <c r="E9929" s="55" t="s">
        <v>34432</v>
      </c>
      <c r="F9929" s="55" t="s">
        <v>4651</v>
      </c>
      <c r="G9929" s="55" t="s">
        <v>34433</v>
      </c>
      <c r="H9929" s="55">
        <v>0</v>
      </c>
    </row>
    <row r="9930" spans="1:8" ht="12.5" customHeight="1">
      <c r="A9930" s="55">
        <v>11397</v>
      </c>
      <c r="B9930" s="55">
        <v>7</v>
      </c>
      <c r="C9930" s="55" t="s">
        <v>34434</v>
      </c>
      <c r="D9930" s="55" t="s">
        <v>4649</v>
      </c>
      <c r="E9930" s="55" t="s">
        <v>34435</v>
      </c>
      <c r="F9930" s="55" t="s">
        <v>4651</v>
      </c>
      <c r="G9930" s="55" t="s">
        <v>34436</v>
      </c>
      <c r="H9930" s="55">
        <v>0</v>
      </c>
    </row>
    <row r="9931" spans="1:8" ht="12.5" customHeight="1">
      <c r="A9931" s="55">
        <v>11473</v>
      </c>
      <c r="B9931" s="55">
        <v>7</v>
      </c>
      <c r="C9931" s="55" t="s">
        <v>34437</v>
      </c>
      <c r="D9931" s="55" t="s">
        <v>4649</v>
      </c>
      <c r="E9931" s="55" t="s">
        <v>34438</v>
      </c>
      <c r="F9931" s="55" t="s">
        <v>4651</v>
      </c>
      <c r="G9931" s="55" t="s">
        <v>34439</v>
      </c>
      <c r="H9931" s="55">
        <v>0</v>
      </c>
    </row>
    <row r="9932" spans="1:8" ht="12.5" customHeight="1">
      <c r="A9932" s="55">
        <v>11593</v>
      </c>
      <c r="B9932" s="55">
        <v>7</v>
      </c>
      <c r="C9932" s="55" t="s">
        <v>34440</v>
      </c>
      <c r="D9932" s="55" t="s">
        <v>4649</v>
      </c>
      <c r="E9932" s="55" t="s">
        <v>34441</v>
      </c>
      <c r="F9932" s="55" t="s">
        <v>4651</v>
      </c>
      <c r="G9932" s="55" t="s">
        <v>34442</v>
      </c>
      <c r="H9932" s="55">
        <v>0</v>
      </c>
    </row>
    <row r="9933" spans="1:8" ht="12.5" customHeight="1">
      <c r="A9933" s="55">
        <v>12333</v>
      </c>
      <c r="B9933" s="55">
        <v>7</v>
      </c>
      <c r="C9933" s="55" t="s">
        <v>34443</v>
      </c>
      <c r="D9933" s="55" t="s">
        <v>4649</v>
      </c>
      <c r="E9933" s="55" t="s">
        <v>34444</v>
      </c>
      <c r="F9933" s="55" t="s">
        <v>4651</v>
      </c>
      <c r="G9933" s="55" t="s">
        <v>34445</v>
      </c>
      <c r="H9933" s="55">
        <v>0</v>
      </c>
    </row>
    <row r="9934" spans="1:8" ht="12.5" customHeight="1">
      <c r="A9934" s="55">
        <v>12467</v>
      </c>
      <c r="B9934" s="55">
        <v>7</v>
      </c>
      <c r="C9934" s="55" t="s">
        <v>34446</v>
      </c>
      <c r="D9934" s="55" t="s">
        <v>4649</v>
      </c>
      <c r="E9934" s="55" t="s">
        <v>34447</v>
      </c>
      <c r="F9934" s="55" t="s">
        <v>4651</v>
      </c>
      <c r="G9934" s="55" t="s">
        <v>34448</v>
      </c>
      <c r="H9934" s="55">
        <v>0</v>
      </c>
    </row>
    <row r="9935" spans="1:8" ht="12.5" customHeight="1">
      <c r="A9935" s="55">
        <v>12485</v>
      </c>
      <c r="B9935" s="55">
        <v>7</v>
      </c>
      <c r="C9935" s="55" t="s">
        <v>34449</v>
      </c>
      <c r="D9935" s="55" t="s">
        <v>4649</v>
      </c>
      <c r="E9935" s="55" t="s">
        <v>34450</v>
      </c>
      <c r="F9935" s="55" t="s">
        <v>4651</v>
      </c>
      <c r="G9935" s="55" t="s">
        <v>34451</v>
      </c>
      <c r="H9935" s="55">
        <v>0</v>
      </c>
    </row>
    <row r="9936" spans="1:8" ht="12.5" customHeight="1">
      <c r="A9936" s="55">
        <v>12868</v>
      </c>
      <c r="B9936" s="55">
        <v>7</v>
      </c>
      <c r="C9936" s="55" t="s">
        <v>34452</v>
      </c>
      <c r="D9936" s="55" t="s">
        <v>4649</v>
      </c>
      <c r="E9936" s="55" t="s">
        <v>34453</v>
      </c>
      <c r="F9936" s="55" t="s">
        <v>4651</v>
      </c>
      <c r="G9936" s="55" t="s">
        <v>34454</v>
      </c>
      <c r="H9936" s="55">
        <v>0</v>
      </c>
    </row>
    <row r="9937" spans="1:8" ht="12.5" customHeight="1">
      <c r="A9937" s="55">
        <v>13589</v>
      </c>
      <c r="B9937" s="55">
        <v>7</v>
      </c>
      <c r="C9937" s="55" t="s">
        <v>34455</v>
      </c>
      <c r="D9937" s="55" t="s">
        <v>4649</v>
      </c>
      <c r="E9937" s="55" t="s">
        <v>34456</v>
      </c>
      <c r="F9937" s="55" t="s">
        <v>4651</v>
      </c>
      <c r="G9937" s="55" t="s">
        <v>34457</v>
      </c>
      <c r="H9937" s="55">
        <v>0</v>
      </c>
    </row>
    <row r="9938" spans="1:8" ht="12.5" customHeight="1">
      <c r="A9938" s="55">
        <v>13840</v>
      </c>
      <c r="B9938" s="55">
        <v>7</v>
      </c>
      <c r="C9938" s="55" t="s">
        <v>34458</v>
      </c>
      <c r="D9938" s="55" t="s">
        <v>4649</v>
      </c>
      <c r="E9938" s="55" t="s">
        <v>34459</v>
      </c>
      <c r="F9938" s="55" t="s">
        <v>4651</v>
      </c>
      <c r="G9938" s="55" t="s">
        <v>34460</v>
      </c>
      <c r="H9938" s="55">
        <v>0</v>
      </c>
    </row>
    <row r="9939" spans="1:8" ht="12.5" customHeight="1">
      <c r="A9939" s="55">
        <v>14176</v>
      </c>
      <c r="B9939" s="55">
        <v>7</v>
      </c>
      <c r="C9939" s="55" t="s">
        <v>34461</v>
      </c>
      <c r="D9939" s="55" t="s">
        <v>4649</v>
      </c>
      <c r="E9939" s="55" t="s">
        <v>34462</v>
      </c>
      <c r="F9939" s="55" t="s">
        <v>4651</v>
      </c>
      <c r="G9939" s="55" t="s">
        <v>34463</v>
      </c>
      <c r="H9939" s="55">
        <v>0</v>
      </c>
    </row>
    <row r="9940" spans="1:8" ht="12.5" customHeight="1">
      <c r="A9940" s="55">
        <v>15930</v>
      </c>
      <c r="B9940" s="55">
        <v>7</v>
      </c>
      <c r="C9940" s="55" t="s">
        <v>34464</v>
      </c>
      <c r="D9940" s="55" t="s">
        <v>4649</v>
      </c>
      <c r="E9940" s="55" t="s">
        <v>34465</v>
      </c>
      <c r="F9940" s="55" t="s">
        <v>4651</v>
      </c>
      <c r="G9940" s="55" t="s">
        <v>34466</v>
      </c>
      <c r="H9940" s="55">
        <v>0</v>
      </c>
    </row>
    <row r="9941" spans="1:8" ht="12.5" customHeight="1">
      <c r="A9941" s="55">
        <v>16194</v>
      </c>
      <c r="B9941" s="55">
        <v>7</v>
      </c>
      <c r="C9941" s="55" t="s">
        <v>34467</v>
      </c>
      <c r="D9941" s="55" t="s">
        <v>4649</v>
      </c>
      <c r="E9941" s="55" t="s">
        <v>34468</v>
      </c>
      <c r="F9941" s="55" t="s">
        <v>4651</v>
      </c>
      <c r="G9941" s="55" t="s">
        <v>34469</v>
      </c>
      <c r="H9941" s="55">
        <v>0</v>
      </c>
    </row>
    <row r="9942" spans="1:8" ht="12.5" customHeight="1">
      <c r="A9942" s="55">
        <v>17646</v>
      </c>
      <c r="B9942" s="55">
        <v>7</v>
      </c>
      <c r="C9942" s="55" t="s">
        <v>34470</v>
      </c>
      <c r="D9942" s="55" t="s">
        <v>4649</v>
      </c>
      <c r="E9942" s="55" t="s">
        <v>34471</v>
      </c>
      <c r="F9942" s="55" t="s">
        <v>4651</v>
      </c>
      <c r="G9942" s="55" t="s">
        <v>34472</v>
      </c>
      <c r="H9942" s="55">
        <v>0</v>
      </c>
    </row>
    <row r="9943" spans="1:8" ht="12.5" customHeight="1">
      <c r="A9943" s="55">
        <v>17740</v>
      </c>
      <c r="B9943" s="55">
        <v>7</v>
      </c>
      <c r="C9943" s="55" t="s">
        <v>34473</v>
      </c>
      <c r="D9943" s="55" t="s">
        <v>4649</v>
      </c>
      <c r="E9943" s="55" t="s">
        <v>34474</v>
      </c>
      <c r="F9943" s="55" t="s">
        <v>4651</v>
      </c>
      <c r="G9943" s="55" t="s">
        <v>34475</v>
      </c>
      <c r="H9943" s="55">
        <v>0</v>
      </c>
    </row>
    <row r="9944" spans="1:8" ht="12.5" customHeight="1">
      <c r="A9944" s="55">
        <v>17999</v>
      </c>
      <c r="B9944" s="55">
        <v>7</v>
      </c>
      <c r="C9944" s="55" t="s">
        <v>34476</v>
      </c>
      <c r="D9944" s="55" t="s">
        <v>4649</v>
      </c>
      <c r="E9944" s="55" t="s">
        <v>34477</v>
      </c>
      <c r="F9944" s="55" t="s">
        <v>4651</v>
      </c>
      <c r="G9944" s="55" t="s">
        <v>34478</v>
      </c>
      <c r="H9944" s="55">
        <v>0</v>
      </c>
    </row>
    <row r="9945" spans="1:8" ht="12.5" customHeight="1">
      <c r="A9945" s="55">
        <v>18623</v>
      </c>
      <c r="B9945" s="55">
        <v>7</v>
      </c>
      <c r="C9945" s="55" t="s">
        <v>34479</v>
      </c>
      <c r="D9945" s="55" t="s">
        <v>4649</v>
      </c>
      <c r="E9945" s="55" t="s">
        <v>34480</v>
      </c>
      <c r="F9945" s="55" t="s">
        <v>4651</v>
      </c>
      <c r="G9945" s="55" t="s">
        <v>34481</v>
      </c>
      <c r="H9945" s="55">
        <v>0</v>
      </c>
    </row>
    <row r="9946" spans="1:8" ht="12.5" customHeight="1">
      <c r="A9946" s="55">
        <v>19051</v>
      </c>
      <c r="B9946" s="55">
        <v>7</v>
      </c>
      <c r="C9946" s="55" t="s">
        <v>34482</v>
      </c>
      <c r="D9946" s="55" t="s">
        <v>4649</v>
      </c>
      <c r="E9946" s="55" t="s">
        <v>34483</v>
      </c>
      <c r="F9946" s="55" t="s">
        <v>4651</v>
      </c>
      <c r="G9946" s="55" t="s">
        <v>34484</v>
      </c>
      <c r="H9946" s="55">
        <v>0</v>
      </c>
    </row>
    <row r="9947" spans="1:8" ht="12.5" customHeight="1">
      <c r="A9947" s="55">
        <v>19515</v>
      </c>
      <c r="B9947" s="55">
        <v>7</v>
      </c>
      <c r="C9947" s="55" t="s">
        <v>34485</v>
      </c>
      <c r="D9947" s="55" t="s">
        <v>4649</v>
      </c>
      <c r="E9947" s="55" t="s">
        <v>34486</v>
      </c>
      <c r="F9947" s="55" t="s">
        <v>4651</v>
      </c>
      <c r="G9947" s="55" t="s">
        <v>34487</v>
      </c>
      <c r="H9947" s="55">
        <v>0</v>
      </c>
    </row>
    <row r="9948" spans="1:8" ht="12.5" customHeight="1">
      <c r="A9948" s="55">
        <v>19929</v>
      </c>
      <c r="B9948" s="55">
        <v>7</v>
      </c>
      <c r="C9948" s="55" t="s">
        <v>34488</v>
      </c>
      <c r="D9948" s="55" t="s">
        <v>4649</v>
      </c>
      <c r="E9948" s="55" t="s">
        <v>34489</v>
      </c>
      <c r="F9948" s="55" t="s">
        <v>4651</v>
      </c>
      <c r="G9948" s="55" t="s">
        <v>34490</v>
      </c>
      <c r="H9948" s="55">
        <v>0</v>
      </c>
    </row>
    <row r="9949" spans="1:8" ht="12.5" customHeight="1">
      <c r="A9949" s="55">
        <v>20057</v>
      </c>
      <c r="B9949" s="55">
        <v>7</v>
      </c>
      <c r="C9949" s="55" t="s">
        <v>34491</v>
      </c>
      <c r="D9949" s="55" t="s">
        <v>4649</v>
      </c>
      <c r="E9949" s="55" t="s">
        <v>34492</v>
      </c>
      <c r="F9949" s="55" t="s">
        <v>4651</v>
      </c>
      <c r="G9949" s="55" t="s">
        <v>34493</v>
      </c>
      <c r="H9949" s="55">
        <v>0</v>
      </c>
    </row>
    <row r="9950" spans="1:8" ht="12.5" customHeight="1">
      <c r="A9950" s="55">
        <v>20802</v>
      </c>
      <c r="B9950" s="55">
        <v>7</v>
      </c>
      <c r="C9950" s="55" t="s">
        <v>34494</v>
      </c>
      <c r="D9950" s="55" t="s">
        <v>4649</v>
      </c>
      <c r="E9950" s="55" t="s">
        <v>34495</v>
      </c>
      <c r="F9950" s="55" t="s">
        <v>4651</v>
      </c>
      <c r="G9950" s="55" t="s">
        <v>34496</v>
      </c>
      <c r="H9950" s="55">
        <v>0</v>
      </c>
    </row>
    <row r="9951" spans="1:8" ht="12.5" customHeight="1">
      <c r="A9951" s="55">
        <v>20878</v>
      </c>
      <c r="B9951" s="55">
        <v>7</v>
      </c>
      <c r="C9951" s="55" t="s">
        <v>34497</v>
      </c>
      <c r="D9951" s="55" t="s">
        <v>4649</v>
      </c>
      <c r="E9951" s="55" t="s">
        <v>34498</v>
      </c>
      <c r="F9951" s="55" t="s">
        <v>4651</v>
      </c>
      <c r="G9951" s="55" t="s">
        <v>34499</v>
      </c>
      <c r="H9951" s="55">
        <v>0</v>
      </c>
    </row>
    <row r="9952" spans="1:8" ht="12.5" customHeight="1">
      <c r="A9952" s="55">
        <v>21031</v>
      </c>
      <c r="B9952" s="55">
        <v>7</v>
      </c>
      <c r="C9952" s="55" t="s">
        <v>34500</v>
      </c>
      <c r="D9952" s="55" t="s">
        <v>4649</v>
      </c>
      <c r="E9952" s="55" t="s">
        <v>34501</v>
      </c>
      <c r="F9952" s="55" t="s">
        <v>4651</v>
      </c>
      <c r="G9952" s="55" t="s">
        <v>34502</v>
      </c>
      <c r="H9952" s="55">
        <v>0</v>
      </c>
    </row>
    <row r="9953" spans="1:8" ht="12.5" customHeight="1">
      <c r="A9953" s="55">
        <v>21072</v>
      </c>
      <c r="B9953" s="55">
        <v>7</v>
      </c>
      <c r="C9953" s="55" t="s">
        <v>34503</v>
      </c>
      <c r="D9953" s="55" t="s">
        <v>4649</v>
      </c>
      <c r="E9953" s="55" t="s">
        <v>34504</v>
      </c>
      <c r="F9953" s="55" t="s">
        <v>4651</v>
      </c>
      <c r="G9953" s="55" t="s">
        <v>34505</v>
      </c>
      <c r="H9953" s="55">
        <v>0</v>
      </c>
    </row>
    <row r="9954" spans="1:8" ht="12.5" customHeight="1">
      <c r="A9954" s="55">
        <v>22420</v>
      </c>
      <c r="B9954" s="55">
        <v>7</v>
      </c>
      <c r="C9954" s="55" t="s">
        <v>34506</v>
      </c>
      <c r="D9954" s="55" t="s">
        <v>4649</v>
      </c>
      <c r="E9954" s="55" t="s">
        <v>34507</v>
      </c>
      <c r="F9954" s="55" t="s">
        <v>4651</v>
      </c>
      <c r="G9954" s="55" t="s">
        <v>34508</v>
      </c>
      <c r="H9954" s="55">
        <v>0</v>
      </c>
    </row>
    <row r="9955" spans="1:8" ht="12.5" customHeight="1">
      <c r="A9955" s="55">
        <v>22595</v>
      </c>
      <c r="B9955" s="55">
        <v>7</v>
      </c>
      <c r="C9955" s="55" t="s">
        <v>34509</v>
      </c>
      <c r="D9955" s="55" t="s">
        <v>4649</v>
      </c>
      <c r="E9955" s="55" t="s">
        <v>34510</v>
      </c>
      <c r="F9955" s="55" t="s">
        <v>4651</v>
      </c>
      <c r="G9955" s="55" t="s">
        <v>34511</v>
      </c>
      <c r="H9955" s="55">
        <v>0</v>
      </c>
    </row>
    <row r="9956" spans="1:8" ht="12.5" customHeight="1">
      <c r="A9956" s="55">
        <v>23970</v>
      </c>
      <c r="B9956" s="55">
        <v>7</v>
      </c>
      <c r="C9956" s="55" t="s">
        <v>34512</v>
      </c>
      <c r="D9956" s="55" t="s">
        <v>4649</v>
      </c>
      <c r="E9956" s="55" t="s">
        <v>34513</v>
      </c>
      <c r="F9956" s="55" t="s">
        <v>4651</v>
      </c>
      <c r="G9956" s="55" t="s">
        <v>34514</v>
      </c>
      <c r="H9956" s="55">
        <v>0</v>
      </c>
    </row>
    <row r="9957" spans="1:8" ht="12.5" customHeight="1">
      <c r="A9957" s="55">
        <v>24109</v>
      </c>
      <c r="B9957" s="55">
        <v>7</v>
      </c>
      <c r="C9957" s="55" t="s">
        <v>34515</v>
      </c>
      <c r="D9957" s="55" t="s">
        <v>4649</v>
      </c>
      <c r="E9957" s="55" t="s">
        <v>34516</v>
      </c>
      <c r="F9957" s="55" t="s">
        <v>4651</v>
      </c>
      <c r="G9957" s="55" t="s">
        <v>34517</v>
      </c>
      <c r="H9957" s="55">
        <v>0</v>
      </c>
    </row>
    <row r="9958" spans="1:8" ht="12.5" customHeight="1">
      <c r="A9958" s="55">
        <v>24146</v>
      </c>
      <c r="B9958" s="55">
        <v>7</v>
      </c>
      <c r="C9958" s="55" t="s">
        <v>34518</v>
      </c>
      <c r="D9958" s="55" t="s">
        <v>4649</v>
      </c>
      <c r="E9958" s="55" t="s">
        <v>34519</v>
      </c>
      <c r="F9958" s="55" t="s">
        <v>4651</v>
      </c>
      <c r="G9958" s="55" t="s">
        <v>34520</v>
      </c>
      <c r="H9958" s="55">
        <v>0</v>
      </c>
    </row>
    <row r="9959" spans="1:8" ht="12.5" customHeight="1">
      <c r="A9959" s="55">
        <v>25463</v>
      </c>
      <c r="B9959" s="55">
        <v>7</v>
      </c>
      <c r="C9959" s="55" t="s">
        <v>34521</v>
      </c>
      <c r="D9959" s="55" t="s">
        <v>4649</v>
      </c>
      <c r="E9959" s="55" t="s">
        <v>34522</v>
      </c>
      <c r="F9959" s="55" t="s">
        <v>4651</v>
      </c>
      <c r="G9959" s="55" t="s">
        <v>34523</v>
      </c>
      <c r="H9959" s="55">
        <v>0</v>
      </c>
    </row>
    <row r="9960" spans="1:8" ht="12.5" customHeight="1">
      <c r="A9960" s="55">
        <v>25485</v>
      </c>
      <c r="B9960" s="55">
        <v>7</v>
      </c>
      <c r="C9960" s="55" t="s">
        <v>34524</v>
      </c>
      <c r="D9960" s="55" t="s">
        <v>4649</v>
      </c>
      <c r="E9960" s="55" t="s">
        <v>34525</v>
      </c>
      <c r="F9960" s="55" t="s">
        <v>4651</v>
      </c>
      <c r="G9960" s="55" t="s">
        <v>34526</v>
      </c>
      <c r="H9960" s="55">
        <v>0</v>
      </c>
    </row>
    <row r="9961" spans="1:8" ht="12.5" customHeight="1">
      <c r="A9961" s="55">
        <v>25495</v>
      </c>
      <c r="B9961" s="55">
        <v>7</v>
      </c>
      <c r="C9961" s="55" t="s">
        <v>34527</v>
      </c>
      <c r="D9961" s="55" t="s">
        <v>4649</v>
      </c>
      <c r="E9961" s="55" t="s">
        <v>34528</v>
      </c>
      <c r="F9961" s="55" t="s">
        <v>4651</v>
      </c>
      <c r="G9961" s="55" t="s">
        <v>34529</v>
      </c>
      <c r="H9961" s="55">
        <v>0</v>
      </c>
    </row>
    <row r="9962" spans="1:8" ht="12.5" customHeight="1">
      <c r="A9962" s="55">
        <v>25695</v>
      </c>
      <c r="B9962" s="55">
        <v>7</v>
      </c>
      <c r="C9962" s="55" t="s">
        <v>34530</v>
      </c>
      <c r="D9962" s="55" t="s">
        <v>4649</v>
      </c>
      <c r="E9962" s="55" t="s">
        <v>34531</v>
      </c>
      <c r="F9962" s="55" t="s">
        <v>4651</v>
      </c>
      <c r="G9962" s="55" t="s">
        <v>34532</v>
      </c>
      <c r="H9962" s="55">
        <v>0</v>
      </c>
    </row>
    <row r="9963" spans="1:8" ht="12.5" customHeight="1">
      <c r="A9963" s="55">
        <v>25743</v>
      </c>
      <c r="B9963" s="55">
        <v>7</v>
      </c>
      <c r="C9963" s="55" t="s">
        <v>34533</v>
      </c>
      <c r="D9963" s="55" t="s">
        <v>4649</v>
      </c>
      <c r="E9963" s="55" t="s">
        <v>34534</v>
      </c>
      <c r="F9963" s="55" t="s">
        <v>4651</v>
      </c>
      <c r="G9963" s="55" t="s">
        <v>34535</v>
      </c>
      <c r="H9963" s="55">
        <v>0</v>
      </c>
    </row>
    <row r="9964" spans="1:8" ht="12.5" customHeight="1">
      <c r="A9964" s="55">
        <v>25789</v>
      </c>
      <c r="B9964" s="55">
        <v>7</v>
      </c>
      <c r="C9964" s="55" t="s">
        <v>34536</v>
      </c>
      <c r="D9964" s="55" t="s">
        <v>4649</v>
      </c>
      <c r="E9964" s="55" t="s">
        <v>34537</v>
      </c>
      <c r="F9964" s="55" t="s">
        <v>4651</v>
      </c>
      <c r="G9964" s="55" t="s">
        <v>34538</v>
      </c>
      <c r="H9964" s="55">
        <v>0</v>
      </c>
    </row>
    <row r="9965" spans="1:8" ht="12.5" customHeight="1">
      <c r="A9965" s="55">
        <v>26355</v>
      </c>
      <c r="B9965" s="55">
        <v>7</v>
      </c>
      <c r="C9965" s="55" t="s">
        <v>34539</v>
      </c>
      <c r="D9965" s="55" t="s">
        <v>4649</v>
      </c>
      <c r="E9965" s="55" t="s">
        <v>34540</v>
      </c>
      <c r="F9965" s="55" t="s">
        <v>4651</v>
      </c>
      <c r="G9965" s="55" t="s">
        <v>34541</v>
      </c>
      <c r="H9965" s="55">
        <v>0</v>
      </c>
    </row>
    <row r="9966" spans="1:8" ht="12.5" customHeight="1">
      <c r="A9966" s="55">
        <v>26841</v>
      </c>
      <c r="B9966" s="55">
        <v>7</v>
      </c>
      <c r="C9966" s="55" t="s">
        <v>34542</v>
      </c>
      <c r="D9966" s="55" t="s">
        <v>4649</v>
      </c>
      <c r="E9966" s="55" t="s">
        <v>34543</v>
      </c>
      <c r="F9966" s="55" t="s">
        <v>4651</v>
      </c>
      <c r="G9966" s="55" t="s">
        <v>34544</v>
      </c>
      <c r="H9966" s="55">
        <v>0</v>
      </c>
    </row>
    <row r="9967" spans="1:8" ht="12.5" customHeight="1">
      <c r="A9967" s="55">
        <v>27332</v>
      </c>
      <c r="B9967" s="55">
        <v>7</v>
      </c>
      <c r="C9967" s="55" t="s">
        <v>34545</v>
      </c>
      <c r="D9967" s="55" t="s">
        <v>4649</v>
      </c>
      <c r="E9967" s="55" t="s">
        <v>34546</v>
      </c>
      <c r="F9967" s="55" t="s">
        <v>4651</v>
      </c>
      <c r="G9967" s="55" t="s">
        <v>34547</v>
      </c>
      <c r="H9967" s="55">
        <v>0</v>
      </c>
    </row>
    <row r="9968" spans="1:8" ht="12.5" customHeight="1">
      <c r="A9968" s="55">
        <v>27824</v>
      </c>
      <c r="B9968" s="55">
        <v>7</v>
      </c>
      <c r="C9968" s="55" t="s">
        <v>34548</v>
      </c>
      <c r="D9968" s="55" t="s">
        <v>4649</v>
      </c>
      <c r="E9968" s="55" t="s">
        <v>34549</v>
      </c>
      <c r="F9968" s="55" t="s">
        <v>4651</v>
      </c>
      <c r="G9968" s="55" t="s">
        <v>34550</v>
      </c>
      <c r="H9968" s="55">
        <v>0</v>
      </c>
    </row>
    <row r="9969" spans="1:8" ht="12.5" customHeight="1">
      <c r="A9969" s="55">
        <v>29404</v>
      </c>
      <c r="B9969" s="55">
        <v>7</v>
      </c>
      <c r="C9969" s="55" t="s">
        <v>34551</v>
      </c>
      <c r="D9969" s="55" t="s">
        <v>4649</v>
      </c>
      <c r="E9969" s="55" t="s">
        <v>34552</v>
      </c>
      <c r="F9969" s="55" t="s">
        <v>4651</v>
      </c>
      <c r="G9969" s="55" t="s">
        <v>34553</v>
      </c>
      <c r="H9969" s="55">
        <v>0</v>
      </c>
    </row>
    <row r="9970" spans="1:8" ht="12.5" customHeight="1">
      <c r="A9970" s="55">
        <v>11440</v>
      </c>
      <c r="B9970" s="55">
        <v>7</v>
      </c>
      <c r="C9970" s="55" t="s">
        <v>34554</v>
      </c>
      <c r="D9970" s="55" t="s">
        <v>4649</v>
      </c>
      <c r="E9970" s="55" t="s">
        <v>34555</v>
      </c>
      <c r="F9970" s="55" t="s">
        <v>4651</v>
      </c>
      <c r="G9970" s="55" t="s">
        <v>34556</v>
      </c>
      <c r="H9970" s="55">
        <v>0</v>
      </c>
    </row>
    <row r="9971" spans="1:8" ht="12.5" customHeight="1">
      <c r="A9971" s="55">
        <v>11582</v>
      </c>
      <c r="B9971" s="55">
        <v>7</v>
      </c>
      <c r="C9971" s="55" t="s">
        <v>34557</v>
      </c>
      <c r="D9971" s="55" t="s">
        <v>4649</v>
      </c>
      <c r="E9971" s="55" t="s">
        <v>34558</v>
      </c>
      <c r="F9971" s="55" t="s">
        <v>4651</v>
      </c>
      <c r="G9971" s="55" t="s">
        <v>34559</v>
      </c>
      <c r="H9971" s="55">
        <v>0</v>
      </c>
    </row>
    <row r="9972" spans="1:8" ht="12.5" customHeight="1">
      <c r="A9972" s="55">
        <v>12255</v>
      </c>
      <c r="B9972" s="55">
        <v>7</v>
      </c>
      <c r="C9972" s="55" t="s">
        <v>34560</v>
      </c>
      <c r="D9972" s="55" t="s">
        <v>4649</v>
      </c>
      <c r="E9972" s="55" t="s">
        <v>34561</v>
      </c>
      <c r="F9972" s="55" t="s">
        <v>4651</v>
      </c>
      <c r="G9972" s="55" t="s">
        <v>34562</v>
      </c>
      <c r="H9972" s="55">
        <v>0</v>
      </c>
    </row>
    <row r="9973" spans="1:8" ht="12.5" customHeight="1">
      <c r="A9973" s="55">
        <v>12323</v>
      </c>
      <c r="B9973" s="55">
        <v>7</v>
      </c>
      <c r="C9973" s="55" t="s">
        <v>34563</v>
      </c>
      <c r="D9973" s="55" t="s">
        <v>4649</v>
      </c>
      <c r="E9973" s="55" t="s">
        <v>34564</v>
      </c>
      <c r="F9973" s="55" t="s">
        <v>4651</v>
      </c>
      <c r="G9973" s="55" t="s">
        <v>34565</v>
      </c>
      <c r="H9973" s="55">
        <v>0</v>
      </c>
    </row>
    <row r="9974" spans="1:8" ht="12.5" customHeight="1">
      <c r="A9974" s="55">
        <v>12542</v>
      </c>
      <c r="B9974" s="55">
        <v>7</v>
      </c>
      <c r="C9974" s="55" t="s">
        <v>34566</v>
      </c>
      <c r="D9974" s="55" t="s">
        <v>4649</v>
      </c>
      <c r="E9974" s="55" t="s">
        <v>34567</v>
      </c>
      <c r="F9974" s="55" t="s">
        <v>4651</v>
      </c>
      <c r="G9974" s="55" t="s">
        <v>34568</v>
      </c>
      <c r="H9974" s="55">
        <v>0</v>
      </c>
    </row>
    <row r="9975" spans="1:8" ht="12.5" customHeight="1">
      <c r="A9975" s="55">
        <v>12618</v>
      </c>
      <c r="B9975" s="55">
        <v>7</v>
      </c>
      <c r="C9975" s="55" t="s">
        <v>34569</v>
      </c>
      <c r="D9975" s="55" t="s">
        <v>4649</v>
      </c>
      <c r="E9975" s="55" t="s">
        <v>34570</v>
      </c>
      <c r="F9975" s="55" t="s">
        <v>4651</v>
      </c>
      <c r="G9975" s="55" t="s">
        <v>34571</v>
      </c>
      <c r="H9975" s="55">
        <v>0</v>
      </c>
    </row>
    <row r="9976" spans="1:8" ht="12.5" customHeight="1">
      <c r="A9976" s="55">
        <v>13511</v>
      </c>
      <c r="B9976" s="55">
        <v>7</v>
      </c>
      <c r="C9976" s="55" t="s">
        <v>34572</v>
      </c>
      <c r="D9976" s="55" t="s">
        <v>4649</v>
      </c>
      <c r="E9976" s="55" t="s">
        <v>34573</v>
      </c>
      <c r="F9976" s="55" t="s">
        <v>4651</v>
      </c>
      <c r="G9976" s="55" t="s">
        <v>34574</v>
      </c>
      <c r="H9976" s="55">
        <v>0</v>
      </c>
    </row>
    <row r="9977" spans="1:8" ht="12.5" customHeight="1">
      <c r="A9977" s="55">
        <v>13806</v>
      </c>
      <c r="B9977" s="55">
        <v>7</v>
      </c>
      <c r="C9977" s="55" t="s">
        <v>34575</v>
      </c>
      <c r="D9977" s="55" t="s">
        <v>4649</v>
      </c>
      <c r="E9977" s="55" t="s">
        <v>34576</v>
      </c>
      <c r="F9977" s="55" t="s">
        <v>4651</v>
      </c>
      <c r="G9977" s="55" t="s">
        <v>34577</v>
      </c>
      <c r="H9977" s="55">
        <v>0</v>
      </c>
    </row>
    <row r="9978" spans="1:8" ht="12.5" customHeight="1">
      <c r="A9978" s="55">
        <v>13825</v>
      </c>
      <c r="B9978" s="55">
        <v>7</v>
      </c>
      <c r="C9978" s="55" t="s">
        <v>34578</v>
      </c>
      <c r="D9978" s="55" t="s">
        <v>4649</v>
      </c>
      <c r="E9978" s="55" t="s">
        <v>34579</v>
      </c>
      <c r="F9978" s="55" t="s">
        <v>4651</v>
      </c>
      <c r="G9978" s="55" t="s">
        <v>34580</v>
      </c>
      <c r="H9978" s="55">
        <v>0</v>
      </c>
    </row>
    <row r="9979" spans="1:8" ht="12.5" customHeight="1">
      <c r="A9979" s="55">
        <v>14779</v>
      </c>
      <c r="B9979" s="55">
        <v>7</v>
      </c>
      <c r="C9979" s="55" t="s">
        <v>34581</v>
      </c>
      <c r="D9979" s="55" t="s">
        <v>4649</v>
      </c>
      <c r="E9979" s="55" t="s">
        <v>34582</v>
      </c>
      <c r="F9979" s="55" t="s">
        <v>4651</v>
      </c>
      <c r="G9979" s="55" t="s">
        <v>34583</v>
      </c>
      <c r="H9979" s="55">
        <v>0</v>
      </c>
    </row>
    <row r="9980" spans="1:8" ht="12.5" customHeight="1">
      <c r="A9980" s="55">
        <v>14971</v>
      </c>
      <c r="B9980" s="55">
        <v>7</v>
      </c>
      <c r="C9980" s="55" t="s">
        <v>34584</v>
      </c>
      <c r="D9980" s="55" t="s">
        <v>4649</v>
      </c>
      <c r="E9980" s="55" t="s">
        <v>34585</v>
      </c>
      <c r="F9980" s="55" t="s">
        <v>4651</v>
      </c>
      <c r="G9980" s="55" t="s">
        <v>34586</v>
      </c>
      <c r="H9980" s="55">
        <v>0</v>
      </c>
    </row>
    <row r="9981" spans="1:8" ht="12.5" customHeight="1">
      <c r="A9981" s="55">
        <v>15079</v>
      </c>
      <c r="B9981" s="55">
        <v>7</v>
      </c>
      <c r="C9981" s="55" t="s">
        <v>34587</v>
      </c>
      <c r="D9981" s="55" t="s">
        <v>4649</v>
      </c>
      <c r="E9981" s="55" t="s">
        <v>34588</v>
      </c>
      <c r="F9981" s="55" t="s">
        <v>4651</v>
      </c>
      <c r="G9981" s="55" t="s">
        <v>34589</v>
      </c>
      <c r="H9981" s="55">
        <v>0</v>
      </c>
    </row>
    <row r="9982" spans="1:8" ht="12.5" customHeight="1">
      <c r="A9982" s="55">
        <v>15446</v>
      </c>
      <c r="B9982" s="55">
        <v>7</v>
      </c>
      <c r="C9982" s="55" t="s">
        <v>34590</v>
      </c>
      <c r="D9982" s="55" t="s">
        <v>4649</v>
      </c>
      <c r="E9982" s="55" t="s">
        <v>34591</v>
      </c>
      <c r="F9982" s="55" t="s">
        <v>4651</v>
      </c>
      <c r="G9982" s="55" t="s">
        <v>34592</v>
      </c>
      <c r="H9982" s="55">
        <v>0</v>
      </c>
    </row>
    <row r="9983" spans="1:8" ht="12.5" customHeight="1">
      <c r="A9983" s="55">
        <v>15923</v>
      </c>
      <c r="B9983" s="55">
        <v>7</v>
      </c>
      <c r="C9983" s="55" t="s">
        <v>34593</v>
      </c>
      <c r="D9983" s="55" t="s">
        <v>4649</v>
      </c>
      <c r="E9983" s="55" t="s">
        <v>34594</v>
      </c>
      <c r="F9983" s="55" t="s">
        <v>4651</v>
      </c>
      <c r="G9983" s="55" t="s">
        <v>34595</v>
      </c>
      <c r="H9983" s="55">
        <v>0</v>
      </c>
    </row>
    <row r="9984" spans="1:8" ht="12.5" customHeight="1">
      <c r="A9984" s="55">
        <v>16051</v>
      </c>
      <c r="B9984" s="55">
        <v>7</v>
      </c>
      <c r="C9984" s="55" t="s">
        <v>34596</v>
      </c>
      <c r="D9984" s="55" t="s">
        <v>4649</v>
      </c>
      <c r="E9984" s="55" t="s">
        <v>34597</v>
      </c>
      <c r="F9984" s="55" t="s">
        <v>4651</v>
      </c>
      <c r="G9984" s="55" t="s">
        <v>34598</v>
      </c>
      <c r="H9984" s="55">
        <v>0</v>
      </c>
    </row>
    <row r="9985" spans="1:8" ht="12.5" customHeight="1">
      <c r="A9985" s="55">
        <v>16320</v>
      </c>
      <c r="B9985" s="55">
        <v>7</v>
      </c>
      <c r="C9985" s="55" t="s">
        <v>34599</v>
      </c>
      <c r="D9985" s="55" t="s">
        <v>4649</v>
      </c>
      <c r="E9985" s="55" t="s">
        <v>34600</v>
      </c>
      <c r="F9985" s="55" t="s">
        <v>4651</v>
      </c>
      <c r="G9985" s="55" t="s">
        <v>34601</v>
      </c>
      <c r="H9985" s="55">
        <v>0</v>
      </c>
    </row>
    <row r="9986" spans="1:8" ht="12.5" customHeight="1">
      <c r="A9986" s="55">
        <v>17931</v>
      </c>
      <c r="B9986" s="55">
        <v>7</v>
      </c>
      <c r="C9986" s="55" t="s">
        <v>34602</v>
      </c>
      <c r="D9986" s="55" t="s">
        <v>4649</v>
      </c>
      <c r="E9986" s="55" t="s">
        <v>34603</v>
      </c>
      <c r="F9986" s="55" t="s">
        <v>4651</v>
      </c>
      <c r="G9986" s="55" t="s">
        <v>34604</v>
      </c>
      <c r="H9986" s="55">
        <v>0</v>
      </c>
    </row>
    <row r="9987" spans="1:8" ht="12.5" customHeight="1">
      <c r="A9987" s="55">
        <v>17954</v>
      </c>
      <c r="B9987" s="55">
        <v>7</v>
      </c>
      <c r="C9987" s="55" t="s">
        <v>34605</v>
      </c>
      <c r="D9987" s="55" t="s">
        <v>4649</v>
      </c>
      <c r="E9987" s="55" t="s">
        <v>34606</v>
      </c>
      <c r="F9987" s="55" t="s">
        <v>4651</v>
      </c>
      <c r="G9987" s="55" t="s">
        <v>34607</v>
      </c>
      <c r="H9987" s="55">
        <v>0</v>
      </c>
    </row>
    <row r="9988" spans="1:8" ht="12.5" customHeight="1">
      <c r="A9988" s="55">
        <v>19273</v>
      </c>
      <c r="B9988" s="55">
        <v>7</v>
      </c>
      <c r="C9988" s="55" t="s">
        <v>34608</v>
      </c>
      <c r="D9988" s="55" t="s">
        <v>4649</v>
      </c>
      <c r="E9988" s="55" t="s">
        <v>34609</v>
      </c>
      <c r="F9988" s="55" t="s">
        <v>4651</v>
      </c>
      <c r="G9988" s="55" t="s">
        <v>34610</v>
      </c>
      <c r="H9988" s="55">
        <v>0</v>
      </c>
    </row>
    <row r="9989" spans="1:8" ht="12.5" customHeight="1">
      <c r="A9989" s="55">
        <v>19313</v>
      </c>
      <c r="B9989" s="55">
        <v>7</v>
      </c>
      <c r="C9989" s="55" t="s">
        <v>34611</v>
      </c>
      <c r="D9989" s="55" t="s">
        <v>4649</v>
      </c>
      <c r="E9989" s="55" t="s">
        <v>34612</v>
      </c>
      <c r="F9989" s="55" t="s">
        <v>4651</v>
      </c>
      <c r="G9989" s="55" t="s">
        <v>34613</v>
      </c>
      <c r="H9989" s="55">
        <v>0</v>
      </c>
    </row>
    <row r="9990" spans="1:8" ht="12.5" customHeight="1">
      <c r="A9990" s="55">
        <v>19324</v>
      </c>
      <c r="B9990" s="55">
        <v>7</v>
      </c>
      <c r="C9990" s="55" t="s">
        <v>34614</v>
      </c>
      <c r="D9990" s="55" t="s">
        <v>4649</v>
      </c>
      <c r="E9990" s="55" t="s">
        <v>34615</v>
      </c>
      <c r="F9990" s="55" t="s">
        <v>4651</v>
      </c>
      <c r="G9990" s="55" t="s">
        <v>34616</v>
      </c>
      <c r="H9990" s="55">
        <v>0</v>
      </c>
    </row>
    <row r="9991" spans="1:8" ht="12.5" customHeight="1">
      <c r="A9991" s="55">
        <v>19487</v>
      </c>
      <c r="B9991" s="55">
        <v>7</v>
      </c>
      <c r="C9991" s="55" t="s">
        <v>34617</v>
      </c>
      <c r="D9991" s="55" t="s">
        <v>4649</v>
      </c>
      <c r="E9991" s="55" t="s">
        <v>34618</v>
      </c>
      <c r="F9991" s="55" t="s">
        <v>4651</v>
      </c>
      <c r="G9991" s="55" t="s">
        <v>34619</v>
      </c>
      <c r="H9991" s="55">
        <v>0</v>
      </c>
    </row>
    <row r="9992" spans="1:8" ht="12.5" customHeight="1">
      <c r="A9992" s="55">
        <v>19922</v>
      </c>
      <c r="B9992" s="55">
        <v>7</v>
      </c>
      <c r="C9992" s="55" t="s">
        <v>34620</v>
      </c>
      <c r="D9992" s="55" t="s">
        <v>4649</v>
      </c>
      <c r="E9992" s="55" t="s">
        <v>34621</v>
      </c>
      <c r="F9992" s="55" t="s">
        <v>4651</v>
      </c>
      <c r="G9992" s="55" t="s">
        <v>34622</v>
      </c>
      <c r="H9992" s="55">
        <v>0</v>
      </c>
    </row>
    <row r="9993" spans="1:8" ht="12.5" customHeight="1">
      <c r="A9993" s="55">
        <v>20901</v>
      </c>
      <c r="B9993" s="55">
        <v>7</v>
      </c>
      <c r="C9993" s="55" t="s">
        <v>34623</v>
      </c>
      <c r="D9993" s="55" t="s">
        <v>4649</v>
      </c>
      <c r="E9993" s="55" t="s">
        <v>34624</v>
      </c>
      <c r="F9993" s="55" t="s">
        <v>4651</v>
      </c>
      <c r="G9993" s="55" t="s">
        <v>34625</v>
      </c>
      <c r="H9993" s="55">
        <v>0</v>
      </c>
    </row>
    <row r="9994" spans="1:8" ht="12.5" customHeight="1">
      <c r="A9994" s="55">
        <v>21662</v>
      </c>
      <c r="B9994" s="55">
        <v>7</v>
      </c>
      <c r="C9994" s="55" t="s">
        <v>34626</v>
      </c>
      <c r="D9994" s="55" t="s">
        <v>4649</v>
      </c>
      <c r="E9994" s="55" t="s">
        <v>34627</v>
      </c>
      <c r="F9994" s="55" t="s">
        <v>4651</v>
      </c>
      <c r="G9994" s="55" t="s">
        <v>34628</v>
      </c>
      <c r="H9994" s="55">
        <v>0</v>
      </c>
    </row>
    <row r="9995" spans="1:8" ht="12.5" customHeight="1">
      <c r="A9995" s="55">
        <v>21664</v>
      </c>
      <c r="B9995" s="55">
        <v>7</v>
      </c>
      <c r="C9995" s="55" t="s">
        <v>34629</v>
      </c>
      <c r="D9995" s="55" t="s">
        <v>4649</v>
      </c>
      <c r="E9995" s="55" t="s">
        <v>34630</v>
      </c>
      <c r="F9995" s="55" t="s">
        <v>4651</v>
      </c>
      <c r="G9995" s="55" t="s">
        <v>34631</v>
      </c>
      <c r="H9995" s="55">
        <v>0</v>
      </c>
    </row>
    <row r="9996" spans="1:8" ht="12.5" customHeight="1">
      <c r="A9996" s="55">
        <v>22515</v>
      </c>
      <c r="B9996" s="55">
        <v>7</v>
      </c>
      <c r="C9996" s="55" t="s">
        <v>34632</v>
      </c>
      <c r="D9996" s="55" t="s">
        <v>4649</v>
      </c>
      <c r="E9996" s="55" t="s">
        <v>34633</v>
      </c>
      <c r="F9996" s="55" t="s">
        <v>4651</v>
      </c>
      <c r="G9996" s="55" t="s">
        <v>34634</v>
      </c>
      <c r="H9996" s="55">
        <v>0</v>
      </c>
    </row>
    <row r="9997" spans="1:8" ht="12.5" customHeight="1">
      <c r="A9997" s="55">
        <v>22542</v>
      </c>
      <c r="B9997" s="55">
        <v>7</v>
      </c>
      <c r="C9997" s="55" t="s">
        <v>34635</v>
      </c>
      <c r="D9997" s="55" t="s">
        <v>4649</v>
      </c>
      <c r="E9997" s="55" t="s">
        <v>34636</v>
      </c>
      <c r="F9997" s="55" t="s">
        <v>4651</v>
      </c>
      <c r="G9997" s="55" t="s">
        <v>34637</v>
      </c>
      <c r="H9997" s="55">
        <v>0</v>
      </c>
    </row>
    <row r="9998" spans="1:8" ht="12.5" customHeight="1">
      <c r="A9998" s="55">
        <v>23955</v>
      </c>
      <c r="B9998" s="55">
        <v>7</v>
      </c>
      <c r="C9998" s="55" t="s">
        <v>34638</v>
      </c>
      <c r="D9998" s="55" t="s">
        <v>4649</v>
      </c>
      <c r="E9998" s="55" t="s">
        <v>34639</v>
      </c>
      <c r="F9998" s="55" t="s">
        <v>4651</v>
      </c>
      <c r="G9998" s="55" t="s">
        <v>34640</v>
      </c>
      <c r="H9998" s="55">
        <v>0</v>
      </c>
    </row>
    <row r="9999" spans="1:8" ht="12.5" customHeight="1">
      <c r="A9999" s="55">
        <v>23991</v>
      </c>
      <c r="B9999" s="55">
        <v>7</v>
      </c>
      <c r="C9999" s="55" t="s">
        <v>34641</v>
      </c>
      <c r="D9999" s="55" t="s">
        <v>4649</v>
      </c>
      <c r="E9999" s="55" t="s">
        <v>34642</v>
      </c>
      <c r="F9999" s="55" t="s">
        <v>4651</v>
      </c>
      <c r="G9999" s="55" t="s">
        <v>34643</v>
      </c>
      <c r="H9999" s="55">
        <v>0</v>
      </c>
    </row>
    <row r="10000" spans="1:8" ht="12.5" customHeight="1">
      <c r="A10000" s="55">
        <v>24028</v>
      </c>
      <c r="B10000" s="55">
        <v>7</v>
      </c>
      <c r="C10000" s="55" t="s">
        <v>34644</v>
      </c>
      <c r="D10000" s="55" t="s">
        <v>4649</v>
      </c>
      <c r="E10000" s="55" t="s">
        <v>34645</v>
      </c>
      <c r="F10000" s="55" t="s">
        <v>4651</v>
      </c>
      <c r="G10000" s="55" t="s">
        <v>34646</v>
      </c>
      <c r="H10000" s="55">
        <v>0</v>
      </c>
    </row>
    <row r="10001" spans="1:8" ht="12.5" customHeight="1">
      <c r="A10001" s="55">
        <v>24122</v>
      </c>
      <c r="B10001" s="55">
        <v>7</v>
      </c>
      <c r="C10001" s="55" t="s">
        <v>34647</v>
      </c>
      <c r="D10001" s="55" t="s">
        <v>4649</v>
      </c>
      <c r="E10001" s="55" t="s">
        <v>34648</v>
      </c>
      <c r="F10001" s="55" t="s">
        <v>4651</v>
      </c>
      <c r="G10001" s="55" t="s">
        <v>34649</v>
      </c>
      <c r="H10001" s="55">
        <v>0</v>
      </c>
    </row>
    <row r="10002" spans="1:8" ht="12.5" customHeight="1">
      <c r="A10002" s="55">
        <v>24157</v>
      </c>
      <c r="B10002" s="55">
        <v>7</v>
      </c>
      <c r="C10002" s="55" t="s">
        <v>34650</v>
      </c>
      <c r="D10002" s="55" t="s">
        <v>4649</v>
      </c>
      <c r="E10002" s="55" t="s">
        <v>34651</v>
      </c>
      <c r="F10002" s="55" t="s">
        <v>4651</v>
      </c>
      <c r="G10002" s="55" t="s">
        <v>34652</v>
      </c>
      <c r="H10002" s="55">
        <v>0</v>
      </c>
    </row>
    <row r="10003" spans="1:8" ht="12.5" customHeight="1">
      <c r="A10003" s="55">
        <v>24871</v>
      </c>
      <c r="B10003" s="55">
        <v>7</v>
      </c>
      <c r="C10003" s="55" t="s">
        <v>34653</v>
      </c>
      <c r="D10003" s="55" t="s">
        <v>4649</v>
      </c>
      <c r="E10003" s="55" t="s">
        <v>34654</v>
      </c>
      <c r="F10003" s="55" t="s">
        <v>4651</v>
      </c>
      <c r="G10003" s="55" t="s">
        <v>34655</v>
      </c>
      <c r="H10003" s="55">
        <v>0</v>
      </c>
    </row>
    <row r="10004" spans="1:8" ht="12.5" customHeight="1">
      <c r="A10004" s="55">
        <v>25490</v>
      </c>
      <c r="B10004" s="55">
        <v>7</v>
      </c>
      <c r="C10004" s="55" t="s">
        <v>34656</v>
      </c>
      <c r="D10004" s="55" t="s">
        <v>4649</v>
      </c>
      <c r="E10004" s="55" t="s">
        <v>34657</v>
      </c>
      <c r="F10004" s="55" t="s">
        <v>4651</v>
      </c>
      <c r="G10004" s="55" t="s">
        <v>34658</v>
      </c>
      <c r="H10004" s="55">
        <v>0</v>
      </c>
    </row>
    <row r="10005" spans="1:8" ht="12.5" customHeight="1">
      <c r="A10005" s="55">
        <v>25797</v>
      </c>
      <c r="B10005" s="55">
        <v>7</v>
      </c>
      <c r="C10005" s="55" t="s">
        <v>34659</v>
      </c>
      <c r="D10005" s="55" t="s">
        <v>4649</v>
      </c>
      <c r="E10005" s="55" t="s">
        <v>34660</v>
      </c>
      <c r="F10005" s="55" t="s">
        <v>4651</v>
      </c>
      <c r="G10005" s="55" t="s">
        <v>34661</v>
      </c>
      <c r="H10005" s="55">
        <v>0</v>
      </c>
    </row>
    <row r="10006" spans="1:8" ht="12.5" customHeight="1">
      <c r="A10006" s="55">
        <v>26418</v>
      </c>
      <c r="B10006" s="55">
        <v>7</v>
      </c>
      <c r="C10006" s="55" t="s">
        <v>34662</v>
      </c>
      <c r="D10006" s="55" t="s">
        <v>4649</v>
      </c>
      <c r="E10006" s="55" t="s">
        <v>34663</v>
      </c>
      <c r="F10006" s="55" t="s">
        <v>4651</v>
      </c>
      <c r="G10006" s="55" t="s">
        <v>34664</v>
      </c>
      <c r="H10006" s="55">
        <v>0</v>
      </c>
    </row>
    <row r="10007" spans="1:8" ht="12.5" customHeight="1">
      <c r="A10007" s="55">
        <v>28406</v>
      </c>
      <c r="B10007" s="55">
        <v>7</v>
      </c>
      <c r="C10007" s="55" t="s">
        <v>34665</v>
      </c>
      <c r="D10007" s="55" t="s">
        <v>4649</v>
      </c>
      <c r="E10007" s="55" t="s">
        <v>34666</v>
      </c>
      <c r="F10007" s="55" t="s">
        <v>4651</v>
      </c>
      <c r="G10007" s="55" t="s">
        <v>34667</v>
      </c>
      <c r="H10007" s="55">
        <v>0</v>
      </c>
    </row>
    <row r="10008" spans="1:8" ht="12.5" customHeight="1">
      <c r="A10008" s="55">
        <v>28441</v>
      </c>
      <c r="B10008" s="55">
        <v>7</v>
      </c>
      <c r="C10008" s="55" t="s">
        <v>34668</v>
      </c>
      <c r="D10008" s="55" t="s">
        <v>4649</v>
      </c>
      <c r="E10008" s="55" t="s">
        <v>34669</v>
      </c>
      <c r="F10008" s="55" t="s">
        <v>4651</v>
      </c>
      <c r="G10008" s="55" t="s">
        <v>34670</v>
      </c>
      <c r="H10008" s="55">
        <v>0</v>
      </c>
    </row>
    <row r="10009" spans="1:8" ht="12.5" customHeight="1">
      <c r="A10009" s="55">
        <v>28685</v>
      </c>
      <c r="B10009" s="55">
        <v>7</v>
      </c>
      <c r="C10009" s="55" t="s">
        <v>34671</v>
      </c>
      <c r="D10009" s="55" t="s">
        <v>4649</v>
      </c>
      <c r="E10009" s="55" t="s">
        <v>34672</v>
      </c>
      <c r="F10009" s="55" t="s">
        <v>4651</v>
      </c>
      <c r="G10009" s="55" t="s">
        <v>34673</v>
      </c>
      <c r="H10009" s="55">
        <v>0</v>
      </c>
    </row>
    <row r="10010" spans="1:8" ht="12.5" customHeight="1">
      <c r="A10010" s="55">
        <v>28722</v>
      </c>
      <c r="B10010" s="55">
        <v>7</v>
      </c>
      <c r="C10010" s="55" t="s">
        <v>34674</v>
      </c>
      <c r="D10010" s="55" t="s">
        <v>4649</v>
      </c>
      <c r="E10010" s="55" t="s">
        <v>34675</v>
      </c>
      <c r="F10010" s="55" t="s">
        <v>4651</v>
      </c>
      <c r="G10010" s="55" t="s">
        <v>34676</v>
      </c>
      <c r="H10010" s="55">
        <v>0</v>
      </c>
    </row>
    <row r="10011" spans="1:8" ht="12.5" customHeight="1">
      <c r="A10011" s="55">
        <v>28757</v>
      </c>
      <c r="B10011" s="55">
        <v>7</v>
      </c>
      <c r="C10011" s="55" t="s">
        <v>34677</v>
      </c>
      <c r="D10011" s="55" t="s">
        <v>4649</v>
      </c>
      <c r="E10011" s="55" t="s">
        <v>34678</v>
      </c>
      <c r="F10011" s="55" t="s">
        <v>4651</v>
      </c>
      <c r="G10011" s="55" t="s">
        <v>34679</v>
      </c>
      <c r="H10011" s="55">
        <v>0</v>
      </c>
    </row>
    <row r="10012" spans="1:8" ht="12.5" customHeight="1">
      <c r="A10012" s="55">
        <v>11439</v>
      </c>
      <c r="B10012" s="55">
        <v>7</v>
      </c>
      <c r="C10012" s="55" t="s">
        <v>34680</v>
      </c>
      <c r="D10012" s="55" t="s">
        <v>4649</v>
      </c>
      <c r="E10012" s="55" t="s">
        <v>34681</v>
      </c>
      <c r="F10012" s="55" t="s">
        <v>4651</v>
      </c>
      <c r="G10012" s="55" t="s">
        <v>34682</v>
      </c>
      <c r="H10012" s="55">
        <v>0</v>
      </c>
    </row>
    <row r="10013" spans="1:8" ht="12.5" customHeight="1">
      <c r="A10013" s="55">
        <v>11576</v>
      </c>
      <c r="B10013" s="55">
        <v>7</v>
      </c>
      <c r="C10013" s="55" t="s">
        <v>34683</v>
      </c>
      <c r="D10013" s="55" t="s">
        <v>4649</v>
      </c>
      <c r="E10013" s="55" t="s">
        <v>34684</v>
      </c>
      <c r="F10013" s="55" t="s">
        <v>4651</v>
      </c>
      <c r="G10013" s="55" t="s">
        <v>34685</v>
      </c>
      <c r="H10013" s="55">
        <v>0</v>
      </c>
    </row>
    <row r="10014" spans="1:8" ht="12.5" customHeight="1">
      <c r="A10014" s="55">
        <v>12641</v>
      </c>
      <c r="B10014" s="55">
        <v>7</v>
      </c>
      <c r="C10014" s="55" t="s">
        <v>34686</v>
      </c>
      <c r="D10014" s="55" t="s">
        <v>4649</v>
      </c>
      <c r="E10014" s="55" t="s">
        <v>34687</v>
      </c>
      <c r="F10014" s="55" t="s">
        <v>4651</v>
      </c>
      <c r="G10014" s="55" t="s">
        <v>34688</v>
      </c>
      <c r="H10014" s="55">
        <v>0</v>
      </c>
    </row>
    <row r="10015" spans="1:8" ht="12.5" customHeight="1">
      <c r="A10015" s="55">
        <v>14829</v>
      </c>
      <c r="B10015" s="55">
        <v>7</v>
      </c>
      <c r="C10015" s="55" t="s">
        <v>34689</v>
      </c>
      <c r="D10015" s="55" t="s">
        <v>4649</v>
      </c>
      <c r="E10015" s="55" t="s">
        <v>34690</v>
      </c>
      <c r="F10015" s="55" t="s">
        <v>4651</v>
      </c>
      <c r="G10015" s="55" t="s">
        <v>34691</v>
      </c>
      <c r="H10015" s="55">
        <v>0</v>
      </c>
    </row>
    <row r="10016" spans="1:8" ht="12.5" customHeight="1">
      <c r="A10016" s="55">
        <v>15450</v>
      </c>
      <c r="B10016" s="55">
        <v>7</v>
      </c>
      <c r="C10016" s="55" t="s">
        <v>34692</v>
      </c>
      <c r="D10016" s="55" t="s">
        <v>4649</v>
      </c>
      <c r="E10016" s="55" t="s">
        <v>34693</v>
      </c>
      <c r="F10016" s="55" t="s">
        <v>4651</v>
      </c>
      <c r="G10016" s="55" t="s">
        <v>34694</v>
      </c>
      <c r="H10016" s="55">
        <v>0</v>
      </c>
    </row>
    <row r="10017" spans="1:8" ht="12.5" customHeight="1">
      <c r="A10017" s="55">
        <v>15650</v>
      </c>
      <c r="B10017" s="55">
        <v>7</v>
      </c>
      <c r="C10017" s="55" t="s">
        <v>34695</v>
      </c>
      <c r="D10017" s="55" t="s">
        <v>4649</v>
      </c>
      <c r="E10017" s="55" t="s">
        <v>34696</v>
      </c>
      <c r="F10017" s="55" t="s">
        <v>4651</v>
      </c>
      <c r="G10017" s="55" t="s">
        <v>34697</v>
      </c>
      <c r="H10017" s="55">
        <v>0</v>
      </c>
    </row>
    <row r="10018" spans="1:8" ht="12.5" customHeight="1">
      <c r="A10018" s="55">
        <v>15666</v>
      </c>
      <c r="B10018" s="55">
        <v>7</v>
      </c>
      <c r="C10018" s="55" t="s">
        <v>34698</v>
      </c>
      <c r="D10018" s="55" t="s">
        <v>4649</v>
      </c>
      <c r="E10018" s="55" t="s">
        <v>34699</v>
      </c>
      <c r="F10018" s="55" t="s">
        <v>4651</v>
      </c>
      <c r="G10018" s="55" t="s">
        <v>34700</v>
      </c>
      <c r="H10018" s="55">
        <v>0</v>
      </c>
    </row>
    <row r="10019" spans="1:8" ht="12.5" customHeight="1">
      <c r="A10019" s="55">
        <v>16508</v>
      </c>
      <c r="B10019" s="55">
        <v>7</v>
      </c>
      <c r="C10019" s="55" t="s">
        <v>34701</v>
      </c>
      <c r="D10019" s="55" t="s">
        <v>4649</v>
      </c>
      <c r="E10019" s="55" t="s">
        <v>34702</v>
      </c>
      <c r="F10019" s="55" t="s">
        <v>4651</v>
      </c>
      <c r="G10019" s="55" t="s">
        <v>34703</v>
      </c>
      <c r="H10019" s="55">
        <v>0</v>
      </c>
    </row>
    <row r="10020" spans="1:8" ht="12.5" customHeight="1">
      <c r="A10020" s="55">
        <v>16577</v>
      </c>
      <c r="B10020" s="55">
        <v>7</v>
      </c>
      <c r="C10020" s="55" t="s">
        <v>34704</v>
      </c>
      <c r="D10020" s="55" t="s">
        <v>4649</v>
      </c>
      <c r="E10020" s="55" t="s">
        <v>34705</v>
      </c>
      <c r="F10020" s="55" t="s">
        <v>4651</v>
      </c>
      <c r="G10020" s="55" t="s">
        <v>34706</v>
      </c>
      <c r="H10020" s="55">
        <v>0</v>
      </c>
    </row>
    <row r="10021" spans="1:8" ht="12.5" customHeight="1">
      <c r="A10021" s="55">
        <v>17822</v>
      </c>
      <c r="B10021" s="55">
        <v>7</v>
      </c>
      <c r="C10021" s="55" t="s">
        <v>34707</v>
      </c>
      <c r="D10021" s="55" t="s">
        <v>4649</v>
      </c>
      <c r="E10021" s="55" t="s">
        <v>34708</v>
      </c>
      <c r="F10021" s="55" t="s">
        <v>4651</v>
      </c>
      <c r="G10021" s="55" t="s">
        <v>34709</v>
      </c>
      <c r="H10021" s="55">
        <v>0</v>
      </c>
    </row>
    <row r="10022" spans="1:8" ht="12.5" customHeight="1">
      <c r="A10022" s="55">
        <v>18014</v>
      </c>
      <c r="B10022" s="55">
        <v>7</v>
      </c>
      <c r="C10022" s="55" t="s">
        <v>34710</v>
      </c>
      <c r="D10022" s="55" t="s">
        <v>4649</v>
      </c>
      <c r="E10022" s="55" t="s">
        <v>34711</v>
      </c>
      <c r="F10022" s="55" t="s">
        <v>4651</v>
      </c>
      <c r="G10022" s="55" t="s">
        <v>34712</v>
      </c>
      <c r="H10022" s="55">
        <v>0</v>
      </c>
    </row>
    <row r="10023" spans="1:8" ht="12.5" customHeight="1">
      <c r="A10023" s="55">
        <v>18025</v>
      </c>
      <c r="B10023" s="55">
        <v>7</v>
      </c>
      <c r="C10023" s="55" t="s">
        <v>34713</v>
      </c>
      <c r="D10023" s="55" t="s">
        <v>4649</v>
      </c>
      <c r="E10023" s="55" t="s">
        <v>34714</v>
      </c>
      <c r="F10023" s="55" t="s">
        <v>4651</v>
      </c>
      <c r="G10023" s="55" t="s">
        <v>34715</v>
      </c>
      <c r="H10023" s="55">
        <v>0</v>
      </c>
    </row>
    <row r="10024" spans="1:8" ht="12.5" customHeight="1">
      <c r="A10024" s="55">
        <v>19276</v>
      </c>
      <c r="B10024" s="55">
        <v>7</v>
      </c>
      <c r="C10024" s="55" t="s">
        <v>34716</v>
      </c>
      <c r="D10024" s="55" t="s">
        <v>4649</v>
      </c>
      <c r="E10024" s="55" t="s">
        <v>34717</v>
      </c>
      <c r="F10024" s="55" t="s">
        <v>4651</v>
      </c>
      <c r="G10024" s="55" t="s">
        <v>34718</v>
      </c>
      <c r="H10024" s="55">
        <v>0</v>
      </c>
    </row>
    <row r="10025" spans="1:8" ht="12.5" customHeight="1">
      <c r="A10025" s="55">
        <v>19281</v>
      </c>
      <c r="B10025" s="55">
        <v>7</v>
      </c>
      <c r="C10025" s="55" t="s">
        <v>34719</v>
      </c>
      <c r="D10025" s="55" t="s">
        <v>4649</v>
      </c>
      <c r="E10025" s="55" t="s">
        <v>34720</v>
      </c>
      <c r="F10025" s="55" t="s">
        <v>4651</v>
      </c>
      <c r="G10025" s="55" t="s">
        <v>34721</v>
      </c>
      <c r="H10025" s="55">
        <v>0</v>
      </c>
    </row>
    <row r="10026" spans="1:8" ht="12.5" customHeight="1">
      <c r="A10026" s="55">
        <v>19319</v>
      </c>
      <c r="B10026" s="55">
        <v>7</v>
      </c>
      <c r="C10026" s="55" t="s">
        <v>34722</v>
      </c>
      <c r="D10026" s="55" t="s">
        <v>4649</v>
      </c>
      <c r="E10026" s="55" t="s">
        <v>34723</v>
      </c>
      <c r="F10026" s="55" t="s">
        <v>4651</v>
      </c>
      <c r="G10026" s="55" t="s">
        <v>34724</v>
      </c>
      <c r="H10026" s="55">
        <v>0</v>
      </c>
    </row>
    <row r="10027" spans="1:8" ht="12.5" customHeight="1">
      <c r="A10027" s="55">
        <v>19366</v>
      </c>
      <c r="B10027" s="55">
        <v>7</v>
      </c>
      <c r="C10027" s="55" t="s">
        <v>34725</v>
      </c>
      <c r="D10027" s="55" t="s">
        <v>4649</v>
      </c>
      <c r="E10027" s="55" t="s">
        <v>34726</v>
      </c>
      <c r="F10027" s="55" t="s">
        <v>4651</v>
      </c>
      <c r="G10027" s="55" t="s">
        <v>34727</v>
      </c>
      <c r="H10027" s="55">
        <v>0</v>
      </c>
    </row>
    <row r="10028" spans="1:8" ht="12.5" customHeight="1">
      <c r="A10028" s="55">
        <v>19474</v>
      </c>
      <c r="B10028" s="55">
        <v>7</v>
      </c>
      <c r="C10028" s="55" t="s">
        <v>34728</v>
      </c>
      <c r="D10028" s="55" t="s">
        <v>4649</v>
      </c>
      <c r="E10028" s="55" t="s">
        <v>34729</v>
      </c>
      <c r="F10028" s="55" t="s">
        <v>4651</v>
      </c>
      <c r="G10028" s="55" t="s">
        <v>34730</v>
      </c>
      <c r="H10028" s="55">
        <v>0</v>
      </c>
    </row>
    <row r="10029" spans="1:8" ht="12.5" customHeight="1">
      <c r="A10029" s="55">
        <v>19521</v>
      </c>
      <c r="B10029" s="55">
        <v>7</v>
      </c>
      <c r="C10029" s="55" t="s">
        <v>34731</v>
      </c>
      <c r="D10029" s="55" t="s">
        <v>4649</v>
      </c>
      <c r="E10029" s="55" t="s">
        <v>34732</v>
      </c>
      <c r="F10029" s="55" t="s">
        <v>4651</v>
      </c>
      <c r="G10029" s="55" t="s">
        <v>34733</v>
      </c>
      <c r="H10029" s="55">
        <v>0</v>
      </c>
    </row>
    <row r="10030" spans="1:8" ht="12.5" customHeight="1">
      <c r="A10030" s="55">
        <v>20796</v>
      </c>
      <c r="B10030" s="55">
        <v>7</v>
      </c>
      <c r="C10030" s="55" t="s">
        <v>34734</v>
      </c>
      <c r="D10030" s="55" t="s">
        <v>4649</v>
      </c>
      <c r="E10030" s="55" t="s">
        <v>34735</v>
      </c>
      <c r="F10030" s="55" t="s">
        <v>4651</v>
      </c>
      <c r="G10030" s="55" t="s">
        <v>34736</v>
      </c>
      <c r="H10030" s="55">
        <v>0</v>
      </c>
    </row>
    <row r="10031" spans="1:8" ht="12.5" customHeight="1">
      <c r="A10031" s="55">
        <v>22378</v>
      </c>
      <c r="B10031" s="55">
        <v>7</v>
      </c>
      <c r="C10031" s="55" t="s">
        <v>34737</v>
      </c>
      <c r="D10031" s="55" t="s">
        <v>4649</v>
      </c>
      <c r="E10031" s="55" t="s">
        <v>34738</v>
      </c>
      <c r="F10031" s="55" t="s">
        <v>4651</v>
      </c>
      <c r="G10031" s="55" t="s">
        <v>34739</v>
      </c>
      <c r="H10031" s="55">
        <v>0</v>
      </c>
    </row>
    <row r="10032" spans="1:8" ht="12.5" customHeight="1">
      <c r="A10032" s="55">
        <v>23595</v>
      </c>
      <c r="B10032" s="55">
        <v>7</v>
      </c>
      <c r="C10032" s="55" t="s">
        <v>34740</v>
      </c>
      <c r="D10032" s="55" t="s">
        <v>4649</v>
      </c>
      <c r="E10032" s="55" t="s">
        <v>34741</v>
      </c>
      <c r="F10032" s="55" t="s">
        <v>4651</v>
      </c>
      <c r="G10032" s="55" t="s">
        <v>34742</v>
      </c>
      <c r="H10032" s="55">
        <v>0</v>
      </c>
    </row>
    <row r="10033" spans="1:8" ht="12.5" customHeight="1">
      <c r="A10033" s="55">
        <v>23603</v>
      </c>
      <c r="B10033" s="55">
        <v>7</v>
      </c>
      <c r="C10033" s="55" t="s">
        <v>34743</v>
      </c>
      <c r="D10033" s="55" t="s">
        <v>4649</v>
      </c>
      <c r="E10033" s="55" t="s">
        <v>34744</v>
      </c>
      <c r="F10033" s="55" t="s">
        <v>4651</v>
      </c>
      <c r="G10033" s="55" t="s">
        <v>34745</v>
      </c>
      <c r="H10033" s="55">
        <v>0</v>
      </c>
    </row>
    <row r="10034" spans="1:8" ht="12.5" customHeight="1">
      <c r="A10034" s="55">
        <v>23932</v>
      </c>
      <c r="B10034" s="55">
        <v>7</v>
      </c>
      <c r="C10034" s="55" t="s">
        <v>34746</v>
      </c>
      <c r="D10034" s="55" t="s">
        <v>4649</v>
      </c>
      <c r="E10034" s="55" t="s">
        <v>34747</v>
      </c>
      <c r="F10034" s="55" t="s">
        <v>4651</v>
      </c>
      <c r="G10034" s="55" t="s">
        <v>34748</v>
      </c>
      <c r="H10034" s="55">
        <v>0</v>
      </c>
    </row>
    <row r="10035" spans="1:8" ht="12.5" customHeight="1">
      <c r="A10035" s="55">
        <v>24010</v>
      </c>
      <c r="B10035" s="55">
        <v>7</v>
      </c>
      <c r="C10035" s="55" t="s">
        <v>34749</v>
      </c>
      <c r="D10035" s="55" t="s">
        <v>4649</v>
      </c>
      <c r="E10035" s="55" t="s">
        <v>34750</v>
      </c>
      <c r="F10035" s="55" t="s">
        <v>4651</v>
      </c>
      <c r="G10035" s="55" t="s">
        <v>34751</v>
      </c>
      <c r="H10035" s="55">
        <v>0</v>
      </c>
    </row>
    <row r="10036" spans="1:8" ht="12.5" customHeight="1">
      <c r="A10036" s="55">
        <v>24700</v>
      </c>
      <c r="B10036" s="55">
        <v>7</v>
      </c>
      <c r="C10036" s="55" t="s">
        <v>34752</v>
      </c>
      <c r="D10036" s="55" t="s">
        <v>4649</v>
      </c>
      <c r="E10036" s="55" t="s">
        <v>34753</v>
      </c>
      <c r="F10036" s="55" t="s">
        <v>4651</v>
      </c>
      <c r="G10036" s="55" t="s">
        <v>34754</v>
      </c>
      <c r="H10036" s="55">
        <v>0</v>
      </c>
    </row>
    <row r="10037" spans="1:8" ht="12.5" customHeight="1">
      <c r="A10037" s="55">
        <v>25466</v>
      </c>
      <c r="B10037" s="55">
        <v>7</v>
      </c>
      <c r="C10037" s="55" t="s">
        <v>34755</v>
      </c>
      <c r="D10037" s="55" t="s">
        <v>4649</v>
      </c>
      <c r="E10037" s="55" t="s">
        <v>34756</v>
      </c>
      <c r="F10037" s="55" t="s">
        <v>4651</v>
      </c>
      <c r="G10037" s="55" t="s">
        <v>34757</v>
      </c>
      <c r="H10037" s="55">
        <v>0</v>
      </c>
    </row>
    <row r="10038" spans="1:8" ht="12.5" customHeight="1">
      <c r="A10038" s="55">
        <v>26827</v>
      </c>
      <c r="B10038" s="55">
        <v>7</v>
      </c>
      <c r="C10038" s="55" t="s">
        <v>34758</v>
      </c>
      <c r="D10038" s="55" t="s">
        <v>4649</v>
      </c>
      <c r="E10038" s="55" t="s">
        <v>34759</v>
      </c>
      <c r="F10038" s="55" t="s">
        <v>4651</v>
      </c>
      <c r="G10038" s="55" t="s">
        <v>34760</v>
      </c>
      <c r="H10038" s="55">
        <v>0</v>
      </c>
    </row>
    <row r="10039" spans="1:8" ht="12.5" customHeight="1">
      <c r="A10039" s="55">
        <v>26904</v>
      </c>
      <c r="B10039" s="55">
        <v>7</v>
      </c>
      <c r="C10039" s="55" t="s">
        <v>34761</v>
      </c>
      <c r="D10039" s="55" t="s">
        <v>4649</v>
      </c>
      <c r="E10039" s="55" t="s">
        <v>34762</v>
      </c>
      <c r="F10039" s="55" t="s">
        <v>4651</v>
      </c>
      <c r="G10039" s="55" t="s">
        <v>34763</v>
      </c>
      <c r="H10039" s="55">
        <v>0</v>
      </c>
    </row>
    <row r="10040" spans="1:8" ht="12.5" customHeight="1">
      <c r="A10040" s="55">
        <v>27167</v>
      </c>
      <c r="B10040" s="55">
        <v>7</v>
      </c>
      <c r="C10040" s="55" t="s">
        <v>34764</v>
      </c>
      <c r="D10040" s="55" t="s">
        <v>4649</v>
      </c>
      <c r="E10040" s="55" t="s">
        <v>34765</v>
      </c>
      <c r="F10040" s="55" t="s">
        <v>4651</v>
      </c>
      <c r="G10040" s="55" t="s">
        <v>34766</v>
      </c>
      <c r="H10040" s="55">
        <v>0</v>
      </c>
    </row>
    <row r="10041" spans="1:8" ht="12.5" customHeight="1">
      <c r="A10041" s="55">
        <v>27903</v>
      </c>
      <c r="B10041" s="55">
        <v>7</v>
      </c>
      <c r="C10041" s="55" t="s">
        <v>34767</v>
      </c>
      <c r="D10041" s="55" t="s">
        <v>4649</v>
      </c>
      <c r="E10041" s="55" t="s">
        <v>34768</v>
      </c>
      <c r="F10041" s="55" t="s">
        <v>4651</v>
      </c>
      <c r="G10041" s="55" t="s">
        <v>34769</v>
      </c>
      <c r="H10041" s="55">
        <v>0</v>
      </c>
    </row>
    <row r="10042" spans="1:8" ht="12.5" customHeight="1">
      <c r="A10042" s="55">
        <v>29419</v>
      </c>
      <c r="B10042" s="55">
        <v>7</v>
      </c>
      <c r="C10042" s="55" t="s">
        <v>34770</v>
      </c>
      <c r="D10042" s="55" t="s">
        <v>4649</v>
      </c>
      <c r="E10042" s="55" t="s">
        <v>34771</v>
      </c>
      <c r="F10042" s="55" t="s">
        <v>4651</v>
      </c>
      <c r="G10042" s="55" t="s">
        <v>34772</v>
      </c>
      <c r="H10042" s="55">
        <v>0</v>
      </c>
    </row>
    <row r="10043" spans="1:8" ht="12.5" customHeight="1">
      <c r="A10043" s="55">
        <v>29421</v>
      </c>
      <c r="B10043" s="55">
        <v>7</v>
      </c>
      <c r="C10043" s="55" t="s">
        <v>34773</v>
      </c>
      <c r="D10043" s="55" t="s">
        <v>4649</v>
      </c>
      <c r="E10043" s="55" t="s">
        <v>34774</v>
      </c>
      <c r="F10043" s="55" t="s">
        <v>4651</v>
      </c>
      <c r="G10043" s="55" t="s">
        <v>34775</v>
      </c>
      <c r="H10043" s="55">
        <v>0</v>
      </c>
    </row>
    <row r="10044" spans="1:8" ht="12.5" customHeight="1">
      <c r="A10044" s="55">
        <v>11241</v>
      </c>
      <c r="B10044" s="55">
        <v>7</v>
      </c>
      <c r="C10044" s="55" t="s">
        <v>34776</v>
      </c>
      <c r="D10044" s="55" t="s">
        <v>4649</v>
      </c>
      <c r="E10044" s="55" t="s">
        <v>34777</v>
      </c>
      <c r="F10044" s="55" t="s">
        <v>4651</v>
      </c>
      <c r="G10044" s="55" t="s">
        <v>34778</v>
      </c>
      <c r="H10044" s="55">
        <v>0</v>
      </c>
    </row>
    <row r="10045" spans="1:8" ht="12.5" customHeight="1">
      <c r="A10045" s="55">
        <v>11409</v>
      </c>
      <c r="B10045" s="55">
        <v>7</v>
      </c>
      <c r="C10045" s="55" t="s">
        <v>34779</v>
      </c>
      <c r="D10045" s="55" t="s">
        <v>4649</v>
      </c>
      <c r="E10045" s="55" t="s">
        <v>34780</v>
      </c>
      <c r="F10045" s="55" t="s">
        <v>4651</v>
      </c>
      <c r="G10045" s="55" t="s">
        <v>34781</v>
      </c>
      <c r="H10045" s="55">
        <v>0</v>
      </c>
    </row>
    <row r="10046" spans="1:8" ht="12.5" customHeight="1">
      <c r="A10046" s="55">
        <v>11479</v>
      </c>
      <c r="B10046" s="55">
        <v>7</v>
      </c>
      <c r="C10046" s="55" t="s">
        <v>34782</v>
      </c>
      <c r="D10046" s="55" t="s">
        <v>4649</v>
      </c>
      <c r="E10046" s="55" t="s">
        <v>34783</v>
      </c>
      <c r="F10046" s="55" t="s">
        <v>4651</v>
      </c>
      <c r="G10046" s="55" t="s">
        <v>34784</v>
      </c>
      <c r="H10046" s="55">
        <v>0</v>
      </c>
    </row>
    <row r="10047" spans="1:8" ht="12.5" customHeight="1">
      <c r="A10047" s="55">
        <v>12290</v>
      </c>
      <c r="B10047" s="55">
        <v>7</v>
      </c>
      <c r="C10047" s="55" t="s">
        <v>34785</v>
      </c>
      <c r="D10047" s="55" t="s">
        <v>4649</v>
      </c>
      <c r="E10047" s="55" t="s">
        <v>34786</v>
      </c>
      <c r="F10047" s="55" t="s">
        <v>4651</v>
      </c>
      <c r="G10047" s="55" t="s">
        <v>34787</v>
      </c>
      <c r="H10047" s="55">
        <v>0</v>
      </c>
    </row>
    <row r="10048" spans="1:8" ht="12.5" customHeight="1">
      <c r="A10048" s="55">
        <v>12557</v>
      </c>
      <c r="B10048" s="55">
        <v>7</v>
      </c>
      <c r="C10048" s="55" t="s">
        <v>34788</v>
      </c>
      <c r="D10048" s="55" t="s">
        <v>4649</v>
      </c>
      <c r="E10048" s="55" t="s">
        <v>34789</v>
      </c>
      <c r="F10048" s="55" t="s">
        <v>4651</v>
      </c>
      <c r="G10048" s="55" t="s">
        <v>34790</v>
      </c>
      <c r="H10048" s="55">
        <v>0</v>
      </c>
    </row>
    <row r="10049" spans="1:8" ht="12.5" customHeight="1">
      <c r="A10049" s="55">
        <v>12830</v>
      </c>
      <c r="B10049" s="55">
        <v>7</v>
      </c>
      <c r="C10049" s="55" t="s">
        <v>34791</v>
      </c>
      <c r="D10049" s="55" t="s">
        <v>4649</v>
      </c>
      <c r="E10049" s="55" t="s">
        <v>34792</v>
      </c>
      <c r="F10049" s="55" t="s">
        <v>4651</v>
      </c>
      <c r="G10049" s="55" t="s">
        <v>34793</v>
      </c>
      <c r="H10049" s="55">
        <v>0</v>
      </c>
    </row>
    <row r="10050" spans="1:8" ht="12.5" customHeight="1">
      <c r="A10050" s="55">
        <v>12866</v>
      </c>
      <c r="B10050" s="55">
        <v>7</v>
      </c>
      <c r="C10050" s="55" t="s">
        <v>34794</v>
      </c>
      <c r="D10050" s="55" t="s">
        <v>4649</v>
      </c>
      <c r="E10050" s="55" t="s">
        <v>34795</v>
      </c>
      <c r="F10050" s="55" t="s">
        <v>4651</v>
      </c>
      <c r="G10050" s="55" t="s">
        <v>34796</v>
      </c>
      <c r="H10050" s="55">
        <v>0</v>
      </c>
    </row>
    <row r="10051" spans="1:8" ht="12.5" customHeight="1">
      <c r="A10051" s="55">
        <v>13552</v>
      </c>
      <c r="B10051" s="55">
        <v>7</v>
      </c>
      <c r="C10051" s="55" t="s">
        <v>34797</v>
      </c>
      <c r="D10051" s="55" t="s">
        <v>4649</v>
      </c>
      <c r="E10051" s="55" t="s">
        <v>34798</v>
      </c>
      <c r="F10051" s="55" t="s">
        <v>4651</v>
      </c>
      <c r="G10051" s="55" t="s">
        <v>34799</v>
      </c>
      <c r="H10051" s="55">
        <v>0</v>
      </c>
    </row>
    <row r="10052" spans="1:8" ht="12.5" customHeight="1">
      <c r="A10052" s="55">
        <v>14807</v>
      </c>
      <c r="B10052" s="55">
        <v>7</v>
      </c>
      <c r="C10052" s="55" t="s">
        <v>34800</v>
      </c>
      <c r="D10052" s="55" t="s">
        <v>4649</v>
      </c>
      <c r="E10052" s="55" t="s">
        <v>34801</v>
      </c>
      <c r="F10052" s="55" t="s">
        <v>4651</v>
      </c>
      <c r="G10052" s="55" t="s">
        <v>34802</v>
      </c>
      <c r="H10052" s="55">
        <v>0</v>
      </c>
    </row>
    <row r="10053" spans="1:8" ht="12.5" customHeight="1">
      <c r="A10053" s="55">
        <v>14850</v>
      </c>
      <c r="B10053" s="55">
        <v>7</v>
      </c>
      <c r="C10053" s="55" t="s">
        <v>34803</v>
      </c>
      <c r="D10053" s="55" t="s">
        <v>4649</v>
      </c>
      <c r="E10053" s="55" t="s">
        <v>34804</v>
      </c>
      <c r="F10053" s="55" t="s">
        <v>4651</v>
      </c>
      <c r="G10053" s="55" t="s">
        <v>34805</v>
      </c>
      <c r="H10053" s="55">
        <v>0</v>
      </c>
    </row>
    <row r="10054" spans="1:8" ht="12.5" customHeight="1">
      <c r="A10054" s="55">
        <v>15066</v>
      </c>
      <c r="B10054" s="55">
        <v>7</v>
      </c>
      <c r="C10054" s="55" t="s">
        <v>34806</v>
      </c>
      <c r="D10054" s="55" t="s">
        <v>4649</v>
      </c>
      <c r="E10054" s="55" t="s">
        <v>34807</v>
      </c>
      <c r="F10054" s="55" t="s">
        <v>4651</v>
      </c>
      <c r="G10054" s="55" t="s">
        <v>34808</v>
      </c>
      <c r="H10054" s="55">
        <v>0</v>
      </c>
    </row>
    <row r="10055" spans="1:8" ht="12.5" customHeight="1">
      <c r="A10055" s="55">
        <v>16323</v>
      </c>
      <c r="B10055" s="55">
        <v>7</v>
      </c>
      <c r="C10055" s="55" t="s">
        <v>34809</v>
      </c>
      <c r="D10055" s="55" t="s">
        <v>4649</v>
      </c>
      <c r="E10055" s="55" t="s">
        <v>34810</v>
      </c>
      <c r="F10055" s="55" t="s">
        <v>4651</v>
      </c>
      <c r="G10055" s="55" t="s">
        <v>34811</v>
      </c>
      <c r="H10055" s="55">
        <v>0</v>
      </c>
    </row>
    <row r="10056" spans="1:8" ht="12.5" customHeight="1">
      <c r="A10056" s="55">
        <v>17647</v>
      </c>
      <c r="B10056" s="55">
        <v>7</v>
      </c>
      <c r="C10056" s="55" t="s">
        <v>34812</v>
      </c>
      <c r="D10056" s="55" t="s">
        <v>4649</v>
      </c>
      <c r="E10056" s="55" t="s">
        <v>34813</v>
      </c>
      <c r="F10056" s="55" t="s">
        <v>4651</v>
      </c>
      <c r="G10056" s="55" t="s">
        <v>34814</v>
      </c>
      <c r="H10056" s="55">
        <v>0</v>
      </c>
    </row>
    <row r="10057" spans="1:8" ht="12.5" customHeight="1">
      <c r="A10057" s="55">
        <v>18163</v>
      </c>
      <c r="B10057" s="55">
        <v>7</v>
      </c>
      <c r="C10057" s="55" t="s">
        <v>34815</v>
      </c>
      <c r="D10057" s="55" t="s">
        <v>4649</v>
      </c>
      <c r="E10057" s="55" t="s">
        <v>34816</v>
      </c>
      <c r="F10057" s="55" t="s">
        <v>4651</v>
      </c>
      <c r="G10057" s="55" t="s">
        <v>34817</v>
      </c>
      <c r="H10057" s="55">
        <v>0</v>
      </c>
    </row>
    <row r="10058" spans="1:8" ht="12.5" customHeight="1">
      <c r="A10058" s="55">
        <v>19045</v>
      </c>
      <c r="B10058" s="55">
        <v>7</v>
      </c>
      <c r="C10058" s="55" t="s">
        <v>34818</v>
      </c>
      <c r="D10058" s="55" t="s">
        <v>4649</v>
      </c>
      <c r="E10058" s="55" t="s">
        <v>34819</v>
      </c>
      <c r="F10058" s="55" t="s">
        <v>4651</v>
      </c>
      <c r="G10058" s="55" t="s">
        <v>34820</v>
      </c>
      <c r="H10058" s="55">
        <v>0</v>
      </c>
    </row>
    <row r="10059" spans="1:8" ht="12.5" customHeight="1">
      <c r="A10059" s="55">
        <v>19374</v>
      </c>
      <c r="B10059" s="55">
        <v>7</v>
      </c>
      <c r="C10059" s="55" t="s">
        <v>34821</v>
      </c>
      <c r="D10059" s="55" t="s">
        <v>4649</v>
      </c>
      <c r="E10059" s="55" t="s">
        <v>34822</v>
      </c>
      <c r="F10059" s="55" t="s">
        <v>4651</v>
      </c>
      <c r="G10059" s="55" t="s">
        <v>34823</v>
      </c>
      <c r="H10059" s="55">
        <v>0</v>
      </c>
    </row>
    <row r="10060" spans="1:8" ht="12.5" customHeight="1">
      <c r="A10060" s="55">
        <v>19380</v>
      </c>
      <c r="B10060" s="55">
        <v>7</v>
      </c>
      <c r="C10060" s="55" t="s">
        <v>34824</v>
      </c>
      <c r="D10060" s="55" t="s">
        <v>4649</v>
      </c>
      <c r="E10060" s="55" t="s">
        <v>34825</v>
      </c>
      <c r="F10060" s="55" t="s">
        <v>4651</v>
      </c>
      <c r="G10060" s="55" t="s">
        <v>34826</v>
      </c>
      <c r="H10060" s="55">
        <v>0</v>
      </c>
    </row>
    <row r="10061" spans="1:8" ht="12.5" customHeight="1">
      <c r="A10061" s="55">
        <v>20587</v>
      </c>
      <c r="B10061" s="55">
        <v>7</v>
      </c>
      <c r="C10061" s="55" t="s">
        <v>34827</v>
      </c>
      <c r="D10061" s="55" t="s">
        <v>4649</v>
      </c>
      <c r="E10061" s="55" t="s">
        <v>34828</v>
      </c>
      <c r="F10061" s="55" t="s">
        <v>4651</v>
      </c>
      <c r="G10061" s="55" t="s">
        <v>34829</v>
      </c>
      <c r="H10061" s="55">
        <v>0</v>
      </c>
    </row>
    <row r="10062" spans="1:8" ht="12.5" customHeight="1">
      <c r="A10062" s="55">
        <v>20888</v>
      </c>
      <c r="B10062" s="55">
        <v>7</v>
      </c>
      <c r="C10062" s="55" t="s">
        <v>34830</v>
      </c>
      <c r="D10062" s="55" t="s">
        <v>4649</v>
      </c>
      <c r="E10062" s="55" t="s">
        <v>34831</v>
      </c>
      <c r="F10062" s="55" t="s">
        <v>4651</v>
      </c>
      <c r="G10062" s="55" t="s">
        <v>34832</v>
      </c>
      <c r="H10062" s="55">
        <v>0</v>
      </c>
    </row>
    <row r="10063" spans="1:8" ht="12.5" customHeight="1">
      <c r="A10063" s="55">
        <v>20955</v>
      </c>
      <c r="B10063" s="55">
        <v>7</v>
      </c>
      <c r="C10063" s="55" t="s">
        <v>34833</v>
      </c>
      <c r="D10063" s="55" t="s">
        <v>4649</v>
      </c>
      <c r="E10063" s="55" t="s">
        <v>34834</v>
      </c>
      <c r="F10063" s="55" t="s">
        <v>4651</v>
      </c>
      <c r="G10063" s="55" t="s">
        <v>34835</v>
      </c>
      <c r="H10063" s="55">
        <v>0</v>
      </c>
    </row>
    <row r="10064" spans="1:8" ht="12.5" customHeight="1">
      <c r="A10064" s="55">
        <v>21849</v>
      </c>
      <c r="B10064" s="55">
        <v>7</v>
      </c>
      <c r="C10064" s="55" t="s">
        <v>34836</v>
      </c>
      <c r="D10064" s="55" t="s">
        <v>4649</v>
      </c>
      <c r="E10064" s="55" t="s">
        <v>34837</v>
      </c>
      <c r="F10064" s="55" t="s">
        <v>4651</v>
      </c>
      <c r="G10064" s="55" t="s">
        <v>34838</v>
      </c>
      <c r="H10064" s="55">
        <v>0</v>
      </c>
    </row>
    <row r="10065" spans="1:8" ht="12.5" customHeight="1">
      <c r="A10065" s="55">
        <v>22531</v>
      </c>
      <c r="B10065" s="55">
        <v>7</v>
      </c>
      <c r="C10065" s="55" t="s">
        <v>34839</v>
      </c>
      <c r="D10065" s="55" t="s">
        <v>4649</v>
      </c>
      <c r="E10065" s="55" t="s">
        <v>34840</v>
      </c>
      <c r="F10065" s="55" t="s">
        <v>4651</v>
      </c>
      <c r="G10065" s="55" t="s">
        <v>34841</v>
      </c>
      <c r="H10065" s="55">
        <v>0</v>
      </c>
    </row>
    <row r="10066" spans="1:8" ht="12.5" customHeight="1">
      <c r="A10066" s="55">
        <v>22827</v>
      </c>
      <c r="B10066" s="55">
        <v>7</v>
      </c>
      <c r="C10066" s="55" t="s">
        <v>34842</v>
      </c>
      <c r="D10066" s="55" t="s">
        <v>4649</v>
      </c>
      <c r="E10066" s="55" t="s">
        <v>34843</v>
      </c>
      <c r="F10066" s="55" t="s">
        <v>4651</v>
      </c>
      <c r="G10066" s="55" t="s">
        <v>34844</v>
      </c>
      <c r="H10066" s="55">
        <v>0</v>
      </c>
    </row>
    <row r="10067" spans="1:8" ht="12.5" customHeight="1">
      <c r="A10067" s="55">
        <v>23227</v>
      </c>
      <c r="B10067" s="55">
        <v>7</v>
      </c>
      <c r="C10067" s="55" t="s">
        <v>34845</v>
      </c>
      <c r="D10067" s="55" t="s">
        <v>4649</v>
      </c>
      <c r="E10067" s="55" t="s">
        <v>34846</v>
      </c>
      <c r="F10067" s="55" t="s">
        <v>4651</v>
      </c>
      <c r="G10067" s="55" t="s">
        <v>34847</v>
      </c>
      <c r="H10067" s="55">
        <v>0</v>
      </c>
    </row>
    <row r="10068" spans="1:8" ht="12.5" customHeight="1">
      <c r="A10068" s="55">
        <v>23749</v>
      </c>
      <c r="B10068" s="55">
        <v>7</v>
      </c>
      <c r="C10068" s="55" t="s">
        <v>34848</v>
      </c>
      <c r="D10068" s="55" t="s">
        <v>4649</v>
      </c>
      <c r="E10068" s="55" t="s">
        <v>34849</v>
      </c>
      <c r="F10068" s="55" t="s">
        <v>4651</v>
      </c>
      <c r="G10068" s="55" t="s">
        <v>34850</v>
      </c>
      <c r="H10068" s="55">
        <v>0</v>
      </c>
    </row>
    <row r="10069" spans="1:8" ht="12.5" customHeight="1">
      <c r="A10069" s="55">
        <v>23758</v>
      </c>
      <c r="B10069" s="55">
        <v>7</v>
      </c>
      <c r="C10069" s="55" t="s">
        <v>34851</v>
      </c>
      <c r="D10069" s="55" t="s">
        <v>4649</v>
      </c>
      <c r="E10069" s="55" t="s">
        <v>34852</v>
      </c>
      <c r="F10069" s="55" t="s">
        <v>4651</v>
      </c>
      <c r="G10069" s="55" t="s">
        <v>34853</v>
      </c>
      <c r="H10069" s="55">
        <v>0</v>
      </c>
    </row>
    <row r="10070" spans="1:8" ht="12.5" customHeight="1">
      <c r="A10070" s="55">
        <v>23920</v>
      </c>
      <c r="B10070" s="55">
        <v>7</v>
      </c>
      <c r="C10070" s="55" t="s">
        <v>34854</v>
      </c>
      <c r="D10070" s="55" t="s">
        <v>4649</v>
      </c>
      <c r="E10070" s="55" t="s">
        <v>34855</v>
      </c>
      <c r="F10070" s="55" t="s">
        <v>4651</v>
      </c>
      <c r="G10070" s="55" t="s">
        <v>34856</v>
      </c>
      <c r="H10070" s="55">
        <v>0</v>
      </c>
    </row>
    <row r="10071" spans="1:8" ht="12.5" customHeight="1">
      <c r="A10071" s="55">
        <v>23934</v>
      </c>
      <c r="B10071" s="55">
        <v>7</v>
      </c>
      <c r="C10071" s="55" t="s">
        <v>34857</v>
      </c>
      <c r="D10071" s="55" t="s">
        <v>4649</v>
      </c>
      <c r="E10071" s="55" t="s">
        <v>34858</v>
      </c>
      <c r="F10071" s="55" t="s">
        <v>4651</v>
      </c>
      <c r="G10071" s="55" t="s">
        <v>34859</v>
      </c>
      <c r="H10071" s="55">
        <v>0</v>
      </c>
    </row>
    <row r="10072" spans="1:8" ht="12.5" customHeight="1">
      <c r="A10072" s="55">
        <v>24539</v>
      </c>
      <c r="B10072" s="55">
        <v>7</v>
      </c>
      <c r="C10072" s="55" t="s">
        <v>34860</v>
      </c>
      <c r="D10072" s="55" t="s">
        <v>4649</v>
      </c>
      <c r="E10072" s="55" t="s">
        <v>34861</v>
      </c>
      <c r="F10072" s="55" t="s">
        <v>4651</v>
      </c>
      <c r="G10072" s="55" t="s">
        <v>34862</v>
      </c>
      <c r="H10072" s="55">
        <v>0</v>
      </c>
    </row>
    <row r="10073" spans="1:8" ht="12.5" customHeight="1">
      <c r="A10073" s="55">
        <v>25514</v>
      </c>
      <c r="B10073" s="55">
        <v>7</v>
      </c>
      <c r="C10073" s="55" t="s">
        <v>34863</v>
      </c>
      <c r="D10073" s="55" t="s">
        <v>4649</v>
      </c>
      <c r="E10073" s="55" t="s">
        <v>34864</v>
      </c>
      <c r="F10073" s="55" t="s">
        <v>4651</v>
      </c>
      <c r="G10073" s="55" t="s">
        <v>34865</v>
      </c>
      <c r="H10073" s="55">
        <v>0</v>
      </c>
    </row>
    <row r="10074" spans="1:8" ht="12.5" customHeight="1">
      <c r="A10074" s="55">
        <v>25518</v>
      </c>
      <c r="B10074" s="55">
        <v>7</v>
      </c>
      <c r="C10074" s="55" t="s">
        <v>34866</v>
      </c>
      <c r="D10074" s="55" t="s">
        <v>4649</v>
      </c>
      <c r="E10074" s="55" t="s">
        <v>34867</v>
      </c>
      <c r="F10074" s="55" t="s">
        <v>4651</v>
      </c>
      <c r="G10074" s="55" t="s">
        <v>34868</v>
      </c>
      <c r="H10074" s="55">
        <v>0</v>
      </c>
    </row>
    <row r="10075" spans="1:8" ht="12.5" customHeight="1">
      <c r="A10075" s="55">
        <v>26406</v>
      </c>
      <c r="B10075" s="55">
        <v>7</v>
      </c>
      <c r="C10075" s="55" t="s">
        <v>34869</v>
      </c>
      <c r="D10075" s="55" t="s">
        <v>4649</v>
      </c>
      <c r="E10075" s="55" t="s">
        <v>34870</v>
      </c>
      <c r="F10075" s="55" t="s">
        <v>4651</v>
      </c>
      <c r="G10075" s="55" t="s">
        <v>34871</v>
      </c>
      <c r="H10075" s="55">
        <v>0</v>
      </c>
    </row>
    <row r="10076" spans="1:8" ht="12.5" customHeight="1">
      <c r="A10076" s="55">
        <v>26927</v>
      </c>
      <c r="B10076" s="55">
        <v>7</v>
      </c>
      <c r="C10076" s="55" t="s">
        <v>34872</v>
      </c>
      <c r="D10076" s="55" t="s">
        <v>4649</v>
      </c>
      <c r="E10076" s="55" t="s">
        <v>34873</v>
      </c>
      <c r="F10076" s="55" t="s">
        <v>4651</v>
      </c>
      <c r="G10076" s="55" t="s">
        <v>34874</v>
      </c>
      <c r="H10076" s="55">
        <v>0</v>
      </c>
    </row>
    <row r="10077" spans="1:8" ht="12.5" customHeight="1">
      <c r="A10077" s="55">
        <v>27329</v>
      </c>
      <c r="B10077" s="55">
        <v>7</v>
      </c>
      <c r="C10077" s="55" t="s">
        <v>34875</v>
      </c>
      <c r="D10077" s="55" t="s">
        <v>4649</v>
      </c>
      <c r="E10077" s="55" t="s">
        <v>34876</v>
      </c>
      <c r="F10077" s="55" t="s">
        <v>4651</v>
      </c>
      <c r="G10077" s="55" t="s">
        <v>34877</v>
      </c>
      <c r="H10077" s="55">
        <v>0</v>
      </c>
    </row>
    <row r="10078" spans="1:8" ht="12.5" customHeight="1">
      <c r="A10078" s="55">
        <v>27803</v>
      </c>
      <c r="B10078" s="55">
        <v>7</v>
      </c>
      <c r="C10078" s="55" t="s">
        <v>34878</v>
      </c>
      <c r="D10078" s="55" t="s">
        <v>4649</v>
      </c>
      <c r="E10078" s="55" t="s">
        <v>34879</v>
      </c>
      <c r="F10078" s="55" t="s">
        <v>4651</v>
      </c>
      <c r="G10078" s="55" t="s">
        <v>34880</v>
      </c>
      <c r="H10078" s="55">
        <v>0</v>
      </c>
    </row>
    <row r="10079" spans="1:8" ht="12.5" customHeight="1">
      <c r="A10079" s="55">
        <v>28707</v>
      </c>
      <c r="B10079" s="55">
        <v>7</v>
      </c>
      <c r="C10079" s="55" t="s">
        <v>34881</v>
      </c>
      <c r="D10079" s="55" t="s">
        <v>4649</v>
      </c>
      <c r="E10079" s="55" t="s">
        <v>34882</v>
      </c>
      <c r="F10079" s="55" t="s">
        <v>4651</v>
      </c>
      <c r="G10079" s="55" t="s">
        <v>34883</v>
      </c>
      <c r="H10079" s="55">
        <v>0</v>
      </c>
    </row>
    <row r="10080" spans="1:8" ht="12.5" customHeight="1">
      <c r="A10080" s="55">
        <v>11587</v>
      </c>
      <c r="B10080" s="55">
        <v>7</v>
      </c>
      <c r="C10080" s="55" t="s">
        <v>34884</v>
      </c>
      <c r="D10080" s="55" t="s">
        <v>4649</v>
      </c>
      <c r="E10080" s="55" t="s">
        <v>34885</v>
      </c>
      <c r="F10080" s="55" t="s">
        <v>4651</v>
      </c>
      <c r="G10080" s="55" t="s">
        <v>34886</v>
      </c>
      <c r="H10080" s="55">
        <v>0</v>
      </c>
    </row>
    <row r="10081" spans="1:8" ht="12.5" customHeight="1">
      <c r="A10081" s="55">
        <v>12301</v>
      </c>
      <c r="B10081" s="55">
        <v>7</v>
      </c>
      <c r="C10081" s="55" t="s">
        <v>34887</v>
      </c>
      <c r="D10081" s="55" t="s">
        <v>4649</v>
      </c>
      <c r="E10081" s="55" t="s">
        <v>34888</v>
      </c>
      <c r="F10081" s="55" t="s">
        <v>4651</v>
      </c>
      <c r="G10081" s="55" t="s">
        <v>34889</v>
      </c>
      <c r="H10081" s="55">
        <v>0</v>
      </c>
    </row>
    <row r="10082" spans="1:8" ht="12.5" customHeight="1">
      <c r="A10082" s="55">
        <v>12511</v>
      </c>
      <c r="B10082" s="55">
        <v>7</v>
      </c>
      <c r="C10082" s="55" t="s">
        <v>34890</v>
      </c>
      <c r="D10082" s="55" t="s">
        <v>4649</v>
      </c>
      <c r="E10082" s="55" t="s">
        <v>34891</v>
      </c>
      <c r="F10082" s="55" t="s">
        <v>4651</v>
      </c>
      <c r="G10082" s="55" t="s">
        <v>34892</v>
      </c>
      <c r="H10082" s="55">
        <v>0</v>
      </c>
    </row>
    <row r="10083" spans="1:8" ht="12.5" customHeight="1">
      <c r="A10083" s="55">
        <v>14931</v>
      </c>
      <c r="B10083" s="55">
        <v>7</v>
      </c>
      <c r="C10083" s="55" t="s">
        <v>34893</v>
      </c>
      <c r="D10083" s="55" t="s">
        <v>4649</v>
      </c>
      <c r="E10083" s="55" t="s">
        <v>34894</v>
      </c>
      <c r="F10083" s="55" t="s">
        <v>4651</v>
      </c>
      <c r="G10083" s="55" t="s">
        <v>34895</v>
      </c>
      <c r="H10083" s="55">
        <v>0</v>
      </c>
    </row>
    <row r="10084" spans="1:8" ht="12.5" customHeight="1">
      <c r="A10084" s="55">
        <v>14976</v>
      </c>
      <c r="B10084" s="55">
        <v>7</v>
      </c>
      <c r="C10084" s="55" t="s">
        <v>34896</v>
      </c>
      <c r="D10084" s="55" t="s">
        <v>4649</v>
      </c>
      <c r="E10084" s="55" t="s">
        <v>34897</v>
      </c>
      <c r="F10084" s="55" t="s">
        <v>4651</v>
      </c>
      <c r="G10084" s="55" t="s">
        <v>34898</v>
      </c>
      <c r="H10084" s="55">
        <v>0</v>
      </c>
    </row>
    <row r="10085" spans="1:8" ht="12.5" customHeight="1">
      <c r="A10085" s="55">
        <v>14995</v>
      </c>
      <c r="B10085" s="55">
        <v>7</v>
      </c>
      <c r="C10085" s="55" t="s">
        <v>34899</v>
      </c>
      <c r="D10085" s="55" t="s">
        <v>4649</v>
      </c>
      <c r="E10085" s="55" t="s">
        <v>34900</v>
      </c>
      <c r="F10085" s="55" t="s">
        <v>4651</v>
      </c>
      <c r="G10085" s="55" t="s">
        <v>34901</v>
      </c>
      <c r="H10085" s="55">
        <v>0</v>
      </c>
    </row>
    <row r="10086" spans="1:8" ht="12.5" customHeight="1">
      <c r="A10086" s="55">
        <v>15709</v>
      </c>
      <c r="B10086" s="55">
        <v>7</v>
      </c>
      <c r="C10086" s="55" t="s">
        <v>34902</v>
      </c>
      <c r="D10086" s="55" t="s">
        <v>4649</v>
      </c>
      <c r="E10086" s="55" t="s">
        <v>34903</v>
      </c>
      <c r="F10086" s="55" t="s">
        <v>4651</v>
      </c>
      <c r="G10086" s="55" t="s">
        <v>34904</v>
      </c>
      <c r="H10086" s="55">
        <v>0</v>
      </c>
    </row>
    <row r="10087" spans="1:8" ht="12.5" customHeight="1">
      <c r="A10087" s="55">
        <v>15931</v>
      </c>
      <c r="B10087" s="55">
        <v>7</v>
      </c>
      <c r="C10087" s="55" t="s">
        <v>34905</v>
      </c>
      <c r="D10087" s="55" t="s">
        <v>4649</v>
      </c>
      <c r="E10087" s="55" t="s">
        <v>34906</v>
      </c>
      <c r="F10087" s="55" t="s">
        <v>4651</v>
      </c>
      <c r="G10087" s="55" t="s">
        <v>34907</v>
      </c>
      <c r="H10087" s="55">
        <v>0</v>
      </c>
    </row>
    <row r="10088" spans="1:8" ht="12.5" customHeight="1">
      <c r="A10088" s="55">
        <v>16257</v>
      </c>
      <c r="B10088" s="55">
        <v>7</v>
      </c>
      <c r="C10088" s="55" t="s">
        <v>34908</v>
      </c>
      <c r="D10088" s="55" t="s">
        <v>4649</v>
      </c>
      <c r="E10088" s="55" t="s">
        <v>34909</v>
      </c>
      <c r="F10088" s="55" t="s">
        <v>4651</v>
      </c>
      <c r="G10088" s="55" t="s">
        <v>34910</v>
      </c>
      <c r="H10088" s="55">
        <v>0</v>
      </c>
    </row>
    <row r="10089" spans="1:8" ht="12.5" customHeight="1">
      <c r="A10089" s="55">
        <v>16421</v>
      </c>
      <c r="B10089" s="55">
        <v>7</v>
      </c>
      <c r="C10089" s="55" t="s">
        <v>34911</v>
      </c>
      <c r="D10089" s="55" t="s">
        <v>4649</v>
      </c>
      <c r="E10089" s="55" t="s">
        <v>34912</v>
      </c>
      <c r="F10089" s="55" t="s">
        <v>4651</v>
      </c>
      <c r="G10089" s="55" t="s">
        <v>34913</v>
      </c>
      <c r="H10089" s="55">
        <v>0</v>
      </c>
    </row>
    <row r="10090" spans="1:8" ht="12.5" customHeight="1">
      <c r="A10090" s="55">
        <v>16545</v>
      </c>
      <c r="B10090" s="55">
        <v>7</v>
      </c>
      <c r="C10090" s="55" t="s">
        <v>34914</v>
      </c>
      <c r="D10090" s="55" t="s">
        <v>4649</v>
      </c>
      <c r="E10090" s="55" t="s">
        <v>34915</v>
      </c>
      <c r="F10090" s="55" t="s">
        <v>4651</v>
      </c>
      <c r="G10090" s="55" t="s">
        <v>34916</v>
      </c>
      <c r="H10090" s="55">
        <v>0</v>
      </c>
    </row>
    <row r="10091" spans="1:8" ht="12.5" customHeight="1">
      <c r="A10091" s="55">
        <v>16586</v>
      </c>
      <c r="B10091" s="55">
        <v>7</v>
      </c>
      <c r="C10091" s="55" t="s">
        <v>34917</v>
      </c>
      <c r="D10091" s="55" t="s">
        <v>4649</v>
      </c>
      <c r="E10091" s="55" t="s">
        <v>34918</v>
      </c>
      <c r="F10091" s="55" t="s">
        <v>4651</v>
      </c>
      <c r="G10091" s="55" t="s">
        <v>34919</v>
      </c>
      <c r="H10091" s="55">
        <v>0</v>
      </c>
    </row>
    <row r="10092" spans="1:8" ht="12.5" customHeight="1">
      <c r="A10092" s="55">
        <v>17712</v>
      </c>
      <c r="B10092" s="55">
        <v>7</v>
      </c>
      <c r="C10092" s="55" t="s">
        <v>34920</v>
      </c>
      <c r="D10092" s="55" t="s">
        <v>4649</v>
      </c>
      <c r="E10092" s="55" t="s">
        <v>34921</v>
      </c>
      <c r="F10092" s="55" t="s">
        <v>4651</v>
      </c>
      <c r="G10092" s="55" t="s">
        <v>34922</v>
      </c>
      <c r="H10092" s="55">
        <v>0</v>
      </c>
    </row>
    <row r="10093" spans="1:8" ht="12.5" customHeight="1">
      <c r="A10093" s="55">
        <v>17756</v>
      </c>
      <c r="B10093" s="55">
        <v>7</v>
      </c>
      <c r="C10093" s="55" t="s">
        <v>34923</v>
      </c>
      <c r="D10093" s="55" t="s">
        <v>4649</v>
      </c>
      <c r="E10093" s="55" t="s">
        <v>34924</v>
      </c>
      <c r="F10093" s="55" t="s">
        <v>4651</v>
      </c>
      <c r="G10093" s="55" t="s">
        <v>34925</v>
      </c>
      <c r="H10093" s="55">
        <v>0</v>
      </c>
    </row>
    <row r="10094" spans="1:8" ht="12.5" customHeight="1">
      <c r="A10094" s="55">
        <v>18131</v>
      </c>
      <c r="B10094" s="55">
        <v>7</v>
      </c>
      <c r="C10094" s="55" t="s">
        <v>34926</v>
      </c>
      <c r="D10094" s="55" t="s">
        <v>4649</v>
      </c>
      <c r="E10094" s="55" t="s">
        <v>34927</v>
      </c>
      <c r="F10094" s="55" t="s">
        <v>4651</v>
      </c>
      <c r="G10094" s="55" t="s">
        <v>34928</v>
      </c>
      <c r="H10094" s="55">
        <v>0</v>
      </c>
    </row>
    <row r="10095" spans="1:8" ht="12.5" customHeight="1">
      <c r="A10095" s="55">
        <v>19080</v>
      </c>
      <c r="B10095" s="55">
        <v>7</v>
      </c>
      <c r="C10095" s="55" t="s">
        <v>34929</v>
      </c>
      <c r="D10095" s="55" t="s">
        <v>4649</v>
      </c>
      <c r="E10095" s="55" t="s">
        <v>34930</v>
      </c>
      <c r="F10095" s="55" t="s">
        <v>4651</v>
      </c>
      <c r="G10095" s="55" t="s">
        <v>34931</v>
      </c>
      <c r="H10095" s="55">
        <v>0</v>
      </c>
    </row>
    <row r="10096" spans="1:8" ht="12.5" customHeight="1">
      <c r="A10096" s="55">
        <v>19303</v>
      </c>
      <c r="B10096" s="55">
        <v>7</v>
      </c>
      <c r="C10096" s="55" t="s">
        <v>34932</v>
      </c>
      <c r="D10096" s="55" t="s">
        <v>4649</v>
      </c>
      <c r="E10096" s="55" t="s">
        <v>34933</v>
      </c>
      <c r="F10096" s="55" t="s">
        <v>4651</v>
      </c>
      <c r="G10096" s="55" t="s">
        <v>34934</v>
      </c>
      <c r="H10096" s="55">
        <v>0</v>
      </c>
    </row>
    <row r="10097" spans="1:8" ht="12.5" customHeight="1">
      <c r="A10097" s="55">
        <v>19426</v>
      </c>
      <c r="B10097" s="55">
        <v>7</v>
      </c>
      <c r="C10097" s="55" t="s">
        <v>34935</v>
      </c>
      <c r="D10097" s="55" t="s">
        <v>4649</v>
      </c>
      <c r="E10097" s="55" t="s">
        <v>34936</v>
      </c>
      <c r="F10097" s="55" t="s">
        <v>4651</v>
      </c>
      <c r="G10097" s="55" t="s">
        <v>34937</v>
      </c>
      <c r="H10097" s="55">
        <v>0</v>
      </c>
    </row>
    <row r="10098" spans="1:8" ht="12.5" customHeight="1">
      <c r="A10098" s="55">
        <v>19431</v>
      </c>
      <c r="B10098" s="55">
        <v>7</v>
      </c>
      <c r="C10098" s="55" t="s">
        <v>34938</v>
      </c>
      <c r="D10098" s="55" t="s">
        <v>4649</v>
      </c>
      <c r="E10098" s="55" t="s">
        <v>34939</v>
      </c>
      <c r="F10098" s="55" t="s">
        <v>4651</v>
      </c>
      <c r="G10098" s="55" t="s">
        <v>34940</v>
      </c>
      <c r="H10098" s="55">
        <v>0</v>
      </c>
    </row>
    <row r="10099" spans="1:8" ht="12.5" customHeight="1">
      <c r="A10099" s="55">
        <v>19494</v>
      </c>
      <c r="B10099" s="55">
        <v>7</v>
      </c>
      <c r="C10099" s="55" t="s">
        <v>34941</v>
      </c>
      <c r="D10099" s="55" t="s">
        <v>4649</v>
      </c>
      <c r="E10099" s="55" t="s">
        <v>34942</v>
      </c>
      <c r="F10099" s="55" t="s">
        <v>4651</v>
      </c>
      <c r="G10099" s="55" t="s">
        <v>34943</v>
      </c>
      <c r="H10099" s="55">
        <v>0</v>
      </c>
    </row>
    <row r="10100" spans="1:8" ht="12.5" customHeight="1">
      <c r="A10100" s="55">
        <v>20145</v>
      </c>
      <c r="B10100" s="55">
        <v>7</v>
      </c>
      <c r="C10100" s="55" t="s">
        <v>34944</v>
      </c>
      <c r="D10100" s="55" t="s">
        <v>4649</v>
      </c>
      <c r="E10100" s="55" t="s">
        <v>34945</v>
      </c>
      <c r="F10100" s="55" t="s">
        <v>4651</v>
      </c>
      <c r="G10100" s="55" t="s">
        <v>34946</v>
      </c>
      <c r="H10100" s="55">
        <v>0</v>
      </c>
    </row>
    <row r="10101" spans="1:8" ht="12.5" customHeight="1">
      <c r="A10101" s="55">
        <v>20161</v>
      </c>
      <c r="B10101" s="55">
        <v>7</v>
      </c>
      <c r="C10101" s="55" t="s">
        <v>34947</v>
      </c>
      <c r="D10101" s="55" t="s">
        <v>4649</v>
      </c>
      <c r="E10101" s="55" t="s">
        <v>34948</v>
      </c>
      <c r="F10101" s="55" t="s">
        <v>4651</v>
      </c>
      <c r="G10101" s="55" t="s">
        <v>34949</v>
      </c>
      <c r="H10101" s="55">
        <v>0</v>
      </c>
    </row>
    <row r="10102" spans="1:8" ht="12.5" customHeight="1">
      <c r="A10102" s="55">
        <v>20918</v>
      </c>
      <c r="B10102" s="55">
        <v>7</v>
      </c>
      <c r="C10102" s="55" t="s">
        <v>34950</v>
      </c>
      <c r="D10102" s="55" t="s">
        <v>4649</v>
      </c>
      <c r="E10102" s="55" t="s">
        <v>34951</v>
      </c>
      <c r="F10102" s="55" t="s">
        <v>4651</v>
      </c>
      <c r="G10102" s="55" t="s">
        <v>34952</v>
      </c>
      <c r="H10102" s="55">
        <v>0</v>
      </c>
    </row>
    <row r="10103" spans="1:8" ht="12.5" customHeight="1">
      <c r="A10103" s="55">
        <v>21045</v>
      </c>
      <c r="B10103" s="55">
        <v>7</v>
      </c>
      <c r="C10103" s="55" t="s">
        <v>34953</v>
      </c>
      <c r="D10103" s="55" t="s">
        <v>4649</v>
      </c>
      <c r="E10103" s="55" t="s">
        <v>34954</v>
      </c>
      <c r="F10103" s="55" t="s">
        <v>4651</v>
      </c>
      <c r="G10103" s="55" t="s">
        <v>34955</v>
      </c>
      <c r="H10103" s="55">
        <v>0</v>
      </c>
    </row>
    <row r="10104" spans="1:8" ht="12.5" customHeight="1">
      <c r="A10104" s="55">
        <v>21543</v>
      </c>
      <c r="B10104" s="55">
        <v>7</v>
      </c>
      <c r="C10104" s="55" t="s">
        <v>34956</v>
      </c>
      <c r="D10104" s="55" t="s">
        <v>4649</v>
      </c>
      <c r="E10104" s="55" t="s">
        <v>34957</v>
      </c>
      <c r="F10104" s="55" t="s">
        <v>4651</v>
      </c>
      <c r="G10104" s="55" t="s">
        <v>34958</v>
      </c>
      <c r="H10104" s="55">
        <v>0</v>
      </c>
    </row>
    <row r="10105" spans="1:8" ht="12.5" customHeight="1">
      <c r="A10105" s="55">
        <v>22303</v>
      </c>
      <c r="B10105" s="55">
        <v>7</v>
      </c>
      <c r="C10105" s="55" t="s">
        <v>34959</v>
      </c>
      <c r="D10105" s="55" t="s">
        <v>4649</v>
      </c>
      <c r="E10105" s="55" t="s">
        <v>34960</v>
      </c>
      <c r="F10105" s="55" t="s">
        <v>4651</v>
      </c>
      <c r="G10105" s="55" t="s">
        <v>34961</v>
      </c>
      <c r="H10105" s="55">
        <v>0</v>
      </c>
    </row>
    <row r="10106" spans="1:8" ht="12.5" customHeight="1">
      <c r="A10106" s="55">
        <v>22495</v>
      </c>
      <c r="B10106" s="55">
        <v>7</v>
      </c>
      <c r="C10106" s="55" t="s">
        <v>34962</v>
      </c>
      <c r="D10106" s="55" t="s">
        <v>4649</v>
      </c>
      <c r="E10106" s="55" t="s">
        <v>34963</v>
      </c>
      <c r="F10106" s="55" t="s">
        <v>4651</v>
      </c>
      <c r="G10106" s="55" t="s">
        <v>34964</v>
      </c>
      <c r="H10106" s="55">
        <v>0</v>
      </c>
    </row>
    <row r="10107" spans="1:8" ht="12.5" customHeight="1">
      <c r="A10107" s="55">
        <v>22820</v>
      </c>
      <c r="B10107" s="55">
        <v>7</v>
      </c>
      <c r="C10107" s="55" t="s">
        <v>34965</v>
      </c>
      <c r="D10107" s="55" t="s">
        <v>4649</v>
      </c>
      <c r="E10107" s="55" t="s">
        <v>34966</v>
      </c>
      <c r="F10107" s="55" t="s">
        <v>4651</v>
      </c>
      <c r="G10107" s="55" t="s">
        <v>34967</v>
      </c>
      <c r="H10107" s="55">
        <v>0</v>
      </c>
    </row>
    <row r="10108" spans="1:8" ht="12.5" customHeight="1">
      <c r="A10108" s="55">
        <v>23443</v>
      </c>
      <c r="B10108" s="55">
        <v>7</v>
      </c>
      <c r="C10108" s="55" t="s">
        <v>34968</v>
      </c>
      <c r="D10108" s="55" t="s">
        <v>4649</v>
      </c>
      <c r="E10108" s="55" t="s">
        <v>34969</v>
      </c>
      <c r="F10108" s="55" t="s">
        <v>4651</v>
      </c>
      <c r="G10108" s="55" t="s">
        <v>34970</v>
      </c>
      <c r="H10108" s="55">
        <v>0</v>
      </c>
    </row>
    <row r="10109" spans="1:8" ht="12.5" customHeight="1">
      <c r="A10109" s="55">
        <v>23763</v>
      </c>
      <c r="B10109" s="55">
        <v>7</v>
      </c>
      <c r="C10109" s="55" t="s">
        <v>34971</v>
      </c>
      <c r="D10109" s="55" t="s">
        <v>4649</v>
      </c>
      <c r="E10109" s="55" t="s">
        <v>34972</v>
      </c>
      <c r="F10109" s="55" t="s">
        <v>4651</v>
      </c>
      <c r="G10109" s="55" t="s">
        <v>34973</v>
      </c>
      <c r="H10109" s="55">
        <v>0</v>
      </c>
    </row>
    <row r="10110" spans="1:8" ht="12.5" customHeight="1">
      <c r="A10110" s="55">
        <v>23949</v>
      </c>
      <c r="B10110" s="55">
        <v>7</v>
      </c>
      <c r="C10110" s="55" t="s">
        <v>34974</v>
      </c>
      <c r="D10110" s="55" t="s">
        <v>4649</v>
      </c>
      <c r="E10110" s="55" t="s">
        <v>34975</v>
      </c>
      <c r="F10110" s="55" t="s">
        <v>4651</v>
      </c>
      <c r="G10110" s="55" t="s">
        <v>34976</v>
      </c>
      <c r="H10110" s="55">
        <v>0</v>
      </c>
    </row>
    <row r="10111" spans="1:8" ht="12.5" customHeight="1">
      <c r="A10111" s="55">
        <v>25534</v>
      </c>
      <c r="B10111" s="55">
        <v>7</v>
      </c>
      <c r="C10111" s="55" t="s">
        <v>34977</v>
      </c>
      <c r="D10111" s="55" t="s">
        <v>4649</v>
      </c>
      <c r="E10111" s="55" t="s">
        <v>34978</v>
      </c>
      <c r="F10111" s="55" t="s">
        <v>4651</v>
      </c>
      <c r="G10111" s="55" t="s">
        <v>34979</v>
      </c>
      <c r="H10111" s="55">
        <v>0</v>
      </c>
    </row>
    <row r="10112" spans="1:8" ht="12.5" customHeight="1">
      <c r="A10112" s="55">
        <v>25634</v>
      </c>
      <c r="B10112" s="55">
        <v>7</v>
      </c>
      <c r="C10112" s="55" t="s">
        <v>34980</v>
      </c>
      <c r="D10112" s="55" t="s">
        <v>4649</v>
      </c>
      <c r="E10112" s="55" t="s">
        <v>34981</v>
      </c>
      <c r="F10112" s="55" t="s">
        <v>4651</v>
      </c>
      <c r="G10112" s="55" t="s">
        <v>34982</v>
      </c>
      <c r="H10112" s="55">
        <v>0</v>
      </c>
    </row>
    <row r="10113" spans="1:8" ht="12.5" customHeight="1">
      <c r="A10113" s="55">
        <v>26369</v>
      </c>
      <c r="B10113" s="55">
        <v>7</v>
      </c>
      <c r="C10113" s="55" t="s">
        <v>34983</v>
      </c>
      <c r="D10113" s="55" t="s">
        <v>4649</v>
      </c>
      <c r="E10113" s="55" t="s">
        <v>34984</v>
      </c>
      <c r="F10113" s="55" t="s">
        <v>4651</v>
      </c>
      <c r="G10113" s="55" t="s">
        <v>34985</v>
      </c>
      <c r="H10113" s="55">
        <v>0</v>
      </c>
    </row>
    <row r="10114" spans="1:8" ht="12.5" customHeight="1">
      <c r="A10114" s="55">
        <v>26882</v>
      </c>
      <c r="B10114" s="55">
        <v>7</v>
      </c>
      <c r="C10114" s="55" t="s">
        <v>34986</v>
      </c>
      <c r="D10114" s="55" t="s">
        <v>4649</v>
      </c>
      <c r="E10114" s="55" t="s">
        <v>34987</v>
      </c>
      <c r="F10114" s="55" t="s">
        <v>4651</v>
      </c>
      <c r="G10114" s="55" t="s">
        <v>34988</v>
      </c>
      <c r="H10114" s="55">
        <v>0</v>
      </c>
    </row>
    <row r="10115" spans="1:8" ht="12.5" customHeight="1">
      <c r="A10115" s="55">
        <v>26909</v>
      </c>
      <c r="B10115" s="55">
        <v>7</v>
      </c>
      <c r="C10115" s="55" t="s">
        <v>34989</v>
      </c>
      <c r="D10115" s="55" t="s">
        <v>4649</v>
      </c>
      <c r="E10115" s="55" t="s">
        <v>34990</v>
      </c>
      <c r="F10115" s="55" t="s">
        <v>4651</v>
      </c>
      <c r="G10115" s="55" t="s">
        <v>34991</v>
      </c>
      <c r="H10115" s="55">
        <v>0</v>
      </c>
    </row>
    <row r="10116" spans="1:8" ht="12.5" customHeight="1">
      <c r="A10116" s="55">
        <v>26952</v>
      </c>
      <c r="B10116" s="55">
        <v>7</v>
      </c>
      <c r="C10116" s="55" t="s">
        <v>34992</v>
      </c>
      <c r="D10116" s="55" t="s">
        <v>4649</v>
      </c>
      <c r="E10116" s="55" t="s">
        <v>34993</v>
      </c>
      <c r="F10116" s="55" t="s">
        <v>4651</v>
      </c>
      <c r="G10116" s="55" t="s">
        <v>34994</v>
      </c>
      <c r="H10116" s="55">
        <v>0</v>
      </c>
    </row>
    <row r="10117" spans="1:8" ht="12.5" customHeight="1">
      <c r="A10117" s="55">
        <v>27126</v>
      </c>
      <c r="B10117" s="55">
        <v>7</v>
      </c>
      <c r="C10117" s="55" t="s">
        <v>34995</v>
      </c>
      <c r="D10117" s="55" t="s">
        <v>4649</v>
      </c>
      <c r="E10117" s="55" t="s">
        <v>34996</v>
      </c>
      <c r="F10117" s="55" t="s">
        <v>4651</v>
      </c>
      <c r="G10117" s="55" t="s">
        <v>34997</v>
      </c>
      <c r="H10117" s="55">
        <v>0</v>
      </c>
    </row>
    <row r="10118" spans="1:8" ht="12.5" customHeight="1">
      <c r="A10118" s="55">
        <v>27170</v>
      </c>
      <c r="B10118" s="55">
        <v>7</v>
      </c>
      <c r="C10118" s="55" t="s">
        <v>34998</v>
      </c>
      <c r="D10118" s="55" t="s">
        <v>4649</v>
      </c>
      <c r="E10118" s="55" t="s">
        <v>34999</v>
      </c>
      <c r="F10118" s="55" t="s">
        <v>4651</v>
      </c>
      <c r="G10118" s="55" t="s">
        <v>35000</v>
      </c>
      <c r="H10118" s="55">
        <v>0</v>
      </c>
    </row>
    <row r="10119" spans="1:8" ht="12.5" customHeight="1">
      <c r="A10119" s="55">
        <v>27808</v>
      </c>
      <c r="B10119" s="55">
        <v>7</v>
      </c>
      <c r="C10119" s="55" t="s">
        <v>35001</v>
      </c>
      <c r="D10119" s="55" t="s">
        <v>4649</v>
      </c>
      <c r="E10119" s="55" t="s">
        <v>35002</v>
      </c>
      <c r="F10119" s="55" t="s">
        <v>4651</v>
      </c>
      <c r="G10119" s="55" t="s">
        <v>35003</v>
      </c>
      <c r="H10119" s="55">
        <v>0</v>
      </c>
    </row>
    <row r="10120" spans="1:8" ht="12.5" customHeight="1">
      <c r="A10120" s="55">
        <v>27898</v>
      </c>
      <c r="B10120" s="55">
        <v>7</v>
      </c>
      <c r="C10120" s="55" t="s">
        <v>35004</v>
      </c>
      <c r="D10120" s="55" t="s">
        <v>4649</v>
      </c>
      <c r="E10120" s="55" t="s">
        <v>35005</v>
      </c>
      <c r="F10120" s="55" t="s">
        <v>4651</v>
      </c>
      <c r="G10120" s="55" t="s">
        <v>35006</v>
      </c>
      <c r="H10120" s="55">
        <v>0</v>
      </c>
    </row>
    <row r="10121" spans="1:8" ht="12.5" customHeight="1">
      <c r="A10121" s="55">
        <v>27926</v>
      </c>
      <c r="B10121" s="55">
        <v>7</v>
      </c>
      <c r="C10121" s="55" t="s">
        <v>35007</v>
      </c>
      <c r="D10121" s="55" t="s">
        <v>4649</v>
      </c>
      <c r="E10121" s="55" t="s">
        <v>35008</v>
      </c>
      <c r="F10121" s="55" t="s">
        <v>4651</v>
      </c>
      <c r="G10121" s="55" t="s">
        <v>35009</v>
      </c>
      <c r="H10121" s="55">
        <v>0</v>
      </c>
    </row>
    <row r="10122" spans="1:8" ht="12.5" customHeight="1">
      <c r="A10122" s="55">
        <v>28460</v>
      </c>
      <c r="B10122" s="55">
        <v>7</v>
      </c>
      <c r="C10122" s="55" t="s">
        <v>35010</v>
      </c>
      <c r="D10122" s="55" t="s">
        <v>4649</v>
      </c>
      <c r="E10122" s="55" t="s">
        <v>35011</v>
      </c>
      <c r="F10122" s="55" t="s">
        <v>4651</v>
      </c>
      <c r="G10122" s="55" t="s">
        <v>35012</v>
      </c>
      <c r="H10122" s="55">
        <v>0</v>
      </c>
    </row>
    <row r="10123" spans="1:8" ht="12.5" customHeight="1">
      <c r="A10123" s="55">
        <v>28888</v>
      </c>
      <c r="B10123" s="55">
        <v>7</v>
      </c>
      <c r="C10123" s="55" t="s">
        <v>35013</v>
      </c>
      <c r="D10123" s="55" t="s">
        <v>4649</v>
      </c>
      <c r="E10123" s="55" t="s">
        <v>35014</v>
      </c>
      <c r="F10123" s="55" t="s">
        <v>4651</v>
      </c>
      <c r="G10123" s="55" t="s">
        <v>35015</v>
      </c>
      <c r="H10123" s="55">
        <v>0</v>
      </c>
    </row>
    <row r="10124" spans="1:8" ht="12.5" customHeight="1">
      <c r="A10124" s="55">
        <v>28905</v>
      </c>
      <c r="B10124" s="55">
        <v>7</v>
      </c>
      <c r="C10124" s="55" t="s">
        <v>35016</v>
      </c>
      <c r="D10124" s="55" t="s">
        <v>4649</v>
      </c>
      <c r="E10124" s="55" t="s">
        <v>35017</v>
      </c>
      <c r="F10124" s="55" t="s">
        <v>4651</v>
      </c>
      <c r="G10124" s="55" t="s">
        <v>35018</v>
      </c>
      <c r="H10124" s="55">
        <v>0</v>
      </c>
    </row>
    <row r="10125" spans="1:8" ht="12.5" customHeight="1">
      <c r="A10125" s="55">
        <v>29412</v>
      </c>
      <c r="B10125" s="55">
        <v>7</v>
      </c>
      <c r="C10125" s="55" t="s">
        <v>35019</v>
      </c>
      <c r="D10125" s="55" t="s">
        <v>4649</v>
      </c>
      <c r="E10125" s="55" t="s">
        <v>35020</v>
      </c>
      <c r="F10125" s="55" t="s">
        <v>4651</v>
      </c>
      <c r="G10125" s="55" t="s">
        <v>35021</v>
      </c>
      <c r="H10125" s="55">
        <v>0</v>
      </c>
    </row>
    <row r="10126" spans="1:8" ht="12.5" customHeight="1">
      <c r="A10126" s="55">
        <v>11345</v>
      </c>
      <c r="B10126" s="55">
        <v>7</v>
      </c>
      <c r="C10126" s="55" t="s">
        <v>35022</v>
      </c>
      <c r="D10126" s="55" t="s">
        <v>4649</v>
      </c>
      <c r="E10126" s="55" t="s">
        <v>35023</v>
      </c>
      <c r="F10126" s="55" t="s">
        <v>4651</v>
      </c>
      <c r="G10126" s="55" t="s">
        <v>35024</v>
      </c>
      <c r="H10126" s="55">
        <v>0</v>
      </c>
    </row>
    <row r="10127" spans="1:8" ht="12.5" customHeight="1">
      <c r="A10127" s="55">
        <v>11382</v>
      </c>
      <c r="B10127" s="55">
        <v>7</v>
      </c>
      <c r="C10127" s="55" t="s">
        <v>35025</v>
      </c>
      <c r="D10127" s="55" t="s">
        <v>4649</v>
      </c>
      <c r="E10127" s="55" t="s">
        <v>35026</v>
      </c>
      <c r="F10127" s="55" t="s">
        <v>4651</v>
      </c>
      <c r="G10127" s="55" t="s">
        <v>35027</v>
      </c>
      <c r="H10127" s="55">
        <v>0</v>
      </c>
    </row>
    <row r="10128" spans="1:8" ht="12.5" customHeight="1">
      <c r="A10128" s="55">
        <v>11390</v>
      </c>
      <c r="B10128" s="55">
        <v>7</v>
      </c>
      <c r="C10128" s="55" t="s">
        <v>35028</v>
      </c>
      <c r="D10128" s="55" t="s">
        <v>4649</v>
      </c>
      <c r="E10128" s="55" t="s">
        <v>35029</v>
      </c>
      <c r="F10128" s="55" t="s">
        <v>4651</v>
      </c>
      <c r="G10128" s="55" t="s">
        <v>35030</v>
      </c>
      <c r="H10128" s="55">
        <v>0</v>
      </c>
    </row>
    <row r="10129" spans="1:8" ht="12.5" customHeight="1">
      <c r="A10129" s="55">
        <v>11406</v>
      </c>
      <c r="B10129" s="55">
        <v>7</v>
      </c>
      <c r="C10129" s="55" t="s">
        <v>35031</v>
      </c>
      <c r="D10129" s="55" t="s">
        <v>4649</v>
      </c>
      <c r="E10129" s="55" t="s">
        <v>35032</v>
      </c>
      <c r="F10129" s="55" t="s">
        <v>4651</v>
      </c>
      <c r="G10129" s="55" t="s">
        <v>35033</v>
      </c>
      <c r="H10129" s="55">
        <v>0</v>
      </c>
    </row>
    <row r="10130" spans="1:8" ht="12.5" customHeight="1">
      <c r="A10130" s="55">
        <v>12127</v>
      </c>
      <c r="B10130" s="55">
        <v>7</v>
      </c>
      <c r="C10130" s="55" t="s">
        <v>35034</v>
      </c>
      <c r="D10130" s="55" t="s">
        <v>4649</v>
      </c>
      <c r="E10130" s="55" t="s">
        <v>35035</v>
      </c>
      <c r="F10130" s="55" t="s">
        <v>4651</v>
      </c>
      <c r="G10130" s="55" t="s">
        <v>35036</v>
      </c>
      <c r="H10130" s="55">
        <v>0</v>
      </c>
    </row>
    <row r="10131" spans="1:8" ht="12.5" customHeight="1">
      <c r="A10131" s="55">
        <v>12718</v>
      </c>
      <c r="B10131" s="55">
        <v>7</v>
      </c>
      <c r="C10131" s="55" t="s">
        <v>35037</v>
      </c>
      <c r="D10131" s="55" t="s">
        <v>4649</v>
      </c>
      <c r="E10131" s="55" t="s">
        <v>35038</v>
      </c>
      <c r="F10131" s="55" t="s">
        <v>4651</v>
      </c>
      <c r="G10131" s="55" t="s">
        <v>35039</v>
      </c>
      <c r="H10131" s="55">
        <v>0</v>
      </c>
    </row>
    <row r="10132" spans="1:8" ht="12.5" customHeight="1">
      <c r="A10132" s="55">
        <v>12732</v>
      </c>
      <c r="B10132" s="55">
        <v>7</v>
      </c>
      <c r="C10132" s="55" t="s">
        <v>35040</v>
      </c>
      <c r="D10132" s="55" t="s">
        <v>4649</v>
      </c>
      <c r="E10132" s="55" t="s">
        <v>35041</v>
      </c>
      <c r="F10132" s="55" t="s">
        <v>4651</v>
      </c>
      <c r="G10132" s="55" t="s">
        <v>35042</v>
      </c>
      <c r="H10132" s="55">
        <v>0</v>
      </c>
    </row>
    <row r="10133" spans="1:8" ht="12.5" customHeight="1">
      <c r="A10133" s="55">
        <v>12824</v>
      </c>
      <c r="B10133" s="55">
        <v>7</v>
      </c>
      <c r="C10133" s="55" t="s">
        <v>35043</v>
      </c>
      <c r="D10133" s="55" t="s">
        <v>4649</v>
      </c>
      <c r="E10133" s="55" t="s">
        <v>35044</v>
      </c>
      <c r="F10133" s="55" t="s">
        <v>4651</v>
      </c>
      <c r="G10133" s="55" t="s">
        <v>35045</v>
      </c>
      <c r="H10133" s="55">
        <v>0</v>
      </c>
    </row>
    <row r="10134" spans="1:8" ht="12.5" customHeight="1">
      <c r="A10134" s="55">
        <v>13695</v>
      </c>
      <c r="B10134" s="55">
        <v>7</v>
      </c>
      <c r="C10134" s="55" t="s">
        <v>35046</v>
      </c>
      <c r="D10134" s="55" t="s">
        <v>4649</v>
      </c>
      <c r="E10134" s="55" t="s">
        <v>35047</v>
      </c>
      <c r="F10134" s="55" t="s">
        <v>4651</v>
      </c>
      <c r="G10134" s="55" t="s">
        <v>35048</v>
      </c>
      <c r="H10134" s="55">
        <v>0</v>
      </c>
    </row>
    <row r="10135" spans="1:8" ht="12.5" customHeight="1">
      <c r="A10135" s="55">
        <v>13834</v>
      </c>
      <c r="B10135" s="55">
        <v>7</v>
      </c>
      <c r="C10135" s="55" t="s">
        <v>35049</v>
      </c>
      <c r="D10135" s="55" t="s">
        <v>4649</v>
      </c>
      <c r="E10135" s="55" t="s">
        <v>35050</v>
      </c>
      <c r="F10135" s="55" t="s">
        <v>4651</v>
      </c>
      <c r="G10135" s="55" t="s">
        <v>35051</v>
      </c>
      <c r="H10135" s="55">
        <v>0</v>
      </c>
    </row>
    <row r="10136" spans="1:8" ht="12.5" customHeight="1">
      <c r="A10136" s="55">
        <v>16310</v>
      </c>
      <c r="B10136" s="55">
        <v>7</v>
      </c>
      <c r="C10136" s="55" t="s">
        <v>35052</v>
      </c>
      <c r="D10136" s="55" t="s">
        <v>4649</v>
      </c>
      <c r="E10136" s="55" t="s">
        <v>35053</v>
      </c>
      <c r="F10136" s="55" t="s">
        <v>4651</v>
      </c>
      <c r="G10136" s="55" t="s">
        <v>35054</v>
      </c>
      <c r="H10136" s="55">
        <v>0</v>
      </c>
    </row>
    <row r="10137" spans="1:8" ht="12.5" customHeight="1">
      <c r="A10137" s="55">
        <v>17653</v>
      </c>
      <c r="B10137" s="55">
        <v>7</v>
      </c>
      <c r="C10137" s="55" t="s">
        <v>35055</v>
      </c>
      <c r="D10137" s="55" t="s">
        <v>4649</v>
      </c>
      <c r="E10137" s="55" t="s">
        <v>35056</v>
      </c>
      <c r="F10137" s="55" t="s">
        <v>4651</v>
      </c>
      <c r="G10137" s="55" t="s">
        <v>35057</v>
      </c>
      <c r="H10137" s="55">
        <v>0</v>
      </c>
    </row>
    <row r="10138" spans="1:8" ht="12.5" customHeight="1">
      <c r="A10138" s="55">
        <v>17831</v>
      </c>
      <c r="B10138" s="55">
        <v>7</v>
      </c>
      <c r="C10138" s="55" t="s">
        <v>35058</v>
      </c>
      <c r="D10138" s="55" t="s">
        <v>4649</v>
      </c>
      <c r="E10138" s="55" t="s">
        <v>35059</v>
      </c>
      <c r="F10138" s="55" t="s">
        <v>4651</v>
      </c>
      <c r="G10138" s="55" t="s">
        <v>35060</v>
      </c>
      <c r="H10138" s="55">
        <v>0</v>
      </c>
    </row>
    <row r="10139" spans="1:8" ht="12.5" customHeight="1">
      <c r="A10139" s="55">
        <v>17949</v>
      </c>
      <c r="B10139" s="55">
        <v>7</v>
      </c>
      <c r="C10139" s="55" t="s">
        <v>35061</v>
      </c>
      <c r="D10139" s="55" t="s">
        <v>4649</v>
      </c>
      <c r="E10139" s="55" t="s">
        <v>35062</v>
      </c>
      <c r="F10139" s="55" t="s">
        <v>4651</v>
      </c>
      <c r="G10139" s="55" t="s">
        <v>35063</v>
      </c>
      <c r="H10139" s="55">
        <v>0</v>
      </c>
    </row>
    <row r="10140" spans="1:8" ht="12.5" customHeight="1">
      <c r="A10140" s="55">
        <v>19075</v>
      </c>
      <c r="B10140" s="55">
        <v>7</v>
      </c>
      <c r="C10140" s="55" t="s">
        <v>35064</v>
      </c>
      <c r="D10140" s="55" t="s">
        <v>4649</v>
      </c>
      <c r="E10140" s="55" t="s">
        <v>35065</v>
      </c>
      <c r="F10140" s="55" t="s">
        <v>4651</v>
      </c>
      <c r="G10140" s="55" t="s">
        <v>35066</v>
      </c>
      <c r="H10140" s="55">
        <v>0</v>
      </c>
    </row>
    <row r="10141" spans="1:8" ht="12.5" customHeight="1">
      <c r="A10141" s="55">
        <v>19189</v>
      </c>
      <c r="B10141" s="55">
        <v>7</v>
      </c>
      <c r="C10141" s="55" t="s">
        <v>35067</v>
      </c>
      <c r="D10141" s="55" t="s">
        <v>4649</v>
      </c>
      <c r="E10141" s="55" t="s">
        <v>35068</v>
      </c>
      <c r="F10141" s="55" t="s">
        <v>4651</v>
      </c>
      <c r="G10141" s="55" t="s">
        <v>35069</v>
      </c>
      <c r="H10141" s="55">
        <v>0</v>
      </c>
    </row>
    <row r="10142" spans="1:8" ht="12.5" customHeight="1">
      <c r="A10142" s="55">
        <v>19441</v>
      </c>
      <c r="B10142" s="55">
        <v>7</v>
      </c>
      <c r="C10142" s="55" t="s">
        <v>35070</v>
      </c>
      <c r="D10142" s="55" t="s">
        <v>4649</v>
      </c>
      <c r="E10142" s="55" t="s">
        <v>35071</v>
      </c>
      <c r="F10142" s="55" t="s">
        <v>4651</v>
      </c>
      <c r="G10142" s="55" t="s">
        <v>35072</v>
      </c>
      <c r="H10142" s="55">
        <v>0</v>
      </c>
    </row>
    <row r="10143" spans="1:8" ht="12.5" customHeight="1">
      <c r="A10143" s="55">
        <v>19524</v>
      </c>
      <c r="B10143" s="55">
        <v>7</v>
      </c>
      <c r="C10143" s="55" t="s">
        <v>35073</v>
      </c>
      <c r="D10143" s="55" t="s">
        <v>4649</v>
      </c>
      <c r="E10143" s="55" t="s">
        <v>35074</v>
      </c>
      <c r="F10143" s="55" t="s">
        <v>4651</v>
      </c>
      <c r="G10143" s="55" t="s">
        <v>35075</v>
      </c>
      <c r="H10143" s="55">
        <v>0</v>
      </c>
    </row>
    <row r="10144" spans="1:8" ht="12.5" customHeight="1">
      <c r="A10144" s="55">
        <v>20840</v>
      </c>
      <c r="B10144" s="55">
        <v>7</v>
      </c>
      <c r="C10144" s="55" t="s">
        <v>35076</v>
      </c>
      <c r="D10144" s="55" t="s">
        <v>4649</v>
      </c>
      <c r="E10144" s="55" t="s">
        <v>35077</v>
      </c>
      <c r="F10144" s="55" t="s">
        <v>4651</v>
      </c>
      <c r="G10144" s="55" t="s">
        <v>35078</v>
      </c>
      <c r="H10144" s="55">
        <v>0</v>
      </c>
    </row>
    <row r="10145" spans="1:8" ht="12.5" customHeight="1">
      <c r="A10145" s="55">
        <v>20977</v>
      </c>
      <c r="B10145" s="55">
        <v>7</v>
      </c>
      <c r="C10145" s="55" t="s">
        <v>35079</v>
      </c>
      <c r="D10145" s="55" t="s">
        <v>4649</v>
      </c>
      <c r="E10145" s="55" t="s">
        <v>35080</v>
      </c>
      <c r="F10145" s="55" t="s">
        <v>4651</v>
      </c>
      <c r="G10145" s="55" t="s">
        <v>35081</v>
      </c>
      <c r="H10145" s="55">
        <v>0</v>
      </c>
    </row>
    <row r="10146" spans="1:8" ht="12.5" customHeight="1">
      <c r="A10146" s="55">
        <v>21117</v>
      </c>
      <c r="B10146" s="55">
        <v>7</v>
      </c>
      <c r="C10146" s="55" t="s">
        <v>35082</v>
      </c>
      <c r="D10146" s="55" t="s">
        <v>4649</v>
      </c>
      <c r="E10146" s="55" t="s">
        <v>35083</v>
      </c>
      <c r="F10146" s="55" t="s">
        <v>4651</v>
      </c>
      <c r="G10146" s="55" t="s">
        <v>35084</v>
      </c>
      <c r="H10146" s="55">
        <v>0</v>
      </c>
    </row>
    <row r="10147" spans="1:8" ht="12.5" customHeight="1">
      <c r="A10147" s="55">
        <v>21522</v>
      </c>
      <c r="B10147" s="55">
        <v>7</v>
      </c>
      <c r="C10147" s="55" t="s">
        <v>35085</v>
      </c>
      <c r="D10147" s="55" t="s">
        <v>4649</v>
      </c>
      <c r="E10147" s="55" t="s">
        <v>35086</v>
      </c>
      <c r="F10147" s="55" t="s">
        <v>4651</v>
      </c>
      <c r="G10147" s="55" t="s">
        <v>35087</v>
      </c>
      <c r="H10147" s="55">
        <v>0</v>
      </c>
    </row>
    <row r="10148" spans="1:8" ht="12.5" customHeight="1">
      <c r="A10148" s="55">
        <v>21675</v>
      </c>
      <c r="B10148" s="55">
        <v>7</v>
      </c>
      <c r="C10148" s="55" t="s">
        <v>35088</v>
      </c>
      <c r="D10148" s="55" t="s">
        <v>4649</v>
      </c>
      <c r="E10148" s="55" t="s">
        <v>35089</v>
      </c>
      <c r="F10148" s="55" t="s">
        <v>4651</v>
      </c>
      <c r="G10148" s="55" t="s">
        <v>35090</v>
      </c>
      <c r="H10148" s="55">
        <v>0</v>
      </c>
    </row>
    <row r="10149" spans="1:8" ht="12.5" customHeight="1">
      <c r="A10149" s="55">
        <v>22499</v>
      </c>
      <c r="B10149" s="55">
        <v>7</v>
      </c>
      <c r="C10149" s="55" t="s">
        <v>35091</v>
      </c>
      <c r="D10149" s="55" t="s">
        <v>4649</v>
      </c>
      <c r="E10149" s="55" t="s">
        <v>35092</v>
      </c>
      <c r="F10149" s="55" t="s">
        <v>4651</v>
      </c>
      <c r="G10149" s="55" t="s">
        <v>35093</v>
      </c>
      <c r="H10149" s="55">
        <v>0</v>
      </c>
    </row>
    <row r="10150" spans="1:8" ht="12.5" customHeight="1">
      <c r="A10150" s="55">
        <v>22664</v>
      </c>
      <c r="B10150" s="55">
        <v>7</v>
      </c>
      <c r="C10150" s="55" t="s">
        <v>35094</v>
      </c>
      <c r="D10150" s="55" t="s">
        <v>4649</v>
      </c>
      <c r="E10150" s="55" t="s">
        <v>35095</v>
      </c>
      <c r="F10150" s="55" t="s">
        <v>4651</v>
      </c>
      <c r="G10150" s="55" t="s">
        <v>35096</v>
      </c>
      <c r="H10150" s="55">
        <v>0</v>
      </c>
    </row>
    <row r="10151" spans="1:8" ht="12.5" customHeight="1">
      <c r="A10151" s="55">
        <v>23936</v>
      </c>
      <c r="B10151" s="55">
        <v>7</v>
      </c>
      <c r="C10151" s="55" t="s">
        <v>35097</v>
      </c>
      <c r="D10151" s="55" t="s">
        <v>4649</v>
      </c>
      <c r="E10151" s="55" t="s">
        <v>35098</v>
      </c>
      <c r="F10151" s="55" t="s">
        <v>4651</v>
      </c>
      <c r="G10151" s="55" t="s">
        <v>35099</v>
      </c>
      <c r="H10151" s="55">
        <v>0</v>
      </c>
    </row>
    <row r="10152" spans="1:8" ht="12.5" customHeight="1">
      <c r="A10152" s="55">
        <v>24119</v>
      </c>
      <c r="B10152" s="55">
        <v>7</v>
      </c>
      <c r="C10152" s="55" t="s">
        <v>35100</v>
      </c>
      <c r="D10152" s="55" t="s">
        <v>4649</v>
      </c>
      <c r="E10152" s="55" t="s">
        <v>35101</v>
      </c>
      <c r="F10152" s="55" t="s">
        <v>4651</v>
      </c>
      <c r="G10152" s="55" t="s">
        <v>35102</v>
      </c>
      <c r="H10152" s="55">
        <v>0</v>
      </c>
    </row>
    <row r="10153" spans="1:8" ht="12.5" customHeight="1">
      <c r="A10153" s="55">
        <v>25527</v>
      </c>
      <c r="B10153" s="55">
        <v>7</v>
      </c>
      <c r="C10153" s="55" t="s">
        <v>35103</v>
      </c>
      <c r="D10153" s="55" t="s">
        <v>4649</v>
      </c>
      <c r="E10153" s="55" t="s">
        <v>35104</v>
      </c>
      <c r="F10153" s="55" t="s">
        <v>4651</v>
      </c>
      <c r="G10153" s="55" t="s">
        <v>35105</v>
      </c>
      <c r="H10153" s="55">
        <v>0</v>
      </c>
    </row>
    <row r="10154" spans="1:8" ht="12.5" customHeight="1">
      <c r="A10154" s="55">
        <v>25539</v>
      </c>
      <c r="B10154" s="55">
        <v>7</v>
      </c>
      <c r="C10154" s="55" t="s">
        <v>35106</v>
      </c>
      <c r="D10154" s="55" t="s">
        <v>4649</v>
      </c>
      <c r="E10154" s="55" t="s">
        <v>35107</v>
      </c>
      <c r="F10154" s="55" t="s">
        <v>4651</v>
      </c>
      <c r="G10154" s="55" t="s">
        <v>35108</v>
      </c>
      <c r="H10154" s="55">
        <v>0</v>
      </c>
    </row>
    <row r="10155" spans="1:8" ht="12.5" customHeight="1">
      <c r="A10155" s="55">
        <v>25666</v>
      </c>
      <c r="B10155" s="55">
        <v>7</v>
      </c>
      <c r="C10155" s="55" t="s">
        <v>35109</v>
      </c>
      <c r="D10155" s="55" t="s">
        <v>4649</v>
      </c>
      <c r="E10155" s="55" t="s">
        <v>35110</v>
      </c>
      <c r="F10155" s="55" t="s">
        <v>4651</v>
      </c>
      <c r="G10155" s="55" t="s">
        <v>35111</v>
      </c>
      <c r="H10155" s="55">
        <v>0</v>
      </c>
    </row>
    <row r="10156" spans="1:8" ht="12.5" customHeight="1">
      <c r="A10156" s="55">
        <v>26213</v>
      </c>
      <c r="B10156" s="55">
        <v>7</v>
      </c>
      <c r="C10156" s="55" t="s">
        <v>35112</v>
      </c>
      <c r="D10156" s="55" t="s">
        <v>4649</v>
      </c>
      <c r="E10156" s="55" t="s">
        <v>35113</v>
      </c>
      <c r="F10156" s="55" t="s">
        <v>4651</v>
      </c>
      <c r="G10156" s="55" t="s">
        <v>35114</v>
      </c>
      <c r="H10156" s="55">
        <v>0</v>
      </c>
    </row>
    <row r="10157" spans="1:8" ht="12.5" customHeight="1">
      <c r="A10157" s="55">
        <v>27764</v>
      </c>
      <c r="B10157" s="55">
        <v>7</v>
      </c>
      <c r="C10157" s="55" t="s">
        <v>35115</v>
      </c>
      <c r="D10157" s="55" t="s">
        <v>4649</v>
      </c>
      <c r="E10157" s="55" t="s">
        <v>35116</v>
      </c>
      <c r="F10157" s="55" t="s">
        <v>4651</v>
      </c>
      <c r="G10157" s="55" t="s">
        <v>35117</v>
      </c>
      <c r="H10157" s="55">
        <v>0</v>
      </c>
    </row>
    <row r="10158" spans="1:8" ht="12.5" customHeight="1">
      <c r="A10158" s="55">
        <v>27772</v>
      </c>
      <c r="B10158" s="55">
        <v>7</v>
      </c>
      <c r="C10158" s="55" t="s">
        <v>35118</v>
      </c>
      <c r="D10158" s="55" t="s">
        <v>4649</v>
      </c>
      <c r="E10158" s="55" t="s">
        <v>35119</v>
      </c>
      <c r="F10158" s="55" t="s">
        <v>4651</v>
      </c>
      <c r="G10158" s="55" t="s">
        <v>35120</v>
      </c>
      <c r="H10158" s="55">
        <v>0</v>
      </c>
    </row>
    <row r="10159" spans="1:8" ht="12.5" customHeight="1">
      <c r="A10159" s="55">
        <v>27849</v>
      </c>
      <c r="B10159" s="55">
        <v>7</v>
      </c>
      <c r="C10159" s="55" t="s">
        <v>35121</v>
      </c>
      <c r="D10159" s="55" t="s">
        <v>4649</v>
      </c>
      <c r="E10159" s="55" t="s">
        <v>35122</v>
      </c>
      <c r="F10159" s="55" t="s">
        <v>4651</v>
      </c>
      <c r="G10159" s="55" t="s">
        <v>35123</v>
      </c>
      <c r="H10159" s="55">
        <v>0</v>
      </c>
    </row>
    <row r="10160" spans="1:8" ht="12.5" customHeight="1">
      <c r="A10160" s="55">
        <v>11471</v>
      </c>
      <c r="B10160" s="55">
        <v>7</v>
      </c>
      <c r="C10160" s="55" t="s">
        <v>35124</v>
      </c>
      <c r="D10160" s="55" t="s">
        <v>4649</v>
      </c>
      <c r="E10160" s="55" t="s">
        <v>35125</v>
      </c>
      <c r="F10160" s="55" t="s">
        <v>4651</v>
      </c>
      <c r="G10160" s="55" t="s">
        <v>35126</v>
      </c>
      <c r="H10160" s="55">
        <v>0</v>
      </c>
    </row>
    <row r="10161" spans="1:8" ht="12.5" customHeight="1">
      <c r="A10161" s="55">
        <v>11591</v>
      </c>
      <c r="B10161" s="55">
        <v>7</v>
      </c>
      <c r="C10161" s="55" t="s">
        <v>35127</v>
      </c>
      <c r="D10161" s="55" t="s">
        <v>4649</v>
      </c>
      <c r="E10161" s="55" t="s">
        <v>35128</v>
      </c>
      <c r="F10161" s="55" t="s">
        <v>4651</v>
      </c>
      <c r="G10161" s="55" t="s">
        <v>35129</v>
      </c>
      <c r="H10161" s="55">
        <v>0</v>
      </c>
    </row>
    <row r="10162" spans="1:8" ht="12.5" customHeight="1">
      <c r="A10162" s="55">
        <v>12820</v>
      </c>
      <c r="B10162" s="55">
        <v>7</v>
      </c>
      <c r="C10162" s="55" t="s">
        <v>35130</v>
      </c>
      <c r="D10162" s="55" t="s">
        <v>4649</v>
      </c>
      <c r="E10162" s="55" t="s">
        <v>35131</v>
      </c>
      <c r="F10162" s="55" t="s">
        <v>4651</v>
      </c>
      <c r="G10162" s="55" t="s">
        <v>35132</v>
      </c>
      <c r="H10162" s="55">
        <v>0</v>
      </c>
    </row>
    <row r="10163" spans="1:8" ht="12.5" customHeight="1">
      <c r="A10163" s="55">
        <v>12869</v>
      </c>
      <c r="B10163" s="55">
        <v>7</v>
      </c>
      <c r="C10163" s="55" t="s">
        <v>35133</v>
      </c>
      <c r="D10163" s="55" t="s">
        <v>4649</v>
      </c>
      <c r="E10163" s="55" t="s">
        <v>35134</v>
      </c>
      <c r="F10163" s="55" t="s">
        <v>4651</v>
      </c>
      <c r="G10163" s="55" t="s">
        <v>35135</v>
      </c>
      <c r="H10163" s="55">
        <v>0</v>
      </c>
    </row>
    <row r="10164" spans="1:8" ht="12.5" customHeight="1">
      <c r="A10164" s="55">
        <v>13573</v>
      </c>
      <c r="B10164" s="55">
        <v>7</v>
      </c>
      <c r="C10164" s="55" t="s">
        <v>35136</v>
      </c>
      <c r="D10164" s="55" t="s">
        <v>4649</v>
      </c>
      <c r="E10164" s="55" t="s">
        <v>35137</v>
      </c>
      <c r="F10164" s="55" t="s">
        <v>4651</v>
      </c>
      <c r="G10164" s="55" t="s">
        <v>35138</v>
      </c>
      <c r="H10164" s="55">
        <v>0</v>
      </c>
    </row>
    <row r="10165" spans="1:8" ht="12.5" customHeight="1">
      <c r="A10165" s="55">
        <v>13764</v>
      </c>
      <c r="B10165" s="55">
        <v>7</v>
      </c>
      <c r="C10165" s="55" t="s">
        <v>35139</v>
      </c>
      <c r="D10165" s="55" t="s">
        <v>4649</v>
      </c>
      <c r="E10165" s="55" t="s">
        <v>35140</v>
      </c>
      <c r="F10165" s="55" t="s">
        <v>4651</v>
      </c>
      <c r="G10165" s="55" t="s">
        <v>35141</v>
      </c>
      <c r="H10165" s="55">
        <v>0</v>
      </c>
    </row>
    <row r="10166" spans="1:8" ht="12.5" customHeight="1">
      <c r="A10166" s="55">
        <v>13831</v>
      </c>
      <c r="B10166" s="55">
        <v>7</v>
      </c>
      <c r="C10166" s="55" t="s">
        <v>35142</v>
      </c>
      <c r="D10166" s="55" t="s">
        <v>4649</v>
      </c>
      <c r="E10166" s="55" t="s">
        <v>35143</v>
      </c>
      <c r="F10166" s="55" t="s">
        <v>4651</v>
      </c>
      <c r="G10166" s="55" t="s">
        <v>35144</v>
      </c>
      <c r="H10166" s="55">
        <v>0</v>
      </c>
    </row>
    <row r="10167" spans="1:8" ht="12.5" customHeight="1">
      <c r="A10167" s="55">
        <v>15613</v>
      </c>
      <c r="B10167" s="55">
        <v>7</v>
      </c>
      <c r="C10167" s="55" t="s">
        <v>35145</v>
      </c>
      <c r="D10167" s="55" t="s">
        <v>4649</v>
      </c>
      <c r="E10167" s="55" t="s">
        <v>35146</v>
      </c>
      <c r="F10167" s="55" t="s">
        <v>4651</v>
      </c>
      <c r="G10167" s="55" t="s">
        <v>35147</v>
      </c>
      <c r="H10167" s="55">
        <v>0</v>
      </c>
    </row>
    <row r="10168" spans="1:8" ht="12.5" customHeight="1">
      <c r="A10168" s="55">
        <v>15637</v>
      </c>
      <c r="B10168" s="55">
        <v>7</v>
      </c>
      <c r="C10168" s="55" t="s">
        <v>35148</v>
      </c>
      <c r="D10168" s="55" t="s">
        <v>4649</v>
      </c>
      <c r="E10168" s="55" t="s">
        <v>35149</v>
      </c>
      <c r="F10168" s="55" t="s">
        <v>4651</v>
      </c>
      <c r="G10168" s="55" t="s">
        <v>35150</v>
      </c>
      <c r="H10168" s="55">
        <v>0</v>
      </c>
    </row>
    <row r="10169" spans="1:8" ht="12.5" customHeight="1">
      <c r="A10169" s="55">
        <v>16258</v>
      </c>
      <c r="B10169" s="55">
        <v>7</v>
      </c>
      <c r="C10169" s="55" t="s">
        <v>35151</v>
      </c>
      <c r="D10169" s="55" t="s">
        <v>4649</v>
      </c>
      <c r="E10169" s="55" t="s">
        <v>35152</v>
      </c>
      <c r="F10169" s="55" t="s">
        <v>4651</v>
      </c>
      <c r="G10169" s="55" t="s">
        <v>35153</v>
      </c>
      <c r="H10169" s="55">
        <v>0</v>
      </c>
    </row>
    <row r="10170" spans="1:8" ht="12.5" customHeight="1">
      <c r="A10170" s="55">
        <v>16423</v>
      </c>
      <c r="B10170" s="55">
        <v>7</v>
      </c>
      <c r="C10170" s="55" t="s">
        <v>35154</v>
      </c>
      <c r="D10170" s="55" t="s">
        <v>4649</v>
      </c>
      <c r="E10170" s="55" t="s">
        <v>35155</v>
      </c>
      <c r="F10170" s="55" t="s">
        <v>4651</v>
      </c>
      <c r="G10170" s="55" t="s">
        <v>35156</v>
      </c>
      <c r="H10170" s="55">
        <v>0</v>
      </c>
    </row>
    <row r="10171" spans="1:8" ht="12.5" customHeight="1">
      <c r="A10171" s="55">
        <v>17212</v>
      </c>
      <c r="B10171" s="55">
        <v>7</v>
      </c>
      <c r="C10171" s="55" t="s">
        <v>35157</v>
      </c>
      <c r="D10171" s="55" t="s">
        <v>4649</v>
      </c>
      <c r="E10171" s="55" t="s">
        <v>35158</v>
      </c>
      <c r="F10171" s="55" t="s">
        <v>4651</v>
      </c>
      <c r="G10171" s="55" t="s">
        <v>35159</v>
      </c>
      <c r="H10171" s="55">
        <v>0</v>
      </c>
    </row>
    <row r="10172" spans="1:8" ht="12.5" customHeight="1">
      <c r="A10172" s="55">
        <v>17721</v>
      </c>
      <c r="B10172" s="55">
        <v>7</v>
      </c>
      <c r="C10172" s="55" t="s">
        <v>35160</v>
      </c>
      <c r="D10172" s="55" t="s">
        <v>4649</v>
      </c>
      <c r="E10172" s="55" t="s">
        <v>35161</v>
      </c>
      <c r="F10172" s="55" t="s">
        <v>4651</v>
      </c>
      <c r="G10172" s="55" t="s">
        <v>35162</v>
      </c>
      <c r="H10172" s="55">
        <v>0</v>
      </c>
    </row>
    <row r="10173" spans="1:8" ht="12.5" customHeight="1">
      <c r="A10173" s="55">
        <v>19490</v>
      </c>
      <c r="B10173" s="55">
        <v>7</v>
      </c>
      <c r="C10173" s="55" t="s">
        <v>35163</v>
      </c>
      <c r="D10173" s="55" t="s">
        <v>4649</v>
      </c>
      <c r="E10173" s="55" t="s">
        <v>35164</v>
      </c>
      <c r="F10173" s="55" t="s">
        <v>4651</v>
      </c>
      <c r="G10173" s="55" t="s">
        <v>35165</v>
      </c>
      <c r="H10173" s="55">
        <v>0</v>
      </c>
    </row>
    <row r="10174" spans="1:8" ht="12.5" customHeight="1">
      <c r="A10174" s="55">
        <v>21095</v>
      </c>
      <c r="B10174" s="55">
        <v>7</v>
      </c>
      <c r="C10174" s="55" t="s">
        <v>35166</v>
      </c>
      <c r="D10174" s="55" t="s">
        <v>4649</v>
      </c>
      <c r="E10174" s="55" t="s">
        <v>35167</v>
      </c>
      <c r="F10174" s="55" t="s">
        <v>4651</v>
      </c>
      <c r="G10174" s="55" t="s">
        <v>35168</v>
      </c>
      <c r="H10174" s="55">
        <v>0</v>
      </c>
    </row>
    <row r="10175" spans="1:8" ht="12.5" customHeight="1">
      <c r="A10175" s="55">
        <v>22392</v>
      </c>
      <c r="B10175" s="55">
        <v>7</v>
      </c>
      <c r="C10175" s="55" t="s">
        <v>35169</v>
      </c>
      <c r="D10175" s="55" t="s">
        <v>4649</v>
      </c>
      <c r="E10175" s="55" t="s">
        <v>35170</v>
      </c>
      <c r="F10175" s="55" t="s">
        <v>4651</v>
      </c>
      <c r="G10175" s="55" t="s">
        <v>35171</v>
      </c>
      <c r="H10175" s="55">
        <v>0</v>
      </c>
    </row>
    <row r="10176" spans="1:8" ht="12.5" customHeight="1">
      <c r="A10176" s="55">
        <v>22397</v>
      </c>
      <c r="B10176" s="55">
        <v>7</v>
      </c>
      <c r="C10176" s="55" t="s">
        <v>35172</v>
      </c>
      <c r="D10176" s="55" t="s">
        <v>4649</v>
      </c>
      <c r="E10176" s="55" t="s">
        <v>35173</v>
      </c>
      <c r="F10176" s="55" t="s">
        <v>4651</v>
      </c>
      <c r="G10176" s="55" t="s">
        <v>35174</v>
      </c>
      <c r="H10176" s="55">
        <v>0</v>
      </c>
    </row>
    <row r="10177" spans="1:8" ht="12.5" customHeight="1">
      <c r="A10177" s="55">
        <v>22489</v>
      </c>
      <c r="B10177" s="55">
        <v>7</v>
      </c>
      <c r="C10177" s="55" t="s">
        <v>35175</v>
      </c>
      <c r="D10177" s="55" t="s">
        <v>4649</v>
      </c>
      <c r="E10177" s="55" t="s">
        <v>35176</v>
      </c>
      <c r="F10177" s="55" t="s">
        <v>4651</v>
      </c>
      <c r="G10177" s="55" t="s">
        <v>35177</v>
      </c>
      <c r="H10177" s="55">
        <v>0</v>
      </c>
    </row>
    <row r="10178" spans="1:8" ht="12.5" customHeight="1">
      <c r="A10178" s="55">
        <v>22512</v>
      </c>
      <c r="B10178" s="55">
        <v>7</v>
      </c>
      <c r="C10178" s="55" t="s">
        <v>35178</v>
      </c>
      <c r="D10178" s="55" t="s">
        <v>4649</v>
      </c>
      <c r="E10178" s="55" t="s">
        <v>35179</v>
      </c>
      <c r="F10178" s="55" t="s">
        <v>4651</v>
      </c>
      <c r="G10178" s="55" t="s">
        <v>35180</v>
      </c>
      <c r="H10178" s="55">
        <v>0</v>
      </c>
    </row>
    <row r="10179" spans="1:8" ht="12.5" customHeight="1">
      <c r="A10179" s="55">
        <v>22704</v>
      </c>
      <c r="B10179" s="55">
        <v>7</v>
      </c>
      <c r="C10179" s="55" t="s">
        <v>35181</v>
      </c>
      <c r="D10179" s="55" t="s">
        <v>4649</v>
      </c>
      <c r="E10179" s="55" t="s">
        <v>35182</v>
      </c>
      <c r="F10179" s="55" t="s">
        <v>4651</v>
      </c>
      <c r="G10179" s="55" t="s">
        <v>35183</v>
      </c>
      <c r="H10179" s="55">
        <v>0</v>
      </c>
    </row>
    <row r="10180" spans="1:8" ht="12.5" customHeight="1">
      <c r="A10180" s="55">
        <v>24183</v>
      </c>
      <c r="B10180" s="55">
        <v>7</v>
      </c>
      <c r="C10180" s="55" t="s">
        <v>35184</v>
      </c>
      <c r="D10180" s="55" t="s">
        <v>4649</v>
      </c>
      <c r="E10180" s="55" t="s">
        <v>35185</v>
      </c>
      <c r="F10180" s="55" t="s">
        <v>4651</v>
      </c>
      <c r="G10180" s="55" t="s">
        <v>35186</v>
      </c>
      <c r="H10180" s="55">
        <v>0</v>
      </c>
    </row>
    <row r="10181" spans="1:8" ht="12.5" customHeight="1">
      <c r="A10181" s="55">
        <v>26383</v>
      </c>
      <c r="B10181" s="55">
        <v>7</v>
      </c>
      <c r="C10181" s="55" t="s">
        <v>35187</v>
      </c>
      <c r="D10181" s="55" t="s">
        <v>4649</v>
      </c>
      <c r="E10181" s="55" t="s">
        <v>35188</v>
      </c>
      <c r="F10181" s="55" t="s">
        <v>4651</v>
      </c>
      <c r="G10181" s="55" t="s">
        <v>35189</v>
      </c>
      <c r="H10181" s="55">
        <v>0</v>
      </c>
    </row>
    <row r="10182" spans="1:8" ht="12.5" customHeight="1">
      <c r="A10182" s="55">
        <v>26412</v>
      </c>
      <c r="B10182" s="55">
        <v>7</v>
      </c>
      <c r="C10182" s="55" t="s">
        <v>35190</v>
      </c>
      <c r="D10182" s="55" t="s">
        <v>4649</v>
      </c>
      <c r="E10182" s="55" t="s">
        <v>35191</v>
      </c>
      <c r="F10182" s="55" t="s">
        <v>4651</v>
      </c>
      <c r="G10182" s="55" t="s">
        <v>35192</v>
      </c>
      <c r="H10182" s="55">
        <v>0</v>
      </c>
    </row>
    <row r="10183" spans="1:8" ht="12.5" customHeight="1">
      <c r="A10183" s="55">
        <v>26939</v>
      </c>
      <c r="B10183" s="55">
        <v>7</v>
      </c>
      <c r="C10183" s="55" t="s">
        <v>35193</v>
      </c>
      <c r="D10183" s="55" t="s">
        <v>4649</v>
      </c>
      <c r="E10183" s="55" t="s">
        <v>35194</v>
      </c>
      <c r="F10183" s="55" t="s">
        <v>4651</v>
      </c>
      <c r="G10183" s="55" t="s">
        <v>35195</v>
      </c>
      <c r="H10183" s="55">
        <v>0</v>
      </c>
    </row>
    <row r="10184" spans="1:8" ht="12.5" customHeight="1">
      <c r="A10184" s="55">
        <v>26945</v>
      </c>
      <c r="B10184" s="55">
        <v>7</v>
      </c>
      <c r="C10184" s="55" t="s">
        <v>35196</v>
      </c>
      <c r="D10184" s="55" t="s">
        <v>4649</v>
      </c>
      <c r="E10184" s="55" t="s">
        <v>35197</v>
      </c>
      <c r="F10184" s="55" t="s">
        <v>4651</v>
      </c>
      <c r="G10184" s="55" t="s">
        <v>35198</v>
      </c>
      <c r="H10184" s="55">
        <v>0</v>
      </c>
    </row>
    <row r="10185" spans="1:8" ht="12.5" customHeight="1">
      <c r="A10185" s="55">
        <v>27303</v>
      </c>
      <c r="B10185" s="55">
        <v>7</v>
      </c>
      <c r="C10185" s="55" t="s">
        <v>35199</v>
      </c>
      <c r="D10185" s="55" t="s">
        <v>4649</v>
      </c>
      <c r="E10185" s="55" t="s">
        <v>35200</v>
      </c>
      <c r="F10185" s="55" t="s">
        <v>4651</v>
      </c>
      <c r="G10185" s="55" t="s">
        <v>35201</v>
      </c>
      <c r="H10185" s="55">
        <v>0</v>
      </c>
    </row>
    <row r="10186" spans="1:8" ht="12.5" customHeight="1">
      <c r="A10186" s="55">
        <v>28373</v>
      </c>
      <c r="B10186" s="55">
        <v>7</v>
      </c>
      <c r="C10186" s="55" t="s">
        <v>35202</v>
      </c>
      <c r="D10186" s="55" t="s">
        <v>4649</v>
      </c>
      <c r="E10186" s="55" t="s">
        <v>35203</v>
      </c>
      <c r="F10186" s="55" t="s">
        <v>4651</v>
      </c>
      <c r="G10186" s="55" t="s">
        <v>35204</v>
      </c>
      <c r="H10186" s="55">
        <v>0</v>
      </c>
    </row>
    <row r="10187" spans="1:8" ht="12.5" customHeight="1">
      <c r="A10187" s="55">
        <v>28875</v>
      </c>
      <c r="B10187" s="55">
        <v>7</v>
      </c>
      <c r="C10187" s="55" t="s">
        <v>35205</v>
      </c>
      <c r="D10187" s="55" t="s">
        <v>4649</v>
      </c>
      <c r="E10187" s="55" t="s">
        <v>35206</v>
      </c>
      <c r="F10187" s="55" t="s">
        <v>4651</v>
      </c>
      <c r="G10187" s="55" t="s">
        <v>35207</v>
      </c>
      <c r="H10187" s="55">
        <v>0</v>
      </c>
    </row>
    <row r="10188" spans="1:8" ht="12.5" customHeight="1">
      <c r="A10188" s="55">
        <v>11410</v>
      </c>
      <c r="B10188" s="55">
        <v>7</v>
      </c>
      <c r="C10188" s="55" t="s">
        <v>35208</v>
      </c>
      <c r="D10188" s="55" t="s">
        <v>4649</v>
      </c>
      <c r="E10188" s="55" t="s">
        <v>35209</v>
      </c>
      <c r="F10188" s="55" t="s">
        <v>4651</v>
      </c>
      <c r="G10188" s="55" t="s">
        <v>35210</v>
      </c>
      <c r="H10188" s="55">
        <v>0</v>
      </c>
    </row>
    <row r="10189" spans="1:8" ht="12.5" customHeight="1">
      <c r="A10189" s="55">
        <v>12375</v>
      </c>
      <c r="B10189" s="55">
        <v>7</v>
      </c>
      <c r="C10189" s="55" t="s">
        <v>35211</v>
      </c>
      <c r="D10189" s="55" t="s">
        <v>4649</v>
      </c>
      <c r="E10189" s="55" t="s">
        <v>35212</v>
      </c>
      <c r="F10189" s="55" t="s">
        <v>4651</v>
      </c>
      <c r="G10189" s="55" t="s">
        <v>35213</v>
      </c>
      <c r="H10189" s="55">
        <v>0</v>
      </c>
    </row>
    <row r="10190" spans="1:8" ht="12.5" customHeight="1">
      <c r="A10190" s="55">
        <v>12547</v>
      </c>
      <c r="B10190" s="55">
        <v>7</v>
      </c>
      <c r="C10190" s="55" t="s">
        <v>35214</v>
      </c>
      <c r="D10190" s="55" t="s">
        <v>4649</v>
      </c>
      <c r="E10190" s="55" t="s">
        <v>35215</v>
      </c>
      <c r="F10190" s="55" t="s">
        <v>4651</v>
      </c>
      <c r="G10190" s="55" t="s">
        <v>35216</v>
      </c>
      <c r="H10190" s="55">
        <v>0</v>
      </c>
    </row>
    <row r="10191" spans="1:8" ht="12.5" customHeight="1">
      <c r="A10191" s="55">
        <v>12642</v>
      </c>
      <c r="B10191" s="55">
        <v>7</v>
      </c>
      <c r="C10191" s="55" t="s">
        <v>35217</v>
      </c>
      <c r="D10191" s="55" t="s">
        <v>4649</v>
      </c>
      <c r="E10191" s="55" t="s">
        <v>35218</v>
      </c>
      <c r="F10191" s="55" t="s">
        <v>4651</v>
      </c>
      <c r="G10191" s="55" t="s">
        <v>35219</v>
      </c>
      <c r="H10191" s="55">
        <v>0</v>
      </c>
    </row>
    <row r="10192" spans="1:8" ht="12.5" customHeight="1">
      <c r="A10192" s="55">
        <v>13549</v>
      </c>
      <c r="B10192" s="55">
        <v>7</v>
      </c>
      <c r="C10192" s="55" t="s">
        <v>35220</v>
      </c>
      <c r="D10192" s="55" t="s">
        <v>4649</v>
      </c>
      <c r="E10192" s="55" t="s">
        <v>35221</v>
      </c>
      <c r="F10192" s="55" t="s">
        <v>4651</v>
      </c>
      <c r="G10192" s="55" t="s">
        <v>35222</v>
      </c>
      <c r="H10192" s="55">
        <v>0</v>
      </c>
    </row>
    <row r="10193" spans="1:8" ht="12.5" customHeight="1">
      <c r="A10193" s="55">
        <v>13780</v>
      </c>
      <c r="B10193" s="55">
        <v>7</v>
      </c>
      <c r="C10193" s="55" t="s">
        <v>35223</v>
      </c>
      <c r="D10193" s="55" t="s">
        <v>4649</v>
      </c>
      <c r="E10193" s="55" t="s">
        <v>35224</v>
      </c>
      <c r="F10193" s="55" t="s">
        <v>4651</v>
      </c>
      <c r="G10193" s="55" t="s">
        <v>35225</v>
      </c>
      <c r="H10193" s="55">
        <v>0</v>
      </c>
    </row>
    <row r="10194" spans="1:8" ht="12.5" customHeight="1">
      <c r="A10194" s="55">
        <v>14930</v>
      </c>
      <c r="B10194" s="55">
        <v>7</v>
      </c>
      <c r="C10194" s="55" t="s">
        <v>35226</v>
      </c>
      <c r="D10194" s="55" t="s">
        <v>4649</v>
      </c>
      <c r="E10194" s="55" t="s">
        <v>35227</v>
      </c>
      <c r="F10194" s="55" t="s">
        <v>4651</v>
      </c>
      <c r="G10194" s="55" t="s">
        <v>35228</v>
      </c>
      <c r="H10194" s="55">
        <v>0</v>
      </c>
    </row>
    <row r="10195" spans="1:8" ht="12.5" customHeight="1">
      <c r="A10195" s="55">
        <v>15045</v>
      </c>
      <c r="B10195" s="55">
        <v>7</v>
      </c>
      <c r="C10195" s="55" t="s">
        <v>35229</v>
      </c>
      <c r="D10195" s="55" t="s">
        <v>4649</v>
      </c>
      <c r="E10195" s="55" t="s">
        <v>35230</v>
      </c>
      <c r="F10195" s="55" t="s">
        <v>4651</v>
      </c>
      <c r="G10195" s="55" t="s">
        <v>35231</v>
      </c>
      <c r="H10195" s="55">
        <v>0</v>
      </c>
    </row>
    <row r="10196" spans="1:8" ht="12.5" customHeight="1">
      <c r="A10196" s="55">
        <v>15115</v>
      </c>
      <c r="B10196" s="55">
        <v>7</v>
      </c>
      <c r="C10196" s="55" t="s">
        <v>35232</v>
      </c>
      <c r="D10196" s="55" t="s">
        <v>4649</v>
      </c>
      <c r="E10196" s="55" t="s">
        <v>35233</v>
      </c>
      <c r="F10196" s="55" t="s">
        <v>4651</v>
      </c>
      <c r="G10196" s="55" t="s">
        <v>35234</v>
      </c>
      <c r="H10196" s="55">
        <v>0</v>
      </c>
    </row>
    <row r="10197" spans="1:8" ht="12.5" customHeight="1">
      <c r="A10197" s="55">
        <v>15611</v>
      </c>
      <c r="B10197" s="55">
        <v>7</v>
      </c>
      <c r="C10197" s="55" t="s">
        <v>35235</v>
      </c>
      <c r="D10197" s="55" t="s">
        <v>4649</v>
      </c>
      <c r="E10197" s="55" t="s">
        <v>35236</v>
      </c>
      <c r="F10197" s="55" t="s">
        <v>4651</v>
      </c>
      <c r="G10197" s="55" t="s">
        <v>35237</v>
      </c>
      <c r="H10197" s="55">
        <v>0</v>
      </c>
    </row>
    <row r="10198" spans="1:8" ht="12.5" customHeight="1">
      <c r="A10198" s="55">
        <v>15673</v>
      </c>
      <c r="B10198" s="55">
        <v>7</v>
      </c>
      <c r="C10198" s="55" t="s">
        <v>35238</v>
      </c>
      <c r="D10198" s="55" t="s">
        <v>4649</v>
      </c>
      <c r="E10198" s="55" t="s">
        <v>35239</v>
      </c>
      <c r="F10198" s="55" t="s">
        <v>4651</v>
      </c>
      <c r="G10198" s="55" t="s">
        <v>35240</v>
      </c>
      <c r="H10198" s="55">
        <v>0</v>
      </c>
    </row>
    <row r="10199" spans="1:8" ht="12.5" customHeight="1">
      <c r="A10199" s="55">
        <v>15677</v>
      </c>
      <c r="B10199" s="55">
        <v>7</v>
      </c>
      <c r="C10199" s="55" t="s">
        <v>35241</v>
      </c>
      <c r="D10199" s="55" t="s">
        <v>4649</v>
      </c>
      <c r="E10199" s="55" t="s">
        <v>35242</v>
      </c>
      <c r="F10199" s="55" t="s">
        <v>4651</v>
      </c>
      <c r="G10199" s="55" t="s">
        <v>35243</v>
      </c>
      <c r="H10199" s="55">
        <v>0</v>
      </c>
    </row>
    <row r="10200" spans="1:8" ht="12.5" customHeight="1">
      <c r="A10200" s="55">
        <v>16301</v>
      </c>
      <c r="B10200" s="55">
        <v>7</v>
      </c>
      <c r="C10200" s="55" t="s">
        <v>35244</v>
      </c>
      <c r="D10200" s="55" t="s">
        <v>4649</v>
      </c>
      <c r="E10200" s="55" t="s">
        <v>35245</v>
      </c>
      <c r="F10200" s="55" t="s">
        <v>4651</v>
      </c>
      <c r="G10200" s="55" t="s">
        <v>35246</v>
      </c>
      <c r="H10200" s="55">
        <v>0</v>
      </c>
    </row>
    <row r="10201" spans="1:8" ht="12.5" customHeight="1">
      <c r="A10201" s="55">
        <v>16400</v>
      </c>
      <c r="B10201" s="55">
        <v>7</v>
      </c>
      <c r="C10201" s="55" t="s">
        <v>35247</v>
      </c>
      <c r="D10201" s="55" t="s">
        <v>4649</v>
      </c>
      <c r="E10201" s="55" t="s">
        <v>35248</v>
      </c>
      <c r="F10201" s="55" t="s">
        <v>4651</v>
      </c>
      <c r="G10201" s="55" t="s">
        <v>35249</v>
      </c>
      <c r="H10201" s="55">
        <v>0</v>
      </c>
    </row>
    <row r="10202" spans="1:8" ht="12.5" customHeight="1">
      <c r="A10202" s="55">
        <v>16416</v>
      </c>
      <c r="B10202" s="55">
        <v>7</v>
      </c>
      <c r="C10202" s="55" t="s">
        <v>35250</v>
      </c>
      <c r="D10202" s="55" t="s">
        <v>4649</v>
      </c>
      <c r="E10202" s="55" t="s">
        <v>35251</v>
      </c>
      <c r="F10202" s="55" t="s">
        <v>4651</v>
      </c>
      <c r="G10202" s="55" t="s">
        <v>35252</v>
      </c>
      <c r="H10202" s="55">
        <v>0</v>
      </c>
    </row>
    <row r="10203" spans="1:8" ht="12.5" customHeight="1">
      <c r="A10203" s="55">
        <v>16469</v>
      </c>
      <c r="B10203" s="55">
        <v>7</v>
      </c>
      <c r="C10203" s="55" t="s">
        <v>35253</v>
      </c>
      <c r="D10203" s="55" t="s">
        <v>4649</v>
      </c>
      <c r="E10203" s="55" t="s">
        <v>35254</v>
      </c>
      <c r="F10203" s="55" t="s">
        <v>4651</v>
      </c>
      <c r="G10203" s="55" t="s">
        <v>35255</v>
      </c>
      <c r="H10203" s="55">
        <v>0</v>
      </c>
    </row>
    <row r="10204" spans="1:8" ht="12.5" customHeight="1">
      <c r="A10204" s="55">
        <v>16510</v>
      </c>
      <c r="B10204" s="55">
        <v>7</v>
      </c>
      <c r="C10204" s="55" t="s">
        <v>35256</v>
      </c>
      <c r="D10204" s="55" t="s">
        <v>4649</v>
      </c>
      <c r="E10204" s="55" t="s">
        <v>35257</v>
      </c>
      <c r="F10204" s="55" t="s">
        <v>4651</v>
      </c>
      <c r="G10204" s="55" t="s">
        <v>35258</v>
      </c>
      <c r="H10204" s="55">
        <v>0</v>
      </c>
    </row>
    <row r="10205" spans="1:8" ht="12.5" customHeight="1">
      <c r="A10205" s="55">
        <v>16936</v>
      </c>
      <c r="B10205" s="55">
        <v>7</v>
      </c>
      <c r="C10205" s="55" t="s">
        <v>35259</v>
      </c>
      <c r="D10205" s="55" t="s">
        <v>4649</v>
      </c>
      <c r="E10205" s="55" t="s">
        <v>35260</v>
      </c>
      <c r="F10205" s="55" t="s">
        <v>4651</v>
      </c>
      <c r="G10205" s="55" t="s">
        <v>35261</v>
      </c>
      <c r="H10205" s="55">
        <v>0</v>
      </c>
    </row>
    <row r="10206" spans="1:8" ht="12.5" customHeight="1">
      <c r="A10206" s="55">
        <v>17081</v>
      </c>
      <c r="B10206" s="55">
        <v>7</v>
      </c>
      <c r="C10206" s="55" t="s">
        <v>35262</v>
      </c>
      <c r="D10206" s="55" t="s">
        <v>4649</v>
      </c>
      <c r="E10206" s="55" t="s">
        <v>35263</v>
      </c>
      <c r="F10206" s="55" t="s">
        <v>4651</v>
      </c>
      <c r="G10206" s="55" t="s">
        <v>35264</v>
      </c>
      <c r="H10206" s="55">
        <v>0</v>
      </c>
    </row>
    <row r="10207" spans="1:8" ht="12.5" customHeight="1">
      <c r="A10207" s="55">
        <v>17651</v>
      </c>
      <c r="B10207" s="55">
        <v>7</v>
      </c>
      <c r="C10207" s="55" t="s">
        <v>35265</v>
      </c>
      <c r="D10207" s="55" t="s">
        <v>4649</v>
      </c>
      <c r="E10207" s="55" t="s">
        <v>35266</v>
      </c>
      <c r="F10207" s="55" t="s">
        <v>4651</v>
      </c>
      <c r="G10207" s="55" t="s">
        <v>35267</v>
      </c>
      <c r="H10207" s="55">
        <v>0</v>
      </c>
    </row>
    <row r="10208" spans="1:8" ht="12.5" customHeight="1">
      <c r="A10208" s="55">
        <v>18132</v>
      </c>
      <c r="B10208" s="55">
        <v>7</v>
      </c>
      <c r="C10208" s="55" t="s">
        <v>35268</v>
      </c>
      <c r="D10208" s="55" t="s">
        <v>4649</v>
      </c>
      <c r="E10208" s="55" t="s">
        <v>35269</v>
      </c>
      <c r="F10208" s="55" t="s">
        <v>4651</v>
      </c>
      <c r="G10208" s="55" t="s">
        <v>35270</v>
      </c>
      <c r="H10208" s="55">
        <v>0</v>
      </c>
    </row>
    <row r="10209" spans="1:8" ht="12.5" customHeight="1">
      <c r="A10209" s="55">
        <v>19062</v>
      </c>
      <c r="B10209" s="55">
        <v>7</v>
      </c>
      <c r="C10209" s="55" t="s">
        <v>35271</v>
      </c>
      <c r="D10209" s="55" t="s">
        <v>4649</v>
      </c>
      <c r="E10209" s="55" t="s">
        <v>35272</v>
      </c>
      <c r="F10209" s="55" t="s">
        <v>4651</v>
      </c>
      <c r="G10209" s="55" t="s">
        <v>35273</v>
      </c>
      <c r="H10209" s="55">
        <v>0</v>
      </c>
    </row>
    <row r="10210" spans="1:8" ht="12.5" customHeight="1">
      <c r="A10210" s="55">
        <v>19310</v>
      </c>
      <c r="B10210" s="55">
        <v>7</v>
      </c>
      <c r="C10210" s="55" t="s">
        <v>35274</v>
      </c>
      <c r="D10210" s="55" t="s">
        <v>4649</v>
      </c>
      <c r="E10210" s="55" t="s">
        <v>35275</v>
      </c>
      <c r="F10210" s="55" t="s">
        <v>4651</v>
      </c>
      <c r="G10210" s="55" t="s">
        <v>35276</v>
      </c>
      <c r="H10210" s="55">
        <v>0</v>
      </c>
    </row>
    <row r="10211" spans="1:8" ht="12.5" customHeight="1">
      <c r="A10211" s="55">
        <v>19358</v>
      </c>
      <c r="B10211" s="55">
        <v>7</v>
      </c>
      <c r="C10211" s="55" t="s">
        <v>35277</v>
      </c>
      <c r="D10211" s="55" t="s">
        <v>4649</v>
      </c>
      <c r="E10211" s="55" t="s">
        <v>35278</v>
      </c>
      <c r="F10211" s="55" t="s">
        <v>4651</v>
      </c>
      <c r="G10211" s="55" t="s">
        <v>35279</v>
      </c>
      <c r="H10211" s="55">
        <v>0</v>
      </c>
    </row>
    <row r="10212" spans="1:8" ht="12.5" customHeight="1">
      <c r="A10212" s="55">
        <v>21529</v>
      </c>
      <c r="B10212" s="55">
        <v>7</v>
      </c>
      <c r="C10212" s="55" t="s">
        <v>35280</v>
      </c>
      <c r="D10212" s="55" t="s">
        <v>4649</v>
      </c>
      <c r="E10212" s="55" t="s">
        <v>35281</v>
      </c>
      <c r="F10212" s="55" t="s">
        <v>4651</v>
      </c>
      <c r="G10212" s="55" t="s">
        <v>35282</v>
      </c>
      <c r="H10212" s="55">
        <v>0</v>
      </c>
    </row>
    <row r="10213" spans="1:8" ht="12.5" customHeight="1">
      <c r="A10213" s="55">
        <v>22624</v>
      </c>
      <c r="B10213" s="55">
        <v>7</v>
      </c>
      <c r="C10213" s="55" t="s">
        <v>35283</v>
      </c>
      <c r="D10213" s="55" t="s">
        <v>4649</v>
      </c>
      <c r="E10213" s="55" t="s">
        <v>35284</v>
      </c>
      <c r="F10213" s="55" t="s">
        <v>4651</v>
      </c>
      <c r="G10213" s="55" t="s">
        <v>35285</v>
      </c>
      <c r="H10213" s="55">
        <v>0</v>
      </c>
    </row>
    <row r="10214" spans="1:8" ht="12.5" customHeight="1">
      <c r="A10214" s="55">
        <v>22702</v>
      </c>
      <c r="B10214" s="55">
        <v>7</v>
      </c>
      <c r="C10214" s="55" t="s">
        <v>35286</v>
      </c>
      <c r="D10214" s="55" t="s">
        <v>4649</v>
      </c>
      <c r="E10214" s="55" t="s">
        <v>35287</v>
      </c>
      <c r="F10214" s="55" t="s">
        <v>4651</v>
      </c>
      <c r="G10214" s="55" t="s">
        <v>35288</v>
      </c>
      <c r="H10214" s="55">
        <v>0</v>
      </c>
    </row>
    <row r="10215" spans="1:8" ht="12.5" customHeight="1">
      <c r="A10215" s="55">
        <v>24695</v>
      </c>
      <c r="B10215" s="55">
        <v>7</v>
      </c>
      <c r="C10215" s="55" t="s">
        <v>35289</v>
      </c>
      <c r="D10215" s="55" t="s">
        <v>4649</v>
      </c>
      <c r="E10215" s="55" t="s">
        <v>35290</v>
      </c>
      <c r="F10215" s="55" t="s">
        <v>4651</v>
      </c>
      <c r="G10215" s="55" t="s">
        <v>35291</v>
      </c>
      <c r="H10215" s="55">
        <v>0</v>
      </c>
    </row>
    <row r="10216" spans="1:8" ht="12.5" customHeight="1">
      <c r="A10216" s="55">
        <v>25660</v>
      </c>
      <c r="B10216" s="55">
        <v>7</v>
      </c>
      <c r="C10216" s="55" t="s">
        <v>35292</v>
      </c>
      <c r="D10216" s="55" t="s">
        <v>4649</v>
      </c>
      <c r="E10216" s="55" t="s">
        <v>35293</v>
      </c>
      <c r="F10216" s="55" t="s">
        <v>4651</v>
      </c>
      <c r="G10216" s="55" t="s">
        <v>35294</v>
      </c>
      <c r="H10216" s="55">
        <v>0</v>
      </c>
    </row>
    <row r="10217" spans="1:8" ht="12.5" customHeight="1">
      <c r="A10217" s="55">
        <v>27159</v>
      </c>
      <c r="B10217" s="55">
        <v>7</v>
      </c>
      <c r="C10217" s="55" t="s">
        <v>35295</v>
      </c>
      <c r="D10217" s="55" t="s">
        <v>4649</v>
      </c>
      <c r="E10217" s="55" t="s">
        <v>35296</v>
      </c>
      <c r="F10217" s="55" t="s">
        <v>4651</v>
      </c>
      <c r="G10217" s="55" t="s">
        <v>35297</v>
      </c>
      <c r="H10217" s="55">
        <v>0</v>
      </c>
    </row>
    <row r="10218" spans="1:8" ht="12.5" customHeight="1">
      <c r="A10218" s="55">
        <v>27304</v>
      </c>
      <c r="B10218" s="55">
        <v>7</v>
      </c>
      <c r="C10218" s="55" t="s">
        <v>35298</v>
      </c>
      <c r="D10218" s="55" t="s">
        <v>4649</v>
      </c>
      <c r="E10218" s="55" t="s">
        <v>35299</v>
      </c>
      <c r="F10218" s="55" t="s">
        <v>4651</v>
      </c>
      <c r="G10218" s="55" t="s">
        <v>35300</v>
      </c>
      <c r="H10218" s="55">
        <v>0</v>
      </c>
    </row>
    <row r="10219" spans="1:8" ht="12.5" customHeight="1">
      <c r="A10219" s="55">
        <v>27779</v>
      </c>
      <c r="B10219" s="55">
        <v>7</v>
      </c>
      <c r="C10219" s="55" t="s">
        <v>35301</v>
      </c>
      <c r="D10219" s="55" t="s">
        <v>4649</v>
      </c>
      <c r="E10219" s="55" t="s">
        <v>35302</v>
      </c>
      <c r="F10219" s="55" t="s">
        <v>4651</v>
      </c>
      <c r="G10219" s="55" t="s">
        <v>35303</v>
      </c>
      <c r="H10219" s="55">
        <v>0</v>
      </c>
    </row>
    <row r="10220" spans="1:8" ht="12.5" customHeight="1">
      <c r="A10220" s="55">
        <v>28756</v>
      </c>
      <c r="B10220" s="55">
        <v>7</v>
      </c>
      <c r="C10220" s="55" t="s">
        <v>35304</v>
      </c>
      <c r="D10220" s="55" t="s">
        <v>4649</v>
      </c>
      <c r="E10220" s="55" t="s">
        <v>35305</v>
      </c>
      <c r="F10220" s="55" t="s">
        <v>4651</v>
      </c>
      <c r="G10220" s="55" t="s">
        <v>35306</v>
      </c>
      <c r="H10220" s="55">
        <v>0</v>
      </c>
    </row>
    <row r="10221" spans="1:8" ht="12.5" customHeight="1">
      <c r="A10221" s="55">
        <v>12620</v>
      </c>
      <c r="B10221" s="55">
        <v>7</v>
      </c>
      <c r="C10221" s="55" t="s">
        <v>35307</v>
      </c>
      <c r="D10221" s="55" t="s">
        <v>4649</v>
      </c>
      <c r="E10221" s="55" t="s">
        <v>35308</v>
      </c>
      <c r="F10221" s="55" t="s">
        <v>4651</v>
      </c>
      <c r="G10221" s="55" t="s">
        <v>35309</v>
      </c>
      <c r="H10221" s="55">
        <v>0</v>
      </c>
    </row>
    <row r="10222" spans="1:8" ht="12.5" customHeight="1">
      <c r="A10222" s="55">
        <v>15004</v>
      </c>
      <c r="B10222" s="55">
        <v>7</v>
      </c>
      <c r="C10222" s="55" t="s">
        <v>35310</v>
      </c>
      <c r="D10222" s="55" t="s">
        <v>4649</v>
      </c>
      <c r="E10222" s="55" t="s">
        <v>35311</v>
      </c>
      <c r="F10222" s="55" t="s">
        <v>4651</v>
      </c>
      <c r="G10222" s="55" t="s">
        <v>35312</v>
      </c>
      <c r="H10222" s="55">
        <v>0</v>
      </c>
    </row>
    <row r="10223" spans="1:8" ht="12.5" customHeight="1">
      <c r="A10223" s="55">
        <v>15617</v>
      </c>
      <c r="B10223" s="55">
        <v>7</v>
      </c>
      <c r="C10223" s="55" t="s">
        <v>35313</v>
      </c>
      <c r="D10223" s="55" t="s">
        <v>4649</v>
      </c>
      <c r="E10223" s="55" t="s">
        <v>35314</v>
      </c>
      <c r="F10223" s="55" t="s">
        <v>4651</v>
      </c>
      <c r="G10223" s="55" t="s">
        <v>35315</v>
      </c>
      <c r="H10223" s="55">
        <v>0</v>
      </c>
    </row>
    <row r="10224" spans="1:8" ht="12.5" customHeight="1">
      <c r="A10224" s="55">
        <v>17088</v>
      </c>
      <c r="B10224" s="55">
        <v>7</v>
      </c>
      <c r="C10224" s="55" t="s">
        <v>35316</v>
      </c>
      <c r="D10224" s="55" t="s">
        <v>4649</v>
      </c>
      <c r="E10224" s="55" t="s">
        <v>35317</v>
      </c>
      <c r="F10224" s="55" t="s">
        <v>4651</v>
      </c>
      <c r="G10224" s="55" t="s">
        <v>35318</v>
      </c>
      <c r="H10224" s="55">
        <v>0</v>
      </c>
    </row>
    <row r="10225" spans="1:8" ht="12.5" customHeight="1">
      <c r="A10225" s="55">
        <v>17754</v>
      </c>
      <c r="B10225" s="55">
        <v>7</v>
      </c>
      <c r="C10225" s="55" t="s">
        <v>35319</v>
      </c>
      <c r="D10225" s="55" t="s">
        <v>4649</v>
      </c>
      <c r="E10225" s="55" t="s">
        <v>35320</v>
      </c>
      <c r="F10225" s="55" t="s">
        <v>4651</v>
      </c>
      <c r="G10225" s="55" t="s">
        <v>35321</v>
      </c>
      <c r="H10225" s="55">
        <v>0</v>
      </c>
    </row>
    <row r="10226" spans="1:8" ht="12.5" customHeight="1">
      <c r="A10226" s="55">
        <v>17973</v>
      </c>
      <c r="B10226" s="55">
        <v>7</v>
      </c>
      <c r="C10226" s="55" t="s">
        <v>35322</v>
      </c>
      <c r="D10226" s="55" t="s">
        <v>4649</v>
      </c>
      <c r="E10226" s="55" t="s">
        <v>35323</v>
      </c>
      <c r="F10226" s="55" t="s">
        <v>4651</v>
      </c>
      <c r="G10226" s="55" t="s">
        <v>35324</v>
      </c>
      <c r="H10226" s="55">
        <v>0</v>
      </c>
    </row>
    <row r="10227" spans="1:8" ht="12.5" customHeight="1">
      <c r="A10227" s="55">
        <v>19074</v>
      </c>
      <c r="B10227" s="55">
        <v>7</v>
      </c>
      <c r="C10227" s="55" t="s">
        <v>35325</v>
      </c>
      <c r="D10227" s="55" t="s">
        <v>4649</v>
      </c>
      <c r="E10227" s="55" t="s">
        <v>35326</v>
      </c>
      <c r="F10227" s="55" t="s">
        <v>4651</v>
      </c>
      <c r="G10227" s="55" t="s">
        <v>35327</v>
      </c>
      <c r="H10227" s="55">
        <v>0</v>
      </c>
    </row>
    <row r="10228" spans="1:8" ht="12.5" customHeight="1">
      <c r="A10228" s="55">
        <v>19185</v>
      </c>
      <c r="B10228" s="55">
        <v>7</v>
      </c>
      <c r="C10228" s="55" t="s">
        <v>35328</v>
      </c>
      <c r="D10228" s="55" t="s">
        <v>4649</v>
      </c>
      <c r="E10228" s="55" t="s">
        <v>35329</v>
      </c>
      <c r="F10228" s="55" t="s">
        <v>4651</v>
      </c>
      <c r="G10228" s="55" t="s">
        <v>35330</v>
      </c>
      <c r="H10228" s="55">
        <v>0</v>
      </c>
    </row>
    <row r="10229" spans="1:8" ht="12.5" customHeight="1">
      <c r="A10229" s="55">
        <v>19317</v>
      </c>
      <c r="B10229" s="55">
        <v>7</v>
      </c>
      <c r="C10229" s="55" t="s">
        <v>35331</v>
      </c>
      <c r="D10229" s="55" t="s">
        <v>4649</v>
      </c>
      <c r="E10229" s="55" t="s">
        <v>35332</v>
      </c>
      <c r="F10229" s="55" t="s">
        <v>4651</v>
      </c>
      <c r="G10229" s="55" t="s">
        <v>35333</v>
      </c>
      <c r="H10229" s="55">
        <v>0</v>
      </c>
    </row>
    <row r="10230" spans="1:8" ht="12.5" customHeight="1">
      <c r="A10230" s="55">
        <v>19465</v>
      </c>
      <c r="B10230" s="55">
        <v>7</v>
      </c>
      <c r="C10230" s="55" t="s">
        <v>35334</v>
      </c>
      <c r="D10230" s="55" t="s">
        <v>4649</v>
      </c>
      <c r="E10230" s="55" t="s">
        <v>35335</v>
      </c>
      <c r="F10230" s="55" t="s">
        <v>4651</v>
      </c>
      <c r="G10230" s="55" t="s">
        <v>35336</v>
      </c>
      <c r="H10230" s="55">
        <v>0</v>
      </c>
    </row>
    <row r="10231" spans="1:8" ht="12.5" customHeight="1">
      <c r="A10231" s="55">
        <v>20595</v>
      </c>
      <c r="B10231" s="55">
        <v>7</v>
      </c>
      <c r="C10231" s="55" t="s">
        <v>35337</v>
      </c>
      <c r="D10231" s="55" t="s">
        <v>4649</v>
      </c>
      <c r="E10231" s="55" t="s">
        <v>35338</v>
      </c>
      <c r="F10231" s="55" t="s">
        <v>4651</v>
      </c>
      <c r="G10231" s="55" t="s">
        <v>35339</v>
      </c>
      <c r="H10231" s="55">
        <v>0</v>
      </c>
    </row>
    <row r="10232" spans="1:8" ht="12.5" customHeight="1">
      <c r="A10232" s="55">
        <v>22689</v>
      </c>
      <c r="B10232" s="55">
        <v>7</v>
      </c>
      <c r="C10232" s="55" t="s">
        <v>35340</v>
      </c>
      <c r="D10232" s="55" t="s">
        <v>4649</v>
      </c>
      <c r="E10232" s="55" t="s">
        <v>35341</v>
      </c>
      <c r="F10232" s="55" t="s">
        <v>4651</v>
      </c>
      <c r="G10232" s="55" t="s">
        <v>35342</v>
      </c>
      <c r="H10232" s="55">
        <v>0</v>
      </c>
    </row>
    <row r="10233" spans="1:8" ht="12.5" customHeight="1">
      <c r="A10233" s="55">
        <v>23990</v>
      </c>
      <c r="B10233" s="55">
        <v>7</v>
      </c>
      <c r="C10233" s="55" t="s">
        <v>35343</v>
      </c>
      <c r="D10233" s="55" t="s">
        <v>4649</v>
      </c>
      <c r="E10233" s="55" t="s">
        <v>35344</v>
      </c>
      <c r="F10233" s="55" t="s">
        <v>4651</v>
      </c>
      <c r="G10233" s="55" t="s">
        <v>35345</v>
      </c>
      <c r="H10233" s="55">
        <v>0</v>
      </c>
    </row>
    <row r="10234" spans="1:8" ht="12.5" customHeight="1">
      <c r="A10234" s="55">
        <v>24043</v>
      </c>
      <c r="B10234" s="55">
        <v>7</v>
      </c>
      <c r="C10234" s="55" t="s">
        <v>35346</v>
      </c>
      <c r="D10234" s="55" t="s">
        <v>4649</v>
      </c>
      <c r="E10234" s="55" t="s">
        <v>35347</v>
      </c>
      <c r="F10234" s="55" t="s">
        <v>4651</v>
      </c>
      <c r="G10234" s="55" t="s">
        <v>35348</v>
      </c>
      <c r="H10234" s="55">
        <v>0</v>
      </c>
    </row>
    <row r="10235" spans="1:8" ht="12.5" customHeight="1">
      <c r="A10235" s="55">
        <v>24878</v>
      </c>
      <c r="B10235" s="55">
        <v>7</v>
      </c>
      <c r="C10235" s="55" t="s">
        <v>35349</v>
      </c>
      <c r="D10235" s="55" t="s">
        <v>4649</v>
      </c>
      <c r="E10235" s="55" t="s">
        <v>35350</v>
      </c>
      <c r="F10235" s="55" t="s">
        <v>4651</v>
      </c>
      <c r="G10235" s="55" t="s">
        <v>35351</v>
      </c>
      <c r="H10235" s="55">
        <v>0</v>
      </c>
    </row>
    <row r="10236" spans="1:8" ht="12.5" customHeight="1">
      <c r="A10236" s="55">
        <v>25478</v>
      </c>
      <c r="B10236" s="55">
        <v>7</v>
      </c>
      <c r="C10236" s="55" t="s">
        <v>35352</v>
      </c>
      <c r="D10236" s="55" t="s">
        <v>4649</v>
      </c>
      <c r="E10236" s="55" t="s">
        <v>35353</v>
      </c>
      <c r="F10236" s="55" t="s">
        <v>4651</v>
      </c>
      <c r="G10236" s="55" t="s">
        <v>35354</v>
      </c>
      <c r="H10236" s="55">
        <v>0</v>
      </c>
    </row>
    <row r="10237" spans="1:8" ht="12.5" customHeight="1">
      <c r="A10237" s="55">
        <v>25661</v>
      </c>
      <c r="B10237" s="55">
        <v>7</v>
      </c>
      <c r="C10237" s="55" t="s">
        <v>35355</v>
      </c>
      <c r="D10237" s="55" t="s">
        <v>4649</v>
      </c>
      <c r="E10237" s="55" t="s">
        <v>35356</v>
      </c>
      <c r="F10237" s="55" t="s">
        <v>4651</v>
      </c>
      <c r="G10237" s="55" t="s">
        <v>35357</v>
      </c>
      <c r="H10237" s="55">
        <v>0</v>
      </c>
    </row>
    <row r="10238" spans="1:8" ht="12.5" customHeight="1">
      <c r="A10238" s="55">
        <v>25722</v>
      </c>
      <c r="B10238" s="55">
        <v>7</v>
      </c>
      <c r="C10238" s="55" t="s">
        <v>35358</v>
      </c>
      <c r="D10238" s="55" t="s">
        <v>4649</v>
      </c>
      <c r="E10238" s="55" t="s">
        <v>35359</v>
      </c>
      <c r="F10238" s="55" t="s">
        <v>4651</v>
      </c>
      <c r="G10238" s="55" t="s">
        <v>35360</v>
      </c>
      <c r="H10238" s="55">
        <v>0</v>
      </c>
    </row>
    <row r="10239" spans="1:8" ht="12.5" customHeight="1">
      <c r="A10239" s="55">
        <v>26859</v>
      </c>
      <c r="B10239" s="55">
        <v>7</v>
      </c>
      <c r="C10239" s="55" t="s">
        <v>35361</v>
      </c>
      <c r="D10239" s="55" t="s">
        <v>4649</v>
      </c>
      <c r="E10239" s="55" t="s">
        <v>35362</v>
      </c>
      <c r="F10239" s="55" t="s">
        <v>4651</v>
      </c>
      <c r="G10239" s="55" t="s">
        <v>35363</v>
      </c>
      <c r="H10239" s="55">
        <v>0</v>
      </c>
    </row>
    <row r="10240" spans="1:8" ht="12.5" customHeight="1">
      <c r="A10240" s="55">
        <v>26926</v>
      </c>
      <c r="B10240" s="55">
        <v>7</v>
      </c>
      <c r="C10240" s="55" t="s">
        <v>35364</v>
      </c>
      <c r="D10240" s="55" t="s">
        <v>4649</v>
      </c>
      <c r="E10240" s="55" t="s">
        <v>35365</v>
      </c>
      <c r="F10240" s="55" t="s">
        <v>4651</v>
      </c>
      <c r="G10240" s="55" t="s">
        <v>35366</v>
      </c>
      <c r="H10240" s="55">
        <v>0</v>
      </c>
    </row>
    <row r="10241" spans="1:8" ht="12.5" customHeight="1">
      <c r="A10241" s="55">
        <v>26935</v>
      </c>
      <c r="B10241" s="55">
        <v>7</v>
      </c>
      <c r="C10241" s="55" t="s">
        <v>35367</v>
      </c>
      <c r="D10241" s="55" t="s">
        <v>4649</v>
      </c>
      <c r="E10241" s="55" t="s">
        <v>35368</v>
      </c>
      <c r="F10241" s="55" t="s">
        <v>4651</v>
      </c>
      <c r="G10241" s="55" t="s">
        <v>35369</v>
      </c>
      <c r="H10241" s="55">
        <v>0</v>
      </c>
    </row>
    <row r="10242" spans="1:8" ht="12.5" customHeight="1">
      <c r="A10242" s="55">
        <v>27763</v>
      </c>
      <c r="B10242" s="55">
        <v>7</v>
      </c>
      <c r="C10242" s="55" t="s">
        <v>35370</v>
      </c>
      <c r="D10242" s="55" t="s">
        <v>4649</v>
      </c>
      <c r="E10242" s="55" t="s">
        <v>35371</v>
      </c>
      <c r="F10242" s="55" t="s">
        <v>4651</v>
      </c>
      <c r="G10242" s="55" t="s">
        <v>35372</v>
      </c>
      <c r="H10242" s="55">
        <v>0</v>
      </c>
    </row>
    <row r="10243" spans="1:8" ht="12.5" customHeight="1">
      <c r="A10243" s="55">
        <v>27836</v>
      </c>
      <c r="B10243" s="55">
        <v>7</v>
      </c>
      <c r="C10243" s="55" t="s">
        <v>35373</v>
      </c>
      <c r="D10243" s="55" t="s">
        <v>4649</v>
      </c>
      <c r="E10243" s="55" t="s">
        <v>35374</v>
      </c>
      <c r="F10243" s="55" t="s">
        <v>4651</v>
      </c>
      <c r="G10243" s="55" t="s">
        <v>35375</v>
      </c>
      <c r="H10243" s="55">
        <v>0</v>
      </c>
    </row>
    <row r="10244" spans="1:8" ht="12.5" customHeight="1">
      <c r="A10244" s="55">
        <v>28519</v>
      </c>
      <c r="B10244" s="55">
        <v>7</v>
      </c>
      <c r="C10244" s="55" t="s">
        <v>35376</v>
      </c>
      <c r="D10244" s="55" t="s">
        <v>4649</v>
      </c>
      <c r="E10244" s="55" t="s">
        <v>35377</v>
      </c>
      <c r="F10244" s="55" t="s">
        <v>4651</v>
      </c>
      <c r="G10244" s="55" t="s">
        <v>35378</v>
      </c>
      <c r="H10244" s="55">
        <v>0</v>
      </c>
    </row>
    <row r="10245" spans="1:8" ht="12.5" customHeight="1">
      <c r="A10245" s="55">
        <v>29380</v>
      </c>
      <c r="B10245" s="55">
        <v>7</v>
      </c>
      <c r="C10245" s="55" t="s">
        <v>35379</v>
      </c>
      <c r="D10245" s="55" t="s">
        <v>4649</v>
      </c>
      <c r="E10245" s="55" t="s">
        <v>35380</v>
      </c>
      <c r="F10245" s="55" t="s">
        <v>4651</v>
      </c>
      <c r="G10245" s="55" t="s">
        <v>35381</v>
      </c>
      <c r="H10245" s="55">
        <v>0</v>
      </c>
    </row>
    <row r="10246" spans="1:8" ht="12.5" customHeight="1">
      <c r="A10246" s="55">
        <v>29395</v>
      </c>
      <c r="B10246" s="55">
        <v>7</v>
      </c>
      <c r="C10246" s="55" t="s">
        <v>35382</v>
      </c>
      <c r="D10246" s="55" t="s">
        <v>4649</v>
      </c>
      <c r="E10246" s="55" t="s">
        <v>35383</v>
      </c>
      <c r="F10246" s="55" t="s">
        <v>4651</v>
      </c>
      <c r="G10246" s="55" t="s">
        <v>35384</v>
      </c>
      <c r="H10246" s="55">
        <v>0</v>
      </c>
    </row>
    <row r="10247" spans="1:8" ht="12.5" customHeight="1">
      <c r="A10247" s="55">
        <v>29402</v>
      </c>
      <c r="B10247" s="55">
        <v>7</v>
      </c>
      <c r="C10247" s="55" t="s">
        <v>35385</v>
      </c>
      <c r="D10247" s="55" t="s">
        <v>4649</v>
      </c>
      <c r="E10247" s="55" t="s">
        <v>35386</v>
      </c>
      <c r="F10247" s="55" t="s">
        <v>4651</v>
      </c>
      <c r="G10247" s="55" t="s">
        <v>35387</v>
      </c>
      <c r="H10247" s="55">
        <v>0</v>
      </c>
    </row>
    <row r="10248" spans="1:8" ht="12.5" customHeight="1">
      <c r="A10248" s="55">
        <v>29427</v>
      </c>
      <c r="B10248" s="55">
        <v>7</v>
      </c>
      <c r="C10248" s="55" t="s">
        <v>35388</v>
      </c>
      <c r="D10248" s="55" t="s">
        <v>4649</v>
      </c>
      <c r="E10248" s="55" t="s">
        <v>35389</v>
      </c>
      <c r="F10248" s="55" t="s">
        <v>4651</v>
      </c>
      <c r="G10248" s="55" t="s">
        <v>35390</v>
      </c>
      <c r="H10248" s="55">
        <v>0</v>
      </c>
    </row>
    <row r="10249" spans="1:8" ht="12.5" customHeight="1">
      <c r="A10249" s="55">
        <v>11566</v>
      </c>
      <c r="B10249" s="55">
        <v>7</v>
      </c>
      <c r="C10249" s="55" t="s">
        <v>35391</v>
      </c>
      <c r="D10249" s="55" t="s">
        <v>4649</v>
      </c>
      <c r="E10249" s="55" t="s">
        <v>35392</v>
      </c>
      <c r="F10249" s="55" t="s">
        <v>4651</v>
      </c>
      <c r="G10249" s="55" t="s">
        <v>35393</v>
      </c>
      <c r="H10249" s="55">
        <v>0</v>
      </c>
    </row>
    <row r="10250" spans="1:8" ht="12.5" customHeight="1">
      <c r="A10250" s="55">
        <v>11611</v>
      </c>
      <c r="B10250" s="55">
        <v>7</v>
      </c>
      <c r="C10250" s="55" t="s">
        <v>35394</v>
      </c>
      <c r="D10250" s="55" t="s">
        <v>4649</v>
      </c>
      <c r="E10250" s="55" t="s">
        <v>35395</v>
      </c>
      <c r="F10250" s="55" t="s">
        <v>4651</v>
      </c>
      <c r="G10250" s="55" t="s">
        <v>35396</v>
      </c>
      <c r="H10250" s="55">
        <v>0</v>
      </c>
    </row>
    <row r="10251" spans="1:8" ht="12.5" customHeight="1">
      <c r="A10251" s="55">
        <v>12509</v>
      </c>
      <c r="B10251" s="55">
        <v>7</v>
      </c>
      <c r="C10251" s="55" t="s">
        <v>35397</v>
      </c>
      <c r="D10251" s="55" t="s">
        <v>4649</v>
      </c>
      <c r="E10251" s="55" t="s">
        <v>35398</v>
      </c>
      <c r="F10251" s="55" t="s">
        <v>4651</v>
      </c>
      <c r="G10251" s="55" t="s">
        <v>35399</v>
      </c>
      <c r="H10251" s="55">
        <v>0</v>
      </c>
    </row>
    <row r="10252" spans="1:8" ht="12.5" customHeight="1">
      <c r="A10252" s="55">
        <v>12543</v>
      </c>
      <c r="B10252" s="55">
        <v>7</v>
      </c>
      <c r="C10252" s="55" t="s">
        <v>35400</v>
      </c>
      <c r="D10252" s="55" t="s">
        <v>4649</v>
      </c>
      <c r="E10252" s="55" t="s">
        <v>35401</v>
      </c>
      <c r="F10252" s="55" t="s">
        <v>4651</v>
      </c>
      <c r="G10252" s="55" t="s">
        <v>35402</v>
      </c>
      <c r="H10252" s="55">
        <v>0</v>
      </c>
    </row>
    <row r="10253" spans="1:8" ht="12.5" customHeight="1">
      <c r="A10253" s="55">
        <v>12621</v>
      </c>
      <c r="B10253" s="55">
        <v>7</v>
      </c>
      <c r="C10253" s="55" t="s">
        <v>35403</v>
      </c>
      <c r="D10253" s="55" t="s">
        <v>4649</v>
      </c>
      <c r="E10253" s="55" t="s">
        <v>35404</v>
      </c>
      <c r="F10253" s="55" t="s">
        <v>4651</v>
      </c>
      <c r="G10253" s="55" t="s">
        <v>35405</v>
      </c>
      <c r="H10253" s="55">
        <v>0</v>
      </c>
    </row>
    <row r="10254" spans="1:8" ht="12.5" customHeight="1">
      <c r="A10254" s="55">
        <v>12823</v>
      </c>
      <c r="B10254" s="55">
        <v>7</v>
      </c>
      <c r="C10254" s="55" t="s">
        <v>35406</v>
      </c>
      <c r="D10254" s="55" t="s">
        <v>4649</v>
      </c>
      <c r="E10254" s="55" t="s">
        <v>35407</v>
      </c>
      <c r="F10254" s="55" t="s">
        <v>4651</v>
      </c>
      <c r="G10254" s="55" t="s">
        <v>35408</v>
      </c>
      <c r="H10254" s="55">
        <v>0</v>
      </c>
    </row>
    <row r="10255" spans="1:8" ht="12.5" customHeight="1">
      <c r="A10255" s="55">
        <v>14966</v>
      </c>
      <c r="B10255" s="55">
        <v>7</v>
      </c>
      <c r="C10255" s="55" t="s">
        <v>35409</v>
      </c>
      <c r="D10255" s="55" t="s">
        <v>4649</v>
      </c>
      <c r="E10255" s="55" t="s">
        <v>35410</v>
      </c>
      <c r="F10255" s="55" t="s">
        <v>4651</v>
      </c>
      <c r="G10255" s="55" t="s">
        <v>35411</v>
      </c>
      <c r="H10255" s="55">
        <v>0</v>
      </c>
    </row>
    <row r="10256" spans="1:8" ht="12.5" customHeight="1">
      <c r="A10256" s="55">
        <v>15624</v>
      </c>
      <c r="B10256" s="55">
        <v>7</v>
      </c>
      <c r="C10256" s="55" t="s">
        <v>35412</v>
      </c>
      <c r="D10256" s="55" t="s">
        <v>4649</v>
      </c>
      <c r="E10256" s="55" t="s">
        <v>35413</v>
      </c>
      <c r="F10256" s="55" t="s">
        <v>4651</v>
      </c>
      <c r="G10256" s="55" t="s">
        <v>35414</v>
      </c>
      <c r="H10256" s="55">
        <v>0</v>
      </c>
    </row>
    <row r="10257" spans="1:8" ht="12.5" customHeight="1">
      <c r="A10257" s="55">
        <v>15925</v>
      </c>
      <c r="B10257" s="55">
        <v>7</v>
      </c>
      <c r="C10257" s="55" t="s">
        <v>35415</v>
      </c>
      <c r="D10257" s="55" t="s">
        <v>4649</v>
      </c>
      <c r="E10257" s="55" t="s">
        <v>35416</v>
      </c>
      <c r="F10257" s="55" t="s">
        <v>4651</v>
      </c>
      <c r="G10257" s="55" t="s">
        <v>35417</v>
      </c>
      <c r="H10257" s="55">
        <v>0</v>
      </c>
    </row>
    <row r="10258" spans="1:8" ht="12.5" customHeight="1">
      <c r="A10258" s="55">
        <v>17095</v>
      </c>
      <c r="B10258" s="55">
        <v>7</v>
      </c>
      <c r="C10258" s="55" t="s">
        <v>35418</v>
      </c>
      <c r="D10258" s="55" t="s">
        <v>4649</v>
      </c>
      <c r="E10258" s="55" t="s">
        <v>35419</v>
      </c>
      <c r="F10258" s="55" t="s">
        <v>4651</v>
      </c>
      <c r="G10258" s="55" t="s">
        <v>35420</v>
      </c>
      <c r="H10258" s="55">
        <v>0</v>
      </c>
    </row>
    <row r="10259" spans="1:8" ht="12.5" customHeight="1">
      <c r="A10259" s="55">
        <v>17878</v>
      </c>
      <c r="B10259" s="55">
        <v>7</v>
      </c>
      <c r="C10259" s="55" t="s">
        <v>35421</v>
      </c>
      <c r="D10259" s="55" t="s">
        <v>4649</v>
      </c>
      <c r="E10259" s="55" t="s">
        <v>35422</v>
      </c>
      <c r="F10259" s="55" t="s">
        <v>4651</v>
      </c>
      <c r="G10259" s="55" t="s">
        <v>35423</v>
      </c>
      <c r="H10259" s="55">
        <v>0</v>
      </c>
    </row>
    <row r="10260" spans="1:8" ht="12.5" customHeight="1">
      <c r="A10260" s="55">
        <v>17987</v>
      </c>
      <c r="B10260" s="55">
        <v>7</v>
      </c>
      <c r="C10260" s="55" t="s">
        <v>35424</v>
      </c>
      <c r="D10260" s="55" t="s">
        <v>4649</v>
      </c>
      <c r="E10260" s="55" t="s">
        <v>35425</v>
      </c>
      <c r="F10260" s="55" t="s">
        <v>4651</v>
      </c>
      <c r="G10260" s="55" t="s">
        <v>35426</v>
      </c>
      <c r="H10260" s="55">
        <v>0</v>
      </c>
    </row>
    <row r="10261" spans="1:8" ht="12.5" customHeight="1">
      <c r="A10261" s="55">
        <v>17996</v>
      </c>
      <c r="B10261" s="55">
        <v>7</v>
      </c>
      <c r="C10261" s="55" t="s">
        <v>35427</v>
      </c>
      <c r="D10261" s="55" t="s">
        <v>4649</v>
      </c>
      <c r="E10261" s="55" t="s">
        <v>35428</v>
      </c>
      <c r="F10261" s="55" t="s">
        <v>4651</v>
      </c>
      <c r="G10261" s="55" t="s">
        <v>35429</v>
      </c>
      <c r="H10261" s="55">
        <v>0</v>
      </c>
    </row>
    <row r="10262" spans="1:8" ht="12.5" customHeight="1">
      <c r="A10262" s="55">
        <v>18152</v>
      </c>
      <c r="B10262" s="55">
        <v>7</v>
      </c>
      <c r="C10262" s="55" t="s">
        <v>35430</v>
      </c>
      <c r="D10262" s="55" t="s">
        <v>4649</v>
      </c>
      <c r="E10262" s="55" t="s">
        <v>35431</v>
      </c>
      <c r="F10262" s="55" t="s">
        <v>4651</v>
      </c>
      <c r="G10262" s="55" t="s">
        <v>35432</v>
      </c>
      <c r="H10262" s="55">
        <v>0</v>
      </c>
    </row>
    <row r="10263" spans="1:8" ht="12.5" customHeight="1">
      <c r="A10263" s="55">
        <v>19181</v>
      </c>
      <c r="B10263" s="55">
        <v>7</v>
      </c>
      <c r="C10263" s="55" t="s">
        <v>35433</v>
      </c>
      <c r="D10263" s="55" t="s">
        <v>4649</v>
      </c>
      <c r="E10263" s="55" t="s">
        <v>35434</v>
      </c>
      <c r="F10263" s="55" t="s">
        <v>4651</v>
      </c>
      <c r="G10263" s="55" t="s">
        <v>35435</v>
      </c>
      <c r="H10263" s="55">
        <v>0</v>
      </c>
    </row>
    <row r="10264" spans="1:8" ht="12.5" customHeight="1">
      <c r="A10264" s="55">
        <v>19194</v>
      </c>
      <c r="B10264" s="55">
        <v>7</v>
      </c>
      <c r="C10264" s="55" t="s">
        <v>35436</v>
      </c>
      <c r="D10264" s="55" t="s">
        <v>4649</v>
      </c>
      <c r="E10264" s="55" t="s">
        <v>35437</v>
      </c>
      <c r="F10264" s="55" t="s">
        <v>4651</v>
      </c>
      <c r="G10264" s="55" t="s">
        <v>35438</v>
      </c>
      <c r="H10264" s="55">
        <v>0</v>
      </c>
    </row>
    <row r="10265" spans="1:8" ht="12.5" customHeight="1">
      <c r="A10265" s="55">
        <v>19318</v>
      </c>
      <c r="B10265" s="55">
        <v>7</v>
      </c>
      <c r="C10265" s="55" t="s">
        <v>35439</v>
      </c>
      <c r="D10265" s="55" t="s">
        <v>4649</v>
      </c>
      <c r="E10265" s="55" t="s">
        <v>35440</v>
      </c>
      <c r="F10265" s="55" t="s">
        <v>4651</v>
      </c>
      <c r="G10265" s="55" t="s">
        <v>35441</v>
      </c>
      <c r="H10265" s="55">
        <v>0</v>
      </c>
    </row>
    <row r="10266" spans="1:8" ht="12.5" customHeight="1">
      <c r="A10266" s="55">
        <v>19899</v>
      </c>
      <c r="B10266" s="55">
        <v>7</v>
      </c>
      <c r="C10266" s="55" t="s">
        <v>35442</v>
      </c>
      <c r="D10266" s="55" t="s">
        <v>4649</v>
      </c>
      <c r="E10266" s="55" t="s">
        <v>35443</v>
      </c>
      <c r="F10266" s="55" t="s">
        <v>4651</v>
      </c>
      <c r="G10266" s="55" t="s">
        <v>35444</v>
      </c>
      <c r="H10266" s="55">
        <v>0</v>
      </c>
    </row>
    <row r="10267" spans="1:8" ht="12.5" customHeight="1">
      <c r="A10267" s="55">
        <v>20142</v>
      </c>
      <c r="B10267" s="55">
        <v>7</v>
      </c>
      <c r="C10267" s="55" t="s">
        <v>35445</v>
      </c>
      <c r="D10267" s="55" t="s">
        <v>4649</v>
      </c>
      <c r="E10267" s="55" t="s">
        <v>35446</v>
      </c>
      <c r="F10267" s="55" t="s">
        <v>4651</v>
      </c>
      <c r="G10267" s="55" t="s">
        <v>35447</v>
      </c>
      <c r="H10267" s="55">
        <v>0</v>
      </c>
    </row>
    <row r="10268" spans="1:8" ht="12.5" customHeight="1">
      <c r="A10268" s="55">
        <v>20559</v>
      </c>
      <c r="B10268" s="55">
        <v>7</v>
      </c>
      <c r="C10268" s="55" t="s">
        <v>35448</v>
      </c>
      <c r="D10268" s="55" t="s">
        <v>4649</v>
      </c>
      <c r="E10268" s="55" t="s">
        <v>35449</v>
      </c>
      <c r="F10268" s="55" t="s">
        <v>4651</v>
      </c>
      <c r="G10268" s="55" t="s">
        <v>35450</v>
      </c>
      <c r="H10268" s="55">
        <v>0</v>
      </c>
    </row>
    <row r="10269" spans="1:8" ht="12.5" customHeight="1">
      <c r="A10269" s="55">
        <v>20895</v>
      </c>
      <c r="B10269" s="55">
        <v>7</v>
      </c>
      <c r="C10269" s="55" t="s">
        <v>35451</v>
      </c>
      <c r="D10269" s="55" t="s">
        <v>4649</v>
      </c>
      <c r="E10269" s="55" t="s">
        <v>35452</v>
      </c>
      <c r="F10269" s="55" t="s">
        <v>4651</v>
      </c>
      <c r="G10269" s="55" t="s">
        <v>35453</v>
      </c>
      <c r="H10269" s="55">
        <v>0</v>
      </c>
    </row>
    <row r="10270" spans="1:8" ht="12.5" customHeight="1">
      <c r="A10270" s="55">
        <v>20941</v>
      </c>
      <c r="B10270" s="55">
        <v>7</v>
      </c>
      <c r="C10270" s="55" t="s">
        <v>35454</v>
      </c>
      <c r="D10270" s="55" t="s">
        <v>4649</v>
      </c>
      <c r="E10270" s="55" t="s">
        <v>35455</v>
      </c>
      <c r="F10270" s="55" t="s">
        <v>4651</v>
      </c>
      <c r="G10270" s="55" t="s">
        <v>35456</v>
      </c>
      <c r="H10270" s="55">
        <v>0</v>
      </c>
    </row>
    <row r="10271" spans="1:8" ht="12.5" customHeight="1">
      <c r="A10271" s="55">
        <v>21038</v>
      </c>
      <c r="B10271" s="55">
        <v>7</v>
      </c>
      <c r="C10271" s="55" t="s">
        <v>35457</v>
      </c>
      <c r="D10271" s="55" t="s">
        <v>4649</v>
      </c>
      <c r="E10271" s="55" t="s">
        <v>35458</v>
      </c>
      <c r="F10271" s="55" t="s">
        <v>4651</v>
      </c>
      <c r="G10271" s="55" t="s">
        <v>35459</v>
      </c>
      <c r="H10271" s="55">
        <v>0</v>
      </c>
    </row>
    <row r="10272" spans="1:8" ht="12.5" customHeight="1">
      <c r="A10272" s="55">
        <v>21041</v>
      </c>
      <c r="B10272" s="55">
        <v>7</v>
      </c>
      <c r="C10272" s="55" t="s">
        <v>35460</v>
      </c>
      <c r="D10272" s="55" t="s">
        <v>4649</v>
      </c>
      <c r="E10272" s="55" t="s">
        <v>35461</v>
      </c>
      <c r="F10272" s="55" t="s">
        <v>4651</v>
      </c>
      <c r="G10272" s="55" t="s">
        <v>35462</v>
      </c>
      <c r="H10272" s="55">
        <v>0</v>
      </c>
    </row>
    <row r="10273" spans="1:8" ht="12.5" customHeight="1">
      <c r="A10273" s="55">
        <v>23222</v>
      </c>
      <c r="B10273" s="55">
        <v>7</v>
      </c>
      <c r="C10273" s="55" t="s">
        <v>35463</v>
      </c>
      <c r="D10273" s="55" t="s">
        <v>4649</v>
      </c>
      <c r="E10273" s="55" t="s">
        <v>35464</v>
      </c>
      <c r="F10273" s="55" t="s">
        <v>4651</v>
      </c>
      <c r="G10273" s="55" t="s">
        <v>35465</v>
      </c>
      <c r="H10273" s="55">
        <v>0</v>
      </c>
    </row>
    <row r="10274" spans="1:8" ht="12.5" customHeight="1">
      <c r="A10274" s="55">
        <v>23909</v>
      </c>
      <c r="B10274" s="55">
        <v>7</v>
      </c>
      <c r="C10274" s="55" t="s">
        <v>35466</v>
      </c>
      <c r="D10274" s="55" t="s">
        <v>4649</v>
      </c>
      <c r="E10274" s="55" t="s">
        <v>35467</v>
      </c>
      <c r="F10274" s="55" t="s">
        <v>4651</v>
      </c>
      <c r="G10274" s="55" t="s">
        <v>35468</v>
      </c>
      <c r="H10274" s="55">
        <v>0</v>
      </c>
    </row>
    <row r="10275" spans="1:8" ht="12.5" customHeight="1">
      <c r="A10275" s="55">
        <v>25457</v>
      </c>
      <c r="B10275" s="55">
        <v>7</v>
      </c>
      <c r="C10275" s="55" t="s">
        <v>35469</v>
      </c>
      <c r="D10275" s="55" t="s">
        <v>4649</v>
      </c>
      <c r="E10275" s="55" t="s">
        <v>35470</v>
      </c>
      <c r="F10275" s="55" t="s">
        <v>4651</v>
      </c>
      <c r="G10275" s="55" t="s">
        <v>35471</v>
      </c>
      <c r="H10275" s="55">
        <v>0</v>
      </c>
    </row>
    <row r="10276" spans="1:8" ht="12.5" customHeight="1">
      <c r="A10276" s="55">
        <v>25507</v>
      </c>
      <c r="B10276" s="55">
        <v>7</v>
      </c>
      <c r="C10276" s="55" t="s">
        <v>35472</v>
      </c>
      <c r="D10276" s="55" t="s">
        <v>4649</v>
      </c>
      <c r="E10276" s="55" t="s">
        <v>35473</v>
      </c>
      <c r="F10276" s="55" t="s">
        <v>4651</v>
      </c>
      <c r="G10276" s="55" t="s">
        <v>35474</v>
      </c>
      <c r="H10276" s="55">
        <v>0</v>
      </c>
    </row>
    <row r="10277" spans="1:8" ht="12.5" customHeight="1">
      <c r="A10277" s="55">
        <v>25673</v>
      </c>
      <c r="B10277" s="55">
        <v>7</v>
      </c>
      <c r="C10277" s="55" t="s">
        <v>35475</v>
      </c>
      <c r="D10277" s="55" t="s">
        <v>4649</v>
      </c>
      <c r="E10277" s="55" t="s">
        <v>35476</v>
      </c>
      <c r="F10277" s="55" t="s">
        <v>4651</v>
      </c>
      <c r="G10277" s="55" t="s">
        <v>35477</v>
      </c>
      <c r="H10277" s="55">
        <v>0</v>
      </c>
    </row>
    <row r="10278" spans="1:8" ht="12.5" customHeight="1">
      <c r="A10278" s="55">
        <v>26943</v>
      </c>
      <c r="B10278" s="55">
        <v>7</v>
      </c>
      <c r="C10278" s="55" t="s">
        <v>35478</v>
      </c>
      <c r="D10278" s="55" t="s">
        <v>4649</v>
      </c>
      <c r="E10278" s="55" t="s">
        <v>35479</v>
      </c>
      <c r="F10278" s="55" t="s">
        <v>4651</v>
      </c>
      <c r="G10278" s="55" t="s">
        <v>35480</v>
      </c>
      <c r="H10278" s="55">
        <v>0</v>
      </c>
    </row>
    <row r="10279" spans="1:8" ht="12.5" customHeight="1">
      <c r="A10279" s="55">
        <v>27318</v>
      </c>
      <c r="B10279" s="55">
        <v>7</v>
      </c>
      <c r="C10279" s="55" t="s">
        <v>35481</v>
      </c>
      <c r="D10279" s="55" t="s">
        <v>4649</v>
      </c>
      <c r="E10279" s="55" t="s">
        <v>35482</v>
      </c>
      <c r="F10279" s="55" t="s">
        <v>4651</v>
      </c>
      <c r="G10279" s="55" t="s">
        <v>35483</v>
      </c>
      <c r="H10279" s="55">
        <v>0</v>
      </c>
    </row>
    <row r="10280" spans="1:8" ht="12.5" customHeight="1">
      <c r="A10280" s="55">
        <v>27796</v>
      </c>
      <c r="B10280" s="55">
        <v>7</v>
      </c>
      <c r="C10280" s="55" t="s">
        <v>35484</v>
      </c>
      <c r="D10280" s="55" t="s">
        <v>4649</v>
      </c>
      <c r="E10280" s="55" t="s">
        <v>35485</v>
      </c>
      <c r="F10280" s="55" t="s">
        <v>4651</v>
      </c>
      <c r="G10280" s="55" t="s">
        <v>35486</v>
      </c>
      <c r="H10280" s="55">
        <v>0</v>
      </c>
    </row>
    <row r="10281" spans="1:8" ht="12.5" customHeight="1">
      <c r="A10281" s="55">
        <v>27834</v>
      </c>
      <c r="B10281" s="55">
        <v>7</v>
      </c>
      <c r="C10281" s="55" t="s">
        <v>35487</v>
      </c>
      <c r="D10281" s="55" t="s">
        <v>4649</v>
      </c>
      <c r="E10281" s="55" t="s">
        <v>35488</v>
      </c>
      <c r="F10281" s="55" t="s">
        <v>4651</v>
      </c>
      <c r="G10281" s="55" t="s">
        <v>35489</v>
      </c>
      <c r="H10281" s="55">
        <v>0</v>
      </c>
    </row>
    <row r="10282" spans="1:8" ht="12.5" customHeight="1">
      <c r="A10282" s="55">
        <v>28910</v>
      </c>
      <c r="B10282" s="55">
        <v>7</v>
      </c>
      <c r="C10282" s="55" t="s">
        <v>35490</v>
      </c>
      <c r="D10282" s="55" t="s">
        <v>4649</v>
      </c>
      <c r="E10282" s="55" t="s">
        <v>35491</v>
      </c>
      <c r="F10282" s="55" t="s">
        <v>4651</v>
      </c>
      <c r="G10282" s="55" t="s">
        <v>35492</v>
      </c>
      <c r="H10282" s="55">
        <v>0</v>
      </c>
    </row>
    <row r="10283" spans="1:8" ht="12.5" customHeight="1">
      <c r="A10283" s="55">
        <v>11378</v>
      </c>
      <c r="B10283" s="55">
        <v>7</v>
      </c>
      <c r="C10283" s="55" t="s">
        <v>35493</v>
      </c>
      <c r="D10283" s="55" t="s">
        <v>4649</v>
      </c>
      <c r="E10283" s="55" t="s">
        <v>35494</v>
      </c>
      <c r="F10283" s="55" t="s">
        <v>4651</v>
      </c>
      <c r="G10283" s="55" t="s">
        <v>35495</v>
      </c>
      <c r="H10283" s="55">
        <v>0</v>
      </c>
    </row>
    <row r="10284" spans="1:8" ht="12.5" customHeight="1">
      <c r="A10284" s="55">
        <v>11442</v>
      </c>
      <c r="B10284" s="55">
        <v>7</v>
      </c>
      <c r="C10284" s="55" t="s">
        <v>35496</v>
      </c>
      <c r="D10284" s="55" t="s">
        <v>4649</v>
      </c>
      <c r="E10284" s="55" t="s">
        <v>35497</v>
      </c>
      <c r="F10284" s="55" t="s">
        <v>4651</v>
      </c>
      <c r="G10284" s="55" t="s">
        <v>35498</v>
      </c>
      <c r="H10284" s="55">
        <v>0</v>
      </c>
    </row>
    <row r="10285" spans="1:8" ht="12.5" customHeight="1">
      <c r="A10285" s="55">
        <v>11545</v>
      </c>
      <c r="B10285" s="55">
        <v>7</v>
      </c>
      <c r="C10285" s="55" t="s">
        <v>35499</v>
      </c>
      <c r="D10285" s="55" t="s">
        <v>4649</v>
      </c>
      <c r="E10285" s="55" t="s">
        <v>35500</v>
      </c>
      <c r="F10285" s="55" t="s">
        <v>4651</v>
      </c>
      <c r="G10285" s="55" t="s">
        <v>35501</v>
      </c>
      <c r="H10285" s="55">
        <v>0</v>
      </c>
    </row>
    <row r="10286" spans="1:8" ht="12.5" customHeight="1">
      <c r="A10286" s="55">
        <v>12280</v>
      </c>
      <c r="B10286" s="55">
        <v>7</v>
      </c>
      <c r="C10286" s="55" t="s">
        <v>35502</v>
      </c>
      <c r="D10286" s="55" t="s">
        <v>4649</v>
      </c>
      <c r="E10286" s="55" t="s">
        <v>35503</v>
      </c>
      <c r="F10286" s="55" t="s">
        <v>4651</v>
      </c>
      <c r="G10286" s="55" t="s">
        <v>35504</v>
      </c>
      <c r="H10286" s="55">
        <v>0</v>
      </c>
    </row>
    <row r="10287" spans="1:8" ht="12.5" customHeight="1">
      <c r="A10287" s="55">
        <v>12804</v>
      </c>
      <c r="B10287" s="55">
        <v>7</v>
      </c>
      <c r="C10287" s="55" t="s">
        <v>35505</v>
      </c>
      <c r="D10287" s="55" t="s">
        <v>4649</v>
      </c>
      <c r="E10287" s="55" t="s">
        <v>35506</v>
      </c>
      <c r="F10287" s="55" t="s">
        <v>4651</v>
      </c>
      <c r="G10287" s="55" t="s">
        <v>35507</v>
      </c>
      <c r="H10287" s="55">
        <v>0</v>
      </c>
    </row>
    <row r="10288" spans="1:8" ht="12.5" customHeight="1">
      <c r="A10288" s="55">
        <v>13568</v>
      </c>
      <c r="B10288" s="55">
        <v>7</v>
      </c>
      <c r="C10288" s="55" t="s">
        <v>35508</v>
      </c>
      <c r="D10288" s="55" t="s">
        <v>4649</v>
      </c>
      <c r="E10288" s="55" t="s">
        <v>35509</v>
      </c>
      <c r="F10288" s="55" t="s">
        <v>4651</v>
      </c>
      <c r="G10288" s="55" t="s">
        <v>35510</v>
      </c>
      <c r="H10288" s="55">
        <v>0</v>
      </c>
    </row>
    <row r="10289" spans="1:8" ht="12.5" customHeight="1">
      <c r="A10289" s="55">
        <v>13817</v>
      </c>
      <c r="B10289" s="55">
        <v>7</v>
      </c>
      <c r="C10289" s="55" t="s">
        <v>35511</v>
      </c>
      <c r="D10289" s="55" t="s">
        <v>4649</v>
      </c>
      <c r="E10289" s="55" t="s">
        <v>35512</v>
      </c>
      <c r="F10289" s="55" t="s">
        <v>4651</v>
      </c>
      <c r="G10289" s="55" t="s">
        <v>35513</v>
      </c>
      <c r="H10289" s="55">
        <v>0</v>
      </c>
    </row>
    <row r="10290" spans="1:8" ht="12.5" customHeight="1">
      <c r="A10290" s="55">
        <v>13819</v>
      </c>
      <c r="B10290" s="55">
        <v>7</v>
      </c>
      <c r="C10290" s="55" t="s">
        <v>35514</v>
      </c>
      <c r="D10290" s="55" t="s">
        <v>4649</v>
      </c>
      <c r="E10290" s="55" t="s">
        <v>35515</v>
      </c>
      <c r="F10290" s="55" t="s">
        <v>4651</v>
      </c>
      <c r="G10290" s="55" t="s">
        <v>35516</v>
      </c>
      <c r="H10290" s="55">
        <v>0</v>
      </c>
    </row>
    <row r="10291" spans="1:8" ht="12.5" customHeight="1">
      <c r="A10291" s="55">
        <v>14687</v>
      </c>
      <c r="B10291" s="55">
        <v>7</v>
      </c>
      <c r="C10291" s="55" t="s">
        <v>35517</v>
      </c>
      <c r="D10291" s="55" t="s">
        <v>4649</v>
      </c>
      <c r="E10291" s="55" t="s">
        <v>35518</v>
      </c>
      <c r="F10291" s="55" t="s">
        <v>4651</v>
      </c>
      <c r="G10291" s="55" t="s">
        <v>35519</v>
      </c>
      <c r="H10291" s="55">
        <v>0</v>
      </c>
    </row>
    <row r="10292" spans="1:8" ht="12.5" customHeight="1">
      <c r="A10292" s="55">
        <v>14704</v>
      </c>
      <c r="B10292" s="55">
        <v>7</v>
      </c>
      <c r="C10292" s="55" t="s">
        <v>35520</v>
      </c>
      <c r="D10292" s="55" t="s">
        <v>4649</v>
      </c>
      <c r="E10292" s="55" t="s">
        <v>35521</v>
      </c>
      <c r="F10292" s="55" t="s">
        <v>4651</v>
      </c>
      <c r="G10292" s="55" t="s">
        <v>35522</v>
      </c>
      <c r="H10292" s="55">
        <v>0</v>
      </c>
    </row>
    <row r="10293" spans="1:8" ht="12.5" customHeight="1">
      <c r="A10293" s="55">
        <v>14716</v>
      </c>
      <c r="B10293" s="55">
        <v>7</v>
      </c>
      <c r="C10293" s="55" t="s">
        <v>35523</v>
      </c>
      <c r="D10293" s="55" t="s">
        <v>4649</v>
      </c>
      <c r="E10293" s="55" t="s">
        <v>35524</v>
      </c>
      <c r="F10293" s="55" t="s">
        <v>4651</v>
      </c>
      <c r="G10293" s="55" t="s">
        <v>35525</v>
      </c>
      <c r="H10293" s="55">
        <v>0</v>
      </c>
    </row>
    <row r="10294" spans="1:8" ht="12.5" customHeight="1">
      <c r="A10294" s="55">
        <v>14985</v>
      </c>
      <c r="B10294" s="55">
        <v>7</v>
      </c>
      <c r="C10294" s="55" t="s">
        <v>35526</v>
      </c>
      <c r="D10294" s="55" t="s">
        <v>4649</v>
      </c>
      <c r="E10294" s="55" t="s">
        <v>35527</v>
      </c>
      <c r="F10294" s="55" t="s">
        <v>4651</v>
      </c>
      <c r="G10294" s="55" t="s">
        <v>35528</v>
      </c>
      <c r="H10294" s="55">
        <v>0</v>
      </c>
    </row>
    <row r="10295" spans="1:8" ht="12.5" customHeight="1">
      <c r="A10295" s="55">
        <v>15002</v>
      </c>
      <c r="B10295" s="55">
        <v>7</v>
      </c>
      <c r="C10295" s="55" t="s">
        <v>35529</v>
      </c>
      <c r="D10295" s="55" t="s">
        <v>4649</v>
      </c>
      <c r="E10295" s="55" t="s">
        <v>35530</v>
      </c>
      <c r="F10295" s="55" t="s">
        <v>4651</v>
      </c>
      <c r="G10295" s="55" t="s">
        <v>35531</v>
      </c>
      <c r="H10295" s="55">
        <v>0</v>
      </c>
    </row>
    <row r="10296" spans="1:8" ht="12.5" customHeight="1">
      <c r="A10296" s="55">
        <v>15003</v>
      </c>
      <c r="B10296" s="55">
        <v>7</v>
      </c>
      <c r="C10296" s="55" t="s">
        <v>35532</v>
      </c>
      <c r="D10296" s="55" t="s">
        <v>4649</v>
      </c>
      <c r="E10296" s="55" t="s">
        <v>35533</v>
      </c>
      <c r="F10296" s="55" t="s">
        <v>4651</v>
      </c>
      <c r="G10296" s="55" t="s">
        <v>35534</v>
      </c>
      <c r="H10296" s="55">
        <v>0</v>
      </c>
    </row>
    <row r="10297" spans="1:8" ht="12.5" customHeight="1">
      <c r="A10297" s="55">
        <v>16395</v>
      </c>
      <c r="B10297" s="55">
        <v>7</v>
      </c>
      <c r="C10297" s="55" t="s">
        <v>35535</v>
      </c>
      <c r="D10297" s="55" t="s">
        <v>4649</v>
      </c>
      <c r="E10297" s="55" t="s">
        <v>35536</v>
      </c>
      <c r="F10297" s="55" t="s">
        <v>4651</v>
      </c>
      <c r="G10297" s="55" t="s">
        <v>35537</v>
      </c>
      <c r="H10297" s="55">
        <v>0</v>
      </c>
    </row>
    <row r="10298" spans="1:8" ht="12.5" customHeight="1">
      <c r="A10298" s="55">
        <v>16450</v>
      </c>
      <c r="B10298" s="55">
        <v>7</v>
      </c>
      <c r="C10298" s="55" t="s">
        <v>35538</v>
      </c>
      <c r="D10298" s="55" t="s">
        <v>4649</v>
      </c>
      <c r="E10298" s="55" t="s">
        <v>35539</v>
      </c>
      <c r="F10298" s="55" t="s">
        <v>4651</v>
      </c>
      <c r="G10298" s="55" t="s">
        <v>35540</v>
      </c>
      <c r="H10298" s="55">
        <v>0</v>
      </c>
    </row>
    <row r="10299" spans="1:8" ht="12.5" customHeight="1">
      <c r="A10299" s="55">
        <v>16544</v>
      </c>
      <c r="B10299" s="55">
        <v>7</v>
      </c>
      <c r="C10299" s="55" t="s">
        <v>35541</v>
      </c>
      <c r="D10299" s="55" t="s">
        <v>4649</v>
      </c>
      <c r="E10299" s="55" t="s">
        <v>35542</v>
      </c>
      <c r="F10299" s="55" t="s">
        <v>4651</v>
      </c>
      <c r="G10299" s="55" t="s">
        <v>35543</v>
      </c>
      <c r="H10299" s="55">
        <v>0</v>
      </c>
    </row>
    <row r="10300" spans="1:8" ht="12.5" customHeight="1">
      <c r="A10300" s="55">
        <v>16937</v>
      </c>
      <c r="B10300" s="55">
        <v>7</v>
      </c>
      <c r="C10300" s="55" t="s">
        <v>35544</v>
      </c>
      <c r="D10300" s="55" t="s">
        <v>4649</v>
      </c>
      <c r="E10300" s="55" t="s">
        <v>35545</v>
      </c>
      <c r="F10300" s="55" t="s">
        <v>4651</v>
      </c>
      <c r="G10300" s="55" t="s">
        <v>35546</v>
      </c>
      <c r="H10300" s="55">
        <v>0</v>
      </c>
    </row>
    <row r="10301" spans="1:8" ht="12.5" customHeight="1">
      <c r="A10301" s="55">
        <v>17099</v>
      </c>
      <c r="B10301" s="55">
        <v>7</v>
      </c>
      <c r="C10301" s="55" t="s">
        <v>35547</v>
      </c>
      <c r="D10301" s="55" t="s">
        <v>4649</v>
      </c>
      <c r="E10301" s="55" t="s">
        <v>35548</v>
      </c>
      <c r="F10301" s="55" t="s">
        <v>4651</v>
      </c>
      <c r="G10301" s="55" t="s">
        <v>35549</v>
      </c>
      <c r="H10301" s="55">
        <v>0</v>
      </c>
    </row>
    <row r="10302" spans="1:8" ht="12.5" customHeight="1">
      <c r="A10302" s="55">
        <v>17206</v>
      </c>
      <c r="B10302" s="55">
        <v>7</v>
      </c>
      <c r="C10302" s="55" t="s">
        <v>35550</v>
      </c>
      <c r="D10302" s="55" t="s">
        <v>4649</v>
      </c>
      <c r="E10302" s="55" t="s">
        <v>35551</v>
      </c>
      <c r="F10302" s="55" t="s">
        <v>4651</v>
      </c>
      <c r="G10302" s="55" t="s">
        <v>35552</v>
      </c>
      <c r="H10302" s="55">
        <v>0</v>
      </c>
    </row>
    <row r="10303" spans="1:8" ht="12.5" customHeight="1">
      <c r="A10303" s="55">
        <v>17780</v>
      </c>
      <c r="B10303" s="55">
        <v>7</v>
      </c>
      <c r="C10303" s="55" t="s">
        <v>35553</v>
      </c>
      <c r="D10303" s="55" t="s">
        <v>4649</v>
      </c>
      <c r="E10303" s="55" t="s">
        <v>35554</v>
      </c>
      <c r="F10303" s="55" t="s">
        <v>4651</v>
      </c>
      <c r="G10303" s="55" t="s">
        <v>35555</v>
      </c>
      <c r="H10303" s="55">
        <v>0</v>
      </c>
    </row>
    <row r="10304" spans="1:8" ht="12.5" customHeight="1">
      <c r="A10304" s="55">
        <v>17809</v>
      </c>
      <c r="B10304" s="55">
        <v>7</v>
      </c>
      <c r="C10304" s="55" t="s">
        <v>35556</v>
      </c>
      <c r="D10304" s="55" t="s">
        <v>4649</v>
      </c>
      <c r="E10304" s="55" t="s">
        <v>35557</v>
      </c>
      <c r="F10304" s="55" t="s">
        <v>4651</v>
      </c>
      <c r="G10304" s="55" t="s">
        <v>35558</v>
      </c>
      <c r="H10304" s="55">
        <v>0</v>
      </c>
    </row>
    <row r="10305" spans="1:8" ht="12.5" customHeight="1">
      <c r="A10305" s="55">
        <v>17842</v>
      </c>
      <c r="B10305" s="55">
        <v>7</v>
      </c>
      <c r="C10305" s="55" t="s">
        <v>35559</v>
      </c>
      <c r="D10305" s="55" t="s">
        <v>4649</v>
      </c>
      <c r="E10305" s="55" t="s">
        <v>35560</v>
      </c>
      <c r="F10305" s="55" t="s">
        <v>4651</v>
      </c>
      <c r="G10305" s="55" t="s">
        <v>35561</v>
      </c>
      <c r="H10305" s="55">
        <v>0</v>
      </c>
    </row>
    <row r="10306" spans="1:8" ht="12.5" customHeight="1">
      <c r="A10306" s="55">
        <v>17874</v>
      </c>
      <c r="B10306" s="55">
        <v>7</v>
      </c>
      <c r="C10306" s="55" t="s">
        <v>35562</v>
      </c>
      <c r="D10306" s="55" t="s">
        <v>4649</v>
      </c>
      <c r="E10306" s="55" t="s">
        <v>35563</v>
      </c>
      <c r="F10306" s="55" t="s">
        <v>4651</v>
      </c>
      <c r="G10306" s="55" t="s">
        <v>35564</v>
      </c>
      <c r="H10306" s="55">
        <v>0</v>
      </c>
    </row>
    <row r="10307" spans="1:8" ht="12.5" customHeight="1">
      <c r="A10307" s="55">
        <v>18015</v>
      </c>
      <c r="B10307" s="55">
        <v>7</v>
      </c>
      <c r="C10307" s="55" t="s">
        <v>35565</v>
      </c>
      <c r="D10307" s="55" t="s">
        <v>4649</v>
      </c>
      <c r="E10307" s="55" t="s">
        <v>35566</v>
      </c>
      <c r="F10307" s="55" t="s">
        <v>4651</v>
      </c>
      <c r="G10307" s="55" t="s">
        <v>35567</v>
      </c>
      <c r="H10307" s="55">
        <v>0</v>
      </c>
    </row>
    <row r="10308" spans="1:8" ht="12.5" customHeight="1">
      <c r="A10308" s="55">
        <v>18039</v>
      </c>
      <c r="B10308" s="55">
        <v>7</v>
      </c>
      <c r="C10308" s="55" t="s">
        <v>35568</v>
      </c>
      <c r="D10308" s="55" t="s">
        <v>4649</v>
      </c>
      <c r="E10308" s="55" t="s">
        <v>35569</v>
      </c>
      <c r="F10308" s="55" t="s">
        <v>4651</v>
      </c>
      <c r="G10308" s="55" t="s">
        <v>35570</v>
      </c>
      <c r="H10308" s="55">
        <v>0</v>
      </c>
    </row>
    <row r="10309" spans="1:8" ht="12.5" customHeight="1">
      <c r="A10309" s="55">
        <v>19293</v>
      </c>
      <c r="B10309" s="55">
        <v>7</v>
      </c>
      <c r="C10309" s="55" t="s">
        <v>35571</v>
      </c>
      <c r="D10309" s="55" t="s">
        <v>4649</v>
      </c>
      <c r="E10309" s="55" t="s">
        <v>35572</v>
      </c>
      <c r="F10309" s="55" t="s">
        <v>4651</v>
      </c>
      <c r="G10309" s="55" t="s">
        <v>35573</v>
      </c>
      <c r="H10309" s="55">
        <v>0</v>
      </c>
    </row>
    <row r="10310" spans="1:8" ht="12.5" customHeight="1">
      <c r="A10310" s="55">
        <v>19376</v>
      </c>
      <c r="B10310" s="55">
        <v>7</v>
      </c>
      <c r="C10310" s="55" t="s">
        <v>35574</v>
      </c>
      <c r="D10310" s="55" t="s">
        <v>4649</v>
      </c>
      <c r="E10310" s="55" t="s">
        <v>35575</v>
      </c>
      <c r="F10310" s="55" t="s">
        <v>4651</v>
      </c>
      <c r="G10310" s="55" t="s">
        <v>35576</v>
      </c>
      <c r="H10310" s="55">
        <v>0</v>
      </c>
    </row>
    <row r="10311" spans="1:8" ht="12.5" customHeight="1">
      <c r="A10311" s="55">
        <v>19484</v>
      </c>
      <c r="B10311" s="55">
        <v>7</v>
      </c>
      <c r="C10311" s="55" t="s">
        <v>35577</v>
      </c>
      <c r="D10311" s="55" t="s">
        <v>4649</v>
      </c>
      <c r="E10311" s="55" t="s">
        <v>35578</v>
      </c>
      <c r="F10311" s="55" t="s">
        <v>4651</v>
      </c>
      <c r="G10311" s="55" t="s">
        <v>35579</v>
      </c>
      <c r="H10311" s="55">
        <v>0</v>
      </c>
    </row>
    <row r="10312" spans="1:8" ht="12.5" customHeight="1">
      <c r="A10312" s="55">
        <v>20827</v>
      </c>
      <c r="B10312" s="55">
        <v>7</v>
      </c>
      <c r="C10312" s="55" t="s">
        <v>35580</v>
      </c>
      <c r="D10312" s="55" t="s">
        <v>4649</v>
      </c>
      <c r="E10312" s="55" t="s">
        <v>35581</v>
      </c>
      <c r="F10312" s="55" t="s">
        <v>4651</v>
      </c>
      <c r="G10312" s="55" t="s">
        <v>35582</v>
      </c>
      <c r="H10312" s="55">
        <v>0</v>
      </c>
    </row>
    <row r="10313" spans="1:8" ht="12.5" customHeight="1">
      <c r="A10313" s="55">
        <v>20960</v>
      </c>
      <c r="B10313" s="55">
        <v>7</v>
      </c>
      <c r="C10313" s="55" t="s">
        <v>35583</v>
      </c>
      <c r="D10313" s="55" t="s">
        <v>4649</v>
      </c>
      <c r="E10313" s="55" t="s">
        <v>35584</v>
      </c>
      <c r="F10313" s="55" t="s">
        <v>4651</v>
      </c>
      <c r="G10313" s="55" t="s">
        <v>35585</v>
      </c>
      <c r="H10313" s="55">
        <v>0</v>
      </c>
    </row>
    <row r="10314" spans="1:8" ht="12.5" customHeight="1">
      <c r="A10314" s="55">
        <v>21059</v>
      </c>
      <c r="B10314" s="55">
        <v>7</v>
      </c>
      <c r="C10314" s="55" t="s">
        <v>35586</v>
      </c>
      <c r="D10314" s="55" t="s">
        <v>4649</v>
      </c>
      <c r="E10314" s="55" t="s">
        <v>35587</v>
      </c>
      <c r="F10314" s="55" t="s">
        <v>4651</v>
      </c>
      <c r="G10314" s="55" t="s">
        <v>35588</v>
      </c>
      <c r="H10314" s="55">
        <v>0</v>
      </c>
    </row>
    <row r="10315" spans="1:8" ht="12.5" customHeight="1">
      <c r="A10315" s="55">
        <v>21064</v>
      </c>
      <c r="B10315" s="55">
        <v>7</v>
      </c>
      <c r="C10315" s="55" t="s">
        <v>35589</v>
      </c>
      <c r="D10315" s="55" t="s">
        <v>4649</v>
      </c>
      <c r="E10315" s="55" t="s">
        <v>35590</v>
      </c>
      <c r="F10315" s="55" t="s">
        <v>4651</v>
      </c>
      <c r="G10315" s="55" t="s">
        <v>35591</v>
      </c>
      <c r="H10315" s="55">
        <v>0</v>
      </c>
    </row>
    <row r="10316" spans="1:8" ht="12.5" customHeight="1">
      <c r="A10316" s="55">
        <v>22601</v>
      </c>
      <c r="B10316" s="55">
        <v>7</v>
      </c>
      <c r="C10316" s="55" t="s">
        <v>35592</v>
      </c>
      <c r="D10316" s="55" t="s">
        <v>4649</v>
      </c>
      <c r="E10316" s="55" t="s">
        <v>35593</v>
      </c>
      <c r="F10316" s="55" t="s">
        <v>4651</v>
      </c>
      <c r="G10316" s="55" t="s">
        <v>35594</v>
      </c>
      <c r="H10316" s="55">
        <v>0</v>
      </c>
    </row>
    <row r="10317" spans="1:8" ht="12.5" customHeight="1">
      <c r="A10317" s="55">
        <v>22673</v>
      </c>
      <c r="B10317" s="55">
        <v>7</v>
      </c>
      <c r="C10317" s="55" t="s">
        <v>35595</v>
      </c>
      <c r="D10317" s="55" t="s">
        <v>4649</v>
      </c>
      <c r="E10317" s="55" t="s">
        <v>35596</v>
      </c>
      <c r="F10317" s="55" t="s">
        <v>4651</v>
      </c>
      <c r="G10317" s="55" t="s">
        <v>35597</v>
      </c>
      <c r="H10317" s="55">
        <v>0</v>
      </c>
    </row>
    <row r="10318" spans="1:8" ht="12.5" customHeight="1">
      <c r="A10318" s="55">
        <v>24089</v>
      </c>
      <c r="B10318" s="55">
        <v>7</v>
      </c>
      <c r="C10318" s="55" t="s">
        <v>35598</v>
      </c>
      <c r="D10318" s="55" t="s">
        <v>4649</v>
      </c>
      <c r="E10318" s="55" t="s">
        <v>35599</v>
      </c>
      <c r="F10318" s="55" t="s">
        <v>4651</v>
      </c>
      <c r="G10318" s="55" t="s">
        <v>35600</v>
      </c>
      <c r="H10318" s="55">
        <v>0</v>
      </c>
    </row>
    <row r="10319" spans="1:8" ht="12.5" customHeight="1">
      <c r="A10319" s="55">
        <v>24836</v>
      </c>
      <c r="B10319" s="55">
        <v>7</v>
      </c>
      <c r="C10319" s="55" t="s">
        <v>35601</v>
      </c>
      <c r="D10319" s="55" t="s">
        <v>4649</v>
      </c>
      <c r="E10319" s="55" t="s">
        <v>35602</v>
      </c>
      <c r="F10319" s="55" t="s">
        <v>4651</v>
      </c>
      <c r="G10319" s="55" t="s">
        <v>35603</v>
      </c>
      <c r="H10319" s="55">
        <v>0</v>
      </c>
    </row>
    <row r="10320" spans="1:8" ht="12.5" customHeight="1">
      <c r="A10320" s="55">
        <v>24841</v>
      </c>
      <c r="B10320" s="55">
        <v>7</v>
      </c>
      <c r="C10320" s="55" t="s">
        <v>35604</v>
      </c>
      <c r="D10320" s="55" t="s">
        <v>4649</v>
      </c>
      <c r="E10320" s="55" t="s">
        <v>35605</v>
      </c>
      <c r="F10320" s="55" t="s">
        <v>4651</v>
      </c>
      <c r="G10320" s="55" t="s">
        <v>35606</v>
      </c>
      <c r="H10320" s="55">
        <v>0</v>
      </c>
    </row>
    <row r="10321" spans="1:8" ht="12.5" customHeight="1">
      <c r="A10321" s="55">
        <v>25519</v>
      </c>
      <c r="B10321" s="55">
        <v>7</v>
      </c>
      <c r="C10321" s="55" t="s">
        <v>35607</v>
      </c>
      <c r="D10321" s="55" t="s">
        <v>4649</v>
      </c>
      <c r="E10321" s="55" t="s">
        <v>35608</v>
      </c>
      <c r="F10321" s="55" t="s">
        <v>4651</v>
      </c>
      <c r="G10321" s="55" t="s">
        <v>35609</v>
      </c>
      <c r="H10321" s="55">
        <v>0</v>
      </c>
    </row>
    <row r="10322" spans="1:8" ht="12.5" customHeight="1">
      <c r="A10322" s="55">
        <v>25643</v>
      </c>
      <c r="B10322" s="55">
        <v>7</v>
      </c>
      <c r="C10322" s="55" t="s">
        <v>35610</v>
      </c>
      <c r="D10322" s="55" t="s">
        <v>4649</v>
      </c>
      <c r="E10322" s="55" t="s">
        <v>35611</v>
      </c>
      <c r="F10322" s="55" t="s">
        <v>4651</v>
      </c>
      <c r="G10322" s="55" t="s">
        <v>35612</v>
      </c>
      <c r="H10322" s="55">
        <v>0</v>
      </c>
    </row>
    <row r="10323" spans="1:8" ht="12.5" customHeight="1">
      <c r="A10323" s="55">
        <v>25749</v>
      </c>
      <c r="B10323" s="55">
        <v>7</v>
      </c>
      <c r="C10323" s="55" t="s">
        <v>35613</v>
      </c>
      <c r="D10323" s="55" t="s">
        <v>4649</v>
      </c>
      <c r="E10323" s="55" t="s">
        <v>35614</v>
      </c>
      <c r="F10323" s="55" t="s">
        <v>4651</v>
      </c>
      <c r="G10323" s="55" t="s">
        <v>35615</v>
      </c>
      <c r="H10323" s="55">
        <v>0</v>
      </c>
    </row>
    <row r="10324" spans="1:8" ht="12.5" customHeight="1">
      <c r="A10324" s="55">
        <v>26855</v>
      </c>
      <c r="B10324" s="55">
        <v>7</v>
      </c>
      <c r="C10324" s="55" t="s">
        <v>35616</v>
      </c>
      <c r="D10324" s="55" t="s">
        <v>4649</v>
      </c>
      <c r="E10324" s="55" t="s">
        <v>35617</v>
      </c>
      <c r="F10324" s="55" t="s">
        <v>4651</v>
      </c>
      <c r="G10324" s="55" t="s">
        <v>35618</v>
      </c>
      <c r="H10324" s="55">
        <v>0</v>
      </c>
    </row>
    <row r="10325" spans="1:8" ht="12.5" customHeight="1">
      <c r="A10325" s="55">
        <v>26925</v>
      </c>
      <c r="B10325" s="55">
        <v>7</v>
      </c>
      <c r="C10325" s="55" t="s">
        <v>35619</v>
      </c>
      <c r="D10325" s="55" t="s">
        <v>4649</v>
      </c>
      <c r="E10325" s="55" t="s">
        <v>35620</v>
      </c>
      <c r="F10325" s="55" t="s">
        <v>4651</v>
      </c>
      <c r="G10325" s="55" t="s">
        <v>35621</v>
      </c>
      <c r="H10325" s="55">
        <v>0</v>
      </c>
    </row>
    <row r="10326" spans="1:8" ht="12.5" customHeight="1">
      <c r="A10326" s="55">
        <v>27133</v>
      </c>
      <c r="B10326" s="55">
        <v>7</v>
      </c>
      <c r="C10326" s="55" t="s">
        <v>35622</v>
      </c>
      <c r="D10326" s="55" t="s">
        <v>4649</v>
      </c>
      <c r="E10326" s="55" t="s">
        <v>35623</v>
      </c>
      <c r="F10326" s="55" t="s">
        <v>4651</v>
      </c>
      <c r="G10326" s="55" t="s">
        <v>35624</v>
      </c>
      <c r="H10326" s="55">
        <v>0</v>
      </c>
    </row>
    <row r="10327" spans="1:8" ht="12.5" customHeight="1">
      <c r="A10327" s="55">
        <v>27328</v>
      </c>
      <c r="B10327" s="55">
        <v>7</v>
      </c>
      <c r="C10327" s="55" t="s">
        <v>35625</v>
      </c>
      <c r="D10327" s="55" t="s">
        <v>4649</v>
      </c>
      <c r="E10327" s="55" t="s">
        <v>35626</v>
      </c>
      <c r="F10327" s="55" t="s">
        <v>4651</v>
      </c>
      <c r="G10327" s="55" t="s">
        <v>35627</v>
      </c>
      <c r="H10327" s="55">
        <v>0</v>
      </c>
    </row>
    <row r="10328" spans="1:8" ht="12.5" customHeight="1">
      <c r="A10328" s="55">
        <v>28443</v>
      </c>
      <c r="B10328" s="55">
        <v>7</v>
      </c>
      <c r="C10328" s="55" t="s">
        <v>35628</v>
      </c>
      <c r="D10328" s="55" t="s">
        <v>4649</v>
      </c>
      <c r="E10328" s="55" t="s">
        <v>35629</v>
      </c>
      <c r="F10328" s="55" t="s">
        <v>4651</v>
      </c>
      <c r="G10328" s="55" t="s">
        <v>35630</v>
      </c>
      <c r="H10328" s="55">
        <v>0</v>
      </c>
    </row>
    <row r="10329" spans="1:8" ht="12.5" customHeight="1">
      <c r="A10329" s="55">
        <v>28470</v>
      </c>
      <c r="B10329" s="55">
        <v>7</v>
      </c>
      <c r="C10329" s="55" t="s">
        <v>35631</v>
      </c>
      <c r="D10329" s="55" t="s">
        <v>4649</v>
      </c>
      <c r="E10329" s="55" t="s">
        <v>35632</v>
      </c>
      <c r="F10329" s="55" t="s">
        <v>4651</v>
      </c>
      <c r="G10329" s="55" t="s">
        <v>35633</v>
      </c>
      <c r="H10329" s="55">
        <v>0</v>
      </c>
    </row>
    <row r="10330" spans="1:8" ht="12.5" customHeight="1">
      <c r="A10330" s="55">
        <v>28739</v>
      </c>
      <c r="B10330" s="55">
        <v>7</v>
      </c>
      <c r="C10330" s="55" t="s">
        <v>35634</v>
      </c>
      <c r="D10330" s="55" t="s">
        <v>4649</v>
      </c>
      <c r="E10330" s="55" t="s">
        <v>35635</v>
      </c>
      <c r="F10330" s="55" t="s">
        <v>4651</v>
      </c>
      <c r="G10330" s="55" t="s">
        <v>35636</v>
      </c>
      <c r="H10330" s="55">
        <v>0</v>
      </c>
    </row>
    <row r="10331" spans="1:8" ht="12.5" customHeight="1">
      <c r="A10331" s="55">
        <v>29389</v>
      </c>
      <c r="B10331" s="55">
        <v>7</v>
      </c>
      <c r="C10331" s="55" t="s">
        <v>35637</v>
      </c>
      <c r="D10331" s="55" t="s">
        <v>4649</v>
      </c>
      <c r="E10331" s="55" t="s">
        <v>35638</v>
      </c>
      <c r="F10331" s="55" t="s">
        <v>4651</v>
      </c>
      <c r="G10331" s="55" t="s">
        <v>35639</v>
      </c>
      <c r="H10331" s="55">
        <v>0</v>
      </c>
    </row>
    <row r="10332" spans="1:8" ht="12.5" customHeight="1">
      <c r="A10332" s="55">
        <v>11594</v>
      </c>
      <c r="B10332" s="55">
        <v>7</v>
      </c>
      <c r="C10332" s="55" t="s">
        <v>35640</v>
      </c>
      <c r="D10332" s="55" t="s">
        <v>4649</v>
      </c>
      <c r="E10332" s="55" t="s">
        <v>35641</v>
      </c>
      <c r="F10332" s="55" t="s">
        <v>4651</v>
      </c>
      <c r="G10332" s="55" t="s">
        <v>35642</v>
      </c>
      <c r="H10332" s="55">
        <v>0</v>
      </c>
    </row>
    <row r="10333" spans="1:8" ht="12.5" customHeight="1">
      <c r="A10333" s="55">
        <v>12261</v>
      </c>
      <c r="B10333" s="55">
        <v>7</v>
      </c>
      <c r="C10333" s="55" t="s">
        <v>35643</v>
      </c>
      <c r="D10333" s="55" t="s">
        <v>4649</v>
      </c>
      <c r="E10333" s="55" t="s">
        <v>35644</v>
      </c>
      <c r="F10333" s="55" t="s">
        <v>4651</v>
      </c>
      <c r="G10333" s="55" t="s">
        <v>35645</v>
      </c>
      <c r="H10333" s="55">
        <v>0</v>
      </c>
    </row>
    <row r="10334" spans="1:8" ht="12.5" customHeight="1">
      <c r="A10334" s="55">
        <v>12480</v>
      </c>
      <c r="B10334" s="55">
        <v>7</v>
      </c>
      <c r="C10334" s="55" t="s">
        <v>35646</v>
      </c>
      <c r="D10334" s="55" t="s">
        <v>4649</v>
      </c>
      <c r="E10334" s="55" t="s">
        <v>35647</v>
      </c>
      <c r="F10334" s="55" t="s">
        <v>4651</v>
      </c>
      <c r="G10334" s="55" t="s">
        <v>35648</v>
      </c>
      <c r="H10334" s="55">
        <v>0</v>
      </c>
    </row>
    <row r="10335" spans="1:8" ht="12.5" customHeight="1">
      <c r="A10335" s="55">
        <v>12520</v>
      </c>
      <c r="B10335" s="55">
        <v>7</v>
      </c>
      <c r="C10335" s="55" t="s">
        <v>35649</v>
      </c>
      <c r="D10335" s="55" t="s">
        <v>4649</v>
      </c>
      <c r="E10335" s="55" t="s">
        <v>35650</v>
      </c>
      <c r="F10335" s="55" t="s">
        <v>4651</v>
      </c>
      <c r="G10335" s="55" t="s">
        <v>35651</v>
      </c>
      <c r="H10335" s="55">
        <v>0</v>
      </c>
    </row>
    <row r="10336" spans="1:8" ht="12.5" customHeight="1">
      <c r="A10336" s="55">
        <v>12562</v>
      </c>
      <c r="B10336" s="55">
        <v>7</v>
      </c>
      <c r="C10336" s="55" t="s">
        <v>35652</v>
      </c>
      <c r="D10336" s="55" t="s">
        <v>4649</v>
      </c>
      <c r="E10336" s="55" t="s">
        <v>35653</v>
      </c>
      <c r="F10336" s="55" t="s">
        <v>4651</v>
      </c>
      <c r="G10336" s="55" t="s">
        <v>35654</v>
      </c>
      <c r="H10336" s="55">
        <v>0</v>
      </c>
    </row>
    <row r="10337" spans="1:8" ht="12.5" customHeight="1">
      <c r="A10337" s="55">
        <v>14145</v>
      </c>
      <c r="B10337" s="55">
        <v>7</v>
      </c>
      <c r="C10337" s="55" t="s">
        <v>35655</v>
      </c>
      <c r="D10337" s="55" t="s">
        <v>4649</v>
      </c>
      <c r="E10337" s="55" t="s">
        <v>35656</v>
      </c>
      <c r="F10337" s="55" t="s">
        <v>4651</v>
      </c>
      <c r="G10337" s="55" t="s">
        <v>35657</v>
      </c>
      <c r="H10337" s="55">
        <v>0</v>
      </c>
    </row>
    <row r="10338" spans="1:8" ht="12.5" customHeight="1">
      <c r="A10338" s="55">
        <v>14186</v>
      </c>
      <c r="B10338" s="55">
        <v>7</v>
      </c>
      <c r="C10338" s="55" t="s">
        <v>35658</v>
      </c>
      <c r="D10338" s="55" t="s">
        <v>4649</v>
      </c>
      <c r="E10338" s="55" t="s">
        <v>35659</v>
      </c>
      <c r="F10338" s="55" t="s">
        <v>4651</v>
      </c>
      <c r="G10338" s="55" t="s">
        <v>35660</v>
      </c>
      <c r="H10338" s="55">
        <v>0</v>
      </c>
    </row>
    <row r="10339" spans="1:8" ht="12.5" customHeight="1">
      <c r="A10339" s="55">
        <v>15060</v>
      </c>
      <c r="B10339" s="55">
        <v>7</v>
      </c>
      <c r="C10339" s="55" t="s">
        <v>35661</v>
      </c>
      <c r="D10339" s="55" t="s">
        <v>4649</v>
      </c>
      <c r="E10339" s="55" t="s">
        <v>35662</v>
      </c>
      <c r="F10339" s="55" t="s">
        <v>4651</v>
      </c>
      <c r="G10339" s="55" t="s">
        <v>35663</v>
      </c>
      <c r="H10339" s="55">
        <v>0</v>
      </c>
    </row>
    <row r="10340" spans="1:8" ht="12.5" customHeight="1">
      <c r="A10340" s="55">
        <v>15111</v>
      </c>
      <c r="B10340" s="55">
        <v>7</v>
      </c>
      <c r="C10340" s="55" t="s">
        <v>35664</v>
      </c>
      <c r="D10340" s="55" t="s">
        <v>4649</v>
      </c>
      <c r="E10340" s="55" t="s">
        <v>35665</v>
      </c>
      <c r="F10340" s="55" t="s">
        <v>4651</v>
      </c>
      <c r="G10340" s="55" t="s">
        <v>35666</v>
      </c>
      <c r="H10340" s="55">
        <v>0</v>
      </c>
    </row>
    <row r="10341" spans="1:8" ht="12.5" customHeight="1">
      <c r="A10341" s="55">
        <v>15616</v>
      </c>
      <c r="B10341" s="55">
        <v>7</v>
      </c>
      <c r="C10341" s="55" t="s">
        <v>35667</v>
      </c>
      <c r="D10341" s="55" t="s">
        <v>4649</v>
      </c>
      <c r="E10341" s="55" t="s">
        <v>35668</v>
      </c>
      <c r="F10341" s="55" t="s">
        <v>4651</v>
      </c>
      <c r="G10341" s="55" t="s">
        <v>35669</v>
      </c>
      <c r="H10341" s="55">
        <v>0</v>
      </c>
    </row>
    <row r="10342" spans="1:8" ht="12.5" customHeight="1">
      <c r="A10342" s="55">
        <v>15688</v>
      </c>
      <c r="B10342" s="55">
        <v>7</v>
      </c>
      <c r="C10342" s="55" t="s">
        <v>35670</v>
      </c>
      <c r="D10342" s="55" t="s">
        <v>4649</v>
      </c>
      <c r="E10342" s="55" t="s">
        <v>35671</v>
      </c>
      <c r="F10342" s="55" t="s">
        <v>4651</v>
      </c>
      <c r="G10342" s="55" t="s">
        <v>35672</v>
      </c>
      <c r="H10342" s="55">
        <v>0</v>
      </c>
    </row>
    <row r="10343" spans="1:8" ht="12.5" customHeight="1">
      <c r="A10343" s="55">
        <v>18151</v>
      </c>
      <c r="B10343" s="55">
        <v>7</v>
      </c>
      <c r="C10343" s="55" t="s">
        <v>35673</v>
      </c>
      <c r="D10343" s="55" t="s">
        <v>4649</v>
      </c>
      <c r="E10343" s="55" t="s">
        <v>35674</v>
      </c>
      <c r="F10343" s="55" t="s">
        <v>4651</v>
      </c>
      <c r="G10343" s="55" t="s">
        <v>35675</v>
      </c>
      <c r="H10343" s="55">
        <v>0</v>
      </c>
    </row>
    <row r="10344" spans="1:8" ht="12.5" customHeight="1">
      <c r="A10344" s="55">
        <v>19492</v>
      </c>
      <c r="B10344" s="55">
        <v>7</v>
      </c>
      <c r="C10344" s="55" t="s">
        <v>35676</v>
      </c>
      <c r="D10344" s="55" t="s">
        <v>4649</v>
      </c>
      <c r="E10344" s="55" t="s">
        <v>35677</v>
      </c>
      <c r="F10344" s="55" t="s">
        <v>4651</v>
      </c>
      <c r="G10344" s="55" t="s">
        <v>35678</v>
      </c>
      <c r="H10344" s="55">
        <v>0</v>
      </c>
    </row>
    <row r="10345" spans="1:8" ht="12.5" customHeight="1">
      <c r="A10345" s="55">
        <v>20148</v>
      </c>
      <c r="B10345" s="55">
        <v>7</v>
      </c>
      <c r="C10345" s="55" t="s">
        <v>35679</v>
      </c>
      <c r="D10345" s="55" t="s">
        <v>4649</v>
      </c>
      <c r="E10345" s="55" t="s">
        <v>35680</v>
      </c>
      <c r="F10345" s="55" t="s">
        <v>4651</v>
      </c>
      <c r="G10345" s="55" t="s">
        <v>35681</v>
      </c>
      <c r="H10345" s="55">
        <v>0</v>
      </c>
    </row>
    <row r="10346" spans="1:8" ht="12.5" customHeight="1">
      <c r="A10346" s="55">
        <v>20597</v>
      </c>
      <c r="B10346" s="55">
        <v>7</v>
      </c>
      <c r="C10346" s="55" t="s">
        <v>35682</v>
      </c>
      <c r="D10346" s="55" t="s">
        <v>4649</v>
      </c>
      <c r="E10346" s="55" t="s">
        <v>35683</v>
      </c>
      <c r="F10346" s="55" t="s">
        <v>4651</v>
      </c>
      <c r="G10346" s="55" t="s">
        <v>35684</v>
      </c>
      <c r="H10346" s="55">
        <v>0</v>
      </c>
    </row>
    <row r="10347" spans="1:8" ht="12.5" customHeight="1">
      <c r="A10347" s="55">
        <v>20948</v>
      </c>
      <c r="B10347" s="55">
        <v>7</v>
      </c>
      <c r="C10347" s="55" t="s">
        <v>35685</v>
      </c>
      <c r="D10347" s="55" t="s">
        <v>4649</v>
      </c>
      <c r="E10347" s="55" t="s">
        <v>35686</v>
      </c>
      <c r="F10347" s="55" t="s">
        <v>4651</v>
      </c>
      <c r="G10347" s="55" t="s">
        <v>35687</v>
      </c>
      <c r="H10347" s="55">
        <v>0</v>
      </c>
    </row>
    <row r="10348" spans="1:8" ht="12.5" customHeight="1">
      <c r="A10348" s="55">
        <v>20964</v>
      </c>
      <c r="B10348" s="55">
        <v>7</v>
      </c>
      <c r="C10348" s="55" t="s">
        <v>35688</v>
      </c>
      <c r="D10348" s="55" t="s">
        <v>4649</v>
      </c>
      <c r="E10348" s="55" t="s">
        <v>35689</v>
      </c>
      <c r="F10348" s="55" t="s">
        <v>4651</v>
      </c>
      <c r="G10348" s="55" t="s">
        <v>35690</v>
      </c>
      <c r="H10348" s="55">
        <v>0</v>
      </c>
    </row>
    <row r="10349" spans="1:8" ht="12.5" customHeight="1">
      <c r="A10349" s="55">
        <v>21019</v>
      </c>
      <c r="B10349" s="55">
        <v>7</v>
      </c>
      <c r="C10349" s="55" t="s">
        <v>35691</v>
      </c>
      <c r="D10349" s="55" t="s">
        <v>4649</v>
      </c>
      <c r="E10349" s="55" t="s">
        <v>35692</v>
      </c>
      <c r="F10349" s="55" t="s">
        <v>4651</v>
      </c>
      <c r="G10349" s="55" t="s">
        <v>35693</v>
      </c>
      <c r="H10349" s="55">
        <v>0</v>
      </c>
    </row>
    <row r="10350" spans="1:8" ht="12.5" customHeight="1">
      <c r="A10350" s="55">
        <v>21030</v>
      </c>
      <c r="B10350" s="55">
        <v>7</v>
      </c>
      <c r="C10350" s="55" t="s">
        <v>35694</v>
      </c>
      <c r="D10350" s="55" t="s">
        <v>4649</v>
      </c>
      <c r="E10350" s="55" t="s">
        <v>35695</v>
      </c>
      <c r="F10350" s="55" t="s">
        <v>4651</v>
      </c>
      <c r="G10350" s="55" t="s">
        <v>35696</v>
      </c>
      <c r="H10350" s="55">
        <v>0</v>
      </c>
    </row>
    <row r="10351" spans="1:8" ht="12.5" customHeight="1">
      <c r="A10351" s="55">
        <v>21089</v>
      </c>
      <c r="B10351" s="55">
        <v>7</v>
      </c>
      <c r="C10351" s="55" t="s">
        <v>35697</v>
      </c>
      <c r="D10351" s="55" t="s">
        <v>4649</v>
      </c>
      <c r="E10351" s="55" t="s">
        <v>35698</v>
      </c>
      <c r="F10351" s="55" t="s">
        <v>4651</v>
      </c>
      <c r="G10351" s="55" t="s">
        <v>35699</v>
      </c>
      <c r="H10351" s="55">
        <v>0</v>
      </c>
    </row>
    <row r="10352" spans="1:8" ht="12.5" customHeight="1">
      <c r="A10352" s="55">
        <v>21867</v>
      </c>
      <c r="B10352" s="55">
        <v>7</v>
      </c>
      <c r="C10352" s="55" t="s">
        <v>35700</v>
      </c>
      <c r="D10352" s="55" t="s">
        <v>4649</v>
      </c>
      <c r="E10352" s="55" t="s">
        <v>35701</v>
      </c>
      <c r="F10352" s="55" t="s">
        <v>4651</v>
      </c>
      <c r="G10352" s="55" t="s">
        <v>35702</v>
      </c>
      <c r="H10352" s="55">
        <v>0</v>
      </c>
    </row>
    <row r="10353" spans="1:8" ht="12.5" customHeight="1">
      <c r="A10353" s="55">
        <v>22524</v>
      </c>
      <c r="B10353" s="55">
        <v>7</v>
      </c>
      <c r="C10353" s="55" t="s">
        <v>35703</v>
      </c>
      <c r="D10353" s="55" t="s">
        <v>4649</v>
      </c>
      <c r="E10353" s="55" t="s">
        <v>35704</v>
      </c>
      <c r="F10353" s="55" t="s">
        <v>4651</v>
      </c>
      <c r="G10353" s="55" t="s">
        <v>35705</v>
      </c>
      <c r="H10353" s="55">
        <v>0</v>
      </c>
    </row>
    <row r="10354" spans="1:8" ht="12.5" customHeight="1">
      <c r="A10354" s="55">
        <v>22654</v>
      </c>
      <c r="B10354" s="55">
        <v>7</v>
      </c>
      <c r="C10354" s="55" t="s">
        <v>35706</v>
      </c>
      <c r="D10354" s="55" t="s">
        <v>4649</v>
      </c>
      <c r="E10354" s="55" t="s">
        <v>35707</v>
      </c>
      <c r="F10354" s="55" t="s">
        <v>4651</v>
      </c>
      <c r="G10354" s="55" t="s">
        <v>35708</v>
      </c>
      <c r="H10354" s="55">
        <v>0</v>
      </c>
    </row>
    <row r="10355" spans="1:8" ht="12.5" customHeight="1">
      <c r="A10355" s="55">
        <v>22663</v>
      </c>
      <c r="B10355" s="55">
        <v>7</v>
      </c>
      <c r="C10355" s="55" t="s">
        <v>35709</v>
      </c>
      <c r="D10355" s="55" t="s">
        <v>4649</v>
      </c>
      <c r="E10355" s="55" t="s">
        <v>35710</v>
      </c>
      <c r="F10355" s="55" t="s">
        <v>4651</v>
      </c>
      <c r="G10355" s="55" t="s">
        <v>35711</v>
      </c>
      <c r="H10355" s="55">
        <v>0</v>
      </c>
    </row>
    <row r="10356" spans="1:8" ht="12.5" customHeight="1">
      <c r="A10356" s="55">
        <v>24016</v>
      </c>
      <c r="B10356" s="55">
        <v>7</v>
      </c>
      <c r="C10356" s="55" t="s">
        <v>35712</v>
      </c>
      <c r="D10356" s="55" t="s">
        <v>4649</v>
      </c>
      <c r="E10356" s="55" t="s">
        <v>35713</v>
      </c>
      <c r="F10356" s="55" t="s">
        <v>4651</v>
      </c>
      <c r="G10356" s="55" t="s">
        <v>35714</v>
      </c>
      <c r="H10356" s="55">
        <v>0</v>
      </c>
    </row>
    <row r="10357" spans="1:8" ht="12.5" customHeight="1">
      <c r="A10357" s="55">
        <v>24083</v>
      </c>
      <c r="B10357" s="55">
        <v>7</v>
      </c>
      <c r="C10357" s="55" t="s">
        <v>35715</v>
      </c>
      <c r="D10357" s="55" t="s">
        <v>4649</v>
      </c>
      <c r="E10357" s="55" t="s">
        <v>35716</v>
      </c>
      <c r="F10357" s="55" t="s">
        <v>4651</v>
      </c>
      <c r="G10357" s="55" t="s">
        <v>35717</v>
      </c>
      <c r="H10357" s="55">
        <v>0</v>
      </c>
    </row>
    <row r="10358" spans="1:8" ht="12.5" customHeight="1">
      <c r="A10358" s="55">
        <v>24198</v>
      </c>
      <c r="B10358" s="55">
        <v>7</v>
      </c>
      <c r="C10358" s="55" t="s">
        <v>35718</v>
      </c>
      <c r="D10358" s="55" t="s">
        <v>4649</v>
      </c>
      <c r="E10358" s="55" t="s">
        <v>35719</v>
      </c>
      <c r="F10358" s="55" t="s">
        <v>4651</v>
      </c>
      <c r="G10358" s="55" t="s">
        <v>35720</v>
      </c>
      <c r="H10358" s="55">
        <v>0</v>
      </c>
    </row>
    <row r="10359" spans="1:8" ht="12.5" customHeight="1">
      <c r="A10359" s="55">
        <v>24578</v>
      </c>
      <c r="B10359" s="55">
        <v>7</v>
      </c>
      <c r="C10359" s="55" t="s">
        <v>35721</v>
      </c>
      <c r="D10359" s="55" t="s">
        <v>4649</v>
      </c>
      <c r="E10359" s="55" t="s">
        <v>35722</v>
      </c>
      <c r="F10359" s="55" t="s">
        <v>4651</v>
      </c>
      <c r="G10359" s="55" t="s">
        <v>35723</v>
      </c>
      <c r="H10359" s="55">
        <v>0</v>
      </c>
    </row>
    <row r="10360" spans="1:8" ht="12.5" customHeight="1">
      <c r="A10360" s="55">
        <v>25503</v>
      </c>
      <c r="B10360" s="55">
        <v>7</v>
      </c>
      <c r="C10360" s="55" t="s">
        <v>35724</v>
      </c>
      <c r="D10360" s="55" t="s">
        <v>4649</v>
      </c>
      <c r="E10360" s="55" t="s">
        <v>35725</v>
      </c>
      <c r="F10360" s="55" t="s">
        <v>4651</v>
      </c>
      <c r="G10360" s="55" t="s">
        <v>35726</v>
      </c>
      <c r="H10360" s="55">
        <v>0</v>
      </c>
    </row>
    <row r="10361" spans="1:8" ht="12.5" customHeight="1">
      <c r="A10361" s="55">
        <v>26357</v>
      </c>
      <c r="B10361" s="55">
        <v>7</v>
      </c>
      <c r="C10361" s="55" t="s">
        <v>35727</v>
      </c>
      <c r="D10361" s="55" t="s">
        <v>4649</v>
      </c>
      <c r="E10361" s="55" t="s">
        <v>35728</v>
      </c>
      <c r="F10361" s="55" t="s">
        <v>4651</v>
      </c>
      <c r="G10361" s="55" t="s">
        <v>35729</v>
      </c>
      <c r="H10361" s="55">
        <v>0</v>
      </c>
    </row>
    <row r="10362" spans="1:8" ht="12.5" customHeight="1">
      <c r="A10362" s="55">
        <v>26828</v>
      </c>
      <c r="B10362" s="55">
        <v>7</v>
      </c>
      <c r="C10362" s="55" t="s">
        <v>35730</v>
      </c>
      <c r="D10362" s="55" t="s">
        <v>4649</v>
      </c>
      <c r="E10362" s="55" t="s">
        <v>35731</v>
      </c>
      <c r="F10362" s="55" t="s">
        <v>4651</v>
      </c>
      <c r="G10362" s="55" t="s">
        <v>35732</v>
      </c>
      <c r="H10362" s="55">
        <v>0</v>
      </c>
    </row>
    <row r="10363" spans="1:8" ht="12.5" customHeight="1">
      <c r="A10363" s="55">
        <v>27760</v>
      </c>
      <c r="B10363" s="55">
        <v>7</v>
      </c>
      <c r="C10363" s="55" t="s">
        <v>35733</v>
      </c>
      <c r="D10363" s="55" t="s">
        <v>4649</v>
      </c>
      <c r="E10363" s="55" t="s">
        <v>35734</v>
      </c>
      <c r="F10363" s="55" t="s">
        <v>4651</v>
      </c>
      <c r="G10363" s="55" t="s">
        <v>35735</v>
      </c>
      <c r="H10363" s="55">
        <v>0</v>
      </c>
    </row>
    <row r="10364" spans="1:8" ht="12.5" customHeight="1">
      <c r="A10364" s="55">
        <v>27844</v>
      </c>
      <c r="B10364" s="55">
        <v>7</v>
      </c>
      <c r="C10364" s="55" t="s">
        <v>35736</v>
      </c>
      <c r="D10364" s="55" t="s">
        <v>4649</v>
      </c>
      <c r="E10364" s="55" t="s">
        <v>35737</v>
      </c>
      <c r="F10364" s="55" t="s">
        <v>4651</v>
      </c>
      <c r="G10364" s="55" t="s">
        <v>35738</v>
      </c>
      <c r="H10364" s="55">
        <v>0</v>
      </c>
    </row>
    <row r="10365" spans="1:8" ht="12.5" customHeight="1">
      <c r="A10365" s="55">
        <v>27845</v>
      </c>
      <c r="B10365" s="55">
        <v>7</v>
      </c>
      <c r="C10365" s="55" t="s">
        <v>35739</v>
      </c>
      <c r="D10365" s="55" t="s">
        <v>4649</v>
      </c>
      <c r="E10365" s="55" t="s">
        <v>35740</v>
      </c>
      <c r="F10365" s="55" t="s">
        <v>4651</v>
      </c>
      <c r="G10365" s="55" t="s">
        <v>35741</v>
      </c>
      <c r="H10365" s="55">
        <v>0</v>
      </c>
    </row>
    <row r="10366" spans="1:8" ht="12.5" customHeight="1">
      <c r="A10366" s="55">
        <v>27942</v>
      </c>
      <c r="B10366" s="55">
        <v>7</v>
      </c>
      <c r="C10366" s="55" t="s">
        <v>35742</v>
      </c>
      <c r="D10366" s="55" t="s">
        <v>4649</v>
      </c>
      <c r="E10366" s="55" t="s">
        <v>35743</v>
      </c>
      <c r="F10366" s="55" t="s">
        <v>4651</v>
      </c>
      <c r="G10366" s="55" t="s">
        <v>35744</v>
      </c>
      <c r="H10366" s="55">
        <v>0</v>
      </c>
    </row>
    <row r="10367" spans="1:8" ht="12.5" customHeight="1">
      <c r="A10367" s="55">
        <v>28418</v>
      </c>
      <c r="B10367" s="55">
        <v>7</v>
      </c>
      <c r="C10367" s="55" t="s">
        <v>35745</v>
      </c>
      <c r="D10367" s="55" t="s">
        <v>4649</v>
      </c>
      <c r="E10367" s="55" t="s">
        <v>35746</v>
      </c>
      <c r="F10367" s="55" t="s">
        <v>4651</v>
      </c>
      <c r="G10367" s="55" t="s">
        <v>35747</v>
      </c>
      <c r="H10367" s="55">
        <v>0</v>
      </c>
    </row>
    <row r="10368" spans="1:8" ht="12.5" customHeight="1">
      <c r="A10368" s="55">
        <v>28512</v>
      </c>
      <c r="B10368" s="55">
        <v>7</v>
      </c>
      <c r="C10368" s="55" t="s">
        <v>35748</v>
      </c>
      <c r="D10368" s="55" t="s">
        <v>4649</v>
      </c>
      <c r="E10368" s="55" t="s">
        <v>35749</v>
      </c>
      <c r="F10368" s="55" t="s">
        <v>4651</v>
      </c>
      <c r="G10368" s="55" t="s">
        <v>35750</v>
      </c>
      <c r="H10368" s="55">
        <v>0</v>
      </c>
    </row>
    <row r="10369" spans="1:8" ht="12.5" customHeight="1">
      <c r="A10369" s="55">
        <v>28546</v>
      </c>
      <c r="B10369" s="55">
        <v>7</v>
      </c>
      <c r="C10369" s="55" t="s">
        <v>35751</v>
      </c>
      <c r="D10369" s="55" t="s">
        <v>4649</v>
      </c>
      <c r="E10369" s="55" t="s">
        <v>35752</v>
      </c>
      <c r="F10369" s="55" t="s">
        <v>4651</v>
      </c>
      <c r="G10369" s="55" t="s">
        <v>35753</v>
      </c>
      <c r="H10369" s="55">
        <v>0</v>
      </c>
    </row>
    <row r="10370" spans="1:8" ht="12.5" customHeight="1">
      <c r="A10370" s="55">
        <v>11336</v>
      </c>
      <c r="B10370" s="55">
        <v>7</v>
      </c>
      <c r="C10370" s="55" t="s">
        <v>35754</v>
      </c>
      <c r="D10370" s="55" t="s">
        <v>4649</v>
      </c>
      <c r="E10370" s="55" t="s">
        <v>35755</v>
      </c>
      <c r="F10370" s="55" t="s">
        <v>4651</v>
      </c>
      <c r="G10370" s="55" t="s">
        <v>35756</v>
      </c>
      <c r="H10370" s="55">
        <v>0</v>
      </c>
    </row>
    <row r="10371" spans="1:8" ht="12.5" customHeight="1">
      <c r="A10371" s="55">
        <v>11571</v>
      </c>
      <c r="B10371" s="55">
        <v>7</v>
      </c>
      <c r="C10371" s="55" t="s">
        <v>35757</v>
      </c>
      <c r="D10371" s="55" t="s">
        <v>4649</v>
      </c>
      <c r="E10371" s="55" t="s">
        <v>35758</v>
      </c>
      <c r="F10371" s="55" t="s">
        <v>4651</v>
      </c>
      <c r="G10371" s="55" t="s">
        <v>35759</v>
      </c>
      <c r="H10371" s="55">
        <v>0</v>
      </c>
    </row>
    <row r="10372" spans="1:8" ht="12.5" customHeight="1">
      <c r="A10372" s="55">
        <v>12265</v>
      </c>
      <c r="B10372" s="55">
        <v>7</v>
      </c>
      <c r="C10372" s="55" t="s">
        <v>35760</v>
      </c>
      <c r="D10372" s="55" t="s">
        <v>4649</v>
      </c>
      <c r="E10372" s="55" t="s">
        <v>35761</v>
      </c>
      <c r="F10372" s="55" t="s">
        <v>4651</v>
      </c>
      <c r="G10372" s="55" t="s">
        <v>35762</v>
      </c>
      <c r="H10372" s="55">
        <v>0</v>
      </c>
    </row>
    <row r="10373" spans="1:8" ht="12.5" customHeight="1">
      <c r="A10373" s="55">
        <v>12482</v>
      </c>
      <c r="B10373" s="55">
        <v>7</v>
      </c>
      <c r="C10373" s="55" t="s">
        <v>35763</v>
      </c>
      <c r="D10373" s="55" t="s">
        <v>4649</v>
      </c>
      <c r="E10373" s="55" t="s">
        <v>35764</v>
      </c>
      <c r="F10373" s="55" t="s">
        <v>4651</v>
      </c>
      <c r="G10373" s="55" t="s">
        <v>35765</v>
      </c>
      <c r="H10373" s="55">
        <v>0</v>
      </c>
    </row>
    <row r="10374" spans="1:8" ht="12.5" customHeight="1">
      <c r="A10374" s="55">
        <v>12553</v>
      </c>
      <c r="B10374" s="55">
        <v>7</v>
      </c>
      <c r="C10374" s="55" t="s">
        <v>35766</v>
      </c>
      <c r="D10374" s="55" t="s">
        <v>4649</v>
      </c>
      <c r="E10374" s="55" t="s">
        <v>35767</v>
      </c>
      <c r="F10374" s="55" t="s">
        <v>4651</v>
      </c>
      <c r="G10374" s="55" t="s">
        <v>35768</v>
      </c>
      <c r="H10374" s="55">
        <v>0</v>
      </c>
    </row>
    <row r="10375" spans="1:8" ht="12.5" customHeight="1">
      <c r="A10375" s="55">
        <v>12750</v>
      </c>
      <c r="B10375" s="55">
        <v>7</v>
      </c>
      <c r="C10375" s="55" t="s">
        <v>35769</v>
      </c>
      <c r="D10375" s="55" t="s">
        <v>4649</v>
      </c>
      <c r="E10375" s="55" t="s">
        <v>35770</v>
      </c>
      <c r="F10375" s="55" t="s">
        <v>4651</v>
      </c>
      <c r="G10375" s="55" t="s">
        <v>35771</v>
      </c>
      <c r="H10375" s="55">
        <v>0</v>
      </c>
    </row>
    <row r="10376" spans="1:8" ht="12.5" customHeight="1">
      <c r="A10376" s="55">
        <v>12798</v>
      </c>
      <c r="B10376" s="55">
        <v>7</v>
      </c>
      <c r="C10376" s="55" t="s">
        <v>35772</v>
      </c>
      <c r="D10376" s="55" t="s">
        <v>4649</v>
      </c>
      <c r="E10376" s="55" t="s">
        <v>35773</v>
      </c>
      <c r="F10376" s="55" t="s">
        <v>4651</v>
      </c>
      <c r="G10376" s="55" t="s">
        <v>35774</v>
      </c>
      <c r="H10376" s="55">
        <v>0</v>
      </c>
    </row>
    <row r="10377" spans="1:8" ht="12.5" customHeight="1">
      <c r="A10377" s="55">
        <v>13577</v>
      </c>
      <c r="B10377" s="55">
        <v>7</v>
      </c>
      <c r="C10377" s="55" t="s">
        <v>35775</v>
      </c>
      <c r="D10377" s="55" t="s">
        <v>4649</v>
      </c>
      <c r="E10377" s="55" t="s">
        <v>35776</v>
      </c>
      <c r="F10377" s="55" t="s">
        <v>4651</v>
      </c>
      <c r="G10377" s="55" t="s">
        <v>35777</v>
      </c>
      <c r="H10377" s="55">
        <v>0</v>
      </c>
    </row>
    <row r="10378" spans="1:8" ht="12.5" customHeight="1">
      <c r="A10378" s="55">
        <v>13610</v>
      </c>
      <c r="B10378" s="55">
        <v>7</v>
      </c>
      <c r="C10378" s="55" t="s">
        <v>35778</v>
      </c>
      <c r="D10378" s="55" t="s">
        <v>4649</v>
      </c>
      <c r="E10378" s="55" t="s">
        <v>35779</v>
      </c>
      <c r="F10378" s="55" t="s">
        <v>4651</v>
      </c>
      <c r="G10378" s="55" t="s">
        <v>35780</v>
      </c>
      <c r="H10378" s="55">
        <v>0</v>
      </c>
    </row>
    <row r="10379" spans="1:8" ht="12.5" customHeight="1">
      <c r="A10379" s="55">
        <v>13799</v>
      </c>
      <c r="B10379" s="55">
        <v>7</v>
      </c>
      <c r="C10379" s="55" t="s">
        <v>35781</v>
      </c>
      <c r="D10379" s="55" t="s">
        <v>4649</v>
      </c>
      <c r="E10379" s="55" t="s">
        <v>35782</v>
      </c>
      <c r="F10379" s="55" t="s">
        <v>4651</v>
      </c>
      <c r="G10379" s="55" t="s">
        <v>35783</v>
      </c>
      <c r="H10379" s="55">
        <v>0</v>
      </c>
    </row>
    <row r="10380" spans="1:8" ht="12.5" customHeight="1">
      <c r="A10380" s="55">
        <v>14524</v>
      </c>
      <c r="B10380" s="55">
        <v>7</v>
      </c>
      <c r="C10380" s="55" t="s">
        <v>35784</v>
      </c>
      <c r="D10380" s="55" t="s">
        <v>4649</v>
      </c>
      <c r="E10380" s="55" t="s">
        <v>35785</v>
      </c>
      <c r="F10380" s="55" t="s">
        <v>4651</v>
      </c>
      <c r="G10380" s="55" t="s">
        <v>35786</v>
      </c>
      <c r="H10380" s="55">
        <v>0</v>
      </c>
    </row>
    <row r="10381" spans="1:8" ht="12.5" customHeight="1">
      <c r="A10381" s="55">
        <v>15095</v>
      </c>
      <c r="B10381" s="55">
        <v>7</v>
      </c>
      <c r="C10381" s="55" t="s">
        <v>35787</v>
      </c>
      <c r="D10381" s="55" t="s">
        <v>4649</v>
      </c>
      <c r="E10381" s="55" t="s">
        <v>35788</v>
      </c>
      <c r="F10381" s="55" t="s">
        <v>4651</v>
      </c>
      <c r="G10381" s="55" t="s">
        <v>35789</v>
      </c>
      <c r="H10381" s="55">
        <v>0</v>
      </c>
    </row>
    <row r="10382" spans="1:8" ht="12.5" customHeight="1">
      <c r="A10382" s="55">
        <v>16426</v>
      </c>
      <c r="B10382" s="55">
        <v>7</v>
      </c>
      <c r="C10382" s="55" t="s">
        <v>35790</v>
      </c>
      <c r="D10382" s="55" t="s">
        <v>4649</v>
      </c>
      <c r="E10382" s="55" t="s">
        <v>35791</v>
      </c>
      <c r="F10382" s="55" t="s">
        <v>4651</v>
      </c>
      <c r="G10382" s="55" t="s">
        <v>35792</v>
      </c>
      <c r="H10382" s="55">
        <v>0</v>
      </c>
    </row>
    <row r="10383" spans="1:8" ht="12.5" customHeight="1">
      <c r="A10383" s="55">
        <v>16535</v>
      </c>
      <c r="B10383" s="55">
        <v>7</v>
      </c>
      <c r="C10383" s="55" t="s">
        <v>35793</v>
      </c>
      <c r="D10383" s="55" t="s">
        <v>4649</v>
      </c>
      <c r="E10383" s="55" t="s">
        <v>35794</v>
      </c>
      <c r="F10383" s="55" t="s">
        <v>4651</v>
      </c>
      <c r="G10383" s="55" t="s">
        <v>35795</v>
      </c>
      <c r="H10383" s="55">
        <v>0</v>
      </c>
    </row>
    <row r="10384" spans="1:8" ht="12.5" customHeight="1">
      <c r="A10384" s="55">
        <v>16536</v>
      </c>
      <c r="B10384" s="55">
        <v>7</v>
      </c>
      <c r="C10384" s="55" t="s">
        <v>35796</v>
      </c>
      <c r="D10384" s="55" t="s">
        <v>4649</v>
      </c>
      <c r="E10384" s="55" t="s">
        <v>35797</v>
      </c>
      <c r="F10384" s="55" t="s">
        <v>4651</v>
      </c>
      <c r="G10384" s="55" t="s">
        <v>35798</v>
      </c>
      <c r="H10384" s="55">
        <v>0</v>
      </c>
    </row>
    <row r="10385" spans="1:8" ht="12.5" customHeight="1">
      <c r="A10385" s="55">
        <v>17846</v>
      </c>
      <c r="B10385" s="55">
        <v>7</v>
      </c>
      <c r="C10385" s="55" t="s">
        <v>35799</v>
      </c>
      <c r="D10385" s="55" t="s">
        <v>4649</v>
      </c>
      <c r="E10385" s="55" t="s">
        <v>35800</v>
      </c>
      <c r="F10385" s="55" t="s">
        <v>4651</v>
      </c>
      <c r="G10385" s="55" t="s">
        <v>35801</v>
      </c>
      <c r="H10385" s="55">
        <v>0</v>
      </c>
    </row>
    <row r="10386" spans="1:8" ht="12.5" customHeight="1">
      <c r="A10386" s="55">
        <v>18043</v>
      </c>
      <c r="B10386" s="55">
        <v>7</v>
      </c>
      <c r="C10386" s="55" t="s">
        <v>35802</v>
      </c>
      <c r="D10386" s="55" t="s">
        <v>4649</v>
      </c>
      <c r="E10386" s="55" t="s">
        <v>35803</v>
      </c>
      <c r="F10386" s="55" t="s">
        <v>4651</v>
      </c>
      <c r="G10386" s="55" t="s">
        <v>35804</v>
      </c>
      <c r="H10386" s="55">
        <v>0</v>
      </c>
    </row>
    <row r="10387" spans="1:8" ht="12.5" customHeight="1">
      <c r="A10387" s="55">
        <v>18128</v>
      </c>
      <c r="B10387" s="55">
        <v>7</v>
      </c>
      <c r="C10387" s="55" t="s">
        <v>35805</v>
      </c>
      <c r="D10387" s="55" t="s">
        <v>4649</v>
      </c>
      <c r="E10387" s="55" t="s">
        <v>35806</v>
      </c>
      <c r="F10387" s="55" t="s">
        <v>4651</v>
      </c>
      <c r="G10387" s="55" t="s">
        <v>35807</v>
      </c>
      <c r="H10387" s="55">
        <v>0</v>
      </c>
    </row>
    <row r="10388" spans="1:8" ht="12.5" customHeight="1">
      <c r="A10388" s="55">
        <v>19174</v>
      </c>
      <c r="B10388" s="55">
        <v>7</v>
      </c>
      <c r="C10388" s="55" t="s">
        <v>35808</v>
      </c>
      <c r="D10388" s="55" t="s">
        <v>4649</v>
      </c>
      <c r="E10388" s="55" t="s">
        <v>35809</v>
      </c>
      <c r="F10388" s="55" t="s">
        <v>4651</v>
      </c>
      <c r="G10388" s="55" t="s">
        <v>35810</v>
      </c>
      <c r="H10388" s="55">
        <v>0</v>
      </c>
    </row>
    <row r="10389" spans="1:8" ht="12.5" customHeight="1">
      <c r="A10389" s="55">
        <v>19335</v>
      </c>
      <c r="B10389" s="55">
        <v>7</v>
      </c>
      <c r="C10389" s="55" t="s">
        <v>35811</v>
      </c>
      <c r="D10389" s="55" t="s">
        <v>4649</v>
      </c>
      <c r="E10389" s="55" t="s">
        <v>35812</v>
      </c>
      <c r="F10389" s="55" t="s">
        <v>4651</v>
      </c>
      <c r="G10389" s="55" t="s">
        <v>35813</v>
      </c>
      <c r="H10389" s="55">
        <v>0</v>
      </c>
    </row>
    <row r="10390" spans="1:8" ht="12.5" customHeight="1">
      <c r="A10390" s="55">
        <v>19421</v>
      </c>
      <c r="B10390" s="55">
        <v>7</v>
      </c>
      <c r="C10390" s="55" t="s">
        <v>35814</v>
      </c>
      <c r="D10390" s="55" t="s">
        <v>4649</v>
      </c>
      <c r="E10390" s="55" t="s">
        <v>35815</v>
      </c>
      <c r="F10390" s="55" t="s">
        <v>4651</v>
      </c>
      <c r="G10390" s="55" t="s">
        <v>35816</v>
      </c>
      <c r="H10390" s="55">
        <v>0</v>
      </c>
    </row>
    <row r="10391" spans="1:8" ht="12.5" customHeight="1">
      <c r="A10391" s="55">
        <v>20793</v>
      </c>
      <c r="B10391" s="55">
        <v>7</v>
      </c>
      <c r="C10391" s="55" t="s">
        <v>35817</v>
      </c>
      <c r="D10391" s="55" t="s">
        <v>4649</v>
      </c>
      <c r="E10391" s="55" t="s">
        <v>35818</v>
      </c>
      <c r="F10391" s="55" t="s">
        <v>4651</v>
      </c>
      <c r="G10391" s="55" t="s">
        <v>35819</v>
      </c>
      <c r="H10391" s="55">
        <v>0</v>
      </c>
    </row>
    <row r="10392" spans="1:8" ht="12.5" customHeight="1">
      <c r="A10392" s="55">
        <v>20844</v>
      </c>
      <c r="B10392" s="55">
        <v>7</v>
      </c>
      <c r="C10392" s="55" t="s">
        <v>35820</v>
      </c>
      <c r="D10392" s="55" t="s">
        <v>4649</v>
      </c>
      <c r="E10392" s="55" t="s">
        <v>35821</v>
      </c>
      <c r="F10392" s="55" t="s">
        <v>4651</v>
      </c>
      <c r="G10392" s="55" t="s">
        <v>35822</v>
      </c>
      <c r="H10392" s="55">
        <v>0</v>
      </c>
    </row>
    <row r="10393" spans="1:8" ht="12.5" customHeight="1">
      <c r="A10393" s="55">
        <v>21014</v>
      </c>
      <c r="B10393" s="55">
        <v>7</v>
      </c>
      <c r="C10393" s="55" t="s">
        <v>35823</v>
      </c>
      <c r="D10393" s="55" t="s">
        <v>4649</v>
      </c>
      <c r="E10393" s="55" t="s">
        <v>35824</v>
      </c>
      <c r="F10393" s="55" t="s">
        <v>4651</v>
      </c>
      <c r="G10393" s="55" t="s">
        <v>35825</v>
      </c>
      <c r="H10393" s="55">
        <v>0</v>
      </c>
    </row>
    <row r="10394" spans="1:8" ht="12.5" customHeight="1">
      <c r="A10394" s="55">
        <v>21024</v>
      </c>
      <c r="B10394" s="55">
        <v>7</v>
      </c>
      <c r="C10394" s="55" t="s">
        <v>35826</v>
      </c>
      <c r="D10394" s="55" t="s">
        <v>4649</v>
      </c>
      <c r="E10394" s="55" t="s">
        <v>35827</v>
      </c>
      <c r="F10394" s="55" t="s">
        <v>4651</v>
      </c>
      <c r="G10394" s="55" t="s">
        <v>35828</v>
      </c>
      <c r="H10394" s="55">
        <v>0</v>
      </c>
    </row>
    <row r="10395" spans="1:8" ht="12.5" customHeight="1">
      <c r="A10395" s="55">
        <v>21048</v>
      </c>
      <c r="B10395" s="55">
        <v>7</v>
      </c>
      <c r="C10395" s="55" t="s">
        <v>35829</v>
      </c>
      <c r="D10395" s="55" t="s">
        <v>4649</v>
      </c>
      <c r="E10395" s="55" t="s">
        <v>35830</v>
      </c>
      <c r="F10395" s="55" t="s">
        <v>4651</v>
      </c>
      <c r="G10395" s="55" t="s">
        <v>35831</v>
      </c>
      <c r="H10395" s="55">
        <v>0</v>
      </c>
    </row>
    <row r="10396" spans="1:8" ht="12.5" customHeight="1">
      <c r="A10396" s="55">
        <v>21050</v>
      </c>
      <c r="B10396" s="55">
        <v>7</v>
      </c>
      <c r="C10396" s="55" t="s">
        <v>35832</v>
      </c>
      <c r="D10396" s="55" t="s">
        <v>4649</v>
      </c>
      <c r="E10396" s="55" t="s">
        <v>35833</v>
      </c>
      <c r="F10396" s="55" t="s">
        <v>4651</v>
      </c>
      <c r="G10396" s="55" t="s">
        <v>35834</v>
      </c>
      <c r="H10396" s="55">
        <v>0</v>
      </c>
    </row>
    <row r="10397" spans="1:8" ht="12.5" customHeight="1">
      <c r="A10397" s="55">
        <v>21125</v>
      </c>
      <c r="B10397" s="55">
        <v>7</v>
      </c>
      <c r="C10397" s="55" t="s">
        <v>35835</v>
      </c>
      <c r="D10397" s="55" t="s">
        <v>4649</v>
      </c>
      <c r="E10397" s="55" t="s">
        <v>35836</v>
      </c>
      <c r="F10397" s="55" t="s">
        <v>4651</v>
      </c>
      <c r="G10397" s="55" t="s">
        <v>35837</v>
      </c>
      <c r="H10397" s="55">
        <v>0</v>
      </c>
    </row>
    <row r="10398" spans="1:8" ht="12.5" customHeight="1">
      <c r="A10398" s="55">
        <v>21859</v>
      </c>
      <c r="B10398" s="55">
        <v>7</v>
      </c>
      <c r="C10398" s="55" t="s">
        <v>35838</v>
      </c>
      <c r="D10398" s="55" t="s">
        <v>4649</v>
      </c>
      <c r="E10398" s="55" t="s">
        <v>35839</v>
      </c>
      <c r="F10398" s="55" t="s">
        <v>4651</v>
      </c>
      <c r="G10398" s="55" t="s">
        <v>35840</v>
      </c>
      <c r="H10398" s="55">
        <v>0</v>
      </c>
    </row>
    <row r="10399" spans="1:8" ht="12.5" customHeight="1">
      <c r="A10399" s="55">
        <v>22485</v>
      </c>
      <c r="B10399" s="55">
        <v>7</v>
      </c>
      <c r="C10399" s="55" t="s">
        <v>35841</v>
      </c>
      <c r="D10399" s="55" t="s">
        <v>4649</v>
      </c>
      <c r="E10399" s="55" t="s">
        <v>35842</v>
      </c>
      <c r="F10399" s="55" t="s">
        <v>4651</v>
      </c>
      <c r="G10399" s="55" t="s">
        <v>35843</v>
      </c>
      <c r="H10399" s="55">
        <v>0</v>
      </c>
    </row>
    <row r="10400" spans="1:8" ht="12.5" customHeight="1">
      <c r="A10400" s="55">
        <v>22538</v>
      </c>
      <c r="B10400" s="55">
        <v>7</v>
      </c>
      <c r="C10400" s="55" t="s">
        <v>35844</v>
      </c>
      <c r="D10400" s="55" t="s">
        <v>4649</v>
      </c>
      <c r="E10400" s="55" t="s">
        <v>35845</v>
      </c>
      <c r="F10400" s="55" t="s">
        <v>4651</v>
      </c>
      <c r="G10400" s="55" t="s">
        <v>35846</v>
      </c>
      <c r="H10400" s="55">
        <v>0</v>
      </c>
    </row>
    <row r="10401" spans="1:8" ht="12.5" customHeight="1">
      <c r="A10401" s="55">
        <v>22708</v>
      </c>
      <c r="B10401" s="55">
        <v>7</v>
      </c>
      <c r="C10401" s="55" t="s">
        <v>35847</v>
      </c>
      <c r="D10401" s="55" t="s">
        <v>4649</v>
      </c>
      <c r="E10401" s="55" t="s">
        <v>35848</v>
      </c>
      <c r="F10401" s="55" t="s">
        <v>4651</v>
      </c>
      <c r="G10401" s="55" t="s">
        <v>35849</v>
      </c>
      <c r="H10401" s="55">
        <v>0</v>
      </c>
    </row>
    <row r="10402" spans="1:8" ht="12.5" customHeight="1">
      <c r="A10402" s="55">
        <v>24570</v>
      </c>
      <c r="B10402" s="55">
        <v>7</v>
      </c>
      <c r="C10402" s="55" t="s">
        <v>35850</v>
      </c>
      <c r="D10402" s="55" t="s">
        <v>4649</v>
      </c>
      <c r="E10402" s="55" t="s">
        <v>35851</v>
      </c>
      <c r="F10402" s="55" t="s">
        <v>4651</v>
      </c>
      <c r="G10402" s="55" t="s">
        <v>35852</v>
      </c>
      <c r="H10402" s="55">
        <v>0</v>
      </c>
    </row>
    <row r="10403" spans="1:8" ht="12.5" customHeight="1">
      <c r="A10403" s="55">
        <v>25319</v>
      </c>
      <c r="B10403" s="55">
        <v>7</v>
      </c>
      <c r="C10403" s="55" t="s">
        <v>35853</v>
      </c>
      <c r="D10403" s="55" t="s">
        <v>4649</v>
      </c>
      <c r="E10403" s="55" t="s">
        <v>35854</v>
      </c>
      <c r="F10403" s="55" t="s">
        <v>4651</v>
      </c>
      <c r="G10403" s="55" t="s">
        <v>35855</v>
      </c>
      <c r="H10403" s="55">
        <v>0</v>
      </c>
    </row>
    <row r="10404" spans="1:8" ht="12.5" customHeight="1">
      <c r="A10404" s="55">
        <v>25752</v>
      </c>
      <c r="B10404" s="55">
        <v>7</v>
      </c>
      <c r="C10404" s="55" t="s">
        <v>35856</v>
      </c>
      <c r="D10404" s="55" t="s">
        <v>4649</v>
      </c>
      <c r="E10404" s="55" t="s">
        <v>35857</v>
      </c>
      <c r="F10404" s="55" t="s">
        <v>4651</v>
      </c>
      <c r="G10404" s="55" t="s">
        <v>35858</v>
      </c>
      <c r="H10404" s="55">
        <v>0</v>
      </c>
    </row>
    <row r="10405" spans="1:8" ht="12.5" customHeight="1">
      <c r="A10405" s="55">
        <v>26402</v>
      </c>
      <c r="B10405" s="55">
        <v>7</v>
      </c>
      <c r="C10405" s="55" t="s">
        <v>35859</v>
      </c>
      <c r="D10405" s="55" t="s">
        <v>4649</v>
      </c>
      <c r="E10405" s="55" t="s">
        <v>35860</v>
      </c>
      <c r="F10405" s="55" t="s">
        <v>4651</v>
      </c>
      <c r="G10405" s="55" t="s">
        <v>35861</v>
      </c>
      <c r="H10405" s="55">
        <v>0</v>
      </c>
    </row>
    <row r="10406" spans="1:8" ht="12.5" customHeight="1">
      <c r="A10406" s="55">
        <v>27143</v>
      </c>
      <c r="B10406" s="55">
        <v>7</v>
      </c>
      <c r="C10406" s="55" t="s">
        <v>35862</v>
      </c>
      <c r="D10406" s="55" t="s">
        <v>4649</v>
      </c>
      <c r="E10406" s="55" t="s">
        <v>35863</v>
      </c>
      <c r="F10406" s="55" t="s">
        <v>4651</v>
      </c>
      <c r="G10406" s="55" t="s">
        <v>35864</v>
      </c>
      <c r="H10406" s="55">
        <v>0</v>
      </c>
    </row>
    <row r="10407" spans="1:8" ht="12.5" customHeight="1">
      <c r="A10407" s="55">
        <v>28394</v>
      </c>
      <c r="B10407" s="55">
        <v>7</v>
      </c>
      <c r="C10407" s="55" t="s">
        <v>35865</v>
      </c>
      <c r="D10407" s="55" t="s">
        <v>4649</v>
      </c>
      <c r="E10407" s="55" t="s">
        <v>35866</v>
      </c>
      <c r="F10407" s="55" t="s">
        <v>4651</v>
      </c>
      <c r="G10407" s="55" t="s">
        <v>35867</v>
      </c>
      <c r="H10407" s="55">
        <v>0</v>
      </c>
    </row>
    <row r="10408" spans="1:8" ht="12.5" customHeight="1">
      <c r="A10408" s="55">
        <v>28433</v>
      </c>
      <c r="B10408" s="55">
        <v>7</v>
      </c>
      <c r="C10408" s="55" t="s">
        <v>35868</v>
      </c>
      <c r="D10408" s="55" t="s">
        <v>4649</v>
      </c>
      <c r="E10408" s="55" t="s">
        <v>35869</v>
      </c>
      <c r="F10408" s="55" t="s">
        <v>4651</v>
      </c>
      <c r="G10408" s="55" t="s">
        <v>35870</v>
      </c>
      <c r="H10408" s="55">
        <v>0</v>
      </c>
    </row>
    <row r="10409" spans="1:8" ht="12.5" customHeight="1">
      <c r="A10409" s="55">
        <v>28743</v>
      </c>
      <c r="B10409" s="55">
        <v>7</v>
      </c>
      <c r="C10409" s="55" t="s">
        <v>35871</v>
      </c>
      <c r="D10409" s="55" t="s">
        <v>4649</v>
      </c>
      <c r="E10409" s="55" t="s">
        <v>35872</v>
      </c>
      <c r="F10409" s="55" t="s">
        <v>4651</v>
      </c>
      <c r="G10409" s="55" t="s">
        <v>35873</v>
      </c>
      <c r="H10409" s="55">
        <v>0</v>
      </c>
    </row>
    <row r="10410" spans="1:8" ht="12.5" customHeight="1">
      <c r="A10410" s="55">
        <v>11417</v>
      </c>
      <c r="B10410" s="55">
        <v>7</v>
      </c>
      <c r="C10410" s="55" t="s">
        <v>35874</v>
      </c>
      <c r="D10410" s="55" t="s">
        <v>4649</v>
      </c>
      <c r="E10410" s="55" t="s">
        <v>35875</v>
      </c>
      <c r="F10410" s="55" t="s">
        <v>4651</v>
      </c>
      <c r="G10410" s="55" t="s">
        <v>35876</v>
      </c>
      <c r="H10410" s="55">
        <v>0</v>
      </c>
    </row>
    <row r="10411" spans="1:8" ht="12.5" customHeight="1">
      <c r="A10411" s="55">
        <v>11588</v>
      </c>
      <c r="B10411" s="55">
        <v>7</v>
      </c>
      <c r="C10411" s="55" t="s">
        <v>35877</v>
      </c>
      <c r="D10411" s="55" t="s">
        <v>4649</v>
      </c>
      <c r="E10411" s="55" t="s">
        <v>35878</v>
      </c>
      <c r="F10411" s="55" t="s">
        <v>4651</v>
      </c>
      <c r="G10411" s="55" t="s">
        <v>35879</v>
      </c>
      <c r="H10411" s="55">
        <v>0</v>
      </c>
    </row>
    <row r="10412" spans="1:8" ht="12.5" customHeight="1">
      <c r="A10412" s="55">
        <v>12472</v>
      </c>
      <c r="B10412" s="55">
        <v>7</v>
      </c>
      <c r="C10412" s="55" t="s">
        <v>35880</v>
      </c>
      <c r="D10412" s="55" t="s">
        <v>4649</v>
      </c>
      <c r="E10412" s="55" t="s">
        <v>35881</v>
      </c>
      <c r="F10412" s="55" t="s">
        <v>4651</v>
      </c>
      <c r="G10412" s="55" t="s">
        <v>35882</v>
      </c>
      <c r="H10412" s="55">
        <v>0</v>
      </c>
    </row>
    <row r="10413" spans="1:8" ht="12.5" customHeight="1">
      <c r="A10413" s="55">
        <v>12539</v>
      </c>
      <c r="B10413" s="55">
        <v>7</v>
      </c>
      <c r="C10413" s="55" t="s">
        <v>35883</v>
      </c>
      <c r="D10413" s="55" t="s">
        <v>4649</v>
      </c>
      <c r="E10413" s="55" t="s">
        <v>35884</v>
      </c>
      <c r="F10413" s="55" t="s">
        <v>4651</v>
      </c>
      <c r="G10413" s="55" t="s">
        <v>35885</v>
      </c>
      <c r="H10413" s="55">
        <v>0</v>
      </c>
    </row>
    <row r="10414" spans="1:8" ht="12.5" customHeight="1">
      <c r="A10414" s="55">
        <v>13800</v>
      </c>
      <c r="B10414" s="55">
        <v>7</v>
      </c>
      <c r="C10414" s="55" t="s">
        <v>35886</v>
      </c>
      <c r="D10414" s="55" t="s">
        <v>4649</v>
      </c>
      <c r="E10414" s="55" t="s">
        <v>35887</v>
      </c>
      <c r="F10414" s="55" t="s">
        <v>4651</v>
      </c>
      <c r="G10414" s="55" t="s">
        <v>35888</v>
      </c>
      <c r="H10414" s="55">
        <v>0</v>
      </c>
    </row>
    <row r="10415" spans="1:8" ht="12.5" customHeight="1">
      <c r="A10415" s="55">
        <v>14536</v>
      </c>
      <c r="B10415" s="55">
        <v>7</v>
      </c>
      <c r="C10415" s="55" t="s">
        <v>35889</v>
      </c>
      <c r="D10415" s="55" t="s">
        <v>4649</v>
      </c>
      <c r="E10415" s="55" t="s">
        <v>35890</v>
      </c>
      <c r="F10415" s="55" t="s">
        <v>4651</v>
      </c>
      <c r="G10415" s="55" t="s">
        <v>35891</v>
      </c>
      <c r="H10415" s="55">
        <v>0</v>
      </c>
    </row>
    <row r="10416" spans="1:8" ht="12.5" customHeight="1">
      <c r="A10416" s="55">
        <v>14977</v>
      </c>
      <c r="B10416" s="55">
        <v>7</v>
      </c>
      <c r="C10416" s="55" t="s">
        <v>35892</v>
      </c>
      <c r="D10416" s="55" t="s">
        <v>4649</v>
      </c>
      <c r="E10416" s="55" t="s">
        <v>35893</v>
      </c>
      <c r="F10416" s="55" t="s">
        <v>4651</v>
      </c>
      <c r="G10416" s="55" t="s">
        <v>35894</v>
      </c>
      <c r="H10416" s="55">
        <v>0</v>
      </c>
    </row>
    <row r="10417" spans="1:8" ht="12.5" customHeight="1">
      <c r="A10417" s="55">
        <v>15085</v>
      </c>
      <c r="B10417" s="55">
        <v>7</v>
      </c>
      <c r="C10417" s="55" t="s">
        <v>35895</v>
      </c>
      <c r="D10417" s="55" t="s">
        <v>4649</v>
      </c>
      <c r="E10417" s="55" t="s">
        <v>35896</v>
      </c>
      <c r="F10417" s="55" t="s">
        <v>4651</v>
      </c>
      <c r="G10417" s="55" t="s">
        <v>35897</v>
      </c>
      <c r="H10417" s="55">
        <v>0</v>
      </c>
    </row>
    <row r="10418" spans="1:8" ht="12.5" customHeight="1">
      <c r="A10418" s="55">
        <v>15093</v>
      </c>
      <c r="B10418" s="55">
        <v>7</v>
      </c>
      <c r="C10418" s="55" t="s">
        <v>35898</v>
      </c>
      <c r="D10418" s="55" t="s">
        <v>4649</v>
      </c>
      <c r="E10418" s="55" t="s">
        <v>35899</v>
      </c>
      <c r="F10418" s="55" t="s">
        <v>4651</v>
      </c>
      <c r="G10418" s="55" t="s">
        <v>35900</v>
      </c>
      <c r="H10418" s="55">
        <v>0</v>
      </c>
    </row>
    <row r="10419" spans="1:8" ht="12.5" customHeight="1">
      <c r="A10419" s="55">
        <v>16202</v>
      </c>
      <c r="B10419" s="55">
        <v>7</v>
      </c>
      <c r="C10419" s="55" t="s">
        <v>35901</v>
      </c>
      <c r="D10419" s="55" t="s">
        <v>4649</v>
      </c>
      <c r="E10419" s="55" t="s">
        <v>35902</v>
      </c>
      <c r="F10419" s="55" t="s">
        <v>4651</v>
      </c>
      <c r="G10419" s="55" t="s">
        <v>35903</v>
      </c>
      <c r="H10419" s="55">
        <v>0</v>
      </c>
    </row>
    <row r="10420" spans="1:8" ht="12.5" customHeight="1">
      <c r="A10420" s="55">
        <v>16254</v>
      </c>
      <c r="B10420" s="55">
        <v>7</v>
      </c>
      <c r="C10420" s="55" t="s">
        <v>35904</v>
      </c>
      <c r="D10420" s="55" t="s">
        <v>4649</v>
      </c>
      <c r="E10420" s="55" t="s">
        <v>35905</v>
      </c>
      <c r="F10420" s="55" t="s">
        <v>4651</v>
      </c>
      <c r="G10420" s="55" t="s">
        <v>35906</v>
      </c>
      <c r="H10420" s="55">
        <v>0</v>
      </c>
    </row>
    <row r="10421" spans="1:8" ht="12.5" customHeight="1">
      <c r="A10421" s="55">
        <v>16268</v>
      </c>
      <c r="B10421" s="55">
        <v>7</v>
      </c>
      <c r="C10421" s="55" t="s">
        <v>35907</v>
      </c>
      <c r="D10421" s="55" t="s">
        <v>4649</v>
      </c>
      <c r="E10421" s="55" t="s">
        <v>35908</v>
      </c>
      <c r="F10421" s="55" t="s">
        <v>4651</v>
      </c>
      <c r="G10421" s="55" t="s">
        <v>35909</v>
      </c>
      <c r="H10421" s="55">
        <v>0</v>
      </c>
    </row>
    <row r="10422" spans="1:8" ht="12.5" customHeight="1">
      <c r="A10422" s="55">
        <v>16281</v>
      </c>
      <c r="B10422" s="55">
        <v>7</v>
      </c>
      <c r="C10422" s="55" t="s">
        <v>35910</v>
      </c>
      <c r="D10422" s="55" t="s">
        <v>4649</v>
      </c>
      <c r="E10422" s="55" t="s">
        <v>35911</v>
      </c>
      <c r="F10422" s="55" t="s">
        <v>4651</v>
      </c>
      <c r="G10422" s="55" t="s">
        <v>35912</v>
      </c>
      <c r="H10422" s="55">
        <v>0</v>
      </c>
    </row>
    <row r="10423" spans="1:8" ht="12.5" customHeight="1">
      <c r="A10423" s="55">
        <v>16476</v>
      </c>
      <c r="B10423" s="55">
        <v>7</v>
      </c>
      <c r="C10423" s="55" t="s">
        <v>35913</v>
      </c>
      <c r="D10423" s="55" t="s">
        <v>4649</v>
      </c>
      <c r="E10423" s="55" t="s">
        <v>35914</v>
      </c>
      <c r="F10423" s="55" t="s">
        <v>4651</v>
      </c>
      <c r="G10423" s="55" t="s">
        <v>35915</v>
      </c>
      <c r="H10423" s="55">
        <v>0</v>
      </c>
    </row>
    <row r="10424" spans="1:8" ht="12.5" customHeight="1">
      <c r="A10424" s="55">
        <v>16507</v>
      </c>
      <c r="B10424" s="55">
        <v>7</v>
      </c>
      <c r="C10424" s="55" t="s">
        <v>35916</v>
      </c>
      <c r="D10424" s="55" t="s">
        <v>4649</v>
      </c>
      <c r="E10424" s="55" t="s">
        <v>35917</v>
      </c>
      <c r="F10424" s="55" t="s">
        <v>4651</v>
      </c>
      <c r="G10424" s="55" t="s">
        <v>35918</v>
      </c>
      <c r="H10424" s="55">
        <v>0</v>
      </c>
    </row>
    <row r="10425" spans="1:8" ht="12.5" customHeight="1">
      <c r="A10425" s="55">
        <v>17648</v>
      </c>
      <c r="B10425" s="55">
        <v>7</v>
      </c>
      <c r="C10425" s="55" t="s">
        <v>35919</v>
      </c>
      <c r="D10425" s="55" t="s">
        <v>4649</v>
      </c>
      <c r="E10425" s="55" t="s">
        <v>35920</v>
      </c>
      <c r="F10425" s="55" t="s">
        <v>4651</v>
      </c>
      <c r="G10425" s="55" t="s">
        <v>35921</v>
      </c>
      <c r="H10425" s="55">
        <v>0</v>
      </c>
    </row>
    <row r="10426" spans="1:8" ht="12.5" customHeight="1">
      <c r="A10426" s="55">
        <v>17751</v>
      </c>
      <c r="B10426" s="55">
        <v>7</v>
      </c>
      <c r="C10426" s="55" t="s">
        <v>35922</v>
      </c>
      <c r="D10426" s="55" t="s">
        <v>4649</v>
      </c>
      <c r="E10426" s="55" t="s">
        <v>35923</v>
      </c>
      <c r="F10426" s="55" t="s">
        <v>4651</v>
      </c>
      <c r="G10426" s="55" t="s">
        <v>35924</v>
      </c>
      <c r="H10426" s="55">
        <v>0</v>
      </c>
    </row>
    <row r="10427" spans="1:8" ht="12.5" customHeight="1">
      <c r="A10427" s="55">
        <v>17883</v>
      </c>
      <c r="B10427" s="55">
        <v>7</v>
      </c>
      <c r="C10427" s="55" t="s">
        <v>35925</v>
      </c>
      <c r="D10427" s="55" t="s">
        <v>4649</v>
      </c>
      <c r="E10427" s="55" t="s">
        <v>35926</v>
      </c>
      <c r="F10427" s="55" t="s">
        <v>4651</v>
      </c>
      <c r="G10427" s="55" t="s">
        <v>35927</v>
      </c>
      <c r="H10427" s="55">
        <v>0</v>
      </c>
    </row>
    <row r="10428" spans="1:8" ht="12.5" customHeight="1">
      <c r="A10428" s="55">
        <v>17982</v>
      </c>
      <c r="B10428" s="55">
        <v>7</v>
      </c>
      <c r="C10428" s="55" t="s">
        <v>35928</v>
      </c>
      <c r="D10428" s="55" t="s">
        <v>4649</v>
      </c>
      <c r="E10428" s="55" t="s">
        <v>35929</v>
      </c>
      <c r="F10428" s="55" t="s">
        <v>4651</v>
      </c>
      <c r="G10428" s="55" t="s">
        <v>35930</v>
      </c>
      <c r="H10428" s="55">
        <v>0</v>
      </c>
    </row>
    <row r="10429" spans="1:8" ht="12.5" customHeight="1">
      <c r="A10429" s="55">
        <v>19180</v>
      </c>
      <c r="B10429" s="55">
        <v>7</v>
      </c>
      <c r="C10429" s="55" t="s">
        <v>35931</v>
      </c>
      <c r="D10429" s="55" t="s">
        <v>4649</v>
      </c>
      <c r="E10429" s="55" t="s">
        <v>35932</v>
      </c>
      <c r="F10429" s="55" t="s">
        <v>4651</v>
      </c>
      <c r="G10429" s="55" t="s">
        <v>35933</v>
      </c>
      <c r="H10429" s="55">
        <v>0</v>
      </c>
    </row>
    <row r="10430" spans="1:8" ht="12.5" customHeight="1">
      <c r="A10430" s="55">
        <v>19351</v>
      </c>
      <c r="B10430" s="55">
        <v>7</v>
      </c>
      <c r="C10430" s="55" t="s">
        <v>35934</v>
      </c>
      <c r="D10430" s="55" t="s">
        <v>4649</v>
      </c>
      <c r="E10430" s="55" t="s">
        <v>35935</v>
      </c>
      <c r="F10430" s="55" t="s">
        <v>4651</v>
      </c>
      <c r="G10430" s="55" t="s">
        <v>35936</v>
      </c>
      <c r="H10430" s="55">
        <v>0</v>
      </c>
    </row>
    <row r="10431" spans="1:8" ht="12.5" customHeight="1">
      <c r="A10431" s="55">
        <v>19469</v>
      </c>
      <c r="B10431" s="55">
        <v>7</v>
      </c>
      <c r="C10431" s="55" t="s">
        <v>35937</v>
      </c>
      <c r="D10431" s="55" t="s">
        <v>4649</v>
      </c>
      <c r="E10431" s="55" t="s">
        <v>35938</v>
      </c>
      <c r="F10431" s="55" t="s">
        <v>4651</v>
      </c>
      <c r="G10431" s="55" t="s">
        <v>35939</v>
      </c>
      <c r="H10431" s="55">
        <v>0</v>
      </c>
    </row>
    <row r="10432" spans="1:8" ht="12.5" customHeight="1">
      <c r="A10432" s="55">
        <v>19489</v>
      </c>
      <c r="B10432" s="55">
        <v>7</v>
      </c>
      <c r="C10432" s="55" t="s">
        <v>35940</v>
      </c>
      <c r="D10432" s="55" t="s">
        <v>4649</v>
      </c>
      <c r="E10432" s="55" t="s">
        <v>35941</v>
      </c>
      <c r="F10432" s="55" t="s">
        <v>4651</v>
      </c>
      <c r="G10432" s="55" t="s">
        <v>35942</v>
      </c>
      <c r="H10432" s="55">
        <v>0</v>
      </c>
    </row>
    <row r="10433" spans="1:8" ht="12.5" customHeight="1">
      <c r="A10433" s="55">
        <v>21005</v>
      </c>
      <c r="B10433" s="55">
        <v>7</v>
      </c>
      <c r="C10433" s="55" t="s">
        <v>35943</v>
      </c>
      <c r="D10433" s="55" t="s">
        <v>4649</v>
      </c>
      <c r="E10433" s="55" t="s">
        <v>35944</v>
      </c>
      <c r="F10433" s="55" t="s">
        <v>4651</v>
      </c>
      <c r="G10433" s="55" t="s">
        <v>35945</v>
      </c>
      <c r="H10433" s="55">
        <v>0</v>
      </c>
    </row>
    <row r="10434" spans="1:8" ht="12.5" customHeight="1">
      <c r="A10434" s="55">
        <v>21070</v>
      </c>
      <c r="B10434" s="55">
        <v>7</v>
      </c>
      <c r="C10434" s="55" t="s">
        <v>35946</v>
      </c>
      <c r="D10434" s="55" t="s">
        <v>4649</v>
      </c>
      <c r="E10434" s="55" t="s">
        <v>35947</v>
      </c>
      <c r="F10434" s="55" t="s">
        <v>4651</v>
      </c>
      <c r="G10434" s="55" t="s">
        <v>35948</v>
      </c>
      <c r="H10434" s="55">
        <v>0</v>
      </c>
    </row>
    <row r="10435" spans="1:8" ht="12.5" customHeight="1">
      <c r="A10435" s="55">
        <v>21088</v>
      </c>
      <c r="B10435" s="55">
        <v>7</v>
      </c>
      <c r="C10435" s="55" t="s">
        <v>35949</v>
      </c>
      <c r="D10435" s="55" t="s">
        <v>4649</v>
      </c>
      <c r="E10435" s="55" t="s">
        <v>35950</v>
      </c>
      <c r="F10435" s="55" t="s">
        <v>4651</v>
      </c>
      <c r="G10435" s="55" t="s">
        <v>35951</v>
      </c>
      <c r="H10435" s="55">
        <v>0</v>
      </c>
    </row>
    <row r="10436" spans="1:8" ht="12.5" customHeight="1">
      <c r="A10436" s="55">
        <v>21123</v>
      </c>
      <c r="B10436" s="55">
        <v>7</v>
      </c>
      <c r="C10436" s="55" t="s">
        <v>35952</v>
      </c>
      <c r="D10436" s="55" t="s">
        <v>4649</v>
      </c>
      <c r="E10436" s="55" t="s">
        <v>35953</v>
      </c>
      <c r="F10436" s="55" t="s">
        <v>4651</v>
      </c>
      <c r="G10436" s="55" t="s">
        <v>35954</v>
      </c>
      <c r="H10436" s="55">
        <v>0</v>
      </c>
    </row>
    <row r="10437" spans="1:8" ht="12.5" customHeight="1">
      <c r="A10437" s="55">
        <v>21831</v>
      </c>
      <c r="B10437" s="55">
        <v>7</v>
      </c>
      <c r="C10437" s="55" t="s">
        <v>35955</v>
      </c>
      <c r="D10437" s="55" t="s">
        <v>4649</v>
      </c>
      <c r="E10437" s="55" t="s">
        <v>35956</v>
      </c>
      <c r="F10437" s="55" t="s">
        <v>4651</v>
      </c>
      <c r="G10437" s="55" t="s">
        <v>35957</v>
      </c>
      <c r="H10437" s="55">
        <v>0</v>
      </c>
    </row>
    <row r="10438" spans="1:8" ht="12.5" customHeight="1">
      <c r="A10438" s="55">
        <v>22306</v>
      </c>
      <c r="B10438" s="55">
        <v>7</v>
      </c>
      <c r="C10438" s="55" t="s">
        <v>35958</v>
      </c>
      <c r="D10438" s="55" t="s">
        <v>4649</v>
      </c>
      <c r="E10438" s="55" t="s">
        <v>35959</v>
      </c>
      <c r="F10438" s="55" t="s">
        <v>4651</v>
      </c>
      <c r="G10438" s="55" t="s">
        <v>35960</v>
      </c>
      <c r="H10438" s="55">
        <v>0</v>
      </c>
    </row>
    <row r="10439" spans="1:8" ht="12.5" customHeight="1">
      <c r="A10439" s="55">
        <v>22466</v>
      </c>
      <c r="B10439" s="55">
        <v>7</v>
      </c>
      <c r="C10439" s="55" t="s">
        <v>35961</v>
      </c>
      <c r="D10439" s="55" t="s">
        <v>4649</v>
      </c>
      <c r="E10439" s="55" t="s">
        <v>35962</v>
      </c>
      <c r="F10439" s="55" t="s">
        <v>4651</v>
      </c>
      <c r="G10439" s="55" t="s">
        <v>35963</v>
      </c>
      <c r="H10439" s="55">
        <v>0</v>
      </c>
    </row>
    <row r="10440" spans="1:8" ht="12.5" customHeight="1">
      <c r="A10440" s="55">
        <v>22556</v>
      </c>
      <c r="B10440" s="55">
        <v>7</v>
      </c>
      <c r="C10440" s="55" t="s">
        <v>35964</v>
      </c>
      <c r="D10440" s="55" t="s">
        <v>4649</v>
      </c>
      <c r="E10440" s="55" t="s">
        <v>35965</v>
      </c>
      <c r="F10440" s="55" t="s">
        <v>4651</v>
      </c>
      <c r="G10440" s="55" t="s">
        <v>35966</v>
      </c>
      <c r="H10440" s="55">
        <v>0</v>
      </c>
    </row>
    <row r="10441" spans="1:8" ht="12.5" customHeight="1">
      <c r="A10441" s="55">
        <v>22681</v>
      </c>
      <c r="B10441" s="55">
        <v>7</v>
      </c>
      <c r="C10441" s="55" t="s">
        <v>35967</v>
      </c>
      <c r="D10441" s="55" t="s">
        <v>4649</v>
      </c>
      <c r="E10441" s="55" t="s">
        <v>35968</v>
      </c>
      <c r="F10441" s="55" t="s">
        <v>4651</v>
      </c>
      <c r="G10441" s="55" t="s">
        <v>35969</v>
      </c>
      <c r="H10441" s="55">
        <v>0</v>
      </c>
    </row>
    <row r="10442" spans="1:8" ht="12.5" customHeight="1">
      <c r="A10442" s="55">
        <v>23631</v>
      </c>
      <c r="B10442" s="55">
        <v>7</v>
      </c>
      <c r="C10442" s="55" t="s">
        <v>35970</v>
      </c>
      <c r="D10442" s="55" t="s">
        <v>4649</v>
      </c>
      <c r="E10442" s="55" t="s">
        <v>35971</v>
      </c>
      <c r="F10442" s="55" t="s">
        <v>4651</v>
      </c>
      <c r="G10442" s="55" t="s">
        <v>35972</v>
      </c>
      <c r="H10442" s="55">
        <v>0</v>
      </c>
    </row>
    <row r="10443" spans="1:8" ht="12.5" customHeight="1">
      <c r="A10443" s="55">
        <v>23901</v>
      </c>
      <c r="B10443" s="55">
        <v>7</v>
      </c>
      <c r="C10443" s="55" t="s">
        <v>35973</v>
      </c>
      <c r="D10443" s="55" t="s">
        <v>4649</v>
      </c>
      <c r="E10443" s="55" t="s">
        <v>35974</v>
      </c>
      <c r="F10443" s="55" t="s">
        <v>4651</v>
      </c>
      <c r="G10443" s="55" t="s">
        <v>35975</v>
      </c>
      <c r="H10443" s="55">
        <v>0</v>
      </c>
    </row>
    <row r="10444" spans="1:8" ht="12.5" customHeight="1">
      <c r="A10444" s="55">
        <v>23980</v>
      </c>
      <c r="B10444" s="55">
        <v>7</v>
      </c>
      <c r="C10444" s="55" t="s">
        <v>35976</v>
      </c>
      <c r="D10444" s="55" t="s">
        <v>4649</v>
      </c>
      <c r="E10444" s="55" t="s">
        <v>35977</v>
      </c>
      <c r="F10444" s="55" t="s">
        <v>4651</v>
      </c>
      <c r="G10444" s="55" t="s">
        <v>35978</v>
      </c>
      <c r="H10444" s="55">
        <v>0</v>
      </c>
    </row>
    <row r="10445" spans="1:8" ht="12.5" customHeight="1">
      <c r="A10445" s="55">
        <v>24701</v>
      </c>
      <c r="B10445" s="55">
        <v>7</v>
      </c>
      <c r="C10445" s="55" t="s">
        <v>35979</v>
      </c>
      <c r="D10445" s="55" t="s">
        <v>4649</v>
      </c>
      <c r="E10445" s="55" t="s">
        <v>35980</v>
      </c>
      <c r="F10445" s="55" t="s">
        <v>4651</v>
      </c>
      <c r="G10445" s="55" t="s">
        <v>35981</v>
      </c>
      <c r="H10445" s="55">
        <v>0</v>
      </c>
    </row>
    <row r="10446" spans="1:8" ht="12.5" customHeight="1">
      <c r="A10446" s="55">
        <v>24707</v>
      </c>
      <c r="B10446" s="55">
        <v>7</v>
      </c>
      <c r="C10446" s="55" t="s">
        <v>35982</v>
      </c>
      <c r="D10446" s="55" t="s">
        <v>4649</v>
      </c>
      <c r="E10446" s="55" t="s">
        <v>35983</v>
      </c>
      <c r="F10446" s="55" t="s">
        <v>4651</v>
      </c>
      <c r="G10446" s="55" t="s">
        <v>35984</v>
      </c>
      <c r="H10446" s="55">
        <v>0</v>
      </c>
    </row>
    <row r="10447" spans="1:8" ht="12.5" customHeight="1">
      <c r="A10447" s="55">
        <v>25549</v>
      </c>
      <c r="B10447" s="55">
        <v>7</v>
      </c>
      <c r="C10447" s="55" t="s">
        <v>35985</v>
      </c>
      <c r="D10447" s="55" t="s">
        <v>4649</v>
      </c>
      <c r="E10447" s="55" t="s">
        <v>35986</v>
      </c>
      <c r="F10447" s="55" t="s">
        <v>4651</v>
      </c>
      <c r="G10447" s="55" t="s">
        <v>35987</v>
      </c>
      <c r="H10447" s="55">
        <v>0</v>
      </c>
    </row>
    <row r="10448" spans="1:8" ht="12.5" customHeight="1">
      <c r="A10448" s="55">
        <v>25670</v>
      </c>
      <c r="B10448" s="55">
        <v>7</v>
      </c>
      <c r="C10448" s="55" t="s">
        <v>35988</v>
      </c>
      <c r="D10448" s="55" t="s">
        <v>4649</v>
      </c>
      <c r="E10448" s="55" t="s">
        <v>35989</v>
      </c>
      <c r="F10448" s="55" t="s">
        <v>4651</v>
      </c>
      <c r="G10448" s="55" t="s">
        <v>35990</v>
      </c>
      <c r="H10448" s="55">
        <v>0</v>
      </c>
    </row>
    <row r="10449" spans="1:8" ht="12.5" customHeight="1">
      <c r="A10449" s="55">
        <v>26388</v>
      </c>
      <c r="B10449" s="55">
        <v>7</v>
      </c>
      <c r="C10449" s="55" t="s">
        <v>35991</v>
      </c>
      <c r="D10449" s="55" t="s">
        <v>4649</v>
      </c>
      <c r="E10449" s="55" t="s">
        <v>35992</v>
      </c>
      <c r="F10449" s="55" t="s">
        <v>4651</v>
      </c>
      <c r="G10449" s="55" t="s">
        <v>35993</v>
      </c>
      <c r="H10449" s="55">
        <v>0</v>
      </c>
    </row>
    <row r="10450" spans="1:8" ht="12.5" customHeight="1">
      <c r="A10450" s="55">
        <v>26958</v>
      </c>
      <c r="B10450" s="55">
        <v>7</v>
      </c>
      <c r="C10450" s="55" t="s">
        <v>35994</v>
      </c>
      <c r="D10450" s="55" t="s">
        <v>4649</v>
      </c>
      <c r="E10450" s="55" t="s">
        <v>35995</v>
      </c>
      <c r="F10450" s="55" t="s">
        <v>4651</v>
      </c>
      <c r="G10450" s="55" t="s">
        <v>35996</v>
      </c>
      <c r="H10450" s="55">
        <v>0</v>
      </c>
    </row>
    <row r="10451" spans="1:8" ht="12.5" customHeight="1">
      <c r="A10451" s="55">
        <v>28514</v>
      </c>
      <c r="B10451" s="55">
        <v>7</v>
      </c>
      <c r="C10451" s="55" t="s">
        <v>35997</v>
      </c>
      <c r="D10451" s="55" t="s">
        <v>4649</v>
      </c>
      <c r="E10451" s="55" t="s">
        <v>35998</v>
      </c>
      <c r="F10451" s="55" t="s">
        <v>4651</v>
      </c>
      <c r="G10451" s="55" t="s">
        <v>35999</v>
      </c>
      <c r="H10451" s="55">
        <v>0</v>
      </c>
    </row>
    <row r="10452" spans="1:8" ht="12.5" customHeight="1">
      <c r="A10452" s="55">
        <v>11554</v>
      </c>
      <c r="B10452" s="55">
        <v>7</v>
      </c>
      <c r="C10452" s="55" t="s">
        <v>36000</v>
      </c>
      <c r="D10452" s="55" t="s">
        <v>4649</v>
      </c>
      <c r="E10452" s="55" t="s">
        <v>36001</v>
      </c>
      <c r="F10452" s="55" t="s">
        <v>4651</v>
      </c>
      <c r="G10452" s="55" t="s">
        <v>36002</v>
      </c>
      <c r="H10452" s="55">
        <v>0</v>
      </c>
    </row>
    <row r="10453" spans="1:8" ht="12.5" customHeight="1">
      <c r="A10453" s="55">
        <v>12254</v>
      </c>
      <c r="B10453" s="55">
        <v>7</v>
      </c>
      <c r="C10453" s="55" t="s">
        <v>36003</v>
      </c>
      <c r="D10453" s="55" t="s">
        <v>4649</v>
      </c>
      <c r="E10453" s="55" t="s">
        <v>36004</v>
      </c>
      <c r="F10453" s="55" t="s">
        <v>4651</v>
      </c>
      <c r="G10453" s="55" t="s">
        <v>36005</v>
      </c>
      <c r="H10453" s="55">
        <v>0</v>
      </c>
    </row>
    <row r="10454" spans="1:8" ht="12.5" customHeight="1">
      <c r="A10454" s="55">
        <v>12256</v>
      </c>
      <c r="B10454" s="55">
        <v>7</v>
      </c>
      <c r="C10454" s="55" t="s">
        <v>36006</v>
      </c>
      <c r="D10454" s="55" t="s">
        <v>4649</v>
      </c>
      <c r="E10454" s="55" t="s">
        <v>36007</v>
      </c>
      <c r="F10454" s="55" t="s">
        <v>4651</v>
      </c>
      <c r="G10454" s="55" t="s">
        <v>36008</v>
      </c>
      <c r="H10454" s="55">
        <v>0</v>
      </c>
    </row>
    <row r="10455" spans="1:8" ht="12.5" customHeight="1">
      <c r="A10455" s="55">
        <v>12285</v>
      </c>
      <c r="B10455" s="55">
        <v>7</v>
      </c>
      <c r="C10455" s="55" t="s">
        <v>36009</v>
      </c>
      <c r="D10455" s="55" t="s">
        <v>4649</v>
      </c>
      <c r="E10455" s="55" t="s">
        <v>36010</v>
      </c>
      <c r="F10455" s="55" t="s">
        <v>4651</v>
      </c>
      <c r="G10455" s="55" t="s">
        <v>36011</v>
      </c>
      <c r="H10455" s="55">
        <v>0</v>
      </c>
    </row>
    <row r="10456" spans="1:8" ht="12.5" customHeight="1">
      <c r="A10456" s="55">
        <v>12468</v>
      </c>
      <c r="B10456" s="55">
        <v>7</v>
      </c>
      <c r="C10456" s="55" t="s">
        <v>36012</v>
      </c>
      <c r="D10456" s="55" t="s">
        <v>4649</v>
      </c>
      <c r="E10456" s="55" t="s">
        <v>36013</v>
      </c>
      <c r="F10456" s="55" t="s">
        <v>4651</v>
      </c>
      <c r="G10456" s="55" t="s">
        <v>36014</v>
      </c>
      <c r="H10456" s="55">
        <v>0</v>
      </c>
    </row>
    <row r="10457" spans="1:8" ht="12.5" customHeight="1">
      <c r="A10457" s="55">
        <v>12515</v>
      </c>
      <c r="B10457" s="55">
        <v>7</v>
      </c>
      <c r="C10457" s="55" t="s">
        <v>36015</v>
      </c>
      <c r="D10457" s="55" t="s">
        <v>4649</v>
      </c>
      <c r="E10457" s="55" t="s">
        <v>36016</v>
      </c>
      <c r="F10457" s="55" t="s">
        <v>4651</v>
      </c>
      <c r="G10457" s="55" t="s">
        <v>36017</v>
      </c>
      <c r="H10457" s="55">
        <v>0</v>
      </c>
    </row>
    <row r="10458" spans="1:8" ht="12.5" customHeight="1">
      <c r="A10458" s="55">
        <v>12727</v>
      </c>
      <c r="B10458" s="55">
        <v>7</v>
      </c>
      <c r="C10458" s="55" t="s">
        <v>36018</v>
      </c>
      <c r="D10458" s="55" t="s">
        <v>4649</v>
      </c>
      <c r="E10458" s="55" t="s">
        <v>36019</v>
      </c>
      <c r="F10458" s="55" t="s">
        <v>4651</v>
      </c>
      <c r="G10458" s="55" t="s">
        <v>36020</v>
      </c>
      <c r="H10458" s="55">
        <v>0</v>
      </c>
    </row>
    <row r="10459" spans="1:8" ht="12.5" customHeight="1">
      <c r="A10459" s="55">
        <v>15104</v>
      </c>
      <c r="B10459" s="55">
        <v>7</v>
      </c>
      <c r="C10459" s="55" t="s">
        <v>36021</v>
      </c>
      <c r="D10459" s="55" t="s">
        <v>4649</v>
      </c>
      <c r="E10459" s="55" t="s">
        <v>36022</v>
      </c>
      <c r="F10459" s="55" t="s">
        <v>4651</v>
      </c>
      <c r="G10459" s="55" t="s">
        <v>36023</v>
      </c>
      <c r="H10459" s="55">
        <v>0</v>
      </c>
    </row>
    <row r="10460" spans="1:8" ht="12.5" customHeight="1">
      <c r="A10460" s="55">
        <v>15451</v>
      </c>
      <c r="B10460" s="55">
        <v>7</v>
      </c>
      <c r="C10460" s="55" t="s">
        <v>36024</v>
      </c>
      <c r="D10460" s="55" t="s">
        <v>4649</v>
      </c>
      <c r="E10460" s="55" t="s">
        <v>36025</v>
      </c>
      <c r="F10460" s="55" t="s">
        <v>4651</v>
      </c>
      <c r="G10460" s="55" t="s">
        <v>36026</v>
      </c>
      <c r="H10460" s="55">
        <v>0</v>
      </c>
    </row>
    <row r="10461" spans="1:8" ht="12.5" customHeight="1">
      <c r="A10461" s="55">
        <v>15452</v>
      </c>
      <c r="B10461" s="55">
        <v>7</v>
      </c>
      <c r="C10461" s="55" t="s">
        <v>36027</v>
      </c>
      <c r="D10461" s="55" t="s">
        <v>4649</v>
      </c>
      <c r="E10461" s="55" t="s">
        <v>36028</v>
      </c>
      <c r="F10461" s="55" t="s">
        <v>4651</v>
      </c>
      <c r="G10461" s="55" t="s">
        <v>36029</v>
      </c>
      <c r="H10461" s="55">
        <v>0</v>
      </c>
    </row>
    <row r="10462" spans="1:8" ht="12.5" customHeight="1">
      <c r="A10462" s="55">
        <v>15609</v>
      </c>
      <c r="B10462" s="55">
        <v>7</v>
      </c>
      <c r="C10462" s="55" t="s">
        <v>36030</v>
      </c>
      <c r="D10462" s="55" t="s">
        <v>4649</v>
      </c>
      <c r="E10462" s="55" t="s">
        <v>36031</v>
      </c>
      <c r="F10462" s="55" t="s">
        <v>4651</v>
      </c>
      <c r="G10462" s="55" t="s">
        <v>36032</v>
      </c>
      <c r="H10462" s="55">
        <v>0</v>
      </c>
    </row>
    <row r="10463" spans="1:8" ht="12.5" customHeight="1">
      <c r="A10463" s="55">
        <v>15663</v>
      </c>
      <c r="B10463" s="55">
        <v>7</v>
      </c>
      <c r="C10463" s="55" t="s">
        <v>36033</v>
      </c>
      <c r="D10463" s="55" t="s">
        <v>4649</v>
      </c>
      <c r="E10463" s="55" t="s">
        <v>36034</v>
      </c>
      <c r="F10463" s="55" t="s">
        <v>4651</v>
      </c>
      <c r="G10463" s="55" t="s">
        <v>36035</v>
      </c>
      <c r="H10463" s="55">
        <v>0</v>
      </c>
    </row>
    <row r="10464" spans="1:8" ht="12.5" customHeight="1">
      <c r="A10464" s="55">
        <v>15676</v>
      </c>
      <c r="B10464" s="55">
        <v>7</v>
      </c>
      <c r="C10464" s="55" t="s">
        <v>36036</v>
      </c>
      <c r="D10464" s="55" t="s">
        <v>4649</v>
      </c>
      <c r="E10464" s="55" t="s">
        <v>36037</v>
      </c>
      <c r="F10464" s="55" t="s">
        <v>4651</v>
      </c>
      <c r="G10464" s="55" t="s">
        <v>36038</v>
      </c>
      <c r="H10464" s="55">
        <v>0</v>
      </c>
    </row>
    <row r="10465" spans="1:8" ht="12.5" customHeight="1">
      <c r="A10465" s="55">
        <v>16056</v>
      </c>
      <c r="B10465" s="55">
        <v>7</v>
      </c>
      <c r="C10465" s="55" t="s">
        <v>36039</v>
      </c>
      <c r="D10465" s="55" t="s">
        <v>4649</v>
      </c>
      <c r="E10465" s="55" t="s">
        <v>36040</v>
      </c>
      <c r="F10465" s="55" t="s">
        <v>4651</v>
      </c>
      <c r="G10465" s="55" t="s">
        <v>36041</v>
      </c>
      <c r="H10465" s="55">
        <v>0</v>
      </c>
    </row>
    <row r="10466" spans="1:8" ht="12.5" customHeight="1">
      <c r="A10466" s="55">
        <v>16471</v>
      </c>
      <c r="B10466" s="55">
        <v>7</v>
      </c>
      <c r="C10466" s="55" t="s">
        <v>36042</v>
      </c>
      <c r="D10466" s="55" t="s">
        <v>4649</v>
      </c>
      <c r="E10466" s="55" t="s">
        <v>36043</v>
      </c>
      <c r="F10466" s="55" t="s">
        <v>4651</v>
      </c>
      <c r="G10466" s="55" t="s">
        <v>36044</v>
      </c>
      <c r="H10466" s="55">
        <v>0</v>
      </c>
    </row>
    <row r="10467" spans="1:8" ht="12.5" customHeight="1">
      <c r="A10467" s="55">
        <v>16472</v>
      </c>
      <c r="B10467" s="55">
        <v>7</v>
      </c>
      <c r="C10467" s="55" t="s">
        <v>36045</v>
      </c>
      <c r="D10467" s="55" t="s">
        <v>4649</v>
      </c>
      <c r="E10467" s="55" t="s">
        <v>36046</v>
      </c>
      <c r="F10467" s="55" t="s">
        <v>4651</v>
      </c>
      <c r="G10467" s="55" t="s">
        <v>36047</v>
      </c>
      <c r="H10467" s="55">
        <v>0</v>
      </c>
    </row>
    <row r="10468" spans="1:8" ht="12.5" customHeight="1">
      <c r="A10468" s="55">
        <v>16581</v>
      </c>
      <c r="B10468" s="55">
        <v>7</v>
      </c>
      <c r="C10468" s="55" t="s">
        <v>36048</v>
      </c>
      <c r="D10468" s="55" t="s">
        <v>4649</v>
      </c>
      <c r="E10468" s="55" t="s">
        <v>36049</v>
      </c>
      <c r="F10468" s="55" t="s">
        <v>4651</v>
      </c>
      <c r="G10468" s="55" t="s">
        <v>36050</v>
      </c>
      <c r="H10468" s="55">
        <v>0</v>
      </c>
    </row>
    <row r="10469" spans="1:8" ht="12.5" customHeight="1">
      <c r="A10469" s="55">
        <v>17767</v>
      </c>
      <c r="B10469" s="55">
        <v>7</v>
      </c>
      <c r="C10469" s="55" t="s">
        <v>36051</v>
      </c>
      <c r="D10469" s="55" t="s">
        <v>4649</v>
      </c>
      <c r="E10469" s="55" t="s">
        <v>36052</v>
      </c>
      <c r="F10469" s="55" t="s">
        <v>4651</v>
      </c>
      <c r="G10469" s="55" t="s">
        <v>36053</v>
      </c>
      <c r="H10469" s="55">
        <v>0</v>
      </c>
    </row>
    <row r="10470" spans="1:8" ht="12.5" customHeight="1">
      <c r="A10470" s="55">
        <v>17816</v>
      </c>
      <c r="B10470" s="55">
        <v>7</v>
      </c>
      <c r="C10470" s="55" t="s">
        <v>36054</v>
      </c>
      <c r="D10470" s="55" t="s">
        <v>4649</v>
      </c>
      <c r="E10470" s="55" t="s">
        <v>36055</v>
      </c>
      <c r="F10470" s="55" t="s">
        <v>4651</v>
      </c>
      <c r="G10470" s="55" t="s">
        <v>36056</v>
      </c>
      <c r="H10470" s="55">
        <v>0</v>
      </c>
    </row>
    <row r="10471" spans="1:8" ht="12.5" customHeight="1">
      <c r="A10471" s="55">
        <v>17834</v>
      </c>
      <c r="B10471" s="55">
        <v>7</v>
      </c>
      <c r="C10471" s="55" t="s">
        <v>36057</v>
      </c>
      <c r="D10471" s="55" t="s">
        <v>4649</v>
      </c>
      <c r="E10471" s="55" t="s">
        <v>36058</v>
      </c>
      <c r="F10471" s="55" t="s">
        <v>4651</v>
      </c>
      <c r="G10471" s="55" t="s">
        <v>36059</v>
      </c>
      <c r="H10471" s="55">
        <v>0</v>
      </c>
    </row>
    <row r="10472" spans="1:8" ht="12.5" customHeight="1">
      <c r="A10472" s="55">
        <v>19370</v>
      </c>
      <c r="B10472" s="55">
        <v>7</v>
      </c>
      <c r="C10472" s="55" t="s">
        <v>36060</v>
      </c>
      <c r="D10472" s="55" t="s">
        <v>4649</v>
      </c>
      <c r="E10472" s="55" t="s">
        <v>36061</v>
      </c>
      <c r="F10472" s="55" t="s">
        <v>4651</v>
      </c>
      <c r="G10472" s="55" t="s">
        <v>36062</v>
      </c>
      <c r="H10472" s="55">
        <v>0</v>
      </c>
    </row>
    <row r="10473" spans="1:8" ht="12.5" customHeight="1">
      <c r="A10473" s="55">
        <v>19517</v>
      </c>
      <c r="B10473" s="55">
        <v>7</v>
      </c>
      <c r="C10473" s="55" t="s">
        <v>36063</v>
      </c>
      <c r="D10473" s="55" t="s">
        <v>4649</v>
      </c>
      <c r="E10473" s="55" t="s">
        <v>36064</v>
      </c>
      <c r="F10473" s="55" t="s">
        <v>4651</v>
      </c>
      <c r="G10473" s="55" t="s">
        <v>36065</v>
      </c>
      <c r="H10473" s="55">
        <v>0</v>
      </c>
    </row>
    <row r="10474" spans="1:8" ht="12.5" customHeight="1">
      <c r="A10474" s="55">
        <v>20894</v>
      </c>
      <c r="B10474" s="55">
        <v>7</v>
      </c>
      <c r="C10474" s="55" t="s">
        <v>36066</v>
      </c>
      <c r="D10474" s="55" t="s">
        <v>4649</v>
      </c>
      <c r="E10474" s="55" t="s">
        <v>36067</v>
      </c>
      <c r="F10474" s="55" t="s">
        <v>4651</v>
      </c>
      <c r="G10474" s="55" t="s">
        <v>36068</v>
      </c>
      <c r="H10474" s="55">
        <v>0</v>
      </c>
    </row>
    <row r="10475" spans="1:8" ht="12.5" customHeight="1">
      <c r="A10475" s="55">
        <v>20926</v>
      </c>
      <c r="B10475" s="55">
        <v>7</v>
      </c>
      <c r="C10475" s="55" t="s">
        <v>36069</v>
      </c>
      <c r="D10475" s="55" t="s">
        <v>4649</v>
      </c>
      <c r="E10475" s="55" t="s">
        <v>36070</v>
      </c>
      <c r="F10475" s="55" t="s">
        <v>4651</v>
      </c>
      <c r="G10475" s="55" t="s">
        <v>36071</v>
      </c>
      <c r="H10475" s="55">
        <v>0</v>
      </c>
    </row>
    <row r="10476" spans="1:8" ht="12.5" customHeight="1">
      <c r="A10476" s="55">
        <v>20976</v>
      </c>
      <c r="B10476" s="55">
        <v>7</v>
      </c>
      <c r="C10476" s="55" t="s">
        <v>36072</v>
      </c>
      <c r="D10476" s="55" t="s">
        <v>4649</v>
      </c>
      <c r="E10476" s="55" t="s">
        <v>36073</v>
      </c>
      <c r="F10476" s="55" t="s">
        <v>4651</v>
      </c>
      <c r="G10476" s="55" t="s">
        <v>36074</v>
      </c>
      <c r="H10476" s="55">
        <v>0</v>
      </c>
    </row>
    <row r="10477" spans="1:8" ht="12.5" customHeight="1">
      <c r="A10477" s="55">
        <v>21539</v>
      </c>
      <c r="B10477" s="55">
        <v>7</v>
      </c>
      <c r="C10477" s="55" t="s">
        <v>36075</v>
      </c>
      <c r="D10477" s="55" t="s">
        <v>4649</v>
      </c>
      <c r="E10477" s="55" t="s">
        <v>36076</v>
      </c>
      <c r="F10477" s="55" t="s">
        <v>4651</v>
      </c>
      <c r="G10477" s="55" t="s">
        <v>36077</v>
      </c>
      <c r="H10477" s="55">
        <v>0</v>
      </c>
    </row>
    <row r="10478" spans="1:8" ht="12.5" customHeight="1">
      <c r="A10478" s="55">
        <v>21850</v>
      </c>
      <c r="B10478" s="55">
        <v>7</v>
      </c>
      <c r="C10478" s="55" t="s">
        <v>36078</v>
      </c>
      <c r="D10478" s="55" t="s">
        <v>4649</v>
      </c>
      <c r="E10478" s="55" t="s">
        <v>36079</v>
      </c>
      <c r="F10478" s="55" t="s">
        <v>4651</v>
      </c>
      <c r="G10478" s="55" t="s">
        <v>36080</v>
      </c>
      <c r="H10478" s="55">
        <v>0</v>
      </c>
    </row>
    <row r="10479" spans="1:8" ht="12.5" customHeight="1">
      <c r="A10479" s="55">
        <v>22413</v>
      </c>
      <c r="B10479" s="55">
        <v>7</v>
      </c>
      <c r="C10479" s="55" t="s">
        <v>36081</v>
      </c>
      <c r="D10479" s="55" t="s">
        <v>4649</v>
      </c>
      <c r="E10479" s="55" t="s">
        <v>36082</v>
      </c>
      <c r="F10479" s="55" t="s">
        <v>4651</v>
      </c>
      <c r="G10479" s="55" t="s">
        <v>36083</v>
      </c>
      <c r="H10479" s="55">
        <v>0</v>
      </c>
    </row>
    <row r="10480" spans="1:8" ht="12.5" customHeight="1">
      <c r="A10480" s="55">
        <v>22463</v>
      </c>
      <c r="B10480" s="55">
        <v>7</v>
      </c>
      <c r="C10480" s="55" t="s">
        <v>36084</v>
      </c>
      <c r="D10480" s="55" t="s">
        <v>4649</v>
      </c>
      <c r="E10480" s="55" t="s">
        <v>36085</v>
      </c>
      <c r="F10480" s="55" t="s">
        <v>4651</v>
      </c>
      <c r="G10480" s="55" t="s">
        <v>36086</v>
      </c>
      <c r="H10480" s="55">
        <v>0</v>
      </c>
    </row>
    <row r="10481" spans="1:8" ht="12.5" customHeight="1">
      <c r="A10481" s="55">
        <v>22712</v>
      </c>
      <c r="B10481" s="55">
        <v>7</v>
      </c>
      <c r="C10481" s="55" t="s">
        <v>36087</v>
      </c>
      <c r="D10481" s="55" t="s">
        <v>4649</v>
      </c>
      <c r="E10481" s="55" t="s">
        <v>36088</v>
      </c>
      <c r="F10481" s="55" t="s">
        <v>4651</v>
      </c>
      <c r="G10481" s="55" t="s">
        <v>36089</v>
      </c>
      <c r="H10481" s="55">
        <v>0</v>
      </c>
    </row>
    <row r="10482" spans="1:8" ht="12.5" customHeight="1">
      <c r="A10482" s="55">
        <v>25311</v>
      </c>
      <c r="B10482" s="55">
        <v>7</v>
      </c>
      <c r="C10482" s="55" t="s">
        <v>36090</v>
      </c>
      <c r="D10482" s="55" t="s">
        <v>4649</v>
      </c>
      <c r="E10482" s="55" t="s">
        <v>36091</v>
      </c>
      <c r="F10482" s="55" t="s">
        <v>4651</v>
      </c>
      <c r="G10482" s="55" t="s">
        <v>36092</v>
      </c>
      <c r="H10482" s="55">
        <v>0</v>
      </c>
    </row>
    <row r="10483" spans="1:8" ht="12.5" customHeight="1">
      <c r="A10483" s="55">
        <v>25652</v>
      </c>
      <c r="B10483" s="55">
        <v>7</v>
      </c>
      <c r="C10483" s="55" t="s">
        <v>36093</v>
      </c>
      <c r="D10483" s="55" t="s">
        <v>4649</v>
      </c>
      <c r="E10483" s="55" t="s">
        <v>36094</v>
      </c>
      <c r="F10483" s="55" t="s">
        <v>4651</v>
      </c>
      <c r="G10483" s="55" t="s">
        <v>36095</v>
      </c>
      <c r="H10483" s="55">
        <v>0</v>
      </c>
    </row>
    <row r="10484" spans="1:8" ht="12.5" customHeight="1">
      <c r="A10484" s="55">
        <v>25786</v>
      </c>
      <c r="B10484" s="55">
        <v>7</v>
      </c>
      <c r="C10484" s="55" t="s">
        <v>36096</v>
      </c>
      <c r="D10484" s="55" t="s">
        <v>4649</v>
      </c>
      <c r="E10484" s="55" t="s">
        <v>36097</v>
      </c>
      <c r="F10484" s="55" t="s">
        <v>4651</v>
      </c>
      <c r="G10484" s="55" t="s">
        <v>36098</v>
      </c>
      <c r="H10484" s="55">
        <v>0</v>
      </c>
    </row>
    <row r="10485" spans="1:8" ht="12.5" customHeight="1">
      <c r="A10485" s="55">
        <v>26384</v>
      </c>
      <c r="B10485" s="55">
        <v>7</v>
      </c>
      <c r="C10485" s="55" t="s">
        <v>36099</v>
      </c>
      <c r="D10485" s="55" t="s">
        <v>4649</v>
      </c>
      <c r="E10485" s="55" t="s">
        <v>36100</v>
      </c>
      <c r="F10485" s="55" t="s">
        <v>4651</v>
      </c>
      <c r="G10485" s="55" t="s">
        <v>36101</v>
      </c>
      <c r="H10485" s="55">
        <v>0</v>
      </c>
    </row>
    <row r="10486" spans="1:8" ht="12.5" customHeight="1">
      <c r="A10486" s="55">
        <v>26953</v>
      </c>
      <c r="B10486" s="55">
        <v>7</v>
      </c>
      <c r="C10486" s="55" t="s">
        <v>36102</v>
      </c>
      <c r="D10486" s="55" t="s">
        <v>4649</v>
      </c>
      <c r="E10486" s="55" t="s">
        <v>36103</v>
      </c>
      <c r="F10486" s="55" t="s">
        <v>4651</v>
      </c>
      <c r="G10486" s="55" t="s">
        <v>36104</v>
      </c>
      <c r="H10486" s="55">
        <v>0</v>
      </c>
    </row>
    <row r="10487" spans="1:8" ht="12.5" customHeight="1">
      <c r="A10487" s="55">
        <v>27181</v>
      </c>
      <c r="B10487" s="55">
        <v>7</v>
      </c>
      <c r="C10487" s="55" t="s">
        <v>36105</v>
      </c>
      <c r="D10487" s="55" t="s">
        <v>4649</v>
      </c>
      <c r="E10487" s="55" t="s">
        <v>36106</v>
      </c>
      <c r="F10487" s="55" t="s">
        <v>4651</v>
      </c>
      <c r="G10487" s="55" t="s">
        <v>36107</v>
      </c>
      <c r="H10487" s="55">
        <v>0</v>
      </c>
    </row>
    <row r="10488" spans="1:8" ht="12.5" customHeight="1">
      <c r="A10488" s="55">
        <v>27846</v>
      </c>
      <c r="B10488" s="55">
        <v>7</v>
      </c>
      <c r="C10488" s="55" t="s">
        <v>36108</v>
      </c>
      <c r="D10488" s="55" t="s">
        <v>4649</v>
      </c>
      <c r="E10488" s="55" t="s">
        <v>36109</v>
      </c>
      <c r="F10488" s="55" t="s">
        <v>4651</v>
      </c>
      <c r="G10488" s="55" t="s">
        <v>36110</v>
      </c>
      <c r="H10488" s="55">
        <v>0</v>
      </c>
    </row>
    <row r="10489" spans="1:8" ht="12.5" customHeight="1">
      <c r="A10489" s="55">
        <v>27899</v>
      </c>
      <c r="B10489" s="55">
        <v>7</v>
      </c>
      <c r="C10489" s="55" t="s">
        <v>36111</v>
      </c>
      <c r="D10489" s="55" t="s">
        <v>4649</v>
      </c>
      <c r="E10489" s="55" t="s">
        <v>36112</v>
      </c>
      <c r="F10489" s="55" t="s">
        <v>4651</v>
      </c>
      <c r="G10489" s="55" t="s">
        <v>36113</v>
      </c>
      <c r="H10489" s="55">
        <v>0</v>
      </c>
    </row>
    <row r="10490" spans="1:8" ht="12.5" customHeight="1">
      <c r="A10490" s="55">
        <v>28368</v>
      </c>
      <c r="B10490" s="55">
        <v>7</v>
      </c>
      <c r="C10490" s="55" t="s">
        <v>36114</v>
      </c>
      <c r="D10490" s="55" t="s">
        <v>4649</v>
      </c>
      <c r="E10490" s="55" t="s">
        <v>36115</v>
      </c>
      <c r="F10490" s="55" t="s">
        <v>4651</v>
      </c>
      <c r="G10490" s="55" t="s">
        <v>36116</v>
      </c>
      <c r="H10490" s="55">
        <v>0</v>
      </c>
    </row>
    <row r="10491" spans="1:8" ht="12.5" customHeight="1">
      <c r="A10491" s="55">
        <v>28380</v>
      </c>
      <c r="B10491" s="55">
        <v>7</v>
      </c>
      <c r="C10491" s="55" t="s">
        <v>36117</v>
      </c>
      <c r="D10491" s="55" t="s">
        <v>4649</v>
      </c>
      <c r="E10491" s="55" t="s">
        <v>36118</v>
      </c>
      <c r="F10491" s="55" t="s">
        <v>4651</v>
      </c>
      <c r="G10491" s="55" t="s">
        <v>36119</v>
      </c>
      <c r="H10491" s="55">
        <v>0</v>
      </c>
    </row>
    <row r="10492" spans="1:8" ht="12.5" customHeight="1">
      <c r="A10492" s="55">
        <v>28385</v>
      </c>
      <c r="B10492" s="55">
        <v>7</v>
      </c>
      <c r="C10492" s="55" t="s">
        <v>36120</v>
      </c>
      <c r="D10492" s="55" t="s">
        <v>4649</v>
      </c>
      <c r="E10492" s="55" t="s">
        <v>36121</v>
      </c>
      <c r="F10492" s="55" t="s">
        <v>4651</v>
      </c>
      <c r="G10492" s="55" t="s">
        <v>36122</v>
      </c>
      <c r="H10492" s="55">
        <v>0</v>
      </c>
    </row>
    <row r="10493" spans="1:8" ht="12.5" customHeight="1">
      <c r="A10493" s="55">
        <v>28545</v>
      </c>
      <c r="B10493" s="55">
        <v>7</v>
      </c>
      <c r="C10493" s="55" t="s">
        <v>36123</v>
      </c>
      <c r="D10493" s="55" t="s">
        <v>4649</v>
      </c>
      <c r="E10493" s="55" t="s">
        <v>36124</v>
      </c>
      <c r="F10493" s="55" t="s">
        <v>4651</v>
      </c>
      <c r="G10493" s="55" t="s">
        <v>36125</v>
      </c>
      <c r="H10493" s="55">
        <v>0</v>
      </c>
    </row>
    <row r="10494" spans="1:8" ht="12.5" customHeight="1">
      <c r="A10494" s="55">
        <v>28569</v>
      </c>
      <c r="B10494" s="55">
        <v>7</v>
      </c>
      <c r="C10494" s="55" t="s">
        <v>36126</v>
      </c>
      <c r="D10494" s="55" t="s">
        <v>4649</v>
      </c>
      <c r="E10494" s="55" t="s">
        <v>36127</v>
      </c>
      <c r="F10494" s="55" t="s">
        <v>4651</v>
      </c>
      <c r="G10494" s="55" t="s">
        <v>36128</v>
      </c>
      <c r="H10494" s="55">
        <v>0</v>
      </c>
    </row>
    <row r="10495" spans="1:8" ht="12.5" customHeight="1">
      <c r="A10495" s="55">
        <v>29379</v>
      </c>
      <c r="B10495" s="55">
        <v>7</v>
      </c>
      <c r="C10495" s="55" t="s">
        <v>36129</v>
      </c>
      <c r="D10495" s="55" t="s">
        <v>4649</v>
      </c>
      <c r="E10495" s="55" t="s">
        <v>36130</v>
      </c>
      <c r="F10495" s="55" t="s">
        <v>4651</v>
      </c>
      <c r="G10495" s="55" t="s">
        <v>36131</v>
      </c>
      <c r="H10495" s="55">
        <v>0</v>
      </c>
    </row>
    <row r="10496" spans="1:8" ht="12.5" customHeight="1">
      <c r="A10496" s="55">
        <v>11547</v>
      </c>
      <c r="B10496" s="55">
        <v>7</v>
      </c>
      <c r="C10496" s="55" t="s">
        <v>36132</v>
      </c>
      <c r="D10496" s="55" t="s">
        <v>4649</v>
      </c>
      <c r="E10496" s="55" t="s">
        <v>36133</v>
      </c>
      <c r="F10496" s="55" t="s">
        <v>4651</v>
      </c>
      <c r="G10496" s="55" t="s">
        <v>36134</v>
      </c>
      <c r="H10496" s="55">
        <v>0</v>
      </c>
    </row>
    <row r="10497" spans="1:8" ht="12.5" customHeight="1">
      <c r="A10497" s="55">
        <v>11583</v>
      </c>
      <c r="B10497" s="55">
        <v>7</v>
      </c>
      <c r="C10497" s="55" t="s">
        <v>36135</v>
      </c>
      <c r="D10497" s="55" t="s">
        <v>4649</v>
      </c>
      <c r="E10497" s="55" t="s">
        <v>36136</v>
      </c>
      <c r="F10497" s="55" t="s">
        <v>4651</v>
      </c>
      <c r="G10497" s="55" t="s">
        <v>36137</v>
      </c>
      <c r="H10497" s="55">
        <v>0</v>
      </c>
    </row>
    <row r="10498" spans="1:8" ht="12.5" customHeight="1">
      <c r="A10498" s="55">
        <v>12234</v>
      </c>
      <c r="B10498" s="55">
        <v>7</v>
      </c>
      <c r="C10498" s="55" t="s">
        <v>36138</v>
      </c>
      <c r="D10498" s="55" t="s">
        <v>4649</v>
      </c>
      <c r="E10498" s="55" t="s">
        <v>36139</v>
      </c>
      <c r="F10498" s="55" t="s">
        <v>4651</v>
      </c>
      <c r="G10498" s="55" t="s">
        <v>36140</v>
      </c>
      <c r="H10498" s="55">
        <v>0</v>
      </c>
    </row>
    <row r="10499" spans="1:8" ht="12.5" customHeight="1">
      <c r="A10499" s="55">
        <v>12322</v>
      </c>
      <c r="B10499" s="55">
        <v>7</v>
      </c>
      <c r="C10499" s="55" t="s">
        <v>36141</v>
      </c>
      <c r="D10499" s="55" t="s">
        <v>4649</v>
      </c>
      <c r="E10499" s="55" t="s">
        <v>36142</v>
      </c>
      <c r="F10499" s="55" t="s">
        <v>4651</v>
      </c>
      <c r="G10499" s="55" t="s">
        <v>36143</v>
      </c>
      <c r="H10499" s="55">
        <v>0</v>
      </c>
    </row>
    <row r="10500" spans="1:8" ht="12.5" customHeight="1">
      <c r="A10500" s="55">
        <v>12650</v>
      </c>
      <c r="B10500" s="55">
        <v>7</v>
      </c>
      <c r="C10500" s="55" t="s">
        <v>36144</v>
      </c>
      <c r="D10500" s="55" t="s">
        <v>4649</v>
      </c>
      <c r="E10500" s="55" t="s">
        <v>36145</v>
      </c>
      <c r="F10500" s="55" t="s">
        <v>4651</v>
      </c>
      <c r="G10500" s="55" t="s">
        <v>36146</v>
      </c>
      <c r="H10500" s="55">
        <v>0</v>
      </c>
    </row>
    <row r="10501" spans="1:8" ht="12.5" customHeight="1">
      <c r="A10501" s="55">
        <v>12655</v>
      </c>
      <c r="B10501" s="55">
        <v>7</v>
      </c>
      <c r="C10501" s="55" t="s">
        <v>36147</v>
      </c>
      <c r="D10501" s="55" t="s">
        <v>4649</v>
      </c>
      <c r="E10501" s="55" t="s">
        <v>36148</v>
      </c>
      <c r="F10501" s="55" t="s">
        <v>4651</v>
      </c>
      <c r="G10501" s="55" t="s">
        <v>36149</v>
      </c>
      <c r="H10501" s="55">
        <v>0</v>
      </c>
    </row>
    <row r="10502" spans="1:8" ht="12.5" customHeight="1">
      <c r="A10502" s="55">
        <v>12723</v>
      </c>
      <c r="B10502" s="55">
        <v>7</v>
      </c>
      <c r="C10502" s="55" t="s">
        <v>36150</v>
      </c>
      <c r="D10502" s="55" t="s">
        <v>4649</v>
      </c>
      <c r="E10502" s="55" t="s">
        <v>36151</v>
      </c>
      <c r="F10502" s="55" t="s">
        <v>4651</v>
      </c>
      <c r="G10502" s="55" t="s">
        <v>36152</v>
      </c>
      <c r="H10502" s="55">
        <v>0</v>
      </c>
    </row>
    <row r="10503" spans="1:8" ht="12.5" customHeight="1">
      <c r="A10503" s="55">
        <v>13556</v>
      </c>
      <c r="B10503" s="55">
        <v>7</v>
      </c>
      <c r="C10503" s="55" t="s">
        <v>36153</v>
      </c>
      <c r="D10503" s="55" t="s">
        <v>4649</v>
      </c>
      <c r="E10503" s="55" t="s">
        <v>36154</v>
      </c>
      <c r="F10503" s="55" t="s">
        <v>4651</v>
      </c>
      <c r="G10503" s="55" t="s">
        <v>36155</v>
      </c>
      <c r="H10503" s="55">
        <v>0</v>
      </c>
    </row>
    <row r="10504" spans="1:8" ht="12.5" customHeight="1">
      <c r="A10504" s="55">
        <v>13672</v>
      </c>
      <c r="B10504" s="55">
        <v>7</v>
      </c>
      <c r="C10504" s="55" t="s">
        <v>36156</v>
      </c>
      <c r="D10504" s="55" t="s">
        <v>4649</v>
      </c>
      <c r="E10504" s="55" t="s">
        <v>36157</v>
      </c>
      <c r="F10504" s="55" t="s">
        <v>4651</v>
      </c>
      <c r="G10504" s="55" t="s">
        <v>36158</v>
      </c>
      <c r="H10504" s="55">
        <v>0</v>
      </c>
    </row>
    <row r="10505" spans="1:8" ht="12.5" customHeight="1">
      <c r="A10505" s="55">
        <v>13769</v>
      </c>
      <c r="B10505" s="55">
        <v>7</v>
      </c>
      <c r="C10505" s="55" t="s">
        <v>36159</v>
      </c>
      <c r="D10505" s="55" t="s">
        <v>4649</v>
      </c>
      <c r="E10505" s="55" t="s">
        <v>36160</v>
      </c>
      <c r="F10505" s="55" t="s">
        <v>4651</v>
      </c>
      <c r="G10505" s="55" t="s">
        <v>36161</v>
      </c>
      <c r="H10505" s="55">
        <v>0</v>
      </c>
    </row>
    <row r="10506" spans="1:8" ht="12.5" customHeight="1">
      <c r="A10506" s="55">
        <v>14798</v>
      </c>
      <c r="B10506" s="55">
        <v>7</v>
      </c>
      <c r="C10506" s="55" t="s">
        <v>36162</v>
      </c>
      <c r="D10506" s="55" t="s">
        <v>4649</v>
      </c>
      <c r="E10506" s="55" t="s">
        <v>36163</v>
      </c>
      <c r="F10506" s="55" t="s">
        <v>4651</v>
      </c>
      <c r="G10506" s="55" t="s">
        <v>36164</v>
      </c>
      <c r="H10506" s="55">
        <v>0</v>
      </c>
    </row>
    <row r="10507" spans="1:8" ht="12.5" customHeight="1">
      <c r="A10507" s="55">
        <v>15623</v>
      </c>
      <c r="B10507" s="55">
        <v>7</v>
      </c>
      <c r="C10507" s="55" t="s">
        <v>36165</v>
      </c>
      <c r="D10507" s="55" t="s">
        <v>4649</v>
      </c>
      <c r="E10507" s="55" t="s">
        <v>36166</v>
      </c>
      <c r="F10507" s="55" t="s">
        <v>4651</v>
      </c>
      <c r="G10507" s="55" t="s">
        <v>36167</v>
      </c>
      <c r="H10507" s="55">
        <v>0</v>
      </c>
    </row>
    <row r="10508" spans="1:8" ht="12.5" customHeight="1">
      <c r="A10508" s="55">
        <v>16259</v>
      </c>
      <c r="B10508" s="55">
        <v>7</v>
      </c>
      <c r="C10508" s="55" t="s">
        <v>36168</v>
      </c>
      <c r="D10508" s="55" t="s">
        <v>4649</v>
      </c>
      <c r="E10508" s="55" t="s">
        <v>36169</v>
      </c>
      <c r="F10508" s="55" t="s">
        <v>4651</v>
      </c>
      <c r="G10508" s="55" t="s">
        <v>36170</v>
      </c>
      <c r="H10508" s="55">
        <v>0</v>
      </c>
    </row>
    <row r="10509" spans="1:8" ht="12.5" customHeight="1">
      <c r="A10509" s="55">
        <v>16391</v>
      </c>
      <c r="B10509" s="55">
        <v>7</v>
      </c>
      <c r="C10509" s="55" t="s">
        <v>36171</v>
      </c>
      <c r="D10509" s="55" t="s">
        <v>4649</v>
      </c>
      <c r="E10509" s="55" t="s">
        <v>36172</v>
      </c>
      <c r="F10509" s="55" t="s">
        <v>4651</v>
      </c>
      <c r="G10509" s="55" t="s">
        <v>36173</v>
      </c>
      <c r="H10509" s="55">
        <v>0</v>
      </c>
    </row>
    <row r="10510" spans="1:8" ht="12.5" customHeight="1">
      <c r="A10510" s="55">
        <v>16600</v>
      </c>
      <c r="B10510" s="55">
        <v>7</v>
      </c>
      <c r="C10510" s="55" t="s">
        <v>36174</v>
      </c>
      <c r="D10510" s="55" t="s">
        <v>4649</v>
      </c>
      <c r="E10510" s="55" t="s">
        <v>36175</v>
      </c>
      <c r="F10510" s="55" t="s">
        <v>4651</v>
      </c>
      <c r="G10510" s="55" t="s">
        <v>36176</v>
      </c>
      <c r="H10510" s="55">
        <v>0</v>
      </c>
    </row>
    <row r="10511" spans="1:8" ht="12.5" customHeight="1">
      <c r="A10511" s="55">
        <v>17752</v>
      </c>
      <c r="B10511" s="55">
        <v>7</v>
      </c>
      <c r="C10511" s="55" t="s">
        <v>36177</v>
      </c>
      <c r="D10511" s="55" t="s">
        <v>4649</v>
      </c>
      <c r="E10511" s="55" t="s">
        <v>36178</v>
      </c>
      <c r="F10511" s="55" t="s">
        <v>4651</v>
      </c>
      <c r="G10511" s="55" t="s">
        <v>36179</v>
      </c>
      <c r="H10511" s="55">
        <v>0</v>
      </c>
    </row>
    <row r="10512" spans="1:8" ht="12.5" customHeight="1">
      <c r="A10512" s="55">
        <v>17771</v>
      </c>
      <c r="B10512" s="55">
        <v>7</v>
      </c>
      <c r="C10512" s="55" t="s">
        <v>36180</v>
      </c>
      <c r="D10512" s="55" t="s">
        <v>4649</v>
      </c>
      <c r="E10512" s="55" t="s">
        <v>36181</v>
      </c>
      <c r="F10512" s="55" t="s">
        <v>4651</v>
      </c>
      <c r="G10512" s="55" t="s">
        <v>36182</v>
      </c>
      <c r="H10512" s="55">
        <v>0</v>
      </c>
    </row>
    <row r="10513" spans="1:8" ht="12.5" customHeight="1">
      <c r="A10513" s="55">
        <v>17779</v>
      </c>
      <c r="B10513" s="55">
        <v>7</v>
      </c>
      <c r="C10513" s="55" t="s">
        <v>36183</v>
      </c>
      <c r="D10513" s="55" t="s">
        <v>4649</v>
      </c>
      <c r="E10513" s="55" t="s">
        <v>36184</v>
      </c>
      <c r="F10513" s="55" t="s">
        <v>4651</v>
      </c>
      <c r="G10513" s="55" t="s">
        <v>36185</v>
      </c>
      <c r="H10513" s="55">
        <v>0</v>
      </c>
    </row>
    <row r="10514" spans="1:8" ht="12.5" customHeight="1">
      <c r="A10514" s="55">
        <v>18624</v>
      </c>
      <c r="B10514" s="55">
        <v>7</v>
      </c>
      <c r="C10514" s="55" t="s">
        <v>36186</v>
      </c>
      <c r="D10514" s="55" t="s">
        <v>4649</v>
      </c>
      <c r="E10514" s="55" t="s">
        <v>36187</v>
      </c>
      <c r="F10514" s="55" t="s">
        <v>4651</v>
      </c>
      <c r="G10514" s="55" t="s">
        <v>36188</v>
      </c>
      <c r="H10514" s="55">
        <v>0</v>
      </c>
    </row>
    <row r="10515" spans="1:8" ht="12.5" customHeight="1">
      <c r="A10515" s="55">
        <v>19464</v>
      </c>
      <c r="B10515" s="55">
        <v>7</v>
      </c>
      <c r="C10515" s="55" t="s">
        <v>36189</v>
      </c>
      <c r="D10515" s="55" t="s">
        <v>4649</v>
      </c>
      <c r="E10515" s="55" t="s">
        <v>36190</v>
      </c>
      <c r="F10515" s="55" t="s">
        <v>4651</v>
      </c>
      <c r="G10515" s="55" t="s">
        <v>36191</v>
      </c>
      <c r="H10515" s="55">
        <v>0</v>
      </c>
    </row>
    <row r="10516" spans="1:8" ht="12.5" customHeight="1">
      <c r="A10516" s="55">
        <v>20953</v>
      </c>
      <c r="B10516" s="55">
        <v>7</v>
      </c>
      <c r="C10516" s="55" t="s">
        <v>36192</v>
      </c>
      <c r="D10516" s="55" t="s">
        <v>4649</v>
      </c>
      <c r="E10516" s="55" t="s">
        <v>36193</v>
      </c>
      <c r="F10516" s="55" t="s">
        <v>4651</v>
      </c>
      <c r="G10516" s="55" t="s">
        <v>36194</v>
      </c>
      <c r="H10516" s="55">
        <v>0</v>
      </c>
    </row>
    <row r="10517" spans="1:8" ht="12.5" customHeight="1">
      <c r="A10517" s="55">
        <v>21077</v>
      </c>
      <c r="B10517" s="55">
        <v>7</v>
      </c>
      <c r="C10517" s="55" t="s">
        <v>36195</v>
      </c>
      <c r="D10517" s="55" t="s">
        <v>4649</v>
      </c>
      <c r="E10517" s="55" t="s">
        <v>36196</v>
      </c>
      <c r="F10517" s="55" t="s">
        <v>4651</v>
      </c>
      <c r="G10517" s="55" t="s">
        <v>36197</v>
      </c>
      <c r="H10517" s="55">
        <v>0</v>
      </c>
    </row>
    <row r="10518" spans="1:8" ht="12.5" customHeight="1">
      <c r="A10518" s="55">
        <v>21673</v>
      </c>
      <c r="B10518" s="55">
        <v>7</v>
      </c>
      <c r="C10518" s="55" t="s">
        <v>36198</v>
      </c>
      <c r="D10518" s="55" t="s">
        <v>4649</v>
      </c>
      <c r="E10518" s="55" t="s">
        <v>36199</v>
      </c>
      <c r="F10518" s="55" t="s">
        <v>4651</v>
      </c>
      <c r="G10518" s="55" t="s">
        <v>36200</v>
      </c>
      <c r="H10518" s="55">
        <v>0</v>
      </c>
    </row>
    <row r="10519" spans="1:8" ht="12.5" customHeight="1">
      <c r="A10519" s="55">
        <v>21861</v>
      </c>
      <c r="B10519" s="55">
        <v>7</v>
      </c>
      <c r="C10519" s="55" t="s">
        <v>36201</v>
      </c>
      <c r="D10519" s="55" t="s">
        <v>4649</v>
      </c>
      <c r="E10519" s="55" t="s">
        <v>36202</v>
      </c>
      <c r="F10519" s="55" t="s">
        <v>4651</v>
      </c>
      <c r="G10519" s="55" t="s">
        <v>36203</v>
      </c>
      <c r="H10519" s="55">
        <v>0</v>
      </c>
    </row>
    <row r="10520" spans="1:8" ht="12.5" customHeight="1">
      <c r="A10520" s="55">
        <v>22641</v>
      </c>
      <c r="B10520" s="55">
        <v>7</v>
      </c>
      <c r="C10520" s="55" t="s">
        <v>36204</v>
      </c>
      <c r="D10520" s="55" t="s">
        <v>4649</v>
      </c>
      <c r="E10520" s="55" t="s">
        <v>36205</v>
      </c>
      <c r="F10520" s="55" t="s">
        <v>4651</v>
      </c>
      <c r="G10520" s="55" t="s">
        <v>36206</v>
      </c>
      <c r="H10520" s="55">
        <v>0</v>
      </c>
    </row>
    <row r="10521" spans="1:8" ht="12.5" customHeight="1">
      <c r="A10521" s="55">
        <v>22691</v>
      </c>
      <c r="B10521" s="55">
        <v>7</v>
      </c>
      <c r="C10521" s="55" t="s">
        <v>36207</v>
      </c>
      <c r="D10521" s="55" t="s">
        <v>4649</v>
      </c>
      <c r="E10521" s="55" t="s">
        <v>36208</v>
      </c>
      <c r="F10521" s="55" t="s">
        <v>4651</v>
      </c>
      <c r="G10521" s="55" t="s">
        <v>36209</v>
      </c>
      <c r="H10521" s="55">
        <v>0</v>
      </c>
    </row>
    <row r="10522" spans="1:8" ht="12.5" customHeight="1">
      <c r="A10522" s="55">
        <v>24153</v>
      </c>
      <c r="B10522" s="55">
        <v>7</v>
      </c>
      <c r="C10522" s="55" t="s">
        <v>36210</v>
      </c>
      <c r="D10522" s="55" t="s">
        <v>4649</v>
      </c>
      <c r="E10522" s="55" t="s">
        <v>36211</v>
      </c>
      <c r="F10522" s="55" t="s">
        <v>4651</v>
      </c>
      <c r="G10522" s="55" t="s">
        <v>36212</v>
      </c>
      <c r="H10522" s="55">
        <v>0</v>
      </c>
    </row>
    <row r="10523" spans="1:8" ht="12.5" customHeight="1">
      <c r="A10523" s="55">
        <v>24158</v>
      </c>
      <c r="B10523" s="55">
        <v>7</v>
      </c>
      <c r="C10523" s="55" t="s">
        <v>36213</v>
      </c>
      <c r="D10523" s="55" t="s">
        <v>4649</v>
      </c>
      <c r="E10523" s="55" t="s">
        <v>36214</v>
      </c>
      <c r="F10523" s="55" t="s">
        <v>4651</v>
      </c>
      <c r="G10523" s="55" t="s">
        <v>36215</v>
      </c>
      <c r="H10523" s="55">
        <v>0</v>
      </c>
    </row>
    <row r="10524" spans="1:8" ht="12.5" customHeight="1">
      <c r="A10524" s="55">
        <v>25296</v>
      </c>
      <c r="B10524" s="55">
        <v>7</v>
      </c>
      <c r="C10524" s="55" t="s">
        <v>36216</v>
      </c>
      <c r="D10524" s="55" t="s">
        <v>4649</v>
      </c>
      <c r="E10524" s="55" t="s">
        <v>36217</v>
      </c>
      <c r="F10524" s="55" t="s">
        <v>4651</v>
      </c>
      <c r="G10524" s="55" t="s">
        <v>36218</v>
      </c>
      <c r="H10524" s="55">
        <v>0</v>
      </c>
    </row>
    <row r="10525" spans="1:8" ht="12.5" customHeight="1">
      <c r="A10525" s="55">
        <v>25740</v>
      </c>
      <c r="B10525" s="55">
        <v>7</v>
      </c>
      <c r="C10525" s="55" t="s">
        <v>36219</v>
      </c>
      <c r="D10525" s="55" t="s">
        <v>4649</v>
      </c>
      <c r="E10525" s="55" t="s">
        <v>36220</v>
      </c>
      <c r="F10525" s="55" t="s">
        <v>4651</v>
      </c>
      <c r="G10525" s="55" t="s">
        <v>36221</v>
      </c>
      <c r="H10525" s="55">
        <v>0</v>
      </c>
    </row>
    <row r="10526" spans="1:8" ht="12.5" customHeight="1">
      <c r="A10526" s="55">
        <v>26368</v>
      </c>
      <c r="B10526" s="55">
        <v>7</v>
      </c>
      <c r="C10526" s="55" t="s">
        <v>36222</v>
      </c>
      <c r="D10526" s="55" t="s">
        <v>4649</v>
      </c>
      <c r="E10526" s="55" t="s">
        <v>36223</v>
      </c>
      <c r="F10526" s="55" t="s">
        <v>4651</v>
      </c>
      <c r="G10526" s="55" t="s">
        <v>36224</v>
      </c>
      <c r="H10526" s="55">
        <v>0</v>
      </c>
    </row>
    <row r="10527" spans="1:8" ht="12.5" customHeight="1">
      <c r="A10527" s="55">
        <v>26982</v>
      </c>
      <c r="B10527" s="55">
        <v>7</v>
      </c>
      <c r="C10527" s="55" t="s">
        <v>36225</v>
      </c>
      <c r="D10527" s="55" t="s">
        <v>4649</v>
      </c>
      <c r="E10527" s="55" t="s">
        <v>36226</v>
      </c>
      <c r="F10527" s="55" t="s">
        <v>4651</v>
      </c>
      <c r="G10527" s="55" t="s">
        <v>36227</v>
      </c>
      <c r="H10527" s="55">
        <v>0</v>
      </c>
    </row>
    <row r="10528" spans="1:8" ht="12.5" customHeight="1">
      <c r="A10528" s="55">
        <v>27163</v>
      </c>
      <c r="B10528" s="55">
        <v>7</v>
      </c>
      <c r="C10528" s="55" t="s">
        <v>36228</v>
      </c>
      <c r="D10528" s="55" t="s">
        <v>4649</v>
      </c>
      <c r="E10528" s="55" t="s">
        <v>36229</v>
      </c>
      <c r="F10528" s="55" t="s">
        <v>4651</v>
      </c>
      <c r="G10528" s="55" t="s">
        <v>36230</v>
      </c>
      <c r="H10528" s="55">
        <v>0</v>
      </c>
    </row>
    <row r="10529" spans="1:8" ht="12.5" customHeight="1">
      <c r="A10529" s="55">
        <v>27807</v>
      </c>
      <c r="B10529" s="55">
        <v>7</v>
      </c>
      <c r="C10529" s="55" t="s">
        <v>36231</v>
      </c>
      <c r="D10529" s="55" t="s">
        <v>4649</v>
      </c>
      <c r="E10529" s="55" t="s">
        <v>36232</v>
      </c>
      <c r="F10529" s="55" t="s">
        <v>4651</v>
      </c>
      <c r="G10529" s="55" t="s">
        <v>36233</v>
      </c>
      <c r="H10529" s="55">
        <v>0</v>
      </c>
    </row>
    <row r="10530" spans="1:8" ht="12.5" customHeight="1">
      <c r="A10530" s="55">
        <v>27829</v>
      </c>
      <c r="B10530" s="55">
        <v>7</v>
      </c>
      <c r="C10530" s="55" t="s">
        <v>36234</v>
      </c>
      <c r="D10530" s="55" t="s">
        <v>4649</v>
      </c>
      <c r="E10530" s="55" t="s">
        <v>36235</v>
      </c>
      <c r="F10530" s="55" t="s">
        <v>4651</v>
      </c>
      <c r="G10530" s="55" t="s">
        <v>36236</v>
      </c>
      <c r="H10530" s="55">
        <v>0</v>
      </c>
    </row>
    <row r="10531" spans="1:8" ht="12.5" customHeight="1">
      <c r="A10531" s="55">
        <v>28414</v>
      </c>
      <c r="B10531" s="55">
        <v>7</v>
      </c>
      <c r="C10531" s="55" t="s">
        <v>36237</v>
      </c>
      <c r="D10531" s="55" t="s">
        <v>4649</v>
      </c>
      <c r="E10531" s="55" t="s">
        <v>36238</v>
      </c>
      <c r="F10531" s="55" t="s">
        <v>4651</v>
      </c>
      <c r="G10531" s="55" t="s">
        <v>36239</v>
      </c>
      <c r="H10531" s="55">
        <v>0</v>
      </c>
    </row>
    <row r="10532" spans="1:8" ht="12.5" customHeight="1">
      <c r="A10532" s="55">
        <v>28539</v>
      </c>
      <c r="B10532" s="55">
        <v>7</v>
      </c>
      <c r="C10532" s="55" t="s">
        <v>36240</v>
      </c>
      <c r="D10532" s="55" t="s">
        <v>4649</v>
      </c>
      <c r="E10532" s="55" t="s">
        <v>36241</v>
      </c>
      <c r="F10532" s="55" t="s">
        <v>4651</v>
      </c>
      <c r="G10532" s="55" t="s">
        <v>36242</v>
      </c>
      <c r="H10532" s="55">
        <v>0</v>
      </c>
    </row>
    <row r="10533" spans="1:8" ht="12.5" customHeight="1">
      <c r="A10533" s="55">
        <v>28713</v>
      </c>
      <c r="B10533" s="55">
        <v>7</v>
      </c>
      <c r="C10533" s="55" t="s">
        <v>36243</v>
      </c>
      <c r="D10533" s="55" t="s">
        <v>4649</v>
      </c>
      <c r="E10533" s="55" t="s">
        <v>36244</v>
      </c>
      <c r="F10533" s="55" t="s">
        <v>4651</v>
      </c>
      <c r="G10533" s="55" t="s">
        <v>36245</v>
      </c>
      <c r="H10533" s="55">
        <v>0</v>
      </c>
    </row>
    <row r="10534" spans="1:8" ht="12.5" customHeight="1">
      <c r="A10534" s="55">
        <v>28911</v>
      </c>
      <c r="B10534" s="55">
        <v>7</v>
      </c>
      <c r="C10534" s="55" t="s">
        <v>36246</v>
      </c>
      <c r="D10534" s="55" t="s">
        <v>4649</v>
      </c>
      <c r="E10534" s="55" t="s">
        <v>36247</v>
      </c>
      <c r="F10534" s="55" t="s">
        <v>4651</v>
      </c>
      <c r="G10534" s="55" t="s">
        <v>36248</v>
      </c>
      <c r="H10534" s="55">
        <v>0</v>
      </c>
    </row>
    <row r="10535" spans="1:8" ht="12.5" customHeight="1">
      <c r="A10535" s="55">
        <v>29437</v>
      </c>
      <c r="B10535" s="55">
        <v>7</v>
      </c>
      <c r="C10535" s="55" t="s">
        <v>36249</v>
      </c>
      <c r="D10535" s="55" t="s">
        <v>4649</v>
      </c>
      <c r="E10535" s="55" t="s">
        <v>36250</v>
      </c>
      <c r="F10535" s="55" t="s">
        <v>4651</v>
      </c>
      <c r="G10535" s="55" t="s">
        <v>36251</v>
      </c>
      <c r="H10535" s="55">
        <v>0</v>
      </c>
    </row>
    <row r="10536" spans="1:8" ht="12.5" customHeight="1">
      <c r="A10536" s="55">
        <v>11487</v>
      </c>
      <c r="B10536" s="55">
        <v>7</v>
      </c>
      <c r="C10536" s="55" t="s">
        <v>36252</v>
      </c>
      <c r="D10536" s="55" t="s">
        <v>4649</v>
      </c>
      <c r="E10536" s="55" t="s">
        <v>36253</v>
      </c>
      <c r="F10536" s="55" t="s">
        <v>4651</v>
      </c>
      <c r="G10536" s="55" t="s">
        <v>36254</v>
      </c>
      <c r="H10536" s="55">
        <v>0</v>
      </c>
    </row>
    <row r="10537" spans="1:8" ht="12.5" customHeight="1">
      <c r="A10537" s="55">
        <v>12510</v>
      </c>
      <c r="B10537" s="55">
        <v>7</v>
      </c>
      <c r="C10537" s="55" t="s">
        <v>36255</v>
      </c>
      <c r="D10537" s="55" t="s">
        <v>4649</v>
      </c>
      <c r="E10537" s="55" t="s">
        <v>36256</v>
      </c>
      <c r="F10537" s="55" t="s">
        <v>4651</v>
      </c>
      <c r="G10537" s="55" t="s">
        <v>36257</v>
      </c>
      <c r="H10537" s="55">
        <v>0</v>
      </c>
    </row>
    <row r="10538" spans="1:8" ht="12.5" customHeight="1">
      <c r="A10538" s="55">
        <v>14790</v>
      </c>
      <c r="B10538" s="55">
        <v>7</v>
      </c>
      <c r="C10538" s="55" t="s">
        <v>36258</v>
      </c>
      <c r="D10538" s="55" t="s">
        <v>4649</v>
      </c>
      <c r="E10538" s="55" t="s">
        <v>36259</v>
      </c>
      <c r="F10538" s="55" t="s">
        <v>4651</v>
      </c>
      <c r="G10538" s="55" t="s">
        <v>36260</v>
      </c>
      <c r="H10538" s="55">
        <v>0</v>
      </c>
    </row>
    <row r="10539" spans="1:8" ht="12.5" customHeight="1">
      <c r="A10539" s="55">
        <v>14791</v>
      </c>
      <c r="B10539" s="55">
        <v>7</v>
      </c>
      <c r="C10539" s="55" t="s">
        <v>36261</v>
      </c>
      <c r="D10539" s="55" t="s">
        <v>4649</v>
      </c>
      <c r="E10539" s="55" t="s">
        <v>36262</v>
      </c>
      <c r="F10539" s="55" t="s">
        <v>4651</v>
      </c>
      <c r="G10539" s="55" t="s">
        <v>36263</v>
      </c>
      <c r="H10539" s="55">
        <v>0</v>
      </c>
    </row>
    <row r="10540" spans="1:8" ht="12.5" customHeight="1">
      <c r="A10540" s="55">
        <v>14948</v>
      </c>
      <c r="B10540" s="55">
        <v>7</v>
      </c>
      <c r="C10540" s="55" t="s">
        <v>36264</v>
      </c>
      <c r="D10540" s="55" t="s">
        <v>4649</v>
      </c>
      <c r="E10540" s="55" t="s">
        <v>36265</v>
      </c>
      <c r="F10540" s="55" t="s">
        <v>4651</v>
      </c>
      <c r="G10540" s="55" t="s">
        <v>36266</v>
      </c>
      <c r="H10540" s="55">
        <v>0</v>
      </c>
    </row>
    <row r="10541" spans="1:8" ht="12.5" customHeight="1">
      <c r="A10541" s="55">
        <v>15700</v>
      </c>
      <c r="B10541" s="55">
        <v>7</v>
      </c>
      <c r="C10541" s="55" t="s">
        <v>36267</v>
      </c>
      <c r="D10541" s="55" t="s">
        <v>4649</v>
      </c>
      <c r="E10541" s="55" t="s">
        <v>36268</v>
      </c>
      <c r="F10541" s="55" t="s">
        <v>4651</v>
      </c>
      <c r="G10541" s="55" t="s">
        <v>36269</v>
      </c>
      <c r="H10541" s="55">
        <v>0</v>
      </c>
    </row>
    <row r="10542" spans="1:8" ht="12.5" customHeight="1">
      <c r="A10542" s="55">
        <v>16203</v>
      </c>
      <c r="B10542" s="55">
        <v>7</v>
      </c>
      <c r="C10542" s="55" t="s">
        <v>36270</v>
      </c>
      <c r="D10542" s="55" t="s">
        <v>4649</v>
      </c>
      <c r="E10542" s="55" t="s">
        <v>36271</v>
      </c>
      <c r="F10542" s="55" t="s">
        <v>4651</v>
      </c>
      <c r="G10542" s="55" t="s">
        <v>36272</v>
      </c>
      <c r="H10542" s="55">
        <v>0</v>
      </c>
    </row>
    <row r="10543" spans="1:8" ht="12.5" customHeight="1">
      <c r="A10543" s="55">
        <v>17713</v>
      </c>
      <c r="B10543" s="55">
        <v>7</v>
      </c>
      <c r="C10543" s="55" t="s">
        <v>36273</v>
      </c>
      <c r="D10543" s="55" t="s">
        <v>4649</v>
      </c>
      <c r="E10543" s="55" t="s">
        <v>36274</v>
      </c>
      <c r="F10543" s="55" t="s">
        <v>4651</v>
      </c>
      <c r="G10543" s="55" t="s">
        <v>36275</v>
      </c>
      <c r="H10543" s="55">
        <v>0</v>
      </c>
    </row>
    <row r="10544" spans="1:8" ht="12.5" customHeight="1">
      <c r="A10544" s="55">
        <v>17719</v>
      </c>
      <c r="B10544" s="55">
        <v>7</v>
      </c>
      <c r="C10544" s="55" t="s">
        <v>36276</v>
      </c>
      <c r="D10544" s="55" t="s">
        <v>4649</v>
      </c>
      <c r="E10544" s="55" t="s">
        <v>36277</v>
      </c>
      <c r="F10544" s="55" t="s">
        <v>4651</v>
      </c>
      <c r="G10544" s="55" t="s">
        <v>36278</v>
      </c>
      <c r="H10544" s="55">
        <v>0</v>
      </c>
    </row>
    <row r="10545" spans="1:8" ht="12.5" customHeight="1">
      <c r="A10545" s="55">
        <v>17800</v>
      </c>
      <c r="B10545" s="55">
        <v>7</v>
      </c>
      <c r="C10545" s="55" t="s">
        <v>36279</v>
      </c>
      <c r="D10545" s="55" t="s">
        <v>4649</v>
      </c>
      <c r="E10545" s="55" t="s">
        <v>36280</v>
      </c>
      <c r="F10545" s="55" t="s">
        <v>4651</v>
      </c>
      <c r="G10545" s="55" t="s">
        <v>36281</v>
      </c>
      <c r="H10545" s="55">
        <v>0</v>
      </c>
    </row>
    <row r="10546" spans="1:8" ht="12.5" customHeight="1">
      <c r="A10546" s="55">
        <v>19183</v>
      </c>
      <c r="B10546" s="55">
        <v>7</v>
      </c>
      <c r="C10546" s="55" t="s">
        <v>36282</v>
      </c>
      <c r="D10546" s="55" t="s">
        <v>4649</v>
      </c>
      <c r="E10546" s="55" t="s">
        <v>36283</v>
      </c>
      <c r="F10546" s="55" t="s">
        <v>4651</v>
      </c>
      <c r="G10546" s="55" t="s">
        <v>36284</v>
      </c>
      <c r="H10546" s="55">
        <v>0</v>
      </c>
    </row>
    <row r="10547" spans="1:8" ht="12.5" customHeight="1">
      <c r="A10547" s="55">
        <v>19475</v>
      </c>
      <c r="B10547" s="55">
        <v>7</v>
      </c>
      <c r="C10547" s="55" t="s">
        <v>36285</v>
      </c>
      <c r="D10547" s="55" t="s">
        <v>4649</v>
      </c>
      <c r="E10547" s="55" t="s">
        <v>36286</v>
      </c>
      <c r="F10547" s="55" t="s">
        <v>4651</v>
      </c>
      <c r="G10547" s="55" t="s">
        <v>36287</v>
      </c>
      <c r="H10547" s="55">
        <v>0</v>
      </c>
    </row>
    <row r="10548" spans="1:8" ht="12.5" customHeight="1">
      <c r="A10548" s="55">
        <v>19907</v>
      </c>
      <c r="B10548" s="55">
        <v>7</v>
      </c>
      <c r="C10548" s="55" t="s">
        <v>36288</v>
      </c>
      <c r="D10548" s="55" t="s">
        <v>4649</v>
      </c>
      <c r="E10548" s="55" t="s">
        <v>36289</v>
      </c>
      <c r="F10548" s="55" t="s">
        <v>4651</v>
      </c>
      <c r="G10548" s="55" t="s">
        <v>36290</v>
      </c>
      <c r="H10548" s="55">
        <v>0</v>
      </c>
    </row>
    <row r="10549" spans="1:8" ht="12.5" customHeight="1">
      <c r="A10549" s="55">
        <v>22319</v>
      </c>
      <c r="B10549" s="55">
        <v>7</v>
      </c>
      <c r="C10549" s="55" t="s">
        <v>36291</v>
      </c>
      <c r="D10549" s="55" t="s">
        <v>4649</v>
      </c>
      <c r="E10549" s="55" t="s">
        <v>36292</v>
      </c>
      <c r="F10549" s="55" t="s">
        <v>4651</v>
      </c>
      <c r="G10549" s="55" t="s">
        <v>36293</v>
      </c>
      <c r="H10549" s="55">
        <v>0</v>
      </c>
    </row>
    <row r="10550" spans="1:8" ht="12.5" customHeight="1">
      <c r="A10550" s="55">
        <v>22448</v>
      </c>
      <c r="B10550" s="55">
        <v>7</v>
      </c>
      <c r="C10550" s="55" t="s">
        <v>36294</v>
      </c>
      <c r="D10550" s="55" t="s">
        <v>4649</v>
      </c>
      <c r="E10550" s="55" t="s">
        <v>36295</v>
      </c>
      <c r="F10550" s="55" t="s">
        <v>4651</v>
      </c>
      <c r="G10550" s="55" t="s">
        <v>36296</v>
      </c>
      <c r="H10550" s="55">
        <v>0</v>
      </c>
    </row>
    <row r="10551" spans="1:8" ht="12.5" customHeight="1">
      <c r="A10551" s="55">
        <v>22814</v>
      </c>
      <c r="B10551" s="55">
        <v>7</v>
      </c>
      <c r="C10551" s="55" t="s">
        <v>36297</v>
      </c>
      <c r="D10551" s="55" t="s">
        <v>4649</v>
      </c>
      <c r="E10551" s="55" t="s">
        <v>36298</v>
      </c>
      <c r="F10551" s="55" t="s">
        <v>4651</v>
      </c>
      <c r="G10551" s="55" t="s">
        <v>36299</v>
      </c>
      <c r="H10551" s="55">
        <v>0</v>
      </c>
    </row>
    <row r="10552" spans="1:8" ht="12.5" customHeight="1">
      <c r="A10552" s="55">
        <v>24081</v>
      </c>
      <c r="B10552" s="55">
        <v>7</v>
      </c>
      <c r="C10552" s="55" t="s">
        <v>36300</v>
      </c>
      <c r="D10552" s="55" t="s">
        <v>4649</v>
      </c>
      <c r="E10552" s="55" t="s">
        <v>36301</v>
      </c>
      <c r="F10552" s="55" t="s">
        <v>4651</v>
      </c>
      <c r="G10552" s="55" t="s">
        <v>36302</v>
      </c>
      <c r="H10552" s="55">
        <v>0</v>
      </c>
    </row>
    <row r="10553" spans="1:8" ht="12.5" customHeight="1">
      <c r="A10553" s="55">
        <v>24845</v>
      </c>
      <c r="B10553" s="55">
        <v>7</v>
      </c>
      <c r="C10553" s="55" t="s">
        <v>36303</v>
      </c>
      <c r="D10553" s="55" t="s">
        <v>4649</v>
      </c>
      <c r="E10553" s="55" t="s">
        <v>36304</v>
      </c>
      <c r="F10553" s="55" t="s">
        <v>4651</v>
      </c>
      <c r="G10553" s="55" t="s">
        <v>36305</v>
      </c>
      <c r="H10553" s="55">
        <v>0</v>
      </c>
    </row>
    <row r="10554" spans="1:8" ht="12.5" customHeight="1">
      <c r="A10554" s="55">
        <v>24862</v>
      </c>
      <c r="B10554" s="55">
        <v>7</v>
      </c>
      <c r="C10554" s="55" t="s">
        <v>36306</v>
      </c>
      <c r="D10554" s="55" t="s">
        <v>4649</v>
      </c>
      <c r="E10554" s="55" t="s">
        <v>36307</v>
      </c>
      <c r="F10554" s="55" t="s">
        <v>4651</v>
      </c>
      <c r="G10554" s="55" t="s">
        <v>36308</v>
      </c>
      <c r="H10554" s="55">
        <v>0</v>
      </c>
    </row>
    <row r="10555" spans="1:8" ht="12.5" customHeight="1">
      <c r="A10555" s="55">
        <v>25461</v>
      </c>
      <c r="B10555" s="55">
        <v>7</v>
      </c>
      <c r="C10555" s="55" t="s">
        <v>36309</v>
      </c>
      <c r="D10555" s="55" t="s">
        <v>4649</v>
      </c>
      <c r="E10555" s="55" t="s">
        <v>36310</v>
      </c>
      <c r="F10555" s="55" t="s">
        <v>4651</v>
      </c>
      <c r="G10555" s="55" t="s">
        <v>36311</v>
      </c>
      <c r="H10555" s="55">
        <v>0</v>
      </c>
    </row>
    <row r="10556" spans="1:8" ht="12.5" customHeight="1">
      <c r="A10556" s="55">
        <v>25469</v>
      </c>
      <c r="B10556" s="55">
        <v>7</v>
      </c>
      <c r="C10556" s="55" t="s">
        <v>36312</v>
      </c>
      <c r="D10556" s="55" t="s">
        <v>4649</v>
      </c>
      <c r="E10556" s="55" t="s">
        <v>36313</v>
      </c>
      <c r="F10556" s="55" t="s">
        <v>4651</v>
      </c>
      <c r="G10556" s="55" t="s">
        <v>36314</v>
      </c>
      <c r="H10556" s="55">
        <v>0</v>
      </c>
    </row>
    <row r="10557" spans="1:8" ht="12.5" customHeight="1">
      <c r="A10557" s="55">
        <v>25517</v>
      </c>
      <c r="B10557" s="55">
        <v>7</v>
      </c>
      <c r="C10557" s="55" t="s">
        <v>36315</v>
      </c>
      <c r="D10557" s="55" t="s">
        <v>4649</v>
      </c>
      <c r="E10557" s="55" t="s">
        <v>36316</v>
      </c>
      <c r="F10557" s="55" t="s">
        <v>4651</v>
      </c>
      <c r="G10557" s="55" t="s">
        <v>36317</v>
      </c>
      <c r="H10557" s="55">
        <v>0</v>
      </c>
    </row>
    <row r="10558" spans="1:8" ht="12.5" customHeight="1">
      <c r="A10558" s="55">
        <v>25665</v>
      </c>
      <c r="B10558" s="55">
        <v>7</v>
      </c>
      <c r="C10558" s="55" t="s">
        <v>36318</v>
      </c>
      <c r="D10558" s="55" t="s">
        <v>4649</v>
      </c>
      <c r="E10558" s="55" t="s">
        <v>36319</v>
      </c>
      <c r="F10558" s="55" t="s">
        <v>4651</v>
      </c>
      <c r="G10558" s="55" t="s">
        <v>36320</v>
      </c>
      <c r="H10558" s="55">
        <v>0</v>
      </c>
    </row>
    <row r="10559" spans="1:8" ht="12.5" customHeight="1">
      <c r="A10559" s="55">
        <v>25759</v>
      </c>
      <c r="B10559" s="55">
        <v>7</v>
      </c>
      <c r="C10559" s="55" t="s">
        <v>36321</v>
      </c>
      <c r="D10559" s="55" t="s">
        <v>4649</v>
      </c>
      <c r="E10559" s="55" t="s">
        <v>36322</v>
      </c>
      <c r="F10559" s="55" t="s">
        <v>4651</v>
      </c>
      <c r="G10559" s="55" t="s">
        <v>36323</v>
      </c>
      <c r="H10559" s="55">
        <v>0</v>
      </c>
    </row>
    <row r="10560" spans="1:8" ht="12.5" customHeight="1">
      <c r="A10560" s="55">
        <v>27124</v>
      </c>
      <c r="B10560" s="55">
        <v>7</v>
      </c>
      <c r="C10560" s="55" t="s">
        <v>36324</v>
      </c>
      <c r="D10560" s="55" t="s">
        <v>4649</v>
      </c>
      <c r="E10560" s="55" t="s">
        <v>36325</v>
      </c>
      <c r="F10560" s="55" t="s">
        <v>4651</v>
      </c>
      <c r="G10560" s="55" t="s">
        <v>36326</v>
      </c>
      <c r="H10560" s="55">
        <v>0</v>
      </c>
    </row>
    <row r="10561" spans="1:8" ht="12.5" customHeight="1">
      <c r="A10561" s="55">
        <v>27886</v>
      </c>
      <c r="B10561" s="55">
        <v>7</v>
      </c>
      <c r="C10561" s="55" t="s">
        <v>36327</v>
      </c>
      <c r="D10561" s="55" t="s">
        <v>4649</v>
      </c>
      <c r="E10561" s="55" t="s">
        <v>36328</v>
      </c>
      <c r="F10561" s="55" t="s">
        <v>4651</v>
      </c>
      <c r="G10561" s="55" t="s">
        <v>36329</v>
      </c>
      <c r="H10561" s="55">
        <v>0</v>
      </c>
    </row>
    <row r="10562" spans="1:8" ht="12.5" customHeight="1">
      <c r="A10562" s="55">
        <v>27950</v>
      </c>
      <c r="B10562" s="55">
        <v>7</v>
      </c>
      <c r="C10562" s="55" t="s">
        <v>36330</v>
      </c>
      <c r="D10562" s="55" t="s">
        <v>4649</v>
      </c>
      <c r="E10562" s="55" t="s">
        <v>36331</v>
      </c>
      <c r="F10562" s="55" t="s">
        <v>4651</v>
      </c>
      <c r="G10562" s="55" t="s">
        <v>36332</v>
      </c>
      <c r="H10562" s="55">
        <v>0</v>
      </c>
    </row>
    <row r="10563" spans="1:8" ht="12.5" customHeight="1">
      <c r="A10563" s="55">
        <v>28750</v>
      </c>
      <c r="B10563" s="55">
        <v>7</v>
      </c>
      <c r="C10563" s="55" t="s">
        <v>36333</v>
      </c>
      <c r="D10563" s="55" t="s">
        <v>4649</v>
      </c>
      <c r="E10563" s="55" t="s">
        <v>36334</v>
      </c>
      <c r="F10563" s="55" t="s">
        <v>4651</v>
      </c>
      <c r="G10563" s="55" t="s">
        <v>36335</v>
      </c>
      <c r="H10563" s="55">
        <v>0</v>
      </c>
    </row>
    <row r="10564" spans="1:8" ht="12.5" customHeight="1">
      <c r="A10564" s="55">
        <v>28915</v>
      </c>
      <c r="B10564" s="55">
        <v>7</v>
      </c>
      <c r="C10564" s="55" t="s">
        <v>36336</v>
      </c>
      <c r="D10564" s="55" t="s">
        <v>4649</v>
      </c>
      <c r="E10564" s="55" t="s">
        <v>36337</v>
      </c>
      <c r="F10564" s="55" t="s">
        <v>4651</v>
      </c>
      <c r="G10564" s="55" t="s">
        <v>36338</v>
      </c>
      <c r="H10564" s="55">
        <v>0</v>
      </c>
    </row>
    <row r="10565" spans="1:8" ht="12.5" customHeight="1">
      <c r="A10565" s="55">
        <v>29422</v>
      </c>
      <c r="B10565" s="55">
        <v>7</v>
      </c>
      <c r="C10565" s="55" t="s">
        <v>36339</v>
      </c>
      <c r="D10565" s="55" t="s">
        <v>4649</v>
      </c>
      <c r="E10565" s="55" t="s">
        <v>36340</v>
      </c>
      <c r="F10565" s="55" t="s">
        <v>4651</v>
      </c>
      <c r="G10565" s="55" t="s">
        <v>36341</v>
      </c>
      <c r="H10565" s="55">
        <v>0</v>
      </c>
    </row>
    <row r="10566" spans="1:8" ht="12.5" customHeight="1">
      <c r="A10566" s="55">
        <v>12131</v>
      </c>
      <c r="B10566" s="55">
        <v>7</v>
      </c>
      <c r="C10566" s="55" t="s">
        <v>36342</v>
      </c>
      <c r="D10566" s="55" t="s">
        <v>4649</v>
      </c>
      <c r="E10566" s="55" t="s">
        <v>36343</v>
      </c>
      <c r="F10566" s="55" t="s">
        <v>4651</v>
      </c>
      <c r="G10566" s="55" t="s">
        <v>36344</v>
      </c>
      <c r="H10566" s="55">
        <v>0</v>
      </c>
    </row>
    <row r="10567" spans="1:8" ht="12.5" customHeight="1">
      <c r="A10567" s="55">
        <v>12300</v>
      </c>
      <c r="B10567" s="55">
        <v>7</v>
      </c>
      <c r="C10567" s="55" t="s">
        <v>36345</v>
      </c>
      <c r="D10567" s="55" t="s">
        <v>4649</v>
      </c>
      <c r="E10567" s="55" t="s">
        <v>36346</v>
      </c>
      <c r="F10567" s="55" t="s">
        <v>4651</v>
      </c>
      <c r="G10567" s="55" t="s">
        <v>36347</v>
      </c>
      <c r="H10567" s="55">
        <v>0</v>
      </c>
    </row>
    <row r="10568" spans="1:8" ht="12.5" customHeight="1">
      <c r="A10568" s="55">
        <v>12625</v>
      </c>
      <c r="B10568" s="55">
        <v>7</v>
      </c>
      <c r="C10568" s="55" t="s">
        <v>36348</v>
      </c>
      <c r="D10568" s="55" t="s">
        <v>4649</v>
      </c>
      <c r="E10568" s="55" t="s">
        <v>36349</v>
      </c>
      <c r="F10568" s="55" t="s">
        <v>4651</v>
      </c>
      <c r="G10568" s="55" t="s">
        <v>36350</v>
      </c>
      <c r="H10568" s="55">
        <v>0</v>
      </c>
    </row>
    <row r="10569" spans="1:8" ht="12.5" customHeight="1">
      <c r="A10569" s="55">
        <v>12649</v>
      </c>
      <c r="B10569" s="55">
        <v>7</v>
      </c>
      <c r="C10569" s="55" t="s">
        <v>36351</v>
      </c>
      <c r="D10569" s="55" t="s">
        <v>4649</v>
      </c>
      <c r="E10569" s="55" t="s">
        <v>36352</v>
      </c>
      <c r="F10569" s="55" t="s">
        <v>4651</v>
      </c>
      <c r="G10569" s="55" t="s">
        <v>36353</v>
      </c>
      <c r="H10569" s="55">
        <v>0</v>
      </c>
    </row>
    <row r="10570" spans="1:8" ht="12.5" customHeight="1">
      <c r="A10570" s="55">
        <v>12752</v>
      </c>
      <c r="B10570" s="55">
        <v>7</v>
      </c>
      <c r="C10570" s="55" t="s">
        <v>36354</v>
      </c>
      <c r="D10570" s="55" t="s">
        <v>4649</v>
      </c>
      <c r="E10570" s="55" t="s">
        <v>36355</v>
      </c>
      <c r="F10570" s="55" t="s">
        <v>4651</v>
      </c>
      <c r="G10570" s="55" t="s">
        <v>36356</v>
      </c>
      <c r="H10570" s="55">
        <v>0</v>
      </c>
    </row>
    <row r="10571" spans="1:8" ht="12.5" customHeight="1">
      <c r="A10571" s="55">
        <v>12753</v>
      </c>
      <c r="B10571" s="55">
        <v>7</v>
      </c>
      <c r="C10571" s="55" t="s">
        <v>36357</v>
      </c>
      <c r="D10571" s="55" t="s">
        <v>4649</v>
      </c>
      <c r="E10571" s="55" t="s">
        <v>36358</v>
      </c>
      <c r="F10571" s="55" t="s">
        <v>4651</v>
      </c>
      <c r="G10571" s="55" t="s">
        <v>36359</v>
      </c>
      <c r="H10571" s="55">
        <v>0</v>
      </c>
    </row>
    <row r="10572" spans="1:8" ht="12.5" customHeight="1">
      <c r="A10572" s="55">
        <v>14957</v>
      </c>
      <c r="B10572" s="55">
        <v>7</v>
      </c>
      <c r="C10572" s="55" t="s">
        <v>36360</v>
      </c>
      <c r="D10572" s="55" t="s">
        <v>4649</v>
      </c>
      <c r="E10572" s="55" t="s">
        <v>36361</v>
      </c>
      <c r="F10572" s="55" t="s">
        <v>4651</v>
      </c>
      <c r="G10572" s="55" t="s">
        <v>36362</v>
      </c>
      <c r="H10572" s="55">
        <v>0</v>
      </c>
    </row>
    <row r="10573" spans="1:8" ht="12.5" customHeight="1">
      <c r="A10573" s="55">
        <v>16394</v>
      </c>
      <c r="B10573" s="55">
        <v>7</v>
      </c>
      <c r="C10573" s="55" t="s">
        <v>36363</v>
      </c>
      <c r="D10573" s="55" t="s">
        <v>4649</v>
      </c>
      <c r="E10573" s="55" t="s">
        <v>36364</v>
      </c>
      <c r="F10573" s="55" t="s">
        <v>4651</v>
      </c>
      <c r="G10573" s="55" t="s">
        <v>36365</v>
      </c>
      <c r="H10573" s="55">
        <v>0</v>
      </c>
    </row>
    <row r="10574" spans="1:8" ht="12.5" customHeight="1">
      <c r="A10574" s="55">
        <v>16551</v>
      </c>
      <c r="B10574" s="55">
        <v>7</v>
      </c>
      <c r="C10574" s="55" t="s">
        <v>36366</v>
      </c>
      <c r="D10574" s="55" t="s">
        <v>4649</v>
      </c>
      <c r="E10574" s="55" t="s">
        <v>36367</v>
      </c>
      <c r="F10574" s="55" t="s">
        <v>4651</v>
      </c>
      <c r="G10574" s="55" t="s">
        <v>36368</v>
      </c>
      <c r="H10574" s="55">
        <v>0</v>
      </c>
    </row>
    <row r="10575" spans="1:8" ht="12.5" customHeight="1">
      <c r="A10575" s="55">
        <v>17894</v>
      </c>
      <c r="B10575" s="55">
        <v>7</v>
      </c>
      <c r="C10575" s="55" t="s">
        <v>36369</v>
      </c>
      <c r="D10575" s="55" t="s">
        <v>4649</v>
      </c>
      <c r="E10575" s="55" t="s">
        <v>36370</v>
      </c>
      <c r="F10575" s="55" t="s">
        <v>4651</v>
      </c>
      <c r="G10575" s="55" t="s">
        <v>36371</v>
      </c>
      <c r="H10575" s="55">
        <v>0</v>
      </c>
    </row>
    <row r="10576" spans="1:8" ht="12.5" customHeight="1">
      <c r="A10576" s="55">
        <v>19320</v>
      </c>
      <c r="B10576" s="55">
        <v>7</v>
      </c>
      <c r="C10576" s="55" t="s">
        <v>36372</v>
      </c>
      <c r="D10576" s="55" t="s">
        <v>4649</v>
      </c>
      <c r="E10576" s="55" t="s">
        <v>36373</v>
      </c>
      <c r="F10576" s="55" t="s">
        <v>4651</v>
      </c>
      <c r="G10576" s="55" t="s">
        <v>36374</v>
      </c>
      <c r="H10576" s="55">
        <v>0</v>
      </c>
    </row>
    <row r="10577" spans="1:8" ht="12.5" customHeight="1">
      <c r="A10577" s="55">
        <v>19442</v>
      </c>
      <c r="B10577" s="55">
        <v>7</v>
      </c>
      <c r="C10577" s="55" t="s">
        <v>36375</v>
      </c>
      <c r="D10577" s="55" t="s">
        <v>4649</v>
      </c>
      <c r="E10577" s="55" t="s">
        <v>36376</v>
      </c>
      <c r="F10577" s="55" t="s">
        <v>4651</v>
      </c>
      <c r="G10577" s="55" t="s">
        <v>36377</v>
      </c>
      <c r="H10577" s="55">
        <v>0</v>
      </c>
    </row>
    <row r="10578" spans="1:8" ht="12.5" customHeight="1">
      <c r="A10578" s="55">
        <v>20971</v>
      </c>
      <c r="B10578" s="55">
        <v>7</v>
      </c>
      <c r="C10578" s="55" t="s">
        <v>36378</v>
      </c>
      <c r="D10578" s="55" t="s">
        <v>4649</v>
      </c>
      <c r="E10578" s="55" t="s">
        <v>36379</v>
      </c>
      <c r="F10578" s="55" t="s">
        <v>4651</v>
      </c>
      <c r="G10578" s="55" t="s">
        <v>36380</v>
      </c>
      <c r="H10578" s="55">
        <v>0</v>
      </c>
    </row>
    <row r="10579" spans="1:8" ht="12.5" customHeight="1">
      <c r="A10579" s="55">
        <v>21013</v>
      </c>
      <c r="B10579" s="55">
        <v>7</v>
      </c>
      <c r="C10579" s="55" t="s">
        <v>36381</v>
      </c>
      <c r="D10579" s="55" t="s">
        <v>4649</v>
      </c>
      <c r="E10579" s="55" t="s">
        <v>36382</v>
      </c>
      <c r="F10579" s="55" t="s">
        <v>4651</v>
      </c>
      <c r="G10579" s="55" t="s">
        <v>36383</v>
      </c>
      <c r="H10579" s="55">
        <v>0</v>
      </c>
    </row>
    <row r="10580" spans="1:8" ht="12.5" customHeight="1">
      <c r="A10580" s="55">
        <v>21531</v>
      </c>
      <c r="B10580" s="55">
        <v>7</v>
      </c>
      <c r="C10580" s="55" t="s">
        <v>36384</v>
      </c>
      <c r="D10580" s="55" t="s">
        <v>4649</v>
      </c>
      <c r="E10580" s="55" t="s">
        <v>36385</v>
      </c>
      <c r="F10580" s="55" t="s">
        <v>4651</v>
      </c>
      <c r="G10580" s="55" t="s">
        <v>36386</v>
      </c>
      <c r="H10580" s="55">
        <v>0</v>
      </c>
    </row>
    <row r="10581" spans="1:8" ht="12.5" customHeight="1">
      <c r="A10581" s="55">
        <v>23780</v>
      </c>
      <c r="B10581" s="55">
        <v>7</v>
      </c>
      <c r="C10581" s="55" t="s">
        <v>36387</v>
      </c>
      <c r="D10581" s="55" t="s">
        <v>4649</v>
      </c>
      <c r="E10581" s="55" t="s">
        <v>36388</v>
      </c>
      <c r="F10581" s="55" t="s">
        <v>4651</v>
      </c>
      <c r="G10581" s="55" t="s">
        <v>36389</v>
      </c>
      <c r="H10581" s="55">
        <v>0</v>
      </c>
    </row>
    <row r="10582" spans="1:8" ht="12.5" customHeight="1">
      <c r="A10582" s="55">
        <v>24136</v>
      </c>
      <c r="B10582" s="55">
        <v>7</v>
      </c>
      <c r="C10582" s="55" t="s">
        <v>36390</v>
      </c>
      <c r="D10582" s="55" t="s">
        <v>4649</v>
      </c>
      <c r="E10582" s="55" t="s">
        <v>36391</v>
      </c>
      <c r="F10582" s="55" t="s">
        <v>4651</v>
      </c>
      <c r="G10582" s="55" t="s">
        <v>36392</v>
      </c>
      <c r="H10582" s="55">
        <v>0</v>
      </c>
    </row>
    <row r="10583" spans="1:8" ht="12.5" customHeight="1">
      <c r="A10583" s="55">
        <v>24185</v>
      </c>
      <c r="B10583" s="55">
        <v>7</v>
      </c>
      <c r="C10583" s="55" t="s">
        <v>36393</v>
      </c>
      <c r="D10583" s="55" t="s">
        <v>4649</v>
      </c>
      <c r="E10583" s="55" t="s">
        <v>36394</v>
      </c>
      <c r="F10583" s="55" t="s">
        <v>4651</v>
      </c>
      <c r="G10583" s="55" t="s">
        <v>36395</v>
      </c>
      <c r="H10583" s="55">
        <v>0</v>
      </c>
    </row>
    <row r="10584" spans="1:8" ht="12.5" customHeight="1">
      <c r="A10584" s="55">
        <v>24560</v>
      </c>
      <c r="B10584" s="55">
        <v>7</v>
      </c>
      <c r="C10584" s="55" t="s">
        <v>36396</v>
      </c>
      <c r="D10584" s="55" t="s">
        <v>4649</v>
      </c>
      <c r="E10584" s="55" t="s">
        <v>36397</v>
      </c>
      <c r="F10584" s="55" t="s">
        <v>4651</v>
      </c>
      <c r="G10584" s="55" t="s">
        <v>36398</v>
      </c>
      <c r="H10584" s="55">
        <v>0</v>
      </c>
    </row>
    <row r="10585" spans="1:8" ht="12.5" customHeight="1">
      <c r="A10585" s="55">
        <v>25733</v>
      </c>
      <c r="B10585" s="55">
        <v>7</v>
      </c>
      <c r="C10585" s="55" t="s">
        <v>36399</v>
      </c>
      <c r="D10585" s="55" t="s">
        <v>4649</v>
      </c>
      <c r="E10585" s="55" t="s">
        <v>36400</v>
      </c>
      <c r="F10585" s="55" t="s">
        <v>4651</v>
      </c>
      <c r="G10585" s="55" t="s">
        <v>36401</v>
      </c>
      <c r="H10585" s="55">
        <v>0</v>
      </c>
    </row>
    <row r="10586" spans="1:8" ht="12.5" customHeight="1">
      <c r="A10586" s="55">
        <v>25808</v>
      </c>
      <c r="B10586" s="55">
        <v>7</v>
      </c>
      <c r="C10586" s="55" t="s">
        <v>36402</v>
      </c>
      <c r="D10586" s="55" t="s">
        <v>4649</v>
      </c>
      <c r="E10586" s="55" t="s">
        <v>36403</v>
      </c>
      <c r="F10586" s="55" t="s">
        <v>4651</v>
      </c>
      <c r="G10586" s="55" t="s">
        <v>36404</v>
      </c>
      <c r="H10586" s="55">
        <v>0</v>
      </c>
    </row>
    <row r="10587" spans="1:8" ht="12.5" customHeight="1">
      <c r="A10587" s="55">
        <v>26856</v>
      </c>
      <c r="B10587" s="55">
        <v>7</v>
      </c>
      <c r="C10587" s="55" t="s">
        <v>36405</v>
      </c>
      <c r="D10587" s="55" t="s">
        <v>4649</v>
      </c>
      <c r="E10587" s="55" t="s">
        <v>36406</v>
      </c>
      <c r="F10587" s="55" t="s">
        <v>4651</v>
      </c>
      <c r="G10587" s="55" t="s">
        <v>36407</v>
      </c>
      <c r="H10587" s="55">
        <v>0</v>
      </c>
    </row>
    <row r="10588" spans="1:8" ht="12.5" customHeight="1">
      <c r="A10588" s="55">
        <v>26975</v>
      </c>
      <c r="B10588" s="55">
        <v>7</v>
      </c>
      <c r="C10588" s="55" t="s">
        <v>36408</v>
      </c>
      <c r="D10588" s="55" t="s">
        <v>4649</v>
      </c>
      <c r="E10588" s="55" t="s">
        <v>36409</v>
      </c>
      <c r="F10588" s="55" t="s">
        <v>4651</v>
      </c>
      <c r="G10588" s="55" t="s">
        <v>36410</v>
      </c>
      <c r="H10588" s="55">
        <v>0</v>
      </c>
    </row>
    <row r="10589" spans="1:8" ht="12.5" customHeight="1">
      <c r="A10589" s="55">
        <v>27769</v>
      </c>
      <c r="B10589" s="55">
        <v>7</v>
      </c>
      <c r="C10589" s="55" t="s">
        <v>36411</v>
      </c>
      <c r="D10589" s="55" t="s">
        <v>4649</v>
      </c>
      <c r="E10589" s="55" t="s">
        <v>36412</v>
      </c>
      <c r="F10589" s="55" t="s">
        <v>4651</v>
      </c>
      <c r="G10589" s="55" t="s">
        <v>36413</v>
      </c>
      <c r="H10589" s="55">
        <v>0</v>
      </c>
    </row>
    <row r="10590" spans="1:8" ht="12.5" customHeight="1">
      <c r="A10590" s="55">
        <v>27776</v>
      </c>
      <c r="B10590" s="55">
        <v>7</v>
      </c>
      <c r="C10590" s="55" t="s">
        <v>36414</v>
      </c>
      <c r="D10590" s="55" t="s">
        <v>4649</v>
      </c>
      <c r="E10590" s="55" t="s">
        <v>36415</v>
      </c>
      <c r="F10590" s="55" t="s">
        <v>4651</v>
      </c>
      <c r="G10590" s="55" t="s">
        <v>36416</v>
      </c>
      <c r="H10590" s="55">
        <v>0</v>
      </c>
    </row>
    <row r="10591" spans="1:8" ht="12.5" customHeight="1">
      <c r="A10591" s="55">
        <v>28496</v>
      </c>
      <c r="B10591" s="55">
        <v>7</v>
      </c>
      <c r="C10591" s="55" t="s">
        <v>36417</v>
      </c>
      <c r="D10591" s="55" t="s">
        <v>4649</v>
      </c>
      <c r="E10591" s="55" t="s">
        <v>36418</v>
      </c>
      <c r="F10591" s="55" t="s">
        <v>4651</v>
      </c>
      <c r="G10591" s="55" t="s">
        <v>36419</v>
      </c>
      <c r="H10591" s="55">
        <v>0</v>
      </c>
    </row>
    <row r="10592" spans="1:8" ht="12.5" customHeight="1">
      <c r="A10592" s="55">
        <v>28541</v>
      </c>
      <c r="B10592" s="55">
        <v>7</v>
      </c>
      <c r="C10592" s="55" t="s">
        <v>36420</v>
      </c>
      <c r="D10592" s="55" t="s">
        <v>4649</v>
      </c>
      <c r="E10592" s="55" t="s">
        <v>36421</v>
      </c>
      <c r="F10592" s="55" t="s">
        <v>4651</v>
      </c>
      <c r="G10592" s="55" t="s">
        <v>36422</v>
      </c>
      <c r="H10592" s="55">
        <v>0</v>
      </c>
    </row>
    <row r="10593" spans="1:8" ht="12.5" customHeight="1">
      <c r="A10593" s="55">
        <v>28551</v>
      </c>
      <c r="B10593" s="55">
        <v>7</v>
      </c>
      <c r="C10593" s="55" t="s">
        <v>36423</v>
      </c>
      <c r="D10593" s="55" t="s">
        <v>4649</v>
      </c>
      <c r="E10593" s="55" t="s">
        <v>36424</v>
      </c>
      <c r="F10593" s="55" t="s">
        <v>4651</v>
      </c>
      <c r="G10593" s="55" t="s">
        <v>36425</v>
      </c>
      <c r="H10593" s="55">
        <v>0</v>
      </c>
    </row>
    <row r="10594" spans="1:8" ht="12.5" customHeight="1">
      <c r="A10594" s="55">
        <v>12734</v>
      </c>
      <c r="B10594" s="55">
        <v>7</v>
      </c>
      <c r="C10594" s="55" t="s">
        <v>36426</v>
      </c>
      <c r="D10594" s="55" t="s">
        <v>4649</v>
      </c>
      <c r="E10594" s="55" t="s">
        <v>36427</v>
      </c>
      <c r="F10594" s="55" t="s">
        <v>4651</v>
      </c>
      <c r="G10594" s="55" t="s">
        <v>36428</v>
      </c>
      <c r="H10594" s="55">
        <v>0</v>
      </c>
    </row>
    <row r="10595" spans="1:8" ht="12.5" customHeight="1">
      <c r="A10595" s="55">
        <v>13793</v>
      </c>
      <c r="B10595" s="55">
        <v>7</v>
      </c>
      <c r="C10595" s="55" t="s">
        <v>36429</v>
      </c>
      <c r="D10595" s="55" t="s">
        <v>4649</v>
      </c>
      <c r="E10595" s="55" t="s">
        <v>36430</v>
      </c>
      <c r="F10595" s="55" t="s">
        <v>4651</v>
      </c>
      <c r="G10595" s="55" t="s">
        <v>36431</v>
      </c>
      <c r="H10595" s="55">
        <v>0</v>
      </c>
    </row>
    <row r="10596" spans="1:8" ht="12.5" customHeight="1">
      <c r="A10596" s="55">
        <v>14539</v>
      </c>
      <c r="B10596" s="55">
        <v>7</v>
      </c>
      <c r="C10596" s="55" t="s">
        <v>36432</v>
      </c>
      <c r="D10596" s="55" t="s">
        <v>4649</v>
      </c>
      <c r="E10596" s="55" t="s">
        <v>36433</v>
      </c>
      <c r="F10596" s="55" t="s">
        <v>4651</v>
      </c>
      <c r="G10596" s="55" t="s">
        <v>36434</v>
      </c>
      <c r="H10596" s="55">
        <v>0</v>
      </c>
    </row>
    <row r="10597" spans="1:8" ht="12.5" customHeight="1">
      <c r="A10597" s="55">
        <v>15072</v>
      </c>
      <c r="B10597" s="55">
        <v>7</v>
      </c>
      <c r="C10597" s="55" t="s">
        <v>36435</v>
      </c>
      <c r="D10597" s="55" t="s">
        <v>4649</v>
      </c>
      <c r="E10597" s="55" t="s">
        <v>36436</v>
      </c>
      <c r="F10597" s="55" t="s">
        <v>4651</v>
      </c>
      <c r="G10597" s="55" t="s">
        <v>36437</v>
      </c>
      <c r="H10597" s="55">
        <v>0</v>
      </c>
    </row>
    <row r="10598" spans="1:8" ht="12.5" customHeight="1">
      <c r="A10598" s="55">
        <v>15447</v>
      </c>
      <c r="B10598" s="55">
        <v>7</v>
      </c>
      <c r="C10598" s="55" t="s">
        <v>36438</v>
      </c>
      <c r="D10598" s="55" t="s">
        <v>4649</v>
      </c>
      <c r="E10598" s="55" t="s">
        <v>36439</v>
      </c>
      <c r="F10598" s="55" t="s">
        <v>4651</v>
      </c>
      <c r="G10598" s="55" t="s">
        <v>36440</v>
      </c>
      <c r="H10598" s="55">
        <v>0</v>
      </c>
    </row>
    <row r="10599" spans="1:8" ht="12.5" customHeight="1">
      <c r="A10599" s="55">
        <v>15670</v>
      </c>
      <c r="B10599" s="55">
        <v>7</v>
      </c>
      <c r="C10599" s="55" t="s">
        <v>36441</v>
      </c>
      <c r="D10599" s="55" t="s">
        <v>4649</v>
      </c>
      <c r="E10599" s="55" t="s">
        <v>36442</v>
      </c>
      <c r="F10599" s="55" t="s">
        <v>4651</v>
      </c>
      <c r="G10599" s="55" t="s">
        <v>36443</v>
      </c>
      <c r="H10599" s="55">
        <v>0</v>
      </c>
    </row>
    <row r="10600" spans="1:8" ht="12.5" customHeight="1">
      <c r="A10600" s="55">
        <v>16392</v>
      </c>
      <c r="B10600" s="55">
        <v>7</v>
      </c>
      <c r="C10600" s="55" t="s">
        <v>36444</v>
      </c>
      <c r="D10600" s="55" t="s">
        <v>4649</v>
      </c>
      <c r="E10600" s="55" t="s">
        <v>36445</v>
      </c>
      <c r="F10600" s="55" t="s">
        <v>4651</v>
      </c>
      <c r="G10600" s="55" t="s">
        <v>36446</v>
      </c>
      <c r="H10600" s="55">
        <v>0</v>
      </c>
    </row>
    <row r="10601" spans="1:8" ht="12.5" customHeight="1">
      <c r="A10601" s="55">
        <v>16424</v>
      </c>
      <c r="B10601" s="55">
        <v>7</v>
      </c>
      <c r="C10601" s="55" t="s">
        <v>36447</v>
      </c>
      <c r="D10601" s="55" t="s">
        <v>4649</v>
      </c>
      <c r="E10601" s="55" t="s">
        <v>36448</v>
      </c>
      <c r="F10601" s="55" t="s">
        <v>4651</v>
      </c>
      <c r="G10601" s="55" t="s">
        <v>36449</v>
      </c>
      <c r="H10601" s="55">
        <v>0</v>
      </c>
    </row>
    <row r="10602" spans="1:8" ht="12.5" customHeight="1">
      <c r="A10602" s="55">
        <v>16431</v>
      </c>
      <c r="B10602" s="55">
        <v>7</v>
      </c>
      <c r="C10602" s="55" t="s">
        <v>36450</v>
      </c>
      <c r="D10602" s="55" t="s">
        <v>4649</v>
      </c>
      <c r="E10602" s="55" t="s">
        <v>36451</v>
      </c>
      <c r="F10602" s="55" t="s">
        <v>4651</v>
      </c>
      <c r="G10602" s="55" t="s">
        <v>36452</v>
      </c>
      <c r="H10602" s="55">
        <v>0</v>
      </c>
    </row>
    <row r="10603" spans="1:8" ht="12.5" customHeight="1">
      <c r="A10603" s="55">
        <v>17801</v>
      </c>
      <c r="B10603" s="55">
        <v>7</v>
      </c>
      <c r="C10603" s="55" t="s">
        <v>36453</v>
      </c>
      <c r="D10603" s="55" t="s">
        <v>4649</v>
      </c>
      <c r="E10603" s="55" t="s">
        <v>36454</v>
      </c>
      <c r="F10603" s="55" t="s">
        <v>4651</v>
      </c>
      <c r="G10603" s="55" t="s">
        <v>36455</v>
      </c>
      <c r="H10603" s="55">
        <v>0</v>
      </c>
    </row>
    <row r="10604" spans="1:8" ht="12.5" customHeight="1">
      <c r="A10604" s="55">
        <v>18032</v>
      </c>
      <c r="B10604" s="55">
        <v>7</v>
      </c>
      <c r="C10604" s="55" t="s">
        <v>36456</v>
      </c>
      <c r="D10604" s="55" t="s">
        <v>4649</v>
      </c>
      <c r="E10604" s="55" t="s">
        <v>36457</v>
      </c>
      <c r="F10604" s="55" t="s">
        <v>4651</v>
      </c>
      <c r="G10604" s="55" t="s">
        <v>36458</v>
      </c>
      <c r="H10604" s="55">
        <v>0</v>
      </c>
    </row>
    <row r="10605" spans="1:8" ht="12.5" customHeight="1">
      <c r="A10605" s="55">
        <v>18142</v>
      </c>
      <c r="B10605" s="55">
        <v>7</v>
      </c>
      <c r="C10605" s="55" t="s">
        <v>36459</v>
      </c>
      <c r="D10605" s="55" t="s">
        <v>4649</v>
      </c>
      <c r="E10605" s="55" t="s">
        <v>36460</v>
      </c>
      <c r="F10605" s="55" t="s">
        <v>4651</v>
      </c>
      <c r="G10605" s="55" t="s">
        <v>36461</v>
      </c>
      <c r="H10605" s="55">
        <v>0</v>
      </c>
    </row>
    <row r="10606" spans="1:8" ht="12.5" customHeight="1">
      <c r="A10606" s="55">
        <v>19427</v>
      </c>
      <c r="B10606" s="55">
        <v>7</v>
      </c>
      <c r="C10606" s="55" t="s">
        <v>36462</v>
      </c>
      <c r="D10606" s="55" t="s">
        <v>4649</v>
      </c>
      <c r="E10606" s="55" t="s">
        <v>36463</v>
      </c>
      <c r="F10606" s="55" t="s">
        <v>4651</v>
      </c>
      <c r="G10606" s="55" t="s">
        <v>36464</v>
      </c>
      <c r="H10606" s="55">
        <v>0</v>
      </c>
    </row>
    <row r="10607" spans="1:8" ht="12.5" customHeight="1">
      <c r="A10607" s="55">
        <v>19519</v>
      </c>
      <c r="B10607" s="55">
        <v>7</v>
      </c>
      <c r="C10607" s="55" t="s">
        <v>36465</v>
      </c>
      <c r="D10607" s="55" t="s">
        <v>4649</v>
      </c>
      <c r="E10607" s="55" t="s">
        <v>36466</v>
      </c>
      <c r="F10607" s="55" t="s">
        <v>4651</v>
      </c>
      <c r="G10607" s="55" t="s">
        <v>36467</v>
      </c>
      <c r="H10607" s="55">
        <v>0</v>
      </c>
    </row>
    <row r="10608" spans="1:8" ht="12.5" customHeight="1">
      <c r="A10608" s="55">
        <v>19908</v>
      </c>
      <c r="B10608" s="55">
        <v>7</v>
      </c>
      <c r="C10608" s="55" t="s">
        <v>36468</v>
      </c>
      <c r="D10608" s="55" t="s">
        <v>4649</v>
      </c>
      <c r="E10608" s="55" t="s">
        <v>36469</v>
      </c>
      <c r="F10608" s="55" t="s">
        <v>4651</v>
      </c>
      <c r="G10608" s="55" t="s">
        <v>36470</v>
      </c>
      <c r="H10608" s="55">
        <v>0</v>
      </c>
    </row>
    <row r="10609" spans="1:8" ht="12.5" customHeight="1">
      <c r="A10609" s="55">
        <v>19914</v>
      </c>
      <c r="B10609" s="55">
        <v>7</v>
      </c>
      <c r="C10609" s="55" t="s">
        <v>36471</v>
      </c>
      <c r="D10609" s="55" t="s">
        <v>4649</v>
      </c>
      <c r="E10609" s="55" t="s">
        <v>36472</v>
      </c>
      <c r="F10609" s="55" t="s">
        <v>4651</v>
      </c>
      <c r="G10609" s="55" t="s">
        <v>36473</v>
      </c>
      <c r="H10609" s="55">
        <v>0</v>
      </c>
    </row>
    <row r="10610" spans="1:8" ht="12.5" customHeight="1">
      <c r="A10610" s="55">
        <v>20146</v>
      </c>
      <c r="B10610" s="55">
        <v>7</v>
      </c>
      <c r="C10610" s="55" t="s">
        <v>36474</v>
      </c>
      <c r="D10610" s="55" t="s">
        <v>4649</v>
      </c>
      <c r="E10610" s="55" t="s">
        <v>36475</v>
      </c>
      <c r="F10610" s="55" t="s">
        <v>4651</v>
      </c>
      <c r="G10610" s="55" t="s">
        <v>36476</v>
      </c>
      <c r="H10610" s="55">
        <v>0</v>
      </c>
    </row>
    <row r="10611" spans="1:8" ht="12.5" customHeight="1">
      <c r="A10611" s="55">
        <v>20177</v>
      </c>
      <c r="B10611" s="55">
        <v>7</v>
      </c>
      <c r="C10611" s="55" t="s">
        <v>36477</v>
      </c>
      <c r="D10611" s="55" t="s">
        <v>4649</v>
      </c>
      <c r="E10611" s="55" t="s">
        <v>36478</v>
      </c>
      <c r="F10611" s="55" t="s">
        <v>4651</v>
      </c>
      <c r="G10611" s="55" t="s">
        <v>36479</v>
      </c>
      <c r="H10611" s="55">
        <v>0</v>
      </c>
    </row>
    <row r="10612" spans="1:8" ht="12.5" customHeight="1">
      <c r="A10612" s="55">
        <v>20899</v>
      </c>
      <c r="B10612" s="55">
        <v>7</v>
      </c>
      <c r="C10612" s="55" t="s">
        <v>36480</v>
      </c>
      <c r="D10612" s="55" t="s">
        <v>4649</v>
      </c>
      <c r="E10612" s="55" t="s">
        <v>36481</v>
      </c>
      <c r="F10612" s="55" t="s">
        <v>4651</v>
      </c>
      <c r="G10612" s="55" t="s">
        <v>36482</v>
      </c>
      <c r="H10612" s="55">
        <v>0</v>
      </c>
    </row>
    <row r="10613" spans="1:8" ht="12.5" customHeight="1">
      <c r="A10613" s="55">
        <v>20954</v>
      </c>
      <c r="B10613" s="55">
        <v>7</v>
      </c>
      <c r="C10613" s="55" t="s">
        <v>36483</v>
      </c>
      <c r="D10613" s="55" t="s">
        <v>4649</v>
      </c>
      <c r="E10613" s="55" t="s">
        <v>36484</v>
      </c>
      <c r="F10613" s="55" t="s">
        <v>4651</v>
      </c>
      <c r="G10613" s="55" t="s">
        <v>36485</v>
      </c>
      <c r="H10613" s="55">
        <v>0</v>
      </c>
    </row>
    <row r="10614" spans="1:8" ht="12.5" customHeight="1">
      <c r="A10614" s="55">
        <v>21845</v>
      </c>
      <c r="B10614" s="55">
        <v>7</v>
      </c>
      <c r="C10614" s="55" t="s">
        <v>36486</v>
      </c>
      <c r="D10614" s="55" t="s">
        <v>4649</v>
      </c>
      <c r="E10614" s="55" t="s">
        <v>36487</v>
      </c>
      <c r="F10614" s="55" t="s">
        <v>4651</v>
      </c>
      <c r="G10614" s="55" t="s">
        <v>36488</v>
      </c>
      <c r="H10614" s="55">
        <v>0</v>
      </c>
    </row>
    <row r="10615" spans="1:8" ht="12.5" customHeight="1">
      <c r="A10615" s="55">
        <v>22423</v>
      </c>
      <c r="B10615" s="55">
        <v>7</v>
      </c>
      <c r="C10615" s="55" t="s">
        <v>36489</v>
      </c>
      <c r="D10615" s="55" t="s">
        <v>4649</v>
      </c>
      <c r="E10615" s="55" t="s">
        <v>36490</v>
      </c>
      <c r="F10615" s="55" t="s">
        <v>4651</v>
      </c>
      <c r="G10615" s="55" t="s">
        <v>36491</v>
      </c>
      <c r="H10615" s="55">
        <v>0</v>
      </c>
    </row>
    <row r="10616" spans="1:8" ht="12.5" customHeight="1">
      <c r="A10616" s="55">
        <v>22658</v>
      </c>
      <c r="B10616" s="55">
        <v>7</v>
      </c>
      <c r="C10616" s="55" t="s">
        <v>36492</v>
      </c>
      <c r="D10616" s="55" t="s">
        <v>4649</v>
      </c>
      <c r="E10616" s="55" t="s">
        <v>36493</v>
      </c>
      <c r="F10616" s="55" t="s">
        <v>4651</v>
      </c>
      <c r="G10616" s="55" t="s">
        <v>36494</v>
      </c>
      <c r="H10616" s="55">
        <v>0</v>
      </c>
    </row>
    <row r="10617" spans="1:8" ht="12.5" customHeight="1">
      <c r="A10617" s="55">
        <v>23609</v>
      </c>
      <c r="B10617" s="55">
        <v>7</v>
      </c>
      <c r="C10617" s="55" t="s">
        <v>36495</v>
      </c>
      <c r="D10617" s="55" t="s">
        <v>4649</v>
      </c>
      <c r="E10617" s="55" t="s">
        <v>36496</v>
      </c>
      <c r="F10617" s="55" t="s">
        <v>4651</v>
      </c>
      <c r="G10617" s="55" t="s">
        <v>36497</v>
      </c>
      <c r="H10617" s="55">
        <v>0</v>
      </c>
    </row>
    <row r="10618" spans="1:8" ht="12.5" customHeight="1">
      <c r="A10618" s="55">
        <v>23771</v>
      </c>
      <c r="B10618" s="55">
        <v>7</v>
      </c>
      <c r="C10618" s="55" t="s">
        <v>36498</v>
      </c>
      <c r="D10618" s="55" t="s">
        <v>4649</v>
      </c>
      <c r="E10618" s="55" t="s">
        <v>36499</v>
      </c>
      <c r="F10618" s="55" t="s">
        <v>4651</v>
      </c>
      <c r="G10618" s="55" t="s">
        <v>36500</v>
      </c>
      <c r="H10618" s="55">
        <v>0</v>
      </c>
    </row>
    <row r="10619" spans="1:8" ht="12.5" customHeight="1">
      <c r="A10619" s="55">
        <v>24113</v>
      </c>
      <c r="B10619" s="55">
        <v>7</v>
      </c>
      <c r="C10619" s="55" t="s">
        <v>36501</v>
      </c>
      <c r="D10619" s="55" t="s">
        <v>4649</v>
      </c>
      <c r="E10619" s="55" t="s">
        <v>36502</v>
      </c>
      <c r="F10619" s="55" t="s">
        <v>4651</v>
      </c>
      <c r="G10619" s="55" t="s">
        <v>36503</v>
      </c>
      <c r="H10619" s="55">
        <v>0</v>
      </c>
    </row>
    <row r="10620" spans="1:8" ht="12.5" customHeight="1">
      <c r="A10620" s="55">
        <v>25617</v>
      </c>
      <c r="B10620" s="55">
        <v>7</v>
      </c>
      <c r="C10620" s="55" t="s">
        <v>36504</v>
      </c>
      <c r="D10620" s="55" t="s">
        <v>4649</v>
      </c>
      <c r="E10620" s="55" t="s">
        <v>36505</v>
      </c>
      <c r="F10620" s="55" t="s">
        <v>4651</v>
      </c>
      <c r="G10620" s="55" t="s">
        <v>36506</v>
      </c>
      <c r="H10620" s="55">
        <v>0</v>
      </c>
    </row>
    <row r="10621" spans="1:8" ht="12.5" customHeight="1">
      <c r="A10621" s="55">
        <v>25672</v>
      </c>
      <c r="B10621" s="55">
        <v>7</v>
      </c>
      <c r="C10621" s="55" t="s">
        <v>36507</v>
      </c>
      <c r="D10621" s="55" t="s">
        <v>4649</v>
      </c>
      <c r="E10621" s="55" t="s">
        <v>36508</v>
      </c>
      <c r="F10621" s="55" t="s">
        <v>4651</v>
      </c>
      <c r="G10621" s="55" t="s">
        <v>36509</v>
      </c>
      <c r="H10621" s="55">
        <v>0</v>
      </c>
    </row>
    <row r="10622" spans="1:8" ht="12.5" customHeight="1">
      <c r="A10622" s="55">
        <v>26389</v>
      </c>
      <c r="B10622" s="55">
        <v>7</v>
      </c>
      <c r="C10622" s="55" t="s">
        <v>36510</v>
      </c>
      <c r="D10622" s="55" t="s">
        <v>4649</v>
      </c>
      <c r="E10622" s="55" t="s">
        <v>36511</v>
      </c>
      <c r="F10622" s="55" t="s">
        <v>4651</v>
      </c>
      <c r="G10622" s="55" t="s">
        <v>36512</v>
      </c>
      <c r="H10622" s="55">
        <v>0</v>
      </c>
    </row>
    <row r="10623" spans="1:8" ht="12.5" customHeight="1">
      <c r="A10623" s="55">
        <v>27851</v>
      </c>
      <c r="B10623" s="55">
        <v>7</v>
      </c>
      <c r="C10623" s="55" t="s">
        <v>36513</v>
      </c>
      <c r="D10623" s="55" t="s">
        <v>4649</v>
      </c>
      <c r="E10623" s="55" t="s">
        <v>36514</v>
      </c>
      <c r="F10623" s="55" t="s">
        <v>4651</v>
      </c>
      <c r="G10623" s="55" t="s">
        <v>36515</v>
      </c>
      <c r="H10623" s="55">
        <v>0</v>
      </c>
    </row>
    <row r="10624" spans="1:8" ht="12.5" customHeight="1">
      <c r="A10624" s="55">
        <v>28390</v>
      </c>
      <c r="B10624" s="55">
        <v>7</v>
      </c>
      <c r="C10624" s="55" t="s">
        <v>36516</v>
      </c>
      <c r="D10624" s="55" t="s">
        <v>4649</v>
      </c>
      <c r="E10624" s="55" t="s">
        <v>36517</v>
      </c>
      <c r="F10624" s="55" t="s">
        <v>4651</v>
      </c>
      <c r="G10624" s="55" t="s">
        <v>36518</v>
      </c>
      <c r="H10624" s="55">
        <v>0</v>
      </c>
    </row>
    <row r="10625" spans="1:8" ht="12.5" customHeight="1">
      <c r="A10625" s="55">
        <v>28393</v>
      </c>
      <c r="B10625" s="55">
        <v>7</v>
      </c>
      <c r="C10625" s="55" t="s">
        <v>36519</v>
      </c>
      <c r="D10625" s="55" t="s">
        <v>4649</v>
      </c>
      <c r="E10625" s="55" t="s">
        <v>36520</v>
      </c>
      <c r="F10625" s="55" t="s">
        <v>4651</v>
      </c>
      <c r="G10625" s="55" t="s">
        <v>36521</v>
      </c>
      <c r="H10625" s="55">
        <v>0</v>
      </c>
    </row>
    <row r="10626" spans="1:8" ht="12.5" customHeight="1">
      <c r="A10626" s="55">
        <v>28398</v>
      </c>
      <c r="B10626" s="55">
        <v>7</v>
      </c>
      <c r="C10626" s="55" t="s">
        <v>36522</v>
      </c>
      <c r="D10626" s="55" t="s">
        <v>4649</v>
      </c>
      <c r="E10626" s="55" t="s">
        <v>36523</v>
      </c>
      <c r="F10626" s="55" t="s">
        <v>4651</v>
      </c>
      <c r="G10626" s="55" t="s">
        <v>36524</v>
      </c>
      <c r="H10626" s="55">
        <v>0</v>
      </c>
    </row>
    <row r="10627" spans="1:8" ht="12.5" customHeight="1">
      <c r="A10627" s="55">
        <v>28447</v>
      </c>
      <c r="B10627" s="55">
        <v>7</v>
      </c>
      <c r="C10627" s="55" t="s">
        <v>36525</v>
      </c>
      <c r="D10627" s="55" t="s">
        <v>4649</v>
      </c>
      <c r="E10627" s="55" t="s">
        <v>36526</v>
      </c>
      <c r="F10627" s="55" t="s">
        <v>4651</v>
      </c>
      <c r="G10627" s="55" t="s">
        <v>36527</v>
      </c>
      <c r="H10627" s="55">
        <v>0</v>
      </c>
    </row>
    <row r="10628" spans="1:8" ht="12.5" customHeight="1">
      <c r="A10628" s="55">
        <v>28495</v>
      </c>
      <c r="B10628" s="55">
        <v>7</v>
      </c>
      <c r="C10628" s="55" t="s">
        <v>36528</v>
      </c>
      <c r="D10628" s="55" t="s">
        <v>4649</v>
      </c>
      <c r="E10628" s="55" t="s">
        <v>36529</v>
      </c>
      <c r="F10628" s="55" t="s">
        <v>4651</v>
      </c>
      <c r="G10628" s="55" t="s">
        <v>36530</v>
      </c>
      <c r="H10628" s="55">
        <v>0</v>
      </c>
    </row>
    <row r="10629" spans="1:8" ht="12.5" customHeight="1">
      <c r="A10629" s="55">
        <v>28532</v>
      </c>
      <c r="B10629" s="55">
        <v>7</v>
      </c>
      <c r="C10629" s="55" t="s">
        <v>36531</v>
      </c>
      <c r="D10629" s="55" t="s">
        <v>4649</v>
      </c>
      <c r="E10629" s="55" t="s">
        <v>36532</v>
      </c>
      <c r="F10629" s="55" t="s">
        <v>4651</v>
      </c>
      <c r="G10629" s="55" t="s">
        <v>36533</v>
      </c>
      <c r="H10629" s="55">
        <v>0</v>
      </c>
    </row>
    <row r="10630" spans="1:8" ht="12.5" customHeight="1">
      <c r="A10630" s="55">
        <v>28567</v>
      </c>
      <c r="B10630" s="55">
        <v>7</v>
      </c>
      <c r="C10630" s="55" t="s">
        <v>36534</v>
      </c>
      <c r="D10630" s="55" t="s">
        <v>4649</v>
      </c>
      <c r="E10630" s="55" t="s">
        <v>36535</v>
      </c>
      <c r="F10630" s="55" t="s">
        <v>4651</v>
      </c>
      <c r="G10630" s="55" t="s">
        <v>36536</v>
      </c>
      <c r="H10630" s="55">
        <v>0</v>
      </c>
    </row>
    <row r="10631" spans="1:8" ht="12.5" customHeight="1">
      <c r="A10631" s="55">
        <v>11379</v>
      </c>
      <c r="B10631" s="55">
        <v>7</v>
      </c>
      <c r="C10631" s="55" t="s">
        <v>36537</v>
      </c>
      <c r="D10631" s="55" t="s">
        <v>4649</v>
      </c>
      <c r="E10631" s="55" t="s">
        <v>36538</v>
      </c>
      <c r="F10631" s="55" t="s">
        <v>4651</v>
      </c>
      <c r="G10631" s="55" t="s">
        <v>36539</v>
      </c>
      <c r="H10631" s="55">
        <v>0</v>
      </c>
    </row>
    <row r="10632" spans="1:8" ht="12.5" customHeight="1">
      <c r="A10632" s="55">
        <v>11551</v>
      </c>
      <c r="B10632" s="55">
        <v>7</v>
      </c>
      <c r="C10632" s="55" t="s">
        <v>36540</v>
      </c>
      <c r="D10632" s="55" t="s">
        <v>4649</v>
      </c>
      <c r="E10632" s="55" t="s">
        <v>36541</v>
      </c>
      <c r="F10632" s="55" t="s">
        <v>4651</v>
      </c>
      <c r="G10632" s="55" t="s">
        <v>36542</v>
      </c>
      <c r="H10632" s="55">
        <v>0</v>
      </c>
    </row>
    <row r="10633" spans="1:8" ht="12.5" customHeight="1">
      <c r="A10633" s="55">
        <v>12821</v>
      </c>
      <c r="B10633" s="55">
        <v>7</v>
      </c>
      <c r="C10633" s="55" t="s">
        <v>36543</v>
      </c>
      <c r="D10633" s="55" t="s">
        <v>4649</v>
      </c>
      <c r="E10633" s="55" t="s">
        <v>36544</v>
      </c>
      <c r="F10633" s="55" t="s">
        <v>4651</v>
      </c>
      <c r="G10633" s="55" t="s">
        <v>36545</v>
      </c>
      <c r="H10633" s="55">
        <v>0</v>
      </c>
    </row>
    <row r="10634" spans="1:8" ht="12.5" customHeight="1">
      <c r="A10634" s="55">
        <v>13263</v>
      </c>
      <c r="B10634" s="55">
        <v>7</v>
      </c>
      <c r="C10634" s="55" t="s">
        <v>36546</v>
      </c>
      <c r="D10634" s="55" t="s">
        <v>4649</v>
      </c>
      <c r="E10634" s="55" t="s">
        <v>36547</v>
      </c>
      <c r="F10634" s="55" t="s">
        <v>4651</v>
      </c>
      <c r="G10634" s="55" t="s">
        <v>36548</v>
      </c>
      <c r="H10634" s="55">
        <v>0</v>
      </c>
    </row>
    <row r="10635" spans="1:8" ht="12.5" customHeight="1">
      <c r="A10635" s="55">
        <v>13512</v>
      </c>
      <c r="B10635" s="55">
        <v>7</v>
      </c>
      <c r="C10635" s="55" t="s">
        <v>36549</v>
      </c>
      <c r="D10635" s="55" t="s">
        <v>4649</v>
      </c>
      <c r="E10635" s="55" t="s">
        <v>36550</v>
      </c>
      <c r="F10635" s="55" t="s">
        <v>4651</v>
      </c>
      <c r="G10635" s="55" t="s">
        <v>36551</v>
      </c>
      <c r="H10635" s="55">
        <v>0</v>
      </c>
    </row>
    <row r="10636" spans="1:8" ht="12.5" customHeight="1">
      <c r="A10636" s="55">
        <v>13531</v>
      </c>
      <c r="B10636" s="55">
        <v>7</v>
      </c>
      <c r="C10636" s="55" t="s">
        <v>36552</v>
      </c>
      <c r="D10636" s="55" t="s">
        <v>4649</v>
      </c>
      <c r="E10636" s="55" t="s">
        <v>36553</v>
      </c>
      <c r="F10636" s="55" t="s">
        <v>4651</v>
      </c>
      <c r="G10636" s="55" t="s">
        <v>36554</v>
      </c>
      <c r="H10636" s="55">
        <v>0</v>
      </c>
    </row>
    <row r="10637" spans="1:8" ht="12.5" customHeight="1">
      <c r="A10637" s="55">
        <v>13536</v>
      </c>
      <c r="B10637" s="55">
        <v>7</v>
      </c>
      <c r="C10637" s="55" t="s">
        <v>36555</v>
      </c>
      <c r="D10637" s="55" t="s">
        <v>4649</v>
      </c>
      <c r="E10637" s="55" t="s">
        <v>36556</v>
      </c>
      <c r="F10637" s="55" t="s">
        <v>4651</v>
      </c>
      <c r="G10637" s="55" t="s">
        <v>36557</v>
      </c>
      <c r="H10637" s="55">
        <v>0</v>
      </c>
    </row>
    <row r="10638" spans="1:8" ht="12.5" customHeight="1">
      <c r="A10638" s="55">
        <v>14925</v>
      </c>
      <c r="B10638" s="55">
        <v>7</v>
      </c>
      <c r="C10638" s="55" t="s">
        <v>36558</v>
      </c>
      <c r="D10638" s="55" t="s">
        <v>4649</v>
      </c>
      <c r="E10638" s="55" t="s">
        <v>36559</v>
      </c>
      <c r="F10638" s="55" t="s">
        <v>4651</v>
      </c>
      <c r="G10638" s="55" t="s">
        <v>36560</v>
      </c>
      <c r="H10638" s="55">
        <v>0</v>
      </c>
    </row>
    <row r="10639" spans="1:8" ht="12.5" customHeight="1">
      <c r="A10639" s="55">
        <v>15455</v>
      </c>
      <c r="B10639" s="55">
        <v>7</v>
      </c>
      <c r="C10639" s="55" t="s">
        <v>36561</v>
      </c>
      <c r="D10639" s="55" t="s">
        <v>4649</v>
      </c>
      <c r="E10639" s="55" t="s">
        <v>36562</v>
      </c>
      <c r="F10639" s="55" t="s">
        <v>4651</v>
      </c>
      <c r="G10639" s="55" t="s">
        <v>36563</v>
      </c>
      <c r="H10639" s="55">
        <v>0</v>
      </c>
    </row>
    <row r="10640" spans="1:8" ht="12.5" customHeight="1">
      <c r="A10640" s="55">
        <v>15678</v>
      </c>
      <c r="B10640" s="55">
        <v>7</v>
      </c>
      <c r="C10640" s="55" t="s">
        <v>36564</v>
      </c>
      <c r="D10640" s="55" t="s">
        <v>4649</v>
      </c>
      <c r="E10640" s="55" t="s">
        <v>36565</v>
      </c>
      <c r="F10640" s="55" t="s">
        <v>4651</v>
      </c>
      <c r="G10640" s="55" t="s">
        <v>36566</v>
      </c>
      <c r="H10640" s="55">
        <v>0</v>
      </c>
    </row>
    <row r="10641" spans="1:8" ht="12.5" customHeight="1">
      <c r="A10641" s="55">
        <v>15687</v>
      </c>
      <c r="B10641" s="55">
        <v>7</v>
      </c>
      <c r="C10641" s="55" t="s">
        <v>36567</v>
      </c>
      <c r="D10641" s="55" t="s">
        <v>4649</v>
      </c>
      <c r="E10641" s="55" t="s">
        <v>36568</v>
      </c>
      <c r="F10641" s="55" t="s">
        <v>4651</v>
      </c>
      <c r="G10641" s="55" t="s">
        <v>36569</v>
      </c>
      <c r="H10641" s="55">
        <v>0</v>
      </c>
    </row>
    <row r="10642" spans="1:8" ht="12.5" customHeight="1">
      <c r="A10642" s="55">
        <v>16418</v>
      </c>
      <c r="B10642" s="55">
        <v>7</v>
      </c>
      <c r="C10642" s="55" t="s">
        <v>36570</v>
      </c>
      <c r="D10642" s="55" t="s">
        <v>4649</v>
      </c>
      <c r="E10642" s="55" t="s">
        <v>36571</v>
      </c>
      <c r="F10642" s="55" t="s">
        <v>4651</v>
      </c>
      <c r="G10642" s="55" t="s">
        <v>36572</v>
      </c>
      <c r="H10642" s="55">
        <v>0</v>
      </c>
    </row>
    <row r="10643" spans="1:8" ht="12.5" customHeight="1">
      <c r="A10643" s="55">
        <v>16455</v>
      </c>
      <c r="B10643" s="55">
        <v>7</v>
      </c>
      <c r="C10643" s="55" t="s">
        <v>36573</v>
      </c>
      <c r="D10643" s="55" t="s">
        <v>4649</v>
      </c>
      <c r="E10643" s="55" t="s">
        <v>36574</v>
      </c>
      <c r="F10643" s="55" t="s">
        <v>4651</v>
      </c>
      <c r="G10643" s="55" t="s">
        <v>36575</v>
      </c>
      <c r="H10643" s="55">
        <v>0</v>
      </c>
    </row>
    <row r="10644" spans="1:8" ht="12.5" customHeight="1">
      <c r="A10644" s="55">
        <v>17223</v>
      </c>
      <c r="B10644" s="55">
        <v>7</v>
      </c>
      <c r="C10644" s="55" t="s">
        <v>36576</v>
      </c>
      <c r="D10644" s="55" t="s">
        <v>4649</v>
      </c>
      <c r="E10644" s="55" t="s">
        <v>36577</v>
      </c>
      <c r="F10644" s="55" t="s">
        <v>4651</v>
      </c>
      <c r="G10644" s="55" t="s">
        <v>36578</v>
      </c>
      <c r="H10644" s="55">
        <v>0</v>
      </c>
    </row>
    <row r="10645" spans="1:8" ht="12.5" customHeight="1">
      <c r="A10645" s="55">
        <v>17703</v>
      </c>
      <c r="B10645" s="55">
        <v>7</v>
      </c>
      <c r="C10645" s="55" t="s">
        <v>36579</v>
      </c>
      <c r="D10645" s="55" t="s">
        <v>4649</v>
      </c>
      <c r="E10645" s="55" t="s">
        <v>36580</v>
      </c>
      <c r="F10645" s="55" t="s">
        <v>4651</v>
      </c>
      <c r="G10645" s="55" t="s">
        <v>36581</v>
      </c>
      <c r="H10645" s="55">
        <v>0</v>
      </c>
    </row>
    <row r="10646" spans="1:8" ht="12.5" customHeight="1">
      <c r="A10646" s="55">
        <v>18004</v>
      </c>
      <c r="B10646" s="55">
        <v>7</v>
      </c>
      <c r="C10646" s="55" t="s">
        <v>36582</v>
      </c>
      <c r="D10646" s="55" t="s">
        <v>4649</v>
      </c>
      <c r="E10646" s="55" t="s">
        <v>36583</v>
      </c>
      <c r="F10646" s="55" t="s">
        <v>4651</v>
      </c>
      <c r="G10646" s="55" t="s">
        <v>36584</v>
      </c>
      <c r="H10646" s="55">
        <v>0</v>
      </c>
    </row>
    <row r="10647" spans="1:8" ht="12.5" customHeight="1">
      <c r="A10647" s="55">
        <v>18148</v>
      </c>
      <c r="B10647" s="55">
        <v>7</v>
      </c>
      <c r="C10647" s="55" t="s">
        <v>36585</v>
      </c>
      <c r="D10647" s="55" t="s">
        <v>4649</v>
      </c>
      <c r="E10647" s="55" t="s">
        <v>36586</v>
      </c>
      <c r="F10647" s="55" t="s">
        <v>4651</v>
      </c>
      <c r="G10647" s="55" t="s">
        <v>36587</v>
      </c>
      <c r="H10647" s="55">
        <v>0</v>
      </c>
    </row>
    <row r="10648" spans="1:8" ht="12.5" customHeight="1">
      <c r="A10648" s="55">
        <v>19296</v>
      </c>
      <c r="B10648" s="55">
        <v>7</v>
      </c>
      <c r="C10648" s="55" t="s">
        <v>36588</v>
      </c>
      <c r="D10648" s="55" t="s">
        <v>4649</v>
      </c>
      <c r="E10648" s="55" t="s">
        <v>36589</v>
      </c>
      <c r="F10648" s="55" t="s">
        <v>4651</v>
      </c>
      <c r="G10648" s="55" t="s">
        <v>36590</v>
      </c>
      <c r="H10648" s="55">
        <v>0</v>
      </c>
    </row>
    <row r="10649" spans="1:8" ht="12.5" customHeight="1">
      <c r="A10649" s="55">
        <v>21084</v>
      </c>
      <c r="B10649" s="55">
        <v>7</v>
      </c>
      <c r="C10649" s="55" t="s">
        <v>36591</v>
      </c>
      <c r="D10649" s="55" t="s">
        <v>4649</v>
      </c>
      <c r="E10649" s="55" t="s">
        <v>36592</v>
      </c>
      <c r="F10649" s="55" t="s">
        <v>4651</v>
      </c>
      <c r="G10649" s="55" t="s">
        <v>36593</v>
      </c>
      <c r="H10649" s="55">
        <v>0</v>
      </c>
    </row>
    <row r="10650" spans="1:8" ht="12.5" customHeight="1">
      <c r="A10650" s="55">
        <v>22498</v>
      </c>
      <c r="B10650" s="55">
        <v>7</v>
      </c>
      <c r="C10650" s="55" t="s">
        <v>36594</v>
      </c>
      <c r="D10650" s="55" t="s">
        <v>4649</v>
      </c>
      <c r="E10650" s="55" t="s">
        <v>36595</v>
      </c>
      <c r="F10650" s="55" t="s">
        <v>4651</v>
      </c>
      <c r="G10650" s="55" t="s">
        <v>36596</v>
      </c>
      <c r="H10650" s="55">
        <v>0</v>
      </c>
    </row>
    <row r="10651" spans="1:8" ht="12.5" customHeight="1">
      <c r="A10651" s="55">
        <v>22529</v>
      </c>
      <c r="B10651" s="55">
        <v>7</v>
      </c>
      <c r="C10651" s="55" t="s">
        <v>36597</v>
      </c>
      <c r="D10651" s="55" t="s">
        <v>4649</v>
      </c>
      <c r="E10651" s="55" t="s">
        <v>36598</v>
      </c>
      <c r="F10651" s="55" t="s">
        <v>4651</v>
      </c>
      <c r="G10651" s="55" t="s">
        <v>36599</v>
      </c>
      <c r="H10651" s="55">
        <v>0</v>
      </c>
    </row>
    <row r="10652" spans="1:8" ht="12.5" customHeight="1">
      <c r="A10652" s="55">
        <v>22626</v>
      </c>
      <c r="B10652" s="55">
        <v>7</v>
      </c>
      <c r="C10652" s="55" t="s">
        <v>36600</v>
      </c>
      <c r="D10652" s="55" t="s">
        <v>4649</v>
      </c>
      <c r="E10652" s="55" t="s">
        <v>36601</v>
      </c>
      <c r="F10652" s="55" t="s">
        <v>4651</v>
      </c>
      <c r="G10652" s="55" t="s">
        <v>36602</v>
      </c>
      <c r="H10652" s="55">
        <v>0</v>
      </c>
    </row>
    <row r="10653" spans="1:8" ht="12.5" customHeight="1">
      <c r="A10653" s="55">
        <v>22709</v>
      </c>
      <c r="B10653" s="55">
        <v>7</v>
      </c>
      <c r="C10653" s="55" t="s">
        <v>36603</v>
      </c>
      <c r="D10653" s="55" t="s">
        <v>4649</v>
      </c>
      <c r="E10653" s="55" t="s">
        <v>36604</v>
      </c>
      <c r="F10653" s="55" t="s">
        <v>4651</v>
      </c>
      <c r="G10653" s="55" t="s">
        <v>36605</v>
      </c>
      <c r="H10653" s="55">
        <v>0</v>
      </c>
    </row>
    <row r="10654" spans="1:8" ht="12.5" customHeight="1">
      <c r="A10654" s="55">
        <v>22795</v>
      </c>
      <c r="B10654" s="55">
        <v>7</v>
      </c>
      <c r="C10654" s="55" t="s">
        <v>36606</v>
      </c>
      <c r="D10654" s="55" t="s">
        <v>4649</v>
      </c>
      <c r="E10654" s="55" t="s">
        <v>36607</v>
      </c>
      <c r="F10654" s="55" t="s">
        <v>4651</v>
      </c>
      <c r="G10654" s="55" t="s">
        <v>36608</v>
      </c>
      <c r="H10654" s="55">
        <v>0</v>
      </c>
    </row>
    <row r="10655" spans="1:8" ht="12.5" customHeight="1">
      <c r="A10655" s="55">
        <v>22833</v>
      </c>
      <c r="B10655" s="55">
        <v>7</v>
      </c>
      <c r="C10655" s="55" t="s">
        <v>36609</v>
      </c>
      <c r="D10655" s="55" t="s">
        <v>4649</v>
      </c>
      <c r="E10655" s="55" t="s">
        <v>36610</v>
      </c>
      <c r="F10655" s="55" t="s">
        <v>4651</v>
      </c>
      <c r="G10655" s="55" t="s">
        <v>36611</v>
      </c>
      <c r="H10655" s="55">
        <v>0</v>
      </c>
    </row>
    <row r="10656" spans="1:8" ht="12.5" customHeight="1">
      <c r="A10656" s="55">
        <v>23911</v>
      </c>
      <c r="B10656" s="55">
        <v>7</v>
      </c>
      <c r="C10656" s="55" t="s">
        <v>36612</v>
      </c>
      <c r="D10656" s="55" t="s">
        <v>4649</v>
      </c>
      <c r="E10656" s="55" t="s">
        <v>36613</v>
      </c>
      <c r="F10656" s="55" t="s">
        <v>4651</v>
      </c>
      <c r="G10656" s="55" t="s">
        <v>36614</v>
      </c>
      <c r="H10656" s="55">
        <v>0</v>
      </c>
    </row>
    <row r="10657" spans="1:8" ht="12.5" customHeight="1">
      <c r="A10657" s="55">
        <v>23981</v>
      </c>
      <c r="B10657" s="55">
        <v>7</v>
      </c>
      <c r="C10657" s="55" t="s">
        <v>36615</v>
      </c>
      <c r="D10657" s="55" t="s">
        <v>4649</v>
      </c>
      <c r="E10657" s="55" t="s">
        <v>36616</v>
      </c>
      <c r="F10657" s="55" t="s">
        <v>4651</v>
      </c>
      <c r="G10657" s="55" t="s">
        <v>36617</v>
      </c>
      <c r="H10657" s="55">
        <v>0</v>
      </c>
    </row>
    <row r="10658" spans="1:8" ht="12.5" customHeight="1">
      <c r="A10658" s="55">
        <v>24133</v>
      </c>
      <c r="B10658" s="55">
        <v>7</v>
      </c>
      <c r="C10658" s="55" t="s">
        <v>36618</v>
      </c>
      <c r="D10658" s="55" t="s">
        <v>4649</v>
      </c>
      <c r="E10658" s="55" t="s">
        <v>36619</v>
      </c>
      <c r="F10658" s="55" t="s">
        <v>4651</v>
      </c>
      <c r="G10658" s="55" t="s">
        <v>36620</v>
      </c>
      <c r="H10658" s="55">
        <v>0</v>
      </c>
    </row>
    <row r="10659" spans="1:8" ht="12.5" customHeight="1">
      <c r="A10659" s="55">
        <v>25442</v>
      </c>
      <c r="B10659" s="55">
        <v>7</v>
      </c>
      <c r="C10659" s="55" t="s">
        <v>36621</v>
      </c>
      <c r="D10659" s="55" t="s">
        <v>4649</v>
      </c>
      <c r="E10659" s="55" t="s">
        <v>36622</v>
      </c>
      <c r="F10659" s="55" t="s">
        <v>4651</v>
      </c>
      <c r="G10659" s="55" t="s">
        <v>36623</v>
      </c>
      <c r="H10659" s="55">
        <v>0</v>
      </c>
    </row>
    <row r="10660" spans="1:8" ht="12.5" customHeight="1">
      <c r="A10660" s="55">
        <v>25520</v>
      </c>
      <c r="B10660" s="55">
        <v>7</v>
      </c>
      <c r="C10660" s="55" t="s">
        <v>36624</v>
      </c>
      <c r="D10660" s="55" t="s">
        <v>4649</v>
      </c>
      <c r="E10660" s="55" t="s">
        <v>36625</v>
      </c>
      <c r="F10660" s="55" t="s">
        <v>4651</v>
      </c>
      <c r="G10660" s="55" t="s">
        <v>36626</v>
      </c>
      <c r="H10660" s="55">
        <v>0</v>
      </c>
    </row>
    <row r="10661" spans="1:8" ht="12.5" customHeight="1">
      <c r="A10661" s="55">
        <v>25638</v>
      </c>
      <c r="B10661" s="55">
        <v>7</v>
      </c>
      <c r="C10661" s="55" t="s">
        <v>36627</v>
      </c>
      <c r="D10661" s="55" t="s">
        <v>4649</v>
      </c>
      <c r="E10661" s="55" t="s">
        <v>36628</v>
      </c>
      <c r="F10661" s="55" t="s">
        <v>4651</v>
      </c>
      <c r="G10661" s="55" t="s">
        <v>36629</v>
      </c>
      <c r="H10661" s="55">
        <v>0</v>
      </c>
    </row>
    <row r="10662" spans="1:8" ht="12.5" customHeight="1">
      <c r="A10662" s="55">
        <v>26995</v>
      </c>
      <c r="B10662" s="55">
        <v>7</v>
      </c>
      <c r="C10662" s="55" t="s">
        <v>36630</v>
      </c>
      <c r="D10662" s="55" t="s">
        <v>4649</v>
      </c>
      <c r="E10662" s="55" t="s">
        <v>36631</v>
      </c>
      <c r="F10662" s="55" t="s">
        <v>4651</v>
      </c>
      <c r="G10662" s="55" t="s">
        <v>36632</v>
      </c>
      <c r="H10662" s="55">
        <v>0</v>
      </c>
    </row>
    <row r="10663" spans="1:8" ht="12.5" customHeight="1">
      <c r="A10663" s="55">
        <v>27142</v>
      </c>
      <c r="B10663" s="55">
        <v>7</v>
      </c>
      <c r="C10663" s="55" t="s">
        <v>36633</v>
      </c>
      <c r="D10663" s="55" t="s">
        <v>4649</v>
      </c>
      <c r="E10663" s="55" t="s">
        <v>36634</v>
      </c>
      <c r="F10663" s="55" t="s">
        <v>4651</v>
      </c>
      <c r="G10663" s="55" t="s">
        <v>36635</v>
      </c>
      <c r="H10663" s="55">
        <v>0</v>
      </c>
    </row>
    <row r="10664" spans="1:8" ht="12.5" customHeight="1">
      <c r="A10664" s="55">
        <v>27780</v>
      </c>
      <c r="B10664" s="55">
        <v>7</v>
      </c>
      <c r="C10664" s="55" t="s">
        <v>36636</v>
      </c>
      <c r="D10664" s="55" t="s">
        <v>4649</v>
      </c>
      <c r="E10664" s="55" t="s">
        <v>36637</v>
      </c>
      <c r="F10664" s="55" t="s">
        <v>4651</v>
      </c>
      <c r="G10664" s="55" t="s">
        <v>36638</v>
      </c>
      <c r="H10664" s="55">
        <v>0</v>
      </c>
    </row>
    <row r="10665" spans="1:8" ht="12.5" customHeight="1">
      <c r="A10665" s="55">
        <v>28456</v>
      </c>
      <c r="B10665" s="55">
        <v>7</v>
      </c>
      <c r="C10665" s="55" t="s">
        <v>36639</v>
      </c>
      <c r="D10665" s="55" t="s">
        <v>4649</v>
      </c>
      <c r="E10665" s="55" t="s">
        <v>36640</v>
      </c>
      <c r="F10665" s="55" t="s">
        <v>4651</v>
      </c>
      <c r="G10665" s="55" t="s">
        <v>36641</v>
      </c>
      <c r="H10665" s="55">
        <v>0</v>
      </c>
    </row>
    <row r="10666" spans="1:8" ht="12.5" customHeight="1">
      <c r="A10666" s="55">
        <v>11340</v>
      </c>
      <c r="B10666" s="55">
        <v>7</v>
      </c>
      <c r="C10666" s="55" t="s">
        <v>36642</v>
      </c>
      <c r="D10666" s="55" t="s">
        <v>4649</v>
      </c>
      <c r="E10666" s="55" t="s">
        <v>36643</v>
      </c>
      <c r="F10666" s="55" t="s">
        <v>4651</v>
      </c>
      <c r="G10666" s="55" t="s">
        <v>36644</v>
      </c>
      <c r="H10666" s="55">
        <v>0</v>
      </c>
    </row>
    <row r="10667" spans="1:8" ht="12.5" customHeight="1">
      <c r="A10667" s="55">
        <v>12212</v>
      </c>
      <c r="B10667" s="55">
        <v>7</v>
      </c>
      <c r="C10667" s="55" t="s">
        <v>36645</v>
      </c>
      <c r="D10667" s="55" t="s">
        <v>4649</v>
      </c>
      <c r="E10667" s="55" t="s">
        <v>36646</v>
      </c>
      <c r="F10667" s="55" t="s">
        <v>4651</v>
      </c>
      <c r="G10667" s="55" t="s">
        <v>36647</v>
      </c>
      <c r="H10667" s="55">
        <v>0</v>
      </c>
    </row>
    <row r="10668" spans="1:8" ht="12.5" customHeight="1">
      <c r="A10668" s="55">
        <v>12628</v>
      </c>
      <c r="B10668" s="55">
        <v>7</v>
      </c>
      <c r="C10668" s="55" t="s">
        <v>36648</v>
      </c>
      <c r="D10668" s="55" t="s">
        <v>4649</v>
      </c>
      <c r="E10668" s="55" t="s">
        <v>36649</v>
      </c>
      <c r="F10668" s="55" t="s">
        <v>4651</v>
      </c>
      <c r="G10668" s="55" t="s">
        <v>36650</v>
      </c>
      <c r="H10668" s="55">
        <v>0</v>
      </c>
    </row>
    <row r="10669" spans="1:8" ht="12.5" customHeight="1">
      <c r="A10669" s="55">
        <v>12749</v>
      </c>
      <c r="B10669" s="55">
        <v>7</v>
      </c>
      <c r="C10669" s="55" t="s">
        <v>36651</v>
      </c>
      <c r="D10669" s="55" t="s">
        <v>4649</v>
      </c>
      <c r="E10669" s="55" t="s">
        <v>36652</v>
      </c>
      <c r="F10669" s="55" t="s">
        <v>4651</v>
      </c>
      <c r="G10669" s="55" t="s">
        <v>36653</v>
      </c>
      <c r="H10669" s="55">
        <v>0</v>
      </c>
    </row>
    <row r="10670" spans="1:8" ht="12.5" customHeight="1">
      <c r="A10670" s="55">
        <v>12819</v>
      </c>
      <c r="B10670" s="55">
        <v>7</v>
      </c>
      <c r="C10670" s="55" t="s">
        <v>36654</v>
      </c>
      <c r="D10670" s="55" t="s">
        <v>4649</v>
      </c>
      <c r="E10670" s="55" t="s">
        <v>36655</v>
      </c>
      <c r="F10670" s="55" t="s">
        <v>4651</v>
      </c>
      <c r="G10670" s="55" t="s">
        <v>36656</v>
      </c>
      <c r="H10670" s="55">
        <v>0</v>
      </c>
    </row>
    <row r="10671" spans="1:8" ht="12.5" customHeight="1">
      <c r="A10671" s="55">
        <v>13508</v>
      </c>
      <c r="B10671" s="55">
        <v>7</v>
      </c>
      <c r="C10671" s="55" t="s">
        <v>36657</v>
      </c>
      <c r="D10671" s="55" t="s">
        <v>4649</v>
      </c>
      <c r="E10671" s="55" t="s">
        <v>36658</v>
      </c>
      <c r="F10671" s="55" t="s">
        <v>4651</v>
      </c>
      <c r="G10671" s="55" t="s">
        <v>36659</v>
      </c>
      <c r="H10671" s="55">
        <v>0</v>
      </c>
    </row>
    <row r="10672" spans="1:8" ht="12.5" customHeight="1">
      <c r="A10672" s="55">
        <v>13575</v>
      </c>
      <c r="B10672" s="55">
        <v>7</v>
      </c>
      <c r="C10672" s="55" t="s">
        <v>36660</v>
      </c>
      <c r="D10672" s="55" t="s">
        <v>4649</v>
      </c>
      <c r="E10672" s="55" t="s">
        <v>36661</v>
      </c>
      <c r="F10672" s="55" t="s">
        <v>4651</v>
      </c>
      <c r="G10672" s="55" t="s">
        <v>36662</v>
      </c>
      <c r="H10672" s="55">
        <v>0</v>
      </c>
    </row>
    <row r="10673" spans="1:8" ht="12.5" customHeight="1">
      <c r="A10673" s="55">
        <v>13592</v>
      </c>
      <c r="B10673" s="55">
        <v>7</v>
      </c>
      <c r="C10673" s="55" t="s">
        <v>36663</v>
      </c>
      <c r="D10673" s="55" t="s">
        <v>4649</v>
      </c>
      <c r="E10673" s="55" t="s">
        <v>36664</v>
      </c>
      <c r="F10673" s="55" t="s">
        <v>4651</v>
      </c>
      <c r="G10673" s="55" t="s">
        <v>36665</v>
      </c>
      <c r="H10673" s="55">
        <v>0</v>
      </c>
    </row>
    <row r="10674" spans="1:8" ht="12.5" customHeight="1">
      <c r="A10674" s="55">
        <v>13605</v>
      </c>
      <c r="B10674" s="55">
        <v>7</v>
      </c>
      <c r="C10674" s="55" t="s">
        <v>36666</v>
      </c>
      <c r="D10674" s="55" t="s">
        <v>4649</v>
      </c>
      <c r="E10674" s="55" t="s">
        <v>36667</v>
      </c>
      <c r="F10674" s="55" t="s">
        <v>4651</v>
      </c>
      <c r="G10674" s="55" t="s">
        <v>36668</v>
      </c>
      <c r="H10674" s="55">
        <v>0</v>
      </c>
    </row>
    <row r="10675" spans="1:8" ht="12.5" customHeight="1">
      <c r="A10675" s="55">
        <v>13768</v>
      </c>
      <c r="B10675" s="55">
        <v>7</v>
      </c>
      <c r="C10675" s="55" t="s">
        <v>36669</v>
      </c>
      <c r="D10675" s="55" t="s">
        <v>4649</v>
      </c>
      <c r="E10675" s="55" t="s">
        <v>36670</v>
      </c>
      <c r="F10675" s="55" t="s">
        <v>4651</v>
      </c>
      <c r="G10675" s="55" t="s">
        <v>36671</v>
      </c>
      <c r="H10675" s="55">
        <v>0</v>
      </c>
    </row>
    <row r="10676" spans="1:8" ht="12.5" customHeight="1">
      <c r="A10676" s="55">
        <v>14773</v>
      </c>
      <c r="B10676" s="55">
        <v>7</v>
      </c>
      <c r="C10676" s="55" t="s">
        <v>36672</v>
      </c>
      <c r="D10676" s="55" t="s">
        <v>4649</v>
      </c>
      <c r="E10676" s="55" t="s">
        <v>36673</v>
      </c>
      <c r="F10676" s="55" t="s">
        <v>4651</v>
      </c>
      <c r="G10676" s="55" t="s">
        <v>36674</v>
      </c>
      <c r="H10676" s="55">
        <v>0</v>
      </c>
    </row>
    <row r="10677" spans="1:8" ht="12.5" customHeight="1">
      <c r="A10677" s="55">
        <v>15463</v>
      </c>
      <c r="B10677" s="55">
        <v>7</v>
      </c>
      <c r="C10677" s="55" t="s">
        <v>36675</v>
      </c>
      <c r="D10677" s="55" t="s">
        <v>4649</v>
      </c>
      <c r="E10677" s="55" t="s">
        <v>36676</v>
      </c>
      <c r="F10677" s="55" t="s">
        <v>4651</v>
      </c>
      <c r="G10677" s="55" t="s">
        <v>36677</v>
      </c>
      <c r="H10677" s="55">
        <v>0</v>
      </c>
    </row>
    <row r="10678" spans="1:8" ht="12.5" customHeight="1">
      <c r="A10678" s="55">
        <v>16547</v>
      </c>
      <c r="B10678" s="55">
        <v>7</v>
      </c>
      <c r="C10678" s="55" t="s">
        <v>36678</v>
      </c>
      <c r="D10678" s="55" t="s">
        <v>4649</v>
      </c>
      <c r="E10678" s="55" t="s">
        <v>36679</v>
      </c>
      <c r="F10678" s="55" t="s">
        <v>4651</v>
      </c>
      <c r="G10678" s="55" t="s">
        <v>36680</v>
      </c>
      <c r="H10678" s="55">
        <v>0</v>
      </c>
    </row>
    <row r="10679" spans="1:8" ht="12.5" customHeight="1">
      <c r="A10679" s="55">
        <v>17187</v>
      </c>
      <c r="B10679" s="55">
        <v>7</v>
      </c>
      <c r="C10679" s="55" t="s">
        <v>36681</v>
      </c>
      <c r="D10679" s="55" t="s">
        <v>4649</v>
      </c>
      <c r="E10679" s="55" t="s">
        <v>36682</v>
      </c>
      <c r="F10679" s="55" t="s">
        <v>4651</v>
      </c>
      <c r="G10679" s="55" t="s">
        <v>36683</v>
      </c>
      <c r="H10679" s="55">
        <v>0</v>
      </c>
    </row>
    <row r="10680" spans="1:8" ht="12.5" customHeight="1">
      <c r="A10680" s="55">
        <v>17634</v>
      </c>
      <c r="B10680" s="55">
        <v>7</v>
      </c>
      <c r="C10680" s="55" t="s">
        <v>36684</v>
      </c>
      <c r="D10680" s="55" t="s">
        <v>4649</v>
      </c>
      <c r="E10680" s="55" t="s">
        <v>36685</v>
      </c>
      <c r="F10680" s="55" t="s">
        <v>4651</v>
      </c>
      <c r="G10680" s="55" t="s">
        <v>36686</v>
      </c>
      <c r="H10680" s="55">
        <v>0</v>
      </c>
    </row>
    <row r="10681" spans="1:8" ht="12.5" customHeight="1">
      <c r="A10681" s="55">
        <v>17716</v>
      </c>
      <c r="B10681" s="55">
        <v>7</v>
      </c>
      <c r="C10681" s="55" t="s">
        <v>36687</v>
      </c>
      <c r="D10681" s="55" t="s">
        <v>4649</v>
      </c>
      <c r="E10681" s="55" t="s">
        <v>36688</v>
      </c>
      <c r="F10681" s="55" t="s">
        <v>4651</v>
      </c>
      <c r="G10681" s="55" t="s">
        <v>36689</v>
      </c>
      <c r="H10681" s="55">
        <v>0</v>
      </c>
    </row>
    <row r="10682" spans="1:8" ht="12.5" customHeight="1">
      <c r="A10682" s="55">
        <v>17749</v>
      </c>
      <c r="B10682" s="55">
        <v>7</v>
      </c>
      <c r="C10682" s="55" t="s">
        <v>36690</v>
      </c>
      <c r="D10682" s="55" t="s">
        <v>4649</v>
      </c>
      <c r="E10682" s="55" t="s">
        <v>36691</v>
      </c>
      <c r="F10682" s="55" t="s">
        <v>4651</v>
      </c>
      <c r="G10682" s="55" t="s">
        <v>36692</v>
      </c>
      <c r="H10682" s="55">
        <v>0</v>
      </c>
    </row>
    <row r="10683" spans="1:8" ht="12.5" customHeight="1">
      <c r="A10683" s="55">
        <v>17775</v>
      </c>
      <c r="B10683" s="55">
        <v>7</v>
      </c>
      <c r="C10683" s="55" t="s">
        <v>36693</v>
      </c>
      <c r="D10683" s="55" t="s">
        <v>4649</v>
      </c>
      <c r="E10683" s="55" t="s">
        <v>36694</v>
      </c>
      <c r="F10683" s="55" t="s">
        <v>4651</v>
      </c>
      <c r="G10683" s="55" t="s">
        <v>36695</v>
      </c>
      <c r="H10683" s="55">
        <v>0</v>
      </c>
    </row>
    <row r="10684" spans="1:8" ht="12.5" customHeight="1">
      <c r="A10684" s="55">
        <v>18008</v>
      </c>
      <c r="B10684" s="55">
        <v>7</v>
      </c>
      <c r="C10684" s="55" t="s">
        <v>36696</v>
      </c>
      <c r="D10684" s="55" t="s">
        <v>4649</v>
      </c>
      <c r="E10684" s="55" t="s">
        <v>36697</v>
      </c>
      <c r="F10684" s="55" t="s">
        <v>4651</v>
      </c>
      <c r="G10684" s="55" t="s">
        <v>36698</v>
      </c>
      <c r="H10684" s="55">
        <v>0</v>
      </c>
    </row>
    <row r="10685" spans="1:8" ht="12.5" customHeight="1">
      <c r="A10685" s="55">
        <v>19061</v>
      </c>
      <c r="B10685" s="55">
        <v>7</v>
      </c>
      <c r="C10685" s="55" t="s">
        <v>36699</v>
      </c>
      <c r="D10685" s="55" t="s">
        <v>4649</v>
      </c>
      <c r="E10685" s="55" t="s">
        <v>36700</v>
      </c>
      <c r="F10685" s="55" t="s">
        <v>4651</v>
      </c>
      <c r="G10685" s="55" t="s">
        <v>36701</v>
      </c>
      <c r="H10685" s="55">
        <v>0</v>
      </c>
    </row>
    <row r="10686" spans="1:8" ht="12.5" customHeight="1">
      <c r="A10686" s="55">
        <v>19913</v>
      </c>
      <c r="B10686" s="55">
        <v>7</v>
      </c>
      <c r="C10686" s="55" t="s">
        <v>36702</v>
      </c>
      <c r="D10686" s="55" t="s">
        <v>4649</v>
      </c>
      <c r="E10686" s="55" t="s">
        <v>36703</v>
      </c>
      <c r="F10686" s="55" t="s">
        <v>4651</v>
      </c>
      <c r="G10686" s="55" t="s">
        <v>36704</v>
      </c>
      <c r="H10686" s="55">
        <v>0</v>
      </c>
    </row>
    <row r="10687" spans="1:8" ht="12.5" customHeight="1">
      <c r="A10687" s="55">
        <v>20586</v>
      </c>
      <c r="B10687" s="55">
        <v>7</v>
      </c>
      <c r="C10687" s="55" t="s">
        <v>36705</v>
      </c>
      <c r="D10687" s="55" t="s">
        <v>4649</v>
      </c>
      <c r="E10687" s="55" t="s">
        <v>36706</v>
      </c>
      <c r="F10687" s="55" t="s">
        <v>4651</v>
      </c>
      <c r="G10687" s="55" t="s">
        <v>36707</v>
      </c>
      <c r="H10687" s="55">
        <v>0</v>
      </c>
    </row>
    <row r="10688" spans="1:8" ht="12.5" customHeight="1">
      <c r="A10688" s="55">
        <v>20884</v>
      </c>
      <c r="B10688" s="55">
        <v>7</v>
      </c>
      <c r="C10688" s="55" t="s">
        <v>36708</v>
      </c>
      <c r="D10688" s="55" t="s">
        <v>4649</v>
      </c>
      <c r="E10688" s="55" t="s">
        <v>36709</v>
      </c>
      <c r="F10688" s="55" t="s">
        <v>4651</v>
      </c>
      <c r="G10688" s="55" t="s">
        <v>36710</v>
      </c>
      <c r="H10688" s="55">
        <v>0</v>
      </c>
    </row>
    <row r="10689" spans="1:8" ht="12.5" customHeight="1">
      <c r="A10689" s="55">
        <v>20915</v>
      </c>
      <c r="B10689" s="55">
        <v>7</v>
      </c>
      <c r="C10689" s="55" t="s">
        <v>36711</v>
      </c>
      <c r="D10689" s="55" t="s">
        <v>4649</v>
      </c>
      <c r="E10689" s="55" t="s">
        <v>36712</v>
      </c>
      <c r="F10689" s="55" t="s">
        <v>4651</v>
      </c>
      <c r="G10689" s="55" t="s">
        <v>36713</v>
      </c>
      <c r="H10689" s="55">
        <v>0</v>
      </c>
    </row>
    <row r="10690" spans="1:8" ht="12.5" customHeight="1">
      <c r="A10690" s="55">
        <v>21003</v>
      </c>
      <c r="B10690" s="55">
        <v>7</v>
      </c>
      <c r="C10690" s="55" t="s">
        <v>36714</v>
      </c>
      <c r="D10690" s="55" t="s">
        <v>4649</v>
      </c>
      <c r="E10690" s="55" t="s">
        <v>36715</v>
      </c>
      <c r="F10690" s="55" t="s">
        <v>4651</v>
      </c>
      <c r="G10690" s="55" t="s">
        <v>36716</v>
      </c>
      <c r="H10690" s="55">
        <v>0</v>
      </c>
    </row>
    <row r="10691" spans="1:8" ht="12.5" customHeight="1">
      <c r="A10691" s="55">
        <v>21021</v>
      </c>
      <c r="B10691" s="55">
        <v>7</v>
      </c>
      <c r="C10691" s="55" t="s">
        <v>36717</v>
      </c>
      <c r="D10691" s="55" t="s">
        <v>4649</v>
      </c>
      <c r="E10691" s="55" t="s">
        <v>36718</v>
      </c>
      <c r="F10691" s="55" t="s">
        <v>4651</v>
      </c>
      <c r="G10691" s="55" t="s">
        <v>36719</v>
      </c>
      <c r="H10691" s="55">
        <v>0</v>
      </c>
    </row>
    <row r="10692" spans="1:8" ht="12.5" customHeight="1">
      <c r="A10692" s="55">
        <v>21090</v>
      </c>
      <c r="B10692" s="55">
        <v>7</v>
      </c>
      <c r="C10692" s="55" t="s">
        <v>36720</v>
      </c>
      <c r="D10692" s="55" t="s">
        <v>4649</v>
      </c>
      <c r="E10692" s="55" t="s">
        <v>36721</v>
      </c>
      <c r="F10692" s="55" t="s">
        <v>4651</v>
      </c>
      <c r="G10692" s="55" t="s">
        <v>36722</v>
      </c>
      <c r="H10692" s="55">
        <v>0</v>
      </c>
    </row>
    <row r="10693" spans="1:8" ht="12.5" customHeight="1">
      <c r="A10693" s="55">
        <v>21126</v>
      </c>
      <c r="B10693" s="55">
        <v>7</v>
      </c>
      <c r="C10693" s="55" t="s">
        <v>36723</v>
      </c>
      <c r="D10693" s="55" t="s">
        <v>4649</v>
      </c>
      <c r="E10693" s="55" t="s">
        <v>36724</v>
      </c>
      <c r="F10693" s="55" t="s">
        <v>4651</v>
      </c>
      <c r="G10693" s="55" t="s">
        <v>36725</v>
      </c>
      <c r="H10693" s="55">
        <v>0</v>
      </c>
    </row>
    <row r="10694" spans="1:8" ht="12.5" customHeight="1">
      <c r="A10694" s="55">
        <v>21665</v>
      </c>
      <c r="B10694" s="55">
        <v>7</v>
      </c>
      <c r="C10694" s="55" t="s">
        <v>36726</v>
      </c>
      <c r="D10694" s="55" t="s">
        <v>4649</v>
      </c>
      <c r="E10694" s="55" t="s">
        <v>36727</v>
      </c>
      <c r="F10694" s="55" t="s">
        <v>4651</v>
      </c>
      <c r="G10694" s="55" t="s">
        <v>36728</v>
      </c>
      <c r="H10694" s="55">
        <v>0</v>
      </c>
    </row>
    <row r="10695" spans="1:8" ht="12.5" customHeight="1">
      <c r="A10695" s="55">
        <v>22870</v>
      </c>
      <c r="B10695" s="55">
        <v>7</v>
      </c>
      <c r="C10695" s="55" t="s">
        <v>36729</v>
      </c>
      <c r="D10695" s="55" t="s">
        <v>4649</v>
      </c>
      <c r="E10695" s="55" t="s">
        <v>36730</v>
      </c>
      <c r="F10695" s="55" t="s">
        <v>4651</v>
      </c>
      <c r="G10695" s="55" t="s">
        <v>36731</v>
      </c>
      <c r="H10695" s="55">
        <v>0</v>
      </c>
    </row>
    <row r="10696" spans="1:8" ht="12.5" customHeight="1">
      <c r="A10696" s="55">
        <v>23626</v>
      </c>
      <c r="B10696" s="55">
        <v>7</v>
      </c>
      <c r="C10696" s="55" t="s">
        <v>36732</v>
      </c>
      <c r="D10696" s="55" t="s">
        <v>4649</v>
      </c>
      <c r="E10696" s="55" t="s">
        <v>36733</v>
      </c>
      <c r="F10696" s="55" t="s">
        <v>4651</v>
      </c>
      <c r="G10696" s="55" t="s">
        <v>36734</v>
      </c>
      <c r="H10696" s="55">
        <v>0</v>
      </c>
    </row>
    <row r="10697" spans="1:8" ht="12.5" customHeight="1">
      <c r="A10697" s="55">
        <v>23928</v>
      </c>
      <c r="B10697" s="55">
        <v>7</v>
      </c>
      <c r="C10697" s="55" t="s">
        <v>36735</v>
      </c>
      <c r="D10697" s="55" t="s">
        <v>4649</v>
      </c>
      <c r="E10697" s="55" t="s">
        <v>36736</v>
      </c>
      <c r="F10697" s="55" t="s">
        <v>4651</v>
      </c>
      <c r="G10697" s="55" t="s">
        <v>36737</v>
      </c>
      <c r="H10697" s="55">
        <v>0</v>
      </c>
    </row>
    <row r="10698" spans="1:8" ht="12.5" customHeight="1">
      <c r="A10698" s="55">
        <v>24032</v>
      </c>
      <c r="B10698" s="55">
        <v>7</v>
      </c>
      <c r="C10698" s="55" t="s">
        <v>36738</v>
      </c>
      <c r="D10698" s="55" t="s">
        <v>4649</v>
      </c>
      <c r="E10698" s="55" t="s">
        <v>36739</v>
      </c>
      <c r="F10698" s="55" t="s">
        <v>4651</v>
      </c>
      <c r="G10698" s="55" t="s">
        <v>36740</v>
      </c>
      <c r="H10698" s="55">
        <v>0</v>
      </c>
    </row>
    <row r="10699" spans="1:8" ht="12.5" customHeight="1">
      <c r="A10699" s="55">
        <v>24095</v>
      </c>
      <c r="B10699" s="55">
        <v>7</v>
      </c>
      <c r="C10699" s="55" t="s">
        <v>36741</v>
      </c>
      <c r="D10699" s="55" t="s">
        <v>4649</v>
      </c>
      <c r="E10699" s="55" t="s">
        <v>36742</v>
      </c>
      <c r="F10699" s="55" t="s">
        <v>4651</v>
      </c>
      <c r="G10699" s="55" t="s">
        <v>36743</v>
      </c>
      <c r="H10699" s="55">
        <v>0</v>
      </c>
    </row>
    <row r="10700" spans="1:8" ht="12.5" customHeight="1">
      <c r="A10700" s="55">
        <v>24111</v>
      </c>
      <c r="B10700" s="55">
        <v>7</v>
      </c>
      <c r="C10700" s="55" t="s">
        <v>36744</v>
      </c>
      <c r="D10700" s="55" t="s">
        <v>4649</v>
      </c>
      <c r="E10700" s="55" t="s">
        <v>36745</v>
      </c>
      <c r="F10700" s="55" t="s">
        <v>4651</v>
      </c>
      <c r="G10700" s="55" t="s">
        <v>36746</v>
      </c>
      <c r="H10700" s="55">
        <v>0</v>
      </c>
    </row>
    <row r="10701" spans="1:8" ht="12.5" customHeight="1">
      <c r="A10701" s="55">
        <v>24538</v>
      </c>
      <c r="B10701" s="55">
        <v>7</v>
      </c>
      <c r="C10701" s="55" t="s">
        <v>36747</v>
      </c>
      <c r="D10701" s="55" t="s">
        <v>4649</v>
      </c>
      <c r="E10701" s="55" t="s">
        <v>36748</v>
      </c>
      <c r="F10701" s="55" t="s">
        <v>4651</v>
      </c>
      <c r="G10701" s="55" t="s">
        <v>36749</v>
      </c>
      <c r="H10701" s="55">
        <v>0</v>
      </c>
    </row>
    <row r="10702" spans="1:8" ht="12.5" customHeight="1">
      <c r="A10702" s="55">
        <v>24552</v>
      </c>
      <c r="B10702" s="55">
        <v>7</v>
      </c>
      <c r="C10702" s="55" t="s">
        <v>36750</v>
      </c>
      <c r="D10702" s="55" t="s">
        <v>4649</v>
      </c>
      <c r="E10702" s="55" t="s">
        <v>36751</v>
      </c>
      <c r="F10702" s="55" t="s">
        <v>4651</v>
      </c>
      <c r="G10702" s="55" t="s">
        <v>36752</v>
      </c>
      <c r="H10702" s="55">
        <v>0</v>
      </c>
    </row>
    <row r="10703" spans="1:8" ht="12.5" customHeight="1">
      <c r="A10703" s="55">
        <v>25458</v>
      </c>
      <c r="B10703" s="55">
        <v>7</v>
      </c>
      <c r="C10703" s="55" t="s">
        <v>36753</v>
      </c>
      <c r="D10703" s="55" t="s">
        <v>4649</v>
      </c>
      <c r="E10703" s="55" t="s">
        <v>36754</v>
      </c>
      <c r="F10703" s="55" t="s">
        <v>4651</v>
      </c>
      <c r="G10703" s="55" t="s">
        <v>36755</v>
      </c>
      <c r="H10703" s="55">
        <v>0</v>
      </c>
    </row>
    <row r="10704" spans="1:8" ht="12.5" customHeight="1">
      <c r="A10704" s="55">
        <v>25790</v>
      </c>
      <c r="B10704" s="55">
        <v>7</v>
      </c>
      <c r="C10704" s="55" t="s">
        <v>36756</v>
      </c>
      <c r="D10704" s="55" t="s">
        <v>4649</v>
      </c>
      <c r="E10704" s="55" t="s">
        <v>36757</v>
      </c>
      <c r="F10704" s="55" t="s">
        <v>4651</v>
      </c>
      <c r="G10704" s="55" t="s">
        <v>36758</v>
      </c>
      <c r="H10704" s="55">
        <v>0</v>
      </c>
    </row>
    <row r="10705" spans="1:8" ht="12.5" customHeight="1">
      <c r="A10705" s="55">
        <v>27128</v>
      </c>
      <c r="B10705" s="55">
        <v>7</v>
      </c>
      <c r="C10705" s="55" t="s">
        <v>36759</v>
      </c>
      <c r="D10705" s="55" t="s">
        <v>4649</v>
      </c>
      <c r="E10705" s="55" t="s">
        <v>36760</v>
      </c>
      <c r="F10705" s="55" t="s">
        <v>4651</v>
      </c>
      <c r="G10705" s="55" t="s">
        <v>36761</v>
      </c>
      <c r="H10705" s="55">
        <v>0</v>
      </c>
    </row>
    <row r="10706" spans="1:8" ht="12.5" customHeight="1">
      <c r="A10706" s="55">
        <v>28412</v>
      </c>
      <c r="B10706" s="55">
        <v>7</v>
      </c>
      <c r="C10706" s="55" t="s">
        <v>36762</v>
      </c>
      <c r="D10706" s="55" t="s">
        <v>4649</v>
      </c>
      <c r="E10706" s="55" t="s">
        <v>36763</v>
      </c>
      <c r="F10706" s="55" t="s">
        <v>4651</v>
      </c>
      <c r="G10706" s="55" t="s">
        <v>36764</v>
      </c>
      <c r="H10706" s="55">
        <v>0</v>
      </c>
    </row>
    <row r="10707" spans="1:8" ht="12.5" customHeight="1">
      <c r="A10707" s="55">
        <v>28491</v>
      </c>
      <c r="B10707" s="55">
        <v>7</v>
      </c>
      <c r="C10707" s="55" t="s">
        <v>36765</v>
      </c>
      <c r="D10707" s="55" t="s">
        <v>4649</v>
      </c>
      <c r="E10707" s="55" t="s">
        <v>36766</v>
      </c>
      <c r="F10707" s="55" t="s">
        <v>4651</v>
      </c>
      <c r="G10707" s="55" t="s">
        <v>36767</v>
      </c>
      <c r="H10707" s="55">
        <v>0</v>
      </c>
    </row>
    <row r="10708" spans="1:8" ht="12.5" customHeight="1">
      <c r="A10708" s="55">
        <v>28498</v>
      </c>
      <c r="B10708" s="55">
        <v>7</v>
      </c>
      <c r="C10708" s="55" t="s">
        <v>36768</v>
      </c>
      <c r="D10708" s="55" t="s">
        <v>4649</v>
      </c>
      <c r="E10708" s="55" t="s">
        <v>36769</v>
      </c>
      <c r="F10708" s="55" t="s">
        <v>4651</v>
      </c>
      <c r="G10708" s="55" t="s">
        <v>36770</v>
      </c>
      <c r="H10708" s="55">
        <v>0</v>
      </c>
    </row>
    <row r="10709" spans="1:8" ht="12.5" customHeight="1">
      <c r="A10709" s="55">
        <v>11383</v>
      </c>
      <c r="B10709" s="55">
        <v>7</v>
      </c>
      <c r="C10709" s="55" t="s">
        <v>36771</v>
      </c>
      <c r="D10709" s="55" t="s">
        <v>4649</v>
      </c>
      <c r="E10709" s="55" t="s">
        <v>36772</v>
      </c>
      <c r="F10709" s="55" t="s">
        <v>4651</v>
      </c>
      <c r="G10709" s="55" t="s">
        <v>36773</v>
      </c>
      <c r="H10709" s="55">
        <v>0</v>
      </c>
    </row>
    <row r="10710" spans="1:8" ht="12.5" customHeight="1">
      <c r="A10710" s="55">
        <v>12217</v>
      </c>
      <c r="B10710" s="55">
        <v>7</v>
      </c>
      <c r="C10710" s="55" t="s">
        <v>36774</v>
      </c>
      <c r="D10710" s="55" t="s">
        <v>4649</v>
      </c>
      <c r="E10710" s="55" t="s">
        <v>36775</v>
      </c>
      <c r="F10710" s="55" t="s">
        <v>4651</v>
      </c>
      <c r="G10710" s="55" t="s">
        <v>36776</v>
      </c>
      <c r="H10710" s="55">
        <v>0</v>
      </c>
    </row>
    <row r="10711" spans="1:8" ht="12.5" customHeight="1">
      <c r="A10711" s="55">
        <v>12387</v>
      </c>
      <c r="B10711" s="55">
        <v>7</v>
      </c>
      <c r="C10711" s="55" t="s">
        <v>36777</v>
      </c>
      <c r="D10711" s="55" t="s">
        <v>4649</v>
      </c>
      <c r="E10711" s="55" t="s">
        <v>36778</v>
      </c>
      <c r="F10711" s="55" t="s">
        <v>4651</v>
      </c>
      <c r="G10711" s="55" t="s">
        <v>36779</v>
      </c>
      <c r="H10711" s="55">
        <v>0</v>
      </c>
    </row>
    <row r="10712" spans="1:8" ht="12.5" customHeight="1">
      <c r="A10712" s="55">
        <v>12818</v>
      </c>
      <c r="B10712" s="55">
        <v>7</v>
      </c>
      <c r="C10712" s="55" t="s">
        <v>36780</v>
      </c>
      <c r="D10712" s="55" t="s">
        <v>4649</v>
      </c>
      <c r="E10712" s="55" t="s">
        <v>36781</v>
      </c>
      <c r="F10712" s="55" t="s">
        <v>4651</v>
      </c>
      <c r="G10712" s="55" t="s">
        <v>36782</v>
      </c>
      <c r="H10712" s="55">
        <v>0</v>
      </c>
    </row>
    <row r="10713" spans="1:8" ht="12.5" customHeight="1">
      <c r="A10713" s="55">
        <v>13578</v>
      </c>
      <c r="B10713" s="55">
        <v>7</v>
      </c>
      <c r="C10713" s="55" t="s">
        <v>36783</v>
      </c>
      <c r="D10713" s="55" t="s">
        <v>4649</v>
      </c>
      <c r="E10713" s="55" t="s">
        <v>36784</v>
      </c>
      <c r="F10713" s="55" t="s">
        <v>4651</v>
      </c>
      <c r="G10713" s="55" t="s">
        <v>36785</v>
      </c>
      <c r="H10713" s="55">
        <v>0</v>
      </c>
    </row>
    <row r="10714" spans="1:8" ht="12.5" customHeight="1">
      <c r="A10714" s="55">
        <v>13781</v>
      </c>
      <c r="B10714" s="55">
        <v>7</v>
      </c>
      <c r="C10714" s="55" t="s">
        <v>36786</v>
      </c>
      <c r="D10714" s="55" t="s">
        <v>4649</v>
      </c>
      <c r="E10714" s="55" t="s">
        <v>36787</v>
      </c>
      <c r="F10714" s="55" t="s">
        <v>4651</v>
      </c>
      <c r="G10714" s="55" t="s">
        <v>36788</v>
      </c>
      <c r="H10714" s="55">
        <v>0</v>
      </c>
    </row>
    <row r="10715" spans="1:8" ht="12.5" customHeight="1">
      <c r="A10715" s="55">
        <v>13818</v>
      </c>
      <c r="B10715" s="55">
        <v>7</v>
      </c>
      <c r="C10715" s="55" t="s">
        <v>36789</v>
      </c>
      <c r="D10715" s="55" t="s">
        <v>4649</v>
      </c>
      <c r="E10715" s="55" t="s">
        <v>36790</v>
      </c>
      <c r="F10715" s="55" t="s">
        <v>4651</v>
      </c>
      <c r="G10715" s="55" t="s">
        <v>36791</v>
      </c>
      <c r="H10715" s="55">
        <v>0</v>
      </c>
    </row>
    <row r="10716" spans="1:8" ht="12.5" customHeight="1">
      <c r="A10716" s="55">
        <v>14813</v>
      </c>
      <c r="B10716" s="55">
        <v>7</v>
      </c>
      <c r="C10716" s="55" t="s">
        <v>36792</v>
      </c>
      <c r="D10716" s="55" t="s">
        <v>4649</v>
      </c>
      <c r="E10716" s="55" t="s">
        <v>36793</v>
      </c>
      <c r="F10716" s="55" t="s">
        <v>4651</v>
      </c>
      <c r="G10716" s="55" t="s">
        <v>36794</v>
      </c>
      <c r="H10716" s="55">
        <v>0</v>
      </c>
    </row>
    <row r="10717" spans="1:8" ht="12.5" customHeight="1">
      <c r="A10717" s="55">
        <v>14960</v>
      </c>
      <c r="B10717" s="55">
        <v>7</v>
      </c>
      <c r="C10717" s="55" t="s">
        <v>36795</v>
      </c>
      <c r="D10717" s="55" t="s">
        <v>4649</v>
      </c>
      <c r="E10717" s="55" t="s">
        <v>36796</v>
      </c>
      <c r="F10717" s="55" t="s">
        <v>4651</v>
      </c>
      <c r="G10717" s="55" t="s">
        <v>36797</v>
      </c>
      <c r="H10717" s="55">
        <v>0</v>
      </c>
    </row>
    <row r="10718" spans="1:8" ht="12.5" customHeight="1">
      <c r="A10718" s="55">
        <v>17932</v>
      </c>
      <c r="B10718" s="55">
        <v>7</v>
      </c>
      <c r="C10718" s="55" t="s">
        <v>36798</v>
      </c>
      <c r="D10718" s="55" t="s">
        <v>4649</v>
      </c>
      <c r="E10718" s="55" t="s">
        <v>36799</v>
      </c>
      <c r="F10718" s="55" t="s">
        <v>4651</v>
      </c>
      <c r="G10718" s="55" t="s">
        <v>36800</v>
      </c>
      <c r="H10718" s="55">
        <v>0</v>
      </c>
    </row>
    <row r="10719" spans="1:8" ht="12.5" customHeight="1">
      <c r="A10719" s="55">
        <v>18137</v>
      </c>
      <c r="B10719" s="55">
        <v>7</v>
      </c>
      <c r="C10719" s="55" t="s">
        <v>36801</v>
      </c>
      <c r="D10719" s="55" t="s">
        <v>4649</v>
      </c>
      <c r="E10719" s="55" t="s">
        <v>36802</v>
      </c>
      <c r="F10719" s="55" t="s">
        <v>4651</v>
      </c>
      <c r="G10719" s="55" t="s">
        <v>36803</v>
      </c>
      <c r="H10719" s="55">
        <v>0</v>
      </c>
    </row>
    <row r="10720" spans="1:8" ht="12.5" customHeight="1">
      <c r="A10720" s="55">
        <v>18143</v>
      </c>
      <c r="B10720" s="55">
        <v>7</v>
      </c>
      <c r="C10720" s="55" t="s">
        <v>36804</v>
      </c>
      <c r="D10720" s="55" t="s">
        <v>4649</v>
      </c>
      <c r="E10720" s="55" t="s">
        <v>36805</v>
      </c>
      <c r="F10720" s="55" t="s">
        <v>4651</v>
      </c>
      <c r="G10720" s="55" t="s">
        <v>36806</v>
      </c>
      <c r="H10720" s="55">
        <v>0</v>
      </c>
    </row>
    <row r="10721" spans="1:8" ht="12.5" customHeight="1">
      <c r="A10721" s="55">
        <v>18174</v>
      </c>
      <c r="B10721" s="55">
        <v>7</v>
      </c>
      <c r="C10721" s="55" t="s">
        <v>36807</v>
      </c>
      <c r="D10721" s="55" t="s">
        <v>4649</v>
      </c>
      <c r="E10721" s="55" t="s">
        <v>36808</v>
      </c>
      <c r="F10721" s="55" t="s">
        <v>4651</v>
      </c>
      <c r="G10721" s="55" t="s">
        <v>36809</v>
      </c>
      <c r="H10721" s="55">
        <v>0</v>
      </c>
    </row>
    <row r="10722" spans="1:8" ht="12.5" customHeight="1">
      <c r="A10722" s="55">
        <v>19028</v>
      </c>
      <c r="B10722" s="55">
        <v>7</v>
      </c>
      <c r="C10722" s="55" t="s">
        <v>36810</v>
      </c>
      <c r="D10722" s="55" t="s">
        <v>4649</v>
      </c>
      <c r="E10722" s="55" t="s">
        <v>36811</v>
      </c>
      <c r="F10722" s="55" t="s">
        <v>4651</v>
      </c>
      <c r="G10722" s="55" t="s">
        <v>36812</v>
      </c>
      <c r="H10722" s="55">
        <v>0</v>
      </c>
    </row>
    <row r="10723" spans="1:8" ht="12.5" customHeight="1">
      <c r="A10723" s="55">
        <v>19063</v>
      </c>
      <c r="B10723" s="55">
        <v>7</v>
      </c>
      <c r="C10723" s="55" t="s">
        <v>36813</v>
      </c>
      <c r="D10723" s="55" t="s">
        <v>4649</v>
      </c>
      <c r="E10723" s="55" t="s">
        <v>36814</v>
      </c>
      <c r="F10723" s="55" t="s">
        <v>4651</v>
      </c>
      <c r="G10723" s="55" t="s">
        <v>36815</v>
      </c>
      <c r="H10723" s="55">
        <v>0</v>
      </c>
    </row>
    <row r="10724" spans="1:8" ht="12.5" customHeight="1">
      <c r="A10724" s="55">
        <v>19452</v>
      </c>
      <c r="B10724" s="55">
        <v>7</v>
      </c>
      <c r="C10724" s="55" t="s">
        <v>36816</v>
      </c>
      <c r="D10724" s="55" t="s">
        <v>4649</v>
      </c>
      <c r="E10724" s="55" t="s">
        <v>36817</v>
      </c>
      <c r="F10724" s="55" t="s">
        <v>4651</v>
      </c>
      <c r="G10724" s="55" t="s">
        <v>36818</v>
      </c>
      <c r="H10724" s="55">
        <v>0</v>
      </c>
    </row>
    <row r="10725" spans="1:8" ht="12.5" customHeight="1">
      <c r="A10725" s="55">
        <v>19488</v>
      </c>
      <c r="B10725" s="55">
        <v>7</v>
      </c>
      <c r="C10725" s="55" t="s">
        <v>36819</v>
      </c>
      <c r="D10725" s="55" t="s">
        <v>4649</v>
      </c>
      <c r="E10725" s="55" t="s">
        <v>36820</v>
      </c>
      <c r="F10725" s="55" t="s">
        <v>4651</v>
      </c>
      <c r="G10725" s="55" t="s">
        <v>36821</v>
      </c>
      <c r="H10725" s="55">
        <v>0</v>
      </c>
    </row>
    <row r="10726" spans="1:8" ht="12.5" customHeight="1">
      <c r="A10726" s="55">
        <v>19503</v>
      </c>
      <c r="B10726" s="55">
        <v>7</v>
      </c>
      <c r="C10726" s="55" t="s">
        <v>36822</v>
      </c>
      <c r="D10726" s="55" t="s">
        <v>4649</v>
      </c>
      <c r="E10726" s="55" t="s">
        <v>36823</v>
      </c>
      <c r="F10726" s="55" t="s">
        <v>4651</v>
      </c>
      <c r="G10726" s="55" t="s">
        <v>36824</v>
      </c>
      <c r="H10726" s="55">
        <v>0</v>
      </c>
    </row>
    <row r="10727" spans="1:8" ht="12.5" customHeight="1">
      <c r="A10727" s="55">
        <v>20911</v>
      </c>
      <c r="B10727" s="55">
        <v>7</v>
      </c>
      <c r="C10727" s="55" t="s">
        <v>36825</v>
      </c>
      <c r="D10727" s="55" t="s">
        <v>4649</v>
      </c>
      <c r="E10727" s="55" t="s">
        <v>36826</v>
      </c>
      <c r="F10727" s="55" t="s">
        <v>4651</v>
      </c>
      <c r="G10727" s="55" t="s">
        <v>36827</v>
      </c>
      <c r="H10727" s="55">
        <v>0</v>
      </c>
    </row>
    <row r="10728" spans="1:8" ht="12.5" customHeight="1">
      <c r="A10728" s="55">
        <v>21004</v>
      </c>
      <c r="B10728" s="55">
        <v>7</v>
      </c>
      <c r="C10728" s="55" t="s">
        <v>36828</v>
      </c>
      <c r="D10728" s="55" t="s">
        <v>4649</v>
      </c>
      <c r="E10728" s="55" t="s">
        <v>36829</v>
      </c>
      <c r="F10728" s="55" t="s">
        <v>4651</v>
      </c>
      <c r="G10728" s="55" t="s">
        <v>36830</v>
      </c>
      <c r="H10728" s="55">
        <v>0</v>
      </c>
    </row>
    <row r="10729" spans="1:8" ht="12.5" customHeight="1">
      <c r="A10729" s="55">
        <v>22698</v>
      </c>
      <c r="B10729" s="55">
        <v>7</v>
      </c>
      <c r="C10729" s="55" t="s">
        <v>36831</v>
      </c>
      <c r="D10729" s="55" t="s">
        <v>4649</v>
      </c>
      <c r="E10729" s="55" t="s">
        <v>36832</v>
      </c>
      <c r="F10729" s="55" t="s">
        <v>4651</v>
      </c>
      <c r="G10729" s="55" t="s">
        <v>36833</v>
      </c>
      <c r="H10729" s="55">
        <v>0</v>
      </c>
    </row>
    <row r="10730" spans="1:8" ht="12.5" customHeight="1">
      <c r="A10730" s="55">
        <v>23440</v>
      </c>
      <c r="B10730" s="55">
        <v>7</v>
      </c>
      <c r="C10730" s="55" t="s">
        <v>36834</v>
      </c>
      <c r="D10730" s="55" t="s">
        <v>4649</v>
      </c>
      <c r="E10730" s="55" t="s">
        <v>36835</v>
      </c>
      <c r="F10730" s="55" t="s">
        <v>4651</v>
      </c>
      <c r="G10730" s="55" t="s">
        <v>36836</v>
      </c>
      <c r="H10730" s="55">
        <v>0</v>
      </c>
    </row>
    <row r="10731" spans="1:8" ht="12.5" customHeight="1">
      <c r="A10731" s="55">
        <v>23611</v>
      </c>
      <c r="B10731" s="55">
        <v>7</v>
      </c>
      <c r="C10731" s="55" t="s">
        <v>36837</v>
      </c>
      <c r="D10731" s="55" t="s">
        <v>4649</v>
      </c>
      <c r="E10731" s="55" t="s">
        <v>36838</v>
      </c>
      <c r="F10731" s="55" t="s">
        <v>4651</v>
      </c>
      <c r="G10731" s="55" t="s">
        <v>36839</v>
      </c>
      <c r="H10731" s="55">
        <v>0</v>
      </c>
    </row>
    <row r="10732" spans="1:8" ht="12.5" customHeight="1">
      <c r="A10732" s="55">
        <v>23623</v>
      </c>
      <c r="B10732" s="55">
        <v>7</v>
      </c>
      <c r="C10732" s="55" t="s">
        <v>36840</v>
      </c>
      <c r="D10732" s="55" t="s">
        <v>4649</v>
      </c>
      <c r="E10732" s="55" t="s">
        <v>36841</v>
      </c>
      <c r="F10732" s="55" t="s">
        <v>4651</v>
      </c>
      <c r="G10732" s="55" t="s">
        <v>36842</v>
      </c>
      <c r="H10732" s="55">
        <v>0</v>
      </c>
    </row>
    <row r="10733" spans="1:8" ht="12.5" customHeight="1">
      <c r="A10733" s="55">
        <v>23756</v>
      </c>
      <c r="B10733" s="55">
        <v>7</v>
      </c>
      <c r="C10733" s="55" t="s">
        <v>36843</v>
      </c>
      <c r="D10733" s="55" t="s">
        <v>4649</v>
      </c>
      <c r="E10733" s="55" t="s">
        <v>36844</v>
      </c>
      <c r="F10733" s="55" t="s">
        <v>4651</v>
      </c>
      <c r="G10733" s="55" t="s">
        <v>36845</v>
      </c>
      <c r="H10733" s="55">
        <v>0</v>
      </c>
    </row>
    <row r="10734" spans="1:8" ht="12.5" customHeight="1">
      <c r="A10734" s="55">
        <v>23918</v>
      </c>
      <c r="B10734" s="55">
        <v>7</v>
      </c>
      <c r="C10734" s="55" t="s">
        <v>36846</v>
      </c>
      <c r="D10734" s="55" t="s">
        <v>4649</v>
      </c>
      <c r="E10734" s="55" t="s">
        <v>36847</v>
      </c>
      <c r="F10734" s="55" t="s">
        <v>4651</v>
      </c>
      <c r="G10734" s="55" t="s">
        <v>36848</v>
      </c>
      <c r="H10734" s="55">
        <v>0</v>
      </c>
    </row>
    <row r="10735" spans="1:8" ht="12.5" customHeight="1">
      <c r="A10735" s="55">
        <v>23969</v>
      </c>
      <c r="B10735" s="55">
        <v>7</v>
      </c>
      <c r="C10735" s="55" t="s">
        <v>36849</v>
      </c>
      <c r="D10735" s="55" t="s">
        <v>4649</v>
      </c>
      <c r="E10735" s="55" t="s">
        <v>36850</v>
      </c>
      <c r="F10735" s="55" t="s">
        <v>4651</v>
      </c>
      <c r="G10735" s="55" t="s">
        <v>36851</v>
      </c>
      <c r="H10735" s="55">
        <v>0</v>
      </c>
    </row>
    <row r="10736" spans="1:8" ht="12.5" customHeight="1">
      <c r="A10736" s="55">
        <v>23972</v>
      </c>
      <c r="B10736" s="55">
        <v>7</v>
      </c>
      <c r="C10736" s="55" t="s">
        <v>36852</v>
      </c>
      <c r="D10736" s="55" t="s">
        <v>4649</v>
      </c>
      <c r="E10736" s="55" t="s">
        <v>36853</v>
      </c>
      <c r="F10736" s="55" t="s">
        <v>4651</v>
      </c>
      <c r="G10736" s="55" t="s">
        <v>36854</v>
      </c>
      <c r="H10736" s="55">
        <v>0</v>
      </c>
    </row>
    <row r="10737" spans="1:8" ht="12.5" customHeight="1">
      <c r="A10737" s="55">
        <v>24056</v>
      </c>
      <c r="B10737" s="55">
        <v>7</v>
      </c>
      <c r="C10737" s="55" t="s">
        <v>36855</v>
      </c>
      <c r="D10737" s="55" t="s">
        <v>4649</v>
      </c>
      <c r="E10737" s="55" t="s">
        <v>36856</v>
      </c>
      <c r="F10737" s="55" t="s">
        <v>4651</v>
      </c>
      <c r="G10737" s="55" t="s">
        <v>36857</v>
      </c>
      <c r="H10737" s="55">
        <v>0</v>
      </c>
    </row>
    <row r="10738" spans="1:8" ht="12.5" customHeight="1">
      <c r="A10738" s="55">
        <v>24209</v>
      </c>
      <c r="B10738" s="55">
        <v>7</v>
      </c>
      <c r="C10738" s="55" t="s">
        <v>36858</v>
      </c>
      <c r="D10738" s="55" t="s">
        <v>4649</v>
      </c>
      <c r="E10738" s="55" t="s">
        <v>36859</v>
      </c>
      <c r="F10738" s="55" t="s">
        <v>4651</v>
      </c>
      <c r="G10738" s="55" t="s">
        <v>36860</v>
      </c>
      <c r="H10738" s="55">
        <v>0</v>
      </c>
    </row>
    <row r="10739" spans="1:8" ht="12.5" customHeight="1">
      <c r="A10739" s="55">
        <v>24709</v>
      </c>
      <c r="B10739" s="55">
        <v>7</v>
      </c>
      <c r="C10739" s="55" t="s">
        <v>36861</v>
      </c>
      <c r="D10739" s="55" t="s">
        <v>4649</v>
      </c>
      <c r="E10739" s="55" t="s">
        <v>36862</v>
      </c>
      <c r="F10739" s="55" t="s">
        <v>4651</v>
      </c>
      <c r="G10739" s="55" t="s">
        <v>36863</v>
      </c>
      <c r="H10739" s="55">
        <v>0</v>
      </c>
    </row>
    <row r="10740" spans="1:8" ht="12.5" customHeight="1">
      <c r="A10740" s="55">
        <v>25452</v>
      </c>
      <c r="B10740" s="55">
        <v>7</v>
      </c>
      <c r="C10740" s="55" t="s">
        <v>36864</v>
      </c>
      <c r="D10740" s="55" t="s">
        <v>4649</v>
      </c>
      <c r="E10740" s="55" t="s">
        <v>36865</v>
      </c>
      <c r="F10740" s="55" t="s">
        <v>4651</v>
      </c>
      <c r="G10740" s="55" t="s">
        <v>36866</v>
      </c>
      <c r="H10740" s="55">
        <v>0</v>
      </c>
    </row>
    <row r="10741" spans="1:8" ht="12.5" customHeight="1">
      <c r="A10741" s="55">
        <v>26861</v>
      </c>
      <c r="B10741" s="55">
        <v>7</v>
      </c>
      <c r="C10741" s="55" t="s">
        <v>36867</v>
      </c>
      <c r="D10741" s="55" t="s">
        <v>4649</v>
      </c>
      <c r="E10741" s="55" t="s">
        <v>36868</v>
      </c>
      <c r="F10741" s="55" t="s">
        <v>4651</v>
      </c>
      <c r="G10741" s="55" t="s">
        <v>36869</v>
      </c>
      <c r="H10741" s="55">
        <v>0</v>
      </c>
    </row>
    <row r="10742" spans="1:8" ht="12.5" customHeight="1">
      <c r="A10742" s="55">
        <v>27881</v>
      </c>
      <c r="B10742" s="55">
        <v>7</v>
      </c>
      <c r="C10742" s="55" t="s">
        <v>36870</v>
      </c>
      <c r="D10742" s="55" t="s">
        <v>4649</v>
      </c>
      <c r="E10742" s="55" t="s">
        <v>36871</v>
      </c>
      <c r="F10742" s="55" t="s">
        <v>4651</v>
      </c>
      <c r="G10742" s="55" t="s">
        <v>36872</v>
      </c>
      <c r="H10742" s="55">
        <v>0</v>
      </c>
    </row>
    <row r="10743" spans="1:8" ht="12.5" customHeight="1">
      <c r="A10743" s="55">
        <v>28529</v>
      </c>
      <c r="B10743" s="55">
        <v>7</v>
      </c>
      <c r="C10743" s="55" t="s">
        <v>36873</v>
      </c>
      <c r="D10743" s="55" t="s">
        <v>4649</v>
      </c>
      <c r="E10743" s="55" t="s">
        <v>36874</v>
      </c>
      <c r="F10743" s="55" t="s">
        <v>4651</v>
      </c>
      <c r="G10743" s="55" t="s">
        <v>36875</v>
      </c>
      <c r="H10743" s="55">
        <v>0</v>
      </c>
    </row>
    <row r="10744" spans="1:8" ht="12.5" customHeight="1">
      <c r="A10744" s="55">
        <v>29415</v>
      </c>
      <c r="B10744" s="55">
        <v>7</v>
      </c>
      <c r="C10744" s="55" t="s">
        <v>36876</v>
      </c>
      <c r="D10744" s="55" t="s">
        <v>4649</v>
      </c>
      <c r="E10744" s="55" t="s">
        <v>36877</v>
      </c>
      <c r="F10744" s="55" t="s">
        <v>4651</v>
      </c>
      <c r="G10744" s="55" t="s">
        <v>36878</v>
      </c>
      <c r="H10744" s="55">
        <v>0</v>
      </c>
    </row>
    <row r="10745" spans="1:8" ht="12.5" customHeight="1">
      <c r="A10745" s="55">
        <v>29483</v>
      </c>
      <c r="B10745" s="55">
        <v>7</v>
      </c>
      <c r="C10745" s="55" t="s">
        <v>36879</v>
      </c>
      <c r="D10745" s="55" t="s">
        <v>4649</v>
      </c>
      <c r="E10745" s="55" t="s">
        <v>36880</v>
      </c>
      <c r="F10745" s="55" t="s">
        <v>4651</v>
      </c>
      <c r="G10745" s="55" t="s">
        <v>36881</v>
      </c>
      <c r="H10745" s="55">
        <v>0</v>
      </c>
    </row>
    <row r="10746" spans="1:8" ht="12.5" customHeight="1">
      <c r="A10746" s="55">
        <v>11597</v>
      </c>
      <c r="B10746" s="55">
        <v>7</v>
      </c>
      <c r="C10746" s="55" t="s">
        <v>36882</v>
      </c>
      <c r="D10746" s="55" t="s">
        <v>4649</v>
      </c>
      <c r="E10746" s="55" t="s">
        <v>36883</v>
      </c>
      <c r="F10746" s="55" t="s">
        <v>4651</v>
      </c>
      <c r="G10746" s="55" t="s">
        <v>36884</v>
      </c>
      <c r="H10746" s="55">
        <v>0</v>
      </c>
    </row>
    <row r="10747" spans="1:8" ht="12.5" customHeight="1">
      <c r="A10747" s="55">
        <v>12132</v>
      </c>
      <c r="B10747" s="55">
        <v>7</v>
      </c>
      <c r="C10747" s="55" t="s">
        <v>36885</v>
      </c>
      <c r="D10747" s="55" t="s">
        <v>4649</v>
      </c>
      <c r="E10747" s="55" t="s">
        <v>36886</v>
      </c>
      <c r="F10747" s="55" t="s">
        <v>4651</v>
      </c>
      <c r="G10747" s="55" t="s">
        <v>36887</v>
      </c>
      <c r="H10747" s="55">
        <v>0</v>
      </c>
    </row>
    <row r="10748" spans="1:8" ht="12.5" customHeight="1">
      <c r="A10748" s="55">
        <v>12313</v>
      </c>
      <c r="B10748" s="55">
        <v>7</v>
      </c>
      <c r="C10748" s="55" t="s">
        <v>36888</v>
      </c>
      <c r="D10748" s="55" t="s">
        <v>4649</v>
      </c>
      <c r="E10748" s="55" t="s">
        <v>36889</v>
      </c>
      <c r="F10748" s="55" t="s">
        <v>4651</v>
      </c>
      <c r="G10748" s="55" t="s">
        <v>36890</v>
      </c>
      <c r="H10748" s="55">
        <v>0</v>
      </c>
    </row>
    <row r="10749" spans="1:8" ht="12.5" customHeight="1">
      <c r="A10749" s="55">
        <v>13510</v>
      </c>
      <c r="B10749" s="55">
        <v>7</v>
      </c>
      <c r="C10749" s="55" t="s">
        <v>36891</v>
      </c>
      <c r="D10749" s="55" t="s">
        <v>4649</v>
      </c>
      <c r="E10749" s="55" t="s">
        <v>36892</v>
      </c>
      <c r="F10749" s="55" t="s">
        <v>4651</v>
      </c>
      <c r="G10749" s="55" t="s">
        <v>36893</v>
      </c>
      <c r="H10749" s="55">
        <v>0</v>
      </c>
    </row>
    <row r="10750" spans="1:8" ht="12.5" customHeight="1">
      <c r="A10750" s="55">
        <v>13835</v>
      </c>
      <c r="B10750" s="55">
        <v>7</v>
      </c>
      <c r="C10750" s="55" t="s">
        <v>36894</v>
      </c>
      <c r="D10750" s="55" t="s">
        <v>4649</v>
      </c>
      <c r="E10750" s="55" t="s">
        <v>36895</v>
      </c>
      <c r="F10750" s="55" t="s">
        <v>4651</v>
      </c>
      <c r="G10750" s="55" t="s">
        <v>36896</v>
      </c>
      <c r="H10750" s="55">
        <v>0</v>
      </c>
    </row>
    <row r="10751" spans="1:8" ht="12.5" customHeight="1">
      <c r="A10751" s="55">
        <v>14424</v>
      </c>
      <c r="B10751" s="55">
        <v>7</v>
      </c>
      <c r="C10751" s="55" t="s">
        <v>36897</v>
      </c>
      <c r="D10751" s="55" t="s">
        <v>4649</v>
      </c>
      <c r="E10751" s="55" t="s">
        <v>36898</v>
      </c>
      <c r="F10751" s="55" t="s">
        <v>4651</v>
      </c>
      <c r="G10751" s="55" t="s">
        <v>36899</v>
      </c>
      <c r="H10751" s="55">
        <v>0</v>
      </c>
    </row>
    <row r="10752" spans="1:8" ht="12.5" customHeight="1">
      <c r="A10752" s="55">
        <v>14708</v>
      </c>
      <c r="B10752" s="55">
        <v>7</v>
      </c>
      <c r="C10752" s="55" t="s">
        <v>36900</v>
      </c>
      <c r="D10752" s="55" t="s">
        <v>4649</v>
      </c>
      <c r="E10752" s="55" t="s">
        <v>36901</v>
      </c>
      <c r="F10752" s="55" t="s">
        <v>4651</v>
      </c>
      <c r="G10752" s="55" t="s">
        <v>36902</v>
      </c>
      <c r="H10752" s="55">
        <v>0</v>
      </c>
    </row>
    <row r="10753" spans="1:8" ht="12.5" customHeight="1">
      <c r="A10753" s="55">
        <v>15099</v>
      </c>
      <c r="B10753" s="55">
        <v>7</v>
      </c>
      <c r="C10753" s="55" t="s">
        <v>36903</v>
      </c>
      <c r="D10753" s="55" t="s">
        <v>4649</v>
      </c>
      <c r="E10753" s="55" t="s">
        <v>36904</v>
      </c>
      <c r="F10753" s="55" t="s">
        <v>4651</v>
      </c>
      <c r="G10753" s="55" t="s">
        <v>36905</v>
      </c>
      <c r="H10753" s="55">
        <v>0</v>
      </c>
    </row>
    <row r="10754" spans="1:8" ht="12.5" customHeight="1">
      <c r="A10754" s="55">
        <v>15924</v>
      </c>
      <c r="B10754" s="55">
        <v>7</v>
      </c>
      <c r="C10754" s="55" t="s">
        <v>36906</v>
      </c>
      <c r="D10754" s="55" t="s">
        <v>4649</v>
      </c>
      <c r="E10754" s="55" t="s">
        <v>36907</v>
      </c>
      <c r="F10754" s="55" t="s">
        <v>4651</v>
      </c>
      <c r="G10754" s="55" t="s">
        <v>36908</v>
      </c>
      <c r="H10754" s="55">
        <v>0</v>
      </c>
    </row>
    <row r="10755" spans="1:8" ht="12.5" customHeight="1">
      <c r="A10755" s="55">
        <v>16262</v>
      </c>
      <c r="B10755" s="55">
        <v>7</v>
      </c>
      <c r="C10755" s="55" t="s">
        <v>36909</v>
      </c>
      <c r="D10755" s="55" t="s">
        <v>4649</v>
      </c>
      <c r="E10755" s="55" t="s">
        <v>36910</v>
      </c>
      <c r="F10755" s="55" t="s">
        <v>4651</v>
      </c>
      <c r="G10755" s="55" t="s">
        <v>36911</v>
      </c>
      <c r="H10755" s="55">
        <v>0</v>
      </c>
    </row>
    <row r="10756" spans="1:8" ht="12.5" customHeight="1">
      <c r="A10756" s="55">
        <v>19491</v>
      </c>
      <c r="B10756" s="55">
        <v>7</v>
      </c>
      <c r="C10756" s="55" t="s">
        <v>36912</v>
      </c>
      <c r="D10756" s="55" t="s">
        <v>4649</v>
      </c>
      <c r="E10756" s="55" t="s">
        <v>36913</v>
      </c>
      <c r="F10756" s="55" t="s">
        <v>4651</v>
      </c>
      <c r="G10756" s="55" t="s">
        <v>36914</v>
      </c>
      <c r="H10756" s="55">
        <v>0</v>
      </c>
    </row>
    <row r="10757" spans="1:8" ht="12.5" customHeight="1">
      <c r="A10757" s="55">
        <v>20175</v>
      </c>
      <c r="B10757" s="55">
        <v>7</v>
      </c>
      <c r="C10757" s="55" t="s">
        <v>36915</v>
      </c>
      <c r="D10757" s="55" t="s">
        <v>4649</v>
      </c>
      <c r="E10757" s="55" t="s">
        <v>36916</v>
      </c>
      <c r="F10757" s="55" t="s">
        <v>4651</v>
      </c>
      <c r="G10757" s="55" t="s">
        <v>36917</v>
      </c>
      <c r="H10757" s="55">
        <v>0</v>
      </c>
    </row>
    <row r="10758" spans="1:8" ht="12.5" customHeight="1">
      <c r="A10758" s="55">
        <v>20934</v>
      </c>
      <c r="B10758" s="55">
        <v>7</v>
      </c>
      <c r="C10758" s="55" t="s">
        <v>36918</v>
      </c>
      <c r="D10758" s="55" t="s">
        <v>4649</v>
      </c>
      <c r="E10758" s="55" t="s">
        <v>36919</v>
      </c>
      <c r="F10758" s="55" t="s">
        <v>4651</v>
      </c>
      <c r="G10758" s="55" t="s">
        <v>36920</v>
      </c>
      <c r="H10758" s="55">
        <v>0</v>
      </c>
    </row>
    <row r="10759" spans="1:8" ht="12.5" customHeight="1">
      <c r="A10759" s="55">
        <v>21530</v>
      </c>
      <c r="B10759" s="55">
        <v>7</v>
      </c>
      <c r="C10759" s="55" t="s">
        <v>36921</v>
      </c>
      <c r="D10759" s="55" t="s">
        <v>4649</v>
      </c>
      <c r="E10759" s="55" t="s">
        <v>36922</v>
      </c>
      <c r="F10759" s="55" t="s">
        <v>4651</v>
      </c>
      <c r="G10759" s="55" t="s">
        <v>36923</v>
      </c>
      <c r="H10759" s="55">
        <v>0</v>
      </c>
    </row>
    <row r="10760" spans="1:8" ht="12.5" customHeight="1">
      <c r="A10760" s="55">
        <v>22443</v>
      </c>
      <c r="B10760" s="55">
        <v>7</v>
      </c>
      <c r="C10760" s="55" t="s">
        <v>36924</v>
      </c>
      <c r="D10760" s="55" t="s">
        <v>4649</v>
      </c>
      <c r="E10760" s="55" t="s">
        <v>36925</v>
      </c>
      <c r="F10760" s="55" t="s">
        <v>4651</v>
      </c>
      <c r="G10760" s="55" t="s">
        <v>36926</v>
      </c>
      <c r="H10760" s="55">
        <v>0</v>
      </c>
    </row>
    <row r="10761" spans="1:8" ht="12.5" customHeight="1">
      <c r="A10761" s="55">
        <v>22648</v>
      </c>
      <c r="B10761" s="55">
        <v>7</v>
      </c>
      <c r="C10761" s="55" t="s">
        <v>36927</v>
      </c>
      <c r="D10761" s="55" t="s">
        <v>4649</v>
      </c>
      <c r="E10761" s="55" t="s">
        <v>36928</v>
      </c>
      <c r="F10761" s="55" t="s">
        <v>4651</v>
      </c>
      <c r="G10761" s="55" t="s">
        <v>36929</v>
      </c>
      <c r="H10761" s="55">
        <v>0</v>
      </c>
    </row>
    <row r="10762" spans="1:8" ht="12.5" customHeight="1">
      <c r="A10762" s="55">
        <v>24082</v>
      </c>
      <c r="B10762" s="55">
        <v>7</v>
      </c>
      <c r="C10762" s="55" t="s">
        <v>36930</v>
      </c>
      <c r="D10762" s="55" t="s">
        <v>4649</v>
      </c>
      <c r="E10762" s="55" t="s">
        <v>36931</v>
      </c>
      <c r="F10762" s="55" t="s">
        <v>4651</v>
      </c>
      <c r="G10762" s="55" t="s">
        <v>36932</v>
      </c>
      <c r="H10762" s="55">
        <v>0</v>
      </c>
    </row>
    <row r="10763" spans="1:8" ht="12.5" customHeight="1">
      <c r="A10763" s="55">
        <v>24110</v>
      </c>
      <c r="B10763" s="55">
        <v>7</v>
      </c>
      <c r="C10763" s="55" t="s">
        <v>36933</v>
      </c>
      <c r="D10763" s="55" t="s">
        <v>4649</v>
      </c>
      <c r="E10763" s="55" t="s">
        <v>36934</v>
      </c>
      <c r="F10763" s="55" t="s">
        <v>4651</v>
      </c>
      <c r="G10763" s="55" t="s">
        <v>36935</v>
      </c>
      <c r="H10763" s="55">
        <v>0</v>
      </c>
    </row>
    <row r="10764" spans="1:8" ht="12.5" customHeight="1">
      <c r="A10764" s="55">
        <v>24123</v>
      </c>
      <c r="B10764" s="55">
        <v>7</v>
      </c>
      <c r="C10764" s="55" t="s">
        <v>36936</v>
      </c>
      <c r="D10764" s="55" t="s">
        <v>4649</v>
      </c>
      <c r="E10764" s="55" t="s">
        <v>36937</v>
      </c>
      <c r="F10764" s="55" t="s">
        <v>4651</v>
      </c>
      <c r="G10764" s="55" t="s">
        <v>36938</v>
      </c>
      <c r="H10764" s="55">
        <v>0</v>
      </c>
    </row>
    <row r="10765" spans="1:8" ht="12.5" customHeight="1">
      <c r="A10765" s="55">
        <v>24194</v>
      </c>
      <c r="B10765" s="55">
        <v>7</v>
      </c>
      <c r="C10765" s="55" t="s">
        <v>36939</v>
      </c>
      <c r="D10765" s="55" t="s">
        <v>4649</v>
      </c>
      <c r="E10765" s="55" t="s">
        <v>36940</v>
      </c>
      <c r="F10765" s="55" t="s">
        <v>4651</v>
      </c>
      <c r="G10765" s="55" t="s">
        <v>36941</v>
      </c>
      <c r="H10765" s="55">
        <v>0</v>
      </c>
    </row>
    <row r="10766" spans="1:8" ht="12.5" customHeight="1">
      <c r="A10766" s="55">
        <v>25532</v>
      </c>
      <c r="B10766" s="55">
        <v>7</v>
      </c>
      <c r="C10766" s="55" t="s">
        <v>36942</v>
      </c>
      <c r="D10766" s="55" t="s">
        <v>4649</v>
      </c>
      <c r="E10766" s="55" t="s">
        <v>36943</v>
      </c>
      <c r="F10766" s="55" t="s">
        <v>4651</v>
      </c>
      <c r="G10766" s="55" t="s">
        <v>36944</v>
      </c>
      <c r="H10766" s="55">
        <v>0</v>
      </c>
    </row>
    <row r="10767" spans="1:8" ht="12.5" customHeight="1">
      <c r="A10767" s="55">
        <v>25619</v>
      </c>
      <c r="B10767" s="55">
        <v>7</v>
      </c>
      <c r="C10767" s="55" t="s">
        <v>36945</v>
      </c>
      <c r="D10767" s="55" t="s">
        <v>4649</v>
      </c>
      <c r="E10767" s="55" t="s">
        <v>36946</v>
      </c>
      <c r="F10767" s="55" t="s">
        <v>4651</v>
      </c>
      <c r="G10767" s="55" t="s">
        <v>36947</v>
      </c>
      <c r="H10767" s="55">
        <v>0</v>
      </c>
    </row>
    <row r="10768" spans="1:8" ht="12.5" customHeight="1">
      <c r="A10768" s="55">
        <v>25644</v>
      </c>
      <c r="B10768" s="55">
        <v>7</v>
      </c>
      <c r="C10768" s="55" t="s">
        <v>36948</v>
      </c>
      <c r="D10768" s="55" t="s">
        <v>4649</v>
      </c>
      <c r="E10768" s="55" t="s">
        <v>36949</v>
      </c>
      <c r="F10768" s="55" t="s">
        <v>4651</v>
      </c>
      <c r="G10768" s="55" t="s">
        <v>36950</v>
      </c>
      <c r="H10768" s="55">
        <v>0</v>
      </c>
    </row>
    <row r="10769" spans="1:8" ht="12.5" customHeight="1">
      <c r="A10769" s="55">
        <v>25693</v>
      </c>
      <c r="B10769" s="55">
        <v>7</v>
      </c>
      <c r="C10769" s="55" t="s">
        <v>36951</v>
      </c>
      <c r="D10769" s="55" t="s">
        <v>4649</v>
      </c>
      <c r="E10769" s="55" t="s">
        <v>36952</v>
      </c>
      <c r="F10769" s="55" t="s">
        <v>4651</v>
      </c>
      <c r="G10769" s="55" t="s">
        <v>36953</v>
      </c>
      <c r="H10769" s="55">
        <v>0</v>
      </c>
    </row>
    <row r="10770" spans="1:8" ht="12.5" customHeight="1">
      <c r="A10770" s="55">
        <v>26371</v>
      </c>
      <c r="B10770" s="55">
        <v>7</v>
      </c>
      <c r="C10770" s="55" t="s">
        <v>36954</v>
      </c>
      <c r="D10770" s="55" t="s">
        <v>4649</v>
      </c>
      <c r="E10770" s="55" t="s">
        <v>36955</v>
      </c>
      <c r="F10770" s="55" t="s">
        <v>4651</v>
      </c>
      <c r="G10770" s="55" t="s">
        <v>36956</v>
      </c>
      <c r="H10770" s="55">
        <v>0</v>
      </c>
    </row>
    <row r="10771" spans="1:8" ht="12.5" customHeight="1">
      <c r="A10771" s="55">
        <v>26391</v>
      </c>
      <c r="B10771" s="55">
        <v>7</v>
      </c>
      <c r="C10771" s="55" t="s">
        <v>36957</v>
      </c>
      <c r="D10771" s="55" t="s">
        <v>4649</v>
      </c>
      <c r="E10771" s="55" t="s">
        <v>36958</v>
      </c>
      <c r="F10771" s="55" t="s">
        <v>4651</v>
      </c>
      <c r="G10771" s="55" t="s">
        <v>36959</v>
      </c>
      <c r="H10771" s="55">
        <v>0</v>
      </c>
    </row>
    <row r="10772" spans="1:8" ht="12.5" customHeight="1">
      <c r="A10772" s="55">
        <v>28725</v>
      </c>
      <c r="B10772" s="55">
        <v>7</v>
      </c>
      <c r="C10772" s="55" t="s">
        <v>36960</v>
      </c>
      <c r="D10772" s="55" t="s">
        <v>4649</v>
      </c>
      <c r="E10772" s="55" t="s">
        <v>36961</v>
      </c>
      <c r="F10772" s="55" t="s">
        <v>4651</v>
      </c>
      <c r="G10772" s="55" t="s">
        <v>36962</v>
      </c>
      <c r="H10772" s="55">
        <v>0</v>
      </c>
    </row>
    <row r="10773" spans="1:8" ht="12.5" customHeight="1">
      <c r="A10773" s="55">
        <v>29405</v>
      </c>
      <c r="B10773" s="55">
        <v>7</v>
      </c>
      <c r="C10773" s="55" t="s">
        <v>36963</v>
      </c>
      <c r="D10773" s="55" t="s">
        <v>4649</v>
      </c>
      <c r="E10773" s="55" t="s">
        <v>36964</v>
      </c>
      <c r="F10773" s="55" t="s">
        <v>4651</v>
      </c>
      <c r="G10773" s="55" t="s">
        <v>36965</v>
      </c>
      <c r="H10773" s="55">
        <v>0</v>
      </c>
    </row>
    <row r="10774" spans="1:8" ht="12.5" customHeight="1">
      <c r="A10774" s="55">
        <v>29447</v>
      </c>
      <c r="B10774" s="55">
        <v>7</v>
      </c>
      <c r="C10774" s="55" t="s">
        <v>36966</v>
      </c>
      <c r="D10774" s="55" t="s">
        <v>4649</v>
      </c>
      <c r="E10774" s="55" t="s">
        <v>36967</v>
      </c>
      <c r="F10774" s="55" t="s">
        <v>4651</v>
      </c>
      <c r="G10774" s="55" t="s">
        <v>36968</v>
      </c>
      <c r="H10774" s="55">
        <v>0</v>
      </c>
    </row>
    <row r="10775" spans="1:8" ht="12.5" customHeight="1">
      <c r="A10775" s="55">
        <v>11606</v>
      </c>
      <c r="B10775" s="55">
        <v>7</v>
      </c>
      <c r="C10775" s="55" t="s">
        <v>36969</v>
      </c>
      <c r="D10775" s="55" t="s">
        <v>4649</v>
      </c>
      <c r="E10775" s="55" t="s">
        <v>36970</v>
      </c>
      <c r="F10775" s="55" t="s">
        <v>4651</v>
      </c>
      <c r="G10775" s="55" t="s">
        <v>36971</v>
      </c>
      <c r="H10775" s="55">
        <v>0</v>
      </c>
    </row>
    <row r="10776" spans="1:8" ht="12.5" customHeight="1">
      <c r="A10776" s="55">
        <v>12466</v>
      </c>
      <c r="B10776" s="55">
        <v>7</v>
      </c>
      <c r="C10776" s="55" t="s">
        <v>36972</v>
      </c>
      <c r="D10776" s="55" t="s">
        <v>4649</v>
      </c>
      <c r="E10776" s="55" t="s">
        <v>36973</v>
      </c>
      <c r="F10776" s="55" t="s">
        <v>4651</v>
      </c>
      <c r="G10776" s="55" t="s">
        <v>36974</v>
      </c>
      <c r="H10776" s="55">
        <v>0</v>
      </c>
    </row>
    <row r="10777" spans="1:8" ht="12.5" customHeight="1">
      <c r="A10777" s="55">
        <v>12656</v>
      </c>
      <c r="B10777" s="55">
        <v>7</v>
      </c>
      <c r="C10777" s="55" t="s">
        <v>36975</v>
      </c>
      <c r="D10777" s="55" t="s">
        <v>4649</v>
      </c>
      <c r="E10777" s="55" t="s">
        <v>36976</v>
      </c>
      <c r="F10777" s="55" t="s">
        <v>4651</v>
      </c>
      <c r="G10777" s="55" t="s">
        <v>36977</v>
      </c>
      <c r="H10777" s="55">
        <v>0</v>
      </c>
    </row>
    <row r="10778" spans="1:8" ht="12.5" customHeight="1">
      <c r="A10778" s="55">
        <v>12661</v>
      </c>
      <c r="B10778" s="55">
        <v>7</v>
      </c>
      <c r="C10778" s="55" t="s">
        <v>36978</v>
      </c>
      <c r="D10778" s="55" t="s">
        <v>4649</v>
      </c>
      <c r="E10778" s="55" t="s">
        <v>36979</v>
      </c>
      <c r="F10778" s="55" t="s">
        <v>4651</v>
      </c>
      <c r="G10778" s="55" t="s">
        <v>36980</v>
      </c>
      <c r="H10778" s="55">
        <v>0</v>
      </c>
    </row>
    <row r="10779" spans="1:8" ht="12.5" customHeight="1">
      <c r="A10779" s="55">
        <v>12805</v>
      </c>
      <c r="B10779" s="55">
        <v>7</v>
      </c>
      <c r="C10779" s="55" t="s">
        <v>36981</v>
      </c>
      <c r="D10779" s="55" t="s">
        <v>4649</v>
      </c>
      <c r="E10779" s="55" t="s">
        <v>36982</v>
      </c>
      <c r="F10779" s="55" t="s">
        <v>4651</v>
      </c>
      <c r="G10779" s="55" t="s">
        <v>36983</v>
      </c>
      <c r="H10779" s="55">
        <v>0</v>
      </c>
    </row>
    <row r="10780" spans="1:8" ht="12.5" customHeight="1">
      <c r="A10780" s="55">
        <v>13405</v>
      </c>
      <c r="B10780" s="55">
        <v>7</v>
      </c>
      <c r="C10780" s="55" t="s">
        <v>36984</v>
      </c>
      <c r="D10780" s="55" t="s">
        <v>4649</v>
      </c>
      <c r="E10780" s="55" t="s">
        <v>36985</v>
      </c>
      <c r="F10780" s="55" t="s">
        <v>4651</v>
      </c>
      <c r="G10780" s="55" t="s">
        <v>36986</v>
      </c>
      <c r="H10780" s="55">
        <v>0</v>
      </c>
    </row>
    <row r="10781" spans="1:8" ht="12.5" customHeight="1">
      <c r="A10781" s="55">
        <v>13839</v>
      </c>
      <c r="B10781" s="55">
        <v>7</v>
      </c>
      <c r="C10781" s="55" t="s">
        <v>36987</v>
      </c>
      <c r="D10781" s="55" t="s">
        <v>4649</v>
      </c>
      <c r="E10781" s="55" t="s">
        <v>36988</v>
      </c>
      <c r="F10781" s="55" t="s">
        <v>4651</v>
      </c>
      <c r="G10781" s="55" t="s">
        <v>36989</v>
      </c>
      <c r="H10781" s="55">
        <v>0</v>
      </c>
    </row>
    <row r="10782" spans="1:8" ht="12.5" customHeight="1">
      <c r="A10782" s="55">
        <v>14135</v>
      </c>
      <c r="B10782" s="55">
        <v>7</v>
      </c>
      <c r="C10782" s="55" t="s">
        <v>36990</v>
      </c>
      <c r="D10782" s="55" t="s">
        <v>4649</v>
      </c>
      <c r="E10782" s="55" t="s">
        <v>36991</v>
      </c>
      <c r="F10782" s="55" t="s">
        <v>4651</v>
      </c>
      <c r="G10782" s="55" t="s">
        <v>36992</v>
      </c>
      <c r="H10782" s="55">
        <v>0</v>
      </c>
    </row>
    <row r="10783" spans="1:8" ht="12.5" customHeight="1">
      <c r="A10783" s="55">
        <v>14144</v>
      </c>
      <c r="B10783" s="55">
        <v>7</v>
      </c>
      <c r="C10783" s="55" t="s">
        <v>36993</v>
      </c>
      <c r="D10783" s="55" t="s">
        <v>4649</v>
      </c>
      <c r="E10783" s="55" t="s">
        <v>36994</v>
      </c>
      <c r="F10783" s="55" t="s">
        <v>4651</v>
      </c>
      <c r="G10783" s="55" t="s">
        <v>36995</v>
      </c>
      <c r="H10783" s="55">
        <v>0</v>
      </c>
    </row>
    <row r="10784" spans="1:8" ht="12.5" customHeight="1">
      <c r="A10784" s="55">
        <v>15082</v>
      </c>
      <c r="B10784" s="55">
        <v>7</v>
      </c>
      <c r="C10784" s="55" t="s">
        <v>36996</v>
      </c>
      <c r="D10784" s="55" t="s">
        <v>4649</v>
      </c>
      <c r="E10784" s="55" t="s">
        <v>36997</v>
      </c>
      <c r="F10784" s="55" t="s">
        <v>4651</v>
      </c>
      <c r="G10784" s="55" t="s">
        <v>36998</v>
      </c>
      <c r="H10784" s="55">
        <v>0</v>
      </c>
    </row>
    <row r="10785" spans="1:8" ht="12.5" customHeight="1">
      <c r="A10785" s="55">
        <v>15920</v>
      </c>
      <c r="B10785" s="55">
        <v>7</v>
      </c>
      <c r="C10785" s="55" t="s">
        <v>36999</v>
      </c>
      <c r="D10785" s="55" t="s">
        <v>4649</v>
      </c>
      <c r="E10785" s="55" t="s">
        <v>37000</v>
      </c>
      <c r="F10785" s="55" t="s">
        <v>4651</v>
      </c>
      <c r="G10785" s="55" t="s">
        <v>37001</v>
      </c>
      <c r="H10785" s="55">
        <v>0</v>
      </c>
    </row>
    <row r="10786" spans="1:8" ht="12.5" customHeight="1">
      <c r="A10786" s="55">
        <v>16322</v>
      </c>
      <c r="B10786" s="55">
        <v>7</v>
      </c>
      <c r="C10786" s="55" t="s">
        <v>37002</v>
      </c>
      <c r="D10786" s="55" t="s">
        <v>4649</v>
      </c>
      <c r="E10786" s="55" t="s">
        <v>37003</v>
      </c>
      <c r="F10786" s="55" t="s">
        <v>4651</v>
      </c>
      <c r="G10786" s="55" t="s">
        <v>37004</v>
      </c>
      <c r="H10786" s="55">
        <v>0</v>
      </c>
    </row>
    <row r="10787" spans="1:8" ht="12.5" customHeight="1">
      <c r="A10787" s="55">
        <v>16548</v>
      </c>
      <c r="B10787" s="55">
        <v>7</v>
      </c>
      <c r="C10787" s="55" t="s">
        <v>37005</v>
      </c>
      <c r="D10787" s="55" t="s">
        <v>4649</v>
      </c>
      <c r="E10787" s="55" t="s">
        <v>37006</v>
      </c>
      <c r="F10787" s="55" t="s">
        <v>4651</v>
      </c>
      <c r="G10787" s="55" t="s">
        <v>37007</v>
      </c>
      <c r="H10787" s="55">
        <v>0</v>
      </c>
    </row>
    <row r="10788" spans="1:8" ht="12.5" customHeight="1">
      <c r="A10788" s="55">
        <v>17823</v>
      </c>
      <c r="B10788" s="55">
        <v>7</v>
      </c>
      <c r="C10788" s="55" t="s">
        <v>37008</v>
      </c>
      <c r="D10788" s="55" t="s">
        <v>4649</v>
      </c>
      <c r="E10788" s="55" t="s">
        <v>37009</v>
      </c>
      <c r="F10788" s="55" t="s">
        <v>4651</v>
      </c>
      <c r="G10788" s="55" t="s">
        <v>37010</v>
      </c>
      <c r="H10788" s="55">
        <v>0</v>
      </c>
    </row>
    <row r="10789" spans="1:8" ht="12.5" customHeight="1">
      <c r="A10789" s="55">
        <v>17899</v>
      </c>
      <c r="B10789" s="55">
        <v>7</v>
      </c>
      <c r="C10789" s="55" t="s">
        <v>37011</v>
      </c>
      <c r="D10789" s="55" t="s">
        <v>4649</v>
      </c>
      <c r="E10789" s="55" t="s">
        <v>37012</v>
      </c>
      <c r="F10789" s="55" t="s">
        <v>4651</v>
      </c>
      <c r="G10789" s="55" t="s">
        <v>37013</v>
      </c>
      <c r="H10789" s="55">
        <v>0</v>
      </c>
    </row>
    <row r="10790" spans="1:8" ht="12.5" customHeight="1">
      <c r="A10790" s="55">
        <v>18184</v>
      </c>
      <c r="B10790" s="55">
        <v>7</v>
      </c>
      <c r="C10790" s="55" t="s">
        <v>37014</v>
      </c>
      <c r="D10790" s="55" t="s">
        <v>4649</v>
      </c>
      <c r="E10790" s="55" t="s">
        <v>37015</v>
      </c>
      <c r="F10790" s="55" t="s">
        <v>4651</v>
      </c>
      <c r="G10790" s="55" t="s">
        <v>37016</v>
      </c>
      <c r="H10790" s="55">
        <v>0</v>
      </c>
    </row>
    <row r="10791" spans="1:8" ht="12.5" customHeight="1">
      <c r="A10791" s="55">
        <v>19256</v>
      </c>
      <c r="B10791" s="55">
        <v>7</v>
      </c>
      <c r="C10791" s="55" t="s">
        <v>37017</v>
      </c>
      <c r="D10791" s="55" t="s">
        <v>4649</v>
      </c>
      <c r="E10791" s="55" t="s">
        <v>37018</v>
      </c>
      <c r="F10791" s="55" t="s">
        <v>4651</v>
      </c>
      <c r="G10791" s="55" t="s">
        <v>37019</v>
      </c>
      <c r="H10791" s="55">
        <v>0</v>
      </c>
    </row>
    <row r="10792" spans="1:8" ht="12.5" customHeight="1">
      <c r="A10792" s="55">
        <v>19287</v>
      </c>
      <c r="B10792" s="55">
        <v>7</v>
      </c>
      <c r="C10792" s="55" t="s">
        <v>37020</v>
      </c>
      <c r="D10792" s="55" t="s">
        <v>4649</v>
      </c>
      <c r="E10792" s="55" t="s">
        <v>37021</v>
      </c>
      <c r="F10792" s="55" t="s">
        <v>4651</v>
      </c>
      <c r="G10792" s="55" t="s">
        <v>37022</v>
      </c>
      <c r="H10792" s="55">
        <v>0</v>
      </c>
    </row>
    <row r="10793" spans="1:8" ht="12.5" customHeight="1">
      <c r="A10793" s="55">
        <v>19447</v>
      </c>
      <c r="B10793" s="55">
        <v>7</v>
      </c>
      <c r="C10793" s="55" t="s">
        <v>37023</v>
      </c>
      <c r="D10793" s="55" t="s">
        <v>4649</v>
      </c>
      <c r="E10793" s="55" t="s">
        <v>37024</v>
      </c>
      <c r="F10793" s="55" t="s">
        <v>4651</v>
      </c>
      <c r="G10793" s="55" t="s">
        <v>37025</v>
      </c>
      <c r="H10793" s="55">
        <v>0</v>
      </c>
    </row>
    <row r="10794" spans="1:8" ht="12.5" customHeight="1">
      <c r="A10794" s="55">
        <v>19507</v>
      </c>
      <c r="B10794" s="55">
        <v>7</v>
      </c>
      <c r="C10794" s="55" t="s">
        <v>37026</v>
      </c>
      <c r="D10794" s="55" t="s">
        <v>4649</v>
      </c>
      <c r="E10794" s="55" t="s">
        <v>37027</v>
      </c>
      <c r="F10794" s="55" t="s">
        <v>4651</v>
      </c>
      <c r="G10794" s="55" t="s">
        <v>37028</v>
      </c>
      <c r="H10794" s="55">
        <v>0</v>
      </c>
    </row>
    <row r="10795" spans="1:8" ht="12.5" customHeight="1">
      <c r="A10795" s="55">
        <v>20582</v>
      </c>
      <c r="B10795" s="55">
        <v>7</v>
      </c>
      <c r="C10795" s="55" t="s">
        <v>37029</v>
      </c>
      <c r="D10795" s="55" t="s">
        <v>4649</v>
      </c>
      <c r="E10795" s="55" t="s">
        <v>37030</v>
      </c>
      <c r="F10795" s="55" t="s">
        <v>4651</v>
      </c>
      <c r="G10795" s="55" t="s">
        <v>37031</v>
      </c>
      <c r="H10795" s="55">
        <v>0</v>
      </c>
    </row>
    <row r="10796" spans="1:8" ht="12.5" customHeight="1">
      <c r="A10796" s="55">
        <v>20853</v>
      </c>
      <c r="B10796" s="55">
        <v>7</v>
      </c>
      <c r="C10796" s="55" t="s">
        <v>37032</v>
      </c>
      <c r="D10796" s="55" t="s">
        <v>4649</v>
      </c>
      <c r="E10796" s="55" t="s">
        <v>37033</v>
      </c>
      <c r="F10796" s="55" t="s">
        <v>4651</v>
      </c>
      <c r="G10796" s="55" t="s">
        <v>37034</v>
      </c>
      <c r="H10796" s="55">
        <v>0</v>
      </c>
    </row>
    <row r="10797" spans="1:8" ht="12.5" customHeight="1">
      <c r="A10797" s="55">
        <v>21677</v>
      </c>
      <c r="B10797" s="55">
        <v>7</v>
      </c>
      <c r="C10797" s="55" t="s">
        <v>37035</v>
      </c>
      <c r="D10797" s="55" t="s">
        <v>4649</v>
      </c>
      <c r="E10797" s="55" t="s">
        <v>37036</v>
      </c>
      <c r="F10797" s="55" t="s">
        <v>4651</v>
      </c>
      <c r="G10797" s="55" t="s">
        <v>37037</v>
      </c>
      <c r="H10797" s="55">
        <v>0</v>
      </c>
    </row>
    <row r="10798" spans="1:8" ht="12.5" customHeight="1">
      <c r="A10798" s="55">
        <v>21684</v>
      </c>
      <c r="B10798" s="55">
        <v>7</v>
      </c>
      <c r="C10798" s="55" t="s">
        <v>37038</v>
      </c>
      <c r="D10798" s="55" t="s">
        <v>4649</v>
      </c>
      <c r="E10798" s="55" t="s">
        <v>37039</v>
      </c>
      <c r="F10798" s="55" t="s">
        <v>4651</v>
      </c>
      <c r="G10798" s="55" t="s">
        <v>37040</v>
      </c>
      <c r="H10798" s="55">
        <v>0</v>
      </c>
    </row>
    <row r="10799" spans="1:8" ht="12.5" customHeight="1">
      <c r="A10799" s="55">
        <v>22682</v>
      </c>
      <c r="B10799" s="55">
        <v>7</v>
      </c>
      <c r="C10799" s="55" t="s">
        <v>37041</v>
      </c>
      <c r="D10799" s="55" t="s">
        <v>4649</v>
      </c>
      <c r="E10799" s="55" t="s">
        <v>37042</v>
      </c>
      <c r="F10799" s="55" t="s">
        <v>4651</v>
      </c>
      <c r="G10799" s="55" t="s">
        <v>37043</v>
      </c>
      <c r="H10799" s="55">
        <v>0</v>
      </c>
    </row>
    <row r="10800" spans="1:8" ht="12.5" customHeight="1">
      <c r="A10800" s="55">
        <v>22829</v>
      </c>
      <c r="B10800" s="55">
        <v>7</v>
      </c>
      <c r="C10800" s="55" t="s">
        <v>37044</v>
      </c>
      <c r="D10800" s="55" t="s">
        <v>4649</v>
      </c>
      <c r="E10800" s="55" t="s">
        <v>37045</v>
      </c>
      <c r="F10800" s="55" t="s">
        <v>4651</v>
      </c>
      <c r="G10800" s="55" t="s">
        <v>37046</v>
      </c>
      <c r="H10800" s="55">
        <v>0</v>
      </c>
    </row>
    <row r="10801" spans="1:8" ht="12.5" customHeight="1">
      <c r="A10801" s="55">
        <v>23746</v>
      </c>
      <c r="B10801" s="55">
        <v>7</v>
      </c>
      <c r="C10801" s="55" t="s">
        <v>37047</v>
      </c>
      <c r="D10801" s="55" t="s">
        <v>4649</v>
      </c>
      <c r="E10801" s="55" t="s">
        <v>37048</v>
      </c>
      <c r="F10801" s="55" t="s">
        <v>4651</v>
      </c>
      <c r="G10801" s="55" t="s">
        <v>37049</v>
      </c>
      <c r="H10801" s="55">
        <v>0</v>
      </c>
    </row>
    <row r="10802" spans="1:8" ht="12.5" customHeight="1">
      <c r="A10802" s="55">
        <v>23908</v>
      </c>
      <c r="B10802" s="55">
        <v>7</v>
      </c>
      <c r="C10802" s="55" t="s">
        <v>37050</v>
      </c>
      <c r="D10802" s="55" t="s">
        <v>4649</v>
      </c>
      <c r="E10802" s="55" t="s">
        <v>37051</v>
      </c>
      <c r="F10802" s="55" t="s">
        <v>4651</v>
      </c>
      <c r="G10802" s="55" t="s">
        <v>37052</v>
      </c>
      <c r="H10802" s="55">
        <v>0</v>
      </c>
    </row>
    <row r="10803" spans="1:8" ht="12.5" customHeight="1">
      <c r="A10803" s="55">
        <v>23950</v>
      </c>
      <c r="B10803" s="55">
        <v>7</v>
      </c>
      <c r="C10803" s="55" t="s">
        <v>37053</v>
      </c>
      <c r="D10803" s="55" t="s">
        <v>4649</v>
      </c>
      <c r="E10803" s="55" t="s">
        <v>37054</v>
      </c>
      <c r="F10803" s="55" t="s">
        <v>4651</v>
      </c>
      <c r="G10803" s="55" t="s">
        <v>37055</v>
      </c>
      <c r="H10803" s="55">
        <v>0</v>
      </c>
    </row>
    <row r="10804" spans="1:8" ht="12.5" customHeight="1">
      <c r="A10804" s="55">
        <v>24096</v>
      </c>
      <c r="B10804" s="55">
        <v>7</v>
      </c>
      <c r="C10804" s="55" t="s">
        <v>37056</v>
      </c>
      <c r="D10804" s="55" t="s">
        <v>4649</v>
      </c>
      <c r="E10804" s="55" t="s">
        <v>37057</v>
      </c>
      <c r="F10804" s="55" t="s">
        <v>4651</v>
      </c>
      <c r="G10804" s="55" t="s">
        <v>37058</v>
      </c>
      <c r="H10804" s="55">
        <v>0</v>
      </c>
    </row>
    <row r="10805" spans="1:8" ht="12.5" customHeight="1">
      <c r="A10805" s="55">
        <v>24203</v>
      </c>
      <c r="B10805" s="55">
        <v>7</v>
      </c>
      <c r="C10805" s="55" t="s">
        <v>37059</v>
      </c>
      <c r="D10805" s="55" t="s">
        <v>4649</v>
      </c>
      <c r="E10805" s="55" t="s">
        <v>37060</v>
      </c>
      <c r="F10805" s="55" t="s">
        <v>4651</v>
      </c>
      <c r="G10805" s="55" t="s">
        <v>37061</v>
      </c>
      <c r="H10805" s="55">
        <v>0</v>
      </c>
    </row>
    <row r="10806" spans="1:8" ht="12.5" customHeight="1">
      <c r="A10806" s="55">
        <v>25593</v>
      </c>
      <c r="B10806" s="55">
        <v>7</v>
      </c>
      <c r="C10806" s="55" t="s">
        <v>37062</v>
      </c>
      <c r="D10806" s="55" t="s">
        <v>4649</v>
      </c>
      <c r="E10806" s="55" t="s">
        <v>37063</v>
      </c>
      <c r="F10806" s="55" t="s">
        <v>4651</v>
      </c>
      <c r="G10806" s="55" t="s">
        <v>37064</v>
      </c>
      <c r="H10806" s="55">
        <v>0</v>
      </c>
    </row>
    <row r="10807" spans="1:8" ht="12.5" customHeight="1">
      <c r="A10807" s="55">
        <v>26365</v>
      </c>
      <c r="B10807" s="55">
        <v>7</v>
      </c>
      <c r="C10807" s="55" t="s">
        <v>37065</v>
      </c>
      <c r="D10807" s="55" t="s">
        <v>4649</v>
      </c>
      <c r="E10807" s="55" t="s">
        <v>37066</v>
      </c>
      <c r="F10807" s="55" t="s">
        <v>4651</v>
      </c>
      <c r="G10807" s="55" t="s">
        <v>37067</v>
      </c>
      <c r="H10807" s="55">
        <v>0</v>
      </c>
    </row>
    <row r="10808" spans="1:8" ht="12.5" customHeight="1">
      <c r="A10808" s="55">
        <v>27135</v>
      </c>
      <c r="B10808" s="55">
        <v>7</v>
      </c>
      <c r="C10808" s="55" t="s">
        <v>37068</v>
      </c>
      <c r="D10808" s="55" t="s">
        <v>4649</v>
      </c>
      <c r="E10808" s="55" t="s">
        <v>37069</v>
      </c>
      <c r="F10808" s="55" t="s">
        <v>4651</v>
      </c>
      <c r="G10808" s="55" t="s">
        <v>37070</v>
      </c>
      <c r="H10808" s="55">
        <v>0</v>
      </c>
    </row>
    <row r="10809" spans="1:8" ht="12.5" customHeight="1">
      <c r="A10809" s="55">
        <v>27889</v>
      </c>
      <c r="B10809" s="55">
        <v>7</v>
      </c>
      <c r="C10809" s="55" t="s">
        <v>37071</v>
      </c>
      <c r="D10809" s="55" t="s">
        <v>4649</v>
      </c>
      <c r="E10809" s="55" t="s">
        <v>37072</v>
      </c>
      <c r="F10809" s="55" t="s">
        <v>4651</v>
      </c>
      <c r="G10809" s="55" t="s">
        <v>37073</v>
      </c>
      <c r="H10809" s="55">
        <v>0</v>
      </c>
    </row>
    <row r="10810" spans="1:8" ht="12.5" customHeight="1">
      <c r="A10810" s="55">
        <v>28420</v>
      </c>
      <c r="B10810" s="55">
        <v>7</v>
      </c>
      <c r="C10810" s="55" t="s">
        <v>37074</v>
      </c>
      <c r="D10810" s="55" t="s">
        <v>4649</v>
      </c>
      <c r="E10810" s="55" t="s">
        <v>37075</v>
      </c>
      <c r="F10810" s="55" t="s">
        <v>4651</v>
      </c>
      <c r="G10810" s="55" t="s">
        <v>37076</v>
      </c>
      <c r="H10810" s="55">
        <v>0</v>
      </c>
    </row>
    <row r="10811" spans="1:8" ht="12.5" customHeight="1">
      <c r="A10811" s="55">
        <v>28711</v>
      </c>
      <c r="B10811" s="55">
        <v>7</v>
      </c>
      <c r="C10811" s="55" t="s">
        <v>37077</v>
      </c>
      <c r="D10811" s="55" t="s">
        <v>4649</v>
      </c>
      <c r="E10811" s="55" t="s">
        <v>37078</v>
      </c>
      <c r="F10811" s="55" t="s">
        <v>4651</v>
      </c>
      <c r="G10811" s="55" t="s">
        <v>37079</v>
      </c>
      <c r="H10811" s="55">
        <v>0</v>
      </c>
    </row>
    <row r="10812" spans="1:8" ht="12.5" customHeight="1">
      <c r="A10812" s="55">
        <v>28917</v>
      </c>
      <c r="B10812" s="55">
        <v>7</v>
      </c>
      <c r="C10812" s="55" t="s">
        <v>37080</v>
      </c>
      <c r="D10812" s="55" t="s">
        <v>4649</v>
      </c>
      <c r="E10812" s="55" t="s">
        <v>37081</v>
      </c>
      <c r="F10812" s="55" t="s">
        <v>4651</v>
      </c>
      <c r="G10812" s="55" t="s">
        <v>37082</v>
      </c>
      <c r="H10812" s="55">
        <v>0</v>
      </c>
    </row>
    <row r="10813" spans="1:8" ht="12.5" customHeight="1">
      <c r="A10813" s="55">
        <v>29479</v>
      </c>
      <c r="B10813" s="55">
        <v>7</v>
      </c>
      <c r="C10813" s="55" t="s">
        <v>37083</v>
      </c>
      <c r="D10813" s="55" t="s">
        <v>4649</v>
      </c>
      <c r="E10813" s="55" t="s">
        <v>37084</v>
      </c>
      <c r="F10813" s="55" t="s">
        <v>4651</v>
      </c>
      <c r="G10813" s="55" t="s">
        <v>37085</v>
      </c>
      <c r="H10813" s="55">
        <v>0</v>
      </c>
    </row>
    <row r="10814" spans="1:8" ht="12.5" customHeight="1">
      <c r="A10814" s="55">
        <v>11352</v>
      </c>
      <c r="B10814" s="55">
        <v>7</v>
      </c>
      <c r="C10814" s="55" t="s">
        <v>37086</v>
      </c>
      <c r="D10814" s="55" t="s">
        <v>4649</v>
      </c>
      <c r="E10814" s="55" t="s">
        <v>37087</v>
      </c>
      <c r="F10814" s="55" t="s">
        <v>4651</v>
      </c>
      <c r="G10814" s="55" t="s">
        <v>37088</v>
      </c>
      <c r="H10814" s="55">
        <v>0</v>
      </c>
    </row>
    <row r="10815" spans="1:8" ht="12.5" customHeight="1">
      <c r="A10815" s="55">
        <v>11384</v>
      </c>
      <c r="B10815" s="55">
        <v>7</v>
      </c>
      <c r="C10815" s="55" t="s">
        <v>37089</v>
      </c>
      <c r="D10815" s="55" t="s">
        <v>4649</v>
      </c>
      <c r="E10815" s="55" t="s">
        <v>37090</v>
      </c>
      <c r="F10815" s="55" t="s">
        <v>4651</v>
      </c>
      <c r="G10815" s="55" t="s">
        <v>37091</v>
      </c>
      <c r="H10815" s="55">
        <v>0</v>
      </c>
    </row>
    <row r="10816" spans="1:8" ht="12.5" customHeight="1">
      <c r="A10816" s="55">
        <v>11429</v>
      </c>
      <c r="B10816" s="55">
        <v>7</v>
      </c>
      <c r="C10816" s="55" t="s">
        <v>37092</v>
      </c>
      <c r="D10816" s="55" t="s">
        <v>4649</v>
      </c>
      <c r="E10816" s="55" t="s">
        <v>37093</v>
      </c>
      <c r="F10816" s="55" t="s">
        <v>4651</v>
      </c>
      <c r="G10816" s="55" t="s">
        <v>37094</v>
      </c>
      <c r="H10816" s="55">
        <v>0</v>
      </c>
    </row>
    <row r="10817" spans="1:8" ht="12.5" customHeight="1">
      <c r="A10817" s="55">
        <v>11581</v>
      </c>
      <c r="B10817" s="55">
        <v>7</v>
      </c>
      <c r="C10817" s="55" t="s">
        <v>37095</v>
      </c>
      <c r="D10817" s="55" t="s">
        <v>4649</v>
      </c>
      <c r="E10817" s="55" t="s">
        <v>37096</v>
      </c>
      <c r="F10817" s="55" t="s">
        <v>4651</v>
      </c>
      <c r="G10817" s="55" t="s">
        <v>37097</v>
      </c>
      <c r="H10817" s="55">
        <v>0</v>
      </c>
    </row>
    <row r="10818" spans="1:8" ht="12.5" customHeight="1">
      <c r="A10818" s="55">
        <v>12220</v>
      </c>
      <c r="B10818" s="55">
        <v>7</v>
      </c>
      <c r="C10818" s="55" t="s">
        <v>37098</v>
      </c>
      <c r="D10818" s="55" t="s">
        <v>4649</v>
      </c>
      <c r="E10818" s="55" t="s">
        <v>37099</v>
      </c>
      <c r="F10818" s="55" t="s">
        <v>4651</v>
      </c>
      <c r="G10818" s="55" t="s">
        <v>37100</v>
      </c>
      <c r="H10818" s="55">
        <v>0</v>
      </c>
    </row>
    <row r="10819" spans="1:8" ht="12.5" customHeight="1">
      <c r="A10819" s="55">
        <v>12464</v>
      </c>
      <c r="B10819" s="55">
        <v>7</v>
      </c>
      <c r="C10819" s="55" t="s">
        <v>37101</v>
      </c>
      <c r="D10819" s="55" t="s">
        <v>4649</v>
      </c>
      <c r="E10819" s="55" t="s">
        <v>37102</v>
      </c>
      <c r="F10819" s="55" t="s">
        <v>4651</v>
      </c>
      <c r="G10819" s="55" t="s">
        <v>37103</v>
      </c>
      <c r="H10819" s="55">
        <v>0</v>
      </c>
    </row>
    <row r="10820" spans="1:8" ht="12.5" customHeight="1">
      <c r="A10820" s="55">
        <v>12477</v>
      </c>
      <c r="B10820" s="55">
        <v>7</v>
      </c>
      <c r="C10820" s="55" t="s">
        <v>37104</v>
      </c>
      <c r="D10820" s="55" t="s">
        <v>4649</v>
      </c>
      <c r="E10820" s="55" t="s">
        <v>37105</v>
      </c>
      <c r="F10820" s="55" t="s">
        <v>4651</v>
      </c>
      <c r="G10820" s="55" t="s">
        <v>37106</v>
      </c>
      <c r="H10820" s="55">
        <v>0</v>
      </c>
    </row>
    <row r="10821" spans="1:8" ht="12.5" customHeight="1">
      <c r="A10821" s="55">
        <v>12514</v>
      </c>
      <c r="B10821" s="55">
        <v>7</v>
      </c>
      <c r="C10821" s="55" t="s">
        <v>37107</v>
      </c>
      <c r="D10821" s="55" t="s">
        <v>4649</v>
      </c>
      <c r="E10821" s="55" t="s">
        <v>37108</v>
      </c>
      <c r="F10821" s="55" t="s">
        <v>4651</v>
      </c>
      <c r="G10821" s="55" t="s">
        <v>37109</v>
      </c>
      <c r="H10821" s="55">
        <v>0</v>
      </c>
    </row>
    <row r="10822" spans="1:8" ht="12.5" customHeight="1">
      <c r="A10822" s="55">
        <v>12635</v>
      </c>
      <c r="B10822" s="55">
        <v>7</v>
      </c>
      <c r="C10822" s="55" t="s">
        <v>37110</v>
      </c>
      <c r="D10822" s="55" t="s">
        <v>4649</v>
      </c>
      <c r="E10822" s="55" t="s">
        <v>37111</v>
      </c>
      <c r="F10822" s="55" t="s">
        <v>4651</v>
      </c>
      <c r="G10822" s="55" t="s">
        <v>37112</v>
      </c>
      <c r="H10822" s="55">
        <v>0</v>
      </c>
    </row>
    <row r="10823" spans="1:8" ht="12.5" customHeight="1">
      <c r="A10823" s="55">
        <v>13564</v>
      </c>
      <c r="B10823" s="55">
        <v>7</v>
      </c>
      <c r="C10823" s="55" t="s">
        <v>37113</v>
      </c>
      <c r="D10823" s="55" t="s">
        <v>4649</v>
      </c>
      <c r="E10823" s="55" t="s">
        <v>37114</v>
      </c>
      <c r="F10823" s="55" t="s">
        <v>4651</v>
      </c>
      <c r="G10823" s="55" t="s">
        <v>37115</v>
      </c>
      <c r="H10823" s="55">
        <v>0</v>
      </c>
    </row>
    <row r="10824" spans="1:8" ht="12.5" customHeight="1">
      <c r="A10824" s="55">
        <v>14714</v>
      </c>
      <c r="B10824" s="55">
        <v>7</v>
      </c>
      <c r="C10824" s="55" t="s">
        <v>37116</v>
      </c>
      <c r="D10824" s="55" t="s">
        <v>4649</v>
      </c>
      <c r="E10824" s="55" t="s">
        <v>37117</v>
      </c>
      <c r="F10824" s="55" t="s">
        <v>4651</v>
      </c>
      <c r="G10824" s="55" t="s">
        <v>37118</v>
      </c>
      <c r="H10824" s="55">
        <v>0</v>
      </c>
    </row>
    <row r="10825" spans="1:8" ht="12.5" customHeight="1">
      <c r="A10825" s="55">
        <v>14936</v>
      </c>
      <c r="B10825" s="55">
        <v>7</v>
      </c>
      <c r="C10825" s="55" t="s">
        <v>37119</v>
      </c>
      <c r="D10825" s="55" t="s">
        <v>4649</v>
      </c>
      <c r="E10825" s="55" t="s">
        <v>37120</v>
      </c>
      <c r="F10825" s="55" t="s">
        <v>4651</v>
      </c>
      <c r="G10825" s="55" t="s">
        <v>37121</v>
      </c>
      <c r="H10825" s="55">
        <v>0</v>
      </c>
    </row>
    <row r="10826" spans="1:8" ht="12.5" customHeight="1">
      <c r="A10826" s="55">
        <v>15665</v>
      </c>
      <c r="B10826" s="55">
        <v>7</v>
      </c>
      <c r="C10826" s="55" t="s">
        <v>37122</v>
      </c>
      <c r="D10826" s="55" t="s">
        <v>4649</v>
      </c>
      <c r="E10826" s="55" t="s">
        <v>37123</v>
      </c>
      <c r="F10826" s="55" t="s">
        <v>4651</v>
      </c>
      <c r="G10826" s="55" t="s">
        <v>37124</v>
      </c>
      <c r="H10826" s="55">
        <v>0</v>
      </c>
    </row>
    <row r="10827" spans="1:8" ht="12.5" customHeight="1">
      <c r="A10827" s="55">
        <v>16204</v>
      </c>
      <c r="B10827" s="55">
        <v>7</v>
      </c>
      <c r="C10827" s="55" t="s">
        <v>37125</v>
      </c>
      <c r="D10827" s="55" t="s">
        <v>4649</v>
      </c>
      <c r="E10827" s="55" t="s">
        <v>37126</v>
      </c>
      <c r="F10827" s="55" t="s">
        <v>4651</v>
      </c>
      <c r="G10827" s="55" t="s">
        <v>37127</v>
      </c>
      <c r="H10827" s="55">
        <v>0</v>
      </c>
    </row>
    <row r="10828" spans="1:8" ht="12.5" customHeight="1">
      <c r="A10828" s="55">
        <v>16415</v>
      </c>
      <c r="B10828" s="55">
        <v>7</v>
      </c>
      <c r="C10828" s="55" t="s">
        <v>37128</v>
      </c>
      <c r="D10828" s="55" t="s">
        <v>4649</v>
      </c>
      <c r="E10828" s="55" t="s">
        <v>37129</v>
      </c>
      <c r="F10828" s="55" t="s">
        <v>4651</v>
      </c>
      <c r="G10828" s="55" t="s">
        <v>37130</v>
      </c>
      <c r="H10828" s="55">
        <v>0</v>
      </c>
    </row>
    <row r="10829" spans="1:8" ht="12.5" customHeight="1">
      <c r="A10829" s="55">
        <v>16425</v>
      </c>
      <c r="B10829" s="55">
        <v>7</v>
      </c>
      <c r="C10829" s="55" t="s">
        <v>37131</v>
      </c>
      <c r="D10829" s="55" t="s">
        <v>4649</v>
      </c>
      <c r="E10829" s="55" t="s">
        <v>37132</v>
      </c>
      <c r="F10829" s="55" t="s">
        <v>4651</v>
      </c>
      <c r="G10829" s="55" t="s">
        <v>37133</v>
      </c>
      <c r="H10829" s="55">
        <v>0</v>
      </c>
    </row>
    <row r="10830" spans="1:8" ht="12.5" customHeight="1">
      <c r="A10830" s="55">
        <v>16576</v>
      </c>
      <c r="B10830" s="55">
        <v>7</v>
      </c>
      <c r="C10830" s="55" t="s">
        <v>37134</v>
      </c>
      <c r="D10830" s="55" t="s">
        <v>4649</v>
      </c>
      <c r="E10830" s="55" t="s">
        <v>37135</v>
      </c>
      <c r="F10830" s="55" t="s">
        <v>4651</v>
      </c>
      <c r="G10830" s="55" t="s">
        <v>37136</v>
      </c>
      <c r="H10830" s="55">
        <v>0</v>
      </c>
    </row>
    <row r="10831" spans="1:8" ht="12.5" customHeight="1">
      <c r="A10831" s="55">
        <v>17836</v>
      </c>
      <c r="B10831" s="55">
        <v>7</v>
      </c>
      <c r="C10831" s="55" t="s">
        <v>37137</v>
      </c>
      <c r="D10831" s="55" t="s">
        <v>4649</v>
      </c>
      <c r="E10831" s="55" t="s">
        <v>37138</v>
      </c>
      <c r="F10831" s="55" t="s">
        <v>4651</v>
      </c>
      <c r="G10831" s="55" t="s">
        <v>37139</v>
      </c>
      <c r="H10831" s="55">
        <v>0</v>
      </c>
    </row>
    <row r="10832" spans="1:8" ht="12.5" customHeight="1">
      <c r="A10832" s="55">
        <v>19041</v>
      </c>
      <c r="B10832" s="55">
        <v>7</v>
      </c>
      <c r="C10832" s="55" t="s">
        <v>37140</v>
      </c>
      <c r="D10832" s="55" t="s">
        <v>4649</v>
      </c>
      <c r="E10832" s="55" t="s">
        <v>37141</v>
      </c>
      <c r="F10832" s="55" t="s">
        <v>4651</v>
      </c>
      <c r="G10832" s="55" t="s">
        <v>37142</v>
      </c>
      <c r="H10832" s="55">
        <v>0</v>
      </c>
    </row>
    <row r="10833" spans="1:8" ht="12.5" customHeight="1">
      <c r="A10833" s="55">
        <v>20178</v>
      </c>
      <c r="B10833" s="55">
        <v>7</v>
      </c>
      <c r="C10833" s="55" t="s">
        <v>37143</v>
      </c>
      <c r="D10833" s="55" t="s">
        <v>4649</v>
      </c>
      <c r="E10833" s="55" t="s">
        <v>37144</v>
      </c>
      <c r="F10833" s="55" t="s">
        <v>4651</v>
      </c>
      <c r="G10833" s="55" t="s">
        <v>37145</v>
      </c>
      <c r="H10833" s="55">
        <v>0</v>
      </c>
    </row>
    <row r="10834" spans="1:8" ht="12.5" customHeight="1">
      <c r="A10834" s="55">
        <v>20803</v>
      </c>
      <c r="B10834" s="55">
        <v>7</v>
      </c>
      <c r="C10834" s="55" t="s">
        <v>37146</v>
      </c>
      <c r="D10834" s="55" t="s">
        <v>4649</v>
      </c>
      <c r="E10834" s="55" t="s">
        <v>37147</v>
      </c>
      <c r="F10834" s="55" t="s">
        <v>4651</v>
      </c>
      <c r="G10834" s="55" t="s">
        <v>37148</v>
      </c>
      <c r="H10834" s="55">
        <v>0</v>
      </c>
    </row>
    <row r="10835" spans="1:8" ht="12.5" customHeight="1">
      <c r="A10835" s="55">
        <v>20846</v>
      </c>
      <c r="B10835" s="55">
        <v>7</v>
      </c>
      <c r="C10835" s="55" t="s">
        <v>37149</v>
      </c>
      <c r="D10835" s="55" t="s">
        <v>4649</v>
      </c>
      <c r="E10835" s="55" t="s">
        <v>37150</v>
      </c>
      <c r="F10835" s="55" t="s">
        <v>4651</v>
      </c>
      <c r="G10835" s="55" t="s">
        <v>37151</v>
      </c>
      <c r="H10835" s="55">
        <v>0</v>
      </c>
    </row>
    <row r="10836" spans="1:8" ht="12.5" customHeight="1">
      <c r="A10836" s="55">
        <v>20920</v>
      </c>
      <c r="B10836" s="55">
        <v>7</v>
      </c>
      <c r="C10836" s="55" t="s">
        <v>37152</v>
      </c>
      <c r="D10836" s="55" t="s">
        <v>4649</v>
      </c>
      <c r="E10836" s="55" t="s">
        <v>37153</v>
      </c>
      <c r="F10836" s="55" t="s">
        <v>4651</v>
      </c>
      <c r="G10836" s="55" t="s">
        <v>37154</v>
      </c>
      <c r="H10836" s="55">
        <v>0</v>
      </c>
    </row>
    <row r="10837" spans="1:8" ht="12.5" customHeight="1">
      <c r="A10837" s="55">
        <v>20936</v>
      </c>
      <c r="B10837" s="55">
        <v>7</v>
      </c>
      <c r="C10837" s="55" t="s">
        <v>37155</v>
      </c>
      <c r="D10837" s="55" t="s">
        <v>4649</v>
      </c>
      <c r="E10837" s="55" t="s">
        <v>37156</v>
      </c>
      <c r="F10837" s="55" t="s">
        <v>4651</v>
      </c>
      <c r="G10837" s="55" t="s">
        <v>37157</v>
      </c>
      <c r="H10837" s="55">
        <v>0</v>
      </c>
    </row>
    <row r="10838" spans="1:8" ht="12.5" customHeight="1">
      <c r="A10838" s="55">
        <v>21054</v>
      </c>
      <c r="B10838" s="55">
        <v>7</v>
      </c>
      <c r="C10838" s="55" t="s">
        <v>37158</v>
      </c>
      <c r="D10838" s="55" t="s">
        <v>4649</v>
      </c>
      <c r="E10838" s="55" t="s">
        <v>37159</v>
      </c>
      <c r="F10838" s="55" t="s">
        <v>4651</v>
      </c>
      <c r="G10838" s="55" t="s">
        <v>37160</v>
      </c>
      <c r="H10838" s="55">
        <v>0</v>
      </c>
    </row>
    <row r="10839" spans="1:8" ht="12.5" customHeight="1">
      <c r="A10839" s="55">
        <v>22440</v>
      </c>
      <c r="B10839" s="55">
        <v>7</v>
      </c>
      <c r="C10839" s="55" t="s">
        <v>37161</v>
      </c>
      <c r="D10839" s="55" t="s">
        <v>4649</v>
      </c>
      <c r="E10839" s="55" t="s">
        <v>37162</v>
      </c>
      <c r="F10839" s="55" t="s">
        <v>4651</v>
      </c>
      <c r="G10839" s="55" t="s">
        <v>37163</v>
      </c>
      <c r="H10839" s="55">
        <v>0</v>
      </c>
    </row>
    <row r="10840" spans="1:8" ht="12.5" customHeight="1">
      <c r="A10840" s="55">
        <v>22562</v>
      </c>
      <c r="B10840" s="55">
        <v>7</v>
      </c>
      <c r="C10840" s="55" t="s">
        <v>37164</v>
      </c>
      <c r="D10840" s="55" t="s">
        <v>4649</v>
      </c>
      <c r="E10840" s="55" t="s">
        <v>37165</v>
      </c>
      <c r="F10840" s="55" t="s">
        <v>4651</v>
      </c>
      <c r="G10840" s="55" t="s">
        <v>37166</v>
      </c>
      <c r="H10840" s="55">
        <v>0</v>
      </c>
    </row>
    <row r="10841" spans="1:8" ht="12.5" customHeight="1">
      <c r="A10841" s="55">
        <v>23444</v>
      </c>
      <c r="B10841" s="55">
        <v>7</v>
      </c>
      <c r="C10841" s="55" t="s">
        <v>37167</v>
      </c>
      <c r="D10841" s="55" t="s">
        <v>4649</v>
      </c>
      <c r="E10841" s="55" t="s">
        <v>37168</v>
      </c>
      <c r="F10841" s="55" t="s">
        <v>4651</v>
      </c>
      <c r="G10841" s="55" t="s">
        <v>37169</v>
      </c>
      <c r="H10841" s="55">
        <v>0</v>
      </c>
    </row>
    <row r="10842" spans="1:8" ht="12.5" customHeight="1">
      <c r="A10842" s="55">
        <v>24134</v>
      </c>
      <c r="B10842" s="55">
        <v>7</v>
      </c>
      <c r="C10842" s="55" t="s">
        <v>37170</v>
      </c>
      <c r="D10842" s="55" t="s">
        <v>4649</v>
      </c>
      <c r="E10842" s="55" t="s">
        <v>37171</v>
      </c>
      <c r="F10842" s="55" t="s">
        <v>4651</v>
      </c>
      <c r="G10842" s="55" t="s">
        <v>37172</v>
      </c>
      <c r="H10842" s="55">
        <v>0</v>
      </c>
    </row>
    <row r="10843" spans="1:8" ht="12.5" customHeight="1">
      <c r="A10843" s="55">
        <v>24863</v>
      </c>
      <c r="B10843" s="55">
        <v>7</v>
      </c>
      <c r="C10843" s="55" t="s">
        <v>37173</v>
      </c>
      <c r="D10843" s="55" t="s">
        <v>4649</v>
      </c>
      <c r="E10843" s="55" t="s">
        <v>37174</v>
      </c>
      <c r="F10843" s="55" t="s">
        <v>4651</v>
      </c>
      <c r="G10843" s="55" t="s">
        <v>37175</v>
      </c>
      <c r="H10843" s="55">
        <v>0</v>
      </c>
    </row>
    <row r="10844" spans="1:8" ht="12.5" customHeight="1">
      <c r="A10844" s="55">
        <v>24874</v>
      </c>
      <c r="B10844" s="55">
        <v>7</v>
      </c>
      <c r="C10844" s="55" t="s">
        <v>37176</v>
      </c>
      <c r="D10844" s="55" t="s">
        <v>4649</v>
      </c>
      <c r="E10844" s="55" t="s">
        <v>37177</v>
      </c>
      <c r="F10844" s="55" t="s">
        <v>4651</v>
      </c>
      <c r="G10844" s="55" t="s">
        <v>37178</v>
      </c>
      <c r="H10844" s="55">
        <v>0</v>
      </c>
    </row>
    <row r="10845" spans="1:8" ht="12.5" customHeight="1">
      <c r="A10845" s="55">
        <v>25316</v>
      </c>
      <c r="B10845" s="55">
        <v>7</v>
      </c>
      <c r="C10845" s="55" t="s">
        <v>37179</v>
      </c>
      <c r="D10845" s="55" t="s">
        <v>4649</v>
      </c>
      <c r="E10845" s="55" t="s">
        <v>37180</v>
      </c>
      <c r="F10845" s="55" t="s">
        <v>4651</v>
      </c>
      <c r="G10845" s="55" t="s">
        <v>37181</v>
      </c>
      <c r="H10845" s="55">
        <v>0</v>
      </c>
    </row>
    <row r="10846" spans="1:8" ht="12.5" customHeight="1">
      <c r="A10846" s="55">
        <v>25554</v>
      </c>
      <c r="B10846" s="55">
        <v>7</v>
      </c>
      <c r="C10846" s="55" t="s">
        <v>37182</v>
      </c>
      <c r="D10846" s="55" t="s">
        <v>4649</v>
      </c>
      <c r="E10846" s="55" t="s">
        <v>37183</v>
      </c>
      <c r="F10846" s="55" t="s">
        <v>4651</v>
      </c>
      <c r="G10846" s="55" t="s">
        <v>37184</v>
      </c>
      <c r="H10846" s="55">
        <v>0</v>
      </c>
    </row>
    <row r="10847" spans="1:8" ht="12.5" customHeight="1">
      <c r="A10847" s="55">
        <v>25606</v>
      </c>
      <c r="B10847" s="55">
        <v>7</v>
      </c>
      <c r="C10847" s="55" t="s">
        <v>37185</v>
      </c>
      <c r="D10847" s="55" t="s">
        <v>4649</v>
      </c>
      <c r="E10847" s="55" t="s">
        <v>37186</v>
      </c>
      <c r="F10847" s="55" t="s">
        <v>4651</v>
      </c>
      <c r="G10847" s="55" t="s">
        <v>37187</v>
      </c>
      <c r="H10847" s="55">
        <v>0</v>
      </c>
    </row>
    <row r="10848" spans="1:8" ht="12.5" customHeight="1">
      <c r="A10848" s="55">
        <v>25694</v>
      </c>
      <c r="B10848" s="55">
        <v>7</v>
      </c>
      <c r="C10848" s="55" t="s">
        <v>37188</v>
      </c>
      <c r="D10848" s="55" t="s">
        <v>4649</v>
      </c>
      <c r="E10848" s="55" t="s">
        <v>37189</v>
      </c>
      <c r="F10848" s="55" t="s">
        <v>4651</v>
      </c>
      <c r="G10848" s="55" t="s">
        <v>37190</v>
      </c>
      <c r="H10848" s="55">
        <v>0</v>
      </c>
    </row>
    <row r="10849" spans="1:8" ht="12.5" customHeight="1">
      <c r="A10849" s="55">
        <v>26898</v>
      </c>
      <c r="B10849" s="55">
        <v>7</v>
      </c>
      <c r="C10849" s="55" t="s">
        <v>37191</v>
      </c>
      <c r="D10849" s="55" t="s">
        <v>4649</v>
      </c>
      <c r="E10849" s="55" t="s">
        <v>37192</v>
      </c>
      <c r="F10849" s="55" t="s">
        <v>4651</v>
      </c>
      <c r="G10849" s="55" t="s">
        <v>37193</v>
      </c>
      <c r="H10849" s="55">
        <v>0</v>
      </c>
    </row>
    <row r="10850" spans="1:8" ht="12.5" customHeight="1">
      <c r="A10850" s="55">
        <v>27334</v>
      </c>
      <c r="B10850" s="55">
        <v>7</v>
      </c>
      <c r="C10850" s="55" t="s">
        <v>37194</v>
      </c>
      <c r="D10850" s="55" t="s">
        <v>4649</v>
      </c>
      <c r="E10850" s="55" t="s">
        <v>37195</v>
      </c>
      <c r="F10850" s="55" t="s">
        <v>4651</v>
      </c>
      <c r="G10850" s="55" t="s">
        <v>37196</v>
      </c>
      <c r="H10850" s="55">
        <v>0</v>
      </c>
    </row>
    <row r="10851" spans="1:8" ht="12.5" customHeight="1">
      <c r="A10851" s="55">
        <v>28560</v>
      </c>
      <c r="B10851" s="55">
        <v>7</v>
      </c>
      <c r="C10851" s="55" t="s">
        <v>37197</v>
      </c>
      <c r="D10851" s="55" t="s">
        <v>4649</v>
      </c>
      <c r="E10851" s="55" t="s">
        <v>37198</v>
      </c>
      <c r="F10851" s="55" t="s">
        <v>4651</v>
      </c>
      <c r="G10851" s="55" t="s">
        <v>37199</v>
      </c>
      <c r="H10851" s="55">
        <v>0</v>
      </c>
    </row>
    <row r="10852" spans="1:8" ht="12.5" customHeight="1">
      <c r="A10852" s="55">
        <v>28912</v>
      </c>
      <c r="B10852" s="55">
        <v>7</v>
      </c>
      <c r="C10852" s="55" t="s">
        <v>37200</v>
      </c>
      <c r="D10852" s="55" t="s">
        <v>4649</v>
      </c>
      <c r="E10852" s="55" t="s">
        <v>37201</v>
      </c>
      <c r="F10852" s="55" t="s">
        <v>4651</v>
      </c>
      <c r="G10852" s="55" t="s">
        <v>37202</v>
      </c>
      <c r="H10852" s="55">
        <v>0</v>
      </c>
    </row>
    <row r="10853" spans="1:8" ht="12.5" customHeight="1">
      <c r="A10853" s="55">
        <v>29423</v>
      </c>
      <c r="B10853" s="55">
        <v>7</v>
      </c>
      <c r="C10853" s="55" t="s">
        <v>37203</v>
      </c>
      <c r="D10853" s="55" t="s">
        <v>4649</v>
      </c>
      <c r="E10853" s="55" t="s">
        <v>37204</v>
      </c>
      <c r="F10853" s="55" t="s">
        <v>4651</v>
      </c>
      <c r="G10853" s="55" t="s">
        <v>37205</v>
      </c>
      <c r="H10853" s="55">
        <v>0</v>
      </c>
    </row>
    <row r="10854" spans="1:8" ht="12.5" customHeight="1">
      <c r="A10854" s="55">
        <v>11401</v>
      </c>
      <c r="B10854" s="55">
        <v>7</v>
      </c>
      <c r="C10854" s="55" t="s">
        <v>37206</v>
      </c>
      <c r="D10854" s="55" t="s">
        <v>4649</v>
      </c>
      <c r="E10854" s="55" t="s">
        <v>37207</v>
      </c>
      <c r="F10854" s="55" t="s">
        <v>4651</v>
      </c>
      <c r="G10854" s="55" t="s">
        <v>37208</v>
      </c>
      <c r="H10854" s="55">
        <v>0</v>
      </c>
    </row>
    <row r="10855" spans="1:8" ht="12.5" customHeight="1">
      <c r="A10855" s="55">
        <v>11403</v>
      </c>
      <c r="B10855" s="55">
        <v>7</v>
      </c>
      <c r="C10855" s="55" t="s">
        <v>37209</v>
      </c>
      <c r="D10855" s="55" t="s">
        <v>4649</v>
      </c>
      <c r="E10855" s="55" t="s">
        <v>37210</v>
      </c>
      <c r="F10855" s="55" t="s">
        <v>4651</v>
      </c>
      <c r="G10855" s="55" t="s">
        <v>37211</v>
      </c>
      <c r="H10855" s="55">
        <v>0</v>
      </c>
    </row>
    <row r="10856" spans="1:8" ht="12.5" customHeight="1">
      <c r="A10856" s="55">
        <v>11543</v>
      </c>
      <c r="B10856" s="55">
        <v>7</v>
      </c>
      <c r="C10856" s="55" t="s">
        <v>37212</v>
      </c>
      <c r="D10856" s="55" t="s">
        <v>4649</v>
      </c>
      <c r="E10856" s="55" t="s">
        <v>37213</v>
      </c>
      <c r="F10856" s="55" t="s">
        <v>4651</v>
      </c>
      <c r="G10856" s="55" t="s">
        <v>37214</v>
      </c>
      <c r="H10856" s="55">
        <v>0</v>
      </c>
    </row>
    <row r="10857" spans="1:8" ht="12.5" customHeight="1">
      <c r="A10857" s="55">
        <v>11590</v>
      </c>
      <c r="B10857" s="55">
        <v>7</v>
      </c>
      <c r="C10857" s="55" t="s">
        <v>37215</v>
      </c>
      <c r="D10857" s="55" t="s">
        <v>4649</v>
      </c>
      <c r="E10857" s="55" t="s">
        <v>37216</v>
      </c>
      <c r="F10857" s="55" t="s">
        <v>4651</v>
      </c>
      <c r="G10857" s="55" t="s">
        <v>37217</v>
      </c>
      <c r="H10857" s="55">
        <v>0</v>
      </c>
    </row>
    <row r="10858" spans="1:8" ht="12.5" customHeight="1">
      <c r="A10858" s="55">
        <v>12274</v>
      </c>
      <c r="B10858" s="55">
        <v>7</v>
      </c>
      <c r="C10858" s="55" t="s">
        <v>37218</v>
      </c>
      <c r="D10858" s="55" t="s">
        <v>4649</v>
      </c>
      <c r="E10858" s="55" t="s">
        <v>37219</v>
      </c>
      <c r="F10858" s="55" t="s">
        <v>4651</v>
      </c>
      <c r="G10858" s="55" t="s">
        <v>37220</v>
      </c>
      <c r="H10858" s="55">
        <v>0</v>
      </c>
    </row>
    <row r="10859" spans="1:8" ht="12.5" customHeight="1">
      <c r="A10859" s="55">
        <v>12561</v>
      </c>
      <c r="B10859" s="55">
        <v>7</v>
      </c>
      <c r="C10859" s="55" t="s">
        <v>37221</v>
      </c>
      <c r="D10859" s="55" t="s">
        <v>4649</v>
      </c>
      <c r="E10859" s="55" t="s">
        <v>37222</v>
      </c>
      <c r="F10859" s="55" t="s">
        <v>4651</v>
      </c>
      <c r="G10859" s="55" t="s">
        <v>37223</v>
      </c>
      <c r="H10859" s="55">
        <v>0</v>
      </c>
    </row>
    <row r="10860" spans="1:8" ht="12.5" customHeight="1">
      <c r="A10860" s="55">
        <v>12639</v>
      </c>
      <c r="B10860" s="55">
        <v>7</v>
      </c>
      <c r="C10860" s="55" t="s">
        <v>37224</v>
      </c>
      <c r="D10860" s="55" t="s">
        <v>4649</v>
      </c>
      <c r="E10860" s="55" t="s">
        <v>37225</v>
      </c>
      <c r="F10860" s="55" t="s">
        <v>4651</v>
      </c>
      <c r="G10860" s="55" t="s">
        <v>37226</v>
      </c>
      <c r="H10860" s="55">
        <v>0</v>
      </c>
    </row>
    <row r="10861" spans="1:8" ht="12.5" customHeight="1">
      <c r="A10861" s="55">
        <v>14166</v>
      </c>
      <c r="B10861" s="55">
        <v>7</v>
      </c>
      <c r="C10861" s="55" t="s">
        <v>37227</v>
      </c>
      <c r="D10861" s="55" t="s">
        <v>4649</v>
      </c>
      <c r="E10861" s="55" t="s">
        <v>37228</v>
      </c>
      <c r="F10861" s="55" t="s">
        <v>4651</v>
      </c>
      <c r="G10861" s="55" t="s">
        <v>37229</v>
      </c>
      <c r="H10861" s="55">
        <v>0</v>
      </c>
    </row>
    <row r="10862" spans="1:8" ht="12.5" customHeight="1">
      <c r="A10862" s="55">
        <v>14170</v>
      </c>
      <c r="B10862" s="55">
        <v>7</v>
      </c>
      <c r="C10862" s="55" t="s">
        <v>37230</v>
      </c>
      <c r="D10862" s="55" t="s">
        <v>4649</v>
      </c>
      <c r="E10862" s="55" t="s">
        <v>37231</v>
      </c>
      <c r="F10862" s="55" t="s">
        <v>4651</v>
      </c>
      <c r="G10862" s="55" t="s">
        <v>37232</v>
      </c>
      <c r="H10862" s="55">
        <v>0</v>
      </c>
    </row>
    <row r="10863" spans="1:8" ht="12.5" customHeight="1">
      <c r="A10863" s="55">
        <v>14701</v>
      </c>
      <c r="B10863" s="55">
        <v>7</v>
      </c>
      <c r="C10863" s="55" t="s">
        <v>37233</v>
      </c>
      <c r="D10863" s="55" t="s">
        <v>4649</v>
      </c>
      <c r="E10863" s="55" t="s">
        <v>37234</v>
      </c>
      <c r="F10863" s="55" t="s">
        <v>4651</v>
      </c>
      <c r="G10863" s="55" t="s">
        <v>37235</v>
      </c>
      <c r="H10863" s="55">
        <v>0</v>
      </c>
    </row>
    <row r="10864" spans="1:8" ht="12.5" customHeight="1">
      <c r="A10864" s="55">
        <v>14717</v>
      </c>
      <c r="B10864" s="55">
        <v>7</v>
      </c>
      <c r="C10864" s="55" t="s">
        <v>37236</v>
      </c>
      <c r="D10864" s="55" t="s">
        <v>4649</v>
      </c>
      <c r="E10864" s="55" t="s">
        <v>37237</v>
      </c>
      <c r="F10864" s="55" t="s">
        <v>4651</v>
      </c>
      <c r="G10864" s="55" t="s">
        <v>37238</v>
      </c>
      <c r="H10864" s="55">
        <v>0</v>
      </c>
    </row>
    <row r="10865" spans="1:8" ht="12.5" customHeight="1">
      <c r="A10865" s="55">
        <v>16438</v>
      </c>
      <c r="B10865" s="55">
        <v>7</v>
      </c>
      <c r="C10865" s="55" t="s">
        <v>37239</v>
      </c>
      <c r="D10865" s="55" t="s">
        <v>4649</v>
      </c>
      <c r="E10865" s="55" t="s">
        <v>37240</v>
      </c>
      <c r="F10865" s="55" t="s">
        <v>4651</v>
      </c>
      <c r="G10865" s="55" t="s">
        <v>37241</v>
      </c>
      <c r="H10865" s="55">
        <v>0</v>
      </c>
    </row>
    <row r="10866" spans="1:8" ht="12.5" customHeight="1">
      <c r="A10866" s="55">
        <v>16468</v>
      </c>
      <c r="B10866" s="55">
        <v>7</v>
      </c>
      <c r="C10866" s="55" t="s">
        <v>37242</v>
      </c>
      <c r="D10866" s="55" t="s">
        <v>4649</v>
      </c>
      <c r="E10866" s="55" t="s">
        <v>37243</v>
      </c>
      <c r="F10866" s="55" t="s">
        <v>4651</v>
      </c>
      <c r="G10866" s="55" t="s">
        <v>37244</v>
      </c>
      <c r="H10866" s="55">
        <v>0</v>
      </c>
    </row>
    <row r="10867" spans="1:8" ht="12.5" customHeight="1">
      <c r="A10867" s="55">
        <v>16513</v>
      </c>
      <c r="B10867" s="55">
        <v>7</v>
      </c>
      <c r="C10867" s="55" t="s">
        <v>37245</v>
      </c>
      <c r="D10867" s="55" t="s">
        <v>4649</v>
      </c>
      <c r="E10867" s="55" t="s">
        <v>37246</v>
      </c>
      <c r="F10867" s="55" t="s">
        <v>4651</v>
      </c>
      <c r="G10867" s="55" t="s">
        <v>37247</v>
      </c>
      <c r="H10867" s="55">
        <v>0</v>
      </c>
    </row>
    <row r="10868" spans="1:8" ht="12.5" customHeight="1">
      <c r="A10868" s="55">
        <v>17106</v>
      </c>
      <c r="B10868" s="55">
        <v>7</v>
      </c>
      <c r="C10868" s="55" t="s">
        <v>37248</v>
      </c>
      <c r="D10868" s="55" t="s">
        <v>4649</v>
      </c>
      <c r="E10868" s="55" t="s">
        <v>37249</v>
      </c>
      <c r="F10868" s="55" t="s">
        <v>4651</v>
      </c>
      <c r="G10868" s="55" t="s">
        <v>37250</v>
      </c>
      <c r="H10868" s="55">
        <v>0</v>
      </c>
    </row>
    <row r="10869" spans="1:8" ht="12.5" customHeight="1">
      <c r="A10869" s="55">
        <v>17739</v>
      </c>
      <c r="B10869" s="55">
        <v>7</v>
      </c>
      <c r="C10869" s="55" t="s">
        <v>37251</v>
      </c>
      <c r="D10869" s="55" t="s">
        <v>4649</v>
      </c>
      <c r="E10869" s="55" t="s">
        <v>37252</v>
      </c>
      <c r="F10869" s="55" t="s">
        <v>4651</v>
      </c>
      <c r="G10869" s="55" t="s">
        <v>37253</v>
      </c>
      <c r="H10869" s="55">
        <v>0</v>
      </c>
    </row>
    <row r="10870" spans="1:8" ht="12.5" customHeight="1">
      <c r="A10870" s="55">
        <v>17891</v>
      </c>
      <c r="B10870" s="55">
        <v>7</v>
      </c>
      <c r="C10870" s="55" t="s">
        <v>37254</v>
      </c>
      <c r="D10870" s="55" t="s">
        <v>4649</v>
      </c>
      <c r="E10870" s="55" t="s">
        <v>37255</v>
      </c>
      <c r="F10870" s="55" t="s">
        <v>4651</v>
      </c>
      <c r="G10870" s="55" t="s">
        <v>37256</v>
      </c>
      <c r="H10870" s="55">
        <v>0</v>
      </c>
    </row>
    <row r="10871" spans="1:8" ht="12.5" customHeight="1">
      <c r="A10871" s="55">
        <v>17988</v>
      </c>
      <c r="B10871" s="55">
        <v>7</v>
      </c>
      <c r="C10871" s="55" t="s">
        <v>37257</v>
      </c>
      <c r="D10871" s="55" t="s">
        <v>4649</v>
      </c>
      <c r="E10871" s="55" t="s">
        <v>37258</v>
      </c>
      <c r="F10871" s="55" t="s">
        <v>4651</v>
      </c>
      <c r="G10871" s="55" t="s">
        <v>37259</v>
      </c>
      <c r="H10871" s="55">
        <v>0</v>
      </c>
    </row>
    <row r="10872" spans="1:8" ht="12.5" customHeight="1">
      <c r="A10872" s="55">
        <v>18162</v>
      </c>
      <c r="B10872" s="55">
        <v>7</v>
      </c>
      <c r="C10872" s="55" t="s">
        <v>37260</v>
      </c>
      <c r="D10872" s="55" t="s">
        <v>4649</v>
      </c>
      <c r="E10872" s="55" t="s">
        <v>37261</v>
      </c>
      <c r="F10872" s="55" t="s">
        <v>4651</v>
      </c>
      <c r="G10872" s="55" t="s">
        <v>37262</v>
      </c>
      <c r="H10872" s="55">
        <v>0</v>
      </c>
    </row>
    <row r="10873" spans="1:8" ht="12.5" customHeight="1">
      <c r="A10873" s="55">
        <v>18179</v>
      </c>
      <c r="B10873" s="55">
        <v>7</v>
      </c>
      <c r="C10873" s="55" t="s">
        <v>37263</v>
      </c>
      <c r="D10873" s="55" t="s">
        <v>4649</v>
      </c>
      <c r="E10873" s="55" t="s">
        <v>37264</v>
      </c>
      <c r="F10873" s="55" t="s">
        <v>4651</v>
      </c>
      <c r="G10873" s="55" t="s">
        <v>37265</v>
      </c>
      <c r="H10873" s="55">
        <v>0</v>
      </c>
    </row>
    <row r="10874" spans="1:8" ht="12.5" customHeight="1">
      <c r="A10874" s="55">
        <v>20141</v>
      </c>
      <c r="B10874" s="55">
        <v>7</v>
      </c>
      <c r="C10874" s="55" t="s">
        <v>37266</v>
      </c>
      <c r="D10874" s="55" t="s">
        <v>4649</v>
      </c>
      <c r="E10874" s="55" t="s">
        <v>37267</v>
      </c>
      <c r="F10874" s="55" t="s">
        <v>4651</v>
      </c>
      <c r="G10874" s="55" t="s">
        <v>37268</v>
      </c>
      <c r="H10874" s="55">
        <v>0</v>
      </c>
    </row>
    <row r="10875" spans="1:8" ht="12.5" customHeight="1">
      <c r="A10875" s="55">
        <v>20855</v>
      </c>
      <c r="B10875" s="55">
        <v>7</v>
      </c>
      <c r="C10875" s="55" t="s">
        <v>37269</v>
      </c>
      <c r="D10875" s="55" t="s">
        <v>4649</v>
      </c>
      <c r="E10875" s="55" t="s">
        <v>37270</v>
      </c>
      <c r="F10875" s="55" t="s">
        <v>4651</v>
      </c>
      <c r="G10875" s="55" t="s">
        <v>37271</v>
      </c>
      <c r="H10875" s="55">
        <v>0</v>
      </c>
    </row>
    <row r="10876" spans="1:8" ht="12.5" customHeight="1">
      <c r="A10876" s="55">
        <v>20944</v>
      </c>
      <c r="B10876" s="55">
        <v>7</v>
      </c>
      <c r="C10876" s="55" t="s">
        <v>37272</v>
      </c>
      <c r="D10876" s="55" t="s">
        <v>4649</v>
      </c>
      <c r="E10876" s="55" t="s">
        <v>37273</v>
      </c>
      <c r="F10876" s="55" t="s">
        <v>4651</v>
      </c>
      <c r="G10876" s="55" t="s">
        <v>37274</v>
      </c>
      <c r="H10876" s="55">
        <v>0</v>
      </c>
    </row>
    <row r="10877" spans="1:8" ht="12.5" customHeight="1">
      <c r="A10877" s="55">
        <v>21121</v>
      </c>
      <c r="B10877" s="55">
        <v>7</v>
      </c>
      <c r="C10877" s="55" t="s">
        <v>37275</v>
      </c>
      <c r="D10877" s="55" t="s">
        <v>4649</v>
      </c>
      <c r="E10877" s="55" t="s">
        <v>37276</v>
      </c>
      <c r="F10877" s="55" t="s">
        <v>4651</v>
      </c>
      <c r="G10877" s="55" t="s">
        <v>37277</v>
      </c>
      <c r="H10877" s="55">
        <v>0</v>
      </c>
    </row>
    <row r="10878" spans="1:8" ht="12.5" customHeight="1">
      <c r="A10878" s="55">
        <v>21737</v>
      </c>
      <c r="B10878" s="55">
        <v>7</v>
      </c>
      <c r="C10878" s="55" t="s">
        <v>37278</v>
      </c>
      <c r="D10878" s="55" t="s">
        <v>4649</v>
      </c>
      <c r="E10878" s="55" t="s">
        <v>37279</v>
      </c>
      <c r="F10878" s="55" t="s">
        <v>4651</v>
      </c>
      <c r="G10878" s="55" t="s">
        <v>37280</v>
      </c>
      <c r="H10878" s="55">
        <v>0</v>
      </c>
    </row>
    <row r="10879" spans="1:8" ht="12.5" customHeight="1">
      <c r="A10879" s="55">
        <v>22824</v>
      </c>
      <c r="B10879" s="55">
        <v>7</v>
      </c>
      <c r="C10879" s="55" t="s">
        <v>37281</v>
      </c>
      <c r="D10879" s="55" t="s">
        <v>4649</v>
      </c>
      <c r="E10879" s="55" t="s">
        <v>37282</v>
      </c>
      <c r="F10879" s="55" t="s">
        <v>4651</v>
      </c>
      <c r="G10879" s="55" t="s">
        <v>37283</v>
      </c>
      <c r="H10879" s="55">
        <v>0</v>
      </c>
    </row>
    <row r="10880" spans="1:8" ht="12.5" customHeight="1">
      <c r="A10880" s="55">
        <v>23929</v>
      </c>
      <c r="B10880" s="55">
        <v>7</v>
      </c>
      <c r="C10880" s="55" t="s">
        <v>37284</v>
      </c>
      <c r="D10880" s="55" t="s">
        <v>4649</v>
      </c>
      <c r="E10880" s="55" t="s">
        <v>37285</v>
      </c>
      <c r="F10880" s="55" t="s">
        <v>4651</v>
      </c>
      <c r="G10880" s="55" t="s">
        <v>37286</v>
      </c>
      <c r="H10880" s="55">
        <v>0</v>
      </c>
    </row>
    <row r="10881" spans="1:8" ht="12.5" customHeight="1">
      <c r="A10881" s="55">
        <v>24039</v>
      </c>
      <c r="B10881" s="55">
        <v>7</v>
      </c>
      <c r="C10881" s="55" t="s">
        <v>37287</v>
      </c>
      <c r="D10881" s="55" t="s">
        <v>4649</v>
      </c>
      <c r="E10881" s="55" t="s">
        <v>37288</v>
      </c>
      <c r="F10881" s="55" t="s">
        <v>4651</v>
      </c>
      <c r="G10881" s="55" t="s">
        <v>37289</v>
      </c>
      <c r="H10881" s="55">
        <v>0</v>
      </c>
    </row>
    <row r="10882" spans="1:8" ht="12.5" customHeight="1">
      <c r="A10882" s="55">
        <v>24131</v>
      </c>
      <c r="B10882" s="55">
        <v>7</v>
      </c>
      <c r="C10882" s="55" t="s">
        <v>37290</v>
      </c>
      <c r="D10882" s="55" t="s">
        <v>4649</v>
      </c>
      <c r="E10882" s="55" t="s">
        <v>37291</v>
      </c>
      <c r="F10882" s="55" t="s">
        <v>4651</v>
      </c>
      <c r="G10882" s="55" t="s">
        <v>37292</v>
      </c>
      <c r="H10882" s="55">
        <v>0</v>
      </c>
    </row>
    <row r="10883" spans="1:8" ht="12.5" customHeight="1">
      <c r="A10883" s="55">
        <v>24384</v>
      </c>
      <c r="B10883" s="55">
        <v>7</v>
      </c>
      <c r="C10883" s="55" t="s">
        <v>37293</v>
      </c>
      <c r="D10883" s="55" t="s">
        <v>4649</v>
      </c>
      <c r="E10883" s="55" t="s">
        <v>37294</v>
      </c>
      <c r="F10883" s="55" t="s">
        <v>4651</v>
      </c>
      <c r="G10883" s="55" t="s">
        <v>37295</v>
      </c>
      <c r="H10883" s="55">
        <v>0</v>
      </c>
    </row>
    <row r="10884" spans="1:8" ht="12.5" customHeight="1">
      <c r="A10884" s="55">
        <v>24567</v>
      </c>
      <c r="B10884" s="55">
        <v>7</v>
      </c>
      <c r="C10884" s="55" t="s">
        <v>37296</v>
      </c>
      <c r="D10884" s="55" t="s">
        <v>4649</v>
      </c>
      <c r="E10884" s="55" t="s">
        <v>37297</v>
      </c>
      <c r="F10884" s="55" t="s">
        <v>4651</v>
      </c>
      <c r="G10884" s="55" t="s">
        <v>37298</v>
      </c>
      <c r="H10884" s="55">
        <v>0</v>
      </c>
    </row>
    <row r="10885" spans="1:8" ht="12.5" customHeight="1">
      <c r="A10885" s="55">
        <v>24849</v>
      </c>
      <c r="B10885" s="55">
        <v>7</v>
      </c>
      <c r="C10885" s="55" t="s">
        <v>37299</v>
      </c>
      <c r="D10885" s="55" t="s">
        <v>4649</v>
      </c>
      <c r="E10885" s="55" t="s">
        <v>37300</v>
      </c>
      <c r="F10885" s="55" t="s">
        <v>4651</v>
      </c>
      <c r="G10885" s="55" t="s">
        <v>37301</v>
      </c>
      <c r="H10885" s="55">
        <v>0</v>
      </c>
    </row>
    <row r="10886" spans="1:8" ht="12.5" customHeight="1">
      <c r="A10886" s="55">
        <v>24872</v>
      </c>
      <c r="B10886" s="55">
        <v>7</v>
      </c>
      <c r="C10886" s="55" t="s">
        <v>37302</v>
      </c>
      <c r="D10886" s="55" t="s">
        <v>4649</v>
      </c>
      <c r="E10886" s="55" t="s">
        <v>37303</v>
      </c>
      <c r="F10886" s="55" t="s">
        <v>4651</v>
      </c>
      <c r="G10886" s="55" t="s">
        <v>37304</v>
      </c>
      <c r="H10886" s="55">
        <v>0</v>
      </c>
    </row>
    <row r="10887" spans="1:8" ht="12.5" customHeight="1">
      <c r="A10887" s="55">
        <v>25540</v>
      </c>
      <c r="B10887" s="55">
        <v>7</v>
      </c>
      <c r="C10887" s="55" t="s">
        <v>37305</v>
      </c>
      <c r="D10887" s="55" t="s">
        <v>4649</v>
      </c>
      <c r="E10887" s="55" t="s">
        <v>37306</v>
      </c>
      <c r="F10887" s="55" t="s">
        <v>4651</v>
      </c>
      <c r="G10887" s="55" t="s">
        <v>37307</v>
      </c>
      <c r="H10887" s="55">
        <v>0</v>
      </c>
    </row>
    <row r="10888" spans="1:8" ht="12.5" customHeight="1">
      <c r="A10888" s="55">
        <v>27153</v>
      </c>
      <c r="B10888" s="55">
        <v>7</v>
      </c>
      <c r="C10888" s="55" t="s">
        <v>37308</v>
      </c>
      <c r="D10888" s="55" t="s">
        <v>4649</v>
      </c>
      <c r="E10888" s="55" t="s">
        <v>37309</v>
      </c>
      <c r="F10888" s="55" t="s">
        <v>4651</v>
      </c>
      <c r="G10888" s="55" t="s">
        <v>37310</v>
      </c>
      <c r="H10888" s="55">
        <v>0</v>
      </c>
    </row>
    <row r="10889" spans="1:8" ht="12.5" customHeight="1">
      <c r="A10889" s="55">
        <v>27155</v>
      </c>
      <c r="B10889" s="55">
        <v>7</v>
      </c>
      <c r="C10889" s="55" t="s">
        <v>37311</v>
      </c>
      <c r="D10889" s="55" t="s">
        <v>4649</v>
      </c>
      <c r="E10889" s="55" t="s">
        <v>37312</v>
      </c>
      <c r="F10889" s="55" t="s">
        <v>4651</v>
      </c>
      <c r="G10889" s="55" t="s">
        <v>37313</v>
      </c>
      <c r="H10889" s="55">
        <v>0</v>
      </c>
    </row>
    <row r="10890" spans="1:8" ht="12.5" customHeight="1">
      <c r="A10890" s="55">
        <v>27936</v>
      </c>
      <c r="B10890" s="55">
        <v>7</v>
      </c>
      <c r="C10890" s="55" t="s">
        <v>37314</v>
      </c>
      <c r="D10890" s="55" t="s">
        <v>4649</v>
      </c>
      <c r="E10890" s="55" t="s">
        <v>37315</v>
      </c>
      <c r="F10890" s="55" t="s">
        <v>4651</v>
      </c>
      <c r="G10890" s="55" t="s">
        <v>37316</v>
      </c>
      <c r="H10890" s="55">
        <v>0</v>
      </c>
    </row>
    <row r="10891" spans="1:8" ht="12.5" customHeight="1">
      <c r="A10891" s="55">
        <v>27962</v>
      </c>
      <c r="B10891" s="55">
        <v>7</v>
      </c>
      <c r="C10891" s="55" t="s">
        <v>37317</v>
      </c>
      <c r="D10891" s="55" t="s">
        <v>4649</v>
      </c>
      <c r="E10891" s="55" t="s">
        <v>37318</v>
      </c>
      <c r="F10891" s="55" t="s">
        <v>4651</v>
      </c>
      <c r="G10891" s="55" t="s">
        <v>37319</v>
      </c>
      <c r="H10891" s="55">
        <v>0</v>
      </c>
    </row>
    <row r="10892" spans="1:8" ht="12.5" customHeight="1">
      <c r="A10892" s="55">
        <v>28402</v>
      </c>
      <c r="B10892" s="55">
        <v>7</v>
      </c>
      <c r="C10892" s="55" t="s">
        <v>37320</v>
      </c>
      <c r="D10892" s="55" t="s">
        <v>4649</v>
      </c>
      <c r="E10892" s="55" t="s">
        <v>37321</v>
      </c>
      <c r="F10892" s="55" t="s">
        <v>4651</v>
      </c>
      <c r="G10892" s="55" t="s">
        <v>37322</v>
      </c>
      <c r="H10892" s="55">
        <v>0</v>
      </c>
    </row>
    <row r="10893" spans="1:8" ht="12.5" customHeight="1">
      <c r="A10893" s="55">
        <v>11483</v>
      </c>
      <c r="B10893" s="55">
        <v>7</v>
      </c>
      <c r="C10893" s="55" t="s">
        <v>37323</v>
      </c>
      <c r="D10893" s="55" t="s">
        <v>4649</v>
      </c>
      <c r="E10893" s="55" t="s">
        <v>37324</v>
      </c>
      <c r="F10893" s="55" t="s">
        <v>4651</v>
      </c>
      <c r="G10893" s="55" t="s">
        <v>37325</v>
      </c>
      <c r="H10893" s="55">
        <v>0</v>
      </c>
    </row>
    <row r="10894" spans="1:8" ht="12.5" customHeight="1">
      <c r="A10894" s="55">
        <v>11600</v>
      </c>
      <c r="B10894" s="55">
        <v>7</v>
      </c>
      <c r="C10894" s="55" t="s">
        <v>37326</v>
      </c>
      <c r="D10894" s="55" t="s">
        <v>4649</v>
      </c>
      <c r="E10894" s="55" t="s">
        <v>37327</v>
      </c>
      <c r="F10894" s="55" t="s">
        <v>4651</v>
      </c>
      <c r="G10894" s="55" t="s">
        <v>37328</v>
      </c>
      <c r="H10894" s="55">
        <v>0</v>
      </c>
    </row>
    <row r="10895" spans="1:8" ht="12.5" customHeight="1">
      <c r="A10895" s="55">
        <v>11607</v>
      </c>
      <c r="B10895" s="55">
        <v>7</v>
      </c>
      <c r="C10895" s="55" t="s">
        <v>37329</v>
      </c>
      <c r="D10895" s="55" t="s">
        <v>4649</v>
      </c>
      <c r="E10895" s="55" t="s">
        <v>37330</v>
      </c>
      <c r="F10895" s="55" t="s">
        <v>4651</v>
      </c>
      <c r="G10895" s="55" t="s">
        <v>37331</v>
      </c>
      <c r="H10895" s="55">
        <v>0</v>
      </c>
    </row>
    <row r="10896" spans="1:8" ht="12.5" customHeight="1">
      <c r="A10896" s="55">
        <v>12221</v>
      </c>
      <c r="B10896" s="55">
        <v>7</v>
      </c>
      <c r="C10896" s="55" t="s">
        <v>37332</v>
      </c>
      <c r="D10896" s="55" t="s">
        <v>4649</v>
      </c>
      <c r="E10896" s="55" t="s">
        <v>37333</v>
      </c>
      <c r="F10896" s="55" t="s">
        <v>4651</v>
      </c>
      <c r="G10896" s="55" t="s">
        <v>37334</v>
      </c>
      <c r="H10896" s="55">
        <v>0</v>
      </c>
    </row>
    <row r="10897" spans="1:8" ht="12.5" customHeight="1">
      <c r="A10897" s="55">
        <v>12663</v>
      </c>
      <c r="B10897" s="55">
        <v>7</v>
      </c>
      <c r="C10897" s="55" t="s">
        <v>37335</v>
      </c>
      <c r="D10897" s="55" t="s">
        <v>4649</v>
      </c>
      <c r="E10897" s="55" t="s">
        <v>37336</v>
      </c>
      <c r="F10897" s="55" t="s">
        <v>4651</v>
      </c>
      <c r="G10897" s="55" t="s">
        <v>37337</v>
      </c>
      <c r="H10897" s="55">
        <v>0</v>
      </c>
    </row>
    <row r="10898" spans="1:8" ht="12.5" customHeight="1">
      <c r="A10898" s="55">
        <v>12748</v>
      </c>
      <c r="B10898" s="55">
        <v>7</v>
      </c>
      <c r="C10898" s="55" t="s">
        <v>37338</v>
      </c>
      <c r="D10898" s="55" t="s">
        <v>4649</v>
      </c>
      <c r="E10898" s="55" t="s">
        <v>37339</v>
      </c>
      <c r="F10898" s="55" t="s">
        <v>4651</v>
      </c>
      <c r="G10898" s="55" t="s">
        <v>37340</v>
      </c>
      <c r="H10898" s="55">
        <v>0</v>
      </c>
    </row>
    <row r="10899" spans="1:8" ht="12.5" customHeight="1">
      <c r="A10899" s="55">
        <v>13498</v>
      </c>
      <c r="B10899" s="55">
        <v>7</v>
      </c>
      <c r="C10899" s="55" t="s">
        <v>37341</v>
      </c>
      <c r="D10899" s="55" t="s">
        <v>4649</v>
      </c>
      <c r="E10899" s="55" t="s">
        <v>37342</v>
      </c>
      <c r="F10899" s="55" t="s">
        <v>4651</v>
      </c>
      <c r="G10899" s="55" t="s">
        <v>37343</v>
      </c>
      <c r="H10899" s="55">
        <v>0</v>
      </c>
    </row>
    <row r="10900" spans="1:8" ht="12.5" customHeight="1">
      <c r="A10900" s="55">
        <v>13558</v>
      </c>
      <c r="B10900" s="55">
        <v>7</v>
      </c>
      <c r="C10900" s="55" t="s">
        <v>37344</v>
      </c>
      <c r="D10900" s="55" t="s">
        <v>4649</v>
      </c>
      <c r="E10900" s="55" t="s">
        <v>37345</v>
      </c>
      <c r="F10900" s="55" t="s">
        <v>4651</v>
      </c>
      <c r="G10900" s="55" t="s">
        <v>37346</v>
      </c>
      <c r="H10900" s="55">
        <v>0</v>
      </c>
    </row>
    <row r="10901" spans="1:8" ht="12.5" customHeight="1">
      <c r="A10901" s="55">
        <v>13843</v>
      </c>
      <c r="B10901" s="55">
        <v>7</v>
      </c>
      <c r="C10901" s="55" t="s">
        <v>37347</v>
      </c>
      <c r="D10901" s="55" t="s">
        <v>4649</v>
      </c>
      <c r="E10901" s="55" t="s">
        <v>37348</v>
      </c>
      <c r="F10901" s="55" t="s">
        <v>4651</v>
      </c>
      <c r="G10901" s="55" t="s">
        <v>37349</v>
      </c>
      <c r="H10901" s="55">
        <v>0</v>
      </c>
    </row>
    <row r="10902" spans="1:8" ht="12.5" customHeight="1">
      <c r="A10902" s="55">
        <v>14136</v>
      </c>
      <c r="B10902" s="55">
        <v>7</v>
      </c>
      <c r="C10902" s="55" t="s">
        <v>37350</v>
      </c>
      <c r="D10902" s="55" t="s">
        <v>4649</v>
      </c>
      <c r="E10902" s="55" t="s">
        <v>37351</v>
      </c>
      <c r="F10902" s="55" t="s">
        <v>4651</v>
      </c>
      <c r="G10902" s="55" t="s">
        <v>37352</v>
      </c>
      <c r="H10902" s="55">
        <v>0</v>
      </c>
    </row>
    <row r="10903" spans="1:8" ht="12.5" customHeight="1">
      <c r="A10903" s="55">
        <v>14169</v>
      </c>
      <c r="B10903" s="55">
        <v>7</v>
      </c>
      <c r="C10903" s="55" t="s">
        <v>37353</v>
      </c>
      <c r="D10903" s="55" t="s">
        <v>4649</v>
      </c>
      <c r="E10903" s="55" t="s">
        <v>37354</v>
      </c>
      <c r="F10903" s="55" t="s">
        <v>4651</v>
      </c>
      <c r="G10903" s="55" t="s">
        <v>37355</v>
      </c>
      <c r="H10903" s="55">
        <v>0</v>
      </c>
    </row>
    <row r="10904" spans="1:8" ht="12.5" customHeight="1">
      <c r="A10904" s="55">
        <v>14177</v>
      </c>
      <c r="B10904" s="55">
        <v>7</v>
      </c>
      <c r="C10904" s="55" t="s">
        <v>37356</v>
      </c>
      <c r="D10904" s="55" t="s">
        <v>4649</v>
      </c>
      <c r="E10904" s="55" t="s">
        <v>37357</v>
      </c>
      <c r="F10904" s="55" t="s">
        <v>4651</v>
      </c>
      <c r="G10904" s="55" t="s">
        <v>37358</v>
      </c>
      <c r="H10904" s="55">
        <v>0</v>
      </c>
    </row>
    <row r="10905" spans="1:8" ht="12.5" customHeight="1">
      <c r="A10905" s="55">
        <v>16209</v>
      </c>
      <c r="B10905" s="55">
        <v>7</v>
      </c>
      <c r="C10905" s="55" t="s">
        <v>37359</v>
      </c>
      <c r="D10905" s="55" t="s">
        <v>4649</v>
      </c>
      <c r="E10905" s="55" t="s">
        <v>37360</v>
      </c>
      <c r="F10905" s="55" t="s">
        <v>4651</v>
      </c>
      <c r="G10905" s="55" t="s">
        <v>37361</v>
      </c>
      <c r="H10905" s="55">
        <v>0</v>
      </c>
    </row>
    <row r="10906" spans="1:8" ht="12.5" customHeight="1">
      <c r="A10906" s="55">
        <v>17216</v>
      </c>
      <c r="B10906" s="55">
        <v>7</v>
      </c>
      <c r="C10906" s="55" t="s">
        <v>37362</v>
      </c>
      <c r="D10906" s="55" t="s">
        <v>4649</v>
      </c>
      <c r="E10906" s="55" t="s">
        <v>37363</v>
      </c>
      <c r="F10906" s="55" t="s">
        <v>4651</v>
      </c>
      <c r="G10906" s="55" t="s">
        <v>37364</v>
      </c>
      <c r="H10906" s="55">
        <v>0</v>
      </c>
    </row>
    <row r="10907" spans="1:8" ht="12.5" customHeight="1">
      <c r="A10907" s="55">
        <v>18175</v>
      </c>
      <c r="B10907" s="55">
        <v>7</v>
      </c>
      <c r="C10907" s="55" t="s">
        <v>37365</v>
      </c>
      <c r="D10907" s="55" t="s">
        <v>4649</v>
      </c>
      <c r="E10907" s="55" t="s">
        <v>37366</v>
      </c>
      <c r="F10907" s="55" t="s">
        <v>4651</v>
      </c>
      <c r="G10907" s="55" t="s">
        <v>37367</v>
      </c>
      <c r="H10907" s="55">
        <v>0</v>
      </c>
    </row>
    <row r="10908" spans="1:8" ht="12.5" customHeight="1">
      <c r="A10908" s="55">
        <v>19336</v>
      </c>
      <c r="B10908" s="55">
        <v>7</v>
      </c>
      <c r="C10908" s="55" t="s">
        <v>37368</v>
      </c>
      <c r="D10908" s="55" t="s">
        <v>4649</v>
      </c>
      <c r="E10908" s="55" t="s">
        <v>37369</v>
      </c>
      <c r="F10908" s="55" t="s">
        <v>4651</v>
      </c>
      <c r="G10908" s="55" t="s">
        <v>37370</v>
      </c>
      <c r="H10908" s="55">
        <v>0</v>
      </c>
    </row>
    <row r="10909" spans="1:8" ht="12.5" customHeight="1">
      <c r="A10909" s="55">
        <v>19444</v>
      </c>
      <c r="B10909" s="55">
        <v>7</v>
      </c>
      <c r="C10909" s="55" t="s">
        <v>37371</v>
      </c>
      <c r="D10909" s="55" t="s">
        <v>4649</v>
      </c>
      <c r="E10909" s="55" t="s">
        <v>37372</v>
      </c>
      <c r="F10909" s="55" t="s">
        <v>4651</v>
      </c>
      <c r="G10909" s="55" t="s">
        <v>37373</v>
      </c>
      <c r="H10909" s="55">
        <v>0</v>
      </c>
    </row>
    <row r="10910" spans="1:8" ht="12.5" customHeight="1">
      <c r="A10910" s="55">
        <v>20047</v>
      </c>
      <c r="B10910" s="55">
        <v>7</v>
      </c>
      <c r="C10910" s="55" t="s">
        <v>37374</v>
      </c>
      <c r="D10910" s="55" t="s">
        <v>4649</v>
      </c>
      <c r="E10910" s="55" t="s">
        <v>37375</v>
      </c>
      <c r="F10910" s="55" t="s">
        <v>4651</v>
      </c>
      <c r="G10910" s="55" t="s">
        <v>37376</v>
      </c>
      <c r="H10910" s="55">
        <v>0</v>
      </c>
    </row>
    <row r="10911" spans="1:8" ht="12.5" customHeight="1">
      <c r="A10911" s="55">
        <v>20962</v>
      </c>
      <c r="B10911" s="55">
        <v>7</v>
      </c>
      <c r="C10911" s="55" t="s">
        <v>37377</v>
      </c>
      <c r="D10911" s="55" t="s">
        <v>4649</v>
      </c>
      <c r="E10911" s="55" t="s">
        <v>37378</v>
      </c>
      <c r="F10911" s="55" t="s">
        <v>4651</v>
      </c>
      <c r="G10911" s="55" t="s">
        <v>37379</v>
      </c>
      <c r="H10911" s="55">
        <v>0</v>
      </c>
    </row>
    <row r="10912" spans="1:8" ht="12.5" customHeight="1">
      <c r="A10912" s="55">
        <v>21505</v>
      </c>
      <c r="B10912" s="55">
        <v>7</v>
      </c>
      <c r="C10912" s="55" t="s">
        <v>37380</v>
      </c>
      <c r="D10912" s="55" t="s">
        <v>4649</v>
      </c>
      <c r="E10912" s="55" t="s">
        <v>37381</v>
      </c>
      <c r="F10912" s="55" t="s">
        <v>4651</v>
      </c>
      <c r="G10912" s="55" t="s">
        <v>37382</v>
      </c>
      <c r="H10912" s="55">
        <v>0</v>
      </c>
    </row>
    <row r="10913" spans="1:8" ht="12.5" customHeight="1">
      <c r="A10913" s="55">
        <v>22379</v>
      </c>
      <c r="B10913" s="55">
        <v>7</v>
      </c>
      <c r="C10913" s="55" t="s">
        <v>37383</v>
      </c>
      <c r="D10913" s="55" t="s">
        <v>4649</v>
      </c>
      <c r="E10913" s="55" t="s">
        <v>37384</v>
      </c>
      <c r="F10913" s="55" t="s">
        <v>4651</v>
      </c>
      <c r="G10913" s="55" t="s">
        <v>37385</v>
      </c>
      <c r="H10913" s="55">
        <v>0</v>
      </c>
    </row>
    <row r="10914" spans="1:8" ht="12.5" customHeight="1">
      <c r="A10914" s="55">
        <v>22483</v>
      </c>
      <c r="B10914" s="55">
        <v>7</v>
      </c>
      <c r="C10914" s="55" t="s">
        <v>37386</v>
      </c>
      <c r="D10914" s="55" t="s">
        <v>4649</v>
      </c>
      <c r="E10914" s="55" t="s">
        <v>37387</v>
      </c>
      <c r="F10914" s="55" t="s">
        <v>4651</v>
      </c>
      <c r="G10914" s="55" t="s">
        <v>37388</v>
      </c>
      <c r="H10914" s="55">
        <v>0</v>
      </c>
    </row>
    <row r="10915" spans="1:8" ht="12.5" customHeight="1">
      <c r="A10915" s="55">
        <v>22645</v>
      </c>
      <c r="B10915" s="55">
        <v>7</v>
      </c>
      <c r="C10915" s="55" t="s">
        <v>37389</v>
      </c>
      <c r="D10915" s="55" t="s">
        <v>4649</v>
      </c>
      <c r="E10915" s="55" t="s">
        <v>37390</v>
      </c>
      <c r="F10915" s="55" t="s">
        <v>4651</v>
      </c>
      <c r="G10915" s="55" t="s">
        <v>37391</v>
      </c>
      <c r="H10915" s="55">
        <v>0</v>
      </c>
    </row>
    <row r="10916" spans="1:8" ht="12.5" customHeight="1">
      <c r="A10916" s="55">
        <v>24057</v>
      </c>
      <c r="B10916" s="55">
        <v>7</v>
      </c>
      <c r="C10916" s="55" t="s">
        <v>37392</v>
      </c>
      <c r="D10916" s="55" t="s">
        <v>4649</v>
      </c>
      <c r="E10916" s="55" t="s">
        <v>37393</v>
      </c>
      <c r="F10916" s="55" t="s">
        <v>4651</v>
      </c>
      <c r="G10916" s="55" t="s">
        <v>37394</v>
      </c>
      <c r="H10916" s="55">
        <v>0</v>
      </c>
    </row>
    <row r="10917" spans="1:8" ht="12.5" customHeight="1">
      <c r="A10917" s="55">
        <v>24070</v>
      </c>
      <c r="B10917" s="55">
        <v>7</v>
      </c>
      <c r="C10917" s="55" t="s">
        <v>37395</v>
      </c>
      <c r="D10917" s="55" t="s">
        <v>4649</v>
      </c>
      <c r="E10917" s="55" t="s">
        <v>37396</v>
      </c>
      <c r="F10917" s="55" t="s">
        <v>4651</v>
      </c>
      <c r="G10917" s="55" t="s">
        <v>37397</v>
      </c>
      <c r="H10917" s="55">
        <v>0</v>
      </c>
    </row>
    <row r="10918" spans="1:8" ht="12.5" customHeight="1">
      <c r="A10918" s="55">
        <v>25326</v>
      </c>
      <c r="B10918" s="55">
        <v>7</v>
      </c>
      <c r="C10918" s="55" t="s">
        <v>37398</v>
      </c>
      <c r="D10918" s="55" t="s">
        <v>4649</v>
      </c>
      <c r="E10918" s="55" t="s">
        <v>37399</v>
      </c>
      <c r="F10918" s="55" t="s">
        <v>4651</v>
      </c>
      <c r="G10918" s="55" t="s">
        <v>37400</v>
      </c>
      <c r="H10918" s="55">
        <v>0</v>
      </c>
    </row>
    <row r="10919" spans="1:8" ht="12.5" customHeight="1">
      <c r="A10919" s="55">
        <v>25491</v>
      </c>
      <c r="B10919" s="55">
        <v>7</v>
      </c>
      <c r="C10919" s="55" t="s">
        <v>37401</v>
      </c>
      <c r="D10919" s="55" t="s">
        <v>4649</v>
      </c>
      <c r="E10919" s="55" t="s">
        <v>37402</v>
      </c>
      <c r="F10919" s="55" t="s">
        <v>4651</v>
      </c>
      <c r="G10919" s="55" t="s">
        <v>37403</v>
      </c>
      <c r="H10919" s="55">
        <v>0</v>
      </c>
    </row>
    <row r="10920" spans="1:8" ht="12.5" customHeight="1">
      <c r="A10920" s="55">
        <v>25600</v>
      </c>
      <c r="B10920" s="55">
        <v>7</v>
      </c>
      <c r="C10920" s="55" t="s">
        <v>37404</v>
      </c>
      <c r="D10920" s="55" t="s">
        <v>4649</v>
      </c>
      <c r="E10920" s="55" t="s">
        <v>37405</v>
      </c>
      <c r="F10920" s="55" t="s">
        <v>4651</v>
      </c>
      <c r="G10920" s="55" t="s">
        <v>37406</v>
      </c>
      <c r="H10920" s="55">
        <v>0</v>
      </c>
    </row>
    <row r="10921" spans="1:8" ht="12.5" customHeight="1">
      <c r="A10921" s="55">
        <v>27812</v>
      </c>
      <c r="B10921" s="55">
        <v>7</v>
      </c>
      <c r="C10921" s="55" t="s">
        <v>37407</v>
      </c>
      <c r="D10921" s="55" t="s">
        <v>4649</v>
      </c>
      <c r="E10921" s="55" t="s">
        <v>37408</v>
      </c>
      <c r="F10921" s="55" t="s">
        <v>4651</v>
      </c>
      <c r="G10921" s="55" t="s">
        <v>37409</v>
      </c>
      <c r="H10921" s="55">
        <v>0</v>
      </c>
    </row>
    <row r="10922" spans="1:8" ht="12.5" customHeight="1">
      <c r="A10922" s="55">
        <v>28478</v>
      </c>
      <c r="B10922" s="55">
        <v>7</v>
      </c>
      <c r="C10922" s="55" t="s">
        <v>37410</v>
      </c>
      <c r="D10922" s="55" t="s">
        <v>4649</v>
      </c>
      <c r="E10922" s="55" t="s">
        <v>37411</v>
      </c>
      <c r="F10922" s="55" t="s">
        <v>4651</v>
      </c>
      <c r="G10922" s="55" t="s">
        <v>37412</v>
      </c>
      <c r="H10922" s="55">
        <v>0</v>
      </c>
    </row>
    <row r="10923" spans="1:8" ht="12.5" customHeight="1">
      <c r="A10923" s="55">
        <v>28690</v>
      </c>
      <c r="B10923" s="55">
        <v>7</v>
      </c>
      <c r="C10923" s="55" t="s">
        <v>37413</v>
      </c>
      <c r="D10923" s="55" t="s">
        <v>4649</v>
      </c>
      <c r="E10923" s="55" t="s">
        <v>37414</v>
      </c>
      <c r="F10923" s="55" t="s">
        <v>4651</v>
      </c>
      <c r="G10923" s="55" t="s">
        <v>37415</v>
      </c>
      <c r="H10923" s="55">
        <v>0</v>
      </c>
    </row>
    <row r="10924" spans="1:8" ht="12.5" customHeight="1">
      <c r="A10924" s="55">
        <v>11393</v>
      </c>
      <c r="B10924" s="55">
        <v>7</v>
      </c>
      <c r="C10924" s="55" t="s">
        <v>37416</v>
      </c>
      <c r="D10924" s="55" t="s">
        <v>4649</v>
      </c>
      <c r="E10924" s="55" t="s">
        <v>37417</v>
      </c>
      <c r="F10924" s="55" t="s">
        <v>4651</v>
      </c>
      <c r="G10924" s="55" t="s">
        <v>37418</v>
      </c>
      <c r="H10924" s="55">
        <v>0</v>
      </c>
    </row>
    <row r="10925" spans="1:8" ht="12.5" customHeight="1">
      <c r="A10925" s="55">
        <v>11478</v>
      </c>
      <c r="B10925" s="55">
        <v>7</v>
      </c>
      <c r="C10925" s="55" t="s">
        <v>37419</v>
      </c>
      <c r="D10925" s="55" t="s">
        <v>4649</v>
      </c>
      <c r="E10925" s="55" t="s">
        <v>37420</v>
      </c>
      <c r="F10925" s="55" t="s">
        <v>4651</v>
      </c>
      <c r="G10925" s="55" t="s">
        <v>37421</v>
      </c>
      <c r="H10925" s="55">
        <v>0</v>
      </c>
    </row>
    <row r="10926" spans="1:8" ht="12.5" customHeight="1">
      <c r="A10926" s="55">
        <v>12368</v>
      </c>
      <c r="B10926" s="55">
        <v>7</v>
      </c>
      <c r="C10926" s="55" t="s">
        <v>37422</v>
      </c>
      <c r="D10926" s="55" t="s">
        <v>4649</v>
      </c>
      <c r="E10926" s="55" t="s">
        <v>37423</v>
      </c>
      <c r="F10926" s="55" t="s">
        <v>4651</v>
      </c>
      <c r="G10926" s="55" t="s">
        <v>37424</v>
      </c>
      <c r="H10926" s="55">
        <v>0</v>
      </c>
    </row>
    <row r="10927" spans="1:8" ht="12.5" customHeight="1">
      <c r="A10927" s="55">
        <v>12395</v>
      </c>
      <c r="B10927" s="55">
        <v>7</v>
      </c>
      <c r="C10927" s="55" t="s">
        <v>37425</v>
      </c>
      <c r="D10927" s="55" t="s">
        <v>4649</v>
      </c>
      <c r="E10927" s="55" t="s">
        <v>37426</v>
      </c>
      <c r="F10927" s="55" t="s">
        <v>4651</v>
      </c>
      <c r="G10927" s="55" t="s">
        <v>37427</v>
      </c>
      <c r="H10927" s="55">
        <v>0</v>
      </c>
    </row>
    <row r="10928" spans="1:8" ht="12.5" customHeight="1">
      <c r="A10928" s="55">
        <v>15442</v>
      </c>
      <c r="B10928" s="55">
        <v>7</v>
      </c>
      <c r="C10928" s="55" t="s">
        <v>37428</v>
      </c>
      <c r="D10928" s="55" t="s">
        <v>4649</v>
      </c>
      <c r="E10928" s="55" t="s">
        <v>37429</v>
      </c>
      <c r="F10928" s="55" t="s">
        <v>4651</v>
      </c>
      <c r="G10928" s="55" t="s">
        <v>37430</v>
      </c>
      <c r="H10928" s="55">
        <v>0</v>
      </c>
    </row>
    <row r="10929" spans="1:8" ht="12.5" customHeight="1">
      <c r="A10929" s="55">
        <v>16205</v>
      </c>
      <c r="B10929" s="55">
        <v>7</v>
      </c>
      <c r="C10929" s="55" t="s">
        <v>37431</v>
      </c>
      <c r="D10929" s="55" t="s">
        <v>4649</v>
      </c>
      <c r="E10929" s="55" t="s">
        <v>37432</v>
      </c>
      <c r="F10929" s="55" t="s">
        <v>4651</v>
      </c>
      <c r="G10929" s="55" t="s">
        <v>37433</v>
      </c>
      <c r="H10929" s="55">
        <v>0</v>
      </c>
    </row>
    <row r="10930" spans="1:8" ht="12.5" customHeight="1">
      <c r="A10930" s="55">
        <v>16315</v>
      </c>
      <c r="B10930" s="55">
        <v>7</v>
      </c>
      <c r="C10930" s="55" t="s">
        <v>37434</v>
      </c>
      <c r="D10930" s="55" t="s">
        <v>4649</v>
      </c>
      <c r="E10930" s="55" t="s">
        <v>37435</v>
      </c>
      <c r="F10930" s="55" t="s">
        <v>4651</v>
      </c>
      <c r="G10930" s="55" t="s">
        <v>37436</v>
      </c>
      <c r="H10930" s="55">
        <v>0</v>
      </c>
    </row>
    <row r="10931" spans="1:8" ht="12.5" customHeight="1">
      <c r="A10931" s="55">
        <v>16408</v>
      </c>
      <c r="B10931" s="55">
        <v>7</v>
      </c>
      <c r="C10931" s="55" t="s">
        <v>37437</v>
      </c>
      <c r="D10931" s="55" t="s">
        <v>4649</v>
      </c>
      <c r="E10931" s="55" t="s">
        <v>37438</v>
      </c>
      <c r="F10931" s="55" t="s">
        <v>4651</v>
      </c>
      <c r="G10931" s="55" t="s">
        <v>37439</v>
      </c>
      <c r="H10931" s="55">
        <v>0</v>
      </c>
    </row>
    <row r="10932" spans="1:8" ht="12.5" customHeight="1">
      <c r="A10932" s="55">
        <v>16432</v>
      </c>
      <c r="B10932" s="55">
        <v>7</v>
      </c>
      <c r="C10932" s="55" t="s">
        <v>37440</v>
      </c>
      <c r="D10932" s="55" t="s">
        <v>4649</v>
      </c>
      <c r="E10932" s="55" t="s">
        <v>37441</v>
      </c>
      <c r="F10932" s="55" t="s">
        <v>4651</v>
      </c>
      <c r="G10932" s="55" t="s">
        <v>37442</v>
      </c>
      <c r="H10932" s="55">
        <v>0</v>
      </c>
    </row>
    <row r="10933" spans="1:8" ht="12.5" customHeight="1">
      <c r="A10933" s="55">
        <v>16570</v>
      </c>
      <c r="B10933" s="55">
        <v>7</v>
      </c>
      <c r="C10933" s="55" t="s">
        <v>37443</v>
      </c>
      <c r="D10933" s="55" t="s">
        <v>4649</v>
      </c>
      <c r="E10933" s="55" t="s">
        <v>37444</v>
      </c>
      <c r="F10933" s="55" t="s">
        <v>4651</v>
      </c>
      <c r="G10933" s="55" t="s">
        <v>37445</v>
      </c>
      <c r="H10933" s="55">
        <v>0</v>
      </c>
    </row>
    <row r="10934" spans="1:8" ht="12.5" customHeight="1">
      <c r="A10934" s="55">
        <v>18016</v>
      </c>
      <c r="B10934" s="55">
        <v>7</v>
      </c>
      <c r="C10934" s="55" t="s">
        <v>37446</v>
      </c>
      <c r="D10934" s="55" t="s">
        <v>4649</v>
      </c>
      <c r="E10934" s="55" t="s">
        <v>37447</v>
      </c>
      <c r="F10934" s="55" t="s">
        <v>4651</v>
      </c>
      <c r="G10934" s="55" t="s">
        <v>37448</v>
      </c>
      <c r="H10934" s="55">
        <v>0</v>
      </c>
    </row>
    <row r="10935" spans="1:8" ht="12.5" customHeight="1">
      <c r="A10935" s="55">
        <v>18150</v>
      </c>
      <c r="B10935" s="55">
        <v>7</v>
      </c>
      <c r="C10935" s="55" t="s">
        <v>37449</v>
      </c>
      <c r="D10935" s="55" t="s">
        <v>4649</v>
      </c>
      <c r="E10935" s="55" t="s">
        <v>37450</v>
      </c>
      <c r="F10935" s="55" t="s">
        <v>4651</v>
      </c>
      <c r="G10935" s="55" t="s">
        <v>37451</v>
      </c>
      <c r="H10935" s="55">
        <v>0</v>
      </c>
    </row>
    <row r="10936" spans="1:8" ht="12.5" customHeight="1">
      <c r="A10936" s="55">
        <v>19282</v>
      </c>
      <c r="B10936" s="55">
        <v>7</v>
      </c>
      <c r="C10936" s="55" t="s">
        <v>37452</v>
      </c>
      <c r="D10936" s="55" t="s">
        <v>4649</v>
      </c>
      <c r="E10936" s="55" t="s">
        <v>37453</v>
      </c>
      <c r="F10936" s="55" t="s">
        <v>4651</v>
      </c>
      <c r="G10936" s="55" t="s">
        <v>37454</v>
      </c>
      <c r="H10936" s="55">
        <v>0</v>
      </c>
    </row>
    <row r="10937" spans="1:8" ht="12.5" customHeight="1">
      <c r="A10937" s="55">
        <v>20041</v>
      </c>
      <c r="B10937" s="55">
        <v>7</v>
      </c>
      <c r="C10937" s="55" t="s">
        <v>37455</v>
      </c>
      <c r="D10937" s="55" t="s">
        <v>4649</v>
      </c>
      <c r="E10937" s="55" t="s">
        <v>37456</v>
      </c>
      <c r="F10937" s="55" t="s">
        <v>4651</v>
      </c>
      <c r="G10937" s="55" t="s">
        <v>37457</v>
      </c>
      <c r="H10937" s="55">
        <v>0</v>
      </c>
    </row>
    <row r="10938" spans="1:8" ht="12.5" customHeight="1">
      <c r="A10938" s="55">
        <v>21913</v>
      </c>
      <c r="B10938" s="55">
        <v>7</v>
      </c>
      <c r="C10938" s="55" t="s">
        <v>37458</v>
      </c>
      <c r="D10938" s="55" t="s">
        <v>4649</v>
      </c>
      <c r="E10938" s="55" t="s">
        <v>37459</v>
      </c>
      <c r="F10938" s="55" t="s">
        <v>4651</v>
      </c>
      <c r="G10938" s="55" t="s">
        <v>37460</v>
      </c>
      <c r="H10938" s="55">
        <v>0</v>
      </c>
    </row>
    <row r="10939" spans="1:8" ht="12.5" customHeight="1">
      <c r="A10939" s="55">
        <v>22511</v>
      </c>
      <c r="B10939" s="55">
        <v>7</v>
      </c>
      <c r="C10939" s="55" t="s">
        <v>37461</v>
      </c>
      <c r="D10939" s="55" t="s">
        <v>4649</v>
      </c>
      <c r="E10939" s="55" t="s">
        <v>37462</v>
      </c>
      <c r="F10939" s="55" t="s">
        <v>4651</v>
      </c>
      <c r="G10939" s="55" t="s">
        <v>37463</v>
      </c>
      <c r="H10939" s="55">
        <v>0</v>
      </c>
    </row>
    <row r="10940" spans="1:8" ht="12.5" customHeight="1">
      <c r="A10940" s="55">
        <v>22552</v>
      </c>
      <c r="B10940" s="55">
        <v>7</v>
      </c>
      <c r="C10940" s="55" t="s">
        <v>37464</v>
      </c>
      <c r="D10940" s="55" t="s">
        <v>4649</v>
      </c>
      <c r="E10940" s="55" t="s">
        <v>37465</v>
      </c>
      <c r="F10940" s="55" t="s">
        <v>4651</v>
      </c>
      <c r="G10940" s="55" t="s">
        <v>37466</v>
      </c>
      <c r="H10940" s="55">
        <v>0</v>
      </c>
    </row>
    <row r="10941" spans="1:8" ht="12.5" customHeight="1">
      <c r="A10941" s="55">
        <v>22593</v>
      </c>
      <c r="B10941" s="55">
        <v>7</v>
      </c>
      <c r="C10941" s="55" t="s">
        <v>37467</v>
      </c>
      <c r="D10941" s="55" t="s">
        <v>4649</v>
      </c>
      <c r="E10941" s="55" t="s">
        <v>37468</v>
      </c>
      <c r="F10941" s="55" t="s">
        <v>4651</v>
      </c>
      <c r="G10941" s="55" t="s">
        <v>37469</v>
      </c>
      <c r="H10941" s="55">
        <v>0</v>
      </c>
    </row>
    <row r="10942" spans="1:8" ht="12.5" customHeight="1">
      <c r="A10942" s="55">
        <v>22796</v>
      </c>
      <c r="B10942" s="55">
        <v>7</v>
      </c>
      <c r="C10942" s="55" t="s">
        <v>37470</v>
      </c>
      <c r="D10942" s="55" t="s">
        <v>4649</v>
      </c>
      <c r="E10942" s="55" t="s">
        <v>37471</v>
      </c>
      <c r="F10942" s="55" t="s">
        <v>4651</v>
      </c>
      <c r="G10942" s="55" t="s">
        <v>37472</v>
      </c>
      <c r="H10942" s="55">
        <v>0</v>
      </c>
    </row>
    <row r="10943" spans="1:8" ht="12.5" customHeight="1">
      <c r="A10943" s="55">
        <v>23445</v>
      </c>
      <c r="B10943" s="55">
        <v>7</v>
      </c>
      <c r="C10943" s="55" t="s">
        <v>37473</v>
      </c>
      <c r="D10943" s="55" t="s">
        <v>4649</v>
      </c>
      <c r="E10943" s="55" t="s">
        <v>37474</v>
      </c>
      <c r="F10943" s="55" t="s">
        <v>4651</v>
      </c>
      <c r="G10943" s="55" t="s">
        <v>37475</v>
      </c>
      <c r="H10943" s="55">
        <v>0</v>
      </c>
    </row>
    <row r="10944" spans="1:8" ht="12.5" customHeight="1">
      <c r="A10944" s="55">
        <v>23761</v>
      </c>
      <c r="B10944" s="55">
        <v>7</v>
      </c>
      <c r="C10944" s="55" t="s">
        <v>37476</v>
      </c>
      <c r="D10944" s="55" t="s">
        <v>4649</v>
      </c>
      <c r="E10944" s="55" t="s">
        <v>37477</v>
      </c>
      <c r="F10944" s="55" t="s">
        <v>4651</v>
      </c>
      <c r="G10944" s="55" t="s">
        <v>37478</v>
      </c>
      <c r="H10944" s="55">
        <v>0</v>
      </c>
    </row>
    <row r="10945" spans="1:8" ht="12.5" customHeight="1">
      <c r="A10945" s="55">
        <v>23939</v>
      </c>
      <c r="B10945" s="55">
        <v>7</v>
      </c>
      <c r="C10945" s="55" t="s">
        <v>37479</v>
      </c>
      <c r="D10945" s="55" t="s">
        <v>4649</v>
      </c>
      <c r="E10945" s="55" t="s">
        <v>37480</v>
      </c>
      <c r="F10945" s="55" t="s">
        <v>4651</v>
      </c>
      <c r="G10945" s="55" t="s">
        <v>37481</v>
      </c>
      <c r="H10945" s="55">
        <v>0</v>
      </c>
    </row>
    <row r="10946" spans="1:8" ht="12.5" customHeight="1">
      <c r="A10946" s="55">
        <v>25321</v>
      </c>
      <c r="B10946" s="55">
        <v>7</v>
      </c>
      <c r="C10946" s="55" t="s">
        <v>37482</v>
      </c>
      <c r="D10946" s="55" t="s">
        <v>4649</v>
      </c>
      <c r="E10946" s="55" t="s">
        <v>37483</v>
      </c>
      <c r="F10946" s="55" t="s">
        <v>4651</v>
      </c>
      <c r="G10946" s="55" t="s">
        <v>37484</v>
      </c>
      <c r="H10946" s="55">
        <v>0</v>
      </c>
    </row>
    <row r="10947" spans="1:8" ht="12.5" customHeight="1">
      <c r="A10947" s="55">
        <v>25456</v>
      </c>
      <c r="B10947" s="55">
        <v>7</v>
      </c>
      <c r="C10947" s="55" t="s">
        <v>37485</v>
      </c>
      <c r="D10947" s="55" t="s">
        <v>4649</v>
      </c>
      <c r="E10947" s="55" t="s">
        <v>37486</v>
      </c>
      <c r="F10947" s="55" t="s">
        <v>4651</v>
      </c>
      <c r="G10947" s="55" t="s">
        <v>37487</v>
      </c>
      <c r="H10947" s="55">
        <v>0</v>
      </c>
    </row>
    <row r="10948" spans="1:8" ht="12.5" customHeight="1">
      <c r="A10948" s="55">
        <v>26883</v>
      </c>
      <c r="B10948" s="55">
        <v>7</v>
      </c>
      <c r="C10948" s="55" t="s">
        <v>37488</v>
      </c>
      <c r="D10948" s="55" t="s">
        <v>4649</v>
      </c>
      <c r="E10948" s="55" t="s">
        <v>37489</v>
      </c>
      <c r="F10948" s="55" t="s">
        <v>4651</v>
      </c>
      <c r="G10948" s="55" t="s">
        <v>37490</v>
      </c>
      <c r="H10948" s="55">
        <v>0</v>
      </c>
    </row>
    <row r="10949" spans="1:8" ht="12.5" customHeight="1">
      <c r="A10949" s="55">
        <v>27853</v>
      </c>
      <c r="B10949" s="55">
        <v>7</v>
      </c>
      <c r="C10949" s="55" t="s">
        <v>37491</v>
      </c>
      <c r="D10949" s="55" t="s">
        <v>4649</v>
      </c>
      <c r="E10949" s="55" t="s">
        <v>37492</v>
      </c>
      <c r="F10949" s="55" t="s">
        <v>4651</v>
      </c>
      <c r="G10949" s="55" t="s">
        <v>37493</v>
      </c>
      <c r="H10949" s="55">
        <v>0</v>
      </c>
    </row>
    <row r="10950" spans="1:8" ht="12.5" customHeight="1">
      <c r="A10950" s="55">
        <v>27893</v>
      </c>
      <c r="B10950" s="55">
        <v>7</v>
      </c>
      <c r="C10950" s="55" t="s">
        <v>37494</v>
      </c>
      <c r="D10950" s="55" t="s">
        <v>4649</v>
      </c>
      <c r="E10950" s="55" t="s">
        <v>37495</v>
      </c>
      <c r="F10950" s="55" t="s">
        <v>4651</v>
      </c>
      <c r="G10950" s="55" t="s">
        <v>37496</v>
      </c>
      <c r="H10950" s="55">
        <v>0</v>
      </c>
    </row>
    <row r="10951" spans="1:8" ht="12.5" customHeight="1">
      <c r="A10951" s="55">
        <v>28442</v>
      </c>
      <c r="B10951" s="55">
        <v>7</v>
      </c>
      <c r="C10951" s="55" t="s">
        <v>37497</v>
      </c>
      <c r="D10951" s="55" t="s">
        <v>4649</v>
      </c>
      <c r="E10951" s="55" t="s">
        <v>37498</v>
      </c>
      <c r="F10951" s="55" t="s">
        <v>4651</v>
      </c>
      <c r="G10951" s="55" t="s">
        <v>37499</v>
      </c>
      <c r="H10951" s="55">
        <v>0</v>
      </c>
    </row>
    <row r="10952" spans="1:8" ht="12.5" customHeight="1">
      <c r="A10952" s="55">
        <v>28449</v>
      </c>
      <c r="B10952" s="55">
        <v>7</v>
      </c>
      <c r="C10952" s="55" t="s">
        <v>37500</v>
      </c>
      <c r="D10952" s="55" t="s">
        <v>4649</v>
      </c>
      <c r="E10952" s="55" t="s">
        <v>37501</v>
      </c>
      <c r="F10952" s="55" t="s">
        <v>4651</v>
      </c>
      <c r="G10952" s="55" t="s">
        <v>37502</v>
      </c>
      <c r="H10952" s="55">
        <v>0</v>
      </c>
    </row>
    <row r="10953" spans="1:8" ht="12.5" customHeight="1">
      <c r="A10953" s="55">
        <v>28471</v>
      </c>
      <c r="B10953" s="55">
        <v>7</v>
      </c>
      <c r="C10953" s="55" t="s">
        <v>37503</v>
      </c>
      <c r="D10953" s="55" t="s">
        <v>4649</v>
      </c>
      <c r="E10953" s="55" t="s">
        <v>37504</v>
      </c>
      <c r="F10953" s="55" t="s">
        <v>4651</v>
      </c>
      <c r="G10953" s="55" t="s">
        <v>37505</v>
      </c>
      <c r="H10953" s="55">
        <v>0</v>
      </c>
    </row>
    <row r="10954" spans="1:8" ht="12.5" customHeight="1">
      <c r="A10954" s="55">
        <v>28476</v>
      </c>
      <c r="B10954" s="55">
        <v>7</v>
      </c>
      <c r="C10954" s="55" t="s">
        <v>37506</v>
      </c>
      <c r="D10954" s="55" t="s">
        <v>4649</v>
      </c>
      <c r="E10954" s="55" t="s">
        <v>37507</v>
      </c>
      <c r="F10954" s="55" t="s">
        <v>4651</v>
      </c>
      <c r="G10954" s="55" t="s">
        <v>37508</v>
      </c>
      <c r="H10954" s="55">
        <v>0</v>
      </c>
    </row>
    <row r="10955" spans="1:8" ht="12.5" customHeight="1">
      <c r="A10955" s="55">
        <v>28737</v>
      </c>
      <c r="B10955" s="55">
        <v>7</v>
      </c>
      <c r="C10955" s="55" t="s">
        <v>37509</v>
      </c>
      <c r="D10955" s="55" t="s">
        <v>4649</v>
      </c>
      <c r="E10955" s="55" t="s">
        <v>37510</v>
      </c>
      <c r="F10955" s="55" t="s">
        <v>4651</v>
      </c>
      <c r="G10955" s="55" t="s">
        <v>37511</v>
      </c>
      <c r="H10955" s="55">
        <v>0</v>
      </c>
    </row>
    <row r="10956" spans="1:8" ht="12.5" customHeight="1">
      <c r="A10956" s="55">
        <v>11416</v>
      </c>
      <c r="B10956" s="55">
        <v>7</v>
      </c>
      <c r="C10956" s="55" t="s">
        <v>37512</v>
      </c>
      <c r="D10956" s="55" t="s">
        <v>4649</v>
      </c>
      <c r="E10956" s="55" t="s">
        <v>37513</v>
      </c>
      <c r="F10956" s="55" t="s">
        <v>4651</v>
      </c>
      <c r="G10956" s="55" t="s">
        <v>37514</v>
      </c>
      <c r="H10956" s="55">
        <v>0</v>
      </c>
    </row>
    <row r="10957" spans="1:8" ht="12.5" customHeight="1">
      <c r="A10957" s="55">
        <v>13504</v>
      </c>
      <c r="B10957" s="55">
        <v>7</v>
      </c>
      <c r="C10957" s="55" t="s">
        <v>37515</v>
      </c>
      <c r="D10957" s="55" t="s">
        <v>4649</v>
      </c>
      <c r="E10957" s="55" t="s">
        <v>37516</v>
      </c>
      <c r="F10957" s="55" t="s">
        <v>4651</v>
      </c>
      <c r="G10957" s="55" t="s">
        <v>37517</v>
      </c>
      <c r="H10957" s="55">
        <v>0</v>
      </c>
    </row>
    <row r="10958" spans="1:8" ht="12.5" customHeight="1">
      <c r="A10958" s="55">
        <v>13550</v>
      </c>
      <c r="B10958" s="55">
        <v>7</v>
      </c>
      <c r="C10958" s="55" t="s">
        <v>37518</v>
      </c>
      <c r="D10958" s="55" t="s">
        <v>4649</v>
      </c>
      <c r="E10958" s="55" t="s">
        <v>37519</v>
      </c>
      <c r="F10958" s="55" t="s">
        <v>4651</v>
      </c>
      <c r="G10958" s="55" t="s">
        <v>37520</v>
      </c>
      <c r="H10958" s="55">
        <v>0</v>
      </c>
    </row>
    <row r="10959" spans="1:8" ht="12.5" customHeight="1">
      <c r="A10959" s="55">
        <v>15445</v>
      </c>
      <c r="B10959" s="55">
        <v>7</v>
      </c>
      <c r="C10959" s="55" t="s">
        <v>37521</v>
      </c>
      <c r="D10959" s="55" t="s">
        <v>4649</v>
      </c>
      <c r="E10959" s="55" t="s">
        <v>37522</v>
      </c>
      <c r="F10959" s="55" t="s">
        <v>4651</v>
      </c>
      <c r="G10959" s="55" t="s">
        <v>37523</v>
      </c>
      <c r="H10959" s="55">
        <v>0</v>
      </c>
    </row>
    <row r="10960" spans="1:8" ht="12.5" customHeight="1">
      <c r="A10960" s="55">
        <v>16412</v>
      </c>
      <c r="B10960" s="55">
        <v>7</v>
      </c>
      <c r="C10960" s="55" t="s">
        <v>37524</v>
      </c>
      <c r="D10960" s="55" t="s">
        <v>4649</v>
      </c>
      <c r="E10960" s="55" t="s">
        <v>37525</v>
      </c>
      <c r="F10960" s="55" t="s">
        <v>4651</v>
      </c>
      <c r="G10960" s="55" t="s">
        <v>37526</v>
      </c>
      <c r="H10960" s="55">
        <v>0</v>
      </c>
    </row>
    <row r="10961" spans="1:8" ht="12.5" customHeight="1">
      <c r="A10961" s="55">
        <v>17930</v>
      </c>
      <c r="B10961" s="55">
        <v>7</v>
      </c>
      <c r="C10961" s="55" t="s">
        <v>37527</v>
      </c>
      <c r="D10961" s="55" t="s">
        <v>4649</v>
      </c>
      <c r="E10961" s="55" t="s">
        <v>37528</v>
      </c>
      <c r="F10961" s="55" t="s">
        <v>4651</v>
      </c>
      <c r="G10961" s="55" t="s">
        <v>37529</v>
      </c>
      <c r="H10961" s="55">
        <v>0</v>
      </c>
    </row>
    <row r="10962" spans="1:8" ht="12.5" customHeight="1">
      <c r="A10962" s="55">
        <v>19272</v>
      </c>
      <c r="B10962" s="55">
        <v>7</v>
      </c>
      <c r="C10962" s="55" t="s">
        <v>37530</v>
      </c>
      <c r="D10962" s="55" t="s">
        <v>4649</v>
      </c>
      <c r="E10962" s="55" t="s">
        <v>37531</v>
      </c>
      <c r="F10962" s="55" t="s">
        <v>4651</v>
      </c>
      <c r="G10962" s="55" t="s">
        <v>37532</v>
      </c>
      <c r="H10962" s="55">
        <v>0</v>
      </c>
    </row>
    <row r="10963" spans="1:8" ht="12.5" customHeight="1">
      <c r="A10963" s="55">
        <v>19343</v>
      </c>
      <c r="B10963" s="55">
        <v>7</v>
      </c>
      <c r="C10963" s="55" t="s">
        <v>37533</v>
      </c>
      <c r="D10963" s="55" t="s">
        <v>4649</v>
      </c>
      <c r="E10963" s="55" t="s">
        <v>37534</v>
      </c>
      <c r="F10963" s="55" t="s">
        <v>4651</v>
      </c>
      <c r="G10963" s="55" t="s">
        <v>37535</v>
      </c>
      <c r="H10963" s="55">
        <v>0</v>
      </c>
    </row>
    <row r="10964" spans="1:8" ht="12.5" customHeight="1">
      <c r="A10964" s="55">
        <v>19436</v>
      </c>
      <c r="B10964" s="55">
        <v>7</v>
      </c>
      <c r="C10964" s="55" t="s">
        <v>37536</v>
      </c>
      <c r="D10964" s="55" t="s">
        <v>4649</v>
      </c>
      <c r="E10964" s="55" t="s">
        <v>37537</v>
      </c>
      <c r="F10964" s="55" t="s">
        <v>4651</v>
      </c>
      <c r="G10964" s="55" t="s">
        <v>37538</v>
      </c>
      <c r="H10964" s="55">
        <v>0</v>
      </c>
    </row>
    <row r="10965" spans="1:8" ht="12.5" customHeight="1">
      <c r="A10965" s="55">
        <v>19460</v>
      </c>
      <c r="B10965" s="55">
        <v>7</v>
      </c>
      <c r="C10965" s="55" t="s">
        <v>37539</v>
      </c>
      <c r="D10965" s="55" t="s">
        <v>4649</v>
      </c>
      <c r="E10965" s="55" t="s">
        <v>37540</v>
      </c>
      <c r="F10965" s="55" t="s">
        <v>4651</v>
      </c>
      <c r="G10965" s="55" t="s">
        <v>37541</v>
      </c>
      <c r="H10965" s="55">
        <v>0</v>
      </c>
    </row>
    <row r="10966" spans="1:8" ht="12.5" customHeight="1">
      <c r="A10966" s="55">
        <v>20050</v>
      </c>
      <c r="B10966" s="55">
        <v>7</v>
      </c>
      <c r="C10966" s="55" t="s">
        <v>37542</v>
      </c>
      <c r="D10966" s="55" t="s">
        <v>4649</v>
      </c>
      <c r="E10966" s="55" t="s">
        <v>37543</v>
      </c>
      <c r="F10966" s="55" t="s">
        <v>4651</v>
      </c>
      <c r="G10966" s="55" t="s">
        <v>37544</v>
      </c>
      <c r="H10966" s="55">
        <v>0</v>
      </c>
    </row>
    <row r="10967" spans="1:8" ht="12.5" customHeight="1">
      <c r="A10967" s="55">
        <v>20059</v>
      </c>
      <c r="B10967" s="55">
        <v>7</v>
      </c>
      <c r="C10967" s="55" t="s">
        <v>37545</v>
      </c>
      <c r="D10967" s="55" t="s">
        <v>4649</v>
      </c>
      <c r="E10967" s="55" t="s">
        <v>37546</v>
      </c>
      <c r="F10967" s="55" t="s">
        <v>4651</v>
      </c>
      <c r="G10967" s="55" t="s">
        <v>37547</v>
      </c>
      <c r="H10967" s="55">
        <v>0</v>
      </c>
    </row>
    <row r="10968" spans="1:8" ht="12.5" customHeight="1">
      <c r="A10968" s="55">
        <v>20573</v>
      </c>
      <c r="B10968" s="55">
        <v>7</v>
      </c>
      <c r="C10968" s="55" t="s">
        <v>37548</v>
      </c>
      <c r="D10968" s="55" t="s">
        <v>4649</v>
      </c>
      <c r="E10968" s="55" t="s">
        <v>37549</v>
      </c>
      <c r="F10968" s="55" t="s">
        <v>4651</v>
      </c>
      <c r="G10968" s="55" t="s">
        <v>37550</v>
      </c>
      <c r="H10968" s="55">
        <v>0</v>
      </c>
    </row>
    <row r="10969" spans="1:8" ht="12.5" customHeight="1">
      <c r="A10969" s="55">
        <v>20887</v>
      </c>
      <c r="B10969" s="55">
        <v>7</v>
      </c>
      <c r="C10969" s="55" t="s">
        <v>37551</v>
      </c>
      <c r="D10969" s="55" t="s">
        <v>4649</v>
      </c>
      <c r="E10969" s="55" t="s">
        <v>37552</v>
      </c>
      <c r="F10969" s="55" t="s">
        <v>4651</v>
      </c>
      <c r="G10969" s="55" t="s">
        <v>37553</v>
      </c>
      <c r="H10969" s="55">
        <v>0</v>
      </c>
    </row>
    <row r="10970" spans="1:8" ht="12.5" customHeight="1">
      <c r="A10970" s="55">
        <v>21518</v>
      </c>
      <c r="B10970" s="55">
        <v>7</v>
      </c>
      <c r="C10970" s="55" t="s">
        <v>37554</v>
      </c>
      <c r="D10970" s="55" t="s">
        <v>4649</v>
      </c>
      <c r="E10970" s="55" t="s">
        <v>37555</v>
      </c>
      <c r="F10970" s="55" t="s">
        <v>4651</v>
      </c>
      <c r="G10970" s="55" t="s">
        <v>37556</v>
      </c>
      <c r="H10970" s="55">
        <v>0</v>
      </c>
    </row>
    <row r="10971" spans="1:8" ht="12.5" customHeight="1">
      <c r="A10971" s="55">
        <v>22449</v>
      </c>
      <c r="B10971" s="55">
        <v>7</v>
      </c>
      <c r="C10971" s="55" t="s">
        <v>37557</v>
      </c>
      <c r="D10971" s="55" t="s">
        <v>4649</v>
      </c>
      <c r="E10971" s="55" t="s">
        <v>37558</v>
      </c>
      <c r="F10971" s="55" t="s">
        <v>4651</v>
      </c>
      <c r="G10971" s="55" t="s">
        <v>37559</v>
      </c>
      <c r="H10971" s="55">
        <v>0</v>
      </c>
    </row>
    <row r="10972" spans="1:8" ht="12.5" customHeight="1">
      <c r="A10972" s="55">
        <v>22480</v>
      </c>
      <c r="B10972" s="55">
        <v>7</v>
      </c>
      <c r="C10972" s="55" t="s">
        <v>37560</v>
      </c>
      <c r="D10972" s="55" t="s">
        <v>4649</v>
      </c>
      <c r="E10972" s="55" t="s">
        <v>37561</v>
      </c>
      <c r="F10972" s="55" t="s">
        <v>4651</v>
      </c>
      <c r="G10972" s="55" t="s">
        <v>37562</v>
      </c>
      <c r="H10972" s="55">
        <v>0</v>
      </c>
    </row>
    <row r="10973" spans="1:8" ht="12.5" customHeight="1">
      <c r="A10973" s="55">
        <v>22500</v>
      </c>
      <c r="B10973" s="55">
        <v>7</v>
      </c>
      <c r="C10973" s="55" t="s">
        <v>37563</v>
      </c>
      <c r="D10973" s="55" t="s">
        <v>4649</v>
      </c>
      <c r="E10973" s="55" t="s">
        <v>37564</v>
      </c>
      <c r="F10973" s="55" t="s">
        <v>4651</v>
      </c>
      <c r="G10973" s="55" t="s">
        <v>37565</v>
      </c>
      <c r="H10973" s="55">
        <v>0</v>
      </c>
    </row>
    <row r="10974" spans="1:8" ht="12.5" customHeight="1">
      <c r="A10974" s="55">
        <v>24195</v>
      </c>
      <c r="B10974" s="55">
        <v>7</v>
      </c>
      <c r="C10974" s="55" t="s">
        <v>37566</v>
      </c>
      <c r="D10974" s="55" t="s">
        <v>4649</v>
      </c>
      <c r="E10974" s="55" t="s">
        <v>37567</v>
      </c>
      <c r="F10974" s="55" t="s">
        <v>4651</v>
      </c>
      <c r="G10974" s="55" t="s">
        <v>37568</v>
      </c>
      <c r="H10974" s="55">
        <v>0</v>
      </c>
    </row>
    <row r="10975" spans="1:8" ht="12.5" customHeight="1">
      <c r="A10975" s="55">
        <v>24201</v>
      </c>
      <c r="B10975" s="55">
        <v>7</v>
      </c>
      <c r="C10975" s="55" t="s">
        <v>37569</v>
      </c>
      <c r="D10975" s="55" t="s">
        <v>4649</v>
      </c>
      <c r="E10975" s="55" t="s">
        <v>37570</v>
      </c>
      <c r="F10975" s="55" t="s">
        <v>4651</v>
      </c>
      <c r="G10975" s="55" t="s">
        <v>37571</v>
      </c>
      <c r="H10975" s="55">
        <v>0</v>
      </c>
    </row>
    <row r="10976" spans="1:8" ht="12.5" customHeight="1">
      <c r="A10976" s="55">
        <v>24208</v>
      </c>
      <c r="B10976" s="55">
        <v>7</v>
      </c>
      <c r="C10976" s="55" t="s">
        <v>37572</v>
      </c>
      <c r="D10976" s="55" t="s">
        <v>4649</v>
      </c>
      <c r="E10976" s="55" t="s">
        <v>37573</v>
      </c>
      <c r="F10976" s="55" t="s">
        <v>4651</v>
      </c>
      <c r="G10976" s="55" t="s">
        <v>37574</v>
      </c>
      <c r="H10976" s="55">
        <v>0</v>
      </c>
    </row>
    <row r="10977" spans="1:8" ht="12.5" customHeight="1">
      <c r="A10977" s="55">
        <v>24833</v>
      </c>
      <c r="B10977" s="55">
        <v>7</v>
      </c>
      <c r="C10977" s="55" t="s">
        <v>37575</v>
      </c>
      <c r="D10977" s="55" t="s">
        <v>4649</v>
      </c>
      <c r="E10977" s="55" t="s">
        <v>37576</v>
      </c>
      <c r="F10977" s="55" t="s">
        <v>4651</v>
      </c>
      <c r="G10977" s="55" t="s">
        <v>37577</v>
      </c>
      <c r="H10977" s="55">
        <v>0</v>
      </c>
    </row>
    <row r="10978" spans="1:8" ht="12.5" customHeight="1">
      <c r="A10978" s="55">
        <v>25569</v>
      </c>
      <c r="B10978" s="55">
        <v>7</v>
      </c>
      <c r="C10978" s="55" t="s">
        <v>37578</v>
      </c>
      <c r="D10978" s="55" t="s">
        <v>4649</v>
      </c>
      <c r="E10978" s="55" t="s">
        <v>37579</v>
      </c>
      <c r="F10978" s="55" t="s">
        <v>4651</v>
      </c>
      <c r="G10978" s="55" t="s">
        <v>37580</v>
      </c>
      <c r="H10978" s="55">
        <v>0</v>
      </c>
    </row>
    <row r="10979" spans="1:8" ht="12.5" customHeight="1">
      <c r="A10979" s="55">
        <v>25723</v>
      </c>
      <c r="B10979" s="55">
        <v>7</v>
      </c>
      <c r="C10979" s="55" t="s">
        <v>37581</v>
      </c>
      <c r="D10979" s="55" t="s">
        <v>4649</v>
      </c>
      <c r="E10979" s="55" t="s">
        <v>37582</v>
      </c>
      <c r="F10979" s="55" t="s">
        <v>4651</v>
      </c>
      <c r="G10979" s="55" t="s">
        <v>37583</v>
      </c>
      <c r="H10979" s="55">
        <v>0</v>
      </c>
    </row>
    <row r="10980" spans="1:8" ht="12.5" customHeight="1">
      <c r="A10980" s="55">
        <v>27888</v>
      </c>
      <c r="B10980" s="55">
        <v>7</v>
      </c>
      <c r="C10980" s="55" t="s">
        <v>37584</v>
      </c>
      <c r="D10980" s="55" t="s">
        <v>4649</v>
      </c>
      <c r="E10980" s="55" t="s">
        <v>37585</v>
      </c>
      <c r="F10980" s="55" t="s">
        <v>4651</v>
      </c>
      <c r="G10980" s="55" t="s">
        <v>37586</v>
      </c>
      <c r="H10980" s="55">
        <v>0</v>
      </c>
    </row>
    <row r="10981" spans="1:8" ht="12.5" customHeight="1">
      <c r="A10981" s="55">
        <v>28553</v>
      </c>
      <c r="B10981" s="55">
        <v>7</v>
      </c>
      <c r="C10981" s="55" t="s">
        <v>37587</v>
      </c>
      <c r="D10981" s="55" t="s">
        <v>4649</v>
      </c>
      <c r="E10981" s="55" t="s">
        <v>37588</v>
      </c>
      <c r="F10981" s="55" t="s">
        <v>4651</v>
      </c>
      <c r="G10981" s="55" t="s">
        <v>37589</v>
      </c>
      <c r="H10981" s="55">
        <v>0</v>
      </c>
    </row>
    <row r="10982" spans="1:8" ht="12.5" customHeight="1">
      <c r="A10982" s="55">
        <v>11490</v>
      </c>
      <c r="B10982" s="55">
        <v>7</v>
      </c>
      <c r="C10982" s="55" t="s">
        <v>37590</v>
      </c>
      <c r="D10982" s="55" t="s">
        <v>4649</v>
      </c>
      <c r="E10982" s="55" t="s">
        <v>37591</v>
      </c>
      <c r="F10982" s="55" t="s">
        <v>4651</v>
      </c>
      <c r="G10982" s="55" t="s">
        <v>37592</v>
      </c>
      <c r="H10982" s="55">
        <v>0</v>
      </c>
    </row>
    <row r="10983" spans="1:8" ht="12.5" customHeight="1">
      <c r="A10983" s="55">
        <v>12631</v>
      </c>
      <c r="B10983" s="55">
        <v>7</v>
      </c>
      <c r="C10983" s="55" t="s">
        <v>37593</v>
      </c>
      <c r="D10983" s="55" t="s">
        <v>4649</v>
      </c>
      <c r="E10983" s="55" t="s">
        <v>37594</v>
      </c>
      <c r="F10983" s="55" t="s">
        <v>4651</v>
      </c>
      <c r="G10983" s="55" t="s">
        <v>37595</v>
      </c>
      <c r="H10983" s="55">
        <v>0</v>
      </c>
    </row>
    <row r="10984" spans="1:8" ht="12.5" customHeight="1">
      <c r="A10984" s="55">
        <v>12720</v>
      </c>
      <c r="B10984" s="55">
        <v>7</v>
      </c>
      <c r="C10984" s="55" t="s">
        <v>37596</v>
      </c>
      <c r="D10984" s="55" t="s">
        <v>4649</v>
      </c>
      <c r="E10984" s="55" t="s">
        <v>37597</v>
      </c>
      <c r="F10984" s="55" t="s">
        <v>4651</v>
      </c>
      <c r="G10984" s="55" t="s">
        <v>37598</v>
      </c>
      <c r="H10984" s="55">
        <v>0</v>
      </c>
    </row>
    <row r="10985" spans="1:8" ht="12.5" customHeight="1">
      <c r="A10985" s="55">
        <v>13565</v>
      </c>
      <c r="B10985" s="55">
        <v>7</v>
      </c>
      <c r="C10985" s="55" t="s">
        <v>37599</v>
      </c>
      <c r="D10985" s="55" t="s">
        <v>4649</v>
      </c>
      <c r="E10985" s="55" t="s">
        <v>37600</v>
      </c>
      <c r="F10985" s="55" t="s">
        <v>4651</v>
      </c>
      <c r="G10985" s="55" t="s">
        <v>37601</v>
      </c>
      <c r="H10985" s="55">
        <v>0</v>
      </c>
    </row>
    <row r="10986" spans="1:8" ht="12.5" customHeight="1">
      <c r="A10986" s="55">
        <v>13779</v>
      </c>
      <c r="B10986" s="55">
        <v>7</v>
      </c>
      <c r="C10986" s="55" t="s">
        <v>37602</v>
      </c>
      <c r="D10986" s="55" t="s">
        <v>4649</v>
      </c>
      <c r="E10986" s="55" t="s">
        <v>37603</v>
      </c>
      <c r="F10986" s="55" t="s">
        <v>4651</v>
      </c>
      <c r="G10986" s="55" t="s">
        <v>37604</v>
      </c>
      <c r="H10986" s="55">
        <v>0</v>
      </c>
    </row>
    <row r="10987" spans="1:8" ht="12.5" customHeight="1">
      <c r="A10987" s="55">
        <v>14192</v>
      </c>
      <c r="B10987" s="55">
        <v>7</v>
      </c>
      <c r="C10987" s="55" t="s">
        <v>37605</v>
      </c>
      <c r="D10987" s="55" t="s">
        <v>4649</v>
      </c>
      <c r="E10987" s="55" t="s">
        <v>37606</v>
      </c>
      <c r="F10987" s="55" t="s">
        <v>4651</v>
      </c>
      <c r="G10987" s="55" t="s">
        <v>37607</v>
      </c>
      <c r="H10987" s="55">
        <v>0</v>
      </c>
    </row>
    <row r="10988" spans="1:8" ht="12.5" customHeight="1">
      <c r="A10988" s="55">
        <v>15654</v>
      </c>
      <c r="B10988" s="55">
        <v>7</v>
      </c>
      <c r="C10988" s="55" t="s">
        <v>37608</v>
      </c>
      <c r="D10988" s="55" t="s">
        <v>4649</v>
      </c>
      <c r="E10988" s="55" t="s">
        <v>37609</v>
      </c>
      <c r="F10988" s="55" t="s">
        <v>4651</v>
      </c>
      <c r="G10988" s="55" t="s">
        <v>37610</v>
      </c>
      <c r="H10988" s="55">
        <v>0</v>
      </c>
    </row>
    <row r="10989" spans="1:8" ht="12.5" customHeight="1">
      <c r="A10989" s="55">
        <v>16273</v>
      </c>
      <c r="B10989" s="55">
        <v>7</v>
      </c>
      <c r="C10989" s="55" t="s">
        <v>37611</v>
      </c>
      <c r="D10989" s="55" t="s">
        <v>4649</v>
      </c>
      <c r="E10989" s="55" t="s">
        <v>37612</v>
      </c>
      <c r="F10989" s="55" t="s">
        <v>4651</v>
      </c>
      <c r="G10989" s="55" t="s">
        <v>37613</v>
      </c>
      <c r="H10989" s="55">
        <v>0</v>
      </c>
    </row>
    <row r="10990" spans="1:8" ht="12.5" customHeight="1">
      <c r="A10990" s="55">
        <v>16430</v>
      </c>
      <c r="B10990" s="55">
        <v>7</v>
      </c>
      <c r="C10990" s="55" t="s">
        <v>37614</v>
      </c>
      <c r="D10990" s="55" t="s">
        <v>4649</v>
      </c>
      <c r="E10990" s="55" t="s">
        <v>37615</v>
      </c>
      <c r="F10990" s="55" t="s">
        <v>4651</v>
      </c>
      <c r="G10990" s="55" t="s">
        <v>37616</v>
      </c>
      <c r="H10990" s="55">
        <v>0</v>
      </c>
    </row>
    <row r="10991" spans="1:8" ht="12.5" customHeight="1">
      <c r="A10991" s="55">
        <v>16942</v>
      </c>
      <c r="B10991" s="55">
        <v>7</v>
      </c>
      <c r="C10991" s="55" t="s">
        <v>37617</v>
      </c>
      <c r="D10991" s="55" t="s">
        <v>4649</v>
      </c>
      <c r="E10991" s="55" t="s">
        <v>37618</v>
      </c>
      <c r="F10991" s="55" t="s">
        <v>4651</v>
      </c>
      <c r="G10991" s="55" t="s">
        <v>37619</v>
      </c>
      <c r="H10991" s="55">
        <v>0</v>
      </c>
    </row>
    <row r="10992" spans="1:8" ht="12.5" customHeight="1">
      <c r="A10992" s="55">
        <v>17770</v>
      </c>
      <c r="B10992" s="55">
        <v>7</v>
      </c>
      <c r="C10992" s="55" t="s">
        <v>37620</v>
      </c>
      <c r="D10992" s="55" t="s">
        <v>4649</v>
      </c>
      <c r="E10992" s="55" t="s">
        <v>37621</v>
      </c>
      <c r="F10992" s="55" t="s">
        <v>4651</v>
      </c>
      <c r="G10992" s="55" t="s">
        <v>37622</v>
      </c>
      <c r="H10992" s="55">
        <v>0</v>
      </c>
    </row>
    <row r="10993" spans="1:8" ht="12.5" customHeight="1">
      <c r="A10993" s="55">
        <v>17953</v>
      </c>
      <c r="B10993" s="55">
        <v>7</v>
      </c>
      <c r="C10993" s="55" t="s">
        <v>37623</v>
      </c>
      <c r="D10993" s="55" t="s">
        <v>4649</v>
      </c>
      <c r="E10993" s="55" t="s">
        <v>37624</v>
      </c>
      <c r="F10993" s="55" t="s">
        <v>4651</v>
      </c>
      <c r="G10993" s="55" t="s">
        <v>37625</v>
      </c>
      <c r="H10993" s="55">
        <v>0</v>
      </c>
    </row>
    <row r="10994" spans="1:8" ht="12.5" customHeight="1">
      <c r="A10994" s="55">
        <v>18129</v>
      </c>
      <c r="B10994" s="55">
        <v>7</v>
      </c>
      <c r="C10994" s="55" t="s">
        <v>37626</v>
      </c>
      <c r="D10994" s="55" t="s">
        <v>4649</v>
      </c>
      <c r="E10994" s="55" t="s">
        <v>37627</v>
      </c>
      <c r="F10994" s="55" t="s">
        <v>4651</v>
      </c>
      <c r="G10994" s="55" t="s">
        <v>37628</v>
      </c>
      <c r="H10994" s="55">
        <v>0</v>
      </c>
    </row>
    <row r="10995" spans="1:8" ht="12.5" customHeight="1">
      <c r="A10995" s="55">
        <v>19480</v>
      </c>
      <c r="B10995" s="55">
        <v>7</v>
      </c>
      <c r="C10995" s="55" t="s">
        <v>37629</v>
      </c>
      <c r="D10995" s="55" t="s">
        <v>4649</v>
      </c>
      <c r="E10995" s="55" t="s">
        <v>37630</v>
      </c>
      <c r="F10995" s="55" t="s">
        <v>4651</v>
      </c>
      <c r="G10995" s="55" t="s">
        <v>37631</v>
      </c>
      <c r="H10995" s="55">
        <v>0</v>
      </c>
    </row>
    <row r="10996" spans="1:8" ht="12.5" customHeight="1">
      <c r="A10996" s="55">
        <v>19485</v>
      </c>
      <c r="B10996" s="55">
        <v>7</v>
      </c>
      <c r="C10996" s="55" t="s">
        <v>37632</v>
      </c>
      <c r="D10996" s="55" t="s">
        <v>4649</v>
      </c>
      <c r="E10996" s="55" t="s">
        <v>37633</v>
      </c>
      <c r="F10996" s="55" t="s">
        <v>4651</v>
      </c>
      <c r="G10996" s="55" t="s">
        <v>37634</v>
      </c>
      <c r="H10996" s="55">
        <v>0</v>
      </c>
    </row>
    <row r="10997" spans="1:8" ht="12.5" customHeight="1">
      <c r="A10997" s="55">
        <v>20046</v>
      </c>
      <c r="B10997" s="55">
        <v>7</v>
      </c>
      <c r="C10997" s="55" t="s">
        <v>37635</v>
      </c>
      <c r="D10997" s="55" t="s">
        <v>4649</v>
      </c>
      <c r="E10997" s="55" t="s">
        <v>37636</v>
      </c>
      <c r="F10997" s="55" t="s">
        <v>4651</v>
      </c>
      <c r="G10997" s="55" t="s">
        <v>37637</v>
      </c>
      <c r="H10997" s="55">
        <v>0</v>
      </c>
    </row>
    <row r="10998" spans="1:8" ht="12.5" customHeight="1">
      <c r="A10998" s="55">
        <v>20578</v>
      </c>
      <c r="B10998" s="55">
        <v>7</v>
      </c>
      <c r="C10998" s="55" t="s">
        <v>37638</v>
      </c>
      <c r="D10998" s="55" t="s">
        <v>4649</v>
      </c>
      <c r="E10998" s="55" t="s">
        <v>37639</v>
      </c>
      <c r="F10998" s="55" t="s">
        <v>4651</v>
      </c>
      <c r="G10998" s="55" t="s">
        <v>37640</v>
      </c>
      <c r="H10998" s="55">
        <v>0</v>
      </c>
    </row>
    <row r="10999" spans="1:8" ht="12.5" customHeight="1">
      <c r="A10999" s="55">
        <v>20594</v>
      </c>
      <c r="B10999" s="55">
        <v>7</v>
      </c>
      <c r="C10999" s="55" t="s">
        <v>37641</v>
      </c>
      <c r="D10999" s="55" t="s">
        <v>4649</v>
      </c>
      <c r="E10999" s="55" t="s">
        <v>37642</v>
      </c>
      <c r="F10999" s="55" t="s">
        <v>4651</v>
      </c>
      <c r="G10999" s="55" t="s">
        <v>37643</v>
      </c>
      <c r="H10999" s="55">
        <v>0</v>
      </c>
    </row>
    <row r="11000" spans="1:8" ht="12.5" customHeight="1">
      <c r="A11000" s="55">
        <v>20867</v>
      </c>
      <c r="B11000" s="55">
        <v>7</v>
      </c>
      <c r="C11000" s="55" t="s">
        <v>37644</v>
      </c>
      <c r="D11000" s="55" t="s">
        <v>4649</v>
      </c>
      <c r="E11000" s="55" t="s">
        <v>37645</v>
      </c>
      <c r="F11000" s="55" t="s">
        <v>4651</v>
      </c>
      <c r="G11000" s="55" t="s">
        <v>37646</v>
      </c>
      <c r="H11000" s="55">
        <v>0</v>
      </c>
    </row>
    <row r="11001" spans="1:8" ht="12.5" customHeight="1">
      <c r="A11001" s="55">
        <v>20877</v>
      </c>
      <c r="B11001" s="55">
        <v>7</v>
      </c>
      <c r="C11001" s="55" t="s">
        <v>37647</v>
      </c>
      <c r="D11001" s="55" t="s">
        <v>4649</v>
      </c>
      <c r="E11001" s="55" t="s">
        <v>37648</v>
      </c>
      <c r="F11001" s="55" t="s">
        <v>4651</v>
      </c>
      <c r="G11001" s="55" t="s">
        <v>37649</v>
      </c>
      <c r="H11001" s="55">
        <v>0</v>
      </c>
    </row>
    <row r="11002" spans="1:8" ht="12.5" customHeight="1">
      <c r="A11002" s="55">
        <v>20974</v>
      </c>
      <c r="B11002" s="55">
        <v>7</v>
      </c>
      <c r="C11002" s="55" t="s">
        <v>37650</v>
      </c>
      <c r="D11002" s="55" t="s">
        <v>4649</v>
      </c>
      <c r="E11002" s="55" t="s">
        <v>37651</v>
      </c>
      <c r="F11002" s="55" t="s">
        <v>4651</v>
      </c>
      <c r="G11002" s="55" t="s">
        <v>37652</v>
      </c>
      <c r="H11002" s="55">
        <v>0</v>
      </c>
    </row>
    <row r="11003" spans="1:8" ht="12.5" customHeight="1">
      <c r="A11003" s="55">
        <v>21017</v>
      </c>
      <c r="B11003" s="55">
        <v>7</v>
      </c>
      <c r="C11003" s="55" t="s">
        <v>37653</v>
      </c>
      <c r="D11003" s="55" t="s">
        <v>4649</v>
      </c>
      <c r="E11003" s="55" t="s">
        <v>37654</v>
      </c>
      <c r="F11003" s="55" t="s">
        <v>4651</v>
      </c>
      <c r="G11003" s="55" t="s">
        <v>37655</v>
      </c>
      <c r="H11003" s="55">
        <v>0</v>
      </c>
    </row>
    <row r="11004" spans="1:8" ht="12.5" customHeight="1">
      <c r="A11004" s="55">
        <v>21080</v>
      </c>
      <c r="B11004" s="55">
        <v>7</v>
      </c>
      <c r="C11004" s="55" t="s">
        <v>37656</v>
      </c>
      <c r="D11004" s="55" t="s">
        <v>4649</v>
      </c>
      <c r="E11004" s="55" t="s">
        <v>37657</v>
      </c>
      <c r="F11004" s="55" t="s">
        <v>4651</v>
      </c>
      <c r="G11004" s="55" t="s">
        <v>37658</v>
      </c>
      <c r="H11004" s="55">
        <v>0</v>
      </c>
    </row>
    <row r="11005" spans="1:8" ht="12.5" customHeight="1">
      <c r="A11005" s="55">
        <v>21671</v>
      </c>
      <c r="B11005" s="55">
        <v>7</v>
      </c>
      <c r="C11005" s="55" t="s">
        <v>37659</v>
      </c>
      <c r="D11005" s="55" t="s">
        <v>4649</v>
      </c>
      <c r="E11005" s="55" t="s">
        <v>37660</v>
      </c>
      <c r="F11005" s="55" t="s">
        <v>4651</v>
      </c>
      <c r="G11005" s="55" t="s">
        <v>37661</v>
      </c>
      <c r="H11005" s="55">
        <v>0</v>
      </c>
    </row>
    <row r="11006" spans="1:8" ht="12.5" customHeight="1">
      <c r="A11006" s="55">
        <v>21911</v>
      </c>
      <c r="B11006" s="55">
        <v>7</v>
      </c>
      <c r="C11006" s="55" t="s">
        <v>37662</v>
      </c>
      <c r="D11006" s="55" t="s">
        <v>4649</v>
      </c>
      <c r="E11006" s="55" t="s">
        <v>37663</v>
      </c>
      <c r="F11006" s="55" t="s">
        <v>4651</v>
      </c>
      <c r="G11006" s="55" t="s">
        <v>37664</v>
      </c>
      <c r="H11006" s="55">
        <v>0</v>
      </c>
    </row>
    <row r="11007" spans="1:8" ht="12.5" customHeight="1">
      <c r="A11007" s="55">
        <v>22312</v>
      </c>
      <c r="B11007" s="55">
        <v>7</v>
      </c>
      <c r="C11007" s="55" t="s">
        <v>37665</v>
      </c>
      <c r="D11007" s="55" t="s">
        <v>4649</v>
      </c>
      <c r="E11007" s="55" t="s">
        <v>37666</v>
      </c>
      <c r="F11007" s="55" t="s">
        <v>4651</v>
      </c>
      <c r="G11007" s="55" t="s">
        <v>37667</v>
      </c>
      <c r="H11007" s="55">
        <v>0</v>
      </c>
    </row>
    <row r="11008" spans="1:8" ht="12.5" customHeight="1">
      <c r="A11008" s="55">
        <v>22323</v>
      </c>
      <c r="B11008" s="55">
        <v>7</v>
      </c>
      <c r="C11008" s="55" t="s">
        <v>37668</v>
      </c>
      <c r="D11008" s="55" t="s">
        <v>4649</v>
      </c>
      <c r="E11008" s="55" t="s">
        <v>37669</v>
      </c>
      <c r="F11008" s="55" t="s">
        <v>4651</v>
      </c>
      <c r="G11008" s="55" t="s">
        <v>37670</v>
      </c>
      <c r="H11008" s="55">
        <v>0</v>
      </c>
    </row>
    <row r="11009" spans="1:8" ht="12.5" customHeight="1">
      <c r="A11009" s="55">
        <v>22676</v>
      </c>
      <c r="B11009" s="55">
        <v>7</v>
      </c>
      <c r="C11009" s="55" t="s">
        <v>37671</v>
      </c>
      <c r="D11009" s="55" t="s">
        <v>4649</v>
      </c>
      <c r="E11009" s="55" t="s">
        <v>37672</v>
      </c>
      <c r="F11009" s="55" t="s">
        <v>4651</v>
      </c>
      <c r="G11009" s="55" t="s">
        <v>37673</v>
      </c>
      <c r="H11009" s="55">
        <v>0</v>
      </c>
    </row>
    <row r="11010" spans="1:8" ht="12.5" customHeight="1">
      <c r="A11010" s="55">
        <v>22693</v>
      </c>
      <c r="B11010" s="55">
        <v>7</v>
      </c>
      <c r="C11010" s="55" t="s">
        <v>37674</v>
      </c>
      <c r="D11010" s="55" t="s">
        <v>4649</v>
      </c>
      <c r="E11010" s="55" t="s">
        <v>37675</v>
      </c>
      <c r="F11010" s="55" t="s">
        <v>4651</v>
      </c>
      <c r="G11010" s="55" t="s">
        <v>37676</v>
      </c>
      <c r="H11010" s="55">
        <v>0</v>
      </c>
    </row>
    <row r="11011" spans="1:8" ht="12.5" customHeight="1">
      <c r="A11011" s="55">
        <v>22800</v>
      </c>
      <c r="B11011" s="55">
        <v>7</v>
      </c>
      <c r="C11011" s="55" t="s">
        <v>37677</v>
      </c>
      <c r="D11011" s="55" t="s">
        <v>4649</v>
      </c>
      <c r="E11011" s="55" t="s">
        <v>37678</v>
      </c>
      <c r="F11011" s="55" t="s">
        <v>4651</v>
      </c>
      <c r="G11011" s="55" t="s">
        <v>37679</v>
      </c>
      <c r="H11011" s="55">
        <v>0</v>
      </c>
    </row>
    <row r="11012" spans="1:8" ht="12.5" customHeight="1">
      <c r="A11012" s="55">
        <v>22832</v>
      </c>
      <c r="B11012" s="55">
        <v>7</v>
      </c>
      <c r="C11012" s="55" t="s">
        <v>37680</v>
      </c>
      <c r="D11012" s="55" t="s">
        <v>4649</v>
      </c>
      <c r="E11012" s="55" t="s">
        <v>37681</v>
      </c>
      <c r="F11012" s="55" t="s">
        <v>4651</v>
      </c>
      <c r="G11012" s="55" t="s">
        <v>37682</v>
      </c>
      <c r="H11012" s="55">
        <v>0</v>
      </c>
    </row>
    <row r="11013" spans="1:8" ht="12.5" customHeight="1">
      <c r="A11013" s="55">
        <v>23919</v>
      </c>
      <c r="B11013" s="55">
        <v>7</v>
      </c>
      <c r="C11013" s="55" t="s">
        <v>37683</v>
      </c>
      <c r="D11013" s="55" t="s">
        <v>4649</v>
      </c>
      <c r="E11013" s="55" t="s">
        <v>37684</v>
      </c>
      <c r="F11013" s="55" t="s">
        <v>4651</v>
      </c>
      <c r="G11013" s="55" t="s">
        <v>37685</v>
      </c>
      <c r="H11013" s="55">
        <v>0</v>
      </c>
    </row>
    <row r="11014" spans="1:8" ht="12.5" customHeight="1">
      <c r="A11014" s="55">
        <v>24126</v>
      </c>
      <c r="B11014" s="55">
        <v>7</v>
      </c>
      <c r="C11014" s="55" t="s">
        <v>37686</v>
      </c>
      <c r="D11014" s="55" t="s">
        <v>4649</v>
      </c>
      <c r="E11014" s="55" t="s">
        <v>37687</v>
      </c>
      <c r="F11014" s="55" t="s">
        <v>4651</v>
      </c>
      <c r="G11014" s="55" t="s">
        <v>37688</v>
      </c>
      <c r="H11014" s="55">
        <v>0</v>
      </c>
    </row>
    <row r="11015" spans="1:8" ht="12.5" customHeight="1">
      <c r="A11015" s="55">
        <v>24543</v>
      </c>
      <c r="B11015" s="55">
        <v>7</v>
      </c>
      <c r="C11015" s="55" t="s">
        <v>37689</v>
      </c>
      <c r="D11015" s="55" t="s">
        <v>4649</v>
      </c>
      <c r="E11015" s="55" t="s">
        <v>37690</v>
      </c>
      <c r="F11015" s="55" t="s">
        <v>4651</v>
      </c>
      <c r="G11015" s="55" t="s">
        <v>37691</v>
      </c>
      <c r="H11015" s="55">
        <v>0</v>
      </c>
    </row>
    <row r="11016" spans="1:8" ht="12.5" customHeight="1">
      <c r="A11016" s="55">
        <v>25142</v>
      </c>
      <c r="B11016" s="55">
        <v>7</v>
      </c>
      <c r="C11016" s="55" t="s">
        <v>37692</v>
      </c>
      <c r="D11016" s="55" t="s">
        <v>4649</v>
      </c>
      <c r="E11016" s="55" t="s">
        <v>37693</v>
      </c>
      <c r="F11016" s="55" t="s">
        <v>4651</v>
      </c>
      <c r="G11016" s="55" t="s">
        <v>37694</v>
      </c>
      <c r="H11016" s="55">
        <v>0</v>
      </c>
    </row>
    <row r="11017" spans="1:8" ht="12.5" customHeight="1">
      <c r="A11017" s="55">
        <v>25471</v>
      </c>
      <c r="B11017" s="55">
        <v>7</v>
      </c>
      <c r="C11017" s="55" t="s">
        <v>37695</v>
      </c>
      <c r="D11017" s="55" t="s">
        <v>4649</v>
      </c>
      <c r="E11017" s="55" t="s">
        <v>37696</v>
      </c>
      <c r="F11017" s="55" t="s">
        <v>4651</v>
      </c>
      <c r="G11017" s="55" t="s">
        <v>37697</v>
      </c>
      <c r="H11017" s="55">
        <v>0</v>
      </c>
    </row>
    <row r="11018" spans="1:8" ht="12.5" customHeight="1">
      <c r="A11018" s="55">
        <v>25679</v>
      </c>
      <c r="B11018" s="55">
        <v>7</v>
      </c>
      <c r="C11018" s="55" t="s">
        <v>37698</v>
      </c>
      <c r="D11018" s="55" t="s">
        <v>4649</v>
      </c>
      <c r="E11018" s="55" t="s">
        <v>37699</v>
      </c>
      <c r="F11018" s="55" t="s">
        <v>4651</v>
      </c>
      <c r="G11018" s="55" t="s">
        <v>37700</v>
      </c>
      <c r="H11018" s="55">
        <v>0</v>
      </c>
    </row>
    <row r="11019" spans="1:8" ht="12.5" customHeight="1">
      <c r="A11019" s="55">
        <v>28440</v>
      </c>
      <c r="B11019" s="55">
        <v>7</v>
      </c>
      <c r="C11019" s="55" t="s">
        <v>37701</v>
      </c>
      <c r="D11019" s="55" t="s">
        <v>4649</v>
      </c>
      <c r="E11019" s="55" t="s">
        <v>37702</v>
      </c>
      <c r="F11019" s="55" t="s">
        <v>4651</v>
      </c>
      <c r="G11019" s="55" t="s">
        <v>37703</v>
      </c>
      <c r="H11019" s="55">
        <v>0</v>
      </c>
    </row>
    <row r="11020" spans="1:8" ht="12.5" customHeight="1">
      <c r="A11020" s="55">
        <v>28458</v>
      </c>
      <c r="B11020" s="55">
        <v>7</v>
      </c>
      <c r="C11020" s="55" t="s">
        <v>37704</v>
      </c>
      <c r="D11020" s="55" t="s">
        <v>4649</v>
      </c>
      <c r="E11020" s="55" t="s">
        <v>37705</v>
      </c>
      <c r="F11020" s="55" t="s">
        <v>4651</v>
      </c>
      <c r="G11020" s="55" t="s">
        <v>37706</v>
      </c>
      <c r="H11020" s="55">
        <v>0</v>
      </c>
    </row>
    <row r="11021" spans="1:8" ht="12.5" customHeight="1">
      <c r="A11021" s="55">
        <v>28462</v>
      </c>
      <c r="B11021" s="55">
        <v>7</v>
      </c>
      <c r="C11021" s="55" t="s">
        <v>37707</v>
      </c>
      <c r="D11021" s="55" t="s">
        <v>4649</v>
      </c>
      <c r="E11021" s="55" t="s">
        <v>37708</v>
      </c>
      <c r="F11021" s="55" t="s">
        <v>4651</v>
      </c>
      <c r="G11021" s="55" t="s">
        <v>37709</v>
      </c>
      <c r="H11021" s="55">
        <v>0</v>
      </c>
    </row>
    <row r="11022" spans="1:8" ht="12.5" customHeight="1">
      <c r="A11022" s="55">
        <v>28758</v>
      </c>
      <c r="B11022" s="55">
        <v>7</v>
      </c>
      <c r="C11022" s="55" t="s">
        <v>37710</v>
      </c>
      <c r="D11022" s="55" t="s">
        <v>4649</v>
      </c>
      <c r="E11022" s="55" t="s">
        <v>37711</v>
      </c>
      <c r="F11022" s="55" t="s">
        <v>4651</v>
      </c>
      <c r="G11022" s="55" t="s">
        <v>37712</v>
      </c>
      <c r="H11022" s="55">
        <v>0</v>
      </c>
    </row>
    <row r="11023" spans="1:8" ht="12.5" customHeight="1">
      <c r="A11023" s="55">
        <v>28894</v>
      </c>
      <c r="B11023" s="55">
        <v>7</v>
      </c>
      <c r="C11023" s="55" t="s">
        <v>37713</v>
      </c>
      <c r="D11023" s="55" t="s">
        <v>4649</v>
      </c>
      <c r="E11023" s="55" t="s">
        <v>37714</v>
      </c>
      <c r="F11023" s="55" t="s">
        <v>4651</v>
      </c>
      <c r="G11023" s="55" t="s">
        <v>37715</v>
      </c>
      <c r="H11023" s="55">
        <v>0</v>
      </c>
    </row>
    <row r="11024" spans="1:8" ht="12.5" customHeight="1">
      <c r="A11024" s="55">
        <v>11402</v>
      </c>
      <c r="B11024" s="55">
        <v>7</v>
      </c>
      <c r="C11024" s="55" t="s">
        <v>37716</v>
      </c>
      <c r="D11024" s="55" t="s">
        <v>4649</v>
      </c>
      <c r="E11024" s="55" t="s">
        <v>37717</v>
      </c>
      <c r="F11024" s="55" t="s">
        <v>4651</v>
      </c>
      <c r="G11024" s="55" t="s">
        <v>37718</v>
      </c>
      <c r="H11024" s="55">
        <v>0</v>
      </c>
    </row>
    <row r="11025" spans="1:8" ht="12.5" customHeight="1">
      <c r="A11025" s="55">
        <v>11592</v>
      </c>
      <c r="B11025" s="55">
        <v>7</v>
      </c>
      <c r="C11025" s="55" t="s">
        <v>37719</v>
      </c>
      <c r="D11025" s="55" t="s">
        <v>4649</v>
      </c>
      <c r="E11025" s="55" t="s">
        <v>37720</v>
      </c>
      <c r="F11025" s="55" t="s">
        <v>4651</v>
      </c>
      <c r="G11025" s="55" t="s">
        <v>37721</v>
      </c>
      <c r="H11025" s="55">
        <v>0</v>
      </c>
    </row>
    <row r="11026" spans="1:8" ht="12.5" customHeight="1">
      <c r="A11026" s="55">
        <v>12269</v>
      </c>
      <c r="B11026" s="55">
        <v>7</v>
      </c>
      <c r="C11026" s="55" t="s">
        <v>37722</v>
      </c>
      <c r="D11026" s="55" t="s">
        <v>4649</v>
      </c>
      <c r="E11026" s="55" t="s">
        <v>37723</v>
      </c>
      <c r="F11026" s="55" t="s">
        <v>4651</v>
      </c>
      <c r="G11026" s="55" t="s">
        <v>37724</v>
      </c>
      <c r="H11026" s="55">
        <v>0</v>
      </c>
    </row>
    <row r="11027" spans="1:8" ht="12.5" customHeight="1">
      <c r="A11027" s="55">
        <v>12295</v>
      </c>
      <c r="B11027" s="55">
        <v>7</v>
      </c>
      <c r="C11027" s="55" t="s">
        <v>37725</v>
      </c>
      <c r="D11027" s="55" t="s">
        <v>4649</v>
      </c>
      <c r="E11027" s="55" t="s">
        <v>37726</v>
      </c>
      <c r="F11027" s="55" t="s">
        <v>4651</v>
      </c>
      <c r="G11027" s="55" t="s">
        <v>37727</v>
      </c>
      <c r="H11027" s="55">
        <v>0</v>
      </c>
    </row>
    <row r="11028" spans="1:8" ht="12.5" customHeight="1">
      <c r="A11028" s="55">
        <v>12474</v>
      </c>
      <c r="B11028" s="55">
        <v>7</v>
      </c>
      <c r="C11028" s="55" t="s">
        <v>37728</v>
      </c>
      <c r="D11028" s="55" t="s">
        <v>4649</v>
      </c>
      <c r="E11028" s="55" t="s">
        <v>37729</v>
      </c>
      <c r="F11028" s="55" t="s">
        <v>4651</v>
      </c>
      <c r="G11028" s="55" t="s">
        <v>37730</v>
      </c>
      <c r="H11028" s="55">
        <v>0</v>
      </c>
    </row>
    <row r="11029" spans="1:8" ht="12.5" customHeight="1">
      <c r="A11029" s="55">
        <v>12489</v>
      </c>
      <c r="B11029" s="55">
        <v>7</v>
      </c>
      <c r="C11029" s="55" t="s">
        <v>37731</v>
      </c>
      <c r="D11029" s="55" t="s">
        <v>4649</v>
      </c>
      <c r="E11029" s="55" t="s">
        <v>37732</v>
      </c>
      <c r="F11029" s="55" t="s">
        <v>4651</v>
      </c>
      <c r="G11029" s="55" t="s">
        <v>37733</v>
      </c>
      <c r="H11029" s="55">
        <v>0</v>
      </c>
    </row>
    <row r="11030" spans="1:8" ht="12.5" customHeight="1">
      <c r="A11030" s="55">
        <v>13681</v>
      </c>
      <c r="B11030" s="55">
        <v>7</v>
      </c>
      <c r="C11030" s="55" t="s">
        <v>37734</v>
      </c>
      <c r="D11030" s="55" t="s">
        <v>4649</v>
      </c>
      <c r="E11030" s="55" t="s">
        <v>37735</v>
      </c>
      <c r="F11030" s="55" t="s">
        <v>4651</v>
      </c>
      <c r="G11030" s="55" t="s">
        <v>37736</v>
      </c>
      <c r="H11030" s="55">
        <v>0</v>
      </c>
    </row>
    <row r="11031" spans="1:8" ht="12.5" customHeight="1">
      <c r="A11031" s="55">
        <v>13811</v>
      </c>
      <c r="B11031" s="55">
        <v>7</v>
      </c>
      <c r="C11031" s="55" t="s">
        <v>37737</v>
      </c>
      <c r="D11031" s="55" t="s">
        <v>4649</v>
      </c>
      <c r="E11031" s="55" t="s">
        <v>37738</v>
      </c>
      <c r="F11031" s="55" t="s">
        <v>4651</v>
      </c>
      <c r="G11031" s="55" t="s">
        <v>37739</v>
      </c>
      <c r="H11031" s="55">
        <v>0</v>
      </c>
    </row>
    <row r="11032" spans="1:8" ht="12.5" customHeight="1">
      <c r="A11032" s="55">
        <v>14188</v>
      </c>
      <c r="B11032" s="55">
        <v>7</v>
      </c>
      <c r="C11032" s="55" t="s">
        <v>37740</v>
      </c>
      <c r="D11032" s="55" t="s">
        <v>4649</v>
      </c>
      <c r="E11032" s="55" t="s">
        <v>37741</v>
      </c>
      <c r="F11032" s="55" t="s">
        <v>4651</v>
      </c>
      <c r="G11032" s="55" t="s">
        <v>37742</v>
      </c>
      <c r="H11032" s="55">
        <v>0</v>
      </c>
    </row>
    <row r="11033" spans="1:8" ht="12.5" customHeight="1">
      <c r="A11033" s="55">
        <v>14555</v>
      </c>
      <c r="B11033" s="55">
        <v>7</v>
      </c>
      <c r="C11033" s="55" t="s">
        <v>37743</v>
      </c>
      <c r="D11033" s="55" t="s">
        <v>4649</v>
      </c>
      <c r="E11033" s="55" t="s">
        <v>37744</v>
      </c>
      <c r="F11033" s="55" t="s">
        <v>4651</v>
      </c>
      <c r="G11033" s="55" t="s">
        <v>37745</v>
      </c>
      <c r="H11033" s="55">
        <v>0</v>
      </c>
    </row>
    <row r="11034" spans="1:8" ht="12.5" customHeight="1">
      <c r="A11034" s="55">
        <v>14796</v>
      </c>
      <c r="B11034" s="55">
        <v>7</v>
      </c>
      <c r="C11034" s="55" t="s">
        <v>37746</v>
      </c>
      <c r="D11034" s="55" t="s">
        <v>4649</v>
      </c>
      <c r="E11034" s="55" t="s">
        <v>37747</v>
      </c>
      <c r="F11034" s="55" t="s">
        <v>4651</v>
      </c>
      <c r="G11034" s="55" t="s">
        <v>37748</v>
      </c>
      <c r="H11034" s="55">
        <v>0</v>
      </c>
    </row>
    <row r="11035" spans="1:8" ht="12.5" customHeight="1">
      <c r="A11035" s="55">
        <v>15061</v>
      </c>
      <c r="B11035" s="55">
        <v>7</v>
      </c>
      <c r="C11035" s="55" t="s">
        <v>37749</v>
      </c>
      <c r="D11035" s="55" t="s">
        <v>4649</v>
      </c>
      <c r="E11035" s="55" t="s">
        <v>37750</v>
      </c>
      <c r="F11035" s="55" t="s">
        <v>4651</v>
      </c>
      <c r="G11035" s="55" t="s">
        <v>37751</v>
      </c>
      <c r="H11035" s="55">
        <v>0</v>
      </c>
    </row>
    <row r="11036" spans="1:8" ht="12.5" customHeight="1">
      <c r="A11036" s="55">
        <v>15094</v>
      </c>
      <c r="B11036" s="55">
        <v>7</v>
      </c>
      <c r="C11036" s="55" t="s">
        <v>37752</v>
      </c>
      <c r="D11036" s="55" t="s">
        <v>4649</v>
      </c>
      <c r="E11036" s="55" t="s">
        <v>37753</v>
      </c>
      <c r="F11036" s="55" t="s">
        <v>4651</v>
      </c>
      <c r="G11036" s="55" t="s">
        <v>37754</v>
      </c>
      <c r="H11036" s="55">
        <v>0</v>
      </c>
    </row>
    <row r="11037" spans="1:8" ht="12.5" customHeight="1">
      <c r="A11037" s="55">
        <v>15696</v>
      </c>
      <c r="B11037" s="55">
        <v>7</v>
      </c>
      <c r="C11037" s="55" t="s">
        <v>37755</v>
      </c>
      <c r="D11037" s="55" t="s">
        <v>4649</v>
      </c>
      <c r="E11037" s="55" t="s">
        <v>37756</v>
      </c>
      <c r="F11037" s="55" t="s">
        <v>4651</v>
      </c>
      <c r="G11037" s="55" t="s">
        <v>37757</v>
      </c>
      <c r="H11037" s="55">
        <v>0</v>
      </c>
    </row>
    <row r="11038" spans="1:8" ht="12.5" customHeight="1">
      <c r="A11038" s="55">
        <v>16255</v>
      </c>
      <c r="B11038" s="55">
        <v>7</v>
      </c>
      <c r="C11038" s="55" t="s">
        <v>37758</v>
      </c>
      <c r="D11038" s="55" t="s">
        <v>4649</v>
      </c>
      <c r="E11038" s="55" t="s">
        <v>37759</v>
      </c>
      <c r="F11038" s="55" t="s">
        <v>4651</v>
      </c>
      <c r="G11038" s="55" t="s">
        <v>37760</v>
      </c>
      <c r="H11038" s="55">
        <v>0</v>
      </c>
    </row>
    <row r="11039" spans="1:8" ht="12.5" customHeight="1">
      <c r="A11039" s="55">
        <v>16296</v>
      </c>
      <c r="B11039" s="55">
        <v>7</v>
      </c>
      <c r="C11039" s="55" t="s">
        <v>37761</v>
      </c>
      <c r="D11039" s="55" t="s">
        <v>4649</v>
      </c>
      <c r="E11039" s="55" t="s">
        <v>37762</v>
      </c>
      <c r="F11039" s="55" t="s">
        <v>4651</v>
      </c>
      <c r="G11039" s="55" t="s">
        <v>37763</v>
      </c>
      <c r="H11039" s="55">
        <v>0</v>
      </c>
    </row>
    <row r="11040" spans="1:8" ht="12.5" customHeight="1">
      <c r="A11040" s="55">
        <v>17222</v>
      </c>
      <c r="B11040" s="55">
        <v>7</v>
      </c>
      <c r="C11040" s="55" t="s">
        <v>37764</v>
      </c>
      <c r="D11040" s="55" t="s">
        <v>4649</v>
      </c>
      <c r="E11040" s="55" t="s">
        <v>37765</v>
      </c>
      <c r="F11040" s="55" t="s">
        <v>4651</v>
      </c>
      <c r="G11040" s="55" t="s">
        <v>37766</v>
      </c>
      <c r="H11040" s="55">
        <v>0</v>
      </c>
    </row>
    <row r="11041" spans="1:8" ht="12.5" customHeight="1">
      <c r="A11041" s="55">
        <v>18630</v>
      </c>
      <c r="B11041" s="55">
        <v>7</v>
      </c>
      <c r="C11041" s="55" t="s">
        <v>37767</v>
      </c>
      <c r="D11041" s="55" t="s">
        <v>4649</v>
      </c>
      <c r="E11041" s="55" t="s">
        <v>37768</v>
      </c>
      <c r="F11041" s="55" t="s">
        <v>4651</v>
      </c>
      <c r="G11041" s="55" t="s">
        <v>37769</v>
      </c>
      <c r="H11041" s="55">
        <v>0</v>
      </c>
    </row>
    <row r="11042" spans="1:8" ht="12.5" customHeight="1">
      <c r="A11042" s="55">
        <v>19052</v>
      </c>
      <c r="B11042" s="55">
        <v>7</v>
      </c>
      <c r="C11042" s="55" t="s">
        <v>37770</v>
      </c>
      <c r="D11042" s="55" t="s">
        <v>4649</v>
      </c>
      <c r="E11042" s="55" t="s">
        <v>37771</v>
      </c>
      <c r="F11042" s="55" t="s">
        <v>4651</v>
      </c>
      <c r="G11042" s="55" t="s">
        <v>37772</v>
      </c>
      <c r="H11042" s="55">
        <v>0</v>
      </c>
    </row>
    <row r="11043" spans="1:8" ht="12.5" customHeight="1">
      <c r="A11043" s="55">
        <v>19079</v>
      </c>
      <c r="B11043" s="55">
        <v>7</v>
      </c>
      <c r="C11043" s="55" t="s">
        <v>37773</v>
      </c>
      <c r="D11043" s="55" t="s">
        <v>4649</v>
      </c>
      <c r="E11043" s="55" t="s">
        <v>37774</v>
      </c>
      <c r="F11043" s="55" t="s">
        <v>4651</v>
      </c>
      <c r="G11043" s="55" t="s">
        <v>37775</v>
      </c>
      <c r="H11043" s="55">
        <v>0</v>
      </c>
    </row>
    <row r="11044" spans="1:8" ht="12.5" customHeight="1">
      <c r="A11044" s="55">
        <v>19434</v>
      </c>
      <c r="B11044" s="55">
        <v>7</v>
      </c>
      <c r="C11044" s="55" t="s">
        <v>37776</v>
      </c>
      <c r="D11044" s="55" t="s">
        <v>4649</v>
      </c>
      <c r="E11044" s="55" t="s">
        <v>37777</v>
      </c>
      <c r="F11044" s="55" t="s">
        <v>4651</v>
      </c>
      <c r="G11044" s="55" t="s">
        <v>37778</v>
      </c>
      <c r="H11044" s="55">
        <v>0</v>
      </c>
    </row>
    <row r="11045" spans="1:8" ht="12.5" customHeight="1">
      <c r="A11045" s="55">
        <v>19462</v>
      </c>
      <c r="B11045" s="55">
        <v>7</v>
      </c>
      <c r="C11045" s="55" t="s">
        <v>37779</v>
      </c>
      <c r="D11045" s="55" t="s">
        <v>4649</v>
      </c>
      <c r="E11045" s="55" t="s">
        <v>37780</v>
      </c>
      <c r="F11045" s="55" t="s">
        <v>4651</v>
      </c>
      <c r="G11045" s="55" t="s">
        <v>37781</v>
      </c>
      <c r="H11045" s="55">
        <v>0</v>
      </c>
    </row>
    <row r="11046" spans="1:8" ht="12.5" customHeight="1">
      <c r="A11046" s="55">
        <v>20579</v>
      </c>
      <c r="B11046" s="55">
        <v>7</v>
      </c>
      <c r="C11046" s="55" t="s">
        <v>37782</v>
      </c>
      <c r="D11046" s="55" t="s">
        <v>4649</v>
      </c>
      <c r="E11046" s="55" t="s">
        <v>37783</v>
      </c>
      <c r="F11046" s="55" t="s">
        <v>4651</v>
      </c>
      <c r="G11046" s="55" t="s">
        <v>37784</v>
      </c>
      <c r="H11046" s="55">
        <v>0</v>
      </c>
    </row>
    <row r="11047" spans="1:8" ht="12.5" customHeight="1">
      <c r="A11047" s="55">
        <v>21112</v>
      </c>
      <c r="B11047" s="55">
        <v>7</v>
      </c>
      <c r="C11047" s="55" t="s">
        <v>37785</v>
      </c>
      <c r="D11047" s="55" t="s">
        <v>4649</v>
      </c>
      <c r="E11047" s="55" t="s">
        <v>37786</v>
      </c>
      <c r="F11047" s="55" t="s">
        <v>4651</v>
      </c>
      <c r="G11047" s="55" t="s">
        <v>37787</v>
      </c>
      <c r="H11047" s="55">
        <v>0</v>
      </c>
    </row>
    <row r="11048" spans="1:8" ht="12.5" customHeight="1">
      <c r="A11048" s="55">
        <v>21832</v>
      </c>
      <c r="B11048" s="55">
        <v>7</v>
      </c>
      <c r="C11048" s="55" t="s">
        <v>37788</v>
      </c>
      <c r="D11048" s="55" t="s">
        <v>4649</v>
      </c>
      <c r="E11048" s="55" t="s">
        <v>37789</v>
      </c>
      <c r="F11048" s="55" t="s">
        <v>4651</v>
      </c>
      <c r="G11048" s="55" t="s">
        <v>37790</v>
      </c>
      <c r="H11048" s="55">
        <v>0</v>
      </c>
    </row>
    <row r="11049" spans="1:8" ht="12.5" customHeight="1">
      <c r="A11049" s="55">
        <v>21862</v>
      </c>
      <c r="B11049" s="55">
        <v>7</v>
      </c>
      <c r="C11049" s="55" t="s">
        <v>37791</v>
      </c>
      <c r="D11049" s="55" t="s">
        <v>4649</v>
      </c>
      <c r="E11049" s="55" t="s">
        <v>37792</v>
      </c>
      <c r="F11049" s="55" t="s">
        <v>4651</v>
      </c>
      <c r="G11049" s="55" t="s">
        <v>37793</v>
      </c>
      <c r="H11049" s="55">
        <v>0</v>
      </c>
    </row>
    <row r="11050" spans="1:8" ht="12.5" customHeight="1">
      <c r="A11050" s="55">
        <v>22394</v>
      </c>
      <c r="B11050" s="55">
        <v>7</v>
      </c>
      <c r="C11050" s="55" t="s">
        <v>37794</v>
      </c>
      <c r="D11050" s="55" t="s">
        <v>4649</v>
      </c>
      <c r="E11050" s="55" t="s">
        <v>37795</v>
      </c>
      <c r="F11050" s="55" t="s">
        <v>4651</v>
      </c>
      <c r="G11050" s="55" t="s">
        <v>37796</v>
      </c>
      <c r="H11050" s="55">
        <v>0</v>
      </c>
    </row>
    <row r="11051" spans="1:8" ht="12.5" customHeight="1">
      <c r="A11051" s="55">
        <v>22651</v>
      </c>
      <c r="B11051" s="55">
        <v>7</v>
      </c>
      <c r="C11051" s="55" t="s">
        <v>37797</v>
      </c>
      <c r="D11051" s="55" t="s">
        <v>4649</v>
      </c>
      <c r="E11051" s="55" t="s">
        <v>37798</v>
      </c>
      <c r="F11051" s="55" t="s">
        <v>4651</v>
      </c>
      <c r="G11051" s="55" t="s">
        <v>37799</v>
      </c>
      <c r="H11051" s="55">
        <v>0</v>
      </c>
    </row>
    <row r="11052" spans="1:8" ht="12.5" customHeight="1">
      <c r="A11052" s="55">
        <v>23974</v>
      </c>
      <c r="B11052" s="55">
        <v>7</v>
      </c>
      <c r="C11052" s="55" t="s">
        <v>37800</v>
      </c>
      <c r="D11052" s="55" t="s">
        <v>4649</v>
      </c>
      <c r="E11052" s="55" t="s">
        <v>37801</v>
      </c>
      <c r="F11052" s="55" t="s">
        <v>4651</v>
      </c>
      <c r="G11052" s="55" t="s">
        <v>37802</v>
      </c>
      <c r="H11052" s="55">
        <v>0</v>
      </c>
    </row>
    <row r="11053" spans="1:8" ht="12.5" customHeight="1">
      <c r="A11053" s="55">
        <v>24124</v>
      </c>
      <c r="B11053" s="55">
        <v>7</v>
      </c>
      <c r="C11053" s="55" t="s">
        <v>37803</v>
      </c>
      <c r="D11053" s="55" t="s">
        <v>4649</v>
      </c>
      <c r="E11053" s="55" t="s">
        <v>37804</v>
      </c>
      <c r="F11053" s="55" t="s">
        <v>4651</v>
      </c>
      <c r="G11053" s="55" t="s">
        <v>37805</v>
      </c>
      <c r="H11053" s="55">
        <v>0</v>
      </c>
    </row>
    <row r="11054" spans="1:8" ht="12.5" customHeight="1">
      <c r="A11054" s="55">
        <v>24535</v>
      </c>
      <c r="B11054" s="55">
        <v>7</v>
      </c>
      <c r="C11054" s="55" t="s">
        <v>37806</v>
      </c>
      <c r="D11054" s="55" t="s">
        <v>4649</v>
      </c>
      <c r="E11054" s="55" t="s">
        <v>37807</v>
      </c>
      <c r="F11054" s="55" t="s">
        <v>4651</v>
      </c>
      <c r="G11054" s="55" t="s">
        <v>37808</v>
      </c>
      <c r="H11054" s="55">
        <v>0</v>
      </c>
    </row>
    <row r="11055" spans="1:8" ht="12.5" customHeight="1">
      <c r="A11055" s="55">
        <v>24708</v>
      </c>
      <c r="B11055" s="55">
        <v>7</v>
      </c>
      <c r="C11055" s="55" t="s">
        <v>37809</v>
      </c>
      <c r="D11055" s="55" t="s">
        <v>4649</v>
      </c>
      <c r="E11055" s="55" t="s">
        <v>37810</v>
      </c>
      <c r="F11055" s="55" t="s">
        <v>4651</v>
      </c>
      <c r="G11055" s="55" t="s">
        <v>37811</v>
      </c>
      <c r="H11055" s="55">
        <v>0</v>
      </c>
    </row>
    <row r="11056" spans="1:8" ht="12.5" customHeight="1">
      <c r="A11056" s="55">
        <v>24844</v>
      </c>
      <c r="B11056" s="55">
        <v>7</v>
      </c>
      <c r="C11056" s="55" t="s">
        <v>37812</v>
      </c>
      <c r="D11056" s="55" t="s">
        <v>4649</v>
      </c>
      <c r="E11056" s="55" t="s">
        <v>37813</v>
      </c>
      <c r="F11056" s="55" t="s">
        <v>4651</v>
      </c>
      <c r="G11056" s="55" t="s">
        <v>37814</v>
      </c>
      <c r="H11056" s="55">
        <v>0</v>
      </c>
    </row>
    <row r="11057" spans="1:8" ht="12.5" customHeight="1">
      <c r="A11057" s="55">
        <v>25574</v>
      </c>
      <c r="B11057" s="55">
        <v>7</v>
      </c>
      <c r="C11057" s="55" t="s">
        <v>37815</v>
      </c>
      <c r="D11057" s="55" t="s">
        <v>4649</v>
      </c>
      <c r="E11057" s="55" t="s">
        <v>37816</v>
      </c>
      <c r="F11057" s="55" t="s">
        <v>4651</v>
      </c>
      <c r="G11057" s="55" t="s">
        <v>37817</v>
      </c>
      <c r="H11057" s="55">
        <v>0</v>
      </c>
    </row>
    <row r="11058" spans="1:8" ht="12.5" customHeight="1">
      <c r="A11058" s="55">
        <v>25698</v>
      </c>
      <c r="B11058" s="55">
        <v>7</v>
      </c>
      <c r="C11058" s="55" t="s">
        <v>37818</v>
      </c>
      <c r="D11058" s="55" t="s">
        <v>4649</v>
      </c>
      <c r="E11058" s="55" t="s">
        <v>37819</v>
      </c>
      <c r="F11058" s="55" t="s">
        <v>4651</v>
      </c>
      <c r="G11058" s="55" t="s">
        <v>37820</v>
      </c>
      <c r="H11058" s="55">
        <v>0</v>
      </c>
    </row>
    <row r="11059" spans="1:8" ht="12.5" customHeight="1">
      <c r="A11059" s="55">
        <v>26840</v>
      </c>
      <c r="B11059" s="55">
        <v>7</v>
      </c>
      <c r="C11059" s="55" t="s">
        <v>37821</v>
      </c>
      <c r="D11059" s="55" t="s">
        <v>4649</v>
      </c>
      <c r="E11059" s="55" t="s">
        <v>37822</v>
      </c>
      <c r="F11059" s="55" t="s">
        <v>4651</v>
      </c>
      <c r="G11059" s="55" t="s">
        <v>37823</v>
      </c>
      <c r="H11059" s="55">
        <v>0</v>
      </c>
    </row>
    <row r="11060" spans="1:8" ht="12.5" customHeight="1">
      <c r="A11060" s="55">
        <v>26902</v>
      </c>
      <c r="B11060" s="55">
        <v>7</v>
      </c>
      <c r="C11060" s="55" t="s">
        <v>37824</v>
      </c>
      <c r="D11060" s="55" t="s">
        <v>4649</v>
      </c>
      <c r="E11060" s="55" t="s">
        <v>37825</v>
      </c>
      <c r="F11060" s="55" t="s">
        <v>4651</v>
      </c>
      <c r="G11060" s="55" t="s">
        <v>37826</v>
      </c>
      <c r="H11060" s="55">
        <v>0</v>
      </c>
    </row>
    <row r="11061" spans="1:8" ht="12.5" customHeight="1">
      <c r="A11061" s="55">
        <v>27768</v>
      </c>
      <c r="B11061" s="55">
        <v>7</v>
      </c>
      <c r="C11061" s="55" t="s">
        <v>37827</v>
      </c>
      <c r="D11061" s="55" t="s">
        <v>4649</v>
      </c>
      <c r="E11061" s="55" t="s">
        <v>37828</v>
      </c>
      <c r="F11061" s="55" t="s">
        <v>4651</v>
      </c>
      <c r="G11061" s="55" t="s">
        <v>37829</v>
      </c>
      <c r="H11061" s="55">
        <v>0</v>
      </c>
    </row>
    <row r="11062" spans="1:8" ht="12.5" customHeight="1">
      <c r="A11062" s="55">
        <v>28379</v>
      </c>
      <c r="B11062" s="55">
        <v>7</v>
      </c>
      <c r="C11062" s="55" t="s">
        <v>37830</v>
      </c>
      <c r="D11062" s="55" t="s">
        <v>4649</v>
      </c>
      <c r="E11062" s="55" t="s">
        <v>37831</v>
      </c>
      <c r="F11062" s="55" t="s">
        <v>4651</v>
      </c>
      <c r="G11062" s="55" t="s">
        <v>37832</v>
      </c>
      <c r="H11062" s="55">
        <v>0</v>
      </c>
    </row>
    <row r="11063" spans="1:8" ht="12.5" customHeight="1">
      <c r="A11063" s="55">
        <v>28384</v>
      </c>
      <c r="B11063" s="55">
        <v>7</v>
      </c>
      <c r="C11063" s="55" t="s">
        <v>37833</v>
      </c>
      <c r="D11063" s="55" t="s">
        <v>4649</v>
      </c>
      <c r="E11063" s="55" t="s">
        <v>37834</v>
      </c>
      <c r="F11063" s="55" t="s">
        <v>4651</v>
      </c>
      <c r="G11063" s="55" t="s">
        <v>37835</v>
      </c>
      <c r="H11063" s="55">
        <v>0</v>
      </c>
    </row>
    <row r="11064" spans="1:8" ht="12.5" customHeight="1">
      <c r="A11064" s="55">
        <v>28419</v>
      </c>
      <c r="B11064" s="55">
        <v>7</v>
      </c>
      <c r="C11064" s="55" t="s">
        <v>37836</v>
      </c>
      <c r="D11064" s="55" t="s">
        <v>4649</v>
      </c>
      <c r="E11064" s="55" t="s">
        <v>37837</v>
      </c>
      <c r="F11064" s="55" t="s">
        <v>4651</v>
      </c>
      <c r="G11064" s="55" t="s">
        <v>37838</v>
      </c>
      <c r="H11064" s="55">
        <v>0</v>
      </c>
    </row>
    <row r="11065" spans="1:8" ht="12.5" customHeight="1">
      <c r="A11065" s="55">
        <v>28562</v>
      </c>
      <c r="B11065" s="55">
        <v>7</v>
      </c>
      <c r="C11065" s="55" t="s">
        <v>37839</v>
      </c>
      <c r="D11065" s="55" t="s">
        <v>4649</v>
      </c>
      <c r="E11065" s="55" t="s">
        <v>37840</v>
      </c>
      <c r="F11065" s="55" t="s">
        <v>4651</v>
      </c>
      <c r="G11065" s="55" t="s">
        <v>37841</v>
      </c>
      <c r="H11065" s="55">
        <v>0</v>
      </c>
    </row>
    <row r="11066" spans="1:8" ht="12.5" customHeight="1">
      <c r="A11066" s="55">
        <v>28736</v>
      </c>
      <c r="B11066" s="55">
        <v>7</v>
      </c>
      <c r="C11066" s="55" t="s">
        <v>37842</v>
      </c>
      <c r="D11066" s="55" t="s">
        <v>4649</v>
      </c>
      <c r="E11066" s="55" t="s">
        <v>37843</v>
      </c>
      <c r="F11066" s="55" t="s">
        <v>4651</v>
      </c>
      <c r="G11066" s="55" t="s">
        <v>37844</v>
      </c>
      <c r="H11066" s="55">
        <v>0</v>
      </c>
    </row>
    <row r="11067" spans="1:8" ht="12.5" customHeight="1">
      <c r="A11067" s="55">
        <v>29361</v>
      </c>
      <c r="B11067" s="55">
        <v>7</v>
      </c>
      <c r="C11067" s="55" t="s">
        <v>37845</v>
      </c>
      <c r="D11067" s="55" t="s">
        <v>4649</v>
      </c>
      <c r="E11067" s="55" t="s">
        <v>37846</v>
      </c>
      <c r="F11067" s="55" t="s">
        <v>4651</v>
      </c>
      <c r="G11067" s="55" t="s">
        <v>37847</v>
      </c>
      <c r="H11067" s="55">
        <v>0</v>
      </c>
    </row>
    <row r="11068" spans="1:8" ht="12.5" customHeight="1">
      <c r="A11068" s="55">
        <v>29390</v>
      </c>
      <c r="B11068" s="55">
        <v>7</v>
      </c>
      <c r="C11068" s="55" t="s">
        <v>37848</v>
      </c>
      <c r="D11068" s="55" t="s">
        <v>4649</v>
      </c>
      <c r="E11068" s="55" t="s">
        <v>37849</v>
      </c>
      <c r="F11068" s="55" t="s">
        <v>4651</v>
      </c>
      <c r="G11068" s="55" t="s">
        <v>37850</v>
      </c>
      <c r="H11068" s="55">
        <v>0</v>
      </c>
    </row>
    <row r="11069" spans="1:8" ht="12.5" customHeight="1">
      <c r="A11069" s="55">
        <v>29426</v>
      </c>
      <c r="B11069" s="55">
        <v>7</v>
      </c>
      <c r="C11069" s="55" t="s">
        <v>37851</v>
      </c>
      <c r="D11069" s="55" t="s">
        <v>4649</v>
      </c>
      <c r="E11069" s="55" t="s">
        <v>37852</v>
      </c>
      <c r="F11069" s="55" t="s">
        <v>4651</v>
      </c>
      <c r="G11069" s="55" t="s">
        <v>37853</v>
      </c>
      <c r="H11069" s="55">
        <v>0</v>
      </c>
    </row>
    <row r="11070" spans="1:8" ht="12.5" customHeight="1">
      <c r="A11070" s="55">
        <v>11480</v>
      </c>
      <c r="B11070" s="55">
        <v>7</v>
      </c>
      <c r="C11070" s="55" t="s">
        <v>37854</v>
      </c>
      <c r="D11070" s="55" t="s">
        <v>4649</v>
      </c>
      <c r="E11070" s="55" t="s">
        <v>37855</v>
      </c>
      <c r="F11070" s="55" t="s">
        <v>4651</v>
      </c>
      <c r="G11070" s="55" t="s">
        <v>37856</v>
      </c>
      <c r="H11070" s="55">
        <v>0</v>
      </c>
    </row>
    <row r="11071" spans="1:8" ht="12.5" customHeight="1">
      <c r="A11071" s="55">
        <v>11578</v>
      </c>
      <c r="B11071" s="55">
        <v>7</v>
      </c>
      <c r="C11071" s="55" t="s">
        <v>37857</v>
      </c>
      <c r="D11071" s="55" t="s">
        <v>4649</v>
      </c>
      <c r="E11071" s="55" t="s">
        <v>37858</v>
      </c>
      <c r="F11071" s="55" t="s">
        <v>4651</v>
      </c>
      <c r="G11071" s="55" t="s">
        <v>37859</v>
      </c>
      <c r="H11071" s="55">
        <v>0</v>
      </c>
    </row>
    <row r="11072" spans="1:8" ht="12.5" customHeight="1">
      <c r="A11072" s="55">
        <v>12483</v>
      </c>
      <c r="B11072" s="55">
        <v>7</v>
      </c>
      <c r="C11072" s="55" t="s">
        <v>37860</v>
      </c>
      <c r="D11072" s="55" t="s">
        <v>4649</v>
      </c>
      <c r="E11072" s="55" t="s">
        <v>37861</v>
      </c>
      <c r="F11072" s="55" t="s">
        <v>4651</v>
      </c>
      <c r="G11072" s="55" t="s">
        <v>37862</v>
      </c>
      <c r="H11072" s="55">
        <v>0</v>
      </c>
    </row>
    <row r="11073" spans="1:8" ht="12.5" customHeight="1">
      <c r="A11073" s="55">
        <v>12717</v>
      </c>
      <c r="B11073" s="55">
        <v>7</v>
      </c>
      <c r="C11073" s="55" t="s">
        <v>37863</v>
      </c>
      <c r="D11073" s="55" t="s">
        <v>4649</v>
      </c>
      <c r="E11073" s="55" t="s">
        <v>37864</v>
      </c>
      <c r="F11073" s="55" t="s">
        <v>4651</v>
      </c>
      <c r="G11073" s="55" t="s">
        <v>37865</v>
      </c>
      <c r="H11073" s="55">
        <v>0</v>
      </c>
    </row>
    <row r="11074" spans="1:8" ht="12.5" customHeight="1">
      <c r="A11074" s="55">
        <v>13812</v>
      </c>
      <c r="B11074" s="55">
        <v>7</v>
      </c>
      <c r="C11074" s="55" t="s">
        <v>37866</v>
      </c>
      <c r="D11074" s="55" t="s">
        <v>4649</v>
      </c>
      <c r="E11074" s="55" t="s">
        <v>37867</v>
      </c>
      <c r="F11074" s="55" t="s">
        <v>4651</v>
      </c>
      <c r="G11074" s="55" t="s">
        <v>37868</v>
      </c>
      <c r="H11074" s="55">
        <v>0</v>
      </c>
    </row>
    <row r="11075" spans="1:8" ht="12.5" customHeight="1">
      <c r="A11075" s="55">
        <v>14544</v>
      </c>
      <c r="B11075" s="55">
        <v>7</v>
      </c>
      <c r="C11075" s="55" t="s">
        <v>37869</v>
      </c>
      <c r="D11075" s="55" t="s">
        <v>4649</v>
      </c>
      <c r="E11075" s="55" t="s">
        <v>37870</v>
      </c>
      <c r="F11075" s="55" t="s">
        <v>4651</v>
      </c>
      <c r="G11075" s="55" t="s">
        <v>37871</v>
      </c>
      <c r="H11075" s="55">
        <v>0</v>
      </c>
    </row>
    <row r="11076" spans="1:8" ht="12.5" customHeight="1">
      <c r="A11076" s="55">
        <v>14946</v>
      </c>
      <c r="B11076" s="55">
        <v>7</v>
      </c>
      <c r="C11076" s="55" t="s">
        <v>37872</v>
      </c>
      <c r="D11076" s="55" t="s">
        <v>4649</v>
      </c>
      <c r="E11076" s="55" t="s">
        <v>37873</v>
      </c>
      <c r="F11076" s="55" t="s">
        <v>4651</v>
      </c>
      <c r="G11076" s="55" t="s">
        <v>37874</v>
      </c>
      <c r="H11076" s="55">
        <v>0</v>
      </c>
    </row>
    <row r="11077" spans="1:8" ht="12.5" customHeight="1">
      <c r="A11077" s="55">
        <v>15064</v>
      </c>
      <c r="B11077" s="55">
        <v>7</v>
      </c>
      <c r="C11077" s="55" t="s">
        <v>37875</v>
      </c>
      <c r="D11077" s="55" t="s">
        <v>4649</v>
      </c>
      <c r="E11077" s="55" t="s">
        <v>37876</v>
      </c>
      <c r="F11077" s="55" t="s">
        <v>4651</v>
      </c>
      <c r="G11077" s="55" t="s">
        <v>37877</v>
      </c>
      <c r="H11077" s="55">
        <v>0</v>
      </c>
    </row>
    <row r="11078" spans="1:8" ht="12.5" customHeight="1">
      <c r="A11078" s="55">
        <v>15098</v>
      </c>
      <c r="B11078" s="55">
        <v>7</v>
      </c>
      <c r="C11078" s="55" t="s">
        <v>37878</v>
      </c>
      <c r="D11078" s="55" t="s">
        <v>4649</v>
      </c>
      <c r="E11078" s="55" t="s">
        <v>37879</v>
      </c>
      <c r="F11078" s="55" t="s">
        <v>4651</v>
      </c>
      <c r="G11078" s="55" t="s">
        <v>37880</v>
      </c>
      <c r="H11078" s="55">
        <v>0</v>
      </c>
    </row>
    <row r="11079" spans="1:8" ht="12.5" customHeight="1">
      <c r="A11079" s="55">
        <v>15355</v>
      </c>
      <c r="B11079" s="55">
        <v>7</v>
      </c>
      <c r="C11079" s="55" t="s">
        <v>37881</v>
      </c>
      <c r="D11079" s="55" t="s">
        <v>4649</v>
      </c>
      <c r="E11079" s="55" t="s">
        <v>37882</v>
      </c>
      <c r="F11079" s="55" t="s">
        <v>4651</v>
      </c>
      <c r="G11079" s="55" t="s">
        <v>37883</v>
      </c>
      <c r="H11079" s="55">
        <v>0</v>
      </c>
    </row>
    <row r="11080" spans="1:8" ht="12.5" customHeight="1">
      <c r="A11080" s="55">
        <v>16286</v>
      </c>
      <c r="B11080" s="55">
        <v>7</v>
      </c>
      <c r="C11080" s="55" t="s">
        <v>37884</v>
      </c>
      <c r="D11080" s="55" t="s">
        <v>4649</v>
      </c>
      <c r="E11080" s="55" t="s">
        <v>37885</v>
      </c>
      <c r="F11080" s="55" t="s">
        <v>4651</v>
      </c>
      <c r="G11080" s="55" t="s">
        <v>37886</v>
      </c>
      <c r="H11080" s="55">
        <v>0</v>
      </c>
    </row>
    <row r="11081" spans="1:8" ht="12.5" customHeight="1">
      <c r="A11081" s="55">
        <v>16404</v>
      </c>
      <c r="B11081" s="55">
        <v>7</v>
      </c>
      <c r="C11081" s="55" t="s">
        <v>37887</v>
      </c>
      <c r="D11081" s="55" t="s">
        <v>4649</v>
      </c>
      <c r="E11081" s="55" t="s">
        <v>37888</v>
      </c>
      <c r="F11081" s="55" t="s">
        <v>4651</v>
      </c>
      <c r="G11081" s="55" t="s">
        <v>37889</v>
      </c>
      <c r="H11081" s="55">
        <v>0</v>
      </c>
    </row>
    <row r="11082" spans="1:8" ht="12.5" customHeight="1">
      <c r="A11082" s="55">
        <v>17084</v>
      </c>
      <c r="B11082" s="55">
        <v>7</v>
      </c>
      <c r="C11082" s="55" t="s">
        <v>37890</v>
      </c>
      <c r="D11082" s="55" t="s">
        <v>4649</v>
      </c>
      <c r="E11082" s="55" t="s">
        <v>37891</v>
      </c>
      <c r="F11082" s="55" t="s">
        <v>4651</v>
      </c>
      <c r="G11082" s="55" t="s">
        <v>37892</v>
      </c>
      <c r="H11082" s="55">
        <v>0</v>
      </c>
    </row>
    <row r="11083" spans="1:8" ht="12.5" customHeight="1">
      <c r="A11083" s="55">
        <v>17826</v>
      </c>
      <c r="B11083" s="55">
        <v>7</v>
      </c>
      <c r="C11083" s="55" t="s">
        <v>37893</v>
      </c>
      <c r="D11083" s="55" t="s">
        <v>4649</v>
      </c>
      <c r="E11083" s="55" t="s">
        <v>37894</v>
      </c>
      <c r="F11083" s="55" t="s">
        <v>4651</v>
      </c>
      <c r="G11083" s="55" t="s">
        <v>37895</v>
      </c>
      <c r="H11083" s="55">
        <v>0</v>
      </c>
    </row>
    <row r="11084" spans="1:8" ht="12.5" customHeight="1">
      <c r="A11084" s="55">
        <v>17885</v>
      </c>
      <c r="B11084" s="55">
        <v>7</v>
      </c>
      <c r="C11084" s="55" t="s">
        <v>37896</v>
      </c>
      <c r="D11084" s="55" t="s">
        <v>4649</v>
      </c>
      <c r="E11084" s="55" t="s">
        <v>37897</v>
      </c>
      <c r="F11084" s="55" t="s">
        <v>4651</v>
      </c>
      <c r="G11084" s="55" t="s">
        <v>37898</v>
      </c>
      <c r="H11084" s="55">
        <v>0</v>
      </c>
    </row>
    <row r="11085" spans="1:8" ht="12.5" customHeight="1">
      <c r="A11085" s="55">
        <v>19381</v>
      </c>
      <c r="B11085" s="55">
        <v>7</v>
      </c>
      <c r="C11085" s="55" t="s">
        <v>37899</v>
      </c>
      <c r="D11085" s="55" t="s">
        <v>4649</v>
      </c>
      <c r="E11085" s="55" t="s">
        <v>37900</v>
      </c>
      <c r="F11085" s="55" t="s">
        <v>4651</v>
      </c>
      <c r="G11085" s="55" t="s">
        <v>37901</v>
      </c>
      <c r="H11085" s="55">
        <v>0</v>
      </c>
    </row>
    <row r="11086" spans="1:8" ht="12.5" customHeight="1">
      <c r="A11086" s="55">
        <v>20063</v>
      </c>
      <c r="B11086" s="55">
        <v>7</v>
      </c>
      <c r="C11086" s="55" t="s">
        <v>37902</v>
      </c>
      <c r="D11086" s="55" t="s">
        <v>4649</v>
      </c>
      <c r="E11086" s="55" t="s">
        <v>37903</v>
      </c>
      <c r="F11086" s="55" t="s">
        <v>4651</v>
      </c>
      <c r="G11086" s="55" t="s">
        <v>37904</v>
      </c>
      <c r="H11086" s="55">
        <v>0</v>
      </c>
    </row>
    <row r="11087" spans="1:8" ht="12.5" customHeight="1">
      <c r="A11087" s="55">
        <v>21078</v>
      </c>
      <c r="B11087" s="55">
        <v>7</v>
      </c>
      <c r="C11087" s="55" t="s">
        <v>37905</v>
      </c>
      <c r="D11087" s="55" t="s">
        <v>4649</v>
      </c>
      <c r="E11087" s="55" t="s">
        <v>37906</v>
      </c>
      <c r="F11087" s="55" t="s">
        <v>4651</v>
      </c>
      <c r="G11087" s="55" t="s">
        <v>37907</v>
      </c>
      <c r="H11087" s="55">
        <v>0</v>
      </c>
    </row>
    <row r="11088" spans="1:8" ht="12.5" customHeight="1">
      <c r="A11088" s="55">
        <v>21113</v>
      </c>
      <c r="B11088" s="55">
        <v>7</v>
      </c>
      <c r="C11088" s="55" t="s">
        <v>37908</v>
      </c>
      <c r="D11088" s="55" t="s">
        <v>4649</v>
      </c>
      <c r="E11088" s="55" t="s">
        <v>37909</v>
      </c>
      <c r="F11088" s="55" t="s">
        <v>4651</v>
      </c>
      <c r="G11088" s="55" t="s">
        <v>37910</v>
      </c>
      <c r="H11088" s="55">
        <v>0</v>
      </c>
    </row>
    <row r="11089" spans="1:8" ht="12.5" customHeight="1">
      <c r="A11089" s="55">
        <v>22603</v>
      </c>
      <c r="B11089" s="55">
        <v>7</v>
      </c>
      <c r="C11089" s="55" t="s">
        <v>37911</v>
      </c>
      <c r="D11089" s="55" t="s">
        <v>4649</v>
      </c>
      <c r="E11089" s="55" t="s">
        <v>37912</v>
      </c>
      <c r="F11089" s="55" t="s">
        <v>4651</v>
      </c>
      <c r="G11089" s="55" t="s">
        <v>37913</v>
      </c>
      <c r="H11089" s="55">
        <v>0</v>
      </c>
    </row>
    <row r="11090" spans="1:8" ht="12.5" customHeight="1">
      <c r="A11090" s="55">
        <v>23927</v>
      </c>
      <c r="B11090" s="55">
        <v>7</v>
      </c>
      <c r="C11090" s="55" t="s">
        <v>37914</v>
      </c>
      <c r="D11090" s="55" t="s">
        <v>4649</v>
      </c>
      <c r="E11090" s="55" t="s">
        <v>37915</v>
      </c>
      <c r="F11090" s="55" t="s">
        <v>4651</v>
      </c>
      <c r="G11090" s="55" t="s">
        <v>37916</v>
      </c>
      <c r="H11090" s="55">
        <v>0</v>
      </c>
    </row>
    <row r="11091" spans="1:8" ht="12.5" customHeight="1">
      <c r="A11091" s="55">
        <v>23964</v>
      </c>
      <c r="B11091" s="55">
        <v>7</v>
      </c>
      <c r="C11091" s="55" t="s">
        <v>37917</v>
      </c>
      <c r="D11091" s="55" t="s">
        <v>4649</v>
      </c>
      <c r="E11091" s="55" t="s">
        <v>37918</v>
      </c>
      <c r="F11091" s="55" t="s">
        <v>4651</v>
      </c>
      <c r="G11091" s="55" t="s">
        <v>37919</v>
      </c>
      <c r="H11091" s="55">
        <v>0</v>
      </c>
    </row>
    <row r="11092" spans="1:8" ht="12.5" customHeight="1">
      <c r="A11092" s="55">
        <v>24149</v>
      </c>
      <c r="B11092" s="55">
        <v>7</v>
      </c>
      <c r="C11092" s="55" t="s">
        <v>37920</v>
      </c>
      <c r="D11092" s="55" t="s">
        <v>4649</v>
      </c>
      <c r="E11092" s="55" t="s">
        <v>37921</v>
      </c>
      <c r="F11092" s="55" t="s">
        <v>4651</v>
      </c>
      <c r="G11092" s="55" t="s">
        <v>37922</v>
      </c>
      <c r="H11092" s="55">
        <v>0</v>
      </c>
    </row>
    <row r="11093" spans="1:8" ht="12.5" customHeight="1">
      <c r="A11093" s="55">
        <v>24556</v>
      </c>
      <c r="B11093" s="55">
        <v>7</v>
      </c>
      <c r="C11093" s="55" t="s">
        <v>37923</v>
      </c>
      <c r="D11093" s="55" t="s">
        <v>4649</v>
      </c>
      <c r="E11093" s="55" t="s">
        <v>37924</v>
      </c>
      <c r="F11093" s="55" t="s">
        <v>4651</v>
      </c>
      <c r="G11093" s="55" t="s">
        <v>37925</v>
      </c>
      <c r="H11093" s="55">
        <v>0</v>
      </c>
    </row>
    <row r="11094" spans="1:8" ht="12.5" customHeight="1">
      <c r="A11094" s="55">
        <v>25494</v>
      </c>
      <c r="B11094" s="55">
        <v>7</v>
      </c>
      <c r="C11094" s="55" t="s">
        <v>37926</v>
      </c>
      <c r="D11094" s="55" t="s">
        <v>4649</v>
      </c>
      <c r="E11094" s="55" t="s">
        <v>37927</v>
      </c>
      <c r="F11094" s="55" t="s">
        <v>4651</v>
      </c>
      <c r="G11094" s="55" t="s">
        <v>37928</v>
      </c>
      <c r="H11094" s="55">
        <v>0</v>
      </c>
    </row>
    <row r="11095" spans="1:8" ht="12.5" customHeight="1">
      <c r="A11095" s="55">
        <v>27313</v>
      </c>
      <c r="B11095" s="55">
        <v>7</v>
      </c>
      <c r="C11095" s="55" t="s">
        <v>37929</v>
      </c>
      <c r="D11095" s="55" t="s">
        <v>4649</v>
      </c>
      <c r="E11095" s="55" t="s">
        <v>37930</v>
      </c>
      <c r="F11095" s="55" t="s">
        <v>4651</v>
      </c>
      <c r="G11095" s="55" t="s">
        <v>37931</v>
      </c>
      <c r="H11095" s="55">
        <v>0</v>
      </c>
    </row>
    <row r="11096" spans="1:8" ht="12.5" customHeight="1">
      <c r="A11096" s="55">
        <v>27324</v>
      </c>
      <c r="B11096" s="55">
        <v>7</v>
      </c>
      <c r="C11096" s="55" t="s">
        <v>37932</v>
      </c>
      <c r="D11096" s="55" t="s">
        <v>4649</v>
      </c>
      <c r="E11096" s="55" t="s">
        <v>37933</v>
      </c>
      <c r="F11096" s="55" t="s">
        <v>4651</v>
      </c>
      <c r="G11096" s="55" t="s">
        <v>37934</v>
      </c>
      <c r="H11096" s="55">
        <v>0</v>
      </c>
    </row>
    <row r="11097" spans="1:8" ht="12.5" customHeight="1">
      <c r="A11097" s="55">
        <v>27857</v>
      </c>
      <c r="B11097" s="55">
        <v>7</v>
      </c>
      <c r="C11097" s="55" t="s">
        <v>37935</v>
      </c>
      <c r="D11097" s="55" t="s">
        <v>4649</v>
      </c>
      <c r="E11097" s="55" t="s">
        <v>37936</v>
      </c>
      <c r="F11097" s="55" t="s">
        <v>4651</v>
      </c>
      <c r="G11097" s="55" t="s">
        <v>37937</v>
      </c>
      <c r="H11097" s="55">
        <v>0</v>
      </c>
    </row>
    <row r="11098" spans="1:8" ht="12.5" customHeight="1">
      <c r="A11098" s="55">
        <v>28475</v>
      </c>
      <c r="B11098" s="55">
        <v>7</v>
      </c>
      <c r="C11098" s="55" t="s">
        <v>37938</v>
      </c>
      <c r="D11098" s="55" t="s">
        <v>4649</v>
      </c>
      <c r="E11098" s="55" t="s">
        <v>37939</v>
      </c>
      <c r="F11098" s="55" t="s">
        <v>4651</v>
      </c>
      <c r="G11098" s="55" t="s">
        <v>37940</v>
      </c>
      <c r="H11098" s="55">
        <v>0</v>
      </c>
    </row>
    <row r="11099" spans="1:8" ht="12.5" customHeight="1">
      <c r="A11099" s="55">
        <v>28492</v>
      </c>
      <c r="B11099" s="55">
        <v>7</v>
      </c>
      <c r="C11099" s="55" t="s">
        <v>37941</v>
      </c>
      <c r="D11099" s="55" t="s">
        <v>4649</v>
      </c>
      <c r="E11099" s="55" t="s">
        <v>37942</v>
      </c>
      <c r="F11099" s="55" t="s">
        <v>4651</v>
      </c>
      <c r="G11099" s="55" t="s">
        <v>37943</v>
      </c>
      <c r="H11099" s="55">
        <v>0</v>
      </c>
    </row>
    <row r="11100" spans="1:8" ht="12.5" customHeight="1">
      <c r="A11100" s="55">
        <v>28510</v>
      </c>
      <c r="B11100" s="55">
        <v>7</v>
      </c>
      <c r="C11100" s="55" t="s">
        <v>37944</v>
      </c>
      <c r="D11100" s="55" t="s">
        <v>4649</v>
      </c>
      <c r="E11100" s="55" t="s">
        <v>37945</v>
      </c>
      <c r="F11100" s="55" t="s">
        <v>4651</v>
      </c>
      <c r="G11100" s="55" t="s">
        <v>37946</v>
      </c>
      <c r="H11100" s="55">
        <v>0</v>
      </c>
    </row>
    <row r="11101" spans="1:8" ht="12.5" customHeight="1">
      <c r="A11101" s="55">
        <v>28689</v>
      </c>
      <c r="B11101" s="55">
        <v>7</v>
      </c>
      <c r="C11101" s="55" t="s">
        <v>37947</v>
      </c>
      <c r="D11101" s="55" t="s">
        <v>4649</v>
      </c>
      <c r="E11101" s="55" t="s">
        <v>37948</v>
      </c>
      <c r="F11101" s="55" t="s">
        <v>4651</v>
      </c>
      <c r="G11101" s="55" t="s">
        <v>37949</v>
      </c>
      <c r="H11101" s="55">
        <v>0</v>
      </c>
    </row>
    <row r="11102" spans="1:8" ht="12.5" customHeight="1">
      <c r="A11102" s="55">
        <v>29450</v>
      </c>
      <c r="B11102" s="55">
        <v>7</v>
      </c>
      <c r="C11102" s="55" t="s">
        <v>37950</v>
      </c>
      <c r="D11102" s="55" t="s">
        <v>4649</v>
      </c>
      <c r="E11102" s="55" t="s">
        <v>37951</v>
      </c>
      <c r="F11102" s="55" t="s">
        <v>4651</v>
      </c>
      <c r="G11102" s="55" t="s">
        <v>37952</v>
      </c>
      <c r="H11102" s="55">
        <v>0</v>
      </c>
    </row>
    <row r="11103" spans="1:8" ht="12.5" customHeight="1">
      <c r="A11103" s="55">
        <v>12267</v>
      </c>
      <c r="B11103" s="55">
        <v>7</v>
      </c>
      <c r="C11103" s="55" t="s">
        <v>37953</v>
      </c>
      <c r="D11103" s="55" t="s">
        <v>4649</v>
      </c>
      <c r="E11103" s="55" t="s">
        <v>37954</v>
      </c>
      <c r="F11103" s="55" t="s">
        <v>4651</v>
      </c>
      <c r="G11103" s="55" t="s">
        <v>37955</v>
      </c>
      <c r="H11103" s="55">
        <v>0</v>
      </c>
    </row>
    <row r="11104" spans="1:8" ht="12.5" customHeight="1">
      <c r="A11104" s="55">
        <v>12321</v>
      </c>
      <c r="B11104" s="55">
        <v>7</v>
      </c>
      <c r="C11104" s="55" t="s">
        <v>37956</v>
      </c>
      <c r="D11104" s="55" t="s">
        <v>4649</v>
      </c>
      <c r="E11104" s="55" t="s">
        <v>37957</v>
      </c>
      <c r="F11104" s="55" t="s">
        <v>4651</v>
      </c>
      <c r="G11104" s="55" t="s">
        <v>37958</v>
      </c>
      <c r="H11104" s="55">
        <v>0</v>
      </c>
    </row>
    <row r="11105" spans="1:8" ht="12.5" customHeight="1">
      <c r="A11105" s="55">
        <v>12331</v>
      </c>
      <c r="B11105" s="55">
        <v>7</v>
      </c>
      <c r="C11105" s="55" t="s">
        <v>37959</v>
      </c>
      <c r="D11105" s="55" t="s">
        <v>4649</v>
      </c>
      <c r="E11105" s="55" t="s">
        <v>37960</v>
      </c>
      <c r="F11105" s="55" t="s">
        <v>4651</v>
      </c>
      <c r="G11105" s="55" t="s">
        <v>37961</v>
      </c>
      <c r="H11105" s="55">
        <v>0</v>
      </c>
    </row>
    <row r="11106" spans="1:8" ht="12.5" customHeight="1">
      <c r="A11106" s="55">
        <v>12555</v>
      </c>
      <c r="B11106" s="55">
        <v>7</v>
      </c>
      <c r="C11106" s="55" t="s">
        <v>37962</v>
      </c>
      <c r="D11106" s="55" t="s">
        <v>4649</v>
      </c>
      <c r="E11106" s="55" t="s">
        <v>37963</v>
      </c>
      <c r="F11106" s="55" t="s">
        <v>4651</v>
      </c>
      <c r="G11106" s="55" t="s">
        <v>37964</v>
      </c>
      <c r="H11106" s="55">
        <v>0</v>
      </c>
    </row>
    <row r="11107" spans="1:8" ht="12.5" customHeight="1">
      <c r="A11107" s="55">
        <v>12613</v>
      </c>
      <c r="B11107" s="55">
        <v>7</v>
      </c>
      <c r="C11107" s="55" t="s">
        <v>37965</v>
      </c>
      <c r="D11107" s="55" t="s">
        <v>4649</v>
      </c>
      <c r="E11107" s="55" t="s">
        <v>37966</v>
      </c>
      <c r="F11107" s="55" t="s">
        <v>4651</v>
      </c>
      <c r="G11107" s="55" t="s">
        <v>37967</v>
      </c>
      <c r="H11107" s="55">
        <v>0</v>
      </c>
    </row>
    <row r="11108" spans="1:8" ht="12.5" customHeight="1">
      <c r="A11108" s="55">
        <v>12812</v>
      </c>
      <c r="B11108" s="55">
        <v>7</v>
      </c>
      <c r="C11108" s="55" t="s">
        <v>37968</v>
      </c>
      <c r="D11108" s="55" t="s">
        <v>4649</v>
      </c>
      <c r="E11108" s="55" t="s">
        <v>37969</v>
      </c>
      <c r="F11108" s="55" t="s">
        <v>4651</v>
      </c>
      <c r="G11108" s="55" t="s">
        <v>37970</v>
      </c>
      <c r="H11108" s="55">
        <v>0</v>
      </c>
    </row>
    <row r="11109" spans="1:8" ht="12.5" customHeight="1">
      <c r="A11109" s="55">
        <v>12841</v>
      </c>
      <c r="B11109" s="55">
        <v>7</v>
      </c>
      <c r="C11109" s="55" t="s">
        <v>37971</v>
      </c>
      <c r="D11109" s="55" t="s">
        <v>4649</v>
      </c>
      <c r="E11109" s="55" t="s">
        <v>37972</v>
      </c>
      <c r="F11109" s="55" t="s">
        <v>4651</v>
      </c>
      <c r="G11109" s="55" t="s">
        <v>37973</v>
      </c>
      <c r="H11109" s="55">
        <v>0</v>
      </c>
    </row>
    <row r="11110" spans="1:8" ht="12.5" customHeight="1">
      <c r="A11110" s="55">
        <v>13595</v>
      </c>
      <c r="B11110" s="55">
        <v>7</v>
      </c>
      <c r="C11110" s="55" t="s">
        <v>37974</v>
      </c>
      <c r="D11110" s="55" t="s">
        <v>4649</v>
      </c>
      <c r="E11110" s="55" t="s">
        <v>37975</v>
      </c>
      <c r="F11110" s="55" t="s">
        <v>4651</v>
      </c>
      <c r="G11110" s="55" t="s">
        <v>37976</v>
      </c>
      <c r="H11110" s="55">
        <v>0</v>
      </c>
    </row>
    <row r="11111" spans="1:8" ht="12.5" customHeight="1">
      <c r="A11111" s="55">
        <v>13801</v>
      </c>
      <c r="B11111" s="55">
        <v>7</v>
      </c>
      <c r="C11111" s="55" t="s">
        <v>37977</v>
      </c>
      <c r="D11111" s="55" t="s">
        <v>4649</v>
      </c>
      <c r="E11111" s="55" t="s">
        <v>37978</v>
      </c>
      <c r="F11111" s="55" t="s">
        <v>4651</v>
      </c>
      <c r="G11111" s="55" t="s">
        <v>37979</v>
      </c>
      <c r="H11111" s="55">
        <v>0</v>
      </c>
    </row>
    <row r="11112" spans="1:8" ht="12.5" customHeight="1">
      <c r="A11112" s="55">
        <v>16295</v>
      </c>
      <c r="B11112" s="55">
        <v>7</v>
      </c>
      <c r="C11112" s="55" t="s">
        <v>37980</v>
      </c>
      <c r="D11112" s="55" t="s">
        <v>4649</v>
      </c>
      <c r="E11112" s="55" t="s">
        <v>37981</v>
      </c>
      <c r="F11112" s="55" t="s">
        <v>4651</v>
      </c>
      <c r="G11112" s="55" t="s">
        <v>37982</v>
      </c>
      <c r="H11112" s="55">
        <v>0</v>
      </c>
    </row>
    <row r="11113" spans="1:8" ht="12.5" customHeight="1">
      <c r="A11113" s="55">
        <v>16557</v>
      </c>
      <c r="B11113" s="55">
        <v>7</v>
      </c>
      <c r="C11113" s="55" t="s">
        <v>37983</v>
      </c>
      <c r="D11113" s="55" t="s">
        <v>4649</v>
      </c>
      <c r="E11113" s="55" t="s">
        <v>37984</v>
      </c>
      <c r="F11113" s="55" t="s">
        <v>4651</v>
      </c>
      <c r="G11113" s="55" t="s">
        <v>37985</v>
      </c>
      <c r="H11113" s="55">
        <v>0</v>
      </c>
    </row>
    <row r="11114" spans="1:8" ht="12.5" customHeight="1">
      <c r="A11114" s="55">
        <v>17778</v>
      </c>
      <c r="B11114" s="55">
        <v>7</v>
      </c>
      <c r="C11114" s="55" t="s">
        <v>37986</v>
      </c>
      <c r="D11114" s="55" t="s">
        <v>4649</v>
      </c>
      <c r="E11114" s="55" t="s">
        <v>37987</v>
      </c>
      <c r="F11114" s="55" t="s">
        <v>4651</v>
      </c>
      <c r="G11114" s="55" t="s">
        <v>37988</v>
      </c>
      <c r="H11114" s="55">
        <v>0</v>
      </c>
    </row>
    <row r="11115" spans="1:8" ht="12.5" customHeight="1">
      <c r="A11115" s="55">
        <v>17897</v>
      </c>
      <c r="B11115" s="55">
        <v>7</v>
      </c>
      <c r="C11115" s="55" t="s">
        <v>37989</v>
      </c>
      <c r="D11115" s="55" t="s">
        <v>4649</v>
      </c>
      <c r="E11115" s="55" t="s">
        <v>37990</v>
      </c>
      <c r="F11115" s="55" t="s">
        <v>4651</v>
      </c>
      <c r="G11115" s="55" t="s">
        <v>37991</v>
      </c>
      <c r="H11115" s="55">
        <v>0</v>
      </c>
    </row>
    <row r="11116" spans="1:8" ht="12.5" customHeight="1">
      <c r="A11116" s="55">
        <v>17939</v>
      </c>
      <c r="B11116" s="55">
        <v>7</v>
      </c>
      <c r="C11116" s="55" t="s">
        <v>37992</v>
      </c>
      <c r="D11116" s="55" t="s">
        <v>4649</v>
      </c>
      <c r="E11116" s="55" t="s">
        <v>37993</v>
      </c>
      <c r="F11116" s="55" t="s">
        <v>4651</v>
      </c>
      <c r="G11116" s="55" t="s">
        <v>37994</v>
      </c>
      <c r="H11116" s="55">
        <v>0</v>
      </c>
    </row>
    <row r="11117" spans="1:8" ht="12.5" customHeight="1">
      <c r="A11117" s="55">
        <v>18618</v>
      </c>
      <c r="B11117" s="55">
        <v>7</v>
      </c>
      <c r="C11117" s="55" t="s">
        <v>37995</v>
      </c>
      <c r="D11117" s="55" t="s">
        <v>4649</v>
      </c>
      <c r="E11117" s="55" t="s">
        <v>37996</v>
      </c>
      <c r="F11117" s="55" t="s">
        <v>4651</v>
      </c>
      <c r="G11117" s="55" t="s">
        <v>37997</v>
      </c>
      <c r="H11117" s="55">
        <v>0</v>
      </c>
    </row>
    <row r="11118" spans="1:8" ht="12.5" customHeight="1">
      <c r="A11118" s="55">
        <v>19295</v>
      </c>
      <c r="B11118" s="55">
        <v>7</v>
      </c>
      <c r="C11118" s="55" t="s">
        <v>37998</v>
      </c>
      <c r="D11118" s="55" t="s">
        <v>4649</v>
      </c>
      <c r="E11118" s="55" t="s">
        <v>37999</v>
      </c>
      <c r="F11118" s="55" t="s">
        <v>4651</v>
      </c>
      <c r="G11118" s="55" t="s">
        <v>38000</v>
      </c>
      <c r="H11118" s="55">
        <v>0</v>
      </c>
    </row>
    <row r="11119" spans="1:8" ht="12.5" customHeight="1">
      <c r="A11119" s="55">
        <v>19315</v>
      </c>
      <c r="B11119" s="55">
        <v>7</v>
      </c>
      <c r="C11119" s="55" t="s">
        <v>38001</v>
      </c>
      <c r="D11119" s="55" t="s">
        <v>4649</v>
      </c>
      <c r="E11119" s="55" t="s">
        <v>38002</v>
      </c>
      <c r="F11119" s="55" t="s">
        <v>4651</v>
      </c>
      <c r="G11119" s="55" t="s">
        <v>38003</v>
      </c>
      <c r="H11119" s="55">
        <v>0</v>
      </c>
    </row>
    <row r="11120" spans="1:8" ht="12.5" customHeight="1">
      <c r="A11120" s="55">
        <v>20797</v>
      </c>
      <c r="B11120" s="55">
        <v>7</v>
      </c>
      <c r="C11120" s="55" t="s">
        <v>38004</v>
      </c>
      <c r="D11120" s="55" t="s">
        <v>4649</v>
      </c>
      <c r="E11120" s="55" t="s">
        <v>38005</v>
      </c>
      <c r="F11120" s="55" t="s">
        <v>4651</v>
      </c>
      <c r="G11120" s="55" t="s">
        <v>38006</v>
      </c>
      <c r="H11120" s="55">
        <v>0</v>
      </c>
    </row>
    <row r="11121" spans="1:8" ht="12.5" customHeight="1">
      <c r="A11121" s="55">
        <v>21098</v>
      </c>
      <c r="B11121" s="55">
        <v>7</v>
      </c>
      <c r="C11121" s="55" t="s">
        <v>38007</v>
      </c>
      <c r="D11121" s="55" t="s">
        <v>4649</v>
      </c>
      <c r="E11121" s="55" t="s">
        <v>38008</v>
      </c>
      <c r="F11121" s="55" t="s">
        <v>4651</v>
      </c>
      <c r="G11121" s="55" t="s">
        <v>38009</v>
      </c>
      <c r="H11121" s="55">
        <v>0</v>
      </c>
    </row>
    <row r="11122" spans="1:8" ht="12.5" customHeight="1">
      <c r="A11122" s="55">
        <v>21099</v>
      </c>
      <c r="B11122" s="55">
        <v>7</v>
      </c>
      <c r="C11122" s="55" t="s">
        <v>38010</v>
      </c>
      <c r="D11122" s="55" t="s">
        <v>4649</v>
      </c>
      <c r="E11122" s="55" t="s">
        <v>38011</v>
      </c>
      <c r="F11122" s="55" t="s">
        <v>4651</v>
      </c>
      <c r="G11122" s="55" t="s">
        <v>38012</v>
      </c>
      <c r="H11122" s="55">
        <v>0</v>
      </c>
    </row>
    <row r="11123" spans="1:8" ht="12.5" customHeight="1">
      <c r="A11123" s="55">
        <v>21119</v>
      </c>
      <c r="B11123" s="55">
        <v>7</v>
      </c>
      <c r="C11123" s="55" t="s">
        <v>38013</v>
      </c>
      <c r="D11123" s="55" t="s">
        <v>4649</v>
      </c>
      <c r="E11123" s="55" t="s">
        <v>38014</v>
      </c>
      <c r="F11123" s="55" t="s">
        <v>4651</v>
      </c>
      <c r="G11123" s="55" t="s">
        <v>38015</v>
      </c>
      <c r="H11123" s="55">
        <v>0</v>
      </c>
    </row>
    <row r="11124" spans="1:8" ht="12.5" customHeight="1">
      <c r="A11124" s="55">
        <v>21127</v>
      </c>
      <c r="B11124" s="55">
        <v>7</v>
      </c>
      <c r="C11124" s="55" t="s">
        <v>38016</v>
      </c>
      <c r="D11124" s="55" t="s">
        <v>4649</v>
      </c>
      <c r="E11124" s="55" t="s">
        <v>38017</v>
      </c>
      <c r="F11124" s="55" t="s">
        <v>4651</v>
      </c>
      <c r="G11124" s="55" t="s">
        <v>38018</v>
      </c>
      <c r="H11124" s="55">
        <v>0</v>
      </c>
    </row>
    <row r="11125" spans="1:8" ht="12.5" customHeight="1">
      <c r="A11125" s="55">
        <v>21819</v>
      </c>
      <c r="B11125" s="55">
        <v>7</v>
      </c>
      <c r="C11125" s="55" t="s">
        <v>38019</v>
      </c>
      <c r="D11125" s="55" t="s">
        <v>4649</v>
      </c>
      <c r="E11125" s="55" t="s">
        <v>38020</v>
      </c>
      <c r="F11125" s="55" t="s">
        <v>4651</v>
      </c>
      <c r="G11125" s="55" t="s">
        <v>38021</v>
      </c>
      <c r="H11125" s="55">
        <v>0</v>
      </c>
    </row>
    <row r="11126" spans="1:8" ht="12.5" customHeight="1">
      <c r="A11126" s="55">
        <v>22424</v>
      </c>
      <c r="B11126" s="55">
        <v>7</v>
      </c>
      <c r="C11126" s="55" t="s">
        <v>38022</v>
      </c>
      <c r="D11126" s="55" t="s">
        <v>4649</v>
      </c>
      <c r="E11126" s="55" t="s">
        <v>38023</v>
      </c>
      <c r="F11126" s="55" t="s">
        <v>4651</v>
      </c>
      <c r="G11126" s="55" t="s">
        <v>38024</v>
      </c>
      <c r="H11126" s="55">
        <v>0</v>
      </c>
    </row>
    <row r="11127" spans="1:8" ht="12.5" customHeight="1">
      <c r="A11127" s="55">
        <v>22501</v>
      </c>
      <c r="B11127" s="55">
        <v>7</v>
      </c>
      <c r="C11127" s="55" t="s">
        <v>38025</v>
      </c>
      <c r="D11127" s="55" t="s">
        <v>4649</v>
      </c>
      <c r="E11127" s="55" t="s">
        <v>38026</v>
      </c>
      <c r="F11127" s="55" t="s">
        <v>4651</v>
      </c>
      <c r="G11127" s="55" t="s">
        <v>38027</v>
      </c>
      <c r="H11127" s="55">
        <v>0</v>
      </c>
    </row>
    <row r="11128" spans="1:8" ht="12.5" customHeight="1">
      <c r="A11128" s="55">
        <v>22513</v>
      </c>
      <c r="B11128" s="55">
        <v>7</v>
      </c>
      <c r="C11128" s="55" t="s">
        <v>38028</v>
      </c>
      <c r="D11128" s="55" t="s">
        <v>4649</v>
      </c>
      <c r="E11128" s="55" t="s">
        <v>38029</v>
      </c>
      <c r="F11128" s="55" t="s">
        <v>4651</v>
      </c>
      <c r="G11128" s="55" t="s">
        <v>38030</v>
      </c>
      <c r="H11128" s="55">
        <v>0</v>
      </c>
    </row>
    <row r="11129" spans="1:8" ht="12.5" customHeight="1">
      <c r="A11129" s="55">
        <v>22692</v>
      </c>
      <c r="B11129" s="55">
        <v>7</v>
      </c>
      <c r="C11129" s="55" t="s">
        <v>38031</v>
      </c>
      <c r="D11129" s="55" t="s">
        <v>4649</v>
      </c>
      <c r="E11129" s="55" t="s">
        <v>38032</v>
      </c>
      <c r="F11129" s="55" t="s">
        <v>4651</v>
      </c>
      <c r="G11129" s="55" t="s">
        <v>38033</v>
      </c>
      <c r="H11129" s="55">
        <v>0</v>
      </c>
    </row>
    <row r="11130" spans="1:8" ht="12.5" customHeight="1">
      <c r="A11130" s="55">
        <v>23958</v>
      </c>
      <c r="B11130" s="55">
        <v>7</v>
      </c>
      <c r="C11130" s="55" t="s">
        <v>38034</v>
      </c>
      <c r="D11130" s="55" t="s">
        <v>4649</v>
      </c>
      <c r="E11130" s="55" t="s">
        <v>38035</v>
      </c>
      <c r="F11130" s="55" t="s">
        <v>4651</v>
      </c>
      <c r="G11130" s="55" t="s">
        <v>38036</v>
      </c>
      <c r="H11130" s="55">
        <v>0</v>
      </c>
    </row>
    <row r="11131" spans="1:8" ht="12.5" customHeight="1">
      <c r="A11131" s="55">
        <v>23962</v>
      </c>
      <c r="B11131" s="55">
        <v>7</v>
      </c>
      <c r="C11131" s="55" t="s">
        <v>38037</v>
      </c>
      <c r="D11131" s="55" t="s">
        <v>4649</v>
      </c>
      <c r="E11131" s="55" t="s">
        <v>38038</v>
      </c>
      <c r="F11131" s="55" t="s">
        <v>4651</v>
      </c>
      <c r="G11131" s="55" t="s">
        <v>38039</v>
      </c>
      <c r="H11131" s="55">
        <v>0</v>
      </c>
    </row>
    <row r="11132" spans="1:8" ht="12.5" customHeight="1">
      <c r="A11132" s="55">
        <v>24023</v>
      </c>
      <c r="B11132" s="55">
        <v>7</v>
      </c>
      <c r="C11132" s="55" t="s">
        <v>38040</v>
      </c>
      <c r="D11132" s="55" t="s">
        <v>4649</v>
      </c>
      <c r="E11132" s="55" t="s">
        <v>38041</v>
      </c>
      <c r="F11132" s="55" t="s">
        <v>4651</v>
      </c>
      <c r="G11132" s="55" t="s">
        <v>38042</v>
      </c>
      <c r="H11132" s="55">
        <v>0</v>
      </c>
    </row>
    <row r="11133" spans="1:8" ht="12.5" customHeight="1">
      <c r="A11133" s="55">
        <v>24866</v>
      </c>
      <c r="B11133" s="55">
        <v>7</v>
      </c>
      <c r="C11133" s="55" t="s">
        <v>38043</v>
      </c>
      <c r="D11133" s="55" t="s">
        <v>4649</v>
      </c>
      <c r="E11133" s="55" t="s">
        <v>38044</v>
      </c>
      <c r="F11133" s="55" t="s">
        <v>4651</v>
      </c>
      <c r="G11133" s="55" t="s">
        <v>38045</v>
      </c>
      <c r="H11133" s="55">
        <v>0</v>
      </c>
    </row>
    <row r="11134" spans="1:8" ht="12.5" customHeight="1">
      <c r="A11134" s="55">
        <v>25649</v>
      </c>
      <c r="B11134" s="55">
        <v>7</v>
      </c>
      <c r="C11134" s="55" t="s">
        <v>38046</v>
      </c>
      <c r="D11134" s="55" t="s">
        <v>4649</v>
      </c>
      <c r="E11134" s="55" t="s">
        <v>38047</v>
      </c>
      <c r="F11134" s="55" t="s">
        <v>4651</v>
      </c>
      <c r="G11134" s="55" t="s">
        <v>38048</v>
      </c>
      <c r="H11134" s="55">
        <v>0</v>
      </c>
    </row>
    <row r="11135" spans="1:8" ht="12.5" customHeight="1">
      <c r="A11135" s="55">
        <v>25697</v>
      </c>
      <c r="B11135" s="55">
        <v>7</v>
      </c>
      <c r="C11135" s="55" t="s">
        <v>38049</v>
      </c>
      <c r="D11135" s="55" t="s">
        <v>4649</v>
      </c>
      <c r="E11135" s="55" t="s">
        <v>38050</v>
      </c>
      <c r="F11135" s="55" t="s">
        <v>4651</v>
      </c>
      <c r="G11135" s="55" t="s">
        <v>38051</v>
      </c>
      <c r="H11135" s="55">
        <v>0</v>
      </c>
    </row>
    <row r="11136" spans="1:8" ht="12.5" customHeight="1">
      <c r="A11136" s="55">
        <v>26881</v>
      </c>
      <c r="B11136" s="55">
        <v>7</v>
      </c>
      <c r="C11136" s="55" t="s">
        <v>38052</v>
      </c>
      <c r="D11136" s="55" t="s">
        <v>4649</v>
      </c>
      <c r="E11136" s="55" t="s">
        <v>38053</v>
      </c>
      <c r="F11136" s="55" t="s">
        <v>4651</v>
      </c>
      <c r="G11136" s="55" t="s">
        <v>38054</v>
      </c>
      <c r="H11136" s="55">
        <v>0</v>
      </c>
    </row>
    <row r="11137" spans="1:8" ht="12.5" customHeight="1">
      <c r="A11137" s="55">
        <v>26907</v>
      </c>
      <c r="B11137" s="55">
        <v>7</v>
      </c>
      <c r="C11137" s="55" t="s">
        <v>38055</v>
      </c>
      <c r="D11137" s="55" t="s">
        <v>4649</v>
      </c>
      <c r="E11137" s="55" t="s">
        <v>38056</v>
      </c>
      <c r="F11137" s="55" t="s">
        <v>4651</v>
      </c>
      <c r="G11137" s="55" t="s">
        <v>38057</v>
      </c>
      <c r="H11137" s="55">
        <v>0</v>
      </c>
    </row>
    <row r="11138" spans="1:8" ht="12.5" customHeight="1">
      <c r="A11138" s="55">
        <v>26972</v>
      </c>
      <c r="B11138" s="55">
        <v>7</v>
      </c>
      <c r="C11138" s="55" t="s">
        <v>38058</v>
      </c>
      <c r="D11138" s="55" t="s">
        <v>4649</v>
      </c>
      <c r="E11138" s="55" t="s">
        <v>38059</v>
      </c>
      <c r="F11138" s="55" t="s">
        <v>4651</v>
      </c>
      <c r="G11138" s="55" t="s">
        <v>38060</v>
      </c>
      <c r="H11138" s="55">
        <v>0</v>
      </c>
    </row>
    <row r="11139" spans="1:8" ht="12.5" customHeight="1">
      <c r="A11139" s="55">
        <v>27326</v>
      </c>
      <c r="B11139" s="55">
        <v>7</v>
      </c>
      <c r="C11139" s="55" t="s">
        <v>38061</v>
      </c>
      <c r="D11139" s="55" t="s">
        <v>4649</v>
      </c>
      <c r="E11139" s="55" t="s">
        <v>38062</v>
      </c>
      <c r="F11139" s="55" t="s">
        <v>4651</v>
      </c>
      <c r="G11139" s="55" t="s">
        <v>38063</v>
      </c>
      <c r="H11139" s="55">
        <v>0</v>
      </c>
    </row>
    <row r="11140" spans="1:8" ht="12.5" customHeight="1">
      <c r="A11140" s="55">
        <v>28422</v>
      </c>
      <c r="B11140" s="55">
        <v>7</v>
      </c>
      <c r="C11140" s="55" t="s">
        <v>38064</v>
      </c>
      <c r="D11140" s="55" t="s">
        <v>4649</v>
      </c>
      <c r="E11140" s="55" t="s">
        <v>38065</v>
      </c>
      <c r="F11140" s="55" t="s">
        <v>4651</v>
      </c>
      <c r="G11140" s="55" t="s">
        <v>38066</v>
      </c>
      <c r="H11140" s="55">
        <v>0</v>
      </c>
    </row>
    <row r="11141" spans="1:8" ht="12.5" customHeight="1">
      <c r="A11141" s="55">
        <v>28429</v>
      </c>
      <c r="B11141" s="55">
        <v>7</v>
      </c>
      <c r="C11141" s="55" t="s">
        <v>38067</v>
      </c>
      <c r="D11141" s="55" t="s">
        <v>4649</v>
      </c>
      <c r="E11141" s="55" t="s">
        <v>38068</v>
      </c>
      <c r="F11141" s="55" t="s">
        <v>4651</v>
      </c>
      <c r="G11141" s="55" t="s">
        <v>38069</v>
      </c>
      <c r="H11141" s="55">
        <v>0</v>
      </c>
    </row>
    <row r="11142" spans="1:8" ht="12.5" customHeight="1">
      <c r="A11142" s="55">
        <v>12312</v>
      </c>
      <c r="B11142" s="55">
        <v>7</v>
      </c>
      <c r="C11142" s="55" t="s">
        <v>38070</v>
      </c>
      <c r="D11142" s="55" t="s">
        <v>4649</v>
      </c>
      <c r="E11142" s="55" t="s">
        <v>38071</v>
      </c>
      <c r="F11142" s="55" t="s">
        <v>4651</v>
      </c>
      <c r="G11142" s="55" t="s">
        <v>38072</v>
      </c>
      <c r="H11142" s="55">
        <v>0</v>
      </c>
    </row>
    <row r="11143" spans="1:8" ht="12.5" customHeight="1">
      <c r="A11143" s="55">
        <v>13833</v>
      </c>
      <c r="B11143" s="55">
        <v>7</v>
      </c>
      <c r="C11143" s="55" t="s">
        <v>38073</v>
      </c>
      <c r="D11143" s="55" t="s">
        <v>4649</v>
      </c>
      <c r="E11143" s="55" t="s">
        <v>38074</v>
      </c>
      <c r="F11143" s="55" t="s">
        <v>4651</v>
      </c>
      <c r="G11143" s="55" t="s">
        <v>38075</v>
      </c>
      <c r="H11143" s="55">
        <v>0</v>
      </c>
    </row>
    <row r="11144" spans="1:8" ht="12.5" customHeight="1">
      <c r="A11144" s="55">
        <v>14152</v>
      </c>
      <c r="B11144" s="55">
        <v>7</v>
      </c>
      <c r="C11144" s="55" t="s">
        <v>38076</v>
      </c>
      <c r="D11144" s="55" t="s">
        <v>4649</v>
      </c>
      <c r="E11144" s="55" t="s">
        <v>38077</v>
      </c>
      <c r="F11144" s="55" t="s">
        <v>4651</v>
      </c>
      <c r="G11144" s="55" t="s">
        <v>38078</v>
      </c>
      <c r="H11144" s="55">
        <v>0</v>
      </c>
    </row>
    <row r="11145" spans="1:8" ht="12.5" customHeight="1">
      <c r="A11145" s="55">
        <v>14203</v>
      </c>
      <c r="B11145" s="55">
        <v>7</v>
      </c>
      <c r="C11145" s="55" t="s">
        <v>38079</v>
      </c>
      <c r="D11145" s="55" t="s">
        <v>4649</v>
      </c>
      <c r="E11145" s="55" t="s">
        <v>38080</v>
      </c>
      <c r="F11145" s="55" t="s">
        <v>4651</v>
      </c>
      <c r="G11145" s="55" t="s">
        <v>38081</v>
      </c>
      <c r="H11145" s="55">
        <v>0</v>
      </c>
    </row>
    <row r="11146" spans="1:8" ht="12.5" customHeight="1">
      <c r="A11146" s="55">
        <v>14204</v>
      </c>
      <c r="B11146" s="55">
        <v>7</v>
      </c>
      <c r="C11146" s="55" t="s">
        <v>38082</v>
      </c>
      <c r="D11146" s="55" t="s">
        <v>4649</v>
      </c>
      <c r="E11146" s="55" t="s">
        <v>38083</v>
      </c>
      <c r="F11146" s="55" t="s">
        <v>4651</v>
      </c>
      <c r="G11146" s="55" t="s">
        <v>38084</v>
      </c>
      <c r="H11146" s="55">
        <v>0</v>
      </c>
    </row>
    <row r="11147" spans="1:8" ht="12.5" customHeight="1">
      <c r="A11147" s="55">
        <v>14691</v>
      </c>
      <c r="B11147" s="55">
        <v>7</v>
      </c>
      <c r="C11147" s="55" t="s">
        <v>38085</v>
      </c>
      <c r="D11147" s="55" t="s">
        <v>4649</v>
      </c>
      <c r="E11147" s="55" t="s">
        <v>38086</v>
      </c>
      <c r="F11147" s="55" t="s">
        <v>4651</v>
      </c>
      <c r="G11147" s="55" t="s">
        <v>38087</v>
      </c>
      <c r="H11147" s="55">
        <v>0</v>
      </c>
    </row>
    <row r="11148" spans="1:8" ht="12.5" customHeight="1">
      <c r="A11148" s="55">
        <v>14924</v>
      </c>
      <c r="B11148" s="55">
        <v>7</v>
      </c>
      <c r="C11148" s="55" t="s">
        <v>38088</v>
      </c>
      <c r="D11148" s="55" t="s">
        <v>4649</v>
      </c>
      <c r="E11148" s="55" t="s">
        <v>38089</v>
      </c>
      <c r="F11148" s="55" t="s">
        <v>4651</v>
      </c>
      <c r="G11148" s="55" t="s">
        <v>38090</v>
      </c>
      <c r="H11148" s="55">
        <v>0</v>
      </c>
    </row>
    <row r="11149" spans="1:8" ht="12.5" customHeight="1">
      <c r="A11149" s="55">
        <v>14959</v>
      </c>
      <c r="B11149" s="55">
        <v>7</v>
      </c>
      <c r="C11149" s="55" t="s">
        <v>38091</v>
      </c>
      <c r="D11149" s="55" t="s">
        <v>4649</v>
      </c>
      <c r="E11149" s="55" t="s">
        <v>38092</v>
      </c>
      <c r="F11149" s="55" t="s">
        <v>4651</v>
      </c>
      <c r="G11149" s="55" t="s">
        <v>38093</v>
      </c>
      <c r="H11149" s="55">
        <v>0</v>
      </c>
    </row>
    <row r="11150" spans="1:8" ht="12.5" customHeight="1">
      <c r="A11150" s="55">
        <v>16042</v>
      </c>
      <c r="B11150" s="55">
        <v>7</v>
      </c>
      <c r="C11150" s="55" t="s">
        <v>38094</v>
      </c>
      <c r="D11150" s="55" t="s">
        <v>4649</v>
      </c>
      <c r="E11150" s="55" t="s">
        <v>38095</v>
      </c>
      <c r="F11150" s="55" t="s">
        <v>4651</v>
      </c>
      <c r="G11150" s="55" t="s">
        <v>38096</v>
      </c>
      <c r="H11150" s="55">
        <v>0</v>
      </c>
    </row>
    <row r="11151" spans="1:8" ht="12.5" customHeight="1">
      <c r="A11151" s="55">
        <v>16186</v>
      </c>
      <c r="B11151" s="55">
        <v>7</v>
      </c>
      <c r="C11151" s="55" t="s">
        <v>38097</v>
      </c>
      <c r="D11151" s="55" t="s">
        <v>4649</v>
      </c>
      <c r="E11151" s="55" t="s">
        <v>38098</v>
      </c>
      <c r="F11151" s="55" t="s">
        <v>4651</v>
      </c>
      <c r="G11151" s="55" t="s">
        <v>38099</v>
      </c>
      <c r="H11151" s="55">
        <v>0</v>
      </c>
    </row>
    <row r="11152" spans="1:8" ht="12.5" customHeight="1">
      <c r="A11152" s="55">
        <v>16403</v>
      </c>
      <c r="B11152" s="55">
        <v>7</v>
      </c>
      <c r="C11152" s="55" t="s">
        <v>38100</v>
      </c>
      <c r="D11152" s="55" t="s">
        <v>4649</v>
      </c>
      <c r="E11152" s="55" t="s">
        <v>38101</v>
      </c>
      <c r="F11152" s="55" t="s">
        <v>4651</v>
      </c>
      <c r="G11152" s="55" t="s">
        <v>38102</v>
      </c>
      <c r="H11152" s="55">
        <v>0</v>
      </c>
    </row>
    <row r="11153" spans="1:8" ht="12.5" customHeight="1">
      <c r="A11153" s="55">
        <v>17950</v>
      </c>
      <c r="B11153" s="55">
        <v>7</v>
      </c>
      <c r="C11153" s="55" t="s">
        <v>38103</v>
      </c>
      <c r="D11153" s="55" t="s">
        <v>4649</v>
      </c>
      <c r="E11153" s="55" t="s">
        <v>38104</v>
      </c>
      <c r="F11153" s="55" t="s">
        <v>4651</v>
      </c>
      <c r="G11153" s="55" t="s">
        <v>38105</v>
      </c>
      <c r="H11153" s="55">
        <v>0</v>
      </c>
    </row>
    <row r="11154" spans="1:8" ht="12.5" customHeight="1">
      <c r="A11154" s="55">
        <v>18046</v>
      </c>
      <c r="B11154" s="55">
        <v>7</v>
      </c>
      <c r="C11154" s="55" t="s">
        <v>38106</v>
      </c>
      <c r="D11154" s="55" t="s">
        <v>4649</v>
      </c>
      <c r="E11154" s="55" t="s">
        <v>38107</v>
      </c>
      <c r="F11154" s="55" t="s">
        <v>4651</v>
      </c>
      <c r="G11154" s="55" t="s">
        <v>38108</v>
      </c>
      <c r="H11154" s="55">
        <v>0</v>
      </c>
    </row>
    <row r="11155" spans="1:8" ht="12.5" customHeight="1">
      <c r="A11155" s="55">
        <v>18144</v>
      </c>
      <c r="B11155" s="55">
        <v>7</v>
      </c>
      <c r="C11155" s="55" t="s">
        <v>38109</v>
      </c>
      <c r="D11155" s="55" t="s">
        <v>4649</v>
      </c>
      <c r="E11155" s="55" t="s">
        <v>38110</v>
      </c>
      <c r="F11155" s="55" t="s">
        <v>4651</v>
      </c>
      <c r="G11155" s="55" t="s">
        <v>38111</v>
      </c>
      <c r="H11155" s="55">
        <v>0</v>
      </c>
    </row>
    <row r="11156" spans="1:8" ht="12.5" customHeight="1">
      <c r="A11156" s="55">
        <v>19039</v>
      </c>
      <c r="B11156" s="55">
        <v>7</v>
      </c>
      <c r="C11156" s="55" t="s">
        <v>38112</v>
      </c>
      <c r="D11156" s="55" t="s">
        <v>4649</v>
      </c>
      <c r="E11156" s="55" t="s">
        <v>38113</v>
      </c>
      <c r="F11156" s="55" t="s">
        <v>4651</v>
      </c>
      <c r="G11156" s="55" t="s">
        <v>38114</v>
      </c>
      <c r="H11156" s="55">
        <v>0</v>
      </c>
    </row>
    <row r="11157" spans="1:8" ht="12.5" customHeight="1">
      <c r="A11157" s="55">
        <v>19255</v>
      </c>
      <c r="B11157" s="55">
        <v>7</v>
      </c>
      <c r="C11157" s="55" t="s">
        <v>38115</v>
      </c>
      <c r="D11157" s="55" t="s">
        <v>4649</v>
      </c>
      <c r="E11157" s="55" t="s">
        <v>38116</v>
      </c>
      <c r="F11157" s="55" t="s">
        <v>4651</v>
      </c>
      <c r="G11157" s="55" t="s">
        <v>38117</v>
      </c>
      <c r="H11157" s="55">
        <v>0</v>
      </c>
    </row>
    <row r="11158" spans="1:8" ht="12.5" customHeight="1">
      <c r="A11158" s="55">
        <v>19463</v>
      </c>
      <c r="B11158" s="55">
        <v>7</v>
      </c>
      <c r="C11158" s="55" t="s">
        <v>38118</v>
      </c>
      <c r="D11158" s="55" t="s">
        <v>4649</v>
      </c>
      <c r="E11158" s="55" t="s">
        <v>38119</v>
      </c>
      <c r="F11158" s="55" t="s">
        <v>4651</v>
      </c>
      <c r="G11158" s="55" t="s">
        <v>38120</v>
      </c>
      <c r="H11158" s="55">
        <v>0</v>
      </c>
    </row>
    <row r="11159" spans="1:8" ht="12.5" customHeight="1">
      <c r="A11159" s="55">
        <v>20940</v>
      </c>
      <c r="B11159" s="55">
        <v>7</v>
      </c>
      <c r="C11159" s="55" t="s">
        <v>38121</v>
      </c>
      <c r="D11159" s="55" t="s">
        <v>4649</v>
      </c>
      <c r="E11159" s="55" t="s">
        <v>38122</v>
      </c>
      <c r="F11159" s="55" t="s">
        <v>4651</v>
      </c>
      <c r="G11159" s="55" t="s">
        <v>38123</v>
      </c>
      <c r="H11159" s="55">
        <v>0</v>
      </c>
    </row>
    <row r="11160" spans="1:8" ht="12.5" customHeight="1">
      <c r="A11160" s="55">
        <v>21081</v>
      </c>
      <c r="B11160" s="55">
        <v>7</v>
      </c>
      <c r="C11160" s="55" t="s">
        <v>38124</v>
      </c>
      <c r="D11160" s="55" t="s">
        <v>4649</v>
      </c>
      <c r="E11160" s="55" t="s">
        <v>38125</v>
      </c>
      <c r="F11160" s="55" t="s">
        <v>4651</v>
      </c>
      <c r="G11160" s="55" t="s">
        <v>38126</v>
      </c>
      <c r="H11160" s="55">
        <v>0</v>
      </c>
    </row>
    <row r="11161" spans="1:8" ht="12.5" customHeight="1">
      <c r="A11161" s="55">
        <v>21535</v>
      </c>
      <c r="B11161" s="55">
        <v>7</v>
      </c>
      <c r="C11161" s="55" t="s">
        <v>38127</v>
      </c>
      <c r="D11161" s="55" t="s">
        <v>4649</v>
      </c>
      <c r="E11161" s="55" t="s">
        <v>38128</v>
      </c>
      <c r="F11161" s="55" t="s">
        <v>4651</v>
      </c>
      <c r="G11161" s="55" t="s">
        <v>38129</v>
      </c>
      <c r="H11161" s="55">
        <v>0</v>
      </c>
    </row>
    <row r="11162" spans="1:8" ht="12.5" customHeight="1">
      <c r="A11162" s="55">
        <v>22561</v>
      </c>
      <c r="B11162" s="55">
        <v>7</v>
      </c>
      <c r="C11162" s="55" t="s">
        <v>38130</v>
      </c>
      <c r="D11162" s="55" t="s">
        <v>4649</v>
      </c>
      <c r="E11162" s="55" t="s">
        <v>38131</v>
      </c>
      <c r="F11162" s="55" t="s">
        <v>4651</v>
      </c>
      <c r="G11162" s="55" t="s">
        <v>38132</v>
      </c>
      <c r="H11162" s="55">
        <v>0</v>
      </c>
    </row>
    <row r="11163" spans="1:8" ht="12.5" customHeight="1">
      <c r="A11163" s="55">
        <v>22661</v>
      </c>
      <c r="B11163" s="55">
        <v>7</v>
      </c>
      <c r="C11163" s="55" t="s">
        <v>38133</v>
      </c>
      <c r="D11163" s="55" t="s">
        <v>4649</v>
      </c>
      <c r="E11163" s="55" t="s">
        <v>38134</v>
      </c>
      <c r="F11163" s="55" t="s">
        <v>4651</v>
      </c>
      <c r="G11163" s="55" t="s">
        <v>38135</v>
      </c>
      <c r="H11163" s="55">
        <v>0</v>
      </c>
    </row>
    <row r="11164" spans="1:8" ht="12.5" customHeight="1">
      <c r="A11164" s="55">
        <v>24037</v>
      </c>
      <c r="B11164" s="55">
        <v>7</v>
      </c>
      <c r="C11164" s="55" t="s">
        <v>38136</v>
      </c>
      <c r="D11164" s="55" t="s">
        <v>4649</v>
      </c>
      <c r="E11164" s="55" t="s">
        <v>38137</v>
      </c>
      <c r="F11164" s="55" t="s">
        <v>4651</v>
      </c>
      <c r="G11164" s="55" t="s">
        <v>38138</v>
      </c>
      <c r="H11164" s="55">
        <v>0</v>
      </c>
    </row>
    <row r="11165" spans="1:8" ht="12.5" customHeight="1">
      <c r="A11165" s="55">
        <v>24551</v>
      </c>
      <c r="B11165" s="55">
        <v>7</v>
      </c>
      <c r="C11165" s="55" t="s">
        <v>38139</v>
      </c>
      <c r="D11165" s="55" t="s">
        <v>4649</v>
      </c>
      <c r="E11165" s="55" t="s">
        <v>38140</v>
      </c>
      <c r="F11165" s="55" t="s">
        <v>4651</v>
      </c>
      <c r="G11165" s="55" t="s">
        <v>38141</v>
      </c>
      <c r="H11165" s="55">
        <v>0</v>
      </c>
    </row>
    <row r="11166" spans="1:8" ht="12.5" customHeight="1">
      <c r="A11166" s="55">
        <v>24715</v>
      </c>
      <c r="B11166" s="55">
        <v>7</v>
      </c>
      <c r="C11166" s="55" t="s">
        <v>38142</v>
      </c>
      <c r="D11166" s="55" t="s">
        <v>4649</v>
      </c>
      <c r="E11166" s="55" t="s">
        <v>38143</v>
      </c>
      <c r="F11166" s="55" t="s">
        <v>4651</v>
      </c>
      <c r="G11166" s="55" t="s">
        <v>38144</v>
      </c>
      <c r="H11166" s="55">
        <v>0</v>
      </c>
    </row>
    <row r="11167" spans="1:8" ht="12.5" customHeight="1">
      <c r="A11167" s="55">
        <v>25143</v>
      </c>
      <c r="B11167" s="55">
        <v>7</v>
      </c>
      <c r="C11167" s="55" t="s">
        <v>38145</v>
      </c>
      <c r="D11167" s="55" t="s">
        <v>4649</v>
      </c>
      <c r="E11167" s="55" t="s">
        <v>38146</v>
      </c>
      <c r="F11167" s="55" t="s">
        <v>4651</v>
      </c>
      <c r="G11167" s="55" t="s">
        <v>38147</v>
      </c>
      <c r="H11167" s="55">
        <v>0</v>
      </c>
    </row>
    <row r="11168" spans="1:8" ht="12.5" customHeight="1">
      <c r="A11168" s="55">
        <v>25607</v>
      </c>
      <c r="B11168" s="55">
        <v>7</v>
      </c>
      <c r="C11168" s="55" t="s">
        <v>38148</v>
      </c>
      <c r="D11168" s="55" t="s">
        <v>4649</v>
      </c>
      <c r="E11168" s="55" t="s">
        <v>38149</v>
      </c>
      <c r="F11168" s="55" t="s">
        <v>4651</v>
      </c>
      <c r="G11168" s="55" t="s">
        <v>38150</v>
      </c>
      <c r="H11168" s="55">
        <v>0</v>
      </c>
    </row>
    <row r="11169" spans="1:8" ht="12.5" customHeight="1">
      <c r="A11169" s="55">
        <v>26231</v>
      </c>
      <c r="B11169" s="55">
        <v>7</v>
      </c>
      <c r="C11169" s="55" t="s">
        <v>38151</v>
      </c>
      <c r="D11169" s="55" t="s">
        <v>4649</v>
      </c>
      <c r="E11169" s="55" t="s">
        <v>38152</v>
      </c>
      <c r="F11169" s="55" t="s">
        <v>4651</v>
      </c>
      <c r="G11169" s="55" t="s">
        <v>38153</v>
      </c>
      <c r="H11169" s="55">
        <v>0</v>
      </c>
    </row>
    <row r="11170" spans="1:8" ht="12.5" customHeight="1">
      <c r="A11170" s="55">
        <v>26903</v>
      </c>
      <c r="B11170" s="55">
        <v>7</v>
      </c>
      <c r="C11170" s="55" t="s">
        <v>38154</v>
      </c>
      <c r="D11170" s="55" t="s">
        <v>4649</v>
      </c>
      <c r="E11170" s="55" t="s">
        <v>38155</v>
      </c>
      <c r="F11170" s="55" t="s">
        <v>4651</v>
      </c>
      <c r="G11170" s="55" t="s">
        <v>38156</v>
      </c>
      <c r="H11170" s="55">
        <v>0</v>
      </c>
    </row>
    <row r="11171" spans="1:8" ht="12.5" customHeight="1">
      <c r="A11171" s="55">
        <v>27335</v>
      </c>
      <c r="B11171" s="55">
        <v>7</v>
      </c>
      <c r="C11171" s="55" t="s">
        <v>38157</v>
      </c>
      <c r="D11171" s="55" t="s">
        <v>4649</v>
      </c>
      <c r="E11171" s="55" t="s">
        <v>38158</v>
      </c>
      <c r="F11171" s="55" t="s">
        <v>4651</v>
      </c>
      <c r="G11171" s="55" t="s">
        <v>38159</v>
      </c>
      <c r="H11171" s="55">
        <v>0</v>
      </c>
    </row>
    <row r="11172" spans="1:8" ht="12.5" customHeight="1">
      <c r="A11172" s="55">
        <v>27795</v>
      </c>
      <c r="B11172" s="55">
        <v>7</v>
      </c>
      <c r="C11172" s="55" t="s">
        <v>38160</v>
      </c>
      <c r="D11172" s="55" t="s">
        <v>4649</v>
      </c>
      <c r="E11172" s="55" t="s">
        <v>38161</v>
      </c>
      <c r="F11172" s="55" t="s">
        <v>4651</v>
      </c>
      <c r="G11172" s="55" t="s">
        <v>38162</v>
      </c>
      <c r="H11172" s="55">
        <v>0</v>
      </c>
    </row>
    <row r="11173" spans="1:8" ht="12.5" customHeight="1">
      <c r="A11173" s="55">
        <v>27933</v>
      </c>
      <c r="B11173" s="55">
        <v>7</v>
      </c>
      <c r="C11173" s="55" t="s">
        <v>38163</v>
      </c>
      <c r="D11173" s="55" t="s">
        <v>4649</v>
      </c>
      <c r="E11173" s="55" t="s">
        <v>38164</v>
      </c>
      <c r="F11173" s="55" t="s">
        <v>4651</v>
      </c>
      <c r="G11173" s="55" t="s">
        <v>38165</v>
      </c>
      <c r="H11173" s="55">
        <v>0</v>
      </c>
    </row>
    <row r="11174" spans="1:8" ht="12.5" customHeight="1">
      <c r="A11174" s="55">
        <v>11339</v>
      </c>
      <c r="B11174" s="55">
        <v>7</v>
      </c>
      <c r="C11174" s="55" t="s">
        <v>38166</v>
      </c>
      <c r="D11174" s="55" t="s">
        <v>4649</v>
      </c>
      <c r="E11174" s="55" t="s">
        <v>38167</v>
      </c>
      <c r="F11174" s="55" t="s">
        <v>4651</v>
      </c>
      <c r="G11174" s="55" t="s">
        <v>38168</v>
      </c>
      <c r="H11174" s="55">
        <v>0</v>
      </c>
    </row>
    <row r="11175" spans="1:8" ht="12.5" customHeight="1">
      <c r="A11175" s="55">
        <v>12211</v>
      </c>
      <c r="B11175" s="55">
        <v>7</v>
      </c>
      <c r="C11175" s="55" t="s">
        <v>38169</v>
      </c>
      <c r="D11175" s="55" t="s">
        <v>4649</v>
      </c>
      <c r="E11175" s="55" t="s">
        <v>38170</v>
      </c>
      <c r="F11175" s="55" t="s">
        <v>4651</v>
      </c>
      <c r="G11175" s="55" t="s">
        <v>38171</v>
      </c>
      <c r="H11175" s="55">
        <v>0</v>
      </c>
    </row>
    <row r="11176" spans="1:8" ht="12.5" customHeight="1">
      <c r="A11176" s="55">
        <v>12389</v>
      </c>
      <c r="B11176" s="55">
        <v>7</v>
      </c>
      <c r="C11176" s="55" t="s">
        <v>38172</v>
      </c>
      <c r="D11176" s="55" t="s">
        <v>4649</v>
      </c>
      <c r="E11176" s="55" t="s">
        <v>38173</v>
      </c>
      <c r="F11176" s="55" t="s">
        <v>4651</v>
      </c>
      <c r="G11176" s="55" t="s">
        <v>38174</v>
      </c>
      <c r="H11176" s="55">
        <v>0</v>
      </c>
    </row>
    <row r="11177" spans="1:8" ht="12.5" customHeight="1">
      <c r="A11177" s="55">
        <v>12393</v>
      </c>
      <c r="B11177" s="55">
        <v>7</v>
      </c>
      <c r="C11177" s="55" t="s">
        <v>38175</v>
      </c>
      <c r="D11177" s="55" t="s">
        <v>4649</v>
      </c>
      <c r="E11177" s="55" t="s">
        <v>38176</v>
      </c>
      <c r="F11177" s="55" t="s">
        <v>4651</v>
      </c>
      <c r="G11177" s="55" t="s">
        <v>38177</v>
      </c>
      <c r="H11177" s="55">
        <v>0</v>
      </c>
    </row>
    <row r="11178" spans="1:8" ht="12.5" customHeight="1">
      <c r="A11178" s="55">
        <v>12651</v>
      </c>
      <c r="B11178" s="55">
        <v>7</v>
      </c>
      <c r="C11178" s="55" t="s">
        <v>38178</v>
      </c>
      <c r="D11178" s="55" t="s">
        <v>4649</v>
      </c>
      <c r="E11178" s="55" t="s">
        <v>38179</v>
      </c>
      <c r="F11178" s="55" t="s">
        <v>4651</v>
      </c>
      <c r="G11178" s="55" t="s">
        <v>38180</v>
      </c>
      <c r="H11178" s="55">
        <v>0</v>
      </c>
    </row>
    <row r="11179" spans="1:8" ht="12.5" customHeight="1">
      <c r="A11179" s="55">
        <v>12716</v>
      </c>
      <c r="B11179" s="55">
        <v>7</v>
      </c>
      <c r="C11179" s="55" t="s">
        <v>38181</v>
      </c>
      <c r="D11179" s="55" t="s">
        <v>4649</v>
      </c>
      <c r="E11179" s="55" t="s">
        <v>38182</v>
      </c>
      <c r="F11179" s="55" t="s">
        <v>4651</v>
      </c>
      <c r="G11179" s="55" t="s">
        <v>38183</v>
      </c>
      <c r="H11179" s="55">
        <v>0</v>
      </c>
    </row>
    <row r="11180" spans="1:8" ht="12.5" customHeight="1">
      <c r="A11180" s="55">
        <v>13506</v>
      </c>
      <c r="B11180" s="55">
        <v>7</v>
      </c>
      <c r="C11180" s="55" t="s">
        <v>38184</v>
      </c>
      <c r="D11180" s="55" t="s">
        <v>4649</v>
      </c>
      <c r="E11180" s="55" t="s">
        <v>38185</v>
      </c>
      <c r="F11180" s="55" t="s">
        <v>4651</v>
      </c>
      <c r="G11180" s="55" t="s">
        <v>38186</v>
      </c>
      <c r="H11180" s="55">
        <v>0</v>
      </c>
    </row>
    <row r="11181" spans="1:8" ht="12.5" customHeight="1">
      <c r="A11181" s="55">
        <v>13667</v>
      </c>
      <c r="B11181" s="55">
        <v>7</v>
      </c>
      <c r="C11181" s="55" t="s">
        <v>38187</v>
      </c>
      <c r="D11181" s="55" t="s">
        <v>4649</v>
      </c>
      <c r="E11181" s="55" t="s">
        <v>38188</v>
      </c>
      <c r="F11181" s="55" t="s">
        <v>4651</v>
      </c>
      <c r="G11181" s="55" t="s">
        <v>38189</v>
      </c>
      <c r="H11181" s="55">
        <v>0</v>
      </c>
    </row>
    <row r="11182" spans="1:8" ht="12.5" customHeight="1">
      <c r="A11182" s="55">
        <v>14780</v>
      </c>
      <c r="B11182" s="55">
        <v>7</v>
      </c>
      <c r="C11182" s="55" t="s">
        <v>38190</v>
      </c>
      <c r="D11182" s="55" t="s">
        <v>4649</v>
      </c>
      <c r="E11182" s="55" t="s">
        <v>38191</v>
      </c>
      <c r="F11182" s="55" t="s">
        <v>4651</v>
      </c>
      <c r="G11182" s="55" t="s">
        <v>38192</v>
      </c>
      <c r="H11182" s="55">
        <v>0</v>
      </c>
    </row>
    <row r="11183" spans="1:8" ht="12.5" customHeight="1">
      <c r="A11183" s="55">
        <v>15658</v>
      </c>
      <c r="B11183" s="55">
        <v>7</v>
      </c>
      <c r="C11183" s="55" t="s">
        <v>38193</v>
      </c>
      <c r="D11183" s="55" t="s">
        <v>4649</v>
      </c>
      <c r="E11183" s="55" t="s">
        <v>38194</v>
      </c>
      <c r="F11183" s="55" t="s">
        <v>4651</v>
      </c>
      <c r="G11183" s="55" t="s">
        <v>38195</v>
      </c>
      <c r="H11183" s="55">
        <v>0</v>
      </c>
    </row>
    <row r="11184" spans="1:8" ht="12.5" customHeight="1">
      <c r="A11184" s="55">
        <v>15710</v>
      </c>
      <c r="B11184" s="55">
        <v>7</v>
      </c>
      <c r="C11184" s="55" t="s">
        <v>38196</v>
      </c>
      <c r="D11184" s="55" t="s">
        <v>4649</v>
      </c>
      <c r="E11184" s="55" t="s">
        <v>38197</v>
      </c>
      <c r="F11184" s="55" t="s">
        <v>4651</v>
      </c>
      <c r="G11184" s="55" t="s">
        <v>38198</v>
      </c>
      <c r="H11184" s="55">
        <v>0</v>
      </c>
    </row>
    <row r="11185" spans="1:8" ht="12.5" customHeight="1">
      <c r="A11185" s="55">
        <v>16265</v>
      </c>
      <c r="B11185" s="55">
        <v>7</v>
      </c>
      <c r="C11185" s="55" t="s">
        <v>38199</v>
      </c>
      <c r="D11185" s="55" t="s">
        <v>4649</v>
      </c>
      <c r="E11185" s="55" t="s">
        <v>38200</v>
      </c>
      <c r="F11185" s="55" t="s">
        <v>4651</v>
      </c>
      <c r="G11185" s="55" t="s">
        <v>38201</v>
      </c>
      <c r="H11185" s="55">
        <v>0</v>
      </c>
    </row>
    <row r="11186" spans="1:8" ht="12.5" customHeight="1">
      <c r="A11186" s="55">
        <v>16436</v>
      </c>
      <c r="B11186" s="55">
        <v>7</v>
      </c>
      <c r="C11186" s="55" t="s">
        <v>38202</v>
      </c>
      <c r="D11186" s="55" t="s">
        <v>4649</v>
      </c>
      <c r="E11186" s="55" t="s">
        <v>38203</v>
      </c>
      <c r="F11186" s="55" t="s">
        <v>4651</v>
      </c>
      <c r="G11186" s="55" t="s">
        <v>38204</v>
      </c>
      <c r="H11186" s="55">
        <v>0</v>
      </c>
    </row>
    <row r="11187" spans="1:8" ht="12.5" customHeight="1">
      <c r="A11187" s="55">
        <v>20581</v>
      </c>
      <c r="B11187" s="55">
        <v>7</v>
      </c>
      <c r="C11187" s="55" t="s">
        <v>38205</v>
      </c>
      <c r="D11187" s="55" t="s">
        <v>4649</v>
      </c>
      <c r="E11187" s="55" t="s">
        <v>38206</v>
      </c>
      <c r="F11187" s="55" t="s">
        <v>4651</v>
      </c>
      <c r="G11187" s="55" t="s">
        <v>38207</v>
      </c>
      <c r="H11187" s="55">
        <v>0</v>
      </c>
    </row>
    <row r="11188" spans="1:8" ht="12.5" customHeight="1">
      <c r="A11188" s="55">
        <v>20826</v>
      </c>
      <c r="B11188" s="55">
        <v>7</v>
      </c>
      <c r="C11188" s="55" t="s">
        <v>38208</v>
      </c>
      <c r="D11188" s="55" t="s">
        <v>4649</v>
      </c>
      <c r="E11188" s="55" t="s">
        <v>38209</v>
      </c>
      <c r="F11188" s="55" t="s">
        <v>4651</v>
      </c>
      <c r="G11188" s="55" t="s">
        <v>38210</v>
      </c>
      <c r="H11188" s="55">
        <v>0</v>
      </c>
    </row>
    <row r="11189" spans="1:8" ht="12.5" customHeight="1">
      <c r="A11189" s="55">
        <v>20883</v>
      </c>
      <c r="B11189" s="55">
        <v>7</v>
      </c>
      <c r="C11189" s="55" t="s">
        <v>38211</v>
      </c>
      <c r="D11189" s="55" t="s">
        <v>4649</v>
      </c>
      <c r="E11189" s="55" t="s">
        <v>38212</v>
      </c>
      <c r="F11189" s="55" t="s">
        <v>4651</v>
      </c>
      <c r="G11189" s="55" t="s">
        <v>38213</v>
      </c>
      <c r="H11189" s="55">
        <v>0</v>
      </c>
    </row>
    <row r="11190" spans="1:8" ht="12.5" customHeight="1">
      <c r="A11190" s="55">
        <v>21058</v>
      </c>
      <c r="B11190" s="55">
        <v>7</v>
      </c>
      <c r="C11190" s="55" t="s">
        <v>38214</v>
      </c>
      <c r="D11190" s="55" t="s">
        <v>4649</v>
      </c>
      <c r="E11190" s="55" t="s">
        <v>38215</v>
      </c>
      <c r="F11190" s="55" t="s">
        <v>4651</v>
      </c>
      <c r="G11190" s="55" t="s">
        <v>38216</v>
      </c>
      <c r="H11190" s="55">
        <v>0</v>
      </c>
    </row>
    <row r="11191" spans="1:8" ht="12.5" customHeight="1">
      <c r="A11191" s="55">
        <v>21132</v>
      </c>
      <c r="B11191" s="55">
        <v>7</v>
      </c>
      <c r="C11191" s="55" t="s">
        <v>38217</v>
      </c>
      <c r="D11191" s="55" t="s">
        <v>4649</v>
      </c>
      <c r="E11191" s="55" t="s">
        <v>38218</v>
      </c>
      <c r="F11191" s="55" t="s">
        <v>4651</v>
      </c>
      <c r="G11191" s="55" t="s">
        <v>38219</v>
      </c>
      <c r="H11191" s="55">
        <v>0</v>
      </c>
    </row>
    <row r="11192" spans="1:8" ht="12.5" customHeight="1">
      <c r="A11192" s="55">
        <v>22419</v>
      </c>
      <c r="B11192" s="55">
        <v>7</v>
      </c>
      <c r="C11192" s="55" t="s">
        <v>38220</v>
      </c>
      <c r="D11192" s="55" t="s">
        <v>4649</v>
      </c>
      <c r="E11192" s="55" t="s">
        <v>38221</v>
      </c>
      <c r="F11192" s="55" t="s">
        <v>4651</v>
      </c>
      <c r="G11192" s="55" t="s">
        <v>38222</v>
      </c>
      <c r="H11192" s="55">
        <v>0</v>
      </c>
    </row>
    <row r="11193" spans="1:8" ht="12.5" customHeight="1">
      <c r="A11193" s="55">
        <v>22445</v>
      </c>
      <c r="B11193" s="55">
        <v>7</v>
      </c>
      <c r="C11193" s="55" t="s">
        <v>38223</v>
      </c>
      <c r="D11193" s="55" t="s">
        <v>4649</v>
      </c>
      <c r="E11193" s="55" t="s">
        <v>38224</v>
      </c>
      <c r="F11193" s="55" t="s">
        <v>4651</v>
      </c>
      <c r="G11193" s="55" t="s">
        <v>38225</v>
      </c>
      <c r="H11193" s="55">
        <v>0</v>
      </c>
    </row>
    <row r="11194" spans="1:8" ht="12.5" customHeight="1">
      <c r="A11194" s="55">
        <v>23637</v>
      </c>
      <c r="B11194" s="55">
        <v>7</v>
      </c>
      <c r="C11194" s="55" t="s">
        <v>38226</v>
      </c>
      <c r="D11194" s="55" t="s">
        <v>4649</v>
      </c>
      <c r="E11194" s="55" t="s">
        <v>38227</v>
      </c>
      <c r="F11194" s="55" t="s">
        <v>4651</v>
      </c>
      <c r="G11194" s="55" t="s">
        <v>38228</v>
      </c>
      <c r="H11194" s="55">
        <v>0</v>
      </c>
    </row>
    <row r="11195" spans="1:8" ht="12.5" customHeight="1">
      <c r="A11195" s="55">
        <v>23973</v>
      </c>
      <c r="B11195" s="55">
        <v>7</v>
      </c>
      <c r="C11195" s="55" t="s">
        <v>38229</v>
      </c>
      <c r="D11195" s="55" t="s">
        <v>4649</v>
      </c>
      <c r="E11195" s="55" t="s">
        <v>38230</v>
      </c>
      <c r="F11195" s="55" t="s">
        <v>4651</v>
      </c>
      <c r="G11195" s="55" t="s">
        <v>38231</v>
      </c>
      <c r="H11195" s="55">
        <v>0</v>
      </c>
    </row>
    <row r="11196" spans="1:8" ht="12.5" customHeight="1">
      <c r="A11196" s="55">
        <v>24062</v>
      </c>
      <c r="B11196" s="55">
        <v>7</v>
      </c>
      <c r="C11196" s="55" t="s">
        <v>38232</v>
      </c>
      <c r="D11196" s="55" t="s">
        <v>4649</v>
      </c>
      <c r="E11196" s="55" t="s">
        <v>38233</v>
      </c>
      <c r="F11196" s="55" t="s">
        <v>4651</v>
      </c>
      <c r="G11196" s="55" t="s">
        <v>38234</v>
      </c>
      <c r="H11196" s="55">
        <v>0</v>
      </c>
    </row>
    <row r="11197" spans="1:8" ht="12.5" customHeight="1">
      <c r="A11197" s="55">
        <v>24063</v>
      </c>
      <c r="B11197" s="55">
        <v>7</v>
      </c>
      <c r="C11197" s="55" t="s">
        <v>38235</v>
      </c>
      <c r="D11197" s="55" t="s">
        <v>4649</v>
      </c>
      <c r="E11197" s="55" t="s">
        <v>38236</v>
      </c>
      <c r="F11197" s="55" t="s">
        <v>4651</v>
      </c>
      <c r="G11197" s="55" t="s">
        <v>38237</v>
      </c>
      <c r="H11197" s="55">
        <v>0</v>
      </c>
    </row>
    <row r="11198" spans="1:8" ht="12.5" customHeight="1">
      <c r="A11198" s="55">
        <v>24140</v>
      </c>
      <c r="B11198" s="55">
        <v>7</v>
      </c>
      <c r="C11198" s="55" t="s">
        <v>38238</v>
      </c>
      <c r="D11198" s="55" t="s">
        <v>4649</v>
      </c>
      <c r="E11198" s="55" t="s">
        <v>38239</v>
      </c>
      <c r="F11198" s="55" t="s">
        <v>4651</v>
      </c>
      <c r="G11198" s="55" t="s">
        <v>38240</v>
      </c>
      <c r="H11198" s="55">
        <v>0</v>
      </c>
    </row>
    <row r="11199" spans="1:8" ht="12.5" customHeight="1">
      <c r="A11199" s="55">
        <v>26225</v>
      </c>
      <c r="B11199" s="55">
        <v>7</v>
      </c>
      <c r="C11199" s="55" t="s">
        <v>38241</v>
      </c>
      <c r="D11199" s="55" t="s">
        <v>4649</v>
      </c>
      <c r="E11199" s="55" t="s">
        <v>38242</v>
      </c>
      <c r="F11199" s="55" t="s">
        <v>4651</v>
      </c>
      <c r="G11199" s="55" t="s">
        <v>38243</v>
      </c>
      <c r="H11199" s="55">
        <v>0</v>
      </c>
    </row>
    <row r="11200" spans="1:8" ht="12.5" customHeight="1">
      <c r="A11200" s="55">
        <v>26950</v>
      </c>
      <c r="B11200" s="55">
        <v>7</v>
      </c>
      <c r="C11200" s="55" t="s">
        <v>38244</v>
      </c>
      <c r="D11200" s="55" t="s">
        <v>4649</v>
      </c>
      <c r="E11200" s="55" t="s">
        <v>38245</v>
      </c>
      <c r="F11200" s="55" t="s">
        <v>4651</v>
      </c>
      <c r="G11200" s="55" t="s">
        <v>38246</v>
      </c>
      <c r="H11200" s="55">
        <v>0</v>
      </c>
    </row>
    <row r="11201" spans="1:8" ht="12.5" customHeight="1">
      <c r="A11201" s="55">
        <v>29397</v>
      </c>
      <c r="B11201" s="55">
        <v>7</v>
      </c>
      <c r="C11201" s="55" t="s">
        <v>38247</v>
      </c>
      <c r="D11201" s="55" t="s">
        <v>4649</v>
      </c>
      <c r="E11201" s="55" t="s">
        <v>38248</v>
      </c>
      <c r="F11201" s="55" t="s">
        <v>4651</v>
      </c>
      <c r="G11201" s="55" t="s">
        <v>38249</v>
      </c>
      <c r="H11201" s="55">
        <v>0</v>
      </c>
    </row>
    <row r="11202" spans="1:8" ht="12.5" customHeight="1">
      <c r="A11202" s="55">
        <v>11564</v>
      </c>
      <c r="B11202" s="55">
        <v>8</v>
      </c>
      <c r="C11202" s="55" t="s">
        <v>38250</v>
      </c>
      <c r="D11202" s="55" t="s">
        <v>4649</v>
      </c>
      <c r="E11202" s="55" t="s">
        <v>38251</v>
      </c>
      <c r="F11202" s="55" t="s">
        <v>4651</v>
      </c>
      <c r="G11202" s="55" t="s">
        <v>38252</v>
      </c>
      <c r="H11202" s="55">
        <v>0</v>
      </c>
    </row>
    <row r="11203" spans="1:8" ht="12.5" customHeight="1">
      <c r="A11203" s="55">
        <v>12377</v>
      </c>
      <c r="B11203" s="55">
        <v>8</v>
      </c>
      <c r="C11203" s="55" t="s">
        <v>38253</v>
      </c>
      <c r="D11203" s="55" t="s">
        <v>4649</v>
      </c>
      <c r="E11203" s="55" t="s">
        <v>38254</v>
      </c>
      <c r="F11203" s="55" t="s">
        <v>4651</v>
      </c>
      <c r="G11203" s="55" t="s">
        <v>38255</v>
      </c>
      <c r="H11203" s="55">
        <v>0</v>
      </c>
    </row>
    <row r="11204" spans="1:8" ht="12.5" customHeight="1">
      <c r="A11204" s="55">
        <v>12401</v>
      </c>
      <c r="B11204" s="55">
        <v>8</v>
      </c>
      <c r="C11204" s="55" t="s">
        <v>38256</v>
      </c>
      <c r="D11204" s="55" t="s">
        <v>4649</v>
      </c>
      <c r="E11204" s="55" t="s">
        <v>38257</v>
      </c>
      <c r="F11204" s="55" t="s">
        <v>4651</v>
      </c>
      <c r="G11204" s="55" t="s">
        <v>38258</v>
      </c>
      <c r="H11204" s="55">
        <v>0</v>
      </c>
    </row>
    <row r="11205" spans="1:8" ht="12.5" customHeight="1">
      <c r="A11205" s="55">
        <v>12498</v>
      </c>
      <c r="B11205" s="55">
        <v>8</v>
      </c>
      <c r="C11205" s="55" t="s">
        <v>38259</v>
      </c>
      <c r="D11205" s="55" t="s">
        <v>4649</v>
      </c>
      <c r="E11205" s="55" t="s">
        <v>38260</v>
      </c>
      <c r="F11205" s="55" t="s">
        <v>4651</v>
      </c>
      <c r="G11205" s="55" t="s">
        <v>38261</v>
      </c>
      <c r="H11205" s="55">
        <v>0</v>
      </c>
    </row>
    <row r="11206" spans="1:8" ht="12.5" customHeight="1">
      <c r="A11206" s="55">
        <v>14139</v>
      </c>
      <c r="B11206" s="55">
        <v>8</v>
      </c>
      <c r="C11206" s="55" t="s">
        <v>38262</v>
      </c>
      <c r="D11206" s="55" t="s">
        <v>4649</v>
      </c>
      <c r="E11206" s="55" t="s">
        <v>38263</v>
      </c>
      <c r="F11206" s="55" t="s">
        <v>4651</v>
      </c>
      <c r="G11206" s="55" t="s">
        <v>38264</v>
      </c>
      <c r="H11206" s="55">
        <v>0</v>
      </c>
    </row>
    <row r="11207" spans="1:8" ht="12.5" customHeight="1">
      <c r="A11207" s="55">
        <v>14945</v>
      </c>
      <c r="B11207" s="55">
        <v>8</v>
      </c>
      <c r="C11207" s="55" t="s">
        <v>38265</v>
      </c>
      <c r="D11207" s="55" t="s">
        <v>4649</v>
      </c>
      <c r="E11207" s="55" t="s">
        <v>38266</v>
      </c>
      <c r="F11207" s="55" t="s">
        <v>4651</v>
      </c>
      <c r="G11207" s="55" t="s">
        <v>38267</v>
      </c>
      <c r="H11207" s="55">
        <v>0</v>
      </c>
    </row>
    <row r="11208" spans="1:8" ht="12.5" customHeight="1">
      <c r="A11208" s="55">
        <v>15697</v>
      </c>
      <c r="B11208" s="55">
        <v>8</v>
      </c>
      <c r="C11208" s="55" t="s">
        <v>38268</v>
      </c>
      <c r="D11208" s="55" t="s">
        <v>4649</v>
      </c>
      <c r="E11208" s="55" t="s">
        <v>38269</v>
      </c>
      <c r="F11208" s="55" t="s">
        <v>4651</v>
      </c>
      <c r="G11208" s="55" t="s">
        <v>38270</v>
      </c>
      <c r="H11208" s="55">
        <v>0</v>
      </c>
    </row>
    <row r="11209" spans="1:8" ht="12.5" customHeight="1">
      <c r="A11209" s="55">
        <v>16304</v>
      </c>
      <c r="B11209" s="55">
        <v>8</v>
      </c>
      <c r="C11209" s="55" t="s">
        <v>38271</v>
      </c>
      <c r="D11209" s="55" t="s">
        <v>4649</v>
      </c>
      <c r="E11209" s="55" t="s">
        <v>38272</v>
      </c>
      <c r="F11209" s="55" t="s">
        <v>4651</v>
      </c>
      <c r="G11209" s="55" t="s">
        <v>38273</v>
      </c>
      <c r="H11209" s="55">
        <v>0</v>
      </c>
    </row>
    <row r="11210" spans="1:8" ht="12.5" customHeight="1">
      <c r="A11210" s="55">
        <v>16556</v>
      </c>
      <c r="B11210" s="55">
        <v>8</v>
      </c>
      <c r="C11210" s="55" t="s">
        <v>38274</v>
      </c>
      <c r="D11210" s="55" t="s">
        <v>4649</v>
      </c>
      <c r="E11210" s="55" t="s">
        <v>38275</v>
      </c>
      <c r="F11210" s="55" t="s">
        <v>4651</v>
      </c>
      <c r="G11210" s="55" t="s">
        <v>38276</v>
      </c>
      <c r="H11210" s="55">
        <v>0</v>
      </c>
    </row>
    <row r="11211" spans="1:8" ht="12.5" customHeight="1">
      <c r="A11211" s="55">
        <v>17200</v>
      </c>
      <c r="B11211" s="55">
        <v>8</v>
      </c>
      <c r="C11211" s="55" t="s">
        <v>38277</v>
      </c>
      <c r="D11211" s="55" t="s">
        <v>4649</v>
      </c>
      <c r="E11211" s="55" t="s">
        <v>38278</v>
      </c>
      <c r="F11211" s="55" t="s">
        <v>4651</v>
      </c>
      <c r="G11211" s="55" t="s">
        <v>38279</v>
      </c>
      <c r="H11211" s="55">
        <v>0</v>
      </c>
    </row>
    <row r="11212" spans="1:8" ht="12.5" customHeight="1">
      <c r="A11212" s="55">
        <v>17742</v>
      </c>
      <c r="B11212" s="55">
        <v>8</v>
      </c>
      <c r="C11212" s="55" t="s">
        <v>38280</v>
      </c>
      <c r="D11212" s="55" t="s">
        <v>4649</v>
      </c>
      <c r="E11212" s="55" t="s">
        <v>38281</v>
      </c>
      <c r="F11212" s="55" t="s">
        <v>4651</v>
      </c>
      <c r="G11212" s="55" t="s">
        <v>38282</v>
      </c>
      <c r="H11212" s="55">
        <v>0</v>
      </c>
    </row>
    <row r="11213" spans="1:8" ht="12.5" customHeight="1">
      <c r="A11213" s="55">
        <v>17818</v>
      </c>
      <c r="B11213" s="55">
        <v>8</v>
      </c>
      <c r="C11213" s="55" t="s">
        <v>38283</v>
      </c>
      <c r="D11213" s="55" t="s">
        <v>4649</v>
      </c>
      <c r="E11213" s="55" t="s">
        <v>38284</v>
      </c>
      <c r="F11213" s="55" t="s">
        <v>4651</v>
      </c>
      <c r="G11213" s="55" t="s">
        <v>38285</v>
      </c>
      <c r="H11213" s="55">
        <v>0</v>
      </c>
    </row>
    <row r="11214" spans="1:8" ht="12.5" customHeight="1">
      <c r="A11214" s="55">
        <v>17947</v>
      </c>
      <c r="B11214" s="55">
        <v>8</v>
      </c>
      <c r="C11214" s="55" t="s">
        <v>38286</v>
      </c>
      <c r="D11214" s="55" t="s">
        <v>4649</v>
      </c>
      <c r="E11214" s="55" t="s">
        <v>38287</v>
      </c>
      <c r="F11214" s="55" t="s">
        <v>4651</v>
      </c>
      <c r="G11214" s="55" t="s">
        <v>38288</v>
      </c>
      <c r="H11214" s="55">
        <v>0</v>
      </c>
    </row>
    <row r="11215" spans="1:8" ht="12.5" customHeight="1">
      <c r="A11215" s="55">
        <v>18035</v>
      </c>
      <c r="B11215" s="55">
        <v>8</v>
      </c>
      <c r="C11215" s="55" t="s">
        <v>38289</v>
      </c>
      <c r="D11215" s="55" t="s">
        <v>4649</v>
      </c>
      <c r="E11215" s="55" t="s">
        <v>38290</v>
      </c>
      <c r="F11215" s="55" t="s">
        <v>4651</v>
      </c>
      <c r="G11215" s="55" t="s">
        <v>38291</v>
      </c>
      <c r="H11215" s="55">
        <v>0</v>
      </c>
    </row>
    <row r="11216" spans="1:8" ht="12.5" customHeight="1">
      <c r="A11216" s="55">
        <v>18635</v>
      </c>
      <c r="B11216" s="55">
        <v>8</v>
      </c>
      <c r="C11216" s="55" t="s">
        <v>38292</v>
      </c>
      <c r="D11216" s="55" t="s">
        <v>4649</v>
      </c>
      <c r="E11216" s="55" t="s">
        <v>38293</v>
      </c>
      <c r="F11216" s="55" t="s">
        <v>4651</v>
      </c>
      <c r="G11216" s="55" t="s">
        <v>38294</v>
      </c>
      <c r="H11216" s="55">
        <v>0</v>
      </c>
    </row>
    <row r="11217" spans="1:8" ht="12.5" customHeight="1">
      <c r="A11217" s="55">
        <v>21097</v>
      </c>
      <c r="B11217" s="55">
        <v>8</v>
      </c>
      <c r="C11217" s="55" t="s">
        <v>38295</v>
      </c>
      <c r="D11217" s="55" t="s">
        <v>4649</v>
      </c>
      <c r="E11217" s="55" t="s">
        <v>38296</v>
      </c>
      <c r="F11217" s="55" t="s">
        <v>4651</v>
      </c>
      <c r="G11217" s="55" t="s">
        <v>38297</v>
      </c>
      <c r="H11217" s="55">
        <v>0</v>
      </c>
    </row>
    <row r="11218" spans="1:8" ht="12.5" customHeight="1">
      <c r="A11218" s="55">
        <v>21663</v>
      </c>
      <c r="B11218" s="55">
        <v>8</v>
      </c>
      <c r="C11218" s="55" t="s">
        <v>38298</v>
      </c>
      <c r="D11218" s="55" t="s">
        <v>4649</v>
      </c>
      <c r="E11218" s="55" t="s">
        <v>38299</v>
      </c>
      <c r="F11218" s="55" t="s">
        <v>4651</v>
      </c>
      <c r="G11218" s="55" t="s">
        <v>38300</v>
      </c>
      <c r="H11218" s="55">
        <v>0</v>
      </c>
    </row>
    <row r="11219" spans="1:8" ht="12.5" customHeight="1">
      <c r="A11219" s="55">
        <v>21835</v>
      </c>
      <c r="B11219" s="55">
        <v>8</v>
      </c>
      <c r="C11219" s="55" t="s">
        <v>38301</v>
      </c>
      <c r="D11219" s="55" t="s">
        <v>4649</v>
      </c>
      <c r="E11219" s="55" t="s">
        <v>38302</v>
      </c>
      <c r="F11219" s="55" t="s">
        <v>4651</v>
      </c>
      <c r="G11219" s="55" t="s">
        <v>38303</v>
      </c>
      <c r="H11219" s="55">
        <v>0</v>
      </c>
    </row>
    <row r="11220" spans="1:8" ht="12.5" customHeight="1">
      <c r="A11220" s="55">
        <v>21868</v>
      </c>
      <c r="B11220" s="55">
        <v>8</v>
      </c>
      <c r="C11220" s="55" t="s">
        <v>38304</v>
      </c>
      <c r="D11220" s="55" t="s">
        <v>4649</v>
      </c>
      <c r="E11220" s="55" t="s">
        <v>38305</v>
      </c>
      <c r="F11220" s="55" t="s">
        <v>4651</v>
      </c>
      <c r="G11220" s="55" t="s">
        <v>38306</v>
      </c>
      <c r="H11220" s="55">
        <v>0</v>
      </c>
    </row>
    <row r="11221" spans="1:8" ht="12.5" customHeight="1">
      <c r="A11221" s="55">
        <v>22380</v>
      </c>
      <c r="B11221" s="55">
        <v>8</v>
      </c>
      <c r="C11221" s="55" t="s">
        <v>38307</v>
      </c>
      <c r="D11221" s="55" t="s">
        <v>4649</v>
      </c>
      <c r="E11221" s="55" t="s">
        <v>38308</v>
      </c>
      <c r="F11221" s="55" t="s">
        <v>4651</v>
      </c>
      <c r="G11221" s="55" t="s">
        <v>38309</v>
      </c>
      <c r="H11221" s="55">
        <v>0</v>
      </c>
    </row>
    <row r="11222" spans="1:8" ht="12.5" customHeight="1">
      <c r="A11222" s="55">
        <v>22459</v>
      </c>
      <c r="B11222" s="55">
        <v>8</v>
      </c>
      <c r="C11222" s="55" t="s">
        <v>38310</v>
      </c>
      <c r="D11222" s="55" t="s">
        <v>4649</v>
      </c>
      <c r="E11222" s="55" t="s">
        <v>38311</v>
      </c>
      <c r="F11222" s="55" t="s">
        <v>4651</v>
      </c>
      <c r="G11222" s="55" t="s">
        <v>38312</v>
      </c>
      <c r="H11222" s="55">
        <v>0</v>
      </c>
    </row>
    <row r="11223" spans="1:8" ht="12.5" customHeight="1">
      <c r="A11223" s="55">
        <v>22509</v>
      </c>
      <c r="B11223" s="55">
        <v>8</v>
      </c>
      <c r="C11223" s="55" t="s">
        <v>38313</v>
      </c>
      <c r="D11223" s="55" t="s">
        <v>4649</v>
      </c>
      <c r="E11223" s="55" t="s">
        <v>38314</v>
      </c>
      <c r="F11223" s="55" t="s">
        <v>4651</v>
      </c>
      <c r="G11223" s="55" t="s">
        <v>38315</v>
      </c>
      <c r="H11223" s="55">
        <v>0</v>
      </c>
    </row>
    <row r="11224" spans="1:8" ht="12.5" customHeight="1">
      <c r="A11224" s="55">
        <v>22617</v>
      </c>
      <c r="B11224" s="55">
        <v>8</v>
      </c>
      <c r="C11224" s="55" t="s">
        <v>38316</v>
      </c>
      <c r="D11224" s="55" t="s">
        <v>4649</v>
      </c>
      <c r="E11224" s="55" t="s">
        <v>38317</v>
      </c>
      <c r="F11224" s="55" t="s">
        <v>4651</v>
      </c>
      <c r="G11224" s="55" t="s">
        <v>38318</v>
      </c>
      <c r="H11224" s="55">
        <v>0</v>
      </c>
    </row>
    <row r="11225" spans="1:8" ht="12.5" customHeight="1">
      <c r="A11225" s="55">
        <v>22805</v>
      </c>
      <c r="B11225" s="55">
        <v>8</v>
      </c>
      <c r="C11225" s="55" t="s">
        <v>38319</v>
      </c>
      <c r="D11225" s="55" t="s">
        <v>4649</v>
      </c>
      <c r="E11225" s="55" t="s">
        <v>38320</v>
      </c>
      <c r="F11225" s="55" t="s">
        <v>4651</v>
      </c>
      <c r="G11225" s="55" t="s">
        <v>38321</v>
      </c>
      <c r="H11225" s="55">
        <v>0</v>
      </c>
    </row>
    <row r="11226" spans="1:8" ht="12.5" customHeight="1">
      <c r="A11226" s="55">
        <v>23233</v>
      </c>
      <c r="B11226" s="55">
        <v>8</v>
      </c>
      <c r="C11226" s="55" t="s">
        <v>38322</v>
      </c>
      <c r="D11226" s="55" t="s">
        <v>4649</v>
      </c>
      <c r="E11226" s="55" t="s">
        <v>38323</v>
      </c>
      <c r="F11226" s="55" t="s">
        <v>4651</v>
      </c>
      <c r="G11226" s="55" t="s">
        <v>38324</v>
      </c>
      <c r="H11226" s="55">
        <v>0</v>
      </c>
    </row>
    <row r="11227" spans="1:8" ht="12.5" customHeight="1">
      <c r="A11227" s="55">
        <v>24107</v>
      </c>
      <c r="B11227" s="55">
        <v>8</v>
      </c>
      <c r="C11227" s="55" t="s">
        <v>38325</v>
      </c>
      <c r="D11227" s="55" t="s">
        <v>4649</v>
      </c>
      <c r="E11227" s="55" t="s">
        <v>38326</v>
      </c>
      <c r="F11227" s="55" t="s">
        <v>4651</v>
      </c>
      <c r="G11227" s="55" t="s">
        <v>38327</v>
      </c>
      <c r="H11227" s="55">
        <v>0</v>
      </c>
    </row>
    <row r="11228" spans="1:8" ht="12.5" customHeight="1">
      <c r="A11228" s="55">
        <v>24690</v>
      </c>
      <c r="B11228" s="55">
        <v>8</v>
      </c>
      <c r="C11228" s="55" t="s">
        <v>38328</v>
      </c>
      <c r="D11228" s="55" t="s">
        <v>4649</v>
      </c>
      <c r="E11228" s="55" t="s">
        <v>38329</v>
      </c>
      <c r="F11228" s="55" t="s">
        <v>4651</v>
      </c>
      <c r="G11228" s="55" t="s">
        <v>38330</v>
      </c>
      <c r="H11228" s="55">
        <v>0</v>
      </c>
    </row>
    <row r="11229" spans="1:8" ht="12.5" customHeight="1">
      <c r="A11229" s="55">
        <v>24873</v>
      </c>
      <c r="B11229" s="55">
        <v>8</v>
      </c>
      <c r="C11229" s="55" t="s">
        <v>38331</v>
      </c>
      <c r="D11229" s="55" t="s">
        <v>4649</v>
      </c>
      <c r="E11229" s="55" t="s">
        <v>38332</v>
      </c>
      <c r="F11229" s="55" t="s">
        <v>4651</v>
      </c>
      <c r="G11229" s="55" t="s">
        <v>38333</v>
      </c>
      <c r="H11229" s="55">
        <v>0</v>
      </c>
    </row>
    <row r="11230" spans="1:8" ht="12.5" customHeight="1">
      <c r="A11230" s="55">
        <v>25602</v>
      </c>
      <c r="B11230" s="55">
        <v>8</v>
      </c>
      <c r="C11230" s="55" t="s">
        <v>38334</v>
      </c>
      <c r="D11230" s="55" t="s">
        <v>4649</v>
      </c>
      <c r="E11230" s="55" t="s">
        <v>38335</v>
      </c>
      <c r="F11230" s="55" t="s">
        <v>4651</v>
      </c>
      <c r="G11230" s="55" t="s">
        <v>38336</v>
      </c>
      <c r="H11230" s="55">
        <v>0</v>
      </c>
    </row>
    <row r="11231" spans="1:8" ht="12.5" customHeight="1">
      <c r="A11231" s="55">
        <v>25664</v>
      </c>
      <c r="B11231" s="55">
        <v>8</v>
      </c>
      <c r="C11231" s="55" t="s">
        <v>38337</v>
      </c>
      <c r="D11231" s="55" t="s">
        <v>4649</v>
      </c>
      <c r="E11231" s="55" t="s">
        <v>38338</v>
      </c>
      <c r="F11231" s="55" t="s">
        <v>4651</v>
      </c>
      <c r="G11231" s="55" t="s">
        <v>38339</v>
      </c>
      <c r="H11231" s="55">
        <v>0</v>
      </c>
    </row>
    <row r="11232" spans="1:8" ht="12.5" customHeight="1">
      <c r="A11232" s="55">
        <v>25772</v>
      </c>
      <c r="B11232" s="55">
        <v>8</v>
      </c>
      <c r="C11232" s="55" t="s">
        <v>38340</v>
      </c>
      <c r="D11232" s="55" t="s">
        <v>4649</v>
      </c>
      <c r="E11232" s="55" t="s">
        <v>38341</v>
      </c>
      <c r="F11232" s="55" t="s">
        <v>4651</v>
      </c>
      <c r="G11232" s="55" t="s">
        <v>38342</v>
      </c>
      <c r="H11232" s="55">
        <v>0</v>
      </c>
    </row>
    <row r="11233" spans="1:8" ht="12.5" customHeight="1">
      <c r="A11233" s="55">
        <v>25780</v>
      </c>
      <c r="B11233" s="55">
        <v>8</v>
      </c>
      <c r="C11233" s="55" t="s">
        <v>38343</v>
      </c>
      <c r="D11233" s="55" t="s">
        <v>4649</v>
      </c>
      <c r="E11233" s="55" t="s">
        <v>38344</v>
      </c>
      <c r="F11233" s="55" t="s">
        <v>4651</v>
      </c>
      <c r="G11233" s="55" t="s">
        <v>38345</v>
      </c>
      <c r="H11233" s="55">
        <v>0</v>
      </c>
    </row>
    <row r="11234" spans="1:8" ht="12.5" customHeight="1">
      <c r="A11234" s="55">
        <v>27173</v>
      </c>
      <c r="B11234" s="55">
        <v>8</v>
      </c>
      <c r="C11234" s="55" t="s">
        <v>38346</v>
      </c>
      <c r="D11234" s="55" t="s">
        <v>4649</v>
      </c>
      <c r="E11234" s="55" t="s">
        <v>38347</v>
      </c>
      <c r="F11234" s="55" t="s">
        <v>4651</v>
      </c>
      <c r="G11234" s="55" t="s">
        <v>38348</v>
      </c>
      <c r="H11234" s="55">
        <v>0</v>
      </c>
    </row>
    <row r="11235" spans="1:8" ht="12.5" customHeight="1">
      <c r="A11235" s="55">
        <v>27761</v>
      </c>
      <c r="B11235" s="55">
        <v>8</v>
      </c>
      <c r="C11235" s="55" t="s">
        <v>38349</v>
      </c>
      <c r="D11235" s="55" t="s">
        <v>4649</v>
      </c>
      <c r="E11235" s="55" t="s">
        <v>38350</v>
      </c>
      <c r="F11235" s="55" t="s">
        <v>4651</v>
      </c>
      <c r="G11235" s="55" t="s">
        <v>38351</v>
      </c>
      <c r="H11235" s="55">
        <v>0</v>
      </c>
    </row>
    <row r="11236" spans="1:8" ht="12.5" customHeight="1">
      <c r="A11236" s="55">
        <v>28513</v>
      </c>
      <c r="B11236" s="55">
        <v>8</v>
      </c>
      <c r="C11236" s="55" t="s">
        <v>38352</v>
      </c>
      <c r="D11236" s="55" t="s">
        <v>4649</v>
      </c>
      <c r="E11236" s="55" t="s">
        <v>38353</v>
      </c>
      <c r="F11236" s="55" t="s">
        <v>4651</v>
      </c>
      <c r="G11236" s="55" t="s">
        <v>38354</v>
      </c>
      <c r="H11236" s="55">
        <v>0</v>
      </c>
    </row>
    <row r="11237" spans="1:8" ht="12.5" customHeight="1">
      <c r="A11237" s="55">
        <v>11411</v>
      </c>
      <c r="B11237" s="55">
        <v>8</v>
      </c>
      <c r="C11237" s="55" t="s">
        <v>38355</v>
      </c>
      <c r="D11237" s="55" t="s">
        <v>4649</v>
      </c>
      <c r="E11237" s="55" t="s">
        <v>38356</v>
      </c>
      <c r="F11237" s="55" t="s">
        <v>4651</v>
      </c>
      <c r="G11237" s="55" t="s">
        <v>38357</v>
      </c>
      <c r="H11237" s="55">
        <v>0</v>
      </c>
    </row>
    <row r="11238" spans="1:8" ht="12.5" customHeight="1">
      <c r="A11238" s="55">
        <v>12223</v>
      </c>
      <c r="B11238" s="55">
        <v>8</v>
      </c>
      <c r="C11238" s="55" t="s">
        <v>38358</v>
      </c>
      <c r="D11238" s="55" t="s">
        <v>4649</v>
      </c>
      <c r="E11238" s="55" t="s">
        <v>38359</v>
      </c>
      <c r="F11238" s="55" t="s">
        <v>4651</v>
      </c>
      <c r="G11238" s="55" t="s">
        <v>38360</v>
      </c>
      <c r="H11238" s="55">
        <v>0</v>
      </c>
    </row>
    <row r="11239" spans="1:8" ht="12.5" customHeight="1">
      <c r="A11239" s="55">
        <v>12228</v>
      </c>
      <c r="B11239" s="55">
        <v>8</v>
      </c>
      <c r="C11239" s="55" t="s">
        <v>38361</v>
      </c>
      <c r="D11239" s="55" t="s">
        <v>4649</v>
      </c>
      <c r="E11239" s="55" t="s">
        <v>38362</v>
      </c>
      <c r="F11239" s="55" t="s">
        <v>4651</v>
      </c>
      <c r="G11239" s="55" t="s">
        <v>38363</v>
      </c>
      <c r="H11239" s="55">
        <v>0</v>
      </c>
    </row>
    <row r="11240" spans="1:8" ht="12.5" customHeight="1">
      <c r="A11240" s="55">
        <v>12236</v>
      </c>
      <c r="B11240" s="55">
        <v>8</v>
      </c>
      <c r="C11240" s="55" t="s">
        <v>38364</v>
      </c>
      <c r="D11240" s="55" t="s">
        <v>4649</v>
      </c>
      <c r="E11240" s="55" t="s">
        <v>38365</v>
      </c>
      <c r="F11240" s="55" t="s">
        <v>4651</v>
      </c>
      <c r="G11240" s="55" t="s">
        <v>38366</v>
      </c>
      <c r="H11240" s="55">
        <v>0</v>
      </c>
    </row>
    <row r="11241" spans="1:8" ht="12.5" customHeight="1">
      <c r="A11241" s="55">
        <v>12276</v>
      </c>
      <c r="B11241" s="55">
        <v>8</v>
      </c>
      <c r="C11241" s="55" t="s">
        <v>38367</v>
      </c>
      <c r="D11241" s="55" t="s">
        <v>4649</v>
      </c>
      <c r="E11241" s="55" t="s">
        <v>38368</v>
      </c>
      <c r="F11241" s="55" t="s">
        <v>4651</v>
      </c>
      <c r="G11241" s="55" t="s">
        <v>38369</v>
      </c>
      <c r="H11241" s="55">
        <v>0</v>
      </c>
    </row>
    <row r="11242" spans="1:8" ht="12.5" customHeight="1">
      <c r="A11242" s="55">
        <v>12470</v>
      </c>
      <c r="B11242" s="55">
        <v>8</v>
      </c>
      <c r="C11242" s="55" t="s">
        <v>38370</v>
      </c>
      <c r="D11242" s="55" t="s">
        <v>4649</v>
      </c>
      <c r="E11242" s="55" t="s">
        <v>38371</v>
      </c>
      <c r="F11242" s="55" t="s">
        <v>4651</v>
      </c>
      <c r="G11242" s="55" t="s">
        <v>38372</v>
      </c>
      <c r="H11242" s="55">
        <v>0</v>
      </c>
    </row>
    <row r="11243" spans="1:8" ht="12.5" customHeight="1">
      <c r="A11243" s="55">
        <v>13260</v>
      </c>
      <c r="B11243" s="55">
        <v>8</v>
      </c>
      <c r="C11243" s="55" t="s">
        <v>38373</v>
      </c>
      <c r="D11243" s="55" t="s">
        <v>4649</v>
      </c>
      <c r="E11243" s="55" t="s">
        <v>38374</v>
      </c>
      <c r="F11243" s="55" t="s">
        <v>4651</v>
      </c>
      <c r="G11243" s="55" t="s">
        <v>38375</v>
      </c>
      <c r="H11243" s="55">
        <v>0</v>
      </c>
    </row>
    <row r="11244" spans="1:8" ht="12.5" customHeight="1">
      <c r="A11244" s="55">
        <v>14164</v>
      </c>
      <c r="B11244" s="55">
        <v>8</v>
      </c>
      <c r="C11244" s="55" t="s">
        <v>38376</v>
      </c>
      <c r="D11244" s="55" t="s">
        <v>4649</v>
      </c>
      <c r="E11244" s="55" t="s">
        <v>38377</v>
      </c>
      <c r="F11244" s="55" t="s">
        <v>4651</v>
      </c>
      <c r="G11244" s="55" t="s">
        <v>38378</v>
      </c>
      <c r="H11244" s="55">
        <v>0</v>
      </c>
    </row>
    <row r="11245" spans="1:8" ht="12.5" customHeight="1">
      <c r="A11245" s="55">
        <v>16419</v>
      </c>
      <c r="B11245" s="55">
        <v>8</v>
      </c>
      <c r="C11245" s="55" t="s">
        <v>38379</v>
      </c>
      <c r="D11245" s="55" t="s">
        <v>4649</v>
      </c>
      <c r="E11245" s="55" t="s">
        <v>38380</v>
      </c>
      <c r="F11245" s="55" t="s">
        <v>4651</v>
      </c>
      <c r="G11245" s="55" t="s">
        <v>38381</v>
      </c>
      <c r="H11245" s="55">
        <v>0</v>
      </c>
    </row>
    <row r="11246" spans="1:8" ht="12.5" customHeight="1">
      <c r="A11246" s="55">
        <v>16825</v>
      </c>
      <c r="B11246" s="55">
        <v>8</v>
      </c>
      <c r="C11246" s="55" t="s">
        <v>38382</v>
      </c>
      <c r="D11246" s="55" t="s">
        <v>4649</v>
      </c>
      <c r="E11246" s="55" t="s">
        <v>38383</v>
      </c>
      <c r="F11246" s="55" t="s">
        <v>4651</v>
      </c>
      <c r="G11246" s="55" t="s">
        <v>38384</v>
      </c>
      <c r="H11246" s="55">
        <v>0</v>
      </c>
    </row>
    <row r="11247" spans="1:8" ht="12.5" customHeight="1">
      <c r="A11247" s="55">
        <v>17096</v>
      </c>
      <c r="B11247" s="55">
        <v>8</v>
      </c>
      <c r="C11247" s="55" t="s">
        <v>38385</v>
      </c>
      <c r="D11247" s="55" t="s">
        <v>4649</v>
      </c>
      <c r="E11247" s="55" t="s">
        <v>38386</v>
      </c>
      <c r="F11247" s="55" t="s">
        <v>4651</v>
      </c>
      <c r="G11247" s="55" t="s">
        <v>38387</v>
      </c>
      <c r="H11247" s="55">
        <v>0</v>
      </c>
    </row>
    <row r="11248" spans="1:8" ht="12.5" customHeight="1">
      <c r="A11248" s="55">
        <v>17191</v>
      </c>
      <c r="B11248" s="55">
        <v>8</v>
      </c>
      <c r="C11248" s="55" t="s">
        <v>38388</v>
      </c>
      <c r="D11248" s="55" t="s">
        <v>4649</v>
      </c>
      <c r="E11248" s="55" t="s">
        <v>38389</v>
      </c>
      <c r="F11248" s="55" t="s">
        <v>4651</v>
      </c>
      <c r="G11248" s="55" t="s">
        <v>38390</v>
      </c>
      <c r="H11248" s="55">
        <v>0</v>
      </c>
    </row>
    <row r="11249" spans="1:8" ht="12.5" customHeight="1">
      <c r="A11249" s="55">
        <v>17934</v>
      </c>
      <c r="B11249" s="55">
        <v>8</v>
      </c>
      <c r="C11249" s="55" t="s">
        <v>38391</v>
      </c>
      <c r="D11249" s="55" t="s">
        <v>4649</v>
      </c>
      <c r="E11249" s="55" t="s">
        <v>38392</v>
      </c>
      <c r="F11249" s="55" t="s">
        <v>4651</v>
      </c>
      <c r="G11249" s="55" t="s">
        <v>38393</v>
      </c>
      <c r="H11249" s="55">
        <v>0</v>
      </c>
    </row>
    <row r="11250" spans="1:8" ht="12.5" customHeight="1">
      <c r="A11250" s="55">
        <v>18006</v>
      </c>
      <c r="B11250" s="55">
        <v>8</v>
      </c>
      <c r="C11250" s="55" t="s">
        <v>38394</v>
      </c>
      <c r="D11250" s="55" t="s">
        <v>4649</v>
      </c>
      <c r="E11250" s="55" t="s">
        <v>38395</v>
      </c>
      <c r="F11250" s="55" t="s">
        <v>4651</v>
      </c>
      <c r="G11250" s="55" t="s">
        <v>38396</v>
      </c>
      <c r="H11250" s="55">
        <v>0</v>
      </c>
    </row>
    <row r="11251" spans="1:8" ht="12.5" customHeight="1">
      <c r="A11251" s="55">
        <v>20805</v>
      </c>
      <c r="B11251" s="55">
        <v>8</v>
      </c>
      <c r="C11251" s="55" t="s">
        <v>38397</v>
      </c>
      <c r="D11251" s="55" t="s">
        <v>4649</v>
      </c>
      <c r="E11251" s="55" t="s">
        <v>38398</v>
      </c>
      <c r="F11251" s="55" t="s">
        <v>4651</v>
      </c>
      <c r="G11251" s="55" t="s">
        <v>38399</v>
      </c>
      <c r="H11251" s="55">
        <v>0</v>
      </c>
    </row>
    <row r="11252" spans="1:8" ht="12.5" customHeight="1">
      <c r="A11252" s="55">
        <v>20923</v>
      </c>
      <c r="B11252" s="55">
        <v>8</v>
      </c>
      <c r="C11252" s="55" t="s">
        <v>38400</v>
      </c>
      <c r="D11252" s="55" t="s">
        <v>4649</v>
      </c>
      <c r="E11252" s="55" t="s">
        <v>38401</v>
      </c>
      <c r="F11252" s="55" t="s">
        <v>4651</v>
      </c>
      <c r="G11252" s="55" t="s">
        <v>38402</v>
      </c>
      <c r="H11252" s="55">
        <v>0</v>
      </c>
    </row>
    <row r="11253" spans="1:8" ht="12.5" customHeight="1">
      <c r="A11253" s="55">
        <v>21853</v>
      </c>
      <c r="B11253" s="55">
        <v>8</v>
      </c>
      <c r="C11253" s="55" t="s">
        <v>38403</v>
      </c>
      <c r="D11253" s="55" t="s">
        <v>4649</v>
      </c>
      <c r="E11253" s="55" t="s">
        <v>38404</v>
      </c>
      <c r="F11253" s="55" t="s">
        <v>4651</v>
      </c>
      <c r="G11253" s="55" t="s">
        <v>38405</v>
      </c>
      <c r="H11253" s="55">
        <v>0</v>
      </c>
    </row>
    <row r="11254" spans="1:8" ht="12.5" customHeight="1">
      <c r="A11254" s="55">
        <v>22494</v>
      </c>
      <c r="B11254" s="55">
        <v>8</v>
      </c>
      <c r="C11254" s="55" t="s">
        <v>38406</v>
      </c>
      <c r="D11254" s="55" t="s">
        <v>4649</v>
      </c>
      <c r="E11254" s="55" t="s">
        <v>38407</v>
      </c>
      <c r="F11254" s="55" t="s">
        <v>4651</v>
      </c>
      <c r="G11254" s="55" t="s">
        <v>38408</v>
      </c>
      <c r="H11254" s="55">
        <v>0</v>
      </c>
    </row>
    <row r="11255" spans="1:8" ht="12.5" customHeight="1">
      <c r="A11255" s="55">
        <v>22821</v>
      </c>
      <c r="B11255" s="55">
        <v>8</v>
      </c>
      <c r="C11255" s="55" t="s">
        <v>38409</v>
      </c>
      <c r="D11255" s="55" t="s">
        <v>4649</v>
      </c>
      <c r="E11255" s="55" t="s">
        <v>38410</v>
      </c>
      <c r="F11255" s="55" t="s">
        <v>4651</v>
      </c>
      <c r="G11255" s="55" t="s">
        <v>38411</v>
      </c>
      <c r="H11255" s="55">
        <v>0</v>
      </c>
    </row>
    <row r="11256" spans="1:8" ht="12.5" customHeight="1">
      <c r="A11256" s="55">
        <v>23764</v>
      </c>
      <c r="B11256" s="55">
        <v>8</v>
      </c>
      <c r="C11256" s="55" t="s">
        <v>38412</v>
      </c>
      <c r="D11256" s="55" t="s">
        <v>4649</v>
      </c>
      <c r="E11256" s="55" t="s">
        <v>38413</v>
      </c>
      <c r="F11256" s="55" t="s">
        <v>4651</v>
      </c>
      <c r="G11256" s="55" t="s">
        <v>38414</v>
      </c>
      <c r="H11256" s="55">
        <v>0</v>
      </c>
    </row>
    <row r="11257" spans="1:8" ht="12.5" customHeight="1">
      <c r="A11257" s="55">
        <v>23902</v>
      </c>
      <c r="B11257" s="55">
        <v>8</v>
      </c>
      <c r="C11257" s="55" t="s">
        <v>38415</v>
      </c>
      <c r="D11257" s="55" t="s">
        <v>4649</v>
      </c>
      <c r="E11257" s="55" t="s">
        <v>38416</v>
      </c>
      <c r="F11257" s="55" t="s">
        <v>4651</v>
      </c>
      <c r="G11257" s="55" t="s">
        <v>38417</v>
      </c>
      <c r="H11257" s="55">
        <v>0</v>
      </c>
    </row>
    <row r="11258" spans="1:8" ht="12.5" customHeight="1">
      <c r="A11258" s="55">
        <v>23925</v>
      </c>
      <c r="B11258" s="55">
        <v>8</v>
      </c>
      <c r="C11258" s="55" t="s">
        <v>38418</v>
      </c>
      <c r="D11258" s="55" t="s">
        <v>4649</v>
      </c>
      <c r="E11258" s="55" t="s">
        <v>38419</v>
      </c>
      <c r="F11258" s="55" t="s">
        <v>4651</v>
      </c>
      <c r="G11258" s="55" t="s">
        <v>38420</v>
      </c>
      <c r="H11258" s="55">
        <v>0</v>
      </c>
    </row>
    <row r="11259" spans="1:8" ht="12.5" customHeight="1">
      <c r="A11259" s="55">
        <v>24033</v>
      </c>
      <c r="B11259" s="55">
        <v>8</v>
      </c>
      <c r="C11259" s="55" t="s">
        <v>38421</v>
      </c>
      <c r="D11259" s="55" t="s">
        <v>4649</v>
      </c>
      <c r="E11259" s="55" t="s">
        <v>38422</v>
      </c>
      <c r="F11259" s="55" t="s">
        <v>4651</v>
      </c>
      <c r="G11259" s="55" t="s">
        <v>38423</v>
      </c>
      <c r="H11259" s="55">
        <v>0</v>
      </c>
    </row>
    <row r="11260" spans="1:8" ht="12.5" customHeight="1">
      <c r="A11260" s="55">
        <v>24041</v>
      </c>
      <c r="B11260" s="55">
        <v>8</v>
      </c>
      <c r="C11260" s="55" t="s">
        <v>38424</v>
      </c>
      <c r="D11260" s="55" t="s">
        <v>4649</v>
      </c>
      <c r="E11260" s="55" t="s">
        <v>38425</v>
      </c>
      <c r="F11260" s="55" t="s">
        <v>4651</v>
      </c>
      <c r="G11260" s="55" t="s">
        <v>38426</v>
      </c>
      <c r="H11260" s="55">
        <v>0</v>
      </c>
    </row>
    <row r="11261" spans="1:8" ht="12.5" customHeight="1">
      <c r="A11261" s="55">
        <v>24066</v>
      </c>
      <c r="B11261" s="55">
        <v>8</v>
      </c>
      <c r="C11261" s="55" t="s">
        <v>38427</v>
      </c>
      <c r="D11261" s="55" t="s">
        <v>4649</v>
      </c>
      <c r="E11261" s="55" t="s">
        <v>38428</v>
      </c>
      <c r="F11261" s="55" t="s">
        <v>4651</v>
      </c>
      <c r="G11261" s="55" t="s">
        <v>38429</v>
      </c>
      <c r="H11261" s="55">
        <v>0</v>
      </c>
    </row>
    <row r="11262" spans="1:8" ht="12.5" customHeight="1">
      <c r="A11262" s="55">
        <v>24127</v>
      </c>
      <c r="B11262" s="55">
        <v>8</v>
      </c>
      <c r="C11262" s="55" t="s">
        <v>38430</v>
      </c>
      <c r="D11262" s="55" t="s">
        <v>4649</v>
      </c>
      <c r="E11262" s="55" t="s">
        <v>38431</v>
      </c>
      <c r="F11262" s="55" t="s">
        <v>4651</v>
      </c>
      <c r="G11262" s="55" t="s">
        <v>38432</v>
      </c>
      <c r="H11262" s="55">
        <v>0</v>
      </c>
    </row>
    <row r="11263" spans="1:8" ht="12.5" customHeight="1">
      <c r="A11263" s="55">
        <v>24719</v>
      </c>
      <c r="B11263" s="55">
        <v>8</v>
      </c>
      <c r="C11263" s="55" t="s">
        <v>38433</v>
      </c>
      <c r="D11263" s="55" t="s">
        <v>4649</v>
      </c>
      <c r="E11263" s="55" t="s">
        <v>38434</v>
      </c>
      <c r="F11263" s="55" t="s">
        <v>4651</v>
      </c>
      <c r="G11263" s="55" t="s">
        <v>38435</v>
      </c>
      <c r="H11263" s="55">
        <v>0</v>
      </c>
    </row>
    <row r="11264" spans="1:8" ht="12.5" customHeight="1">
      <c r="A11264" s="55">
        <v>25524</v>
      </c>
      <c r="B11264" s="55">
        <v>8</v>
      </c>
      <c r="C11264" s="55" t="s">
        <v>38436</v>
      </c>
      <c r="D11264" s="55" t="s">
        <v>4649</v>
      </c>
      <c r="E11264" s="55" t="s">
        <v>38437</v>
      </c>
      <c r="F11264" s="55" t="s">
        <v>4651</v>
      </c>
      <c r="G11264" s="55" t="s">
        <v>38438</v>
      </c>
      <c r="H11264" s="55">
        <v>0</v>
      </c>
    </row>
    <row r="11265" spans="1:8" ht="12.5" customHeight="1">
      <c r="A11265" s="55">
        <v>25650</v>
      </c>
      <c r="B11265" s="55">
        <v>8</v>
      </c>
      <c r="C11265" s="55" t="s">
        <v>38439</v>
      </c>
      <c r="D11265" s="55" t="s">
        <v>4649</v>
      </c>
      <c r="E11265" s="55" t="s">
        <v>38440</v>
      </c>
      <c r="F11265" s="55" t="s">
        <v>4651</v>
      </c>
      <c r="G11265" s="55" t="s">
        <v>38441</v>
      </c>
      <c r="H11265" s="55">
        <v>0</v>
      </c>
    </row>
    <row r="11266" spans="1:8" ht="12.5" customHeight="1">
      <c r="A11266" s="55">
        <v>26819</v>
      </c>
      <c r="B11266" s="55">
        <v>8</v>
      </c>
      <c r="C11266" s="55" t="s">
        <v>38442</v>
      </c>
      <c r="D11266" s="55" t="s">
        <v>4649</v>
      </c>
      <c r="E11266" s="55" t="s">
        <v>38443</v>
      </c>
      <c r="F11266" s="55" t="s">
        <v>4651</v>
      </c>
      <c r="G11266" s="55" t="s">
        <v>38444</v>
      </c>
      <c r="H11266" s="55">
        <v>0</v>
      </c>
    </row>
    <row r="11267" spans="1:8" ht="12.5" customHeight="1">
      <c r="A11267" s="55">
        <v>26983</v>
      </c>
      <c r="B11267" s="55">
        <v>8</v>
      </c>
      <c r="C11267" s="55" t="s">
        <v>38445</v>
      </c>
      <c r="D11267" s="55" t="s">
        <v>4649</v>
      </c>
      <c r="E11267" s="55" t="s">
        <v>38446</v>
      </c>
      <c r="F11267" s="55" t="s">
        <v>4651</v>
      </c>
      <c r="G11267" s="55" t="s">
        <v>38447</v>
      </c>
      <c r="H11267" s="55">
        <v>0</v>
      </c>
    </row>
    <row r="11268" spans="1:8" ht="12.5" customHeight="1">
      <c r="A11268" s="55">
        <v>27183</v>
      </c>
      <c r="B11268" s="55">
        <v>8</v>
      </c>
      <c r="C11268" s="55" t="s">
        <v>38448</v>
      </c>
      <c r="D11268" s="55" t="s">
        <v>4649</v>
      </c>
      <c r="E11268" s="55" t="s">
        <v>38449</v>
      </c>
      <c r="F11268" s="55" t="s">
        <v>4651</v>
      </c>
      <c r="G11268" s="55" t="s">
        <v>38450</v>
      </c>
      <c r="H11268" s="55">
        <v>0</v>
      </c>
    </row>
    <row r="11269" spans="1:8" ht="12.5" customHeight="1">
      <c r="A11269" s="55">
        <v>27320</v>
      </c>
      <c r="B11269" s="55">
        <v>8</v>
      </c>
      <c r="C11269" s="55" t="s">
        <v>38451</v>
      </c>
      <c r="D11269" s="55" t="s">
        <v>4649</v>
      </c>
      <c r="E11269" s="55" t="s">
        <v>38452</v>
      </c>
      <c r="F11269" s="55" t="s">
        <v>4651</v>
      </c>
      <c r="G11269" s="55" t="s">
        <v>38453</v>
      </c>
      <c r="H11269" s="55">
        <v>0</v>
      </c>
    </row>
    <row r="11270" spans="1:8" ht="12.5" customHeight="1">
      <c r="A11270" s="55">
        <v>27943</v>
      </c>
      <c r="B11270" s="55">
        <v>8</v>
      </c>
      <c r="C11270" s="55" t="s">
        <v>38454</v>
      </c>
      <c r="D11270" s="55" t="s">
        <v>4649</v>
      </c>
      <c r="E11270" s="55" t="s">
        <v>38455</v>
      </c>
      <c r="F11270" s="55" t="s">
        <v>4651</v>
      </c>
      <c r="G11270" s="55" t="s">
        <v>38456</v>
      </c>
      <c r="H11270" s="55">
        <v>0</v>
      </c>
    </row>
    <row r="11271" spans="1:8" ht="12.5" customHeight="1">
      <c r="A11271" s="55">
        <v>28450</v>
      </c>
      <c r="B11271" s="55">
        <v>8</v>
      </c>
      <c r="C11271" s="55" t="s">
        <v>38457</v>
      </c>
      <c r="D11271" s="55" t="s">
        <v>4649</v>
      </c>
      <c r="E11271" s="55" t="s">
        <v>38458</v>
      </c>
      <c r="F11271" s="55" t="s">
        <v>4651</v>
      </c>
      <c r="G11271" s="55" t="s">
        <v>38459</v>
      </c>
      <c r="H11271" s="55">
        <v>0</v>
      </c>
    </row>
    <row r="11272" spans="1:8" ht="12.5" customHeight="1">
      <c r="A11272" s="55">
        <v>28554</v>
      </c>
      <c r="B11272" s="55">
        <v>8</v>
      </c>
      <c r="C11272" s="55" t="s">
        <v>38460</v>
      </c>
      <c r="D11272" s="55" t="s">
        <v>4649</v>
      </c>
      <c r="E11272" s="55" t="s">
        <v>38461</v>
      </c>
      <c r="F11272" s="55" t="s">
        <v>4651</v>
      </c>
      <c r="G11272" s="55" t="s">
        <v>38462</v>
      </c>
      <c r="H11272" s="55">
        <v>0</v>
      </c>
    </row>
    <row r="11273" spans="1:8" ht="12.5" customHeight="1">
      <c r="A11273" s="55">
        <v>11389</v>
      </c>
      <c r="B11273" s="55">
        <v>8</v>
      </c>
      <c r="C11273" s="55" t="s">
        <v>38463</v>
      </c>
      <c r="D11273" s="55" t="s">
        <v>4649</v>
      </c>
      <c r="E11273" s="55" t="s">
        <v>38464</v>
      </c>
      <c r="F11273" s="55" t="s">
        <v>4651</v>
      </c>
      <c r="G11273" s="55" t="s">
        <v>38465</v>
      </c>
      <c r="H11273" s="55">
        <v>0</v>
      </c>
    </row>
    <row r="11274" spans="1:8" ht="12.5" customHeight="1">
      <c r="A11274" s="55">
        <v>12484</v>
      </c>
      <c r="B11274" s="55">
        <v>8</v>
      </c>
      <c r="C11274" s="55" t="s">
        <v>38466</v>
      </c>
      <c r="D11274" s="55" t="s">
        <v>4649</v>
      </c>
      <c r="E11274" s="55" t="s">
        <v>38467</v>
      </c>
      <c r="F11274" s="55" t="s">
        <v>4651</v>
      </c>
      <c r="G11274" s="55" t="s">
        <v>38468</v>
      </c>
      <c r="H11274" s="55">
        <v>0</v>
      </c>
    </row>
    <row r="11275" spans="1:8" ht="12.5" customHeight="1">
      <c r="A11275" s="55">
        <v>12501</v>
      </c>
      <c r="B11275" s="55">
        <v>8</v>
      </c>
      <c r="C11275" s="55" t="s">
        <v>38469</v>
      </c>
      <c r="D11275" s="55" t="s">
        <v>4649</v>
      </c>
      <c r="E11275" s="55" t="s">
        <v>38470</v>
      </c>
      <c r="F11275" s="55" t="s">
        <v>4651</v>
      </c>
      <c r="G11275" s="55" t="s">
        <v>38471</v>
      </c>
      <c r="H11275" s="55">
        <v>0</v>
      </c>
    </row>
    <row r="11276" spans="1:8" ht="12.5" customHeight="1">
      <c r="A11276" s="55">
        <v>13666</v>
      </c>
      <c r="B11276" s="55">
        <v>8</v>
      </c>
      <c r="C11276" s="55" t="s">
        <v>38472</v>
      </c>
      <c r="D11276" s="55" t="s">
        <v>4649</v>
      </c>
      <c r="E11276" s="55" t="s">
        <v>38473</v>
      </c>
      <c r="F11276" s="55" t="s">
        <v>4651</v>
      </c>
      <c r="G11276" s="55" t="s">
        <v>38474</v>
      </c>
      <c r="H11276" s="55">
        <v>0</v>
      </c>
    </row>
    <row r="11277" spans="1:8" ht="12.5" customHeight="1">
      <c r="A11277" s="55">
        <v>13789</v>
      </c>
      <c r="B11277" s="55">
        <v>8</v>
      </c>
      <c r="C11277" s="55" t="s">
        <v>38475</v>
      </c>
      <c r="D11277" s="55" t="s">
        <v>4649</v>
      </c>
      <c r="E11277" s="55" t="s">
        <v>38476</v>
      </c>
      <c r="F11277" s="55" t="s">
        <v>4651</v>
      </c>
      <c r="G11277" s="55" t="s">
        <v>38477</v>
      </c>
      <c r="H11277" s="55">
        <v>0</v>
      </c>
    </row>
    <row r="11278" spans="1:8" ht="12.5" customHeight="1">
      <c r="A11278" s="55">
        <v>14140</v>
      </c>
      <c r="B11278" s="55">
        <v>8</v>
      </c>
      <c r="C11278" s="55" t="s">
        <v>38478</v>
      </c>
      <c r="D11278" s="55" t="s">
        <v>4649</v>
      </c>
      <c r="E11278" s="55" t="s">
        <v>38479</v>
      </c>
      <c r="F11278" s="55" t="s">
        <v>4651</v>
      </c>
      <c r="G11278" s="55" t="s">
        <v>38480</v>
      </c>
      <c r="H11278" s="55">
        <v>0</v>
      </c>
    </row>
    <row r="11279" spans="1:8" ht="12.5" customHeight="1">
      <c r="A11279" s="55">
        <v>14527</v>
      </c>
      <c r="B11279" s="55">
        <v>8</v>
      </c>
      <c r="C11279" s="55" t="s">
        <v>38481</v>
      </c>
      <c r="D11279" s="55" t="s">
        <v>4649</v>
      </c>
      <c r="E11279" s="55" t="s">
        <v>38482</v>
      </c>
      <c r="F11279" s="55" t="s">
        <v>4651</v>
      </c>
      <c r="G11279" s="55" t="s">
        <v>38483</v>
      </c>
      <c r="H11279" s="55">
        <v>0</v>
      </c>
    </row>
    <row r="11280" spans="1:8" ht="12.5" customHeight="1">
      <c r="A11280" s="55">
        <v>14713</v>
      </c>
      <c r="B11280" s="55">
        <v>8</v>
      </c>
      <c r="C11280" s="55" t="s">
        <v>38484</v>
      </c>
      <c r="D11280" s="55" t="s">
        <v>4649</v>
      </c>
      <c r="E11280" s="55" t="s">
        <v>38485</v>
      </c>
      <c r="F11280" s="55" t="s">
        <v>4651</v>
      </c>
      <c r="G11280" s="55" t="s">
        <v>38486</v>
      </c>
      <c r="H11280" s="55">
        <v>0</v>
      </c>
    </row>
    <row r="11281" spans="1:8" ht="12.5" customHeight="1">
      <c r="A11281" s="55">
        <v>14997</v>
      </c>
      <c r="B11281" s="55">
        <v>8</v>
      </c>
      <c r="C11281" s="55" t="s">
        <v>38487</v>
      </c>
      <c r="D11281" s="55" t="s">
        <v>4649</v>
      </c>
      <c r="E11281" s="55" t="s">
        <v>38488</v>
      </c>
      <c r="F11281" s="55" t="s">
        <v>4651</v>
      </c>
      <c r="G11281" s="55" t="s">
        <v>38489</v>
      </c>
      <c r="H11281" s="55">
        <v>0</v>
      </c>
    </row>
    <row r="11282" spans="1:8" ht="12.5" customHeight="1">
      <c r="A11282" s="55">
        <v>15927</v>
      </c>
      <c r="B11282" s="55">
        <v>8</v>
      </c>
      <c r="C11282" s="55" t="s">
        <v>38490</v>
      </c>
      <c r="D11282" s="55" t="s">
        <v>4649</v>
      </c>
      <c r="E11282" s="55" t="s">
        <v>38491</v>
      </c>
      <c r="F11282" s="55" t="s">
        <v>4651</v>
      </c>
      <c r="G11282" s="55" t="s">
        <v>38492</v>
      </c>
      <c r="H11282" s="55">
        <v>0</v>
      </c>
    </row>
    <row r="11283" spans="1:8" ht="12.5" customHeight="1">
      <c r="A11283" s="55">
        <v>16034</v>
      </c>
      <c r="B11283" s="55">
        <v>8</v>
      </c>
      <c r="C11283" s="55" t="s">
        <v>38493</v>
      </c>
      <c r="D11283" s="55" t="s">
        <v>4649</v>
      </c>
      <c r="E11283" s="55" t="s">
        <v>38494</v>
      </c>
      <c r="F11283" s="55" t="s">
        <v>4651</v>
      </c>
      <c r="G11283" s="55" t="s">
        <v>38495</v>
      </c>
      <c r="H11283" s="55">
        <v>0</v>
      </c>
    </row>
    <row r="11284" spans="1:8" ht="12.5" customHeight="1">
      <c r="A11284" s="55">
        <v>16278</v>
      </c>
      <c r="B11284" s="55">
        <v>8</v>
      </c>
      <c r="C11284" s="55" t="s">
        <v>38496</v>
      </c>
      <c r="D11284" s="55" t="s">
        <v>4649</v>
      </c>
      <c r="E11284" s="55" t="s">
        <v>38497</v>
      </c>
      <c r="F11284" s="55" t="s">
        <v>4651</v>
      </c>
      <c r="G11284" s="55" t="s">
        <v>38498</v>
      </c>
      <c r="H11284" s="55">
        <v>0</v>
      </c>
    </row>
    <row r="11285" spans="1:8" ht="12.5" customHeight="1">
      <c r="A11285" s="55">
        <v>16411</v>
      </c>
      <c r="B11285" s="55">
        <v>8</v>
      </c>
      <c r="C11285" s="55" t="s">
        <v>38499</v>
      </c>
      <c r="D11285" s="55" t="s">
        <v>4649</v>
      </c>
      <c r="E11285" s="55" t="s">
        <v>38500</v>
      </c>
      <c r="F11285" s="55" t="s">
        <v>4651</v>
      </c>
      <c r="G11285" s="55" t="s">
        <v>38501</v>
      </c>
      <c r="H11285" s="55">
        <v>0</v>
      </c>
    </row>
    <row r="11286" spans="1:8" ht="12.5" customHeight="1">
      <c r="A11286" s="55">
        <v>16538</v>
      </c>
      <c r="B11286" s="55">
        <v>8</v>
      </c>
      <c r="C11286" s="55" t="s">
        <v>38502</v>
      </c>
      <c r="D11286" s="55" t="s">
        <v>4649</v>
      </c>
      <c r="E11286" s="55" t="s">
        <v>38503</v>
      </c>
      <c r="F11286" s="55" t="s">
        <v>4651</v>
      </c>
      <c r="G11286" s="55" t="s">
        <v>38504</v>
      </c>
      <c r="H11286" s="55">
        <v>0</v>
      </c>
    </row>
    <row r="11287" spans="1:8" ht="12.5" customHeight="1">
      <c r="A11287" s="55">
        <v>17877</v>
      </c>
      <c r="B11287" s="55">
        <v>8</v>
      </c>
      <c r="C11287" s="55" t="s">
        <v>38505</v>
      </c>
      <c r="D11287" s="55" t="s">
        <v>4649</v>
      </c>
      <c r="E11287" s="55" t="s">
        <v>38506</v>
      </c>
      <c r="F11287" s="55" t="s">
        <v>4651</v>
      </c>
      <c r="G11287" s="55" t="s">
        <v>38507</v>
      </c>
      <c r="H11287" s="55">
        <v>0</v>
      </c>
    </row>
    <row r="11288" spans="1:8" ht="12.5" customHeight="1">
      <c r="A11288" s="55">
        <v>17935</v>
      </c>
      <c r="B11288" s="55">
        <v>8</v>
      </c>
      <c r="C11288" s="55" t="s">
        <v>38508</v>
      </c>
      <c r="D11288" s="55" t="s">
        <v>4649</v>
      </c>
      <c r="E11288" s="55" t="s">
        <v>38509</v>
      </c>
      <c r="F11288" s="55" t="s">
        <v>4651</v>
      </c>
      <c r="G11288" s="55" t="s">
        <v>38510</v>
      </c>
      <c r="H11288" s="55">
        <v>0</v>
      </c>
    </row>
    <row r="11289" spans="1:8" ht="12.5" customHeight="1">
      <c r="A11289" s="55">
        <v>18027</v>
      </c>
      <c r="B11289" s="55">
        <v>8</v>
      </c>
      <c r="C11289" s="55" t="s">
        <v>38511</v>
      </c>
      <c r="D11289" s="55" t="s">
        <v>4649</v>
      </c>
      <c r="E11289" s="55" t="s">
        <v>38512</v>
      </c>
      <c r="F11289" s="55" t="s">
        <v>4651</v>
      </c>
      <c r="G11289" s="55" t="s">
        <v>38513</v>
      </c>
      <c r="H11289" s="55">
        <v>0</v>
      </c>
    </row>
    <row r="11290" spans="1:8" ht="12.5" customHeight="1">
      <c r="A11290" s="55">
        <v>19339</v>
      </c>
      <c r="B11290" s="55">
        <v>8</v>
      </c>
      <c r="C11290" s="55" t="s">
        <v>38514</v>
      </c>
      <c r="D11290" s="55" t="s">
        <v>4649</v>
      </c>
      <c r="E11290" s="55" t="s">
        <v>38515</v>
      </c>
      <c r="F11290" s="55" t="s">
        <v>4651</v>
      </c>
      <c r="G11290" s="55" t="s">
        <v>38516</v>
      </c>
      <c r="H11290" s="55">
        <v>0</v>
      </c>
    </row>
    <row r="11291" spans="1:8" ht="12.5" customHeight="1">
      <c r="A11291" s="55">
        <v>20833</v>
      </c>
      <c r="B11291" s="55">
        <v>8</v>
      </c>
      <c r="C11291" s="55" t="s">
        <v>38517</v>
      </c>
      <c r="D11291" s="55" t="s">
        <v>4649</v>
      </c>
      <c r="E11291" s="55" t="s">
        <v>38518</v>
      </c>
      <c r="F11291" s="55" t="s">
        <v>4651</v>
      </c>
      <c r="G11291" s="55" t="s">
        <v>38519</v>
      </c>
      <c r="H11291" s="55">
        <v>0</v>
      </c>
    </row>
    <row r="11292" spans="1:8" ht="12.5" customHeight="1">
      <c r="A11292" s="55">
        <v>21816</v>
      </c>
      <c r="B11292" s="55">
        <v>8</v>
      </c>
      <c r="C11292" s="55" t="s">
        <v>38520</v>
      </c>
      <c r="D11292" s="55" t="s">
        <v>4649</v>
      </c>
      <c r="E11292" s="55" t="s">
        <v>38521</v>
      </c>
      <c r="F11292" s="55" t="s">
        <v>4651</v>
      </c>
      <c r="G11292" s="55" t="s">
        <v>38522</v>
      </c>
      <c r="H11292" s="55">
        <v>0</v>
      </c>
    </row>
    <row r="11293" spans="1:8" ht="12.5" customHeight="1">
      <c r="A11293" s="55">
        <v>21821</v>
      </c>
      <c r="B11293" s="55">
        <v>8</v>
      </c>
      <c r="C11293" s="55" t="s">
        <v>38523</v>
      </c>
      <c r="D11293" s="55" t="s">
        <v>4649</v>
      </c>
      <c r="E11293" s="55" t="s">
        <v>38524</v>
      </c>
      <c r="F11293" s="55" t="s">
        <v>4651</v>
      </c>
      <c r="G11293" s="55" t="s">
        <v>38525</v>
      </c>
      <c r="H11293" s="55">
        <v>0</v>
      </c>
    </row>
    <row r="11294" spans="1:8" ht="12.5" customHeight="1">
      <c r="A11294" s="55">
        <v>21828</v>
      </c>
      <c r="B11294" s="55">
        <v>8</v>
      </c>
      <c r="C11294" s="55" t="s">
        <v>38526</v>
      </c>
      <c r="D11294" s="55" t="s">
        <v>4649</v>
      </c>
      <c r="E11294" s="55" t="s">
        <v>38527</v>
      </c>
      <c r="F11294" s="55" t="s">
        <v>4651</v>
      </c>
      <c r="G11294" s="55" t="s">
        <v>38528</v>
      </c>
      <c r="H11294" s="55">
        <v>0</v>
      </c>
    </row>
    <row r="11295" spans="1:8" ht="12.5" customHeight="1">
      <c r="A11295" s="55">
        <v>21851</v>
      </c>
      <c r="B11295" s="55">
        <v>8</v>
      </c>
      <c r="C11295" s="55" t="s">
        <v>38529</v>
      </c>
      <c r="D11295" s="55" t="s">
        <v>4649</v>
      </c>
      <c r="E11295" s="55" t="s">
        <v>38530</v>
      </c>
      <c r="F11295" s="55" t="s">
        <v>4651</v>
      </c>
      <c r="G11295" s="55" t="s">
        <v>38531</v>
      </c>
      <c r="H11295" s="55">
        <v>0</v>
      </c>
    </row>
    <row r="11296" spans="1:8" ht="12.5" customHeight="1">
      <c r="A11296" s="55">
        <v>22507</v>
      </c>
      <c r="B11296" s="55">
        <v>8</v>
      </c>
      <c r="C11296" s="55" t="s">
        <v>38532</v>
      </c>
      <c r="D11296" s="55" t="s">
        <v>4649</v>
      </c>
      <c r="E11296" s="55" t="s">
        <v>38533</v>
      </c>
      <c r="F11296" s="55" t="s">
        <v>4651</v>
      </c>
      <c r="G11296" s="55" t="s">
        <v>38534</v>
      </c>
      <c r="H11296" s="55">
        <v>0</v>
      </c>
    </row>
    <row r="11297" spans="1:8" ht="12.5" customHeight="1">
      <c r="A11297" s="55">
        <v>22638</v>
      </c>
      <c r="B11297" s="55">
        <v>8</v>
      </c>
      <c r="C11297" s="55" t="s">
        <v>38535</v>
      </c>
      <c r="D11297" s="55" t="s">
        <v>4649</v>
      </c>
      <c r="E11297" s="55" t="s">
        <v>38536</v>
      </c>
      <c r="F11297" s="55" t="s">
        <v>4651</v>
      </c>
      <c r="G11297" s="55" t="s">
        <v>38537</v>
      </c>
      <c r="H11297" s="55">
        <v>0</v>
      </c>
    </row>
    <row r="11298" spans="1:8" ht="12.5" customHeight="1">
      <c r="A11298" s="55">
        <v>22677</v>
      </c>
      <c r="B11298" s="55">
        <v>8</v>
      </c>
      <c r="C11298" s="55" t="s">
        <v>38538</v>
      </c>
      <c r="D11298" s="55" t="s">
        <v>4649</v>
      </c>
      <c r="E11298" s="55" t="s">
        <v>38539</v>
      </c>
      <c r="F11298" s="55" t="s">
        <v>4651</v>
      </c>
      <c r="G11298" s="55" t="s">
        <v>38540</v>
      </c>
      <c r="H11298" s="55">
        <v>0</v>
      </c>
    </row>
    <row r="11299" spans="1:8" ht="12.5" customHeight="1">
      <c r="A11299" s="55">
        <v>23228</v>
      </c>
      <c r="B11299" s="55">
        <v>8</v>
      </c>
      <c r="C11299" s="55" t="s">
        <v>38541</v>
      </c>
      <c r="D11299" s="55" t="s">
        <v>4649</v>
      </c>
      <c r="E11299" s="55" t="s">
        <v>38542</v>
      </c>
      <c r="F11299" s="55" t="s">
        <v>4651</v>
      </c>
      <c r="G11299" s="55" t="s">
        <v>38543</v>
      </c>
      <c r="H11299" s="55">
        <v>0</v>
      </c>
    </row>
    <row r="11300" spans="1:8" ht="12.5" customHeight="1">
      <c r="A11300" s="55">
        <v>24053</v>
      </c>
      <c r="B11300" s="55">
        <v>8</v>
      </c>
      <c r="C11300" s="55" t="s">
        <v>38544</v>
      </c>
      <c r="D11300" s="55" t="s">
        <v>4649</v>
      </c>
      <c r="E11300" s="55" t="s">
        <v>38545</v>
      </c>
      <c r="F11300" s="55" t="s">
        <v>4651</v>
      </c>
      <c r="G11300" s="55" t="s">
        <v>38546</v>
      </c>
      <c r="H11300" s="55">
        <v>0</v>
      </c>
    </row>
    <row r="11301" spans="1:8" ht="12.5" customHeight="1">
      <c r="A11301" s="55">
        <v>24875</v>
      </c>
      <c r="B11301" s="55">
        <v>8</v>
      </c>
      <c r="C11301" s="55" t="s">
        <v>38547</v>
      </c>
      <c r="D11301" s="55" t="s">
        <v>4649</v>
      </c>
      <c r="E11301" s="55" t="s">
        <v>38548</v>
      </c>
      <c r="F11301" s="55" t="s">
        <v>4651</v>
      </c>
      <c r="G11301" s="55" t="s">
        <v>38549</v>
      </c>
      <c r="H11301" s="55">
        <v>0</v>
      </c>
    </row>
    <row r="11302" spans="1:8" ht="12.5" customHeight="1">
      <c r="A11302" s="55">
        <v>25601</v>
      </c>
      <c r="B11302" s="55">
        <v>8</v>
      </c>
      <c r="C11302" s="55" t="s">
        <v>38550</v>
      </c>
      <c r="D11302" s="55" t="s">
        <v>4649</v>
      </c>
      <c r="E11302" s="55" t="s">
        <v>38551</v>
      </c>
      <c r="F11302" s="55" t="s">
        <v>4651</v>
      </c>
      <c r="G11302" s="55" t="s">
        <v>38552</v>
      </c>
      <c r="H11302" s="55">
        <v>0</v>
      </c>
    </row>
    <row r="11303" spans="1:8" ht="12.5" customHeight="1">
      <c r="A11303" s="55">
        <v>25674</v>
      </c>
      <c r="B11303" s="55">
        <v>8</v>
      </c>
      <c r="C11303" s="55" t="s">
        <v>38553</v>
      </c>
      <c r="D11303" s="55" t="s">
        <v>4649</v>
      </c>
      <c r="E11303" s="55" t="s">
        <v>38554</v>
      </c>
      <c r="F11303" s="55" t="s">
        <v>4651</v>
      </c>
      <c r="G11303" s="55" t="s">
        <v>38555</v>
      </c>
      <c r="H11303" s="55">
        <v>0</v>
      </c>
    </row>
    <row r="11304" spans="1:8" ht="12.5" customHeight="1">
      <c r="A11304" s="55">
        <v>25744</v>
      </c>
      <c r="B11304" s="55">
        <v>8</v>
      </c>
      <c r="C11304" s="55" t="s">
        <v>38556</v>
      </c>
      <c r="D11304" s="55" t="s">
        <v>4649</v>
      </c>
      <c r="E11304" s="55" t="s">
        <v>38557</v>
      </c>
      <c r="F11304" s="55" t="s">
        <v>4651</v>
      </c>
      <c r="G11304" s="55" t="s">
        <v>38558</v>
      </c>
      <c r="H11304" s="55">
        <v>0</v>
      </c>
    </row>
    <row r="11305" spans="1:8" ht="12.5" customHeight="1">
      <c r="A11305" s="55">
        <v>25794</v>
      </c>
      <c r="B11305" s="55">
        <v>8</v>
      </c>
      <c r="C11305" s="55" t="s">
        <v>38559</v>
      </c>
      <c r="D11305" s="55" t="s">
        <v>4649</v>
      </c>
      <c r="E11305" s="55" t="s">
        <v>38560</v>
      </c>
      <c r="F11305" s="55" t="s">
        <v>4651</v>
      </c>
      <c r="G11305" s="55" t="s">
        <v>38561</v>
      </c>
      <c r="H11305" s="55">
        <v>0</v>
      </c>
    </row>
    <row r="11306" spans="1:8" ht="12.5" customHeight="1">
      <c r="A11306" s="55">
        <v>26038</v>
      </c>
      <c r="B11306" s="55">
        <v>8</v>
      </c>
      <c r="C11306" s="55" t="s">
        <v>38562</v>
      </c>
      <c r="D11306" s="55" t="s">
        <v>4649</v>
      </c>
      <c r="E11306" s="55" t="s">
        <v>38563</v>
      </c>
      <c r="F11306" s="55" t="s">
        <v>4651</v>
      </c>
      <c r="G11306" s="55" t="s">
        <v>38564</v>
      </c>
      <c r="H11306" s="55">
        <v>0</v>
      </c>
    </row>
    <row r="11307" spans="1:8" ht="12.5" customHeight="1">
      <c r="A11307" s="55">
        <v>26415</v>
      </c>
      <c r="B11307" s="55">
        <v>8</v>
      </c>
      <c r="C11307" s="55" t="s">
        <v>38565</v>
      </c>
      <c r="D11307" s="55" t="s">
        <v>4649</v>
      </c>
      <c r="E11307" s="55" t="s">
        <v>38566</v>
      </c>
      <c r="F11307" s="55" t="s">
        <v>4651</v>
      </c>
      <c r="G11307" s="55" t="s">
        <v>38567</v>
      </c>
      <c r="H11307" s="55">
        <v>0</v>
      </c>
    </row>
    <row r="11308" spans="1:8" ht="12.5" customHeight="1">
      <c r="A11308" s="55">
        <v>27127</v>
      </c>
      <c r="B11308" s="55">
        <v>8</v>
      </c>
      <c r="C11308" s="55" t="s">
        <v>38568</v>
      </c>
      <c r="D11308" s="55" t="s">
        <v>4649</v>
      </c>
      <c r="E11308" s="55" t="s">
        <v>38569</v>
      </c>
      <c r="F11308" s="55" t="s">
        <v>4651</v>
      </c>
      <c r="G11308" s="55" t="s">
        <v>38570</v>
      </c>
      <c r="H11308" s="55">
        <v>0</v>
      </c>
    </row>
    <row r="11309" spans="1:8" ht="12.5" customHeight="1">
      <c r="A11309" s="55">
        <v>27900</v>
      </c>
      <c r="B11309" s="55">
        <v>8</v>
      </c>
      <c r="C11309" s="55" t="s">
        <v>38571</v>
      </c>
      <c r="D11309" s="55" t="s">
        <v>4649</v>
      </c>
      <c r="E11309" s="55" t="s">
        <v>38572</v>
      </c>
      <c r="F11309" s="55" t="s">
        <v>4651</v>
      </c>
      <c r="G11309" s="55" t="s">
        <v>38573</v>
      </c>
      <c r="H11309" s="55">
        <v>0</v>
      </c>
    </row>
    <row r="11310" spans="1:8" ht="12.5" customHeight="1">
      <c r="A11310" s="55">
        <v>27932</v>
      </c>
      <c r="B11310" s="55">
        <v>8</v>
      </c>
      <c r="C11310" s="55" t="s">
        <v>38574</v>
      </c>
      <c r="D11310" s="55" t="s">
        <v>4649</v>
      </c>
      <c r="E11310" s="55" t="s">
        <v>38575</v>
      </c>
      <c r="F11310" s="55" t="s">
        <v>4651</v>
      </c>
      <c r="G11310" s="55" t="s">
        <v>38576</v>
      </c>
      <c r="H11310" s="55">
        <v>0</v>
      </c>
    </row>
    <row r="11311" spans="1:8" ht="12.5" customHeight="1">
      <c r="A11311" s="55">
        <v>27952</v>
      </c>
      <c r="B11311" s="55">
        <v>8</v>
      </c>
      <c r="C11311" s="55" t="s">
        <v>38577</v>
      </c>
      <c r="D11311" s="55" t="s">
        <v>4649</v>
      </c>
      <c r="E11311" s="55" t="s">
        <v>38578</v>
      </c>
      <c r="F11311" s="55" t="s">
        <v>4651</v>
      </c>
      <c r="G11311" s="55" t="s">
        <v>38579</v>
      </c>
      <c r="H11311" s="55">
        <v>0</v>
      </c>
    </row>
    <row r="11312" spans="1:8" ht="12.5" customHeight="1">
      <c r="A11312" s="55">
        <v>28700</v>
      </c>
      <c r="B11312" s="55">
        <v>8</v>
      </c>
      <c r="C11312" s="55" t="s">
        <v>38580</v>
      </c>
      <c r="D11312" s="55" t="s">
        <v>4649</v>
      </c>
      <c r="E11312" s="55" t="s">
        <v>38581</v>
      </c>
      <c r="F11312" s="55" t="s">
        <v>4651</v>
      </c>
      <c r="G11312" s="55" t="s">
        <v>38582</v>
      </c>
      <c r="H11312" s="55">
        <v>0</v>
      </c>
    </row>
    <row r="11313" spans="1:8" ht="12.5" customHeight="1">
      <c r="A11313" s="55">
        <v>12298</v>
      </c>
      <c r="B11313" s="55">
        <v>8</v>
      </c>
      <c r="C11313" s="55" t="s">
        <v>38583</v>
      </c>
      <c r="D11313" s="55" t="s">
        <v>4649</v>
      </c>
      <c r="E11313" s="55" t="s">
        <v>38584</v>
      </c>
      <c r="F11313" s="55" t="s">
        <v>4651</v>
      </c>
      <c r="G11313" s="55" t="s">
        <v>38585</v>
      </c>
      <c r="H11313" s="55">
        <v>0</v>
      </c>
    </row>
    <row r="11314" spans="1:8" ht="12.5" customHeight="1">
      <c r="A11314" s="55">
        <v>12330</v>
      </c>
      <c r="B11314" s="55">
        <v>8</v>
      </c>
      <c r="C11314" s="55" t="s">
        <v>38586</v>
      </c>
      <c r="D11314" s="55" t="s">
        <v>4649</v>
      </c>
      <c r="E11314" s="55" t="s">
        <v>38587</v>
      </c>
      <c r="F11314" s="55" t="s">
        <v>4651</v>
      </c>
      <c r="G11314" s="55" t="s">
        <v>38588</v>
      </c>
      <c r="H11314" s="55">
        <v>0</v>
      </c>
    </row>
    <row r="11315" spans="1:8" ht="12.5" customHeight="1">
      <c r="A11315" s="55">
        <v>12807</v>
      </c>
      <c r="B11315" s="55">
        <v>8</v>
      </c>
      <c r="C11315" s="55" t="s">
        <v>38589</v>
      </c>
      <c r="D11315" s="55" t="s">
        <v>4649</v>
      </c>
      <c r="E11315" s="55" t="s">
        <v>38590</v>
      </c>
      <c r="F11315" s="55" t="s">
        <v>4651</v>
      </c>
      <c r="G11315" s="55" t="s">
        <v>38591</v>
      </c>
      <c r="H11315" s="55">
        <v>0</v>
      </c>
    </row>
    <row r="11316" spans="1:8" ht="12.5" customHeight="1">
      <c r="A11316" s="55">
        <v>13682</v>
      </c>
      <c r="B11316" s="55">
        <v>8</v>
      </c>
      <c r="C11316" s="55" t="s">
        <v>38592</v>
      </c>
      <c r="D11316" s="55" t="s">
        <v>4649</v>
      </c>
      <c r="E11316" s="55" t="s">
        <v>38593</v>
      </c>
      <c r="F11316" s="55" t="s">
        <v>4651</v>
      </c>
      <c r="G11316" s="55" t="s">
        <v>38594</v>
      </c>
      <c r="H11316" s="55">
        <v>0</v>
      </c>
    </row>
    <row r="11317" spans="1:8" ht="12.5" customHeight="1">
      <c r="A11317" s="55">
        <v>13808</v>
      </c>
      <c r="B11317" s="55">
        <v>8</v>
      </c>
      <c r="C11317" s="55" t="s">
        <v>38595</v>
      </c>
      <c r="D11317" s="55" t="s">
        <v>4649</v>
      </c>
      <c r="E11317" s="55" t="s">
        <v>38596</v>
      </c>
      <c r="F11317" s="55" t="s">
        <v>4651</v>
      </c>
      <c r="G11317" s="55" t="s">
        <v>38597</v>
      </c>
      <c r="H11317" s="55">
        <v>0</v>
      </c>
    </row>
    <row r="11318" spans="1:8" ht="12.5" customHeight="1">
      <c r="A11318" s="55">
        <v>14543</v>
      </c>
      <c r="B11318" s="55">
        <v>8</v>
      </c>
      <c r="C11318" s="55" t="s">
        <v>38598</v>
      </c>
      <c r="D11318" s="55" t="s">
        <v>4649</v>
      </c>
      <c r="E11318" s="55" t="s">
        <v>38599</v>
      </c>
      <c r="F11318" s="55" t="s">
        <v>4651</v>
      </c>
      <c r="G11318" s="55" t="s">
        <v>38600</v>
      </c>
      <c r="H11318" s="55">
        <v>0</v>
      </c>
    </row>
    <row r="11319" spans="1:8" ht="12.5" customHeight="1">
      <c r="A11319" s="55">
        <v>14769</v>
      </c>
      <c r="B11319" s="55">
        <v>8</v>
      </c>
      <c r="C11319" s="55" t="s">
        <v>38601</v>
      </c>
      <c r="D11319" s="55" t="s">
        <v>4649</v>
      </c>
      <c r="E11319" s="55" t="s">
        <v>38602</v>
      </c>
      <c r="F11319" s="55" t="s">
        <v>4651</v>
      </c>
      <c r="G11319" s="55" t="s">
        <v>38603</v>
      </c>
      <c r="H11319" s="55">
        <v>0</v>
      </c>
    </row>
    <row r="11320" spans="1:8" ht="12.5" customHeight="1">
      <c r="A11320" s="55">
        <v>16298</v>
      </c>
      <c r="B11320" s="55">
        <v>8</v>
      </c>
      <c r="C11320" s="55" t="s">
        <v>38604</v>
      </c>
      <c r="D11320" s="55" t="s">
        <v>4649</v>
      </c>
      <c r="E11320" s="55" t="s">
        <v>38605</v>
      </c>
      <c r="F11320" s="55" t="s">
        <v>4651</v>
      </c>
      <c r="G11320" s="55" t="s">
        <v>38606</v>
      </c>
      <c r="H11320" s="55">
        <v>0</v>
      </c>
    </row>
    <row r="11321" spans="1:8" ht="12.5" customHeight="1">
      <c r="A11321" s="55">
        <v>16587</v>
      </c>
      <c r="B11321" s="55">
        <v>8</v>
      </c>
      <c r="C11321" s="55" t="s">
        <v>38607</v>
      </c>
      <c r="D11321" s="55" t="s">
        <v>4649</v>
      </c>
      <c r="E11321" s="55" t="s">
        <v>38608</v>
      </c>
      <c r="F11321" s="55" t="s">
        <v>4651</v>
      </c>
      <c r="G11321" s="55" t="s">
        <v>38609</v>
      </c>
      <c r="H11321" s="55">
        <v>0</v>
      </c>
    </row>
    <row r="11322" spans="1:8" ht="12.5" customHeight="1">
      <c r="A11322" s="55">
        <v>16826</v>
      </c>
      <c r="B11322" s="55">
        <v>8</v>
      </c>
      <c r="C11322" s="55" t="s">
        <v>38610</v>
      </c>
      <c r="D11322" s="55" t="s">
        <v>4649</v>
      </c>
      <c r="E11322" s="55" t="s">
        <v>38611</v>
      </c>
      <c r="F11322" s="55" t="s">
        <v>4651</v>
      </c>
      <c r="G11322" s="55" t="s">
        <v>38612</v>
      </c>
      <c r="H11322" s="55">
        <v>0</v>
      </c>
    </row>
    <row r="11323" spans="1:8" ht="12.5" customHeight="1">
      <c r="A11323" s="55">
        <v>18134</v>
      </c>
      <c r="B11323" s="55">
        <v>8</v>
      </c>
      <c r="C11323" s="55" t="s">
        <v>38613</v>
      </c>
      <c r="D11323" s="55" t="s">
        <v>4649</v>
      </c>
      <c r="E11323" s="55" t="s">
        <v>38614</v>
      </c>
      <c r="F11323" s="55" t="s">
        <v>4651</v>
      </c>
      <c r="G11323" s="55" t="s">
        <v>38615</v>
      </c>
      <c r="H11323" s="55">
        <v>0</v>
      </c>
    </row>
    <row r="11324" spans="1:8" ht="12.5" customHeight="1">
      <c r="A11324" s="55">
        <v>19304</v>
      </c>
      <c r="B11324" s="55">
        <v>8</v>
      </c>
      <c r="C11324" s="55" t="s">
        <v>38616</v>
      </c>
      <c r="D11324" s="55" t="s">
        <v>4649</v>
      </c>
      <c r="E11324" s="55" t="s">
        <v>38617</v>
      </c>
      <c r="F11324" s="55" t="s">
        <v>4651</v>
      </c>
      <c r="G11324" s="55" t="s">
        <v>38618</v>
      </c>
      <c r="H11324" s="55">
        <v>0</v>
      </c>
    </row>
    <row r="11325" spans="1:8" ht="12.5" customHeight="1">
      <c r="A11325" s="55">
        <v>19921</v>
      </c>
      <c r="B11325" s="55">
        <v>8</v>
      </c>
      <c r="C11325" s="55" t="s">
        <v>38619</v>
      </c>
      <c r="D11325" s="55" t="s">
        <v>4649</v>
      </c>
      <c r="E11325" s="55" t="s">
        <v>38620</v>
      </c>
      <c r="F11325" s="55" t="s">
        <v>4651</v>
      </c>
      <c r="G11325" s="55" t="s">
        <v>38621</v>
      </c>
      <c r="H11325" s="55">
        <v>0</v>
      </c>
    </row>
    <row r="11326" spans="1:8" ht="12.5" customHeight="1">
      <c r="A11326" s="55">
        <v>20144</v>
      </c>
      <c r="B11326" s="55">
        <v>8</v>
      </c>
      <c r="C11326" s="55" t="s">
        <v>38622</v>
      </c>
      <c r="D11326" s="55" t="s">
        <v>4649</v>
      </c>
      <c r="E11326" s="55" t="s">
        <v>38623</v>
      </c>
      <c r="F11326" s="55" t="s">
        <v>4651</v>
      </c>
      <c r="G11326" s="55" t="s">
        <v>38624</v>
      </c>
      <c r="H11326" s="55">
        <v>0</v>
      </c>
    </row>
    <row r="11327" spans="1:8" ht="12.5" customHeight="1">
      <c r="A11327" s="55">
        <v>20169</v>
      </c>
      <c r="B11327" s="55">
        <v>8</v>
      </c>
      <c r="C11327" s="55" t="s">
        <v>38625</v>
      </c>
      <c r="D11327" s="55" t="s">
        <v>4649</v>
      </c>
      <c r="E11327" s="55" t="s">
        <v>38626</v>
      </c>
      <c r="F11327" s="55" t="s">
        <v>4651</v>
      </c>
      <c r="G11327" s="55" t="s">
        <v>38627</v>
      </c>
      <c r="H11327" s="55">
        <v>0</v>
      </c>
    </row>
    <row r="11328" spans="1:8" ht="12.5" customHeight="1">
      <c r="A11328" s="55">
        <v>22541</v>
      </c>
      <c r="B11328" s="55">
        <v>8</v>
      </c>
      <c r="C11328" s="55" t="s">
        <v>38628</v>
      </c>
      <c r="D11328" s="55" t="s">
        <v>4649</v>
      </c>
      <c r="E11328" s="55" t="s">
        <v>38629</v>
      </c>
      <c r="F11328" s="55" t="s">
        <v>4651</v>
      </c>
      <c r="G11328" s="55" t="s">
        <v>38630</v>
      </c>
      <c r="H11328" s="55">
        <v>0</v>
      </c>
    </row>
    <row r="11329" spans="1:8" ht="12.5" customHeight="1">
      <c r="A11329" s="55">
        <v>23218</v>
      </c>
      <c r="B11329" s="55">
        <v>8</v>
      </c>
      <c r="C11329" s="55" t="s">
        <v>38631</v>
      </c>
      <c r="D11329" s="55" t="s">
        <v>4649</v>
      </c>
      <c r="E11329" s="55" t="s">
        <v>38632</v>
      </c>
      <c r="F11329" s="55" t="s">
        <v>4651</v>
      </c>
      <c r="G11329" s="55" t="s">
        <v>38633</v>
      </c>
      <c r="H11329" s="55">
        <v>0</v>
      </c>
    </row>
    <row r="11330" spans="1:8" ht="12.5" customHeight="1">
      <c r="A11330" s="55">
        <v>23447</v>
      </c>
      <c r="B11330" s="55">
        <v>8</v>
      </c>
      <c r="C11330" s="55" t="s">
        <v>38634</v>
      </c>
      <c r="D11330" s="55" t="s">
        <v>4649</v>
      </c>
      <c r="E11330" s="55" t="s">
        <v>38635</v>
      </c>
      <c r="F11330" s="55" t="s">
        <v>4651</v>
      </c>
      <c r="G11330" s="55" t="s">
        <v>38636</v>
      </c>
      <c r="H11330" s="55">
        <v>0</v>
      </c>
    </row>
    <row r="11331" spans="1:8" ht="12.5" customHeight="1">
      <c r="A11331" s="55">
        <v>23624</v>
      </c>
      <c r="B11331" s="55">
        <v>8</v>
      </c>
      <c r="C11331" s="55" t="s">
        <v>38637</v>
      </c>
      <c r="D11331" s="55" t="s">
        <v>4649</v>
      </c>
      <c r="E11331" s="55" t="s">
        <v>38638</v>
      </c>
      <c r="F11331" s="55" t="s">
        <v>4651</v>
      </c>
      <c r="G11331" s="55" t="s">
        <v>38639</v>
      </c>
      <c r="H11331" s="55">
        <v>0</v>
      </c>
    </row>
    <row r="11332" spans="1:8" ht="12.5" customHeight="1">
      <c r="A11332" s="55">
        <v>23903</v>
      </c>
      <c r="B11332" s="55">
        <v>8</v>
      </c>
      <c r="C11332" s="55" t="s">
        <v>38640</v>
      </c>
      <c r="D11332" s="55" t="s">
        <v>4649</v>
      </c>
      <c r="E11332" s="55" t="s">
        <v>38641</v>
      </c>
      <c r="F11332" s="55" t="s">
        <v>4651</v>
      </c>
      <c r="G11332" s="55" t="s">
        <v>38642</v>
      </c>
      <c r="H11332" s="55">
        <v>0</v>
      </c>
    </row>
    <row r="11333" spans="1:8" ht="12.5" customHeight="1">
      <c r="A11333" s="55">
        <v>24108</v>
      </c>
      <c r="B11333" s="55">
        <v>8</v>
      </c>
      <c r="C11333" s="55" t="s">
        <v>38643</v>
      </c>
      <c r="D11333" s="55" t="s">
        <v>4649</v>
      </c>
      <c r="E11333" s="55" t="s">
        <v>38644</v>
      </c>
      <c r="F11333" s="55" t="s">
        <v>4651</v>
      </c>
      <c r="G11333" s="55" t="s">
        <v>38645</v>
      </c>
      <c r="H11333" s="55">
        <v>0</v>
      </c>
    </row>
    <row r="11334" spans="1:8" ht="12.5" customHeight="1">
      <c r="A11334" s="55">
        <v>25297</v>
      </c>
      <c r="B11334" s="55">
        <v>8</v>
      </c>
      <c r="C11334" s="55" t="s">
        <v>38646</v>
      </c>
      <c r="D11334" s="55" t="s">
        <v>4649</v>
      </c>
      <c r="E11334" s="55" t="s">
        <v>38647</v>
      </c>
      <c r="F11334" s="55" t="s">
        <v>4651</v>
      </c>
      <c r="G11334" s="55" t="s">
        <v>38648</v>
      </c>
      <c r="H11334" s="55">
        <v>0</v>
      </c>
    </row>
    <row r="11335" spans="1:8" ht="12.5" customHeight="1">
      <c r="A11335" s="55">
        <v>25581</v>
      </c>
      <c r="B11335" s="55">
        <v>8</v>
      </c>
      <c r="C11335" s="55" t="s">
        <v>38649</v>
      </c>
      <c r="D11335" s="55" t="s">
        <v>4649</v>
      </c>
      <c r="E11335" s="55" t="s">
        <v>38650</v>
      </c>
      <c r="F11335" s="55" t="s">
        <v>4651</v>
      </c>
      <c r="G11335" s="55" t="s">
        <v>38651</v>
      </c>
      <c r="H11335" s="55">
        <v>0</v>
      </c>
    </row>
    <row r="11336" spans="1:8" ht="12.5" customHeight="1">
      <c r="A11336" s="55">
        <v>25610</v>
      </c>
      <c r="B11336" s="55">
        <v>8</v>
      </c>
      <c r="C11336" s="55" t="s">
        <v>38652</v>
      </c>
      <c r="D11336" s="55" t="s">
        <v>4649</v>
      </c>
      <c r="E11336" s="55" t="s">
        <v>38653</v>
      </c>
      <c r="F11336" s="55" t="s">
        <v>4651</v>
      </c>
      <c r="G11336" s="55" t="s">
        <v>38654</v>
      </c>
      <c r="H11336" s="55">
        <v>0</v>
      </c>
    </row>
    <row r="11337" spans="1:8" ht="12.5" customHeight="1">
      <c r="A11337" s="55">
        <v>25680</v>
      </c>
      <c r="B11337" s="55">
        <v>8</v>
      </c>
      <c r="C11337" s="55" t="s">
        <v>38655</v>
      </c>
      <c r="D11337" s="55" t="s">
        <v>4649</v>
      </c>
      <c r="E11337" s="55" t="s">
        <v>38656</v>
      </c>
      <c r="F11337" s="55" t="s">
        <v>4651</v>
      </c>
      <c r="G11337" s="55" t="s">
        <v>38657</v>
      </c>
      <c r="H11337" s="55">
        <v>0</v>
      </c>
    </row>
    <row r="11338" spans="1:8" ht="12.5" customHeight="1">
      <c r="A11338" s="55">
        <v>26845</v>
      </c>
      <c r="B11338" s="55">
        <v>8</v>
      </c>
      <c r="C11338" s="55" t="s">
        <v>38658</v>
      </c>
      <c r="D11338" s="55" t="s">
        <v>4649</v>
      </c>
      <c r="E11338" s="55" t="s">
        <v>38659</v>
      </c>
      <c r="F11338" s="55" t="s">
        <v>4651</v>
      </c>
      <c r="G11338" s="55" t="s">
        <v>38660</v>
      </c>
      <c r="H11338" s="55">
        <v>0</v>
      </c>
    </row>
    <row r="11339" spans="1:8" ht="12.5" customHeight="1">
      <c r="A11339" s="55">
        <v>26875</v>
      </c>
      <c r="B11339" s="55">
        <v>8</v>
      </c>
      <c r="C11339" s="55" t="s">
        <v>38661</v>
      </c>
      <c r="D11339" s="55" t="s">
        <v>4649</v>
      </c>
      <c r="E11339" s="55" t="s">
        <v>38662</v>
      </c>
      <c r="F11339" s="55" t="s">
        <v>4651</v>
      </c>
      <c r="G11339" s="55" t="s">
        <v>38663</v>
      </c>
      <c r="H11339" s="55">
        <v>0</v>
      </c>
    </row>
    <row r="11340" spans="1:8" ht="12.5" customHeight="1">
      <c r="A11340" s="55">
        <v>27001</v>
      </c>
      <c r="B11340" s="55">
        <v>8</v>
      </c>
      <c r="C11340" s="55" t="s">
        <v>38664</v>
      </c>
      <c r="D11340" s="55" t="s">
        <v>4649</v>
      </c>
      <c r="E11340" s="55" t="s">
        <v>38665</v>
      </c>
      <c r="F11340" s="55" t="s">
        <v>4651</v>
      </c>
      <c r="G11340" s="55" t="s">
        <v>38666</v>
      </c>
      <c r="H11340" s="55">
        <v>0</v>
      </c>
    </row>
    <row r="11341" spans="1:8" ht="12.5" customHeight="1">
      <c r="A11341" s="55">
        <v>27003</v>
      </c>
      <c r="B11341" s="55">
        <v>8</v>
      </c>
      <c r="C11341" s="55" t="s">
        <v>38667</v>
      </c>
      <c r="D11341" s="55" t="s">
        <v>4649</v>
      </c>
      <c r="E11341" s="55" t="s">
        <v>38668</v>
      </c>
      <c r="F11341" s="55" t="s">
        <v>4651</v>
      </c>
      <c r="G11341" s="55" t="s">
        <v>38669</v>
      </c>
      <c r="H11341" s="55">
        <v>0</v>
      </c>
    </row>
    <row r="11342" spans="1:8" ht="12.5" customHeight="1">
      <c r="A11342" s="55">
        <v>27157</v>
      </c>
      <c r="B11342" s="55">
        <v>8</v>
      </c>
      <c r="C11342" s="55" t="s">
        <v>38670</v>
      </c>
      <c r="D11342" s="55" t="s">
        <v>4649</v>
      </c>
      <c r="E11342" s="55" t="s">
        <v>38671</v>
      </c>
      <c r="F11342" s="55" t="s">
        <v>4651</v>
      </c>
      <c r="G11342" s="55" t="s">
        <v>38672</v>
      </c>
      <c r="H11342" s="55">
        <v>0</v>
      </c>
    </row>
    <row r="11343" spans="1:8" ht="12.5" customHeight="1">
      <c r="A11343" s="55">
        <v>27172</v>
      </c>
      <c r="B11343" s="55">
        <v>8</v>
      </c>
      <c r="C11343" s="55" t="s">
        <v>38673</v>
      </c>
      <c r="D11343" s="55" t="s">
        <v>4649</v>
      </c>
      <c r="E11343" s="55" t="s">
        <v>38674</v>
      </c>
      <c r="F11343" s="55" t="s">
        <v>4651</v>
      </c>
      <c r="G11343" s="55" t="s">
        <v>38675</v>
      </c>
      <c r="H11343" s="55">
        <v>0</v>
      </c>
    </row>
    <row r="11344" spans="1:8" ht="12.5" customHeight="1">
      <c r="A11344" s="55">
        <v>27767</v>
      </c>
      <c r="B11344" s="55">
        <v>8</v>
      </c>
      <c r="C11344" s="55" t="s">
        <v>38676</v>
      </c>
      <c r="D11344" s="55" t="s">
        <v>4649</v>
      </c>
      <c r="E11344" s="55" t="s">
        <v>38677</v>
      </c>
      <c r="F11344" s="55" t="s">
        <v>4651</v>
      </c>
      <c r="G11344" s="55" t="s">
        <v>38678</v>
      </c>
      <c r="H11344" s="55">
        <v>0</v>
      </c>
    </row>
    <row r="11345" spans="1:8" ht="12.5" customHeight="1">
      <c r="A11345" s="55">
        <v>28566</v>
      </c>
      <c r="B11345" s="55">
        <v>8</v>
      </c>
      <c r="C11345" s="55" t="s">
        <v>38679</v>
      </c>
      <c r="D11345" s="55" t="s">
        <v>4649</v>
      </c>
      <c r="E11345" s="55" t="s">
        <v>38680</v>
      </c>
      <c r="F11345" s="55" t="s">
        <v>4651</v>
      </c>
      <c r="G11345" s="55" t="s">
        <v>38681</v>
      </c>
      <c r="H11345" s="55">
        <v>0</v>
      </c>
    </row>
    <row r="11346" spans="1:8" ht="12.5" customHeight="1">
      <c r="A11346" s="55">
        <v>11477</v>
      </c>
      <c r="B11346" s="55">
        <v>8</v>
      </c>
      <c r="C11346" s="55" t="s">
        <v>38682</v>
      </c>
      <c r="D11346" s="55" t="s">
        <v>4649</v>
      </c>
      <c r="E11346" s="55" t="s">
        <v>38683</v>
      </c>
      <c r="F11346" s="55" t="s">
        <v>4651</v>
      </c>
      <c r="G11346" s="55" t="s">
        <v>38684</v>
      </c>
      <c r="H11346" s="55">
        <v>0</v>
      </c>
    </row>
    <row r="11347" spans="1:8" ht="12.5" customHeight="1">
      <c r="A11347" s="55">
        <v>11602</v>
      </c>
      <c r="B11347" s="55">
        <v>8</v>
      </c>
      <c r="C11347" s="55" t="s">
        <v>38685</v>
      </c>
      <c r="D11347" s="55" t="s">
        <v>4649</v>
      </c>
      <c r="E11347" s="55" t="s">
        <v>38686</v>
      </c>
      <c r="F11347" s="55" t="s">
        <v>4651</v>
      </c>
      <c r="G11347" s="55" t="s">
        <v>38687</v>
      </c>
      <c r="H11347" s="55">
        <v>0</v>
      </c>
    </row>
    <row r="11348" spans="1:8" ht="12.5" customHeight="1">
      <c r="A11348" s="55">
        <v>12270</v>
      </c>
      <c r="B11348" s="55">
        <v>8</v>
      </c>
      <c r="C11348" s="55" t="s">
        <v>38688</v>
      </c>
      <c r="D11348" s="55" t="s">
        <v>4649</v>
      </c>
      <c r="E11348" s="55" t="s">
        <v>38689</v>
      </c>
      <c r="F11348" s="55" t="s">
        <v>4651</v>
      </c>
      <c r="G11348" s="55" t="s">
        <v>38690</v>
      </c>
      <c r="H11348" s="55">
        <v>0</v>
      </c>
    </row>
    <row r="11349" spans="1:8" ht="12.5" customHeight="1">
      <c r="A11349" s="55">
        <v>12327</v>
      </c>
      <c r="B11349" s="55">
        <v>8</v>
      </c>
      <c r="C11349" s="55" t="s">
        <v>38691</v>
      </c>
      <c r="D11349" s="55" t="s">
        <v>4649</v>
      </c>
      <c r="E11349" s="55" t="s">
        <v>38692</v>
      </c>
      <c r="F11349" s="55" t="s">
        <v>4651</v>
      </c>
      <c r="G11349" s="55" t="s">
        <v>38693</v>
      </c>
      <c r="H11349" s="55">
        <v>0</v>
      </c>
    </row>
    <row r="11350" spans="1:8" ht="12.5" customHeight="1">
      <c r="A11350" s="55">
        <v>12507</v>
      </c>
      <c r="B11350" s="55">
        <v>8</v>
      </c>
      <c r="C11350" s="55" t="s">
        <v>38694</v>
      </c>
      <c r="D11350" s="55" t="s">
        <v>4649</v>
      </c>
      <c r="E11350" s="55" t="s">
        <v>38695</v>
      </c>
      <c r="F11350" s="55" t="s">
        <v>4651</v>
      </c>
      <c r="G11350" s="55" t="s">
        <v>38696</v>
      </c>
      <c r="H11350" s="55">
        <v>0</v>
      </c>
    </row>
    <row r="11351" spans="1:8" ht="12.5" customHeight="1">
      <c r="A11351" s="55">
        <v>12712</v>
      </c>
      <c r="B11351" s="55">
        <v>8</v>
      </c>
      <c r="C11351" s="55" t="s">
        <v>38697</v>
      </c>
      <c r="D11351" s="55" t="s">
        <v>4649</v>
      </c>
      <c r="E11351" s="55" t="s">
        <v>38698</v>
      </c>
      <c r="F11351" s="55" t="s">
        <v>4651</v>
      </c>
      <c r="G11351" s="55" t="s">
        <v>38699</v>
      </c>
      <c r="H11351" s="55">
        <v>0</v>
      </c>
    </row>
    <row r="11352" spans="1:8" ht="12.5" customHeight="1">
      <c r="A11352" s="55">
        <v>12725</v>
      </c>
      <c r="B11352" s="55">
        <v>8</v>
      </c>
      <c r="C11352" s="55" t="s">
        <v>38700</v>
      </c>
      <c r="D11352" s="55" t="s">
        <v>4649</v>
      </c>
      <c r="E11352" s="55" t="s">
        <v>38701</v>
      </c>
      <c r="F11352" s="55" t="s">
        <v>4651</v>
      </c>
      <c r="G11352" s="55" t="s">
        <v>38702</v>
      </c>
      <c r="H11352" s="55">
        <v>0</v>
      </c>
    </row>
    <row r="11353" spans="1:8" ht="12.5" customHeight="1">
      <c r="A11353" s="55">
        <v>12828</v>
      </c>
      <c r="B11353" s="55">
        <v>8</v>
      </c>
      <c r="C11353" s="55" t="s">
        <v>38703</v>
      </c>
      <c r="D11353" s="55" t="s">
        <v>4649</v>
      </c>
      <c r="E11353" s="55" t="s">
        <v>38704</v>
      </c>
      <c r="F11353" s="55" t="s">
        <v>4651</v>
      </c>
      <c r="G11353" s="55" t="s">
        <v>38705</v>
      </c>
      <c r="H11353" s="55">
        <v>0</v>
      </c>
    </row>
    <row r="11354" spans="1:8" ht="12.5" customHeight="1">
      <c r="A11354" s="55">
        <v>12870</v>
      </c>
      <c r="B11354" s="55">
        <v>8</v>
      </c>
      <c r="C11354" s="55" t="s">
        <v>38706</v>
      </c>
      <c r="D11354" s="55" t="s">
        <v>4649</v>
      </c>
      <c r="E11354" s="55" t="s">
        <v>38707</v>
      </c>
      <c r="F11354" s="55" t="s">
        <v>4651</v>
      </c>
      <c r="G11354" s="55" t="s">
        <v>38708</v>
      </c>
      <c r="H11354" s="55">
        <v>0</v>
      </c>
    </row>
    <row r="11355" spans="1:8" ht="12.5" customHeight="1">
      <c r="A11355" s="55">
        <v>13502</v>
      </c>
      <c r="B11355" s="55">
        <v>8</v>
      </c>
      <c r="C11355" s="55" t="s">
        <v>38709</v>
      </c>
      <c r="D11355" s="55" t="s">
        <v>4649</v>
      </c>
      <c r="E11355" s="55" t="s">
        <v>38710</v>
      </c>
      <c r="F11355" s="55" t="s">
        <v>4651</v>
      </c>
      <c r="G11355" s="55" t="s">
        <v>38711</v>
      </c>
      <c r="H11355" s="55">
        <v>0</v>
      </c>
    </row>
    <row r="11356" spans="1:8" ht="12.5" customHeight="1">
      <c r="A11356" s="55">
        <v>13569</v>
      </c>
      <c r="B11356" s="55">
        <v>8</v>
      </c>
      <c r="C11356" s="55" t="s">
        <v>38712</v>
      </c>
      <c r="D11356" s="55" t="s">
        <v>4649</v>
      </c>
      <c r="E11356" s="55" t="s">
        <v>38713</v>
      </c>
      <c r="F11356" s="55" t="s">
        <v>4651</v>
      </c>
      <c r="G11356" s="55" t="s">
        <v>38714</v>
      </c>
      <c r="H11356" s="55">
        <v>0</v>
      </c>
    </row>
    <row r="11357" spans="1:8" ht="12.5" customHeight="1">
      <c r="A11357" s="55">
        <v>14811</v>
      </c>
      <c r="B11357" s="55">
        <v>8</v>
      </c>
      <c r="C11357" s="55" t="s">
        <v>38715</v>
      </c>
      <c r="D11357" s="55" t="s">
        <v>4649</v>
      </c>
      <c r="E11357" s="55" t="s">
        <v>38716</v>
      </c>
      <c r="F11357" s="55" t="s">
        <v>4651</v>
      </c>
      <c r="G11357" s="55" t="s">
        <v>38717</v>
      </c>
      <c r="H11357" s="55">
        <v>0</v>
      </c>
    </row>
    <row r="11358" spans="1:8" ht="12.5" customHeight="1">
      <c r="A11358" s="55">
        <v>14822</v>
      </c>
      <c r="B11358" s="55">
        <v>8</v>
      </c>
      <c r="C11358" s="55" t="s">
        <v>38718</v>
      </c>
      <c r="D11358" s="55" t="s">
        <v>4649</v>
      </c>
      <c r="E11358" s="55" t="s">
        <v>38719</v>
      </c>
      <c r="F11358" s="55" t="s">
        <v>4651</v>
      </c>
      <c r="G11358" s="55" t="s">
        <v>38720</v>
      </c>
      <c r="H11358" s="55">
        <v>0</v>
      </c>
    </row>
    <row r="11359" spans="1:8" ht="12.5" customHeight="1">
      <c r="A11359" s="55">
        <v>14825</v>
      </c>
      <c r="B11359" s="55">
        <v>8</v>
      </c>
      <c r="C11359" s="55" t="s">
        <v>38721</v>
      </c>
      <c r="D11359" s="55" t="s">
        <v>4649</v>
      </c>
      <c r="E11359" s="55" t="s">
        <v>38722</v>
      </c>
      <c r="F11359" s="55" t="s">
        <v>4651</v>
      </c>
      <c r="G11359" s="55" t="s">
        <v>38723</v>
      </c>
      <c r="H11359" s="55">
        <v>0</v>
      </c>
    </row>
    <row r="11360" spans="1:8" ht="12.5" customHeight="1">
      <c r="A11360" s="55">
        <v>17629</v>
      </c>
      <c r="B11360" s="55">
        <v>8</v>
      </c>
      <c r="C11360" s="55" t="s">
        <v>38724</v>
      </c>
      <c r="D11360" s="55" t="s">
        <v>4649</v>
      </c>
      <c r="E11360" s="55" t="s">
        <v>38725</v>
      </c>
      <c r="F11360" s="55" t="s">
        <v>4651</v>
      </c>
      <c r="G11360" s="55" t="s">
        <v>38726</v>
      </c>
      <c r="H11360" s="55">
        <v>0</v>
      </c>
    </row>
    <row r="11361" spans="1:8" ht="12.5" customHeight="1">
      <c r="A11361" s="55">
        <v>17986</v>
      </c>
      <c r="B11361" s="55">
        <v>8</v>
      </c>
      <c r="C11361" s="55" t="s">
        <v>38727</v>
      </c>
      <c r="D11361" s="55" t="s">
        <v>4649</v>
      </c>
      <c r="E11361" s="55" t="s">
        <v>38728</v>
      </c>
      <c r="F11361" s="55" t="s">
        <v>4651</v>
      </c>
      <c r="G11361" s="55" t="s">
        <v>38729</v>
      </c>
      <c r="H11361" s="55">
        <v>0</v>
      </c>
    </row>
    <row r="11362" spans="1:8" ht="12.5" customHeight="1">
      <c r="A11362" s="55">
        <v>19368</v>
      </c>
      <c r="B11362" s="55">
        <v>8</v>
      </c>
      <c r="C11362" s="55" t="s">
        <v>38730</v>
      </c>
      <c r="D11362" s="55" t="s">
        <v>4649</v>
      </c>
      <c r="E11362" s="55" t="s">
        <v>38731</v>
      </c>
      <c r="F11362" s="55" t="s">
        <v>4651</v>
      </c>
      <c r="G11362" s="55" t="s">
        <v>38732</v>
      </c>
      <c r="H11362" s="55">
        <v>0</v>
      </c>
    </row>
    <row r="11363" spans="1:8" ht="12.5" customHeight="1">
      <c r="A11363" s="55">
        <v>19909</v>
      </c>
      <c r="B11363" s="55">
        <v>8</v>
      </c>
      <c r="C11363" s="55" t="s">
        <v>38733</v>
      </c>
      <c r="D11363" s="55" t="s">
        <v>4649</v>
      </c>
      <c r="E11363" s="55" t="s">
        <v>38734</v>
      </c>
      <c r="F11363" s="55" t="s">
        <v>4651</v>
      </c>
      <c r="G11363" s="55" t="s">
        <v>38735</v>
      </c>
      <c r="H11363" s="55">
        <v>0</v>
      </c>
    </row>
    <row r="11364" spans="1:8" ht="12.5" customHeight="1">
      <c r="A11364" s="55">
        <v>20799</v>
      </c>
      <c r="B11364" s="55">
        <v>8</v>
      </c>
      <c r="C11364" s="55" t="s">
        <v>38736</v>
      </c>
      <c r="D11364" s="55" t="s">
        <v>4649</v>
      </c>
      <c r="E11364" s="55" t="s">
        <v>38737</v>
      </c>
      <c r="F11364" s="55" t="s">
        <v>4651</v>
      </c>
      <c r="G11364" s="55" t="s">
        <v>38738</v>
      </c>
      <c r="H11364" s="55">
        <v>0</v>
      </c>
    </row>
    <row r="11365" spans="1:8" ht="12.5" customHeight="1">
      <c r="A11365" s="55">
        <v>20916</v>
      </c>
      <c r="B11365" s="55">
        <v>8</v>
      </c>
      <c r="C11365" s="55" t="s">
        <v>38739</v>
      </c>
      <c r="D11365" s="55" t="s">
        <v>4649</v>
      </c>
      <c r="E11365" s="55" t="s">
        <v>38740</v>
      </c>
      <c r="F11365" s="55" t="s">
        <v>4651</v>
      </c>
      <c r="G11365" s="55" t="s">
        <v>38741</v>
      </c>
      <c r="H11365" s="55">
        <v>0</v>
      </c>
    </row>
    <row r="11366" spans="1:8" ht="12.5" customHeight="1">
      <c r="A11366" s="55">
        <v>21009</v>
      </c>
      <c r="B11366" s="55">
        <v>8</v>
      </c>
      <c r="C11366" s="55" t="s">
        <v>38742</v>
      </c>
      <c r="D11366" s="55" t="s">
        <v>4649</v>
      </c>
      <c r="E11366" s="55" t="s">
        <v>38743</v>
      </c>
      <c r="F11366" s="55" t="s">
        <v>4651</v>
      </c>
      <c r="G11366" s="55" t="s">
        <v>38744</v>
      </c>
      <c r="H11366" s="55">
        <v>0</v>
      </c>
    </row>
    <row r="11367" spans="1:8" ht="12.5" customHeight="1">
      <c r="A11367" s="55">
        <v>22398</v>
      </c>
      <c r="B11367" s="55">
        <v>8</v>
      </c>
      <c r="C11367" s="55" t="s">
        <v>38745</v>
      </c>
      <c r="D11367" s="55" t="s">
        <v>4649</v>
      </c>
      <c r="E11367" s="55" t="s">
        <v>38746</v>
      </c>
      <c r="F11367" s="55" t="s">
        <v>4651</v>
      </c>
      <c r="G11367" s="55" t="s">
        <v>38747</v>
      </c>
      <c r="H11367" s="55">
        <v>0</v>
      </c>
    </row>
    <row r="11368" spans="1:8" ht="12.5" customHeight="1">
      <c r="A11368" s="55">
        <v>22674</v>
      </c>
      <c r="B11368" s="55">
        <v>8</v>
      </c>
      <c r="C11368" s="55" t="s">
        <v>38748</v>
      </c>
      <c r="D11368" s="55" t="s">
        <v>4649</v>
      </c>
      <c r="E11368" s="55" t="s">
        <v>38749</v>
      </c>
      <c r="F11368" s="55" t="s">
        <v>4651</v>
      </c>
      <c r="G11368" s="55" t="s">
        <v>38750</v>
      </c>
      <c r="H11368" s="55">
        <v>0</v>
      </c>
    </row>
    <row r="11369" spans="1:8" ht="12.5" customHeight="1">
      <c r="A11369" s="55">
        <v>22701</v>
      </c>
      <c r="B11369" s="55">
        <v>8</v>
      </c>
      <c r="C11369" s="55" t="s">
        <v>38751</v>
      </c>
      <c r="D11369" s="55" t="s">
        <v>4649</v>
      </c>
      <c r="E11369" s="55" t="s">
        <v>38752</v>
      </c>
      <c r="F11369" s="55" t="s">
        <v>4651</v>
      </c>
      <c r="G11369" s="55" t="s">
        <v>38753</v>
      </c>
      <c r="H11369" s="55">
        <v>0</v>
      </c>
    </row>
    <row r="11370" spans="1:8" ht="12.5" customHeight="1">
      <c r="A11370" s="55">
        <v>22834</v>
      </c>
      <c r="B11370" s="55">
        <v>8</v>
      </c>
      <c r="C11370" s="55" t="s">
        <v>38754</v>
      </c>
      <c r="D11370" s="55" t="s">
        <v>4649</v>
      </c>
      <c r="E11370" s="55" t="s">
        <v>38755</v>
      </c>
      <c r="F11370" s="55" t="s">
        <v>4651</v>
      </c>
      <c r="G11370" s="55" t="s">
        <v>38756</v>
      </c>
      <c r="H11370" s="55">
        <v>0</v>
      </c>
    </row>
    <row r="11371" spans="1:8" ht="12.5" customHeight="1">
      <c r="A11371" s="55">
        <v>24077</v>
      </c>
      <c r="B11371" s="55">
        <v>8</v>
      </c>
      <c r="C11371" s="55" t="s">
        <v>38757</v>
      </c>
      <c r="D11371" s="55" t="s">
        <v>4649</v>
      </c>
      <c r="E11371" s="55" t="s">
        <v>38758</v>
      </c>
      <c r="F11371" s="55" t="s">
        <v>4651</v>
      </c>
      <c r="G11371" s="55" t="s">
        <v>38759</v>
      </c>
      <c r="H11371" s="55">
        <v>0</v>
      </c>
    </row>
    <row r="11372" spans="1:8" ht="12.5" customHeight="1">
      <c r="A11372" s="55">
        <v>25571</v>
      </c>
      <c r="B11372" s="55">
        <v>8</v>
      </c>
      <c r="C11372" s="55" t="s">
        <v>38760</v>
      </c>
      <c r="D11372" s="55" t="s">
        <v>4649</v>
      </c>
      <c r="E11372" s="55" t="s">
        <v>38761</v>
      </c>
      <c r="F11372" s="55" t="s">
        <v>4651</v>
      </c>
      <c r="G11372" s="55" t="s">
        <v>38762</v>
      </c>
      <c r="H11372" s="55">
        <v>0</v>
      </c>
    </row>
    <row r="11373" spans="1:8" ht="12.5" customHeight="1">
      <c r="A11373" s="55">
        <v>26414</v>
      </c>
      <c r="B11373" s="55">
        <v>8</v>
      </c>
      <c r="C11373" s="55" t="s">
        <v>38763</v>
      </c>
      <c r="D11373" s="55" t="s">
        <v>4649</v>
      </c>
      <c r="E11373" s="55" t="s">
        <v>38764</v>
      </c>
      <c r="F11373" s="55" t="s">
        <v>4651</v>
      </c>
      <c r="G11373" s="55" t="s">
        <v>38765</v>
      </c>
      <c r="H11373" s="55">
        <v>0</v>
      </c>
    </row>
    <row r="11374" spans="1:8" ht="12.5" customHeight="1">
      <c r="A11374" s="55">
        <v>26829</v>
      </c>
      <c r="B11374" s="55">
        <v>8</v>
      </c>
      <c r="C11374" s="55" t="s">
        <v>38766</v>
      </c>
      <c r="D11374" s="55" t="s">
        <v>4649</v>
      </c>
      <c r="E11374" s="55" t="s">
        <v>38767</v>
      </c>
      <c r="F11374" s="55" t="s">
        <v>4651</v>
      </c>
      <c r="G11374" s="55" t="s">
        <v>38768</v>
      </c>
      <c r="H11374" s="55">
        <v>0</v>
      </c>
    </row>
    <row r="11375" spans="1:8" ht="12.5" customHeight="1">
      <c r="A11375" s="55">
        <v>26852</v>
      </c>
      <c r="B11375" s="55">
        <v>8</v>
      </c>
      <c r="C11375" s="55" t="s">
        <v>38769</v>
      </c>
      <c r="D11375" s="55" t="s">
        <v>4649</v>
      </c>
      <c r="E11375" s="55" t="s">
        <v>38770</v>
      </c>
      <c r="F11375" s="55" t="s">
        <v>4651</v>
      </c>
      <c r="G11375" s="55" t="s">
        <v>38771</v>
      </c>
      <c r="H11375" s="55">
        <v>0</v>
      </c>
    </row>
    <row r="11376" spans="1:8" ht="12.5" customHeight="1">
      <c r="A11376" s="55">
        <v>27333</v>
      </c>
      <c r="B11376" s="55">
        <v>8</v>
      </c>
      <c r="C11376" s="55" t="s">
        <v>38772</v>
      </c>
      <c r="D11376" s="55" t="s">
        <v>4649</v>
      </c>
      <c r="E11376" s="55" t="s">
        <v>38773</v>
      </c>
      <c r="F11376" s="55" t="s">
        <v>4651</v>
      </c>
      <c r="G11376" s="55" t="s">
        <v>38774</v>
      </c>
      <c r="H11376" s="55">
        <v>0</v>
      </c>
    </row>
    <row r="11377" spans="1:8" ht="12.5" customHeight="1">
      <c r="A11377" s="55">
        <v>27843</v>
      </c>
      <c r="B11377" s="55">
        <v>8</v>
      </c>
      <c r="C11377" s="55" t="s">
        <v>38775</v>
      </c>
      <c r="D11377" s="55" t="s">
        <v>4649</v>
      </c>
      <c r="E11377" s="55" t="s">
        <v>38776</v>
      </c>
      <c r="F11377" s="55" t="s">
        <v>4651</v>
      </c>
      <c r="G11377" s="55" t="s">
        <v>38777</v>
      </c>
      <c r="H11377" s="55">
        <v>0</v>
      </c>
    </row>
    <row r="11378" spans="1:8" ht="12.5" customHeight="1">
      <c r="A11378" s="55">
        <v>28400</v>
      </c>
      <c r="B11378" s="55">
        <v>8</v>
      </c>
      <c r="C11378" s="55" t="s">
        <v>38778</v>
      </c>
      <c r="D11378" s="55" t="s">
        <v>4649</v>
      </c>
      <c r="E11378" s="55" t="s">
        <v>38779</v>
      </c>
      <c r="F11378" s="55" t="s">
        <v>4651</v>
      </c>
      <c r="G11378" s="55" t="s">
        <v>38780</v>
      </c>
      <c r="H11378" s="55">
        <v>0</v>
      </c>
    </row>
    <row r="11379" spans="1:8" ht="12.5" customHeight="1">
      <c r="A11379" s="55">
        <v>28430</v>
      </c>
      <c r="B11379" s="55">
        <v>8</v>
      </c>
      <c r="C11379" s="55" t="s">
        <v>38781</v>
      </c>
      <c r="D11379" s="55" t="s">
        <v>4649</v>
      </c>
      <c r="E11379" s="55" t="s">
        <v>38782</v>
      </c>
      <c r="F11379" s="55" t="s">
        <v>4651</v>
      </c>
      <c r="G11379" s="55" t="s">
        <v>38783</v>
      </c>
      <c r="H11379" s="55">
        <v>0</v>
      </c>
    </row>
    <row r="11380" spans="1:8" ht="12.5" customHeight="1">
      <c r="A11380" s="55">
        <v>28472</v>
      </c>
      <c r="B11380" s="55">
        <v>8</v>
      </c>
      <c r="C11380" s="55" t="s">
        <v>38784</v>
      </c>
      <c r="D11380" s="55" t="s">
        <v>4649</v>
      </c>
      <c r="E11380" s="55" t="s">
        <v>38785</v>
      </c>
      <c r="F11380" s="55" t="s">
        <v>4651</v>
      </c>
      <c r="G11380" s="55" t="s">
        <v>38786</v>
      </c>
      <c r="H11380" s="55">
        <v>0</v>
      </c>
    </row>
    <row r="11381" spans="1:8" ht="12.5" customHeight="1">
      <c r="A11381" s="55">
        <v>28565</v>
      </c>
      <c r="B11381" s="55">
        <v>8</v>
      </c>
      <c r="C11381" s="55" t="s">
        <v>38787</v>
      </c>
      <c r="D11381" s="55" t="s">
        <v>4649</v>
      </c>
      <c r="E11381" s="55" t="s">
        <v>38788</v>
      </c>
      <c r="F11381" s="55" t="s">
        <v>4651</v>
      </c>
      <c r="G11381" s="55" t="s">
        <v>38789</v>
      </c>
      <c r="H11381" s="55">
        <v>0</v>
      </c>
    </row>
    <row r="11382" spans="1:8" ht="12.5" customHeight="1">
      <c r="A11382" s="55">
        <v>29363</v>
      </c>
      <c r="B11382" s="55">
        <v>8</v>
      </c>
      <c r="C11382" s="55" t="s">
        <v>38790</v>
      </c>
      <c r="D11382" s="55" t="s">
        <v>4649</v>
      </c>
      <c r="E11382" s="55" t="s">
        <v>38791</v>
      </c>
      <c r="F11382" s="55" t="s">
        <v>4651</v>
      </c>
      <c r="G11382" s="55" t="s">
        <v>38792</v>
      </c>
      <c r="H11382" s="55">
        <v>0</v>
      </c>
    </row>
    <row r="11383" spans="1:8" ht="12.5" customHeight="1">
      <c r="A11383" s="55">
        <v>29410</v>
      </c>
      <c r="B11383" s="55">
        <v>8</v>
      </c>
      <c r="C11383" s="55" t="s">
        <v>38793</v>
      </c>
      <c r="D11383" s="55" t="s">
        <v>4649</v>
      </c>
      <c r="E11383" s="55" t="s">
        <v>38794</v>
      </c>
      <c r="F11383" s="55" t="s">
        <v>4651</v>
      </c>
      <c r="G11383" s="55" t="s">
        <v>38795</v>
      </c>
      <c r="H11383" s="55">
        <v>0</v>
      </c>
    </row>
    <row r="11384" spans="1:8" ht="12.5" customHeight="1">
      <c r="A11384" s="55">
        <v>29435</v>
      </c>
      <c r="B11384" s="55">
        <v>8</v>
      </c>
      <c r="C11384" s="55" t="s">
        <v>38796</v>
      </c>
      <c r="D11384" s="55" t="s">
        <v>4649</v>
      </c>
      <c r="E11384" s="55" t="s">
        <v>38797</v>
      </c>
      <c r="F11384" s="55" t="s">
        <v>4651</v>
      </c>
      <c r="G11384" s="55" t="s">
        <v>38798</v>
      </c>
      <c r="H11384" s="55">
        <v>0</v>
      </c>
    </row>
    <row r="11385" spans="1:8" ht="12.5" customHeight="1">
      <c r="A11385" s="55">
        <v>11598</v>
      </c>
      <c r="B11385" s="55">
        <v>8</v>
      </c>
      <c r="C11385" s="55" t="s">
        <v>38799</v>
      </c>
      <c r="D11385" s="55" t="s">
        <v>4649</v>
      </c>
      <c r="E11385" s="55" t="s">
        <v>38800</v>
      </c>
      <c r="F11385" s="55" t="s">
        <v>4651</v>
      </c>
      <c r="G11385" s="55" t="s">
        <v>38801</v>
      </c>
      <c r="H11385" s="55">
        <v>0</v>
      </c>
    </row>
    <row r="11386" spans="1:8" ht="12.5" customHeight="1">
      <c r="A11386" s="55">
        <v>12238</v>
      </c>
      <c r="B11386" s="55">
        <v>8</v>
      </c>
      <c r="C11386" s="55" t="s">
        <v>38802</v>
      </c>
      <c r="D11386" s="55" t="s">
        <v>4649</v>
      </c>
      <c r="E11386" s="55" t="s">
        <v>38803</v>
      </c>
      <c r="F11386" s="55" t="s">
        <v>4651</v>
      </c>
      <c r="G11386" s="55" t="s">
        <v>38804</v>
      </c>
      <c r="H11386" s="55">
        <v>0</v>
      </c>
    </row>
    <row r="11387" spans="1:8" ht="12.5" customHeight="1">
      <c r="A11387" s="55">
        <v>12407</v>
      </c>
      <c r="B11387" s="55">
        <v>8</v>
      </c>
      <c r="C11387" s="55" t="s">
        <v>38805</v>
      </c>
      <c r="D11387" s="55" t="s">
        <v>4649</v>
      </c>
      <c r="E11387" s="55" t="s">
        <v>38806</v>
      </c>
      <c r="F11387" s="55" t="s">
        <v>4651</v>
      </c>
      <c r="G11387" s="55" t="s">
        <v>38807</v>
      </c>
      <c r="H11387" s="55">
        <v>0</v>
      </c>
    </row>
    <row r="11388" spans="1:8" ht="12.5" customHeight="1">
      <c r="A11388" s="55">
        <v>13542</v>
      </c>
      <c r="B11388" s="55">
        <v>8</v>
      </c>
      <c r="C11388" s="55" t="s">
        <v>38808</v>
      </c>
      <c r="D11388" s="55" t="s">
        <v>4649</v>
      </c>
      <c r="E11388" s="55" t="s">
        <v>38809</v>
      </c>
      <c r="F11388" s="55" t="s">
        <v>4651</v>
      </c>
      <c r="G11388" s="55" t="s">
        <v>38810</v>
      </c>
      <c r="H11388" s="55">
        <v>0</v>
      </c>
    </row>
    <row r="11389" spans="1:8" ht="12.5" customHeight="1">
      <c r="A11389" s="55">
        <v>13795</v>
      </c>
      <c r="B11389" s="55">
        <v>8</v>
      </c>
      <c r="C11389" s="55" t="s">
        <v>38811</v>
      </c>
      <c r="D11389" s="55" t="s">
        <v>4649</v>
      </c>
      <c r="E11389" s="55" t="s">
        <v>38812</v>
      </c>
      <c r="F11389" s="55" t="s">
        <v>4651</v>
      </c>
      <c r="G11389" s="55" t="s">
        <v>38813</v>
      </c>
      <c r="H11389" s="55">
        <v>0</v>
      </c>
    </row>
    <row r="11390" spans="1:8" ht="12.5" customHeight="1">
      <c r="A11390" s="55">
        <v>15458</v>
      </c>
      <c r="B11390" s="55">
        <v>8</v>
      </c>
      <c r="C11390" s="55" t="s">
        <v>38814</v>
      </c>
      <c r="D11390" s="55" t="s">
        <v>4649</v>
      </c>
      <c r="E11390" s="55" t="s">
        <v>38815</v>
      </c>
      <c r="F11390" s="55" t="s">
        <v>4651</v>
      </c>
      <c r="G11390" s="55" t="s">
        <v>38816</v>
      </c>
      <c r="H11390" s="55">
        <v>0</v>
      </c>
    </row>
    <row r="11391" spans="1:8" ht="12.5" customHeight="1">
      <c r="A11391" s="55">
        <v>16044</v>
      </c>
      <c r="B11391" s="55">
        <v>8</v>
      </c>
      <c r="C11391" s="55" t="s">
        <v>38817</v>
      </c>
      <c r="D11391" s="55" t="s">
        <v>4649</v>
      </c>
      <c r="E11391" s="55" t="s">
        <v>38818</v>
      </c>
      <c r="F11391" s="55" t="s">
        <v>4651</v>
      </c>
      <c r="G11391" s="55" t="s">
        <v>38819</v>
      </c>
      <c r="H11391" s="55">
        <v>0</v>
      </c>
    </row>
    <row r="11392" spans="1:8" ht="12.5" customHeight="1">
      <c r="A11392" s="55">
        <v>16448</v>
      </c>
      <c r="B11392" s="55">
        <v>8</v>
      </c>
      <c r="C11392" s="55" t="s">
        <v>38820</v>
      </c>
      <c r="D11392" s="55" t="s">
        <v>4649</v>
      </c>
      <c r="E11392" s="55" t="s">
        <v>38821</v>
      </c>
      <c r="F11392" s="55" t="s">
        <v>4651</v>
      </c>
      <c r="G11392" s="55" t="s">
        <v>38822</v>
      </c>
      <c r="H11392" s="55">
        <v>0</v>
      </c>
    </row>
    <row r="11393" spans="1:8" ht="12.5" customHeight="1">
      <c r="A11393" s="55">
        <v>17100</v>
      </c>
      <c r="B11393" s="55">
        <v>8</v>
      </c>
      <c r="C11393" s="55" t="s">
        <v>38823</v>
      </c>
      <c r="D11393" s="55" t="s">
        <v>4649</v>
      </c>
      <c r="E11393" s="55" t="s">
        <v>38824</v>
      </c>
      <c r="F11393" s="55" t="s">
        <v>4651</v>
      </c>
      <c r="G11393" s="55" t="s">
        <v>38825</v>
      </c>
      <c r="H11393" s="55">
        <v>0</v>
      </c>
    </row>
    <row r="11394" spans="1:8" ht="12.5" customHeight="1">
      <c r="A11394" s="55">
        <v>17781</v>
      </c>
      <c r="B11394" s="55">
        <v>8</v>
      </c>
      <c r="C11394" s="55" t="s">
        <v>38826</v>
      </c>
      <c r="D11394" s="55" t="s">
        <v>4649</v>
      </c>
      <c r="E11394" s="55" t="s">
        <v>38827</v>
      </c>
      <c r="F11394" s="55" t="s">
        <v>4651</v>
      </c>
      <c r="G11394" s="55" t="s">
        <v>38828</v>
      </c>
      <c r="H11394" s="55">
        <v>0</v>
      </c>
    </row>
    <row r="11395" spans="1:8" ht="12.5" customHeight="1">
      <c r="A11395" s="55">
        <v>18031</v>
      </c>
      <c r="B11395" s="55">
        <v>8</v>
      </c>
      <c r="C11395" s="55" t="s">
        <v>38829</v>
      </c>
      <c r="D11395" s="55" t="s">
        <v>4649</v>
      </c>
      <c r="E11395" s="55" t="s">
        <v>38830</v>
      </c>
      <c r="F11395" s="55" t="s">
        <v>4651</v>
      </c>
      <c r="G11395" s="55" t="s">
        <v>38831</v>
      </c>
      <c r="H11395" s="55">
        <v>0</v>
      </c>
    </row>
    <row r="11396" spans="1:8" ht="12.5" customHeight="1">
      <c r="A11396" s="55">
        <v>19340</v>
      </c>
      <c r="B11396" s="55">
        <v>8</v>
      </c>
      <c r="C11396" s="55" t="s">
        <v>38832</v>
      </c>
      <c r="D11396" s="55" t="s">
        <v>4649</v>
      </c>
      <c r="E11396" s="55" t="s">
        <v>38833</v>
      </c>
      <c r="F11396" s="55" t="s">
        <v>4651</v>
      </c>
      <c r="G11396" s="55" t="s">
        <v>38834</v>
      </c>
      <c r="H11396" s="55">
        <v>0</v>
      </c>
    </row>
    <row r="11397" spans="1:8" ht="12.5" customHeight="1">
      <c r="A11397" s="55">
        <v>20845</v>
      </c>
      <c r="B11397" s="55">
        <v>8</v>
      </c>
      <c r="C11397" s="55" t="s">
        <v>38835</v>
      </c>
      <c r="D11397" s="55" t="s">
        <v>4649</v>
      </c>
      <c r="E11397" s="55" t="s">
        <v>38836</v>
      </c>
      <c r="F11397" s="55" t="s">
        <v>4651</v>
      </c>
      <c r="G11397" s="55" t="s">
        <v>38837</v>
      </c>
      <c r="H11397" s="55">
        <v>0</v>
      </c>
    </row>
    <row r="11398" spans="1:8" ht="12.5" customHeight="1">
      <c r="A11398" s="55">
        <v>21075</v>
      </c>
      <c r="B11398" s="55">
        <v>8</v>
      </c>
      <c r="C11398" s="55" t="s">
        <v>38838</v>
      </c>
      <c r="D11398" s="55" t="s">
        <v>4649</v>
      </c>
      <c r="E11398" s="55" t="s">
        <v>38839</v>
      </c>
      <c r="F11398" s="55" t="s">
        <v>4651</v>
      </c>
      <c r="G11398" s="55" t="s">
        <v>38840</v>
      </c>
      <c r="H11398" s="55">
        <v>0</v>
      </c>
    </row>
    <row r="11399" spans="1:8" ht="12.5" customHeight="1">
      <c r="A11399" s="55">
        <v>22310</v>
      </c>
      <c r="B11399" s="55">
        <v>8</v>
      </c>
      <c r="C11399" s="55" t="s">
        <v>38841</v>
      </c>
      <c r="D11399" s="55" t="s">
        <v>4649</v>
      </c>
      <c r="E11399" s="55" t="s">
        <v>38842</v>
      </c>
      <c r="F11399" s="55" t="s">
        <v>4651</v>
      </c>
      <c r="G11399" s="55" t="s">
        <v>38843</v>
      </c>
      <c r="H11399" s="55">
        <v>0</v>
      </c>
    </row>
    <row r="11400" spans="1:8" ht="12.5" customHeight="1">
      <c r="A11400" s="55">
        <v>22610</v>
      </c>
      <c r="B11400" s="55">
        <v>8</v>
      </c>
      <c r="C11400" s="55" t="s">
        <v>38844</v>
      </c>
      <c r="D11400" s="55" t="s">
        <v>4649</v>
      </c>
      <c r="E11400" s="55" t="s">
        <v>38845</v>
      </c>
      <c r="F11400" s="55" t="s">
        <v>4651</v>
      </c>
      <c r="G11400" s="55" t="s">
        <v>38846</v>
      </c>
      <c r="H11400" s="55">
        <v>0</v>
      </c>
    </row>
    <row r="11401" spans="1:8" ht="12.5" customHeight="1">
      <c r="A11401" s="55">
        <v>22801</v>
      </c>
      <c r="B11401" s="55">
        <v>8</v>
      </c>
      <c r="C11401" s="55" t="s">
        <v>38847</v>
      </c>
      <c r="D11401" s="55" t="s">
        <v>4649</v>
      </c>
      <c r="E11401" s="55" t="s">
        <v>38848</v>
      </c>
      <c r="F11401" s="55" t="s">
        <v>4651</v>
      </c>
      <c r="G11401" s="55" t="s">
        <v>38849</v>
      </c>
      <c r="H11401" s="55">
        <v>0</v>
      </c>
    </row>
    <row r="11402" spans="1:8" ht="12.5" customHeight="1">
      <c r="A11402" s="55">
        <v>23226</v>
      </c>
      <c r="B11402" s="55">
        <v>8</v>
      </c>
      <c r="C11402" s="55" t="s">
        <v>38850</v>
      </c>
      <c r="D11402" s="55" t="s">
        <v>4649</v>
      </c>
      <c r="E11402" s="55" t="s">
        <v>38851</v>
      </c>
      <c r="F11402" s="55" t="s">
        <v>4651</v>
      </c>
      <c r="G11402" s="55" t="s">
        <v>38852</v>
      </c>
      <c r="H11402" s="55">
        <v>0</v>
      </c>
    </row>
    <row r="11403" spans="1:8" ht="12.5" customHeight="1">
      <c r="A11403" s="55">
        <v>24068</v>
      </c>
      <c r="B11403" s="55">
        <v>8</v>
      </c>
      <c r="C11403" s="55" t="s">
        <v>38853</v>
      </c>
      <c r="D11403" s="55" t="s">
        <v>4649</v>
      </c>
      <c r="E11403" s="55" t="s">
        <v>38854</v>
      </c>
      <c r="F11403" s="55" t="s">
        <v>4651</v>
      </c>
      <c r="G11403" s="55" t="s">
        <v>38855</v>
      </c>
      <c r="H11403" s="55">
        <v>0</v>
      </c>
    </row>
    <row r="11404" spans="1:8" ht="12.5" customHeight="1">
      <c r="A11404" s="55">
        <v>26221</v>
      </c>
      <c r="B11404" s="55">
        <v>8</v>
      </c>
      <c r="C11404" s="55" t="s">
        <v>38856</v>
      </c>
      <c r="D11404" s="55" t="s">
        <v>4649</v>
      </c>
      <c r="E11404" s="55" t="s">
        <v>38857</v>
      </c>
      <c r="F11404" s="55" t="s">
        <v>4651</v>
      </c>
      <c r="G11404" s="55" t="s">
        <v>38858</v>
      </c>
      <c r="H11404" s="55">
        <v>0</v>
      </c>
    </row>
    <row r="11405" spans="1:8" ht="12.5" customHeight="1">
      <c r="A11405" s="55">
        <v>26226</v>
      </c>
      <c r="B11405" s="55">
        <v>8</v>
      </c>
      <c r="C11405" s="55" t="s">
        <v>38859</v>
      </c>
      <c r="D11405" s="55" t="s">
        <v>4649</v>
      </c>
      <c r="E11405" s="55" t="s">
        <v>38860</v>
      </c>
      <c r="F11405" s="55" t="s">
        <v>4651</v>
      </c>
      <c r="G11405" s="55" t="s">
        <v>38861</v>
      </c>
      <c r="H11405" s="55">
        <v>0</v>
      </c>
    </row>
    <row r="11406" spans="1:8" ht="12.5" customHeight="1">
      <c r="A11406" s="55">
        <v>27314</v>
      </c>
      <c r="B11406" s="55">
        <v>8</v>
      </c>
      <c r="C11406" s="55" t="s">
        <v>38862</v>
      </c>
      <c r="D11406" s="55" t="s">
        <v>4649</v>
      </c>
      <c r="E11406" s="55" t="s">
        <v>38863</v>
      </c>
      <c r="F11406" s="55" t="s">
        <v>4651</v>
      </c>
      <c r="G11406" s="55" t="s">
        <v>38864</v>
      </c>
      <c r="H11406" s="55">
        <v>0</v>
      </c>
    </row>
    <row r="11407" spans="1:8" ht="12.5" customHeight="1">
      <c r="A11407" s="55">
        <v>27809</v>
      </c>
      <c r="B11407" s="55">
        <v>8</v>
      </c>
      <c r="C11407" s="55" t="s">
        <v>38865</v>
      </c>
      <c r="D11407" s="55" t="s">
        <v>4649</v>
      </c>
      <c r="E11407" s="55" t="s">
        <v>38866</v>
      </c>
      <c r="F11407" s="55" t="s">
        <v>4651</v>
      </c>
      <c r="G11407" s="55" t="s">
        <v>38867</v>
      </c>
      <c r="H11407" s="55">
        <v>0</v>
      </c>
    </row>
    <row r="11408" spans="1:8" ht="12.5" customHeight="1">
      <c r="A11408" s="55">
        <v>28369</v>
      </c>
      <c r="B11408" s="55">
        <v>8</v>
      </c>
      <c r="C11408" s="55" t="s">
        <v>38868</v>
      </c>
      <c r="D11408" s="55" t="s">
        <v>4649</v>
      </c>
      <c r="E11408" s="55" t="s">
        <v>38869</v>
      </c>
      <c r="F11408" s="55" t="s">
        <v>4651</v>
      </c>
      <c r="G11408" s="55" t="s">
        <v>38870</v>
      </c>
      <c r="H11408" s="55">
        <v>0</v>
      </c>
    </row>
    <row r="11409" spans="1:8" ht="12.5" customHeight="1">
      <c r="A11409" s="55">
        <v>28564</v>
      </c>
      <c r="B11409" s="55">
        <v>8</v>
      </c>
      <c r="C11409" s="55" t="s">
        <v>38871</v>
      </c>
      <c r="D11409" s="55" t="s">
        <v>4649</v>
      </c>
      <c r="E11409" s="55" t="s">
        <v>38872</v>
      </c>
      <c r="F11409" s="55" t="s">
        <v>4651</v>
      </c>
      <c r="G11409" s="55" t="s">
        <v>38873</v>
      </c>
      <c r="H11409" s="55">
        <v>0</v>
      </c>
    </row>
    <row r="11410" spans="1:8" ht="12.5" customHeight="1">
      <c r="A11410" s="55">
        <v>28920</v>
      </c>
      <c r="B11410" s="55">
        <v>8</v>
      </c>
      <c r="C11410" s="55" t="s">
        <v>38874</v>
      </c>
      <c r="D11410" s="55" t="s">
        <v>4649</v>
      </c>
      <c r="E11410" s="55" t="s">
        <v>38875</v>
      </c>
      <c r="F11410" s="55" t="s">
        <v>4651</v>
      </c>
      <c r="G11410" s="55" t="s">
        <v>38876</v>
      </c>
      <c r="H11410" s="55">
        <v>0</v>
      </c>
    </row>
    <row r="11411" spans="1:8" ht="12.5" customHeight="1">
      <c r="A11411" s="55">
        <v>29428</v>
      </c>
      <c r="B11411" s="55">
        <v>8</v>
      </c>
      <c r="C11411" s="55" t="s">
        <v>38877</v>
      </c>
      <c r="D11411" s="55" t="s">
        <v>4649</v>
      </c>
      <c r="E11411" s="55" t="s">
        <v>38878</v>
      </c>
      <c r="F11411" s="55" t="s">
        <v>4651</v>
      </c>
      <c r="G11411" s="55" t="s">
        <v>38879</v>
      </c>
      <c r="H11411" s="55">
        <v>0</v>
      </c>
    </row>
    <row r="11412" spans="1:8" ht="12.5" customHeight="1">
      <c r="A11412" s="55">
        <v>29434</v>
      </c>
      <c r="B11412" s="55">
        <v>8</v>
      </c>
      <c r="C11412" s="55" t="s">
        <v>38880</v>
      </c>
      <c r="D11412" s="55" t="s">
        <v>4649</v>
      </c>
      <c r="E11412" s="55" t="s">
        <v>38881</v>
      </c>
      <c r="F11412" s="55" t="s">
        <v>4651</v>
      </c>
      <c r="G11412" s="55" t="s">
        <v>38882</v>
      </c>
      <c r="H11412" s="55">
        <v>0</v>
      </c>
    </row>
    <row r="11413" spans="1:8" ht="12.5" customHeight="1">
      <c r="A11413" s="55">
        <v>29448</v>
      </c>
      <c r="B11413" s="55">
        <v>8</v>
      </c>
      <c r="C11413" s="55" t="s">
        <v>38883</v>
      </c>
      <c r="D11413" s="55" t="s">
        <v>4649</v>
      </c>
      <c r="E11413" s="55" t="s">
        <v>38884</v>
      </c>
      <c r="F11413" s="55" t="s">
        <v>4651</v>
      </c>
      <c r="G11413" s="55" t="s">
        <v>38885</v>
      </c>
      <c r="H11413" s="55">
        <v>0</v>
      </c>
    </row>
    <row r="11414" spans="1:8" ht="12.5" customHeight="1">
      <c r="A11414" s="55">
        <v>12291</v>
      </c>
      <c r="B11414" s="55">
        <v>8</v>
      </c>
      <c r="C11414" s="55" t="s">
        <v>38886</v>
      </c>
      <c r="D11414" s="55" t="s">
        <v>4649</v>
      </c>
      <c r="E11414" s="55" t="s">
        <v>38887</v>
      </c>
      <c r="F11414" s="55" t="s">
        <v>4651</v>
      </c>
      <c r="G11414" s="55" t="s">
        <v>38888</v>
      </c>
      <c r="H11414" s="55">
        <v>0</v>
      </c>
    </row>
    <row r="11415" spans="1:8" ht="12.5" customHeight="1">
      <c r="A11415" s="55">
        <v>13663</v>
      </c>
      <c r="B11415" s="55">
        <v>8</v>
      </c>
      <c r="C11415" s="55" t="s">
        <v>38889</v>
      </c>
      <c r="D11415" s="55" t="s">
        <v>4649</v>
      </c>
      <c r="E11415" s="55" t="s">
        <v>38890</v>
      </c>
      <c r="F11415" s="55" t="s">
        <v>4651</v>
      </c>
      <c r="G11415" s="55" t="s">
        <v>38891</v>
      </c>
      <c r="H11415" s="55">
        <v>0</v>
      </c>
    </row>
    <row r="11416" spans="1:8" ht="12.5" customHeight="1">
      <c r="A11416" s="55">
        <v>13671</v>
      </c>
      <c r="B11416" s="55">
        <v>8</v>
      </c>
      <c r="C11416" s="55" t="s">
        <v>38892</v>
      </c>
      <c r="D11416" s="55" t="s">
        <v>4649</v>
      </c>
      <c r="E11416" s="55" t="s">
        <v>38893</v>
      </c>
      <c r="F11416" s="55" t="s">
        <v>4651</v>
      </c>
      <c r="G11416" s="55" t="s">
        <v>38894</v>
      </c>
      <c r="H11416" s="55">
        <v>0</v>
      </c>
    </row>
    <row r="11417" spans="1:8" ht="12.5" customHeight="1">
      <c r="A11417" s="55">
        <v>15117</v>
      </c>
      <c r="B11417" s="55">
        <v>8</v>
      </c>
      <c r="C11417" s="55" t="s">
        <v>38895</v>
      </c>
      <c r="D11417" s="55" t="s">
        <v>4649</v>
      </c>
      <c r="E11417" s="55" t="s">
        <v>38896</v>
      </c>
      <c r="F11417" s="55" t="s">
        <v>4651</v>
      </c>
      <c r="G11417" s="55" t="s">
        <v>38897</v>
      </c>
      <c r="H11417" s="55">
        <v>0</v>
      </c>
    </row>
    <row r="11418" spans="1:8" ht="12.5" customHeight="1">
      <c r="A11418" s="55">
        <v>15356</v>
      </c>
      <c r="B11418" s="55">
        <v>8</v>
      </c>
      <c r="C11418" s="55" t="s">
        <v>38898</v>
      </c>
      <c r="D11418" s="55" t="s">
        <v>4649</v>
      </c>
      <c r="E11418" s="55" t="s">
        <v>38899</v>
      </c>
      <c r="F11418" s="55" t="s">
        <v>4651</v>
      </c>
      <c r="G11418" s="55" t="s">
        <v>38900</v>
      </c>
      <c r="H11418" s="55">
        <v>0</v>
      </c>
    </row>
    <row r="11419" spans="1:8" ht="12.5" customHeight="1">
      <c r="A11419" s="55">
        <v>16197</v>
      </c>
      <c r="B11419" s="55">
        <v>8</v>
      </c>
      <c r="C11419" s="55" t="s">
        <v>38901</v>
      </c>
      <c r="D11419" s="55" t="s">
        <v>4649</v>
      </c>
      <c r="E11419" s="55" t="s">
        <v>38902</v>
      </c>
      <c r="F11419" s="55" t="s">
        <v>4651</v>
      </c>
      <c r="G11419" s="55" t="s">
        <v>38903</v>
      </c>
      <c r="H11419" s="55">
        <v>0</v>
      </c>
    </row>
    <row r="11420" spans="1:8" ht="12.5" customHeight="1">
      <c r="A11420" s="55">
        <v>16463</v>
      </c>
      <c r="B11420" s="55">
        <v>8</v>
      </c>
      <c r="C11420" s="55" t="s">
        <v>38904</v>
      </c>
      <c r="D11420" s="55" t="s">
        <v>4649</v>
      </c>
      <c r="E11420" s="55" t="s">
        <v>38905</v>
      </c>
      <c r="F11420" s="55" t="s">
        <v>4651</v>
      </c>
      <c r="G11420" s="55" t="s">
        <v>38906</v>
      </c>
      <c r="H11420" s="55">
        <v>0</v>
      </c>
    </row>
    <row r="11421" spans="1:8" ht="12.5" customHeight="1">
      <c r="A11421" s="55">
        <v>16568</v>
      </c>
      <c r="B11421" s="55">
        <v>8</v>
      </c>
      <c r="C11421" s="55" t="s">
        <v>38907</v>
      </c>
      <c r="D11421" s="55" t="s">
        <v>4649</v>
      </c>
      <c r="E11421" s="55" t="s">
        <v>38908</v>
      </c>
      <c r="F11421" s="55" t="s">
        <v>4651</v>
      </c>
      <c r="G11421" s="55" t="s">
        <v>38909</v>
      </c>
      <c r="H11421" s="55">
        <v>0</v>
      </c>
    </row>
    <row r="11422" spans="1:8" ht="12.5" customHeight="1">
      <c r="A11422" s="55">
        <v>17635</v>
      </c>
      <c r="B11422" s="55">
        <v>8</v>
      </c>
      <c r="C11422" s="55" t="s">
        <v>38910</v>
      </c>
      <c r="D11422" s="55" t="s">
        <v>4649</v>
      </c>
      <c r="E11422" s="55" t="s">
        <v>38911</v>
      </c>
      <c r="F11422" s="55" t="s">
        <v>4651</v>
      </c>
      <c r="G11422" s="55" t="s">
        <v>38912</v>
      </c>
      <c r="H11422" s="55">
        <v>0</v>
      </c>
    </row>
    <row r="11423" spans="1:8" ht="12.5" customHeight="1">
      <c r="A11423" s="55">
        <v>17848</v>
      </c>
      <c r="B11423" s="55">
        <v>8</v>
      </c>
      <c r="C11423" s="55" t="s">
        <v>38913</v>
      </c>
      <c r="D11423" s="55" t="s">
        <v>4649</v>
      </c>
      <c r="E11423" s="55" t="s">
        <v>38914</v>
      </c>
      <c r="F11423" s="55" t="s">
        <v>4651</v>
      </c>
      <c r="G11423" s="55" t="s">
        <v>38915</v>
      </c>
      <c r="H11423" s="55">
        <v>0</v>
      </c>
    </row>
    <row r="11424" spans="1:8" ht="12.5" customHeight="1">
      <c r="A11424" s="55">
        <v>17929</v>
      </c>
      <c r="B11424" s="55">
        <v>8</v>
      </c>
      <c r="C11424" s="55" t="s">
        <v>38916</v>
      </c>
      <c r="D11424" s="55" t="s">
        <v>4649</v>
      </c>
      <c r="E11424" s="55" t="s">
        <v>38917</v>
      </c>
      <c r="F11424" s="55" t="s">
        <v>4651</v>
      </c>
      <c r="G11424" s="55" t="s">
        <v>38918</v>
      </c>
      <c r="H11424" s="55">
        <v>0</v>
      </c>
    </row>
    <row r="11425" spans="1:8" ht="12.5" customHeight="1">
      <c r="A11425" s="55">
        <v>19373</v>
      </c>
      <c r="B11425" s="55">
        <v>8</v>
      </c>
      <c r="C11425" s="55" t="s">
        <v>38919</v>
      </c>
      <c r="D11425" s="55" t="s">
        <v>4649</v>
      </c>
      <c r="E11425" s="55" t="s">
        <v>38920</v>
      </c>
      <c r="F11425" s="55" t="s">
        <v>4651</v>
      </c>
      <c r="G11425" s="55" t="s">
        <v>38921</v>
      </c>
      <c r="H11425" s="55">
        <v>0</v>
      </c>
    </row>
    <row r="11426" spans="1:8" ht="12.5" customHeight="1">
      <c r="A11426" s="55">
        <v>19900</v>
      </c>
      <c r="B11426" s="55">
        <v>8</v>
      </c>
      <c r="C11426" s="55" t="s">
        <v>38922</v>
      </c>
      <c r="D11426" s="55" t="s">
        <v>4649</v>
      </c>
      <c r="E11426" s="55" t="s">
        <v>38923</v>
      </c>
      <c r="F11426" s="55" t="s">
        <v>4651</v>
      </c>
      <c r="G11426" s="55" t="s">
        <v>38924</v>
      </c>
      <c r="H11426" s="55">
        <v>0</v>
      </c>
    </row>
    <row r="11427" spans="1:8" ht="12.5" customHeight="1">
      <c r="A11427" s="55">
        <v>20572</v>
      </c>
      <c r="B11427" s="55">
        <v>8</v>
      </c>
      <c r="C11427" s="55" t="s">
        <v>38925</v>
      </c>
      <c r="D11427" s="55" t="s">
        <v>4649</v>
      </c>
      <c r="E11427" s="55" t="s">
        <v>38926</v>
      </c>
      <c r="F11427" s="55" t="s">
        <v>4651</v>
      </c>
      <c r="G11427" s="55" t="s">
        <v>38927</v>
      </c>
      <c r="H11427" s="55">
        <v>0</v>
      </c>
    </row>
    <row r="11428" spans="1:8" ht="12.5" customHeight="1">
      <c r="A11428" s="55">
        <v>20847</v>
      </c>
      <c r="B11428" s="55">
        <v>8</v>
      </c>
      <c r="C11428" s="55" t="s">
        <v>38928</v>
      </c>
      <c r="D11428" s="55" t="s">
        <v>4649</v>
      </c>
      <c r="E11428" s="55" t="s">
        <v>38929</v>
      </c>
      <c r="F11428" s="55" t="s">
        <v>4651</v>
      </c>
      <c r="G11428" s="55" t="s">
        <v>38930</v>
      </c>
      <c r="H11428" s="55">
        <v>0</v>
      </c>
    </row>
    <row r="11429" spans="1:8" ht="12.5" customHeight="1">
      <c r="A11429" s="55">
        <v>20893</v>
      </c>
      <c r="B11429" s="55">
        <v>8</v>
      </c>
      <c r="C11429" s="55" t="s">
        <v>38931</v>
      </c>
      <c r="D11429" s="55" t="s">
        <v>4649</v>
      </c>
      <c r="E11429" s="55" t="s">
        <v>38932</v>
      </c>
      <c r="F11429" s="55" t="s">
        <v>4651</v>
      </c>
      <c r="G11429" s="55" t="s">
        <v>38933</v>
      </c>
      <c r="H11429" s="55">
        <v>0</v>
      </c>
    </row>
    <row r="11430" spans="1:8" ht="12.5" customHeight="1">
      <c r="A11430" s="55">
        <v>21043</v>
      </c>
      <c r="B11430" s="55">
        <v>8</v>
      </c>
      <c r="C11430" s="55" t="s">
        <v>38934</v>
      </c>
      <c r="D11430" s="55" t="s">
        <v>4649</v>
      </c>
      <c r="E11430" s="55" t="s">
        <v>38935</v>
      </c>
      <c r="F11430" s="55" t="s">
        <v>4651</v>
      </c>
      <c r="G11430" s="55" t="s">
        <v>38936</v>
      </c>
      <c r="H11430" s="55">
        <v>0</v>
      </c>
    </row>
    <row r="11431" spans="1:8" ht="12.5" customHeight="1">
      <c r="A11431" s="55">
        <v>21065</v>
      </c>
      <c r="B11431" s="55">
        <v>8</v>
      </c>
      <c r="C11431" s="55" t="s">
        <v>38937</v>
      </c>
      <c r="D11431" s="55" t="s">
        <v>4649</v>
      </c>
      <c r="E11431" s="55" t="s">
        <v>38938</v>
      </c>
      <c r="F11431" s="55" t="s">
        <v>4651</v>
      </c>
      <c r="G11431" s="55" t="s">
        <v>38939</v>
      </c>
      <c r="H11431" s="55">
        <v>0</v>
      </c>
    </row>
    <row r="11432" spans="1:8" ht="12.5" customHeight="1">
      <c r="A11432" s="55">
        <v>21120</v>
      </c>
      <c r="B11432" s="55">
        <v>8</v>
      </c>
      <c r="C11432" s="55" t="s">
        <v>38940</v>
      </c>
      <c r="D11432" s="55" t="s">
        <v>4649</v>
      </c>
      <c r="E11432" s="55" t="s">
        <v>38941</v>
      </c>
      <c r="F11432" s="55" t="s">
        <v>4651</v>
      </c>
      <c r="G11432" s="55" t="s">
        <v>38942</v>
      </c>
      <c r="H11432" s="55">
        <v>0</v>
      </c>
    </row>
    <row r="11433" spans="1:8" ht="12.5" customHeight="1">
      <c r="A11433" s="55">
        <v>21846</v>
      </c>
      <c r="B11433" s="55">
        <v>8</v>
      </c>
      <c r="C11433" s="55" t="s">
        <v>38943</v>
      </c>
      <c r="D11433" s="55" t="s">
        <v>4649</v>
      </c>
      <c r="E11433" s="55" t="s">
        <v>38944</v>
      </c>
      <c r="F11433" s="55" t="s">
        <v>4651</v>
      </c>
      <c r="G11433" s="55" t="s">
        <v>38945</v>
      </c>
      <c r="H11433" s="55">
        <v>0</v>
      </c>
    </row>
    <row r="11434" spans="1:8" ht="12.5" customHeight="1">
      <c r="A11434" s="55">
        <v>22486</v>
      </c>
      <c r="B11434" s="55">
        <v>8</v>
      </c>
      <c r="C11434" s="55" t="s">
        <v>38946</v>
      </c>
      <c r="D11434" s="55" t="s">
        <v>4649</v>
      </c>
      <c r="E11434" s="55" t="s">
        <v>38947</v>
      </c>
      <c r="F11434" s="55" t="s">
        <v>4651</v>
      </c>
      <c r="G11434" s="55" t="s">
        <v>38948</v>
      </c>
      <c r="H11434" s="55">
        <v>0</v>
      </c>
    </row>
    <row r="11435" spans="1:8" ht="12.5" customHeight="1">
      <c r="A11435" s="55">
        <v>22644</v>
      </c>
      <c r="B11435" s="55">
        <v>8</v>
      </c>
      <c r="C11435" s="55" t="s">
        <v>38949</v>
      </c>
      <c r="D11435" s="55" t="s">
        <v>4649</v>
      </c>
      <c r="E11435" s="55" t="s">
        <v>38950</v>
      </c>
      <c r="F11435" s="55" t="s">
        <v>4651</v>
      </c>
      <c r="G11435" s="55" t="s">
        <v>38951</v>
      </c>
      <c r="H11435" s="55">
        <v>0</v>
      </c>
    </row>
    <row r="11436" spans="1:8" ht="12.5" customHeight="1">
      <c r="A11436" s="55">
        <v>23605</v>
      </c>
      <c r="B11436" s="55">
        <v>8</v>
      </c>
      <c r="C11436" s="55" t="s">
        <v>38952</v>
      </c>
      <c r="D11436" s="55" t="s">
        <v>4649</v>
      </c>
      <c r="E11436" s="55" t="s">
        <v>38953</v>
      </c>
      <c r="F11436" s="55" t="s">
        <v>4651</v>
      </c>
      <c r="G11436" s="55" t="s">
        <v>38954</v>
      </c>
      <c r="H11436" s="55">
        <v>0</v>
      </c>
    </row>
    <row r="11437" spans="1:8" ht="12.5" customHeight="1">
      <c r="A11437" s="55">
        <v>24553</v>
      </c>
      <c r="B11437" s="55">
        <v>8</v>
      </c>
      <c r="C11437" s="55" t="s">
        <v>38955</v>
      </c>
      <c r="D11437" s="55" t="s">
        <v>4649</v>
      </c>
      <c r="E11437" s="55" t="s">
        <v>38956</v>
      </c>
      <c r="F11437" s="55" t="s">
        <v>4651</v>
      </c>
      <c r="G11437" s="55" t="s">
        <v>38957</v>
      </c>
      <c r="H11437" s="55">
        <v>0</v>
      </c>
    </row>
    <row r="11438" spans="1:8" ht="12.5" customHeight="1">
      <c r="A11438" s="55">
        <v>24883</v>
      </c>
      <c r="B11438" s="55">
        <v>8</v>
      </c>
      <c r="C11438" s="55" t="s">
        <v>38958</v>
      </c>
      <c r="D11438" s="55" t="s">
        <v>4649</v>
      </c>
      <c r="E11438" s="55" t="s">
        <v>38959</v>
      </c>
      <c r="F11438" s="55" t="s">
        <v>4651</v>
      </c>
      <c r="G11438" s="55" t="s">
        <v>38960</v>
      </c>
      <c r="H11438" s="55">
        <v>0</v>
      </c>
    </row>
    <row r="11439" spans="1:8" ht="12.5" customHeight="1">
      <c r="A11439" s="55">
        <v>25667</v>
      </c>
      <c r="B11439" s="55">
        <v>8</v>
      </c>
      <c r="C11439" s="55" t="s">
        <v>38961</v>
      </c>
      <c r="D11439" s="55" t="s">
        <v>4649</v>
      </c>
      <c r="E11439" s="55" t="s">
        <v>38962</v>
      </c>
      <c r="F11439" s="55" t="s">
        <v>4651</v>
      </c>
      <c r="G11439" s="55" t="s">
        <v>38963</v>
      </c>
      <c r="H11439" s="55">
        <v>0</v>
      </c>
    </row>
    <row r="11440" spans="1:8" ht="12.5" customHeight="1">
      <c r="A11440" s="55">
        <v>26229</v>
      </c>
      <c r="B11440" s="55">
        <v>8</v>
      </c>
      <c r="C11440" s="55" t="s">
        <v>38964</v>
      </c>
      <c r="D11440" s="55" t="s">
        <v>4649</v>
      </c>
      <c r="E11440" s="55" t="s">
        <v>38965</v>
      </c>
      <c r="F11440" s="55" t="s">
        <v>4651</v>
      </c>
      <c r="G11440" s="55" t="s">
        <v>38966</v>
      </c>
      <c r="H11440" s="55">
        <v>0</v>
      </c>
    </row>
    <row r="11441" spans="1:8" ht="12.5" customHeight="1">
      <c r="A11441" s="55">
        <v>26818</v>
      </c>
      <c r="B11441" s="55">
        <v>8</v>
      </c>
      <c r="C11441" s="55" t="s">
        <v>38967</v>
      </c>
      <c r="D11441" s="55" t="s">
        <v>4649</v>
      </c>
      <c r="E11441" s="55" t="s">
        <v>38968</v>
      </c>
      <c r="F11441" s="55" t="s">
        <v>4651</v>
      </c>
      <c r="G11441" s="55" t="s">
        <v>38969</v>
      </c>
      <c r="H11441" s="55">
        <v>0</v>
      </c>
    </row>
    <row r="11442" spans="1:8" ht="12.5" customHeight="1">
      <c r="A11442" s="55">
        <v>27129</v>
      </c>
      <c r="B11442" s="55">
        <v>8</v>
      </c>
      <c r="C11442" s="55" t="s">
        <v>38970</v>
      </c>
      <c r="D11442" s="55" t="s">
        <v>4649</v>
      </c>
      <c r="E11442" s="55" t="s">
        <v>38971</v>
      </c>
      <c r="F11442" s="55" t="s">
        <v>4651</v>
      </c>
      <c r="G11442" s="55" t="s">
        <v>38972</v>
      </c>
      <c r="H11442" s="55">
        <v>0</v>
      </c>
    </row>
    <row r="11443" spans="1:8" ht="12.5" customHeight="1">
      <c r="A11443" s="55">
        <v>27139</v>
      </c>
      <c r="B11443" s="55">
        <v>8</v>
      </c>
      <c r="C11443" s="55" t="s">
        <v>38973</v>
      </c>
      <c r="D11443" s="55" t="s">
        <v>4649</v>
      </c>
      <c r="E11443" s="55" t="s">
        <v>38974</v>
      </c>
      <c r="F11443" s="55" t="s">
        <v>4651</v>
      </c>
      <c r="G11443" s="55" t="s">
        <v>38975</v>
      </c>
      <c r="H11443" s="55">
        <v>0</v>
      </c>
    </row>
    <row r="11444" spans="1:8" ht="12.5" customHeight="1">
      <c r="A11444" s="55">
        <v>28376</v>
      </c>
      <c r="B11444" s="55">
        <v>8</v>
      </c>
      <c r="C11444" s="55" t="s">
        <v>38976</v>
      </c>
      <c r="D11444" s="55" t="s">
        <v>4649</v>
      </c>
      <c r="E11444" s="55" t="s">
        <v>38977</v>
      </c>
      <c r="F11444" s="55" t="s">
        <v>4651</v>
      </c>
      <c r="G11444" s="55" t="s">
        <v>38978</v>
      </c>
      <c r="H11444" s="55">
        <v>0</v>
      </c>
    </row>
    <row r="11445" spans="1:8" ht="12.5" customHeight="1">
      <c r="A11445" s="55">
        <v>28501</v>
      </c>
      <c r="B11445" s="55">
        <v>8</v>
      </c>
      <c r="C11445" s="55" t="s">
        <v>38979</v>
      </c>
      <c r="D11445" s="55" t="s">
        <v>4649</v>
      </c>
      <c r="E11445" s="55" t="s">
        <v>38980</v>
      </c>
      <c r="F11445" s="55" t="s">
        <v>4651</v>
      </c>
      <c r="G11445" s="55" t="s">
        <v>38981</v>
      </c>
      <c r="H11445" s="55">
        <v>0</v>
      </c>
    </row>
    <row r="11446" spans="1:8" ht="12.5" customHeight="1">
      <c r="A11446" s="55">
        <v>11391</v>
      </c>
      <c r="B11446" s="55">
        <v>8</v>
      </c>
      <c r="C11446" s="55" t="s">
        <v>38982</v>
      </c>
      <c r="D11446" s="55" t="s">
        <v>4649</v>
      </c>
      <c r="E11446" s="55" t="s">
        <v>38983</v>
      </c>
      <c r="F11446" s="55" t="s">
        <v>4651</v>
      </c>
      <c r="G11446" s="55" t="s">
        <v>38984</v>
      </c>
      <c r="H11446" s="55">
        <v>0</v>
      </c>
    </row>
    <row r="11447" spans="1:8" ht="12.5" customHeight="1">
      <c r="A11447" s="55">
        <v>12516</v>
      </c>
      <c r="B11447" s="55">
        <v>8</v>
      </c>
      <c r="C11447" s="55" t="s">
        <v>38985</v>
      </c>
      <c r="D11447" s="55" t="s">
        <v>4649</v>
      </c>
      <c r="E11447" s="55" t="s">
        <v>38986</v>
      </c>
      <c r="F11447" s="55" t="s">
        <v>4651</v>
      </c>
      <c r="G11447" s="55" t="s">
        <v>38987</v>
      </c>
      <c r="H11447" s="55">
        <v>0</v>
      </c>
    </row>
    <row r="11448" spans="1:8" ht="12.5" customHeight="1">
      <c r="A11448" s="55">
        <v>12827</v>
      </c>
      <c r="B11448" s="55">
        <v>8</v>
      </c>
      <c r="C11448" s="55" t="s">
        <v>38988</v>
      </c>
      <c r="D11448" s="55" t="s">
        <v>4649</v>
      </c>
      <c r="E11448" s="55" t="s">
        <v>38989</v>
      </c>
      <c r="F11448" s="55" t="s">
        <v>4651</v>
      </c>
      <c r="G11448" s="55" t="s">
        <v>38990</v>
      </c>
      <c r="H11448" s="55">
        <v>0</v>
      </c>
    </row>
    <row r="11449" spans="1:8" ht="12.5" customHeight="1">
      <c r="A11449" s="55">
        <v>13255</v>
      </c>
      <c r="B11449" s="55">
        <v>8</v>
      </c>
      <c r="C11449" s="55" t="s">
        <v>38991</v>
      </c>
      <c r="D11449" s="55" t="s">
        <v>4649</v>
      </c>
      <c r="E11449" s="55" t="s">
        <v>38992</v>
      </c>
      <c r="F11449" s="55" t="s">
        <v>4651</v>
      </c>
      <c r="G11449" s="55" t="s">
        <v>38993</v>
      </c>
      <c r="H11449" s="55">
        <v>0</v>
      </c>
    </row>
    <row r="11450" spans="1:8" ht="12.5" customHeight="1">
      <c r="A11450" s="55">
        <v>13410</v>
      </c>
      <c r="B11450" s="55">
        <v>8</v>
      </c>
      <c r="C11450" s="55" t="s">
        <v>38994</v>
      </c>
      <c r="D11450" s="55" t="s">
        <v>4649</v>
      </c>
      <c r="E11450" s="55" t="s">
        <v>38995</v>
      </c>
      <c r="F11450" s="55" t="s">
        <v>4651</v>
      </c>
      <c r="G11450" s="55" t="s">
        <v>38996</v>
      </c>
      <c r="H11450" s="55">
        <v>0</v>
      </c>
    </row>
    <row r="11451" spans="1:8" ht="12.5" customHeight="1">
      <c r="A11451" s="55">
        <v>13497</v>
      </c>
      <c r="B11451" s="55">
        <v>8</v>
      </c>
      <c r="C11451" s="55" t="s">
        <v>38997</v>
      </c>
      <c r="D11451" s="55" t="s">
        <v>4649</v>
      </c>
      <c r="E11451" s="55" t="s">
        <v>38998</v>
      </c>
      <c r="F11451" s="55" t="s">
        <v>4651</v>
      </c>
      <c r="G11451" s="55" t="s">
        <v>38999</v>
      </c>
      <c r="H11451" s="55">
        <v>0</v>
      </c>
    </row>
    <row r="11452" spans="1:8" ht="12.5" customHeight="1">
      <c r="A11452" s="55">
        <v>13786</v>
      </c>
      <c r="B11452" s="55">
        <v>8</v>
      </c>
      <c r="C11452" s="55" t="s">
        <v>39000</v>
      </c>
      <c r="D11452" s="55" t="s">
        <v>4649</v>
      </c>
      <c r="E11452" s="55" t="s">
        <v>39001</v>
      </c>
      <c r="F11452" s="55" t="s">
        <v>4651</v>
      </c>
      <c r="G11452" s="55" t="s">
        <v>39002</v>
      </c>
      <c r="H11452" s="55">
        <v>0</v>
      </c>
    </row>
    <row r="11453" spans="1:8" ht="12.5" customHeight="1">
      <c r="A11453" s="55">
        <v>13836</v>
      </c>
      <c r="B11453" s="55">
        <v>8</v>
      </c>
      <c r="C11453" s="55" t="s">
        <v>39003</v>
      </c>
      <c r="D11453" s="55" t="s">
        <v>4649</v>
      </c>
      <c r="E11453" s="55" t="s">
        <v>39004</v>
      </c>
      <c r="F11453" s="55" t="s">
        <v>4651</v>
      </c>
      <c r="G11453" s="55" t="s">
        <v>39005</v>
      </c>
      <c r="H11453" s="55">
        <v>0</v>
      </c>
    </row>
    <row r="11454" spans="1:8" ht="12.5" customHeight="1">
      <c r="A11454" s="55">
        <v>14782</v>
      </c>
      <c r="B11454" s="55">
        <v>8</v>
      </c>
      <c r="C11454" s="55" t="s">
        <v>39006</v>
      </c>
      <c r="D11454" s="55" t="s">
        <v>4649</v>
      </c>
      <c r="E11454" s="55" t="s">
        <v>39007</v>
      </c>
      <c r="F11454" s="55" t="s">
        <v>4651</v>
      </c>
      <c r="G11454" s="55" t="s">
        <v>39008</v>
      </c>
      <c r="H11454" s="55">
        <v>0</v>
      </c>
    </row>
    <row r="11455" spans="1:8" ht="12.5" customHeight="1">
      <c r="A11455" s="55">
        <v>14841</v>
      </c>
      <c r="B11455" s="55">
        <v>8</v>
      </c>
      <c r="C11455" s="55" t="s">
        <v>39009</v>
      </c>
      <c r="D11455" s="55" t="s">
        <v>4649</v>
      </c>
      <c r="E11455" s="55" t="s">
        <v>39010</v>
      </c>
      <c r="F11455" s="55" t="s">
        <v>4651</v>
      </c>
      <c r="G11455" s="55" t="s">
        <v>39011</v>
      </c>
      <c r="H11455" s="55">
        <v>0</v>
      </c>
    </row>
    <row r="11456" spans="1:8" ht="12.5" customHeight="1">
      <c r="A11456" s="55">
        <v>15625</v>
      </c>
      <c r="B11456" s="55">
        <v>8</v>
      </c>
      <c r="C11456" s="55" t="s">
        <v>39012</v>
      </c>
      <c r="D11456" s="55" t="s">
        <v>4649</v>
      </c>
      <c r="E11456" s="55" t="s">
        <v>39013</v>
      </c>
      <c r="F11456" s="55" t="s">
        <v>4651</v>
      </c>
      <c r="G11456" s="55" t="s">
        <v>39014</v>
      </c>
      <c r="H11456" s="55">
        <v>0</v>
      </c>
    </row>
    <row r="11457" spans="1:8" ht="12.5" customHeight="1">
      <c r="A11457" s="55">
        <v>16279</v>
      </c>
      <c r="B11457" s="55">
        <v>8</v>
      </c>
      <c r="C11457" s="55" t="s">
        <v>39015</v>
      </c>
      <c r="D11457" s="55" t="s">
        <v>4649</v>
      </c>
      <c r="E11457" s="55" t="s">
        <v>39016</v>
      </c>
      <c r="F11457" s="55" t="s">
        <v>4651</v>
      </c>
      <c r="G11457" s="55" t="s">
        <v>39017</v>
      </c>
      <c r="H11457" s="55">
        <v>0</v>
      </c>
    </row>
    <row r="11458" spans="1:8" ht="12.5" customHeight="1">
      <c r="A11458" s="55">
        <v>16399</v>
      </c>
      <c r="B11458" s="55">
        <v>8</v>
      </c>
      <c r="C11458" s="55" t="s">
        <v>39018</v>
      </c>
      <c r="D11458" s="55" t="s">
        <v>4649</v>
      </c>
      <c r="E11458" s="55" t="s">
        <v>39019</v>
      </c>
      <c r="F11458" s="55" t="s">
        <v>4651</v>
      </c>
      <c r="G11458" s="55" t="s">
        <v>39020</v>
      </c>
      <c r="H11458" s="55">
        <v>0</v>
      </c>
    </row>
    <row r="11459" spans="1:8" ht="12.5" customHeight="1">
      <c r="A11459" s="55">
        <v>17194</v>
      </c>
      <c r="B11459" s="55">
        <v>8</v>
      </c>
      <c r="C11459" s="55" t="s">
        <v>39021</v>
      </c>
      <c r="D11459" s="55" t="s">
        <v>4649</v>
      </c>
      <c r="E11459" s="55" t="s">
        <v>39022</v>
      </c>
      <c r="F11459" s="55" t="s">
        <v>4651</v>
      </c>
      <c r="G11459" s="55" t="s">
        <v>39023</v>
      </c>
      <c r="H11459" s="55">
        <v>0</v>
      </c>
    </row>
    <row r="11460" spans="1:8" ht="12.5" customHeight="1">
      <c r="A11460" s="55">
        <v>17765</v>
      </c>
      <c r="B11460" s="55">
        <v>8</v>
      </c>
      <c r="C11460" s="55" t="s">
        <v>39024</v>
      </c>
      <c r="D11460" s="55" t="s">
        <v>4649</v>
      </c>
      <c r="E11460" s="55" t="s">
        <v>39025</v>
      </c>
      <c r="F11460" s="55" t="s">
        <v>4651</v>
      </c>
      <c r="G11460" s="55" t="s">
        <v>39026</v>
      </c>
      <c r="H11460" s="55">
        <v>0</v>
      </c>
    </row>
    <row r="11461" spans="1:8" ht="12.5" customHeight="1">
      <c r="A11461" s="55">
        <v>17796</v>
      </c>
      <c r="B11461" s="55">
        <v>8</v>
      </c>
      <c r="C11461" s="55" t="s">
        <v>39027</v>
      </c>
      <c r="D11461" s="55" t="s">
        <v>4649</v>
      </c>
      <c r="E11461" s="55" t="s">
        <v>39028</v>
      </c>
      <c r="F11461" s="55" t="s">
        <v>4651</v>
      </c>
      <c r="G11461" s="55" t="s">
        <v>39029</v>
      </c>
      <c r="H11461" s="55">
        <v>0</v>
      </c>
    </row>
    <row r="11462" spans="1:8" ht="12.5" customHeight="1">
      <c r="A11462" s="55">
        <v>17856</v>
      </c>
      <c r="B11462" s="55">
        <v>8</v>
      </c>
      <c r="C11462" s="55" t="s">
        <v>39030</v>
      </c>
      <c r="D11462" s="55" t="s">
        <v>4649</v>
      </c>
      <c r="E11462" s="55" t="s">
        <v>39031</v>
      </c>
      <c r="F11462" s="55" t="s">
        <v>4651</v>
      </c>
      <c r="G11462" s="55" t="s">
        <v>39032</v>
      </c>
      <c r="H11462" s="55">
        <v>0</v>
      </c>
    </row>
    <row r="11463" spans="1:8" ht="12.5" customHeight="1">
      <c r="A11463" s="55">
        <v>17980</v>
      </c>
      <c r="B11463" s="55">
        <v>8</v>
      </c>
      <c r="C11463" s="55" t="s">
        <v>39033</v>
      </c>
      <c r="D11463" s="55" t="s">
        <v>4649</v>
      </c>
      <c r="E11463" s="55" t="s">
        <v>39034</v>
      </c>
      <c r="F11463" s="55" t="s">
        <v>4651</v>
      </c>
      <c r="G11463" s="55" t="s">
        <v>39035</v>
      </c>
      <c r="H11463" s="55">
        <v>0</v>
      </c>
    </row>
    <row r="11464" spans="1:8" ht="12.5" customHeight="1">
      <c r="A11464" s="55">
        <v>18005</v>
      </c>
      <c r="B11464" s="55">
        <v>8</v>
      </c>
      <c r="C11464" s="55" t="s">
        <v>39036</v>
      </c>
      <c r="D11464" s="55" t="s">
        <v>4649</v>
      </c>
      <c r="E11464" s="55" t="s">
        <v>39037</v>
      </c>
      <c r="F11464" s="55" t="s">
        <v>4651</v>
      </c>
      <c r="G11464" s="55" t="s">
        <v>39038</v>
      </c>
      <c r="H11464" s="55">
        <v>0</v>
      </c>
    </row>
    <row r="11465" spans="1:8" ht="12.5" customHeight="1">
      <c r="A11465" s="55">
        <v>18176</v>
      </c>
      <c r="B11465" s="55">
        <v>8</v>
      </c>
      <c r="C11465" s="55" t="s">
        <v>39039</v>
      </c>
      <c r="D11465" s="55" t="s">
        <v>4649</v>
      </c>
      <c r="E11465" s="55" t="s">
        <v>39040</v>
      </c>
      <c r="F11465" s="55" t="s">
        <v>4651</v>
      </c>
      <c r="G11465" s="55" t="s">
        <v>39041</v>
      </c>
      <c r="H11465" s="55">
        <v>0</v>
      </c>
    </row>
    <row r="11466" spans="1:8" ht="12.5" customHeight="1">
      <c r="A11466" s="55">
        <v>19029</v>
      </c>
      <c r="B11466" s="55">
        <v>8</v>
      </c>
      <c r="C11466" s="55" t="s">
        <v>39042</v>
      </c>
      <c r="D11466" s="55" t="s">
        <v>4649</v>
      </c>
      <c r="E11466" s="55" t="s">
        <v>39043</v>
      </c>
      <c r="F11466" s="55" t="s">
        <v>4651</v>
      </c>
      <c r="G11466" s="55" t="s">
        <v>39044</v>
      </c>
      <c r="H11466" s="55">
        <v>0</v>
      </c>
    </row>
    <row r="11467" spans="1:8" ht="12.5" customHeight="1">
      <c r="A11467" s="55">
        <v>21073</v>
      </c>
      <c r="B11467" s="55">
        <v>8</v>
      </c>
      <c r="C11467" s="55" t="s">
        <v>39045</v>
      </c>
      <c r="D11467" s="55" t="s">
        <v>4649</v>
      </c>
      <c r="E11467" s="55" t="s">
        <v>39046</v>
      </c>
      <c r="F11467" s="55" t="s">
        <v>4651</v>
      </c>
      <c r="G11467" s="55" t="s">
        <v>39047</v>
      </c>
      <c r="H11467" s="55">
        <v>0</v>
      </c>
    </row>
    <row r="11468" spans="1:8" ht="12.5" customHeight="1">
      <c r="A11468" s="55">
        <v>21514</v>
      </c>
      <c r="B11468" s="55">
        <v>8</v>
      </c>
      <c r="C11468" s="55" t="s">
        <v>39048</v>
      </c>
      <c r="D11468" s="55" t="s">
        <v>4649</v>
      </c>
      <c r="E11468" s="55" t="s">
        <v>39049</v>
      </c>
      <c r="F11468" s="55" t="s">
        <v>4651</v>
      </c>
      <c r="G11468" s="55" t="s">
        <v>39050</v>
      </c>
      <c r="H11468" s="55">
        <v>0</v>
      </c>
    </row>
    <row r="11469" spans="1:8" ht="12.5" customHeight="1">
      <c r="A11469" s="55">
        <v>22488</v>
      </c>
      <c r="B11469" s="55">
        <v>8</v>
      </c>
      <c r="C11469" s="55" t="s">
        <v>39051</v>
      </c>
      <c r="D11469" s="55" t="s">
        <v>4649</v>
      </c>
      <c r="E11469" s="55" t="s">
        <v>39052</v>
      </c>
      <c r="F11469" s="55" t="s">
        <v>4651</v>
      </c>
      <c r="G11469" s="55" t="s">
        <v>39053</v>
      </c>
      <c r="H11469" s="55">
        <v>0</v>
      </c>
    </row>
    <row r="11470" spans="1:8" ht="12.5" customHeight="1">
      <c r="A11470" s="55">
        <v>22606</v>
      </c>
      <c r="B11470" s="55">
        <v>8</v>
      </c>
      <c r="C11470" s="55" t="s">
        <v>39054</v>
      </c>
      <c r="D11470" s="55" t="s">
        <v>4649</v>
      </c>
      <c r="E11470" s="55" t="s">
        <v>39055</v>
      </c>
      <c r="F11470" s="55" t="s">
        <v>4651</v>
      </c>
      <c r="G11470" s="55" t="s">
        <v>39056</v>
      </c>
      <c r="H11470" s="55">
        <v>0</v>
      </c>
    </row>
    <row r="11471" spans="1:8" ht="12.5" customHeight="1">
      <c r="A11471" s="55">
        <v>23947</v>
      </c>
      <c r="B11471" s="55">
        <v>8</v>
      </c>
      <c r="C11471" s="55" t="s">
        <v>39057</v>
      </c>
      <c r="D11471" s="55" t="s">
        <v>4649</v>
      </c>
      <c r="E11471" s="55" t="s">
        <v>39058</v>
      </c>
      <c r="F11471" s="55" t="s">
        <v>4651</v>
      </c>
      <c r="G11471" s="55" t="s">
        <v>39059</v>
      </c>
      <c r="H11471" s="55">
        <v>0</v>
      </c>
    </row>
    <row r="11472" spans="1:8" ht="12.5" customHeight="1">
      <c r="A11472" s="55">
        <v>23979</v>
      </c>
      <c r="B11472" s="55">
        <v>8</v>
      </c>
      <c r="C11472" s="55" t="s">
        <v>39060</v>
      </c>
      <c r="D11472" s="55" t="s">
        <v>4649</v>
      </c>
      <c r="E11472" s="55" t="s">
        <v>39061</v>
      </c>
      <c r="F11472" s="55" t="s">
        <v>4651</v>
      </c>
      <c r="G11472" s="55" t="s">
        <v>39062</v>
      </c>
      <c r="H11472" s="55">
        <v>0</v>
      </c>
    </row>
    <row r="11473" spans="1:8" ht="12.5" customHeight="1">
      <c r="A11473" s="55">
        <v>24091</v>
      </c>
      <c r="B11473" s="55">
        <v>8</v>
      </c>
      <c r="C11473" s="55" t="s">
        <v>39063</v>
      </c>
      <c r="D11473" s="55" t="s">
        <v>4649</v>
      </c>
      <c r="E11473" s="55" t="s">
        <v>39064</v>
      </c>
      <c r="F11473" s="55" t="s">
        <v>4651</v>
      </c>
      <c r="G11473" s="55" t="s">
        <v>39065</v>
      </c>
      <c r="H11473" s="55">
        <v>0</v>
      </c>
    </row>
    <row r="11474" spans="1:8" ht="12.5" customHeight="1">
      <c r="A11474" s="55">
        <v>26209</v>
      </c>
      <c r="B11474" s="55">
        <v>8</v>
      </c>
      <c r="C11474" s="55" t="s">
        <v>39066</v>
      </c>
      <c r="D11474" s="55" t="s">
        <v>4649</v>
      </c>
      <c r="E11474" s="55" t="s">
        <v>39067</v>
      </c>
      <c r="F11474" s="55" t="s">
        <v>4651</v>
      </c>
      <c r="G11474" s="55" t="s">
        <v>39068</v>
      </c>
      <c r="H11474" s="55">
        <v>0</v>
      </c>
    </row>
    <row r="11475" spans="1:8" ht="12.5" customHeight="1">
      <c r="A11475" s="55">
        <v>26420</v>
      </c>
      <c r="B11475" s="55">
        <v>8</v>
      </c>
      <c r="C11475" s="55" t="s">
        <v>39069</v>
      </c>
      <c r="D11475" s="55" t="s">
        <v>4649</v>
      </c>
      <c r="E11475" s="55" t="s">
        <v>39070</v>
      </c>
      <c r="F11475" s="55" t="s">
        <v>4651</v>
      </c>
      <c r="G11475" s="55" t="s">
        <v>39071</v>
      </c>
      <c r="H11475" s="55">
        <v>0</v>
      </c>
    </row>
    <row r="11476" spans="1:8" ht="12.5" customHeight="1">
      <c r="A11476" s="55">
        <v>28543</v>
      </c>
      <c r="B11476" s="55">
        <v>8</v>
      </c>
      <c r="C11476" s="55" t="s">
        <v>39072</v>
      </c>
      <c r="D11476" s="55" t="s">
        <v>4649</v>
      </c>
      <c r="E11476" s="55" t="s">
        <v>39073</v>
      </c>
      <c r="F11476" s="55" t="s">
        <v>4651</v>
      </c>
      <c r="G11476" s="55" t="s">
        <v>39074</v>
      </c>
      <c r="H11476" s="55">
        <v>0</v>
      </c>
    </row>
    <row r="11477" spans="1:8" ht="12.5" customHeight="1">
      <c r="A11477" s="55">
        <v>29381</v>
      </c>
      <c r="B11477" s="55">
        <v>8</v>
      </c>
      <c r="C11477" s="55" t="s">
        <v>39075</v>
      </c>
      <c r="D11477" s="55" t="s">
        <v>4649</v>
      </c>
      <c r="E11477" s="55" t="s">
        <v>39076</v>
      </c>
      <c r="F11477" s="55" t="s">
        <v>4651</v>
      </c>
      <c r="G11477" s="55" t="s">
        <v>39077</v>
      </c>
      <c r="H11477" s="55">
        <v>0</v>
      </c>
    </row>
    <row r="11478" spans="1:8" ht="12.5" customHeight="1">
      <c r="A11478" s="55">
        <v>29403</v>
      </c>
      <c r="B11478" s="55">
        <v>8</v>
      </c>
      <c r="C11478" s="55" t="s">
        <v>39078</v>
      </c>
      <c r="D11478" s="55" t="s">
        <v>4649</v>
      </c>
      <c r="E11478" s="55" t="s">
        <v>39079</v>
      </c>
      <c r="F11478" s="55" t="s">
        <v>4651</v>
      </c>
      <c r="G11478" s="55" t="s">
        <v>39080</v>
      </c>
      <c r="H11478" s="55">
        <v>0</v>
      </c>
    </row>
    <row r="11479" spans="1:8" ht="12.5" customHeight="1">
      <c r="A11479" s="55">
        <v>12604</v>
      </c>
      <c r="B11479" s="55">
        <v>8</v>
      </c>
      <c r="C11479" s="55" t="s">
        <v>39081</v>
      </c>
      <c r="D11479" s="55" t="s">
        <v>4649</v>
      </c>
      <c r="E11479" s="55" t="s">
        <v>39082</v>
      </c>
      <c r="F11479" s="55" t="s">
        <v>4651</v>
      </c>
      <c r="G11479" s="55" t="s">
        <v>39083</v>
      </c>
      <c r="H11479" s="55">
        <v>0</v>
      </c>
    </row>
    <row r="11480" spans="1:8" ht="12.5" customHeight="1">
      <c r="A11480" s="55">
        <v>12825</v>
      </c>
      <c r="B11480" s="55">
        <v>8</v>
      </c>
      <c r="C11480" s="55" t="s">
        <v>39084</v>
      </c>
      <c r="D11480" s="55" t="s">
        <v>4649</v>
      </c>
      <c r="E11480" s="55" t="s">
        <v>39085</v>
      </c>
      <c r="F11480" s="55" t="s">
        <v>4651</v>
      </c>
      <c r="G11480" s="55" t="s">
        <v>39086</v>
      </c>
      <c r="H11480" s="55">
        <v>0</v>
      </c>
    </row>
    <row r="11481" spans="1:8" ht="12.5" customHeight="1">
      <c r="A11481" s="55">
        <v>13580</v>
      </c>
      <c r="B11481" s="55">
        <v>8</v>
      </c>
      <c r="C11481" s="55" t="s">
        <v>39087</v>
      </c>
      <c r="D11481" s="55" t="s">
        <v>4649</v>
      </c>
      <c r="E11481" s="55" t="s">
        <v>39088</v>
      </c>
      <c r="F11481" s="55" t="s">
        <v>4651</v>
      </c>
      <c r="G11481" s="55" t="s">
        <v>39089</v>
      </c>
      <c r="H11481" s="55">
        <v>0</v>
      </c>
    </row>
    <row r="11482" spans="1:8" ht="12.5" customHeight="1">
      <c r="A11482" s="55">
        <v>14973</v>
      </c>
      <c r="B11482" s="55">
        <v>8</v>
      </c>
      <c r="C11482" s="55" t="s">
        <v>39090</v>
      </c>
      <c r="D11482" s="55" t="s">
        <v>4649</v>
      </c>
      <c r="E11482" s="55" t="s">
        <v>39091</v>
      </c>
      <c r="F11482" s="55" t="s">
        <v>4651</v>
      </c>
      <c r="G11482" s="55" t="s">
        <v>39092</v>
      </c>
      <c r="H11482" s="55">
        <v>0</v>
      </c>
    </row>
    <row r="11483" spans="1:8" ht="12.5" customHeight="1">
      <c r="A11483" s="55">
        <v>14980</v>
      </c>
      <c r="B11483" s="55">
        <v>8</v>
      </c>
      <c r="C11483" s="55" t="s">
        <v>39093</v>
      </c>
      <c r="D11483" s="55" t="s">
        <v>4649</v>
      </c>
      <c r="E11483" s="55" t="s">
        <v>39094</v>
      </c>
      <c r="F11483" s="55" t="s">
        <v>4651</v>
      </c>
      <c r="G11483" s="55" t="s">
        <v>39095</v>
      </c>
      <c r="H11483" s="55">
        <v>0</v>
      </c>
    </row>
    <row r="11484" spans="1:8" ht="12.5" customHeight="1">
      <c r="A11484" s="55">
        <v>15689</v>
      </c>
      <c r="B11484" s="55">
        <v>8</v>
      </c>
      <c r="C11484" s="55" t="s">
        <v>39096</v>
      </c>
      <c r="D11484" s="55" t="s">
        <v>4649</v>
      </c>
      <c r="E11484" s="55" t="s">
        <v>39097</v>
      </c>
      <c r="F11484" s="55" t="s">
        <v>4651</v>
      </c>
      <c r="G11484" s="55" t="s">
        <v>39098</v>
      </c>
      <c r="H11484" s="55">
        <v>0</v>
      </c>
    </row>
    <row r="11485" spans="1:8" ht="12.5" customHeight="1">
      <c r="A11485" s="55">
        <v>16466</v>
      </c>
      <c r="B11485" s="55">
        <v>8</v>
      </c>
      <c r="C11485" s="55" t="s">
        <v>39099</v>
      </c>
      <c r="D11485" s="55" t="s">
        <v>4649</v>
      </c>
      <c r="E11485" s="55" t="s">
        <v>39100</v>
      </c>
      <c r="F11485" s="55" t="s">
        <v>4651</v>
      </c>
      <c r="G11485" s="55" t="s">
        <v>39101</v>
      </c>
      <c r="H11485" s="55">
        <v>0</v>
      </c>
    </row>
    <row r="11486" spans="1:8" ht="12.5" customHeight="1">
      <c r="A11486" s="55">
        <v>17745</v>
      </c>
      <c r="B11486" s="55">
        <v>8</v>
      </c>
      <c r="C11486" s="55" t="s">
        <v>39102</v>
      </c>
      <c r="D11486" s="55" t="s">
        <v>4649</v>
      </c>
      <c r="E11486" s="55" t="s">
        <v>39103</v>
      </c>
      <c r="F11486" s="55" t="s">
        <v>4651</v>
      </c>
      <c r="G11486" s="55" t="s">
        <v>39104</v>
      </c>
      <c r="H11486" s="55">
        <v>0</v>
      </c>
    </row>
    <row r="11487" spans="1:8" ht="12.5" customHeight="1">
      <c r="A11487" s="55">
        <v>19259</v>
      </c>
      <c r="B11487" s="55">
        <v>8</v>
      </c>
      <c r="C11487" s="55" t="s">
        <v>39105</v>
      </c>
      <c r="D11487" s="55" t="s">
        <v>4649</v>
      </c>
      <c r="E11487" s="55" t="s">
        <v>39106</v>
      </c>
      <c r="F11487" s="55" t="s">
        <v>4651</v>
      </c>
      <c r="G11487" s="55" t="s">
        <v>39107</v>
      </c>
      <c r="H11487" s="55">
        <v>0</v>
      </c>
    </row>
    <row r="11488" spans="1:8" ht="12.5" customHeight="1">
      <c r="A11488" s="55">
        <v>19283</v>
      </c>
      <c r="B11488" s="55">
        <v>8</v>
      </c>
      <c r="C11488" s="55" t="s">
        <v>39108</v>
      </c>
      <c r="D11488" s="55" t="s">
        <v>4649</v>
      </c>
      <c r="E11488" s="55" t="s">
        <v>39109</v>
      </c>
      <c r="F11488" s="55" t="s">
        <v>4651</v>
      </c>
      <c r="G11488" s="55" t="s">
        <v>39110</v>
      </c>
      <c r="H11488" s="55">
        <v>0</v>
      </c>
    </row>
    <row r="11489" spans="1:8" ht="12.5" customHeight="1">
      <c r="A11489" s="55">
        <v>20729</v>
      </c>
      <c r="B11489" s="55">
        <v>8</v>
      </c>
      <c r="C11489" s="55" t="s">
        <v>39111</v>
      </c>
      <c r="D11489" s="55" t="s">
        <v>4649</v>
      </c>
      <c r="E11489" s="55" t="s">
        <v>39112</v>
      </c>
      <c r="F11489" s="55" t="s">
        <v>4651</v>
      </c>
      <c r="G11489" s="55" t="s">
        <v>39113</v>
      </c>
      <c r="H11489" s="55">
        <v>0</v>
      </c>
    </row>
    <row r="11490" spans="1:8" ht="12.5" customHeight="1">
      <c r="A11490" s="55">
        <v>20828</v>
      </c>
      <c r="B11490" s="55">
        <v>8</v>
      </c>
      <c r="C11490" s="55" t="s">
        <v>39114</v>
      </c>
      <c r="D11490" s="55" t="s">
        <v>4649</v>
      </c>
      <c r="E11490" s="55" t="s">
        <v>39115</v>
      </c>
      <c r="F11490" s="55" t="s">
        <v>4651</v>
      </c>
      <c r="G11490" s="55" t="s">
        <v>39116</v>
      </c>
      <c r="H11490" s="55">
        <v>0</v>
      </c>
    </row>
    <row r="11491" spans="1:8" ht="12.5" customHeight="1">
      <c r="A11491" s="55">
        <v>20829</v>
      </c>
      <c r="B11491" s="55">
        <v>8</v>
      </c>
      <c r="C11491" s="55" t="s">
        <v>39117</v>
      </c>
      <c r="D11491" s="55" t="s">
        <v>4649</v>
      </c>
      <c r="E11491" s="55" t="s">
        <v>39118</v>
      </c>
      <c r="F11491" s="55" t="s">
        <v>4651</v>
      </c>
      <c r="G11491" s="55" t="s">
        <v>39119</v>
      </c>
      <c r="H11491" s="55">
        <v>0</v>
      </c>
    </row>
    <row r="11492" spans="1:8" ht="12.5" customHeight="1">
      <c r="A11492" s="55">
        <v>22317</v>
      </c>
      <c r="B11492" s="55">
        <v>8</v>
      </c>
      <c r="C11492" s="55" t="s">
        <v>39120</v>
      </c>
      <c r="D11492" s="55" t="s">
        <v>4649</v>
      </c>
      <c r="E11492" s="55" t="s">
        <v>39121</v>
      </c>
      <c r="F11492" s="55" t="s">
        <v>4651</v>
      </c>
      <c r="G11492" s="55" t="s">
        <v>39122</v>
      </c>
      <c r="H11492" s="55">
        <v>0</v>
      </c>
    </row>
    <row r="11493" spans="1:8" ht="12.5" customHeight="1">
      <c r="A11493" s="55">
        <v>22506</v>
      </c>
      <c r="B11493" s="55">
        <v>8</v>
      </c>
      <c r="C11493" s="55" t="s">
        <v>39123</v>
      </c>
      <c r="D11493" s="55" t="s">
        <v>4649</v>
      </c>
      <c r="E11493" s="55" t="s">
        <v>39124</v>
      </c>
      <c r="F11493" s="55" t="s">
        <v>4651</v>
      </c>
      <c r="G11493" s="55" t="s">
        <v>39125</v>
      </c>
      <c r="H11493" s="55">
        <v>0</v>
      </c>
    </row>
    <row r="11494" spans="1:8" ht="12.5" customHeight="1">
      <c r="A11494" s="55">
        <v>22666</v>
      </c>
      <c r="B11494" s="55">
        <v>8</v>
      </c>
      <c r="C11494" s="55" t="s">
        <v>39126</v>
      </c>
      <c r="D11494" s="55" t="s">
        <v>4649</v>
      </c>
      <c r="E11494" s="55" t="s">
        <v>39127</v>
      </c>
      <c r="F11494" s="55" t="s">
        <v>4651</v>
      </c>
      <c r="G11494" s="55" t="s">
        <v>39128</v>
      </c>
      <c r="H11494" s="55">
        <v>0</v>
      </c>
    </row>
    <row r="11495" spans="1:8" ht="12.5" customHeight="1">
      <c r="A11495" s="55">
        <v>25449</v>
      </c>
      <c r="B11495" s="55">
        <v>8</v>
      </c>
      <c r="C11495" s="55" t="s">
        <v>39129</v>
      </c>
      <c r="D11495" s="55" t="s">
        <v>4649</v>
      </c>
      <c r="E11495" s="55" t="s">
        <v>39130</v>
      </c>
      <c r="F11495" s="55" t="s">
        <v>4651</v>
      </c>
      <c r="G11495" s="55" t="s">
        <v>39131</v>
      </c>
      <c r="H11495" s="55">
        <v>0</v>
      </c>
    </row>
    <row r="11496" spans="1:8" ht="12.5" customHeight="1">
      <c r="A11496" s="55">
        <v>25459</v>
      </c>
      <c r="B11496" s="55">
        <v>8</v>
      </c>
      <c r="C11496" s="55" t="s">
        <v>39132</v>
      </c>
      <c r="D11496" s="55" t="s">
        <v>4649</v>
      </c>
      <c r="E11496" s="55" t="s">
        <v>39133</v>
      </c>
      <c r="F11496" s="55" t="s">
        <v>4651</v>
      </c>
      <c r="G11496" s="55" t="s">
        <v>39134</v>
      </c>
      <c r="H11496" s="55">
        <v>0</v>
      </c>
    </row>
    <row r="11497" spans="1:8" ht="12.5" customHeight="1">
      <c r="A11497" s="55">
        <v>25522</v>
      </c>
      <c r="B11497" s="55">
        <v>8</v>
      </c>
      <c r="C11497" s="55" t="s">
        <v>39135</v>
      </c>
      <c r="D11497" s="55" t="s">
        <v>4649</v>
      </c>
      <c r="E11497" s="55" t="s">
        <v>39136</v>
      </c>
      <c r="F11497" s="55" t="s">
        <v>4651</v>
      </c>
      <c r="G11497" s="55" t="s">
        <v>39137</v>
      </c>
      <c r="H11497" s="55">
        <v>0</v>
      </c>
    </row>
    <row r="11498" spans="1:8" ht="12.5" customHeight="1">
      <c r="A11498" s="55">
        <v>25684</v>
      </c>
      <c r="B11498" s="55">
        <v>8</v>
      </c>
      <c r="C11498" s="55" t="s">
        <v>39138</v>
      </c>
      <c r="D11498" s="55" t="s">
        <v>4649</v>
      </c>
      <c r="E11498" s="55" t="s">
        <v>39139</v>
      </c>
      <c r="F11498" s="55" t="s">
        <v>4651</v>
      </c>
      <c r="G11498" s="55" t="s">
        <v>39140</v>
      </c>
      <c r="H11498" s="55">
        <v>0</v>
      </c>
    </row>
    <row r="11499" spans="1:8" ht="12.5" customHeight="1">
      <c r="A11499" s="55">
        <v>25771</v>
      </c>
      <c r="B11499" s="55">
        <v>8</v>
      </c>
      <c r="C11499" s="55" t="s">
        <v>39141</v>
      </c>
      <c r="D11499" s="55" t="s">
        <v>4649</v>
      </c>
      <c r="E11499" s="55" t="s">
        <v>39142</v>
      </c>
      <c r="F11499" s="55" t="s">
        <v>4651</v>
      </c>
      <c r="G11499" s="55" t="s">
        <v>39143</v>
      </c>
      <c r="H11499" s="55">
        <v>0</v>
      </c>
    </row>
    <row r="11500" spans="1:8" ht="12.5" customHeight="1">
      <c r="A11500" s="55">
        <v>25793</v>
      </c>
      <c r="B11500" s="55">
        <v>8</v>
      </c>
      <c r="C11500" s="55" t="s">
        <v>39144</v>
      </c>
      <c r="D11500" s="55" t="s">
        <v>4649</v>
      </c>
      <c r="E11500" s="55" t="s">
        <v>39145</v>
      </c>
      <c r="F11500" s="55" t="s">
        <v>4651</v>
      </c>
      <c r="G11500" s="55" t="s">
        <v>39146</v>
      </c>
      <c r="H11500" s="55">
        <v>0</v>
      </c>
    </row>
    <row r="11501" spans="1:8" ht="12.5" customHeight="1">
      <c r="A11501" s="55">
        <v>26366</v>
      </c>
      <c r="B11501" s="55">
        <v>8</v>
      </c>
      <c r="C11501" s="55" t="s">
        <v>39147</v>
      </c>
      <c r="D11501" s="55" t="s">
        <v>4649</v>
      </c>
      <c r="E11501" s="55" t="s">
        <v>39148</v>
      </c>
      <c r="F11501" s="55" t="s">
        <v>4651</v>
      </c>
      <c r="G11501" s="55" t="s">
        <v>39149</v>
      </c>
      <c r="H11501" s="55">
        <v>0</v>
      </c>
    </row>
    <row r="11502" spans="1:8" ht="12.5" customHeight="1">
      <c r="A11502" s="55">
        <v>26899</v>
      </c>
      <c r="B11502" s="55">
        <v>8</v>
      </c>
      <c r="C11502" s="55" t="s">
        <v>39150</v>
      </c>
      <c r="D11502" s="55" t="s">
        <v>4649</v>
      </c>
      <c r="E11502" s="55" t="s">
        <v>39151</v>
      </c>
      <c r="F11502" s="55" t="s">
        <v>4651</v>
      </c>
      <c r="G11502" s="55" t="s">
        <v>39152</v>
      </c>
      <c r="H11502" s="55">
        <v>0</v>
      </c>
    </row>
    <row r="11503" spans="1:8" ht="12.5" customHeight="1">
      <c r="A11503" s="55">
        <v>27119</v>
      </c>
      <c r="B11503" s="55">
        <v>8</v>
      </c>
      <c r="C11503" s="55" t="s">
        <v>39153</v>
      </c>
      <c r="D11503" s="55" t="s">
        <v>4649</v>
      </c>
      <c r="E11503" s="55" t="s">
        <v>39154</v>
      </c>
      <c r="F11503" s="55" t="s">
        <v>4651</v>
      </c>
      <c r="G11503" s="55" t="s">
        <v>39155</v>
      </c>
      <c r="H11503" s="55">
        <v>0</v>
      </c>
    </row>
    <row r="11504" spans="1:8" ht="12.5" customHeight="1">
      <c r="A11504" s="55">
        <v>27791</v>
      </c>
      <c r="B11504" s="55">
        <v>8</v>
      </c>
      <c r="C11504" s="55" t="s">
        <v>39156</v>
      </c>
      <c r="D11504" s="55" t="s">
        <v>4649</v>
      </c>
      <c r="E11504" s="55" t="s">
        <v>39157</v>
      </c>
      <c r="F11504" s="55" t="s">
        <v>4651</v>
      </c>
      <c r="G11504" s="55" t="s">
        <v>39158</v>
      </c>
      <c r="H11504" s="55">
        <v>0</v>
      </c>
    </row>
    <row r="11505" spans="1:8" ht="12.5" customHeight="1">
      <c r="A11505" s="55">
        <v>29400</v>
      </c>
      <c r="B11505" s="55">
        <v>8</v>
      </c>
      <c r="C11505" s="55" t="s">
        <v>39159</v>
      </c>
      <c r="D11505" s="55" t="s">
        <v>4649</v>
      </c>
      <c r="E11505" s="55" t="s">
        <v>39160</v>
      </c>
      <c r="F11505" s="55" t="s">
        <v>4651</v>
      </c>
      <c r="G11505" s="55" t="s">
        <v>39161</v>
      </c>
      <c r="H11505" s="55">
        <v>0</v>
      </c>
    </row>
    <row r="11506" spans="1:8" ht="12.5" customHeight="1">
      <c r="A11506" s="55">
        <v>11427</v>
      </c>
      <c r="B11506" s="55">
        <v>8</v>
      </c>
      <c r="C11506" s="55" t="s">
        <v>39162</v>
      </c>
      <c r="D11506" s="55" t="s">
        <v>4649</v>
      </c>
      <c r="E11506" s="55" t="s">
        <v>39163</v>
      </c>
      <c r="F11506" s="55" t="s">
        <v>4651</v>
      </c>
      <c r="G11506" s="55" t="s">
        <v>39164</v>
      </c>
      <c r="H11506" s="55">
        <v>0</v>
      </c>
    </row>
    <row r="11507" spans="1:8" ht="12.5" customHeight="1">
      <c r="A11507" s="55">
        <v>11605</v>
      </c>
      <c r="B11507" s="55">
        <v>8</v>
      </c>
      <c r="C11507" s="55" t="s">
        <v>39165</v>
      </c>
      <c r="D11507" s="55" t="s">
        <v>4649</v>
      </c>
      <c r="E11507" s="55" t="s">
        <v>39166</v>
      </c>
      <c r="F11507" s="55" t="s">
        <v>4651</v>
      </c>
      <c r="G11507" s="55" t="s">
        <v>39167</v>
      </c>
      <c r="H11507" s="55">
        <v>0</v>
      </c>
    </row>
    <row r="11508" spans="1:8" ht="12.5" customHeight="1">
      <c r="A11508" s="55">
        <v>12726</v>
      </c>
      <c r="B11508" s="55">
        <v>8</v>
      </c>
      <c r="C11508" s="55" t="s">
        <v>39168</v>
      </c>
      <c r="D11508" s="55" t="s">
        <v>4649</v>
      </c>
      <c r="E11508" s="55" t="s">
        <v>39169</v>
      </c>
      <c r="F11508" s="55" t="s">
        <v>4651</v>
      </c>
      <c r="G11508" s="55" t="s">
        <v>39170</v>
      </c>
      <c r="H11508" s="55">
        <v>0</v>
      </c>
    </row>
    <row r="11509" spans="1:8" ht="12.5" customHeight="1">
      <c r="A11509" s="55">
        <v>13257</v>
      </c>
      <c r="B11509" s="55">
        <v>8</v>
      </c>
      <c r="C11509" s="55" t="s">
        <v>39171</v>
      </c>
      <c r="D11509" s="55" t="s">
        <v>4649</v>
      </c>
      <c r="E11509" s="55" t="s">
        <v>39172</v>
      </c>
      <c r="F11509" s="55" t="s">
        <v>4651</v>
      </c>
      <c r="G11509" s="55" t="s">
        <v>39173</v>
      </c>
      <c r="H11509" s="55">
        <v>0</v>
      </c>
    </row>
    <row r="11510" spans="1:8" ht="12.5" customHeight="1">
      <c r="A11510" s="55">
        <v>14537</v>
      </c>
      <c r="B11510" s="55">
        <v>8</v>
      </c>
      <c r="C11510" s="55" t="s">
        <v>39174</v>
      </c>
      <c r="D11510" s="55" t="s">
        <v>4649</v>
      </c>
      <c r="E11510" s="55" t="s">
        <v>39175</v>
      </c>
      <c r="F11510" s="55" t="s">
        <v>4651</v>
      </c>
      <c r="G11510" s="55" t="s">
        <v>39176</v>
      </c>
      <c r="H11510" s="55">
        <v>0</v>
      </c>
    </row>
    <row r="11511" spans="1:8" ht="12.5" customHeight="1">
      <c r="A11511" s="55">
        <v>15100</v>
      </c>
      <c r="B11511" s="55">
        <v>8</v>
      </c>
      <c r="C11511" s="55" t="s">
        <v>39177</v>
      </c>
      <c r="D11511" s="55" t="s">
        <v>4649</v>
      </c>
      <c r="E11511" s="55" t="s">
        <v>39178</v>
      </c>
      <c r="F11511" s="55" t="s">
        <v>4651</v>
      </c>
      <c r="G11511" s="55" t="s">
        <v>39179</v>
      </c>
      <c r="H11511" s="55">
        <v>0</v>
      </c>
    </row>
    <row r="11512" spans="1:8" ht="12.5" customHeight="1">
      <c r="A11512" s="55">
        <v>15628</v>
      </c>
      <c r="B11512" s="55">
        <v>8</v>
      </c>
      <c r="C11512" s="55" t="s">
        <v>39180</v>
      </c>
      <c r="D11512" s="55" t="s">
        <v>4649</v>
      </c>
      <c r="E11512" s="55" t="s">
        <v>39181</v>
      </c>
      <c r="F11512" s="55" t="s">
        <v>4651</v>
      </c>
      <c r="G11512" s="55" t="s">
        <v>39182</v>
      </c>
      <c r="H11512" s="55">
        <v>0</v>
      </c>
    </row>
    <row r="11513" spans="1:8" ht="12.5" customHeight="1">
      <c r="A11513" s="55">
        <v>15655</v>
      </c>
      <c r="B11513" s="55">
        <v>8</v>
      </c>
      <c r="C11513" s="55" t="s">
        <v>39183</v>
      </c>
      <c r="D11513" s="55" t="s">
        <v>4649</v>
      </c>
      <c r="E11513" s="55" t="s">
        <v>39184</v>
      </c>
      <c r="F11513" s="55" t="s">
        <v>4651</v>
      </c>
      <c r="G11513" s="55" t="s">
        <v>39185</v>
      </c>
      <c r="H11513" s="55">
        <v>0</v>
      </c>
    </row>
    <row r="11514" spans="1:8" ht="12.5" customHeight="1">
      <c r="A11514" s="55">
        <v>16207</v>
      </c>
      <c r="B11514" s="55">
        <v>8</v>
      </c>
      <c r="C11514" s="55" t="s">
        <v>39186</v>
      </c>
      <c r="D11514" s="55" t="s">
        <v>4649</v>
      </c>
      <c r="E11514" s="55" t="s">
        <v>39187</v>
      </c>
      <c r="F11514" s="55" t="s">
        <v>4651</v>
      </c>
      <c r="G11514" s="55" t="s">
        <v>39188</v>
      </c>
      <c r="H11514" s="55">
        <v>0</v>
      </c>
    </row>
    <row r="11515" spans="1:8" ht="12.5" customHeight="1">
      <c r="A11515" s="55">
        <v>16253</v>
      </c>
      <c r="B11515" s="55">
        <v>8</v>
      </c>
      <c r="C11515" s="55" t="s">
        <v>39189</v>
      </c>
      <c r="D11515" s="55" t="s">
        <v>4649</v>
      </c>
      <c r="E11515" s="55" t="s">
        <v>39190</v>
      </c>
      <c r="F11515" s="55" t="s">
        <v>4651</v>
      </c>
      <c r="G11515" s="55" t="s">
        <v>39191</v>
      </c>
      <c r="H11515" s="55">
        <v>0</v>
      </c>
    </row>
    <row r="11516" spans="1:8" ht="12.5" customHeight="1">
      <c r="A11516" s="55">
        <v>16299</v>
      </c>
      <c r="B11516" s="55">
        <v>8</v>
      </c>
      <c r="C11516" s="55" t="s">
        <v>39192</v>
      </c>
      <c r="D11516" s="55" t="s">
        <v>4649</v>
      </c>
      <c r="E11516" s="55" t="s">
        <v>39193</v>
      </c>
      <c r="F11516" s="55" t="s">
        <v>4651</v>
      </c>
      <c r="G11516" s="55" t="s">
        <v>39194</v>
      </c>
      <c r="H11516" s="55">
        <v>0</v>
      </c>
    </row>
    <row r="11517" spans="1:8" ht="12.5" customHeight="1">
      <c r="A11517" s="55">
        <v>16303</v>
      </c>
      <c r="B11517" s="55">
        <v>8</v>
      </c>
      <c r="C11517" s="55" t="s">
        <v>39195</v>
      </c>
      <c r="D11517" s="55" t="s">
        <v>4649</v>
      </c>
      <c r="E11517" s="55" t="s">
        <v>39196</v>
      </c>
      <c r="F11517" s="55" t="s">
        <v>4651</v>
      </c>
      <c r="G11517" s="55" t="s">
        <v>39197</v>
      </c>
      <c r="H11517" s="55">
        <v>0</v>
      </c>
    </row>
    <row r="11518" spans="1:8" ht="12.5" customHeight="1">
      <c r="A11518" s="55">
        <v>16552</v>
      </c>
      <c r="B11518" s="55">
        <v>8</v>
      </c>
      <c r="C11518" s="55" t="s">
        <v>39198</v>
      </c>
      <c r="D11518" s="55" t="s">
        <v>4649</v>
      </c>
      <c r="E11518" s="55" t="s">
        <v>39199</v>
      </c>
      <c r="F11518" s="55" t="s">
        <v>4651</v>
      </c>
      <c r="G11518" s="55" t="s">
        <v>39200</v>
      </c>
      <c r="H11518" s="55">
        <v>0</v>
      </c>
    </row>
    <row r="11519" spans="1:8" ht="12.5" customHeight="1">
      <c r="A11519" s="55">
        <v>16572</v>
      </c>
      <c r="B11519" s="55">
        <v>8</v>
      </c>
      <c r="C11519" s="55" t="s">
        <v>39201</v>
      </c>
      <c r="D11519" s="55" t="s">
        <v>4649</v>
      </c>
      <c r="E11519" s="55" t="s">
        <v>39202</v>
      </c>
      <c r="F11519" s="55" t="s">
        <v>4651</v>
      </c>
      <c r="G11519" s="55" t="s">
        <v>39203</v>
      </c>
      <c r="H11519" s="55">
        <v>0</v>
      </c>
    </row>
    <row r="11520" spans="1:8" ht="12.5" customHeight="1">
      <c r="A11520" s="55">
        <v>17220</v>
      </c>
      <c r="B11520" s="55">
        <v>8</v>
      </c>
      <c r="C11520" s="55" t="s">
        <v>39204</v>
      </c>
      <c r="D11520" s="55" t="s">
        <v>4649</v>
      </c>
      <c r="E11520" s="55" t="s">
        <v>39205</v>
      </c>
      <c r="F11520" s="55" t="s">
        <v>4651</v>
      </c>
      <c r="G11520" s="55" t="s">
        <v>39206</v>
      </c>
      <c r="H11520" s="55">
        <v>0</v>
      </c>
    </row>
    <row r="11521" spans="1:8" ht="12.5" customHeight="1">
      <c r="A11521" s="55">
        <v>17707</v>
      </c>
      <c r="B11521" s="55">
        <v>8</v>
      </c>
      <c r="C11521" s="55" t="s">
        <v>39207</v>
      </c>
      <c r="D11521" s="55" t="s">
        <v>4649</v>
      </c>
      <c r="E11521" s="55" t="s">
        <v>39208</v>
      </c>
      <c r="F11521" s="55" t="s">
        <v>4651</v>
      </c>
      <c r="G11521" s="55" t="s">
        <v>39209</v>
      </c>
      <c r="H11521" s="55">
        <v>0</v>
      </c>
    </row>
    <row r="11522" spans="1:8" ht="12.5" customHeight="1">
      <c r="A11522" s="55">
        <v>17722</v>
      </c>
      <c r="B11522" s="55">
        <v>8</v>
      </c>
      <c r="C11522" s="55" t="s">
        <v>39210</v>
      </c>
      <c r="D11522" s="55" t="s">
        <v>4649</v>
      </c>
      <c r="E11522" s="55" t="s">
        <v>39211</v>
      </c>
      <c r="F11522" s="55" t="s">
        <v>4651</v>
      </c>
      <c r="G11522" s="55" t="s">
        <v>39212</v>
      </c>
      <c r="H11522" s="55">
        <v>0</v>
      </c>
    </row>
    <row r="11523" spans="1:8" ht="12.5" customHeight="1">
      <c r="A11523" s="55">
        <v>17902</v>
      </c>
      <c r="B11523" s="55">
        <v>8</v>
      </c>
      <c r="C11523" s="55" t="s">
        <v>39213</v>
      </c>
      <c r="D11523" s="55" t="s">
        <v>4649</v>
      </c>
      <c r="E11523" s="55" t="s">
        <v>39214</v>
      </c>
      <c r="F11523" s="55" t="s">
        <v>4651</v>
      </c>
      <c r="G11523" s="55" t="s">
        <v>39215</v>
      </c>
      <c r="H11523" s="55">
        <v>0</v>
      </c>
    </row>
    <row r="11524" spans="1:8" ht="12.5" customHeight="1">
      <c r="A11524" s="55">
        <v>17942</v>
      </c>
      <c r="B11524" s="55">
        <v>8</v>
      </c>
      <c r="C11524" s="55" t="s">
        <v>39216</v>
      </c>
      <c r="D11524" s="55" t="s">
        <v>4649</v>
      </c>
      <c r="E11524" s="55" t="s">
        <v>39217</v>
      </c>
      <c r="F11524" s="55" t="s">
        <v>4651</v>
      </c>
      <c r="G11524" s="55" t="s">
        <v>39218</v>
      </c>
      <c r="H11524" s="55">
        <v>0</v>
      </c>
    </row>
    <row r="11525" spans="1:8" ht="12.5" customHeight="1">
      <c r="A11525" s="55">
        <v>17995</v>
      </c>
      <c r="B11525" s="55">
        <v>8</v>
      </c>
      <c r="C11525" s="55" t="s">
        <v>39219</v>
      </c>
      <c r="D11525" s="55" t="s">
        <v>4649</v>
      </c>
      <c r="E11525" s="55" t="s">
        <v>39220</v>
      </c>
      <c r="F11525" s="55" t="s">
        <v>4651</v>
      </c>
      <c r="G11525" s="55" t="s">
        <v>39221</v>
      </c>
      <c r="H11525" s="55">
        <v>0</v>
      </c>
    </row>
    <row r="11526" spans="1:8" ht="12.5" customHeight="1">
      <c r="A11526" s="55">
        <v>18157</v>
      </c>
      <c r="B11526" s="55">
        <v>8</v>
      </c>
      <c r="C11526" s="55" t="s">
        <v>39222</v>
      </c>
      <c r="D11526" s="55" t="s">
        <v>4649</v>
      </c>
      <c r="E11526" s="55" t="s">
        <v>39223</v>
      </c>
      <c r="F11526" s="55" t="s">
        <v>4651</v>
      </c>
      <c r="G11526" s="55" t="s">
        <v>39224</v>
      </c>
      <c r="H11526" s="55">
        <v>0</v>
      </c>
    </row>
    <row r="11527" spans="1:8" ht="12.5" customHeight="1">
      <c r="A11527" s="55">
        <v>19057</v>
      </c>
      <c r="B11527" s="55">
        <v>8</v>
      </c>
      <c r="C11527" s="55" t="s">
        <v>39225</v>
      </c>
      <c r="D11527" s="55" t="s">
        <v>4649</v>
      </c>
      <c r="E11527" s="55" t="s">
        <v>39226</v>
      </c>
      <c r="F11527" s="55" t="s">
        <v>4651</v>
      </c>
      <c r="G11527" s="55" t="s">
        <v>39227</v>
      </c>
      <c r="H11527" s="55">
        <v>0</v>
      </c>
    </row>
    <row r="11528" spans="1:8" ht="12.5" customHeight="1">
      <c r="A11528" s="55">
        <v>19439</v>
      </c>
      <c r="B11528" s="55">
        <v>8</v>
      </c>
      <c r="C11528" s="55" t="s">
        <v>39228</v>
      </c>
      <c r="D11528" s="55" t="s">
        <v>4649</v>
      </c>
      <c r="E11528" s="55" t="s">
        <v>39229</v>
      </c>
      <c r="F11528" s="55" t="s">
        <v>4651</v>
      </c>
      <c r="G11528" s="55" t="s">
        <v>39230</v>
      </c>
      <c r="H11528" s="55">
        <v>0</v>
      </c>
    </row>
    <row r="11529" spans="1:8" ht="12.5" customHeight="1">
      <c r="A11529" s="55">
        <v>19451</v>
      </c>
      <c r="B11529" s="55">
        <v>8</v>
      </c>
      <c r="C11529" s="55" t="s">
        <v>39231</v>
      </c>
      <c r="D11529" s="55" t="s">
        <v>4649</v>
      </c>
      <c r="E11529" s="55" t="s">
        <v>39232</v>
      </c>
      <c r="F11529" s="55" t="s">
        <v>4651</v>
      </c>
      <c r="G11529" s="55" t="s">
        <v>39233</v>
      </c>
      <c r="H11529" s="55">
        <v>0</v>
      </c>
    </row>
    <row r="11530" spans="1:8" ht="12.5" customHeight="1">
      <c r="A11530" s="55">
        <v>19453</v>
      </c>
      <c r="B11530" s="55">
        <v>8</v>
      </c>
      <c r="C11530" s="55" t="s">
        <v>39234</v>
      </c>
      <c r="D11530" s="55" t="s">
        <v>4649</v>
      </c>
      <c r="E11530" s="55" t="s">
        <v>39235</v>
      </c>
      <c r="F11530" s="55" t="s">
        <v>4651</v>
      </c>
      <c r="G11530" s="55" t="s">
        <v>39236</v>
      </c>
      <c r="H11530" s="55">
        <v>0</v>
      </c>
    </row>
    <row r="11531" spans="1:8" ht="12.5" customHeight="1">
      <c r="A11531" s="55">
        <v>20064</v>
      </c>
      <c r="B11531" s="55">
        <v>8</v>
      </c>
      <c r="C11531" s="55" t="s">
        <v>39237</v>
      </c>
      <c r="D11531" s="55" t="s">
        <v>4649</v>
      </c>
      <c r="E11531" s="55" t="s">
        <v>39238</v>
      </c>
      <c r="F11531" s="55" t="s">
        <v>4651</v>
      </c>
      <c r="G11531" s="55" t="s">
        <v>39239</v>
      </c>
      <c r="H11531" s="55">
        <v>0</v>
      </c>
    </row>
    <row r="11532" spans="1:8" ht="12.5" customHeight="1">
      <c r="A11532" s="55">
        <v>20912</v>
      </c>
      <c r="B11532" s="55">
        <v>8</v>
      </c>
      <c r="C11532" s="55" t="s">
        <v>39240</v>
      </c>
      <c r="D11532" s="55" t="s">
        <v>4649</v>
      </c>
      <c r="E11532" s="55" t="s">
        <v>39241</v>
      </c>
      <c r="F11532" s="55" t="s">
        <v>4651</v>
      </c>
      <c r="G11532" s="55" t="s">
        <v>39242</v>
      </c>
      <c r="H11532" s="55">
        <v>0</v>
      </c>
    </row>
    <row r="11533" spans="1:8" ht="12.5" customHeight="1">
      <c r="A11533" s="55">
        <v>21523</v>
      </c>
      <c r="B11533" s="55">
        <v>8</v>
      </c>
      <c r="C11533" s="55" t="s">
        <v>39243</v>
      </c>
      <c r="D11533" s="55" t="s">
        <v>4649</v>
      </c>
      <c r="E11533" s="55" t="s">
        <v>39244</v>
      </c>
      <c r="F11533" s="55" t="s">
        <v>4651</v>
      </c>
      <c r="G11533" s="55" t="s">
        <v>39245</v>
      </c>
      <c r="H11533" s="55">
        <v>0</v>
      </c>
    </row>
    <row r="11534" spans="1:8" ht="12.5" customHeight="1">
      <c r="A11534" s="55">
        <v>22585</v>
      </c>
      <c r="B11534" s="55">
        <v>8</v>
      </c>
      <c r="C11534" s="55" t="s">
        <v>39246</v>
      </c>
      <c r="D11534" s="55" t="s">
        <v>4649</v>
      </c>
      <c r="E11534" s="55" t="s">
        <v>39247</v>
      </c>
      <c r="F11534" s="55" t="s">
        <v>4651</v>
      </c>
      <c r="G11534" s="55" t="s">
        <v>39248</v>
      </c>
      <c r="H11534" s="55">
        <v>0</v>
      </c>
    </row>
    <row r="11535" spans="1:8" ht="12.5" customHeight="1">
      <c r="A11535" s="55">
        <v>22700</v>
      </c>
      <c r="B11535" s="55">
        <v>8</v>
      </c>
      <c r="C11535" s="55" t="s">
        <v>39249</v>
      </c>
      <c r="D11535" s="55" t="s">
        <v>4649</v>
      </c>
      <c r="E11535" s="55" t="s">
        <v>39250</v>
      </c>
      <c r="F11535" s="55" t="s">
        <v>4651</v>
      </c>
      <c r="G11535" s="55" t="s">
        <v>39251</v>
      </c>
      <c r="H11535" s="55">
        <v>0</v>
      </c>
    </row>
    <row r="11536" spans="1:8" ht="12.5" customHeight="1">
      <c r="A11536" s="55">
        <v>22803</v>
      </c>
      <c r="B11536" s="55">
        <v>8</v>
      </c>
      <c r="C11536" s="55" t="s">
        <v>39252</v>
      </c>
      <c r="D11536" s="55" t="s">
        <v>4649</v>
      </c>
      <c r="E11536" s="55" t="s">
        <v>39253</v>
      </c>
      <c r="F11536" s="55" t="s">
        <v>4651</v>
      </c>
      <c r="G11536" s="55" t="s">
        <v>39254</v>
      </c>
      <c r="H11536" s="55">
        <v>0</v>
      </c>
    </row>
    <row r="11537" spans="1:8" ht="12.5" customHeight="1">
      <c r="A11537" s="55">
        <v>23221</v>
      </c>
      <c r="B11537" s="55">
        <v>8</v>
      </c>
      <c r="C11537" s="55" t="s">
        <v>39255</v>
      </c>
      <c r="D11537" s="55" t="s">
        <v>4649</v>
      </c>
      <c r="E11537" s="55" t="s">
        <v>39256</v>
      </c>
      <c r="F11537" s="55" t="s">
        <v>4651</v>
      </c>
      <c r="G11537" s="55" t="s">
        <v>39257</v>
      </c>
      <c r="H11537" s="55">
        <v>0</v>
      </c>
    </row>
    <row r="11538" spans="1:8" ht="12.5" customHeight="1">
      <c r="A11538" s="55">
        <v>23633</v>
      </c>
      <c r="B11538" s="55">
        <v>8</v>
      </c>
      <c r="C11538" s="55" t="s">
        <v>39258</v>
      </c>
      <c r="D11538" s="55" t="s">
        <v>4649</v>
      </c>
      <c r="E11538" s="55" t="s">
        <v>39259</v>
      </c>
      <c r="F11538" s="55" t="s">
        <v>4651</v>
      </c>
      <c r="G11538" s="55" t="s">
        <v>39260</v>
      </c>
      <c r="H11538" s="55">
        <v>0</v>
      </c>
    </row>
    <row r="11539" spans="1:8" ht="12.5" customHeight="1">
      <c r="A11539" s="55">
        <v>23772</v>
      </c>
      <c r="B11539" s="55">
        <v>8</v>
      </c>
      <c r="C11539" s="55" t="s">
        <v>39261</v>
      </c>
      <c r="D11539" s="55" t="s">
        <v>4649</v>
      </c>
      <c r="E11539" s="55" t="s">
        <v>39262</v>
      </c>
      <c r="F11539" s="55" t="s">
        <v>4651</v>
      </c>
      <c r="G11539" s="55" t="s">
        <v>39263</v>
      </c>
      <c r="H11539" s="55">
        <v>0</v>
      </c>
    </row>
    <row r="11540" spans="1:8" ht="12.5" customHeight="1">
      <c r="A11540" s="55">
        <v>24086</v>
      </c>
      <c r="B11540" s="55">
        <v>8</v>
      </c>
      <c r="C11540" s="55" t="s">
        <v>39264</v>
      </c>
      <c r="D11540" s="55" t="s">
        <v>4649</v>
      </c>
      <c r="E11540" s="55" t="s">
        <v>39265</v>
      </c>
      <c r="F11540" s="55" t="s">
        <v>4651</v>
      </c>
      <c r="G11540" s="55" t="s">
        <v>39266</v>
      </c>
      <c r="H11540" s="55">
        <v>0</v>
      </c>
    </row>
    <row r="11541" spans="1:8" ht="12.5" customHeight="1">
      <c r="A11541" s="55">
        <v>24143</v>
      </c>
      <c r="B11541" s="55">
        <v>8</v>
      </c>
      <c r="C11541" s="55" t="s">
        <v>39267</v>
      </c>
      <c r="D11541" s="55" t="s">
        <v>4649</v>
      </c>
      <c r="E11541" s="55" t="s">
        <v>39268</v>
      </c>
      <c r="F11541" s="55" t="s">
        <v>4651</v>
      </c>
      <c r="G11541" s="55" t="s">
        <v>39269</v>
      </c>
      <c r="H11541" s="55">
        <v>0</v>
      </c>
    </row>
    <row r="11542" spans="1:8" ht="12.5" customHeight="1">
      <c r="A11542" s="55">
        <v>24214</v>
      </c>
      <c r="B11542" s="55">
        <v>8</v>
      </c>
      <c r="C11542" s="55" t="s">
        <v>39270</v>
      </c>
      <c r="D11542" s="55" t="s">
        <v>4649</v>
      </c>
      <c r="E11542" s="55" t="s">
        <v>39271</v>
      </c>
      <c r="F11542" s="55" t="s">
        <v>4651</v>
      </c>
      <c r="G11542" s="55" t="s">
        <v>39272</v>
      </c>
      <c r="H11542" s="55">
        <v>0</v>
      </c>
    </row>
    <row r="11543" spans="1:8" ht="12.5" customHeight="1">
      <c r="A11543" s="55">
        <v>24531</v>
      </c>
      <c r="B11543" s="55">
        <v>8</v>
      </c>
      <c r="C11543" s="55" t="s">
        <v>39273</v>
      </c>
      <c r="D11543" s="55" t="s">
        <v>4649</v>
      </c>
      <c r="E11543" s="55" t="s">
        <v>39274</v>
      </c>
      <c r="F11543" s="55" t="s">
        <v>4651</v>
      </c>
      <c r="G11543" s="55" t="s">
        <v>39275</v>
      </c>
      <c r="H11543" s="55">
        <v>0</v>
      </c>
    </row>
    <row r="11544" spans="1:8" ht="12.5" customHeight="1">
      <c r="A11544" s="55">
        <v>24561</v>
      </c>
      <c r="B11544" s="55">
        <v>8</v>
      </c>
      <c r="C11544" s="55" t="s">
        <v>39276</v>
      </c>
      <c r="D11544" s="55" t="s">
        <v>4649</v>
      </c>
      <c r="E11544" s="55" t="s">
        <v>39277</v>
      </c>
      <c r="F11544" s="55" t="s">
        <v>4651</v>
      </c>
      <c r="G11544" s="55" t="s">
        <v>39278</v>
      </c>
      <c r="H11544" s="55">
        <v>0</v>
      </c>
    </row>
    <row r="11545" spans="1:8" ht="12.5" customHeight="1">
      <c r="A11545" s="55">
        <v>25303</v>
      </c>
      <c r="B11545" s="55">
        <v>8</v>
      </c>
      <c r="C11545" s="55" t="s">
        <v>39279</v>
      </c>
      <c r="D11545" s="55" t="s">
        <v>4649</v>
      </c>
      <c r="E11545" s="55" t="s">
        <v>39280</v>
      </c>
      <c r="F11545" s="55" t="s">
        <v>4651</v>
      </c>
      <c r="G11545" s="55" t="s">
        <v>39281</v>
      </c>
      <c r="H11545" s="55">
        <v>0</v>
      </c>
    </row>
    <row r="11546" spans="1:8" ht="12.5" customHeight="1">
      <c r="A11546" s="55">
        <v>25552</v>
      </c>
      <c r="B11546" s="55">
        <v>8</v>
      </c>
      <c r="C11546" s="55" t="s">
        <v>39282</v>
      </c>
      <c r="D11546" s="55" t="s">
        <v>4649</v>
      </c>
      <c r="E11546" s="55" t="s">
        <v>39283</v>
      </c>
      <c r="F11546" s="55" t="s">
        <v>4651</v>
      </c>
      <c r="G11546" s="55" t="s">
        <v>39284</v>
      </c>
      <c r="H11546" s="55">
        <v>0</v>
      </c>
    </row>
    <row r="11547" spans="1:8" ht="12.5" customHeight="1">
      <c r="A11547" s="55">
        <v>25734</v>
      </c>
      <c r="B11547" s="55">
        <v>8</v>
      </c>
      <c r="C11547" s="55" t="s">
        <v>39285</v>
      </c>
      <c r="D11547" s="55" t="s">
        <v>4649</v>
      </c>
      <c r="E11547" s="55" t="s">
        <v>39286</v>
      </c>
      <c r="F11547" s="55" t="s">
        <v>4651</v>
      </c>
      <c r="G11547" s="55" t="s">
        <v>39287</v>
      </c>
      <c r="H11547" s="55">
        <v>0</v>
      </c>
    </row>
    <row r="11548" spans="1:8" ht="12.5" customHeight="1">
      <c r="A11548" s="55">
        <v>26843</v>
      </c>
      <c r="B11548" s="55">
        <v>8</v>
      </c>
      <c r="C11548" s="55" t="s">
        <v>39288</v>
      </c>
      <c r="D11548" s="55" t="s">
        <v>4649</v>
      </c>
      <c r="E11548" s="55" t="s">
        <v>39289</v>
      </c>
      <c r="F11548" s="55" t="s">
        <v>4651</v>
      </c>
      <c r="G11548" s="55" t="s">
        <v>39290</v>
      </c>
      <c r="H11548" s="55">
        <v>0</v>
      </c>
    </row>
    <row r="11549" spans="1:8" ht="12.5" customHeight="1">
      <c r="A11549" s="55">
        <v>26996</v>
      </c>
      <c r="B11549" s="55">
        <v>8</v>
      </c>
      <c r="C11549" s="55" t="s">
        <v>39291</v>
      </c>
      <c r="D11549" s="55" t="s">
        <v>4649</v>
      </c>
      <c r="E11549" s="55" t="s">
        <v>39292</v>
      </c>
      <c r="F11549" s="55" t="s">
        <v>4651</v>
      </c>
      <c r="G11549" s="55" t="s">
        <v>39293</v>
      </c>
      <c r="H11549" s="55">
        <v>0</v>
      </c>
    </row>
    <row r="11550" spans="1:8" ht="12.5" customHeight="1">
      <c r="A11550" s="55">
        <v>27136</v>
      </c>
      <c r="B11550" s="55">
        <v>8</v>
      </c>
      <c r="C11550" s="55" t="s">
        <v>39294</v>
      </c>
      <c r="D11550" s="55" t="s">
        <v>4649</v>
      </c>
      <c r="E11550" s="55" t="s">
        <v>39295</v>
      </c>
      <c r="F11550" s="55" t="s">
        <v>4651</v>
      </c>
      <c r="G11550" s="55" t="s">
        <v>39296</v>
      </c>
      <c r="H11550" s="55">
        <v>0</v>
      </c>
    </row>
    <row r="11551" spans="1:8" ht="12.5" customHeight="1">
      <c r="A11551" s="55">
        <v>27184</v>
      </c>
      <c r="B11551" s="55">
        <v>8</v>
      </c>
      <c r="C11551" s="55" t="s">
        <v>39297</v>
      </c>
      <c r="D11551" s="55" t="s">
        <v>4649</v>
      </c>
      <c r="E11551" s="55" t="s">
        <v>39298</v>
      </c>
      <c r="F11551" s="55" t="s">
        <v>4651</v>
      </c>
      <c r="G11551" s="55" t="s">
        <v>39299</v>
      </c>
      <c r="H11551" s="55">
        <v>0</v>
      </c>
    </row>
    <row r="11552" spans="1:8" ht="12.5" customHeight="1">
      <c r="A11552" s="55">
        <v>27774</v>
      </c>
      <c r="B11552" s="55">
        <v>8</v>
      </c>
      <c r="C11552" s="55" t="s">
        <v>39300</v>
      </c>
      <c r="D11552" s="55" t="s">
        <v>4649</v>
      </c>
      <c r="E11552" s="55" t="s">
        <v>39301</v>
      </c>
      <c r="F11552" s="55" t="s">
        <v>4651</v>
      </c>
      <c r="G11552" s="55" t="s">
        <v>39302</v>
      </c>
      <c r="H11552" s="55">
        <v>0</v>
      </c>
    </row>
    <row r="11553" spans="1:8" ht="12.5" customHeight="1">
      <c r="A11553" s="55">
        <v>28490</v>
      </c>
      <c r="B11553" s="55">
        <v>8</v>
      </c>
      <c r="C11553" s="55" t="s">
        <v>39303</v>
      </c>
      <c r="D11553" s="55" t="s">
        <v>4649</v>
      </c>
      <c r="E11553" s="55" t="s">
        <v>39304</v>
      </c>
      <c r="F11553" s="55" t="s">
        <v>4651</v>
      </c>
      <c r="G11553" s="55" t="s">
        <v>39305</v>
      </c>
      <c r="H11553" s="55">
        <v>0</v>
      </c>
    </row>
    <row r="11554" spans="1:8" ht="12.5" customHeight="1">
      <c r="A11554" s="55">
        <v>28548</v>
      </c>
      <c r="B11554" s="55">
        <v>8</v>
      </c>
      <c r="C11554" s="55" t="s">
        <v>39306</v>
      </c>
      <c r="D11554" s="55" t="s">
        <v>4649</v>
      </c>
      <c r="E11554" s="55" t="s">
        <v>39307</v>
      </c>
      <c r="F11554" s="55" t="s">
        <v>4651</v>
      </c>
      <c r="G11554" s="55" t="s">
        <v>39308</v>
      </c>
      <c r="H11554" s="55">
        <v>0</v>
      </c>
    </row>
    <row r="11555" spans="1:8" ht="12.5" customHeight="1">
      <c r="A11555" s="55">
        <v>28726</v>
      </c>
      <c r="B11555" s="55">
        <v>8</v>
      </c>
      <c r="C11555" s="55" t="s">
        <v>39309</v>
      </c>
      <c r="D11555" s="55" t="s">
        <v>4649</v>
      </c>
      <c r="E11555" s="55" t="s">
        <v>39310</v>
      </c>
      <c r="F11555" s="55" t="s">
        <v>4651</v>
      </c>
      <c r="G11555" s="55" t="s">
        <v>39311</v>
      </c>
      <c r="H11555" s="55">
        <v>0</v>
      </c>
    </row>
    <row r="11556" spans="1:8" ht="12.5" customHeight="1">
      <c r="A11556" s="55">
        <v>29377</v>
      </c>
      <c r="B11556" s="55">
        <v>8</v>
      </c>
      <c r="C11556" s="55" t="s">
        <v>39312</v>
      </c>
      <c r="D11556" s="55" t="s">
        <v>4649</v>
      </c>
      <c r="E11556" s="55" t="s">
        <v>39313</v>
      </c>
      <c r="F11556" s="55" t="s">
        <v>4651</v>
      </c>
      <c r="G11556" s="55" t="s">
        <v>39314</v>
      </c>
      <c r="H11556" s="55">
        <v>0</v>
      </c>
    </row>
    <row r="11557" spans="1:8" ht="12.5" customHeight="1">
      <c r="A11557" s="55">
        <v>11249</v>
      </c>
      <c r="B11557" s="55">
        <v>8</v>
      </c>
      <c r="C11557" s="55" t="s">
        <v>39315</v>
      </c>
      <c r="D11557" s="55" t="s">
        <v>4649</v>
      </c>
      <c r="E11557" s="55" t="s">
        <v>39316</v>
      </c>
      <c r="F11557" s="55" t="s">
        <v>4651</v>
      </c>
      <c r="G11557" s="55" t="s">
        <v>39317</v>
      </c>
      <c r="H11557" s="55">
        <v>0</v>
      </c>
    </row>
    <row r="11558" spans="1:8" ht="12.5" customHeight="1">
      <c r="A11558" s="55">
        <v>11347</v>
      </c>
      <c r="B11558" s="55">
        <v>8</v>
      </c>
      <c r="C11558" s="55" t="s">
        <v>39318</v>
      </c>
      <c r="D11558" s="55" t="s">
        <v>4649</v>
      </c>
      <c r="E11558" s="55" t="s">
        <v>39319</v>
      </c>
      <c r="F11558" s="55" t="s">
        <v>4651</v>
      </c>
      <c r="G11558" s="55" t="s">
        <v>39320</v>
      </c>
      <c r="H11558" s="55">
        <v>0</v>
      </c>
    </row>
    <row r="11559" spans="1:8" ht="12.5" customHeight="1">
      <c r="A11559" s="55">
        <v>11484</v>
      </c>
      <c r="B11559" s="55">
        <v>8</v>
      </c>
      <c r="C11559" s="55" t="s">
        <v>39321</v>
      </c>
      <c r="D11559" s="55" t="s">
        <v>4649</v>
      </c>
      <c r="E11559" s="55" t="s">
        <v>39322</v>
      </c>
      <c r="F11559" s="55" t="s">
        <v>4651</v>
      </c>
      <c r="G11559" s="55" t="s">
        <v>39323</v>
      </c>
      <c r="H11559" s="55">
        <v>0</v>
      </c>
    </row>
    <row r="11560" spans="1:8" ht="12.5" customHeight="1">
      <c r="A11560" s="55">
        <v>12833</v>
      </c>
      <c r="B11560" s="55">
        <v>8</v>
      </c>
      <c r="C11560" s="55" t="s">
        <v>39324</v>
      </c>
      <c r="D11560" s="55" t="s">
        <v>4649</v>
      </c>
      <c r="E11560" s="55" t="s">
        <v>39325</v>
      </c>
      <c r="F11560" s="55" t="s">
        <v>4651</v>
      </c>
      <c r="G11560" s="55" t="s">
        <v>39326</v>
      </c>
      <c r="H11560" s="55">
        <v>0</v>
      </c>
    </row>
    <row r="11561" spans="1:8" ht="12.5" customHeight="1">
      <c r="A11561" s="55">
        <v>12845</v>
      </c>
      <c r="B11561" s="55">
        <v>8</v>
      </c>
      <c r="C11561" s="55" t="s">
        <v>39327</v>
      </c>
      <c r="D11561" s="55" t="s">
        <v>4649</v>
      </c>
      <c r="E11561" s="55" t="s">
        <v>39328</v>
      </c>
      <c r="F11561" s="55" t="s">
        <v>4651</v>
      </c>
      <c r="G11561" s="55" t="s">
        <v>39329</v>
      </c>
      <c r="H11561" s="55">
        <v>0</v>
      </c>
    </row>
    <row r="11562" spans="1:8" ht="12.5" customHeight="1">
      <c r="A11562" s="55">
        <v>13574</v>
      </c>
      <c r="B11562" s="55">
        <v>8</v>
      </c>
      <c r="C11562" s="55" t="s">
        <v>39330</v>
      </c>
      <c r="D11562" s="55" t="s">
        <v>4649</v>
      </c>
      <c r="E11562" s="55" t="s">
        <v>39331</v>
      </c>
      <c r="F11562" s="55" t="s">
        <v>4651</v>
      </c>
      <c r="G11562" s="55" t="s">
        <v>39332</v>
      </c>
      <c r="H11562" s="55">
        <v>0</v>
      </c>
    </row>
    <row r="11563" spans="1:8" ht="12.5" customHeight="1">
      <c r="A11563" s="55">
        <v>14803</v>
      </c>
      <c r="B11563" s="55">
        <v>8</v>
      </c>
      <c r="C11563" s="55" t="s">
        <v>39333</v>
      </c>
      <c r="D11563" s="55" t="s">
        <v>4649</v>
      </c>
      <c r="E11563" s="55" t="s">
        <v>39334</v>
      </c>
      <c r="F11563" s="55" t="s">
        <v>4651</v>
      </c>
      <c r="G11563" s="55" t="s">
        <v>39335</v>
      </c>
      <c r="H11563" s="55">
        <v>0</v>
      </c>
    </row>
    <row r="11564" spans="1:8" ht="12.5" customHeight="1">
      <c r="A11564" s="55">
        <v>15001</v>
      </c>
      <c r="B11564" s="55">
        <v>8</v>
      </c>
      <c r="C11564" s="55" t="s">
        <v>39336</v>
      </c>
      <c r="D11564" s="55" t="s">
        <v>4649</v>
      </c>
      <c r="E11564" s="55" t="s">
        <v>39337</v>
      </c>
      <c r="F11564" s="55" t="s">
        <v>4651</v>
      </c>
      <c r="G11564" s="55" t="s">
        <v>39338</v>
      </c>
      <c r="H11564" s="55">
        <v>0</v>
      </c>
    </row>
    <row r="11565" spans="1:8" ht="12.5" customHeight="1">
      <c r="A11565" s="55">
        <v>16327</v>
      </c>
      <c r="B11565" s="55">
        <v>8</v>
      </c>
      <c r="C11565" s="55" t="s">
        <v>39339</v>
      </c>
      <c r="D11565" s="55" t="s">
        <v>4649</v>
      </c>
      <c r="E11565" s="55" t="s">
        <v>39340</v>
      </c>
      <c r="F11565" s="55" t="s">
        <v>4651</v>
      </c>
      <c r="G11565" s="55" t="s">
        <v>39341</v>
      </c>
      <c r="H11565" s="55">
        <v>0</v>
      </c>
    </row>
    <row r="11566" spans="1:8" ht="12.5" customHeight="1">
      <c r="A11566" s="55">
        <v>16414</v>
      </c>
      <c r="B11566" s="55">
        <v>8</v>
      </c>
      <c r="C11566" s="55" t="s">
        <v>39342</v>
      </c>
      <c r="D11566" s="55" t="s">
        <v>4649</v>
      </c>
      <c r="E11566" s="55" t="s">
        <v>39343</v>
      </c>
      <c r="F11566" s="55" t="s">
        <v>4651</v>
      </c>
      <c r="G11566" s="55" t="s">
        <v>39344</v>
      </c>
      <c r="H11566" s="55">
        <v>0</v>
      </c>
    </row>
    <row r="11567" spans="1:8" ht="12.5" customHeight="1">
      <c r="A11567" s="55">
        <v>17189</v>
      </c>
      <c r="B11567" s="55">
        <v>8</v>
      </c>
      <c r="C11567" s="55" t="s">
        <v>39345</v>
      </c>
      <c r="D11567" s="55" t="s">
        <v>4649</v>
      </c>
      <c r="E11567" s="55" t="s">
        <v>39346</v>
      </c>
      <c r="F11567" s="55" t="s">
        <v>4651</v>
      </c>
      <c r="G11567" s="55" t="s">
        <v>39347</v>
      </c>
      <c r="H11567" s="55">
        <v>0</v>
      </c>
    </row>
    <row r="11568" spans="1:8" ht="12.5" customHeight="1">
      <c r="A11568" s="55">
        <v>18033</v>
      </c>
      <c r="B11568" s="55">
        <v>8</v>
      </c>
      <c r="C11568" s="55" t="s">
        <v>39348</v>
      </c>
      <c r="D11568" s="55" t="s">
        <v>4649</v>
      </c>
      <c r="E11568" s="55" t="s">
        <v>39349</v>
      </c>
      <c r="F11568" s="55" t="s">
        <v>4651</v>
      </c>
      <c r="G11568" s="55" t="s">
        <v>39350</v>
      </c>
      <c r="H11568" s="55">
        <v>0</v>
      </c>
    </row>
    <row r="11569" spans="1:8" ht="12.5" customHeight="1">
      <c r="A11569" s="55">
        <v>19064</v>
      </c>
      <c r="B11569" s="55">
        <v>8</v>
      </c>
      <c r="C11569" s="55" t="s">
        <v>39351</v>
      </c>
      <c r="D11569" s="55" t="s">
        <v>4649</v>
      </c>
      <c r="E11569" s="55" t="s">
        <v>39352</v>
      </c>
      <c r="F11569" s="55" t="s">
        <v>4651</v>
      </c>
      <c r="G11569" s="55" t="s">
        <v>39353</v>
      </c>
      <c r="H11569" s="55">
        <v>0</v>
      </c>
    </row>
    <row r="11570" spans="1:8" ht="12.5" customHeight="1">
      <c r="A11570" s="55">
        <v>20720</v>
      </c>
      <c r="B11570" s="55">
        <v>8</v>
      </c>
      <c r="C11570" s="55" t="s">
        <v>39354</v>
      </c>
      <c r="D11570" s="55" t="s">
        <v>4649</v>
      </c>
      <c r="E11570" s="55" t="s">
        <v>39355</v>
      </c>
      <c r="F11570" s="55" t="s">
        <v>4651</v>
      </c>
      <c r="G11570" s="55" t="s">
        <v>39356</v>
      </c>
      <c r="H11570" s="55">
        <v>0</v>
      </c>
    </row>
    <row r="11571" spans="1:8" ht="12.5" customHeight="1">
      <c r="A11571" s="55">
        <v>20722</v>
      </c>
      <c r="B11571" s="55">
        <v>8</v>
      </c>
      <c r="C11571" s="55" t="s">
        <v>39357</v>
      </c>
      <c r="D11571" s="55" t="s">
        <v>4649</v>
      </c>
      <c r="E11571" s="55" t="s">
        <v>39358</v>
      </c>
      <c r="F11571" s="55" t="s">
        <v>4651</v>
      </c>
      <c r="G11571" s="55" t="s">
        <v>39359</v>
      </c>
      <c r="H11571" s="55">
        <v>0</v>
      </c>
    </row>
    <row r="11572" spans="1:8" ht="12.5" customHeight="1">
      <c r="A11572" s="55">
        <v>20873</v>
      </c>
      <c r="B11572" s="55">
        <v>8</v>
      </c>
      <c r="C11572" s="55" t="s">
        <v>39360</v>
      </c>
      <c r="D11572" s="55" t="s">
        <v>4649</v>
      </c>
      <c r="E11572" s="55" t="s">
        <v>39361</v>
      </c>
      <c r="F11572" s="55" t="s">
        <v>4651</v>
      </c>
      <c r="G11572" s="55" t="s">
        <v>39362</v>
      </c>
      <c r="H11572" s="55">
        <v>0</v>
      </c>
    </row>
    <row r="11573" spans="1:8" ht="12.5" customHeight="1">
      <c r="A11573" s="55">
        <v>20939</v>
      </c>
      <c r="B11573" s="55">
        <v>8</v>
      </c>
      <c r="C11573" s="55" t="s">
        <v>39363</v>
      </c>
      <c r="D11573" s="55" t="s">
        <v>4649</v>
      </c>
      <c r="E11573" s="55" t="s">
        <v>39364</v>
      </c>
      <c r="F11573" s="55" t="s">
        <v>4651</v>
      </c>
      <c r="G11573" s="55" t="s">
        <v>39365</v>
      </c>
      <c r="H11573" s="55">
        <v>0</v>
      </c>
    </row>
    <row r="11574" spans="1:8" ht="12.5" customHeight="1">
      <c r="A11574" s="55">
        <v>20970</v>
      </c>
      <c r="B11574" s="55">
        <v>8</v>
      </c>
      <c r="C11574" s="55" t="s">
        <v>39366</v>
      </c>
      <c r="D11574" s="55" t="s">
        <v>4649</v>
      </c>
      <c r="E11574" s="55" t="s">
        <v>39367</v>
      </c>
      <c r="F11574" s="55" t="s">
        <v>4651</v>
      </c>
      <c r="G11574" s="55" t="s">
        <v>39368</v>
      </c>
      <c r="H11574" s="55">
        <v>0</v>
      </c>
    </row>
    <row r="11575" spans="1:8" ht="12.5" customHeight="1">
      <c r="A11575" s="55">
        <v>21051</v>
      </c>
      <c r="B11575" s="55">
        <v>8</v>
      </c>
      <c r="C11575" s="55" t="s">
        <v>39369</v>
      </c>
      <c r="D11575" s="55" t="s">
        <v>4649</v>
      </c>
      <c r="E11575" s="55" t="s">
        <v>39370</v>
      </c>
      <c r="F11575" s="55" t="s">
        <v>4651</v>
      </c>
      <c r="G11575" s="55" t="s">
        <v>39371</v>
      </c>
      <c r="H11575" s="55">
        <v>0</v>
      </c>
    </row>
    <row r="11576" spans="1:8" ht="12.5" customHeight="1">
      <c r="A11576" s="55">
        <v>21107</v>
      </c>
      <c r="B11576" s="55">
        <v>8</v>
      </c>
      <c r="C11576" s="55" t="s">
        <v>39372</v>
      </c>
      <c r="D11576" s="55" t="s">
        <v>4649</v>
      </c>
      <c r="E11576" s="55" t="s">
        <v>39373</v>
      </c>
      <c r="F11576" s="55" t="s">
        <v>4651</v>
      </c>
      <c r="G11576" s="55" t="s">
        <v>39374</v>
      </c>
      <c r="H11576" s="55">
        <v>0</v>
      </c>
    </row>
    <row r="11577" spans="1:8" ht="12.5" customHeight="1">
      <c r="A11577" s="55">
        <v>21108</v>
      </c>
      <c r="B11577" s="55">
        <v>8</v>
      </c>
      <c r="C11577" s="55" t="s">
        <v>39375</v>
      </c>
      <c r="D11577" s="55" t="s">
        <v>4649</v>
      </c>
      <c r="E11577" s="55" t="s">
        <v>39376</v>
      </c>
      <c r="F11577" s="55" t="s">
        <v>4651</v>
      </c>
      <c r="G11577" s="55" t="s">
        <v>39377</v>
      </c>
      <c r="H11577" s="55">
        <v>0</v>
      </c>
    </row>
    <row r="11578" spans="1:8" ht="12.5" customHeight="1">
      <c r="A11578" s="55">
        <v>21536</v>
      </c>
      <c r="B11578" s="55">
        <v>8</v>
      </c>
      <c r="C11578" s="55" t="s">
        <v>39378</v>
      </c>
      <c r="D11578" s="55" t="s">
        <v>4649</v>
      </c>
      <c r="E11578" s="55" t="s">
        <v>39379</v>
      </c>
      <c r="F11578" s="55" t="s">
        <v>4651</v>
      </c>
      <c r="G11578" s="55" t="s">
        <v>39380</v>
      </c>
      <c r="H11578" s="55">
        <v>0</v>
      </c>
    </row>
    <row r="11579" spans="1:8" ht="12.5" customHeight="1">
      <c r="A11579" s="55">
        <v>22598</v>
      </c>
      <c r="B11579" s="55">
        <v>8</v>
      </c>
      <c r="C11579" s="55" t="s">
        <v>39381</v>
      </c>
      <c r="D11579" s="55" t="s">
        <v>4649</v>
      </c>
      <c r="E11579" s="55" t="s">
        <v>39382</v>
      </c>
      <c r="F11579" s="55" t="s">
        <v>4651</v>
      </c>
      <c r="G11579" s="55" t="s">
        <v>39383</v>
      </c>
      <c r="H11579" s="55">
        <v>0</v>
      </c>
    </row>
    <row r="11580" spans="1:8" ht="12.5" customHeight="1">
      <c r="A11580" s="55">
        <v>23237</v>
      </c>
      <c r="B11580" s="55">
        <v>8</v>
      </c>
      <c r="C11580" s="55" t="s">
        <v>39384</v>
      </c>
      <c r="D11580" s="55" t="s">
        <v>4649</v>
      </c>
      <c r="E11580" s="55" t="s">
        <v>39385</v>
      </c>
      <c r="F11580" s="55" t="s">
        <v>4651</v>
      </c>
      <c r="G11580" s="55" t="s">
        <v>39386</v>
      </c>
      <c r="H11580" s="55">
        <v>0</v>
      </c>
    </row>
    <row r="11581" spans="1:8" ht="12.5" customHeight="1">
      <c r="A11581" s="55">
        <v>23926</v>
      </c>
      <c r="B11581" s="55">
        <v>8</v>
      </c>
      <c r="C11581" s="55" t="s">
        <v>39387</v>
      </c>
      <c r="D11581" s="55" t="s">
        <v>4649</v>
      </c>
      <c r="E11581" s="55" t="s">
        <v>39388</v>
      </c>
      <c r="F11581" s="55" t="s">
        <v>4651</v>
      </c>
      <c r="G11581" s="55" t="s">
        <v>39389</v>
      </c>
      <c r="H11581" s="55">
        <v>0</v>
      </c>
    </row>
    <row r="11582" spans="1:8" ht="12.5" customHeight="1">
      <c r="A11582" s="55">
        <v>24128</v>
      </c>
      <c r="B11582" s="55">
        <v>8</v>
      </c>
      <c r="C11582" s="55" t="s">
        <v>39390</v>
      </c>
      <c r="D11582" s="55" t="s">
        <v>4649</v>
      </c>
      <c r="E11582" s="55" t="s">
        <v>39391</v>
      </c>
      <c r="F11582" s="55" t="s">
        <v>4651</v>
      </c>
      <c r="G11582" s="55" t="s">
        <v>39392</v>
      </c>
      <c r="H11582" s="55">
        <v>0</v>
      </c>
    </row>
    <row r="11583" spans="1:8" ht="12.5" customHeight="1">
      <c r="A11583" s="55">
        <v>24139</v>
      </c>
      <c r="B11583" s="55">
        <v>8</v>
      </c>
      <c r="C11583" s="55" t="s">
        <v>39393</v>
      </c>
      <c r="D11583" s="55" t="s">
        <v>4649</v>
      </c>
      <c r="E11583" s="55" t="s">
        <v>39394</v>
      </c>
      <c r="F11583" s="55" t="s">
        <v>4651</v>
      </c>
      <c r="G11583" s="55" t="s">
        <v>39395</v>
      </c>
      <c r="H11583" s="55">
        <v>0</v>
      </c>
    </row>
    <row r="11584" spans="1:8" ht="12.5" customHeight="1">
      <c r="A11584" s="55">
        <v>25444</v>
      </c>
      <c r="B11584" s="55">
        <v>8</v>
      </c>
      <c r="C11584" s="55" t="s">
        <v>39396</v>
      </c>
      <c r="D11584" s="55" t="s">
        <v>4649</v>
      </c>
      <c r="E11584" s="55" t="s">
        <v>39397</v>
      </c>
      <c r="F11584" s="55" t="s">
        <v>4651</v>
      </c>
      <c r="G11584" s="55" t="s">
        <v>39398</v>
      </c>
      <c r="H11584" s="55">
        <v>0</v>
      </c>
    </row>
    <row r="11585" spans="1:8" ht="12.5" customHeight="1">
      <c r="A11585" s="55">
        <v>25596</v>
      </c>
      <c r="B11585" s="55">
        <v>8</v>
      </c>
      <c r="C11585" s="55" t="s">
        <v>39399</v>
      </c>
      <c r="D11585" s="55" t="s">
        <v>4649</v>
      </c>
      <c r="E11585" s="55" t="s">
        <v>39400</v>
      </c>
      <c r="F11585" s="55" t="s">
        <v>4651</v>
      </c>
      <c r="G11585" s="55" t="s">
        <v>39401</v>
      </c>
      <c r="H11585" s="55">
        <v>0</v>
      </c>
    </row>
    <row r="11586" spans="1:8" ht="12.5" customHeight="1">
      <c r="A11586" s="55">
        <v>25685</v>
      </c>
      <c r="B11586" s="55">
        <v>8</v>
      </c>
      <c r="C11586" s="55" t="s">
        <v>39402</v>
      </c>
      <c r="D11586" s="55" t="s">
        <v>4649</v>
      </c>
      <c r="E11586" s="55" t="s">
        <v>39403</v>
      </c>
      <c r="F11586" s="55" t="s">
        <v>4651</v>
      </c>
      <c r="G11586" s="55" t="s">
        <v>39404</v>
      </c>
      <c r="H11586" s="55">
        <v>0</v>
      </c>
    </row>
    <row r="11587" spans="1:8" ht="12.5" customHeight="1">
      <c r="A11587" s="55">
        <v>26832</v>
      </c>
      <c r="B11587" s="55">
        <v>8</v>
      </c>
      <c r="C11587" s="55" t="s">
        <v>39405</v>
      </c>
      <c r="D11587" s="55" t="s">
        <v>4649</v>
      </c>
      <c r="E11587" s="55" t="s">
        <v>39406</v>
      </c>
      <c r="F11587" s="55" t="s">
        <v>4651</v>
      </c>
      <c r="G11587" s="55" t="s">
        <v>39407</v>
      </c>
      <c r="H11587" s="55">
        <v>0</v>
      </c>
    </row>
    <row r="11588" spans="1:8" ht="12.5" customHeight="1">
      <c r="A11588" s="55">
        <v>29374</v>
      </c>
      <c r="B11588" s="55">
        <v>8</v>
      </c>
      <c r="C11588" s="55" t="s">
        <v>39408</v>
      </c>
      <c r="D11588" s="55" t="s">
        <v>4649</v>
      </c>
      <c r="E11588" s="55" t="s">
        <v>39409</v>
      </c>
      <c r="F11588" s="55" t="s">
        <v>4651</v>
      </c>
      <c r="G11588" s="55" t="s">
        <v>39410</v>
      </c>
      <c r="H11588" s="55">
        <v>0</v>
      </c>
    </row>
    <row r="11589" spans="1:8" ht="12.5" customHeight="1">
      <c r="A11589" s="55">
        <v>12458</v>
      </c>
      <c r="B11589" s="55">
        <v>8</v>
      </c>
      <c r="C11589" s="55" t="s">
        <v>39411</v>
      </c>
      <c r="D11589" s="55" t="s">
        <v>4649</v>
      </c>
      <c r="E11589" s="55" t="s">
        <v>39412</v>
      </c>
      <c r="F11589" s="55" t="s">
        <v>4651</v>
      </c>
      <c r="G11589" s="55" t="s">
        <v>39413</v>
      </c>
      <c r="H11589" s="55">
        <v>0</v>
      </c>
    </row>
    <row r="11590" spans="1:8" ht="12.5" customHeight="1">
      <c r="A11590" s="55">
        <v>12499</v>
      </c>
      <c r="B11590" s="55">
        <v>8</v>
      </c>
      <c r="C11590" s="55" t="s">
        <v>39414</v>
      </c>
      <c r="D11590" s="55" t="s">
        <v>4649</v>
      </c>
      <c r="E11590" s="55" t="s">
        <v>39415</v>
      </c>
      <c r="F11590" s="55" t="s">
        <v>4651</v>
      </c>
      <c r="G11590" s="55" t="s">
        <v>39416</v>
      </c>
      <c r="H11590" s="55">
        <v>0</v>
      </c>
    </row>
    <row r="11591" spans="1:8" ht="12.5" customHeight="1">
      <c r="A11591" s="55">
        <v>12736</v>
      </c>
      <c r="B11591" s="55">
        <v>8</v>
      </c>
      <c r="C11591" s="55" t="s">
        <v>39417</v>
      </c>
      <c r="D11591" s="55" t="s">
        <v>4649</v>
      </c>
      <c r="E11591" s="55" t="s">
        <v>39418</v>
      </c>
      <c r="F11591" s="55" t="s">
        <v>4651</v>
      </c>
      <c r="G11591" s="55" t="s">
        <v>39419</v>
      </c>
      <c r="H11591" s="55">
        <v>0</v>
      </c>
    </row>
    <row r="11592" spans="1:8" ht="12.5" customHeight="1">
      <c r="A11592" s="55">
        <v>12872</v>
      </c>
      <c r="B11592" s="55">
        <v>8</v>
      </c>
      <c r="C11592" s="55" t="s">
        <v>39420</v>
      </c>
      <c r="D11592" s="55" t="s">
        <v>4649</v>
      </c>
      <c r="E11592" s="55" t="s">
        <v>39421</v>
      </c>
      <c r="F11592" s="55" t="s">
        <v>4651</v>
      </c>
      <c r="G11592" s="55" t="s">
        <v>39422</v>
      </c>
      <c r="H11592" s="55">
        <v>0</v>
      </c>
    </row>
    <row r="11593" spans="1:8" ht="12.5" customHeight="1">
      <c r="A11593" s="55">
        <v>14147</v>
      </c>
      <c r="B11593" s="55">
        <v>8</v>
      </c>
      <c r="C11593" s="55" t="s">
        <v>39423</v>
      </c>
      <c r="D11593" s="55" t="s">
        <v>4649</v>
      </c>
      <c r="E11593" s="55" t="s">
        <v>39424</v>
      </c>
      <c r="F11593" s="55" t="s">
        <v>4651</v>
      </c>
      <c r="G11593" s="55" t="s">
        <v>39425</v>
      </c>
      <c r="H11593" s="55">
        <v>0</v>
      </c>
    </row>
    <row r="11594" spans="1:8" ht="12.5" customHeight="1">
      <c r="A11594" s="55">
        <v>14148</v>
      </c>
      <c r="B11594" s="55">
        <v>8</v>
      </c>
      <c r="C11594" s="55" t="s">
        <v>39426</v>
      </c>
      <c r="D11594" s="55" t="s">
        <v>4649</v>
      </c>
      <c r="E11594" s="55" t="s">
        <v>39427</v>
      </c>
      <c r="F11594" s="55" t="s">
        <v>4651</v>
      </c>
      <c r="G11594" s="55" t="s">
        <v>39428</v>
      </c>
      <c r="H11594" s="55">
        <v>0</v>
      </c>
    </row>
    <row r="11595" spans="1:8" ht="12.5" customHeight="1">
      <c r="A11595" s="55">
        <v>15096</v>
      </c>
      <c r="B11595" s="55">
        <v>8</v>
      </c>
      <c r="C11595" s="55" t="s">
        <v>39429</v>
      </c>
      <c r="D11595" s="55" t="s">
        <v>4649</v>
      </c>
      <c r="E11595" s="55" t="s">
        <v>39430</v>
      </c>
      <c r="F11595" s="55" t="s">
        <v>4651</v>
      </c>
      <c r="G11595" s="55" t="s">
        <v>39431</v>
      </c>
      <c r="H11595" s="55">
        <v>0</v>
      </c>
    </row>
    <row r="11596" spans="1:8" ht="12.5" customHeight="1">
      <c r="A11596" s="55">
        <v>15633</v>
      </c>
      <c r="B11596" s="55">
        <v>8</v>
      </c>
      <c r="C11596" s="55" t="s">
        <v>39432</v>
      </c>
      <c r="D11596" s="55" t="s">
        <v>4649</v>
      </c>
      <c r="E11596" s="55" t="s">
        <v>39433</v>
      </c>
      <c r="F11596" s="55" t="s">
        <v>4651</v>
      </c>
      <c r="G11596" s="55" t="s">
        <v>39434</v>
      </c>
      <c r="H11596" s="55">
        <v>0</v>
      </c>
    </row>
    <row r="11597" spans="1:8" ht="12.5" customHeight="1">
      <c r="A11597" s="55">
        <v>15708</v>
      </c>
      <c r="B11597" s="55">
        <v>8</v>
      </c>
      <c r="C11597" s="55" t="s">
        <v>39435</v>
      </c>
      <c r="D11597" s="55" t="s">
        <v>4649</v>
      </c>
      <c r="E11597" s="55" t="s">
        <v>39436</v>
      </c>
      <c r="F11597" s="55" t="s">
        <v>4651</v>
      </c>
      <c r="G11597" s="55" t="s">
        <v>39437</v>
      </c>
      <c r="H11597" s="55">
        <v>0</v>
      </c>
    </row>
    <row r="11598" spans="1:8" ht="12.5" customHeight="1">
      <c r="A11598" s="55">
        <v>17738</v>
      </c>
      <c r="B11598" s="55">
        <v>8</v>
      </c>
      <c r="C11598" s="55" t="s">
        <v>39438</v>
      </c>
      <c r="D11598" s="55" t="s">
        <v>4649</v>
      </c>
      <c r="E11598" s="55" t="s">
        <v>39439</v>
      </c>
      <c r="F11598" s="55" t="s">
        <v>4651</v>
      </c>
      <c r="G11598" s="55" t="s">
        <v>39440</v>
      </c>
      <c r="H11598" s="55">
        <v>0</v>
      </c>
    </row>
    <row r="11599" spans="1:8" ht="12.5" customHeight="1">
      <c r="A11599" s="55">
        <v>17783</v>
      </c>
      <c r="B11599" s="55">
        <v>8</v>
      </c>
      <c r="C11599" s="55" t="s">
        <v>39441</v>
      </c>
      <c r="D11599" s="55" t="s">
        <v>4649</v>
      </c>
      <c r="E11599" s="55" t="s">
        <v>39442</v>
      </c>
      <c r="F11599" s="55" t="s">
        <v>4651</v>
      </c>
      <c r="G11599" s="55" t="s">
        <v>39443</v>
      </c>
      <c r="H11599" s="55">
        <v>0</v>
      </c>
    </row>
    <row r="11600" spans="1:8" ht="12.5" customHeight="1">
      <c r="A11600" s="55">
        <v>18017</v>
      </c>
      <c r="B11600" s="55">
        <v>8</v>
      </c>
      <c r="C11600" s="55" t="s">
        <v>39444</v>
      </c>
      <c r="D11600" s="55" t="s">
        <v>4649</v>
      </c>
      <c r="E11600" s="55" t="s">
        <v>39445</v>
      </c>
      <c r="F11600" s="55" t="s">
        <v>4651</v>
      </c>
      <c r="G11600" s="55" t="s">
        <v>39446</v>
      </c>
      <c r="H11600" s="55">
        <v>0</v>
      </c>
    </row>
    <row r="11601" spans="1:8" ht="12.5" customHeight="1">
      <c r="A11601" s="55">
        <v>18146</v>
      </c>
      <c r="B11601" s="55">
        <v>8</v>
      </c>
      <c r="C11601" s="55" t="s">
        <v>39447</v>
      </c>
      <c r="D11601" s="55" t="s">
        <v>4649</v>
      </c>
      <c r="E11601" s="55" t="s">
        <v>39448</v>
      </c>
      <c r="F11601" s="55" t="s">
        <v>4651</v>
      </c>
      <c r="G11601" s="55" t="s">
        <v>39449</v>
      </c>
      <c r="H11601" s="55">
        <v>0</v>
      </c>
    </row>
    <row r="11602" spans="1:8" ht="12.5" customHeight="1">
      <c r="A11602" s="55">
        <v>18182</v>
      </c>
      <c r="B11602" s="55">
        <v>8</v>
      </c>
      <c r="C11602" s="55" t="s">
        <v>39450</v>
      </c>
      <c r="D11602" s="55" t="s">
        <v>4649</v>
      </c>
      <c r="E11602" s="55" t="s">
        <v>39451</v>
      </c>
      <c r="F11602" s="55" t="s">
        <v>4651</v>
      </c>
      <c r="G11602" s="55" t="s">
        <v>39452</v>
      </c>
      <c r="H11602" s="55">
        <v>0</v>
      </c>
    </row>
    <row r="11603" spans="1:8" ht="12.5" customHeight="1">
      <c r="A11603" s="55">
        <v>19178</v>
      </c>
      <c r="B11603" s="55">
        <v>8</v>
      </c>
      <c r="C11603" s="55" t="s">
        <v>39453</v>
      </c>
      <c r="D11603" s="55" t="s">
        <v>4649</v>
      </c>
      <c r="E11603" s="55" t="s">
        <v>39454</v>
      </c>
      <c r="F11603" s="55" t="s">
        <v>4651</v>
      </c>
      <c r="G11603" s="55" t="s">
        <v>39455</v>
      </c>
      <c r="H11603" s="55">
        <v>0</v>
      </c>
    </row>
    <row r="11604" spans="1:8" ht="12.5" customHeight="1">
      <c r="A11604" s="55">
        <v>19443</v>
      </c>
      <c r="B11604" s="55">
        <v>8</v>
      </c>
      <c r="C11604" s="55" t="s">
        <v>39456</v>
      </c>
      <c r="D11604" s="55" t="s">
        <v>4649</v>
      </c>
      <c r="E11604" s="55" t="s">
        <v>39457</v>
      </c>
      <c r="F11604" s="55" t="s">
        <v>4651</v>
      </c>
      <c r="G11604" s="55" t="s">
        <v>39458</v>
      </c>
      <c r="H11604" s="55">
        <v>0</v>
      </c>
    </row>
    <row r="11605" spans="1:8" ht="12.5" customHeight="1">
      <c r="A11605" s="55">
        <v>19476</v>
      </c>
      <c r="B11605" s="55">
        <v>8</v>
      </c>
      <c r="C11605" s="55" t="s">
        <v>39459</v>
      </c>
      <c r="D11605" s="55" t="s">
        <v>4649</v>
      </c>
      <c r="E11605" s="55" t="s">
        <v>39460</v>
      </c>
      <c r="F11605" s="55" t="s">
        <v>4651</v>
      </c>
      <c r="G11605" s="55" t="s">
        <v>39461</v>
      </c>
      <c r="H11605" s="55">
        <v>0</v>
      </c>
    </row>
    <row r="11606" spans="1:8" ht="12.5" customHeight="1">
      <c r="A11606" s="55">
        <v>19514</v>
      </c>
      <c r="B11606" s="55">
        <v>8</v>
      </c>
      <c r="C11606" s="55" t="s">
        <v>39462</v>
      </c>
      <c r="D11606" s="55" t="s">
        <v>4649</v>
      </c>
      <c r="E11606" s="55" t="s">
        <v>39463</v>
      </c>
      <c r="F11606" s="55" t="s">
        <v>4651</v>
      </c>
      <c r="G11606" s="55" t="s">
        <v>39464</v>
      </c>
      <c r="H11606" s="55">
        <v>0</v>
      </c>
    </row>
    <row r="11607" spans="1:8" ht="12.5" customHeight="1">
      <c r="A11607" s="55">
        <v>19910</v>
      </c>
      <c r="B11607" s="55">
        <v>8</v>
      </c>
      <c r="C11607" s="55" t="s">
        <v>39465</v>
      </c>
      <c r="D11607" s="55" t="s">
        <v>4649</v>
      </c>
      <c r="E11607" s="55" t="s">
        <v>39466</v>
      </c>
      <c r="F11607" s="55" t="s">
        <v>4651</v>
      </c>
      <c r="G11607" s="55" t="s">
        <v>39467</v>
      </c>
      <c r="H11607" s="55">
        <v>0</v>
      </c>
    </row>
    <row r="11608" spans="1:8" ht="12.5" customHeight="1">
      <c r="A11608" s="55">
        <v>20860</v>
      </c>
      <c r="B11608" s="55">
        <v>8</v>
      </c>
      <c r="C11608" s="55" t="s">
        <v>39468</v>
      </c>
      <c r="D11608" s="55" t="s">
        <v>4649</v>
      </c>
      <c r="E11608" s="55" t="s">
        <v>39469</v>
      </c>
      <c r="F11608" s="55" t="s">
        <v>4651</v>
      </c>
      <c r="G11608" s="55" t="s">
        <v>39470</v>
      </c>
      <c r="H11608" s="55">
        <v>0</v>
      </c>
    </row>
    <row r="11609" spans="1:8" ht="12.5" customHeight="1">
      <c r="A11609" s="55">
        <v>20903</v>
      </c>
      <c r="B11609" s="55">
        <v>8</v>
      </c>
      <c r="C11609" s="55" t="s">
        <v>39471</v>
      </c>
      <c r="D11609" s="55" t="s">
        <v>4649</v>
      </c>
      <c r="E11609" s="55" t="s">
        <v>39472</v>
      </c>
      <c r="F11609" s="55" t="s">
        <v>4651</v>
      </c>
      <c r="G11609" s="55" t="s">
        <v>39473</v>
      </c>
      <c r="H11609" s="55">
        <v>0</v>
      </c>
    </row>
    <row r="11610" spans="1:8" ht="12.5" customHeight="1">
      <c r="A11610" s="55">
        <v>20946</v>
      </c>
      <c r="B11610" s="55">
        <v>8</v>
      </c>
      <c r="C11610" s="55" t="s">
        <v>39474</v>
      </c>
      <c r="D11610" s="55" t="s">
        <v>4649</v>
      </c>
      <c r="E11610" s="55" t="s">
        <v>39475</v>
      </c>
      <c r="F11610" s="55" t="s">
        <v>4651</v>
      </c>
      <c r="G11610" s="55" t="s">
        <v>39476</v>
      </c>
      <c r="H11610" s="55">
        <v>0</v>
      </c>
    </row>
    <row r="11611" spans="1:8" ht="12.5" customHeight="1">
      <c r="A11611" s="55">
        <v>21085</v>
      </c>
      <c r="B11611" s="55">
        <v>8</v>
      </c>
      <c r="C11611" s="55" t="s">
        <v>39477</v>
      </c>
      <c r="D11611" s="55" t="s">
        <v>4649</v>
      </c>
      <c r="E11611" s="55" t="s">
        <v>39478</v>
      </c>
      <c r="F11611" s="55" t="s">
        <v>4651</v>
      </c>
      <c r="G11611" s="55" t="s">
        <v>39479</v>
      </c>
      <c r="H11611" s="55">
        <v>0</v>
      </c>
    </row>
    <row r="11612" spans="1:8" ht="12.5" customHeight="1">
      <c r="A11612" s="55">
        <v>21532</v>
      </c>
      <c r="B11612" s="55">
        <v>8</v>
      </c>
      <c r="C11612" s="55" t="s">
        <v>39480</v>
      </c>
      <c r="D11612" s="55" t="s">
        <v>4649</v>
      </c>
      <c r="E11612" s="55" t="s">
        <v>39481</v>
      </c>
      <c r="F11612" s="55" t="s">
        <v>4651</v>
      </c>
      <c r="G11612" s="55" t="s">
        <v>39482</v>
      </c>
      <c r="H11612" s="55">
        <v>0</v>
      </c>
    </row>
    <row r="11613" spans="1:8" ht="12.5" customHeight="1">
      <c r="A11613" s="55">
        <v>22655</v>
      </c>
      <c r="B11613" s="55">
        <v>8</v>
      </c>
      <c r="C11613" s="55" t="s">
        <v>39483</v>
      </c>
      <c r="D11613" s="55" t="s">
        <v>4649</v>
      </c>
      <c r="E11613" s="55" t="s">
        <v>39484</v>
      </c>
      <c r="F11613" s="55" t="s">
        <v>4651</v>
      </c>
      <c r="G11613" s="55" t="s">
        <v>39485</v>
      </c>
      <c r="H11613" s="55">
        <v>0</v>
      </c>
    </row>
    <row r="11614" spans="1:8" ht="12.5" customHeight="1">
      <c r="A11614" s="55">
        <v>23975</v>
      </c>
      <c r="B11614" s="55">
        <v>8</v>
      </c>
      <c r="C11614" s="55" t="s">
        <v>39486</v>
      </c>
      <c r="D11614" s="55" t="s">
        <v>4649</v>
      </c>
      <c r="E11614" s="55" t="s">
        <v>39487</v>
      </c>
      <c r="F11614" s="55" t="s">
        <v>4651</v>
      </c>
      <c r="G11614" s="55" t="s">
        <v>39488</v>
      </c>
      <c r="H11614" s="55">
        <v>0</v>
      </c>
    </row>
    <row r="11615" spans="1:8" ht="12.5" customHeight="1">
      <c r="A11615" s="55">
        <v>24150</v>
      </c>
      <c r="B11615" s="55">
        <v>8</v>
      </c>
      <c r="C11615" s="55" t="s">
        <v>39489</v>
      </c>
      <c r="D11615" s="55" t="s">
        <v>4649</v>
      </c>
      <c r="E11615" s="55" t="s">
        <v>39490</v>
      </c>
      <c r="F11615" s="55" t="s">
        <v>4651</v>
      </c>
      <c r="G11615" s="55" t="s">
        <v>39491</v>
      </c>
      <c r="H11615" s="55">
        <v>0</v>
      </c>
    </row>
    <row r="11616" spans="1:8" ht="12.5" customHeight="1">
      <c r="A11616" s="55">
        <v>24547</v>
      </c>
      <c r="B11616" s="55">
        <v>8</v>
      </c>
      <c r="C11616" s="55" t="s">
        <v>39492</v>
      </c>
      <c r="D11616" s="55" t="s">
        <v>4649</v>
      </c>
      <c r="E11616" s="55" t="s">
        <v>39493</v>
      </c>
      <c r="F11616" s="55" t="s">
        <v>4651</v>
      </c>
      <c r="G11616" s="55" t="s">
        <v>39494</v>
      </c>
      <c r="H11616" s="55">
        <v>0</v>
      </c>
    </row>
    <row r="11617" spans="1:8" ht="12.5" customHeight="1">
      <c r="A11617" s="55">
        <v>24864</v>
      </c>
      <c r="B11617" s="55">
        <v>8</v>
      </c>
      <c r="C11617" s="55" t="s">
        <v>39495</v>
      </c>
      <c r="D11617" s="55" t="s">
        <v>4649</v>
      </c>
      <c r="E11617" s="55" t="s">
        <v>39496</v>
      </c>
      <c r="F11617" s="55" t="s">
        <v>4651</v>
      </c>
      <c r="G11617" s="55" t="s">
        <v>39497</v>
      </c>
      <c r="H11617" s="55">
        <v>0</v>
      </c>
    </row>
    <row r="11618" spans="1:8" ht="12.5" customHeight="1">
      <c r="A11618" s="55">
        <v>25445</v>
      </c>
      <c r="B11618" s="55">
        <v>8</v>
      </c>
      <c r="C11618" s="55" t="s">
        <v>39498</v>
      </c>
      <c r="D11618" s="55" t="s">
        <v>4649</v>
      </c>
      <c r="E11618" s="55" t="s">
        <v>39499</v>
      </c>
      <c r="F11618" s="55" t="s">
        <v>4651</v>
      </c>
      <c r="G11618" s="55" t="s">
        <v>39500</v>
      </c>
      <c r="H11618" s="55">
        <v>0</v>
      </c>
    </row>
    <row r="11619" spans="1:8" ht="12.5" customHeight="1">
      <c r="A11619" s="55">
        <v>25492</v>
      </c>
      <c r="B11619" s="55">
        <v>8</v>
      </c>
      <c r="C11619" s="55" t="s">
        <v>39501</v>
      </c>
      <c r="D11619" s="55" t="s">
        <v>4649</v>
      </c>
      <c r="E11619" s="55" t="s">
        <v>39502</v>
      </c>
      <c r="F11619" s="55" t="s">
        <v>4651</v>
      </c>
      <c r="G11619" s="55" t="s">
        <v>39503</v>
      </c>
      <c r="H11619" s="55">
        <v>0</v>
      </c>
    </row>
    <row r="11620" spans="1:8" ht="12.5" customHeight="1">
      <c r="A11620" s="55">
        <v>25504</v>
      </c>
      <c r="B11620" s="55">
        <v>8</v>
      </c>
      <c r="C11620" s="55" t="s">
        <v>39504</v>
      </c>
      <c r="D11620" s="55" t="s">
        <v>4649</v>
      </c>
      <c r="E11620" s="55" t="s">
        <v>39505</v>
      </c>
      <c r="F11620" s="55" t="s">
        <v>4651</v>
      </c>
      <c r="G11620" s="55" t="s">
        <v>39506</v>
      </c>
      <c r="H11620" s="55">
        <v>0</v>
      </c>
    </row>
    <row r="11621" spans="1:8" ht="12.5" customHeight="1">
      <c r="A11621" s="55">
        <v>25702</v>
      </c>
      <c r="B11621" s="55">
        <v>8</v>
      </c>
      <c r="C11621" s="55" t="s">
        <v>39507</v>
      </c>
      <c r="D11621" s="55" t="s">
        <v>4649</v>
      </c>
      <c r="E11621" s="55" t="s">
        <v>39508</v>
      </c>
      <c r="F11621" s="55" t="s">
        <v>4651</v>
      </c>
      <c r="G11621" s="55" t="s">
        <v>39509</v>
      </c>
      <c r="H11621" s="55">
        <v>0</v>
      </c>
    </row>
    <row r="11622" spans="1:8" ht="12.5" customHeight="1">
      <c r="A11622" s="55">
        <v>25719</v>
      </c>
      <c r="B11622" s="55">
        <v>8</v>
      </c>
      <c r="C11622" s="55" t="s">
        <v>39510</v>
      </c>
      <c r="D11622" s="55" t="s">
        <v>4649</v>
      </c>
      <c r="E11622" s="55" t="s">
        <v>39511</v>
      </c>
      <c r="F11622" s="55" t="s">
        <v>4651</v>
      </c>
      <c r="G11622" s="55" t="s">
        <v>39512</v>
      </c>
      <c r="H11622" s="55">
        <v>0</v>
      </c>
    </row>
    <row r="11623" spans="1:8" ht="12.5" customHeight="1">
      <c r="A11623" s="55">
        <v>26821</v>
      </c>
      <c r="B11623" s="55">
        <v>8</v>
      </c>
      <c r="C11623" s="55" t="s">
        <v>39513</v>
      </c>
      <c r="D11623" s="55" t="s">
        <v>4649</v>
      </c>
      <c r="E11623" s="55" t="s">
        <v>39514</v>
      </c>
      <c r="F11623" s="55" t="s">
        <v>4651</v>
      </c>
      <c r="G11623" s="55" t="s">
        <v>39515</v>
      </c>
      <c r="H11623" s="55">
        <v>0</v>
      </c>
    </row>
    <row r="11624" spans="1:8" ht="12.5" customHeight="1">
      <c r="A11624" s="55">
        <v>27330</v>
      </c>
      <c r="B11624" s="55">
        <v>8</v>
      </c>
      <c r="C11624" s="55" t="s">
        <v>39516</v>
      </c>
      <c r="D11624" s="55" t="s">
        <v>4649</v>
      </c>
      <c r="E11624" s="55" t="s">
        <v>39517</v>
      </c>
      <c r="F11624" s="55" t="s">
        <v>4651</v>
      </c>
      <c r="G11624" s="55" t="s">
        <v>39518</v>
      </c>
      <c r="H11624" s="55">
        <v>0</v>
      </c>
    </row>
    <row r="11625" spans="1:8" ht="12.5" customHeight="1">
      <c r="A11625" s="55">
        <v>28435</v>
      </c>
      <c r="B11625" s="55">
        <v>8</v>
      </c>
      <c r="C11625" s="55" t="s">
        <v>39519</v>
      </c>
      <c r="D11625" s="55" t="s">
        <v>4649</v>
      </c>
      <c r="E11625" s="55" t="s">
        <v>39520</v>
      </c>
      <c r="F11625" s="55" t="s">
        <v>4651</v>
      </c>
      <c r="G11625" s="55" t="s">
        <v>39521</v>
      </c>
      <c r="H11625" s="55">
        <v>0</v>
      </c>
    </row>
    <row r="11626" spans="1:8" ht="12.5" customHeight="1">
      <c r="A11626" s="55">
        <v>11492</v>
      </c>
      <c r="B11626" s="55">
        <v>8</v>
      </c>
      <c r="C11626" s="55" t="s">
        <v>39522</v>
      </c>
      <c r="D11626" s="55" t="s">
        <v>4649</v>
      </c>
      <c r="E11626" s="55" t="s">
        <v>39523</v>
      </c>
      <c r="F11626" s="55" t="s">
        <v>4651</v>
      </c>
      <c r="G11626" s="55" t="s">
        <v>39524</v>
      </c>
      <c r="H11626" s="55">
        <v>0</v>
      </c>
    </row>
    <row r="11627" spans="1:8" ht="12.5" customHeight="1">
      <c r="A11627" s="55">
        <v>11570</v>
      </c>
      <c r="B11627" s="55">
        <v>8</v>
      </c>
      <c r="C11627" s="55" t="s">
        <v>39525</v>
      </c>
      <c r="D11627" s="55" t="s">
        <v>4649</v>
      </c>
      <c r="E11627" s="55" t="s">
        <v>39526</v>
      </c>
      <c r="F11627" s="55" t="s">
        <v>4651</v>
      </c>
      <c r="G11627" s="55" t="s">
        <v>39527</v>
      </c>
      <c r="H11627" s="55">
        <v>0</v>
      </c>
    </row>
    <row r="11628" spans="1:8" ht="12.5" customHeight="1">
      <c r="A11628" s="55">
        <v>12714</v>
      </c>
      <c r="B11628" s="55">
        <v>8</v>
      </c>
      <c r="C11628" s="55" t="s">
        <v>39528</v>
      </c>
      <c r="D11628" s="55" t="s">
        <v>4649</v>
      </c>
      <c r="E11628" s="55" t="s">
        <v>39529</v>
      </c>
      <c r="F11628" s="55" t="s">
        <v>4651</v>
      </c>
      <c r="G11628" s="55" t="s">
        <v>39530</v>
      </c>
      <c r="H11628" s="55">
        <v>0</v>
      </c>
    </row>
    <row r="11629" spans="1:8" ht="12.5" customHeight="1">
      <c r="A11629" s="55">
        <v>12844</v>
      </c>
      <c r="B11629" s="55">
        <v>8</v>
      </c>
      <c r="C11629" s="55" t="s">
        <v>39531</v>
      </c>
      <c r="D11629" s="55" t="s">
        <v>4649</v>
      </c>
      <c r="E11629" s="55" t="s">
        <v>39532</v>
      </c>
      <c r="F11629" s="55" t="s">
        <v>4651</v>
      </c>
      <c r="G11629" s="55" t="s">
        <v>39533</v>
      </c>
      <c r="H11629" s="55">
        <v>0</v>
      </c>
    </row>
    <row r="11630" spans="1:8" ht="12.5" customHeight="1">
      <c r="A11630" s="55">
        <v>13594</v>
      </c>
      <c r="B11630" s="55">
        <v>8</v>
      </c>
      <c r="C11630" s="55" t="s">
        <v>39534</v>
      </c>
      <c r="D11630" s="55" t="s">
        <v>4649</v>
      </c>
      <c r="E11630" s="55" t="s">
        <v>39535</v>
      </c>
      <c r="F11630" s="55" t="s">
        <v>4651</v>
      </c>
      <c r="G11630" s="55" t="s">
        <v>39536</v>
      </c>
      <c r="H11630" s="55">
        <v>0</v>
      </c>
    </row>
    <row r="11631" spans="1:8" ht="12.5" customHeight="1">
      <c r="A11631" s="55">
        <v>13771</v>
      </c>
      <c r="B11631" s="55">
        <v>8</v>
      </c>
      <c r="C11631" s="55" t="s">
        <v>39537</v>
      </c>
      <c r="D11631" s="55" t="s">
        <v>4649</v>
      </c>
      <c r="E11631" s="55" t="s">
        <v>39538</v>
      </c>
      <c r="F11631" s="55" t="s">
        <v>4651</v>
      </c>
      <c r="G11631" s="55" t="s">
        <v>39539</v>
      </c>
      <c r="H11631" s="55">
        <v>0</v>
      </c>
    </row>
    <row r="11632" spans="1:8" ht="12.5" customHeight="1">
      <c r="A11632" s="55">
        <v>13827</v>
      </c>
      <c r="B11632" s="55">
        <v>8</v>
      </c>
      <c r="C11632" s="55" t="s">
        <v>39540</v>
      </c>
      <c r="D11632" s="55" t="s">
        <v>4649</v>
      </c>
      <c r="E11632" s="55" t="s">
        <v>39541</v>
      </c>
      <c r="F11632" s="55" t="s">
        <v>4651</v>
      </c>
      <c r="G11632" s="55" t="s">
        <v>39542</v>
      </c>
      <c r="H11632" s="55">
        <v>0</v>
      </c>
    </row>
    <row r="11633" spans="1:8" ht="12.5" customHeight="1">
      <c r="A11633" s="55">
        <v>14935</v>
      </c>
      <c r="B11633" s="55">
        <v>8</v>
      </c>
      <c r="C11633" s="55" t="s">
        <v>39543</v>
      </c>
      <c r="D11633" s="55" t="s">
        <v>4649</v>
      </c>
      <c r="E11633" s="55" t="s">
        <v>39544</v>
      </c>
      <c r="F11633" s="55" t="s">
        <v>4651</v>
      </c>
      <c r="G11633" s="55" t="s">
        <v>39545</v>
      </c>
      <c r="H11633" s="55">
        <v>0</v>
      </c>
    </row>
    <row r="11634" spans="1:8" ht="12.5" customHeight="1">
      <c r="A11634" s="55">
        <v>15629</v>
      </c>
      <c r="B11634" s="55">
        <v>8</v>
      </c>
      <c r="C11634" s="55" t="s">
        <v>39546</v>
      </c>
      <c r="D11634" s="55" t="s">
        <v>4649</v>
      </c>
      <c r="E11634" s="55" t="s">
        <v>39547</v>
      </c>
      <c r="F11634" s="55" t="s">
        <v>4651</v>
      </c>
      <c r="G11634" s="55" t="s">
        <v>39548</v>
      </c>
      <c r="H11634" s="55">
        <v>0</v>
      </c>
    </row>
    <row r="11635" spans="1:8" ht="12.5" customHeight="1">
      <c r="A11635" s="55">
        <v>16208</v>
      </c>
      <c r="B11635" s="55">
        <v>8</v>
      </c>
      <c r="C11635" s="55" t="s">
        <v>39549</v>
      </c>
      <c r="D11635" s="55" t="s">
        <v>4649</v>
      </c>
      <c r="E11635" s="55" t="s">
        <v>39550</v>
      </c>
      <c r="F11635" s="55" t="s">
        <v>4651</v>
      </c>
      <c r="G11635" s="55" t="s">
        <v>39551</v>
      </c>
      <c r="H11635" s="55">
        <v>0</v>
      </c>
    </row>
    <row r="11636" spans="1:8" ht="12.5" customHeight="1">
      <c r="A11636" s="55">
        <v>17083</v>
      </c>
      <c r="B11636" s="55">
        <v>8</v>
      </c>
      <c r="C11636" s="55" t="s">
        <v>39552</v>
      </c>
      <c r="D11636" s="55" t="s">
        <v>4649</v>
      </c>
      <c r="E11636" s="55" t="s">
        <v>39553</v>
      </c>
      <c r="F11636" s="55" t="s">
        <v>4651</v>
      </c>
      <c r="G11636" s="55" t="s">
        <v>39554</v>
      </c>
      <c r="H11636" s="55">
        <v>0</v>
      </c>
    </row>
    <row r="11637" spans="1:8" ht="12.5" customHeight="1">
      <c r="A11637" s="55">
        <v>17789</v>
      </c>
      <c r="B11637" s="55">
        <v>8</v>
      </c>
      <c r="C11637" s="55" t="s">
        <v>39555</v>
      </c>
      <c r="D11637" s="55" t="s">
        <v>4649</v>
      </c>
      <c r="E11637" s="55" t="s">
        <v>39556</v>
      </c>
      <c r="F11637" s="55" t="s">
        <v>4651</v>
      </c>
      <c r="G11637" s="55" t="s">
        <v>39557</v>
      </c>
      <c r="H11637" s="55">
        <v>0</v>
      </c>
    </row>
    <row r="11638" spans="1:8" ht="12.5" customHeight="1">
      <c r="A11638" s="55">
        <v>17851</v>
      </c>
      <c r="B11638" s="55">
        <v>8</v>
      </c>
      <c r="C11638" s="55" t="s">
        <v>39558</v>
      </c>
      <c r="D11638" s="55" t="s">
        <v>4649</v>
      </c>
      <c r="E11638" s="55" t="s">
        <v>39559</v>
      </c>
      <c r="F11638" s="55" t="s">
        <v>4651</v>
      </c>
      <c r="G11638" s="55" t="s">
        <v>39560</v>
      </c>
      <c r="H11638" s="55">
        <v>0</v>
      </c>
    </row>
    <row r="11639" spans="1:8" ht="12.5" customHeight="1">
      <c r="A11639" s="55">
        <v>17952</v>
      </c>
      <c r="B11639" s="55">
        <v>8</v>
      </c>
      <c r="C11639" s="55" t="s">
        <v>39561</v>
      </c>
      <c r="D11639" s="55" t="s">
        <v>4649</v>
      </c>
      <c r="E11639" s="55" t="s">
        <v>39562</v>
      </c>
      <c r="F11639" s="55" t="s">
        <v>4651</v>
      </c>
      <c r="G11639" s="55" t="s">
        <v>39563</v>
      </c>
      <c r="H11639" s="55">
        <v>0</v>
      </c>
    </row>
    <row r="11640" spans="1:8" ht="12.5" customHeight="1">
      <c r="A11640" s="55">
        <v>19038</v>
      </c>
      <c r="B11640" s="55">
        <v>8</v>
      </c>
      <c r="C11640" s="55" t="s">
        <v>39564</v>
      </c>
      <c r="D11640" s="55" t="s">
        <v>4649</v>
      </c>
      <c r="E11640" s="55" t="s">
        <v>39565</v>
      </c>
      <c r="F11640" s="55" t="s">
        <v>4651</v>
      </c>
      <c r="G11640" s="55" t="s">
        <v>39566</v>
      </c>
      <c r="H11640" s="55">
        <v>0</v>
      </c>
    </row>
    <row r="11641" spans="1:8" ht="12.5" customHeight="1">
      <c r="A11641" s="55">
        <v>19042</v>
      </c>
      <c r="B11641" s="55">
        <v>8</v>
      </c>
      <c r="C11641" s="55" t="s">
        <v>39567</v>
      </c>
      <c r="D11641" s="55" t="s">
        <v>4649</v>
      </c>
      <c r="E11641" s="55" t="s">
        <v>39568</v>
      </c>
      <c r="F11641" s="55" t="s">
        <v>4651</v>
      </c>
      <c r="G11641" s="55" t="s">
        <v>39569</v>
      </c>
      <c r="H11641" s="55">
        <v>0</v>
      </c>
    </row>
    <row r="11642" spans="1:8" ht="12.5" customHeight="1">
      <c r="A11642" s="55">
        <v>19289</v>
      </c>
      <c r="B11642" s="55">
        <v>8</v>
      </c>
      <c r="C11642" s="55" t="s">
        <v>39570</v>
      </c>
      <c r="D11642" s="55" t="s">
        <v>4649</v>
      </c>
      <c r="E11642" s="55" t="s">
        <v>39571</v>
      </c>
      <c r="F11642" s="55" t="s">
        <v>4651</v>
      </c>
      <c r="G11642" s="55" t="s">
        <v>39572</v>
      </c>
      <c r="H11642" s="55">
        <v>0</v>
      </c>
    </row>
    <row r="11643" spans="1:8" ht="12.5" customHeight="1">
      <c r="A11643" s="55">
        <v>20138</v>
      </c>
      <c r="B11643" s="55">
        <v>8</v>
      </c>
      <c r="C11643" s="55" t="s">
        <v>39573</v>
      </c>
      <c r="D11643" s="55" t="s">
        <v>4649</v>
      </c>
      <c r="E11643" s="55" t="s">
        <v>39574</v>
      </c>
      <c r="F11643" s="55" t="s">
        <v>4651</v>
      </c>
      <c r="G11643" s="55" t="s">
        <v>39575</v>
      </c>
      <c r="H11643" s="55">
        <v>0</v>
      </c>
    </row>
    <row r="11644" spans="1:8" ht="12.5" customHeight="1">
      <c r="A11644" s="55">
        <v>20143</v>
      </c>
      <c r="B11644" s="55">
        <v>8</v>
      </c>
      <c r="C11644" s="55" t="s">
        <v>39576</v>
      </c>
      <c r="D11644" s="55" t="s">
        <v>4649</v>
      </c>
      <c r="E11644" s="55" t="s">
        <v>39577</v>
      </c>
      <c r="F11644" s="55" t="s">
        <v>4651</v>
      </c>
      <c r="G11644" s="55" t="s">
        <v>39578</v>
      </c>
      <c r="H11644" s="55">
        <v>0</v>
      </c>
    </row>
    <row r="11645" spans="1:8" ht="12.5" customHeight="1">
      <c r="A11645" s="55">
        <v>22415</v>
      </c>
      <c r="B11645" s="55">
        <v>8</v>
      </c>
      <c r="C11645" s="55" t="s">
        <v>39579</v>
      </c>
      <c r="D11645" s="55" t="s">
        <v>4649</v>
      </c>
      <c r="E11645" s="55" t="s">
        <v>39580</v>
      </c>
      <c r="F11645" s="55" t="s">
        <v>4651</v>
      </c>
      <c r="G11645" s="55" t="s">
        <v>39581</v>
      </c>
      <c r="H11645" s="55">
        <v>0</v>
      </c>
    </row>
    <row r="11646" spans="1:8" ht="12.5" customHeight="1">
      <c r="A11646" s="55">
        <v>22441</v>
      </c>
      <c r="B11646" s="55">
        <v>8</v>
      </c>
      <c r="C11646" s="55" t="s">
        <v>39582</v>
      </c>
      <c r="D11646" s="55" t="s">
        <v>4649</v>
      </c>
      <c r="E11646" s="55" t="s">
        <v>39583</v>
      </c>
      <c r="F11646" s="55" t="s">
        <v>4651</v>
      </c>
      <c r="G11646" s="55" t="s">
        <v>39584</v>
      </c>
      <c r="H11646" s="55">
        <v>0</v>
      </c>
    </row>
    <row r="11647" spans="1:8" ht="12.5" customHeight="1">
      <c r="A11647" s="55">
        <v>22453</v>
      </c>
      <c r="B11647" s="55">
        <v>8</v>
      </c>
      <c r="C11647" s="55" t="s">
        <v>39585</v>
      </c>
      <c r="D11647" s="55" t="s">
        <v>4649</v>
      </c>
      <c r="E11647" s="55" t="s">
        <v>39586</v>
      </c>
      <c r="F11647" s="55" t="s">
        <v>4651</v>
      </c>
      <c r="G11647" s="55" t="s">
        <v>39587</v>
      </c>
      <c r="H11647" s="55">
        <v>0</v>
      </c>
    </row>
    <row r="11648" spans="1:8" ht="12.5" customHeight="1">
      <c r="A11648" s="55">
        <v>22809</v>
      </c>
      <c r="B11648" s="55">
        <v>8</v>
      </c>
      <c r="C11648" s="55" t="s">
        <v>39588</v>
      </c>
      <c r="D11648" s="55" t="s">
        <v>4649</v>
      </c>
      <c r="E11648" s="55" t="s">
        <v>39589</v>
      </c>
      <c r="F11648" s="55" t="s">
        <v>4651</v>
      </c>
      <c r="G11648" s="55" t="s">
        <v>39590</v>
      </c>
      <c r="H11648" s="55">
        <v>0</v>
      </c>
    </row>
    <row r="11649" spans="1:8" ht="12.5" customHeight="1">
      <c r="A11649" s="55">
        <v>23965</v>
      </c>
      <c r="B11649" s="55">
        <v>8</v>
      </c>
      <c r="C11649" s="55" t="s">
        <v>39591</v>
      </c>
      <c r="D11649" s="55" t="s">
        <v>4649</v>
      </c>
      <c r="E11649" s="55" t="s">
        <v>39592</v>
      </c>
      <c r="F11649" s="55" t="s">
        <v>4651</v>
      </c>
      <c r="G11649" s="55" t="s">
        <v>39593</v>
      </c>
      <c r="H11649" s="55">
        <v>0</v>
      </c>
    </row>
    <row r="11650" spans="1:8" ht="12.5" customHeight="1">
      <c r="A11650" s="55">
        <v>24182</v>
      </c>
      <c r="B11650" s="55">
        <v>8</v>
      </c>
      <c r="C11650" s="55" t="s">
        <v>39594</v>
      </c>
      <c r="D11650" s="55" t="s">
        <v>4649</v>
      </c>
      <c r="E11650" s="55" t="s">
        <v>39595</v>
      </c>
      <c r="F11650" s="55" t="s">
        <v>4651</v>
      </c>
      <c r="G11650" s="55" t="s">
        <v>39596</v>
      </c>
      <c r="H11650" s="55">
        <v>0</v>
      </c>
    </row>
    <row r="11651" spans="1:8" ht="12.5" customHeight="1">
      <c r="A11651" s="55">
        <v>24563</v>
      </c>
      <c r="B11651" s="55">
        <v>8</v>
      </c>
      <c r="C11651" s="55" t="s">
        <v>39597</v>
      </c>
      <c r="D11651" s="55" t="s">
        <v>4649</v>
      </c>
      <c r="E11651" s="55" t="s">
        <v>39598</v>
      </c>
      <c r="F11651" s="55" t="s">
        <v>4651</v>
      </c>
      <c r="G11651" s="55" t="s">
        <v>39599</v>
      </c>
      <c r="H11651" s="55">
        <v>0</v>
      </c>
    </row>
    <row r="11652" spans="1:8" ht="12.5" customHeight="1">
      <c r="A11652" s="55">
        <v>24846</v>
      </c>
      <c r="B11652" s="55">
        <v>8</v>
      </c>
      <c r="C11652" s="55" t="s">
        <v>39600</v>
      </c>
      <c r="D11652" s="55" t="s">
        <v>4649</v>
      </c>
      <c r="E11652" s="55" t="s">
        <v>39601</v>
      </c>
      <c r="F11652" s="55" t="s">
        <v>4651</v>
      </c>
      <c r="G11652" s="55" t="s">
        <v>39602</v>
      </c>
      <c r="H11652" s="55">
        <v>0</v>
      </c>
    </row>
    <row r="11653" spans="1:8" ht="12.5" customHeight="1">
      <c r="A11653" s="55">
        <v>25508</v>
      </c>
      <c r="B11653" s="55">
        <v>8</v>
      </c>
      <c r="C11653" s="55" t="s">
        <v>39603</v>
      </c>
      <c r="D11653" s="55" t="s">
        <v>4649</v>
      </c>
      <c r="E11653" s="55" t="s">
        <v>39604</v>
      </c>
      <c r="F11653" s="55" t="s">
        <v>4651</v>
      </c>
      <c r="G11653" s="55" t="s">
        <v>39605</v>
      </c>
      <c r="H11653" s="55">
        <v>0</v>
      </c>
    </row>
    <row r="11654" spans="1:8" ht="12.5" customHeight="1">
      <c r="A11654" s="55">
        <v>25530</v>
      </c>
      <c r="B11654" s="55">
        <v>8</v>
      </c>
      <c r="C11654" s="55" t="s">
        <v>39606</v>
      </c>
      <c r="D11654" s="55" t="s">
        <v>4649</v>
      </c>
      <c r="E11654" s="55" t="s">
        <v>39607</v>
      </c>
      <c r="F11654" s="55" t="s">
        <v>4651</v>
      </c>
      <c r="G11654" s="55" t="s">
        <v>39608</v>
      </c>
      <c r="H11654" s="55">
        <v>0</v>
      </c>
    </row>
    <row r="11655" spans="1:8" ht="12.5" customHeight="1">
      <c r="A11655" s="55">
        <v>26393</v>
      </c>
      <c r="B11655" s="55">
        <v>8</v>
      </c>
      <c r="C11655" s="55" t="s">
        <v>39609</v>
      </c>
      <c r="D11655" s="55" t="s">
        <v>4649</v>
      </c>
      <c r="E11655" s="55" t="s">
        <v>39610</v>
      </c>
      <c r="F11655" s="55" t="s">
        <v>4651</v>
      </c>
      <c r="G11655" s="55" t="s">
        <v>39611</v>
      </c>
      <c r="H11655" s="55">
        <v>0</v>
      </c>
    </row>
    <row r="11656" spans="1:8" ht="12.5" customHeight="1">
      <c r="A11656" s="55">
        <v>26940</v>
      </c>
      <c r="B11656" s="55">
        <v>8</v>
      </c>
      <c r="C11656" s="55" t="s">
        <v>39612</v>
      </c>
      <c r="D11656" s="55" t="s">
        <v>4649</v>
      </c>
      <c r="E11656" s="55" t="s">
        <v>39613</v>
      </c>
      <c r="F11656" s="55" t="s">
        <v>4651</v>
      </c>
      <c r="G11656" s="55" t="s">
        <v>39614</v>
      </c>
      <c r="H11656" s="55">
        <v>0</v>
      </c>
    </row>
    <row r="11657" spans="1:8" ht="12.5" customHeight="1">
      <c r="A11657" s="55">
        <v>26984</v>
      </c>
      <c r="B11657" s="55">
        <v>8</v>
      </c>
      <c r="C11657" s="55" t="s">
        <v>39615</v>
      </c>
      <c r="D11657" s="55" t="s">
        <v>4649</v>
      </c>
      <c r="E11657" s="55" t="s">
        <v>39616</v>
      </c>
      <c r="F11657" s="55" t="s">
        <v>4651</v>
      </c>
      <c r="G11657" s="55" t="s">
        <v>39617</v>
      </c>
      <c r="H11657" s="55">
        <v>0</v>
      </c>
    </row>
    <row r="11658" spans="1:8" ht="12.5" customHeight="1">
      <c r="A11658" s="55">
        <v>27321</v>
      </c>
      <c r="B11658" s="55">
        <v>8</v>
      </c>
      <c r="C11658" s="55" t="s">
        <v>39618</v>
      </c>
      <c r="D11658" s="55" t="s">
        <v>4649</v>
      </c>
      <c r="E11658" s="55" t="s">
        <v>39619</v>
      </c>
      <c r="F11658" s="55" t="s">
        <v>4651</v>
      </c>
      <c r="G11658" s="55" t="s">
        <v>39620</v>
      </c>
      <c r="H11658" s="55">
        <v>0</v>
      </c>
    </row>
    <row r="11659" spans="1:8" ht="12.5" customHeight="1">
      <c r="A11659" s="55">
        <v>27327</v>
      </c>
      <c r="B11659" s="55">
        <v>8</v>
      </c>
      <c r="C11659" s="55" t="s">
        <v>39621</v>
      </c>
      <c r="D11659" s="55" t="s">
        <v>4649</v>
      </c>
      <c r="E11659" s="55" t="s">
        <v>39622</v>
      </c>
      <c r="F11659" s="55" t="s">
        <v>4651</v>
      </c>
      <c r="G11659" s="55" t="s">
        <v>39623</v>
      </c>
      <c r="H11659" s="55">
        <v>0</v>
      </c>
    </row>
    <row r="11660" spans="1:8" ht="12.5" customHeight="1">
      <c r="A11660" s="55">
        <v>27882</v>
      </c>
      <c r="B11660" s="55">
        <v>8</v>
      </c>
      <c r="C11660" s="55" t="s">
        <v>39624</v>
      </c>
      <c r="D11660" s="55" t="s">
        <v>4649</v>
      </c>
      <c r="E11660" s="55" t="s">
        <v>39625</v>
      </c>
      <c r="F11660" s="55" t="s">
        <v>4651</v>
      </c>
      <c r="G11660" s="55" t="s">
        <v>39626</v>
      </c>
      <c r="H11660" s="55">
        <v>0</v>
      </c>
    </row>
    <row r="11661" spans="1:8" ht="12.5" customHeight="1">
      <c r="A11661" s="55">
        <v>27883</v>
      </c>
      <c r="B11661" s="55">
        <v>8</v>
      </c>
      <c r="C11661" s="55" t="s">
        <v>39627</v>
      </c>
      <c r="D11661" s="55" t="s">
        <v>4649</v>
      </c>
      <c r="E11661" s="55" t="s">
        <v>39628</v>
      </c>
      <c r="F11661" s="55" t="s">
        <v>4651</v>
      </c>
      <c r="G11661" s="55" t="s">
        <v>39629</v>
      </c>
      <c r="H11661" s="55">
        <v>0</v>
      </c>
    </row>
    <row r="11662" spans="1:8" ht="12.5" customHeight="1">
      <c r="A11662" s="55">
        <v>27931</v>
      </c>
      <c r="B11662" s="55">
        <v>8</v>
      </c>
      <c r="C11662" s="55" t="s">
        <v>39630</v>
      </c>
      <c r="D11662" s="55" t="s">
        <v>4649</v>
      </c>
      <c r="E11662" s="55" t="s">
        <v>39631</v>
      </c>
      <c r="F11662" s="55" t="s">
        <v>4651</v>
      </c>
      <c r="G11662" s="55" t="s">
        <v>39632</v>
      </c>
      <c r="H11662" s="55">
        <v>0</v>
      </c>
    </row>
    <row r="11663" spans="1:8" ht="12.5" customHeight="1">
      <c r="A11663" s="55">
        <v>28521</v>
      </c>
      <c r="B11663" s="55">
        <v>8</v>
      </c>
      <c r="C11663" s="55" t="s">
        <v>39633</v>
      </c>
      <c r="D11663" s="55" t="s">
        <v>4649</v>
      </c>
      <c r="E11663" s="55" t="s">
        <v>39634</v>
      </c>
      <c r="F11663" s="55" t="s">
        <v>4651</v>
      </c>
      <c r="G11663" s="55" t="s">
        <v>39635</v>
      </c>
      <c r="H11663" s="55">
        <v>0</v>
      </c>
    </row>
    <row r="11664" spans="1:8" ht="12.5" customHeight="1">
      <c r="A11664" s="55">
        <v>29391</v>
      </c>
      <c r="B11664" s="55">
        <v>8</v>
      </c>
      <c r="C11664" s="55" t="s">
        <v>39636</v>
      </c>
      <c r="D11664" s="55" t="s">
        <v>4649</v>
      </c>
      <c r="E11664" s="55" t="s">
        <v>39637</v>
      </c>
      <c r="F11664" s="55" t="s">
        <v>4651</v>
      </c>
      <c r="G11664" s="55" t="s">
        <v>39638</v>
      </c>
      <c r="H11664" s="55">
        <v>0</v>
      </c>
    </row>
    <row r="11665" spans="1:8" ht="12.5" customHeight="1">
      <c r="A11665" s="55">
        <v>11567</v>
      </c>
      <c r="B11665" s="55">
        <v>8</v>
      </c>
      <c r="C11665" s="55" t="s">
        <v>39639</v>
      </c>
      <c r="D11665" s="55" t="s">
        <v>4649</v>
      </c>
      <c r="E11665" s="55" t="s">
        <v>39640</v>
      </c>
      <c r="F11665" s="55" t="s">
        <v>4651</v>
      </c>
      <c r="G11665" s="55" t="s">
        <v>39641</v>
      </c>
      <c r="H11665" s="55">
        <v>0</v>
      </c>
    </row>
    <row r="11666" spans="1:8" ht="12.5" customHeight="1">
      <c r="A11666" s="55">
        <v>12487</v>
      </c>
      <c r="B11666" s="55">
        <v>8</v>
      </c>
      <c r="C11666" s="55" t="s">
        <v>39642</v>
      </c>
      <c r="D11666" s="55" t="s">
        <v>4649</v>
      </c>
      <c r="E11666" s="55" t="s">
        <v>39643</v>
      </c>
      <c r="F11666" s="55" t="s">
        <v>4651</v>
      </c>
      <c r="G11666" s="55" t="s">
        <v>39644</v>
      </c>
      <c r="H11666" s="55">
        <v>0</v>
      </c>
    </row>
    <row r="11667" spans="1:8" ht="12.5" customHeight="1">
      <c r="A11667" s="55">
        <v>12721</v>
      </c>
      <c r="B11667" s="55">
        <v>8</v>
      </c>
      <c r="C11667" s="55" t="s">
        <v>39645</v>
      </c>
      <c r="D11667" s="55" t="s">
        <v>4649</v>
      </c>
      <c r="E11667" s="55" t="s">
        <v>39646</v>
      </c>
      <c r="F11667" s="55" t="s">
        <v>4651</v>
      </c>
      <c r="G11667" s="55" t="s">
        <v>39647</v>
      </c>
      <c r="H11667" s="55">
        <v>0</v>
      </c>
    </row>
    <row r="11668" spans="1:8" ht="12.5" customHeight="1">
      <c r="A11668" s="55">
        <v>13572</v>
      </c>
      <c r="B11668" s="55">
        <v>8</v>
      </c>
      <c r="C11668" s="55" t="s">
        <v>39648</v>
      </c>
      <c r="D11668" s="55" t="s">
        <v>4649</v>
      </c>
      <c r="E11668" s="55" t="s">
        <v>39649</v>
      </c>
      <c r="F11668" s="55" t="s">
        <v>4651</v>
      </c>
      <c r="G11668" s="55" t="s">
        <v>39650</v>
      </c>
      <c r="H11668" s="55">
        <v>0</v>
      </c>
    </row>
    <row r="11669" spans="1:8" ht="12.5" customHeight="1">
      <c r="A11669" s="55">
        <v>14801</v>
      </c>
      <c r="B11669" s="55">
        <v>8</v>
      </c>
      <c r="C11669" s="55" t="s">
        <v>39651</v>
      </c>
      <c r="D11669" s="55" t="s">
        <v>4649</v>
      </c>
      <c r="E11669" s="55" t="s">
        <v>39652</v>
      </c>
      <c r="F11669" s="55" t="s">
        <v>4651</v>
      </c>
      <c r="G11669" s="55" t="s">
        <v>39653</v>
      </c>
      <c r="H11669" s="55">
        <v>0</v>
      </c>
    </row>
    <row r="11670" spans="1:8" ht="12.5" customHeight="1">
      <c r="A11670" s="55">
        <v>15073</v>
      </c>
      <c r="B11670" s="55">
        <v>8</v>
      </c>
      <c r="C11670" s="55" t="s">
        <v>39654</v>
      </c>
      <c r="D11670" s="55" t="s">
        <v>4649</v>
      </c>
      <c r="E11670" s="55" t="s">
        <v>39655</v>
      </c>
      <c r="F11670" s="55" t="s">
        <v>4651</v>
      </c>
      <c r="G11670" s="55" t="s">
        <v>39656</v>
      </c>
      <c r="H11670" s="55">
        <v>0</v>
      </c>
    </row>
    <row r="11671" spans="1:8" ht="12.5" customHeight="1">
      <c r="A11671" s="55">
        <v>15682</v>
      </c>
      <c r="B11671" s="55">
        <v>8</v>
      </c>
      <c r="C11671" s="55" t="s">
        <v>39657</v>
      </c>
      <c r="D11671" s="55" t="s">
        <v>4649</v>
      </c>
      <c r="E11671" s="55" t="s">
        <v>39658</v>
      </c>
      <c r="F11671" s="55" t="s">
        <v>4651</v>
      </c>
      <c r="G11671" s="55" t="s">
        <v>39659</v>
      </c>
      <c r="H11671" s="55">
        <v>0</v>
      </c>
    </row>
    <row r="11672" spans="1:8" ht="12.5" customHeight="1">
      <c r="A11672" s="55">
        <v>16037</v>
      </c>
      <c r="B11672" s="55">
        <v>8</v>
      </c>
      <c r="C11672" s="55" t="s">
        <v>39660</v>
      </c>
      <c r="D11672" s="55" t="s">
        <v>4649</v>
      </c>
      <c r="E11672" s="55" t="s">
        <v>39661</v>
      </c>
      <c r="F11672" s="55" t="s">
        <v>4651</v>
      </c>
      <c r="G11672" s="55" t="s">
        <v>39662</v>
      </c>
      <c r="H11672" s="55">
        <v>0</v>
      </c>
    </row>
    <row r="11673" spans="1:8" ht="12.5" customHeight="1">
      <c r="A11673" s="55">
        <v>16457</v>
      </c>
      <c r="B11673" s="55">
        <v>8</v>
      </c>
      <c r="C11673" s="55" t="s">
        <v>39663</v>
      </c>
      <c r="D11673" s="55" t="s">
        <v>4649</v>
      </c>
      <c r="E11673" s="55" t="s">
        <v>39664</v>
      </c>
      <c r="F11673" s="55" t="s">
        <v>4651</v>
      </c>
      <c r="G11673" s="55" t="s">
        <v>39665</v>
      </c>
      <c r="H11673" s="55">
        <v>0</v>
      </c>
    </row>
    <row r="11674" spans="1:8" ht="12.5" customHeight="1">
      <c r="A11674" s="55">
        <v>17847</v>
      </c>
      <c r="B11674" s="55">
        <v>8</v>
      </c>
      <c r="C11674" s="55" t="s">
        <v>39666</v>
      </c>
      <c r="D11674" s="55" t="s">
        <v>4649</v>
      </c>
      <c r="E11674" s="55" t="s">
        <v>39667</v>
      </c>
      <c r="F11674" s="55" t="s">
        <v>4651</v>
      </c>
      <c r="G11674" s="55" t="s">
        <v>39668</v>
      </c>
      <c r="H11674" s="55">
        <v>0</v>
      </c>
    </row>
    <row r="11675" spans="1:8" ht="12.5" customHeight="1">
      <c r="A11675" s="55">
        <v>17857</v>
      </c>
      <c r="B11675" s="55">
        <v>8</v>
      </c>
      <c r="C11675" s="55" t="s">
        <v>39669</v>
      </c>
      <c r="D11675" s="55" t="s">
        <v>4649</v>
      </c>
      <c r="E11675" s="55" t="s">
        <v>39670</v>
      </c>
      <c r="F11675" s="55" t="s">
        <v>4651</v>
      </c>
      <c r="G11675" s="55" t="s">
        <v>39671</v>
      </c>
      <c r="H11675" s="55">
        <v>0</v>
      </c>
    </row>
    <row r="11676" spans="1:8" ht="12.5" customHeight="1">
      <c r="A11676" s="55">
        <v>17901</v>
      </c>
      <c r="B11676" s="55">
        <v>8</v>
      </c>
      <c r="C11676" s="55" t="s">
        <v>39672</v>
      </c>
      <c r="D11676" s="55" t="s">
        <v>4649</v>
      </c>
      <c r="E11676" s="55" t="s">
        <v>39673</v>
      </c>
      <c r="F11676" s="55" t="s">
        <v>4651</v>
      </c>
      <c r="G11676" s="55" t="s">
        <v>39674</v>
      </c>
      <c r="H11676" s="55">
        <v>0</v>
      </c>
    </row>
    <row r="11677" spans="1:8" ht="12.5" customHeight="1">
      <c r="A11677" s="55">
        <v>19046</v>
      </c>
      <c r="B11677" s="55">
        <v>8</v>
      </c>
      <c r="C11677" s="55" t="s">
        <v>39675</v>
      </c>
      <c r="D11677" s="55" t="s">
        <v>4649</v>
      </c>
      <c r="E11677" s="55" t="s">
        <v>39676</v>
      </c>
      <c r="F11677" s="55" t="s">
        <v>4651</v>
      </c>
      <c r="G11677" s="55" t="s">
        <v>39677</v>
      </c>
      <c r="H11677" s="55">
        <v>0</v>
      </c>
    </row>
    <row r="11678" spans="1:8" ht="12.5" customHeight="1">
      <c r="A11678" s="55">
        <v>20930</v>
      </c>
      <c r="B11678" s="55">
        <v>8</v>
      </c>
      <c r="C11678" s="55" t="s">
        <v>39678</v>
      </c>
      <c r="D11678" s="55" t="s">
        <v>4649</v>
      </c>
      <c r="E11678" s="55" t="s">
        <v>39679</v>
      </c>
      <c r="F11678" s="55" t="s">
        <v>4651</v>
      </c>
      <c r="G11678" s="55" t="s">
        <v>39680</v>
      </c>
      <c r="H11678" s="55">
        <v>0</v>
      </c>
    </row>
    <row r="11679" spans="1:8" ht="12.5" customHeight="1">
      <c r="A11679" s="55">
        <v>21661</v>
      </c>
      <c r="B11679" s="55">
        <v>8</v>
      </c>
      <c r="C11679" s="55" t="s">
        <v>39681</v>
      </c>
      <c r="D11679" s="55" t="s">
        <v>4649</v>
      </c>
      <c r="E11679" s="55" t="s">
        <v>39682</v>
      </c>
      <c r="F11679" s="55" t="s">
        <v>4651</v>
      </c>
      <c r="G11679" s="55" t="s">
        <v>39683</v>
      </c>
      <c r="H11679" s="55">
        <v>0</v>
      </c>
    </row>
    <row r="11680" spans="1:8" ht="12.5" customHeight="1">
      <c r="A11680" s="55">
        <v>22414</v>
      </c>
      <c r="B11680" s="55">
        <v>8</v>
      </c>
      <c r="C11680" s="55" t="s">
        <v>39684</v>
      </c>
      <c r="D11680" s="55" t="s">
        <v>4649</v>
      </c>
      <c r="E11680" s="55" t="s">
        <v>39685</v>
      </c>
      <c r="F11680" s="55" t="s">
        <v>4651</v>
      </c>
      <c r="G11680" s="55" t="s">
        <v>39686</v>
      </c>
      <c r="H11680" s="55">
        <v>0</v>
      </c>
    </row>
    <row r="11681" spans="1:8" ht="12.5" customHeight="1">
      <c r="A11681" s="55">
        <v>22660</v>
      </c>
      <c r="B11681" s="55">
        <v>8</v>
      </c>
      <c r="C11681" s="55" t="s">
        <v>39687</v>
      </c>
      <c r="D11681" s="55" t="s">
        <v>4649</v>
      </c>
      <c r="E11681" s="55" t="s">
        <v>39688</v>
      </c>
      <c r="F11681" s="55" t="s">
        <v>4651</v>
      </c>
      <c r="G11681" s="55" t="s">
        <v>39689</v>
      </c>
      <c r="H11681" s="55">
        <v>0</v>
      </c>
    </row>
    <row r="11682" spans="1:8" ht="12.5" customHeight="1">
      <c r="A11682" s="55">
        <v>23915</v>
      </c>
      <c r="B11682" s="55">
        <v>8</v>
      </c>
      <c r="C11682" s="55" t="s">
        <v>39690</v>
      </c>
      <c r="D11682" s="55" t="s">
        <v>4649</v>
      </c>
      <c r="E11682" s="55" t="s">
        <v>39691</v>
      </c>
      <c r="F11682" s="55" t="s">
        <v>4651</v>
      </c>
      <c r="G11682" s="55" t="s">
        <v>39692</v>
      </c>
      <c r="H11682" s="55">
        <v>0</v>
      </c>
    </row>
    <row r="11683" spans="1:8" ht="12.5" customHeight="1">
      <c r="A11683" s="55">
        <v>24027</v>
      </c>
      <c r="B11683" s="55">
        <v>8</v>
      </c>
      <c r="C11683" s="55" t="s">
        <v>39693</v>
      </c>
      <c r="D11683" s="55" t="s">
        <v>4649</v>
      </c>
      <c r="E11683" s="55" t="s">
        <v>39694</v>
      </c>
      <c r="F11683" s="55" t="s">
        <v>4651</v>
      </c>
      <c r="G11683" s="55" t="s">
        <v>39695</v>
      </c>
      <c r="H11683" s="55">
        <v>0</v>
      </c>
    </row>
    <row r="11684" spans="1:8" ht="12.5" customHeight="1">
      <c r="A11684" s="55">
        <v>24072</v>
      </c>
      <c r="B11684" s="55">
        <v>8</v>
      </c>
      <c r="C11684" s="55" t="s">
        <v>39696</v>
      </c>
      <c r="D11684" s="55" t="s">
        <v>4649</v>
      </c>
      <c r="E11684" s="55" t="s">
        <v>39697</v>
      </c>
      <c r="F11684" s="55" t="s">
        <v>4651</v>
      </c>
      <c r="G11684" s="55" t="s">
        <v>39698</v>
      </c>
      <c r="H11684" s="55">
        <v>0</v>
      </c>
    </row>
    <row r="11685" spans="1:8" ht="12.5" customHeight="1">
      <c r="A11685" s="55">
        <v>24711</v>
      </c>
      <c r="B11685" s="55">
        <v>8</v>
      </c>
      <c r="C11685" s="55" t="s">
        <v>39699</v>
      </c>
      <c r="D11685" s="55" t="s">
        <v>4649</v>
      </c>
      <c r="E11685" s="55" t="s">
        <v>39700</v>
      </c>
      <c r="F11685" s="55" t="s">
        <v>4651</v>
      </c>
      <c r="G11685" s="55" t="s">
        <v>39701</v>
      </c>
      <c r="H11685" s="55">
        <v>0</v>
      </c>
    </row>
    <row r="11686" spans="1:8" ht="12.5" customHeight="1">
      <c r="A11686" s="55">
        <v>24867</v>
      </c>
      <c r="B11686" s="55">
        <v>8</v>
      </c>
      <c r="C11686" s="55" t="s">
        <v>39702</v>
      </c>
      <c r="D11686" s="55" t="s">
        <v>4649</v>
      </c>
      <c r="E11686" s="55" t="s">
        <v>39703</v>
      </c>
      <c r="F11686" s="55" t="s">
        <v>4651</v>
      </c>
      <c r="G11686" s="55" t="s">
        <v>39704</v>
      </c>
      <c r="H11686" s="55">
        <v>0</v>
      </c>
    </row>
    <row r="11687" spans="1:8" ht="12.5" customHeight="1">
      <c r="A11687" s="55">
        <v>25443</v>
      </c>
      <c r="B11687" s="55">
        <v>8</v>
      </c>
      <c r="C11687" s="55" t="s">
        <v>39705</v>
      </c>
      <c r="D11687" s="55" t="s">
        <v>4649</v>
      </c>
      <c r="E11687" s="55" t="s">
        <v>39706</v>
      </c>
      <c r="F11687" s="55" t="s">
        <v>4651</v>
      </c>
      <c r="G11687" s="55" t="s">
        <v>39707</v>
      </c>
      <c r="H11687" s="55">
        <v>0</v>
      </c>
    </row>
    <row r="11688" spans="1:8" ht="12.5" customHeight="1">
      <c r="A11688" s="55">
        <v>25487</v>
      </c>
      <c r="B11688" s="55">
        <v>8</v>
      </c>
      <c r="C11688" s="55" t="s">
        <v>39708</v>
      </c>
      <c r="D11688" s="55" t="s">
        <v>4649</v>
      </c>
      <c r="E11688" s="55" t="s">
        <v>39709</v>
      </c>
      <c r="F11688" s="55" t="s">
        <v>4651</v>
      </c>
      <c r="G11688" s="55" t="s">
        <v>39710</v>
      </c>
      <c r="H11688" s="55">
        <v>0</v>
      </c>
    </row>
    <row r="11689" spans="1:8" ht="12.5" customHeight="1">
      <c r="A11689" s="55">
        <v>25738</v>
      </c>
      <c r="B11689" s="55">
        <v>8</v>
      </c>
      <c r="C11689" s="55" t="s">
        <v>39711</v>
      </c>
      <c r="D11689" s="55" t="s">
        <v>4649</v>
      </c>
      <c r="E11689" s="55" t="s">
        <v>39712</v>
      </c>
      <c r="F11689" s="55" t="s">
        <v>4651</v>
      </c>
      <c r="G11689" s="55" t="s">
        <v>39713</v>
      </c>
      <c r="H11689" s="55">
        <v>0</v>
      </c>
    </row>
    <row r="11690" spans="1:8" ht="12.5" customHeight="1">
      <c r="A11690" s="55">
        <v>26233</v>
      </c>
      <c r="B11690" s="55">
        <v>8</v>
      </c>
      <c r="C11690" s="55" t="s">
        <v>39714</v>
      </c>
      <c r="D11690" s="55" t="s">
        <v>4649</v>
      </c>
      <c r="E11690" s="55" t="s">
        <v>39715</v>
      </c>
      <c r="F11690" s="55" t="s">
        <v>4651</v>
      </c>
      <c r="G11690" s="55" t="s">
        <v>39716</v>
      </c>
      <c r="H11690" s="55">
        <v>0</v>
      </c>
    </row>
    <row r="11691" spans="1:8" ht="12.5" customHeight="1">
      <c r="A11691" s="55">
        <v>27161</v>
      </c>
      <c r="B11691" s="55">
        <v>8</v>
      </c>
      <c r="C11691" s="55" t="s">
        <v>39717</v>
      </c>
      <c r="D11691" s="55" t="s">
        <v>4649</v>
      </c>
      <c r="E11691" s="55" t="s">
        <v>39718</v>
      </c>
      <c r="F11691" s="55" t="s">
        <v>4651</v>
      </c>
      <c r="G11691" s="55" t="s">
        <v>39719</v>
      </c>
      <c r="H11691" s="55">
        <v>0</v>
      </c>
    </row>
    <row r="11692" spans="1:8" ht="12.5" customHeight="1">
      <c r="A11692" s="55">
        <v>28396</v>
      </c>
      <c r="B11692" s="55">
        <v>8</v>
      </c>
      <c r="C11692" s="55" t="s">
        <v>39720</v>
      </c>
      <c r="D11692" s="55" t="s">
        <v>4649</v>
      </c>
      <c r="E11692" s="55" t="s">
        <v>39721</v>
      </c>
      <c r="F11692" s="55" t="s">
        <v>4651</v>
      </c>
      <c r="G11692" s="55" t="s">
        <v>39722</v>
      </c>
      <c r="H11692" s="55">
        <v>0</v>
      </c>
    </row>
    <row r="11693" spans="1:8" ht="12.5" customHeight="1">
      <c r="A11693" s="55">
        <v>28902</v>
      </c>
      <c r="B11693" s="55">
        <v>8</v>
      </c>
      <c r="C11693" s="55" t="s">
        <v>39723</v>
      </c>
      <c r="D11693" s="55" t="s">
        <v>4649</v>
      </c>
      <c r="E11693" s="55" t="s">
        <v>39724</v>
      </c>
      <c r="F11693" s="55" t="s">
        <v>4651</v>
      </c>
      <c r="G11693" s="55" t="s">
        <v>39725</v>
      </c>
      <c r="H11693" s="55">
        <v>0</v>
      </c>
    </row>
    <row r="11694" spans="1:8" ht="12.5" customHeight="1">
      <c r="A11694" s="55">
        <v>11335</v>
      </c>
      <c r="B11694" s="55">
        <v>8</v>
      </c>
      <c r="C11694" s="55" t="s">
        <v>39726</v>
      </c>
      <c r="D11694" s="55" t="s">
        <v>4649</v>
      </c>
      <c r="E11694" s="55" t="s">
        <v>39727</v>
      </c>
      <c r="F11694" s="55" t="s">
        <v>4651</v>
      </c>
      <c r="G11694" s="55" t="s">
        <v>39728</v>
      </c>
      <c r="H11694" s="55">
        <v>0</v>
      </c>
    </row>
    <row r="11695" spans="1:8" ht="12.5" customHeight="1">
      <c r="A11695" s="55">
        <v>11349</v>
      </c>
      <c r="B11695" s="55">
        <v>8</v>
      </c>
      <c r="C11695" s="55" t="s">
        <v>39729</v>
      </c>
      <c r="D11695" s="55" t="s">
        <v>4649</v>
      </c>
      <c r="E11695" s="55" t="s">
        <v>39730</v>
      </c>
      <c r="F11695" s="55" t="s">
        <v>4651</v>
      </c>
      <c r="G11695" s="55" t="s">
        <v>39731</v>
      </c>
      <c r="H11695" s="55">
        <v>0</v>
      </c>
    </row>
    <row r="11696" spans="1:8" ht="12.5" customHeight="1">
      <c r="A11696" s="55">
        <v>11396</v>
      </c>
      <c r="B11696" s="55">
        <v>8</v>
      </c>
      <c r="C11696" s="55" t="s">
        <v>39732</v>
      </c>
      <c r="D11696" s="55" t="s">
        <v>4649</v>
      </c>
      <c r="E11696" s="55" t="s">
        <v>39733</v>
      </c>
      <c r="F11696" s="55" t="s">
        <v>4651</v>
      </c>
      <c r="G11696" s="55" t="s">
        <v>39734</v>
      </c>
      <c r="H11696" s="55">
        <v>0</v>
      </c>
    </row>
    <row r="11697" spans="1:8" ht="12.5" customHeight="1">
      <c r="A11697" s="55">
        <v>11415</v>
      </c>
      <c r="B11697" s="55">
        <v>8</v>
      </c>
      <c r="C11697" s="55" t="s">
        <v>39735</v>
      </c>
      <c r="D11697" s="55" t="s">
        <v>4649</v>
      </c>
      <c r="E11697" s="55" t="s">
        <v>39736</v>
      </c>
      <c r="F11697" s="55" t="s">
        <v>4651</v>
      </c>
      <c r="G11697" s="55" t="s">
        <v>39737</v>
      </c>
      <c r="H11697" s="55">
        <v>0</v>
      </c>
    </row>
    <row r="11698" spans="1:8" ht="12.5" customHeight="1">
      <c r="A11698" s="55">
        <v>12257</v>
      </c>
      <c r="B11698" s="55">
        <v>8</v>
      </c>
      <c r="C11698" s="55" t="s">
        <v>39738</v>
      </c>
      <c r="D11698" s="55" t="s">
        <v>4649</v>
      </c>
      <c r="E11698" s="55" t="s">
        <v>39739</v>
      </c>
      <c r="F11698" s="55" t="s">
        <v>4651</v>
      </c>
      <c r="G11698" s="55" t="s">
        <v>39740</v>
      </c>
      <c r="H11698" s="55">
        <v>0</v>
      </c>
    </row>
    <row r="11699" spans="1:8" ht="12.5" customHeight="1">
      <c r="A11699" s="55">
        <v>12724</v>
      </c>
      <c r="B11699" s="55">
        <v>8</v>
      </c>
      <c r="C11699" s="55" t="s">
        <v>39741</v>
      </c>
      <c r="D11699" s="55" t="s">
        <v>4649</v>
      </c>
      <c r="E11699" s="55" t="s">
        <v>39742</v>
      </c>
      <c r="F11699" s="55" t="s">
        <v>4651</v>
      </c>
      <c r="G11699" s="55" t="s">
        <v>39743</v>
      </c>
      <c r="H11699" s="55">
        <v>0</v>
      </c>
    </row>
    <row r="11700" spans="1:8" ht="12.5" customHeight="1">
      <c r="A11700" s="55">
        <v>13598</v>
      </c>
      <c r="B11700" s="55">
        <v>8</v>
      </c>
      <c r="C11700" s="55" t="s">
        <v>39744</v>
      </c>
      <c r="D11700" s="55" t="s">
        <v>4649</v>
      </c>
      <c r="E11700" s="55" t="s">
        <v>39745</v>
      </c>
      <c r="F11700" s="55" t="s">
        <v>4651</v>
      </c>
      <c r="G11700" s="55" t="s">
        <v>39746</v>
      </c>
      <c r="H11700" s="55">
        <v>0</v>
      </c>
    </row>
    <row r="11701" spans="1:8" ht="12.5" customHeight="1">
      <c r="A11701" s="55">
        <v>13683</v>
      </c>
      <c r="B11701" s="55">
        <v>8</v>
      </c>
      <c r="C11701" s="55" t="s">
        <v>39747</v>
      </c>
      <c r="D11701" s="55" t="s">
        <v>4649</v>
      </c>
      <c r="E11701" s="55" t="s">
        <v>39748</v>
      </c>
      <c r="F11701" s="55" t="s">
        <v>4651</v>
      </c>
      <c r="G11701" s="55" t="s">
        <v>39749</v>
      </c>
      <c r="H11701" s="55">
        <v>0</v>
      </c>
    </row>
    <row r="11702" spans="1:8" ht="12.5" customHeight="1">
      <c r="A11702" s="55">
        <v>13696</v>
      </c>
      <c r="B11702" s="55">
        <v>8</v>
      </c>
      <c r="C11702" s="55" t="s">
        <v>39750</v>
      </c>
      <c r="D11702" s="55" t="s">
        <v>4649</v>
      </c>
      <c r="E11702" s="55" t="s">
        <v>39751</v>
      </c>
      <c r="F11702" s="55" t="s">
        <v>4651</v>
      </c>
      <c r="G11702" s="55" t="s">
        <v>39752</v>
      </c>
      <c r="H11702" s="55">
        <v>0</v>
      </c>
    </row>
    <row r="11703" spans="1:8" ht="12.5" customHeight="1">
      <c r="A11703" s="55">
        <v>14142</v>
      </c>
      <c r="B11703" s="55">
        <v>8</v>
      </c>
      <c r="C11703" s="55" t="s">
        <v>39753</v>
      </c>
      <c r="D11703" s="55" t="s">
        <v>4649</v>
      </c>
      <c r="E11703" s="55" t="s">
        <v>39754</v>
      </c>
      <c r="F11703" s="55" t="s">
        <v>4651</v>
      </c>
      <c r="G11703" s="55" t="s">
        <v>39755</v>
      </c>
      <c r="H11703" s="55">
        <v>0</v>
      </c>
    </row>
    <row r="11704" spans="1:8" ht="12.5" customHeight="1">
      <c r="A11704" s="55">
        <v>14768</v>
      </c>
      <c r="B11704" s="55">
        <v>8</v>
      </c>
      <c r="C11704" s="55" t="s">
        <v>39756</v>
      </c>
      <c r="D11704" s="55" t="s">
        <v>4649</v>
      </c>
      <c r="E11704" s="55" t="s">
        <v>39757</v>
      </c>
      <c r="F11704" s="55" t="s">
        <v>4651</v>
      </c>
      <c r="G11704" s="55" t="s">
        <v>39758</v>
      </c>
      <c r="H11704" s="55">
        <v>0</v>
      </c>
    </row>
    <row r="11705" spans="1:8" ht="12.5" customHeight="1">
      <c r="A11705" s="55">
        <v>14842</v>
      </c>
      <c r="B11705" s="55">
        <v>8</v>
      </c>
      <c r="C11705" s="55" t="s">
        <v>39759</v>
      </c>
      <c r="D11705" s="55" t="s">
        <v>4649</v>
      </c>
      <c r="E11705" s="55" t="s">
        <v>39760</v>
      </c>
      <c r="F11705" s="55" t="s">
        <v>4651</v>
      </c>
      <c r="G11705" s="55" t="s">
        <v>39761</v>
      </c>
      <c r="H11705" s="55">
        <v>0</v>
      </c>
    </row>
    <row r="11706" spans="1:8" ht="12.5" customHeight="1">
      <c r="A11706" s="55">
        <v>14939</v>
      </c>
      <c r="B11706" s="55">
        <v>8</v>
      </c>
      <c r="C11706" s="55" t="s">
        <v>39762</v>
      </c>
      <c r="D11706" s="55" t="s">
        <v>4649</v>
      </c>
      <c r="E11706" s="55" t="s">
        <v>39763</v>
      </c>
      <c r="F11706" s="55" t="s">
        <v>4651</v>
      </c>
      <c r="G11706" s="55" t="s">
        <v>39764</v>
      </c>
      <c r="H11706" s="55">
        <v>0</v>
      </c>
    </row>
    <row r="11707" spans="1:8" ht="12.5" customHeight="1">
      <c r="A11707" s="55">
        <v>15460</v>
      </c>
      <c r="B11707" s="55">
        <v>8</v>
      </c>
      <c r="C11707" s="55" t="s">
        <v>39765</v>
      </c>
      <c r="D11707" s="55" t="s">
        <v>4649</v>
      </c>
      <c r="E11707" s="55" t="s">
        <v>39766</v>
      </c>
      <c r="F11707" s="55" t="s">
        <v>4651</v>
      </c>
      <c r="G11707" s="55" t="s">
        <v>39767</v>
      </c>
      <c r="H11707" s="55">
        <v>0</v>
      </c>
    </row>
    <row r="11708" spans="1:8" ht="12.5" customHeight="1">
      <c r="A11708" s="55">
        <v>15680</v>
      </c>
      <c r="B11708" s="55">
        <v>8</v>
      </c>
      <c r="C11708" s="55" t="s">
        <v>39768</v>
      </c>
      <c r="D11708" s="55" t="s">
        <v>4649</v>
      </c>
      <c r="E11708" s="55" t="s">
        <v>39769</v>
      </c>
      <c r="F11708" s="55" t="s">
        <v>4651</v>
      </c>
      <c r="G11708" s="55" t="s">
        <v>39770</v>
      </c>
      <c r="H11708" s="55">
        <v>0</v>
      </c>
    </row>
    <row r="11709" spans="1:8" ht="12.5" customHeight="1">
      <c r="A11709" s="55">
        <v>15684</v>
      </c>
      <c r="B11709" s="55">
        <v>8</v>
      </c>
      <c r="C11709" s="55" t="s">
        <v>39771</v>
      </c>
      <c r="D11709" s="55" t="s">
        <v>4649</v>
      </c>
      <c r="E11709" s="55" t="s">
        <v>39772</v>
      </c>
      <c r="F11709" s="55" t="s">
        <v>4651</v>
      </c>
      <c r="G11709" s="55" t="s">
        <v>39773</v>
      </c>
      <c r="H11709" s="55">
        <v>0</v>
      </c>
    </row>
    <row r="11710" spans="1:8" ht="12.5" customHeight="1">
      <c r="A11710" s="55">
        <v>16267</v>
      </c>
      <c r="B11710" s="55">
        <v>8</v>
      </c>
      <c r="C11710" s="55" t="s">
        <v>39774</v>
      </c>
      <c r="D11710" s="55" t="s">
        <v>4649</v>
      </c>
      <c r="E11710" s="55" t="s">
        <v>39775</v>
      </c>
      <c r="F11710" s="55" t="s">
        <v>4651</v>
      </c>
      <c r="G11710" s="55" t="s">
        <v>39776</v>
      </c>
      <c r="H11710" s="55">
        <v>0</v>
      </c>
    </row>
    <row r="11711" spans="1:8" ht="12.5" customHeight="1">
      <c r="A11711" s="55">
        <v>16269</v>
      </c>
      <c r="B11711" s="55">
        <v>8</v>
      </c>
      <c r="C11711" s="55" t="s">
        <v>39777</v>
      </c>
      <c r="D11711" s="55" t="s">
        <v>4649</v>
      </c>
      <c r="E11711" s="55" t="s">
        <v>39778</v>
      </c>
      <c r="F11711" s="55" t="s">
        <v>4651</v>
      </c>
      <c r="G11711" s="55" t="s">
        <v>39779</v>
      </c>
      <c r="H11711" s="55">
        <v>0</v>
      </c>
    </row>
    <row r="11712" spans="1:8" ht="12.5" customHeight="1">
      <c r="A11712" s="55">
        <v>16604</v>
      </c>
      <c r="B11712" s="55">
        <v>8</v>
      </c>
      <c r="C11712" s="55" t="s">
        <v>39780</v>
      </c>
      <c r="D11712" s="55" t="s">
        <v>4649</v>
      </c>
      <c r="E11712" s="55" t="s">
        <v>39781</v>
      </c>
      <c r="F11712" s="55" t="s">
        <v>4651</v>
      </c>
      <c r="G11712" s="55" t="s">
        <v>39782</v>
      </c>
      <c r="H11712" s="55">
        <v>0</v>
      </c>
    </row>
    <row r="11713" spans="1:8" ht="12.5" customHeight="1">
      <c r="A11713" s="55">
        <v>17970</v>
      </c>
      <c r="B11713" s="55">
        <v>8</v>
      </c>
      <c r="C11713" s="55" t="s">
        <v>39783</v>
      </c>
      <c r="D11713" s="55" t="s">
        <v>4649</v>
      </c>
      <c r="E11713" s="55" t="s">
        <v>39784</v>
      </c>
      <c r="F11713" s="55" t="s">
        <v>4651</v>
      </c>
      <c r="G11713" s="55" t="s">
        <v>39785</v>
      </c>
      <c r="H11713" s="55">
        <v>0</v>
      </c>
    </row>
    <row r="11714" spans="1:8" ht="12.5" customHeight="1">
      <c r="A11714" s="55">
        <v>18139</v>
      </c>
      <c r="B11714" s="55">
        <v>8</v>
      </c>
      <c r="C11714" s="55" t="s">
        <v>39786</v>
      </c>
      <c r="D11714" s="55" t="s">
        <v>4649</v>
      </c>
      <c r="E11714" s="55" t="s">
        <v>39787</v>
      </c>
      <c r="F11714" s="55" t="s">
        <v>4651</v>
      </c>
      <c r="G11714" s="55" t="s">
        <v>39788</v>
      </c>
      <c r="H11714" s="55">
        <v>0</v>
      </c>
    </row>
    <row r="11715" spans="1:8" ht="12.5" customHeight="1">
      <c r="A11715" s="55">
        <v>19286</v>
      </c>
      <c r="B11715" s="55">
        <v>8</v>
      </c>
      <c r="C11715" s="55" t="s">
        <v>39789</v>
      </c>
      <c r="D11715" s="55" t="s">
        <v>4649</v>
      </c>
      <c r="E11715" s="55" t="s">
        <v>39790</v>
      </c>
      <c r="F11715" s="55" t="s">
        <v>4651</v>
      </c>
      <c r="G11715" s="55" t="s">
        <v>39791</v>
      </c>
      <c r="H11715" s="55">
        <v>0</v>
      </c>
    </row>
    <row r="11716" spans="1:8" ht="12.5" customHeight="1">
      <c r="A11716" s="55">
        <v>19314</v>
      </c>
      <c r="B11716" s="55">
        <v>8</v>
      </c>
      <c r="C11716" s="55" t="s">
        <v>39792</v>
      </c>
      <c r="D11716" s="55" t="s">
        <v>4649</v>
      </c>
      <c r="E11716" s="55" t="s">
        <v>39793</v>
      </c>
      <c r="F11716" s="55" t="s">
        <v>4651</v>
      </c>
      <c r="G11716" s="55" t="s">
        <v>39794</v>
      </c>
      <c r="H11716" s="55">
        <v>0</v>
      </c>
    </row>
    <row r="11717" spans="1:8" ht="12.5" customHeight="1">
      <c r="A11717" s="55">
        <v>19354</v>
      </c>
      <c r="B11717" s="55">
        <v>8</v>
      </c>
      <c r="C11717" s="55" t="s">
        <v>39795</v>
      </c>
      <c r="D11717" s="55" t="s">
        <v>4649</v>
      </c>
      <c r="E11717" s="55" t="s">
        <v>39796</v>
      </c>
      <c r="F11717" s="55" t="s">
        <v>4651</v>
      </c>
      <c r="G11717" s="55" t="s">
        <v>39797</v>
      </c>
      <c r="H11717" s="55">
        <v>0</v>
      </c>
    </row>
    <row r="11718" spans="1:8" ht="12.5" customHeight="1">
      <c r="A11718" s="55">
        <v>19377</v>
      </c>
      <c r="B11718" s="55">
        <v>8</v>
      </c>
      <c r="C11718" s="55" t="s">
        <v>39798</v>
      </c>
      <c r="D11718" s="55" t="s">
        <v>4649</v>
      </c>
      <c r="E11718" s="55" t="s">
        <v>39799</v>
      </c>
      <c r="F11718" s="55" t="s">
        <v>4651</v>
      </c>
      <c r="G11718" s="55" t="s">
        <v>39800</v>
      </c>
      <c r="H11718" s="55">
        <v>0</v>
      </c>
    </row>
    <row r="11719" spans="1:8" ht="12.5" customHeight="1">
      <c r="A11719" s="55">
        <v>19438</v>
      </c>
      <c r="B11719" s="55">
        <v>8</v>
      </c>
      <c r="C11719" s="55" t="s">
        <v>39801</v>
      </c>
      <c r="D11719" s="55" t="s">
        <v>4649</v>
      </c>
      <c r="E11719" s="55" t="s">
        <v>39802</v>
      </c>
      <c r="F11719" s="55" t="s">
        <v>4651</v>
      </c>
      <c r="G11719" s="55" t="s">
        <v>39803</v>
      </c>
      <c r="H11719" s="55">
        <v>0</v>
      </c>
    </row>
    <row r="11720" spans="1:8" ht="12.5" customHeight="1">
      <c r="A11720" s="55">
        <v>20137</v>
      </c>
      <c r="B11720" s="55">
        <v>8</v>
      </c>
      <c r="C11720" s="55" t="s">
        <v>39804</v>
      </c>
      <c r="D11720" s="55" t="s">
        <v>4649</v>
      </c>
      <c r="E11720" s="55" t="s">
        <v>39805</v>
      </c>
      <c r="F11720" s="55" t="s">
        <v>4651</v>
      </c>
      <c r="G11720" s="55" t="s">
        <v>39806</v>
      </c>
      <c r="H11720" s="55">
        <v>0</v>
      </c>
    </row>
    <row r="11721" spans="1:8" ht="12.5" customHeight="1">
      <c r="A11721" s="55">
        <v>20876</v>
      </c>
      <c r="B11721" s="55">
        <v>8</v>
      </c>
      <c r="C11721" s="55" t="s">
        <v>39807</v>
      </c>
      <c r="D11721" s="55" t="s">
        <v>4649</v>
      </c>
      <c r="E11721" s="55" t="s">
        <v>39808</v>
      </c>
      <c r="F11721" s="55" t="s">
        <v>4651</v>
      </c>
      <c r="G11721" s="55" t="s">
        <v>39809</v>
      </c>
      <c r="H11721" s="55">
        <v>0</v>
      </c>
    </row>
    <row r="11722" spans="1:8" ht="12.5" customHeight="1">
      <c r="A11722" s="55">
        <v>21842</v>
      </c>
      <c r="B11722" s="55">
        <v>8</v>
      </c>
      <c r="C11722" s="55" t="s">
        <v>39810</v>
      </c>
      <c r="D11722" s="55" t="s">
        <v>4649</v>
      </c>
      <c r="E11722" s="55" t="s">
        <v>39811</v>
      </c>
      <c r="F11722" s="55" t="s">
        <v>4651</v>
      </c>
      <c r="G11722" s="55" t="s">
        <v>39812</v>
      </c>
      <c r="H11722" s="55">
        <v>0</v>
      </c>
    </row>
    <row r="11723" spans="1:8" ht="12.5" customHeight="1">
      <c r="A11723" s="55">
        <v>21852</v>
      </c>
      <c r="B11723" s="55">
        <v>8</v>
      </c>
      <c r="C11723" s="55" t="s">
        <v>39813</v>
      </c>
      <c r="D11723" s="55" t="s">
        <v>4649</v>
      </c>
      <c r="E11723" s="55" t="s">
        <v>39814</v>
      </c>
      <c r="F11723" s="55" t="s">
        <v>4651</v>
      </c>
      <c r="G11723" s="55" t="s">
        <v>39815</v>
      </c>
      <c r="H11723" s="55">
        <v>0</v>
      </c>
    </row>
    <row r="11724" spans="1:8" ht="12.5" customHeight="1">
      <c r="A11724" s="55">
        <v>22478</v>
      </c>
      <c r="B11724" s="55">
        <v>8</v>
      </c>
      <c r="C11724" s="55" t="s">
        <v>39816</v>
      </c>
      <c r="D11724" s="55" t="s">
        <v>4649</v>
      </c>
      <c r="E11724" s="55" t="s">
        <v>39817</v>
      </c>
      <c r="F11724" s="55" t="s">
        <v>4651</v>
      </c>
      <c r="G11724" s="55" t="s">
        <v>39818</v>
      </c>
      <c r="H11724" s="55">
        <v>0</v>
      </c>
    </row>
    <row r="11725" spans="1:8" ht="12.5" customHeight="1">
      <c r="A11725" s="55">
        <v>22516</v>
      </c>
      <c r="B11725" s="55">
        <v>8</v>
      </c>
      <c r="C11725" s="55" t="s">
        <v>39819</v>
      </c>
      <c r="D11725" s="55" t="s">
        <v>4649</v>
      </c>
      <c r="E11725" s="55" t="s">
        <v>39820</v>
      </c>
      <c r="F11725" s="55" t="s">
        <v>4651</v>
      </c>
      <c r="G11725" s="55" t="s">
        <v>39821</v>
      </c>
      <c r="H11725" s="55">
        <v>0</v>
      </c>
    </row>
    <row r="11726" spans="1:8" ht="12.5" customHeight="1">
      <c r="A11726" s="55">
        <v>22633</v>
      </c>
      <c r="B11726" s="55">
        <v>8</v>
      </c>
      <c r="C11726" s="55" t="s">
        <v>39822</v>
      </c>
      <c r="D11726" s="55" t="s">
        <v>4649</v>
      </c>
      <c r="E11726" s="55" t="s">
        <v>39823</v>
      </c>
      <c r="F11726" s="55" t="s">
        <v>4651</v>
      </c>
      <c r="G11726" s="55" t="s">
        <v>39824</v>
      </c>
      <c r="H11726" s="55">
        <v>0</v>
      </c>
    </row>
    <row r="11727" spans="1:8" ht="12.5" customHeight="1">
      <c r="A11727" s="55">
        <v>22678</v>
      </c>
      <c r="B11727" s="55">
        <v>8</v>
      </c>
      <c r="C11727" s="55" t="s">
        <v>39825</v>
      </c>
      <c r="D11727" s="55" t="s">
        <v>4649</v>
      </c>
      <c r="E11727" s="55" t="s">
        <v>39826</v>
      </c>
      <c r="F11727" s="55" t="s">
        <v>4651</v>
      </c>
      <c r="G11727" s="55" t="s">
        <v>39827</v>
      </c>
      <c r="H11727" s="55">
        <v>0</v>
      </c>
    </row>
    <row r="11728" spans="1:8" ht="12.5" customHeight="1">
      <c r="A11728" s="55">
        <v>22680</v>
      </c>
      <c r="B11728" s="55">
        <v>8</v>
      </c>
      <c r="C11728" s="55" t="s">
        <v>39828</v>
      </c>
      <c r="D11728" s="55" t="s">
        <v>4649</v>
      </c>
      <c r="E11728" s="55" t="s">
        <v>39829</v>
      </c>
      <c r="F11728" s="55" t="s">
        <v>4651</v>
      </c>
      <c r="G11728" s="55" t="s">
        <v>39830</v>
      </c>
      <c r="H11728" s="55">
        <v>0</v>
      </c>
    </row>
    <row r="11729" spans="1:8" ht="12.5" customHeight="1">
      <c r="A11729" s="55">
        <v>25498</v>
      </c>
      <c r="B11729" s="55">
        <v>8</v>
      </c>
      <c r="C11729" s="55" t="s">
        <v>39831</v>
      </c>
      <c r="D11729" s="55" t="s">
        <v>4649</v>
      </c>
      <c r="E11729" s="55" t="s">
        <v>39832</v>
      </c>
      <c r="F11729" s="55" t="s">
        <v>4651</v>
      </c>
      <c r="G11729" s="55" t="s">
        <v>39833</v>
      </c>
      <c r="H11729" s="55">
        <v>0</v>
      </c>
    </row>
    <row r="11730" spans="1:8" ht="12.5" customHeight="1">
      <c r="A11730" s="55">
        <v>25729</v>
      </c>
      <c r="B11730" s="55">
        <v>8</v>
      </c>
      <c r="C11730" s="55" t="s">
        <v>39834</v>
      </c>
      <c r="D11730" s="55" t="s">
        <v>4649</v>
      </c>
      <c r="E11730" s="55" t="s">
        <v>39835</v>
      </c>
      <c r="F11730" s="55" t="s">
        <v>4651</v>
      </c>
      <c r="G11730" s="55" t="s">
        <v>39836</v>
      </c>
      <c r="H11730" s="55">
        <v>0</v>
      </c>
    </row>
    <row r="11731" spans="1:8" ht="12.5" customHeight="1">
      <c r="A11731" s="55">
        <v>26987</v>
      </c>
      <c r="B11731" s="55">
        <v>8</v>
      </c>
      <c r="C11731" s="55" t="s">
        <v>39837</v>
      </c>
      <c r="D11731" s="55" t="s">
        <v>4649</v>
      </c>
      <c r="E11731" s="55" t="s">
        <v>39838</v>
      </c>
      <c r="F11731" s="55" t="s">
        <v>4651</v>
      </c>
      <c r="G11731" s="55" t="s">
        <v>39839</v>
      </c>
      <c r="H11731" s="55">
        <v>0</v>
      </c>
    </row>
    <row r="11732" spans="1:8" ht="12.5" customHeight="1">
      <c r="A11732" s="55">
        <v>26989</v>
      </c>
      <c r="B11732" s="55">
        <v>8</v>
      </c>
      <c r="C11732" s="55" t="s">
        <v>39840</v>
      </c>
      <c r="D11732" s="55" t="s">
        <v>4649</v>
      </c>
      <c r="E11732" s="55" t="s">
        <v>39841</v>
      </c>
      <c r="F11732" s="55" t="s">
        <v>4651</v>
      </c>
      <c r="G11732" s="55" t="s">
        <v>39842</v>
      </c>
      <c r="H11732" s="55">
        <v>0</v>
      </c>
    </row>
    <row r="11733" spans="1:8" ht="12.5" customHeight="1">
      <c r="A11733" s="55">
        <v>28522</v>
      </c>
      <c r="B11733" s="55">
        <v>8</v>
      </c>
      <c r="C11733" s="55" t="s">
        <v>39843</v>
      </c>
      <c r="D11733" s="55" t="s">
        <v>4649</v>
      </c>
      <c r="E11733" s="55" t="s">
        <v>39844</v>
      </c>
      <c r="F11733" s="55" t="s">
        <v>4651</v>
      </c>
      <c r="G11733" s="55" t="s">
        <v>39845</v>
      </c>
      <c r="H11733" s="55">
        <v>0</v>
      </c>
    </row>
    <row r="11734" spans="1:8" ht="12.5" customHeight="1">
      <c r="A11734" s="55">
        <v>29394</v>
      </c>
      <c r="B11734" s="55">
        <v>8</v>
      </c>
      <c r="C11734" s="55" t="s">
        <v>39846</v>
      </c>
      <c r="D11734" s="55" t="s">
        <v>4649</v>
      </c>
      <c r="E11734" s="55" t="s">
        <v>39847</v>
      </c>
      <c r="F11734" s="55" t="s">
        <v>4651</v>
      </c>
      <c r="G11734" s="55" t="s">
        <v>39848</v>
      </c>
      <c r="H11734" s="55">
        <v>0</v>
      </c>
    </row>
    <row r="11735" spans="1:8" ht="12.5" customHeight="1">
      <c r="A11735" s="55">
        <v>29466</v>
      </c>
      <c r="B11735" s="55">
        <v>8</v>
      </c>
      <c r="C11735" s="55" t="s">
        <v>39849</v>
      </c>
      <c r="D11735" s="55" t="s">
        <v>4649</v>
      </c>
      <c r="E11735" s="55" t="s">
        <v>39850</v>
      </c>
      <c r="F11735" s="55" t="s">
        <v>4651</v>
      </c>
      <c r="G11735" s="55" t="s">
        <v>39851</v>
      </c>
      <c r="H11735" s="55">
        <v>0</v>
      </c>
    </row>
    <row r="11736" spans="1:8" ht="12.5" customHeight="1">
      <c r="A11736" s="55">
        <v>11421</v>
      </c>
      <c r="B11736" s="55">
        <v>8</v>
      </c>
      <c r="C11736" s="55" t="s">
        <v>39852</v>
      </c>
      <c r="D11736" s="55" t="s">
        <v>4649</v>
      </c>
      <c r="E11736" s="55" t="s">
        <v>39853</v>
      </c>
      <c r="F11736" s="55" t="s">
        <v>4651</v>
      </c>
      <c r="G11736" s="55" t="s">
        <v>39854</v>
      </c>
      <c r="H11736" s="55">
        <v>0</v>
      </c>
    </row>
    <row r="11737" spans="1:8" ht="12.5" customHeight="1">
      <c r="A11737" s="55">
        <v>12130</v>
      </c>
      <c r="B11737" s="55">
        <v>8</v>
      </c>
      <c r="C11737" s="55" t="s">
        <v>39855</v>
      </c>
      <c r="D11737" s="55" t="s">
        <v>4649</v>
      </c>
      <c r="E11737" s="55" t="s">
        <v>39856</v>
      </c>
      <c r="F11737" s="55" t="s">
        <v>4651</v>
      </c>
      <c r="G11737" s="55" t="s">
        <v>39857</v>
      </c>
      <c r="H11737" s="55">
        <v>0</v>
      </c>
    </row>
    <row r="11738" spans="1:8" ht="12.5" customHeight="1">
      <c r="A11738" s="55">
        <v>12728</v>
      </c>
      <c r="B11738" s="55">
        <v>8</v>
      </c>
      <c r="C11738" s="55" t="s">
        <v>39858</v>
      </c>
      <c r="D11738" s="55" t="s">
        <v>4649</v>
      </c>
      <c r="E11738" s="55" t="s">
        <v>39859</v>
      </c>
      <c r="F11738" s="55" t="s">
        <v>4651</v>
      </c>
      <c r="G11738" s="55" t="s">
        <v>39860</v>
      </c>
      <c r="H11738" s="55">
        <v>0</v>
      </c>
    </row>
    <row r="11739" spans="1:8" ht="12.5" customHeight="1">
      <c r="A11739" s="55">
        <v>13677</v>
      </c>
      <c r="B11739" s="55">
        <v>8</v>
      </c>
      <c r="C11739" s="55" t="s">
        <v>39861</v>
      </c>
      <c r="D11739" s="55" t="s">
        <v>4649</v>
      </c>
      <c r="E11739" s="55" t="s">
        <v>39862</v>
      </c>
      <c r="F11739" s="55" t="s">
        <v>4651</v>
      </c>
      <c r="G11739" s="55" t="s">
        <v>39863</v>
      </c>
      <c r="H11739" s="55">
        <v>0</v>
      </c>
    </row>
    <row r="11740" spans="1:8" ht="12.5" customHeight="1">
      <c r="A11740" s="55">
        <v>13842</v>
      </c>
      <c r="B11740" s="55">
        <v>8</v>
      </c>
      <c r="C11740" s="55" t="s">
        <v>39864</v>
      </c>
      <c r="D11740" s="55" t="s">
        <v>4649</v>
      </c>
      <c r="E11740" s="55" t="s">
        <v>39865</v>
      </c>
      <c r="F11740" s="55" t="s">
        <v>4651</v>
      </c>
      <c r="G11740" s="55" t="s">
        <v>39866</v>
      </c>
      <c r="H11740" s="55">
        <v>0</v>
      </c>
    </row>
    <row r="11741" spans="1:8" ht="12.5" customHeight="1">
      <c r="A11741" s="55">
        <v>15110</v>
      </c>
      <c r="B11741" s="55">
        <v>8</v>
      </c>
      <c r="C11741" s="55" t="s">
        <v>39867</v>
      </c>
      <c r="D11741" s="55" t="s">
        <v>4649</v>
      </c>
      <c r="E11741" s="55" t="s">
        <v>39868</v>
      </c>
      <c r="F11741" s="55" t="s">
        <v>4651</v>
      </c>
      <c r="G11741" s="55" t="s">
        <v>39869</v>
      </c>
      <c r="H11741" s="55">
        <v>0</v>
      </c>
    </row>
    <row r="11742" spans="1:8" ht="12.5" customHeight="1">
      <c r="A11742" s="55">
        <v>15457</v>
      </c>
      <c r="B11742" s="55">
        <v>8</v>
      </c>
      <c r="C11742" s="55" t="s">
        <v>39870</v>
      </c>
      <c r="D11742" s="55" t="s">
        <v>4649</v>
      </c>
      <c r="E11742" s="55" t="s">
        <v>39871</v>
      </c>
      <c r="F11742" s="55" t="s">
        <v>4651</v>
      </c>
      <c r="G11742" s="55" t="s">
        <v>39872</v>
      </c>
      <c r="H11742" s="55">
        <v>0</v>
      </c>
    </row>
    <row r="11743" spans="1:8" ht="12.5" customHeight="1">
      <c r="A11743" s="55">
        <v>15459</v>
      </c>
      <c r="B11743" s="55">
        <v>8</v>
      </c>
      <c r="C11743" s="55" t="s">
        <v>39873</v>
      </c>
      <c r="D11743" s="55" t="s">
        <v>4649</v>
      </c>
      <c r="E11743" s="55" t="s">
        <v>39874</v>
      </c>
      <c r="F11743" s="55" t="s">
        <v>4651</v>
      </c>
      <c r="G11743" s="55" t="s">
        <v>39875</v>
      </c>
      <c r="H11743" s="55">
        <v>0</v>
      </c>
    </row>
    <row r="11744" spans="1:8" ht="12.5" customHeight="1">
      <c r="A11744" s="55">
        <v>15704</v>
      </c>
      <c r="B11744" s="55">
        <v>8</v>
      </c>
      <c r="C11744" s="55" t="s">
        <v>39876</v>
      </c>
      <c r="D11744" s="55" t="s">
        <v>4649</v>
      </c>
      <c r="E11744" s="55" t="s">
        <v>39877</v>
      </c>
      <c r="F11744" s="55" t="s">
        <v>4651</v>
      </c>
      <c r="G11744" s="55" t="s">
        <v>39878</v>
      </c>
      <c r="H11744" s="55">
        <v>0</v>
      </c>
    </row>
    <row r="11745" spans="1:8" ht="12.5" customHeight="1">
      <c r="A11745" s="55">
        <v>16263</v>
      </c>
      <c r="B11745" s="55">
        <v>8</v>
      </c>
      <c r="C11745" s="55" t="s">
        <v>39879</v>
      </c>
      <c r="D11745" s="55" t="s">
        <v>4649</v>
      </c>
      <c r="E11745" s="55" t="s">
        <v>39880</v>
      </c>
      <c r="F11745" s="55" t="s">
        <v>4651</v>
      </c>
      <c r="G11745" s="55" t="s">
        <v>39881</v>
      </c>
      <c r="H11745" s="55">
        <v>0</v>
      </c>
    </row>
    <row r="11746" spans="1:8" ht="12.5" customHeight="1">
      <c r="A11746" s="55">
        <v>16389</v>
      </c>
      <c r="B11746" s="55">
        <v>8</v>
      </c>
      <c r="C11746" s="55" t="s">
        <v>39882</v>
      </c>
      <c r="D11746" s="55" t="s">
        <v>4649</v>
      </c>
      <c r="E11746" s="55" t="s">
        <v>39883</v>
      </c>
      <c r="F11746" s="55" t="s">
        <v>4651</v>
      </c>
      <c r="G11746" s="55" t="s">
        <v>39884</v>
      </c>
      <c r="H11746" s="55">
        <v>0</v>
      </c>
    </row>
    <row r="11747" spans="1:8" ht="12.5" customHeight="1">
      <c r="A11747" s="55">
        <v>17089</v>
      </c>
      <c r="B11747" s="55">
        <v>8</v>
      </c>
      <c r="C11747" s="55" t="s">
        <v>39885</v>
      </c>
      <c r="D11747" s="55" t="s">
        <v>4649</v>
      </c>
      <c r="E11747" s="55" t="s">
        <v>39886</v>
      </c>
      <c r="F11747" s="55" t="s">
        <v>4651</v>
      </c>
      <c r="G11747" s="55" t="s">
        <v>39887</v>
      </c>
      <c r="H11747" s="55">
        <v>0</v>
      </c>
    </row>
    <row r="11748" spans="1:8" ht="12.5" customHeight="1">
      <c r="A11748" s="55">
        <v>17941</v>
      </c>
      <c r="B11748" s="55">
        <v>8</v>
      </c>
      <c r="C11748" s="55" t="s">
        <v>39888</v>
      </c>
      <c r="D11748" s="55" t="s">
        <v>4649</v>
      </c>
      <c r="E11748" s="55" t="s">
        <v>39889</v>
      </c>
      <c r="F11748" s="55" t="s">
        <v>4651</v>
      </c>
      <c r="G11748" s="55" t="s">
        <v>39890</v>
      </c>
      <c r="H11748" s="55">
        <v>0</v>
      </c>
    </row>
    <row r="11749" spans="1:8" ht="12.5" customHeight="1">
      <c r="A11749" s="55">
        <v>17994</v>
      </c>
      <c r="B11749" s="55">
        <v>8</v>
      </c>
      <c r="C11749" s="55" t="s">
        <v>39891</v>
      </c>
      <c r="D11749" s="55" t="s">
        <v>4649</v>
      </c>
      <c r="E11749" s="55" t="s">
        <v>39892</v>
      </c>
      <c r="F11749" s="55" t="s">
        <v>4651</v>
      </c>
      <c r="G11749" s="55" t="s">
        <v>39893</v>
      </c>
      <c r="H11749" s="55">
        <v>0</v>
      </c>
    </row>
    <row r="11750" spans="1:8" ht="12.5" customHeight="1">
      <c r="A11750" s="55">
        <v>18002</v>
      </c>
      <c r="B11750" s="55">
        <v>8</v>
      </c>
      <c r="C11750" s="55" t="s">
        <v>39894</v>
      </c>
      <c r="D11750" s="55" t="s">
        <v>4649</v>
      </c>
      <c r="E11750" s="55" t="s">
        <v>39895</v>
      </c>
      <c r="F11750" s="55" t="s">
        <v>4651</v>
      </c>
      <c r="G11750" s="55" t="s">
        <v>39896</v>
      </c>
      <c r="H11750" s="55">
        <v>0</v>
      </c>
    </row>
    <row r="11751" spans="1:8" ht="12.5" customHeight="1">
      <c r="A11751" s="55">
        <v>18034</v>
      </c>
      <c r="B11751" s="55">
        <v>8</v>
      </c>
      <c r="C11751" s="55" t="s">
        <v>39897</v>
      </c>
      <c r="D11751" s="55" t="s">
        <v>4649</v>
      </c>
      <c r="E11751" s="55" t="s">
        <v>39898</v>
      </c>
      <c r="F11751" s="55" t="s">
        <v>4651</v>
      </c>
      <c r="G11751" s="55" t="s">
        <v>39899</v>
      </c>
      <c r="H11751" s="55">
        <v>0</v>
      </c>
    </row>
    <row r="11752" spans="1:8" ht="12.5" customHeight="1">
      <c r="A11752" s="55">
        <v>19043</v>
      </c>
      <c r="B11752" s="55">
        <v>8</v>
      </c>
      <c r="C11752" s="55" t="s">
        <v>39900</v>
      </c>
      <c r="D11752" s="55" t="s">
        <v>4649</v>
      </c>
      <c r="E11752" s="55" t="s">
        <v>39901</v>
      </c>
      <c r="F11752" s="55" t="s">
        <v>4651</v>
      </c>
      <c r="G11752" s="55" t="s">
        <v>39902</v>
      </c>
      <c r="H11752" s="55">
        <v>0</v>
      </c>
    </row>
    <row r="11753" spans="1:8" ht="12.5" customHeight="1">
      <c r="A11753" s="55">
        <v>19177</v>
      </c>
      <c r="B11753" s="55">
        <v>8</v>
      </c>
      <c r="C11753" s="55" t="s">
        <v>39903</v>
      </c>
      <c r="D11753" s="55" t="s">
        <v>4649</v>
      </c>
      <c r="E11753" s="55" t="s">
        <v>39904</v>
      </c>
      <c r="F11753" s="55" t="s">
        <v>4651</v>
      </c>
      <c r="G11753" s="55" t="s">
        <v>39905</v>
      </c>
      <c r="H11753" s="55">
        <v>0</v>
      </c>
    </row>
    <row r="11754" spans="1:8" ht="12.5" customHeight="1">
      <c r="A11754" s="55">
        <v>19298</v>
      </c>
      <c r="B11754" s="55">
        <v>8</v>
      </c>
      <c r="C11754" s="55" t="s">
        <v>39906</v>
      </c>
      <c r="D11754" s="55" t="s">
        <v>4649</v>
      </c>
      <c r="E11754" s="55" t="s">
        <v>39907</v>
      </c>
      <c r="F11754" s="55" t="s">
        <v>4651</v>
      </c>
      <c r="G11754" s="55" t="s">
        <v>39908</v>
      </c>
      <c r="H11754" s="55">
        <v>0</v>
      </c>
    </row>
    <row r="11755" spans="1:8" ht="12.5" customHeight="1">
      <c r="A11755" s="55">
        <v>20135</v>
      </c>
      <c r="B11755" s="55">
        <v>8</v>
      </c>
      <c r="C11755" s="55" t="s">
        <v>39909</v>
      </c>
      <c r="D11755" s="55" t="s">
        <v>4649</v>
      </c>
      <c r="E11755" s="55" t="s">
        <v>39910</v>
      </c>
      <c r="F11755" s="55" t="s">
        <v>4651</v>
      </c>
      <c r="G11755" s="55" t="s">
        <v>39911</v>
      </c>
      <c r="H11755" s="55">
        <v>0</v>
      </c>
    </row>
    <row r="11756" spans="1:8" ht="12.5" customHeight="1">
      <c r="A11756" s="55">
        <v>20716</v>
      </c>
      <c r="B11756" s="55">
        <v>8</v>
      </c>
      <c r="C11756" s="55" t="s">
        <v>39912</v>
      </c>
      <c r="D11756" s="55" t="s">
        <v>4649</v>
      </c>
      <c r="E11756" s="55" t="s">
        <v>39913</v>
      </c>
      <c r="F11756" s="55" t="s">
        <v>4651</v>
      </c>
      <c r="G11756" s="55" t="s">
        <v>39914</v>
      </c>
      <c r="H11756" s="55">
        <v>0</v>
      </c>
    </row>
    <row r="11757" spans="1:8" ht="12.5" customHeight="1">
      <c r="A11757" s="55">
        <v>20726</v>
      </c>
      <c r="B11757" s="55">
        <v>8</v>
      </c>
      <c r="C11757" s="55" t="s">
        <v>39915</v>
      </c>
      <c r="D11757" s="55" t="s">
        <v>4649</v>
      </c>
      <c r="E11757" s="55" t="s">
        <v>39916</v>
      </c>
      <c r="F11757" s="55" t="s">
        <v>4651</v>
      </c>
      <c r="G11757" s="55" t="s">
        <v>39917</v>
      </c>
      <c r="H11757" s="55">
        <v>0</v>
      </c>
    </row>
    <row r="11758" spans="1:8" ht="12.5" customHeight="1">
      <c r="A11758" s="55">
        <v>20937</v>
      </c>
      <c r="B11758" s="55">
        <v>8</v>
      </c>
      <c r="C11758" s="55" t="s">
        <v>39918</v>
      </c>
      <c r="D11758" s="55" t="s">
        <v>4649</v>
      </c>
      <c r="E11758" s="55" t="s">
        <v>39919</v>
      </c>
      <c r="F11758" s="55" t="s">
        <v>4651</v>
      </c>
      <c r="G11758" s="55" t="s">
        <v>39920</v>
      </c>
      <c r="H11758" s="55">
        <v>0</v>
      </c>
    </row>
    <row r="11759" spans="1:8" ht="12.5" customHeight="1">
      <c r="A11759" s="55">
        <v>21096</v>
      </c>
      <c r="B11759" s="55">
        <v>8</v>
      </c>
      <c r="C11759" s="55" t="s">
        <v>39921</v>
      </c>
      <c r="D11759" s="55" t="s">
        <v>4649</v>
      </c>
      <c r="E11759" s="55" t="s">
        <v>39922</v>
      </c>
      <c r="F11759" s="55" t="s">
        <v>4651</v>
      </c>
      <c r="G11759" s="55" t="s">
        <v>39923</v>
      </c>
      <c r="H11759" s="55">
        <v>0</v>
      </c>
    </row>
    <row r="11760" spans="1:8" ht="12.5" customHeight="1">
      <c r="A11760" s="55">
        <v>22432</v>
      </c>
      <c r="B11760" s="55">
        <v>8</v>
      </c>
      <c r="C11760" s="55" t="s">
        <v>39924</v>
      </c>
      <c r="D11760" s="55" t="s">
        <v>4649</v>
      </c>
      <c r="E11760" s="55" t="s">
        <v>39925</v>
      </c>
      <c r="F11760" s="55" t="s">
        <v>4651</v>
      </c>
      <c r="G11760" s="55" t="s">
        <v>39926</v>
      </c>
      <c r="H11760" s="55">
        <v>0</v>
      </c>
    </row>
    <row r="11761" spans="1:8" ht="12.5" customHeight="1">
      <c r="A11761" s="55">
        <v>22597</v>
      </c>
      <c r="B11761" s="55">
        <v>8</v>
      </c>
      <c r="C11761" s="55" t="s">
        <v>39927</v>
      </c>
      <c r="D11761" s="55" t="s">
        <v>4649</v>
      </c>
      <c r="E11761" s="55" t="s">
        <v>39928</v>
      </c>
      <c r="F11761" s="55" t="s">
        <v>4651</v>
      </c>
      <c r="G11761" s="55" t="s">
        <v>39929</v>
      </c>
      <c r="H11761" s="55">
        <v>0</v>
      </c>
    </row>
    <row r="11762" spans="1:8" ht="12.5" customHeight="1">
      <c r="A11762" s="55">
        <v>24564</v>
      </c>
      <c r="B11762" s="55">
        <v>8</v>
      </c>
      <c r="C11762" s="55" t="s">
        <v>39930</v>
      </c>
      <c r="D11762" s="55" t="s">
        <v>4649</v>
      </c>
      <c r="E11762" s="55" t="s">
        <v>39931</v>
      </c>
      <c r="F11762" s="55" t="s">
        <v>4651</v>
      </c>
      <c r="G11762" s="55" t="s">
        <v>39932</v>
      </c>
      <c r="H11762" s="55">
        <v>0</v>
      </c>
    </row>
    <row r="11763" spans="1:8" ht="12.5" customHeight="1">
      <c r="A11763" s="55">
        <v>24722</v>
      </c>
      <c r="B11763" s="55">
        <v>8</v>
      </c>
      <c r="C11763" s="55" t="s">
        <v>39933</v>
      </c>
      <c r="D11763" s="55" t="s">
        <v>4649</v>
      </c>
      <c r="E11763" s="55" t="s">
        <v>39934</v>
      </c>
      <c r="F11763" s="55" t="s">
        <v>4651</v>
      </c>
      <c r="G11763" s="55" t="s">
        <v>39935</v>
      </c>
      <c r="H11763" s="55">
        <v>0</v>
      </c>
    </row>
    <row r="11764" spans="1:8" ht="12.5" customHeight="1">
      <c r="A11764" s="55">
        <v>25318</v>
      </c>
      <c r="B11764" s="55">
        <v>8</v>
      </c>
      <c r="C11764" s="55" t="s">
        <v>39936</v>
      </c>
      <c r="D11764" s="55" t="s">
        <v>4649</v>
      </c>
      <c r="E11764" s="55" t="s">
        <v>39937</v>
      </c>
      <c r="F11764" s="55" t="s">
        <v>4651</v>
      </c>
      <c r="G11764" s="55" t="s">
        <v>39938</v>
      </c>
      <c r="H11764" s="55">
        <v>0</v>
      </c>
    </row>
    <row r="11765" spans="1:8" ht="12.5" customHeight="1">
      <c r="A11765" s="55">
        <v>25460</v>
      </c>
      <c r="B11765" s="55">
        <v>8</v>
      </c>
      <c r="C11765" s="55" t="s">
        <v>39939</v>
      </c>
      <c r="D11765" s="55" t="s">
        <v>4649</v>
      </c>
      <c r="E11765" s="55" t="s">
        <v>39940</v>
      </c>
      <c r="F11765" s="55" t="s">
        <v>4651</v>
      </c>
      <c r="G11765" s="55" t="s">
        <v>39941</v>
      </c>
      <c r="H11765" s="55">
        <v>0</v>
      </c>
    </row>
    <row r="11766" spans="1:8" ht="12.5" customHeight="1">
      <c r="A11766" s="55">
        <v>27826</v>
      </c>
      <c r="B11766" s="55">
        <v>8</v>
      </c>
      <c r="C11766" s="55" t="s">
        <v>39942</v>
      </c>
      <c r="D11766" s="55" t="s">
        <v>4649</v>
      </c>
      <c r="E11766" s="55" t="s">
        <v>39943</v>
      </c>
      <c r="F11766" s="55" t="s">
        <v>4651</v>
      </c>
      <c r="G11766" s="55" t="s">
        <v>39944</v>
      </c>
      <c r="H11766" s="55">
        <v>0</v>
      </c>
    </row>
    <row r="11767" spans="1:8" ht="12.5" customHeight="1">
      <c r="A11767" s="55">
        <v>28701</v>
      </c>
      <c r="B11767" s="55">
        <v>8</v>
      </c>
      <c r="C11767" s="55" t="s">
        <v>39945</v>
      </c>
      <c r="D11767" s="55" t="s">
        <v>4649</v>
      </c>
      <c r="E11767" s="55" t="s">
        <v>39946</v>
      </c>
      <c r="F11767" s="55" t="s">
        <v>4651</v>
      </c>
      <c r="G11767" s="55" t="s">
        <v>39947</v>
      </c>
      <c r="H11767" s="55">
        <v>0</v>
      </c>
    </row>
    <row r="11768" spans="1:8" ht="12.5" customHeight="1">
      <c r="A11768" s="55">
        <v>29442</v>
      </c>
      <c r="B11768" s="55">
        <v>8</v>
      </c>
      <c r="C11768" s="55" t="s">
        <v>39948</v>
      </c>
      <c r="D11768" s="55" t="s">
        <v>4649</v>
      </c>
      <c r="E11768" s="55" t="s">
        <v>39949</v>
      </c>
      <c r="F11768" s="55" t="s">
        <v>4651</v>
      </c>
      <c r="G11768" s="55" t="s">
        <v>39950</v>
      </c>
      <c r="H11768" s="55">
        <v>0</v>
      </c>
    </row>
    <row r="11769" spans="1:8" ht="12.5" customHeight="1">
      <c r="A11769" s="55">
        <v>29467</v>
      </c>
      <c r="B11769" s="55">
        <v>8</v>
      </c>
      <c r="C11769" s="55" t="s">
        <v>39951</v>
      </c>
      <c r="D11769" s="55" t="s">
        <v>4649</v>
      </c>
      <c r="E11769" s="55" t="s">
        <v>39952</v>
      </c>
      <c r="F11769" s="55" t="s">
        <v>4651</v>
      </c>
      <c r="G11769" s="55" t="s">
        <v>39953</v>
      </c>
      <c r="H11769" s="55">
        <v>0</v>
      </c>
    </row>
    <row r="11770" spans="1:8" ht="12.5" customHeight="1">
      <c r="A11770" s="55">
        <v>11405</v>
      </c>
      <c r="B11770" s="55">
        <v>8</v>
      </c>
      <c r="C11770" s="55" t="s">
        <v>39954</v>
      </c>
      <c r="D11770" s="55" t="s">
        <v>4649</v>
      </c>
      <c r="E11770" s="55" t="s">
        <v>39955</v>
      </c>
      <c r="F11770" s="55" t="s">
        <v>4651</v>
      </c>
      <c r="G11770" s="55" t="s">
        <v>39956</v>
      </c>
      <c r="H11770" s="55">
        <v>0</v>
      </c>
    </row>
    <row r="11771" spans="1:8" ht="12.5" customHeight="1">
      <c r="A11771" s="55">
        <v>11426</v>
      </c>
      <c r="B11771" s="55">
        <v>8</v>
      </c>
      <c r="C11771" s="55" t="s">
        <v>39957</v>
      </c>
      <c r="D11771" s="55" t="s">
        <v>4649</v>
      </c>
      <c r="E11771" s="55" t="s">
        <v>39958</v>
      </c>
      <c r="F11771" s="55" t="s">
        <v>4651</v>
      </c>
      <c r="G11771" s="55" t="s">
        <v>39959</v>
      </c>
      <c r="H11771" s="55">
        <v>0</v>
      </c>
    </row>
    <row r="11772" spans="1:8" ht="12.5" customHeight="1">
      <c r="A11772" s="55">
        <v>12461</v>
      </c>
      <c r="B11772" s="55">
        <v>8</v>
      </c>
      <c r="C11772" s="55" t="s">
        <v>39960</v>
      </c>
      <c r="D11772" s="55" t="s">
        <v>4649</v>
      </c>
      <c r="E11772" s="55" t="s">
        <v>39961</v>
      </c>
      <c r="F11772" s="55" t="s">
        <v>4651</v>
      </c>
      <c r="G11772" s="55" t="s">
        <v>39962</v>
      </c>
      <c r="H11772" s="55">
        <v>0</v>
      </c>
    </row>
    <row r="11773" spans="1:8" ht="12.5" customHeight="1">
      <c r="A11773" s="55">
        <v>12471</v>
      </c>
      <c r="B11773" s="55">
        <v>8</v>
      </c>
      <c r="C11773" s="55" t="s">
        <v>39963</v>
      </c>
      <c r="D11773" s="55" t="s">
        <v>4649</v>
      </c>
      <c r="E11773" s="55" t="s">
        <v>39964</v>
      </c>
      <c r="F11773" s="55" t="s">
        <v>4651</v>
      </c>
      <c r="G11773" s="55" t="s">
        <v>39965</v>
      </c>
      <c r="H11773" s="55">
        <v>0</v>
      </c>
    </row>
    <row r="11774" spans="1:8" ht="12.5" customHeight="1">
      <c r="A11774" s="55">
        <v>12731</v>
      </c>
      <c r="B11774" s="55">
        <v>8</v>
      </c>
      <c r="C11774" s="55" t="s">
        <v>39966</v>
      </c>
      <c r="D11774" s="55" t="s">
        <v>4649</v>
      </c>
      <c r="E11774" s="55" t="s">
        <v>39967</v>
      </c>
      <c r="F11774" s="55" t="s">
        <v>4651</v>
      </c>
      <c r="G11774" s="55" t="s">
        <v>39968</v>
      </c>
      <c r="H11774" s="55">
        <v>0</v>
      </c>
    </row>
    <row r="11775" spans="1:8" ht="12.5" customHeight="1">
      <c r="A11775" s="55">
        <v>13548</v>
      </c>
      <c r="B11775" s="55">
        <v>8</v>
      </c>
      <c r="C11775" s="55" t="s">
        <v>39969</v>
      </c>
      <c r="D11775" s="55" t="s">
        <v>4649</v>
      </c>
      <c r="E11775" s="55" t="s">
        <v>39970</v>
      </c>
      <c r="F11775" s="55" t="s">
        <v>4651</v>
      </c>
      <c r="G11775" s="55" t="s">
        <v>39971</v>
      </c>
      <c r="H11775" s="55">
        <v>0</v>
      </c>
    </row>
    <row r="11776" spans="1:8" ht="12.5" customHeight="1">
      <c r="A11776" s="55">
        <v>13606</v>
      </c>
      <c r="B11776" s="55">
        <v>8</v>
      </c>
      <c r="C11776" s="55" t="s">
        <v>39972</v>
      </c>
      <c r="D11776" s="55" t="s">
        <v>4649</v>
      </c>
      <c r="E11776" s="55" t="s">
        <v>39973</v>
      </c>
      <c r="F11776" s="55" t="s">
        <v>4651</v>
      </c>
      <c r="G11776" s="55" t="s">
        <v>39974</v>
      </c>
      <c r="H11776" s="55">
        <v>0</v>
      </c>
    </row>
    <row r="11777" spans="1:8" ht="12.5" customHeight="1">
      <c r="A11777" s="55">
        <v>14171</v>
      </c>
      <c r="B11777" s="55">
        <v>8</v>
      </c>
      <c r="C11777" s="55" t="s">
        <v>39975</v>
      </c>
      <c r="D11777" s="55" t="s">
        <v>4649</v>
      </c>
      <c r="E11777" s="55" t="s">
        <v>39976</v>
      </c>
      <c r="F11777" s="55" t="s">
        <v>4651</v>
      </c>
      <c r="G11777" s="55" t="s">
        <v>39977</v>
      </c>
      <c r="H11777" s="55">
        <v>0</v>
      </c>
    </row>
    <row r="11778" spans="1:8" ht="12.5" customHeight="1">
      <c r="A11778" s="55">
        <v>15000</v>
      </c>
      <c r="B11778" s="55">
        <v>8</v>
      </c>
      <c r="C11778" s="55" t="s">
        <v>39978</v>
      </c>
      <c r="D11778" s="55" t="s">
        <v>4649</v>
      </c>
      <c r="E11778" s="55" t="s">
        <v>39979</v>
      </c>
      <c r="F11778" s="55" t="s">
        <v>4651</v>
      </c>
      <c r="G11778" s="55" t="s">
        <v>39980</v>
      </c>
      <c r="H11778" s="55">
        <v>0</v>
      </c>
    </row>
    <row r="11779" spans="1:8" ht="12.5" customHeight="1">
      <c r="A11779" s="55">
        <v>16462</v>
      </c>
      <c r="B11779" s="55">
        <v>8</v>
      </c>
      <c r="C11779" s="55" t="s">
        <v>39981</v>
      </c>
      <c r="D11779" s="55" t="s">
        <v>4649</v>
      </c>
      <c r="E11779" s="55" t="s">
        <v>39982</v>
      </c>
      <c r="F11779" s="55" t="s">
        <v>4651</v>
      </c>
      <c r="G11779" s="55" t="s">
        <v>39983</v>
      </c>
      <c r="H11779" s="55">
        <v>0</v>
      </c>
    </row>
    <row r="11780" spans="1:8" ht="12.5" customHeight="1">
      <c r="A11780" s="55">
        <v>16473</v>
      </c>
      <c r="B11780" s="55">
        <v>8</v>
      </c>
      <c r="C11780" s="55" t="s">
        <v>39984</v>
      </c>
      <c r="D11780" s="55" t="s">
        <v>4649</v>
      </c>
      <c r="E11780" s="55" t="s">
        <v>39985</v>
      </c>
      <c r="F11780" s="55" t="s">
        <v>4651</v>
      </c>
      <c r="G11780" s="55" t="s">
        <v>39986</v>
      </c>
      <c r="H11780" s="55">
        <v>0</v>
      </c>
    </row>
    <row r="11781" spans="1:8" ht="12.5" customHeight="1">
      <c r="A11781" s="55">
        <v>17208</v>
      </c>
      <c r="B11781" s="55">
        <v>8</v>
      </c>
      <c r="C11781" s="55" t="s">
        <v>39987</v>
      </c>
      <c r="D11781" s="55" t="s">
        <v>4649</v>
      </c>
      <c r="E11781" s="55" t="s">
        <v>39988</v>
      </c>
      <c r="F11781" s="55" t="s">
        <v>4651</v>
      </c>
      <c r="G11781" s="55" t="s">
        <v>39989</v>
      </c>
      <c r="H11781" s="55">
        <v>0</v>
      </c>
    </row>
    <row r="11782" spans="1:8" ht="12.5" customHeight="1">
      <c r="A11782" s="55">
        <v>17777</v>
      </c>
      <c r="B11782" s="55">
        <v>8</v>
      </c>
      <c r="C11782" s="55" t="s">
        <v>39990</v>
      </c>
      <c r="D11782" s="55" t="s">
        <v>4649</v>
      </c>
      <c r="E11782" s="55" t="s">
        <v>39991</v>
      </c>
      <c r="F11782" s="55" t="s">
        <v>4651</v>
      </c>
      <c r="G11782" s="55" t="s">
        <v>39992</v>
      </c>
      <c r="H11782" s="55">
        <v>0</v>
      </c>
    </row>
    <row r="11783" spans="1:8" ht="12.5" customHeight="1">
      <c r="A11783" s="55">
        <v>17791</v>
      </c>
      <c r="B11783" s="55">
        <v>8</v>
      </c>
      <c r="C11783" s="55" t="s">
        <v>39993</v>
      </c>
      <c r="D11783" s="55" t="s">
        <v>4649</v>
      </c>
      <c r="E11783" s="55" t="s">
        <v>39994</v>
      </c>
      <c r="F11783" s="55" t="s">
        <v>4651</v>
      </c>
      <c r="G11783" s="55" t="s">
        <v>39995</v>
      </c>
      <c r="H11783" s="55">
        <v>0</v>
      </c>
    </row>
    <row r="11784" spans="1:8" ht="12.5" customHeight="1">
      <c r="A11784" s="55">
        <v>17898</v>
      </c>
      <c r="B11784" s="55">
        <v>8</v>
      </c>
      <c r="C11784" s="55" t="s">
        <v>39996</v>
      </c>
      <c r="D11784" s="55" t="s">
        <v>4649</v>
      </c>
      <c r="E11784" s="55" t="s">
        <v>39997</v>
      </c>
      <c r="F11784" s="55" t="s">
        <v>4651</v>
      </c>
      <c r="G11784" s="55" t="s">
        <v>39998</v>
      </c>
      <c r="H11784" s="55">
        <v>0</v>
      </c>
    </row>
    <row r="11785" spans="1:8" ht="12.5" customHeight="1">
      <c r="A11785" s="55">
        <v>19188</v>
      </c>
      <c r="B11785" s="55">
        <v>8</v>
      </c>
      <c r="C11785" s="55" t="s">
        <v>39999</v>
      </c>
      <c r="D11785" s="55" t="s">
        <v>4649</v>
      </c>
      <c r="E11785" s="55" t="s">
        <v>40000</v>
      </c>
      <c r="F11785" s="55" t="s">
        <v>4651</v>
      </c>
      <c r="G11785" s="55" t="s">
        <v>40001</v>
      </c>
      <c r="H11785" s="55">
        <v>0</v>
      </c>
    </row>
    <row r="11786" spans="1:8" ht="12.5" customHeight="1">
      <c r="A11786" s="55">
        <v>19248</v>
      </c>
      <c r="B11786" s="55">
        <v>8</v>
      </c>
      <c r="C11786" s="55" t="s">
        <v>40002</v>
      </c>
      <c r="D11786" s="55" t="s">
        <v>4649</v>
      </c>
      <c r="E11786" s="55" t="s">
        <v>40003</v>
      </c>
      <c r="F11786" s="55" t="s">
        <v>4651</v>
      </c>
      <c r="G11786" s="55" t="s">
        <v>40004</v>
      </c>
      <c r="H11786" s="55">
        <v>0</v>
      </c>
    </row>
    <row r="11787" spans="1:8" ht="12.5" customHeight="1">
      <c r="A11787" s="55">
        <v>19353</v>
      </c>
      <c r="B11787" s="55">
        <v>8</v>
      </c>
      <c r="C11787" s="55" t="s">
        <v>40005</v>
      </c>
      <c r="D11787" s="55" t="s">
        <v>4649</v>
      </c>
      <c r="E11787" s="55" t="s">
        <v>40006</v>
      </c>
      <c r="F11787" s="55" t="s">
        <v>4651</v>
      </c>
      <c r="G11787" s="55" t="s">
        <v>40007</v>
      </c>
      <c r="H11787" s="55">
        <v>0</v>
      </c>
    </row>
    <row r="11788" spans="1:8" ht="12.5" customHeight="1">
      <c r="A11788" s="55">
        <v>19387</v>
      </c>
      <c r="B11788" s="55">
        <v>8</v>
      </c>
      <c r="C11788" s="55" t="s">
        <v>40008</v>
      </c>
      <c r="D11788" s="55" t="s">
        <v>4649</v>
      </c>
      <c r="E11788" s="55" t="s">
        <v>40009</v>
      </c>
      <c r="F11788" s="55" t="s">
        <v>4651</v>
      </c>
      <c r="G11788" s="55" t="s">
        <v>40010</v>
      </c>
      <c r="H11788" s="55">
        <v>0</v>
      </c>
    </row>
    <row r="11789" spans="1:8" ht="12.5" customHeight="1">
      <c r="A11789" s="55">
        <v>19930</v>
      </c>
      <c r="B11789" s="55">
        <v>8</v>
      </c>
      <c r="C11789" s="55" t="s">
        <v>40011</v>
      </c>
      <c r="D11789" s="55" t="s">
        <v>4649</v>
      </c>
      <c r="E11789" s="55" t="s">
        <v>40012</v>
      </c>
      <c r="F11789" s="55" t="s">
        <v>4651</v>
      </c>
      <c r="G11789" s="55" t="s">
        <v>40013</v>
      </c>
      <c r="H11789" s="55">
        <v>0</v>
      </c>
    </row>
    <row r="11790" spans="1:8" ht="12.5" customHeight="1">
      <c r="A11790" s="55">
        <v>19937</v>
      </c>
      <c r="B11790" s="55">
        <v>8</v>
      </c>
      <c r="C11790" s="55" t="s">
        <v>40014</v>
      </c>
      <c r="D11790" s="55" t="s">
        <v>4649</v>
      </c>
      <c r="E11790" s="55" t="s">
        <v>40015</v>
      </c>
      <c r="F11790" s="55" t="s">
        <v>4651</v>
      </c>
      <c r="G11790" s="55" t="s">
        <v>40016</v>
      </c>
      <c r="H11790" s="55">
        <v>0</v>
      </c>
    </row>
    <row r="11791" spans="1:8" ht="12.5" customHeight="1">
      <c r="A11791" s="55">
        <v>20162</v>
      </c>
      <c r="B11791" s="55">
        <v>8</v>
      </c>
      <c r="C11791" s="55" t="s">
        <v>40017</v>
      </c>
      <c r="D11791" s="55" t="s">
        <v>4649</v>
      </c>
      <c r="E11791" s="55" t="s">
        <v>40018</v>
      </c>
      <c r="F11791" s="55" t="s">
        <v>4651</v>
      </c>
      <c r="G11791" s="55" t="s">
        <v>40019</v>
      </c>
      <c r="H11791" s="55">
        <v>0</v>
      </c>
    </row>
    <row r="11792" spans="1:8" ht="12.5" customHeight="1">
      <c r="A11792" s="55">
        <v>21833</v>
      </c>
      <c r="B11792" s="55">
        <v>8</v>
      </c>
      <c r="C11792" s="55" t="s">
        <v>40020</v>
      </c>
      <c r="D11792" s="55" t="s">
        <v>4649</v>
      </c>
      <c r="E11792" s="55" t="s">
        <v>40021</v>
      </c>
      <c r="F11792" s="55" t="s">
        <v>4651</v>
      </c>
      <c r="G11792" s="55" t="s">
        <v>40022</v>
      </c>
      <c r="H11792" s="55">
        <v>0</v>
      </c>
    </row>
    <row r="11793" spans="1:8" ht="12.5" customHeight="1">
      <c r="A11793" s="55">
        <v>21837</v>
      </c>
      <c r="B11793" s="55">
        <v>8</v>
      </c>
      <c r="C11793" s="55" t="s">
        <v>40023</v>
      </c>
      <c r="D11793" s="55" t="s">
        <v>4649</v>
      </c>
      <c r="E11793" s="55" t="s">
        <v>40024</v>
      </c>
      <c r="F11793" s="55" t="s">
        <v>4651</v>
      </c>
      <c r="G11793" s="55" t="s">
        <v>40025</v>
      </c>
      <c r="H11793" s="55">
        <v>0</v>
      </c>
    </row>
    <row r="11794" spans="1:8" ht="12.5" customHeight="1">
      <c r="A11794" s="55">
        <v>21910</v>
      </c>
      <c r="B11794" s="55">
        <v>8</v>
      </c>
      <c r="C11794" s="55" t="s">
        <v>40026</v>
      </c>
      <c r="D11794" s="55" t="s">
        <v>4649</v>
      </c>
      <c r="E11794" s="55" t="s">
        <v>40027</v>
      </c>
      <c r="F11794" s="55" t="s">
        <v>4651</v>
      </c>
      <c r="G11794" s="55" t="s">
        <v>40028</v>
      </c>
      <c r="H11794" s="55">
        <v>0</v>
      </c>
    </row>
    <row r="11795" spans="1:8" ht="12.5" customHeight="1">
      <c r="A11795" s="55">
        <v>22477</v>
      </c>
      <c r="B11795" s="55">
        <v>8</v>
      </c>
      <c r="C11795" s="55" t="s">
        <v>40029</v>
      </c>
      <c r="D11795" s="55" t="s">
        <v>4649</v>
      </c>
      <c r="E11795" s="55" t="s">
        <v>40030</v>
      </c>
      <c r="F11795" s="55" t="s">
        <v>4651</v>
      </c>
      <c r="G11795" s="55" t="s">
        <v>40031</v>
      </c>
      <c r="H11795" s="55">
        <v>0</v>
      </c>
    </row>
    <row r="11796" spans="1:8" ht="12.5" customHeight="1">
      <c r="A11796" s="55">
        <v>22492</v>
      </c>
      <c r="B11796" s="55">
        <v>8</v>
      </c>
      <c r="C11796" s="55" t="s">
        <v>40032</v>
      </c>
      <c r="D11796" s="55" t="s">
        <v>4649</v>
      </c>
      <c r="E11796" s="55" t="s">
        <v>40033</v>
      </c>
      <c r="F11796" s="55" t="s">
        <v>4651</v>
      </c>
      <c r="G11796" s="55" t="s">
        <v>40034</v>
      </c>
      <c r="H11796" s="55">
        <v>0</v>
      </c>
    </row>
    <row r="11797" spans="1:8" ht="12.5" customHeight="1">
      <c r="A11797" s="55">
        <v>22537</v>
      </c>
      <c r="B11797" s="55">
        <v>8</v>
      </c>
      <c r="C11797" s="55" t="s">
        <v>40035</v>
      </c>
      <c r="D11797" s="55" t="s">
        <v>4649</v>
      </c>
      <c r="E11797" s="55" t="s">
        <v>40036</v>
      </c>
      <c r="F11797" s="55" t="s">
        <v>4651</v>
      </c>
      <c r="G11797" s="55" t="s">
        <v>40037</v>
      </c>
      <c r="H11797" s="55">
        <v>0</v>
      </c>
    </row>
    <row r="11798" spans="1:8" ht="12.5" customHeight="1">
      <c r="A11798" s="55">
        <v>22804</v>
      </c>
      <c r="B11798" s="55">
        <v>8</v>
      </c>
      <c r="C11798" s="55" t="s">
        <v>40038</v>
      </c>
      <c r="D11798" s="55" t="s">
        <v>4649</v>
      </c>
      <c r="E11798" s="55" t="s">
        <v>40039</v>
      </c>
      <c r="F11798" s="55" t="s">
        <v>4651</v>
      </c>
      <c r="G11798" s="55" t="s">
        <v>40040</v>
      </c>
      <c r="H11798" s="55">
        <v>0</v>
      </c>
    </row>
    <row r="11799" spans="1:8" ht="12.5" customHeight="1">
      <c r="A11799" s="55">
        <v>23446</v>
      </c>
      <c r="B11799" s="55">
        <v>8</v>
      </c>
      <c r="C11799" s="55" t="s">
        <v>40041</v>
      </c>
      <c r="D11799" s="55" t="s">
        <v>4649</v>
      </c>
      <c r="E11799" s="55" t="s">
        <v>40042</v>
      </c>
      <c r="F11799" s="55" t="s">
        <v>4651</v>
      </c>
      <c r="G11799" s="55" t="s">
        <v>40043</v>
      </c>
      <c r="H11799" s="55">
        <v>0</v>
      </c>
    </row>
    <row r="11800" spans="1:8" ht="12.5" customHeight="1">
      <c r="A11800" s="55">
        <v>23953</v>
      </c>
      <c r="B11800" s="55">
        <v>8</v>
      </c>
      <c r="C11800" s="55" t="s">
        <v>40044</v>
      </c>
      <c r="D11800" s="55" t="s">
        <v>4649</v>
      </c>
      <c r="E11800" s="55" t="s">
        <v>40045</v>
      </c>
      <c r="F11800" s="55" t="s">
        <v>4651</v>
      </c>
      <c r="G11800" s="55" t="s">
        <v>40046</v>
      </c>
      <c r="H11800" s="55">
        <v>0</v>
      </c>
    </row>
    <row r="11801" spans="1:8" ht="12.5" customHeight="1">
      <c r="A11801" s="55">
        <v>25486</v>
      </c>
      <c r="B11801" s="55">
        <v>8</v>
      </c>
      <c r="C11801" s="55" t="s">
        <v>40047</v>
      </c>
      <c r="D11801" s="55" t="s">
        <v>4649</v>
      </c>
      <c r="E11801" s="55" t="s">
        <v>40048</v>
      </c>
      <c r="F11801" s="55" t="s">
        <v>4651</v>
      </c>
      <c r="G11801" s="55" t="s">
        <v>40049</v>
      </c>
      <c r="H11801" s="55">
        <v>0</v>
      </c>
    </row>
    <row r="11802" spans="1:8" ht="12.5" customHeight="1">
      <c r="A11802" s="55">
        <v>26957</v>
      </c>
      <c r="B11802" s="55">
        <v>8</v>
      </c>
      <c r="C11802" s="55" t="s">
        <v>40050</v>
      </c>
      <c r="D11802" s="55" t="s">
        <v>4649</v>
      </c>
      <c r="E11802" s="55" t="s">
        <v>40051</v>
      </c>
      <c r="F11802" s="55" t="s">
        <v>4651</v>
      </c>
      <c r="G11802" s="55" t="s">
        <v>40052</v>
      </c>
      <c r="H11802" s="55">
        <v>0</v>
      </c>
    </row>
    <row r="11803" spans="1:8" ht="12.5" customHeight="1">
      <c r="A11803" s="55">
        <v>26969</v>
      </c>
      <c r="B11803" s="55">
        <v>8</v>
      </c>
      <c r="C11803" s="55" t="s">
        <v>40053</v>
      </c>
      <c r="D11803" s="55" t="s">
        <v>4649</v>
      </c>
      <c r="E11803" s="55" t="s">
        <v>40054</v>
      </c>
      <c r="F11803" s="55" t="s">
        <v>4651</v>
      </c>
      <c r="G11803" s="55" t="s">
        <v>40055</v>
      </c>
      <c r="H11803" s="55">
        <v>0</v>
      </c>
    </row>
    <row r="11804" spans="1:8" ht="12.5" customHeight="1">
      <c r="A11804" s="55">
        <v>26997</v>
      </c>
      <c r="B11804" s="55">
        <v>8</v>
      </c>
      <c r="C11804" s="55" t="s">
        <v>40056</v>
      </c>
      <c r="D11804" s="55" t="s">
        <v>4649</v>
      </c>
      <c r="E11804" s="55" t="s">
        <v>40057</v>
      </c>
      <c r="F11804" s="55" t="s">
        <v>4651</v>
      </c>
      <c r="G11804" s="55" t="s">
        <v>40058</v>
      </c>
      <c r="H11804" s="55">
        <v>0</v>
      </c>
    </row>
    <row r="11805" spans="1:8" ht="12.5" customHeight="1">
      <c r="A11805" s="55">
        <v>27908</v>
      </c>
      <c r="B11805" s="55">
        <v>8</v>
      </c>
      <c r="C11805" s="55" t="s">
        <v>40059</v>
      </c>
      <c r="D11805" s="55" t="s">
        <v>4649</v>
      </c>
      <c r="E11805" s="55" t="s">
        <v>40060</v>
      </c>
      <c r="F11805" s="55" t="s">
        <v>4651</v>
      </c>
      <c r="G11805" s="55" t="s">
        <v>40061</v>
      </c>
      <c r="H11805" s="55">
        <v>0</v>
      </c>
    </row>
    <row r="11806" spans="1:8" ht="12.5" customHeight="1">
      <c r="A11806" s="55">
        <v>28509</v>
      </c>
      <c r="B11806" s="55">
        <v>8</v>
      </c>
      <c r="C11806" s="55" t="s">
        <v>40062</v>
      </c>
      <c r="D11806" s="55" t="s">
        <v>4649</v>
      </c>
      <c r="E11806" s="55" t="s">
        <v>40063</v>
      </c>
      <c r="F11806" s="55" t="s">
        <v>4651</v>
      </c>
      <c r="G11806" s="55" t="s">
        <v>40064</v>
      </c>
      <c r="H11806" s="55">
        <v>0</v>
      </c>
    </row>
    <row r="11807" spans="1:8" ht="12.5" customHeight="1">
      <c r="A11807" s="55">
        <v>28876</v>
      </c>
      <c r="B11807" s="55">
        <v>8</v>
      </c>
      <c r="C11807" s="55" t="s">
        <v>40065</v>
      </c>
      <c r="D11807" s="55" t="s">
        <v>4649</v>
      </c>
      <c r="E11807" s="55" t="s">
        <v>40066</v>
      </c>
      <c r="F11807" s="55" t="s">
        <v>4651</v>
      </c>
      <c r="G11807" s="55" t="s">
        <v>40067</v>
      </c>
      <c r="H11807" s="55">
        <v>0</v>
      </c>
    </row>
    <row r="11808" spans="1:8" ht="12.5" customHeight="1">
      <c r="A11808" s="55">
        <v>11348</v>
      </c>
      <c r="B11808" s="55">
        <v>8</v>
      </c>
      <c r="C11808" s="55" t="s">
        <v>40068</v>
      </c>
      <c r="D11808" s="55" t="s">
        <v>4649</v>
      </c>
      <c r="E11808" s="55" t="s">
        <v>40069</v>
      </c>
      <c r="F11808" s="55" t="s">
        <v>4651</v>
      </c>
      <c r="G11808" s="55" t="s">
        <v>40070</v>
      </c>
      <c r="H11808" s="55">
        <v>0</v>
      </c>
    </row>
    <row r="11809" spans="1:8" ht="12.5" customHeight="1">
      <c r="A11809" s="55">
        <v>11412</v>
      </c>
      <c r="B11809" s="55">
        <v>8</v>
      </c>
      <c r="C11809" s="55" t="s">
        <v>40071</v>
      </c>
      <c r="D11809" s="55" t="s">
        <v>4649</v>
      </c>
      <c r="E11809" s="55" t="s">
        <v>40072</v>
      </c>
      <c r="F11809" s="55" t="s">
        <v>4651</v>
      </c>
      <c r="G11809" s="55" t="s">
        <v>40073</v>
      </c>
      <c r="H11809" s="55">
        <v>0</v>
      </c>
    </row>
    <row r="11810" spans="1:8" ht="12.5" customHeight="1">
      <c r="A11810" s="55">
        <v>11430</v>
      </c>
      <c r="B11810" s="55">
        <v>8</v>
      </c>
      <c r="C11810" s="55" t="s">
        <v>40074</v>
      </c>
      <c r="D11810" s="55" t="s">
        <v>4649</v>
      </c>
      <c r="E11810" s="55" t="s">
        <v>40075</v>
      </c>
      <c r="F11810" s="55" t="s">
        <v>4651</v>
      </c>
      <c r="G11810" s="55" t="s">
        <v>40076</v>
      </c>
      <c r="H11810" s="55">
        <v>0</v>
      </c>
    </row>
    <row r="11811" spans="1:8" ht="12.5" customHeight="1">
      <c r="A11811" s="55">
        <v>11486</v>
      </c>
      <c r="B11811" s="55">
        <v>8</v>
      </c>
      <c r="C11811" s="55" t="s">
        <v>40077</v>
      </c>
      <c r="D11811" s="55" t="s">
        <v>4649</v>
      </c>
      <c r="E11811" s="55" t="s">
        <v>40078</v>
      </c>
      <c r="F11811" s="55" t="s">
        <v>4651</v>
      </c>
      <c r="G11811" s="55" t="s">
        <v>40079</v>
      </c>
      <c r="H11811" s="55">
        <v>0</v>
      </c>
    </row>
    <row r="11812" spans="1:8" ht="12.5" customHeight="1">
      <c r="A11812" s="55">
        <v>12548</v>
      </c>
      <c r="B11812" s="55">
        <v>8</v>
      </c>
      <c r="C11812" s="55" t="s">
        <v>40080</v>
      </c>
      <c r="D11812" s="55" t="s">
        <v>4649</v>
      </c>
      <c r="E11812" s="55" t="s">
        <v>40081</v>
      </c>
      <c r="F11812" s="55" t="s">
        <v>4651</v>
      </c>
      <c r="G11812" s="55" t="s">
        <v>40082</v>
      </c>
      <c r="H11812" s="55">
        <v>0</v>
      </c>
    </row>
    <row r="11813" spans="1:8" ht="12.5" customHeight="1">
      <c r="A11813" s="55">
        <v>12624</v>
      </c>
      <c r="B11813" s="55">
        <v>8</v>
      </c>
      <c r="C11813" s="55" t="s">
        <v>40083</v>
      </c>
      <c r="D11813" s="55" t="s">
        <v>4649</v>
      </c>
      <c r="E11813" s="55" t="s">
        <v>40084</v>
      </c>
      <c r="F11813" s="55" t="s">
        <v>4651</v>
      </c>
      <c r="G11813" s="55" t="s">
        <v>40085</v>
      </c>
      <c r="H11813" s="55">
        <v>0</v>
      </c>
    </row>
    <row r="11814" spans="1:8" ht="12.5" customHeight="1">
      <c r="A11814" s="55">
        <v>13494</v>
      </c>
      <c r="B11814" s="55">
        <v>8</v>
      </c>
      <c r="C11814" s="55" t="s">
        <v>40086</v>
      </c>
      <c r="D11814" s="55" t="s">
        <v>4649</v>
      </c>
      <c r="E11814" s="55" t="s">
        <v>40087</v>
      </c>
      <c r="F11814" s="55" t="s">
        <v>4651</v>
      </c>
      <c r="G11814" s="55" t="s">
        <v>40088</v>
      </c>
      <c r="H11814" s="55">
        <v>0</v>
      </c>
    </row>
    <row r="11815" spans="1:8" ht="12.5" customHeight="1">
      <c r="A11815" s="55">
        <v>13685</v>
      </c>
      <c r="B11815" s="55">
        <v>8</v>
      </c>
      <c r="C11815" s="55" t="s">
        <v>40089</v>
      </c>
      <c r="D11815" s="55" t="s">
        <v>4649</v>
      </c>
      <c r="E11815" s="55" t="s">
        <v>40090</v>
      </c>
      <c r="F11815" s="55" t="s">
        <v>4651</v>
      </c>
      <c r="G11815" s="55" t="s">
        <v>40091</v>
      </c>
      <c r="H11815" s="55">
        <v>0</v>
      </c>
    </row>
    <row r="11816" spans="1:8" ht="12.5" customHeight="1">
      <c r="A11816" s="55">
        <v>14179</v>
      </c>
      <c r="B11816" s="55">
        <v>8</v>
      </c>
      <c r="C11816" s="55" t="s">
        <v>40092</v>
      </c>
      <c r="D11816" s="55" t="s">
        <v>4649</v>
      </c>
      <c r="E11816" s="55" t="s">
        <v>40093</v>
      </c>
      <c r="F11816" s="55" t="s">
        <v>4651</v>
      </c>
      <c r="G11816" s="55" t="s">
        <v>40094</v>
      </c>
      <c r="H11816" s="55">
        <v>0</v>
      </c>
    </row>
    <row r="11817" spans="1:8" ht="12.5" customHeight="1">
      <c r="A11817" s="55">
        <v>14824</v>
      </c>
      <c r="B11817" s="55">
        <v>8</v>
      </c>
      <c r="C11817" s="55" t="s">
        <v>40095</v>
      </c>
      <c r="D11817" s="55" t="s">
        <v>4649</v>
      </c>
      <c r="E11817" s="55" t="s">
        <v>40096</v>
      </c>
      <c r="F11817" s="55" t="s">
        <v>4651</v>
      </c>
      <c r="G11817" s="55" t="s">
        <v>40097</v>
      </c>
      <c r="H11817" s="55">
        <v>0</v>
      </c>
    </row>
    <row r="11818" spans="1:8" ht="12.5" customHeight="1">
      <c r="A11818" s="55">
        <v>15090</v>
      </c>
      <c r="B11818" s="55">
        <v>8</v>
      </c>
      <c r="C11818" s="55" t="s">
        <v>40098</v>
      </c>
      <c r="D11818" s="55" t="s">
        <v>4649</v>
      </c>
      <c r="E11818" s="55" t="s">
        <v>40099</v>
      </c>
      <c r="F11818" s="55" t="s">
        <v>4651</v>
      </c>
      <c r="G11818" s="55" t="s">
        <v>40100</v>
      </c>
      <c r="H11818" s="55">
        <v>0</v>
      </c>
    </row>
    <row r="11819" spans="1:8" ht="12.5" customHeight="1">
      <c r="A11819" s="55">
        <v>16055</v>
      </c>
      <c r="B11819" s="55">
        <v>8</v>
      </c>
      <c r="C11819" s="55" t="s">
        <v>40101</v>
      </c>
      <c r="D11819" s="55" t="s">
        <v>4649</v>
      </c>
      <c r="E11819" s="55" t="s">
        <v>40102</v>
      </c>
      <c r="F11819" s="55" t="s">
        <v>4651</v>
      </c>
      <c r="G11819" s="55" t="s">
        <v>40103</v>
      </c>
      <c r="H11819" s="55">
        <v>0</v>
      </c>
    </row>
    <row r="11820" spans="1:8" ht="12.5" customHeight="1">
      <c r="A11820" s="55">
        <v>16274</v>
      </c>
      <c r="B11820" s="55">
        <v>8</v>
      </c>
      <c r="C11820" s="55" t="s">
        <v>40104</v>
      </c>
      <c r="D11820" s="55" t="s">
        <v>4649</v>
      </c>
      <c r="E11820" s="55" t="s">
        <v>40105</v>
      </c>
      <c r="F11820" s="55" t="s">
        <v>4651</v>
      </c>
      <c r="G11820" s="55" t="s">
        <v>40106</v>
      </c>
      <c r="H11820" s="55">
        <v>0</v>
      </c>
    </row>
    <row r="11821" spans="1:8" ht="12.5" customHeight="1">
      <c r="A11821" s="55">
        <v>16396</v>
      </c>
      <c r="B11821" s="55">
        <v>8</v>
      </c>
      <c r="C11821" s="55" t="s">
        <v>40107</v>
      </c>
      <c r="D11821" s="55" t="s">
        <v>4649</v>
      </c>
      <c r="E11821" s="55" t="s">
        <v>40108</v>
      </c>
      <c r="F11821" s="55" t="s">
        <v>4651</v>
      </c>
      <c r="G11821" s="55" t="s">
        <v>40109</v>
      </c>
      <c r="H11821" s="55">
        <v>0</v>
      </c>
    </row>
    <row r="11822" spans="1:8" ht="12.5" customHeight="1">
      <c r="A11822" s="55">
        <v>16941</v>
      </c>
      <c r="B11822" s="55">
        <v>8</v>
      </c>
      <c r="C11822" s="55" t="s">
        <v>40110</v>
      </c>
      <c r="D11822" s="55" t="s">
        <v>4649</v>
      </c>
      <c r="E11822" s="55" t="s">
        <v>40111</v>
      </c>
      <c r="F11822" s="55" t="s">
        <v>4651</v>
      </c>
      <c r="G11822" s="55" t="s">
        <v>40112</v>
      </c>
      <c r="H11822" s="55">
        <v>0</v>
      </c>
    </row>
    <row r="11823" spans="1:8" ht="12.5" customHeight="1">
      <c r="A11823" s="55">
        <v>17104</v>
      </c>
      <c r="B11823" s="55">
        <v>8</v>
      </c>
      <c r="C11823" s="55" t="s">
        <v>40113</v>
      </c>
      <c r="D11823" s="55" t="s">
        <v>4649</v>
      </c>
      <c r="E11823" s="55" t="s">
        <v>40114</v>
      </c>
      <c r="F11823" s="55" t="s">
        <v>4651</v>
      </c>
      <c r="G11823" s="55" t="s">
        <v>40115</v>
      </c>
      <c r="H11823" s="55">
        <v>0</v>
      </c>
    </row>
    <row r="11824" spans="1:8" ht="12.5" customHeight="1">
      <c r="A11824" s="55">
        <v>17876</v>
      </c>
      <c r="B11824" s="55">
        <v>8</v>
      </c>
      <c r="C11824" s="55" t="s">
        <v>40116</v>
      </c>
      <c r="D11824" s="55" t="s">
        <v>4649</v>
      </c>
      <c r="E11824" s="55" t="s">
        <v>40117</v>
      </c>
      <c r="F11824" s="55" t="s">
        <v>4651</v>
      </c>
      <c r="G11824" s="55" t="s">
        <v>40118</v>
      </c>
      <c r="H11824" s="55">
        <v>0</v>
      </c>
    </row>
    <row r="11825" spans="1:8" ht="12.5" customHeight="1">
      <c r="A11825" s="55">
        <v>17992</v>
      </c>
      <c r="B11825" s="55">
        <v>8</v>
      </c>
      <c r="C11825" s="55" t="s">
        <v>40119</v>
      </c>
      <c r="D11825" s="55" t="s">
        <v>4649</v>
      </c>
      <c r="E11825" s="55" t="s">
        <v>40120</v>
      </c>
      <c r="F11825" s="55" t="s">
        <v>4651</v>
      </c>
      <c r="G11825" s="55" t="s">
        <v>40121</v>
      </c>
      <c r="H11825" s="55">
        <v>0</v>
      </c>
    </row>
    <row r="11826" spans="1:8" ht="12.5" customHeight="1">
      <c r="A11826" s="55">
        <v>18124</v>
      </c>
      <c r="B11826" s="55">
        <v>8</v>
      </c>
      <c r="C11826" s="55" t="s">
        <v>40122</v>
      </c>
      <c r="D11826" s="55" t="s">
        <v>4649</v>
      </c>
      <c r="E11826" s="55" t="s">
        <v>40123</v>
      </c>
      <c r="F11826" s="55" t="s">
        <v>4651</v>
      </c>
      <c r="G11826" s="55" t="s">
        <v>40124</v>
      </c>
      <c r="H11826" s="55">
        <v>0</v>
      </c>
    </row>
    <row r="11827" spans="1:8" ht="12.5" customHeight="1">
      <c r="A11827" s="55">
        <v>18154</v>
      </c>
      <c r="B11827" s="55">
        <v>8</v>
      </c>
      <c r="C11827" s="55" t="s">
        <v>40125</v>
      </c>
      <c r="D11827" s="55" t="s">
        <v>4649</v>
      </c>
      <c r="E11827" s="55" t="s">
        <v>40126</v>
      </c>
      <c r="F11827" s="55" t="s">
        <v>4651</v>
      </c>
      <c r="G11827" s="55" t="s">
        <v>40127</v>
      </c>
      <c r="H11827" s="55">
        <v>0</v>
      </c>
    </row>
    <row r="11828" spans="1:8" ht="12.5" customHeight="1">
      <c r="A11828" s="55">
        <v>19274</v>
      </c>
      <c r="B11828" s="55">
        <v>8</v>
      </c>
      <c r="C11828" s="55" t="s">
        <v>40128</v>
      </c>
      <c r="D11828" s="55" t="s">
        <v>4649</v>
      </c>
      <c r="E11828" s="55" t="s">
        <v>40129</v>
      </c>
      <c r="F11828" s="55" t="s">
        <v>4651</v>
      </c>
      <c r="G11828" s="55" t="s">
        <v>40130</v>
      </c>
      <c r="H11828" s="55">
        <v>0</v>
      </c>
    </row>
    <row r="11829" spans="1:8" ht="12.5" customHeight="1">
      <c r="A11829" s="55">
        <v>19449</v>
      </c>
      <c r="B11829" s="55">
        <v>8</v>
      </c>
      <c r="C11829" s="55" t="s">
        <v>40131</v>
      </c>
      <c r="D11829" s="55" t="s">
        <v>4649</v>
      </c>
      <c r="E11829" s="55" t="s">
        <v>40132</v>
      </c>
      <c r="F11829" s="55" t="s">
        <v>4651</v>
      </c>
      <c r="G11829" s="55" t="s">
        <v>40133</v>
      </c>
      <c r="H11829" s="55">
        <v>0</v>
      </c>
    </row>
    <row r="11830" spans="1:8" ht="12.5" customHeight="1">
      <c r="A11830" s="55">
        <v>20842</v>
      </c>
      <c r="B11830" s="55">
        <v>8</v>
      </c>
      <c r="C11830" s="55" t="s">
        <v>40134</v>
      </c>
      <c r="D11830" s="55" t="s">
        <v>4649</v>
      </c>
      <c r="E11830" s="55" t="s">
        <v>40135</v>
      </c>
      <c r="F11830" s="55" t="s">
        <v>4651</v>
      </c>
      <c r="G11830" s="55" t="s">
        <v>40136</v>
      </c>
      <c r="H11830" s="55">
        <v>0</v>
      </c>
    </row>
    <row r="11831" spans="1:8" ht="12.5" customHeight="1">
      <c r="A11831" s="55">
        <v>21042</v>
      </c>
      <c r="B11831" s="55">
        <v>8</v>
      </c>
      <c r="C11831" s="55" t="s">
        <v>40137</v>
      </c>
      <c r="D11831" s="55" t="s">
        <v>4649</v>
      </c>
      <c r="E11831" s="55" t="s">
        <v>40138</v>
      </c>
      <c r="F11831" s="55" t="s">
        <v>4651</v>
      </c>
      <c r="G11831" s="55" t="s">
        <v>40139</v>
      </c>
      <c r="H11831" s="55">
        <v>0</v>
      </c>
    </row>
    <row r="11832" spans="1:8" ht="12.5" customHeight="1">
      <c r="A11832" s="55">
        <v>21550</v>
      </c>
      <c r="B11832" s="55">
        <v>8</v>
      </c>
      <c r="C11832" s="55" t="s">
        <v>40140</v>
      </c>
      <c r="D11832" s="55" t="s">
        <v>4649</v>
      </c>
      <c r="E11832" s="55" t="s">
        <v>40141</v>
      </c>
      <c r="F11832" s="55" t="s">
        <v>4651</v>
      </c>
      <c r="G11832" s="55" t="s">
        <v>40142</v>
      </c>
      <c r="H11832" s="55">
        <v>0</v>
      </c>
    </row>
    <row r="11833" spans="1:8" ht="12.5" customHeight="1">
      <c r="A11833" s="55">
        <v>23619</v>
      </c>
      <c r="B11833" s="55">
        <v>8</v>
      </c>
      <c r="C11833" s="55" t="s">
        <v>40143</v>
      </c>
      <c r="D11833" s="55" t="s">
        <v>4649</v>
      </c>
      <c r="E11833" s="55" t="s">
        <v>40144</v>
      </c>
      <c r="F11833" s="55" t="s">
        <v>4651</v>
      </c>
      <c r="G11833" s="55" t="s">
        <v>40145</v>
      </c>
      <c r="H11833" s="55">
        <v>0</v>
      </c>
    </row>
    <row r="11834" spans="1:8" ht="12.5" customHeight="1">
      <c r="A11834" s="55">
        <v>23627</v>
      </c>
      <c r="B11834" s="55">
        <v>8</v>
      </c>
      <c r="C11834" s="55" t="s">
        <v>40146</v>
      </c>
      <c r="D11834" s="55" t="s">
        <v>4649</v>
      </c>
      <c r="E11834" s="55" t="s">
        <v>40147</v>
      </c>
      <c r="F11834" s="55" t="s">
        <v>4651</v>
      </c>
      <c r="G11834" s="55" t="s">
        <v>40148</v>
      </c>
      <c r="H11834" s="55">
        <v>0</v>
      </c>
    </row>
    <row r="11835" spans="1:8" ht="12.5" customHeight="1">
      <c r="A11835" s="55">
        <v>23632</v>
      </c>
      <c r="B11835" s="55">
        <v>8</v>
      </c>
      <c r="C11835" s="55" t="s">
        <v>40149</v>
      </c>
      <c r="D11835" s="55" t="s">
        <v>4649</v>
      </c>
      <c r="E11835" s="55" t="s">
        <v>40150</v>
      </c>
      <c r="F11835" s="55" t="s">
        <v>4651</v>
      </c>
      <c r="G11835" s="55" t="s">
        <v>40151</v>
      </c>
      <c r="H11835" s="55">
        <v>0</v>
      </c>
    </row>
    <row r="11836" spans="1:8" ht="12.5" customHeight="1">
      <c r="A11836" s="55">
        <v>23900</v>
      </c>
      <c r="B11836" s="55">
        <v>8</v>
      </c>
      <c r="C11836" s="55" t="s">
        <v>40152</v>
      </c>
      <c r="D11836" s="55" t="s">
        <v>4649</v>
      </c>
      <c r="E11836" s="55" t="s">
        <v>40153</v>
      </c>
      <c r="F11836" s="55" t="s">
        <v>4651</v>
      </c>
      <c r="G11836" s="55" t="s">
        <v>40154</v>
      </c>
      <c r="H11836" s="55">
        <v>0</v>
      </c>
    </row>
    <row r="11837" spans="1:8" ht="12.5" customHeight="1">
      <c r="A11837" s="55">
        <v>23916</v>
      </c>
      <c r="B11837" s="55">
        <v>8</v>
      </c>
      <c r="C11837" s="55" t="s">
        <v>40155</v>
      </c>
      <c r="D11837" s="55" t="s">
        <v>4649</v>
      </c>
      <c r="E11837" s="55" t="s">
        <v>40156</v>
      </c>
      <c r="F11837" s="55" t="s">
        <v>4651</v>
      </c>
      <c r="G11837" s="55" t="s">
        <v>40157</v>
      </c>
      <c r="H11837" s="55">
        <v>0</v>
      </c>
    </row>
    <row r="11838" spans="1:8" ht="12.5" customHeight="1">
      <c r="A11838" s="55">
        <v>23982</v>
      </c>
      <c r="B11838" s="55">
        <v>8</v>
      </c>
      <c r="C11838" s="55" t="s">
        <v>40158</v>
      </c>
      <c r="D11838" s="55" t="s">
        <v>4649</v>
      </c>
      <c r="E11838" s="55" t="s">
        <v>40159</v>
      </c>
      <c r="F11838" s="55" t="s">
        <v>4651</v>
      </c>
      <c r="G11838" s="55" t="s">
        <v>40160</v>
      </c>
      <c r="H11838" s="55">
        <v>0</v>
      </c>
    </row>
    <row r="11839" spans="1:8" ht="12.5" customHeight="1">
      <c r="A11839" s="55">
        <v>24098</v>
      </c>
      <c r="B11839" s="55">
        <v>8</v>
      </c>
      <c r="C11839" s="55" t="s">
        <v>40161</v>
      </c>
      <c r="D11839" s="55" t="s">
        <v>4649</v>
      </c>
      <c r="E11839" s="55" t="s">
        <v>40162</v>
      </c>
      <c r="F11839" s="55" t="s">
        <v>4651</v>
      </c>
      <c r="G11839" s="55" t="s">
        <v>40163</v>
      </c>
      <c r="H11839" s="55">
        <v>0</v>
      </c>
    </row>
    <row r="11840" spans="1:8" ht="12.5" customHeight="1">
      <c r="A11840" s="55">
        <v>24156</v>
      </c>
      <c r="B11840" s="55">
        <v>8</v>
      </c>
      <c r="C11840" s="55" t="s">
        <v>40164</v>
      </c>
      <c r="D11840" s="55" t="s">
        <v>4649</v>
      </c>
      <c r="E11840" s="55" t="s">
        <v>40165</v>
      </c>
      <c r="F11840" s="55" t="s">
        <v>4651</v>
      </c>
      <c r="G11840" s="55" t="s">
        <v>40166</v>
      </c>
      <c r="H11840" s="55">
        <v>0</v>
      </c>
    </row>
    <row r="11841" spans="1:8" ht="12.5" customHeight="1">
      <c r="A11841" s="55">
        <v>24848</v>
      </c>
      <c r="B11841" s="55">
        <v>8</v>
      </c>
      <c r="C11841" s="55" t="s">
        <v>40167</v>
      </c>
      <c r="D11841" s="55" t="s">
        <v>4649</v>
      </c>
      <c r="E11841" s="55" t="s">
        <v>40168</v>
      </c>
      <c r="F11841" s="55" t="s">
        <v>4651</v>
      </c>
      <c r="G11841" s="55" t="s">
        <v>40169</v>
      </c>
      <c r="H11841" s="55">
        <v>0</v>
      </c>
    </row>
    <row r="11842" spans="1:8" ht="12.5" customHeight="1">
      <c r="A11842" s="55">
        <v>25792</v>
      </c>
      <c r="B11842" s="55">
        <v>8</v>
      </c>
      <c r="C11842" s="55" t="s">
        <v>40170</v>
      </c>
      <c r="D11842" s="55" t="s">
        <v>4649</v>
      </c>
      <c r="E11842" s="55" t="s">
        <v>40171</v>
      </c>
      <c r="F11842" s="55" t="s">
        <v>4651</v>
      </c>
      <c r="G11842" s="55" t="s">
        <v>40172</v>
      </c>
      <c r="H11842" s="55">
        <v>0</v>
      </c>
    </row>
    <row r="11843" spans="1:8" ht="12.5" customHeight="1">
      <c r="A11843" s="55">
        <v>26352</v>
      </c>
      <c r="B11843" s="55">
        <v>8</v>
      </c>
      <c r="C11843" s="55" t="s">
        <v>40173</v>
      </c>
      <c r="D11843" s="55" t="s">
        <v>4649</v>
      </c>
      <c r="E11843" s="55" t="s">
        <v>40174</v>
      </c>
      <c r="F11843" s="55" t="s">
        <v>4651</v>
      </c>
      <c r="G11843" s="55" t="s">
        <v>40175</v>
      </c>
      <c r="H11843" s="55">
        <v>0</v>
      </c>
    </row>
    <row r="11844" spans="1:8" ht="12.5" customHeight="1">
      <c r="A11844" s="55">
        <v>28423</v>
      </c>
      <c r="B11844" s="55">
        <v>8</v>
      </c>
      <c r="C11844" s="55" t="s">
        <v>40176</v>
      </c>
      <c r="D11844" s="55" t="s">
        <v>4649</v>
      </c>
      <c r="E11844" s="55" t="s">
        <v>40177</v>
      </c>
      <c r="F11844" s="55" t="s">
        <v>4651</v>
      </c>
      <c r="G11844" s="55" t="s">
        <v>40178</v>
      </c>
      <c r="H11844" s="55">
        <v>0</v>
      </c>
    </row>
    <row r="11845" spans="1:8" ht="12.5" customHeight="1">
      <c r="A11845" s="55">
        <v>28497</v>
      </c>
      <c r="B11845" s="55">
        <v>8</v>
      </c>
      <c r="C11845" s="55" t="s">
        <v>40179</v>
      </c>
      <c r="D11845" s="55" t="s">
        <v>4649</v>
      </c>
      <c r="E11845" s="55" t="s">
        <v>40180</v>
      </c>
      <c r="F11845" s="55" t="s">
        <v>4651</v>
      </c>
      <c r="G11845" s="55" t="s">
        <v>40181</v>
      </c>
      <c r="H11845" s="55">
        <v>0</v>
      </c>
    </row>
    <row r="11846" spans="1:8" ht="12.5" customHeight="1">
      <c r="A11846" s="55">
        <v>28500</v>
      </c>
      <c r="B11846" s="55">
        <v>8</v>
      </c>
      <c r="C11846" s="55" t="s">
        <v>40182</v>
      </c>
      <c r="D11846" s="55" t="s">
        <v>4649</v>
      </c>
      <c r="E11846" s="55" t="s">
        <v>40183</v>
      </c>
      <c r="F11846" s="55" t="s">
        <v>4651</v>
      </c>
      <c r="G11846" s="55" t="s">
        <v>40184</v>
      </c>
      <c r="H11846" s="55">
        <v>0</v>
      </c>
    </row>
    <row r="11847" spans="1:8" ht="12.5" customHeight="1">
      <c r="A11847" s="55">
        <v>29436</v>
      </c>
      <c r="B11847" s="55">
        <v>8</v>
      </c>
      <c r="C11847" s="55" t="s">
        <v>40185</v>
      </c>
      <c r="D11847" s="55" t="s">
        <v>4649</v>
      </c>
      <c r="E11847" s="55" t="s">
        <v>40186</v>
      </c>
      <c r="F11847" s="55" t="s">
        <v>4651</v>
      </c>
      <c r="G11847" s="55" t="s">
        <v>40187</v>
      </c>
      <c r="H11847" s="55">
        <v>0</v>
      </c>
    </row>
    <row r="11848" spans="1:8" ht="12.5" customHeight="1">
      <c r="A11848" s="55">
        <v>11377</v>
      </c>
      <c r="B11848" s="55">
        <v>8</v>
      </c>
      <c r="C11848" s="55" t="s">
        <v>40188</v>
      </c>
      <c r="D11848" s="55" t="s">
        <v>4649</v>
      </c>
      <c r="E11848" s="55" t="s">
        <v>40189</v>
      </c>
      <c r="F11848" s="55" t="s">
        <v>4651</v>
      </c>
      <c r="G11848" s="55" t="s">
        <v>40190</v>
      </c>
      <c r="H11848" s="55">
        <v>0</v>
      </c>
    </row>
    <row r="11849" spans="1:8" ht="12.5" customHeight="1">
      <c r="A11849" s="55">
        <v>11562</v>
      </c>
      <c r="B11849" s="55">
        <v>8</v>
      </c>
      <c r="C11849" s="55" t="s">
        <v>40191</v>
      </c>
      <c r="D11849" s="55" t="s">
        <v>4649</v>
      </c>
      <c r="E11849" s="55" t="s">
        <v>40192</v>
      </c>
      <c r="F11849" s="55" t="s">
        <v>4651</v>
      </c>
      <c r="G11849" s="55" t="s">
        <v>40193</v>
      </c>
      <c r="H11849" s="55">
        <v>0</v>
      </c>
    </row>
    <row r="11850" spans="1:8" ht="12.5" customHeight="1">
      <c r="A11850" s="55">
        <v>12314</v>
      </c>
      <c r="B11850" s="55">
        <v>8</v>
      </c>
      <c r="C11850" s="55" t="s">
        <v>40194</v>
      </c>
      <c r="D11850" s="55" t="s">
        <v>4649</v>
      </c>
      <c r="E11850" s="55" t="s">
        <v>40195</v>
      </c>
      <c r="F11850" s="55" t="s">
        <v>4651</v>
      </c>
      <c r="G11850" s="55" t="s">
        <v>40196</v>
      </c>
      <c r="H11850" s="55">
        <v>0</v>
      </c>
    </row>
    <row r="11851" spans="1:8" ht="12.5" customHeight="1">
      <c r="A11851" s="55">
        <v>12829</v>
      </c>
      <c r="B11851" s="55">
        <v>8</v>
      </c>
      <c r="C11851" s="55" t="s">
        <v>40197</v>
      </c>
      <c r="D11851" s="55" t="s">
        <v>4649</v>
      </c>
      <c r="E11851" s="55" t="s">
        <v>40198</v>
      </c>
      <c r="F11851" s="55" t="s">
        <v>4651</v>
      </c>
      <c r="G11851" s="55" t="s">
        <v>40199</v>
      </c>
      <c r="H11851" s="55">
        <v>0</v>
      </c>
    </row>
    <row r="11852" spans="1:8" ht="12.5" customHeight="1">
      <c r="A11852" s="55">
        <v>13601</v>
      </c>
      <c r="B11852" s="55">
        <v>8</v>
      </c>
      <c r="C11852" s="55" t="s">
        <v>40200</v>
      </c>
      <c r="D11852" s="55" t="s">
        <v>4649</v>
      </c>
      <c r="E11852" s="55" t="s">
        <v>40201</v>
      </c>
      <c r="F11852" s="55" t="s">
        <v>4651</v>
      </c>
      <c r="G11852" s="55" t="s">
        <v>40202</v>
      </c>
      <c r="H11852" s="55">
        <v>0</v>
      </c>
    </row>
    <row r="11853" spans="1:8" ht="12.5" customHeight="1">
      <c r="A11853" s="55">
        <v>13697</v>
      </c>
      <c r="B11853" s="55">
        <v>8</v>
      </c>
      <c r="C11853" s="55" t="s">
        <v>40203</v>
      </c>
      <c r="D11853" s="55" t="s">
        <v>4649</v>
      </c>
      <c r="E11853" s="55" t="s">
        <v>40204</v>
      </c>
      <c r="F11853" s="55" t="s">
        <v>4651</v>
      </c>
      <c r="G11853" s="55" t="s">
        <v>40205</v>
      </c>
      <c r="H11853" s="55">
        <v>0</v>
      </c>
    </row>
    <row r="11854" spans="1:8" ht="12.5" customHeight="1">
      <c r="A11854" s="55">
        <v>14711</v>
      </c>
      <c r="B11854" s="55">
        <v>8</v>
      </c>
      <c r="C11854" s="55" t="s">
        <v>40206</v>
      </c>
      <c r="D11854" s="55" t="s">
        <v>4649</v>
      </c>
      <c r="E11854" s="55" t="s">
        <v>40207</v>
      </c>
      <c r="F11854" s="55" t="s">
        <v>4651</v>
      </c>
      <c r="G11854" s="55" t="s">
        <v>40208</v>
      </c>
      <c r="H11854" s="55">
        <v>0</v>
      </c>
    </row>
    <row r="11855" spans="1:8" ht="12.5" customHeight="1">
      <c r="A11855" s="55">
        <v>14774</v>
      </c>
      <c r="B11855" s="55">
        <v>8</v>
      </c>
      <c r="C11855" s="55" t="s">
        <v>40209</v>
      </c>
      <c r="D11855" s="55" t="s">
        <v>4649</v>
      </c>
      <c r="E11855" s="55" t="s">
        <v>40210</v>
      </c>
      <c r="F11855" s="55" t="s">
        <v>4651</v>
      </c>
      <c r="G11855" s="55" t="s">
        <v>40211</v>
      </c>
      <c r="H11855" s="55">
        <v>0</v>
      </c>
    </row>
    <row r="11856" spans="1:8" ht="12.5" customHeight="1">
      <c r="A11856" s="55">
        <v>14927</v>
      </c>
      <c r="B11856" s="55">
        <v>8</v>
      </c>
      <c r="C11856" s="55" t="s">
        <v>40212</v>
      </c>
      <c r="D11856" s="55" t="s">
        <v>4649</v>
      </c>
      <c r="E11856" s="55" t="s">
        <v>40213</v>
      </c>
      <c r="F11856" s="55" t="s">
        <v>4651</v>
      </c>
      <c r="G11856" s="55" t="s">
        <v>40214</v>
      </c>
      <c r="H11856" s="55">
        <v>0</v>
      </c>
    </row>
    <row r="11857" spans="1:8" ht="12.5" customHeight="1">
      <c r="A11857" s="55">
        <v>16434</v>
      </c>
      <c r="B11857" s="55">
        <v>8</v>
      </c>
      <c r="C11857" s="55" t="s">
        <v>40215</v>
      </c>
      <c r="D11857" s="55" t="s">
        <v>4649</v>
      </c>
      <c r="E11857" s="55" t="s">
        <v>40216</v>
      </c>
      <c r="F11857" s="55" t="s">
        <v>4651</v>
      </c>
      <c r="G11857" s="55" t="s">
        <v>40217</v>
      </c>
      <c r="H11857" s="55">
        <v>0</v>
      </c>
    </row>
    <row r="11858" spans="1:8" ht="12.5" customHeight="1">
      <c r="A11858" s="55">
        <v>16830</v>
      </c>
      <c r="B11858" s="55">
        <v>8</v>
      </c>
      <c r="C11858" s="55" t="s">
        <v>40218</v>
      </c>
      <c r="D11858" s="55" t="s">
        <v>4649</v>
      </c>
      <c r="E11858" s="55" t="s">
        <v>40219</v>
      </c>
      <c r="F11858" s="55" t="s">
        <v>4651</v>
      </c>
      <c r="G11858" s="55" t="s">
        <v>40220</v>
      </c>
      <c r="H11858" s="55">
        <v>0</v>
      </c>
    </row>
    <row r="11859" spans="1:8" ht="12.5" customHeight="1">
      <c r="A11859" s="55">
        <v>17762</v>
      </c>
      <c r="B11859" s="55">
        <v>8</v>
      </c>
      <c r="C11859" s="55" t="s">
        <v>40221</v>
      </c>
      <c r="D11859" s="55" t="s">
        <v>4649</v>
      </c>
      <c r="E11859" s="55" t="s">
        <v>40222</v>
      </c>
      <c r="F11859" s="55" t="s">
        <v>4651</v>
      </c>
      <c r="G11859" s="55" t="s">
        <v>40223</v>
      </c>
      <c r="H11859" s="55">
        <v>0</v>
      </c>
    </row>
    <row r="11860" spans="1:8" ht="12.5" customHeight="1">
      <c r="A11860" s="55">
        <v>19321</v>
      </c>
      <c r="B11860" s="55">
        <v>8</v>
      </c>
      <c r="C11860" s="55" t="s">
        <v>40224</v>
      </c>
      <c r="D11860" s="55" t="s">
        <v>4649</v>
      </c>
      <c r="E11860" s="55" t="s">
        <v>40225</v>
      </c>
      <c r="F11860" s="55" t="s">
        <v>4651</v>
      </c>
      <c r="G11860" s="55" t="s">
        <v>40226</v>
      </c>
      <c r="H11860" s="55">
        <v>0</v>
      </c>
    </row>
    <row r="11861" spans="1:8" ht="12.5" customHeight="1">
      <c r="A11861" s="55">
        <v>19365</v>
      </c>
      <c r="B11861" s="55">
        <v>8</v>
      </c>
      <c r="C11861" s="55" t="s">
        <v>40227</v>
      </c>
      <c r="D11861" s="55" t="s">
        <v>4649</v>
      </c>
      <c r="E11861" s="55" t="s">
        <v>40228</v>
      </c>
      <c r="F11861" s="55" t="s">
        <v>4651</v>
      </c>
      <c r="G11861" s="55" t="s">
        <v>40229</v>
      </c>
      <c r="H11861" s="55">
        <v>0</v>
      </c>
    </row>
    <row r="11862" spans="1:8" ht="12.5" customHeight="1">
      <c r="A11862" s="55">
        <v>19385</v>
      </c>
      <c r="B11862" s="55">
        <v>8</v>
      </c>
      <c r="C11862" s="55" t="s">
        <v>40230</v>
      </c>
      <c r="D11862" s="55" t="s">
        <v>4649</v>
      </c>
      <c r="E11862" s="55" t="s">
        <v>40231</v>
      </c>
      <c r="F11862" s="55" t="s">
        <v>4651</v>
      </c>
      <c r="G11862" s="55" t="s">
        <v>40232</v>
      </c>
      <c r="H11862" s="55">
        <v>0</v>
      </c>
    </row>
    <row r="11863" spans="1:8" ht="12.5" customHeight="1">
      <c r="A11863" s="55">
        <v>19931</v>
      </c>
      <c r="B11863" s="55">
        <v>8</v>
      </c>
      <c r="C11863" s="55" t="s">
        <v>40233</v>
      </c>
      <c r="D11863" s="55" t="s">
        <v>4649</v>
      </c>
      <c r="E11863" s="55" t="s">
        <v>40234</v>
      </c>
      <c r="F11863" s="55" t="s">
        <v>4651</v>
      </c>
      <c r="G11863" s="55" t="s">
        <v>40235</v>
      </c>
      <c r="H11863" s="55">
        <v>0</v>
      </c>
    </row>
    <row r="11864" spans="1:8" ht="12.5" customHeight="1">
      <c r="A11864" s="55">
        <v>20056</v>
      </c>
      <c r="B11864" s="55">
        <v>8</v>
      </c>
      <c r="C11864" s="55" t="s">
        <v>40236</v>
      </c>
      <c r="D11864" s="55" t="s">
        <v>4649</v>
      </c>
      <c r="E11864" s="55" t="s">
        <v>40237</v>
      </c>
      <c r="F11864" s="55" t="s">
        <v>4651</v>
      </c>
      <c r="G11864" s="55" t="s">
        <v>40238</v>
      </c>
      <c r="H11864" s="55">
        <v>0</v>
      </c>
    </row>
    <row r="11865" spans="1:8" ht="12.5" customHeight="1">
      <c r="A11865" s="55">
        <v>21115</v>
      </c>
      <c r="B11865" s="55">
        <v>8</v>
      </c>
      <c r="C11865" s="55" t="s">
        <v>40239</v>
      </c>
      <c r="D11865" s="55" t="s">
        <v>4649</v>
      </c>
      <c r="E11865" s="55" t="s">
        <v>40240</v>
      </c>
      <c r="F11865" s="55" t="s">
        <v>4651</v>
      </c>
      <c r="G11865" s="55" t="s">
        <v>40241</v>
      </c>
      <c r="H11865" s="55">
        <v>0</v>
      </c>
    </row>
    <row r="11866" spans="1:8" ht="12.5" customHeight="1">
      <c r="A11866" s="55">
        <v>22519</v>
      </c>
      <c r="B11866" s="55">
        <v>8</v>
      </c>
      <c r="C11866" s="55" t="s">
        <v>40242</v>
      </c>
      <c r="D11866" s="55" t="s">
        <v>4649</v>
      </c>
      <c r="E11866" s="55" t="s">
        <v>40243</v>
      </c>
      <c r="F11866" s="55" t="s">
        <v>4651</v>
      </c>
      <c r="G11866" s="55" t="s">
        <v>40244</v>
      </c>
      <c r="H11866" s="55">
        <v>0</v>
      </c>
    </row>
    <row r="11867" spans="1:8" ht="12.5" customHeight="1">
      <c r="A11867" s="55">
        <v>22615</v>
      </c>
      <c r="B11867" s="55">
        <v>8</v>
      </c>
      <c r="C11867" s="55" t="s">
        <v>40245</v>
      </c>
      <c r="D11867" s="55" t="s">
        <v>4649</v>
      </c>
      <c r="E11867" s="55" t="s">
        <v>40246</v>
      </c>
      <c r="F11867" s="55" t="s">
        <v>4651</v>
      </c>
      <c r="G11867" s="55" t="s">
        <v>40247</v>
      </c>
      <c r="H11867" s="55">
        <v>0</v>
      </c>
    </row>
    <row r="11868" spans="1:8" ht="12.5" customHeight="1">
      <c r="A11868" s="55">
        <v>22706</v>
      </c>
      <c r="B11868" s="55">
        <v>8</v>
      </c>
      <c r="C11868" s="55" t="s">
        <v>40248</v>
      </c>
      <c r="D11868" s="55" t="s">
        <v>4649</v>
      </c>
      <c r="E11868" s="55" t="s">
        <v>40249</v>
      </c>
      <c r="F11868" s="55" t="s">
        <v>4651</v>
      </c>
      <c r="G11868" s="55" t="s">
        <v>40250</v>
      </c>
      <c r="H11868" s="55">
        <v>0</v>
      </c>
    </row>
    <row r="11869" spans="1:8" ht="12.5" customHeight="1">
      <c r="A11869" s="55">
        <v>23952</v>
      </c>
      <c r="B11869" s="55">
        <v>8</v>
      </c>
      <c r="C11869" s="55" t="s">
        <v>40251</v>
      </c>
      <c r="D11869" s="55" t="s">
        <v>4649</v>
      </c>
      <c r="E11869" s="55" t="s">
        <v>40252</v>
      </c>
      <c r="F11869" s="55" t="s">
        <v>4651</v>
      </c>
      <c r="G11869" s="55" t="s">
        <v>40253</v>
      </c>
      <c r="H11869" s="55">
        <v>0</v>
      </c>
    </row>
    <row r="11870" spans="1:8" ht="12.5" customHeight="1">
      <c r="A11870" s="55">
        <v>25144</v>
      </c>
      <c r="B11870" s="55">
        <v>8</v>
      </c>
      <c r="C11870" s="55" t="s">
        <v>40254</v>
      </c>
      <c r="D11870" s="55" t="s">
        <v>4649</v>
      </c>
      <c r="E11870" s="55" t="s">
        <v>40255</v>
      </c>
      <c r="F11870" s="55" t="s">
        <v>4651</v>
      </c>
      <c r="G11870" s="55" t="s">
        <v>40256</v>
      </c>
      <c r="H11870" s="55">
        <v>0</v>
      </c>
    </row>
    <row r="11871" spans="1:8" ht="12.5" customHeight="1">
      <c r="A11871" s="55">
        <v>25671</v>
      </c>
      <c r="B11871" s="55">
        <v>8</v>
      </c>
      <c r="C11871" s="55" t="s">
        <v>40257</v>
      </c>
      <c r="D11871" s="55" t="s">
        <v>4649</v>
      </c>
      <c r="E11871" s="55" t="s">
        <v>40258</v>
      </c>
      <c r="F11871" s="55" t="s">
        <v>4651</v>
      </c>
      <c r="G11871" s="55" t="s">
        <v>40259</v>
      </c>
      <c r="H11871" s="55">
        <v>0</v>
      </c>
    </row>
    <row r="11872" spans="1:8" ht="12.5" customHeight="1">
      <c r="A11872" s="55">
        <v>26396</v>
      </c>
      <c r="B11872" s="55">
        <v>8</v>
      </c>
      <c r="C11872" s="55" t="s">
        <v>40260</v>
      </c>
      <c r="D11872" s="55" t="s">
        <v>4649</v>
      </c>
      <c r="E11872" s="55" t="s">
        <v>40261</v>
      </c>
      <c r="F11872" s="55" t="s">
        <v>4651</v>
      </c>
      <c r="G11872" s="55" t="s">
        <v>40262</v>
      </c>
      <c r="H11872" s="55">
        <v>0</v>
      </c>
    </row>
    <row r="11873" spans="1:8" ht="12.5" customHeight="1">
      <c r="A11873" s="55">
        <v>27930</v>
      </c>
      <c r="B11873" s="55">
        <v>8</v>
      </c>
      <c r="C11873" s="55" t="s">
        <v>40263</v>
      </c>
      <c r="D11873" s="55" t="s">
        <v>4649</v>
      </c>
      <c r="E11873" s="55" t="s">
        <v>40264</v>
      </c>
      <c r="F11873" s="55" t="s">
        <v>4651</v>
      </c>
      <c r="G11873" s="55" t="s">
        <v>40265</v>
      </c>
      <c r="H11873" s="55">
        <v>0</v>
      </c>
    </row>
    <row r="11874" spans="1:8" ht="12.5" customHeight="1">
      <c r="A11874" s="55">
        <v>29398</v>
      </c>
      <c r="B11874" s="55">
        <v>8</v>
      </c>
      <c r="C11874" s="55" t="s">
        <v>40266</v>
      </c>
      <c r="D11874" s="55" t="s">
        <v>4649</v>
      </c>
      <c r="E11874" s="55" t="s">
        <v>40267</v>
      </c>
      <c r="F11874" s="55" t="s">
        <v>4651</v>
      </c>
      <c r="G11874" s="55" t="s">
        <v>40268</v>
      </c>
      <c r="H11874" s="55">
        <v>0</v>
      </c>
    </row>
    <row r="11875" spans="1:8" ht="12.5" customHeight="1">
      <c r="A11875" s="55">
        <v>29409</v>
      </c>
      <c r="B11875" s="55">
        <v>8</v>
      </c>
      <c r="C11875" s="55" t="s">
        <v>40269</v>
      </c>
      <c r="D11875" s="55" t="s">
        <v>4649</v>
      </c>
      <c r="E11875" s="55" t="s">
        <v>40270</v>
      </c>
      <c r="F11875" s="55" t="s">
        <v>4651</v>
      </c>
      <c r="G11875" s="55" t="s">
        <v>40271</v>
      </c>
      <c r="H11875" s="55">
        <v>0</v>
      </c>
    </row>
    <row r="11876" spans="1:8" ht="12.5" customHeight="1">
      <c r="A11876" s="55">
        <v>29475</v>
      </c>
      <c r="B11876" s="55">
        <v>8</v>
      </c>
      <c r="C11876" s="55" t="s">
        <v>40272</v>
      </c>
      <c r="D11876" s="55" t="s">
        <v>4649</v>
      </c>
      <c r="E11876" s="55" t="s">
        <v>40273</v>
      </c>
      <c r="F11876" s="55" t="s">
        <v>4651</v>
      </c>
      <c r="G11876" s="55" t="s">
        <v>40274</v>
      </c>
      <c r="H11876" s="55">
        <v>0</v>
      </c>
    </row>
    <row r="11877" spans="1:8" ht="12.5" customHeight="1">
      <c r="A11877" s="55">
        <v>11373</v>
      </c>
      <c r="B11877" s="55">
        <v>8</v>
      </c>
      <c r="C11877" s="55" t="s">
        <v>40275</v>
      </c>
      <c r="D11877" s="55" t="s">
        <v>4649</v>
      </c>
      <c r="E11877" s="55" t="s">
        <v>40276</v>
      </c>
      <c r="F11877" s="55" t="s">
        <v>4651</v>
      </c>
      <c r="G11877" s="55" t="s">
        <v>40277</v>
      </c>
      <c r="H11877" s="55">
        <v>0</v>
      </c>
    </row>
    <row r="11878" spans="1:8" ht="12.5" customHeight="1">
      <c r="A11878" s="55">
        <v>11386</v>
      </c>
      <c r="B11878" s="55">
        <v>8</v>
      </c>
      <c r="C11878" s="55" t="s">
        <v>40278</v>
      </c>
      <c r="D11878" s="55" t="s">
        <v>4649</v>
      </c>
      <c r="E11878" s="55" t="s">
        <v>40279</v>
      </c>
      <c r="F11878" s="55" t="s">
        <v>4651</v>
      </c>
      <c r="G11878" s="55" t="s">
        <v>40280</v>
      </c>
      <c r="H11878" s="55">
        <v>0</v>
      </c>
    </row>
    <row r="11879" spans="1:8" ht="12.5" customHeight="1">
      <c r="A11879" s="55">
        <v>12218</v>
      </c>
      <c r="B11879" s="55">
        <v>8</v>
      </c>
      <c r="C11879" s="55" t="s">
        <v>40281</v>
      </c>
      <c r="D11879" s="55" t="s">
        <v>4649</v>
      </c>
      <c r="E11879" s="55" t="s">
        <v>40282</v>
      </c>
      <c r="F11879" s="55" t="s">
        <v>4651</v>
      </c>
      <c r="G11879" s="55" t="s">
        <v>40283</v>
      </c>
      <c r="H11879" s="55">
        <v>0</v>
      </c>
    </row>
    <row r="11880" spans="1:8" ht="12.5" customHeight="1">
      <c r="A11880" s="55">
        <v>12535</v>
      </c>
      <c r="B11880" s="55">
        <v>8</v>
      </c>
      <c r="C11880" s="55" t="s">
        <v>40284</v>
      </c>
      <c r="D11880" s="55" t="s">
        <v>4649</v>
      </c>
      <c r="E11880" s="55" t="s">
        <v>40285</v>
      </c>
      <c r="F11880" s="55" t="s">
        <v>4651</v>
      </c>
      <c r="G11880" s="55" t="s">
        <v>40286</v>
      </c>
      <c r="H11880" s="55">
        <v>0</v>
      </c>
    </row>
    <row r="11881" spans="1:8" ht="12.5" customHeight="1">
      <c r="A11881" s="55">
        <v>12538</v>
      </c>
      <c r="B11881" s="55">
        <v>8</v>
      </c>
      <c r="C11881" s="55" t="s">
        <v>40287</v>
      </c>
      <c r="D11881" s="55" t="s">
        <v>4649</v>
      </c>
      <c r="E11881" s="55" t="s">
        <v>40288</v>
      </c>
      <c r="F11881" s="55" t="s">
        <v>4651</v>
      </c>
      <c r="G11881" s="55" t="s">
        <v>40289</v>
      </c>
      <c r="H11881" s="55">
        <v>0</v>
      </c>
    </row>
    <row r="11882" spans="1:8" ht="12.5" customHeight="1">
      <c r="A11882" s="55">
        <v>12801</v>
      </c>
      <c r="B11882" s="55">
        <v>8</v>
      </c>
      <c r="C11882" s="55" t="s">
        <v>40290</v>
      </c>
      <c r="D11882" s="55" t="s">
        <v>4649</v>
      </c>
      <c r="E11882" s="55" t="s">
        <v>40291</v>
      </c>
      <c r="F11882" s="55" t="s">
        <v>4651</v>
      </c>
      <c r="G11882" s="55" t="s">
        <v>40292</v>
      </c>
      <c r="H11882" s="55">
        <v>0</v>
      </c>
    </row>
    <row r="11883" spans="1:8" ht="12.5" customHeight="1">
      <c r="A11883" s="55">
        <v>13258</v>
      </c>
      <c r="B11883" s="55">
        <v>8</v>
      </c>
      <c r="C11883" s="55" t="s">
        <v>40293</v>
      </c>
      <c r="D11883" s="55" t="s">
        <v>4649</v>
      </c>
      <c r="E11883" s="55" t="s">
        <v>40294</v>
      </c>
      <c r="F11883" s="55" t="s">
        <v>4651</v>
      </c>
      <c r="G11883" s="55" t="s">
        <v>40295</v>
      </c>
      <c r="H11883" s="55">
        <v>0</v>
      </c>
    </row>
    <row r="11884" spans="1:8" ht="12.5" customHeight="1">
      <c r="A11884" s="55">
        <v>13261</v>
      </c>
      <c r="B11884" s="55">
        <v>8</v>
      </c>
      <c r="C11884" s="55" t="s">
        <v>40296</v>
      </c>
      <c r="D11884" s="55" t="s">
        <v>4649</v>
      </c>
      <c r="E11884" s="55" t="s">
        <v>40297</v>
      </c>
      <c r="F11884" s="55" t="s">
        <v>4651</v>
      </c>
      <c r="G11884" s="55" t="s">
        <v>40298</v>
      </c>
      <c r="H11884" s="55">
        <v>0</v>
      </c>
    </row>
    <row r="11885" spans="1:8" ht="12.5" customHeight="1">
      <c r="A11885" s="55">
        <v>14153</v>
      </c>
      <c r="B11885" s="55">
        <v>8</v>
      </c>
      <c r="C11885" s="55" t="s">
        <v>40299</v>
      </c>
      <c r="D11885" s="55" t="s">
        <v>4649</v>
      </c>
      <c r="E11885" s="55" t="s">
        <v>40300</v>
      </c>
      <c r="F11885" s="55" t="s">
        <v>4651</v>
      </c>
      <c r="G11885" s="55" t="s">
        <v>40301</v>
      </c>
      <c r="H11885" s="55">
        <v>0</v>
      </c>
    </row>
    <row r="11886" spans="1:8" ht="12.5" customHeight="1">
      <c r="A11886" s="55">
        <v>14715</v>
      </c>
      <c r="B11886" s="55">
        <v>8</v>
      </c>
      <c r="C11886" s="55" t="s">
        <v>40302</v>
      </c>
      <c r="D11886" s="55" t="s">
        <v>4649</v>
      </c>
      <c r="E11886" s="55" t="s">
        <v>40303</v>
      </c>
      <c r="F11886" s="55" t="s">
        <v>4651</v>
      </c>
      <c r="G11886" s="55" t="s">
        <v>40304</v>
      </c>
      <c r="H11886" s="55">
        <v>0</v>
      </c>
    </row>
    <row r="11887" spans="1:8" ht="12.5" customHeight="1">
      <c r="A11887" s="55">
        <v>14795</v>
      </c>
      <c r="B11887" s="55">
        <v>8</v>
      </c>
      <c r="C11887" s="55" t="s">
        <v>40305</v>
      </c>
      <c r="D11887" s="55" t="s">
        <v>4649</v>
      </c>
      <c r="E11887" s="55" t="s">
        <v>40306</v>
      </c>
      <c r="F11887" s="55" t="s">
        <v>4651</v>
      </c>
      <c r="G11887" s="55" t="s">
        <v>40307</v>
      </c>
      <c r="H11887" s="55">
        <v>0</v>
      </c>
    </row>
    <row r="11888" spans="1:8" ht="12.5" customHeight="1">
      <c r="A11888" s="55">
        <v>15050</v>
      </c>
      <c r="B11888" s="55">
        <v>8</v>
      </c>
      <c r="C11888" s="55" t="s">
        <v>40308</v>
      </c>
      <c r="D11888" s="55" t="s">
        <v>4649</v>
      </c>
      <c r="E11888" s="55" t="s">
        <v>40309</v>
      </c>
      <c r="F11888" s="55" t="s">
        <v>4651</v>
      </c>
      <c r="G11888" s="55" t="s">
        <v>40310</v>
      </c>
      <c r="H11888" s="55">
        <v>0</v>
      </c>
    </row>
    <row r="11889" spans="1:8" ht="12.5" customHeight="1">
      <c r="A11889" s="55">
        <v>15656</v>
      </c>
      <c r="B11889" s="55">
        <v>8</v>
      </c>
      <c r="C11889" s="55" t="s">
        <v>40311</v>
      </c>
      <c r="D11889" s="55" t="s">
        <v>4649</v>
      </c>
      <c r="E11889" s="55" t="s">
        <v>40312</v>
      </c>
      <c r="F11889" s="55" t="s">
        <v>4651</v>
      </c>
      <c r="G11889" s="55" t="s">
        <v>40313</v>
      </c>
      <c r="H11889" s="55">
        <v>0</v>
      </c>
    </row>
    <row r="11890" spans="1:8" ht="12.5" customHeight="1">
      <c r="A11890" s="55">
        <v>15698</v>
      </c>
      <c r="B11890" s="55">
        <v>8</v>
      </c>
      <c r="C11890" s="55" t="s">
        <v>40314</v>
      </c>
      <c r="D11890" s="55" t="s">
        <v>4649</v>
      </c>
      <c r="E11890" s="55" t="s">
        <v>40315</v>
      </c>
      <c r="F11890" s="55" t="s">
        <v>4651</v>
      </c>
      <c r="G11890" s="55" t="s">
        <v>40316</v>
      </c>
      <c r="H11890" s="55">
        <v>0</v>
      </c>
    </row>
    <row r="11891" spans="1:8" ht="12.5" customHeight="1">
      <c r="A11891" s="55">
        <v>16049</v>
      </c>
      <c r="B11891" s="55">
        <v>8</v>
      </c>
      <c r="C11891" s="55" t="s">
        <v>40317</v>
      </c>
      <c r="D11891" s="55" t="s">
        <v>4649</v>
      </c>
      <c r="E11891" s="55" t="s">
        <v>40318</v>
      </c>
      <c r="F11891" s="55" t="s">
        <v>4651</v>
      </c>
      <c r="G11891" s="55" t="s">
        <v>40319</v>
      </c>
      <c r="H11891" s="55">
        <v>0</v>
      </c>
    </row>
    <row r="11892" spans="1:8" ht="12.5" customHeight="1">
      <c r="A11892" s="55">
        <v>16057</v>
      </c>
      <c r="B11892" s="55">
        <v>8</v>
      </c>
      <c r="C11892" s="55" t="s">
        <v>40320</v>
      </c>
      <c r="D11892" s="55" t="s">
        <v>4649</v>
      </c>
      <c r="E11892" s="55" t="s">
        <v>40321</v>
      </c>
      <c r="F11892" s="55" t="s">
        <v>4651</v>
      </c>
      <c r="G11892" s="55" t="s">
        <v>40322</v>
      </c>
      <c r="H11892" s="55">
        <v>0</v>
      </c>
    </row>
    <row r="11893" spans="1:8" ht="12.5" customHeight="1">
      <c r="A11893" s="55">
        <v>17107</v>
      </c>
      <c r="B11893" s="55">
        <v>8</v>
      </c>
      <c r="C11893" s="55" t="s">
        <v>40323</v>
      </c>
      <c r="D11893" s="55" t="s">
        <v>4649</v>
      </c>
      <c r="E11893" s="55" t="s">
        <v>40324</v>
      </c>
      <c r="F11893" s="55" t="s">
        <v>4651</v>
      </c>
      <c r="G11893" s="55" t="s">
        <v>40325</v>
      </c>
      <c r="H11893" s="55">
        <v>0</v>
      </c>
    </row>
    <row r="11894" spans="1:8" ht="12.5" customHeight="1">
      <c r="A11894" s="55">
        <v>17746</v>
      </c>
      <c r="B11894" s="55">
        <v>8</v>
      </c>
      <c r="C11894" s="55" t="s">
        <v>40326</v>
      </c>
      <c r="D11894" s="55" t="s">
        <v>4649</v>
      </c>
      <c r="E11894" s="55" t="s">
        <v>40327</v>
      </c>
      <c r="F11894" s="55" t="s">
        <v>4651</v>
      </c>
      <c r="G11894" s="55" t="s">
        <v>40328</v>
      </c>
      <c r="H11894" s="55">
        <v>0</v>
      </c>
    </row>
    <row r="11895" spans="1:8" ht="12.5" customHeight="1">
      <c r="A11895" s="55">
        <v>17853</v>
      </c>
      <c r="B11895" s="55">
        <v>8</v>
      </c>
      <c r="C11895" s="55" t="s">
        <v>40329</v>
      </c>
      <c r="D11895" s="55" t="s">
        <v>4649</v>
      </c>
      <c r="E11895" s="55" t="s">
        <v>40330</v>
      </c>
      <c r="F11895" s="55" t="s">
        <v>4651</v>
      </c>
      <c r="G11895" s="55" t="s">
        <v>40331</v>
      </c>
      <c r="H11895" s="55">
        <v>0</v>
      </c>
    </row>
    <row r="11896" spans="1:8" ht="12.5" customHeight="1">
      <c r="A11896" s="55">
        <v>17985</v>
      </c>
      <c r="B11896" s="55">
        <v>8</v>
      </c>
      <c r="C11896" s="55" t="s">
        <v>40332</v>
      </c>
      <c r="D11896" s="55" t="s">
        <v>4649</v>
      </c>
      <c r="E11896" s="55" t="s">
        <v>40333</v>
      </c>
      <c r="F11896" s="55" t="s">
        <v>4651</v>
      </c>
      <c r="G11896" s="55" t="s">
        <v>40334</v>
      </c>
      <c r="H11896" s="55">
        <v>0</v>
      </c>
    </row>
    <row r="11897" spans="1:8" ht="12.5" customHeight="1">
      <c r="A11897" s="55">
        <v>18020</v>
      </c>
      <c r="B11897" s="55">
        <v>8</v>
      </c>
      <c r="C11897" s="55" t="s">
        <v>40335</v>
      </c>
      <c r="D11897" s="55" t="s">
        <v>4649</v>
      </c>
      <c r="E11897" s="55" t="s">
        <v>40336</v>
      </c>
      <c r="F11897" s="55" t="s">
        <v>4651</v>
      </c>
      <c r="G11897" s="55" t="s">
        <v>40337</v>
      </c>
      <c r="H11897" s="55">
        <v>0</v>
      </c>
    </row>
    <row r="11898" spans="1:8" ht="12.5" customHeight="1">
      <c r="A11898" s="55">
        <v>18180</v>
      </c>
      <c r="B11898" s="55">
        <v>8</v>
      </c>
      <c r="C11898" s="55" t="s">
        <v>40338</v>
      </c>
      <c r="D11898" s="55" t="s">
        <v>4649</v>
      </c>
      <c r="E11898" s="55" t="s">
        <v>40339</v>
      </c>
      <c r="F11898" s="55" t="s">
        <v>4651</v>
      </c>
      <c r="G11898" s="55" t="s">
        <v>40340</v>
      </c>
      <c r="H11898" s="55">
        <v>0</v>
      </c>
    </row>
    <row r="11899" spans="1:8" ht="12.5" customHeight="1">
      <c r="A11899" s="55">
        <v>19067</v>
      </c>
      <c r="B11899" s="55">
        <v>8</v>
      </c>
      <c r="C11899" s="55" t="s">
        <v>40341</v>
      </c>
      <c r="D11899" s="55" t="s">
        <v>4649</v>
      </c>
      <c r="E11899" s="55" t="s">
        <v>40342</v>
      </c>
      <c r="F11899" s="55" t="s">
        <v>4651</v>
      </c>
      <c r="G11899" s="55" t="s">
        <v>40343</v>
      </c>
      <c r="H11899" s="55">
        <v>0</v>
      </c>
    </row>
    <row r="11900" spans="1:8" ht="12.5" customHeight="1">
      <c r="A11900" s="55">
        <v>19285</v>
      </c>
      <c r="B11900" s="55">
        <v>8</v>
      </c>
      <c r="C11900" s="55" t="s">
        <v>40344</v>
      </c>
      <c r="D11900" s="55" t="s">
        <v>4649</v>
      </c>
      <c r="E11900" s="55" t="s">
        <v>40345</v>
      </c>
      <c r="F11900" s="55" t="s">
        <v>4651</v>
      </c>
      <c r="G11900" s="55" t="s">
        <v>40346</v>
      </c>
      <c r="H11900" s="55">
        <v>0</v>
      </c>
    </row>
    <row r="11901" spans="1:8" ht="12.5" customHeight="1">
      <c r="A11901" s="55">
        <v>21666</v>
      </c>
      <c r="B11901" s="55">
        <v>8</v>
      </c>
      <c r="C11901" s="55" t="s">
        <v>40347</v>
      </c>
      <c r="D11901" s="55" t="s">
        <v>4649</v>
      </c>
      <c r="E11901" s="55" t="s">
        <v>40348</v>
      </c>
      <c r="F11901" s="55" t="s">
        <v>4651</v>
      </c>
      <c r="G11901" s="55" t="s">
        <v>40349</v>
      </c>
      <c r="H11901" s="55">
        <v>0</v>
      </c>
    </row>
    <row r="11902" spans="1:8" ht="12.5" customHeight="1">
      <c r="A11902" s="55">
        <v>22390</v>
      </c>
      <c r="B11902" s="55">
        <v>8</v>
      </c>
      <c r="C11902" s="55" t="s">
        <v>40350</v>
      </c>
      <c r="D11902" s="55" t="s">
        <v>4649</v>
      </c>
      <c r="E11902" s="55" t="s">
        <v>40351</v>
      </c>
      <c r="F11902" s="55" t="s">
        <v>4651</v>
      </c>
      <c r="G11902" s="55" t="s">
        <v>40352</v>
      </c>
      <c r="H11902" s="55">
        <v>0</v>
      </c>
    </row>
    <row r="11903" spans="1:8" ht="12.5" customHeight="1">
      <c r="A11903" s="55">
        <v>22508</v>
      </c>
      <c r="B11903" s="55">
        <v>8</v>
      </c>
      <c r="C11903" s="55" t="s">
        <v>40353</v>
      </c>
      <c r="D11903" s="55" t="s">
        <v>4649</v>
      </c>
      <c r="E11903" s="55" t="s">
        <v>40354</v>
      </c>
      <c r="F11903" s="55" t="s">
        <v>4651</v>
      </c>
      <c r="G11903" s="55" t="s">
        <v>40355</v>
      </c>
      <c r="H11903" s="55">
        <v>0</v>
      </c>
    </row>
    <row r="11904" spans="1:8" ht="12.5" customHeight="1">
      <c r="A11904" s="55">
        <v>22565</v>
      </c>
      <c r="B11904" s="55">
        <v>8</v>
      </c>
      <c r="C11904" s="55" t="s">
        <v>40356</v>
      </c>
      <c r="D11904" s="55" t="s">
        <v>4649</v>
      </c>
      <c r="E11904" s="55" t="s">
        <v>40357</v>
      </c>
      <c r="F11904" s="55" t="s">
        <v>4651</v>
      </c>
      <c r="G11904" s="55" t="s">
        <v>40358</v>
      </c>
      <c r="H11904" s="55">
        <v>0</v>
      </c>
    </row>
    <row r="11905" spans="1:8" ht="12.5" customHeight="1">
      <c r="A11905" s="55">
        <v>23634</v>
      </c>
      <c r="B11905" s="55">
        <v>8</v>
      </c>
      <c r="C11905" s="55" t="s">
        <v>40359</v>
      </c>
      <c r="D11905" s="55" t="s">
        <v>4649</v>
      </c>
      <c r="E11905" s="55" t="s">
        <v>40360</v>
      </c>
      <c r="F11905" s="55" t="s">
        <v>4651</v>
      </c>
      <c r="G11905" s="55" t="s">
        <v>40361</v>
      </c>
      <c r="H11905" s="55">
        <v>0</v>
      </c>
    </row>
    <row r="11906" spans="1:8" ht="12.5" customHeight="1">
      <c r="A11906" s="55">
        <v>23921</v>
      </c>
      <c r="B11906" s="55">
        <v>8</v>
      </c>
      <c r="C11906" s="55" t="s">
        <v>40362</v>
      </c>
      <c r="D11906" s="55" t="s">
        <v>4649</v>
      </c>
      <c r="E11906" s="55" t="s">
        <v>40363</v>
      </c>
      <c r="F11906" s="55" t="s">
        <v>4651</v>
      </c>
      <c r="G11906" s="55" t="s">
        <v>40364</v>
      </c>
      <c r="H11906" s="55">
        <v>0</v>
      </c>
    </row>
    <row r="11907" spans="1:8" ht="12.5" customHeight="1">
      <c r="A11907" s="55">
        <v>24838</v>
      </c>
      <c r="B11907" s="55">
        <v>8</v>
      </c>
      <c r="C11907" s="55" t="s">
        <v>40365</v>
      </c>
      <c r="D11907" s="55" t="s">
        <v>4649</v>
      </c>
      <c r="E11907" s="55" t="s">
        <v>40366</v>
      </c>
      <c r="F11907" s="55" t="s">
        <v>4651</v>
      </c>
      <c r="G11907" s="55" t="s">
        <v>40367</v>
      </c>
      <c r="H11907" s="55">
        <v>0</v>
      </c>
    </row>
    <row r="11908" spans="1:8" ht="12.5" customHeight="1">
      <c r="A11908" s="55">
        <v>25323</v>
      </c>
      <c r="B11908" s="55">
        <v>8</v>
      </c>
      <c r="C11908" s="55" t="s">
        <v>40368</v>
      </c>
      <c r="D11908" s="55" t="s">
        <v>4649</v>
      </c>
      <c r="E11908" s="55" t="s">
        <v>40369</v>
      </c>
      <c r="F11908" s="55" t="s">
        <v>4651</v>
      </c>
      <c r="G11908" s="55" t="s">
        <v>40370</v>
      </c>
      <c r="H11908" s="55">
        <v>0</v>
      </c>
    </row>
    <row r="11909" spans="1:8" ht="12.5" customHeight="1">
      <c r="A11909" s="55">
        <v>25720</v>
      </c>
      <c r="B11909" s="55">
        <v>8</v>
      </c>
      <c r="C11909" s="55" t="s">
        <v>40371</v>
      </c>
      <c r="D11909" s="55" t="s">
        <v>4649</v>
      </c>
      <c r="E11909" s="55" t="s">
        <v>40372</v>
      </c>
      <c r="F11909" s="55" t="s">
        <v>4651</v>
      </c>
      <c r="G11909" s="55" t="s">
        <v>40373</v>
      </c>
      <c r="H11909" s="55">
        <v>0</v>
      </c>
    </row>
    <row r="11910" spans="1:8" ht="12.5" customHeight="1">
      <c r="A11910" s="55">
        <v>25769</v>
      </c>
      <c r="B11910" s="55">
        <v>8</v>
      </c>
      <c r="C11910" s="55" t="s">
        <v>40374</v>
      </c>
      <c r="D11910" s="55" t="s">
        <v>4649</v>
      </c>
      <c r="E11910" s="55" t="s">
        <v>40375</v>
      </c>
      <c r="F11910" s="55" t="s">
        <v>4651</v>
      </c>
      <c r="G11910" s="55" t="s">
        <v>40376</v>
      </c>
      <c r="H11910" s="55">
        <v>0</v>
      </c>
    </row>
    <row r="11911" spans="1:8" ht="12.5" customHeight="1">
      <c r="A11911" s="55">
        <v>26988</v>
      </c>
      <c r="B11911" s="55">
        <v>8</v>
      </c>
      <c r="C11911" s="55" t="s">
        <v>40377</v>
      </c>
      <c r="D11911" s="55" t="s">
        <v>4649</v>
      </c>
      <c r="E11911" s="55" t="s">
        <v>40378</v>
      </c>
      <c r="F11911" s="55" t="s">
        <v>4651</v>
      </c>
      <c r="G11911" s="55" t="s">
        <v>40379</v>
      </c>
      <c r="H11911" s="55">
        <v>0</v>
      </c>
    </row>
    <row r="11912" spans="1:8" ht="12.5" customHeight="1">
      <c r="A11912" s="55">
        <v>27798</v>
      </c>
      <c r="B11912" s="55">
        <v>8</v>
      </c>
      <c r="C11912" s="55" t="s">
        <v>40380</v>
      </c>
      <c r="D11912" s="55" t="s">
        <v>4649</v>
      </c>
      <c r="E11912" s="55" t="s">
        <v>40381</v>
      </c>
      <c r="F11912" s="55" t="s">
        <v>4651</v>
      </c>
      <c r="G11912" s="55" t="s">
        <v>40382</v>
      </c>
      <c r="H11912" s="55">
        <v>0</v>
      </c>
    </row>
    <row r="11913" spans="1:8" ht="12.5" customHeight="1">
      <c r="A11913" s="55">
        <v>27838</v>
      </c>
      <c r="B11913" s="55">
        <v>8</v>
      </c>
      <c r="C11913" s="55" t="s">
        <v>40383</v>
      </c>
      <c r="D11913" s="55" t="s">
        <v>4649</v>
      </c>
      <c r="E11913" s="55" t="s">
        <v>40384</v>
      </c>
      <c r="F11913" s="55" t="s">
        <v>4651</v>
      </c>
      <c r="G11913" s="55" t="s">
        <v>40385</v>
      </c>
      <c r="H11913" s="55">
        <v>0</v>
      </c>
    </row>
    <row r="11914" spans="1:8" ht="12.5" customHeight="1">
      <c r="A11914" s="55">
        <v>13560</v>
      </c>
      <c r="B11914" s="55">
        <v>8</v>
      </c>
      <c r="C11914" s="55" t="s">
        <v>40386</v>
      </c>
      <c r="D11914" s="55" t="s">
        <v>4649</v>
      </c>
      <c r="E11914" s="55" t="s">
        <v>40387</v>
      </c>
      <c r="F11914" s="55" t="s">
        <v>4651</v>
      </c>
      <c r="G11914" s="55" t="s">
        <v>40388</v>
      </c>
      <c r="H11914" s="55">
        <v>0</v>
      </c>
    </row>
    <row r="11915" spans="1:8" ht="12.5" customHeight="1">
      <c r="A11915" s="55">
        <v>13587</v>
      </c>
      <c r="B11915" s="55">
        <v>8</v>
      </c>
      <c r="C11915" s="55" t="s">
        <v>40389</v>
      </c>
      <c r="D11915" s="55" t="s">
        <v>4649</v>
      </c>
      <c r="E11915" s="55" t="s">
        <v>40390</v>
      </c>
      <c r="F11915" s="55" t="s">
        <v>4651</v>
      </c>
      <c r="G11915" s="55" t="s">
        <v>40391</v>
      </c>
      <c r="H11915" s="55">
        <v>0</v>
      </c>
    </row>
    <row r="11916" spans="1:8" ht="12.5" customHeight="1">
      <c r="A11916" s="55">
        <v>13770</v>
      </c>
      <c r="B11916" s="55">
        <v>8</v>
      </c>
      <c r="C11916" s="55" t="s">
        <v>40392</v>
      </c>
      <c r="D11916" s="55" t="s">
        <v>4649</v>
      </c>
      <c r="E11916" s="55" t="s">
        <v>40393</v>
      </c>
      <c r="F11916" s="55" t="s">
        <v>4651</v>
      </c>
      <c r="G11916" s="55" t="s">
        <v>40394</v>
      </c>
      <c r="H11916" s="55">
        <v>0</v>
      </c>
    </row>
    <row r="11917" spans="1:8" ht="12.5" customHeight="1">
      <c r="A11917" s="55">
        <v>14149</v>
      </c>
      <c r="B11917" s="55">
        <v>8</v>
      </c>
      <c r="C11917" s="55" t="s">
        <v>40395</v>
      </c>
      <c r="D11917" s="55" t="s">
        <v>4649</v>
      </c>
      <c r="E11917" s="55" t="s">
        <v>40396</v>
      </c>
      <c r="F11917" s="55" t="s">
        <v>4651</v>
      </c>
      <c r="G11917" s="55" t="s">
        <v>40397</v>
      </c>
      <c r="H11917" s="55">
        <v>0</v>
      </c>
    </row>
    <row r="11918" spans="1:8" ht="12.5" customHeight="1">
      <c r="A11918" s="55">
        <v>14197</v>
      </c>
      <c r="B11918" s="55">
        <v>8</v>
      </c>
      <c r="C11918" s="55" t="s">
        <v>40398</v>
      </c>
      <c r="D11918" s="55" t="s">
        <v>4649</v>
      </c>
      <c r="E11918" s="55" t="s">
        <v>40399</v>
      </c>
      <c r="F11918" s="55" t="s">
        <v>4651</v>
      </c>
      <c r="G11918" s="55" t="s">
        <v>40400</v>
      </c>
      <c r="H11918" s="55">
        <v>0</v>
      </c>
    </row>
    <row r="11919" spans="1:8" ht="12.5" customHeight="1">
      <c r="A11919" s="55">
        <v>14688</v>
      </c>
      <c r="B11919" s="55">
        <v>8</v>
      </c>
      <c r="C11919" s="55" t="s">
        <v>40401</v>
      </c>
      <c r="D11919" s="55" t="s">
        <v>4649</v>
      </c>
      <c r="E11919" s="55" t="s">
        <v>40402</v>
      </c>
      <c r="F11919" s="55" t="s">
        <v>4651</v>
      </c>
      <c r="G11919" s="55" t="s">
        <v>40403</v>
      </c>
      <c r="H11919" s="55">
        <v>0</v>
      </c>
    </row>
    <row r="11920" spans="1:8" ht="12.5" customHeight="1">
      <c r="A11920" s="55">
        <v>14835</v>
      </c>
      <c r="B11920" s="55">
        <v>8</v>
      </c>
      <c r="C11920" s="55" t="s">
        <v>40404</v>
      </c>
      <c r="D11920" s="55" t="s">
        <v>4649</v>
      </c>
      <c r="E11920" s="55" t="s">
        <v>40405</v>
      </c>
      <c r="F11920" s="55" t="s">
        <v>4651</v>
      </c>
      <c r="G11920" s="55" t="s">
        <v>40406</v>
      </c>
      <c r="H11920" s="55">
        <v>0</v>
      </c>
    </row>
    <row r="11921" spans="1:8" ht="12.5" customHeight="1">
      <c r="A11921" s="55">
        <v>15113</v>
      </c>
      <c r="B11921" s="55">
        <v>8</v>
      </c>
      <c r="C11921" s="55" t="s">
        <v>40407</v>
      </c>
      <c r="D11921" s="55" t="s">
        <v>4649</v>
      </c>
      <c r="E11921" s="55" t="s">
        <v>40408</v>
      </c>
      <c r="F11921" s="55" t="s">
        <v>4651</v>
      </c>
      <c r="G11921" s="55" t="s">
        <v>40409</v>
      </c>
      <c r="H11921" s="55">
        <v>0</v>
      </c>
    </row>
    <row r="11922" spans="1:8" ht="12.5" customHeight="1">
      <c r="A11922" s="55">
        <v>16196</v>
      </c>
      <c r="B11922" s="55">
        <v>8</v>
      </c>
      <c r="C11922" s="55" t="s">
        <v>40410</v>
      </c>
      <c r="D11922" s="55" t="s">
        <v>4649</v>
      </c>
      <c r="E11922" s="55" t="s">
        <v>40411</v>
      </c>
      <c r="F11922" s="55" t="s">
        <v>4651</v>
      </c>
      <c r="G11922" s="55" t="s">
        <v>40412</v>
      </c>
      <c r="H11922" s="55">
        <v>0</v>
      </c>
    </row>
    <row r="11923" spans="1:8" ht="12.5" customHeight="1">
      <c r="A11923" s="55">
        <v>16284</v>
      </c>
      <c r="B11923" s="55">
        <v>8</v>
      </c>
      <c r="C11923" s="55" t="s">
        <v>40413</v>
      </c>
      <c r="D11923" s="55" t="s">
        <v>4649</v>
      </c>
      <c r="E11923" s="55" t="s">
        <v>40414</v>
      </c>
      <c r="F11923" s="55" t="s">
        <v>4651</v>
      </c>
      <c r="G11923" s="55" t="s">
        <v>40415</v>
      </c>
      <c r="H11923" s="55">
        <v>0</v>
      </c>
    </row>
    <row r="11924" spans="1:8" ht="12.5" customHeight="1">
      <c r="A11924" s="55">
        <v>16549</v>
      </c>
      <c r="B11924" s="55">
        <v>8</v>
      </c>
      <c r="C11924" s="55" t="s">
        <v>40416</v>
      </c>
      <c r="D11924" s="55" t="s">
        <v>4649</v>
      </c>
      <c r="E11924" s="55" t="s">
        <v>40417</v>
      </c>
      <c r="F11924" s="55" t="s">
        <v>4651</v>
      </c>
      <c r="G11924" s="55" t="s">
        <v>40418</v>
      </c>
      <c r="H11924" s="55">
        <v>0</v>
      </c>
    </row>
    <row r="11925" spans="1:8" ht="12.5" customHeight="1">
      <c r="A11925" s="55">
        <v>17761</v>
      </c>
      <c r="B11925" s="55">
        <v>8</v>
      </c>
      <c r="C11925" s="55" t="s">
        <v>40419</v>
      </c>
      <c r="D11925" s="55" t="s">
        <v>4649</v>
      </c>
      <c r="E11925" s="55" t="s">
        <v>40420</v>
      </c>
      <c r="F11925" s="55" t="s">
        <v>4651</v>
      </c>
      <c r="G11925" s="55" t="s">
        <v>40421</v>
      </c>
      <c r="H11925" s="55">
        <v>0</v>
      </c>
    </row>
    <row r="11926" spans="1:8" ht="12.5" customHeight="1">
      <c r="A11926" s="55">
        <v>17764</v>
      </c>
      <c r="B11926" s="55">
        <v>8</v>
      </c>
      <c r="C11926" s="55" t="s">
        <v>40422</v>
      </c>
      <c r="D11926" s="55" t="s">
        <v>4649</v>
      </c>
      <c r="E11926" s="55" t="s">
        <v>40423</v>
      </c>
      <c r="F11926" s="55" t="s">
        <v>4651</v>
      </c>
      <c r="G11926" s="55" t="s">
        <v>40424</v>
      </c>
      <c r="H11926" s="55">
        <v>0</v>
      </c>
    </row>
    <row r="11927" spans="1:8" ht="12.5" customHeight="1">
      <c r="A11927" s="55">
        <v>17984</v>
      </c>
      <c r="B11927" s="55">
        <v>8</v>
      </c>
      <c r="C11927" s="55" t="s">
        <v>40425</v>
      </c>
      <c r="D11927" s="55" t="s">
        <v>4649</v>
      </c>
      <c r="E11927" s="55" t="s">
        <v>40426</v>
      </c>
      <c r="F11927" s="55" t="s">
        <v>4651</v>
      </c>
      <c r="G11927" s="55" t="s">
        <v>40427</v>
      </c>
      <c r="H11927" s="55">
        <v>0</v>
      </c>
    </row>
    <row r="11928" spans="1:8" ht="12.5" customHeight="1">
      <c r="A11928" s="55">
        <v>19331</v>
      </c>
      <c r="B11928" s="55">
        <v>8</v>
      </c>
      <c r="C11928" s="55" t="s">
        <v>40428</v>
      </c>
      <c r="D11928" s="55" t="s">
        <v>4649</v>
      </c>
      <c r="E11928" s="55" t="s">
        <v>40429</v>
      </c>
      <c r="F11928" s="55" t="s">
        <v>4651</v>
      </c>
      <c r="G11928" s="55" t="s">
        <v>40430</v>
      </c>
      <c r="H11928" s="55">
        <v>0</v>
      </c>
    </row>
    <row r="11929" spans="1:8" ht="12.5" customHeight="1">
      <c r="A11929" s="55">
        <v>19415</v>
      </c>
      <c r="B11929" s="55">
        <v>8</v>
      </c>
      <c r="C11929" s="55" t="s">
        <v>40431</v>
      </c>
      <c r="D11929" s="55" t="s">
        <v>4649</v>
      </c>
      <c r="E11929" s="55" t="s">
        <v>40432</v>
      </c>
      <c r="F11929" s="55" t="s">
        <v>4651</v>
      </c>
      <c r="G11929" s="55" t="s">
        <v>40433</v>
      </c>
      <c r="H11929" s="55">
        <v>0</v>
      </c>
    </row>
    <row r="11930" spans="1:8" ht="12.5" customHeight="1">
      <c r="A11930" s="55">
        <v>20556</v>
      </c>
      <c r="B11930" s="55">
        <v>8</v>
      </c>
      <c r="C11930" s="55" t="s">
        <v>40434</v>
      </c>
      <c r="D11930" s="55" t="s">
        <v>4649</v>
      </c>
      <c r="E11930" s="55" t="s">
        <v>40435</v>
      </c>
      <c r="F11930" s="55" t="s">
        <v>4651</v>
      </c>
      <c r="G11930" s="55" t="s">
        <v>40436</v>
      </c>
      <c r="H11930" s="55">
        <v>0</v>
      </c>
    </row>
    <row r="11931" spans="1:8" ht="12.5" customHeight="1">
      <c r="A11931" s="55">
        <v>20723</v>
      </c>
      <c r="B11931" s="55">
        <v>8</v>
      </c>
      <c r="C11931" s="55" t="s">
        <v>40437</v>
      </c>
      <c r="D11931" s="55" t="s">
        <v>4649</v>
      </c>
      <c r="E11931" s="55" t="s">
        <v>40438</v>
      </c>
      <c r="F11931" s="55" t="s">
        <v>4651</v>
      </c>
      <c r="G11931" s="55" t="s">
        <v>40439</v>
      </c>
      <c r="H11931" s="55">
        <v>0</v>
      </c>
    </row>
    <row r="11932" spans="1:8" ht="12.5" customHeight="1">
      <c r="A11932" s="55">
        <v>20896</v>
      </c>
      <c r="B11932" s="55">
        <v>8</v>
      </c>
      <c r="C11932" s="55" t="s">
        <v>40440</v>
      </c>
      <c r="D11932" s="55" t="s">
        <v>4649</v>
      </c>
      <c r="E11932" s="55" t="s">
        <v>40441</v>
      </c>
      <c r="F11932" s="55" t="s">
        <v>4651</v>
      </c>
      <c r="G11932" s="55" t="s">
        <v>40442</v>
      </c>
      <c r="H11932" s="55">
        <v>0</v>
      </c>
    </row>
    <row r="11933" spans="1:8" ht="12.5" customHeight="1">
      <c r="A11933" s="55">
        <v>21032</v>
      </c>
      <c r="B11933" s="55">
        <v>8</v>
      </c>
      <c r="C11933" s="55" t="s">
        <v>40443</v>
      </c>
      <c r="D11933" s="55" t="s">
        <v>4649</v>
      </c>
      <c r="E11933" s="55" t="s">
        <v>40444</v>
      </c>
      <c r="F11933" s="55" t="s">
        <v>4651</v>
      </c>
      <c r="G11933" s="55" t="s">
        <v>40445</v>
      </c>
      <c r="H11933" s="55">
        <v>0</v>
      </c>
    </row>
    <row r="11934" spans="1:8" ht="12.5" customHeight="1">
      <c r="A11934" s="55">
        <v>21055</v>
      </c>
      <c r="B11934" s="55">
        <v>8</v>
      </c>
      <c r="C11934" s="55" t="s">
        <v>40446</v>
      </c>
      <c r="D11934" s="55" t="s">
        <v>4649</v>
      </c>
      <c r="E11934" s="55" t="s">
        <v>40447</v>
      </c>
      <c r="F11934" s="55" t="s">
        <v>4651</v>
      </c>
      <c r="G11934" s="55" t="s">
        <v>40448</v>
      </c>
      <c r="H11934" s="55">
        <v>0</v>
      </c>
    </row>
    <row r="11935" spans="1:8" ht="12.5" customHeight="1">
      <c r="A11935" s="55">
        <v>21528</v>
      </c>
      <c r="B11935" s="55">
        <v>8</v>
      </c>
      <c r="C11935" s="55" t="s">
        <v>40449</v>
      </c>
      <c r="D11935" s="55" t="s">
        <v>4649</v>
      </c>
      <c r="E11935" s="55" t="s">
        <v>40450</v>
      </c>
      <c r="F11935" s="55" t="s">
        <v>4651</v>
      </c>
      <c r="G11935" s="55" t="s">
        <v>40451</v>
      </c>
      <c r="H11935" s="55">
        <v>0</v>
      </c>
    </row>
    <row r="11936" spans="1:8" ht="12.5" customHeight="1">
      <c r="A11936" s="55">
        <v>23602</v>
      </c>
      <c r="B11936" s="55">
        <v>8</v>
      </c>
      <c r="C11936" s="55" t="s">
        <v>40452</v>
      </c>
      <c r="D11936" s="55" t="s">
        <v>4649</v>
      </c>
      <c r="E11936" s="55" t="s">
        <v>40453</v>
      </c>
      <c r="F11936" s="55" t="s">
        <v>4651</v>
      </c>
      <c r="G11936" s="55" t="s">
        <v>40454</v>
      </c>
      <c r="H11936" s="55">
        <v>0</v>
      </c>
    </row>
    <row r="11937" spans="1:8" ht="12.5" customHeight="1">
      <c r="A11937" s="55">
        <v>24879</v>
      </c>
      <c r="B11937" s="55">
        <v>8</v>
      </c>
      <c r="C11937" s="55" t="s">
        <v>40455</v>
      </c>
      <c r="D11937" s="55" t="s">
        <v>4649</v>
      </c>
      <c r="E11937" s="55" t="s">
        <v>40456</v>
      </c>
      <c r="F11937" s="55" t="s">
        <v>4651</v>
      </c>
      <c r="G11937" s="55" t="s">
        <v>40457</v>
      </c>
      <c r="H11937" s="55">
        <v>0</v>
      </c>
    </row>
    <row r="11938" spans="1:8" ht="12.5" customHeight="1">
      <c r="A11938" s="55">
        <v>25302</v>
      </c>
      <c r="B11938" s="55">
        <v>8</v>
      </c>
      <c r="C11938" s="55" t="s">
        <v>40458</v>
      </c>
      <c r="D11938" s="55" t="s">
        <v>4649</v>
      </c>
      <c r="E11938" s="55" t="s">
        <v>40459</v>
      </c>
      <c r="F11938" s="55" t="s">
        <v>4651</v>
      </c>
      <c r="G11938" s="55" t="s">
        <v>40460</v>
      </c>
      <c r="H11938" s="55">
        <v>0</v>
      </c>
    </row>
    <row r="11939" spans="1:8" ht="12.5" customHeight="1">
      <c r="A11939" s="55">
        <v>25541</v>
      </c>
      <c r="B11939" s="55">
        <v>8</v>
      </c>
      <c r="C11939" s="55" t="s">
        <v>40461</v>
      </c>
      <c r="D11939" s="55" t="s">
        <v>4649</v>
      </c>
      <c r="E11939" s="55" t="s">
        <v>40462</v>
      </c>
      <c r="F11939" s="55" t="s">
        <v>4651</v>
      </c>
      <c r="G11939" s="55" t="s">
        <v>40463</v>
      </c>
      <c r="H11939" s="55">
        <v>0</v>
      </c>
    </row>
    <row r="11940" spans="1:8" ht="12.5" customHeight="1">
      <c r="A11940" s="55">
        <v>25736</v>
      </c>
      <c r="B11940" s="55">
        <v>8</v>
      </c>
      <c r="C11940" s="55" t="s">
        <v>40464</v>
      </c>
      <c r="D11940" s="55" t="s">
        <v>4649</v>
      </c>
      <c r="E11940" s="55" t="s">
        <v>40465</v>
      </c>
      <c r="F11940" s="55" t="s">
        <v>4651</v>
      </c>
      <c r="G11940" s="55" t="s">
        <v>40466</v>
      </c>
      <c r="H11940" s="55">
        <v>0</v>
      </c>
    </row>
    <row r="11941" spans="1:8" ht="12.5" customHeight="1">
      <c r="A11941" s="55">
        <v>26864</v>
      </c>
      <c r="B11941" s="55">
        <v>8</v>
      </c>
      <c r="C11941" s="55" t="s">
        <v>40467</v>
      </c>
      <c r="D11941" s="55" t="s">
        <v>4649</v>
      </c>
      <c r="E11941" s="55" t="s">
        <v>40468</v>
      </c>
      <c r="F11941" s="55" t="s">
        <v>4651</v>
      </c>
      <c r="G11941" s="55" t="s">
        <v>40469</v>
      </c>
      <c r="H11941" s="55">
        <v>0</v>
      </c>
    </row>
    <row r="11942" spans="1:8" ht="12.5" customHeight="1">
      <c r="A11942" s="55">
        <v>27000</v>
      </c>
      <c r="B11942" s="55">
        <v>8</v>
      </c>
      <c r="C11942" s="55" t="s">
        <v>40470</v>
      </c>
      <c r="D11942" s="55" t="s">
        <v>4649</v>
      </c>
      <c r="E11942" s="55" t="s">
        <v>40471</v>
      </c>
      <c r="F11942" s="55" t="s">
        <v>4651</v>
      </c>
      <c r="G11942" s="55" t="s">
        <v>40472</v>
      </c>
      <c r="H11942" s="55">
        <v>0</v>
      </c>
    </row>
    <row r="11943" spans="1:8" ht="12.5" customHeight="1">
      <c r="A11943" s="55">
        <v>27174</v>
      </c>
      <c r="B11943" s="55">
        <v>8</v>
      </c>
      <c r="C11943" s="55" t="s">
        <v>40473</v>
      </c>
      <c r="D11943" s="55" t="s">
        <v>4649</v>
      </c>
      <c r="E11943" s="55" t="s">
        <v>40474</v>
      </c>
      <c r="F11943" s="55" t="s">
        <v>4651</v>
      </c>
      <c r="G11943" s="55" t="s">
        <v>40475</v>
      </c>
      <c r="H11943" s="55">
        <v>0</v>
      </c>
    </row>
    <row r="11944" spans="1:8" ht="12.5" customHeight="1">
      <c r="A11944" s="55">
        <v>27775</v>
      </c>
      <c r="B11944" s="55">
        <v>8</v>
      </c>
      <c r="C11944" s="55" t="s">
        <v>40476</v>
      </c>
      <c r="D11944" s="55" t="s">
        <v>4649</v>
      </c>
      <c r="E11944" s="55" t="s">
        <v>40477</v>
      </c>
      <c r="F11944" s="55" t="s">
        <v>4651</v>
      </c>
      <c r="G11944" s="55" t="s">
        <v>40478</v>
      </c>
      <c r="H11944" s="55">
        <v>0</v>
      </c>
    </row>
    <row r="11945" spans="1:8" ht="12.5" customHeight="1">
      <c r="A11945" s="55">
        <v>27858</v>
      </c>
      <c r="B11945" s="55">
        <v>8</v>
      </c>
      <c r="C11945" s="55" t="s">
        <v>40479</v>
      </c>
      <c r="D11945" s="55" t="s">
        <v>4649</v>
      </c>
      <c r="E11945" s="55" t="s">
        <v>40480</v>
      </c>
      <c r="F11945" s="55" t="s">
        <v>4651</v>
      </c>
      <c r="G11945" s="55" t="s">
        <v>40481</v>
      </c>
      <c r="H11945" s="55">
        <v>0</v>
      </c>
    </row>
    <row r="11946" spans="1:8" ht="12.5" customHeight="1">
      <c r="A11946" s="55">
        <v>27897</v>
      </c>
      <c r="B11946" s="55">
        <v>8</v>
      </c>
      <c r="C11946" s="55" t="s">
        <v>40482</v>
      </c>
      <c r="D11946" s="55" t="s">
        <v>4649</v>
      </c>
      <c r="E11946" s="55" t="s">
        <v>40483</v>
      </c>
      <c r="F11946" s="55" t="s">
        <v>4651</v>
      </c>
      <c r="G11946" s="55" t="s">
        <v>40484</v>
      </c>
      <c r="H11946" s="55">
        <v>0</v>
      </c>
    </row>
    <row r="11947" spans="1:8" ht="12.5" customHeight="1">
      <c r="A11947" s="55">
        <v>27941</v>
      </c>
      <c r="B11947" s="55">
        <v>8</v>
      </c>
      <c r="C11947" s="55" t="s">
        <v>40485</v>
      </c>
      <c r="D11947" s="55" t="s">
        <v>4649</v>
      </c>
      <c r="E11947" s="55" t="s">
        <v>40486</v>
      </c>
      <c r="F11947" s="55" t="s">
        <v>4651</v>
      </c>
      <c r="G11947" s="55" t="s">
        <v>40487</v>
      </c>
      <c r="H11947" s="55">
        <v>0</v>
      </c>
    </row>
    <row r="11948" spans="1:8" ht="12.5" customHeight="1">
      <c r="A11948" s="55">
        <v>27959</v>
      </c>
      <c r="B11948" s="55">
        <v>8</v>
      </c>
      <c r="C11948" s="55" t="s">
        <v>40488</v>
      </c>
      <c r="D11948" s="55" t="s">
        <v>4649</v>
      </c>
      <c r="E11948" s="55" t="s">
        <v>40489</v>
      </c>
      <c r="F11948" s="55" t="s">
        <v>4651</v>
      </c>
      <c r="G11948" s="55" t="s">
        <v>40490</v>
      </c>
      <c r="H11948" s="55">
        <v>0</v>
      </c>
    </row>
    <row r="11949" spans="1:8" ht="12.5" customHeight="1">
      <c r="A11949" s="55">
        <v>28454</v>
      </c>
      <c r="B11949" s="55">
        <v>8</v>
      </c>
      <c r="C11949" s="55" t="s">
        <v>40491</v>
      </c>
      <c r="D11949" s="55" t="s">
        <v>4649</v>
      </c>
      <c r="E11949" s="55" t="s">
        <v>40492</v>
      </c>
      <c r="F11949" s="55" t="s">
        <v>4651</v>
      </c>
      <c r="G11949" s="55" t="s">
        <v>40493</v>
      </c>
      <c r="H11949" s="55">
        <v>0</v>
      </c>
    </row>
    <row r="11950" spans="1:8" ht="12.5" customHeight="1">
      <c r="A11950" s="55">
        <v>28467</v>
      </c>
      <c r="B11950" s="55">
        <v>8</v>
      </c>
      <c r="C11950" s="55" t="s">
        <v>40494</v>
      </c>
      <c r="D11950" s="55" t="s">
        <v>4649</v>
      </c>
      <c r="E11950" s="55" t="s">
        <v>40495</v>
      </c>
      <c r="F11950" s="55" t="s">
        <v>4651</v>
      </c>
      <c r="G11950" s="55" t="s">
        <v>40496</v>
      </c>
      <c r="H11950" s="55">
        <v>0</v>
      </c>
    </row>
    <row r="11951" spans="1:8" ht="12.5" customHeight="1">
      <c r="A11951" s="55">
        <v>29355</v>
      </c>
      <c r="B11951" s="55">
        <v>8</v>
      </c>
      <c r="C11951" s="55" t="s">
        <v>40497</v>
      </c>
      <c r="D11951" s="55" t="s">
        <v>4649</v>
      </c>
      <c r="E11951" s="55" t="s">
        <v>40498</v>
      </c>
      <c r="F11951" s="55" t="s">
        <v>4651</v>
      </c>
      <c r="G11951" s="55" t="s">
        <v>40499</v>
      </c>
      <c r="H11951" s="55">
        <v>0</v>
      </c>
    </row>
    <row r="11952" spans="1:8" ht="12.5" customHeight="1">
      <c r="A11952" s="55">
        <v>29370</v>
      </c>
      <c r="B11952" s="55">
        <v>8</v>
      </c>
      <c r="C11952" s="55" t="s">
        <v>40500</v>
      </c>
      <c r="D11952" s="55" t="s">
        <v>4649</v>
      </c>
      <c r="E11952" s="55" t="s">
        <v>40501</v>
      </c>
      <c r="F11952" s="55" t="s">
        <v>4651</v>
      </c>
      <c r="G11952" s="55" t="s">
        <v>40502</v>
      </c>
      <c r="H11952" s="55">
        <v>0</v>
      </c>
    </row>
    <row r="11953" spans="1:8" ht="12.5" customHeight="1">
      <c r="A11953" s="55">
        <v>29440</v>
      </c>
      <c r="B11953" s="55">
        <v>8</v>
      </c>
      <c r="C11953" s="55" t="s">
        <v>40503</v>
      </c>
      <c r="D11953" s="55" t="s">
        <v>4649</v>
      </c>
      <c r="E11953" s="55" t="s">
        <v>40504</v>
      </c>
      <c r="F11953" s="55" t="s">
        <v>4651</v>
      </c>
      <c r="G11953" s="55" t="s">
        <v>40505</v>
      </c>
      <c r="H11953" s="55">
        <v>0</v>
      </c>
    </row>
    <row r="11954" spans="1:8" ht="12.5" customHeight="1">
      <c r="A11954" s="55">
        <v>11245</v>
      </c>
      <c r="B11954" s="55">
        <v>8</v>
      </c>
      <c r="C11954" s="55" t="s">
        <v>40506</v>
      </c>
      <c r="D11954" s="55" t="s">
        <v>4649</v>
      </c>
      <c r="E11954" s="55" t="s">
        <v>40507</v>
      </c>
      <c r="F11954" s="55" t="s">
        <v>4651</v>
      </c>
      <c r="G11954" s="55" t="s">
        <v>40508</v>
      </c>
      <c r="H11954" s="55">
        <v>0</v>
      </c>
    </row>
    <row r="11955" spans="1:8" ht="12.5" customHeight="1">
      <c r="A11955" s="55">
        <v>12546</v>
      </c>
      <c r="B11955" s="55">
        <v>8</v>
      </c>
      <c r="C11955" s="55" t="s">
        <v>40509</v>
      </c>
      <c r="D11955" s="55" t="s">
        <v>4649</v>
      </c>
      <c r="E11955" s="55" t="s">
        <v>40510</v>
      </c>
      <c r="F11955" s="55" t="s">
        <v>4651</v>
      </c>
      <c r="G11955" s="55" t="s">
        <v>40511</v>
      </c>
      <c r="H11955" s="55">
        <v>0</v>
      </c>
    </row>
    <row r="11956" spans="1:8" ht="12.5" customHeight="1">
      <c r="A11956" s="55">
        <v>12617</v>
      </c>
      <c r="B11956" s="55">
        <v>8</v>
      </c>
      <c r="C11956" s="55" t="s">
        <v>40512</v>
      </c>
      <c r="D11956" s="55" t="s">
        <v>4649</v>
      </c>
      <c r="E11956" s="55" t="s">
        <v>40513</v>
      </c>
      <c r="F11956" s="55" t="s">
        <v>4651</v>
      </c>
      <c r="G11956" s="55" t="s">
        <v>40514</v>
      </c>
      <c r="H11956" s="55">
        <v>0</v>
      </c>
    </row>
    <row r="11957" spans="1:8" ht="12.5" customHeight="1">
      <c r="A11957" s="55">
        <v>12806</v>
      </c>
      <c r="B11957" s="55">
        <v>8</v>
      </c>
      <c r="C11957" s="55" t="s">
        <v>40515</v>
      </c>
      <c r="D11957" s="55" t="s">
        <v>4649</v>
      </c>
      <c r="E11957" s="55" t="s">
        <v>40516</v>
      </c>
      <c r="F11957" s="55" t="s">
        <v>4651</v>
      </c>
      <c r="G11957" s="55" t="s">
        <v>40517</v>
      </c>
      <c r="H11957" s="55">
        <v>0</v>
      </c>
    </row>
    <row r="11958" spans="1:8" ht="12.5" customHeight="1">
      <c r="A11958" s="55">
        <v>13593</v>
      </c>
      <c r="B11958" s="55">
        <v>8</v>
      </c>
      <c r="C11958" s="55" t="s">
        <v>40518</v>
      </c>
      <c r="D11958" s="55" t="s">
        <v>4649</v>
      </c>
      <c r="E11958" s="55" t="s">
        <v>40519</v>
      </c>
      <c r="F11958" s="55" t="s">
        <v>4651</v>
      </c>
      <c r="G11958" s="55" t="s">
        <v>40520</v>
      </c>
      <c r="H11958" s="55">
        <v>0</v>
      </c>
    </row>
    <row r="11959" spans="1:8" ht="12.5" customHeight="1">
      <c r="A11959" s="55">
        <v>13807</v>
      </c>
      <c r="B11959" s="55">
        <v>8</v>
      </c>
      <c r="C11959" s="55" t="s">
        <v>40521</v>
      </c>
      <c r="D11959" s="55" t="s">
        <v>4649</v>
      </c>
      <c r="E11959" s="55" t="s">
        <v>40522</v>
      </c>
      <c r="F11959" s="55" t="s">
        <v>4651</v>
      </c>
      <c r="G11959" s="55" t="s">
        <v>40523</v>
      </c>
      <c r="H11959" s="55">
        <v>0</v>
      </c>
    </row>
    <row r="11960" spans="1:8" ht="12.5" customHeight="1">
      <c r="A11960" s="55">
        <v>14789</v>
      </c>
      <c r="B11960" s="55">
        <v>8</v>
      </c>
      <c r="C11960" s="55" t="s">
        <v>40524</v>
      </c>
      <c r="D11960" s="55" t="s">
        <v>4649</v>
      </c>
      <c r="E11960" s="55" t="s">
        <v>40525</v>
      </c>
      <c r="F11960" s="55" t="s">
        <v>4651</v>
      </c>
      <c r="G11960" s="55" t="s">
        <v>40526</v>
      </c>
      <c r="H11960" s="55">
        <v>0</v>
      </c>
    </row>
    <row r="11961" spans="1:8" ht="12.5" customHeight="1">
      <c r="A11961" s="55">
        <v>15664</v>
      </c>
      <c r="B11961" s="55">
        <v>8</v>
      </c>
      <c r="C11961" s="55" t="s">
        <v>40527</v>
      </c>
      <c r="D11961" s="55" t="s">
        <v>4649</v>
      </c>
      <c r="E11961" s="55" t="s">
        <v>40528</v>
      </c>
      <c r="F11961" s="55" t="s">
        <v>4651</v>
      </c>
      <c r="G11961" s="55" t="s">
        <v>40529</v>
      </c>
      <c r="H11961" s="55">
        <v>0</v>
      </c>
    </row>
    <row r="11962" spans="1:8" ht="12.5" customHeight="1">
      <c r="A11962" s="55">
        <v>15675</v>
      </c>
      <c r="B11962" s="55">
        <v>8</v>
      </c>
      <c r="C11962" s="55" t="s">
        <v>40530</v>
      </c>
      <c r="D11962" s="55" t="s">
        <v>4649</v>
      </c>
      <c r="E11962" s="55" t="s">
        <v>40531</v>
      </c>
      <c r="F11962" s="55" t="s">
        <v>4651</v>
      </c>
      <c r="G11962" s="55" t="s">
        <v>40532</v>
      </c>
      <c r="H11962" s="55">
        <v>0</v>
      </c>
    </row>
    <row r="11963" spans="1:8" ht="12.5" customHeight="1">
      <c r="A11963" s="55">
        <v>16292</v>
      </c>
      <c r="B11963" s="55">
        <v>8</v>
      </c>
      <c r="C11963" s="55" t="s">
        <v>40533</v>
      </c>
      <c r="D11963" s="55" t="s">
        <v>4649</v>
      </c>
      <c r="E11963" s="55" t="s">
        <v>40534</v>
      </c>
      <c r="F11963" s="55" t="s">
        <v>4651</v>
      </c>
      <c r="G11963" s="55" t="s">
        <v>40535</v>
      </c>
      <c r="H11963" s="55">
        <v>0</v>
      </c>
    </row>
    <row r="11964" spans="1:8" ht="12.5" customHeight="1">
      <c r="A11964" s="55">
        <v>16540</v>
      </c>
      <c r="B11964" s="55">
        <v>8</v>
      </c>
      <c r="C11964" s="55" t="s">
        <v>40536</v>
      </c>
      <c r="D11964" s="55" t="s">
        <v>4649</v>
      </c>
      <c r="E11964" s="55" t="s">
        <v>40537</v>
      </c>
      <c r="F11964" s="55" t="s">
        <v>4651</v>
      </c>
      <c r="G11964" s="55" t="s">
        <v>40538</v>
      </c>
      <c r="H11964" s="55">
        <v>0</v>
      </c>
    </row>
    <row r="11965" spans="1:8" ht="12.5" customHeight="1">
      <c r="A11965" s="55">
        <v>18170</v>
      </c>
      <c r="B11965" s="55">
        <v>8</v>
      </c>
      <c r="C11965" s="55" t="s">
        <v>40539</v>
      </c>
      <c r="D11965" s="55" t="s">
        <v>4649</v>
      </c>
      <c r="E11965" s="55" t="s">
        <v>40540</v>
      </c>
      <c r="F11965" s="55" t="s">
        <v>4651</v>
      </c>
      <c r="G11965" s="55" t="s">
        <v>40541</v>
      </c>
      <c r="H11965" s="55">
        <v>0</v>
      </c>
    </row>
    <row r="11966" spans="1:8" ht="12.5" customHeight="1">
      <c r="A11966" s="55">
        <v>19035</v>
      </c>
      <c r="B11966" s="55">
        <v>8</v>
      </c>
      <c r="C11966" s="55" t="s">
        <v>40542</v>
      </c>
      <c r="D11966" s="55" t="s">
        <v>4649</v>
      </c>
      <c r="E11966" s="55" t="s">
        <v>40543</v>
      </c>
      <c r="F11966" s="55" t="s">
        <v>4651</v>
      </c>
      <c r="G11966" s="55" t="s">
        <v>40544</v>
      </c>
      <c r="H11966" s="55">
        <v>0</v>
      </c>
    </row>
    <row r="11967" spans="1:8" ht="12.5" customHeight="1">
      <c r="A11967" s="55">
        <v>20563</v>
      </c>
      <c r="B11967" s="55">
        <v>8</v>
      </c>
      <c r="C11967" s="55" t="s">
        <v>40545</v>
      </c>
      <c r="D11967" s="55" t="s">
        <v>4649</v>
      </c>
      <c r="E11967" s="55" t="s">
        <v>40546</v>
      </c>
      <c r="F11967" s="55" t="s">
        <v>4651</v>
      </c>
      <c r="G11967" s="55" t="s">
        <v>40547</v>
      </c>
      <c r="H11967" s="55">
        <v>0</v>
      </c>
    </row>
    <row r="11968" spans="1:8" ht="12.5" customHeight="1">
      <c r="A11968" s="55">
        <v>20831</v>
      </c>
      <c r="B11968" s="55">
        <v>8</v>
      </c>
      <c r="C11968" s="55" t="s">
        <v>40548</v>
      </c>
      <c r="D11968" s="55" t="s">
        <v>4649</v>
      </c>
      <c r="E11968" s="55" t="s">
        <v>40549</v>
      </c>
      <c r="F11968" s="55" t="s">
        <v>4651</v>
      </c>
      <c r="G11968" s="55" t="s">
        <v>40550</v>
      </c>
      <c r="H11968" s="55">
        <v>0</v>
      </c>
    </row>
    <row r="11969" spans="1:8" ht="12.5" customHeight="1">
      <c r="A11969" s="55">
        <v>21015</v>
      </c>
      <c r="B11969" s="55">
        <v>8</v>
      </c>
      <c r="C11969" s="55" t="s">
        <v>40551</v>
      </c>
      <c r="D11969" s="55" t="s">
        <v>4649</v>
      </c>
      <c r="E11969" s="55" t="s">
        <v>40552</v>
      </c>
      <c r="F11969" s="55" t="s">
        <v>4651</v>
      </c>
      <c r="G11969" s="55" t="s">
        <v>40553</v>
      </c>
      <c r="H11969" s="55">
        <v>0</v>
      </c>
    </row>
    <row r="11970" spans="1:8" ht="12.5" customHeight="1">
      <c r="A11970" s="55">
        <v>22307</v>
      </c>
      <c r="B11970" s="55">
        <v>8</v>
      </c>
      <c r="C11970" s="55" t="s">
        <v>40554</v>
      </c>
      <c r="D11970" s="55" t="s">
        <v>4649</v>
      </c>
      <c r="E11970" s="55" t="s">
        <v>40555</v>
      </c>
      <c r="F11970" s="55" t="s">
        <v>4651</v>
      </c>
      <c r="G11970" s="55" t="s">
        <v>40556</v>
      </c>
      <c r="H11970" s="55">
        <v>0</v>
      </c>
    </row>
    <row r="11971" spans="1:8" ht="12.5" customHeight="1">
      <c r="A11971" s="55">
        <v>22455</v>
      </c>
      <c r="B11971" s="55">
        <v>8</v>
      </c>
      <c r="C11971" s="55" t="s">
        <v>40557</v>
      </c>
      <c r="D11971" s="55" t="s">
        <v>4649</v>
      </c>
      <c r="E11971" s="55" t="s">
        <v>40558</v>
      </c>
      <c r="F11971" s="55" t="s">
        <v>4651</v>
      </c>
      <c r="G11971" s="55" t="s">
        <v>40559</v>
      </c>
      <c r="H11971" s="55">
        <v>0</v>
      </c>
    </row>
    <row r="11972" spans="1:8" ht="12.5" customHeight="1">
      <c r="A11972" s="55">
        <v>22684</v>
      </c>
      <c r="B11972" s="55">
        <v>8</v>
      </c>
      <c r="C11972" s="55" t="s">
        <v>40560</v>
      </c>
      <c r="D11972" s="55" t="s">
        <v>4649</v>
      </c>
      <c r="E11972" s="55" t="s">
        <v>40561</v>
      </c>
      <c r="F11972" s="55" t="s">
        <v>4651</v>
      </c>
      <c r="G11972" s="55" t="s">
        <v>40562</v>
      </c>
      <c r="H11972" s="55">
        <v>0</v>
      </c>
    </row>
    <row r="11973" spans="1:8" ht="12.5" customHeight="1">
      <c r="A11973" s="55">
        <v>24532</v>
      </c>
      <c r="B11973" s="55">
        <v>8</v>
      </c>
      <c r="C11973" s="55" t="s">
        <v>40563</v>
      </c>
      <c r="D11973" s="55" t="s">
        <v>4649</v>
      </c>
      <c r="E11973" s="55" t="s">
        <v>40564</v>
      </c>
      <c r="F11973" s="55" t="s">
        <v>4651</v>
      </c>
      <c r="G11973" s="55" t="s">
        <v>40565</v>
      </c>
      <c r="H11973" s="55">
        <v>0</v>
      </c>
    </row>
    <row r="11974" spans="1:8" ht="12.5" customHeight="1">
      <c r="A11974" s="55">
        <v>25451</v>
      </c>
      <c r="B11974" s="55">
        <v>8</v>
      </c>
      <c r="C11974" s="55" t="s">
        <v>40566</v>
      </c>
      <c r="D11974" s="55" t="s">
        <v>4649</v>
      </c>
      <c r="E11974" s="55" t="s">
        <v>40567</v>
      </c>
      <c r="F11974" s="55" t="s">
        <v>4651</v>
      </c>
      <c r="G11974" s="55" t="s">
        <v>40568</v>
      </c>
      <c r="H11974" s="55">
        <v>0</v>
      </c>
    </row>
    <row r="11975" spans="1:8" ht="12.5" customHeight="1">
      <c r="A11975" s="55">
        <v>25543</v>
      </c>
      <c r="B11975" s="55">
        <v>8</v>
      </c>
      <c r="C11975" s="55" t="s">
        <v>40569</v>
      </c>
      <c r="D11975" s="55" t="s">
        <v>4649</v>
      </c>
      <c r="E11975" s="55" t="s">
        <v>40570</v>
      </c>
      <c r="F11975" s="55" t="s">
        <v>4651</v>
      </c>
      <c r="G11975" s="55" t="s">
        <v>40571</v>
      </c>
      <c r="H11975" s="55">
        <v>0</v>
      </c>
    </row>
    <row r="11976" spans="1:8" ht="12.5" customHeight="1">
      <c r="A11976" s="55">
        <v>26358</v>
      </c>
      <c r="B11976" s="55">
        <v>8</v>
      </c>
      <c r="C11976" s="55" t="s">
        <v>40572</v>
      </c>
      <c r="D11976" s="55" t="s">
        <v>4649</v>
      </c>
      <c r="E11976" s="55" t="s">
        <v>40573</v>
      </c>
      <c r="F11976" s="55" t="s">
        <v>4651</v>
      </c>
      <c r="G11976" s="55" t="s">
        <v>40574</v>
      </c>
      <c r="H11976" s="55">
        <v>0</v>
      </c>
    </row>
    <row r="11977" spans="1:8" ht="12.5" customHeight="1">
      <c r="A11977" s="55">
        <v>26884</v>
      </c>
      <c r="B11977" s="55">
        <v>8</v>
      </c>
      <c r="C11977" s="55" t="s">
        <v>40575</v>
      </c>
      <c r="D11977" s="55" t="s">
        <v>4649</v>
      </c>
      <c r="E11977" s="55" t="s">
        <v>40576</v>
      </c>
      <c r="F11977" s="55" t="s">
        <v>4651</v>
      </c>
      <c r="G11977" s="55" t="s">
        <v>40577</v>
      </c>
      <c r="H11977" s="55">
        <v>0</v>
      </c>
    </row>
    <row r="11978" spans="1:8" ht="12.5" customHeight="1">
      <c r="A11978" s="55">
        <v>28434</v>
      </c>
      <c r="B11978" s="55">
        <v>8</v>
      </c>
      <c r="C11978" s="55" t="s">
        <v>40578</v>
      </c>
      <c r="D11978" s="55" t="s">
        <v>4649</v>
      </c>
      <c r="E11978" s="55" t="s">
        <v>40579</v>
      </c>
      <c r="F11978" s="55" t="s">
        <v>4651</v>
      </c>
      <c r="G11978" s="55" t="s">
        <v>40580</v>
      </c>
      <c r="H11978" s="55">
        <v>0</v>
      </c>
    </row>
    <row r="11979" spans="1:8" ht="12.5" customHeight="1">
      <c r="A11979" s="55">
        <v>28741</v>
      </c>
      <c r="B11979" s="55">
        <v>8</v>
      </c>
      <c r="C11979" s="55" t="s">
        <v>40581</v>
      </c>
      <c r="D11979" s="55" t="s">
        <v>4649</v>
      </c>
      <c r="E11979" s="55" t="s">
        <v>40582</v>
      </c>
      <c r="F11979" s="55" t="s">
        <v>4651</v>
      </c>
      <c r="G11979" s="55" t="s">
        <v>40583</v>
      </c>
      <c r="H11979" s="55">
        <v>0</v>
      </c>
    </row>
    <row r="11980" spans="1:8" ht="12.5" customHeight="1">
      <c r="A11980" s="55">
        <v>28890</v>
      </c>
      <c r="B11980" s="55">
        <v>8</v>
      </c>
      <c r="C11980" s="55" t="s">
        <v>40584</v>
      </c>
      <c r="D11980" s="55" t="s">
        <v>4649</v>
      </c>
      <c r="E11980" s="55" t="s">
        <v>40585</v>
      </c>
      <c r="F11980" s="55" t="s">
        <v>4651</v>
      </c>
      <c r="G11980" s="55" t="s">
        <v>40586</v>
      </c>
      <c r="H11980" s="55">
        <v>0</v>
      </c>
    </row>
    <row r="11981" spans="1:8" ht="12.5" customHeight="1">
      <c r="A11981" s="55">
        <v>29371</v>
      </c>
      <c r="B11981" s="55">
        <v>8</v>
      </c>
      <c r="C11981" s="55" t="s">
        <v>40587</v>
      </c>
      <c r="D11981" s="55" t="s">
        <v>4649</v>
      </c>
      <c r="E11981" s="55" t="s">
        <v>40588</v>
      </c>
      <c r="F11981" s="55" t="s">
        <v>4651</v>
      </c>
      <c r="G11981" s="55" t="s">
        <v>40589</v>
      </c>
      <c r="H11981" s="55">
        <v>0</v>
      </c>
    </row>
    <row r="11982" spans="1:8" ht="12.5" customHeight="1">
      <c r="A11982" s="55">
        <v>29476</v>
      </c>
      <c r="B11982" s="55">
        <v>8</v>
      </c>
      <c r="C11982" s="55" t="s">
        <v>40590</v>
      </c>
      <c r="D11982" s="55" t="s">
        <v>4649</v>
      </c>
      <c r="E11982" s="55" t="s">
        <v>40591</v>
      </c>
      <c r="F11982" s="55" t="s">
        <v>4651</v>
      </c>
      <c r="G11982" s="55" t="s">
        <v>40592</v>
      </c>
      <c r="H11982" s="55">
        <v>0</v>
      </c>
    </row>
    <row r="11983" spans="1:8" ht="12.5" customHeight="1">
      <c r="A11983" s="55">
        <v>12396</v>
      </c>
      <c r="B11983" s="55">
        <v>8</v>
      </c>
      <c r="C11983" s="55" t="s">
        <v>40593</v>
      </c>
      <c r="D11983" s="55" t="s">
        <v>4649</v>
      </c>
      <c r="E11983" s="55" t="s">
        <v>40594</v>
      </c>
      <c r="F11983" s="55" t="s">
        <v>4651</v>
      </c>
      <c r="G11983" s="55" t="s">
        <v>40595</v>
      </c>
      <c r="H11983" s="55">
        <v>0</v>
      </c>
    </row>
    <row r="11984" spans="1:8" ht="12.5" customHeight="1">
      <c r="A11984" s="55">
        <v>12858</v>
      </c>
      <c r="B11984" s="55">
        <v>8</v>
      </c>
      <c r="C11984" s="55" t="s">
        <v>40596</v>
      </c>
      <c r="D11984" s="55" t="s">
        <v>4649</v>
      </c>
      <c r="E11984" s="55" t="s">
        <v>40597</v>
      </c>
      <c r="F11984" s="55" t="s">
        <v>4651</v>
      </c>
      <c r="G11984" s="55" t="s">
        <v>40598</v>
      </c>
      <c r="H11984" s="55">
        <v>0</v>
      </c>
    </row>
    <row r="11985" spans="1:8" ht="12.5" customHeight="1">
      <c r="A11985" s="55">
        <v>12867</v>
      </c>
      <c r="B11985" s="55">
        <v>8</v>
      </c>
      <c r="C11985" s="55" t="s">
        <v>40599</v>
      </c>
      <c r="D11985" s="55" t="s">
        <v>4649</v>
      </c>
      <c r="E11985" s="55" t="s">
        <v>40600</v>
      </c>
      <c r="F11985" s="55" t="s">
        <v>4651</v>
      </c>
      <c r="G11985" s="55" t="s">
        <v>40601</v>
      </c>
      <c r="H11985" s="55">
        <v>0</v>
      </c>
    </row>
    <row r="11986" spans="1:8" ht="12.5" customHeight="1">
      <c r="A11986" s="55">
        <v>13545</v>
      </c>
      <c r="B11986" s="55">
        <v>8</v>
      </c>
      <c r="C11986" s="55" t="s">
        <v>40602</v>
      </c>
      <c r="D11986" s="55" t="s">
        <v>4649</v>
      </c>
      <c r="E11986" s="55" t="s">
        <v>40603</v>
      </c>
      <c r="F11986" s="55" t="s">
        <v>4651</v>
      </c>
      <c r="G11986" s="55" t="s">
        <v>40604</v>
      </c>
      <c r="H11986" s="55">
        <v>0</v>
      </c>
    </row>
    <row r="11987" spans="1:8" ht="12.5" customHeight="1">
      <c r="A11987" s="55">
        <v>13546</v>
      </c>
      <c r="B11987" s="55">
        <v>8</v>
      </c>
      <c r="C11987" s="55" t="s">
        <v>40605</v>
      </c>
      <c r="D11987" s="55" t="s">
        <v>4649</v>
      </c>
      <c r="E11987" s="55" t="s">
        <v>40606</v>
      </c>
      <c r="F11987" s="55" t="s">
        <v>4651</v>
      </c>
      <c r="G11987" s="55" t="s">
        <v>40607</v>
      </c>
      <c r="H11987" s="55">
        <v>0</v>
      </c>
    </row>
    <row r="11988" spans="1:8" ht="12.5" customHeight="1">
      <c r="A11988" s="55">
        <v>13774</v>
      </c>
      <c r="B11988" s="55">
        <v>8</v>
      </c>
      <c r="C11988" s="55" t="s">
        <v>40608</v>
      </c>
      <c r="D11988" s="55" t="s">
        <v>4649</v>
      </c>
      <c r="E11988" s="55" t="s">
        <v>40609</v>
      </c>
      <c r="F11988" s="55" t="s">
        <v>4651</v>
      </c>
      <c r="G11988" s="55" t="s">
        <v>40610</v>
      </c>
      <c r="H11988" s="55">
        <v>0</v>
      </c>
    </row>
    <row r="11989" spans="1:8" ht="12.5" customHeight="1">
      <c r="A11989" s="55">
        <v>13803</v>
      </c>
      <c r="B11989" s="55">
        <v>8</v>
      </c>
      <c r="C11989" s="55" t="s">
        <v>40611</v>
      </c>
      <c r="D11989" s="55" t="s">
        <v>4649</v>
      </c>
      <c r="E11989" s="55" t="s">
        <v>40612</v>
      </c>
      <c r="F11989" s="55" t="s">
        <v>4651</v>
      </c>
      <c r="G11989" s="55" t="s">
        <v>40613</v>
      </c>
      <c r="H11989" s="55">
        <v>0</v>
      </c>
    </row>
    <row r="11990" spans="1:8" ht="12.5" customHeight="1">
      <c r="A11990" s="55">
        <v>14695</v>
      </c>
      <c r="B11990" s="55">
        <v>8</v>
      </c>
      <c r="C11990" s="55" t="s">
        <v>40614</v>
      </c>
      <c r="D11990" s="55" t="s">
        <v>4649</v>
      </c>
      <c r="E11990" s="55" t="s">
        <v>40615</v>
      </c>
      <c r="F11990" s="55" t="s">
        <v>4651</v>
      </c>
      <c r="G11990" s="55" t="s">
        <v>40616</v>
      </c>
      <c r="H11990" s="55">
        <v>0</v>
      </c>
    </row>
    <row r="11991" spans="1:8" ht="12.5" customHeight="1">
      <c r="A11991" s="55">
        <v>14990</v>
      </c>
      <c r="B11991" s="55">
        <v>8</v>
      </c>
      <c r="C11991" s="55" t="s">
        <v>40617</v>
      </c>
      <c r="D11991" s="55" t="s">
        <v>4649</v>
      </c>
      <c r="E11991" s="55" t="s">
        <v>40618</v>
      </c>
      <c r="F11991" s="55" t="s">
        <v>4651</v>
      </c>
      <c r="G11991" s="55" t="s">
        <v>40619</v>
      </c>
      <c r="H11991" s="55">
        <v>0</v>
      </c>
    </row>
    <row r="11992" spans="1:8" ht="12.5" customHeight="1">
      <c r="A11992" s="55">
        <v>15116</v>
      </c>
      <c r="B11992" s="55">
        <v>8</v>
      </c>
      <c r="C11992" s="55" t="s">
        <v>40620</v>
      </c>
      <c r="D11992" s="55" t="s">
        <v>4649</v>
      </c>
      <c r="E11992" s="55" t="s">
        <v>40621</v>
      </c>
      <c r="F11992" s="55" t="s">
        <v>4651</v>
      </c>
      <c r="G11992" s="55" t="s">
        <v>40622</v>
      </c>
      <c r="H11992" s="55">
        <v>0</v>
      </c>
    </row>
    <row r="11993" spans="1:8" ht="12.5" customHeight="1">
      <c r="A11993" s="55">
        <v>16456</v>
      </c>
      <c r="B11993" s="55">
        <v>8</v>
      </c>
      <c r="C11993" s="55" t="s">
        <v>40623</v>
      </c>
      <c r="D11993" s="55" t="s">
        <v>4649</v>
      </c>
      <c r="E11993" s="55" t="s">
        <v>40624</v>
      </c>
      <c r="F11993" s="55" t="s">
        <v>4651</v>
      </c>
      <c r="G11993" s="55" t="s">
        <v>40625</v>
      </c>
      <c r="H11993" s="55">
        <v>0</v>
      </c>
    </row>
    <row r="11994" spans="1:8" ht="12.5" customHeight="1">
      <c r="A11994" s="55">
        <v>16821</v>
      </c>
      <c r="B11994" s="55">
        <v>8</v>
      </c>
      <c r="C11994" s="55" t="s">
        <v>40626</v>
      </c>
      <c r="D11994" s="55" t="s">
        <v>4649</v>
      </c>
      <c r="E11994" s="55" t="s">
        <v>40627</v>
      </c>
      <c r="F11994" s="55" t="s">
        <v>4651</v>
      </c>
      <c r="G11994" s="55" t="s">
        <v>40628</v>
      </c>
      <c r="H11994" s="55">
        <v>0</v>
      </c>
    </row>
    <row r="11995" spans="1:8" ht="12.5" customHeight="1">
      <c r="A11995" s="55">
        <v>17221</v>
      </c>
      <c r="B11995" s="55">
        <v>8</v>
      </c>
      <c r="C11995" s="55" t="s">
        <v>40629</v>
      </c>
      <c r="D11995" s="55" t="s">
        <v>4649</v>
      </c>
      <c r="E11995" s="55" t="s">
        <v>40630</v>
      </c>
      <c r="F11995" s="55" t="s">
        <v>4651</v>
      </c>
      <c r="G11995" s="55" t="s">
        <v>40631</v>
      </c>
      <c r="H11995" s="55">
        <v>0</v>
      </c>
    </row>
    <row r="11996" spans="1:8" ht="12.5" customHeight="1">
      <c r="A11996" s="55">
        <v>17774</v>
      </c>
      <c r="B11996" s="55">
        <v>8</v>
      </c>
      <c r="C11996" s="55" t="s">
        <v>40632</v>
      </c>
      <c r="D11996" s="55" t="s">
        <v>4649</v>
      </c>
      <c r="E11996" s="55" t="s">
        <v>40633</v>
      </c>
      <c r="F11996" s="55" t="s">
        <v>4651</v>
      </c>
      <c r="G11996" s="55" t="s">
        <v>40634</v>
      </c>
      <c r="H11996" s="55">
        <v>0</v>
      </c>
    </row>
    <row r="11997" spans="1:8" ht="12.5" customHeight="1">
      <c r="A11997" s="55">
        <v>17788</v>
      </c>
      <c r="B11997" s="55">
        <v>8</v>
      </c>
      <c r="C11997" s="55" t="s">
        <v>40635</v>
      </c>
      <c r="D11997" s="55" t="s">
        <v>4649</v>
      </c>
      <c r="E11997" s="55" t="s">
        <v>40636</v>
      </c>
      <c r="F11997" s="55" t="s">
        <v>4651</v>
      </c>
      <c r="G11997" s="55" t="s">
        <v>40637</v>
      </c>
      <c r="H11997" s="55">
        <v>0</v>
      </c>
    </row>
    <row r="11998" spans="1:8" ht="12.5" customHeight="1">
      <c r="A11998" s="55">
        <v>18023</v>
      </c>
      <c r="B11998" s="55">
        <v>8</v>
      </c>
      <c r="C11998" s="55" t="s">
        <v>40638</v>
      </c>
      <c r="D11998" s="55" t="s">
        <v>4649</v>
      </c>
      <c r="E11998" s="55" t="s">
        <v>40639</v>
      </c>
      <c r="F11998" s="55" t="s">
        <v>4651</v>
      </c>
      <c r="G11998" s="55" t="s">
        <v>40640</v>
      </c>
      <c r="H11998" s="55">
        <v>0</v>
      </c>
    </row>
    <row r="11999" spans="1:8" ht="12.5" customHeight="1">
      <c r="A11999" s="55">
        <v>20043</v>
      </c>
      <c r="B11999" s="55">
        <v>8</v>
      </c>
      <c r="C11999" s="55" t="s">
        <v>40641</v>
      </c>
      <c r="D11999" s="55" t="s">
        <v>4649</v>
      </c>
      <c r="E11999" s="55" t="s">
        <v>40642</v>
      </c>
      <c r="F11999" s="55" t="s">
        <v>4651</v>
      </c>
      <c r="G11999" s="55" t="s">
        <v>40643</v>
      </c>
      <c r="H11999" s="55">
        <v>0</v>
      </c>
    </row>
    <row r="12000" spans="1:8" ht="12.5" customHeight="1">
      <c r="A12000" s="55">
        <v>20715</v>
      </c>
      <c r="B12000" s="55">
        <v>8</v>
      </c>
      <c r="C12000" s="55" t="s">
        <v>40644</v>
      </c>
      <c r="D12000" s="55" t="s">
        <v>4649</v>
      </c>
      <c r="E12000" s="55" t="s">
        <v>40645</v>
      </c>
      <c r="F12000" s="55" t="s">
        <v>4651</v>
      </c>
      <c r="G12000" s="55" t="s">
        <v>40646</v>
      </c>
      <c r="H12000" s="55">
        <v>0</v>
      </c>
    </row>
    <row r="12001" spans="1:8" ht="12.5" customHeight="1">
      <c r="A12001" s="55">
        <v>20913</v>
      </c>
      <c r="B12001" s="55">
        <v>8</v>
      </c>
      <c r="C12001" s="55" t="s">
        <v>40647</v>
      </c>
      <c r="D12001" s="55" t="s">
        <v>4649</v>
      </c>
      <c r="E12001" s="55" t="s">
        <v>40648</v>
      </c>
      <c r="F12001" s="55" t="s">
        <v>4651</v>
      </c>
      <c r="G12001" s="55" t="s">
        <v>40649</v>
      </c>
      <c r="H12001" s="55">
        <v>0</v>
      </c>
    </row>
    <row r="12002" spans="1:8" ht="12.5" customHeight="1">
      <c r="A12002" s="55">
        <v>21052</v>
      </c>
      <c r="B12002" s="55">
        <v>8</v>
      </c>
      <c r="C12002" s="55" t="s">
        <v>40650</v>
      </c>
      <c r="D12002" s="55" t="s">
        <v>4649</v>
      </c>
      <c r="E12002" s="55" t="s">
        <v>40651</v>
      </c>
      <c r="F12002" s="55" t="s">
        <v>4651</v>
      </c>
      <c r="G12002" s="55" t="s">
        <v>40652</v>
      </c>
      <c r="H12002" s="55">
        <v>0</v>
      </c>
    </row>
    <row r="12003" spans="1:8" ht="12.5" customHeight="1">
      <c r="A12003" s="55">
        <v>21076</v>
      </c>
      <c r="B12003" s="55">
        <v>8</v>
      </c>
      <c r="C12003" s="55" t="s">
        <v>40653</v>
      </c>
      <c r="D12003" s="55" t="s">
        <v>4649</v>
      </c>
      <c r="E12003" s="55" t="s">
        <v>40654</v>
      </c>
      <c r="F12003" s="55" t="s">
        <v>4651</v>
      </c>
      <c r="G12003" s="55" t="s">
        <v>40655</v>
      </c>
      <c r="H12003" s="55">
        <v>0</v>
      </c>
    </row>
    <row r="12004" spans="1:8" ht="12.5" customHeight="1">
      <c r="A12004" s="55">
        <v>22318</v>
      </c>
      <c r="B12004" s="55">
        <v>8</v>
      </c>
      <c r="C12004" s="55" t="s">
        <v>40656</v>
      </c>
      <c r="D12004" s="55" t="s">
        <v>4649</v>
      </c>
      <c r="E12004" s="55" t="s">
        <v>40657</v>
      </c>
      <c r="F12004" s="55" t="s">
        <v>4651</v>
      </c>
      <c r="G12004" s="55" t="s">
        <v>40658</v>
      </c>
      <c r="H12004" s="55">
        <v>0</v>
      </c>
    </row>
    <row r="12005" spans="1:8" ht="12.5" customHeight="1">
      <c r="A12005" s="55">
        <v>22386</v>
      </c>
      <c r="B12005" s="55">
        <v>8</v>
      </c>
      <c r="C12005" s="55" t="s">
        <v>40659</v>
      </c>
      <c r="D12005" s="55" t="s">
        <v>4649</v>
      </c>
      <c r="E12005" s="55" t="s">
        <v>40660</v>
      </c>
      <c r="F12005" s="55" t="s">
        <v>4651</v>
      </c>
      <c r="G12005" s="55" t="s">
        <v>40661</v>
      </c>
      <c r="H12005" s="55">
        <v>0</v>
      </c>
    </row>
    <row r="12006" spans="1:8" ht="12.5" customHeight="1">
      <c r="A12006" s="55">
        <v>23601</v>
      </c>
      <c r="B12006" s="55">
        <v>8</v>
      </c>
      <c r="C12006" s="55" t="s">
        <v>40662</v>
      </c>
      <c r="D12006" s="55" t="s">
        <v>4649</v>
      </c>
      <c r="E12006" s="55" t="s">
        <v>40663</v>
      </c>
      <c r="F12006" s="55" t="s">
        <v>4651</v>
      </c>
      <c r="G12006" s="55" t="s">
        <v>40664</v>
      </c>
      <c r="H12006" s="55">
        <v>0</v>
      </c>
    </row>
    <row r="12007" spans="1:8" ht="12.5" customHeight="1">
      <c r="A12007" s="55">
        <v>23917</v>
      </c>
      <c r="B12007" s="55">
        <v>8</v>
      </c>
      <c r="C12007" s="55" t="s">
        <v>40665</v>
      </c>
      <c r="D12007" s="55" t="s">
        <v>4649</v>
      </c>
      <c r="E12007" s="55" t="s">
        <v>40666</v>
      </c>
      <c r="F12007" s="55" t="s">
        <v>4651</v>
      </c>
      <c r="G12007" s="55" t="s">
        <v>40667</v>
      </c>
      <c r="H12007" s="55">
        <v>0</v>
      </c>
    </row>
    <row r="12008" spans="1:8" ht="12.5" customHeight="1">
      <c r="A12008" s="55">
        <v>23933</v>
      </c>
      <c r="B12008" s="55">
        <v>8</v>
      </c>
      <c r="C12008" s="55" t="s">
        <v>40668</v>
      </c>
      <c r="D12008" s="55" t="s">
        <v>4649</v>
      </c>
      <c r="E12008" s="55" t="s">
        <v>40669</v>
      </c>
      <c r="F12008" s="55" t="s">
        <v>4651</v>
      </c>
      <c r="G12008" s="55" t="s">
        <v>40670</v>
      </c>
      <c r="H12008" s="55">
        <v>0</v>
      </c>
    </row>
    <row r="12009" spans="1:8" ht="12.5" customHeight="1">
      <c r="A12009" s="55">
        <v>24572</v>
      </c>
      <c r="B12009" s="55">
        <v>8</v>
      </c>
      <c r="C12009" s="55" t="s">
        <v>40671</v>
      </c>
      <c r="D12009" s="55" t="s">
        <v>4649</v>
      </c>
      <c r="E12009" s="55" t="s">
        <v>40672</v>
      </c>
      <c r="F12009" s="55" t="s">
        <v>4651</v>
      </c>
      <c r="G12009" s="55" t="s">
        <v>40673</v>
      </c>
      <c r="H12009" s="55">
        <v>0</v>
      </c>
    </row>
    <row r="12010" spans="1:8" ht="12.5" customHeight="1">
      <c r="A12010" s="55">
        <v>25587</v>
      </c>
      <c r="B12010" s="55">
        <v>8</v>
      </c>
      <c r="C12010" s="55" t="s">
        <v>40674</v>
      </c>
      <c r="D12010" s="55" t="s">
        <v>4649</v>
      </c>
      <c r="E12010" s="55" t="s">
        <v>40675</v>
      </c>
      <c r="F12010" s="55" t="s">
        <v>4651</v>
      </c>
      <c r="G12010" s="55" t="s">
        <v>40676</v>
      </c>
      <c r="H12010" s="55">
        <v>0</v>
      </c>
    </row>
    <row r="12011" spans="1:8" ht="12.5" customHeight="1">
      <c r="A12011" s="55">
        <v>25651</v>
      </c>
      <c r="B12011" s="55">
        <v>8</v>
      </c>
      <c r="C12011" s="55" t="s">
        <v>40677</v>
      </c>
      <c r="D12011" s="55" t="s">
        <v>4649</v>
      </c>
      <c r="E12011" s="55" t="s">
        <v>40678</v>
      </c>
      <c r="F12011" s="55" t="s">
        <v>4651</v>
      </c>
      <c r="G12011" s="55" t="s">
        <v>40679</v>
      </c>
      <c r="H12011" s="55">
        <v>0</v>
      </c>
    </row>
    <row r="12012" spans="1:8" ht="12.5" customHeight="1">
      <c r="A12012" s="55">
        <v>25773</v>
      </c>
      <c r="B12012" s="55">
        <v>8</v>
      </c>
      <c r="C12012" s="55" t="s">
        <v>40680</v>
      </c>
      <c r="D12012" s="55" t="s">
        <v>4649</v>
      </c>
      <c r="E12012" s="55" t="s">
        <v>40681</v>
      </c>
      <c r="F12012" s="55" t="s">
        <v>4651</v>
      </c>
      <c r="G12012" s="55" t="s">
        <v>40682</v>
      </c>
      <c r="H12012" s="55">
        <v>0</v>
      </c>
    </row>
    <row r="12013" spans="1:8" ht="12.5" customHeight="1">
      <c r="A12013" s="55">
        <v>26382</v>
      </c>
      <c r="B12013" s="55">
        <v>8</v>
      </c>
      <c r="C12013" s="55" t="s">
        <v>40683</v>
      </c>
      <c r="D12013" s="55" t="s">
        <v>4649</v>
      </c>
      <c r="E12013" s="55" t="s">
        <v>40684</v>
      </c>
      <c r="F12013" s="55" t="s">
        <v>4651</v>
      </c>
      <c r="G12013" s="55" t="s">
        <v>40685</v>
      </c>
      <c r="H12013" s="55">
        <v>0</v>
      </c>
    </row>
    <row r="12014" spans="1:8" ht="12.5" customHeight="1">
      <c r="A12014" s="55">
        <v>27947</v>
      </c>
      <c r="B12014" s="55">
        <v>8</v>
      </c>
      <c r="C12014" s="55" t="s">
        <v>40686</v>
      </c>
      <c r="D12014" s="55" t="s">
        <v>4649</v>
      </c>
      <c r="E12014" s="55" t="s">
        <v>40687</v>
      </c>
      <c r="F12014" s="55" t="s">
        <v>4651</v>
      </c>
      <c r="G12014" s="55" t="s">
        <v>40688</v>
      </c>
      <c r="H12014" s="55">
        <v>0</v>
      </c>
    </row>
    <row r="12015" spans="1:8" ht="12.5" customHeight="1">
      <c r="A12015" s="55">
        <v>28461</v>
      </c>
      <c r="B12015" s="55">
        <v>8</v>
      </c>
      <c r="C12015" s="55" t="s">
        <v>40689</v>
      </c>
      <c r="D12015" s="55" t="s">
        <v>4649</v>
      </c>
      <c r="E12015" s="55" t="s">
        <v>40690</v>
      </c>
      <c r="F12015" s="55" t="s">
        <v>4651</v>
      </c>
      <c r="G12015" s="55" t="s">
        <v>40691</v>
      </c>
      <c r="H12015" s="55">
        <v>0</v>
      </c>
    </row>
    <row r="12016" spans="1:8" ht="12.5" customHeight="1">
      <c r="A12016" s="55">
        <v>29375</v>
      </c>
      <c r="B12016" s="55">
        <v>8</v>
      </c>
      <c r="C12016" s="55" t="s">
        <v>40692</v>
      </c>
      <c r="D12016" s="55" t="s">
        <v>4649</v>
      </c>
      <c r="E12016" s="55" t="s">
        <v>40693</v>
      </c>
      <c r="F12016" s="55" t="s">
        <v>4651</v>
      </c>
      <c r="G12016" s="55" t="s">
        <v>40694</v>
      </c>
      <c r="H12016" s="55">
        <v>0</v>
      </c>
    </row>
    <row r="12017" spans="1:8" ht="12.5" customHeight="1">
      <c r="A12017" s="55">
        <v>12302</v>
      </c>
      <c r="B12017" s="55">
        <v>8</v>
      </c>
      <c r="C12017" s="55" t="s">
        <v>40695</v>
      </c>
      <c r="D12017" s="55" t="s">
        <v>4649</v>
      </c>
      <c r="E12017" s="55" t="s">
        <v>40696</v>
      </c>
      <c r="F12017" s="55" t="s">
        <v>4651</v>
      </c>
      <c r="G12017" s="55" t="s">
        <v>40697</v>
      </c>
      <c r="H12017" s="55">
        <v>0</v>
      </c>
    </row>
    <row r="12018" spans="1:8" ht="12.5" customHeight="1">
      <c r="A12018" s="55">
        <v>12386</v>
      </c>
      <c r="B12018" s="55">
        <v>8</v>
      </c>
      <c r="C12018" s="55" t="s">
        <v>40698</v>
      </c>
      <c r="D12018" s="55" t="s">
        <v>4649</v>
      </c>
      <c r="E12018" s="55" t="s">
        <v>40699</v>
      </c>
      <c r="F12018" s="55" t="s">
        <v>4651</v>
      </c>
      <c r="G12018" s="55" t="s">
        <v>40700</v>
      </c>
      <c r="H12018" s="55">
        <v>0</v>
      </c>
    </row>
    <row r="12019" spans="1:8" ht="12.5" customHeight="1">
      <c r="A12019" s="55">
        <v>12636</v>
      </c>
      <c r="B12019" s="55">
        <v>8</v>
      </c>
      <c r="C12019" s="55" t="s">
        <v>40701</v>
      </c>
      <c r="D12019" s="55" t="s">
        <v>4649</v>
      </c>
      <c r="E12019" s="55" t="s">
        <v>40702</v>
      </c>
      <c r="F12019" s="55" t="s">
        <v>4651</v>
      </c>
      <c r="G12019" s="55" t="s">
        <v>40703</v>
      </c>
      <c r="H12019" s="55">
        <v>0</v>
      </c>
    </row>
    <row r="12020" spans="1:8" ht="12.5" customHeight="1">
      <c r="A12020" s="55">
        <v>12638</v>
      </c>
      <c r="B12020" s="55">
        <v>8</v>
      </c>
      <c r="C12020" s="55" t="s">
        <v>40704</v>
      </c>
      <c r="D12020" s="55" t="s">
        <v>4649</v>
      </c>
      <c r="E12020" s="55" t="s">
        <v>40705</v>
      </c>
      <c r="F12020" s="55" t="s">
        <v>4651</v>
      </c>
      <c r="G12020" s="55" t="s">
        <v>40706</v>
      </c>
      <c r="H12020" s="55">
        <v>0</v>
      </c>
    </row>
    <row r="12021" spans="1:8" ht="12.5" customHeight="1">
      <c r="A12021" s="55">
        <v>13501</v>
      </c>
      <c r="B12021" s="55">
        <v>8</v>
      </c>
      <c r="C12021" s="55" t="s">
        <v>40707</v>
      </c>
      <c r="D12021" s="55" t="s">
        <v>4649</v>
      </c>
      <c r="E12021" s="55" t="s">
        <v>40708</v>
      </c>
      <c r="F12021" s="55" t="s">
        <v>4651</v>
      </c>
      <c r="G12021" s="55" t="s">
        <v>40709</v>
      </c>
      <c r="H12021" s="55">
        <v>0</v>
      </c>
    </row>
    <row r="12022" spans="1:8" ht="12.5" customHeight="1">
      <c r="A12022" s="55">
        <v>14767</v>
      </c>
      <c r="B12022" s="55">
        <v>8</v>
      </c>
      <c r="C12022" s="55" t="s">
        <v>40710</v>
      </c>
      <c r="D12022" s="55" t="s">
        <v>4649</v>
      </c>
      <c r="E12022" s="55" t="s">
        <v>40711</v>
      </c>
      <c r="F12022" s="55" t="s">
        <v>4651</v>
      </c>
      <c r="G12022" s="55" t="s">
        <v>40712</v>
      </c>
      <c r="H12022" s="55">
        <v>0</v>
      </c>
    </row>
    <row r="12023" spans="1:8" ht="12.5" customHeight="1">
      <c r="A12023" s="55">
        <v>14834</v>
      </c>
      <c r="B12023" s="55">
        <v>8</v>
      </c>
      <c r="C12023" s="55" t="s">
        <v>40713</v>
      </c>
      <c r="D12023" s="55" t="s">
        <v>4649</v>
      </c>
      <c r="E12023" s="55" t="s">
        <v>40714</v>
      </c>
      <c r="F12023" s="55" t="s">
        <v>4651</v>
      </c>
      <c r="G12023" s="55" t="s">
        <v>40715</v>
      </c>
      <c r="H12023" s="55">
        <v>0</v>
      </c>
    </row>
    <row r="12024" spans="1:8" ht="12.5" customHeight="1">
      <c r="A12024" s="55">
        <v>15672</v>
      </c>
      <c r="B12024" s="55">
        <v>8</v>
      </c>
      <c r="C12024" s="55" t="s">
        <v>40716</v>
      </c>
      <c r="D12024" s="55" t="s">
        <v>4649</v>
      </c>
      <c r="E12024" s="55" t="s">
        <v>40717</v>
      </c>
      <c r="F12024" s="55" t="s">
        <v>4651</v>
      </c>
      <c r="G12024" s="55" t="s">
        <v>40718</v>
      </c>
      <c r="H12024" s="55">
        <v>0</v>
      </c>
    </row>
    <row r="12025" spans="1:8" ht="12.5" customHeight="1">
      <c r="A12025" s="55">
        <v>16252</v>
      </c>
      <c r="B12025" s="55">
        <v>8</v>
      </c>
      <c r="C12025" s="55" t="s">
        <v>40719</v>
      </c>
      <c r="D12025" s="55" t="s">
        <v>4649</v>
      </c>
      <c r="E12025" s="55" t="s">
        <v>40720</v>
      </c>
      <c r="F12025" s="55" t="s">
        <v>4651</v>
      </c>
      <c r="G12025" s="55" t="s">
        <v>40721</v>
      </c>
      <c r="H12025" s="55">
        <v>0</v>
      </c>
    </row>
    <row r="12026" spans="1:8" ht="12.5" customHeight="1">
      <c r="A12026" s="55">
        <v>17093</v>
      </c>
      <c r="B12026" s="55">
        <v>8</v>
      </c>
      <c r="C12026" s="55" t="s">
        <v>40722</v>
      </c>
      <c r="D12026" s="55" t="s">
        <v>4649</v>
      </c>
      <c r="E12026" s="55" t="s">
        <v>40723</v>
      </c>
      <c r="F12026" s="55" t="s">
        <v>4651</v>
      </c>
      <c r="G12026" s="55" t="s">
        <v>40724</v>
      </c>
      <c r="H12026" s="55">
        <v>0</v>
      </c>
    </row>
    <row r="12027" spans="1:8" ht="12.5" customHeight="1">
      <c r="A12027" s="55">
        <v>17209</v>
      </c>
      <c r="B12027" s="55">
        <v>8</v>
      </c>
      <c r="C12027" s="55" t="s">
        <v>40725</v>
      </c>
      <c r="D12027" s="55" t="s">
        <v>4649</v>
      </c>
      <c r="E12027" s="55" t="s">
        <v>40726</v>
      </c>
      <c r="F12027" s="55" t="s">
        <v>4651</v>
      </c>
      <c r="G12027" s="55" t="s">
        <v>40727</v>
      </c>
      <c r="H12027" s="55">
        <v>0</v>
      </c>
    </row>
    <row r="12028" spans="1:8" ht="12.5" customHeight="1">
      <c r="A12028" s="55">
        <v>17741</v>
      </c>
      <c r="B12028" s="55">
        <v>8</v>
      </c>
      <c r="C12028" s="55" t="s">
        <v>40728</v>
      </c>
      <c r="D12028" s="55" t="s">
        <v>4649</v>
      </c>
      <c r="E12028" s="55" t="s">
        <v>40729</v>
      </c>
      <c r="F12028" s="55" t="s">
        <v>4651</v>
      </c>
      <c r="G12028" s="55" t="s">
        <v>40730</v>
      </c>
      <c r="H12028" s="55">
        <v>0</v>
      </c>
    </row>
    <row r="12029" spans="1:8" ht="12.5" customHeight="1">
      <c r="A12029" s="55">
        <v>17940</v>
      </c>
      <c r="B12029" s="55">
        <v>8</v>
      </c>
      <c r="C12029" s="55" t="s">
        <v>40731</v>
      </c>
      <c r="D12029" s="55" t="s">
        <v>4649</v>
      </c>
      <c r="E12029" s="55" t="s">
        <v>40732</v>
      </c>
      <c r="F12029" s="55" t="s">
        <v>4651</v>
      </c>
      <c r="G12029" s="55" t="s">
        <v>40733</v>
      </c>
      <c r="H12029" s="55">
        <v>0</v>
      </c>
    </row>
    <row r="12030" spans="1:8" ht="12.5" customHeight="1">
      <c r="A12030" s="55">
        <v>19300</v>
      </c>
      <c r="B12030" s="55">
        <v>8</v>
      </c>
      <c r="C12030" s="55" t="s">
        <v>40734</v>
      </c>
      <c r="D12030" s="55" t="s">
        <v>4649</v>
      </c>
      <c r="E12030" s="55" t="s">
        <v>40735</v>
      </c>
      <c r="F12030" s="55" t="s">
        <v>4651</v>
      </c>
      <c r="G12030" s="55" t="s">
        <v>40736</v>
      </c>
      <c r="H12030" s="55">
        <v>0</v>
      </c>
    </row>
    <row r="12031" spans="1:8" ht="12.5" customHeight="1">
      <c r="A12031" s="55">
        <v>19329</v>
      </c>
      <c r="B12031" s="55">
        <v>8</v>
      </c>
      <c r="C12031" s="55" t="s">
        <v>40737</v>
      </c>
      <c r="D12031" s="55" t="s">
        <v>4649</v>
      </c>
      <c r="E12031" s="55" t="s">
        <v>40738</v>
      </c>
      <c r="F12031" s="55" t="s">
        <v>4651</v>
      </c>
      <c r="G12031" s="55" t="s">
        <v>40739</v>
      </c>
      <c r="H12031" s="55">
        <v>0</v>
      </c>
    </row>
    <row r="12032" spans="1:8" ht="12.5" customHeight="1">
      <c r="A12032" s="55">
        <v>19364</v>
      </c>
      <c r="B12032" s="55">
        <v>8</v>
      </c>
      <c r="C12032" s="55" t="s">
        <v>40740</v>
      </c>
      <c r="D12032" s="55" t="s">
        <v>4649</v>
      </c>
      <c r="E12032" s="55" t="s">
        <v>40741</v>
      </c>
      <c r="F12032" s="55" t="s">
        <v>4651</v>
      </c>
      <c r="G12032" s="55" t="s">
        <v>40742</v>
      </c>
      <c r="H12032" s="55">
        <v>0</v>
      </c>
    </row>
    <row r="12033" spans="1:8" ht="12.5" customHeight="1">
      <c r="A12033" s="55">
        <v>19384</v>
      </c>
      <c r="B12033" s="55">
        <v>8</v>
      </c>
      <c r="C12033" s="55" t="s">
        <v>40743</v>
      </c>
      <c r="D12033" s="55" t="s">
        <v>4649</v>
      </c>
      <c r="E12033" s="55" t="s">
        <v>40744</v>
      </c>
      <c r="F12033" s="55" t="s">
        <v>4651</v>
      </c>
      <c r="G12033" s="55" t="s">
        <v>40745</v>
      </c>
      <c r="H12033" s="55">
        <v>0</v>
      </c>
    </row>
    <row r="12034" spans="1:8" ht="12.5" customHeight="1">
      <c r="A12034" s="55">
        <v>19450</v>
      </c>
      <c r="B12034" s="55">
        <v>8</v>
      </c>
      <c r="C12034" s="55" t="s">
        <v>40746</v>
      </c>
      <c r="D12034" s="55" t="s">
        <v>4649</v>
      </c>
      <c r="E12034" s="55" t="s">
        <v>40747</v>
      </c>
      <c r="F12034" s="55" t="s">
        <v>4651</v>
      </c>
      <c r="G12034" s="55" t="s">
        <v>40748</v>
      </c>
      <c r="H12034" s="55">
        <v>0</v>
      </c>
    </row>
    <row r="12035" spans="1:8" ht="12.5" customHeight="1">
      <c r="A12035" s="55">
        <v>19456</v>
      </c>
      <c r="B12035" s="55">
        <v>8</v>
      </c>
      <c r="C12035" s="55" t="s">
        <v>40749</v>
      </c>
      <c r="D12035" s="55" t="s">
        <v>4649</v>
      </c>
      <c r="E12035" s="55" t="s">
        <v>40750</v>
      </c>
      <c r="F12035" s="55" t="s">
        <v>4651</v>
      </c>
      <c r="G12035" s="55" t="s">
        <v>40751</v>
      </c>
      <c r="H12035" s="55">
        <v>0</v>
      </c>
    </row>
    <row r="12036" spans="1:8" ht="12.5" customHeight="1">
      <c r="A12036" s="55">
        <v>19934</v>
      </c>
      <c r="B12036" s="55">
        <v>8</v>
      </c>
      <c r="C12036" s="55" t="s">
        <v>40752</v>
      </c>
      <c r="D12036" s="55" t="s">
        <v>4649</v>
      </c>
      <c r="E12036" s="55" t="s">
        <v>40753</v>
      </c>
      <c r="F12036" s="55" t="s">
        <v>4651</v>
      </c>
      <c r="G12036" s="55" t="s">
        <v>40754</v>
      </c>
      <c r="H12036" s="55">
        <v>0</v>
      </c>
    </row>
    <row r="12037" spans="1:8" ht="12.5" customHeight="1">
      <c r="A12037" s="55">
        <v>20843</v>
      </c>
      <c r="B12037" s="55">
        <v>8</v>
      </c>
      <c r="C12037" s="55" t="s">
        <v>40755</v>
      </c>
      <c r="D12037" s="55" t="s">
        <v>4649</v>
      </c>
      <c r="E12037" s="55" t="s">
        <v>40756</v>
      </c>
      <c r="F12037" s="55" t="s">
        <v>4651</v>
      </c>
      <c r="G12037" s="55" t="s">
        <v>40757</v>
      </c>
      <c r="H12037" s="55">
        <v>0</v>
      </c>
    </row>
    <row r="12038" spans="1:8" ht="12.5" customHeight="1">
      <c r="A12038" s="55">
        <v>20980</v>
      </c>
      <c r="B12038" s="55">
        <v>8</v>
      </c>
      <c r="C12038" s="55" t="s">
        <v>40758</v>
      </c>
      <c r="D12038" s="55" t="s">
        <v>4649</v>
      </c>
      <c r="E12038" s="55" t="s">
        <v>40759</v>
      </c>
      <c r="F12038" s="55" t="s">
        <v>4651</v>
      </c>
      <c r="G12038" s="55" t="s">
        <v>40760</v>
      </c>
      <c r="H12038" s="55">
        <v>0</v>
      </c>
    </row>
    <row r="12039" spans="1:8" ht="12.5" customHeight="1">
      <c r="A12039" s="55">
        <v>21029</v>
      </c>
      <c r="B12039" s="55">
        <v>8</v>
      </c>
      <c r="C12039" s="55" t="s">
        <v>40761</v>
      </c>
      <c r="D12039" s="55" t="s">
        <v>4649</v>
      </c>
      <c r="E12039" s="55" t="s">
        <v>40762</v>
      </c>
      <c r="F12039" s="55" t="s">
        <v>4651</v>
      </c>
      <c r="G12039" s="55" t="s">
        <v>40763</v>
      </c>
      <c r="H12039" s="55">
        <v>0</v>
      </c>
    </row>
    <row r="12040" spans="1:8" ht="12.5" customHeight="1">
      <c r="A12040" s="55">
        <v>21100</v>
      </c>
      <c r="B12040" s="55">
        <v>8</v>
      </c>
      <c r="C12040" s="55" t="s">
        <v>40764</v>
      </c>
      <c r="D12040" s="55" t="s">
        <v>4649</v>
      </c>
      <c r="E12040" s="55" t="s">
        <v>40765</v>
      </c>
      <c r="F12040" s="55" t="s">
        <v>4651</v>
      </c>
      <c r="G12040" s="55" t="s">
        <v>40766</v>
      </c>
      <c r="H12040" s="55">
        <v>0</v>
      </c>
    </row>
    <row r="12041" spans="1:8" ht="12.5" customHeight="1">
      <c r="A12041" s="55">
        <v>21526</v>
      </c>
      <c r="B12041" s="55">
        <v>8</v>
      </c>
      <c r="C12041" s="55" t="s">
        <v>40767</v>
      </c>
      <c r="D12041" s="55" t="s">
        <v>4649</v>
      </c>
      <c r="E12041" s="55" t="s">
        <v>40768</v>
      </c>
      <c r="F12041" s="55" t="s">
        <v>4651</v>
      </c>
      <c r="G12041" s="55" t="s">
        <v>40769</v>
      </c>
      <c r="H12041" s="55">
        <v>0</v>
      </c>
    </row>
    <row r="12042" spans="1:8" ht="12.5" customHeight="1">
      <c r="A12042" s="55">
        <v>22522</v>
      </c>
      <c r="B12042" s="55">
        <v>8</v>
      </c>
      <c r="C12042" s="55" t="s">
        <v>40770</v>
      </c>
      <c r="D12042" s="55" t="s">
        <v>4649</v>
      </c>
      <c r="E12042" s="55" t="s">
        <v>40771</v>
      </c>
      <c r="F12042" s="55" t="s">
        <v>4651</v>
      </c>
      <c r="G12042" s="55" t="s">
        <v>40772</v>
      </c>
      <c r="H12042" s="55">
        <v>0</v>
      </c>
    </row>
    <row r="12043" spans="1:8" ht="12.5" customHeight="1">
      <c r="A12043" s="55">
        <v>22523</v>
      </c>
      <c r="B12043" s="55">
        <v>8</v>
      </c>
      <c r="C12043" s="55" t="s">
        <v>40773</v>
      </c>
      <c r="D12043" s="55" t="s">
        <v>4649</v>
      </c>
      <c r="E12043" s="55" t="s">
        <v>40774</v>
      </c>
      <c r="F12043" s="55" t="s">
        <v>4651</v>
      </c>
      <c r="G12043" s="55" t="s">
        <v>40775</v>
      </c>
      <c r="H12043" s="55">
        <v>0</v>
      </c>
    </row>
    <row r="12044" spans="1:8" ht="12.5" customHeight="1">
      <c r="A12044" s="55">
        <v>22609</v>
      </c>
      <c r="B12044" s="55">
        <v>8</v>
      </c>
      <c r="C12044" s="55" t="s">
        <v>40776</v>
      </c>
      <c r="D12044" s="55" t="s">
        <v>4649</v>
      </c>
      <c r="E12044" s="55" t="s">
        <v>40777</v>
      </c>
      <c r="F12044" s="55" t="s">
        <v>4651</v>
      </c>
      <c r="G12044" s="55" t="s">
        <v>40778</v>
      </c>
      <c r="H12044" s="55">
        <v>0</v>
      </c>
    </row>
    <row r="12045" spans="1:8" ht="12.5" customHeight="1">
      <c r="A12045" s="55">
        <v>22817</v>
      </c>
      <c r="B12045" s="55">
        <v>8</v>
      </c>
      <c r="C12045" s="55" t="s">
        <v>40779</v>
      </c>
      <c r="D12045" s="55" t="s">
        <v>4649</v>
      </c>
      <c r="E12045" s="55" t="s">
        <v>40780</v>
      </c>
      <c r="F12045" s="55" t="s">
        <v>4651</v>
      </c>
      <c r="G12045" s="55" t="s">
        <v>40781</v>
      </c>
      <c r="H12045" s="55">
        <v>0</v>
      </c>
    </row>
    <row r="12046" spans="1:8" ht="12.5" customHeight="1">
      <c r="A12046" s="55">
        <v>23622</v>
      </c>
      <c r="B12046" s="55">
        <v>8</v>
      </c>
      <c r="C12046" s="55" t="s">
        <v>40782</v>
      </c>
      <c r="D12046" s="55" t="s">
        <v>4649</v>
      </c>
      <c r="E12046" s="55" t="s">
        <v>40783</v>
      </c>
      <c r="F12046" s="55" t="s">
        <v>4651</v>
      </c>
      <c r="G12046" s="55" t="s">
        <v>40784</v>
      </c>
      <c r="H12046" s="55">
        <v>0</v>
      </c>
    </row>
    <row r="12047" spans="1:8" ht="12.5" customHeight="1">
      <c r="A12047" s="55">
        <v>24692</v>
      </c>
      <c r="B12047" s="55">
        <v>8</v>
      </c>
      <c r="C12047" s="55" t="s">
        <v>40785</v>
      </c>
      <c r="D12047" s="55" t="s">
        <v>4649</v>
      </c>
      <c r="E12047" s="55" t="s">
        <v>40786</v>
      </c>
      <c r="F12047" s="55" t="s">
        <v>4651</v>
      </c>
      <c r="G12047" s="55" t="s">
        <v>40787</v>
      </c>
      <c r="H12047" s="55">
        <v>0</v>
      </c>
    </row>
    <row r="12048" spans="1:8" ht="12.5" customHeight="1">
      <c r="A12048" s="55">
        <v>25472</v>
      </c>
      <c r="B12048" s="55">
        <v>8</v>
      </c>
      <c r="C12048" s="55" t="s">
        <v>40788</v>
      </c>
      <c r="D12048" s="55" t="s">
        <v>4649</v>
      </c>
      <c r="E12048" s="55" t="s">
        <v>40789</v>
      </c>
      <c r="F12048" s="55" t="s">
        <v>4651</v>
      </c>
      <c r="G12048" s="55" t="s">
        <v>40790</v>
      </c>
      <c r="H12048" s="55">
        <v>0</v>
      </c>
    </row>
    <row r="12049" spans="1:8" ht="12.5" customHeight="1">
      <c r="A12049" s="55">
        <v>25521</v>
      </c>
      <c r="B12049" s="55">
        <v>8</v>
      </c>
      <c r="C12049" s="55" t="s">
        <v>40791</v>
      </c>
      <c r="D12049" s="55" t="s">
        <v>4649</v>
      </c>
      <c r="E12049" s="55" t="s">
        <v>40792</v>
      </c>
      <c r="F12049" s="55" t="s">
        <v>4651</v>
      </c>
      <c r="G12049" s="55" t="s">
        <v>40793</v>
      </c>
      <c r="H12049" s="55">
        <v>0</v>
      </c>
    </row>
    <row r="12050" spans="1:8" ht="12.5" customHeight="1">
      <c r="A12050" s="55">
        <v>25802</v>
      </c>
      <c r="B12050" s="55">
        <v>8</v>
      </c>
      <c r="C12050" s="55" t="s">
        <v>40794</v>
      </c>
      <c r="D12050" s="55" t="s">
        <v>4649</v>
      </c>
      <c r="E12050" s="55" t="s">
        <v>40795</v>
      </c>
      <c r="F12050" s="55" t="s">
        <v>4651</v>
      </c>
      <c r="G12050" s="55" t="s">
        <v>40796</v>
      </c>
      <c r="H12050" s="55">
        <v>0</v>
      </c>
    </row>
    <row r="12051" spans="1:8" ht="12.5" customHeight="1">
      <c r="A12051" s="55">
        <v>26419</v>
      </c>
      <c r="B12051" s="55">
        <v>8</v>
      </c>
      <c r="C12051" s="55" t="s">
        <v>40797</v>
      </c>
      <c r="D12051" s="55" t="s">
        <v>4649</v>
      </c>
      <c r="E12051" s="55" t="s">
        <v>40798</v>
      </c>
      <c r="F12051" s="55" t="s">
        <v>4651</v>
      </c>
      <c r="G12051" s="55" t="s">
        <v>40799</v>
      </c>
      <c r="H12051" s="55">
        <v>0</v>
      </c>
    </row>
    <row r="12052" spans="1:8" ht="12.5" customHeight="1">
      <c r="A12052" s="55">
        <v>26851</v>
      </c>
      <c r="B12052" s="55">
        <v>8</v>
      </c>
      <c r="C12052" s="55" t="s">
        <v>40800</v>
      </c>
      <c r="D12052" s="55" t="s">
        <v>4649</v>
      </c>
      <c r="E12052" s="55" t="s">
        <v>40801</v>
      </c>
      <c r="F12052" s="55" t="s">
        <v>4651</v>
      </c>
      <c r="G12052" s="55" t="s">
        <v>40802</v>
      </c>
      <c r="H12052" s="55">
        <v>0</v>
      </c>
    </row>
    <row r="12053" spans="1:8" ht="12.5" customHeight="1">
      <c r="A12053" s="55">
        <v>26889</v>
      </c>
      <c r="B12053" s="55">
        <v>8</v>
      </c>
      <c r="C12053" s="55" t="s">
        <v>40803</v>
      </c>
      <c r="D12053" s="55" t="s">
        <v>4649</v>
      </c>
      <c r="E12053" s="55" t="s">
        <v>40804</v>
      </c>
      <c r="F12053" s="55" t="s">
        <v>4651</v>
      </c>
      <c r="G12053" s="55" t="s">
        <v>40805</v>
      </c>
      <c r="H12053" s="55">
        <v>0</v>
      </c>
    </row>
    <row r="12054" spans="1:8" ht="12.5" customHeight="1">
      <c r="A12054" s="55">
        <v>27176</v>
      </c>
      <c r="B12054" s="55">
        <v>8</v>
      </c>
      <c r="C12054" s="55" t="s">
        <v>40806</v>
      </c>
      <c r="D12054" s="55" t="s">
        <v>4649</v>
      </c>
      <c r="E12054" s="55" t="s">
        <v>40807</v>
      </c>
      <c r="F12054" s="55" t="s">
        <v>4651</v>
      </c>
      <c r="G12054" s="55" t="s">
        <v>40808</v>
      </c>
      <c r="H12054" s="55">
        <v>0</v>
      </c>
    </row>
    <row r="12055" spans="1:8" ht="12.5" customHeight="1">
      <c r="A12055" s="55">
        <v>28544</v>
      </c>
      <c r="B12055" s="55">
        <v>8</v>
      </c>
      <c r="C12055" s="55" t="s">
        <v>40809</v>
      </c>
      <c r="D12055" s="55" t="s">
        <v>4649</v>
      </c>
      <c r="E12055" s="55" t="s">
        <v>40810</v>
      </c>
      <c r="F12055" s="55" t="s">
        <v>4651</v>
      </c>
      <c r="G12055" s="55" t="s">
        <v>40811</v>
      </c>
      <c r="H12055" s="55">
        <v>0</v>
      </c>
    </row>
    <row r="12056" spans="1:8" ht="12.5" customHeight="1">
      <c r="A12056" s="55">
        <v>11424</v>
      </c>
      <c r="B12056" s="55">
        <v>8</v>
      </c>
      <c r="C12056" s="55" t="s">
        <v>40812</v>
      </c>
      <c r="D12056" s="55" t="s">
        <v>4649</v>
      </c>
      <c r="E12056" s="55" t="s">
        <v>40813</v>
      </c>
      <c r="F12056" s="55" t="s">
        <v>4651</v>
      </c>
      <c r="G12056" s="55" t="s">
        <v>40814</v>
      </c>
      <c r="H12056" s="55">
        <v>0</v>
      </c>
    </row>
    <row r="12057" spans="1:8" ht="12.5" customHeight="1">
      <c r="A12057" s="55">
        <v>12266</v>
      </c>
      <c r="B12057" s="55">
        <v>8</v>
      </c>
      <c r="C12057" s="55" t="s">
        <v>40815</v>
      </c>
      <c r="D12057" s="55" t="s">
        <v>4649</v>
      </c>
      <c r="E12057" s="55" t="s">
        <v>40816</v>
      </c>
      <c r="F12057" s="55" t="s">
        <v>4651</v>
      </c>
      <c r="G12057" s="55" t="s">
        <v>40817</v>
      </c>
      <c r="H12057" s="55">
        <v>0</v>
      </c>
    </row>
    <row r="12058" spans="1:8" ht="12.5" customHeight="1">
      <c r="A12058" s="55">
        <v>12657</v>
      </c>
      <c r="B12058" s="55">
        <v>8</v>
      </c>
      <c r="C12058" s="55" t="s">
        <v>40818</v>
      </c>
      <c r="D12058" s="55" t="s">
        <v>4649</v>
      </c>
      <c r="E12058" s="55" t="s">
        <v>40819</v>
      </c>
      <c r="F12058" s="55" t="s">
        <v>4651</v>
      </c>
      <c r="G12058" s="55" t="s">
        <v>40820</v>
      </c>
      <c r="H12058" s="55">
        <v>0</v>
      </c>
    </row>
    <row r="12059" spans="1:8" ht="12.5" customHeight="1">
      <c r="A12059" s="55">
        <v>12741</v>
      </c>
      <c r="B12059" s="55">
        <v>8</v>
      </c>
      <c r="C12059" s="55" t="s">
        <v>40821</v>
      </c>
      <c r="D12059" s="55" t="s">
        <v>4649</v>
      </c>
      <c r="E12059" s="55" t="s">
        <v>40822</v>
      </c>
      <c r="F12059" s="55" t="s">
        <v>4651</v>
      </c>
      <c r="G12059" s="55" t="s">
        <v>40823</v>
      </c>
      <c r="H12059" s="55">
        <v>0</v>
      </c>
    </row>
    <row r="12060" spans="1:8" ht="12.5" customHeight="1">
      <c r="A12060" s="55">
        <v>13567</v>
      </c>
      <c r="B12060" s="55">
        <v>8</v>
      </c>
      <c r="C12060" s="55" t="s">
        <v>40824</v>
      </c>
      <c r="D12060" s="55" t="s">
        <v>4649</v>
      </c>
      <c r="E12060" s="55" t="s">
        <v>40825</v>
      </c>
      <c r="F12060" s="55" t="s">
        <v>4651</v>
      </c>
      <c r="G12060" s="55" t="s">
        <v>40826</v>
      </c>
      <c r="H12060" s="55">
        <v>0</v>
      </c>
    </row>
    <row r="12061" spans="1:8" ht="12.5" customHeight="1">
      <c r="A12061" s="55">
        <v>14967</v>
      </c>
      <c r="B12061" s="55">
        <v>8</v>
      </c>
      <c r="C12061" s="55" t="s">
        <v>40827</v>
      </c>
      <c r="D12061" s="55" t="s">
        <v>4649</v>
      </c>
      <c r="E12061" s="55" t="s">
        <v>40828</v>
      </c>
      <c r="F12061" s="55" t="s">
        <v>4651</v>
      </c>
      <c r="G12061" s="55" t="s">
        <v>40829</v>
      </c>
      <c r="H12061" s="55">
        <v>0</v>
      </c>
    </row>
    <row r="12062" spans="1:8" ht="12.5" customHeight="1">
      <c r="A12062" s="55">
        <v>14969</v>
      </c>
      <c r="B12062" s="55">
        <v>8</v>
      </c>
      <c r="C12062" s="55" t="s">
        <v>40830</v>
      </c>
      <c r="D12062" s="55" t="s">
        <v>4649</v>
      </c>
      <c r="E12062" s="55" t="s">
        <v>40831</v>
      </c>
      <c r="F12062" s="55" t="s">
        <v>4651</v>
      </c>
      <c r="G12062" s="55" t="s">
        <v>40832</v>
      </c>
      <c r="H12062" s="55">
        <v>0</v>
      </c>
    </row>
    <row r="12063" spans="1:8" ht="12.5" customHeight="1">
      <c r="A12063" s="55">
        <v>16565</v>
      </c>
      <c r="B12063" s="55">
        <v>8</v>
      </c>
      <c r="C12063" s="55" t="s">
        <v>40833</v>
      </c>
      <c r="D12063" s="55" t="s">
        <v>4649</v>
      </c>
      <c r="E12063" s="55" t="s">
        <v>40834</v>
      </c>
      <c r="F12063" s="55" t="s">
        <v>4651</v>
      </c>
      <c r="G12063" s="55" t="s">
        <v>40835</v>
      </c>
      <c r="H12063" s="55">
        <v>0</v>
      </c>
    </row>
    <row r="12064" spans="1:8" ht="12.5" customHeight="1">
      <c r="A12064" s="55">
        <v>17199</v>
      </c>
      <c r="B12064" s="55">
        <v>8</v>
      </c>
      <c r="C12064" s="55" t="s">
        <v>40836</v>
      </c>
      <c r="D12064" s="55" t="s">
        <v>4649</v>
      </c>
      <c r="E12064" s="55" t="s">
        <v>40837</v>
      </c>
      <c r="F12064" s="55" t="s">
        <v>4651</v>
      </c>
      <c r="G12064" s="55" t="s">
        <v>40838</v>
      </c>
      <c r="H12064" s="55">
        <v>0</v>
      </c>
    </row>
    <row r="12065" spans="1:8" ht="12.5" customHeight="1">
      <c r="A12065" s="55">
        <v>17804</v>
      </c>
      <c r="B12065" s="55">
        <v>8</v>
      </c>
      <c r="C12065" s="55" t="s">
        <v>40839</v>
      </c>
      <c r="D12065" s="55" t="s">
        <v>4649</v>
      </c>
      <c r="E12065" s="55" t="s">
        <v>40840</v>
      </c>
      <c r="F12065" s="55" t="s">
        <v>4651</v>
      </c>
      <c r="G12065" s="55" t="s">
        <v>40841</v>
      </c>
      <c r="H12065" s="55">
        <v>0</v>
      </c>
    </row>
    <row r="12066" spans="1:8" ht="12.5" customHeight="1">
      <c r="A12066" s="55">
        <v>17832</v>
      </c>
      <c r="B12066" s="55">
        <v>8</v>
      </c>
      <c r="C12066" s="55" t="s">
        <v>40842</v>
      </c>
      <c r="D12066" s="55" t="s">
        <v>4649</v>
      </c>
      <c r="E12066" s="55" t="s">
        <v>40843</v>
      </c>
      <c r="F12066" s="55" t="s">
        <v>4651</v>
      </c>
      <c r="G12066" s="55" t="s">
        <v>40844</v>
      </c>
      <c r="H12066" s="55">
        <v>0</v>
      </c>
    </row>
    <row r="12067" spans="1:8" ht="12.5" customHeight="1">
      <c r="A12067" s="55">
        <v>17928</v>
      </c>
      <c r="B12067" s="55">
        <v>8</v>
      </c>
      <c r="C12067" s="55" t="s">
        <v>40845</v>
      </c>
      <c r="D12067" s="55" t="s">
        <v>4649</v>
      </c>
      <c r="E12067" s="55" t="s">
        <v>40846</v>
      </c>
      <c r="F12067" s="55" t="s">
        <v>4651</v>
      </c>
      <c r="G12067" s="55" t="s">
        <v>40847</v>
      </c>
      <c r="H12067" s="55">
        <v>0</v>
      </c>
    </row>
    <row r="12068" spans="1:8" ht="12.5" customHeight="1">
      <c r="A12068" s="55">
        <v>18036</v>
      </c>
      <c r="B12068" s="55">
        <v>8</v>
      </c>
      <c r="C12068" s="55" t="s">
        <v>40848</v>
      </c>
      <c r="D12068" s="55" t="s">
        <v>4649</v>
      </c>
      <c r="E12068" s="55" t="s">
        <v>40849</v>
      </c>
      <c r="F12068" s="55" t="s">
        <v>4651</v>
      </c>
      <c r="G12068" s="55" t="s">
        <v>40850</v>
      </c>
      <c r="H12068" s="55">
        <v>0</v>
      </c>
    </row>
    <row r="12069" spans="1:8" ht="12.5" customHeight="1">
      <c r="A12069" s="55">
        <v>19249</v>
      </c>
      <c r="B12069" s="55">
        <v>8</v>
      </c>
      <c r="C12069" s="55" t="s">
        <v>40851</v>
      </c>
      <c r="D12069" s="55" t="s">
        <v>4649</v>
      </c>
      <c r="E12069" s="55" t="s">
        <v>40852</v>
      </c>
      <c r="F12069" s="55" t="s">
        <v>4651</v>
      </c>
      <c r="G12069" s="55" t="s">
        <v>40853</v>
      </c>
      <c r="H12069" s="55">
        <v>0</v>
      </c>
    </row>
    <row r="12070" spans="1:8" ht="12.5" customHeight="1">
      <c r="A12070" s="55">
        <v>19294</v>
      </c>
      <c r="B12070" s="55">
        <v>8</v>
      </c>
      <c r="C12070" s="55" t="s">
        <v>40854</v>
      </c>
      <c r="D12070" s="55" t="s">
        <v>4649</v>
      </c>
      <c r="E12070" s="55" t="s">
        <v>40855</v>
      </c>
      <c r="F12070" s="55" t="s">
        <v>4651</v>
      </c>
      <c r="G12070" s="55" t="s">
        <v>40856</v>
      </c>
      <c r="H12070" s="55">
        <v>0</v>
      </c>
    </row>
    <row r="12071" spans="1:8" ht="12.5" customHeight="1">
      <c r="A12071" s="55">
        <v>19375</v>
      </c>
      <c r="B12071" s="55">
        <v>8</v>
      </c>
      <c r="C12071" s="55" t="s">
        <v>40857</v>
      </c>
      <c r="D12071" s="55" t="s">
        <v>4649</v>
      </c>
      <c r="E12071" s="55" t="s">
        <v>40858</v>
      </c>
      <c r="F12071" s="55" t="s">
        <v>4651</v>
      </c>
      <c r="G12071" s="55" t="s">
        <v>40859</v>
      </c>
      <c r="H12071" s="55">
        <v>0</v>
      </c>
    </row>
    <row r="12072" spans="1:8" ht="12.5" customHeight="1">
      <c r="A12072" s="55">
        <v>19496</v>
      </c>
      <c r="B12072" s="55">
        <v>8</v>
      </c>
      <c r="C12072" s="55" t="s">
        <v>40860</v>
      </c>
      <c r="D12072" s="55" t="s">
        <v>4649</v>
      </c>
      <c r="E12072" s="55" t="s">
        <v>40861</v>
      </c>
      <c r="F12072" s="55" t="s">
        <v>4651</v>
      </c>
      <c r="G12072" s="55" t="s">
        <v>40862</v>
      </c>
      <c r="H12072" s="55">
        <v>0</v>
      </c>
    </row>
    <row r="12073" spans="1:8" ht="12.5" customHeight="1">
      <c r="A12073" s="55">
        <v>19518</v>
      </c>
      <c r="B12073" s="55">
        <v>8</v>
      </c>
      <c r="C12073" s="55" t="s">
        <v>40863</v>
      </c>
      <c r="D12073" s="55" t="s">
        <v>4649</v>
      </c>
      <c r="E12073" s="55" t="s">
        <v>40864</v>
      </c>
      <c r="F12073" s="55" t="s">
        <v>4651</v>
      </c>
      <c r="G12073" s="55" t="s">
        <v>40865</v>
      </c>
      <c r="H12073" s="55">
        <v>0</v>
      </c>
    </row>
    <row r="12074" spans="1:8" ht="12.5" customHeight="1">
      <c r="A12074" s="55">
        <v>20554</v>
      </c>
      <c r="B12074" s="55">
        <v>8</v>
      </c>
      <c r="C12074" s="55" t="s">
        <v>40866</v>
      </c>
      <c r="D12074" s="55" t="s">
        <v>4649</v>
      </c>
      <c r="E12074" s="55" t="s">
        <v>40867</v>
      </c>
      <c r="F12074" s="55" t="s">
        <v>4651</v>
      </c>
      <c r="G12074" s="55" t="s">
        <v>40868</v>
      </c>
      <c r="H12074" s="55">
        <v>0</v>
      </c>
    </row>
    <row r="12075" spans="1:8" ht="12.5" customHeight="1">
      <c r="A12075" s="55">
        <v>20836</v>
      </c>
      <c r="B12075" s="55">
        <v>8</v>
      </c>
      <c r="C12075" s="55" t="s">
        <v>40869</v>
      </c>
      <c r="D12075" s="55" t="s">
        <v>4649</v>
      </c>
      <c r="E12075" s="55" t="s">
        <v>40870</v>
      </c>
      <c r="F12075" s="55" t="s">
        <v>4651</v>
      </c>
      <c r="G12075" s="55" t="s">
        <v>40871</v>
      </c>
      <c r="H12075" s="55">
        <v>0</v>
      </c>
    </row>
    <row r="12076" spans="1:8" ht="12.5" customHeight="1">
      <c r="A12076" s="55">
        <v>20854</v>
      </c>
      <c r="B12076" s="55">
        <v>8</v>
      </c>
      <c r="C12076" s="55" t="s">
        <v>40872</v>
      </c>
      <c r="D12076" s="55" t="s">
        <v>4649</v>
      </c>
      <c r="E12076" s="55" t="s">
        <v>40873</v>
      </c>
      <c r="F12076" s="55" t="s">
        <v>4651</v>
      </c>
      <c r="G12076" s="55" t="s">
        <v>40874</v>
      </c>
      <c r="H12076" s="55">
        <v>0</v>
      </c>
    </row>
    <row r="12077" spans="1:8" ht="12.5" customHeight="1">
      <c r="A12077" s="55">
        <v>21681</v>
      </c>
      <c r="B12077" s="55">
        <v>8</v>
      </c>
      <c r="C12077" s="55" t="s">
        <v>40875</v>
      </c>
      <c r="D12077" s="55" t="s">
        <v>4649</v>
      </c>
      <c r="E12077" s="55" t="s">
        <v>40876</v>
      </c>
      <c r="F12077" s="55" t="s">
        <v>4651</v>
      </c>
      <c r="G12077" s="55" t="s">
        <v>40877</v>
      </c>
      <c r="H12077" s="55">
        <v>0</v>
      </c>
    </row>
    <row r="12078" spans="1:8" ht="12.5" customHeight="1">
      <c r="A12078" s="55">
        <v>22476</v>
      </c>
      <c r="B12078" s="55">
        <v>8</v>
      </c>
      <c r="C12078" s="55" t="s">
        <v>40878</v>
      </c>
      <c r="D12078" s="55" t="s">
        <v>4649</v>
      </c>
      <c r="E12078" s="55" t="s">
        <v>40879</v>
      </c>
      <c r="F12078" s="55" t="s">
        <v>4651</v>
      </c>
      <c r="G12078" s="55" t="s">
        <v>40880</v>
      </c>
      <c r="H12078" s="55">
        <v>0</v>
      </c>
    </row>
    <row r="12079" spans="1:8" ht="12.5" customHeight="1">
      <c r="A12079" s="55">
        <v>22688</v>
      </c>
      <c r="B12079" s="55">
        <v>8</v>
      </c>
      <c r="C12079" s="55" t="s">
        <v>40881</v>
      </c>
      <c r="D12079" s="55" t="s">
        <v>4649</v>
      </c>
      <c r="E12079" s="55" t="s">
        <v>40882</v>
      </c>
      <c r="F12079" s="55" t="s">
        <v>4651</v>
      </c>
      <c r="G12079" s="55" t="s">
        <v>40883</v>
      </c>
      <c r="H12079" s="55">
        <v>0</v>
      </c>
    </row>
    <row r="12080" spans="1:8" ht="12.5" customHeight="1">
      <c r="A12080" s="55">
        <v>22797</v>
      </c>
      <c r="B12080" s="55">
        <v>8</v>
      </c>
      <c r="C12080" s="55" t="s">
        <v>40884</v>
      </c>
      <c r="D12080" s="55" t="s">
        <v>4649</v>
      </c>
      <c r="E12080" s="55" t="s">
        <v>40885</v>
      </c>
      <c r="F12080" s="55" t="s">
        <v>4651</v>
      </c>
      <c r="G12080" s="55" t="s">
        <v>40886</v>
      </c>
      <c r="H12080" s="55">
        <v>0</v>
      </c>
    </row>
    <row r="12081" spans="1:8" ht="12.5" customHeight="1">
      <c r="A12081" s="55">
        <v>24204</v>
      </c>
      <c r="B12081" s="55">
        <v>8</v>
      </c>
      <c r="C12081" s="55" t="s">
        <v>40887</v>
      </c>
      <c r="D12081" s="55" t="s">
        <v>4649</v>
      </c>
      <c r="E12081" s="55" t="s">
        <v>40888</v>
      </c>
      <c r="F12081" s="55" t="s">
        <v>4651</v>
      </c>
      <c r="G12081" s="55" t="s">
        <v>40889</v>
      </c>
      <c r="H12081" s="55">
        <v>0</v>
      </c>
    </row>
    <row r="12082" spans="1:8" ht="12.5" customHeight="1">
      <c r="A12082" s="55">
        <v>24548</v>
      </c>
      <c r="B12082" s="55">
        <v>8</v>
      </c>
      <c r="C12082" s="55" t="s">
        <v>40890</v>
      </c>
      <c r="D12082" s="55" t="s">
        <v>4649</v>
      </c>
      <c r="E12082" s="55" t="s">
        <v>40891</v>
      </c>
      <c r="F12082" s="55" t="s">
        <v>4651</v>
      </c>
      <c r="G12082" s="55" t="s">
        <v>40892</v>
      </c>
      <c r="H12082" s="55">
        <v>0</v>
      </c>
    </row>
    <row r="12083" spans="1:8" ht="12.5" customHeight="1">
      <c r="A12083" s="55">
        <v>25300</v>
      </c>
      <c r="B12083" s="55">
        <v>8</v>
      </c>
      <c r="C12083" s="55" t="s">
        <v>40893</v>
      </c>
      <c r="D12083" s="55" t="s">
        <v>4649</v>
      </c>
      <c r="E12083" s="55" t="s">
        <v>40894</v>
      </c>
      <c r="F12083" s="55" t="s">
        <v>4651</v>
      </c>
      <c r="G12083" s="55" t="s">
        <v>40895</v>
      </c>
      <c r="H12083" s="55">
        <v>0</v>
      </c>
    </row>
    <row r="12084" spans="1:8" ht="12.5" customHeight="1">
      <c r="A12084" s="55">
        <v>25629</v>
      </c>
      <c r="B12084" s="55">
        <v>8</v>
      </c>
      <c r="C12084" s="55" t="s">
        <v>40896</v>
      </c>
      <c r="D12084" s="55" t="s">
        <v>4649</v>
      </c>
      <c r="E12084" s="55" t="s">
        <v>40897</v>
      </c>
      <c r="F12084" s="55" t="s">
        <v>4651</v>
      </c>
      <c r="G12084" s="55" t="s">
        <v>40898</v>
      </c>
      <c r="H12084" s="55">
        <v>0</v>
      </c>
    </row>
    <row r="12085" spans="1:8" ht="12.5" customHeight="1">
      <c r="A12085" s="55">
        <v>27814</v>
      </c>
      <c r="B12085" s="55">
        <v>8</v>
      </c>
      <c r="C12085" s="55" t="s">
        <v>40899</v>
      </c>
      <c r="D12085" s="55" t="s">
        <v>4649</v>
      </c>
      <c r="E12085" s="55" t="s">
        <v>40900</v>
      </c>
      <c r="F12085" s="55" t="s">
        <v>4651</v>
      </c>
      <c r="G12085" s="55" t="s">
        <v>40901</v>
      </c>
      <c r="H12085" s="55">
        <v>0</v>
      </c>
    </row>
    <row r="12086" spans="1:8" ht="12.5" customHeight="1">
      <c r="A12086" s="55">
        <v>28518</v>
      </c>
      <c r="B12086" s="55">
        <v>8</v>
      </c>
      <c r="C12086" s="55" t="s">
        <v>40902</v>
      </c>
      <c r="D12086" s="55" t="s">
        <v>4649</v>
      </c>
      <c r="E12086" s="55" t="s">
        <v>40903</v>
      </c>
      <c r="F12086" s="55" t="s">
        <v>4651</v>
      </c>
      <c r="G12086" s="55" t="s">
        <v>40904</v>
      </c>
      <c r="H12086" s="55">
        <v>0</v>
      </c>
    </row>
    <row r="12087" spans="1:8" ht="12.5" customHeight="1">
      <c r="A12087" s="55">
        <v>11584</v>
      </c>
      <c r="B12087" s="55">
        <v>8</v>
      </c>
      <c r="C12087" s="55" t="s">
        <v>40905</v>
      </c>
      <c r="D12087" s="55" t="s">
        <v>4649</v>
      </c>
      <c r="E12087" s="55" t="s">
        <v>40906</v>
      </c>
      <c r="F12087" s="55" t="s">
        <v>4651</v>
      </c>
      <c r="G12087" s="55" t="s">
        <v>40907</v>
      </c>
      <c r="H12087" s="55">
        <v>0</v>
      </c>
    </row>
    <row r="12088" spans="1:8" ht="12.5" customHeight="1">
      <c r="A12088" s="55">
        <v>12278</v>
      </c>
      <c r="B12088" s="55">
        <v>8</v>
      </c>
      <c r="C12088" s="55" t="s">
        <v>40908</v>
      </c>
      <c r="D12088" s="55" t="s">
        <v>4649</v>
      </c>
      <c r="E12088" s="55" t="s">
        <v>40909</v>
      </c>
      <c r="F12088" s="55" t="s">
        <v>4651</v>
      </c>
      <c r="G12088" s="55" t="s">
        <v>40910</v>
      </c>
      <c r="H12088" s="55">
        <v>0</v>
      </c>
    </row>
    <row r="12089" spans="1:8" ht="12.5" customHeight="1">
      <c r="A12089" s="55">
        <v>12835</v>
      </c>
      <c r="B12089" s="55">
        <v>8</v>
      </c>
      <c r="C12089" s="55" t="s">
        <v>40911</v>
      </c>
      <c r="D12089" s="55" t="s">
        <v>4649</v>
      </c>
      <c r="E12089" s="55" t="s">
        <v>40912</v>
      </c>
      <c r="F12089" s="55" t="s">
        <v>4651</v>
      </c>
      <c r="G12089" s="55" t="s">
        <v>40913</v>
      </c>
      <c r="H12089" s="55">
        <v>0</v>
      </c>
    </row>
    <row r="12090" spans="1:8" ht="12.5" customHeight="1">
      <c r="A12090" s="55">
        <v>14428</v>
      </c>
      <c r="B12090" s="55">
        <v>8</v>
      </c>
      <c r="C12090" s="55" t="s">
        <v>40914</v>
      </c>
      <c r="D12090" s="55" t="s">
        <v>4649</v>
      </c>
      <c r="E12090" s="55" t="s">
        <v>40915</v>
      </c>
      <c r="F12090" s="55" t="s">
        <v>4651</v>
      </c>
      <c r="G12090" s="55" t="s">
        <v>40916</v>
      </c>
      <c r="H12090" s="55">
        <v>0</v>
      </c>
    </row>
    <row r="12091" spans="1:8" ht="12.5" customHeight="1">
      <c r="A12091" s="55">
        <v>14528</v>
      </c>
      <c r="B12091" s="55">
        <v>8</v>
      </c>
      <c r="C12091" s="55" t="s">
        <v>40917</v>
      </c>
      <c r="D12091" s="55" t="s">
        <v>4649</v>
      </c>
      <c r="E12091" s="55" t="s">
        <v>40918</v>
      </c>
      <c r="F12091" s="55" t="s">
        <v>4651</v>
      </c>
      <c r="G12091" s="55" t="s">
        <v>40919</v>
      </c>
      <c r="H12091" s="55">
        <v>0</v>
      </c>
    </row>
    <row r="12092" spans="1:8" ht="12.5" customHeight="1">
      <c r="A12092" s="55">
        <v>15080</v>
      </c>
      <c r="B12092" s="55">
        <v>8</v>
      </c>
      <c r="C12092" s="55" t="s">
        <v>40920</v>
      </c>
      <c r="D12092" s="55" t="s">
        <v>4649</v>
      </c>
      <c r="E12092" s="55" t="s">
        <v>40921</v>
      </c>
      <c r="F12092" s="55" t="s">
        <v>4651</v>
      </c>
      <c r="G12092" s="55" t="s">
        <v>40922</v>
      </c>
      <c r="H12092" s="55">
        <v>0</v>
      </c>
    </row>
    <row r="12093" spans="1:8" ht="12.5" customHeight="1">
      <c r="A12093" s="55">
        <v>15357</v>
      </c>
      <c r="B12093" s="55">
        <v>8</v>
      </c>
      <c r="C12093" s="55" t="s">
        <v>40923</v>
      </c>
      <c r="D12093" s="55" t="s">
        <v>4649</v>
      </c>
      <c r="E12093" s="55" t="s">
        <v>40924</v>
      </c>
      <c r="F12093" s="55" t="s">
        <v>4651</v>
      </c>
      <c r="G12093" s="55" t="s">
        <v>40925</v>
      </c>
      <c r="H12093" s="55">
        <v>0</v>
      </c>
    </row>
    <row r="12094" spans="1:8" ht="12.5" customHeight="1">
      <c r="A12094" s="55">
        <v>15454</v>
      </c>
      <c r="B12094" s="55">
        <v>8</v>
      </c>
      <c r="C12094" s="55" t="s">
        <v>40926</v>
      </c>
      <c r="D12094" s="55" t="s">
        <v>4649</v>
      </c>
      <c r="E12094" s="55" t="s">
        <v>40927</v>
      </c>
      <c r="F12094" s="55" t="s">
        <v>4651</v>
      </c>
      <c r="G12094" s="55" t="s">
        <v>40928</v>
      </c>
      <c r="H12094" s="55">
        <v>0</v>
      </c>
    </row>
    <row r="12095" spans="1:8" ht="12.5" customHeight="1">
      <c r="A12095" s="55">
        <v>17181</v>
      </c>
      <c r="B12095" s="55">
        <v>8</v>
      </c>
      <c r="C12095" s="55" t="s">
        <v>40929</v>
      </c>
      <c r="D12095" s="55" t="s">
        <v>4649</v>
      </c>
      <c r="E12095" s="55" t="s">
        <v>40930</v>
      </c>
      <c r="F12095" s="55" t="s">
        <v>4651</v>
      </c>
      <c r="G12095" s="55" t="s">
        <v>40931</v>
      </c>
      <c r="H12095" s="55">
        <v>0</v>
      </c>
    </row>
    <row r="12096" spans="1:8" ht="12.5" customHeight="1">
      <c r="A12096" s="55">
        <v>17704</v>
      </c>
      <c r="B12096" s="55">
        <v>8</v>
      </c>
      <c r="C12096" s="55" t="s">
        <v>40932</v>
      </c>
      <c r="D12096" s="55" t="s">
        <v>4649</v>
      </c>
      <c r="E12096" s="55" t="s">
        <v>40933</v>
      </c>
      <c r="F12096" s="55" t="s">
        <v>4651</v>
      </c>
      <c r="G12096" s="55" t="s">
        <v>40934</v>
      </c>
      <c r="H12096" s="55">
        <v>0</v>
      </c>
    </row>
    <row r="12097" spans="1:8" ht="12.5" customHeight="1">
      <c r="A12097" s="55">
        <v>18171</v>
      </c>
      <c r="B12097" s="55">
        <v>8</v>
      </c>
      <c r="C12097" s="55" t="s">
        <v>40935</v>
      </c>
      <c r="D12097" s="55" t="s">
        <v>4649</v>
      </c>
      <c r="E12097" s="55" t="s">
        <v>40936</v>
      </c>
      <c r="F12097" s="55" t="s">
        <v>4651</v>
      </c>
      <c r="G12097" s="55" t="s">
        <v>40937</v>
      </c>
      <c r="H12097" s="55">
        <v>0</v>
      </c>
    </row>
    <row r="12098" spans="1:8" ht="12.5" customHeight="1">
      <c r="A12098" s="55">
        <v>19251</v>
      </c>
      <c r="B12098" s="55">
        <v>8</v>
      </c>
      <c r="C12098" s="55" t="s">
        <v>40938</v>
      </c>
      <c r="D12098" s="55" t="s">
        <v>4649</v>
      </c>
      <c r="E12098" s="55" t="s">
        <v>40939</v>
      </c>
      <c r="F12098" s="55" t="s">
        <v>4651</v>
      </c>
      <c r="G12098" s="55" t="s">
        <v>40940</v>
      </c>
      <c r="H12098" s="55">
        <v>0</v>
      </c>
    </row>
    <row r="12099" spans="1:8" ht="12.5" customHeight="1">
      <c r="A12099" s="55">
        <v>19316</v>
      </c>
      <c r="B12099" s="55">
        <v>8</v>
      </c>
      <c r="C12099" s="55" t="s">
        <v>40941</v>
      </c>
      <c r="D12099" s="55" t="s">
        <v>4649</v>
      </c>
      <c r="E12099" s="55" t="s">
        <v>40942</v>
      </c>
      <c r="F12099" s="55" t="s">
        <v>4651</v>
      </c>
      <c r="G12099" s="55" t="s">
        <v>40943</v>
      </c>
      <c r="H12099" s="55">
        <v>0</v>
      </c>
    </row>
    <row r="12100" spans="1:8" ht="12.5" customHeight="1">
      <c r="A12100" s="55">
        <v>19325</v>
      </c>
      <c r="B12100" s="55">
        <v>8</v>
      </c>
      <c r="C12100" s="55" t="s">
        <v>40944</v>
      </c>
      <c r="D12100" s="55" t="s">
        <v>4649</v>
      </c>
      <c r="E12100" s="55" t="s">
        <v>40945</v>
      </c>
      <c r="F12100" s="55" t="s">
        <v>4651</v>
      </c>
      <c r="G12100" s="55" t="s">
        <v>40946</v>
      </c>
      <c r="H12100" s="55">
        <v>0</v>
      </c>
    </row>
    <row r="12101" spans="1:8" ht="12.5" customHeight="1">
      <c r="A12101" s="55">
        <v>19391</v>
      </c>
      <c r="B12101" s="55">
        <v>8</v>
      </c>
      <c r="C12101" s="55" t="s">
        <v>40947</v>
      </c>
      <c r="D12101" s="55" t="s">
        <v>4649</v>
      </c>
      <c r="E12101" s="55" t="s">
        <v>40948</v>
      </c>
      <c r="F12101" s="55" t="s">
        <v>4651</v>
      </c>
      <c r="G12101" s="55" t="s">
        <v>40949</v>
      </c>
      <c r="H12101" s="55">
        <v>0</v>
      </c>
    </row>
    <row r="12102" spans="1:8" ht="12.5" customHeight="1">
      <c r="A12102" s="55">
        <v>21519</v>
      </c>
      <c r="B12102" s="55">
        <v>8</v>
      </c>
      <c r="C12102" s="55" t="s">
        <v>40950</v>
      </c>
      <c r="D12102" s="55" t="s">
        <v>4649</v>
      </c>
      <c r="E12102" s="55" t="s">
        <v>40951</v>
      </c>
      <c r="F12102" s="55" t="s">
        <v>4651</v>
      </c>
      <c r="G12102" s="55" t="s">
        <v>40952</v>
      </c>
      <c r="H12102" s="55">
        <v>0</v>
      </c>
    </row>
    <row r="12103" spans="1:8" ht="12.5" customHeight="1">
      <c r="A12103" s="55">
        <v>22497</v>
      </c>
      <c r="B12103" s="55">
        <v>8</v>
      </c>
      <c r="C12103" s="55" t="s">
        <v>40953</v>
      </c>
      <c r="D12103" s="55" t="s">
        <v>4649</v>
      </c>
      <c r="E12103" s="55" t="s">
        <v>40954</v>
      </c>
      <c r="F12103" s="55" t="s">
        <v>4651</v>
      </c>
      <c r="G12103" s="55" t="s">
        <v>40955</v>
      </c>
      <c r="H12103" s="55">
        <v>0</v>
      </c>
    </row>
    <row r="12104" spans="1:8" ht="12.5" customHeight="1">
      <c r="A12104" s="55">
        <v>22514</v>
      </c>
      <c r="B12104" s="55">
        <v>8</v>
      </c>
      <c r="C12104" s="55" t="s">
        <v>40956</v>
      </c>
      <c r="D12104" s="55" t="s">
        <v>4649</v>
      </c>
      <c r="E12104" s="55" t="s">
        <v>40957</v>
      </c>
      <c r="F12104" s="55" t="s">
        <v>4651</v>
      </c>
      <c r="G12104" s="55" t="s">
        <v>40958</v>
      </c>
      <c r="H12104" s="55">
        <v>0</v>
      </c>
    </row>
    <row r="12105" spans="1:8" ht="12.5" customHeight="1">
      <c r="A12105" s="55">
        <v>22551</v>
      </c>
      <c r="B12105" s="55">
        <v>8</v>
      </c>
      <c r="C12105" s="55" t="s">
        <v>40959</v>
      </c>
      <c r="D12105" s="55" t="s">
        <v>4649</v>
      </c>
      <c r="E12105" s="55" t="s">
        <v>40960</v>
      </c>
      <c r="F12105" s="55" t="s">
        <v>4651</v>
      </c>
      <c r="G12105" s="55" t="s">
        <v>40961</v>
      </c>
      <c r="H12105" s="55">
        <v>0</v>
      </c>
    </row>
    <row r="12106" spans="1:8" ht="12.5" customHeight="1">
      <c r="A12106" s="55">
        <v>23234</v>
      </c>
      <c r="B12106" s="55">
        <v>8</v>
      </c>
      <c r="C12106" s="55" t="s">
        <v>40962</v>
      </c>
      <c r="D12106" s="55" t="s">
        <v>4649</v>
      </c>
      <c r="E12106" s="55" t="s">
        <v>40963</v>
      </c>
      <c r="F12106" s="55" t="s">
        <v>4651</v>
      </c>
      <c r="G12106" s="55" t="s">
        <v>40964</v>
      </c>
      <c r="H12106" s="55">
        <v>0</v>
      </c>
    </row>
    <row r="12107" spans="1:8" ht="12.5" customHeight="1">
      <c r="A12107" s="55">
        <v>24014</v>
      </c>
      <c r="B12107" s="55">
        <v>8</v>
      </c>
      <c r="C12107" s="55" t="s">
        <v>40965</v>
      </c>
      <c r="D12107" s="55" t="s">
        <v>4649</v>
      </c>
      <c r="E12107" s="55" t="s">
        <v>40966</v>
      </c>
      <c r="F12107" s="55" t="s">
        <v>4651</v>
      </c>
      <c r="G12107" s="55" t="s">
        <v>40967</v>
      </c>
      <c r="H12107" s="55">
        <v>0</v>
      </c>
    </row>
    <row r="12108" spans="1:8" ht="12.5" customHeight="1">
      <c r="A12108" s="55">
        <v>24018</v>
      </c>
      <c r="B12108" s="55">
        <v>8</v>
      </c>
      <c r="C12108" s="55" t="s">
        <v>40968</v>
      </c>
      <c r="D12108" s="55" t="s">
        <v>4649</v>
      </c>
      <c r="E12108" s="55" t="s">
        <v>40969</v>
      </c>
      <c r="F12108" s="55" t="s">
        <v>4651</v>
      </c>
      <c r="G12108" s="55" t="s">
        <v>40970</v>
      </c>
      <c r="H12108" s="55">
        <v>0</v>
      </c>
    </row>
    <row r="12109" spans="1:8" ht="12.5" customHeight="1">
      <c r="A12109" s="55">
        <v>24580</v>
      </c>
      <c r="B12109" s="55">
        <v>8</v>
      </c>
      <c r="C12109" s="55" t="s">
        <v>40971</v>
      </c>
      <c r="D12109" s="55" t="s">
        <v>4649</v>
      </c>
      <c r="E12109" s="55" t="s">
        <v>40972</v>
      </c>
      <c r="F12109" s="55" t="s">
        <v>4651</v>
      </c>
      <c r="G12109" s="55" t="s">
        <v>40973</v>
      </c>
      <c r="H12109" s="55">
        <v>0</v>
      </c>
    </row>
    <row r="12110" spans="1:8" ht="12.5" customHeight="1">
      <c r="A12110" s="55">
        <v>24716</v>
      </c>
      <c r="B12110" s="55">
        <v>8</v>
      </c>
      <c r="C12110" s="55" t="s">
        <v>40974</v>
      </c>
      <c r="D12110" s="55" t="s">
        <v>4649</v>
      </c>
      <c r="E12110" s="55" t="s">
        <v>40975</v>
      </c>
      <c r="F12110" s="55" t="s">
        <v>4651</v>
      </c>
      <c r="G12110" s="55" t="s">
        <v>40976</v>
      </c>
      <c r="H12110" s="55">
        <v>0</v>
      </c>
    </row>
    <row r="12111" spans="1:8" ht="12.5" customHeight="1">
      <c r="A12111" s="55">
        <v>25590</v>
      </c>
      <c r="B12111" s="55">
        <v>8</v>
      </c>
      <c r="C12111" s="55" t="s">
        <v>40977</v>
      </c>
      <c r="D12111" s="55" t="s">
        <v>4649</v>
      </c>
      <c r="E12111" s="55" t="s">
        <v>40978</v>
      </c>
      <c r="F12111" s="55" t="s">
        <v>4651</v>
      </c>
      <c r="G12111" s="55" t="s">
        <v>40979</v>
      </c>
      <c r="H12111" s="55">
        <v>0</v>
      </c>
    </row>
    <row r="12112" spans="1:8" ht="12.5" customHeight="1">
      <c r="A12112" s="55">
        <v>25635</v>
      </c>
      <c r="B12112" s="55">
        <v>8</v>
      </c>
      <c r="C12112" s="55" t="s">
        <v>40980</v>
      </c>
      <c r="D12112" s="55" t="s">
        <v>4649</v>
      </c>
      <c r="E12112" s="55" t="s">
        <v>40981</v>
      </c>
      <c r="F12112" s="55" t="s">
        <v>4651</v>
      </c>
      <c r="G12112" s="55" t="s">
        <v>40982</v>
      </c>
      <c r="H12112" s="55">
        <v>0</v>
      </c>
    </row>
    <row r="12113" spans="1:8" ht="12.5" customHeight="1">
      <c r="A12113" s="55">
        <v>26227</v>
      </c>
      <c r="B12113" s="55">
        <v>8</v>
      </c>
      <c r="C12113" s="55" t="s">
        <v>40983</v>
      </c>
      <c r="D12113" s="55" t="s">
        <v>4649</v>
      </c>
      <c r="E12113" s="55" t="s">
        <v>40984</v>
      </c>
      <c r="F12113" s="55" t="s">
        <v>4651</v>
      </c>
      <c r="G12113" s="55" t="s">
        <v>40985</v>
      </c>
      <c r="H12113" s="55">
        <v>0</v>
      </c>
    </row>
    <row r="12114" spans="1:8" ht="12.5" customHeight="1">
      <c r="A12114" s="55">
        <v>26878</v>
      </c>
      <c r="B12114" s="55">
        <v>8</v>
      </c>
      <c r="C12114" s="55" t="s">
        <v>40986</v>
      </c>
      <c r="D12114" s="55" t="s">
        <v>4649</v>
      </c>
      <c r="E12114" s="55" t="s">
        <v>40987</v>
      </c>
      <c r="F12114" s="55" t="s">
        <v>4651</v>
      </c>
      <c r="G12114" s="55" t="s">
        <v>40988</v>
      </c>
      <c r="H12114" s="55">
        <v>0</v>
      </c>
    </row>
    <row r="12115" spans="1:8" ht="12.5" customHeight="1">
      <c r="A12115" s="55">
        <v>26990</v>
      </c>
      <c r="B12115" s="55">
        <v>8</v>
      </c>
      <c r="C12115" s="55" t="s">
        <v>40989</v>
      </c>
      <c r="D12115" s="55" t="s">
        <v>4649</v>
      </c>
      <c r="E12115" s="55" t="s">
        <v>40990</v>
      </c>
      <c r="F12115" s="55" t="s">
        <v>4651</v>
      </c>
      <c r="G12115" s="55" t="s">
        <v>40991</v>
      </c>
      <c r="H12115" s="55">
        <v>0</v>
      </c>
    </row>
    <row r="12116" spans="1:8" ht="12.5" customHeight="1">
      <c r="A12116" s="55">
        <v>27787</v>
      </c>
      <c r="B12116" s="55">
        <v>8</v>
      </c>
      <c r="C12116" s="55" t="s">
        <v>40992</v>
      </c>
      <c r="D12116" s="55" t="s">
        <v>4649</v>
      </c>
      <c r="E12116" s="55" t="s">
        <v>40993</v>
      </c>
      <c r="F12116" s="55" t="s">
        <v>4651</v>
      </c>
      <c r="G12116" s="55" t="s">
        <v>40994</v>
      </c>
      <c r="H12116" s="55">
        <v>0</v>
      </c>
    </row>
    <row r="12117" spans="1:8" ht="12.5" customHeight="1">
      <c r="A12117" s="55">
        <v>28432</v>
      </c>
      <c r="B12117" s="55">
        <v>8</v>
      </c>
      <c r="C12117" s="55" t="s">
        <v>40995</v>
      </c>
      <c r="D12117" s="55" t="s">
        <v>4649</v>
      </c>
      <c r="E12117" s="55" t="s">
        <v>40996</v>
      </c>
      <c r="F12117" s="55" t="s">
        <v>4651</v>
      </c>
      <c r="G12117" s="55" t="s">
        <v>40997</v>
      </c>
      <c r="H12117" s="55">
        <v>0</v>
      </c>
    </row>
    <row r="12118" spans="1:8" ht="12.5" customHeight="1">
      <c r="A12118" s="55">
        <v>28531</v>
      </c>
      <c r="B12118" s="55">
        <v>8</v>
      </c>
      <c r="C12118" s="55" t="s">
        <v>40998</v>
      </c>
      <c r="D12118" s="55" t="s">
        <v>4649</v>
      </c>
      <c r="E12118" s="55" t="s">
        <v>40999</v>
      </c>
      <c r="F12118" s="55" t="s">
        <v>4651</v>
      </c>
      <c r="G12118" s="55" t="s">
        <v>41000</v>
      </c>
      <c r="H12118" s="55">
        <v>0</v>
      </c>
    </row>
    <row r="12119" spans="1:8" ht="12.5" customHeight="1">
      <c r="A12119" s="55">
        <v>28555</v>
      </c>
      <c r="B12119" s="55">
        <v>8</v>
      </c>
      <c r="C12119" s="55" t="s">
        <v>41001</v>
      </c>
      <c r="D12119" s="55" t="s">
        <v>4649</v>
      </c>
      <c r="E12119" s="55" t="s">
        <v>41002</v>
      </c>
      <c r="F12119" s="55" t="s">
        <v>4651</v>
      </c>
      <c r="G12119" s="55" t="s">
        <v>41003</v>
      </c>
      <c r="H12119" s="55">
        <v>0</v>
      </c>
    </row>
    <row r="12120" spans="1:8" ht="12.5" customHeight="1">
      <c r="A12120" s="55">
        <v>28705</v>
      </c>
      <c r="B12120" s="55">
        <v>8</v>
      </c>
      <c r="C12120" s="55" t="s">
        <v>41004</v>
      </c>
      <c r="D12120" s="55" t="s">
        <v>4649</v>
      </c>
      <c r="E12120" s="55" t="s">
        <v>41005</v>
      </c>
      <c r="F12120" s="55" t="s">
        <v>4651</v>
      </c>
      <c r="G12120" s="55" t="s">
        <v>41006</v>
      </c>
      <c r="H12120" s="55">
        <v>0</v>
      </c>
    </row>
    <row r="12121" spans="1:8" ht="12.5" customHeight="1">
      <c r="A12121" s="55">
        <v>12229</v>
      </c>
      <c r="B12121" s="55">
        <v>8</v>
      </c>
      <c r="C12121" s="55" t="s">
        <v>41007</v>
      </c>
      <c r="D12121" s="55" t="s">
        <v>4649</v>
      </c>
      <c r="E12121" s="55" t="s">
        <v>41008</v>
      </c>
      <c r="F12121" s="55" t="s">
        <v>4651</v>
      </c>
      <c r="G12121" s="55" t="s">
        <v>41009</v>
      </c>
      <c r="H12121" s="55">
        <v>0</v>
      </c>
    </row>
    <row r="12122" spans="1:8" ht="12.5" customHeight="1">
      <c r="A12122" s="55">
        <v>12275</v>
      </c>
      <c r="B12122" s="55">
        <v>8</v>
      </c>
      <c r="C12122" s="55" t="s">
        <v>41010</v>
      </c>
      <c r="D12122" s="55" t="s">
        <v>4649</v>
      </c>
      <c r="E12122" s="55" t="s">
        <v>41011</v>
      </c>
      <c r="F12122" s="55" t="s">
        <v>4651</v>
      </c>
      <c r="G12122" s="55" t="s">
        <v>41012</v>
      </c>
      <c r="H12122" s="55">
        <v>0</v>
      </c>
    </row>
    <row r="12123" spans="1:8" ht="12.5" customHeight="1">
      <c r="A12123" s="55">
        <v>13513</v>
      </c>
      <c r="B12123" s="55">
        <v>8</v>
      </c>
      <c r="C12123" s="55" t="s">
        <v>41013</v>
      </c>
      <c r="D12123" s="55" t="s">
        <v>4649</v>
      </c>
      <c r="E12123" s="55" t="s">
        <v>41014</v>
      </c>
      <c r="F12123" s="55" t="s">
        <v>4651</v>
      </c>
      <c r="G12123" s="55" t="s">
        <v>41015</v>
      </c>
      <c r="H12123" s="55">
        <v>0</v>
      </c>
    </row>
    <row r="12124" spans="1:8" ht="12.5" customHeight="1">
      <c r="A12124" s="55">
        <v>13514</v>
      </c>
      <c r="B12124" s="55">
        <v>8</v>
      </c>
      <c r="C12124" s="55" t="s">
        <v>41016</v>
      </c>
      <c r="D12124" s="55" t="s">
        <v>4649</v>
      </c>
      <c r="E12124" s="55" t="s">
        <v>41017</v>
      </c>
      <c r="F12124" s="55" t="s">
        <v>4651</v>
      </c>
      <c r="G12124" s="55" t="s">
        <v>41018</v>
      </c>
      <c r="H12124" s="55">
        <v>0</v>
      </c>
    </row>
    <row r="12125" spans="1:8" ht="12.5" customHeight="1">
      <c r="A12125" s="55">
        <v>13608</v>
      </c>
      <c r="B12125" s="55">
        <v>8</v>
      </c>
      <c r="C12125" s="55" t="s">
        <v>41019</v>
      </c>
      <c r="D12125" s="55" t="s">
        <v>4649</v>
      </c>
      <c r="E12125" s="55" t="s">
        <v>41020</v>
      </c>
      <c r="F12125" s="55" t="s">
        <v>4651</v>
      </c>
      <c r="G12125" s="55" t="s">
        <v>41021</v>
      </c>
      <c r="H12125" s="55">
        <v>0</v>
      </c>
    </row>
    <row r="12126" spans="1:8" ht="12.5" customHeight="1">
      <c r="A12126" s="55">
        <v>14696</v>
      </c>
      <c r="B12126" s="55">
        <v>8</v>
      </c>
      <c r="C12126" s="55" t="s">
        <v>41022</v>
      </c>
      <c r="D12126" s="55" t="s">
        <v>4649</v>
      </c>
      <c r="E12126" s="55" t="s">
        <v>41023</v>
      </c>
      <c r="F12126" s="55" t="s">
        <v>4651</v>
      </c>
      <c r="G12126" s="55" t="s">
        <v>41024</v>
      </c>
      <c r="H12126" s="55">
        <v>0</v>
      </c>
    </row>
    <row r="12127" spans="1:8" ht="12.5" customHeight="1">
      <c r="A12127" s="55">
        <v>14786</v>
      </c>
      <c r="B12127" s="55">
        <v>8</v>
      </c>
      <c r="C12127" s="55" t="s">
        <v>41025</v>
      </c>
      <c r="D12127" s="55" t="s">
        <v>4649</v>
      </c>
      <c r="E12127" s="55" t="s">
        <v>41026</v>
      </c>
      <c r="F12127" s="55" t="s">
        <v>4651</v>
      </c>
      <c r="G12127" s="55" t="s">
        <v>41027</v>
      </c>
      <c r="H12127" s="55">
        <v>0</v>
      </c>
    </row>
    <row r="12128" spans="1:8" ht="12.5" customHeight="1">
      <c r="A12128" s="55">
        <v>14972</v>
      </c>
      <c r="B12128" s="55">
        <v>8</v>
      </c>
      <c r="C12128" s="55" t="s">
        <v>41028</v>
      </c>
      <c r="D12128" s="55" t="s">
        <v>4649</v>
      </c>
      <c r="E12128" s="55" t="s">
        <v>41029</v>
      </c>
      <c r="F12128" s="55" t="s">
        <v>4651</v>
      </c>
      <c r="G12128" s="55" t="s">
        <v>41030</v>
      </c>
      <c r="H12128" s="55">
        <v>0</v>
      </c>
    </row>
    <row r="12129" spans="1:8" ht="12.5" customHeight="1">
      <c r="A12129" s="55">
        <v>15618</v>
      </c>
      <c r="B12129" s="55">
        <v>8</v>
      </c>
      <c r="C12129" s="55" t="s">
        <v>41031</v>
      </c>
      <c r="D12129" s="55" t="s">
        <v>4649</v>
      </c>
      <c r="E12129" s="55" t="s">
        <v>41032</v>
      </c>
      <c r="F12129" s="55" t="s">
        <v>4651</v>
      </c>
      <c r="G12129" s="55" t="s">
        <v>41033</v>
      </c>
      <c r="H12129" s="55">
        <v>0</v>
      </c>
    </row>
    <row r="12130" spans="1:8" ht="12.5" customHeight="1">
      <c r="A12130" s="55">
        <v>15693</v>
      </c>
      <c r="B12130" s="55">
        <v>8</v>
      </c>
      <c r="C12130" s="55" t="s">
        <v>41034</v>
      </c>
      <c r="D12130" s="55" t="s">
        <v>4649</v>
      </c>
      <c r="E12130" s="55" t="s">
        <v>41035</v>
      </c>
      <c r="F12130" s="55" t="s">
        <v>4651</v>
      </c>
      <c r="G12130" s="55" t="s">
        <v>41036</v>
      </c>
      <c r="H12130" s="55">
        <v>0</v>
      </c>
    </row>
    <row r="12131" spans="1:8" ht="12.5" customHeight="1">
      <c r="A12131" s="55">
        <v>15932</v>
      </c>
      <c r="B12131" s="55">
        <v>8</v>
      </c>
      <c r="C12131" s="55" t="s">
        <v>41037</v>
      </c>
      <c r="D12131" s="55" t="s">
        <v>4649</v>
      </c>
      <c r="E12131" s="55" t="s">
        <v>41038</v>
      </c>
      <c r="F12131" s="55" t="s">
        <v>4651</v>
      </c>
      <c r="G12131" s="55" t="s">
        <v>41039</v>
      </c>
      <c r="H12131" s="55">
        <v>0</v>
      </c>
    </row>
    <row r="12132" spans="1:8" ht="12.5" customHeight="1">
      <c r="A12132" s="55">
        <v>16582</v>
      </c>
      <c r="B12132" s="55">
        <v>8</v>
      </c>
      <c r="C12132" s="55" t="s">
        <v>41040</v>
      </c>
      <c r="D12132" s="55" t="s">
        <v>4649</v>
      </c>
      <c r="E12132" s="55" t="s">
        <v>41041</v>
      </c>
      <c r="F12132" s="55" t="s">
        <v>4651</v>
      </c>
      <c r="G12132" s="55" t="s">
        <v>41042</v>
      </c>
      <c r="H12132" s="55">
        <v>0</v>
      </c>
    </row>
    <row r="12133" spans="1:8" ht="12.5" customHeight="1">
      <c r="A12133" s="55">
        <v>16939</v>
      </c>
      <c r="B12133" s="55">
        <v>8</v>
      </c>
      <c r="C12133" s="55" t="s">
        <v>41043</v>
      </c>
      <c r="D12133" s="55" t="s">
        <v>4649</v>
      </c>
      <c r="E12133" s="55" t="s">
        <v>41044</v>
      </c>
      <c r="F12133" s="55" t="s">
        <v>4651</v>
      </c>
      <c r="G12133" s="55" t="s">
        <v>41045</v>
      </c>
      <c r="H12133" s="55">
        <v>0</v>
      </c>
    </row>
    <row r="12134" spans="1:8" ht="12.5" customHeight="1">
      <c r="A12134" s="55">
        <v>17091</v>
      </c>
      <c r="B12134" s="55">
        <v>8</v>
      </c>
      <c r="C12134" s="55" t="s">
        <v>41046</v>
      </c>
      <c r="D12134" s="55" t="s">
        <v>4649</v>
      </c>
      <c r="E12134" s="55" t="s">
        <v>41047</v>
      </c>
      <c r="F12134" s="55" t="s">
        <v>4651</v>
      </c>
      <c r="G12134" s="55" t="s">
        <v>41048</v>
      </c>
      <c r="H12134" s="55">
        <v>0</v>
      </c>
    </row>
    <row r="12135" spans="1:8" ht="12.5" customHeight="1">
      <c r="A12135" s="55">
        <v>17197</v>
      </c>
      <c r="B12135" s="55">
        <v>8</v>
      </c>
      <c r="C12135" s="55" t="s">
        <v>41049</v>
      </c>
      <c r="D12135" s="55" t="s">
        <v>4649</v>
      </c>
      <c r="E12135" s="55" t="s">
        <v>41050</v>
      </c>
      <c r="F12135" s="55" t="s">
        <v>4651</v>
      </c>
      <c r="G12135" s="55" t="s">
        <v>41051</v>
      </c>
      <c r="H12135" s="55">
        <v>0</v>
      </c>
    </row>
    <row r="12136" spans="1:8" ht="12.5" customHeight="1">
      <c r="A12136" s="55">
        <v>17652</v>
      </c>
      <c r="B12136" s="55">
        <v>8</v>
      </c>
      <c r="C12136" s="55" t="s">
        <v>41052</v>
      </c>
      <c r="D12136" s="55" t="s">
        <v>4649</v>
      </c>
      <c r="E12136" s="55" t="s">
        <v>41053</v>
      </c>
      <c r="F12136" s="55" t="s">
        <v>4651</v>
      </c>
      <c r="G12136" s="55" t="s">
        <v>41054</v>
      </c>
      <c r="H12136" s="55">
        <v>0</v>
      </c>
    </row>
    <row r="12137" spans="1:8" ht="12.5" customHeight="1">
      <c r="A12137" s="55">
        <v>17945</v>
      </c>
      <c r="B12137" s="55">
        <v>8</v>
      </c>
      <c r="C12137" s="55" t="s">
        <v>41055</v>
      </c>
      <c r="D12137" s="55" t="s">
        <v>4649</v>
      </c>
      <c r="E12137" s="55" t="s">
        <v>41056</v>
      </c>
      <c r="F12137" s="55" t="s">
        <v>4651</v>
      </c>
      <c r="G12137" s="55" t="s">
        <v>41057</v>
      </c>
      <c r="H12137" s="55">
        <v>0</v>
      </c>
    </row>
    <row r="12138" spans="1:8" ht="12.5" customHeight="1">
      <c r="A12138" s="55">
        <v>20583</v>
      </c>
      <c r="B12138" s="55">
        <v>8</v>
      </c>
      <c r="C12138" s="55" t="s">
        <v>41058</v>
      </c>
      <c r="D12138" s="55" t="s">
        <v>4649</v>
      </c>
      <c r="E12138" s="55" t="s">
        <v>41059</v>
      </c>
      <c r="F12138" s="55" t="s">
        <v>4651</v>
      </c>
      <c r="G12138" s="55" t="s">
        <v>41060</v>
      </c>
      <c r="H12138" s="55">
        <v>0</v>
      </c>
    </row>
    <row r="12139" spans="1:8" ht="12.5" customHeight="1">
      <c r="A12139" s="55">
        <v>20898</v>
      </c>
      <c r="B12139" s="55">
        <v>8</v>
      </c>
      <c r="C12139" s="55" t="s">
        <v>41061</v>
      </c>
      <c r="D12139" s="55" t="s">
        <v>4649</v>
      </c>
      <c r="E12139" s="55" t="s">
        <v>41062</v>
      </c>
      <c r="F12139" s="55" t="s">
        <v>4651</v>
      </c>
      <c r="G12139" s="55" t="s">
        <v>41063</v>
      </c>
      <c r="H12139" s="55">
        <v>0</v>
      </c>
    </row>
    <row r="12140" spans="1:8" ht="12.5" customHeight="1">
      <c r="A12140" s="55">
        <v>21006</v>
      </c>
      <c r="B12140" s="55">
        <v>8</v>
      </c>
      <c r="C12140" s="55" t="s">
        <v>41064</v>
      </c>
      <c r="D12140" s="55" t="s">
        <v>4649</v>
      </c>
      <c r="E12140" s="55" t="s">
        <v>41065</v>
      </c>
      <c r="F12140" s="55" t="s">
        <v>4651</v>
      </c>
      <c r="G12140" s="55" t="s">
        <v>41066</v>
      </c>
      <c r="H12140" s="55">
        <v>0</v>
      </c>
    </row>
    <row r="12141" spans="1:8" ht="12.5" customHeight="1">
      <c r="A12141" s="55">
        <v>21091</v>
      </c>
      <c r="B12141" s="55">
        <v>8</v>
      </c>
      <c r="C12141" s="55" t="s">
        <v>41067</v>
      </c>
      <c r="D12141" s="55" t="s">
        <v>4649</v>
      </c>
      <c r="E12141" s="55" t="s">
        <v>41068</v>
      </c>
      <c r="F12141" s="55" t="s">
        <v>4651</v>
      </c>
      <c r="G12141" s="55" t="s">
        <v>41069</v>
      </c>
      <c r="H12141" s="55">
        <v>0</v>
      </c>
    </row>
    <row r="12142" spans="1:8" ht="12.5" customHeight="1">
      <c r="A12142" s="55">
        <v>22525</v>
      </c>
      <c r="B12142" s="55">
        <v>8</v>
      </c>
      <c r="C12142" s="55" t="s">
        <v>41070</v>
      </c>
      <c r="D12142" s="55" t="s">
        <v>4649</v>
      </c>
      <c r="E12142" s="55" t="s">
        <v>41071</v>
      </c>
      <c r="F12142" s="55" t="s">
        <v>4651</v>
      </c>
      <c r="G12142" s="55" t="s">
        <v>41072</v>
      </c>
      <c r="H12142" s="55">
        <v>0</v>
      </c>
    </row>
    <row r="12143" spans="1:8" ht="12.5" customHeight="1">
      <c r="A12143" s="55">
        <v>22568</v>
      </c>
      <c r="B12143" s="55">
        <v>8</v>
      </c>
      <c r="C12143" s="55" t="s">
        <v>41073</v>
      </c>
      <c r="D12143" s="55" t="s">
        <v>4649</v>
      </c>
      <c r="E12143" s="55" t="s">
        <v>41074</v>
      </c>
      <c r="F12143" s="55" t="s">
        <v>4651</v>
      </c>
      <c r="G12143" s="55" t="s">
        <v>41075</v>
      </c>
      <c r="H12143" s="55">
        <v>0</v>
      </c>
    </row>
    <row r="12144" spans="1:8" ht="12.5" customHeight="1">
      <c r="A12144" s="55">
        <v>22623</v>
      </c>
      <c r="B12144" s="55">
        <v>8</v>
      </c>
      <c r="C12144" s="55" t="s">
        <v>41076</v>
      </c>
      <c r="D12144" s="55" t="s">
        <v>4649</v>
      </c>
      <c r="E12144" s="55" t="s">
        <v>41077</v>
      </c>
      <c r="F12144" s="55" t="s">
        <v>4651</v>
      </c>
      <c r="G12144" s="55" t="s">
        <v>41078</v>
      </c>
      <c r="H12144" s="55">
        <v>0</v>
      </c>
    </row>
    <row r="12145" spans="1:8" ht="12.5" customHeight="1">
      <c r="A12145" s="55">
        <v>23757</v>
      </c>
      <c r="B12145" s="55">
        <v>8</v>
      </c>
      <c r="C12145" s="55" t="s">
        <v>41079</v>
      </c>
      <c r="D12145" s="55" t="s">
        <v>4649</v>
      </c>
      <c r="E12145" s="55" t="s">
        <v>41080</v>
      </c>
      <c r="F12145" s="55" t="s">
        <v>4651</v>
      </c>
      <c r="G12145" s="55" t="s">
        <v>41081</v>
      </c>
      <c r="H12145" s="55">
        <v>0</v>
      </c>
    </row>
    <row r="12146" spans="1:8" ht="12.5" customHeight="1">
      <c r="A12146" s="55">
        <v>24698</v>
      </c>
      <c r="B12146" s="55">
        <v>8</v>
      </c>
      <c r="C12146" s="55" t="s">
        <v>41082</v>
      </c>
      <c r="D12146" s="55" t="s">
        <v>4649</v>
      </c>
      <c r="E12146" s="55" t="s">
        <v>41083</v>
      </c>
      <c r="F12146" s="55" t="s">
        <v>4651</v>
      </c>
      <c r="G12146" s="55" t="s">
        <v>41084</v>
      </c>
      <c r="H12146" s="55">
        <v>0</v>
      </c>
    </row>
    <row r="12147" spans="1:8" ht="12.5" customHeight="1">
      <c r="A12147" s="55">
        <v>25536</v>
      </c>
      <c r="B12147" s="55">
        <v>8</v>
      </c>
      <c r="C12147" s="55" t="s">
        <v>41085</v>
      </c>
      <c r="D12147" s="55" t="s">
        <v>4649</v>
      </c>
      <c r="E12147" s="55" t="s">
        <v>41086</v>
      </c>
      <c r="F12147" s="55" t="s">
        <v>4651</v>
      </c>
      <c r="G12147" s="55" t="s">
        <v>41087</v>
      </c>
      <c r="H12147" s="55">
        <v>0</v>
      </c>
    </row>
    <row r="12148" spans="1:8" ht="12.5" customHeight="1">
      <c r="A12148" s="55">
        <v>25551</v>
      </c>
      <c r="B12148" s="55">
        <v>8</v>
      </c>
      <c r="C12148" s="55" t="s">
        <v>41088</v>
      </c>
      <c r="D12148" s="55" t="s">
        <v>4649</v>
      </c>
      <c r="E12148" s="55" t="s">
        <v>41089</v>
      </c>
      <c r="F12148" s="55" t="s">
        <v>4651</v>
      </c>
      <c r="G12148" s="55" t="s">
        <v>41090</v>
      </c>
      <c r="H12148" s="55">
        <v>0</v>
      </c>
    </row>
    <row r="12149" spans="1:8" ht="12.5" customHeight="1">
      <c r="A12149" s="55">
        <v>25779</v>
      </c>
      <c r="B12149" s="55">
        <v>8</v>
      </c>
      <c r="C12149" s="55" t="s">
        <v>41091</v>
      </c>
      <c r="D12149" s="55" t="s">
        <v>4649</v>
      </c>
      <c r="E12149" s="55" t="s">
        <v>41092</v>
      </c>
      <c r="F12149" s="55" t="s">
        <v>4651</v>
      </c>
      <c r="G12149" s="55" t="s">
        <v>41093</v>
      </c>
      <c r="H12149" s="55">
        <v>0</v>
      </c>
    </row>
    <row r="12150" spans="1:8" ht="12.5" customHeight="1">
      <c r="A12150" s="55">
        <v>25788</v>
      </c>
      <c r="B12150" s="55">
        <v>8</v>
      </c>
      <c r="C12150" s="55" t="s">
        <v>41094</v>
      </c>
      <c r="D12150" s="55" t="s">
        <v>4649</v>
      </c>
      <c r="E12150" s="55" t="s">
        <v>41095</v>
      </c>
      <c r="F12150" s="55" t="s">
        <v>4651</v>
      </c>
      <c r="G12150" s="55" t="s">
        <v>41096</v>
      </c>
      <c r="H12150" s="55">
        <v>0</v>
      </c>
    </row>
    <row r="12151" spans="1:8" ht="12.5" customHeight="1">
      <c r="A12151" s="55">
        <v>26392</v>
      </c>
      <c r="B12151" s="55">
        <v>8</v>
      </c>
      <c r="C12151" s="55" t="s">
        <v>41097</v>
      </c>
      <c r="D12151" s="55" t="s">
        <v>4649</v>
      </c>
      <c r="E12151" s="55" t="s">
        <v>41098</v>
      </c>
      <c r="F12151" s="55" t="s">
        <v>4651</v>
      </c>
      <c r="G12151" s="55" t="s">
        <v>41099</v>
      </c>
      <c r="H12151" s="55">
        <v>0</v>
      </c>
    </row>
    <row r="12152" spans="1:8" ht="12.5" customHeight="1">
      <c r="A12152" s="55">
        <v>26403</v>
      </c>
      <c r="B12152" s="55">
        <v>8</v>
      </c>
      <c r="C12152" s="55" t="s">
        <v>41100</v>
      </c>
      <c r="D12152" s="55" t="s">
        <v>4649</v>
      </c>
      <c r="E12152" s="55" t="s">
        <v>41101</v>
      </c>
      <c r="F12152" s="55" t="s">
        <v>4651</v>
      </c>
      <c r="G12152" s="55" t="s">
        <v>41102</v>
      </c>
      <c r="H12152" s="55">
        <v>0</v>
      </c>
    </row>
    <row r="12153" spans="1:8" ht="12.5" customHeight="1">
      <c r="A12153" s="55">
        <v>26822</v>
      </c>
      <c r="B12153" s="55">
        <v>8</v>
      </c>
      <c r="C12153" s="55" t="s">
        <v>41103</v>
      </c>
      <c r="D12153" s="55" t="s">
        <v>4649</v>
      </c>
      <c r="E12153" s="55" t="s">
        <v>41104</v>
      </c>
      <c r="F12153" s="55" t="s">
        <v>4651</v>
      </c>
      <c r="G12153" s="55" t="s">
        <v>41105</v>
      </c>
      <c r="H12153" s="55">
        <v>0</v>
      </c>
    </row>
    <row r="12154" spans="1:8" ht="12.5" customHeight="1">
      <c r="A12154" s="55">
        <v>26879</v>
      </c>
      <c r="B12154" s="55">
        <v>8</v>
      </c>
      <c r="C12154" s="55" t="s">
        <v>41106</v>
      </c>
      <c r="D12154" s="55" t="s">
        <v>4649</v>
      </c>
      <c r="E12154" s="55" t="s">
        <v>41107</v>
      </c>
      <c r="F12154" s="55" t="s">
        <v>4651</v>
      </c>
      <c r="G12154" s="55" t="s">
        <v>41108</v>
      </c>
      <c r="H12154" s="55">
        <v>0</v>
      </c>
    </row>
    <row r="12155" spans="1:8" ht="12.5" customHeight="1">
      <c r="A12155" s="55">
        <v>27180</v>
      </c>
      <c r="B12155" s="55">
        <v>8</v>
      </c>
      <c r="C12155" s="55" t="s">
        <v>41109</v>
      </c>
      <c r="D12155" s="55" t="s">
        <v>4649</v>
      </c>
      <c r="E12155" s="55" t="s">
        <v>41110</v>
      </c>
      <c r="F12155" s="55" t="s">
        <v>4651</v>
      </c>
      <c r="G12155" s="55" t="s">
        <v>41111</v>
      </c>
      <c r="H12155" s="55">
        <v>0</v>
      </c>
    </row>
    <row r="12156" spans="1:8" ht="12.5" customHeight="1">
      <c r="A12156" s="55">
        <v>11438</v>
      </c>
      <c r="B12156" s="55">
        <v>8</v>
      </c>
      <c r="C12156" s="55" t="s">
        <v>41112</v>
      </c>
      <c r="D12156" s="55" t="s">
        <v>4649</v>
      </c>
      <c r="E12156" s="55" t="s">
        <v>41113</v>
      </c>
      <c r="F12156" s="55" t="s">
        <v>4651</v>
      </c>
      <c r="G12156" s="55" t="s">
        <v>41114</v>
      </c>
      <c r="H12156" s="55">
        <v>0</v>
      </c>
    </row>
    <row r="12157" spans="1:8" ht="12.5" customHeight="1">
      <c r="A12157" s="55">
        <v>12128</v>
      </c>
      <c r="B12157" s="55">
        <v>8</v>
      </c>
      <c r="C12157" s="55" t="s">
        <v>41115</v>
      </c>
      <c r="D12157" s="55" t="s">
        <v>4649</v>
      </c>
      <c r="E12157" s="55" t="s">
        <v>41116</v>
      </c>
      <c r="F12157" s="55" t="s">
        <v>4651</v>
      </c>
      <c r="G12157" s="55" t="s">
        <v>41117</v>
      </c>
      <c r="H12157" s="55">
        <v>0</v>
      </c>
    </row>
    <row r="12158" spans="1:8" ht="12.5" customHeight="1">
      <c r="A12158" s="55">
        <v>12297</v>
      </c>
      <c r="B12158" s="55">
        <v>8</v>
      </c>
      <c r="C12158" s="55" t="s">
        <v>41118</v>
      </c>
      <c r="D12158" s="55" t="s">
        <v>4649</v>
      </c>
      <c r="E12158" s="55" t="s">
        <v>41119</v>
      </c>
      <c r="F12158" s="55" t="s">
        <v>4651</v>
      </c>
      <c r="G12158" s="55" t="s">
        <v>41120</v>
      </c>
      <c r="H12158" s="55">
        <v>0</v>
      </c>
    </row>
    <row r="12159" spans="1:8" ht="12.5" customHeight="1">
      <c r="A12159" s="55">
        <v>12481</v>
      </c>
      <c r="B12159" s="55">
        <v>8</v>
      </c>
      <c r="C12159" s="55" t="s">
        <v>41121</v>
      </c>
      <c r="D12159" s="55" t="s">
        <v>4649</v>
      </c>
      <c r="E12159" s="55" t="s">
        <v>41122</v>
      </c>
      <c r="F12159" s="55" t="s">
        <v>4651</v>
      </c>
      <c r="G12159" s="55" t="s">
        <v>41123</v>
      </c>
      <c r="H12159" s="55">
        <v>0</v>
      </c>
    </row>
    <row r="12160" spans="1:8" ht="12.5" customHeight="1">
      <c r="A12160" s="55">
        <v>12536</v>
      </c>
      <c r="B12160" s="55">
        <v>8</v>
      </c>
      <c r="C12160" s="55" t="s">
        <v>41124</v>
      </c>
      <c r="D12160" s="55" t="s">
        <v>4649</v>
      </c>
      <c r="E12160" s="55" t="s">
        <v>41125</v>
      </c>
      <c r="F12160" s="55" t="s">
        <v>4651</v>
      </c>
      <c r="G12160" s="55" t="s">
        <v>41126</v>
      </c>
      <c r="H12160" s="55">
        <v>0</v>
      </c>
    </row>
    <row r="12161" spans="1:8" ht="12.5" customHeight="1">
      <c r="A12161" s="55">
        <v>12722</v>
      </c>
      <c r="B12161" s="55">
        <v>8</v>
      </c>
      <c r="C12161" s="55" t="s">
        <v>41127</v>
      </c>
      <c r="D12161" s="55" t="s">
        <v>4649</v>
      </c>
      <c r="E12161" s="55" t="s">
        <v>41128</v>
      </c>
      <c r="F12161" s="55" t="s">
        <v>4651</v>
      </c>
      <c r="G12161" s="55" t="s">
        <v>41129</v>
      </c>
      <c r="H12161" s="55">
        <v>0</v>
      </c>
    </row>
    <row r="12162" spans="1:8" ht="12.5" customHeight="1">
      <c r="A12162" s="55">
        <v>12814</v>
      </c>
      <c r="B12162" s="55">
        <v>8</v>
      </c>
      <c r="C12162" s="55" t="s">
        <v>41130</v>
      </c>
      <c r="D12162" s="55" t="s">
        <v>4649</v>
      </c>
      <c r="E12162" s="55" t="s">
        <v>41131</v>
      </c>
      <c r="F12162" s="55" t="s">
        <v>4651</v>
      </c>
      <c r="G12162" s="55" t="s">
        <v>41132</v>
      </c>
      <c r="H12162" s="55">
        <v>0</v>
      </c>
    </row>
    <row r="12163" spans="1:8" ht="12.5" customHeight="1">
      <c r="A12163" s="55">
        <v>13559</v>
      </c>
      <c r="B12163" s="55">
        <v>8</v>
      </c>
      <c r="C12163" s="55" t="s">
        <v>41133</v>
      </c>
      <c r="D12163" s="55" t="s">
        <v>4649</v>
      </c>
      <c r="E12163" s="55" t="s">
        <v>41134</v>
      </c>
      <c r="F12163" s="55" t="s">
        <v>4651</v>
      </c>
      <c r="G12163" s="55" t="s">
        <v>41135</v>
      </c>
      <c r="H12163" s="55">
        <v>0</v>
      </c>
    </row>
    <row r="12164" spans="1:8" ht="12.5" customHeight="1">
      <c r="A12164" s="55">
        <v>13828</v>
      </c>
      <c r="B12164" s="55">
        <v>8</v>
      </c>
      <c r="C12164" s="55" t="s">
        <v>41136</v>
      </c>
      <c r="D12164" s="55" t="s">
        <v>4649</v>
      </c>
      <c r="E12164" s="55" t="s">
        <v>41137</v>
      </c>
      <c r="F12164" s="55" t="s">
        <v>4651</v>
      </c>
      <c r="G12164" s="55" t="s">
        <v>41138</v>
      </c>
      <c r="H12164" s="55">
        <v>0</v>
      </c>
    </row>
    <row r="12165" spans="1:8" ht="12.5" customHeight="1">
      <c r="A12165" s="55">
        <v>14426</v>
      </c>
      <c r="B12165" s="55">
        <v>8</v>
      </c>
      <c r="C12165" s="55" t="s">
        <v>41139</v>
      </c>
      <c r="D12165" s="55" t="s">
        <v>4649</v>
      </c>
      <c r="E12165" s="55" t="s">
        <v>41140</v>
      </c>
      <c r="F12165" s="55" t="s">
        <v>4651</v>
      </c>
      <c r="G12165" s="55" t="s">
        <v>41141</v>
      </c>
      <c r="H12165" s="55">
        <v>0</v>
      </c>
    </row>
    <row r="12166" spans="1:8" ht="12.5" customHeight="1">
      <c r="A12166" s="55">
        <v>14526</v>
      </c>
      <c r="B12166" s="55">
        <v>8</v>
      </c>
      <c r="C12166" s="55" t="s">
        <v>41142</v>
      </c>
      <c r="D12166" s="55" t="s">
        <v>4649</v>
      </c>
      <c r="E12166" s="55" t="s">
        <v>41143</v>
      </c>
      <c r="F12166" s="55" t="s">
        <v>4651</v>
      </c>
      <c r="G12166" s="55" t="s">
        <v>41144</v>
      </c>
      <c r="H12166" s="55">
        <v>0</v>
      </c>
    </row>
    <row r="12167" spans="1:8" ht="12.5" customHeight="1">
      <c r="A12167" s="55">
        <v>14781</v>
      </c>
      <c r="B12167" s="55">
        <v>8</v>
      </c>
      <c r="C12167" s="55" t="s">
        <v>41145</v>
      </c>
      <c r="D12167" s="55" t="s">
        <v>4649</v>
      </c>
      <c r="E12167" s="55" t="s">
        <v>41146</v>
      </c>
      <c r="F12167" s="55" t="s">
        <v>4651</v>
      </c>
      <c r="G12167" s="55" t="s">
        <v>41147</v>
      </c>
      <c r="H12167" s="55">
        <v>0</v>
      </c>
    </row>
    <row r="12168" spans="1:8" ht="12.5" customHeight="1">
      <c r="A12168" s="55">
        <v>14837</v>
      </c>
      <c r="B12168" s="55">
        <v>8</v>
      </c>
      <c r="C12168" s="55" t="s">
        <v>41148</v>
      </c>
      <c r="D12168" s="55" t="s">
        <v>4649</v>
      </c>
      <c r="E12168" s="55" t="s">
        <v>41149</v>
      </c>
      <c r="F12168" s="55" t="s">
        <v>4651</v>
      </c>
      <c r="G12168" s="55" t="s">
        <v>41150</v>
      </c>
      <c r="H12168" s="55">
        <v>0</v>
      </c>
    </row>
    <row r="12169" spans="1:8" ht="12.5" customHeight="1">
      <c r="A12169" s="55">
        <v>14996</v>
      </c>
      <c r="B12169" s="55">
        <v>8</v>
      </c>
      <c r="C12169" s="55" t="s">
        <v>41151</v>
      </c>
      <c r="D12169" s="55" t="s">
        <v>4649</v>
      </c>
      <c r="E12169" s="55" t="s">
        <v>41152</v>
      </c>
      <c r="F12169" s="55" t="s">
        <v>4651</v>
      </c>
      <c r="G12169" s="55" t="s">
        <v>41153</v>
      </c>
      <c r="H12169" s="55">
        <v>0</v>
      </c>
    </row>
    <row r="12170" spans="1:8" ht="12.5" customHeight="1">
      <c r="A12170" s="55">
        <v>15622</v>
      </c>
      <c r="B12170" s="55">
        <v>8</v>
      </c>
      <c r="C12170" s="55" t="s">
        <v>41154</v>
      </c>
      <c r="D12170" s="55" t="s">
        <v>4649</v>
      </c>
      <c r="E12170" s="55" t="s">
        <v>41155</v>
      </c>
      <c r="F12170" s="55" t="s">
        <v>4651</v>
      </c>
      <c r="G12170" s="55" t="s">
        <v>41156</v>
      </c>
      <c r="H12170" s="55">
        <v>0</v>
      </c>
    </row>
    <row r="12171" spans="1:8" ht="12.5" customHeight="1">
      <c r="A12171" s="55">
        <v>15667</v>
      </c>
      <c r="B12171" s="55">
        <v>8</v>
      </c>
      <c r="C12171" s="55" t="s">
        <v>41157</v>
      </c>
      <c r="D12171" s="55" t="s">
        <v>4649</v>
      </c>
      <c r="E12171" s="55" t="s">
        <v>41158</v>
      </c>
      <c r="F12171" s="55" t="s">
        <v>4651</v>
      </c>
      <c r="G12171" s="55" t="s">
        <v>41159</v>
      </c>
      <c r="H12171" s="55">
        <v>0</v>
      </c>
    </row>
    <row r="12172" spans="1:8" ht="12.5" customHeight="1">
      <c r="A12172" s="55">
        <v>16824</v>
      </c>
      <c r="B12172" s="55">
        <v>8</v>
      </c>
      <c r="C12172" s="55" t="s">
        <v>41160</v>
      </c>
      <c r="D12172" s="55" t="s">
        <v>4649</v>
      </c>
      <c r="E12172" s="55" t="s">
        <v>41161</v>
      </c>
      <c r="F12172" s="55" t="s">
        <v>4651</v>
      </c>
      <c r="G12172" s="55" t="s">
        <v>41162</v>
      </c>
      <c r="H12172" s="55">
        <v>0</v>
      </c>
    </row>
    <row r="12173" spans="1:8" ht="12.5" customHeight="1">
      <c r="A12173" s="55">
        <v>17082</v>
      </c>
      <c r="B12173" s="55">
        <v>8</v>
      </c>
      <c r="C12173" s="55" t="s">
        <v>41163</v>
      </c>
      <c r="D12173" s="55" t="s">
        <v>4649</v>
      </c>
      <c r="E12173" s="55" t="s">
        <v>41164</v>
      </c>
      <c r="F12173" s="55" t="s">
        <v>4651</v>
      </c>
      <c r="G12173" s="55" t="s">
        <v>41165</v>
      </c>
      <c r="H12173" s="55">
        <v>0</v>
      </c>
    </row>
    <row r="12174" spans="1:8" ht="12.5" customHeight="1">
      <c r="A12174" s="55">
        <v>17190</v>
      </c>
      <c r="B12174" s="55">
        <v>8</v>
      </c>
      <c r="C12174" s="55" t="s">
        <v>41166</v>
      </c>
      <c r="D12174" s="55" t="s">
        <v>4649</v>
      </c>
      <c r="E12174" s="55" t="s">
        <v>41167</v>
      </c>
      <c r="F12174" s="55" t="s">
        <v>4651</v>
      </c>
      <c r="G12174" s="55" t="s">
        <v>41168</v>
      </c>
      <c r="H12174" s="55">
        <v>0</v>
      </c>
    </row>
    <row r="12175" spans="1:8" ht="12.5" customHeight="1">
      <c r="A12175" s="55">
        <v>17946</v>
      </c>
      <c r="B12175" s="55">
        <v>8</v>
      </c>
      <c r="C12175" s="55" t="s">
        <v>41169</v>
      </c>
      <c r="D12175" s="55" t="s">
        <v>4649</v>
      </c>
      <c r="E12175" s="55" t="s">
        <v>41170</v>
      </c>
      <c r="F12175" s="55" t="s">
        <v>4651</v>
      </c>
      <c r="G12175" s="55" t="s">
        <v>41171</v>
      </c>
      <c r="H12175" s="55">
        <v>0</v>
      </c>
    </row>
    <row r="12176" spans="1:8" ht="12.5" customHeight="1">
      <c r="A12176" s="55">
        <v>20051</v>
      </c>
      <c r="B12176" s="55">
        <v>8</v>
      </c>
      <c r="C12176" s="55" t="s">
        <v>41172</v>
      </c>
      <c r="D12176" s="55" t="s">
        <v>4649</v>
      </c>
      <c r="E12176" s="55" t="s">
        <v>41173</v>
      </c>
      <c r="F12176" s="55" t="s">
        <v>4651</v>
      </c>
      <c r="G12176" s="55" t="s">
        <v>41174</v>
      </c>
      <c r="H12176" s="55">
        <v>0</v>
      </c>
    </row>
    <row r="12177" spans="1:8" ht="12.5" customHeight="1">
      <c r="A12177" s="55">
        <v>20548</v>
      </c>
      <c r="B12177" s="55">
        <v>8</v>
      </c>
      <c r="C12177" s="55" t="s">
        <v>41175</v>
      </c>
      <c r="D12177" s="55" t="s">
        <v>4649</v>
      </c>
      <c r="E12177" s="55" t="s">
        <v>41176</v>
      </c>
      <c r="F12177" s="55" t="s">
        <v>4651</v>
      </c>
      <c r="G12177" s="55" t="s">
        <v>41177</v>
      </c>
      <c r="H12177" s="55">
        <v>0</v>
      </c>
    </row>
    <row r="12178" spans="1:8" ht="12.5" customHeight="1">
      <c r="A12178" s="55">
        <v>20560</v>
      </c>
      <c r="B12178" s="55">
        <v>8</v>
      </c>
      <c r="C12178" s="55" t="s">
        <v>41178</v>
      </c>
      <c r="D12178" s="55" t="s">
        <v>4649</v>
      </c>
      <c r="E12178" s="55" t="s">
        <v>41179</v>
      </c>
      <c r="F12178" s="55" t="s">
        <v>4651</v>
      </c>
      <c r="G12178" s="55" t="s">
        <v>41180</v>
      </c>
      <c r="H12178" s="55">
        <v>0</v>
      </c>
    </row>
    <row r="12179" spans="1:8" ht="12.5" customHeight="1">
      <c r="A12179" s="55">
        <v>20598</v>
      </c>
      <c r="B12179" s="55">
        <v>8</v>
      </c>
      <c r="C12179" s="55" t="s">
        <v>41181</v>
      </c>
      <c r="D12179" s="55" t="s">
        <v>4649</v>
      </c>
      <c r="E12179" s="55" t="s">
        <v>41182</v>
      </c>
      <c r="F12179" s="55" t="s">
        <v>4651</v>
      </c>
      <c r="G12179" s="55" t="s">
        <v>41183</v>
      </c>
      <c r="H12179" s="55">
        <v>0</v>
      </c>
    </row>
    <row r="12180" spans="1:8" ht="12.5" customHeight="1">
      <c r="A12180" s="55">
        <v>22381</v>
      </c>
      <c r="B12180" s="55">
        <v>8</v>
      </c>
      <c r="C12180" s="55" t="s">
        <v>41184</v>
      </c>
      <c r="D12180" s="55" t="s">
        <v>4649</v>
      </c>
      <c r="E12180" s="55" t="s">
        <v>41185</v>
      </c>
      <c r="F12180" s="55" t="s">
        <v>4651</v>
      </c>
      <c r="G12180" s="55" t="s">
        <v>41186</v>
      </c>
      <c r="H12180" s="55">
        <v>0</v>
      </c>
    </row>
    <row r="12181" spans="1:8" ht="12.5" customHeight="1">
      <c r="A12181" s="55">
        <v>22450</v>
      </c>
      <c r="B12181" s="55">
        <v>8</v>
      </c>
      <c r="C12181" s="55" t="s">
        <v>41187</v>
      </c>
      <c r="D12181" s="55" t="s">
        <v>4649</v>
      </c>
      <c r="E12181" s="55" t="s">
        <v>41188</v>
      </c>
      <c r="F12181" s="55" t="s">
        <v>4651</v>
      </c>
      <c r="G12181" s="55" t="s">
        <v>41189</v>
      </c>
      <c r="H12181" s="55">
        <v>0</v>
      </c>
    </row>
    <row r="12182" spans="1:8" ht="12.5" customHeight="1">
      <c r="A12182" s="55">
        <v>23755</v>
      </c>
      <c r="B12182" s="55">
        <v>8</v>
      </c>
      <c r="C12182" s="55" t="s">
        <v>41190</v>
      </c>
      <c r="D12182" s="55" t="s">
        <v>4649</v>
      </c>
      <c r="E12182" s="55" t="s">
        <v>41191</v>
      </c>
      <c r="F12182" s="55" t="s">
        <v>4651</v>
      </c>
      <c r="G12182" s="55" t="s">
        <v>41192</v>
      </c>
      <c r="H12182" s="55">
        <v>0</v>
      </c>
    </row>
    <row r="12183" spans="1:8" ht="12.5" customHeight="1">
      <c r="A12183" s="55">
        <v>24130</v>
      </c>
      <c r="B12183" s="55">
        <v>8</v>
      </c>
      <c r="C12183" s="55" t="s">
        <v>41193</v>
      </c>
      <c r="D12183" s="55" t="s">
        <v>4649</v>
      </c>
      <c r="E12183" s="55" t="s">
        <v>41194</v>
      </c>
      <c r="F12183" s="55" t="s">
        <v>4651</v>
      </c>
      <c r="G12183" s="55" t="s">
        <v>41195</v>
      </c>
      <c r="H12183" s="55">
        <v>0</v>
      </c>
    </row>
    <row r="12184" spans="1:8" ht="12.5" customHeight="1">
      <c r="A12184" s="55">
        <v>24717</v>
      </c>
      <c r="B12184" s="55">
        <v>8</v>
      </c>
      <c r="C12184" s="55" t="s">
        <v>41196</v>
      </c>
      <c r="D12184" s="55" t="s">
        <v>4649</v>
      </c>
      <c r="E12184" s="55" t="s">
        <v>41197</v>
      </c>
      <c r="F12184" s="55" t="s">
        <v>4651</v>
      </c>
      <c r="G12184" s="55" t="s">
        <v>41198</v>
      </c>
      <c r="H12184" s="55">
        <v>0</v>
      </c>
    </row>
    <row r="12185" spans="1:8" ht="12.5" customHeight="1">
      <c r="A12185" s="55">
        <v>24723</v>
      </c>
      <c r="B12185" s="55">
        <v>8</v>
      </c>
      <c r="C12185" s="55" t="s">
        <v>41199</v>
      </c>
      <c r="D12185" s="55" t="s">
        <v>4649</v>
      </c>
      <c r="E12185" s="55" t="s">
        <v>41200</v>
      </c>
      <c r="F12185" s="55" t="s">
        <v>4651</v>
      </c>
      <c r="G12185" s="55" t="s">
        <v>41201</v>
      </c>
      <c r="H12185" s="55">
        <v>0</v>
      </c>
    </row>
    <row r="12186" spans="1:8" ht="12.5" customHeight="1">
      <c r="A12186" s="55">
        <v>24876</v>
      </c>
      <c r="B12186" s="55">
        <v>8</v>
      </c>
      <c r="C12186" s="55" t="s">
        <v>41202</v>
      </c>
      <c r="D12186" s="55" t="s">
        <v>4649</v>
      </c>
      <c r="E12186" s="55" t="s">
        <v>41203</v>
      </c>
      <c r="F12186" s="55" t="s">
        <v>4651</v>
      </c>
      <c r="G12186" s="55" t="s">
        <v>41204</v>
      </c>
      <c r="H12186" s="55">
        <v>0</v>
      </c>
    </row>
    <row r="12187" spans="1:8" ht="12.5" customHeight="1">
      <c r="A12187" s="55">
        <v>25310</v>
      </c>
      <c r="B12187" s="55">
        <v>8</v>
      </c>
      <c r="C12187" s="55" t="s">
        <v>41205</v>
      </c>
      <c r="D12187" s="55" t="s">
        <v>4649</v>
      </c>
      <c r="E12187" s="55" t="s">
        <v>41206</v>
      </c>
      <c r="F12187" s="55" t="s">
        <v>4651</v>
      </c>
      <c r="G12187" s="55" t="s">
        <v>41207</v>
      </c>
      <c r="H12187" s="55">
        <v>0</v>
      </c>
    </row>
    <row r="12188" spans="1:8" ht="12.5" customHeight="1">
      <c r="A12188" s="55">
        <v>25550</v>
      </c>
      <c r="B12188" s="55">
        <v>8</v>
      </c>
      <c r="C12188" s="55" t="s">
        <v>41208</v>
      </c>
      <c r="D12188" s="55" t="s">
        <v>4649</v>
      </c>
      <c r="E12188" s="55" t="s">
        <v>41209</v>
      </c>
      <c r="F12188" s="55" t="s">
        <v>4651</v>
      </c>
      <c r="G12188" s="55" t="s">
        <v>41210</v>
      </c>
      <c r="H12188" s="55">
        <v>0</v>
      </c>
    </row>
    <row r="12189" spans="1:8" ht="12.5" customHeight="1">
      <c r="A12189" s="55">
        <v>25658</v>
      </c>
      <c r="B12189" s="55">
        <v>8</v>
      </c>
      <c r="C12189" s="55" t="s">
        <v>41211</v>
      </c>
      <c r="D12189" s="55" t="s">
        <v>4649</v>
      </c>
      <c r="E12189" s="55" t="s">
        <v>41212</v>
      </c>
      <c r="F12189" s="55" t="s">
        <v>4651</v>
      </c>
      <c r="G12189" s="55" t="s">
        <v>41213</v>
      </c>
      <c r="H12189" s="55">
        <v>0</v>
      </c>
    </row>
    <row r="12190" spans="1:8" ht="12.5" customHeight="1">
      <c r="A12190" s="55">
        <v>26354</v>
      </c>
      <c r="B12190" s="55">
        <v>8</v>
      </c>
      <c r="C12190" s="55" t="s">
        <v>41214</v>
      </c>
      <c r="D12190" s="55" t="s">
        <v>4649</v>
      </c>
      <c r="E12190" s="55" t="s">
        <v>41215</v>
      </c>
      <c r="F12190" s="55" t="s">
        <v>4651</v>
      </c>
      <c r="G12190" s="55" t="s">
        <v>41216</v>
      </c>
      <c r="H12190" s="55">
        <v>0</v>
      </c>
    </row>
    <row r="12191" spans="1:8" ht="12.5" customHeight="1">
      <c r="A12191" s="55">
        <v>26980</v>
      </c>
      <c r="B12191" s="55">
        <v>8</v>
      </c>
      <c r="C12191" s="55" t="s">
        <v>41217</v>
      </c>
      <c r="D12191" s="55" t="s">
        <v>4649</v>
      </c>
      <c r="E12191" s="55" t="s">
        <v>41218</v>
      </c>
      <c r="F12191" s="55" t="s">
        <v>4651</v>
      </c>
      <c r="G12191" s="55" t="s">
        <v>41219</v>
      </c>
      <c r="H12191" s="55">
        <v>0</v>
      </c>
    </row>
    <row r="12192" spans="1:8" ht="12.5" customHeight="1">
      <c r="A12192" s="55">
        <v>27309</v>
      </c>
      <c r="B12192" s="55">
        <v>8</v>
      </c>
      <c r="C12192" s="55" t="s">
        <v>41220</v>
      </c>
      <c r="D12192" s="55" t="s">
        <v>4649</v>
      </c>
      <c r="E12192" s="55" t="s">
        <v>41221</v>
      </c>
      <c r="F12192" s="55" t="s">
        <v>4651</v>
      </c>
      <c r="G12192" s="55" t="s">
        <v>41222</v>
      </c>
      <c r="H12192" s="55">
        <v>0</v>
      </c>
    </row>
    <row r="12193" spans="1:8" ht="12.5" customHeight="1">
      <c r="A12193" s="55">
        <v>27310</v>
      </c>
      <c r="B12193" s="55">
        <v>8</v>
      </c>
      <c r="C12193" s="55" t="s">
        <v>41223</v>
      </c>
      <c r="D12193" s="55" t="s">
        <v>4649</v>
      </c>
      <c r="E12193" s="55" t="s">
        <v>41224</v>
      </c>
      <c r="F12193" s="55" t="s">
        <v>4651</v>
      </c>
      <c r="G12193" s="55" t="s">
        <v>41225</v>
      </c>
      <c r="H12193" s="55">
        <v>0</v>
      </c>
    </row>
    <row r="12194" spans="1:8" ht="12.5" customHeight="1">
      <c r="A12194" s="55">
        <v>27832</v>
      </c>
      <c r="B12194" s="55">
        <v>8</v>
      </c>
      <c r="C12194" s="55" t="s">
        <v>41226</v>
      </c>
      <c r="D12194" s="55" t="s">
        <v>4649</v>
      </c>
      <c r="E12194" s="55" t="s">
        <v>41227</v>
      </c>
      <c r="F12194" s="55" t="s">
        <v>4651</v>
      </c>
      <c r="G12194" s="55" t="s">
        <v>41228</v>
      </c>
      <c r="H12194" s="55">
        <v>0</v>
      </c>
    </row>
    <row r="12195" spans="1:8" ht="12.5" customHeight="1">
      <c r="A12195" s="55">
        <v>28382</v>
      </c>
      <c r="B12195" s="55">
        <v>8</v>
      </c>
      <c r="C12195" s="55" t="s">
        <v>41229</v>
      </c>
      <c r="D12195" s="55" t="s">
        <v>4649</v>
      </c>
      <c r="E12195" s="55" t="s">
        <v>41230</v>
      </c>
      <c r="F12195" s="55" t="s">
        <v>4651</v>
      </c>
      <c r="G12195" s="55" t="s">
        <v>41231</v>
      </c>
      <c r="H12195" s="55">
        <v>0</v>
      </c>
    </row>
    <row r="12196" spans="1:8" ht="12.5" customHeight="1">
      <c r="A12196" s="55">
        <v>29396</v>
      </c>
      <c r="B12196" s="55">
        <v>8</v>
      </c>
      <c r="C12196" s="55" t="s">
        <v>41232</v>
      </c>
      <c r="D12196" s="55" t="s">
        <v>4649</v>
      </c>
      <c r="E12196" s="55" t="s">
        <v>41233</v>
      </c>
      <c r="F12196" s="55" t="s">
        <v>4651</v>
      </c>
      <c r="G12196" s="55" t="s">
        <v>41234</v>
      </c>
      <c r="H12196" s="55">
        <v>0</v>
      </c>
    </row>
    <row r="12197" spans="1:8" ht="12.5" customHeight="1">
      <c r="A12197" s="55">
        <v>29446</v>
      </c>
      <c r="B12197" s="55">
        <v>8</v>
      </c>
      <c r="C12197" s="55" t="s">
        <v>41235</v>
      </c>
      <c r="D12197" s="55" t="s">
        <v>4649</v>
      </c>
      <c r="E12197" s="55" t="s">
        <v>41236</v>
      </c>
      <c r="F12197" s="55" t="s">
        <v>4651</v>
      </c>
      <c r="G12197" s="55" t="s">
        <v>41237</v>
      </c>
      <c r="H12197" s="55">
        <v>0</v>
      </c>
    </row>
    <row r="12198" spans="1:8" ht="12.5" customHeight="1">
      <c r="A12198" s="55">
        <v>29474</v>
      </c>
      <c r="B12198" s="55">
        <v>8</v>
      </c>
      <c r="C12198" s="55" t="s">
        <v>41238</v>
      </c>
      <c r="D12198" s="55" t="s">
        <v>4649</v>
      </c>
      <c r="E12198" s="55" t="s">
        <v>41239</v>
      </c>
      <c r="F12198" s="55" t="s">
        <v>4651</v>
      </c>
      <c r="G12198" s="55" t="s">
        <v>41240</v>
      </c>
      <c r="H12198" s="55">
        <v>0</v>
      </c>
    </row>
    <row r="12199" spans="1:8" ht="12.5" customHeight="1">
      <c r="A12199" s="55">
        <v>11418</v>
      </c>
      <c r="B12199" s="55">
        <v>8</v>
      </c>
      <c r="C12199" s="55" t="s">
        <v>41241</v>
      </c>
      <c r="D12199" s="55" t="s">
        <v>4649</v>
      </c>
      <c r="E12199" s="55" t="s">
        <v>41242</v>
      </c>
      <c r="F12199" s="55" t="s">
        <v>4651</v>
      </c>
      <c r="G12199" s="55" t="s">
        <v>41243</v>
      </c>
      <c r="H12199" s="55">
        <v>0</v>
      </c>
    </row>
    <row r="12200" spans="1:8" ht="12.5" customHeight="1">
      <c r="A12200" s="55">
        <v>12225</v>
      </c>
      <c r="B12200" s="55">
        <v>8</v>
      </c>
      <c r="C12200" s="55" t="s">
        <v>41244</v>
      </c>
      <c r="D12200" s="55" t="s">
        <v>4649</v>
      </c>
      <c r="E12200" s="55" t="s">
        <v>41245</v>
      </c>
      <c r="F12200" s="55" t="s">
        <v>4651</v>
      </c>
      <c r="G12200" s="55" t="s">
        <v>41246</v>
      </c>
      <c r="H12200" s="55">
        <v>0</v>
      </c>
    </row>
    <row r="12201" spans="1:8" ht="12.5" customHeight="1">
      <c r="A12201" s="55">
        <v>12738</v>
      </c>
      <c r="B12201" s="55">
        <v>8</v>
      </c>
      <c r="C12201" s="55" t="s">
        <v>41247</v>
      </c>
      <c r="D12201" s="55" t="s">
        <v>4649</v>
      </c>
      <c r="E12201" s="55" t="s">
        <v>41248</v>
      </c>
      <c r="F12201" s="55" t="s">
        <v>4651</v>
      </c>
      <c r="G12201" s="55" t="s">
        <v>41249</v>
      </c>
      <c r="H12201" s="55">
        <v>0</v>
      </c>
    </row>
    <row r="12202" spans="1:8" ht="12.5" customHeight="1">
      <c r="A12202" s="55">
        <v>13844</v>
      </c>
      <c r="B12202" s="55">
        <v>8</v>
      </c>
      <c r="C12202" s="55" t="s">
        <v>41250</v>
      </c>
      <c r="D12202" s="55" t="s">
        <v>4649</v>
      </c>
      <c r="E12202" s="55" t="s">
        <v>41251</v>
      </c>
      <c r="F12202" s="55" t="s">
        <v>4651</v>
      </c>
      <c r="G12202" s="55" t="s">
        <v>41252</v>
      </c>
      <c r="H12202" s="55">
        <v>0</v>
      </c>
    </row>
    <row r="12203" spans="1:8" ht="12.5" customHeight="1">
      <c r="A12203" s="55">
        <v>14828</v>
      </c>
      <c r="B12203" s="55">
        <v>8</v>
      </c>
      <c r="C12203" s="55" t="s">
        <v>41253</v>
      </c>
      <c r="D12203" s="55" t="s">
        <v>4649</v>
      </c>
      <c r="E12203" s="55" t="s">
        <v>41254</v>
      </c>
      <c r="F12203" s="55" t="s">
        <v>4651</v>
      </c>
      <c r="G12203" s="55" t="s">
        <v>41255</v>
      </c>
      <c r="H12203" s="55">
        <v>0</v>
      </c>
    </row>
    <row r="12204" spans="1:8" ht="12.5" customHeight="1">
      <c r="A12204" s="55">
        <v>16326</v>
      </c>
      <c r="B12204" s="55">
        <v>8</v>
      </c>
      <c r="C12204" s="55" t="s">
        <v>41256</v>
      </c>
      <c r="D12204" s="55" t="s">
        <v>4649</v>
      </c>
      <c r="E12204" s="55" t="s">
        <v>41257</v>
      </c>
      <c r="F12204" s="55" t="s">
        <v>4651</v>
      </c>
      <c r="G12204" s="55" t="s">
        <v>41258</v>
      </c>
      <c r="H12204" s="55">
        <v>0</v>
      </c>
    </row>
    <row r="12205" spans="1:8" ht="12.5" customHeight="1">
      <c r="A12205" s="55">
        <v>16537</v>
      </c>
      <c r="B12205" s="55">
        <v>8</v>
      </c>
      <c r="C12205" s="55" t="s">
        <v>41259</v>
      </c>
      <c r="D12205" s="55" t="s">
        <v>4649</v>
      </c>
      <c r="E12205" s="55" t="s">
        <v>41260</v>
      </c>
      <c r="F12205" s="55" t="s">
        <v>4651</v>
      </c>
      <c r="G12205" s="55" t="s">
        <v>41261</v>
      </c>
      <c r="H12205" s="55">
        <v>0</v>
      </c>
    </row>
    <row r="12206" spans="1:8" ht="12.5" customHeight="1">
      <c r="A12206" s="55">
        <v>17817</v>
      </c>
      <c r="B12206" s="55">
        <v>8</v>
      </c>
      <c r="C12206" s="55" t="s">
        <v>41262</v>
      </c>
      <c r="D12206" s="55" t="s">
        <v>4649</v>
      </c>
      <c r="E12206" s="55" t="s">
        <v>41263</v>
      </c>
      <c r="F12206" s="55" t="s">
        <v>4651</v>
      </c>
      <c r="G12206" s="55" t="s">
        <v>41264</v>
      </c>
      <c r="H12206" s="55">
        <v>0</v>
      </c>
    </row>
    <row r="12207" spans="1:8" ht="12.5" customHeight="1">
      <c r="A12207" s="55">
        <v>17989</v>
      </c>
      <c r="B12207" s="55">
        <v>8</v>
      </c>
      <c r="C12207" s="55" t="s">
        <v>41265</v>
      </c>
      <c r="D12207" s="55" t="s">
        <v>4649</v>
      </c>
      <c r="E12207" s="55" t="s">
        <v>41266</v>
      </c>
      <c r="F12207" s="55" t="s">
        <v>4651</v>
      </c>
      <c r="G12207" s="55" t="s">
        <v>41267</v>
      </c>
      <c r="H12207" s="55">
        <v>0</v>
      </c>
    </row>
    <row r="12208" spans="1:8" ht="12.5" customHeight="1">
      <c r="A12208" s="55">
        <v>18133</v>
      </c>
      <c r="B12208" s="55">
        <v>8</v>
      </c>
      <c r="C12208" s="55" t="s">
        <v>41268</v>
      </c>
      <c r="D12208" s="55" t="s">
        <v>4649</v>
      </c>
      <c r="E12208" s="55" t="s">
        <v>41269</v>
      </c>
      <c r="F12208" s="55" t="s">
        <v>4651</v>
      </c>
      <c r="G12208" s="55" t="s">
        <v>41270</v>
      </c>
      <c r="H12208" s="55">
        <v>0</v>
      </c>
    </row>
    <row r="12209" spans="1:8" ht="12.5" customHeight="1">
      <c r="A12209" s="55">
        <v>20166</v>
      </c>
      <c r="B12209" s="55">
        <v>8</v>
      </c>
      <c r="C12209" s="55" t="s">
        <v>41271</v>
      </c>
      <c r="D12209" s="55" t="s">
        <v>4649</v>
      </c>
      <c r="E12209" s="55" t="s">
        <v>41272</v>
      </c>
      <c r="F12209" s="55" t="s">
        <v>4651</v>
      </c>
      <c r="G12209" s="55" t="s">
        <v>41273</v>
      </c>
      <c r="H12209" s="55">
        <v>0</v>
      </c>
    </row>
    <row r="12210" spans="1:8" ht="12.5" customHeight="1">
      <c r="A12210" s="55">
        <v>20731</v>
      </c>
      <c r="B12210" s="55">
        <v>8</v>
      </c>
      <c r="C12210" s="55" t="s">
        <v>41274</v>
      </c>
      <c r="D12210" s="55" t="s">
        <v>4649</v>
      </c>
      <c r="E12210" s="55" t="s">
        <v>41275</v>
      </c>
      <c r="F12210" s="55" t="s">
        <v>4651</v>
      </c>
      <c r="G12210" s="55" t="s">
        <v>41276</v>
      </c>
      <c r="H12210" s="55">
        <v>0</v>
      </c>
    </row>
    <row r="12211" spans="1:8" ht="12.5" customHeight="1">
      <c r="A12211" s="55">
        <v>21057</v>
      </c>
      <c r="B12211" s="55">
        <v>8</v>
      </c>
      <c r="C12211" s="55" t="s">
        <v>41277</v>
      </c>
      <c r="D12211" s="55" t="s">
        <v>4649</v>
      </c>
      <c r="E12211" s="55" t="s">
        <v>41278</v>
      </c>
      <c r="F12211" s="55" t="s">
        <v>4651</v>
      </c>
      <c r="G12211" s="55" t="s">
        <v>41279</v>
      </c>
      <c r="H12211" s="55">
        <v>0</v>
      </c>
    </row>
    <row r="12212" spans="1:8" ht="12.5" customHeight="1">
      <c r="A12212" s="55">
        <v>22517</v>
      </c>
      <c r="B12212" s="55">
        <v>8</v>
      </c>
      <c r="C12212" s="55" t="s">
        <v>41280</v>
      </c>
      <c r="D12212" s="55" t="s">
        <v>4649</v>
      </c>
      <c r="E12212" s="55" t="s">
        <v>41281</v>
      </c>
      <c r="F12212" s="55" t="s">
        <v>4651</v>
      </c>
      <c r="G12212" s="55" t="s">
        <v>41282</v>
      </c>
      <c r="H12212" s="55">
        <v>0</v>
      </c>
    </row>
    <row r="12213" spans="1:8" ht="12.5" customHeight="1">
      <c r="A12213" s="55">
        <v>22621</v>
      </c>
      <c r="B12213" s="55">
        <v>8</v>
      </c>
      <c r="C12213" s="55" t="s">
        <v>41283</v>
      </c>
      <c r="D12213" s="55" t="s">
        <v>4649</v>
      </c>
      <c r="E12213" s="55" t="s">
        <v>41284</v>
      </c>
      <c r="F12213" s="55" t="s">
        <v>4651</v>
      </c>
      <c r="G12213" s="55" t="s">
        <v>41285</v>
      </c>
      <c r="H12213" s="55">
        <v>0</v>
      </c>
    </row>
    <row r="12214" spans="1:8" ht="12.5" customHeight="1">
      <c r="A12214" s="55">
        <v>22707</v>
      </c>
      <c r="B12214" s="55">
        <v>8</v>
      </c>
      <c r="C12214" s="55" t="s">
        <v>41286</v>
      </c>
      <c r="D12214" s="55" t="s">
        <v>4649</v>
      </c>
      <c r="E12214" s="55" t="s">
        <v>41287</v>
      </c>
      <c r="F12214" s="55" t="s">
        <v>4651</v>
      </c>
      <c r="G12214" s="55" t="s">
        <v>41288</v>
      </c>
      <c r="H12214" s="55">
        <v>0</v>
      </c>
    </row>
    <row r="12215" spans="1:8" ht="12.5" customHeight="1">
      <c r="A12215" s="55">
        <v>22815</v>
      </c>
      <c r="B12215" s="55">
        <v>8</v>
      </c>
      <c r="C12215" s="55" t="s">
        <v>41289</v>
      </c>
      <c r="D12215" s="55" t="s">
        <v>4649</v>
      </c>
      <c r="E12215" s="55" t="s">
        <v>41290</v>
      </c>
      <c r="F12215" s="55" t="s">
        <v>4651</v>
      </c>
      <c r="G12215" s="55" t="s">
        <v>41291</v>
      </c>
      <c r="H12215" s="55">
        <v>0</v>
      </c>
    </row>
    <row r="12216" spans="1:8" ht="12.5" customHeight="1">
      <c r="A12216" s="55">
        <v>23604</v>
      </c>
      <c r="B12216" s="55">
        <v>8</v>
      </c>
      <c r="C12216" s="55" t="s">
        <v>41292</v>
      </c>
      <c r="D12216" s="55" t="s">
        <v>4649</v>
      </c>
      <c r="E12216" s="55" t="s">
        <v>41293</v>
      </c>
      <c r="F12216" s="55" t="s">
        <v>4651</v>
      </c>
      <c r="G12216" s="55" t="s">
        <v>41294</v>
      </c>
      <c r="H12216" s="55">
        <v>0</v>
      </c>
    </row>
    <row r="12217" spans="1:8" ht="12.5" customHeight="1">
      <c r="A12217" s="55">
        <v>23957</v>
      </c>
      <c r="B12217" s="55">
        <v>8</v>
      </c>
      <c r="C12217" s="55" t="s">
        <v>41295</v>
      </c>
      <c r="D12217" s="55" t="s">
        <v>4649</v>
      </c>
      <c r="E12217" s="55" t="s">
        <v>41296</v>
      </c>
      <c r="F12217" s="55" t="s">
        <v>4651</v>
      </c>
      <c r="G12217" s="55" t="s">
        <v>41297</v>
      </c>
      <c r="H12217" s="55">
        <v>0</v>
      </c>
    </row>
    <row r="12218" spans="1:8" ht="12.5" customHeight="1">
      <c r="A12218" s="55">
        <v>24040</v>
      </c>
      <c r="B12218" s="55">
        <v>8</v>
      </c>
      <c r="C12218" s="55" t="s">
        <v>41298</v>
      </c>
      <c r="D12218" s="55" t="s">
        <v>4649</v>
      </c>
      <c r="E12218" s="55" t="s">
        <v>41299</v>
      </c>
      <c r="F12218" s="55" t="s">
        <v>4651</v>
      </c>
      <c r="G12218" s="55" t="s">
        <v>41300</v>
      </c>
      <c r="H12218" s="55">
        <v>0</v>
      </c>
    </row>
    <row r="12219" spans="1:8" ht="12.5" customHeight="1">
      <c r="A12219" s="55">
        <v>24839</v>
      </c>
      <c r="B12219" s="55">
        <v>8</v>
      </c>
      <c r="C12219" s="55" t="s">
        <v>41301</v>
      </c>
      <c r="D12219" s="55" t="s">
        <v>4649</v>
      </c>
      <c r="E12219" s="55" t="s">
        <v>41302</v>
      </c>
      <c r="F12219" s="55" t="s">
        <v>4651</v>
      </c>
      <c r="G12219" s="55" t="s">
        <v>41303</v>
      </c>
      <c r="H12219" s="55">
        <v>0</v>
      </c>
    </row>
    <row r="12220" spans="1:8" ht="12.5" customHeight="1">
      <c r="A12220" s="55">
        <v>25597</v>
      </c>
      <c r="B12220" s="55">
        <v>8</v>
      </c>
      <c r="C12220" s="55" t="s">
        <v>41304</v>
      </c>
      <c r="D12220" s="55" t="s">
        <v>4649</v>
      </c>
      <c r="E12220" s="55" t="s">
        <v>41305</v>
      </c>
      <c r="F12220" s="55" t="s">
        <v>4651</v>
      </c>
      <c r="G12220" s="55" t="s">
        <v>41306</v>
      </c>
      <c r="H12220" s="55">
        <v>0</v>
      </c>
    </row>
    <row r="12221" spans="1:8" ht="12.5" customHeight="1">
      <c r="A12221" s="55">
        <v>25730</v>
      </c>
      <c r="B12221" s="55">
        <v>8</v>
      </c>
      <c r="C12221" s="55" t="s">
        <v>41307</v>
      </c>
      <c r="D12221" s="55" t="s">
        <v>4649</v>
      </c>
      <c r="E12221" s="55" t="s">
        <v>41308</v>
      </c>
      <c r="F12221" s="55" t="s">
        <v>4651</v>
      </c>
      <c r="G12221" s="55" t="s">
        <v>41309</v>
      </c>
      <c r="H12221" s="55">
        <v>0</v>
      </c>
    </row>
    <row r="12222" spans="1:8" ht="12.5" customHeight="1">
      <c r="A12222" s="55">
        <v>25735</v>
      </c>
      <c r="B12222" s="55">
        <v>8</v>
      </c>
      <c r="C12222" s="55" t="s">
        <v>41310</v>
      </c>
      <c r="D12222" s="55" t="s">
        <v>4649</v>
      </c>
      <c r="E12222" s="55" t="s">
        <v>41311</v>
      </c>
      <c r="F12222" s="55" t="s">
        <v>4651</v>
      </c>
      <c r="G12222" s="55" t="s">
        <v>41312</v>
      </c>
      <c r="H12222" s="55">
        <v>0</v>
      </c>
    </row>
    <row r="12223" spans="1:8" ht="12.5" customHeight="1">
      <c r="A12223" s="55">
        <v>27169</v>
      </c>
      <c r="B12223" s="55">
        <v>8</v>
      </c>
      <c r="C12223" s="55" t="s">
        <v>41313</v>
      </c>
      <c r="D12223" s="55" t="s">
        <v>4649</v>
      </c>
      <c r="E12223" s="55" t="s">
        <v>41314</v>
      </c>
      <c r="F12223" s="55" t="s">
        <v>4651</v>
      </c>
      <c r="G12223" s="55" t="s">
        <v>41315</v>
      </c>
      <c r="H12223" s="55">
        <v>0</v>
      </c>
    </row>
    <row r="12224" spans="1:8" ht="12.5" customHeight="1">
      <c r="A12224" s="55">
        <v>27813</v>
      </c>
      <c r="B12224" s="55">
        <v>8</v>
      </c>
      <c r="C12224" s="55" t="s">
        <v>41316</v>
      </c>
      <c r="D12224" s="55" t="s">
        <v>4649</v>
      </c>
      <c r="E12224" s="55" t="s">
        <v>41317</v>
      </c>
      <c r="F12224" s="55" t="s">
        <v>4651</v>
      </c>
      <c r="G12224" s="55" t="s">
        <v>41318</v>
      </c>
      <c r="H12224" s="55">
        <v>0</v>
      </c>
    </row>
    <row r="12225" spans="1:8" ht="12.5" customHeight="1">
      <c r="A12225" s="55">
        <v>11332</v>
      </c>
      <c r="B12225" s="55">
        <v>8</v>
      </c>
      <c r="C12225" s="55" t="s">
        <v>41319</v>
      </c>
      <c r="D12225" s="55" t="s">
        <v>4649</v>
      </c>
      <c r="E12225" s="55" t="s">
        <v>41320</v>
      </c>
      <c r="F12225" s="55" t="s">
        <v>4651</v>
      </c>
      <c r="G12225" s="55" t="s">
        <v>41321</v>
      </c>
      <c r="H12225" s="55">
        <v>0</v>
      </c>
    </row>
    <row r="12226" spans="1:8" ht="12.5" customHeight="1">
      <c r="A12226" s="55">
        <v>11395</v>
      </c>
      <c r="B12226" s="55">
        <v>8</v>
      </c>
      <c r="C12226" s="55" t="s">
        <v>41322</v>
      </c>
      <c r="D12226" s="55" t="s">
        <v>4649</v>
      </c>
      <c r="E12226" s="55" t="s">
        <v>41323</v>
      </c>
      <c r="F12226" s="55" t="s">
        <v>4651</v>
      </c>
      <c r="G12226" s="55" t="s">
        <v>41324</v>
      </c>
      <c r="H12226" s="55">
        <v>0</v>
      </c>
    </row>
    <row r="12227" spans="1:8" ht="12.5" customHeight="1">
      <c r="A12227" s="55">
        <v>11552</v>
      </c>
      <c r="B12227" s="55">
        <v>8</v>
      </c>
      <c r="C12227" s="55" t="s">
        <v>41325</v>
      </c>
      <c r="D12227" s="55" t="s">
        <v>4649</v>
      </c>
      <c r="E12227" s="55" t="s">
        <v>41326</v>
      </c>
      <c r="F12227" s="55" t="s">
        <v>4651</v>
      </c>
      <c r="G12227" s="55" t="s">
        <v>41327</v>
      </c>
      <c r="H12227" s="55">
        <v>0</v>
      </c>
    </row>
    <row r="12228" spans="1:8" ht="12.5" customHeight="1">
      <c r="A12228" s="55">
        <v>12319</v>
      </c>
      <c r="B12228" s="55">
        <v>8</v>
      </c>
      <c r="C12228" s="55" t="s">
        <v>41328</v>
      </c>
      <c r="D12228" s="55" t="s">
        <v>4649</v>
      </c>
      <c r="E12228" s="55" t="s">
        <v>41329</v>
      </c>
      <c r="F12228" s="55" t="s">
        <v>4651</v>
      </c>
      <c r="G12228" s="55" t="s">
        <v>41330</v>
      </c>
      <c r="H12228" s="55">
        <v>0</v>
      </c>
    </row>
    <row r="12229" spans="1:8" ht="12.5" customHeight="1">
      <c r="A12229" s="55">
        <v>12379</v>
      </c>
      <c r="B12229" s="55">
        <v>8</v>
      </c>
      <c r="C12229" s="55" t="s">
        <v>41331</v>
      </c>
      <c r="D12229" s="55" t="s">
        <v>4649</v>
      </c>
      <c r="E12229" s="55" t="s">
        <v>41332</v>
      </c>
      <c r="F12229" s="55" t="s">
        <v>4651</v>
      </c>
      <c r="G12229" s="55" t="s">
        <v>41333</v>
      </c>
      <c r="H12229" s="55">
        <v>0</v>
      </c>
    </row>
    <row r="12230" spans="1:8" ht="12.5" customHeight="1">
      <c r="A12230" s="55">
        <v>12512</v>
      </c>
      <c r="B12230" s="55">
        <v>8</v>
      </c>
      <c r="C12230" s="55" t="s">
        <v>41334</v>
      </c>
      <c r="D12230" s="55" t="s">
        <v>4649</v>
      </c>
      <c r="E12230" s="55" t="s">
        <v>41335</v>
      </c>
      <c r="F12230" s="55" t="s">
        <v>4651</v>
      </c>
      <c r="G12230" s="55" t="s">
        <v>41336</v>
      </c>
      <c r="H12230" s="55">
        <v>0</v>
      </c>
    </row>
    <row r="12231" spans="1:8" ht="12.5" customHeight="1">
      <c r="A12231" s="55">
        <v>12591</v>
      </c>
      <c r="B12231" s="55">
        <v>8</v>
      </c>
      <c r="C12231" s="55" t="s">
        <v>41337</v>
      </c>
      <c r="D12231" s="55" t="s">
        <v>4649</v>
      </c>
      <c r="E12231" s="55" t="s">
        <v>41338</v>
      </c>
      <c r="F12231" s="55" t="s">
        <v>4651</v>
      </c>
      <c r="G12231" s="55" t="s">
        <v>41339</v>
      </c>
      <c r="H12231" s="55">
        <v>0</v>
      </c>
    </row>
    <row r="12232" spans="1:8" ht="12.5" customHeight="1">
      <c r="A12232" s="55">
        <v>14805</v>
      </c>
      <c r="B12232" s="55">
        <v>8</v>
      </c>
      <c r="C12232" s="55" t="s">
        <v>41340</v>
      </c>
      <c r="D12232" s="55" t="s">
        <v>4649</v>
      </c>
      <c r="E12232" s="55" t="s">
        <v>41341</v>
      </c>
      <c r="F12232" s="55" t="s">
        <v>4651</v>
      </c>
      <c r="G12232" s="55" t="s">
        <v>41342</v>
      </c>
      <c r="H12232" s="55">
        <v>0</v>
      </c>
    </row>
    <row r="12233" spans="1:8" ht="12.5" customHeight="1">
      <c r="A12233" s="55">
        <v>15054</v>
      </c>
      <c r="B12233" s="55">
        <v>8</v>
      </c>
      <c r="C12233" s="55" t="s">
        <v>41343</v>
      </c>
      <c r="D12233" s="55" t="s">
        <v>4649</v>
      </c>
      <c r="E12233" s="55" t="s">
        <v>41344</v>
      </c>
      <c r="F12233" s="55" t="s">
        <v>4651</v>
      </c>
      <c r="G12233" s="55" t="s">
        <v>41345</v>
      </c>
      <c r="H12233" s="55">
        <v>0</v>
      </c>
    </row>
    <row r="12234" spans="1:8" ht="12.5" customHeight="1">
      <c r="A12234" s="55">
        <v>15065</v>
      </c>
      <c r="B12234" s="55">
        <v>8</v>
      </c>
      <c r="C12234" s="55" t="s">
        <v>41346</v>
      </c>
      <c r="D12234" s="55" t="s">
        <v>4649</v>
      </c>
      <c r="E12234" s="55" t="s">
        <v>41347</v>
      </c>
      <c r="F12234" s="55" t="s">
        <v>4651</v>
      </c>
      <c r="G12234" s="55" t="s">
        <v>41348</v>
      </c>
      <c r="H12234" s="55">
        <v>0</v>
      </c>
    </row>
    <row r="12235" spans="1:8" ht="12.5" customHeight="1">
      <c r="A12235" s="55">
        <v>15705</v>
      </c>
      <c r="B12235" s="55">
        <v>8</v>
      </c>
      <c r="C12235" s="55" t="s">
        <v>41349</v>
      </c>
      <c r="D12235" s="55" t="s">
        <v>4649</v>
      </c>
      <c r="E12235" s="55" t="s">
        <v>41350</v>
      </c>
      <c r="F12235" s="55" t="s">
        <v>4651</v>
      </c>
      <c r="G12235" s="55" t="s">
        <v>41351</v>
      </c>
      <c r="H12235" s="55">
        <v>0</v>
      </c>
    </row>
    <row r="12236" spans="1:8" ht="12.5" customHeight="1">
      <c r="A12236" s="55">
        <v>16397</v>
      </c>
      <c r="B12236" s="55">
        <v>8</v>
      </c>
      <c r="C12236" s="55" t="s">
        <v>41352</v>
      </c>
      <c r="D12236" s="55" t="s">
        <v>4649</v>
      </c>
      <c r="E12236" s="55" t="s">
        <v>41353</v>
      </c>
      <c r="F12236" s="55" t="s">
        <v>4651</v>
      </c>
      <c r="G12236" s="55" t="s">
        <v>41354</v>
      </c>
      <c r="H12236" s="55">
        <v>0</v>
      </c>
    </row>
    <row r="12237" spans="1:8" ht="12.5" customHeight="1">
      <c r="A12237" s="55">
        <v>17114</v>
      </c>
      <c r="B12237" s="55">
        <v>8</v>
      </c>
      <c r="C12237" s="55" t="s">
        <v>41355</v>
      </c>
      <c r="D12237" s="55" t="s">
        <v>4649</v>
      </c>
      <c r="E12237" s="55" t="s">
        <v>41356</v>
      </c>
      <c r="F12237" s="55" t="s">
        <v>4651</v>
      </c>
      <c r="G12237" s="55" t="s">
        <v>41357</v>
      </c>
      <c r="H12237" s="55">
        <v>0</v>
      </c>
    </row>
    <row r="12238" spans="1:8" ht="12.5" customHeight="1">
      <c r="A12238" s="55">
        <v>17636</v>
      </c>
      <c r="B12238" s="55">
        <v>8</v>
      </c>
      <c r="C12238" s="55" t="s">
        <v>41358</v>
      </c>
      <c r="D12238" s="55" t="s">
        <v>4649</v>
      </c>
      <c r="E12238" s="55" t="s">
        <v>41359</v>
      </c>
      <c r="F12238" s="55" t="s">
        <v>4651</v>
      </c>
      <c r="G12238" s="55" t="s">
        <v>41360</v>
      </c>
      <c r="H12238" s="55">
        <v>0</v>
      </c>
    </row>
    <row r="12239" spans="1:8" ht="12.5" customHeight="1">
      <c r="A12239" s="55">
        <v>17784</v>
      </c>
      <c r="B12239" s="55">
        <v>8</v>
      </c>
      <c r="C12239" s="55" t="s">
        <v>41361</v>
      </c>
      <c r="D12239" s="55" t="s">
        <v>4649</v>
      </c>
      <c r="E12239" s="55" t="s">
        <v>41362</v>
      </c>
      <c r="F12239" s="55" t="s">
        <v>4651</v>
      </c>
      <c r="G12239" s="55" t="s">
        <v>41363</v>
      </c>
      <c r="H12239" s="55">
        <v>0</v>
      </c>
    </row>
    <row r="12240" spans="1:8" ht="12.5" customHeight="1">
      <c r="A12240" s="55">
        <v>18167</v>
      </c>
      <c r="B12240" s="55">
        <v>8</v>
      </c>
      <c r="C12240" s="55" t="s">
        <v>41364</v>
      </c>
      <c r="D12240" s="55" t="s">
        <v>4649</v>
      </c>
      <c r="E12240" s="55" t="s">
        <v>41365</v>
      </c>
      <c r="F12240" s="55" t="s">
        <v>4651</v>
      </c>
      <c r="G12240" s="55" t="s">
        <v>41366</v>
      </c>
      <c r="H12240" s="55">
        <v>0</v>
      </c>
    </row>
    <row r="12241" spans="1:8" ht="12.5" customHeight="1">
      <c r="A12241" s="55">
        <v>19176</v>
      </c>
      <c r="B12241" s="55">
        <v>8</v>
      </c>
      <c r="C12241" s="55" t="s">
        <v>41367</v>
      </c>
      <c r="D12241" s="55" t="s">
        <v>4649</v>
      </c>
      <c r="E12241" s="55" t="s">
        <v>41368</v>
      </c>
      <c r="F12241" s="55" t="s">
        <v>4651</v>
      </c>
      <c r="G12241" s="55" t="s">
        <v>41369</v>
      </c>
      <c r="H12241" s="55">
        <v>0</v>
      </c>
    </row>
    <row r="12242" spans="1:8" ht="12.5" customHeight="1">
      <c r="A12242" s="55">
        <v>19254</v>
      </c>
      <c r="B12242" s="55">
        <v>8</v>
      </c>
      <c r="C12242" s="55" t="s">
        <v>41370</v>
      </c>
      <c r="D12242" s="55" t="s">
        <v>4649</v>
      </c>
      <c r="E12242" s="55" t="s">
        <v>41371</v>
      </c>
      <c r="F12242" s="55" t="s">
        <v>4651</v>
      </c>
      <c r="G12242" s="55" t="s">
        <v>41372</v>
      </c>
      <c r="H12242" s="55">
        <v>0</v>
      </c>
    </row>
    <row r="12243" spans="1:8" ht="12.5" customHeight="1">
      <c r="A12243" s="55">
        <v>19333</v>
      </c>
      <c r="B12243" s="55">
        <v>8</v>
      </c>
      <c r="C12243" s="55" t="s">
        <v>41373</v>
      </c>
      <c r="D12243" s="55" t="s">
        <v>4649</v>
      </c>
      <c r="E12243" s="55" t="s">
        <v>41374</v>
      </c>
      <c r="F12243" s="55" t="s">
        <v>4651</v>
      </c>
      <c r="G12243" s="55" t="s">
        <v>41375</v>
      </c>
      <c r="H12243" s="55">
        <v>0</v>
      </c>
    </row>
    <row r="12244" spans="1:8" ht="12.5" customHeight="1">
      <c r="A12244" s="55">
        <v>19417</v>
      </c>
      <c r="B12244" s="55">
        <v>8</v>
      </c>
      <c r="C12244" s="55" t="s">
        <v>41376</v>
      </c>
      <c r="D12244" s="55" t="s">
        <v>4649</v>
      </c>
      <c r="E12244" s="55" t="s">
        <v>41377</v>
      </c>
      <c r="F12244" s="55" t="s">
        <v>4651</v>
      </c>
      <c r="G12244" s="55" t="s">
        <v>41378</v>
      </c>
      <c r="H12244" s="55">
        <v>0</v>
      </c>
    </row>
    <row r="12245" spans="1:8" ht="12.5" customHeight="1">
      <c r="A12245" s="55">
        <v>19935</v>
      </c>
      <c r="B12245" s="55">
        <v>8</v>
      </c>
      <c r="C12245" s="55" t="s">
        <v>41379</v>
      </c>
      <c r="D12245" s="55" t="s">
        <v>4649</v>
      </c>
      <c r="E12245" s="55" t="s">
        <v>41380</v>
      </c>
      <c r="F12245" s="55" t="s">
        <v>4651</v>
      </c>
      <c r="G12245" s="55" t="s">
        <v>41381</v>
      </c>
      <c r="H12245" s="55">
        <v>0</v>
      </c>
    </row>
    <row r="12246" spans="1:8" ht="12.5" customHeight="1">
      <c r="A12246" s="55">
        <v>20549</v>
      </c>
      <c r="B12246" s="55">
        <v>8</v>
      </c>
      <c r="C12246" s="55" t="s">
        <v>41382</v>
      </c>
      <c r="D12246" s="55" t="s">
        <v>4649</v>
      </c>
      <c r="E12246" s="55" t="s">
        <v>41383</v>
      </c>
      <c r="F12246" s="55" t="s">
        <v>4651</v>
      </c>
      <c r="G12246" s="55" t="s">
        <v>41384</v>
      </c>
      <c r="H12246" s="55">
        <v>0</v>
      </c>
    </row>
    <row r="12247" spans="1:8" ht="12.5" customHeight="1">
      <c r="A12247" s="55">
        <v>21131</v>
      </c>
      <c r="B12247" s="55">
        <v>8</v>
      </c>
      <c r="C12247" s="55" t="s">
        <v>41385</v>
      </c>
      <c r="D12247" s="55" t="s">
        <v>4649</v>
      </c>
      <c r="E12247" s="55" t="s">
        <v>41386</v>
      </c>
      <c r="F12247" s="55" t="s">
        <v>4651</v>
      </c>
      <c r="G12247" s="55" t="s">
        <v>41387</v>
      </c>
      <c r="H12247" s="55">
        <v>0</v>
      </c>
    </row>
    <row r="12248" spans="1:8" ht="12.5" customHeight="1">
      <c r="A12248" s="55">
        <v>21667</v>
      </c>
      <c r="B12248" s="55">
        <v>8</v>
      </c>
      <c r="C12248" s="55" t="s">
        <v>41388</v>
      </c>
      <c r="D12248" s="55" t="s">
        <v>4649</v>
      </c>
      <c r="E12248" s="55" t="s">
        <v>41389</v>
      </c>
      <c r="F12248" s="55" t="s">
        <v>4651</v>
      </c>
      <c r="G12248" s="55" t="s">
        <v>41390</v>
      </c>
      <c r="H12248" s="55">
        <v>0</v>
      </c>
    </row>
    <row r="12249" spans="1:8" ht="12.5" customHeight="1">
      <c r="A12249" s="55">
        <v>22384</v>
      </c>
      <c r="B12249" s="55">
        <v>8</v>
      </c>
      <c r="C12249" s="55" t="s">
        <v>41391</v>
      </c>
      <c r="D12249" s="55" t="s">
        <v>4649</v>
      </c>
      <c r="E12249" s="55" t="s">
        <v>41392</v>
      </c>
      <c r="F12249" s="55" t="s">
        <v>4651</v>
      </c>
      <c r="G12249" s="55" t="s">
        <v>41393</v>
      </c>
      <c r="H12249" s="55">
        <v>0</v>
      </c>
    </row>
    <row r="12250" spans="1:8" ht="12.5" customHeight="1">
      <c r="A12250" s="55">
        <v>22387</v>
      </c>
      <c r="B12250" s="55">
        <v>8</v>
      </c>
      <c r="C12250" s="55" t="s">
        <v>41394</v>
      </c>
      <c r="D12250" s="55" t="s">
        <v>4649</v>
      </c>
      <c r="E12250" s="55" t="s">
        <v>41395</v>
      </c>
      <c r="F12250" s="55" t="s">
        <v>4651</v>
      </c>
      <c r="G12250" s="55" t="s">
        <v>41396</v>
      </c>
      <c r="H12250" s="55">
        <v>0</v>
      </c>
    </row>
    <row r="12251" spans="1:8" ht="12.5" customHeight="1">
      <c r="A12251" s="55">
        <v>22436</v>
      </c>
      <c r="B12251" s="55">
        <v>8</v>
      </c>
      <c r="C12251" s="55" t="s">
        <v>41397</v>
      </c>
      <c r="D12251" s="55" t="s">
        <v>4649</v>
      </c>
      <c r="E12251" s="55" t="s">
        <v>41398</v>
      </c>
      <c r="F12251" s="55" t="s">
        <v>4651</v>
      </c>
      <c r="G12251" s="55" t="s">
        <v>41399</v>
      </c>
      <c r="H12251" s="55">
        <v>0</v>
      </c>
    </row>
    <row r="12252" spans="1:8" ht="12.5" customHeight="1">
      <c r="A12252" s="55">
        <v>22563</v>
      </c>
      <c r="B12252" s="55">
        <v>8</v>
      </c>
      <c r="C12252" s="55" t="s">
        <v>41400</v>
      </c>
      <c r="D12252" s="55" t="s">
        <v>4649</v>
      </c>
      <c r="E12252" s="55" t="s">
        <v>41401</v>
      </c>
      <c r="F12252" s="55" t="s">
        <v>4651</v>
      </c>
      <c r="G12252" s="55" t="s">
        <v>41402</v>
      </c>
      <c r="H12252" s="55">
        <v>0</v>
      </c>
    </row>
    <row r="12253" spans="1:8" ht="12.5" customHeight="1">
      <c r="A12253" s="55">
        <v>22652</v>
      </c>
      <c r="B12253" s="55">
        <v>8</v>
      </c>
      <c r="C12253" s="55" t="s">
        <v>41403</v>
      </c>
      <c r="D12253" s="55" t="s">
        <v>4649</v>
      </c>
      <c r="E12253" s="55" t="s">
        <v>41404</v>
      </c>
      <c r="F12253" s="55" t="s">
        <v>4651</v>
      </c>
      <c r="G12253" s="55" t="s">
        <v>41405</v>
      </c>
      <c r="H12253" s="55">
        <v>0</v>
      </c>
    </row>
    <row r="12254" spans="1:8" ht="12.5" customHeight="1">
      <c r="A12254" s="55">
        <v>24059</v>
      </c>
      <c r="B12254" s="55">
        <v>8</v>
      </c>
      <c r="C12254" s="55" t="s">
        <v>41406</v>
      </c>
      <c r="D12254" s="55" t="s">
        <v>4649</v>
      </c>
      <c r="E12254" s="55" t="s">
        <v>41407</v>
      </c>
      <c r="F12254" s="55" t="s">
        <v>4651</v>
      </c>
      <c r="G12254" s="55" t="s">
        <v>41408</v>
      </c>
      <c r="H12254" s="55">
        <v>0</v>
      </c>
    </row>
    <row r="12255" spans="1:8" ht="12.5" customHeight="1">
      <c r="A12255" s="55">
        <v>24694</v>
      </c>
      <c r="B12255" s="55">
        <v>8</v>
      </c>
      <c r="C12255" s="55" t="s">
        <v>41409</v>
      </c>
      <c r="D12255" s="55" t="s">
        <v>4649</v>
      </c>
      <c r="E12255" s="55" t="s">
        <v>41410</v>
      </c>
      <c r="F12255" s="55" t="s">
        <v>4651</v>
      </c>
      <c r="G12255" s="55" t="s">
        <v>41411</v>
      </c>
      <c r="H12255" s="55">
        <v>0</v>
      </c>
    </row>
    <row r="12256" spans="1:8" ht="12.5" customHeight="1">
      <c r="A12256" s="55">
        <v>24706</v>
      </c>
      <c r="B12256" s="55">
        <v>8</v>
      </c>
      <c r="C12256" s="55" t="s">
        <v>41412</v>
      </c>
      <c r="D12256" s="55" t="s">
        <v>4649</v>
      </c>
      <c r="E12256" s="55" t="s">
        <v>41413</v>
      </c>
      <c r="F12256" s="55" t="s">
        <v>4651</v>
      </c>
      <c r="G12256" s="55" t="s">
        <v>41414</v>
      </c>
      <c r="H12256" s="55">
        <v>0</v>
      </c>
    </row>
    <row r="12257" spans="1:8" ht="12.5" customHeight="1">
      <c r="A12257" s="55">
        <v>24850</v>
      </c>
      <c r="B12257" s="55">
        <v>8</v>
      </c>
      <c r="C12257" s="55" t="s">
        <v>41415</v>
      </c>
      <c r="D12257" s="55" t="s">
        <v>4649</v>
      </c>
      <c r="E12257" s="55" t="s">
        <v>41416</v>
      </c>
      <c r="F12257" s="55" t="s">
        <v>4651</v>
      </c>
      <c r="G12257" s="55" t="s">
        <v>41417</v>
      </c>
      <c r="H12257" s="55">
        <v>0</v>
      </c>
    </row>
    <row r="12258" spans="1:8" ht="12.5" customHeight="1">
      <c r="A12258" s="55">
        <v>25497</v>
      </c>
      <c r="B12258" s="55">
        <v>8</v>
      </c>
      <c r="C12258" s="55" t="s">
        <v>41418</v>
      </c>
      <c r="D12258" s="55" t="s">
        <v>4649</v>
      </c>
      <c r="E12258" s="55" t="s">
        <v>41419</v>
      </c>
      <c r="F12258" s="55" t="s">
        <v>4651</v>
      </c>
      <c r="G12258" s="55" t="s">
        <v>41420</v>
      </c>
      <c r="H12258" s="55">
        <v>0</v>
      </c>
    </row>
    <row r="12259" spans="1:8" ht="12.5" customHeight="1">
      <c r="A12259" s="55">
        <v>25583</v>
      </c>
      <c r="B12259" s="55">
        <v>8</v>
      </c>
      <c r="C12259" s="55" t="s">
        <v>41421</v>
      </c>
      <c r="D12259" s="55" t="s">
        <v>4649</v>
      </c>
      <c r="E12259" s="55" t="s">
        <v>41422</v>
      </c>
      <c r="F12259" s="55" t="s">
        <v>4651</v>
      </c>
      <c r="G12259" s="55" t="s">
        <v>41423</v>
      </c>
      <c r="H12259" s="55">
        <v>0</v>
      </c>
    </row>
    <row r="12260" spans="1:8" ht="12.5" customHeight="1">
      <c r="A12260" s="55">
        <v>26880</v>
      </c>
      <c r="B12260" s="55">
        <v>8</v>
      </c>
      <c r="C12260" s="55" t="s">
        <v>41424</v>
      </c>
      <c r="D12260" s="55" t="s">
        <v>4649</v>
      </c>
      <c r="E12260" s="55" t="s">
        <v>41425</v>
      </c>
      <c r="F12260" s="55" t="s">
        <v>4651</v>
      </c>
      <c r="G12260" s="55" t="s">
        <v>41426</v>
      </c>
      <c r="H12260" s="55">
        <v>0</v>
      </c>
    </row>
    <row r="12261" spans="1:8" ht="12.5" customHeight="1">
      <c r="A12261" s="55">
        <v>26946</v>
      </c>
      <c r="B12261" s="55">
        <v>8</v>
      </c>
      <c r="C12261" s="55" t="s">
        <v>41427</v>
      </c>
      <c r="D12261" s="55" t="s">
        <v>4649</v>
      </c>
      <c r="E12261" s="55" t="s">
        <v>41428</v>
      </c>
      <c r="F12261" s="55" t="s">
        <v>4651</v>
      </c>
      <c r="G12261" s="55" t="s">
        <v>41429</v>
      </c>
      <c r="H12261" s="55">
        <v>0</v>
      </c>
    </row>
    <row r="12262" spans="1:8" ht="12.5" customHeight="1">
      <c r="A12262" s="55">
        <v>27960</v>
      </c>
      <c r="B12262" s="55">
        <v>8</v>
      </c>
      <c r="C12262" s="55" t="s">
        <v>41430</v>
      </c>
      <c r="D12262" s="55" t="s">
        <v>4649</v>
      </c>
      <c r="E12262" s="55" t="s">
        <v>41431</v>
      </c>
      <c r="F12262" s="55" t="s">
        <v>4651</v>
      </c>
      <c r="G12262" s="55" t="s">
        <v>41432</v>
      </c>
      <c r="H12262" s="55">
        <v>0</v>
      </c>
    </row>
    <row r="12263" spans="1:8" ht="12.5" customHeight="1">
      <c r="A12263" s="55">
        <v>28706</v>
      </c>
      <c r="B12263" s="55">
        <v>8</v>
      </c>
      <c r="C12263" s="55" t="s">
        <v>41433</v>
      </c>
      <c r="D12263" s="55" t="s">
        <v>4649</v>
      </c>
      <c r="E12263" s="55" t="s">
        <v>41434</v>
      </c>
      <c r="F12263" s="55" t="s">
        <v>4651</v>
      </c>
      <c r="G12263" s="55" t="s">
        <v>41435</v>
      </c>
      <c r="H12263" s="55">
        <v>0</v>
      </c>
    </row>
    <row r="12264" spans="1:8" ht="12.5" customHeight="1">
      <c r="A12264" s="55">
        <v>28887</v>
      </c>
      <c r="B12264" s="55">
        <v>8</v>
      </c>
      <c r="C12264" s="55" t="s">
        <v>41436</v>
      </c>
      <c r="D12264" s="55" t="s">
        <v>4649</v>
      </c>
      <c r="E12264" s="55" t="s">
        <v>41437</v>
      </c>
      <c r="F12264" s="55" t="s">
        <v>4651</v>
      </c>
      <c r="G12264" s="55" t="s">
        <v>41438</v>
      </c>
      <c r="H12264" s="55">
        <v>0</v>
      </c>
    </row>
    <row r="12265" spans="1:8" ht="12.5" customHeight="1">
      <c r="A12265" s="55">
        <v>29362</v>
      </c>
      <c r="B12265" s="55">
        <v>8</v>
      </c>
      <c r="C12265" s="55" t="s">
        <v>41439</v>
      </c>
      <c r="D12265" s="55" t="s">
        <v>4649</v>
      </c>
      <c r="E12265" s="55" t="s">
        <v>41440</v>
      </c>
      <c r="F12265" s="55" t="s">
        <v>4651</v>
      </c>
      <c r="G12265" s="55" t="s">
        <v>41441</v>
      </c>
      <c r="H12265" s="55">
        <v>0</v>
      </c>
    </row>
    <row r="12266" spans="1:8" ht="12.5" customHeight="1">
      <c r="A12266" s="55">
        <v>11614</v>
      </c>
      <c r="B12266" s="55">
        <v>8</v>
      </c>
      <c r="C12266" s="55" t="s">
        <v>41442</v>
      </c>
      <c r="D12266" s="55" t="s">
        <v>4649</v>
      </c>
      <c r="E12266" s="55" t="s">
        <v>41443</v>
      </c>
      <c r="F12266" s="55" t="s">
        <v>4651</v>
      </c>
      <c r="G12266" s="55" t="s">
        <v>41444</v>
      </c>
      <c r="H12266" s="55">
        <v>0</v>
      </c>
    </row>
    <row r="12267" spans="1:8" ht="12.5" customHeight="1">
      <c r="A12267" s="55">
        <v>12306</v>
      </c>
      <c r="B12267" s="55">
        <v>8</v>
      </c>
      <c r="C12267" s="55" t="s">
        <v>41445</v>
      </c>
      <c r="D12267" s="55" t="s">
        <v>4649</v>
      </c>
      <c r="E12267" s="55" t="s">
        <v>41446</v>
      </c>
      <c r="F12267" s="55" t="s">
        <v>4651</v>
      </c>
      <c r="G12267" s="55" t="s">
        <v>41447</v>
      </c>
      <c r="H12267" s="55">
        <v>0</v>
      </c>
    </row>
    <row r="12268" spans="1:8" ht="12.5" customHeight="1">
      <c r="A12268" s="55">
        <v>12600</v>
      </c>
      <c r="B12268" s="55">
        <v>8</v>
      </c>
      <c r="C12268" s="55" t="s">
        <v>41448</v>
      </c>
      <c r="D12268" s="55" t="s">
        <v>4649</v>
      </c>
      <c r="E12268" s="55" t="s">
        <v>41449</v>
      </c>
      <c r="F12268" s="55" t="s">
        <v>4651</v>
      </c>
      <c r="G12268" s="55" t="s">
        <v>41450</v>
      </c>
      <c r="H12268" s="55">
        <v>0</v>
      </c>
    </row>
    <row r="12269" spans="1:8" ht="12.5" customHeight="1">
      <c r="A12269" s="55">
        <v>12799</v>
      </c>
      <c r="B12269" s="55">
        <v>8</v>
      </c>
      <c r="C12269" s="55" t="s">
        <v>41451</v>
      </c>
      <c r="D12269" s="55" t="s">
        <v>4649</v>
      </c>
      <c r="E12269" s="55" t="s">
        <v>41452</v>
      </c>
      <c r="F12269" s="55" t="s">
        <v>4651</v>
      </c>
      <c r="G12269" s="55" t="s">
        <v>41453</v>
      </c>
      <c r="H12269" s="55">
        <v>0</v>
      </c>
    </row>
    <row r="12270" spans="1:8" ht="12.5" customHeight="1">
      <c r="A12270" s="55">
        <v>12850</v>
      </c>
      <c r="B12270" s="55">
        <v>8</v>
      </c>
      <c r="C12270" s="55" t="s">
        <v>41454</v>
      </c>
      <c r="D12270" s="55" t="s">
        <v>4649</v>
      </c>
      <c r="E12270" s="55" t="s">
        <v>41455</v>
      </c>
      <c r="F12270" s="55" t="s">
        <v>4651</v>
      </c>
      <c r="G12270" s="55" t="s">
        <v>41456</v>
      </c>
      <c r="H12270" s="55">
        <v>0</v>
      </c>
    </row>
    <row r="12271" spans="1:8" ht="12.5" customHeight="1">
      <c r="A12271" s="55">
        <v>13259</v>
      </c>
      <c r="B12271" s="55">
        <v>8</v>
      </c>
      <c r="C12271" s="55" t="s">
        <v>41457</v>
      </c>
      <c r="D12271" s="55" t="s">
        <v>4649</v>
      </c>
      <c r="E12271" s="55" t="s">
        <v>41458</v>
      </c>
      <c r="F12271" s="55" t="s">
        <v>4651</v>
      </c>
      <c r="G12271" s="55" t="s">
        <v>41459</v>
      </c>
      <c r="H12271" s="55">
        <v>0</v>
      </c>
    </row>
    <row r="12272" spans="1:8" ht="12.5" customHeight="1">
      <c r="A12272" s="55">
        <v>14180</v>
      </c>
      <c r="B12272" s="55">
        <v>8</v>
      </c>
      <c r="C12272" s="55" t="s">
        <v>41460</v>
      </c>
      <c r="D12272" s="55" t="s">
        <v>4649</v>
      </c>
      <c r="E12272" s="55" t="s">
        <v>41461</v>
      </c>
      <c r="F12272" s="55" t="s">
        <v>4651</v>
      </c>
      <c r="G12272" s="55" t="s">
        <v>41462</v>
      </c>
      <c r="H12272" s="55">
        <v>0</v>
      </c>
    </row>
    <row r="12273" spans="1:8" ht="12.5" customHeight="1">
      <c r="A12273" s="55">
        <v>14425</v>
      </c>
      <c r="B12273" s="55">
        <v>8</v>
      </c>
      <c r="C12273" s="55" t="s">
        <v>41463</v>
      </c>
      <c r="D12273" s="55" t="s">
        <v>4649</v>
      </c>
      <c r="E12273" s="55" t="s">
        <v>41464</v>
      </c>
      <c r="F12273" s="55" t="s">
        <v>4651</v>
      </c>
      <c r="G12273" s="55" t="s">
        <v>41465</v>
      </c>
      <c r="H12273" s="55">
        <v>0</v>
      </c>
    </row>
    <row r="12274" spans="1:8" ht="12.5" customHeight="1">
      <c r="A12274" s="55">
        <v>16422</v>
      </c>
      <c r="B12274" s="55">
        <v>8</v>
      </c>
      <c r="C12274" s="55" t="s">
        <v>41466</v>
      </c>
      <c r="D12274" s="55" t="s">
        <v>4649</v>
      </c>
      <c r="E12274" s="55" t="s">
        <v>41467</v>
      </c>
      <c r="F12274" s="55" t="s">
        <v>4651</v>
      </c>
      <c r="G12274" s="55" t="s">
        <v>41468</v>
      </c>
      <c r="H12274" s="55">
        <v>0</v>
      </c>
    </row>
    <row r="12275" spans="1:8" ht="12.5" customHeight="1">
      <c r="A12275" s="55">
        <v>16475</v>
      </c>
      <c r="B12275" s="55">
        <v>8</v>
      </c>
      <c r="C12275" s="55" t="s">
        <v>41469</v>
      </c>
      <c r="D12275" s="55" t="s">
        <v>4649</v>
      </c>
      <c r="E12275" s="55" t="s">
        <v>41470</v>
      </c>
      <c r="F12275" s="55" t="s">
        <v>4651</v>
      </c>
      <c r="G12275" s="55" t="s">
        <v>41471</v>
      </c>
      <c r="H12275" s="55">
        <v>0</v>
      </c>
    </row>
    <row r="12276" spans="1:8" ht="12.5" customHeight="1">
      <c r="A12276" s="55">
        <v>17092</v>
      </c>
      <c r="B12276" s="55">
        <v>8</v>
      </c>
      <c r="C12276" s="55" t="s">
        <v>41472</v>
      </c>
      <c r="D12276" s="55" t="s">
        <v>4649</v>
      </c>
      <c r="E12276" s="55" t="s">
        <v>41473</v>
      </c>
      <c r="F12276" s="55" t="s">
        <v>4651</v>
      </c>
      <c r="G12276" s="55" t="s">
        <v>41474</v>
      </c>
      <c r="H12276" s="55">
        <v>0</v>
      </c>
    </row>
    <row r="12277" spans="1:8" ht="12.5" customHeight="1">
      <c r="A12277" s="55">
        <v>21007</v>
      </c>
      <c r="B12277" s="55">
        <v>8</v>
      </c>
      <c r="C12277" s="55" t="s">
        <v>41475</v>
      </c>
      <c r="D12277" s="55" t="s">
        <v>4649</v>
      </c>
      <c r="E12277" s="55" t="s">
        <v>41476</v>
      </c>
      <c r="F12277" s="55" t="s">
        <v>4651</v>
      </c>
      <c r="G12277" s="55" t="s">
        <v>41477</v>
      </c>
      <c r="H12277" s="55">
        <v>0</v>
      </c>
    </row>
    <row r="12278" spans="1:8" ht="12.5" customHeight="1">
      <c r="A12278" s="55">
        <v>21844</v>
      </c>
      <c r="B12278" s="55">
        <v>8</v>
      </c>
      <c r="C12278" s="55" t="s">
        <v>41478</v>
      </c>
      <c r="D12278" s="55" t="s">
        <v>4649</v>
      </c>
      <c r="E12278" s="55" t="s">
        <v>41479</v>
      </c>
      <c r="F12278" s="55" t="s">
        <v>4651</v>
      </c>
      <c r="G12278" s="55" t="s">
        <v>41480</v>
      </c>
      <c r="H12278" s="55">
        <v>0</v>
      </c>
    </row>
    <row r="12279" spans="1:8" ht="12.5" customHeight="1">
      <c r="A12279" s="55">
        <v>22493</v>
      </c>
      <c r="B12279" s="55">
        <v>8</v>
      </c>
      <c r="C12279" s="55" t="s">
        <v>41481</v>
      </c>
      <c r="D12279" s="55" t="s">
        <v>4649</v>
      </c>
      <c r="E12279" s="55" t="s">
        <v>41482</v>
      </c>
      <c r="F12279" s="55" t="s">
        <v>4651</v>
      </c>
      <c r="G12279" s="55" t="s">
        <v>41483</v>
      </c>
      <c r="H12279" s="55">
        <v>0</v>
      </c>
    </row>
    <row r="12280" spans="1:8" ht="12.5" customHeight="1">
      <c r="A12280" s="55">
        <v>22866</v>
      </c>
      <c r="B12280" s="55">
        <v>8</v>
      </c>
      <c r="C12280" s="55" t="s">
        <v>41484</v>
      </c>
      <c r="D12280" s="55" t="s">
        <v>4649</v>
      </c>
      <c r="E12280" s="55" t="s">
        <v>41485</v>
      </c>
      <c r="F12280" s="55" t="s">
        <v>4651</v>
      </c>
      <c r="G12280" s="55" t="s">
        <v>41486</v>
      </c>
      <c r="H12280" s="55">
        <v>0</v>
      </c>
    </row>
    <row r="12281" spans="1:8" ht="12.5" customHeight="1">
      <c r="A12281" s="55">
        <v>22867</v>
      </c>
      <c r="B12281" s="55">
        <v>8</v>
      </c>
      <c r="C12281" s="55" t="s">
        <v>41487</v>
      </c>
      <c r="D12281" s="55" t="s">
        <v>4649</v>
      </c>
      <c r="E12281" s="55" t="s">
        <v>41488</v>
      </c>
      <c r="F12281" s="55" t="s">
        <v>4651</v>
      </c>
      <c r="G12281" s="55" t="s">
        <v>41489</v>
      </c>
      <c r="H12281" s="55">
        <v>0</v>
      </c>
    </row>
    <row r="12282" spans="1:8" ht="12.5" customHeight="1">
      <c r="A12282" s="55">
        <v>24718</v>
      </c>
      <c r="B12282" s="55">
        <v>8</v>
      </c>
      <c r="C12282" s="55" t="s">
        <v>41490</v>
      </c>
      <c r="D12282" s="55" t="s">
        <v>4649</v>
      </c>
      <c r="E12282" s="55" t="s">
        <v>41491</v>
      </c>
      <c r="F12282" s="55" t="s">
        <v>4651</v>
      </c>
      <c r="G12282" s="55" t="s">
        <v>41492</v>
      </c>
      <c r="H12282" s="55">
        <v>0</v>
      </c>
    </row>
    <row r="12283" spans="1:8" ht="12.5" customHeight="1">
      <c r="A12283" s="55">
        <v>25306</v>
      </c>
      <c r="B12283" s="55">
        <v>8</v>
      </c>
      <c r="C12283" s="55" t="s">
        <v>41493</v>
      </c>
      <c r="D12283" s="55" t="s">
        <v>4649</v>
      </c>
      <c r="E12283" s="55" t="s">
        <v>41494</v>
      </c>
      <c r="F12283" s="55" t="s">
        <v>4651</v>
      </c>
      <c r="G12283" s="55" t="s">
        <v>41495</v>
      </c>
      <c r="H12283" s="55">
        <v>0</v>
      </c>
    </row>
    <row r="12284" spans="1:8" ht="12.5" customHeight="1">
      <c r="A12284" s="55">
        <v>25468</v>
      </c>
      <c r="B12284" s="55">
        <v>8</v>
      </c>
      <c r="C12284" s="55" t="s">
        <v>41496</v>
      </c>
      <c r="D12284" s="55" t="s">
        <v>4649</v>
      </c>
      <c r="E12284" s="55" t="s">
        <v>41497</v>
      </c>
      <c r="F12284" s="55" t="s">
        <v>4651</v>
      </c>
      <c r="G12284" s="55" t="s">
        <v>41498</v>
      </c>
      <c r="H12284" s="55">
        <v>0</v>
      </c>
    </row>
    <row r="12285" spans="1:8" ht="12.5" customHeight="1">
      <c r="A12285" s="55">
        <v>25633</v>
      </c>
      <c r="B12285" s="55">
        <v>8</v>
      </c>
      <c r="C12285" s="55" t="s">
        <v>41499</v>
      </c>
      <c r="D12285" s="55" t="s">
        <v>4649</v>
      </c>
      <c r="E12285" s="55" t="s">
        <v>41500</v>
      </c>
      <c r="F12285" s="55" t="s">
        <v>4651</v>
      </c>
      <c r="G12285" s="55" t="s">
        <v>41501</v>
      </c>
      <c r="H12285" s="55">
        <v>0</v>
      </c>
    </row>
    <row r="12286" spans="1:8" ht="12.5" customHeight="1">
      <c r="A12286" s="55">
        <v>25725</v>
      </c>
      <c r="B12286" s="55">
        <v>8</v>
      </c>
      <c r="C12286" s="55" t="s">
        <v>41502</v>
      </c>
      <c r="D12286" s="55" t="s">
        <v>4649</v>
      </c>
      <c r="E12286" s="55" t="s">
        <v>41503</v>
      </c>
      <c r="F12286" s="55" t="s">
        <v>4651</v>
      </c>
      <c r="G12286" s="55" t="s">
        <v>41504</v>
      </c>
      <c r="H12286" s="55">
        <v>0</v>
      </c>
    </row>
    <row r="12287" spans="1:8" ht="12.5" customHeight="1">
      <c r="A12287" s="55">
        <v>26831</v>
      </c>
      <c r="B12287" s="55">
        <v>8</v>
      </c>
      <c r="C12287" s="55" t="s">
        <v>41505</v>
      </c>
      <c r="D12287" s="55" t="s">
        <v>4649</v>
      </c>
      <c r="E12287" s="55" t="s">
        <v>41506</v>
      </c>
      <c r="F12287" s="55" t="s">
        <v>4651</v>
      </c>
      <c r="G12287" s="55" t="s">
        <v>41507</v>
      </c>
      <c r="H12287" s="55">
        <v>0</v>
      </c>
    </row>
    <row r="12288" spans="1:8" ht="12.5" customHeight="1">
      <c r="A12288" s="55">
        <v>12384</v>
      </c>
      <c r="B12288" s="55">
        <v>8</v>
      </c>
      <c r="C12288" s="55" t="s">
        <v>41508</v>
      </c>
      <c r="D12288" s="55" t="s">
        <v>4649</v>
      </c>
      <c r="E12288" s="55" t="s">
        <v>41509</v>
      </c>
      <c r="F12288" s="55" t="s">
        <v>4651</v>
      </c>
      <c r="G12288" s="55" t="s">
        <v>41510</v>
      </c>
      <c r="H12288" s="55">
        <v>0</v>
      </c>
    </row>
    <row r="12289" spans="1:8" ht="12.5" customHeight="1">
      <c r="A12289" s="55">
        <v>12406</v>
      </c>
      <c r="B12289" s="55">
        <v>8</v>
      </c>
      <c r="C12289" s="55" t="s">
        <v>41511</v>
      </c>
      <c r="D12289" s="55" t="s">
        <v>4649</v>
      </c>
      <c r="E12289" s="55" t="s">
        <v>41512</v>
      </c>
      <c r="F12289" s="55" t="s">
        <v>4651</v>
      </c>
      <c r="G12289" s="55" t="s">
        <v>41513</v>
      </c>
      <c r="H12289" s="55">
        <v>0</v>
      </c>
    </row>
    <row r="12290" spans="1:8" ht="12.5" customHeight="1">
      <c r="A12290" s="55">
        <v>12816</v>
      </c>
      <c r="B12290" s="55">
        <v>8</v>
      </c>
      <c r="C12290" s="55" t="s">
        <v>41514</v>
      </c>
      <c r="D12290" s="55" t="s">
        <v>4649</v>
      </c>
      <c r="E12290" s="55" t="s">
        <v>41515</v>
      </c>
      <c r="F12290" s="55" t="s">
        <v>4651</v>
      </c>
      <c r="G12290" s="55" t="s">
        <v>41516</v>
      </c>
      <c r="H12290" s="55">
        <v>0</v>
      </c>
    </row>
    <row r="12291" spans="1:8" ht="12.5" customHeight="1">
      <c r="A12291" s="55">
        <v>12832</v>
      </c>
      <c r="B12291" s="55">
        <v>8</v>
      </c>
      <c r="C12291" s="55" t="s">
        <v>41517</v>
      </c>
      <c r="D12291" s="55" t="s">
        <v>4649</v>
      </c>
      <c r="E12291" s="55" t="s">
        <v>41518</v>
      </c>
      <c r="F12291" s="55" t="s">
        <v>4651</v>
      </c>
      <c r="G12291" s="55" t="s">
        <v>41519</v>
      </c>
      <c r="H12291" s="55">
        <v>0</v>
      </c>
    </row>
    <row r="12292" spans="1:8" ht="12.5" customHeight="1">
      <c r="A12292" s="55">
        <v>13775</v>
      </c>
      <c r="B12292" s="55">
        <v>8</v>
      </c>
      <c r="C12292" s="55" t="s">
        <v>41520</v>
      </c>
      <c r="D12292" s="55" t="s">
        <v>4649</v>
      </c>
      <c r="E12292" s="55" t="s">
        <v>41521</v>
      </c>
      <c r="F12292" s="55" t="s">
        <v>4651</v>
      </c>
      <c r="G12292" s="55" t="s">
        <v>41522</v>
      </c>
      <c r="H12292" s="55">
        <v>0</v>
      </c>
    </row>
    <row r="12293" spans="1:8" ht="12.5" customHeight="1">
      <c r="A12293" s="55">
        <v>14207</v>
      </c>
      <c r="B12293" s="55">
        <v>8</v>
      </c>
      <c r="C12293" s="55" t="s">
        <v>41523</v>
      </c>
      <c r="D12293" s="55" t="s">
        <v>4649</v>
      </c>
      <c r="E12293" s="55" t="s">
        <v>41524</v>
      </c>
      <c r="F12293" s="55" t="s">
        <v>4651</v>
      </c>
      <c r="G12293" s="55" t="s">
        <v>41525</v>
      </c>
      <c r="H12293" s="55">
        <v>0</v>
      </c>
    </row>
    <row r="12294" spans="1:8" ht="12.5" customHeight="1">
      <c r="A12294" s="55">
        <v>14710</v>
      </c>
      <c r="B12294" s="55">
        <v>8</v>
      </c>
      <c r="C12294" s="55" t="s">
        <v>41526</v>
      </c>
      <c r="D12294" s="55" t="s">
        <v>4649</v>
      </c>
      <c r="E12294" s="55" t="s">
        <v>41527</v>
      </c>
      <c r="F12294" s="55" t="s">
        <v>4651</v>
      </c>
      <c r="G12294" s="55" t="s">
        <v>41528</v>
      </c>
      <c r="H12294" s="55">
        <v>0</v>
      </c>
    </row>
    <row r="12295" spans="1:8" ht="12.5" customHeight="1">
      <c r="A12295" s="55">
        <v>14718</v>
      </c>
      <c r="B12295" s="55">
        <v>8</v>
      </c>
      <c r="C12295" s="55" t="s">
        <v>41529</v>
      </c>
      <c r="D12295" s="55" t="s">
        <v>4649</v>
      </c>
      <c r="E12295" s="55" t="s">
        <v>41530</v>
      </c>
      <c r="F12295" s="55" t="s">
        <v>4651</v>
      </c>
      <c r="G12295" s="55" t="s">
        <v>41531</v>
      </c>
      <c r="H12295" s="55">
        <v>0</v>
      </c>
    </row>
    <row r="12296" spans="1:8" ht="12.5" customHeight="1">
      <c r="A12296" s="55">
        <v>14979</v>
      </c>
      <c r="B12296" s="55">
        <v>8</v>
      </c>
      <c r="C12296" s="55" t="s">
        <v>41532</v>
      </c>
      <c r="D12296" s="55" t="s">
        <v>4649</v>
      </c>
      <c r="E12296" s="55" t="s">
        <v>41533</v>
      </c>
      <c r="F12296" s="55" t="s">
        <v>4651</v>
      </c>
      <c r="G12296" s="55" t="s">
        <v>41534</v>
      </c>
      <c r="H12296" s="55">
        <v>0</v>
      </c>
    </row>
    <row r="12297" spans="1:8" ht="12.5" customHeight="1">
      <c r="A12297" s="55">
        <v>17799</v>
      </c>
      <c r="B12297" s="55">
        <v>8</v>
      </c>
      <c r="C12297" s="55" t="s">
        <v>41535</v>
      </c>
      <c r="D12297" s="55" t="s">
        <v>4649</v>
      </c>
      <c r="E12297" s="55" t="s">
        <v>41536</v>
      </c>
      <c r="F12297" s="55" t="s">
        <v>4651</v>
      </c>
      <c r="G12297" s="55" t="s">
        <v>41537</v>
      </c>
      <c r="H12297" s="55">
        <v>0</v>
      </c>
    </row>
    <row r="12298" spans="1:8" ht="12.5" customHeight="1">
      <c r="A12298" s="55">
        <v>19053</v>
      </c>
      <c r="B12298" s="55">
        <v>8</v>
      </c>
      <c r="C12298" s="55" t="s">
        <v>41538</v>
      </c>
      <c r="D12298" s="55" t="s">
        <v>4649</v>
      </c>
      <c r="E12298" s="55" t="s">
        <v>41539</v>
      </c>
      <c r="F12298" s="55" t="s">
        <v>4651</v>
      </c>
      <c r="G12298" s="55" t="s">
        <v>41540</v>
      </c>
      <c r="H12298" s="55">
        <v>0</v>
      </c>
    </row>
    <row r="12299" spans="1:8" ht="12.5" customHeight="1">
      <c r="A12299" s="55">
        <v>19482</v>
      </c>
      <c r="B12299" s="55">
        <v>8</v>
      </c>
      <c r="C12299" s="55" t="s">
        <v>41541</v>
      </c>
      <c r="D12299" s="55" t="s">
        <v>4649</v>
      </c>
      <c r="E12299" s="55" t="s">
        <v>41542</v>
      </c>
      <c r="F12299" s="55" t="s">
        <v>4651</v>
      </c>
      <c r="G12299" s="55" t="s">
        <v>41543</v>
      </c>
      <c r="H12299" s="55">
        <v>0</v>
      </c>
    </row>
    <row r="12300" spans="1:8" ht="12.5" customHeight="1">
      <c r="A12300" s="55">
        <v>19901</v>
      </c>
      <c r="B12300" s="55">
        <v>8</v>
      </c>
      <c r="C12300" s="55" t="s">
        <v>41544</v>
      </c>
      <c r="D12300" s="55" t="s">
        <v>4649</v>
      </c>
      <c r="E12300" s="55" t="s">
        <v>41545</v>
      </c>
      <c r="F12300" s="55" t="s">
        <v>4651</v>
      </c>
      <c r="G12300" s="55" t="s">
        <v>41546</v>
      </c>
      <c r="H12300" s="55">
        <v>0</v>
      </c>
    </row>
    <row r="12301" spans="1:8" ht="12.5" customHeight="1">
      <c r="A12301" s="55">
        <v>20555</v>
      </c>
      <c r="B12301" s="55">
        <v>8</v>
      </c>
      <c r="C12301" s="55" t="s">
        <v>41547</v>
      </c>
      <c r="D12301" s="55" t="s">
        <v>4649</v>
      </c>
      <c r="E12301" s="55" t="s">
        <v>41548</v>
      </c>
      <c r="F12301" s="55" t="s">
        <v>4651</v>
      </c>
      <c r="G12301" s="55" t="s">
        <v>41549</v>
      </c>
      <c r="H12301" s="55">
        <v>0</v>
      </c>
    </row>
    <row r="12302" spans="1:8" ht="12.5" customHeight="1">
      <c r="A12302" s="55">
        <v>21047</v>
      </c>
      <c r="B12302" s="55">
        <v>8</v>
      </c>
      <c r="C12302" s="55" t="s">
        <v>41550</v>
      </c>
      <c r="D12302" s="55" t="s">
        <v>4649</v>
      </c>
      <c r="E12302" s="55" t="s">
        <v>41551</v>
      </c>
      <c r="F12302" s="55" t="s">
        <v>4651</v>
      </c>
      <c r="G12302" s="55" t="s">
        <v>41552</v>
      </c>
      <c r="H12302" s="55">
        <v>0</v>
      </c>
    </row>
    <row r="12303" spans="1:8" ht="12.5" customHeight="1">
      <c r="A12303" s="55">
        <v>21102</v>
      </c>
      <c r="B12303" s="55">
        <v>8</v>
      </c>
      <c r="C12303" s="55" t="s">
        <v>41553</v>
      </c>
      <c r="D12303" s="55" t="s">
        <v>4649</v>
      </c>
      <c r="E12303" s="55" t="s">
        <v>41554</v>
      </c>
      <c r="F12303" s="55" t="s">
        <v>4651</v>
      </c>
      <c r="G12303" s="55" t="s">
        <v>41555</v>
      </c>
      <c r="H12303" s="55">
        <v>0</v>
      </c>
    </row>
    <row r="12304" spans="1:8" ht="12.5" customHeight="1">
      <c r="A12304" s="55">
        <v>21129</v>
      </c>
      <c r="B12304" s="55">
        <v>8</v>
      </c>
      <c r="C12304" s="55" t="s">
        <v>41556</v>
      </c>
      <c r="D12304" s="55" t="s">
        <v>4649</v>
      </c>
      <c r="E12304" s="55" t="s">
        <v>41557</v>
      </c>
      <c r="F12304" s="55" t="s">
        <v>4651</v>
      </c>
      <c r="G12304" s="55" t="s">
        <v>41558</v>
      </c>
      <c r="H12304" s="55">
        <v>0</v>
      </c>
    </row>
    <row r="12305" spans="1:8" ht="12.5" customHeight="1">
      <c r="A12305" s="55">
        <v>21549</v>
      </c>
      <c r="B12305" s="55">
        <v>8</v>
      </c>
      <c r="C12305" s="55" t="s">
        <v>41559</v>
      </c>
      <c r="D12305" s="55" t="s">
        <v>4649</v>
      </c>
      <c r="E12305" s="55" t="s">
        <v>41560</v>
      </c>
      <c r="F12305" s="55" t="s">
        <v>4651</v>
      </c>
      <c r="G12305" s="55" t="s">
        <v>41561</v>
      </c>
      <c r="H12305" s="55">
        <v>0</v>
      </c>
    </row>
    <row r="12306" spans="1:8" ht="12.5" customHeight="1">
      <c r="A12306" s="55">
        <v>22694</v>
      </c>
      <c r="B12306" s="55">
        <v>8</v>
      </c>
      <c r="C12306" s="55" t="s">
        <v>41562</v>
      </c>
      <c r="D12306" s="55" t="s">
        <v>4649</v>
      </c>
      <c r="E12306" s="55" t="s">
        <v>41563</v>
      </c>
      <c r="F12306" s="55" t="s">
        <v>4651</v>
      </c>
      <c r="G12306" s="55" t="s">
        <v>41564</v>
      </c>
      <c r="H12306" s="55">
        <v>0</v>
      </c>
    </row>
    <row r="12307" spans="1:8" ht="12.5" customHeight="1">
      <c r="A12307" s="55">
        <v>22802</v>
      </c>
      <c r="B12307" s="55">
        <v>8</v>
      </c>
      <c r="C12307" s="55" t="s">
        <v>41565</v>
      </c>
      <c r="D12307" s="55" t="s">
        <v>4649</v>
      </c>
      <c r="E12307" s="55" t="s">
        <v>41566</v>
      </c>
      <c r="F12307" s="55" t="s">
        <v>4651</v>
      </c>
      <c r="G12307" s="55" t="s">
        <v>41567</v>
      </c>
      <c r="H12307" s="55">
        <v>0</v>
      </c>
    </row>
    <row r="12308" spans="1:8" ht="12.5" customHeight="1">
      <c r="A12308" s="55">
        <v>23937</v>
      </c>
      <c r="B12308" s="55">
        <v>8</v>
      </c>
      <c r="C12308" s="55" t="s">
        <v>41568</v>
      </c>
      <c r="D12308" s="55" t="s">
        <v>4649</v>
      </c>
      <c r="E12308" s="55" t="s">
        <v>41569</v>
      </c>
      <c r="F12308" s="55" t="s">
        <v>4651</v>
      </c>
      <c r="G12308" s="55" t="s">
        <v>41570</v>
      </c>
      <c r="H12308" s="55">
        <v>0</v>
      </c>
    </row>
    <row r="12309" spans="1:8" ht="12.5" customHeight="1">
      <c r="A12309" s="55">
        <v>23960</v>
      </c>
      <c r="B12309" s="55">
        <v>8</v>
      </c>
      <c r="C12309" s="55" t="s">
        <v>41571</v>
      </c>
      <c r="D12309" s="55" t="s">
        <v>4649</v>
      </c>
      <c r="E12309" s="55" t="s">
        <v>41572</v>
      </c>
      <c r="F12309" s="55" t="s">
        <v>4651</v>
      </c>
      <c r="G12309" s="55" t="s">
        <v>41573</v>
      </c>
      <c r="H12309" s="55">
        <v>0</v>
      </c>
    </row>
    <row r="12310" spans="1:8" ht="12.5" customHeight="1">
      <c r="A12310" s="55">
        <v>24017</v>
      </c>
      <c r="B12310" s="55">
        <v>8</v>
      </c>
      <c r="C12310" s="55" t="s">
        <v>41574</v>
      </c>
      <c r="D12310" s="55" t="s">
        <v>4649</v>
      </c>
      <c r="E12310" s="55" t="s">
        <v>41575</v>
      </c>
      <c r="F12310" s="55" t="s">
        <v>4651</v>
      </c>
      <c r="G12310" s="55" t="s">
        <v>41576</v>
      </c>
      <c r="H12310" s="55">
        <v>0</v>
      </c>
    </row>
    <row r="12311" spans="1:8" ht="12.5" customHeight="1">
      <c r="A12311" s="55">
        <v>24067</v>
      </c>
      <c r="B12311" s="55">
        <v>8</v>
      </c>
      <c r="C12311" s="55" t="s">
        <v>41577</v>
      </c>
      <c r="D12311" s="55" t="s">
        <v>4649</v>
      </c>
      <c r="E12311" s="55" t="s">
        <v>41578</v>
      </c>
      <c r="F12311" s="55" t="s">
        <v>4651</v>
      </c>
      <c r="G12311" s="55" t="s">
        <v>41579</v>
      </c>
      <c r="H12311" s="55">
        <v>0</v>
      </c>
    </row>
    <row r="12312" spans="1:8" ht="12.5" customHeight="1">
      <c r="A12312" s="55">
        <v>24181</v>
      </c>
      <c r="B12312" s="55">
        <v>8</v>
      </c>
      <c r="C12312" s="55" t="s">
        <v>41580</v>
      </c>
      <c r="D12312" s="55" t="s">
        <v>4649</v>
      </c>
      <c r="E12312" s="55" t="s">
        <v>41581</v>
      </c>
      <c r="F12312" s="55" t="s">
        <v>4651</v>
      </c>
      <c r="G12312" s="55" t="s">
        <v>41582</v>
      </c>
      <c r="H12312" s="55">
        <v>0</v>
      </c>
    </row>
    <row r="12313" spans="1:8" ht="12.5" customHeight="1">
      <c r="A12313" s="55">
        <v>24215</v>
      </c>
      <c r="B12313" s="55">
        <v>8</v>
      </c>
      <c r="C12313" s="55" t="s">
        <v>41583</v>
      </c>
      <c r="D12313" s="55" t="s">
        <v>4649</v>
      </c>
      <c r="E12313" s="55" t="s">
        <v>41584</v>
      </c>
      <c r="F12313" s="55" t="s">
        <v>4651</v>
      </c>
      <c r="G12313" s="55" t="s">
        <v>41585</v>
      </c>
      <c r="H12313" s="55">
        <v>0</v>
      </c>
    </row>
    <row r="12314" spans="1:8" ht="12.5" customHeight="1">
      <c r="A12314" s="55">
        <v>26395</v>
      </c>
      <c r="B12314" s="55">
        <v>8</v>
      </c>
      <c r="C12314" s="55" t="s">
        <v>41586</v>
      </c>
      <c r="D12314" s="55" t="s">
        <v>4649</v>
      </c>
      <c r="E12314" s="55" t="s">
        <v>41587</v>
      </c>
      <c r="F12314" s="55" t="s">
        <v>4651</v>
      </c>
      <c r="G12314" s="55" t="s">
        <v>41588</v>
      </c>
      <c r="H12314" s="55">
        <v>0</v>
      </c>
    </row>
    <row r="12315" spans="1:8" ht="12.5" customHeight="1">
      <c r="A12315" s="55">
        <v>27312</v>
      </c>
      <c r="B12315" s="55">
        <v>8</v>
      </c>
      <c r="C12315" s="55" t="s">
        <v>41589</v>
      </c>
      <c r="D12315" s="55" t="s">
        <v>4649</v>
      </c>
      <c r="E12315" s="55" t="s">
        <v>41590</v>
      </c>
      <c r="F12315" s="55" t="s">
        <v>4651</v>
      </c>
      <c r="G12315" s="55" t="s">
        <v>41591</v>
      </c>
      <c r="H12315" s="55">
        <v>0</v>
      </c>
    </row>
    <row r="12316" spans="1:8" ht="12.5" customHeight="1">
      <c r="A12316" s="55">
        <v>27766</v>
      </c>
      <c r="B12316" s="55">
        <v>8</v>
      </c>
      <c r="C12316" s="55" t="s">
        <v>41592</v>
      </c>
      <c r="D12316" s="55" t="s">
        <v>4649</v>
      </c>
      <c r="E12316" s="55" t="s">
        <v>41593</v>
      </c>
      <c r="F12316" s="55" t="s">
        <v>4651</v>
      </c>
      <c r="G12316" s="55" t="s">
        <v>41594</v>
      </c>
      <c r="H12316" s="55">
        <v>0</v>
      </c>
    </row>
    <row r="12317" spans="1:8" ht="12.5" customHeight="1">
      <c r="A12317" s="55">
        <v>28507</v>
      </c>
      <c r="B12317" s="55">
        <v>8</v>
      </c>
      <c r="C12317" s="55" t="s">
        <v>41595</v>
      </c>
      <c r="D12317" s="55" t="s">
        <v>4649</v>
      </c>
      <c r="E12317" s="55" t="s">
        <v>41596</v>
      </c>
      <c r="F12317" s="55" t="s">
        <v>4651</v>
      </c>
      <c r="G12317" s="55" t="s">
        <v>41597</v>
      </c>
      <c r="H12317" s="55">
        <v>0</v>
      </c>
    </row>
    <row r="12318" spans="1:8" ht="12.5" customHeight="1">
      <c r="A12318" s="55">
        <v>28563</v>
      </c>
      <c r="B12318" s="55">
        <v>8</v>
      </c>
      <c r="C12318" s="55" t="s">
        <v>41598</v>
      </c>
      <c r="D12318" s="55" t="s">
        <v>4649</v>
      </c>
      <c r="E12318" s="55" t="s">
        <v>41599</v>
      </c>
      <c r="F12318" s="55" t="s">
        <v>4651</v>
      </c>
      <c r="G12318" s="55" t="s">
        <v>41600</v>
      </c>
      <c r="H12318" s="55">
        <v>0</v>
      </c>
    </row>
    <row r="12319" spans="1:8" ht="12.5" customHeight="1">
      <c r="A12319" s="55">
        <v>12500</v>
      </c>
      <c r="B12319" s="55">
        <v>8</v>
      </c>
      <c r="C12319" s="55" t="s">
        <v>41601</v>
      </c>
      <c r="D12319" s="55" t="s">
        <v>4649</v>
      </c>
      <c r="E12319" s="55" t="s">
        <v>41602</v>
      </c>
      <c r="F12319" s="55" t="s">
        <v>4651</v>
      </c>
      <c r="G12319" s="55" t="s">
        <v>41603</v>
      </c>
      <c r="H12319" s="55">
        <v>0</v>
      </c>
    </row>
    <row r="12320" spans="1:8" ht="12.5" customHeight="1">
      <c r="A12320" s="55">
        <v>13796</v>
      </c>
      <c r="B12320" s="55">
        <v>8</v>
      </c>
      <c r="C12320" s="55" t="s">
        <v>41604</v>
      </c>
      <c r="D12320" s="55" t="s">
        <v>4649</v>
      </c>
      <c r="E12320" s="55" t="s">
        <v>41605</v>
      </c>
      <c r="F12320" s="55" t="s">
        <v>4651</v>
      </c>
      <c r="G12320" s="55" t="s">
        <v>41606</v>
      </c>
      <c r="H12320" s="55">
        <v>0</v>
      </c>
    </row>
    <row r="12321" spans="1:8" ht="12.5" customHeight="1">
      <c r="A12321" s="55">
        <v>13824</v>
      </c>
      <c r="B12321" s="55">
        <v>8</v>
      </c>
      <c r="C12321" s="55" t="s">
        <v>41607</v>
      </c>
      <c r="D12321" s="55" t="s">
        <v>4649</v>
      </c>
      <c r="E12321" s="55" t="s">
        <v>41608</v>
      </c>
      <c r="F12321" s="55" t="s">
        <v>4651</v>
      </c>
      <c r="G12321" s="55" t="s">
        <v>41609</v>
      </c>
      <c r="H12321" s="55">
        <v>0</v>
      </c>
    </row>
    <row r="12322" spans="1:8" ht="12.5" customHeight="1">
      <c r="A12322" s="55">
        <v>14160</v>
      </c>
      <c r="B12322" s="55">
        <v>8</v>
      </c>
      <c r="C12322" s="55" t="s">
        <v>41610</v>
      </c>
      <c r="D12322" s="55" t="s">
        <v>4649</v>
      </c>
      <c r="E12322" s="55" t="s">
        <v>41611</v>
      </c>
      <c r="F12322" s="55" t="s">
        <v>4651</v>
      </c>
      <c r="G12322" s="55" t="s">
        <v>41612</v>
      </c>
      <c r="H12322" s="55">
        <v>0</v>
      </c>
    </row>
    <row r="12323" spans="1:8" ht="12.5" customHeight="1">
      <c r="A12323" s="55">
        <v>14800</v>
      </c>
      <c r="B12323" s="55">
        <v>8</v>
      </c>
      <c r="C12323" s="55" t="s">
        <v>41613</v>
      </c>
      <c r="D12323" s="55" t="s">
        <v>4649</v>
      </c>
      <c r="E12323" s="55" t="s">
        <v>41614</v>
      </c>
      <c r="F12323" s="55" t="s">
        <v>4651</v>
      </c>
      <c r="G12323" s="55" t="s">
        <v>41615</v>
      </c>
      <c r="H12323" s="55">
        <v>0</v>
      </c>
    </row>
    <row r="12324" spans="1:8" ht="12.5" customHeight="1">
      <c r="A12324" s="55">
        <v>14961</v>
      </c>
      <c r="B12324" s="55">
        <v>8</v>
      </c>
      <c r="C12324" s="55" t="s">
        <v>41616</v>
      </c>
      <c r="D12324" s="55" t="s">
        <v>4649</v>
      </c>
      <c r="E12324" s="55" t="s">
        <v>41617</v>
      </c>
      <c r="F12324" s="55" t="s">
        <v>4651</v>
      </c>
      <c r="G12324" s="55" t="s">
        <v>41618</v>
      </c>
      <c r="H12324" s="55">
        <v>0</v>
      </c>
    </row>
    <row r="12325" spans="1:8" ht="12.5" customHeight="1">
      <c r="A12325" s="55">
        <v>15049</v>
      </c>
      <c r="B12325" s="55">
        <v>8</v>
      </c>
      <c r="C12325" s="55" t="s">
        <v>41619</v>
      </c>
      <c r="D12325" s="55" t="s">
        <v>4649</v>
      </c>
      <c r="E12325" s="55" t="s">
        <v>41620</v>
      </c>
      <c r="F12325" s="55" t="s">
        <v>4651</v>
      </c>
      <c r="G12325" s="55" t="s">
        <v>41621</v>
      </c>
      <c r="H12325" s="55">
        <v>0</v>
      </c>
    </row>
    <row r="12326" spans="1:8" ht="12.5" customHeight="1">
      <c r="A12326" s="55">
        <v>16474</v>
      </c>
      <c r="B12326" s="55">
        <v>8</v>
      </c>
      <c r="C12326" s="55" t="s">
        <v>41622</v>
      </c>
      <c r="D12326" s="55" t="s">
        <v>4649</v>
      </c>
      <c r="E12326" s="55" t="s">
        <v>41623</v>
      </c>
      <c r="F12326" s="55" t="s">
        <v>4651</v>
      </c>
      <c r="G12326" s="55" t="s">
        <v>41624</v>
      </c>
      <c r="H12326" s="55">
        <v>0</v>
      </c>
    </row>
    <row r="12327" spans="1:8" ht="12.5" customHeight="1">
      <c r="A12327" s="55">
        <v>17637</v>
      </c>
      <c r="B12327" s="55">
        <v>8</v>
      </c>
      <c r="C12327" s="55" t="s">
        <v>41625</v>
      </c>
      <c r="D12327" s="55" t="s">
        <v>4649</v>
      </c>
      <c r="E12327" s="55" t="s">
        <v>41626</v>
      </c>
      <c r="F12327" s="55" t="s">
        <v>4651</v>
      </c>
      <c r="G12327" s="55" t="s">
        <v>41627</v>
      </c>
      <c r="H12327" s="55">
        <v>0</v>
      </c>
    </row>
    <row r="12328" spans="1:8" ht="12.5" customHeight="1">
      <c r="A12328" s="55">
        <v>17893</v>
      </c>
      <c r="B12328" s="55">
        <v>8</v>
      </c>
      <c r="C12328" s="55" t="s">
        <v>41628</v>
      </c>
      <c r="D12328" s="55" t="s">
        <v>4649</v>
      </c>
      <c r="E12328" s="55" t="s">
        <v>41629</v>
      </c>
      <c r="F12328" s="55" t="s">
        <v>4651</v>
      </c>
      <c r="G12328" s="55" t="s">
        <v>41630</v>
      </c>
      <c r="H12328" s="55">
        <v>0</v>
      </c>
    </row>
    <row r="12329" spans="1:8" ht="12.5" customHeight="1">
      <c r="A12329" s="55">
        <v>18022</v>
      </c>
      <c r="B12329" s="55">
        <v>8</v>
      </c>
      <c r="C12329" s="55" t="s">
        <v>41631</v>
      </c>
      <c r="D12329" s="55" t="s">
        <v>4649</v>
      </c>
      <c r="E12329" s="55" t="s">
        <v>41632</v>
      </c>
      <c r="F12329" s="55" t="s">
        <v>4651</v>
      </c>
      <c r="G12329" s="55" t="s">
        <v>41633</v>
      </c>
      <c r="H12329" s="55">
        <v>0</v>
      </c>
    </row>
    <row r="12330" spans="1:8" ht="12.5" customHeight="1">
      <c r="A12330" s="55">
        <v>18047</v>
      </c>
      <c r="B12330" s="55">
        <v>8</v>
      </c>
      <c r="C12330" s="55" t="s">
        <v>41634</v>
      </c>
      <c r="D12330" s="55" t="s">
        <v>4649</v>
      </c>
      <c r="E12330" s="55" t="s">
        <v>41635</v>
      </c>
      <c r="F12330" s="55" t="s">
        <v>4651</v>
      </c>
      <c r="G12330" s="55" t="s">
        <v>41636</v>
      </c>
      <c r="H12330" s="55">
        <v>0</v>
      </c>
    </row>
    <row r="12331" spans="1:8" ht="12.5" customHeight="1">
      <c r="A12331" s="55">
        <v>19250</v>
      </c>
      <c r="B12331" s="55">
        <v>8</v>
      </c>
      <c r="C12331" s="55" t="s">
        <v>41637</v>
      </c>
      <c r="D12331" s="55" t="s">
        <v>4649</v>
      </c>
      <c r="E12331" s="55" t="s">
        <v>41638</v>
      </c>
      <c r="F12331" s="55" t="s">
        <v>4651</v>
      </c>
      <c r="G12331" s="55" t="s">
        <v>41639</v>
      </c>
      <c r="H12331" s="55">
        <v>0</v>
      </c>
    </row>
    <row r="12332" spans="1:8" ht="12.5" customHeight="1">
      <c r="A12332" s="55">
        <v>19429</v>
      </c>
      <c r="B12332" s="55">
        <v>8</v>
      </c>
      <c r="C12332" s="55" t="s">
        <v>41640</v>
      </c>
      <c r="D12332" s="55" t="s">
        <v>4649</v>
      </c>
      <c r="E12332" s="55" t="s">
        <v>41641</v>
      </c>
      <c r="F12332" s="55" t="s">
        <v>4651</v>
      </c>
      <c r="G12332" s="55" t="s">
        <v>41642</v>
      </c>
      <c r="H12332" s="55">
        <v>0</v>
      </c>
    </row>
    <row r="12333" spans="1:8" ht="12.5" customHeight="1">
      <c r="A12333" s="55">
        <v>21823</v>
      </c>
      <c r="B12333" s="55">
        <v>8</v>
      </c>
      <c r="C12333" s="55" t="s">
        <v>41643</v>
      </c>
      <c r="D12333" s="55" t="s">
        <v>4649</v>
      </c>
      <c r="E12333" s="55" t="s">
        <v>41644</v>
      </c>
      <c r="F12333" s="55" t="s">
        <v>4651</v>
      </c>
      <c r="G12333" s="55" t="s">
        <v>41645</v>
      </c>
      <c r="H12333" s="55">
        <v>0</v>
      </c>
    </row>
    <row r="12334" spans="1:8" ht="12.5" customHeight="1">
      <c r="A12334" s="55">
        <v>21863</v>
      </c>
      <c r="B12334" s="55">
        <v>8</v>
      </c>
      <c r="C12334" s="55" t="s">
        <v>41646</v>
      </c>
      <c r="D12334" s="55" t="s">
        <v>4649</v>
      </c>
      <c r="E12334" s="55" t="s">
        <v>41647</v>
      </c>
      <c r="F12334" s="55" t="s">
        <v>4651</v>
      </c>
      <c r="G12334" s="55" t="s">
        <v>41648</v>
      </c>
      <c r="H12334" s="55">
        <v>0</v>
      </c>
    </row>
    <row r="12335" spans="1:8" ht="12.5" customHeight="1">
      <c r="A12335" s="55">
        <v>21869</v>
      </c>
      <c r="B12335" s="55">
        <v>8</v>
      </c>
      <c r="C12335" s="55" t="s">
        <v>41649</v>
      </c>
      <c r="D12335" s="55" t="s">
        <v>4649</v>
      </c>
      <c r="E12335" s="55" t="s">
        <v>41650</v>
      </c>
      <c r="F12335" s="55" t="s">
        <v>4651</v>
      </c>
      <c r="G12335" s="55" t="s">
        <v>41651</v>
      </c>
      <c r="H12335" s="55">
        <v>0</v>
      </c>
    </row>
    <row r="12336" spans="1:8" ht="12.5" customHeight="1">
      <c r="A12336" s="55">
        <v>24103</v>
      </c>
      <c r="B12336" s="55">
        <v>8</v>
      </c>
      <c r="C12336" s="55" t="s">
        <v>41652</v>
      </c>
      <c r="D12336" s="55" t="s">
        <v>4649</v>
      </c>
      <c r="E12336" s="55" t="s">
        <v>41653</v>
      </c>
      <c r="F12336" s="55" t="s">
        <v>4651</v>
      </c>
      <c r="G12336" s="55" t="s">
        <v>41654</v>
      </c>
      <c r="H12336" s="55">
        <v>0</v>
      </c>
    </row>
    <row r="12337" spans="1:8" ht="12.5" customHeight="1">
      <c r="A12337" s="55">
        <v>24544</v>
      </c>
      <c r="B12337" s="55">
        <v>8</v>
      </c>
      <c r="C12337" s="55" t="s">
        <v>41655</v>
      </c>
      <c r="D12337" s="55" t="s">
        <v>4649</v>
      </c>
      <c r="E12337" s="55" t="s">
        <v>41656</v>
      </c>
      <c r="F12337" s="55" t="s">
        <v>4651</v>
      </c>
      <c r="G12337" s="55" t="s">
        <v>41657</v>
      </c>
      <c r="H12337" s="55">
        <v>0</v>
      </c>
    </row>
    <row r="12338" spans="1:8" ht="12.5" customHeight="1">
      <c r="A12338" s="55">
        <v>25724</v>
      </c>
      <c r="B12338" s="55">
        <v>8</v>
      </c>
      <c r="C12338" s="55" t="s">
        <v>41658</v>
      </c>
      <c r="D12338" s="55" t="s">
        <v>4649</v>
      </c>
      <c r="E12338" s="55" t="s">
        <v>41659</v>
      </c>
      <c r="F12338" s="55" t="s">
        <v>4651</v>
      </c>
      <c r="G12338" s="55" t="s">
        <v>41660</v>
      </c>
      <c r="H12338" s="55">
        <v>0</v>
      </c>
    </row>
    <row r="12339" spans="1:8" ht="12.5" customHeight="1">
      <c r="A12339" s="55">
        <v>26230</v>
      </c>
      <c r="B12339" s="55">
        <v>8</v>
      </c>
      <c r="C12339" s="55" t="s">
        <v>41661</v>
      </c>
      <c r="D12339" s="55" t="s">
        <v>4649</v>
      </c>
      <c r="E12339" s="55" t="s">
        <v>41662</v>
      </c>
      <c r="F12339" s="55" t="s">
        <v>4651</v>
      </c>
      <c r="G12339" s="55" t="s">
        <v>41663</v>
      </c>
      <c r="H12339" s="55">
        <v>0</v>
      </c>
    </row>
    <row r="12340" spans="1:8" ht="12.5" customHeight="1">
      <c r="A12340" s="55">
        <v>26370</v>
      </c>
      <c r="B12340" s="55">
        <v>8</v>
      </c>
      <c r="C12340" s="55" t="s">
        <v>41664</v>
      </c>
      <c r="D12340" s="55" t="s">
        <v>4649</v>
      </c>
      <c r="E12340" s="55" t="s">
        <v>41665</v>
      </c>
      <c r="F12340" s="55" t="s">
        <v>4651</v>
      </c>
      <c r="G12340" s="55" t="s">
        <v>41666</v>
      </c>
      <c r="H12340" s="55">
        <v>0</v>
      </c>
    </row>
    <row r="12341" spans="1:8" ht="12.5" customHeight="1">
      <c r="A12341" s="55">
        <v>26894</v>
      </c>
      <c r="B12341" s="55">
        <v>8</v>
      </c>
      <c r="C12341" s="55" t="s">
        <v>41667</v>
      </c>
      <c r="D12341" s="55" t="s">
        <v>4649</v>
      </c>
      <c r="E12341" s="55" t="s">
        <v>41668</v>
      </c>
      <c r="F12341" s="55" t="s">
        <v>4651</v>
      </c>
      <c r="G12341" s="55" t="s">
        <v>41669</v>
      </c>
      <c r="H12341" s="55">
        <v>0</v>
      </c>
    </row>
    <row r="12342" spans="1:8" ht="12.5" customHeight="1">
      <c r="A12342" s="55">
        <v>27120</v>
      </c>
      <c r="B12342" s="55">
        <v>8</v>
      </c>
      <c r="C12342" s="55" t="s">
        <v>41670</v>
      </c>
      <c r="D12342" s="55" t="s">
        <v>4649</v>
      </c>
      <c r="E12342" s="55" t="s">
        <v>41671</v>
      </c>
      <c r="F12342" s="55" t="s">
        <v>4651</v>
      </c>
      <c r="G12342" s="55" t="s">
        <v>41672</v>
      </c>
      <c r="H12342" s="55">
        <v>0</v>
      </c>
    </row>
    <row r="12343" spans="1:8" ht="12.5" customHeight="1">
      <c r="A12343" s="55">
        <v>27154</v>
      </c>
      <c r="B12343" s="55">
        <v>8</v>
      </c>
      <c r="C12343" s="55" t="s">
        <v>41673</v>
      </c>
      <c r="D12343" s="55" t="s">
        <v>4649</v>
      </c>
      <c r="E12343" s="55" t="s">
        <v>41674</v>
      </c>
      <c r="F12343" s="55" t="s">
        <v>4651</v>
      </c>
      <c r="G12343" s="55" t="s">
        <v>41675</v>
      </c>
      <c r="H12343" s="55">
        <v>0</v>
      </c>
    </row>
    <row r="12344" spans="1:8" ht="12.5" customHeight="1">
      <c r="A12344" s="55">
        <v>28889</v>
      </c>
      <c r="B12344" s="55">
        <v>8</v>
      </c>
      <c r="C12344" s="55" t="s">
        <v>41676</v>
      </c>
      <c r="D12344" s="55" t="s">
        <v>4649</v>
      </c>
      <c r="E12344" s="55" t="s">
        <v>41677</v>
      </c>
      <c r="F12344" s="55" t="s">
        <v>4651</v>
      </c>
      <c r="G12344" s="55" t="s">
        <v>41678</v>
      </c>
      <c r="H12344" s="55">
        <v>0</v>
      </c>
    </row>
    <row r="12345" spans="1:8" ht="12.5" customHeight="1">
      <c r="A12345" s="55">
        <v>28895</v>
      </c>
      <c r="B12345" s="55">
        <v>8</v>
      </c>
      <c r="C12345" s="55" t="s">
        <v>41679</v>
      </c>
      <c r="D12345" s="55" t="s">
        <v>4649</v>
      </c>
      <c r="E12345" s="55" t="s">
        <v>41680</v>
      </c>
      <c r="F12345" s="55" t="s">
        <v>4651</v>
      </c>
      <c r="G12345" s="55" t="s">
        <v>41681</v>
      </c>
      <c r="H12345" s="55">
        <v>0</v>
      </c>
    </row>
    <row r="12346" spans="1:8" ht="12.5" customHeight="1">
      <c r="A12346" s="55">
        <v>11237</v>
      </c>
      <c r="B12346" s="55">
        <v>8</v>
      </c>
      <c r="C12346" s="55" t="s">
        <v>41682</v>
      </c>
      <c r="D12346" s="55" t="s">
        <v>4649</v>
      </c>
      <c r="E12346" s="55" t="s">
        <v>41683</v>
      </c>
      <c r="F12346" s="55" t="s">
        <v>4651</v>
      </c>
      <c r="G12346" s="55" t="s">
        <v>41684</v>
      </c>
      <c r="H12346" s="55">
        <v>0</v>
      </c>
    </row>
    <row r="12347" spans="1:8" ht="12.5" customHeight="1">
      <c r="A12347" s="55">
        <v>12378</v>
      </c>
      <c r="B12347" s="55">
        <v>8</v>
      </c>
      <c r="C12347" s="55" t="s">
        <v>41685</v>
      </c>
      <c r="D12347" s="55" t="s">
        <v>4649</v>
      </c>
      <c r="E12347" s="55" t="s">
        <v>41686</v>
      </c>
      <c r="F12347" s="55" t="s">
        <v>4651</v>
      </c>
      <c r="G12347" s="55" t="s">
        <v>41687</v>
      </c>
      <c r="H12347" s="55">
        <v>0</v>
      </c>
    </row>
    <row r="12348" spans="1:8" ht="12.5" customHeight="1">
      <c r="A12348" s="55">
        <v>12469</v>
      </c>
      <c r="B12348" s="55">
        <v>8</v>
      </c>
      <c r="C12348" s="55" t="s">
        <v>41688</v>
      </c>
      <c r="D12348" s="55" t="s">
        <v>4649</v>
      </c>
      <c r="E12348" s="55" t="s">
        <v>41689</v>
      </c>
      <c r="F12348" s="55" t="s">
        <v>4651</v>
      </c>
      <c r="G12348" s="55" t="s">
        <v>41690</v>
      </c>
      <c r="H12348" s="55">
        <v>0</v>
      </c>
    </row>
    <row r="12349" spans="1:8" ht="12.5" customHeight="1">
      <c r="A12349" s="55">
        <v>12629</v>
      </c>
      <c r="B12349" s="55">
        <v>8</v>
      </c>
      <c r="C12349" s="55" t="s">
        <v>41691</v>
      </c>
      <c r="D12349" s="55" t="s">
        <v>4649</v>
      </c>
      <c r="E12349" s="55" t="s">
        <v>41692</v>
      </c>
      <c r="F12349" s="55" t="s">
        <v>4651</v>
      </c>
      <c r="G12349" s="55" t="s">
        <v>41693</v>
      </c>
      <c r="H12349" s="55">
        <v>0</v>
      </c>
    </row>
    <row r="12350" spans="1:8" ht="12.5" customHeight="1">
      <c r="A12350" s="55">
        <v>13406</v>
      </c>
      <c r="B12350" s="55">
        <v>8</v>
      </c>
      <c r="C12350" s="55" t="s">
        <v>41694</v>
      </c>
      <c r="D12350" s="55" t="s">
        <v>4649</v>
      </c>
      <c r="E12350" s="55" t="s">
        <v>41695</v>
      </c>
      <c r="F12350" s="55" t="s">
        <v>4651</v>
      </c>
      <c r="G12350" s="55" t="s">
        <v>41696</v>
      </c>
      <c r="H12350" s="55">
        <v>0</v>
      </c>
    </row>
    <row r="12351" spans="1:8" ht="12.5" customHeight="1">
      <c r="A12351" s="55">
        <v>14189</v>
      </c>
      <c r="B12351" s="55">
        <v>8</v>
      </c>
      <c r="C12351" s="55" t="s">
        <v>41697</v>
      </c>
      <c r="D12351" s="55" t="s">
        <v>4649</v>
      </c>
      <c r="E12351" s="55" t="s">
        <v>41698</v>
      </c>
      <c r="F12351" s="55" t="s">
        <v>4651</v>
      </c>
      <c r="G12351" s="55" t="s">
        <v>41699</v>
      </c>
      <c r="H12351" s="55">
        <v>0</v>
      </c>
    </row>
    <row r="12352" spans="1:8" ht="12.5" customHeight="1">
      <c r="A12352" s="55">
        <v>15069</v>
      </c>
      <c r="B12352" s="55">
        <v>8</v>
      </c>
      <c r="C12352" s="55" t="s">
        <v>41700</v>
      </c>
      <c r="D12352" s="55" t="s">
        <v>4649</v>
      </c>
      <c r="E12352" s="55" t="s">
        <v>41701</v>
      </c>
      <c r="F12352" s="55" t="s">
        <v>4651</v>
      </c>
      <c r="G12352" s="55" t="s">
        <v>41702</v>
      </c>
      <c r="H12352" s="55">
        <v>0</v>
      </c>
    </row>
    <row r="12353" spans="1:8" ht="12.5" customHeight="1">
      <c r="A12353" s="55">
        <v>15352</v>
      </c>
      <c r="B12353" s="55">
        <v>8</v>
      </c>
      <c r="C12353" s="55" t="s">
        <v>41703</v>
      </c>
      <c r="D12353" s="55" t="s">
        <v>4649</v>
      </c>
      <c r="E12353" s="55" t="s">
        <v>41704</v>
      </c>
      <c r="F12353" s="55" t="s">
        <v>4651</v>
      </c>
      <c r="G12353" s="55" t="s">
        <v>41705</v>
      </c>
      <c r="H12353" s="55">
        <v>0</v>
      </c>
    </row>
    <row r="12354" spans="1:8" ht="12.5" customHeight="1">
      <c r="A12354" s="55">
        <v>15443</v>
      </c>
      <c r="B12354" s="55">
        <v>8</v>
      </c>
      <c r="C12354" s="55" t="s">
        <v>41706</v>
      </c>
      <c r="D12354" s="55" t="s">
        <v>4649</v>
      </c>
      <c r="E12354" s="55" t="s">
        <v>41707</v>
      </c>
      <c r="F12354" s="55" t="s">
        <v>4651</v>
      </c>
      <c r="G12354" s="55" t="s">
        <v>41708</v>
      </c>
      <c r="H12354" s="55">
        <v>0</v>
      </c>
    </row>
    <row r="12355" spans="1:8" ht="12.5" customHeight="1">
      <c r="A12355" s="55">
        <v>15627</v>
      </c>
      <c r="B12355" s="55">
        <v>8</v>
      </c>
      <c r="C12355" s="55" t="s">
        <v>41709</v>
      </c>
      <c r="D12355" s="55" t="s">
        <v>4649</v>
      </c>
      <c r="E12355" s="55" t="s">
        <v>41710</v>
      </c>
      <c r="F12355" s="55" t="s">
        <v>4651</v>
      </c>
      <c r="G12355" s="55" t="s">
        <v>41711</v>
      </c>
      <c r="H12355" s="55">
        <v>0</v>
      </c>
    </row>
    <row r="12356" spans="1:8" ht="12.5" customHeight="1">
      <c r="A12356" s="55">
        <v>15649</v>
      </c>
      <c r="B12356" s="55">
        <v>8</v>
      </c>
      <c r="C12356" s="55" t="s">
        <v>41712</v>
      </c>
      <c r="D12356" s="55" t="s">
        <v>4649</v>
      </c>
      <c r="E12356" s="55" t="s">
        <v>41713</v>
      </c>
      <c r="F12356" s="55" t="s">
        <v>4651</v>
      </c>
      <c r="G12356" s="55" t="s">
        <v>41714</v>
      </c>
      <c r="H12356" s="55">
        <v>0</v>
      </c>
    </row>
    <row r="12357" spans="1:8" ht="12.5" customHeight="1">
      <c r="A12357" s="55">
        <v>15659</v>
      </c>
      <c r="B12357" s="55">
        <v>8</v>
      </c>
      <c r="C12357" s="55" t="s">
        <v>41715</v>
      </c>
      <c r="D12357" s="55" t="s">
        <v>4649</v>
      </c>
      <c r="E12357" s="55" t="s">
        <v>41716</v>
      </c>
      <c r="F12357" s="55" t="s">
        <v>4651</v>
      </c>
      <c r="G12357" s="55" t="s">
        <v>41717</v>
      </c>
      <c r="H12357" s="55">
        <v>0</v>
      </c>
    </row>
    <row r="12358" spans="1:8" ht="12.5" customHeight="1">
      <c r="A12358" s="55">
        <v>16429</v>
      </c>
      <c r="B12358" s="55">
        <v>8</v>
      </c>
      <c r="C12358" s="55" t="s">
        <v>41718</v>
      </c>
      <c r="D12358" s="55" t="s">
        <v>4649</v>
      </c>
      <c r="E12358" s="55" t="s">
        <v>41719</v>
      </c>
      <c r="F12358" s="55" t="s">
        <v>4651</v>
      </c>
      <c r="G12358" s="55" t="s">
        <v>41720</v>
      </c>
      <c r="H12358" s="55">
        <v>0</v>
      </c>
    </row>
    <row r="12359" spans="1:8" ht="12.5" customHeight="1">
      <c r="A12359" s="55">
        <v>16441</v>
      </c>
      <c r="B12359" s="55">
        <v>8</v>
      </c>
      <c r="C12359" s="55" t="s">
        <v>41721</v>
      </c>
      <c r="D12359" s="55" t="s">
        <v>4649</v>
      </c>
      <c r="E12359" s="55" t="s">
        <v>41722</v>
      </c>
      <c r="F12359" s="55" t="s">
        <v>4651</v>
      </c>
      <c r="G12359" s="55" t="s">
        <v>41723</v>
      </c>
      <c r="H12359" s="55">
        <v>0</v>
      </c>
    </row>
    <row r="12360" spans="1:8" ht="12.5" customHeight="1">
      <c r="A12360" s="55">
        <v>16558</v>
      </c>
      <c r="B12360" s="55">
        <v>8</v>
      </c>
      <c r="C12360" s="55" t="s">
        <v>41724</v>
      </c>
      <c r="D12360" s="55" t="s">
        <v>4649</v>
      </c>
      <c r="E12360" s="55" t="s">
        <v>41725</v>
      </c>
      <c r="F12360" s="55" t="s">
        <v>4651</v>
      </c>
      <c r="G12360" s="55" t="s">
        <v>41726</v>
      </c>
      <c r="H12360" s="55">
        <v>0</v>
      </c>
    </row>
    <row r="12361" spans="1:8" ht="12.5" customHeight="1">
      <c r="A12361" s="55">
        <v>17102</v>
      </c>
      <c r="B12361" s="55">
        <v>8</v>
      </c>
      <c r="C12361" s="55" t="s">
        <v>41727</v>
      </c>
      <c r="D12361" s="55" t="s">
        <v>4649</v>
      </c>
      <c r="E12361" s="55" t="s">
        <v>41728</v>
      </c>
      <c r="F12361" s="55" t="s">
        <v>4651</v>
      </c>
      <c r="G12361" s="55" t="s">
        <v>41729</v>
      </c>
      <c r="H12361" s="55">
        <v>0</v>
      </c>
    </row>
    <row r="12362" spans="1:8" ht="12.5" customHeight="1">
      <c r="A12362" s="55">
        <v>17201</v>
      </c>
      <c r="B12362" s="55">
        <v>8</v>
      </c>
      <c r="C12362" s="55" t="s">
        <v>41730</v>
      </c>
      <c r="D12362" s="55" t="s">
        <v>4649</v>
      </c>
      <c r="E12362" s="55" t="s">
        <v>41731</v>
      </c>
      <c r="F12362" s="55" t="s">
        <v>4651</v>
      </c>
      <c r="G12362" s="55" t="s">
        <v>41732</v>
      </c>
      <c r="H12362" s="55">
        <v>0</v>
      </c>
    </row>
    <row r="12363" spans="1:8" ht="12.5" customHeight="1">
      <c r="A12363" s="55">
        <v>17758</v>
      </c>
      <c r="B12363" s="55">
        <v>8</v>
      </c>
      <c r="C12363" s="55" t="s">
        <v>41733</v>
      </c>
      <c r="D12363" s="55" t="s">
        <v>4649</v>
      </c>
      <c r="E12363" s="55" t="s">
        <v>41734</v>
      </c>
      <c r="F12363" s="55" t="s">
        <v>4651</v>
      </c>
      <c r="G12363" s="55" t="s">
        <v>41735</v>
      </c>
      <c r="H12363" s="55">
        <v>0</v>
      </c>
    </row>
    <row r="12364" spans="1:8" ht="12.5" customHeight="1">
      <c r="A12364" s="55">
        <v>17802</v>
      </c>
      <c r="B12364" s="55">
        <v>8</v>
      </c>
      <c r="C12364" s="55" t="s">
        <v>41736</v>
      </c>
      <c r="D12364" s="55" t="s">
        <v>4649</v>
      </c>
      <c r="E12364" s="55" t="s">
        <v>41737</v>
      </c>
      <c r="F12364" s="55" t="s">
        <v>4651</v>
      </c>
      <c r="G12364" s="55" t="s">
        <v>41738</v>
      </c>
      <c r="H12364" s="55">
        <v>0</v>
      </c>
    </row>
    <row r="12365" spans="1:8" ht="12.5" customHeight="1">
      <c r="A12365" s="55">
        <v>17811</v>
      </c>
      <c r="B12365" s="55">
        <v>8</v>
      </c>
      <c r="C12365" s="55" t="s">
        <v>41739</v>
      </c>
      <c r="D12365" s="55" t="s">
        <v>4649</v>
      </c>
      <c r="E12365" s="55" t="s">
        <v>41740</v>
      </c>
      <c r="F12365" s="55" t="s">
        <v>4651</v>
      </c>
      <c r="G12365" s="55" t="s">
        <v>41741</v>
      </c>
      <c r="H12365" s="55">
        <v>0</v>
      </c>
    </row>
    <row r="12366" spans="1:8" ht="12.5" customHeight="1">
      <c r="A12366" s="55">
        <v>17964</v>
      </c>
      <c r="B12366" s="55">
        <v>8</v>
      </c>
      <c r="C12366" s="55" t="s">
        <v>41742</v>
      </c>
      <c r="D12366" s="55" t="s">
        <v>4649</v>
      </c>
      <c r="E12366" s="55" t="s">
        <v>41743</v>
      </c>
      <c r="F12366" s="55" t="s">
        <v>4651</v>
      </c>
      <c r="G12366" s="55" t="s">
        <v>41744</v>
      </c>
      <c r="H12366" s="55">
        <v>0</v>
      </c>
    </row>
    <row r="12367" spans="1:8" ht="12.5" customHeight="1">
      <c r="A12367" s="55">
        <v>18183</v>
      </c>
      <c r="B12367" s="55">
        <v>8</v>
      </c>
      <c r="C12367" s="55" t="s">
        <v>41745</v>
      </c>
      <c r="D12367" s="55" t="s">
        <v>4649</v>
      </c>
      <c r="E12367" s="55" t="s">
        <v>41746</v>
      </c>
      <c r="F12367" s="55" t="s">
        <v>4651</v>
      </c>
      <c r="G12367" s="55" t="s">
        <v>41747</v>
      </c>
      <c r="H12367" s="55">
        <v>0</v>
      </c>
    </row>
    <row r="12368" spans="1:8" ht="12.5" customHeight="1">
      <c r="A12368" s="55">
        <v>19311</v>
      </c>
      <c r="B12368" s="55">
        <v>8</v>
      </c>
      <c r="C12368" s="55" t="s">
        <v>41748</v>
      </c>
      <c r="D12368" s="55" t="s">
        <v>4649</v>
      </c>
      <c r="E12368" s="55" t="s">
        <v>41749</v>
      </c>
      <c r="F12368" s="55" t="s">
        <v>4651</v>
      </c>
      <c r="G12368" s="55" t="s">
        <v>41750</v>
      </c>
      <c r="H12368" s="55">
        <v>0</v>
      </c>
    </row>
    <row r="12369" spans="1:8" ht="12.5" customHeight="1">
      <c r="A12369" s="55">
        <v>19432</v>
      </c>
      <c r="B12369" s="55">
        <v>8</v>
      </c>
      <c r="C12369" s="55" t="s">
        <v>41751</v>
      </c>
      <c r="D12369" s="55" t="s">
        <v>4649</v>
      </c>
      <c r="E12369" s="55" t="s">
        <v>41752</v>
      </c>
      <c r="F12369" s="55" t="s">
        <v>4651</v>
      </c>
      <c r="G12369" s="55" t="s">
        <v>41753</v>
      </c>
      <c r="H12369" s="55">
        <v>0</v>
      </c>
    </row>
    <row r="12370" spans="1:8" ht="12.5" customHeight="1">
      <c r="A12370" s="55">
        <v>20171</v>
      </c>
      <c r="B12370" s="55">
        <v>8</v>
      </c>
      <c r="C12370" s="55" t="s">
        <v>41754</v>
      </c>
      <c r="D12370" s="55" t="s">
        <v>4649</v>
      </c>
      <c r="E12370" s="55" t="s">
        <v>41755</v>
      </c>
      <c r="F12370" s="55" t="s">
        <v>4651</v>
      </c>
      <c r="G12370" s="55" t="s">
        <v>41756</v>
      </c>
      <c r="H12370" s="55">
        <v>0</v>
      </c>
    </row>
    <row r="12371" spans="1:8" ht="12.5" customHeight="1">
      <c r="A12371" s="55">
        <v>20719</v>
      </c>
      <c r="B12371" s="55">
        <v>8</v>
      </c>
      <c r="C12371" s="55" t="s">
        <v>41757</v>
      </c>
      <c r="D12371" s="55" t="s">
        <v>4649</v>
      </c>
      <c r="E12371" s="55" t="s">
        <v>41758</v>
      </c>
      <c r="F12371" s="55" t="s">
        <v>4651</v>
      </c>
      <c r="G12371" s="55" t="s">
        <v>41759</v>
      </c>
      <c r="H12371" s="55">
        <v>0</v>
      </c>
    </row>
    <row r="12372" spans="1:8" ht="12.5" customHeight="1">
      <c r="A12372" s="55">
        <v>20808</v>
      </c>
      <c r="B12372" s="55">
        <v>8</v>
      </c>
      <c r="C12372" s="55" t="s">
        <v>41760</v>
      </c>
      <c r="D12372" s="55" t="s">
        <v>4649</v>
      </c>
      <c r="E12372" s="55" t="s">
        <v>41761</v>
      </c>
      <c r="F12372" s="55" t="s">
        <v>4651</v>
      </c>
      <c r="G12372" s="55" t="s">
        <v>41762</v>
      </c>
      <c r="H12372" s="55">
        <v>0</v>
      </c>
    </row>
    <row r="12373" spans="1:8" ht="12.5" customHeight="1">
      <c r="A12373" s="55">
        <v>20835</v>
      </c>
      <c r="B12373" s="55">
        <v>8</v>
      </c>
      <c r="C12373" s="55" t="s">
        <v>41763</v>
      </c>
      <c r="D12373" s="55" t="s">
        <v>4649</v>
      </c>
      <c r="E12373" s="55" t="s">
        <v>41764</v>
      </c>
      <c r="F12373" s="55" t="s">
        <v>4651</v>
      </c>
      <c r="G12373" s="55" t="s">
        <v>41765</v>
      </c>
      <c r="H12373" s="55">
        <v>0</v>
      </c>
    </row>
    <row r="12374" spans="1:8" ht="12.5" customHeight="1">
      <c r="A12374" s="55">
        <v>20945</v>
      </c>
      <c r="B12374" s="55">
        <v>8</v>
      </c>
      <c r="C12374" s="55" t="s">
        <v>41766</v>
      </c>
      <c r="D12374" s="55" t="s">
        <v>4649</v>
      </c>
      <c r="E12374" s="55" t="s">
        <v>41767</v>
      </c>
      <c r="F12374" s="55" t="s">
        <v>4651</v>
      </c>
      <c r="G12374" s="55" t="s">
        <v>41768</v>
      </c>
      <c r="H12374" s="55">
        <v>0</v>
      </c>
    </row>
    <row r="12375" spans="1:8" ht="12.5" customHeight="1">
      <c r="A12375" s="55">
        <v>21826</v>
      </c>
      <c r="B12375" s="55">
        <v>8</v>
      </c>
      <c r="C12375" s="55" t="s">
        <v>41769</v>
      </c>
      <c r="D12375" s="55" t="s">
        <v>4649</v>
      </c>
      <c r="E12375" s="55" t="s">
        <v>41770</v>
      </c>
      <c r="F12375" s="55" t="s">
        <v>4651</v>
      </c>
      <c r="G12375" s="55" t="s">
        <v>41771</v>
      </c>
      <c r="H12375" s="55">
        <v>0</v>
      </c>
    </row>
    <row r="12376" spans="1:8" ht="12.5" customHeight="1">
      <c r="A12376" s="55">
        <v>22659</v>
      </c>
      <c r="B12376" s="55">
        <v>8</v>
      </c>
      <c r="C12376" s="55" t="s">
        <v>41772</v>
      </c>
      <c r="D12376" s="55" t="s">
        <v>4649</v>
      </c>
      <c r="E12376" s="55" t="s">
        <v>41773</v>
      </c>
      <c r="F12376" s="55" t="s">
        <v>4651</v>
      </c>
      <c r="G12376" s="55" t="s">
        <v>41774</v>
      </c>
      <c r="H12376" s="55">
        <v>0</v>
      </c>
    </row>
    <row r="12377" spans="1:8" ht="12.5" customHeight="1">
      <c r="A12377" s="55">
        <v>22836</v>
      </c>
      <c r="B12377" s="55">
        <v>8</v>
      </c>
      <c r="C12377" s="55" t="s">
        <v>41775</v>
      </c>
      <c r="D12377" s="55" t="s">
        <v>4649</v>
      </c>
      <c r="E12377" s="55" t="s">
        <v>41776</v>
      </c>
      <c r="F12377" s="55" t="s">
        <v>4651</v>
      </c>
      <c r="G12377" s="55" t="s">
        <v>41777</v>
      </c>
      <c r="H12377" s="55">
        <v>0</v>
      </c>
    </row>
    <row r="12378" spans="1:8" ht="12.5" customHeight="1">
      <c r="A12378" s="55">
        <v>24696</v>
      </c>
      <c r="B12378" s="55">
        <v>8</v>
      </c>
      <c r="C12378" s="55" t="s">
        <v>41778</v>
      </c>
      <c r="D12378" s="55" t="s">
        <v>4649</v>
      </c>
      <c r="E12378" s="55" t="s">
        <v>41779</v>
      </c>
      <c r="F12378" s="55" t="s">
        <v>4651</v>
      </c>
      <c r="G12378" s="55" t="s">
        <v>41780</v>
      </c>
      <c r="H12378" s="55">
        <v>0</v>
      </c>
    </row>
    <row r="12379" spans="1:8" ht="12.5" customHeight="1">
      <c r="A12379" s="55">
        <v>25516</v>
      </c>
      <c r="B12379" s="55">
        <v>8</v>
      </c>
      <c r="C12379" s="55" t="s">
        <v>41781</v>
      </c>
      <c r="D12379" s="55" t="s">
        <v>4649</v>
      </c>
      <c r="E12379" s="55" t="s">
        <v>41782</v>
      </c>
      <c r="F12379" s="55" t="s">
        <v>4651</v>
      </c>
      <c r="G12379" s="55" t="s">
        <v>41783</v>
      </c>
      <c r="H12379" s="55">
        <v>0</v>
      </c>
    </row>
    <row r="12380" spans="1:8" ht="12.5" customHeight="1">
      <c r="A12380" s="55">
        <v>25625</v>
      </c>
      <c r="B12380" s="55">
        <v>8</v>
      </c>
      <c r="C12380" s="55" t="s">
        <v>41784</v>
      </c>
      <c r="D12380" s="55" t="s">
        <v>4649</v>
      </c>
      <c r="E12380" s="55" t="s">
        <v>41785</v>
      </c>
      <c r="F12380" s="55" t="s">
        <v>4651</v>
      </c>
      <c r="G12380" s="55" t="s">
        <v>41786</v>
      </c>
      <c r="H12380" s="55">
        <v>0</v>
      </c>
    </row>
    <row r="12381" spans="1:8" ht="12.5" customHeight="1">
      <c r="A12381" s="55">
        <v>25653</v>
      </c>
      <c r="B12381" s="55">
        <v>8</v>
      </c>
      <c r="C12381" s="55" t="s">
        <v>41787</v>
      </c>
      <c r="D12381" s="55" t="s">
        <v>4649</v>
      </c>
      <c r="E12381" s="55" t="s">
        <v>41788</v>
      </c>
      <c r="F12381" s="55" t="s">
        <v>4651</v>
      </c>
      <c r="G12381" s="55" t="s">
        <v>41789</v>
      </c>
      <c r="H12381" s="55">
        <v>0</v>
      </c>
    </row>
    <row r="12382" spans="1:8" ht="12.5" customHeight="1">
      <c r="A12382" s="55">
        <v>26223</v>
      </c>
      <c r="B12382" s="55">
        <v>8</v>
      </c>
      <c r="C12382" s="55" t="s">
        <v>41790</v>
      </c>
      <c r="D12382" s="55" t="s">
        <v>4649</v>
      </c>
      <c r="E12382" s="55" t="s">
        <v>41791</v>
      </c>
      <c r="F12382" s="55" t="s">
        <v>4651</v>
      </c>
      <c r="G12382" s="55" t="s">
        <v>41792</v>
      </c>
      <c r="H12382" s="55">
        <v>0</v>
      </c>
    </row>
    <row r="12383" spans="1:8" ht="12.5" customHeight="1">
      <c r="A12383" s="55">
        <v>26399</v>
      </c>
      <c r="B12383" s="55">
        <v>8</v>
      </c>
      <c r="C12383" s="55" t="s">
        <v>41793</v>
      </c>
      <c r="D12383" s="55" t="s">
        <v>4649</v>
      </c>
      <c r="E12383" s="55" t="s">
        <v>41794</v>
      </c>
      <c r="F12383" s="55" t="s">
        <v>4651</v>
      </c>
      <c r="G12383" s="55" t="s">
        <v>41795</v>
      </c>
      <c r="H12383" s="55">
        <v>0</v>
      </c>
    </row>
    <row r="12384" spans="1:8" ht="12.5" customHeight="1">
      <c r="A12384" s="55">
        <v>26857</v>
      </c>
      <c r="B12384" s="55">
        <v>8</v>
      </c>
      <c r="C12384" s="55" t="s">
        <v>41796</v>
      </c>
      <c r="D12384" s="55" t="s">
        <v>4649</v>
      </c>
      <c r="E12384" s="55" t="s">
        <v>41797</v>
      </c>
      <c r="F12384" s="55" t="s">
        <v>4651</v>
      </c>
      <c r="G12384" s="55" t="s">
        <v>41798</v>
      </c>
      <c r="H12384" s="55">
        <v>0</v>
      </c>
    </row>
    <row r="12385" spans="1:8" ht="12.5" customHeight="1">
      <c r="A12385" s="55">
        <v>26867</v>
      </c>
      <c r="B12385" s="55">
        <v>8</v>
      </c>
      <c r="C12385" s="55" t="s">
        <v>41799</v>
      </c>
      <c r="D12385" s="55" t="s">
        <v>4649</v>
      </c>
      <c r="E12385" s="55" t="s">
        <v>41800</v>
      </c>
      <c r="F12385" s="55" t="s">
        <v>4651</v>
      </c>
      <c r="G12385" s="55" t="s">
        <v>41801</v>
      </c>
      <c r="H12385" s="55">
        <v>0</v>
      </c>
    </row>
    <row r="12386" spans="1:8" ht="12.5" customHeight="1">
      <c r="A12386" s="55">
        <v>27944</v>
      </c>
      <c r="B12386" s="55">
        <v>8</v>
      </c>
      <c r="C12386" s="55" t="s">
        <v>41802</v>
      </c>
      <c r="D12386" s="55" t="s">
        <v>4649</v>
      </c>
      <c r="E12386" s="55" t="s">
        <v>41803</v>
      </c>
      <c r="F12386" s="55" t="s">
        <v>4651</v>
      </c>
      <c r="G12386" s="55" t="s">
        <v>41804</v>
      </c>
      <c r="H12386" s="55">
        <v>0</v>
      </c>
    </row>
    <row r="12387" spans="1:8" ht="12.5" customHeight="1">
      <c r="A12387" s="55">
        <v>28499</v>
      </c>
      <c r="B12387" s="55">
        <v>8</v>
      </c>
      <c r="C12387" s="55" t="s">
        <v>41805</v>
      </c>
      <c r="D12387" s="55" t="s">
        <v>4649</v>
      </c>
      <c r="E12387" s="55" t="s">
        <v>41806</v>
      </c>
      <c r="F12387" s="55" t="s">
        <v>4651</v>
      </c>
      <c r="G12387" s="55" t="s">
        <v>41807</v>
      </c>
      <c r="H12387" s="55">
        <v>0</v>
      </c>
    </row>
    <row r="12388" spans="1:8" ht="12.5" customHeight="1">
      <c r="A12388" s="55">
        <v>28568</v>
      </c>
      <c r="B12388" s="55">
        <v>8</v>
      </c>
      <c r="C12388" s="55" t="s">
        <v>41808</v>
      </c>
      <c r="D12388" s="55" t="s">
        <v>4649</v>
      </c>
      <c r="E12388" s="55" t="s">
        <v>41809</v>
      </c>
      <c r="F12388" s="55" t="s">
        <v>4651</v>
      </c>
      <c r="G12388" s="55" t="s">
        <v>41810</v>
      </c>
      <c r="H12388" s="55">
        <v>0</v>
      </c>
    </row>
    <row r="12389" spans="1:8" ht="12.5" customHeight="1">
      <c r="A12389" s="55">
        <v>29441</v>
      </c>
      <c r="B12389" s="55">
        <v>8</v>
      </c>
      <c r="C12389" s="55" t="s">
        <v>41811</v>
      </c>
      <c r="D12389" s="55" t="s">
        <v>4649</v>
      </c>
      <c r="E12389" s="55" t="s">
        <v>41812</v>
      </c>
      <c r="F12389" s="55" t="s">
        <v>4651</v>
      </c>
      <c r="G12389" s="55" t="s">
        <v>41813</v>
      </c>
      <c r="H12389" s="55">
        <v>0</v>
      </c>
    </row>
    <row r="12390" spans="1:8" ht="12.5" customHeight="1">
      <c r="A12390" s="55">
        <v>11435</v>
      </c>
      <c r="B12390" s="55">
        <v>8</v>
      </c>
      <c r="C12390" s="55" t="s">
        <v>41814</v>
      </c>
      <c r="D12390" s="55" t="s">
        <v>4649</v>
      </c>
      <c r="E12390" s="55" t="s">
        <v>41815</v>
      </c>
      <c r="F12390" s="55" t="s">
        <v>4651</v>
      </c>
      <c r="G12390" s="55" t="s">
        <v>41816</v>
      </c>
      <c r="H12390" s="55">
        <v>0</v>
      </c>
    </row>
    <row r="12391" spans="1:8" ht="12.5" customHeight="1">
      <c r="A12391" s="55">
        <v>12213</v>
      </c>
      <c r="B12391" s="55">
        <v>8</v>
      </c>
      <c r="C12391" s="55" t="s">
        <v>41817</v>
      </c>
      <c r="D12391" s="55" t="s">
        <v>4649</v>
      </c>
      <c r="E12391" s="55" t="s">
        <v>41818</v>
      </c>
      <c r="F12391" s="55" t="s">
        <v>4651</v>
      </c>
      <c r="G12391" s="55" t="s">
        <v>41819</v>
      </c>
      <c r="H12391" s="55">
        <v>0</v>
      </c>
    </row>
    <row r="12392" spans="1:8" ht="12.5" customHeight="1">
      <c r="A12392" s="55">
        <v>12388</v>
      </c>
      <c r="B12392" s="55">
        <v>8</v>
      </c>
      <c r="C12392" s="55" t="s">
        <v>41820</v>
      </c>
      <c r="D12392" s="55" t="s">
        <v>4649</v>
      </c>
      <c r="E12392" s="55" t="s">
        <v>41821</v>
      </c>
      <c r="F12392" s="55" t="s">
        <v>4651</v>
      </c>
      <c r="G12392" s="55" t="s">
        <v>41822</v>
      </c>
      <c r="H12392" s="55">
        <v>0</v>
      </c>
    </row>
    <row r="12393" spans="1:8" ht="12.5" customHeight="1">
      <c r="A12393" s="55">
        <v>12478</v>
      </c>
      <c r="B12393" s="55">
        <v>8</v>
      </c>
      <c r="C12393" s="55" t="s">
        <v>41823</v>
      </c>
      <c r="D12393" s="55" t="s">
        <v>4649</v>
      </c>
      <c r="E12393" s="55" t="s">
        <v>41824</v>
      </c>
      <c r="F12393" s="55" t="s">
        <v>4651</v>
      </c>
      <c r="G12393" s="55" t="s">
        <v>41825</v>
      </c>
      <c r="H12393" s="55">
        <v>0</v>
      </c>
    </row>
    <row r="12394" spans="1:8" ht="12.5" customHeight="1">
      <c r="A12394" s="55">
        <v>12495</v>
      </c>
      <c r="B12394" s="55">
        <v>8</v>
      </c>
      <c r="C12394" s="55" t="s">
        <v>41826</v>
      </c>
      <c r="D12394" s="55" t="s">
        <v>4649</v>
      </c>
      <c r="E12394" s="55" t="s">
        <v>41827</v>
      </c>
      <c r="F12394" s="55" t="s">
        <v>4651</v>
      </c>
      <c r="G12394" s="55" t="s">
        <v>41828</v>
      </c>
      <c r="H12394" s="55">
        <v>0</v>
      </c>
    </row>
    <row r="12395" spans="1:8" ht="12.5" customHeight="1">
      <c r="A12395" s="55">
        <v>12800</v>
      </c>
      <c r="B12395" s="55">
        <v>8</v>
      </c>
      <c r="C12395" s="55" t="s">
        <v>41829</v>
      </c>
      <c r="D12395" s="55" t="s">
        <v>4649</v>
      </c>
      <c r="E12395" s="55" t="s">
        <v>41830</v>
      </c>
      <c r="F12395" s="55" t="s">
        <v>4651</v>
      </c>
      <c r="G12395" s="55" t="s">
        <v>41831</v>
      </c>
      <c r="H12395" s="55">
        <v>0</v>
      </c>
    </row>
    <row r="12396" spans="1:8" ht="12.5" customHeight="1">
      <c r="A12396" s="55">
        <v>12802</v>
      </c>
      <c r="B12396" s="55">
        <v>8</v>
      </c>
      <c r="C12396" s="55" t="s">
        <v>41832</v>
      </c>
      <c r="D12396" s="55" t="s">
        <v>4649</v>
      </c>
      <c r="E12396" s="55" t="s">
        <v>41833</v>
      </c>
      <c r="F12396" s="55" t="s">
        <v>4651</v>
      </c>
      <c r="G12396" s="55" t="s">
        <v>41834</v>
      </c>
      <c r="H12396" s="55">
        <v>0</v>
      </c>
    </row>
    <row r="12397" spans="1:8" ht="12.5" customHeight="1">
      <c r="A12397" s="55">
        <v>13566</v>
      </c>
      <c r="B12397" s="55">
        <v>8</v>
      </c>
      <c r="C12397" s="55" t="s">
        <v>41835</v>
      </c>
      <c r="D12397" s="55" t="s">
        <v>4649</v>
      </c>
      <c r="E12397" s="55" t="s">
        <v>41836</v>
      </c>
      <c r="F12397" s="55" t="s">
        <v>4651</v>
      </c>
      <c r="G12397" s="55" t="s">
        <v>41837</v>
      </c>
      <c r="H12397" s="55">
        <v>0</v>
      </c>
    </row>
    <row r="12398" spans="1:8" ht="12.5" customHeight="1">
      <c r="A12398" s="55">
        <v>13597</v>
      </c>
      <c r="B12398" s="55">
        <v>8</v>
      </c>
      <c r="C12398" s="55" t="s">
        <v>41838</v>
      </c>
      <c r="D12398" s="55" t="s">
        <v>4649</v>
      </c>
      <c r="E12398" s="55" t="s">
        <v>41839</v>
      </c>
      <c r="F12398" s="55" t="s">
        <v>4651</v>
      </c>
      <c r="G12398" s="55" t="s">
        <v>41840</v>
      </c>
      <c r="H12398" s="55">
        <v>0</v>
      </c>
    </row>
    <row r="12399" spans="1:8" ht="12.5" customHeight="1">
      <c r="A12399" s="55">
        <v>14182</v>
      </c>
      <c r="B12399" s="55">
        <v>8</v>
      </c>
      <c r="C12399" s="55" t="s">
        <v>41841</v>
      </c>
      <c r="D12399" s="55" t="s">
        <v>4649</v>
      </c>
      <c r="E12399" s="55" t="s">
        <v>41842</v>
      </c>
      <c r="F12399" s="55" t="s">
        <v>4651</v>
      </c>
      <c r="G12399" s="55" t="s">
        <v>41843</v>
      </c>
      <c r="H12399" s="55">
        <v>0</v>
      </c>
    </row>
    <row r="12400" spans="1:8" ht="12.5" customHeight="1">
      <c r="A12400" s="55">
        <v>15114</v>
      </c>
      <c r="B12400" s="55">
        <v>8</v>
      </c>
      <c r="C12400" s="55" t="s">
        <v>41844</v>
      </c>
      <c r="D12400" s="55" t="s">
        <v>4649</v>
      </c>
      <c r="E12400" s="55" t="s">
        <v>41845</v>
      </c>
      <c r="F12400" s="55" t="s">
        <v>4651</v>
      </c>
      <c r="G12400" s="55" t="s">
        <v>41846</v>
      </c>
      <c r="H12400" s="55">
        <v>0</v>
      </c>
    </row>
    <row r="12401" spans="1:8" ht="12.5" customHeight="1">
      <c r="A12401" s="55">
        <v>16059</v>
      </c>
      <c r="B12401" s="55">
        <v>8</v>
      </c>
      <c r="C12401" s="55" t="s">
        <v>41847</v>
      </c>
      <c r="D12401" s="55" t="s">
        <v>4649</v>
      </c>
      <c r="E12401" s="55" t="s">
        <v>41848</v>
      </c>
      <c r="F12401" s="55" t="s">
        <v>4651</v>
      </c>
      <c r="G12401" s="55" t="s">
        <v>41849</v>
      </c>
      <c r="H12401" s="55">
        <v>0</v>
      </c>
    </row>
    <row r="12402" spans="1:8" ht="12.5" customHeight="1">
      <c r="A12402" s="55">
        <v>16409</v>
      </c>
      <c r="B12402" s="55">
        <v>8</v>
      </c>
      <c r="C12402" s="55" t="s">
        <v>41850</v>
      </c>
      <c r="D12402" s="55" t="s">
        <v>4649</v>
      </c>
      <c r="E12402" s="55" t="s">
        <v>41851</v>
      </c>
      <c r="F12402" s="55" t="s">
        <v>4651</v>
      </c>
      <c r="G12402" s="55" t="s">
        <v>41852</v>
      </c>
      <c r="H12402" s="55">
        <v>0</v>
      </c>
    </row>
    <row r="12403" spans="1:8" ht="12.5" customHeight="1">
      <c r="A12403" s="55">
        <v>17113</v>
      </c>
      <c r="B12403" s="55">
        <v>8</v>
      </c>
      <c r="C12403" s="55" t="s">
        <v>41853</v>
      </c>
      <c r="D12403" s="55" t="s">
        <v>4649</v>
      </c>
      <c r="E12403" s="55" t="s">
        <v>41854</v>
      </c>
      <c r="F12403" s="55" t="s">
        <v>4651</v>
      </c>
      <c r="G12403" s="55" t="s">
        <v>41855</v>
      </c>
      <c r="H12403" s="55">
        <v>0</v>
      </c>
    </row>
    <row r="12404" spans="1:8" ht="12.5" customHeight="1">
      <c r="A12404" s="55">
        <v>17824</v>
      </c>
      <c r="B12404" s="55">
        <v>8</v>
      </c>
      <c r="C12404" s="55" t="s">
        <v>41856</v>
      </c>
      <c r="D12404" s="55" t="s">
        <v>4649</v>
      </c>
      <c r="E12404" s="55" t="s">
        <v>41857</v>
      </c>
      <c r="F12404" s="55" t="s">
        <v>4651</v>
      </c>
      <c r="G12404" s="55" t="s">
        <v>41858</v>
      </c>
      <c r="H12404" s="55">
        <v>0</v>
      </c>
    </row>
    <row r="12405" spans="1:8" ht="12.5" customHeight="1">
      <c r="A12405" s="55">
        <v>17955</v>
      </c>
      <c r="B12405" s="55">
        <v>8</v>
      </c>
      <c r="C12405" s="55" t="s">
        <v>41859</v>
      </c>
      <c r="D12405" s="55" t="s">
        <v>4649</v>
      </c>
      <c r="E12405" s="55" t="s">
        <v>41860</v>
      </c>
      <c r="F12405" s="55" t="s">
        <v>4651</v>
      </c>
      <c r="G12405" s="55" t="s">
        <v>41861</v>
      </c>
      <c r="H12405" s="55">
        <v>0</v>
      </c>
    </row>
    <row r="12406" spans="1:8" ht="12.5" customHeight="1">
      <c r="A12406" s="55">
        <v>17963</v>
      </c>
      <c r="B12406" s="55">
        <v>8</v>
      </c>
      <c r="C12406" s="55" t="s">
        <v>41862</v>
      </c>
      <c r="D12406" s="55" t="s">
        <v>4649</v>
      </c>
      <c r="E12406" s="55" t="s">
        <v>41863</v>
      </c>
      <c r="F12406" s="55" t="s">
        <v>4651</v>
      </c>
      <c r="G12406" s="55" t="s">
        <v>41864</v>
      </c>
      <c r="H12406" s="55">
        <v>0</v>
      </c>
    </row>
    <row r="12407" spans="1:8" ht="12.5" customHeight="1">
      <c r="A12407" s="55">
        <v>18003</v>
      </c>
      <c r="B12407" s="55">
        <v>8</v>
      </c>
      <c r="C12407" s="55" t="s">
        <v>41865</v>
      </c>
      <c r="D12407" s="55" t="s">
        <v>4649</v>
      </c>
      <c r="E12407" s="55" t="s">
        <v>41866</v>
      </c>
      <c r="F12407" s="55" t="s">
        <v>4651</v>
      </c>
      <c r="G12407" s="55" t="s">
        <v>41867</v>
      </c>
      <c r="H12407" s="55">
        <v>0</v>
      </c>
    </row>
    <row r="12408" spans="1:8" ht="12.5" customHeight="1">
      <c r="A12408" s="55">
        <v>19040</v>
      </c>
      <c r="B12408" s="55">
        <v>8</v>
      </c>
      <c r="C12408" s="55" t="s">
        <v>41868</v>
      </c>
      <c r="D12408" s="55" t="s">
        <v>4649</v>
      </c>
      <c r="E12408" s="55" t="s">
        <v>41869</v>
      </c>
      <c r="F12408" s="55" t="s">
        <v>4651</v>
      </c>
      <c r="G12408" s="55" t="s">
        <v>41870</v>
      </c>
      <c r="H12408" s="55">
        <v>0</v>
      </c>
    </row>
    <row r="12409" spans="1:8" ht="12.5" customHeight="1">
      <c r="A12409" s="55">
        <v>19284</v>
      </c>
      <c r="B12409" s="55">
        <v>8</v>
      </c>
      <c r="C12409" s="55" t="s">
        <v>41871</v>
      </c>
      <c r="D12409" s="55" t="s">
        <v>4649</v>
      </c>
      <c r="E12409" s="55" t="s">
        <v>41872</v>
      </c>
      <c r="F12409" s="55" t="s">
        <v>4651</v>
      </c>
      <c r="G12409" s="55" t="s">
        <v>41873</v>
      </c>
      <c r="H12409" s="55">
        <v>0</v>
      </c>
    </row>
    <row r="12410" spans="1:8" ht="12.5" customHeight="1">
      <c r="A12410" s="55">
        <v>19925</v>
      </c>
      <c r="B12410" s="55">
        <v>8</v>
      </c>
      <c r="C12410" s="55" t="s">
        <v>41874</v>
      </c>
      <c r="D12410" s="55" t="s">
        <v>4649</v>
      </c>
      <c r="E12410" s="55" t="s">
        <v>41875</v>
      </c>
      <c r="F12410" s="55" t="s">
        <v>4651</v>
      </c>
      <c r="G12410" s="55" t="s">
        <v>41876</v>
      </c>
      <c r="H12410" s="55">
        <v>0</v>
      </c>
    </row>
    <row r="12411" spans="1:8" ht="12.5" customHeight="1">
      <c r="A12411" s="55">
        <v>20062</v>
      </c>
      <c r="B12411" s="55">
        <v>8</v>
      </c>
      <c r="C12411" s="55" t="s">
        <v>41877</v>
      </c>
      <c r="D12411" s="55" t="s">
        <v>4649</v>
      </c>
      <c r="E12411" s="55" t="s">
        <v>41878</v>
      </c>
      <c r="F12411" s="55" t="s">
        <v>4651</v>
      </c>
      <c r="G12411" s="55" t="s">
        <v>41879</v>
      </c>
      <c r="H12411" s="55">
        <v>0</v>
      </c>
    </row>
    <row r="12412" spans="1:8" ht="12.5" customHeight="1">
      <c r="A12412" s="55">
        <v>20132</v>
      </c>
      <c r="B12412" s="55">
        <v>8</v>
      </c>
      <c r="C12412" s="55" t="s">
        <v>41880</v>
      </c>
      <c r="D12412" s="55" t="s">
        <v>4649</v>
      </c>
      <c r="E12412" s="55" t="s">
        <v>41881</v>
      </c>
      <c r="F12412" s="55" t="s">
        <v>4651</v>
      </c>
      <c r="G12412" s="55" t="s">
        <v>41882</v>
      </c>
      <c r="H12412" s="55">
        <v>0</v>
      </c>
    </row>
    <row r="12413" spans="1:8" ht="12.5" customHeight="1">
      <c r="A12413" s="55">
        <v>20727</v>
      </c>
      <c r="B12413" s="55">
        <v>8</v>
      </c>
      <c r="C12413" s="55" t="s">
        <v>41883</v>
      </c>
      <c r="D12413" s="55" t="s">
        <v>4649</v>
      </c>
      <c r="E12413" s="55" t="s">
        <v>41884</v>
      </c>
      <c r="F12413" s="55" t="s">
        <v>4651</v>
      </c>
      <c r="G12413" s="55" t="s">
        <v>41885</v>
      </c>
      <c r="H12413" s="55">
        <v>0</v>
      </c>
    </row>
    <row r="12414" spans="1:8" ht="12.5" customHeight="1">
      <c r="A12414" s="55">
        <v>20978</v>
      </c>
      <c r="B12414" s="55">
        <v>8</v>
      </c>
      <c r="C12414" s="55" t="s">
        <v>41886</v>
      </c>
      <c r="D12414" s="55" t="s">
        <v>4649</v>
      </c>
      <c r="E12414" s="55" t="s">
        <v>41887</v>
      </c>
      <c r="F12414" s="55" t="s">
        <v>4651</v>
      </c>
      <c r="G12414" s="55" t="s">
        <v>41888</v>
      </c>
      <c r="H12414" s="55">
        <v>0</v>
      </c>
    </row>
    <row r="12415" spans="1:8" ht="12.5" customHeight="1">
      <c r="A12415" s="55">
        <v>21128</v>
      </c>
      <c r="B12415" s="55">
        <v>8</v>
      </c>
      <c r="C12415" s="55" t="s">
        <v>41889</v>
      </c>
      <c r="D12415" s="55" t="s">
        <v>4649</v>
      </c>
      <c r="E12415" s="55" t="s">
        <v>41890</v>
      </c>
      <c r="F12415" s="55" t="s">
        <v>4651</v>
      </c>
      <c r="G12415" s="55" t="s">
        <v>41891</v>
      </c>
      <c r="H12415" s="55">
        <v>0</v>
      </c>
    </row>
    <row r="12416" spans="1:8" ht="12.5" customHeight="1">
      <c r="A12416" s="55">
        <v>22533</v>
      </c>
      <c r="B12416" s="55">
        <v>8</v>
      </c>
      <c r="C12416" s="55" t="s">
        <v>41892</v>
      </c>
      <c r="D12416" s="55" t="s">
        <v>4649</v>
      </c>
      <c r="E12416" s="55" t="s">
        <v>41893</v>
      </c>
      <c r="F12416" s="55" t="s">
        <v>4651</v>
      </c>
      <c r="G12416" s="55" t="s">
        <v>41894</v>
      </c>
      <c r="H12416" s="55">
        <v>0</v>
      </c>
    </row>
    <row r="12417" spans="1:8" ht="12.5" customHeight="1">
      <c r="A12417" s="55">
        <v>22607</v>
      </c>
      <c r="B12417" s="55">
        <v>8</v>
      </c>
      <c r="C12417" s="55" t="s">
        <v>41895</v>
      </c>
      <c r="D12417" s="55" t="s">
        <v>4649</v>
      </c>
      <c r="E12417" s="55" t="s">
        <v>41896</v>
      </c>
      <c r="F12417" s="55" t="s">
        <v>4651</v>
      </c>
      <c r="G12417" s="55" t="s">
        <v>41897</v>
      </c>
      <c r="H12417" s="55">
        <v>0</v>
      </c>
    </row>
    <row r="12418" spans="1:8" ht="12.5" customHeight="1">
      <c r="A12418" s="55">
        <v>23905</v>
      </c>
      <c r="B12418" s="55">
        <v>8</v>
      </c>
      <c r="C12418" s="55" t="s">
        <v>41898</v>
      </c>
      <c r="D12418" s="55" t="s">
        <v>4649</v>
      </c>
      <c r="E12418" s="55" t="s">
        <v>41899</v>
      </c>
      <c r="F12418" s="55" t="s">
        <v>4651</v>
      </c>
      <c r="G12418" s="55" t="s">
        <v>41900</v>
      </c>
      <c r="H12418" s="55">
        <v>0</v>
      </c>
    </row>
    <row r="12419" spans="1:8" ht="12.5" customHeight="1">
      <c r="A12419" s="55">
        <v>23912</v>
      </c>
      <c r="B12419" s="55">
        <v>8</v>
      </c>
      <c r="C12419" s="55" t="s">
        <v>41901</v>
      </c>
      <c r="D12419" s="55" t="s">
        <v>4649</v>
      </c>
      <c r="E12419" s="55" t="s">
        <v>41902</v>
      </c>
      <c r="F12419" s="55" t="s">
        <v>4651</v>
      </c>
      <c r="G12419" s="55" t="s">
        <v>41903</v>
      </c>
      <c r="H12419" s="55">
        <v>0</v>
      </c>
    </row>
    <row r="12420" spans="1:8" ht="12.5" customHeight="1">
      <c r="A12420" s="55">
        <v>24025</v>
      </c>
      <c r="B12420" s="55">
        <v>8</v>
      </c>
      <c r="C12420" s="55" t="s">
        <v>41904</v>
      </c>
      <c r="D12420" s="55" t="s">
        <v>4649</v>
      </c>
      <c r="E12420" s="55" t="s">
        <v>41905</v>
      </c>
      <c r="F12420" s="55" t="s">
        <v>4651</v>
      </c>
      <c r="G12420" s="55" t="s">
        <v>41906</v>
      </c>
      <c r="H12420" s="55">
        <v>0</v>
      </c>
    </row>
    <row r="12421" spans="1:8" ht="12.5" customHeight="1">
      <c r="A12421" s="55">
        <v>24121</v>
      </c>
      <c r="B12421" s="55">
        <v>8</v>
      </c>
      <c r="C12421" s="55" t="s">
        <v>41907</v>
      </c>
      <c r="D12421" s="55" t="s">
        <v>4649</v>
      </c>
      <c r="E12421" s="55" t="s">
        <v>41908</v>
      </c>
      <c r="F12421" s="55" t="s">
        <v>4651</v>
      </c>
      <c r="G12421" s="55" t="s">
        <v>41909</v>
      </c>
      <c r="H12421" s="55">
        <v>0</v>
      </c>
    </row>
    <row r="12422" spans="1:8" ht="12.5" customHeight="1">
      <c r="A12422" s="55">
        <v>25529</v>
      </c>
      <c r="B12422" s="55">
        <v>8</v>
      </c>
      <c r="C12422" s="55" t="s">
        <v>41910</v>
      </c>
      <c r="D12422" s="55" t="s">
        <v>4649</v>
      </c>
      <c r="E12422" s="55" t="s">
        <v>41911</v>
      </c>
      <c r="F12422" s="55" t="s">
        <v>4651</v>
      </c>
      <c r="G12422" s="55" t="s">
        <v>41912</v>
      </c>
      <c r="H12422" s="55">
        <v>0</v>
      </c>
    </row>
    <row r="12423" spans="1:8" ht="12.5" customHeight="1">
      <c r="A12423" s="55">
        <v>25591</v>
      </c>
      <c r="B12423" s="55">
        <v>8</v>
      </c>
      <c r="C12423" s="55" t="s">
        <v>41913</v>
      </c>
      <c r="D12423" s="55" t="s">
        <v>4649</v>
      </c>
      <c r="E12423" s="55" t="s">
        <v>41914</v>
      </c>
      <c r="F12423" s="55" t="s">
        <v>4651</v>
      </c>
      <c r="G12423" s="55" t="s">
        <v>41915</v>
      </c>
      <c r="H12423" s="55">
        <v>0</v>
      </c>
    </row>
    <row r="12424" spans="1:8" ht="12.5" customHeight="1">
      <c r="A12424" s="55">
        <v>25640</v>
      </c>
      <c r="B12424" s="55">
        <v>8</v>
      </c>
      <c r="C12424" s="55" t="s">
        <v>41916</v>
      </c>
      <c r="D12424" s="55" t="s">
        <v>4649</v>
      </c>
      <c r="E12424" s="55" t="s">
        <v>41917</v>
      </c>
      <c r="F12424" s="55" t="s">
        <v>4651</v>
      </c>
      <c r="G12424" s="55" t="s">
        <v>41918</v>
      </c>
      <c r="H12424" s="55">
        <v>0</v>
      </c>
    </row>
    <row r="12425" spans="1:8" ht="12.5" customHeight="1">
      <c r="A12425" s="55">
        <v>25645</v>
      </c>
      <c r="B12425" s="55">
        <v>8</v>
      </c>
      <c r="C12425" s="55" t="s">
        <v>41919</v>
      </c>
      <c r="D12425" s="55" t="s">
        <v>4649</v>
      </c>
      <c r="E12425" s="55" t="s">
        <v>41920</v>
      </c>
      <c r="F12425" s="55" t="s">
        <v>4651</v>
      </c>
      <c r="G12425" s="55" t="s">
        <v>41921</v>
      </c>
      <c r="H12425" s="55">
        <v>0</v>
      </c>
    </row>
    <row r="12426" spans="1:8" ht="12.5" customHeight="1">
      <c r="A12426" s="55">
        <v>26974</v>
      </c>
      <c r="B12426" s="55">
        <v>8</v>
      </c>
      <c r="C12426" s="55" t="s">
        <v>41922</v>
      </c>
      <c r="D12426" s="55" t="s">
        <v>4649</v>
      </c>
      <c r="E12426" s="55" t="s">
        <v>41923</v>
      </c>
      <c r="F12426" s="55" t="s">
        <v>4651</v>
      </c>
      <c r="G12426" s="55" t="s">
        <v>41924</v>
      </c>
      <c r="H12426" s="55">
        <v>0</v>
      </c>
    </row>
    <row r="12427" spans="1:8" ht="12.5" customHeight="1">
      <c r="A12427" s="55">
        <v>27316</v>
      </c>
      <c r="B12427" s="55">
        <v>8</v>
      </c>
      <c r="C12427" s="55" t="s">
        <v>41925</v>
      </c>
      <c r="D12427" s="55" t="s">
        <v>4649</v>
      </c>
      <c r="E12427" s="55" t="s">
        <v>41926</v>
      </c>
      <c r="F12427" s="55" t="s">
        <v>4651</v>
      </c>
      <c r="G12427" s="55" t="s">
        <v>41927</v>
      </c>
      <c r="H12427" s="55">
        <v>0</v>
      </c>
    </row>
    <row r="12428" spans="1:8" ht="12.5" customHeight="1">
      <c r="A12428" s="55">
        <v>27902</v>
      </c>
      <c r="B12428" s="55">
        <v>8</v>
      </c>
      <c r="C12428" s="55" t="s">
        <v>41928</v>
      </c>
      <c r="D12428" s="55" t="s">
        <v>4649</v>
      </c>
      <c r="E12428" s="55" t="s">
        <v>41929</v>
      </c>
      <c r="F12428" s="55" t="s">
        <v>4651</v>
      </c>
      <c r="G12428" s="55" t="s">
        <v>41930</v>
      </c>
      <c r="H12428" s="55">
        <v>0</v>
      </c>
    </row>
    <row r="12429" spans="1:8" ht="12.5" customHeight="1">
      <c r="A12429" s="55">
        <v>29438</v>
      </c>
      <c r="B12429" s="55">
        <v>8</v>
      </c>
      <c r="C12429" s="55" t="s">
        <v>41931</v>
      </c>
      <c r="D12429" s="55" t="s">
        <v>4649</v>
      </c>
      <c r="E12429" s="55" t="s">
        <v>41932</v>
      </c>
      <c r="F12429" s="55" t="s">
        <v>4651</v>
      </c>
      <c r="G12429" s="55" t="s">
        <v>41933</v>
      </c>
      <c r="H12429" s="55">
        <v>0</v>
      </c>
    </row>
    <row r="12430" spans="1:8" ht="12.5" customHeight="1">
      <c r="A12430" s="55">
        <v>11428</v>
      </c>
      <c r="B12430" s="55">
        <v>8</v>
      </c>
      <c r="C12430" s="55" t="s">
        <v>41934</v>
      </c>
      <c r="D12430" s="55" t="s">
        <v>4649</v>
      </c>
      <c r="E12430" s="55" t="s">
        <v>41935</v>
      </c>
      <c r="F12430" s="55" t="s">
        <v>4651</v>
      </c>
      <c r="G12430" s="55" t="s">
        <v>41936</v>
      </c>
      <c r="H12430" s="55">
        <v>0</v>
      </c>
    </row>
    <row r="12431" spans="1:8" ht="12.5" customHeight="1">
      <c r="A12431" s="55">
        <v>12231</v>
      </c>
      <c r="B12431" s="55">
        <v>8</v>
      </c>
      <c r="C12431" s="55" t="s">
        <v>41937</v>
      </c>
      <c r="D12431" s="55" t="s">
        <v>4649</v>
      </c>
      <c r="E12431" s="55" t="s">
        <v>41938</v>
      </c>
      <c r="F12431" s="55" t="s">
        <v>4651</v>
      </c>
      <c r="G12431" s="55" t="s">
        <v>41939</v>
      </c>
      <c r="H12431" s="55">
        <v>0</v>
      </c>
    </row>
    <row r="12432" spans="1:8" ht="12.5" customHeight="1">
      <c r="A12432" s="55">
        <v>12324</v>
      </c>
      <c r="B12432" s="55">
        <v>8</v>
      </c>
      <c r="C12432" s="55" t="s">
        <v>41940</v>
      </c>
      <c r="D12432" s="55" t="s">
        <v>4649</v>
      </c>
      <c r="E12432" s="55" t="s">
        <v>41941</v>
      </c>
      <c r="F12432" s="55" t="s">
        <v>4651</v>
      </c>
      <c r="G12432" s="55" t="s">
        <v>41942</v>
      </c>
      <c r="H12432" s="55">
        <v>0</v>
      </c>
    </row>
    <row r="12433" spans="1:8" ht="12.5" customHeight="1">
      <c r="A12433" s="55">
        <v>12846</v>
      </c>
      <c r="B12433" s="55">
        <v>8</v>
      </c>
      <c r="C12433" s="55" t="s">
        <v>41943</v>
      </c>
      <c r="D12433" s="55" t="s">
        <v>4649</v>
      </c>
      <c r="E12433" s="55" t="s">
        <v>41944</v>
      </c>
      <c r="F12433" s="55" t="s">
        <v>4651</v>
      </c>
      <c r="G12433" s="55" t="s">
        <v>41945</v>
      </c>
      <c r="H12433" s="55">
        <v>0</v>
      </c>
    </row>
    <row r="12434" spans="1:8" ht="12.5" customHeight="1">
      <c r="A12434" s="55">
        <v>13778</v>
      </c>
      <c r="B12434" s="55">
        <v>8</v>
      </c>
      <c r="C12434" s="55" t="s">
        <v>41946</v>
      </c>
      <c r="D12434" s="55" t="s">
        <v>4649</v>
      </c>
      <c r="E12434" s="55" t="s">
        <v>41947</v>
      </c>
      <c r="F12434" s="55" t="s">
        <v>4651</v>
      </c>
      <c r="G12434" s="55" t="s">
        <v>41948</v>
      </c>
      <c r="H12434" s="55">
        <v>0</v>
      </c>
    </row>
    <row r="12435" spans="1:8" ht="12.5" customHeight="1">
      <c r="A12435" s="55">
        <v>13837</v>
      </c>
      <c r="B12435" s="55">
        <v>8</v>
      </c>
      <c r="C12435" s="55" t="s">
        <v>41949</v>
      </c>
      <c r="D12435" s="55" t="s">
        <v>4649</v>
      </c>
      <c r="E12435" s="55" t="s">
        <v>41950</v>
      </c>
      <c r="F12435" s="55" t="s">
        <v>4651</v>
      </c>
      <c r="G12435" s="55" t="s">
        <v>41951</v>
      </c>
      <c r="H12435" s="55">
        <v>0</v>
      </c>
    </row>
    <row r="12436" spans="1:8" ht="12.5" customHeight="1">
      <c r="A12436" s="55">
        <v>14206</v>
      </c>
      <c r="B12436" s="55">
        <v>8</v>
      </c>
      <c r="C12436" s="55" t="s">
        <v>41952</v>
      </c>
      <c r="D12436" s="55" t="s">
        <v>4649</v>
      </c>
      <c r="E12436" s="55" t="s">
        <v>41953</v>
      </c>
      <c r="F12436" s="55" t="s">
        <v>4651</v>
      </c>
      <c r="G12436" s="55" t="s">
        <v>41954</v>
      </c>
      <c r="H12436" s="55">
        <v>0</v>
      </c>
    </row>
    <row r="12437" spans="1:8" ht="12.5" customHeight="1">
      <c r="A12437" s="55">
        <v>14698</v>
      </c>
      <c r="B12437" s="55">
        <v>8</v>
      </c>
      <c r="C12437" s="55" t="s">
        <v>41955</v>
      </c>
      <c r="D12437" s="55" t="s">
        <v>4649</v>
      </c>
      <c r="E12437" s="55" t="s">
        <v>41956</v>
      </c>
      <c r="F12437" s="55" t="s">
        <v>4651</v>
      </c>
      <c r="G12437" s="55" t="s">
        <v>41957</v>
      </c>
      <c r="H12437" s="55">
        <v>0</v>
      </c>
    </row>
    <row r="12438" spans="1:8" ht="12.5" customHeight="1">
      <c r="A12438" s="55">
        <v>14827</v>
      </c>
      <c r="B12438" s="55">
        <v>8</v>
      </c>
      <c r="C12438" s="55" t="s">
        <v>41958</v>
      </c>
      <c r="D12438" s="55" t="s">
        <v>4649</v>
      </c>
      <c r="E12438" s="55" t="s">
        <v>41959</v>
      </c>
      <c r="F12438" s="55" t="s">
        <v>4651</v>
      </c>
      <c r="G12438" s="55" t="s">
        <v>41960</v>
      </c>
      <c r="H12438" s="55">
        <v>0</v>
      </c>
    </row>
    <row r="12439" spans="1:8" ht="12.5" customHeight="1">
      <c r="A12439" s="55">
        <v>14838</v>
      </c>
      <c r="B12439" s="55">
        <v>8</v>
      </c>
      <c r="C12439" s="55" t="s">
        <v>41961</v>
      </c>
      <c r="D12439" s="55" t="s">
        <v>4649</v>
      </c>
      <c r="E12439" s="55" t="s">
        <v>41962</v>
      </c>
      <c r="F12439" s="55" t="s">
        <v>4651</v>
      </c>
      <c r="G12439" s="55" t="s">
        <v>41963</v>
      </c>
      <c r="H12439" s="55">
        <v>0</v>
      </c>
    </row>
    <row r="12440" spans="1:8" ht="12.5" customHeight="1">
      <c r="A12440" s="55">
        <v>15683</v>
      </c>
      <c r="B12440" s="55">
        <v>8</v>
      </c>
      <c r="C12440" s="55" t="s">
        <v>41964</v>
      </c>
      <c r="D12440" s="55" t="s">
        <v>4649</v>
      </c>
      <c r="E12440" s="55" t="s">
        <v>41965</v>
      </c>
      <c r="F12440" s="55" t="s">
        <v>4651</v>
      </c>
      <c r="G12440" s="55" t="s">
        <v>41966</v>
      </c>
      <c r="H12440" s="55">
        <v>0</v>
      </c>
    </row>
    <row r="12441" spans="1:8" ht="12.5" customHeight="1">
      <c r="A12441" s="55">
        <v>16047</v>
      </c>
      <c r="B12441" s="55">
        <v>8</v>
      </c>
      <c r="C12441" s="55" t="s">
        <v>41967</v>
      </c>
      <c r="D12441" s="55" t="s">
        <v>4649</v>
      </c>
      <c r="E12441" s="55" t="s">
        <v>41968</v>
      </c>
      <c r="F12441" s="55" t="s">
        <v>4651</v>
      </c>
      <c r="G12441" s="55" t="s">
        <v>41969</v>
      </c>
      <c r="H12441" s="55">
        <v>0</v>
      </c>
    </row>
    <row r="12442" spans="1:8" ht="12.5" customHeight="1">
      <c r="A12442" s="55">
        <v>16271</v>
      </c>
      <c r="B12442" s="55">
        <v>8</v>
      </c>
      <c r="C12442" s="55" t="s">
        <v>41970</v>
      </c>
      <c r="D12442" s="55" t="s">
        <v>4649</v>
      </c>
      <c r="E12442" s="55" t="s">
        <v>41971</v>
      </c>
      <c r="F12442" s="55" t="s">
        <v>4651</v>
      </c>
      <c r="G12442" s="55" t="s">
        <v>41972</v>
      </c>
      <c r="H12442" s="55">
        <v>0</v>
      </c>
    </row>
    <row r="12443" spans="1:8" ht="12.5" customHeight="1">
      <c r="A12443" s="55">
        <v>17090</v>
      </c>
      <c r="B12443" s="55">
        <v>8</v>
      </c>
      <c r="C12443" s="55" t="s">
        <v>41973</v>
      </c>
      <c r="D12443" s="55" t="s">
        <v>4649</v>
      </c>
      <c r="E12443" s="55" t="s">
        <v>41974</v>
      </c>
      <c r="F12443" s="55" t="s">
        <v>4651</v>
      </c>
      <c r="G12443" s="55" t="s">
        <v>41975</v>
      </c>
      <c r="H12443" s="55">
        <v>0</v>
      </c>
    </row>
    <row r="12444" spans="1:8" ht="12.5" customHeight="1">
      <c r="A12444" s="55">
        <v>17215</v>
      </c>
      <c r="B12444" s="55">
        <v>8</v>
      </c>
      <c r="C12444" s="55" t="s">
        <v>41976</v>
      </c>
      <c r="D12444" s="55" t="s">
        <v>4649</v>
      </c>
      <c r="E12444" s="55" t="s">
        <v>41977</v>
      </c>
      <c r="F12444" s="55" t="s">
        <v>4651</v>
      </c>
      <c r="G12444" s="55" t="s">
        <v>41978</v>
      </c>
      <c r="H12444" s="55">
        <v>0</v>
      </c>
    </row>
    <row r="12445" spans="1:8" ht="12.5" customHeight="1">
      <c r="A12445" s="55">
        <v>17718</v>
      </c>
      <c r="B12445" s="55">
        <v>8</v>
      </c>
      <c r="C12445" s="55" t="s">
        <v>41979</v>
      </c>
      <c r="D12445" s="55" t="s">
        <v>4649</v>
      </c>
      <c r="E12445" s="55" t="s">
        <v>41980</v>
      </c>
      <c r="F12445" s="55" t="s">
        <v>4651</v>
      </c>
      <c r="G12445" s="55" t="s">
        <v>41981</v>
      </c>
      <c r="H12445" s="55">
        <v>0</v>
      </c>
    </row>
    <row r="12446" spans="1:8" ht="12.5" customHeight="1">
      <c r="A12446" s="55">
        <v>17769</v>
      </c>
      <c r="B12446" s="55">
        <v>8</v>
      </c>
      <c r="C12446" s="55" t="s">
        <v>41982</v>
      </c>
      <c r="D12446" s="55" t="s">
        <v>4649</v>
      </c>
      <c r="E12446" s="55" t="s">
        <v>41983</v>
      </c>
      <c r="F12446" s="55" t="s">
        <v>4651</v>
      </c>
      <c r="G12446" s="55" t="s">
        <v>41984</v>
      </c>
      <c r="H12446" s="55">
        <v>0</v>
      </c>
    </row>
    <row r="12447" spans="1:8" ht="12.5" customHeight="1">
      <c r="A12447" s="55">
        <v>17873</v>
      </c>
      <c r="B12447" s="55">
        <v>8</v>
      </c>
      <c r="C12447" s="55" t="s">
        <v>41985</v>
      </c>
      <c r="D12447" s="55" t="s">
        <v>4649</v>
      </c>
      <c r="E12447" s="55" t="s">
        <v>41986</v>
      </c>
      <c r="F12447" s="55" t="s">
        <v>4651</v>
      </c>
      <c r="G12447" s="55" t="s">
        <v>41987</v>
      </c>
      <c r="H12447" s="55">
        <v>0</v>
      </c>
    </row>
    <row r="12448" spans="1:8" ht="12.5" customHeight="1">
      <c r="A12448" s="55">
        <v>18045</v>
      </c>
      <c r="B12448" s="55">
        <v>8</v>
      </c>
      <c r="C12448" s="55" t="s">
        <v>41988</v>
      </c>
      <c r="D12448" s="55" t="s">
        <v>4649</v>
      </c>
      <c r="E12448" s="55" t="s">
        <v>41989</v>
      </c>
      <c r="F12448" s="55" t="s">
        <v>4651</v>
      </c>
      <c r="G12448" s="55" t="s">
        <v>41990</v>
      </c>
      <c r="H12448" s="55">
        <v>0</v>
      </c>
    </row>
    <row r="12449" spans="1:8" ht="12.5" customHeight="1">
      <c r="A12449" s="55">
        <v>19428</v>
      </c>
      <c r="B12449" s="55">
        <v>8</v>
      </c>
      <c r="C12449" s="55" t="s">
        <v>41991</v>
      </c>
      <c r="D12449" s="55" t="s">
        <v>4649</v>
      </c>
      <c r="E12449" s="55" t="s">
        <v>41992</v>
      </c>
      <c r="F12449" s="55" t="s">
        <v>4651</v>
      </c>
      <c r="G12449" s="55" t="s">
        <v>41993</v>
      </c>
      <c r="H12449" s="55">
        <v>0</v>
      </c>
    </row>
    <row r="12450" spans="1:8" ht="12.5" customHeight="1">
      <c r="A12450" s="55">
        <v>19924</v>
      </c>
      <c r="B12450" s="55">
        <v>8</v>
      </c>
      <c r="C12450" s="55" t="s">
        <v>41994</v>
      </c>
      <c r="D12450" s="55" t="s">
        <v>4649</v>
      </c>
      <c r="E12450" s="55" t="s">
        <v>41995</v>
      </c>
      <c r="F12450" s="55" t="s">
        <v>4651</v>
      </c>
      <c r="G12450" s="55" t="s">
        <v>41996</v>
      </c>
      <c r="H12450" s="55">
        <v>0</v>
      </c>
    </row>
    <row r="12451" spans="1:8" ht="12.5" customHeight="1">
      <c r="A12451" s="55">
        <v>20591</v>
      </c>
      <c r="B12451" s="55">
        <v>8</v>
      </c>
      <c r="C12451" s="55" t="s">
        <v>41997</v>
      </c>
      <c r="D12451" s="55" t="s">
        <v>4649</v>
      </c>
      <c r="E12451" s="55" t="s">
        <v>41998</v>
      </c>
      <c r="F12451" s="55" t="s">
        <v>4651</v>
      </c>
      <c r="G12451" s="55" t="s">
        <v>41999</v>
      </c>
      <c r="H12451" s="55">
        <v>0</v>
      </c>
    </row>
    <row r="12452" spans="1:8" ht="12.5" customHeight="1">
      <c r="A12452" s="55">
        <v>20865</v>
      </c>
      <c r="B12452" s="55">
        <v>8</v>
      </c>
      <c r="C12452" s="55" t="s">
        <v>42000</v>
      </c>
      <c r="D12452" s="55" t="s">
        <v>4649</v>
      </c>
      <c r="E12452" s="55" t="s">
        <v>42001</v>
      </c>
      <c r="F12452" s="55" t="s">
        <v>4651</v>
      </c>
      <c r="G12452" s="55" t="s">
        <v>42002</v>
      </c>
      <c r="H12452" s="55">
        <v>0</v>
      </c>
    </row>
    <row r="12453" spans="1:8" ht="12.5" customHeight="1">
      <c r="A12453" s="55">
        <v>20924</v>
      </c>
      <c r="B12453" s="55">
        <v>8</v>
      </c>
      <c r="C12453" s="55" t="s">
        <v>42003</v>
      </c>
      <c r="D12453" s="55" t="s">
        <v>4649</v>
      </c>
      <c r="E12453" s="55" t="s">
        <v>42004</v>
      </c>
      <c r="F12453" s="55" t="s">
        <v>4651</v>
      </c>
      <c r="G12453" s="55" t="s">
        <v>42005</v>
      </c>
      <c r="H12453" s="55">
        <v>0</v>
      </c>
    </row>
    <row r="12454" spans="1:8" ht="12.5" customHeight="1">
      <c r="A12454" s="55">
        <v>20981</v>
      </c>
      <c r="B12454" s="55">
        <v>8</v>
      </c>
      <c r="C12454" s="55" t="s">
        <v>42006</v>
      </c>
      <c r="D12454" s="55" t="s">
        <v>4649</v>
      </c>
      <c r="E12454" s="55" t="s">
        <v>42007</v>
      </c>
      <c r="F12454" s="55" t="s">
        <v>4651</v>
      </c>
      <c r="G12454" s="55" t="s">
        <v>42008</v>
      </c>
      <c r="H12454" s="55">
        <v>0</v>
      </c>
    </row>
    <row r="12455" spans="1:8" ht="12.5" customHeight="1">
      <c r="A12455" s="55">
        <v>21537</v>
      </c>
      <c r="B12455" s="55">
        <v>8</v>
      </c>
      <c r="C12455" s="55" t="s">
        <v>42009</v>
      </c>
      <c r="D12455" s="55" t="s">
        <v>4649</v>
      </c>
      <c r="E12455" s="55" t="s">
        <v>42010</v>
      </c>
      <c r="F12455" s="55" t="s">
        <v>4651</v>
      </c>
      <c r="G12455" s="55" t="s">
        <v>42011</v>
      </c>
      <c r="H12455" s="55">
        <v>0</v>
      </c>
    </row>
    <row r="12456" spans="1:8" ht="12.5" customHeight="1">
      <c r="A12456" s="55">
        <v>21672</v>
      </c>
      <c r="B12456" s="55">
        <v>8</v>
      </c>
      <c r="C12456" s="55" t="s">
        <v>42012</v>
      </c>
      <c r="D12456" s="55" t="s">
        <v>4649</v>
      </c>
      <c r="E12456" s="55" t="s">
        <v>42013</v>
      </c>
      <c r="F12456" s="55" t="s">
        <v>4651</v>
      </c>
      <c r="G12456" s="55" t="s">
        <v>42014</v>
      </c>
      <c r="H12456" s="55">
        <v>0</v>
      </c>
    </row>
    <row r="12457" spans="1:8" ht="12.5" customHeight="1">
      <c r="A12457" s="55">
        <v>21674</v>
      </c>
      <c r="B12457" s="55">
        <v>8</v>
      </c>
      <c r="C12457" s="55" t="s">
        <v>42015</v>
      </c>
      <c r="D12457" s="55" t="s">
        <v>4649</v>
      </c>
      <c r="E12457" s="55" t="s">
        <v>42016</v>
      </c>
      <c r="F12457" s="55" t="s">
        <v>4651</v>
      </c>
      <c r="G12457" s="55" t="s">
        <v>42017</v>
      </c>
      <c r="H12457" s="55">
        <v>0</v>
      </c>
    </row>
    <row r="12458" spans="1:8" ht="12.5" customHeight="1">
      <c r="A12458" s="55">
        <v>22481</v>
      </c>
      <c r="B12458" s="55">
        <v>8</v>
      </c>
      <c r="C12458" s="55" t="s">
        <v>42018</v>
      </c>
      <c r="D12458" s="55" t="s">
        <v>4649</v>
      </c>
      <c r="E12458" s="55" t="s">
        <v>42019</v>
      </c>
      <c r="F12458" s="55" t="s">
        <v>4651</v>
      </c>
      <c r="G12458" s="55" t="s">
        <v>42020</v>
      </c>
      <c r="H12458" s="55">
        <v>0</v>
      </c>
    </row>
    <row r="12459" spans="1:8" ht="12.5" customHeight="1">
      <c r="A12459" s="55">
        <v>22705</v>
      </c>
      <c r="B12459" s="55">
        <v>8</v>
      </c>
      <c r="C12459" s="55" t="s">
        <v>42021</v>
      </c>
      <c r="D12459" s="55" t="s">
        <v>4649</v>
      </c>
      <c r="E12459" s="55" t="s">
        <v>42022</v>
      </c>
      <c r="F12459" s="55" t="s">
        <v>4651</v>
      </c>
      <c r="G12459" s="55" t="s">
        <v>42023</v>
      </c>
      <c r="H12459" s="55">
        <v>0</v>
      </c>
    </row>
    <row r="12460" spans="1:8" ht="12.5" customHeight="1">
      <c r="A12460" s="55">
        <v>24102</v>
      </c>
      <c r="B12460" s="55">
        <v>8</v>
      </c>
      <c r="C12460" s="55" t="s">
        <v>42024</v>
      </c>
      <c r="D12460" s="55" t="s">
        <v>4649</v>
      </c>
      <c r="E12460" s="55" t="s">
        <v>42025</v>
      </c>
      <c r="F12460" s="55" t="s">
        <v>4651</v>
      </c>
      <c r="G12460" s="55" t="s">
        <v>42026</v>
      </c>
      <c r="H12460" s="55">
        <v>0</v>
      </c>
    </row>
    <row r="12461" spans="1:8" ht="12.5" customHeight="1">
      <c r="A12461" s="55">
        <v>24120</v>
      </c>
      <c r="B12461" s="55">
        <v>8</v>
      </c>
      <c r="C12461" s="55" t="s">
        <v>42027</v>
      </c>
      <c r="D12461" s="55" t="s">
        <v>4649</v>
      </c>
      <c r="E12461" s="55" t="s">
        <v>42028</v>
      </c>
      <c r="F12461" s="55" t="s">
        <v>4651</v>
      </c>
      <c r="G12461" s="55" t="s">
        <v>42029</v>
      </c>
      <c r="H12461" s="55">
        <v>0</v>
      </c>
    </row>
    <row r="12462" spans="1:8" ht="12.5" customHeight="1">
      <c r="A12462" s="55">
        <v>24147</v>
      </c>
      <c r="B12462" s="55">
        <v>8</v>
      </c>
      <c r="C12462" s="55" t="s">
        <v>42030</v>
      </c>
      <c r="D12462" s="55" t="s">
        <v>4649</v>
      </c>
      <c r="E12462" s="55" t="s">
        <v>42031</v>
      </c>
      <c r="F12462" s="55" t="s">
        <v>4651</v>
      </c>
      <c r="G12462" s="55" t="s">
        <v>42032</v>
      </c>
      <c r="H12462" s="55">
        <v>0</v>
      </c>
    </row>
    <row r="12463" spans="1:8" ht="12.5" customHeight="1">
      <c r="A12463" s="55">
        <v>25305</v>
      </c>
      <c r="B12463" s="55">
        <v>8</v>
      </c>
      <c r="C12463" s="55" t="s">
        <v>42033</v>
      </c>
      <c r="D12463" s="55" t="s">
        <v>4649</v>
      </c>
      <c r="E12463" s="55" t="s">
        <v>42034</v>
      </c>
      <c r="F12463" s="55" t="s">
        <v>4651</v>
      </c>
      <c r="G12463" s="55" t="s">
        <v>42035</v>
      </c>
      <c r="H12463" s="55">
        <v>0</v>
      </c>
    </row>
    <row r="12464" spans="1:8" ht="12.5" customHeight="1">
      <c r="A12464" s="55">
        <v>25745</v>
      </c>
      <c r="B12464" s="55">
        <v>8</v>
      </c>
      <c r="C12464" s="55" t="s">
        <v>42036</v>
      </c>
      <c r="D12464" s="55" t="s">
        <v>4649</v>
      </c>
      <c r="E12464" s="55" t="s">
        <v>42037</v>
      </c>
      <c r="F12464" s="55" t="s">
        <v>4651</v>
      </c>
      <c r="G12464" s="55" t="s">
        <v>42038</v>
      </c>
      <c r="H12464" s="55">
        <v>0</v>
      </c>
    </row>
    <row r="12465" spans="1:8" ht="12.5" customHeight="1">
      <c r="A12465" s="55">
        <v>25751</v>
      </c>
      <c r="B12465" s="55">
        <v>8</v>
      </c>
      <c r="C12465" s="55" t="s">
        <v>42039</v>
      </c>
      <c r="D12465" s="55" t="s">
        <v>4649</v>
      </c>
      <c r="E12465" s="55" t="s">
        <v>42040</v>
      </c>
      <c r="F12465" s="55" t="s">
        <v>4651</v>
      </c>
      <c r="G12465" s="55" t="s">
        <v>42041</v>
      </c>
      <c r="H12465" s="55">
        <v>0</v>
      </c>
    </row>
    <row r="12466" spans="1:8" ht="12.5" customHeight="1">
      <c r="A12466" s="55">
        <v>25756</v>
      </c>
      <c r="B12466" s="55">
        <v>8</v>
      </c>
      <c r="C12466" s="55" t="s">
        <v>42042</v>
      </c>
      <c r="D12466" s="55" t="s">
        <v>4649</v>
      </c>
      <c r="E12466" s="55" t="s">
        <v>42043</v>
      </c>
      <c r="F12466" s="55" t="s">
        <v>4651</v>
      </c>
      <c r="G12466" s="55" t="s">
        <v>42044</v>
      </c>
      <c r="H12466" s="55">
        <v>0</v>
      </c>
    </row>
    <row r="12467" spans="1:8" ht="12.5" customHeight="1">
      <c r="A12467" s="55">
        <v>26378</v>
      </c>
      <c r="B12467" s="55">
        <v>8</v>
      </c>
      <c r="C12467" s="55" t="s">
        <v>42045</v>
      </c>
      <c r="D12467" s="55" t="s">
        <v>4649</v>
      </c>
      <c r="E12467" s="55" t="s">
        <v>42046</v>
      </c>
      <c r="F12467" s="55" t="s">
        <v>4651</v>
      </c>
      <c r="G12467" s="55" t="s">
        <v>42047</v>
      </c>
      <c r="H12467" s="55">
        <v>0</v>
      </c>
    </row>
    <row r="12468" spans="1:8" ht="12.5" customHeight="1">
      <c r="A12468" s="55">
        <v>27948</v>
      </c>
      <c r="B12468" s="55">
        <v>8</v>
      </c>
      <c r="C12468" s="55" t="s">
        <v>42048</v>
      </c>
      <c r="D12468" s="55" t="s">
        <v>4649</v>
      </c>
      <c r="E12468" s="55" t="s">
        <v>42049</v>
      </c>
      <c r="F12468" s="55" t="s">
        <v>4651</v>
      </c>
      <c r="G12468" s="55" t="s">
        <v>42050</v>
      </c>
      <c r="H12468" s="55">
        <v>0</v>
      </c>
    </row>
    <row r="12469" spans="1:8" ht="12.5" customHeight="1">
      <c r="A12469" s="55">
        <v>28465</v>
      </c>
      <c r="B12469" s="55">
        <v>8</v>
      </c>
      <c r="C12469" s="55" t="s">
        <v>42051</v>
      </c>
      <c r="D12469" s="55" t="s">
        <v>4649</v>
      </c>
      <c r="E12469" s="55" t="s">
        <v>42052</v>
      </c>
      <c r="F12469" s="55" t="s">
        <v>4651</v>
      </c>
      <c r="G12469" s="55" t="s">
        <v>42053</v>
      </c>
      <c r="H12469" s="55">
        <v>0</v>
      </c>
    </row>
    <row r="12470" spans="1:8" ht="12.5" customHeight="1">
      <c r="A12470" s="55">
        <v>28688</v>
      </c>
      <c r="B12470" s="55">
        <v>8</v>
      </c>
      <c r="C12470" s="55" t="s">
        <v>42054</v>
      </c>
      <c r="D12470" s="55" t="s">
        <v>4649</v>
      </c>
      <c r="E12470" s="55" t="s">
        <v>42055</v>
      </c>
      <c r="F12470" s="55" t="s">
        <v>4651</v>
      </c>
      <c r="G12470" s="55" t="s">
        <v>42056</v>
      </c>
      <c r="H12470" s="55">
        <v>0</v>
      </c>
    </row>
    <row r="12471" spans="1:8" ht="12.5" customHeight="1">
      <c r="A12471" s="55">
        <v>28710</v>
      </c>
      <c r="B12471" s="55">
        <v>8</v>
      </c>
      <c r="C12471" s="55" t="s">
        <v>42057</v>
      </c>
      <c r="D12471" s="55" t="s">
        <v>4649</v>
      </c>
      <c r="E12471" s="55" t="s">
        <v>42058</v>
      </c>
      <c r="F12471" s="55" t="s">
        <v>4651</v>
      </c>
      <c r="G12471" s="55" t="s">
        <v>42059</v>
      </c>
      <c r="H12471" s="55">
        <v>0</v>
      </c>
    </row>
    <row r="12472" spans="1:8" ht="12.5" customHeight="1">
      <c r="A12472" s="55">
        <v>29356</v>
      </c>
      <c r="B12472" s="55">
        <v>8</v>
      </c>
      <c r="C12472" s="55" t="s">
        <v>42060</v>
      </c>
      <c r="D12472" s="55" t="s">
        <v>4649</v>
      </c>
      <c r="E12472" s="55" t="s">
        <v>42061</v>
      </c>
      <c r="F12472" s="55" t="s">
        <v>4651</v>
      </c>
      <c r="G12472" s="55" t="s">
        <v>42062</v>
      </c>
      <c r="H12472" s="55">
        <v>0</v>
      </c>
    </row>
    <row r="12473" spans="1:8" ht="12.5" customHeight="1">
      <c r="A12473" s="55">
        <v>29399</v>
      </c>
      <c r="B12473" s="55">
        <v>8</v>
      </c>
      <c r="C12473" s="55" t="s">
        <v>42063</v>
      </c>
      <c r="D12473" s="55" t="s">
        <v>4649</v>
      </c>
      <c r="E12473" s="55" t="s">
        <v>42064</v>
      </c>
      <c r="F12473" s="55" t="s">
        <v>4651</v>
      </c>
      <c r="G12473" s="55" t="s">
        <v>42065</v>
      </c>
      <c r="H12473" s="55">
        <v>0</v>
      </c>
    </row>
    <row r="12474" spans="1:8" ht="12.5" customHeight="1">
      <c r="A12474" s="55">
        <v>29406</v>
      </c>
      <c r="B12474" s="55">
        <v>8</v>
      </c>
      <c r="C12474" s="55" t="s">
        <v>42066</v>
      </c>
      <c r="D12474" s="55" t="s">
        <v>4649</v>
      </c>
      <c r="E12474" s="55" t="s">
        <v>42067</v>
      </c>
      <c r="F12474" s="55" t="s">
        <v>4651</v>
      </c>
      <c r="G12474" s="55" t="s">
        <v>42068</v>
      </c>
      <c r="H12474" s="55">
        <v>0</v>
      </c>
    </row>
    <row r="12475" spans="1:8" ht="12.5" customHeight="1">
      <c r="A12475" s="55">
        <v>11431</v>
      </c>
      <c r="B12475" s="55">
        <v>8</v>
      </c>
      <c r="C12475" s="55" t="s">
        <v>42069</v>
      </c>
      <c r="D12475" s="55" t="s">
        <v>4649</v>
      </c>
      <c r="E12475" s="55" t="s">
        <v>42070</v>
      </c>
      <c r="F12475" s="55" t="s">
        <v>4651</v>
      </c>
      <c r="G12475" s="55" t="s">
        <v>42071</v>
      </c>
      <c r="H12475" s="55">
        <v>0</v>
      </c>
    </row>
    <row r="12476" spans="1:8" ht="12.5" customHeight="1">
      <c r="A12476" s="55">
        <v>12230</v>
      </c>
      <c r="B12476" s="55">
        <v>8</v>
      </c>
      <c r="C12476" s="55" t="s">
        <v>42072</v>
      </c>
      <c r="D12476" s="55" t="s">
        <v>4649</v>
      </c>
      <c r="E12476" s="55" t="s">
        <v>42073</v>
      </c>
      <c r="F12476" s="55" t="s">
        <v>4651</v>
      </c>
      <c r="G12476" s="55" t="s">
        <v>42074</v>
      </c>
      <c r="H12476" s="55">
        <v>0</v>
      </c>
    </row>
    <row r="12477" spans="1:8" ht="12.5" customHeight="1">
      <c r="A12477" s="55">
        <v>12258</v>
      </c>
      <c r="B12477" s="55">
        <v>8</v>
      </c>
      <c r="C12477" s="55" t="s">
        <v>42075</v>
      </c>
      <c r="D12477" s="55" t="s">
        <v>4649</v>
      </c>
      <c r="E12477" s="55" t="s">
        <v>42076</v>
      </c>
      <c r="F12477" s="55" t="s">
        <v>4651</v>
      </c>
      <c r="G12477" s="55" t="s">
        <v>42077</v>
      </c>
      <c r="H12477" s="55">
        <v>0</v>
      </c>
    </row>
    <row r="12478" spans="1:8" ht="12.5" customHeight="1">
      <c r="A12478" s="55">
        <v>12751</v>
      </c>
      <c r="B12478" s="55">
        <v>8</v>
      </c>
      <c r="C12478" s="55" t="s">
        <v>42078</v>
      </c>
      <c r="D12478" s="55" t="s">
        <v>4649</v>
      </c>
      <c r="E12478" s="55" t="s">
        <v>42079</v>
      </c>
      <c r="F12478" s="55" t="s">
        <v>4651</v>
      </c>
      <c r="G12478" s="55" t="s">
        <v>42080</v>
      </c>
      <c r="H12478" s="55">
        <v>0</v>
      </c>
    </row>
    <row r="12479" spans="1:8" ht="12.5" customHeight="1">
      <c r="A12479" s="55">
        <v>12838</v>
      </c>
      <c r="B12479" s="55">
        <v>8</v>
      </c>
      <c r="C12479" s="55" t="s">
        <v>42081</v>
      </c>
      <c r="D12479" s="55" t="s">
        <v>4649</v>
      </c>
      <c r="E12479" s="55" t="s">
        <v>42082</v>
      </c>
      <c r="F12479" s="55" t="s">
        <v>4651</v>
      </c>
      <c r="G12479" s="55" t="s">
        <v>42083</v>
      </c>
      <c r="H12479" s="55">
        <v>0</v>
      </c>
    </row>
    <row r="12480" spans="1:8" ht="12.5" customHeight="1">
      <c r="A12480" s="55">
        <v>13782</v>
      </c>
      <c r="B12480" s="55">
        <v>8</v>
      </c>
      <c r="C12480" s="55" t="s">
        <v>42084</v>
      </c>
      <c r="D12480" s="55" t="s">
        <v>4649</v>
      </c>
      <c r="E12480" s="55" t="s">
        <v>42085</v>
      </c>
      <c r="F12480" s="55" t="s">
        <v>4651</v>
      </c>
      <c r="G12480" s="55" t="s">
        <v>42086</v>
      </c>
      <c r="H12480" s="55">
        <v>0</v>
      </c>
    </row>
    <row r="12481" spans="1:8" ht="12.5" customHeight="1">
      <c r="A12481" s="55">
        <v>14202</v>
      </c>
      <c r="B12481" s="55">
        <v>8</v>
      </c>
      <c r="C12481" s="55" t="s">
        <v>42087</v>
      </c>
      <c r="D12481" s="55" t="s">
        <v>4649</v>
      </c>
      <c r="E12481" s="55" t="s">
        <v>42088</v>
      </c>
      <c r="F12481" s="55" t="s">
        <v>4651</v>
      </c>
      <c r="G12481" s="55" t="s">
        <v>42089</v>
      </c>
      <c r="H12481" s="55">
        <v>0</v>
      </c>
    </row>
    <row r="12482" spans="1:8" ht="12.5" customHeight="1">
      <c r="A12482" s="55">
        <v>14772</v>
      </c>
      <c r="B12482" s="55">
        <v>8</v>
      </c>
      <c r="C12482" s="55" t="s">
        <v>42090</v>
      </c>
      <c r="D12482" s="55" t="s">
        <v>4649</v>
      </c>
      <c r="E12482" s="55" t="s">
        <v>42091</v>
      </c>
      <c r="F12482" s="55" t="s">
        <v>4651</v>
      </c>
      <c r="G12482" s="55" t="s">
        <v>42092</v>
      </c>
      <c r="H12482" s="55">
        <v>0</v>
      </c>
    </row>
    <row r="12483" spans="1:8" ht="12.5" customHeight="1">
      <c r="A12483" s="55">
        <v>14952</v>
      </c>
      <c r="B12483" s="55">
        <v>8</v>
      </c>
      <c r="C12483" s="55" t="s">
        <v>42093</v>
      </c>
      <c r="D12483" s="55" t="s">
        <v>4649</v>
      </c>
      <c r="E12483" s="55" t="s">
        <v>42094</v>
      </c>
      <c r="F12483" s="55" t="s">
        <v>4651</v>
      </c>
      <c r="G12483" s="55" t="s">
        <v>42095</v>
      </c>
      <c r="H12483" s="55">
        <v>0</v>
      </c>
    </row>
    <row r="12484" spans="1:8" ht="12.5" customHeight="1">
      <c r="A12484" s="55">
        <v>15608</v>
      </c>
      <c r="B12484" s="55">
        <v>8</v>
      </c>
      <c r="C12484" s="55" t="s">
        <v>42096</v>
      </c>
      <c r="D12484" s="55" t="s">
        <v>4649</v>
      </c>
      <c r="E12484" s="55" t="s">
        <v>42097</v>
      </c>
      <c r="F12484" s="55" t="s">
        <v>4651</v>
      </c>
      <c r="G12484" s="55" t="s">
        <v>42098</v>
      </c>
      <c r="H12484" s="55">
        <v>0</v>
      </c>
    </row>
    <row r="12485" spans="1:8" ht="12.5" customHeight="1">
      <c r="A12485" s="55">
        <v>16270</v>
      </c>
      <c r="B12485" s="55">
        <v>8</v>
      </c>
      <c r="C12485" s="55" t="s">
        <v>42099</v>
      </c>
      <c r="D12485" s="55" t="s">
        <v>4649</v>
      </c>
      <c r="E12485" s="55" t="s">
        <v>42100</v>
      </c>
      <c r="F12485" s="55" t="s">
        <v>4651</v>
      </c>
      <c r="G12485" s="55" t="s">
        <v>42101</v>
      </c>
      <c r="H12485" s="55">
        <v>0</v>
      </c>
    </row>
    <row r="12486" spans="1:8" ht="12.5" customHeight="1">
      <c r="A12486" s="55">
        <v>17183</v>
      </c>
      <c r="B12486" s="55">
        <v>8</v>
      </c>
      <c r="C12486" s="55" t="s">
        <v>42102</v>
      </c>
      <c r="D12486" s="55" t="s">
        <v>4649</v>
      </c>
      <c r="E12486" s="55" t="s">
        <v>42103</v>
      </c>
      <c r="F12486" s="55" t="s">
        <v>4651</v>
      </c>
      <c r="G12486" s="55" t="s">
        <v>42104</v>
      </c>
      <c r="H12486" s="55">
        <v>0</v>
      </c>
    </row>
    <row r="12487" spans="1:8" ht="12.5" customHeight="1">
      <c r="A12487" s="55">
        <v>17768</v>
      </c>
      <c r="B12487" s="55">
        <v>8</v>
      </c>
      <c r="C12487" s="55" t="s">
        <v>42105</v>
      </c>
      <c r="D12487" s="55" t="s">
        <v>4649</v>
      </c>
      <c r="E12487" s="55" t="s">
        <v>42106</v>
      </c>
      <c r="F12487" s="55" t="s">
        <v>4651</v>
      </c>
      <c r="G12487" s="55" t="s">
        <v>42107</v>
      </c>
      <c r="H12487" s="55">
        <v>0</v>
      </c>
    </row>
    <row r="12488" spans="1:8" ht="12.5" customHeight="1">
      <c r="A12488" s="55">
        <v>17983</v>
      </c>
      <c r="B12488" s="55">
        <v>8</v>
      </c>
      <c r="C12488" s="55" t="s">
        <v>42108</v>
      </c>
      <c r="D12488" s="55" t="s">
        <v>4649</v>
      </c>
      <c r="E12488" s="55" t="s">
        <v>42109</v>
      </c>
      <c r="F12488" s="55" t="s">
        <v>4651</v>
      </c>
      <c r="G12488" s="55" t="s">
        <v>42110</v>
      </c>
      <c r="H12488" s="55">
        <v>0</v>
      </c>
    </row>
    <row r="12489" spans="1:8" ht="12.5" customHeight="1">
      <c r="A12489" s="55">
        <v>18130</v>
      </c>
      <c r="B12489" s="55">
        <v>8</v>
      </c>
      <c r="C12489" s="55" t="s">
        <v>42111</v>
      </c>
      <c r="D12489" s="55" t="s">
        <v>4649</v>
      </c>
      <c r="E12489" s="55" t="s">
        <v>42112</v>
      </c>
      <c r="F12489" s="55" t="s">
        <v>4651</v>
      </c>
      <c r="G12489" s="55" t="s">
        <v>42113</v>
      </c>
      <c r="H12489" s="55">
        <v>0</v>
      </c>
    </row>
    <row r="12490" spans="1:8" ht="12.5" customHeight="1">
      <c r="A12490" s="55">
        <v>18626</v>
      </c>
      <c r="B12490" s="55">
        <v>8</v>
      </c>
      <c r="C12490" s="55" t="s">
        <v>42114</v>
      </c>
      <c r="D12490" s="55" t="s">
        <v>4649</v>
      </c>
      <c r="E12490" s="55" t="s">
        <v>42115</v>
      </c>
      <c r="F12490" s="55" t="s">
        <v>4651</v>
      </c>
      <c r="G12490" s="55" t="s">
        <v>42116</v>
      </c>
      <c r="H12490" s="55">
        <v>0</v>
      </c>
    </row>
    <row r="12491" spans="1:8" ht="12.5" customHeight="1">
      <c r="A12491" s="55">
        <v>19288</v>
      </c>
      <c r="B12491" s="55">
        <v>8</v>
      </c>
      <c r="C12491" s="55" t="s">
        <v>42117</v>
      </c>
      <c r="D12491" s="55" t="s">
        <v>4649</v>
      </c>
      <c r="E12491" s="55" t="s">
        <v>42118</v>
      </c>
      <c r="F12491" s="55" t="s">
        <v>4651</v>
      </c>
      <c r="G12491" s="55" t="s">
        <v>42119</v>
      </c>
      <c r="H12491" s="55">
        <v>0</v>
      </c>
    </row>
    <row r="12492" spans="1:8" ht="12.5" customHeight="1">
      <c r="A12492" s="55">
        <v>19420</v>
      </c>
      <c r="B12492" s="55">
        <v>8</v>
      </c>
      <c r="C12492" s="55" t="s">
        <v>42120</v>
      </c>
      <c r="D12492" s="55" t="s">
        <v>4649</v>
      </c>
      <c r="E12492" s="55" t="s">
        <v>42121</v>
      </c>
      <c r="F12492" s="55" t="s">
        <v>4651</v>
      </c>
      <c r="G12492" s="55" t="s">
        <v>42122</v>
      </c>
      <c r="H12492" s="55">
        <v>0</v>
      </c>
    </row>
    <row r="12493" spans="1:8" ht="12.5" customHeight="1">
      <c r="A12493" s="55">
        <v>22389</v>
      </c>
      <c r="B12493" s="55">
        <v>8</v>
      </c>
      <c r="C12493" s="55" t="s">
        <v>42123</v>
      </c>
      <c r="D12493" s="55" t="s">
        <v>4649</v>
      </c>
      <c r="E12493" s="55" t="s">
        <v>42124</v>
      </c>
      <c r="F12493" s="55" t="s">
        <v>4651</v>
      </c>
      <c r="G12493" s="55" t="s">
        <v>42125</v>
      </c>
      <c r="H12493" s="55">
        <v>0</v>
      </c>
    </row>
    <row r="12494" spans="1:8" ht="12.5" customHeight="1">
      <c r="A12494" s="55">
        <v>22521</v>
      </c>
      <c r="B12494" s="55">
        <v>8</v>
      </c>
      <c r="C12494" s="55" t="s">
        <v>42126</v>
      </c>
      <c r="D12494" s="55" t="s">
        <v>4649</v>
      </c>
      <c r="E12494" s="55" t="s">
        <v>42127</v>
      </c>
      <c r="F12494" s="55" t="s">
        <v>4651</v>
      </c>
      <c r="G12494" s="55" t="s">
        <v>42128</v>
      </c>
      <c r="H12494" s="55">
        <v>0</v>
      </c>
    </row>
    <row r="12495" spans="1:8" ht="12.5" customHeight="1">
      <c r="A12495" s="55">
        <v>22711</v>
      </c>
      <c r="B12495" s="55">
        <v>8</v>
      </c>
      <c r="C12495" s="55" t="s">
        <v>42129</v>
      </c>
      <c r="D12495" s="55" t="s">
        <v>4649</v>
      </c>
      <c r="E12495" s="55" t="s">
        <v>42130</v>
      </c>
      <c r="F12495" s="55" t="s">
        <v>4651</v>
      </c>
      <c r="G12495" s="55" t="s">
        <v>42131</v>
      </c>
      <c r="H12495" s="55">
        <v>0</v>
      </c>
    </row>
    <row r="12496" spans="1:8" ht="12.5" customHeight="1">
      <c r="A12496" s="55">
        <v>24080</v>
      </c>
      <c r="B12496" s="55">
        <v>8</v>
      </c>
      <c r="C12496" s="55" t="s">
        <v>42132</v>
      </c>
      <c r="D12496" s="55" t="s">
        <v>4649</v>
      </c>
      <c r="E12496" s="55" t="s">
        <v>42133</v>
      </c>
      <c r="F12496" s="55" t="s">
        <v>4651</v>
      </c>
      <c r="G12496" s="55" t="s">
        <v>42134</v>
      </c>
      <c r="H12496" s="55">
        <v>0</v>
      </c>
    </row>
    <row r="12497" spans="1:8" ht="12.5" customHeight="1">
      <c r="A12497" s="55">
        <v>24092</v>
      </c>
      <c r="B12497" s="55">
        <v>8</v>
      </c>
      <c r="C12497" s="55" t="s">
        <v>42135</v>
      </c>
      <c r="D12497" s="55" t="s">
        <v>4649</v>
      </c>
      <c r="E12497" s="55" t="s">
        <v>42136</v>
      </c>
      <c r="F12497" s="55" t="s">
        <v>4651</v>
      </c>
      <c r="G12497" s="55" t="s">
        <v>42137</v>
      </c>
      <c r="H12497" s="55">
        <v>0</v>
      </c>
    </row>
    <row r="12498" spans="1:8" ht="12.5" customHeight="1">
      <c r="A12498" s="55">
        <v>24536</v>
      </c>
      <c r="B12498" s="55">
        <v>8</v>
      </c>
      <c r="C12498" s="55" t="s">
        <v>42138</v>
      </c>
      <c r="D12498" s="55" t="s">
        <v>4649</v>
      </c>
      <c r="E12498" s="55" t="s">
        <v>42139</v>
      </c>
      <c r="F12498" s="55" t="s">
        <v>4651</v>
      </c>
      <c r="G12498" s="55" t="s">
        <v>42140</v>
      </c>
      <c r="H12498" s="55">
        <v>0</v>
      </c>
    </row>
    <row r="12499" spans="1:8" ht="12.5" customHeight="1">
      <c r="A12499" s="55">
        <v>24579</v>
      </c>
      <c r="B12499" s="55">
        <v>8</v>
      </c>
      <c r="C12499" s="55" t="s">
        <v>42141</v>
      </c>
      <c r="D12499" s="55" t="s">
        <v>4649</v>
      </c>
      <c r="E12499" s="55" t="s">
        <v>42142</v>
      </c>
      <c r="F12499" s="55" t="s">
        <v>4651</v>
      </c>
      <c r="G12499" s="55" t="s">
        <v>42143</v>
      </c>
      <c r="H12499" s="55">
        <v>0</v>
      </c>
    </row>
    <row r="12500" spans="1:8" ht="12.5" customHeight="1">
      <c r="A12500" s="55">
        <v>25618</v>
      </c>
      <c r="B12500" s="55">
        <v>8</v>
      </c>
      <c r="C12500" s="55" t="s">
        <v>42144</v>
      </c>
      <c r="D12500" s="55" t="s">
        <v>4649</v>
      </c>
      <c r="E12500" s="55" t="s">
        <v>42145</v>
      </c>
      <c r="F12500" s="55" t="s">
        <v>4651</v>
      </c>
      <c r="G12500" s="55" t="s">
        <v>42146</v>
      </c>
      <c r="H12500" s="55">
        <v>0</v>
      </c>
    </row>
    <row r="12501" spans="1:8" ht="12.5" customHeight="1">
      <c r="A12501" s="55">
        <v>25758</v>
      </c>
      <c r="B12501" s="55">
        <v>8</v>
      </c>
      <c r="C12501" s="55" t="s">
        <v>42147</v>
      </c>
      <c r="D12501" s="55" t="s">
        <v>4649</v>
      </c>
      <c r="E12501" s="55" t="s">
        <v>42148</v>
      </c>
      <c r="F12501" s="55" t="s">
        <v>4651</v>
      </c>
      <c r="G12501" s="55" t="s">
        <v>42149</v>
      </c>
      <c r="H12501" s="55">
        <v>0</v>
      </c>
    </row>
    <row r="12502" spans="1:8" ht="12.5" customHeight="1">
      <c r="A12502" s="55">
        <v>27937</v>
      </c>
      <c r="B12502" s="55">
        <v>8</v>
      </c>
      <c r="C12502" s="55" t="s">
        <v>42150</v>
      </c>
      <c r="D12502" s="55" t="s">
        <v>4649</v>
      </c>
      <c r="E12502" s="55" t="s">
        <v>42151</v>
      </c>
      <c r="F12502" s="55" t="s">
        <v>4651</v>
      </c>
      <c r="G12502" s="55" t="s">
        <v>42152</v>
      </c>
      <c r="H12502" s="55">
        <v>0</v>
      </c>
    </row>
    <row r="12503" spans="1:8" ht="12.5" customHeight="1">
      <c r="A12503" s="55">
        <v>28505</v>
      </c>
      <c r="B12503" s="55">
        <v>8</v>
      </c>
      <c r="C12503" s="55" t="s">
        <v>42153</v>
      </c>
      <c r="D12503" s="55" t="s">
        <v>4649</v>
      </c>
      <c r="E12503" s="55" t="s">
        <v>42154</v>
      </c>
      <c r="F12503" s="55" t="s">
        <v>4651</v>
      </c>
      <c r="G12503" s="55" t="s">
        <v>42155</v>
      </c>
      <c r="H12503" s="55">
        <v>0</v>
      </c>
    </row>
    <row r="12504" spans="1:8" ht="12.5" customHeight="1">
      <c r="A12504" s="55">
        <v>28528</v>
      </c>
      <c r="B12504" s="55">
        <v>8</v>
      </c>
      <c r="C12504" s="55" t="s">
        <v>42156</v>
      </c>
      <c r="D12504" s="55" t="s">
        <v>4649</v>
      </c>
      <c r="E12504" s="55" t="s">
        <v>42157</v>
      </c>
      <c r="F12504" s="55" t="s">
        <v>4651</v>
      </c>
      <c r="G12504" s="55" t="s">
        <v>42158</v>
      </c>
      <c r="H12504" s="55">
        <v>0</v>
      </c>
    </row>
    <row r="12505" spans="1:8" ht="12.5" customHeight="1">
      <c r="A12505" s="55">
        <v>28752</v>
      </c>
      <c r="B12505" s="55">
        <v>8</v>
      </c>
      <c r="C12505" s="55" t="s">
        <v>42159</v>
      </c>
      <c r="D12505" s="55" t="s">
        <v>4649</v>
      </c>
      <c r="E12505" s="55" t="s">
        <v>42160</v>
      </c>
      <c r="F12505" s="55" t="s">
        <v>4651</v>
      </c>
      <c r="G12505" s="55" t="s">
        <v>42161</v>
      </c>
      <c r="H12505" s="55">
        <v>0</v>
      </c>
    </row>
    <row r="12506" spans="1:8" ht="12.5" customHeight="1">
      <c r="A12506" s="55">
        <v>11595</v>
      </c>
      <c r="B12506" s="55">
        <v>8</v>
      </c>
      <c r="C12506" s="55" t="s">
        <v>42162</v>
      </c>
      <c r="D12506" s="55" t="s">
        <v>4649</v>
      </c>
      <c r="E12506" s="55" t="s">
        <v>42163</v>
      </c>
      <c r="F12506" s="55" t="s">
        <v>4651</v>
      </c>
      <c r="G12506" s="55" t="s">
        <v>42164</v>
      </c>
      <c r="H12506" s="55">
        <v>0</v>
      </c>
    </row>
    <row r="12507" spans="1:8" ht="12.5" customHeight="1">
      <c r="A12507" s="55">
        <v>12646</v>
      </c>
      <c r="B12507" s="55">
        <v>8</v>
      </c>
      <c r="C12507" s="55" t="s">
        <v>42165</v>
      </c>
      <c r="D12507" s="55" t="s">
        <v>4649</v>
      </c>
      <c r="E12507" s="55" t="s">
        <v>42166</v>
      </c>
      <c r="F12507" s="55" t="s">
        <v>4651</v>
      </c>
      <c r="G12507" s="55" t="s">
        <v>42167</v>
      </c>
      <c r="H12507" s="55">
        <v>0</v>
      </c>
    </row>
    <row r="12508" spans="1:8" ht="12.5" customHeight="1">
      <c r="A12508" s="55">
        <v>14187</v>
      </c>
      <c r="B12508" s="55">
        <v>8</v>
      </c>
      <c r="C12508" s="55" t="s">
        <v>42168</v>
      </c>
      <c r="D12508" s="55" t="s">
        <v>4649</v>
      </c>
      <c r="E12508" s="55" t="s">
        <v>42169</v>
      </c>
      <c r="F12508" s="55" t="s">
        <v>4651</v>
      </c>
      <c r="G12508" s="55" t="s">
        <v>42170</v>
      </c>
      <c r="H12508" s="55">
        <v>0</v>
      </c>
    </row>
    <row r="12509" spans="1:8" ht="12.5" customHeight="1">
      <c r="A12509" s="55">
        <v>14198</v>
      </c>
      <c r="B12509" s="55">
        <v>8</v>
      </c>
      <c r="C12509" s="55" t="s">
        <v>42171</v>
      </c>
      <c r="D12509" s="55" t="s">
        <v>4649</v>
      </c>
      <c r="E12509" s="55" t="s">
        <v>42172</v>
      </c>
      <c r="F12509" s="55" t="s">
        <v>4651</v>
      </c>
      <c r="G12509" s="55" t="s">
        <v>42173</v>
      </c>
      <c r="H12509" s="55">
        <v>0</v>
      </c>
    </row>
    <row r="12510" spans="1:8" ht="12.5" customHeight="1">
      <c r="A12510" s="55">
        <v>14797</v>
      </c>
      <c r="B12510" s="55">
        <v>8</v>
      </c>
      <c r="C12510" s="55" t="s">
        <v>42174</v>
      </c>
      <c r="D12510" s="55" t="s">
        <v>4649</v>
      </c>
      <c r="E12510" s="55" t="s">
        <v>42175</v>
      </c>
      <c r="F12510" s="55" t="s">
        <v>4651</v>
      </c>
      <c r="G12510" s="55" t="s">
        <v>42176</v>
      </c>
      <c r="H12510" s="55">
        <v>0</v>
      </c>
    </row>
    <row r="12511" spans="1:8" ht="12.5" customHeight="1">
      <c r="A12511" s="55">
        <v>14830</v>
      </c>
      <c r="B12511" s="55">
        <v>8</v>
      </c>
      <c r="C12511" s="55" t="s">
        <v>42177</v>
      </c>
      <c r="D12511" s="55" t="s">
        <v>4649</v>
      </c>
      <c r="E12511" s="55" t="s">
        <v>42178</v>
      </c>
      <c r="F12511" s="55" t="s">
        <v>4651</v>
      </c>
      <c r="G12511" s="55" t="s">
        <v>42179</v>
      </c>
      <c r="H12511" s="55">
        <v>0</v>
      </c>
    </row>
    <row r="12512" spans="1:8" ht="12.5" customHeight="1">
      <c r="A12512" s="55">
        <v>14956</v>
      </c>
      <c r="B12512" s="55">
        <v>8</v>
      </c>
      <c r="C12512" s="55" t="s">
        <v>42180</v>
      </c>
      <c r="D12512" s="55" t="s">
        <v>4649</v>
      </c>
      <c r="E12512" s="55" t="s">
        <v>42181</v>
      </c>
      <c r="F12512" s="55" t="s">
        <v>4651</v>
      </c>
      <c r="G12512" s="55" t="s">
        <v>42182</v>
      </c>
      <c r="H12512" s="55">
        <v>0</v>
      </c>
    </row>
    <row r="12513" spans="1:8" ht="12.5" customHeight="1">
      <c r="A12513" s="55">
        <v>15685</v>
      </c>
      <c r="B12513" s="55">
        <v>8</v>
      </c>
      <c r="C12513" s="55" t="s">
        <v>42183</v>
      </c>
      <c r="D12513" s="55" t="s">
        <v>4649</v>
      </c>
      <c r="E12513" s="55" t="s">
        <v>42184</v>
      </c>
      <c r="F12513" s="55" t="s">
        <v>4651</v>
      </c>
      <c r="G12513" s="55" t="s">
        <v>42185</v>
      </c>
      <c r="H12513" s="55">
        <v>0</v>
      </c>
    </row>
    <row r="12514" spans="1:8" ht="12.5" customHeight="1">
      <c r="A12514" s="55">
        <v>16390</v>
      </c>
      <c r="B12514" s="55">
        <v>8</v>
      </c>
      <c r="C12514" s="55" t="s">
        <v>42186</v>
      </c>
      <c r="D12514" s="55" t="s">
        <v>4649</v>
      </c>
      <c r="E12514" s="55" t="s">
        <v>42187</v>
      </c>
      <c r="F12514" s="55" t="s">
        <v>4651</v>
      </c>
      <c r="G12514" s="55" t="s">
        <v>42188</v>
      </c>
      <c r="H12514" s="55">
        <v>0</v>
      </c>
    </row>
    <row r="12515" spans="1:8" ht="12.5" customHeight="1">
      <c r="A12515" s="55">
        <v>16534</v>
      </c>
      <c r="B12515" s="55">
        <v>8</v>
      </c>
      <c r="C12515" s="55" t="s">
        <v>42189</v>
      </c>
      <c r="D12515" s="55" t="s">
        <v>4649</v>
      </c>
      <c r="E12515" s="55" t="s">
        <v>42190</v>
      </c>
      <c r="F12515" s="55" t="s">
        <v>4651</v>
      </c>
      <c r="G12515" s="55" t="s">
        <v>42191</v>
      </c>
      <c r="H12515" s="55">
        <v>0</v>
      </c>
    </row>
    <row r="12516" spans="1:8" ht="12.5" customHeight="1">
      <c r="A12516" s="55">
        <v>16944</v>
      </c>
      <c r="B12516" s="55">
        <v>8</v>
      </c>
      <c r="C12516" s="55" t="s">
        <v>42192</v>
      </c>
      <c r="D12516" s="55" t="s">
        <v>4649</v>
      </c>
      <c r="E12516" s="55" t="s">
        <v>42193</v>
      </c>
      <c r="F12516" s="55" t="s">
        <v>4651</v>
      </c>
      <c r="G12516" s="55" t="s">
        <v>42194</v>
      </c>
      <c r="H12516" s="55">
        <v>0</v>
      </c>
    </row>
    <row r="12517" spans="1:8" ht="12.5" customHeight="1">
      <c r="A12517" s="55">
        <v>17224</v>
      </c>
      <c r="B12517" s="55">
        <v>8</v>
      </c>
      <c r="C12517" s="55" t="s">
        <v>42195</v>
      </c>
      <c r="D12517" s="55" t="s">
        <v>4649</v>
      </c>
      <c r="E12517" s="55" t="s">
        <v>42196</v>
      </c>
      <c r="F12517" s="55" t="s">
        <v>4651</v>
      </c>
      <c r="G12517" s="55" t="s">
        <v>42197</v>
      </c>
      <c r="H12517" s="55">
        <v>0</v>
      </c>
    </row>
    <row r="12518" spans="1:8" ht="12.5" customHeight="1">
      <c r="A12518" s="55">
        <v>18164</v>
      </c>
      <c r="B12518" s="55">
        <v>8</v>
      </c>
      <c r="C12518" s="55" t="s">
        <v>42198</v>
      </c>
      <c r="D12518" s="55" t="s">
        <v>4649</v>
      </c>
      <c r="E12518" s="55" t="s">
        <v>42199</v>
      </c>
      <c r="F12518" s="55" t="s">
        <v>4651</v>
      </c>
      <c r="G12518" s="55" t="s">
        <v>42200</v>
      </c>
      <c r="H12518" s="55">
        <v>0</v>
      </c>
    </row>
    <row r="12519" spans="1:8" ht="12.5" customHeight="1">
      <c r="A12519" s="55">
        <v>18636</v>
      </c>
      <c r="B12519" s="55">
        <v>8</v>
      </c>
      <c r="C12519" s="55" t="s">
        <v>42201</v>
      </c>
      <c r="D12519" s="55" t="s">
        <v>4649</v>
      </c>
      <c r="E12519" s="55" t="s">
        <v>42202</v>
      </c>
      <c r="F12519" s="55" t="s">
        <v>4651</v>
      </c>
      <c r="G12519" s="55" t="s">
        <v>42203</v>
      </c>
      <c r="H12519" s="55">
        <v>0</v>
      </c>
    </row>
    <row r="12520" spans="1:8" ht="12.5" customHeight="1">
      <c r="A12520" s="55">
        <v>20914</v>
      </c>
      <c r="B12520" s="55">
        <v>8</v>
      </c>
      <c r="C12520" s="55" t="s">
        <v>42204</v>
      </c>
      <c r="D12520" s="55" t="s">
        <v>4649</v>
      </c>
      <c r="E12520" s="55" t="s">
        <v>42205</v>
      </c>
      <c r="F12520" s="55" t="s">
        <v>4651</v>
      </c>
      <c r="G12520" s="55" t="s">
        <v>42206</v>
      </c>
      <c r="H12520" s="55">
        <v>0</v>
      </c>
    </row>
    <row r="12521" spans="1:8" ht="12.5" customHeight="1">
      <c r="A12521" s="55">
        <v>22474</v>
      </c>
      <c r="B12521" s="55">
        <v>8</v>
      </c>
      <c r="C12521" s="55" t="s">
        <v>42207</v>
      </c>
      <c r="D12521" s="55" t="s">
        <v>4649</v>
      </c>
      <c r="E12521" s="55" t="s">
        <v>42208</v>
      </c>
      <c r="F12521" s="55" t="s">
        <v>4651</v>
      </c>
      <c r="G12521" s="55" t="s">
        <v>42209</v>
      </c>
      <c r="H12521" s="55">
        <v>0</v>
      </c>
    </row>
    <row r="12522" spans="1:8" ht="12.5" customHeight="1">
      <c r="A12522" s="55">
        <v>22816</v>
      </c>
      <c r="B12522" s="55">
        <v>8</v>
      </c>
      <c r="C12522" s="55" t="s">
        <v>42210</v>
      </c>
      <c r="D12522" s="55" t="s">
        <v>4649</v>
      </c>
      <c r="E12522" s="55" t="s">
        <v>42211</v>
      </c>
      <c r="F12522" s="55" t="s">
        <v>4651</v>
      </c>
      <c r="G12522" s="55" t="s">
        <v>42212</v>
      </c>
      <c r="H12522" s="55">
        <v>0</v>
      </c>
    </row>
    <row r="12523" spans="1:8" ht="12.5" customHeight="1">
      <c r="A12523" s="55">
        <v>23616</v>
      </c>
      <c r="B12523" s="55">
        <v>8</v>
      </c>
      <c r="C12523" s="55" t="s">
        <v>42213</v>
      </c>
      <c r="D12523" s="55" t="s">
        <v>4649</v>
      </c>
      <c r="E12523" s="55" t="s">
        <v>42214</v>
      </c>
      <c r="F12523" s="55" t="s">
        <v>4651</v>
      </c>
      <c r="G12523" s="55" t="s">
        <v>42215</v>
      </c>
      <c r="H12523" s="55">
        <v>0</v>
      </c>
    </row>
    <row r="12524" spans="1:8" ht="12.5" customHeight="1">
      <c r="A12524" s="55">
        <v>24117</v>
      </c>
      <c r="B12524" s="55">
        <v>8</v>
      </c>
      <c r="C12524" s="55" t="s">
        <v>42216</v>
      </c>
      <c r="D12524" s="55" t="s">
        <v>4649</v>
      </c>
      <c r="E12524" s="55" t="s">
        <v>42217</v>
      </c>
      <c r="F12524" s="55" t="s">
        <v>4651</v>
      </c>
      <c r="G12524" s="55" t="s">
        <v>42218</v>
      </c>
      <c r="H12524" s="55">
        <v>0</v>
      </c>
    </row>
    <row r="12525" spans="1:8" ht="12.5" customHeight="1">
      <c r="A12525" s="55">
        <v>24191</v>
      </c>
      <c r="B12525" s="55">
        <v>8</v>
      </c>
      <c r="C12525" s="55" t="s">
        <v>42219</v>
      </c>
      <c r="D12525" s="55" t="s">
        <v>4649</v>
      </c>
      <c r="E12525" s="55" t="s">
        <v>42220</v>
      </c>
      <c r="F12525" s="55" t="s">
        <v>4651</v>
      </c>
      <c r="G12525" s="55" t="s">
        <v>42221</v>
      </c>
      <c r="H12525" s="55">
        <v>0</v>
      </c>
    </row>
    <row r="12526" spans="1:8" ht="12.5" customHeight="1">
      <c r="A12526" s="55">
        <v>24206</v>
      </c>
      <c r="B12526" s="55">
        <v>8</v>
      </c>
      <c r="C12526" s="55" t="s">
        <v>42222</v>
      </c>
      <c r="D12526" s="55" t="s">
        <v>4649</v>
      </c>
      <c r="E12526" s="55" t="s">
        <v>42223</v>
      </c>
      <c r="F12526" s="55" t="s">
        <v>4651</v>
      </c>
      <c r="G12526" s="55" t="s">
        <v>42224</v>
      </c>
      <c r="H12526" s="55">
        <v>0</v>
      </c>
    </row>
    <row r="12527" spans="1:8" ht="12.5" customHeight="1">
      <c r="A12527" s="55">
        <v>24710</v>
      </c>
      <c r="B12527" s="55">
        <v>8</v>
      </c>
      <c r="C12527" s="55" t="s">
        <v>42225</v>
      </c>
      <c r="D12527" s="55" t="s">
        <v>4649</v>
      </c>
      <c r="E12527" s="55" t="s">
        <v>42226</v>
      </c>
      <c r="F12527" s="55" t="s">
        <v>4651</v>
      </c>
      <c r="G12527" s="55" t="s">
        <v>42227</v>
      </c>
      <c r="H12527" s="55">
        <v>0</v>
      </c>
    </row>
    <row r="12528" spans="1:8" ht="12.5" customHeight="1">
      <c r="A12528" s="55">
        <v>25317</v>
      </c>
      <c r="B12528" s="55">
        <v>8</v>
      </c>
      <c r="C12528" s="55" t="s">
        <v>42228</v>
      </c>
      <c r="D12528" s="55" t="s">
        <v>4649</v>
      </c>
      <c r="E12528" s="55" t="s">
        <v>42229</v>
      </c>
      <c r="F12528" s="55" t="s">
        <v>4651</v>
      </c>
      <c r="G12528" s="55" t="s">
        <v>42230</v>
      </c>
      <c r="H12528" s="55">
        <v>0</v>
      </c>
    </row>
    <row r="12529" spans="1:8" ht="12.5" customHeight="1">
      <c r="A12529" s="55">
        <v>25575</v>
      </c>
      <c r="B12529" s="55">
        <v>8</v>
      </c>
      <c r="C12529" s="55" t="s">
        <v>42231</v>
      </c>
      <c r="D12529" s="55" t="s">
        <v>4649</v>
      </c>
      <c r="E12529" s="55" t="s">
        <v>42232</v>
      </c>
      <c r="F12529" s="55" t="s">
        <v>4651</v>
      </c>
      <c r="G12529" s="55" t="s">
        <v>42233</v>
      </c>
      <c r="H12529" s="55">
        <v>0</v>
      </c>
    </row>
    <row r="12530" spans="1:8" ht="12.5" customHeight="1">
      <c r="A12530" s="55">
        <v>25589</v>
      </c>
      <c r="B12530" s="55">
        <v>8</v>
      </c>
      <c r="C12530" s="55" t="s">
        <v>42234</v>
      </c>
      <c r="D12530" s="55" t="s">
        <v>4649</v>
      </c>
      <c r="E12530" s="55" t="s">
        <v>42235</v>
      </c>
      <c r="F12530" s="55" t="s">
        <v>4651</v>
      </c>
      <c r="G12530" s="55" t="s">
        <v>42236</v>
      </c>
      <c r="H12530" s="55">
        <v>0</v>
      </c>
    </row>
    <row r="12531" spans="1:8" ht="12.5" customHeight="1">
      <c r="A12531" s="55">
        <v>26873</v>
      </c>
      <c r="B12531" s="55">
        <v>8</v>
      </c>
      <c r="C12531" s="55" t="s">
        <v>42237</v>
      </c>
      <c r="D12531" s="55" t="s">
        <v>4649</v>
      </c>
      <c r="E12531" s="55" t="s">
        <v>42238</v>
      </c>
      <c r="F12531" s="55" t="s">
        <v>4651</v>
      </c>
      <c r="G12531" s="55" t="s">
        <v>42239</v>
      </c>
      <c r="H12531" s="55">
        <v>0</v>
      </c>
    </row>
    <row r="12532" spans="1:8" ht="12.5" customHeight="1">
      <c r="A12532" s="55">
        <v>26954</v>
      </c>
      <c r="B12532" s="55">
        <v>8</v>
      </c>
      <c r="C12532" s="55" t="s">
        <v>42240</v>
      </c>
      <c r="D12532" s="55" t="s">
        <v>4649</v>
      </c>
      <c r="E12532" s="55" t="s">
        <v>42241</v>
      </c>
      <c r="F12532" s="55" t="s">
        <v>4651</v>
      </c>
      <c r="G12532" s="55" t="s">
        <v>42242</v>
      </c>
      <c r="H12532" s="55">
        <v>0</v>
      </c>
    </row>
    <row r="12533" spans="1:8" ht="12.5" customHeight="1">
      <c r="A12533" s="55">
        <v>27811</v>
      </c>
      <c r="B12533" s="55">
        <v>8</v>
      </c>
      <c r="C12533" s="55" t="s">
        <v>42243</v>
      </c>
      <c r="D12533" s="55" t="s">
        <v>4649</v>
      </c>
      <c r="E12533" s="55" t="s">
        <v>42244</v>
      </c>
      <c r="F12533" s="55" t="s">
        <v>4651</v>
      </c>
      <c r="G12533" s="55" t="s">
        <v>42245</v>
      </c>
      <c r="H12533" s="55">
        <v>0</v>
      </c>
    </row>
    <row r="12534" spans="1:8" ht="12.5" customHeight="1">
      <c r="A12534" s="55">
        <v>27855</v>
      </c>
      <c r="B12534" s="55">
        <v>8</v>
      </c>
      <c r="C12534" s="55" t="s">
        <v>42246</v>
      </c>
      <c r="D12534" s="55" t="s">
        <v>4649</v>
      </c>
      <c r="E12534" s="55" t="s">
        <v>42247</v>
      </c>
      <c r="F12534" s="55" t="s">
        <v>4651</v>
      </c>
      <c r="G12534" s="55" t="s">
        <v>42248</v>
      </c>
      <c r="H12534" s="55">
        <v>0</v>
      </c>
    </row>
    <row r="12535" spans="1:8" ht="12.5" customHeight="1">
      <c r="A12535" s="55">
        <v>28453</v>
      </c>
      <c r="B12535" s="55">
        <v>8</v>
      </c>
      <c r="C12535" s="55" t="s">
        <v>42249</v>
      </c>
      <c r="D12535" s="55" t="s">
        <v>4649</v>
      </c>
      <c r="E12535" s="55" t="s">
        <v>42250</v>
      </c>
      <c r="F12535" s="55" t="s">
        <v>4651</v>
      </c>
      <c r="G12535" s="55" t="s">
        <v>42251</v>
      </c>
      <c r="H12535" s="55">
        <v>0</v>
      </c>
    </row>
    <row r="12536" spans="1:8" ht="12.5" customHeight="1">
      <c r="A12536" s="55">
        <v>28687</v>
      </c>
      <c r="B12536" s="55">
        <v>8</v>
      </c>
      <c r="C12536" s="55" t="s">
        <v>42252</v>
      </c>
      <c r="D12536" s="55" t="s">
        <v>4649</v>
      </c>
      <c r="E12536" s="55" t="s">
        <v>42253</v>
      </c>
      <c r="F12536" s="55" t="s">
        <v>4651</v>
      </c>
      <c r="G12536" s="55" t="s">
        <v>42254</v>
      </c>
      <c r="H12536" s="55">
        <v>0</v>
      </c>
    </row>
    <row r="12537" spans="1:8" ht="12.5" customHeight="1">
      <c r="A12537" s="55">
        <v>28901</v>
      </c>
      <c r="B12537" s="55">
        <v>8</v>
      </c>
      <c r="C12537" s="55" t="s">
        <v>42255</v>
      </c>
      <c r="D12537" s="55" t="s">
        <v>4649</v>
      </c>
      <c r="E12537" s="55" t="s">
        <v>42256</v>
      </c>
      <c r="F12537" s="55" t="s">
        <v>4651</v>
      </c>
      <c r="G12537" s="55" t="s">
        <v>42257</v>
      </c>
      <c r="H12537" s="55">
        <v>0</v>
      </c>
    </row>
    <row r="12538" spans="1:8" ht="12.5" customHeight="1">
      <c r="A12538" s="55">
        <v>29417</v>
      </c>
      <c r="B12538" s="55">
        <v>8</v>
      </c>
      <c r="C12538" s="55" t="s">
        <v>42258</v>
      </c>
      <c r="D12538" s="55" t="s">
        <v>4649</v>
      </c>
      <c r="E12538" s="55" t="s">
        <v>42259</v>
      </c>
      <c r="F12538" s="55" t="s">
        <v>4651</v>
      </c>
      <c r="G12538" s="55" t="s">
        <v>42260</v>
      </c>
      <c r="H12538" s="55">
        <v>0</v>
      </c>
    </row>
    <row r="12539" spans="1:8" ht="12.5" customHeight="1">
      <c r="A12539" s="55">
        <v>11561</v>
      </c>
      <c r="B12539" s="55">
        <v>8</v>
      </c>
      <c r="C12539" s="55" t="s">
        <v>42261</v>
      </c>
      <c r="D12539" s="55" t="s">
        <v>4649</v>
      </c>
      <c r="E12539" s="55" t="s">
        <v>42262</v>
      </c>
      <c r="F12539" s="55" t="s">
        <v>4651</v>
      </c>
      <c r="G12539" s="55" t="s">
        <v>42263</v>
      </c>
      <c r="H12539" s="55">
        <v>0</v>
      </c>
    </row>
    <row r="12540" spans="1:8" ht="12.5" customHeight="1">
      <c r="A12540" s="55">
        <v>12479</v>
      </c>
      <c r="B12540" s="55">
        <v>8</v>
      </c>
      <c r="C12540" s="55" t="s">
        <v>42264</v>
      </c>
      <c r="D12540" s="55" t="s">
        <v>4649</v>
      </c>
      <c r="E12540" s="55" t="s">
        <v>42265</v>
      </c>
      <c r="F12540" s="55" t="s">
        <v>4651</v>
      </c>
      <c r="G12540" s="55" t="s">
        <v>42266</v>
      </c>
      <c r="H12540" s="55">
        <v>0</v>
      </c>
    </row>
    <row r="12541" spans="1:8" ht="12.5" customHeight="1">
      <c r="A12541" s="55">
        <v>12558</v>
      </c>
      <c r="B12541" s="55">
        <v>8</v>
      </c>
      <c r="C12541" s="55" t="s">
        <v>42267</v>
      </c>
      <c r="D12541" s="55" t="s">
        <v>4649</v>
      </c>
      <c r="E12541" s="55" t="s">
        <v>42268</v>
      </c>
      <c r="F12541" s="55" t="s">
        <v>4651</v>
      </c>
      <c r="G12541" s="55" t="s">
        <v>42269</v>
      </c>
      <c r="H12541" s="55">
        <v>0</v>
      </c>
    </row>
    <row r="12542" spans="1:8" ht="12.5" customHeight="1">
      <c r="A12542" s="55">
        <v>12811</v>
      </c>
      <c r="B12542" s="55">
        <v>8</v>
      </c>
      <c r="C12542" s="55" t="s">
        <v>42270</v>
      </c>
      <c r="D12542" s="55" t="s">
        <v>4649</v>
      </c>
      <c r="E12542" s="55" t="s">
        <v>42271</v>
      </c>
      <c r="F12542" s="55" t="s">
        <v>4651</v>
      </c>
      <c r="G12542" s="55" t="s">
        <v>42272</v>
      </c>
      <c r="H12542" s="55">
        <v>0</v>
      </c>
    </row>
    <row r="12543" spans="1:8" ht="12.5" customHeight="1">
      <c r="A12543" s="55">
        <v>13265</v>
      </c>
      <c r="B12543" s="55">
        <v>8</v>
      </c>
      <c r="C12543" s="55" t="s">
        <v>42273</v>
      </c>
      <c r="D12543" s="55" t="s">
        <v>4649</v>
      </c>
      <c r="E12543" s="55" t="s">
        <v>42274</v>
      </c>
      <c r="F12543" s="55" t="s">
        <v>4651</v>
      </c>
      <c r="G12543" s="55" t="s">
        <v>42275</v>
      </c>
      <c r="H12543" s="55">
        <v>0</v>
      </c>
    </row>
    <row r="12544" spans="1:8" ht="12.5" customHeight="1">
      <c r="A12544" s="55">
        <v>13570</v>
      </c>
      <c r="B12544" s="55">
        <v>8</v>
      </c>
      <c r="C12544" s="55" t="s">
        <v>42276</v>
      </c>
      <c r="D12544" s="55" t="s">
        <v>4649</v>
      </c>
      <c r="E12544" s="55" t="s">
        <v>42277</v>
      </c>
      <c r="F12544" s="55" t="s">
        <v>4651</v>
      </c>
      <c r="G12544" s="55" t="s">
        <v>42278</v>
      </c>
      <c r="H12544" s="55">
        <v>0</v>
      </c>
    </row>
    <row r="12545" spans="1:8" ht="12.5" customHeight="1">
      <c r="A12545" s="55">
        <v>13607</v>
      </c>
      <c r="B12545" s="55">
        <v>8</v>
      </c>
      <c r="C12545" s="55" t="s">
        <v>42279</v>
      </c>
      <c r="D12545" s="55" t="s">
        <v>4649</v>
      </c>
      <c r="E12545" s="55" t="s">
        <v>42280</v>
      </c>
      <c r="F12545" s="55" t="s">
        <v>4651</v>
      </c>
      <c r="G12545" s="55" t="s">
        <v>42281</v>
      </c>
      <c r="H12545" s="55">
        <v>0</v>
      </c>
    </row>
    <row r="12546" spans="1:8" ht="12.5" customHeight="1">
      <c r="A12546" s="55">
        <v>14422</v>
      </c>
      <c r="B12546" s="55">
        <v>8</v>
      </c>
      <c r="C12546" s="55" t="s">
        <v>42282</v>
      </c>
      <c r="D12546" s="55" t="s">
        <v>4649</v>
      </c>
      <c r="E12546" s="55" t="s">
        <v>42283</v>
      </c>
      <c r="F12546" s="55" t="s">
        <v>4651</v>
      </c>
      <c r="G12546" s="55" t="s">
        <v>42284</v>
      </c>
      <c r="H12546" s="55">
        <v>0</v>
      </c>
    </row>
    <row r="12547" spans="1:8" ht="12.5" customHeight="1">
      <c r="A12547" s="55">
        <v>14819</v>
      </c>
      <c r="B12547" s="55">
        <v>8</v>
      </c>
      <c r="C12547" s="55" t="s">
        <v>42285</v>
      </c>
      <c r="D12547" s="55" t="s">
        <v>4649</v>
      </c>
      <c r="E12547" s="55" t="s">
        <v>42286</v>
      </c>
      <c r="F12547" s="55" t="s">
        <v>4651</v>
      </c>
      <c r="G12547" s="55" t="s">
        <v>42287</v>
      </c>
      <c r="H12547" s="55">
        <v>0</v>
      </c>
    </row>
    <row r="12548" spans="1:8" ht="12.5" customHeight="1">
      <c r="A12548" s="55">
        <v>16039</v>
      </c>
      <c r="B12548" s="55">
        <v>8</v>
      </c>
      <c r="C12548" s="55" t="s">
        <v>42288</v>
      </c>
      <c r="D12548" s="55" t="s">
        <v>4649</v>
      </c>
      <c r="E12548" s="55" t="s">
        <v>42289</v>
      </c>
      <c r="F12548" s="55" t="s">
        <v>4651</v>
      </c>
      <c r="G12548" s="55" t="s">
        <v>42290</v>
      </c>
      <c r="H12548" s="55">
        <v>0</v>
      </c>
    </row>
    <row r="12549" spans="1:8" ht="12.5" customHeight="1">
      <c r="A12549" s="55">
        <v>16199</v>
      </c>
      <c r="B12549" s="55">
        <v>8</v>
      </c>
      <c r="C12549" s="55" t="s">
        <v>42291</v>
      </c>
      <c r="D12549" s="55" t="s">
        <v>4649</v>
      </c>
      <c r="E12549" s="55" t="s">
        <v>42292</v>
      </c>
      <c r="F12549" s="55" t="s">
        <v>4651</v>
      </c>
      <c r="G12549" s="55" t="s">
        <v>42293</v>
      </c>
      <c r="H12549" s="55">
        <v>0</v>
      </c>
    </row>
    <row r="12550" spans="1:8" ht="12.5" customHeight="1">
      <c r="A12550" s="55">
        <v>16442</v>
      </c>
      <c r="B12550" s="55">
        <v>8</v>
      </c>
      <c r="C12550" s="55" t="s">
        <v>42294</v>
      </c>
      <c r="D12550" s="55" t="s">
        <v>4649</v>
      </c>
      <c r="E12550" s="55" t="s">
        <v>42295</v>
      </c>
      <c r="F12550" s="55" t="s">
        <v>4651</v>
      </c>
      <c r="G12550" s="55" t="s">
        <v>42296</v>
      </c>
      <c r="H12550" s="55">
        <v>0</v>
      </c>
    </row>
    <row r="12551" spans="1:8" ht="12.5" customHeight="1">
      <c r="A12551" s="55">
        <v>16597</v>
      </c>
      <c r="B12551" s="55">
        <v>8</v>
      </c>
      <c r="C12551" s="55" t="s">
        <v>42297</v>
      </c>
      <c r="D12551" s="55" t="s">
        <v>4649</v>
      </c>
      <c r="E12551" s="55" t="s">
        <v>42298</v>
      </c>
      <c r="F12551" s="55" t="s">
        <v>4651</v>
      </c>
      <c r="G12551" s="55" t="s">
        <v>42299</v>
      </c>
      <c r="H12551" s="55">
        <v>0</v>
      </c>
    </row>
    <row r="12552" spans="1:8" ht="12.5" customHeight="1">
      <c r="A12552" s="55">
        <v>16940</v>
      </c>
      <c r="B12552" s="55">
        <v>8</v>
      </c>
      <c r="C12552" s="55" t="s">
        <v>42300</v>
      </c>
      <c r="D12552" s="55" t="s">
        <v>4649</v>
      </c>
      <c r="E12552" s="55" t="s">
        <v>42301</v>
      </c>
      <c r="F12552" s="55" t="s">
        <v>4651</v>
      </c>
      <c r="G12552" s="55" t="s">
        <v>42302</v>
      </c>
      <c r="H12552" s="55">
        <v>0</v>
      </c>
    </row>
    <row r="12553" spans="1:8" ht="12.5" customHeight="1">
      <c r="A12553" s="55">
        <v>17797</v>
      </c>
      <c r="B12553" s="55">
        <v>8</v>
      </c>
      <c r="C12553" s="55" t="s">
        <v>42303</v>
      </c>
      <c r="D12553" s="55" t="s">
        <v>4649</v>
      </c>
      <c r="E12553" s="55" t="s">
        <v>42304</v>
      </c>
      <c r="F12553" s="55" t="s">
        <v>4651</v>
      </c>
      <c r="G12553" s="55" t="s">
        <v>42305</v>
      </c>
      <c r="H12553" s="55">
        <v>0</v>
      </c>
    </row>
    <row r="12554" spans="1:8" ht="12.5" customHeight="1">
      <c r="A12554" s="55">
        <v>18145</v>
      </c>
      <c r="B12554" s="55">
        <v>8</v>
      </c>
      <c r="C12554" s="55" t="s">
        <v>42306</v>
      </c>
      <c r="D12554" s="55" t="s">
        <v>4649</v>
      </c>
      <c r="E12554" s="55" t="s">
        <v>42307</v>
      </c>
      <c r="F12554" s="55" t="s">
        <v>4651</v>
      </c>
      <c r="G12554" s="55" t="s">
        <v>42308</v>
      </c>
      <c r="H12554" s="55">
        <v>0</v>
      </c>
    </row>
    <row r="12555" spans="1:8" ht="12.5" customHeight="1">
      <c r="A12555" s="55">
        <v>19509</v>
      </c>
      <c r="B12555" s="55">
        <v>8</v>
      </c>
      <c r="C12555" s="55" t="s">
        <v>42309</v>
      </c>
      <c r="D12555" s="55" t="s">
        <v>4649</v>
      </c>
      <c r="E12555" s="55" t="s">
        <v>42310</v>
      </c>
      <c r="F12555" s="55" t="s">
        <v>4651</v>
      </c>
      <c r="G12555" s="55" t="s">
        <v>42311</v>
      </c>
      <c r="H12555" s="55">
        <v>0</v>
      </c>
    </row>
    <row r="12556" spans="1:8" ht="12.5" customHeight="1">
      <c r="A12556" s="55">
        <v>19904</v>
      </c>
      <c r="B12556" s="55">
        <v>8</v>
      </c>
      <c r="C12556" s="55" t="s">
        <v>42312</v>
      </c>
      <c r="D12556" s="55" t="s">
        <v>4649</v>
      </c>
      <c r="E12556" s="55" t="s">
        <v>42313</v>
      </c>
      <c r="F12556" s="55" t="s">
        <v>4651</v>
      </c>
      <c r="G12556" s="55" t="s">
        <v>42314</v>
      </c>
      <c r="H12556" s="55">
        <v>0</v>
      </c>
    </row>
    <row r="12557" spans="1:8" ht="12.5" customHeight="1">
      <c r="A12557" s="55">
        <v>20168</v>
      </c>
      <c r="B12557" s="55">
        <v>8</v>
      </c>
      <c r="C12557" s="55" t="s">
        <v>42315</v>
      </c>
      <c r="D12557" s="55" t="s">
        <v>4649</v>
      </c>
      <c r="E12557" s="55" t="s">
        <v>42316</v>
      </c>
      <c r="F12557" s="55" t="s">
        <v>4651</v>
      </c>
      <c r="G12557" s="55" t="s">
        <v>42317</v>
      </c>
      <c r="H12557" s="55">
        <v>0</v>
      </c>
    </row>
    <row r="12558" spans="1:8" ht="12.5" customHeight="1">
      <c r="A12558" s="55">
        <v>20176</v>
      </c>
      <c r="B12558" s="55">
        <v>8</v>
      </c>
      <c r="C12558" s="55" t="s">
        <v>42318</v>
      </c>
      <c r="D12558" s="55" t="s">
        <v>4649</v>
      </c>
      <c r="E12558" s="55" t="s">
        <v>42319</v>
      </c>
      <c r="F12558" s="55" t="s">
        <v>4651</v>
      </c>
      <c r="G12558" s="55" t="s">
        <v>42320</v>
      </c>
      <c r="H12558" s="55">
        <v>0</v>
      </c>
    </row>
    <row r="12559" spans="1:8" ht="12.5" customHeight="1">
      <c r="A12559" s="55">
        <v>21016</v>
      </c>
      <c r="B12559" s="55">
        <v>8</v>
      </c>
      <c r="C12559" s="55" t="s">
        <v>42321</v>
      </c>
      <c r="D12559" s="55" t="s">
        <v>4649</v>
      </c>
      <c r="E12559" s="55" t="s">
        <v>42322</v>
      </c>
      <c r="F12559" s="55" t="s">
        <v>4651</v>
      </c>
      <c r="G12559" s="55" t="s">
        <v>42323</v>
      </c>
      <c r="H12559" s="55">
        <v>0</v>
      </c>
    </row>
    <row r="12560" spans="1:8" ht="12.5" customHeight="1">
      <c r="A12560" s="55">
        <v>21546</v>
      </c>
      <c r="B12560" s="55">
        <v>8</v>
      </c>
      <c r="C12560" s="55" t="s">
        <v>42324</v>
      </c>
      <c r="D12560" s="55" t="s">
        <v>4649</v>
      </c>
      <c r="E12560" s="55" t="s">
        <v>42325</v>
      </c>
      <c r="F12560" s="55" t="s">
        <v>4651</v>
      </c>
      <c r="G12560" s="55" t="s">
        <v>42326</v>
      </c>
      <c r="H12560" s="55">
        <v>0</v>
      </c>
    </row>
    <row r="12561" spans="1:8" ht="12.5" customHeight="1">
      <c r="A12561" s="55">
        <v>22391</v>
      </c>
      <c r="B12561" s="55">
        <v>8</v>
      </c>
      <c r="C12561" s="55" t="s">
        <v>42327</v>
      </c>
      <c r="D12561" s="55" t="s">
        <v>4649</v>
      </c>
      <c r="E12561" s="55" t="s">
        <v>42328</v>
      </c>
      <c r="F12561" s="55" t="s">
        <v>4651</v>
      </c>
      <c r="G12561" s="55" t="s">
        <v>42329</v>
      </c>
      <c r="H12561" s="55">
        <v>0</v>
      </c>
    </row>
    <row r="12562" spans="1:8" ht="12.5" customHeight="1">
      <c r="A12562" s="55">
        <v>22491</v>
      </c>
      <c r="B12562" s="55">
        <v>8</v>
      </c>
      <c r="C12562" s="55" t="s">
        <v>42330</v>
      </c>
      <c r="D12562" s="55" t="s">
        <v>4649</v>
      </c>
      <c r="E12562" s="55" t="s">
        <v>42331</v>
      </c>
      <c r="F12562" s="55" t="s">
        <v>4651</v>
      </c>
      <c r="G12562" s="55" t="s">
        <v>42332</v>
      </c>
      <c r="H12562" s="55">
        <v>0</v>
      </c>
    </row>
    <row r="12563" spans="1:8" ht="12.5" customHeight="1">
      <c r="A12563" s="55">
        <v>22620</v>
      </c>
      <c r="B12563" s="55">
        <v>8</v>
      </c>
      <c r="C12563" s="55" t="s">
        <v>42333</v>
      </c>
      <c r="D12563" s="55" t="s">
        <v>4649</v>
      </c>
      <c r="E12563" s="55" t="s">
        <v>42334</v>
      </c>
      <c r="F12563" s="55" t="s">
        <v>4651</v>
      </c>
      <c r="G12563" s="55" t="s">
        <v>42335</v>
      </c>
      <c r="H12563" s="55">
        <v>0</v>
      </c>
    </row>
    <row r="12564" spans="1:8" ht="12.5" customHeight="1">
      <c r="A12564" s="55">
        <v>22628</v>
      </c>
      <c r="B12564" s="55">
        <v>8</v>
      </c>
      <c r="C12564" s="55" t="s">
        <v>42336</v>
      </c>
      <c r="D12564" s="55" t="s">
        <v>4649</v>
      </c>
      <c r="E12564" s="55" t="s">
        <v>42337</v>
      </c>
      <c r="F12564" s="55" t="s">
        <v>4651</v>
      </c>
      <c r="G12564" s="55" t="s">
        <v>42338</v>
      </c>
      <c r="H12564" s="55">
        <v>0</v>
      </c>
    </row>
    <row r="12565" spans="1:8" ht="12.5" customHeight="1">
      <c r="A12565" s="55">
        <v>23612</v>
      </c>
      <c r="B12565" s="55">
        <v>8</v>
      </c>
      <c r="C12565" s="55" t="s">
        <v>42339</v>
      </c>
      <c r="D12565" s="55" t="s">
        <v>4649</v>
      </c>
      <c r="E12565" s="55" t="s">
        <v>42340</v>
      </c>
      <c r="F12565" s="55" t="s">
        <v>4651</v>
      </c>
      <c r="G12565" s="55" t="s">
        <v>42341</v>
      </c>
      <c r="H12565" s="55">
        <v>0</v>
      </c>
    </row>
    <row r="12566" spans="1:8" ht="12.5" customHeight="1">
      <c r="A12566" s="55">
        <v>24046</v>
      </c>
      <c r="B12566" s="55">
        <v>8</v>
      </c>
      <c r="C12566" s="55" t="s">
        <v>42342</v>
      </c>
      <c r="D12566" s="55" t="s">
        <v>4649</v>
      </c>
      <c r="E12566" s="55" t="s">
        <v>42343</v>
      </c>
      <c r="F12566" s="55" t="s">
        <v>4651</v>
      </c>
      <c r="G12566" s="55" t="s">
        <v>42344</v>
      </c>
      <c r="H12566" s="55">
        <v>0</v>
      </c>
    </row>
    <row r="12567" spans="1:8" ht="12.5" customHeight="1">
      <c r="A12567" s="55">
        <v>24834</v>
      </c>
      <c r="B12567" s="55">
        <v>8</v>
      </c>
      <c r="C12567" s="55" t="s">
        <v>42345</v>
      </c>
      <c r="D12567" s="55" t="s">
        <v>4649</v>
      </c>
      <c r="E12567" s="55" t="s">
        <v>42346</v>
      </c>
      <c r="F12567" s="55" t="s">
        <v>4651</v>
      </c>
      <c r="G12567" s="55" t="s">
        <v>42347</v>
      </c>
      <c r="H12567" s="55">
        <v>0</v>
      </c>
    </row>
    <row r="12568" spans="1:8" ht="12.5" customHeight="1">
      <c r="A12568" s="55">
        <v>25455</v>
      </c>
      <c r="B12568" s="55">
        <v>8</v>
      </c>
      <c r="C12568" s="55" t="s">
        <v>42348</v>
      </c>
      <c r="D12568" s="55" t="s">
        <v>4649</v>
      </c>
      <c r="E12568" s="55" t="s">
        <v>42349</v>
      </c>
      <c r="F12568" s="55" t="s">
        <v>4651</v>
      </c>
      <c r="G12568" s="55" t="s">
        <v>42350</v>
      </c>
      <c r="H12568" s="55">
        <v>0</v>
      </c>
    </row>
    <row r="12569" spans="1:8" ht="12.5" customHeight="1">
      <c r="A12569" s="55">
        <v>25803</v>
      </c>
      <c r="B12569" s="55">
        <v>8</v>
      </c>
      <c r="C12569" s="55" t="s">
        <v>42351</v>
      </c>
      <c r="D12569" s="55" t="s">
        <v>4649</v>
      </c>
      <c r="E12569" s="55" t="s">
        <v>42352</v>
      </c>
      <c r="F12569" s="55" t="s">
        <v>4651</v>
      </c>
      <c r="G12569" s="55" t="s">
        <v>42353</v>
      </c>
      <c r="H12569" s="55">
        <v>0</v>
      </c>
    </row>
    <row r="12570" spans="1:8" ht="12.5" customHeight="1">
      <c r="A12570" s="55">
        <v>26212</v>
      </c>
      <c r="B12570" s="55">
        <v>8</v>
      </c>
      <c r="C12570" s="55" t="s">
        <v>42354</v>
      </c>
      <c r="D12570" s="55" t="s">
        <v>4649</v>
      </c>
      <c r="E12570" s="55" t="s">
        <v>42355</v>
      </c>
      <c r="F12570" s="55" t="s">
        <v>4651</v>
      </c>
      <c r="G12570" s="55" t="s">
        <v>42356</v>
      </c>
      <c r="H12570" s="55">
        <v>0</v>
      </c>
    </row>
    <row r="12571" spans="1:8" ht="12.5" customHeight="1">
      <c r="A12571" s="55">
        <v>26228</v>
      </c>
      <c r="B12571" s="55">
        <v>8</v>
      </c>
      <c r="C12571" s="55" t="s">
        <v>42357</v>
      </c>
      <c r="D12571" s="55" t="s">
        <v>4649</v>
      </c>
      <c r="E12571" s="55" t="s">
        <v>42358</v>
      </c>
      <c r="F12571" s="55" t="s">
        <v>4651</v>
      </c>
      <c r="G12571" s="55" t="s">
        <v>42359</v>
      </c>
      <c r="H12571" s="55">
        <v>0</v>
      </c>
    </row>
    <row r="12572" spans="1:8" ht="12.5" customHeight="1">
      <c r="A12572" s="55">
        <v>27004</v>
      </c>
      <c r="B12572" s="55">
        <v>8</v>
      </c>
      <c r="C12572" s="55" t="s">
        <v>42360</v>
      </c>
      <c r="D12572" s="55" t="s">
        <v>4649</v>
      </c>
      <c r="E12572" s="55" t="s">
        <v>42361</v>
      </c>
      <c r="F12572" s="55" t="s">
        <v>4651</v>
      </c>
      <c r="G12572" s="55" t="s">
        <v>42362</v>
      </c>
      <c r="H12572" s="55">
        <v>0</v>
      </c>
    </row>
    <row r="12573" spans="1:8" ht="12.5" customHeight="1">
      <c r="A12573" s="55">
        <v>27188</v>
      </c>
      <c r="B12573" s="55">
        <v>8</v>
      </c>
      <c r="C12573" s="55" t="s">
        <v>42363</v>
      </c>
      <c r="D12573" s="55" t="s">
        <v>4649</v>
      </c>
      <c r="E12573" s="55" t="s">
        <v>42364</v>
      </c>
      <c r="F12573" s="55" t="s">
        <v>4651</v>
      </c>
      <c r="G12573" s="55" t="s">
        <v>42365</v>
      </c>
      <c r="H12573" s="55">
        <v>0</v>
      </c>
    </row>
    <row r="12574" spans="1:8" ht="12.5" customHeight="1">
      <c r="A12574" s="55">
        <v>27336</v>
      </c>
      <c r="B12574" s="55">
        <v>8</v>
      </c>
      <c r="C12574" s="55" t="s">
        <v>42366</v>
      </c>
      <c r="D12574" s="55" t="s">
        <v>4649</v>
      </c>
      <c r="E12574" s="55" t="s">
        <v>42367</v>
      </c>
      <c r="F12574" s="55" t="s">
        <v>4651</v>
      </c>
      <c r="G12574" s="55" t="s">
        <v>42368</v>
      </c>
      <c r="H12574" s="55">
        <v>0</v>
      </c>
    </row>
    <row r="12575" spans="1:8" ht="12.5" customHeight="1">
      <c r="A12575" s="55">
        <v>27923</v>
      </c>
      <c r="B12575" s="55">
        <v>8</v>
      </c>
      <c r="C12575" s="55" t="s">
        <v>42369</v>
      </c>
      <c r="D12575" s="55" t="s">
        <v>4649</v>
      </c>
      <c r="E12575" s="55" t="s">
        <v>42370</v>
      </c>
      <c r="F12575" s="55" t="s">
        <v>4651</v>
      </c>
      <c r="G12575" s="55" t="s">
        <v>42371</v>
      </c>
      <c r="H12575" s="55">
        <v>0</v>
      </c>
    </row>
    <row r="12576" spans="1:8" ht="12.5" customHeight="1">
      <c r="A12576" s="55">
        <v>28538</v>
      </c>
      <c r="B12576" s="55">
        <v>8</v>
      </c>
      <c r="C12576" s="55" t="s">
        <v>42372</v>
      </c>
      <c r="D12576" s="55" t="s">
        <v>4649</v>
      </c>
      <c r="E12576" s="55" t="s">
        <v>42373</v>
      </c>
      <c r="F12576" s="55" t="s">
        <v>4651</v>
      </c>
      <c r="G12576" s="55" t="s">
        <v>42374</v>
      </c>
      <c r="H12576" s="55">
        <v>0</v>
      </c>
    </row>
    <row r="12577" spans="1:8" ht="12.5" customHeight="1">
      <c r="A12577" s="55">
        <v>29365</v>
      </c>
      <c r="B12577" s="55">
        <v>8</v>
      </c>
      <c r="C12577" s="55" t="s">
        <v>42375</v>
      </c>
      <c r="D12577" s="55" t="s">
        <v>4649</v>
      </c>
      <c r="E12577" s="55" t="s">
        <v>42376</v>
      </c>
      <c r="F12577" s="55" t="s">
        <v>4651</v>
      </c>
      <c r="G12577" s="55" t="s">
        <v>42377</v>
      </c>
      <c r="H12577" s="55">
        <v>0</v>
      </c>
    </row>
    <row r="12578" spans="1:8" ht="12.5" customHeight="1">
      <c r="A12578" s="55">
        <v>29449</v>
      </c>
      <c r="B12578" s="55">
        <v>8</v>
      </c>
      <c r="C12578" s="55" t="s">
        <v>42378</v>
      </c>
      <c r="D12578" s="55" t="s">
        <v>4649</v>
      </c>
      <c r="E12578" s="55" t="s">
        <v>42379</v>
      </c>
      <c r="F12578" s="55" t="s">
        <v>4651</v>
      </c>
      <c r="G12578" s="55" t="s">
        <v>42380</v>
      </c>
      <c r="H12578" s="55">
        <v>0</v>
      </c>
    </row>
    <row r="12579" spans="1:8" ht="12.5" customHeight="1">
      <c r="A12579" s="55">
        <v>12129</v>
      </c>
      <c r="B12579" s="55">
        <v>8</v>
      </c>
      <c r="C12579" s="55" t="s">
        <v>42381</v>
      </c>
      <c r="D12579" s="55" t="s">
        <v>4649</v>
      </c>
      <c r="E12579" s="55" t="s">
        <v>42382</v>
      </c>
      <c r="F12579" s="55" t="s">
        <v>4651</v>
      </c>
      <c r="G12579" s="55" t="s">
        <v>42383</v>
      </c>
      <c r="H12579" s="55">
        <v>0</v>
      </c>
    </row>
    <row r="12580" spans="1:8" ht="12.5" customHeight="1">
      <c r="A12580" s="55">
        <v>12226</v>
      </c>
      <c r="B12580" s="55">
        <v>8</v>
      </c>
      <c r="C12580" s="55" t="s">
        <v>42384</v>
      </c>
      <c r="D12580" s="55" t="s">
        <v>4649</v>
      </c>
      <c r="E12580" s="55" t="s">
        <v>42385</v>
      </c>
      <c r="F12580" s="55" t="s">
        <v>4651</v>
      </c>
      <c r="G12580" s="55" t="s">
        <v>42386</v>
      </c>
      <c r="H12580" s="55">
        <v>0</v>
      </c>
    </row>
    <row r="12581" spans="1:8" ht="12.5" customHeight="1">
      <c r="A12581" s="55">
        <v>12399</v>
      </c>
      <c r="B12581" s="55">
        <v>8</v>
      </c>
      <c r="C12581" s="55" t="s">
        <v>42387</v>
      </c>
      <c r="D12581" s="55" t="s">
        <v>4649</v>
      </c>
      <c r="E12581" s="55" t="s">
        <v>42388</v>
      </c>
      <c r="F12581" s="55" t="s">
        <v>4651</v>
      </c>
      <c r="G12581" s="55" t="s">
        <v>42389</v>
      </c>
      <c r="H12581" s="55">
        <v>0</v>
      </c>
    </row>
    <row r="12582" spans="1:8" ht="12.5" customHeight="1">
      <c r="A12582" s="55">
        <v>12462</v>
      </c>
      <c r="B12582" s="55">
        <v>8</v>
      </c>
      <c r="C12582" s="55" t="s">
        <v>42390</v>
      </c>
      <c r="D12582" s="55" t="s">
        <v>4649</v>
      </c>
      <c r="E12582" s="55" t="s">
        <v>42391</v>
      </c>
      <c r="F12582" s="55" t="s">
        <v>4651</v>
      </c>
      <c r="G12582" s="55" t="s">
        <v>42392</v>
      </c>
      <c r="H12582" s="55">
        <v>0</v>
      </c>
    </row>
    <row r="12583" spans="1:8" ht="12.5" customHeight="1">
      <c r="A12583" s="55">
        <v>12556</v>
      </c>
      <c r="B12583" s="55">
        <v>8</v>
      </c>
      <c r="C12583" s="55" t="s">
        <v>42393</v>
      </c>
      <c r="D12583" s="55" t="s">
        <v>4649</v>
      </c>
      <c r="E12583" s="55" t="s">
        <v>42394</v>
      </c>
      <c r="F12583" s="55" t="s">
        <v>4651</v>
      </c>
      <c r="G12583" s="55" t="s">
        <v>42395</v>
      </c>
      <c r="H12583" s="55">
        <v>0</v>
      </c>
    </row>
    <row r="12584" spans="1:8" ht="12.5" customHeight="1">
      <c r="A12584" s="55">
        <v>12826</v>
      </c>
      <c r="B12584" s="55">
        <v>8</v>
      </c>
      <c r="C12584" s="55" t="s">
        <v>42396</v>
      </c>
      <c r="D12584" s="55" t="s">
        <v>4649</v>
      </c>
      <c r="E12584" s="55" t="s">
        <v>42397</v>
      </c>
      <c r="F12584" s="55" t="s">
        <v>4651</v>
      </c>
      <c r="G12584" s="55" t="s">
        <v>42398</v>
      </c>
      <c r="H12584" s="55">
        <v>0</v>
      </c>
    </row>
    <row r="12585" spans="1:8" ht="12.5" customHeight="1">
      <c r="A12585" s="55">
        <v>13264</v>
      </c>
      <c r="B12585" s="55">
        <v>8</v>
      </c>
      <c r="C12585" s="55" t="s">
        <v>42399</v>
      </c>
      <c r="D12585" s="55" t="s">
        <v>4649</v>
      </c>
      <c r="E12585" s="55" t="s">
        <v>42400</v>
      </c>
      <c r="F12585" s="55" t="s">
        <v>4651</v>
      </c>
      <c r="G12585" s="55" t="s">
        <v>42401</v>
      </c>
      <c r="H12585" s="55">
        <v>0</v>
      </c>
    </row>
    <row r="12586" spans="1:8" ht="12.5" customHeight="1">
      <c r="A12586" s="55">
        <v>13698</v>
      </c>
      <c r="B12586" s="55">
        <v>8</v>
      </c>
      <c r="C12586" s="55" t="s">
        <v>42402</v>
      </c>
      <c r="D12586" s="55" t="s">
        <v>4649</v>
      </c>
      <c r="E12586" s="55" t="s">
        <v>42403</v>
      </c>
      <c r="F12586" s="55" t="s">
        <v>4651</v>
      </c>
      <c r="G12586" s="55" t="s">
        <v>42404</v>
      </c>
      <c r="H12586" s="55">
        <v>0</v>
      </c>
    </row>
    <row r="12587" spans="1:8" ht="12.5" customHeight="1">
      <c r="A12587" s="55">
        <v>13822</v>
      </c>
      <c r="B12587" s="55">
        <v>8</v>
      </c>
      <c r="C12587" s="55" t="s">
        <v>42405</v>
      </c>
      <c r="D12587" s="55" t="s">
        <v>4649</v>
      </c>
      <c r="E12587" s="55" t="s">
        <v>42406</v>
      </c>
      <c r="F12587" s="55" t="s">
        <v>4651</v>
      </c>
      <c r="G12587" s="55" t="s">
        <v>42407</v>
      </c>
      <c r="H12587" s="55">
        <v>0</v>
      </c>
    </row>
    <row r="12588" spans="1:8" ht="12.5" customHeight="1">
      <c r="A12588" s="55">
        <v>14138</v>
      </c>
      <c r="B12588" s="55">
        <v>8</v>
      </c>
      <c r="C12588" s="55" t="s">
        <v>42408</v>
      </c>
      <c r="D12588" s="55" t="s">
        <v>4649</v>
      </c>
      <c r="E12588" s="55" t="s">
        <v>42409</v>
      </c>
      <c r="F12588" s="55" t="s">
        <v>4651</v>
      </c>
      <c r="G12588" s="55" t="s">
        <v>42410</v>
      </c>
      <c r="H12588" s="55">
        <v>0</v>
      </c>
    </row>
    <row r="12589" spans="1:8" ht="12.5" customHeight="1">
      <c r="A12589" s="55">
        <v>14174</v>
      </c>
      <c r="B12589" s="55">
        <v>8</v>
      </c>
      <c r="C12589" s="55" t="s">
        <v>42411</v>
      </c>
      <c r="D12589" s="55" t="s">
        <v>4649</v>
      </c>
      <c r="E12589" s="55" t="s">
        <v>42412</v>
      </c>
      <c r="F12589" s="55" t="s">
        <v>4651</v>
      </c>
      <c r="G12589" s="55" t="s">
        <v>42413</v>
      </c>
      <c r="H12589" s="55">
        <v>0</v>
      </c>
    </row>
    <row r="12590" spans="1:8" ht="12.5" customHeight="1">
      <c r="A12590" s="55">
        <v>14707</v>
      </c>
      <c r="B12590" s="55">
        <v>8</v>
      </c>
      <c r="C12590" s="55" t="s">
        <v>42414</v>
      </c>
      <c r="D12590" s="55" t="s">
        <v>4649</v>
      </c>
      <c r="E12590" s="55" t="s">
        <v>42415</v>
      </c>
      <c r="F12590" s="55" t="s">
        <v>4651</v>
      </c>
      <c r="G12590" s="55" t="s">
        <v>42416</v>
      </c>
      <c r="H12590" s="55">
        <v>0</v>
      </c>
    </row>
    <row r="12591" spans="1:8" ht="12.5" customHeight="1">
      <c r="A12591" s="55">
        <v>14844</v>
      </c>
      <c r="B12591" s="55">
        <v>8</v>
      </c>
      <c r="C12591" s="55" t="s">
        <v>42417</v>
      </c>
      <c r="D12591" s="55" t="s">
        <v>4649</v>
      </c>
      <c r="E12591" s="55" t="s">
        <v>42418</v>
      </c>
      <c r="F12591" s="55" t="s">
        <v>4651</v>
      </c>
      <c r="G12591" s="55" t="s">
        <v>42419</v>
      </c>
      <c r="H12591" s="55">
        <v>0</v>
      </c>
    </row>
    <row r="12592" spans="1:8" ht="12.5" customHeight="1">
      <c r="A12592" s="55">
        <v>14978</v>
      </c>
      <c r="B12592" s="55">
        <v>8</v>
      </c>
      <c r="C12592" s="55" t="s">
        <v>42420</v>
      </c>
      <c r="D12592" s="55" t="s">
        <v>4649</v>
      </c>
      <c r="E12592" s="55" t="s">
        <v>42421</v>
      </c>
      <c r="F12592" s="55" t="s">
        <v>4651</v>
      </c>
      <c r="G12592" s="55" t="s">
        <v>42422</v>
      </c>
      <c r="H12592" s="55">
        <v>0</v>
      </c>
    </row>
    <row r="12593" spans="1:8" ht="12.5" customHeight="1">
      <c r="A12593" s="55">
        <v>15105</v>
      </c>
      <c r="B12593" s="55">
        <v>8</v>
      </c>
      <c r="C12593" s="55" t="s">
        <v>42423</v>
      </c>
      <c r="D12593" s="55" t="s">
        <v>4649</v>
      </c>
      <c r="E12593" s="55" t="s">
        <v>42424</v>
      </c>
      <c r="F12593" s="55" t="s">
        <v>4651</v>
      </c>
      <c r="G12593" s="55" t="s">
        <v>42425</v>
      </c>
      <c r="H12593" s="55">
        <v>0</v>
      </c>
    </row>
    <row r="12594" spans="1:8" ht="12.5" customHeight="1">
      <c r="A12594" s="55">
        <v>15674</v>
      </c>
      <c r="B12594" s="55">
        <v>8</v>
      </c>
      <c r="C12594" s="55" t="s">
        <v>42426</v>
      </c>
      <c r="D12594" s="55" t="s">
        <v>4649</v>
      </c>
      <c r="E12594" s="55" t="s">
        <v>42427</v>
      </c>
      <c r="F12594" s="55" t="s">
        <v>4651</v>
      </c>
      <c r="G12594" s="55" t="s">
        <v>42428</v>
      </c>
      <c r="H12594" s="55">
        <v>0</v>
      </c>
    </row>
    <row r="12595" spans="1:8" ht="12.5" customHeight="1">
      <c r="A12595" s="55">
        <v>16290</v>
      </c>
      <c r="B12595" s="55">
        <v>8</v>
      </c>
      <c r="C12595" s="55" t="s">
        <v>42429</v>
      </c>
      <c r="D12595" s="55" t="s">
        <v>4649</v>
      </c>
      <c r="E12595" s="55" t="s">
        <v>42430</v>
      </c>
      <c r="F12595" s="55" t="s">
        <v>4651</v>
      </c>
      <c r="G12595" s="55" t="s">
        <v>42431</v>
      </c>
      <c r="H12595" s="55">
        <v>0</v>
      </c>
    </row>
    <row r="12596" spans="1:8" ht="12.5" customHeight="1">
      <c r="A12596" s="55">
        <v>16313</v>
      </c>
      <c r="B12596" s="55">
        <v>8</v>
      </c>
      <c r="C12596" s="55" t="s">
        <v>42432</v>
      </c>
      <c r="D12596" s="55" t="s">
        <v>4649</v>
      </c>
      <c r="E12596" s="55" t="s">
        <v>42433</v>
      </c>
      <c r="F12596" s="55" t="s">
        <v>4651</v>
      </c>
      <c r="G12596" s="55" t="s">
        <v>42434</v>
      </c>
      <c r="H12596" s="55">
        <v>0</v>
      </c>
    </row>
    <row r="12597" spans="1:8" ht="12.5" customHeight="1">
      <c r="A12597" s="55">
        <v>17825</v>
      </c>
      <c r="B12597" s="55">
        <v>8</v>
      </c>
      <c r="C12597" s="55" t="s">
        <v>42435</v>
      </c>
      <c r="D12597" s="55" t="s">
        <v>4649</v>
      </c>
      <c r="E12597" s="55" t="s">
        <v>42436</v>
      </c>
      <c r="F12597" s="55" t="s">
        <v>4651</v>
      </c>
      <c r="G12597" s="55" t="s">
        <v>42437</v>
      </c>
      <c r="H12597" s="55">
        <v>0</v>
      </c>
    </row>
    <row r="12598" spans="1:8" ht="12.5" customHeight="1">
      <c r="A12598" s="55">
        <v>17993</v>
      </c>
      <c r="B12598" s="55">
        <v>8</v>
      </c>
      <c r="C12598" s="55" t="s">
        <v>42438</v>
      </c>
      <c r="D12598" s="55" t="s">
        <v>4649</v>
      </c>
      <c r="E12598" s="55" t="s">
        <v>42439</v>
      </c>
      <c r="F12598" s="55" t="s">
        <v>4651</v>
      </c>
      <c r="G12598" s="55" t="s">
        <v>42440</v>
      </c>
      <c r="H12598" s="55">
        <v>0</v>
      </c>
    </row>
    <row r="12599" spans="1:8" ht="12.5" customHeight="1">
      <c r="A12599" s="55">
        <v>18029</v>
      </c>
      <c r="B12599" s="55">
        <v>8</v>
      </c>
      <c r="C12599" s="55" t="s">
        <v>42441</v>
      </c>
      <c r="D12599" s="55" t="s">
        <v>4649</v>
      </c>
      <c r="E12599" s="55" t="s">
        <v>42442</v>
      </c>
      <c r="F12599" s="55" t="s">
        <v>4651</v>
      </c>
      <c r="G12599" s="55" t="s">
        <v>42443</v>
      </c>
      <c r="H12599" s="55">
        <v>0</v>
      </c>
    </row>
    <row r="12600" spans="1:8" ht="12.5" customHeight="1">
      <c r="A12600" s="55">
        <v>18140</v>
      </c>
      <c r="B12600" s="55">
        <v>8</v>
      </c>
      <c r="C12600" s="55" t="s">
        <v>42444</v>
      </c>
      <c r="D12600" s="55" t="s">
        <v>4649</v>
      </c>
      <c r="E12600" s="55" t="s">
        <v>42445</v>
      </c>
      <c r="F12600" s="55" t="s">
        <v>4651</v>
      </c>
      <c r="G12600" s="55" t="s">
        <v>42446</v>
      </c>
      <c r="H12600" s="55">
        <v>0</v>
      </c>
    </row>
    <row r="12601" spans="1:8" ht="12.5" customHeight="1">
      <c r="A12601" s="55">
        <v>18169</v>
      </c>
      <c r="B12601" s="55">
        <v>8</v>
      </c>
      <c r="C12601" s="55" t="s">
        <v>42447</v>
      </c>
      <c r="D12601" s="55" t="s">
        <v>4649</v>
      </c>
      <c r="E12601" s="55" t="s">
        <v>42448</v>
      </c>
      <c r="F12601" s="55" t="s">
        <v>4651</v>
      </c>
      <c r="G12601" s="55" t="s">
        <v>42449</v>
      </c>
      <c r="H12601" s="55">
        <v>0</v>
      </c>
    </row>
    <row r="12602" spans="1:8" ht="12.5" customHeight="1">
      <c r="A12602" s="55">
        <v>18185</v>
      </c>
      <c r="B12602" s="55">
        <v>8</v>
      </c>
      <c r="C12602" s="55" t="s">
        <v>42450</v>
      </c>
      <c r="D12602" s="55" t="s">
        <v>4649</v>
      </c>
      <c r="E12602" s="55" t="s">
        <v>42451</v>
      </c>
      <c r="F12602" s="55" t="s">
        <v>4651</v>
      </c>
      <c r="G12602" s="55" t="s">
        <v>42452</v>
      </c>
      <c r="H12602" s="55">
        <v>0</v>
      </c>
    </row>
    <row r="12603" spans="1:8" ht="12.5" customHeight="1">
      <c r="A12603" s="55">
        <v>19332</v>
      </c>
      <c r="B12603" s="55">
        <v>8</v>
      </c>
      <c r="C12603" s="55" t="s">
        <v>42453</v>
      </c>
      <c r="D12603" s="55" t="s">
        <v>4649</v>
      </c>
      <c r="E12603" s="55" t="s">
        <v>42454</v>
      </c>
      <c r="F12603" s="55" t="s">
        <v>4651</v>
      </c>
      <c r="G12603" s="55" t="s">
        <v>42455</v>
      </c>
      <c r="H12603" s="55">
        <v>0</v>
      </c>
    </row>
    <row r="12604" spans="1:8" ht="12.5" customHeight="1">
      <c r="A12604" s="55">
        <v>20958</v>
      </c>
      <c r="B12604" s="55">
        <v>8</v>
      </c>
      <c r="C12604" s="55" t="s">
        <v>42456</v>
      </c>
      <c r="D12604" s="55" t="s">
        <v>4649</v>
      </c>
      <c r="E12604" s="55" t="s">
        <v>42457</v>
      </c>
      <c r="F12604" s="55" t="s">
        <v>4651</v>
      </c>
      <c r="G12604" s="55" t="s">
        <v>42458</v>
      </c>
      <c r="H12604" s="55">
        <v>0</v>
      </c>
    </row>
    <row r="12605" spans="1:8" ht="12.5" customHeight="1">
      <c r="A12605" s="55">
        <v>20967</v>
      </c>
      <c r="B12605" s="55">
        <v>8</v>
      </c>
      <c r="C12605" s="55" t="s">
        <v>42459</v>
      </c>
      <c r="D12605" s="55" t="s">
        <v>4649</v>
      </c>
      <c r="E12605" s="55" t="s">
        <v>42460</v>
      </c>
      <c r="F12605" s="55" t="s">
        <v>4651</v>
      </c>
      <c r="G12605" s="55" t="s">
        <v>42461</v>
      </c>
      <c r="H12605" s="55">
        <v>0</v>
      </c>
    </row>
    <row r="12606" spans="1:8" ht="12.5" customHeight="1">
      <c r="A12606" s="55">
        <v>22473</v>
      </c>
      <c r="B12606" s="55">
        <v>8</v>
      </c>
      <c r="C12606" s="55" t="s">
        <v>42462</v>
      </c>
      <c r="D12606" s="55" t="s">
        <v>4649</v>
      </c>
      <c r="E12606" s="55" t="s">
        <v>42463</v>
      </c>
      <c r="F12606" s="55" t="s">
        <v>4651</v>
      </c>
      <c r="G12606" s="55" t="s">
        <v>42464</v>
      </c>
      <c r="H12606" s="55">
        <v>0</v>
      </c>
    </row>
    <row r="12607" spans="1:8" ht="12.5" customHeight="1">
      <c r="A12607" s="55">
        <v>22479</v>
      </c>
      <c r="B12607" s="55">
        <v>8</v>
      </c>
      <c r="C12607" s="55" t="s">
        <v>42465</v>
      </c>
      <c r="D12607" s="55" t="s">
        <v>4649</v>
      </c>
      <c r="E12607" s="55" t="s">
        <v>42466</v>
      </c>
      <c r="F12607" s="55" t="s">
        <v>4651</v>
      </c>
      <c r="G12607" s="55" t="s">
        <v>42467</v>
      </c>
      <c r="H12607" s="55">
        <v>0</v>
      </c>
    </row>
    <row r="12608" spans="1:8" ht="12.5" customHeight="1">
      <c r="A12608" s="55">
        <v>22591</v>
      </c>
      <c r="B12608" s="55">
        <v>8</v>
      </c>
      <c r="C12608" s="55" t="s">
        <v>42468</v>
      </c>
      <c r="D12608" s="55" t="s">
        <v>4649</v>
      </c>
      <c r="E12608" s="55" t="s">
        <v>42469</v>
      </c>
      <c r="F12608" s="55" t="s">
        <v>4651</v>
      </c>
      <c r="G12608" s="55" t="s">
        <v>42470</v>
      </c>
      <c r="H12608" s="55">
        <v>0</v>
      </c>
    </row>
    <row r="12609" spans="1:8" ht="12.5" customHeight="1">
      <c r="A12609" s="55">
        <v>23956</v>
      </c>
      <c r="B12609" s="55">
        <v>8</v>
      </c>
      <c r="C12609" s="55" t="s">
        <v>42471</v>
      </c>
      <c r="D12609" s="55" t="s">
        <v>4649</v>
      </c>
      <c r="E12609" s="55" t="s">
        <v>42472</v>
      </c>
      <c r="F12609" s="55" t="s">
        <v>4651</v>
      </c>
      <c r="G12609" s="55" t="s">
        <v>42473</v>
      </c>
      <c r="H12609" s="55">
        <v>0</v>
      </c>
    </row>
    <row r="12610" spans="1:8" ht="12.5" customHeight="1">
      <c r="A12610" s="55">
        <v>24052</v>
      </c>
      <c r="B12610" s="55">
        <v>8</v>
      </c>
      <c r="C12610" s="55" t="s">
        <v>42474</v>
      </c>
      <c r="D12610" s="55" t="s">
        <v>4649</v>
      </c>
      <c r="E12610" s="55" t="s">
        <v>42475</v>
      </c>
      <c r="F12610" s="55" t="s">
        <v>4651</v>
      </c>
      <c r="G12610" s="55" t="s">
        <v>42476</v>
      </c>
      <c r="H12610" s="55">
        <v>0</v>
      </c>
    </row>
    <row r="12611" spans="1:8" ht="12.5" customHeight="1">
      <c r="A12611" s="55">
        <v>25509</v>
      </c>
      <c r="B12611" s="55">
        <v>8</v>
      </c>
      <c r="C12611" s="55" t="s">
        <v>42477</v>
      </c>
      <c r="D12611" s="55" t="s">
        <v>4649</v>
      </c>
      <c r="E12611" s="55" t="s">
        <v>42478</v>
      </c>
      <c r="F12611" s="55" t="s">
        <v>4651</v>
      </c>
      <c r="G12611" s="55" t="s">
        <v>42479</v>
      </c>
      <c r="H12611" s="55">
        <v>0</v>
      </c>
    </row>
    <row r="12612" spans="1:8" ht="12.5" customHeight="1">
      <c r="A12612" s="55">
        <v>25795</v>
      </c>
      <c r="B12612" s="55">
        <v>8</v>
      </c>
      <c r="C12612" s="55" t="s">
        <v>42480</v>
      </c>
      <c r="D12612" s="55" t="s">
        <v>4649</v>
      </c>
      <c r="E12612" s="55" t="s">
        <v>42481</v>
      </c>
      <c r="F12612" s="55" t="s">
        <v>4651</v>
      </c>
      <c r="G12612" s="55" t="s">
        <v>42482</v>
      </c>
      <c r="H12612" s="55">
        <v>0</v>
      </c>
    </row>
    <row r="12613" spans="1:8" ht="12.5" customHeight="1">
      <c r="A12613" s="55">
        <v>26847</v>
      </c>
      <c r="B12613" s="55">
        <v>8</v>
      </c>
      <c r="C12613" s="55" t="s">
        <v>42483</v>
      </c>
      <c r="D12613" s="55" t="s">
        <v>4649</v>
      </c>
      <c r="E12613" s="55" t="s">
        <v>42484</v>
      </c>
      <c r="F12613" s="55" t="s">
        <v>4651</v>
      </c>
      <c r="G12613" s="55" t="s">
        <v>42485</v>
      </c>
      <c r="H12613" s="55">
        <v>0</v>
      </c>
    </row>
    <row r="12614" spans="1:8" ht="12.5" customHeight="1">
      <c r="A12614" s="55">
        <v>26862</v>
      </c>
      <c r="B12614" s="55">
        <v>8</v>
      </c>
      <c r="C12614" s="55" t="s">
        <v>42486</v>
      </c>
      <c r="D12614" s="55" t="s">
        <v>4649</v>
      </c>
      <c r="E12614" s="55" t="s">
        <v>42487</v>
      </c>
      <c r="F12614" s="55" t="s">
        <v>4651</v>
      </c>
      <c r="G12614" s="55" t="s">
        <v>42488</v>
      </c>
      <c r="H12614" s="55">
        <v>0</v>
      </c>
    </row>
    <row r="12615" spans="1:8" ht="12.5" customHeight="1">
      <c r="A12615" s="55">
        <v>26912</v>
      </c>
      <c r="B12615" s="55">
        <v>8</v>
      </c>
      <c r="C12615" s="55" t="s">
        <v>42489</v>
      </c>
      <c r="D12615" s="55" t="s">
        <v>4649</v>
      </c>
      <c r="E12615" s="55" t="s">
        <v>42490</v>
      </c>
      <c r="F12615" s="55" t="s">
        <v>4651</v>
      </c>
      <c r="G12615" s="55" t="s">
        <v>42491</v>
      </c>
      <c r="H12615" s="55">
        <v>0</v>
      </c>
    </row>
    <row r="12616" spans="1:8" ht="12.5" customHeight="1">
      <c r="A12616" s="55">
        <v>26936</v>
      </c>
      <c r="B12616" s="55">
        <v>8</v>
      </c>
      <c r="C12616" s="55" t="s">
        <v>42492</v>
      </c>
      <c r="D12616" s="55" t="s">
        <v>4649</v>
      </c>
      <c r="E12616" s="55" t="s">
        <v>42493</v>
      </c>
      <c r="F12616" s="55" t="s">
        <v>4651</v>
      </c>
      <c r="G12616" s="55" t="s">
        <v>42494</v>
      </c>
      <c r="H12616" s="55">
        <v>0</v>
      </c>
    </row>
    <row r="12617" spans="1:8" ht="12.5" customHeight="1">
      <c r="A12617" s="55">
        <v>27178</v>
      </c>
      <c r="B12617" s="55">
        <v>8</v>
      </c>
      <c r="C12617" s="55" t="s">
        <v>42495</v>
      </c>
      <c r="D12617" s="55" t="s">
        <v>4649</v>
      </c>
      <c r="E12617" s="55" t="s">
        <v>42496</v>
      </c>
      <c r="F12617" s="55" t="s">
        <v>4651</v>
      </c>
      <c r="G12617" s="55" t="s">
        <v>42497</v>
      </c>
      <c r="H12617" s="55">
        <v>0</v>
      </c>
    </row>
    <row r="12618" spans="1:8" ht="12.5" customHeight="1">
      <c r="A12618" s="55">
        <v>27777</v>
      </c>
      <c r="B12618" s="55">
        <v>8</v>
      </c>
      <c r="C12618" s="55" t="s">
        <v>42498</v>
      </c>
      <c r="D12618" s="55" t="s">
        <v>4649</v>
      </c>
      <c r="E12618" s="55" t="s">
        <v>42499</v>
      </c>
      <c r="F12618" s="55" t="s">
        <v>4651</v>
      </c>
      <c r="G12618" s="55" t="s">
        <v>42500</v>
      </c>
      <c r="H12618" s="55">
        <v>0</v>
      </c>
    </row>
    <row r="12619" spans="1:8" ht="12.5" customHeight="1">
      <c r="A12619" s="55">
        <v>27792</v>
      </c>
      <c r="B12619" s="55">
        <v>8</v>
      </c>
      <c r="C12619" s="55" t="s">
        <v>42501</v>
      </c>
      <c r="D12619" s="55" t="s">
        <v>4649</v>
      </c>
      <c r="E12619" s="55" t="s">
        <v>42502</v>
      </c>
      <c r="F12619" s="55" t="s">
        <v>4651</v>
      </c>
      <c r="G12619" s="55" t="s">
        <v>42503</v>
      </c>
      <c r="H12619" s="55">
        <v>0</v>
      </c>
    </row>
    <row r="12620" spans="1:8" ht="12.5" customHeight="1">
      <c r="A12620" s="55">
        <v>27797</v>
      </c>
      <c r="B12620" s="55">
        <v>8</v>
      </c>
      <c r="C12620" s="55" t="s">
        <v>42504</v>
      </c>
      <c r="D12620" s="55" t="s">
        <v>4649</v>
      </c>
      <c r="E12620" s="55" t="s">
        <v>42505</v>
      </c>
      <c r="F12620" s="55" t="s">
        <v>4651</v>
      </c>
      <c r="G12620" s="55" t="s">
        <v>42506</v>
      </c>
      <c r="H12620" s="55">
        <v>0</v>
      </c>
    </row>
    <row r="12621" spans="1:8" ht="12.5" customHeight="1">
      <c r="A12621" s="55">
        <v>27825</v>
      </c>
      <c r="B12621" s="55">
        <v>8</v>
      </c>
      <c r="C12621" s="55" t="s">
        <v>42507</v>
      </c>
      <c r="D12621" s="55" t="s">
        <v>4649</v>
      </c>
      <c r="E12621" s="55" t="s">
        <v>42508</v>
      </c>
      <c r="F12621" s="55" t="s">
        <v>4651</v>
      </c>
      <c r="G12621" s="55" t="s">
        <v>42509</v>
      </c>
      <c r="H12621" s="55">
        <v>0</v>
      </c>
    </row>
    <row r="12622" spans="1:8" ht="12.5" customHeight="1">
      <c r="A12622" s="55">
        <v>28684</v>
      </c>
      <c r="B12622" s="55">
        <v>8</v>
      </c>
      <c r="C12622" s="55" t="s">
        <v>42510</v>
      </c>
      <c r="D12622" s="55" t="s">
        <v>4649</v>
      </c>
      <c r="E12622" s="55" t="s">
        <v>42511</v>
      </c>
      <c r="F12622" s="55" t="s">
        <v>4651</v>
      </c>
      <c r="G12622" s="55" t="s">
        <v>42512</v>
      </c>
      <c r="H12622" s="55">
        <v>0</v>
      </c>
    </row>
    <row r="12623" spans="1:8" ht="12.5" customHeight="1">
      <c r="A12623" s="55">
        <v>28744</v>
      </c>
      <c r="B12623" s="55">
        <v>8</v>
      </c>
      <c r="C12623" s="55" t="s">
        <v>42513</v>
      </c>
      <c r="D12623" s="55" t="s">
        <v>4649</v>
      </c>
      <c r="E12623" s="55" t="s">
        <v>42514</v>
      </c>
      <c r="F12623" s="55" t="s">
        <v>4651</v>
      </c>
      <c r="G12623" s="55" t="s">
        <v>42515</v>
      </c>
      <c r="H12623" s="55">
        <v>0</v>
      </c>
    </row>
    <row r="12624" spans="1:8" ht="12.5" customHeight="1">
      <c r="A12624" s="55">
        <v>11246</v>
      </c>
      <c r="B12624" s="55">
        <v>8</v>
      </c>
      <c r="C12624" s="55" t="s">
        <v>42516</v>
      </c>
      <c r="D12624" s="55" t="s">
        <v>4649</v>
      </c>
      <c r="E12624" s="55" t="s">
        <v>42517</v>
      </c>
      <c r="F12624" s="55" t="s">
        <v>4651</v>
      </c>
      <c r="G12624" s="55" t="s">
        <v>42518</v>
      </c>
      <c r="H12624" s="55">
        <v>0</v>
      </c>
    </row>
    <row r="12625" spans="1:8" ht="12.5" customHeight="1">
      <c r="A12625" s="55">
        <v>12616</v>
      </c>
      <c r="B12625" s="55">
        <v>8</v>
      </c>
      <c r="C12625" s="55" t="s">
        <v>42519</v>
      </c>
      <c r="D12625" s="55" t="s">
        <v>4649</v>
      </c>
      <c r="E12625" s="55" t="s">
        <v>42520</v>
      </c>
      <c r="F12625" s="55" t="s">
        <v>4651</v>
      </c>
      <c r="G12625" s="55" t="s">
        <v>42521</v>
      </c>
      <c r="H12625" s="55">
        <v>0</v>
      </c>
    </row>
    <row r="12626" spans="1:8" ht="12.5" customHeight="1">
      <c r="A12626" s="55">
        <v>12852</v>
      </c>
      <c r="B12626" s="55">
        <v>8</v>
      </c>
      <c r="C12626" s="55" t="s">
        <v>42522</v>
      </c>
      <c r="D12626" s="55" t="s">
        <v>4649</v>
      </c>
      <c r="E12626" s="55" t="s">
        <v>42523</v>
      </c>
      <c r="F12626" s="55" t="s">
        <v>4651</v>
      </c>
      <c r="G12626" s="55" t="s">
        <v>42524</v>
      </c>
      <c r="H12626" s="55">
        <v>0</v>
      </c>
    </row>
    <row r="12627" spans="1:8" ht="12.5" customHeight="1">
      <c r="A12627" s="55">
        <v>13767</v>
      </c>
      <c r="B12627" s="55">
        <v>8</v>
      </c>
      <c r="C12627" s="55" t="s">
        <v>42525</v>
      </c>
      <c r="D12627" s="55" t="s">
        <v>4649</v>
      </c>
      <c r="E12627" s="55" t="s">
        <v>42526</v>
      </c>
      <c r="F12627" s="55" t="s">
        <v>4651</v>
      </c>
      <c r="G12627" s="55" t="s">
        <v>42527</v>
      </c>
      <c r="H12627" s="55">
        <v>0</v>
      </c>
    </row>
    <row r="12628" spans="1:8" ht="12.5" customHeight="1">
      <c r="A12628" s="55">
        <v>14551</v>
      </c>
      <c r="B12628" s="55">
        <v>8</v>
      </c>
      <c r="C12628" s="55" t="s">
        <v>42528</v>
      </c>
      <c r="D12628" s="55" t="s">
        <v>4649</v>
      </c>
      <c r="E12628" s="55" t="s">
        <v>42529</v>
      </c>
      <c r="F12628" s="55" t="s">
        <v>4651</v>
      </c>
      <c r="G12628" s="55" t="s">
        <v>42530</v>
      </c>
      <c r="H12628" s="55">
        <v>0</v>
      </c>
    </row>
    <row r="12629" spans="1:8" ht="12.5" customHeight="1">
      <c r="A12629" s="55">
        <v>15636</v>
      </c>
      <c r="B12629" s="55">
        <v>8</v>
      </c>
      <c r="C12629" s="55" t="s">
        <v>42531</v>
      </c>
      <c r="D12629" s="55" t="s">
        <v>4649</v>
      </c>
      <c r="E12629" s="55" t="s">
        <v>42532</v>
      </c>
      <c r="F12629" s="55" t="s">
        <v>4651</v>
      </c>
      <c r="G12629" s="55" t="s">
        <v>42533</v>
      </c>
      <c r="H12629" s="55">
        <v>0</v>
      </c>
    </row>
    <row r="12630" spans="1:8" ht="12.5" customHeight="1">
      <c r="A12630" s="55">
        <v>16048</v>
      </c>
      <c r="B12630" s="55">
        <v>8</v>
      </c>
      <c r="C12630" s="55" t="s">
        <v>42534</v>
      </c>
      <c r="D12630" s="55" t="s">
        <v>4649</v>
      </c>
      <c r="E12630" s="55" t="s">
        <v>42535</v>
      </c>
      <c r="F12630" s="55" t="s">
        <v>4651</v>
      </c>
      <c r="G12630" s="55" t="s">
        <v>42536</v>
      </c>
      <c r="H12630" s="55">
        <v>0</v>
      </c>
    </row>
    <row r="12631" spans="1:8" ht="12.5" customHeight="1">
      <c r="A12631" s="55">
        <v>16206</v>
      </c>
      <c r="B12631" s="55">
        <v>8</v>
      </c>
      <c r="C12631" s="55" t="s">
        <v>42537</v>
      </c>
      <c r="D12631" s="55" t="s">
        <v>4649</v>
      </c>
      <c r="E12631" s="55" t="s">
        <v>42538</v>
      </c>
      <c r="F12631" s="55" t="s">
        <v>4651</v>
      </c>
      <c r="G12631" s="55" t="s">
        <v>42539</v>
      </c>
      <c r="H12631" s="55">
        <v>0</v>
      </c>
    </row>
    <row r="12632" spans="1:8" ht="12.5" customHeight="1">
      <c r="A12632" s="55">
        <v>16583</v>
      </c>
      <c r="B12632" s="55">
        <v>8</v>
      </c>
      <c r="C12632" s="55" t="s">
        <v>42540</v>
      </c>
      <c r="D12632" s="55" t="s">
        <v>4649</v>
      </c>
      <c r="E12632" s="55" t="s">
        <v>42541</v>
      </c>
      <c r="F12632" s="55" t="s">
        <v>4651</v>
      </c>
      <c r="G12632" s="55" t="s">
        <v>42542</v>
      </c>
      <c r="H12632" s="55">
        <v>0</v>
      </c>
    </row>
    <row r="12633" spans="1:8" ht="12.5" customHeight="1">
      <c r="A12633" s="55">
        <v>17198</v>
      </c>
      <c r="B12633" s="55">
        <v>8</v>
      </c>
      <c r="C12633" s="55" t="s">
        <v>42543</v>
      </c>
      <c r="D12633" s="55" t="s">
        <v>4649</v>
      </c>
      <c r="E12633" s="55" t="s">
        <v>42544</v>
      </c>
      <c r="F12633" s="55" t="s">
        <v>4651</v>
      </c>
      <c r="G12633" s="55" t="s">
        <v>42545</v>
      </c>
      <c r="H12633" s="55">
        <v>0</v>
      </c>
    </row>
    <row r="12634" spans="1:8" ht="12.5" customHeight="1">
      <c r="A12634" s="55">
        <v>17837</v>
      </c>
      <c r="B12634" s="55">
        <v>8</v>
      </c>
      <c r="C12634" s="55" t="s">
        <v>42546</v>
      </c>
      <c r="D12634" s="55" t="s">
        <v>4649</v>
      </c>
      <c r="E12634" s="55" t="s">
        <v>42547</v>
      </c>
      <c r="F12634" s="55" t="s">
        <v>4651</v>
      </c>
      <c r="G12634" s="55" t="s">
        <v>42548</v>
      </c>
      <c r="H12634" s="55">
        <v>0</v>
      </c>
    </row>
    <row r="12635" spans="1:8" ht="12.5" customHeight="1">
      <c r="A12635" s="55">
        <v>18019</v>
      </c>
      <c r="B12635" s="55">
        <v>8</v>
      </c>
      <c r="C12635" s="55" t="s">
        <v>42549</v>
      </c>
      <c r="D12635" s="55" t="s">
        <v>4649</v>
      </c>
      <c r="E12635" s="55" t="s">
        <v>42550</v>
      </c>
      <c r="F12635" s="55" t="s">
        <v>4651</v>
      </c>
      <c r="G12635" s="55" t="s">
        <v>42551</v>
      </c>
      <c r="H12635" s="55">
        <v>0</v>
      </c>
    </row>
    <row r="12636" spans="1:8" ht="12.5" customHeight="1">
      <c r="A12636" s="55">
        <v>19197</v>
      </c>
      <c r="B12636" s="55">
        <v>8</v>
      </c>
      <c r="C12636" s="55" t="s">
        <v>42552</v>
      </c>
      <c r="D12636" s="55" t="s">
        <v>4649</v>
      </c>
      <c r="E12636" s="55" t="s">
        <v>42553</v>
      </c>
      <c r="F12636" s="55" t="s">
        <v>4651</v>
      </c>
      <c r="G12636" s="55" t="s">
        <v>42554</v>
      </c>
      <c r="H12636" s="55">
        <v>0</v>
      </c>
    </row>
    <row r="12637" spans="1:8" ht="12.5" customHeight="1">
      <c r="A12637" s="55">
        <v>19344</v>
      </c>
      <c r="B12637" s="55">
        <v>8</v>
      </c>
      <c r="C12637" s="55" t="s">
        <v>42555</v>
      </c>
      <c r="D12637" s="55" t="s">
        <v>4649</v>
      </c>
      <c r="E12637" s="55" t="s">
        <v>42556</v>
      </c>
      <c r="F12637" s="55" t="s">
        <v>4651</v>
      </c>
      <c r="G12637" s="55" t="s">
        <v>42557</v>
      </c>
      <c r="H12637" s="55">
        <v>0</v>
      </c>
    </row>
    <row r="12638" spans="1:8" ht="12.5" customHeight="1">
      <c r="A12638" s="55">
        <v>19422</v>
      </c>
      <c r="B12638" s="55">
        <v>8</v>
      </c>
      <c r="C12638" s="55" t="s">
        <v>42558</v>
      </c>
      <c r="D12638" s="55" t="s">
        <v>4649</v>
      </c>
      <c r="E12638" s="55" t="s">
        <v>42559</v>
      </c>
      <c r="F12638" s="55" t="s">
        <v>4651</v>
      </c>
      <c r="G12638" s="55" t="s">
        <v>42560</v>
      </c>
      <c r="H12638" s="55">
        <v>0</v>
      </c>
    </row>
    <row r="12639" spans="1:8" ht="12.5" customHeight="1">
      <c r="A12639" s="55">
        <v>19898</v>
      </c>
      <c r="B12639" s="55">
        <v>8</v>
      </c>
      <c r="C12639" s="55" t="s">
        <v>42561</v>
      </c>
      <c r="D12639" s="55" t="s">
        <v>4649</v>
      </c>
      <c r="E12639" s="55" t="s">
        <v>42562</v>
      </c>
      <c r="F12639" s="55" t="s">
        <v>4651</v>
      </c>
      <c r="G12639" s="55" t="s">
        <v>42563</v>
      </c>
      <c r="H12639" s="55">
        <v>0</v>
      </c>
    </row>
    <row r="12640" spans="1:8" ht="12.5" customHeight="1">
      <c r="A12640" s="55">
        <v>20174</v>
      </c>
      <c r="B12640" s="55">
        <v>8</v>
      </c>
      <c r="C12640" s="55" t="s">
        <v>42564</v>
      </c>
      <c r="D12640" s="55" t="s">
        <v>4649</v>
      </c>
      <c r="E12640" s="55" t="s">
        <v>42565</v>
      </c>
      <c r="F12640" s="55" t="s">
        <v>4651</v>
      </c>
      <c r="G12640" s="55" t="s">
        <v>42566</v>
      </c>
      <c r="H12640" s="55">
        <v>0</v>
      </c>
    </row>
    <row r="12641" spans="1:8" ht="12.5" customHeight="1">
      <c r="A12641" s="55">
        <v>21008</v>
      </c>
      <c r="B12641" s="55">
        <v>8</v>
      </c>
      <c r="C12641" s="55" t="s">
        <v>42567</v>
      </c>
      <c r="D12641" s="55" t="s">
        <v>4649</v>
      </c>
      <c r="E12641" s="55" t="s">
        <v>42568</v>
      </c>
      <c r="F12641" s="55" t="s">
        <v>4651</v>
      </c>
      <c r="G12641" s="55" t="s">
        <v>42569</v>
      </c>
      <c r="H12641" s="55">
        <v>0</v>
      </c>
    </row>
    <row r="12642" spans="1:8" ht="12.5" customHeight="1">
      <c r="A12642" s="55">
        <v>21914</v>
      </c>
      <c r="B12642" s="55">
        <v>8</v>
      </c>
      <c r="C12642" s="55" t="s">
        <v>42570</v>
      </c>
      <c r="D12642" s="55" t="s">
        <v>4649</v>
      </c>
      <c r="E12642" s="55" t="s">
        <v>42571</v>
      </c>
      <c r="F12642" s="55" t="s">
        <v>4651</v>
      </c>
      <c r="G12642" s="55" t="s">
        <v>42572</v>
      </c>
      <c r="H12642" s="55">
        <v>0</v>
      </c>
    </row>
    <row r="12643" spans="1:8" ht="12.5" customHeight="1">
      <c r="A12643" s="55">
        <v>23906</v>
      </c>
      <c r="B12643" s="55">
        <v>8</v>
      </c>
      <c r="C12643" s="55" t="s">
        <v>42573</v>
      </c>
      <c r="D12643" s="55" t="s">
        <v>4649</v>
      </c>
      <c r="E12643" s="55" t="s">
        <v>42574</v>
      </c>
      <c r="F12643" s="55" t="s">
        <v>4651</v>
      </c>
      <c r="G12643" s="55" t="s">
        <v>42575</v>
      </c>
      <c r="H12643" s="55">
        <v>0</v>
      </c>
    </row>
    <row r="12644" spans="1:8" ht="12.5" customHeight="1">
      <c r="A12644" s="55">
        <v>23910</v>
      </c>
      <c r="B12644" s="55">
        <v>8</v>
      </c>
      <c r="C12644" s="55" t="s">
        <v>42576</v>
      </c>
      <c r="D12644" s="55" t="s">
        <v>4649</v>
      </c>
      <c r="E12644" s="55" t="s">
        <v>42577</v>
      </c>
      <c r="F12644" s="55" t="s">
        <v>4651</v>
      </c>
      <c r="G12644" s="55" t="s">
        <v>42578</v>
      </c>
      <c r="H12644" s="55">
        <v>0</v>
      </c>
    </row>
    <row r="12645" spans="1:8" ht="12.5" customHeight="1">
      <c r="A12645" s="55">
        <v>23942</v>
      </c>
      <c r="B12645" s="55">
        <v>8</v>
      </c>
      <c r="C12645" s="55" t="s">
        <v>42579</v>
      </c>
      <c r="D12645" s="55" t="s">
        <v>4649</v>
      </c>
      <c r="E12645" s="55" t="s">
        <v>42580</v>
      </c>
      <c r="F12645" s="55" t="s">
        <v>4651</v>
      </c>
      <c r="G12645" s="55" t="s">
        <v>42581</v>
      </c>
      <c r="H12645" s="55">
        <v>0</v>
      </c>
    </row>
    <row r="12646" spans="1:8" ht="12.5" customHeight="1">
      <c r="A12646" s="55">
        <v>24148</v>
      </c>
      <c r="B12646" s="55">
        <v>8</v>
      </c>
      <c r="C12646" s="55" t="s">
        <v>42582</v>
      </c>
      <c r="D12646" s="55" t="s">
        <v>4649</v>
      </c>
      <c r="E12646" s="55" t="s">
        <v>42583</v>
      </c>
      <c r="F12646" s="55" t="s">
        <v>4651</v>
      </c>
      <c r="G12646" s="55" t="s">
        <v>42584</v>
      </c>
      <c r="H12646" s="55">
        <v>0</v>
      </c>
    </row>
    <row r="12647" spans="1:8" ht="12.5" customHeight="1">
      <c r="A12647" s="55">
        <v>25678</v>
      </c>
      <c r="B12647" s="55">
        <v>8</v>
      </c>
      <c r="C12647" s="55" t="s">
        <v>42585</v>
      </c>
      <c r="D12647" s="55" t="s">
        <v>4649</v>
      </c>
      <c r="E12647" s="55" t="s">
        <v>42586</v>
      </c>
      <c r="F12647" s="55" t="s">
        <v>4651</v>
      </c>
      <c r="G12647" s="55" t="s">
        <v>42587</v>
      </c>
      <c r="H12647" s="55">
        <v>0</v>
      </c>
    </row>
    <row r="12648" spans="1:8" ht="12.5" customHeight="1">
      <c r="A12648" s="55">
        <v>25681</v>
      </c>
      <c r="B12648" s="55">
        <v>8</v>
      </c>
      <c r="C12648" s="55" t="s">
        <v>42588</v>
      </c>
      <c r="D12648" s="55" t="s">
        <v>4649</v>
      </c>
      <c r="E12648" s="55" t="s">
        <v>42589</v>
      </c>
      <c r="F12648" s="55" t="s">
        <v>4651</v>
      </c>
      <c r="G12648" s="55" t="s">
        <v>42590</v>
      </c>
      <c r="H12648" s="55">
        <v>0</v>
      </c>
    </row>
    <row r="12649" spans="1:8" ht="12.5" customHeight="1">
      <c r="A12649" s="55">
        <v>25691</v>
      </c>
      <c r="B12649" s="55">
        <v>8</v>
      </c>
      <c r="C12649" s="55" t="s">
        <v>42591</v>
      </c>
      <c r="D12649" s="55" t="s">
        <v>4649</v>
      </c>
      <c r="E12649" s="55" t="s">
        <v>42592</v>
      </c>
      <c r="F12649" s="55" t="s">
        <v>4651</v>
      </c>
      <c r="G12649" s="55" t="s">
        <v>42593</v>
      </c>
      <c r="H12649" s="55">
        <v>0</v>
      </c>
    </row>
    <row r="12650" spans="1:8" ht="12.5" customHeight="1">
      <c r="A12650" s="55">
        <v>25762</v>
      </c>
      <c r="B12650" s="55">
        <v>8</v>
      </c>
      <c r="C12650" s="55" t="s">
        <v>42594</v>
      </c>
      <c r="D12650" s="55" t="s">
        <v>4649</v>
      </c>
      <c r="E12650" s="55" t="s">
        <v>42595</v>
      </c>
      <c r="F12650" s="55" t="s">
        <v>4651</v>
      </c>
      <c r="G12650" s="55" t="s">
        <v>42596</v>
      </c>
      <c r="H12650" s="55">
        <v>0</v>
      </c>
    </row>
    <row r="12651" spans="1:8" ht="12.5" customHeight="1">
      <c r="A12651" s="55">
        <v>26826</v>
      </c>
      <c r="B12651" s="55">
        <v>8</v>
      </c>
      <c r="C12651" s="55" t="s">
        <v>42597</v>
      </c>
      <c r="D12651" s="55" t="s">
        <v>4649</v>
      </c>
      <c r="E12651" s="55" t="s">
        <v>42598</v>
      </c>
      <c r="F12651" s="55" t="s">
        <v>4651</v>
      </c>
      <c r="G12651" s="55" t="s">
        <v>42599</v>
      </c>
      <c r="H12651" s="55">
        <v>0</v>
      </c>
    </row>
    <row r="12652" spans="1:8" ht="12.5" customHeight="1">
      <c r="A12652" s="55">
        <v>26874</v>
      </c>
      <c r="B12652" s="55">
        <v>8</v>
      </c>
      <c r="C12652" s="55" t="s">
        <v>42600</v>
      </c>
      <c r="D12652" s="55" t="s">
        <v>4649</v>
      </c>
      <c r="E12652" s="55" t="s">
        <v>42601</v>
      </c>
      <c r="F12652" s="55" t="s">
        <v>4651</v>
      </c>
      <c r="G12652" s="55" t="s">
        <v>42602</v>
      </c>
      <c r="H12652" s="55">
        <v>0</v>
      </c>
    </row>
    <row r="12653" spans="1:8" ht="12.5" customHeight="1">
      <c r="A12653" s="55">
        <v>26963</v>
      </c>
      <c r="B12653" s="55">
        <v>8</v>
      </c>
      <c r="C12653" s="55" t="s">
        <v>42603</v>
      </c>
      <c r="D12653" s="55" t="s">
        <v>4649</v>
      </c>
      <c r="E12653" s="55" t="s">
        <v>42604</v>
      </c>
      <c r="F12653" s="55" t="s">
        <v>4651</v>
      </c>
      <c r="G12653" s="55" t="s">
        <v>42605</v>
      </c>
      <c r="H12653" s="55">
        <v>0</v>
      </c>
    </row>
    <row r="12654" spans="1:8" ht="12.5" customHeight="1">
      <c r="A12654" s="55">
        <v>27770</v>
      </c>
      <c r="B12654" s="55">
        <v>8</v>
      </c>
      <c r="C12654" s="55" t="s">
        <v>42606</v>
      </c>
      <c r="D12654" s="55" t="s">
        <v>4649</v>
      </c>
      <c r="E12654" s="55" t="s">
        <v>42607</v>
      </c>
      <c r="F12654" s="55" t="s">
        <v>4651</v>
      </c>
      <c r="G12654" s="55" t="s">
        <v>42608</v>
      </c>
      <c r="H12654" s="55">
        <v>0</v>
      </c>
    </row>
    <row r="12655" spans="1:8" ht="12.5" customHeight="1">
      <c r="A12655" s="55">
        <v>27823</v>
      </c>
      <c r="B12655" s="55">
        <v>8</v>
      </c>
      <c r="C12655" s="55" t="s">
        <v>42609</v>
      </c>
      <c r="D12655" s="55" t="s">
        <v>4649</v>
      </c>
      <c r="E12655" s="55" t="s">
        <v>42610</v>
      </c>
      <c r="F12655" s="55" t="s">
        <v>4651</v>
      </c>
      <c r="G12655" s="55" t="s">
        <v>42611</v>
      </c>
      <c r="H12655" s="55">
        <v>0</v>
      </c>
    </row>
    <row r="12656" spans="1:8" ht="12.5" customHeight="1">
      <c r="A12656" s="55">
        <v>28383</v>
      </c>
      <c r="B12656" s="55">
        <v>8</v>
      </c>
      <c r="C12656" s="55" t="s">
        <v>42612</v>
      </c>
      <c r="D12656" s="55" t="s">
        <v>4649</v>
      </c>
      <c r="E12656" s="55" t="s">
        <v>42613</v>
      </c>
      <c r="F12656" s="55" t="s">
        <v>4651</v>
      </c>
      <c r="G12656" s="55" t="s">
        <v>42614</v>
      </c>
      <c r="H12656" s="55">
        <v>0</v>
      </c>
    </row>
    <row r="12657" spans="1:8" ht="12.5" customHeight="1">
      <c r="A12657" s="55">
        <v>28455</v>
      </c>
      <c r="B12657" s="55">
        <v>8</v>
      </c>
      <c r="C12657" s="55" t="s">
        <v>42615</v>
      </c>
      <c r="D12657" s="55" t="s">
        <v>4649</v>
      </c>
      <c r="E12657" s="55" t="s">
        <v>42616</v>
      </c>
      <c r="F12657" s="55" t="s">
        <v>4651</v>
      </c>
      <c r="G12657" s="55" t="s">
        <v>42617</v>
      </c>
      <c r="H12657" s="55">
        <v>0</v>
      </c>
    </row>
    <row r="12658" spans="1:8" ht="12.5" customHeight="1">
      <c r="A12658" s="55">
        <v>28489</v>
      </c>
      <c r="B12658" s="55">
        <v>8</v>
      </c>
      <c r="C12658" s="55" t="s">
        <v>42618</v>
      </c>
      <c r="D12658" s="55" t="s">
        <v>4649</v>
      </c>
      <c r="E12658" s="55" t="s">
        <v>42619</v>
      </c>
      <c r="F12658" s="55" t="s">
        <v>4651</v>
      </c>
      <c r="G12658" s="55" t="s">
        <v>42620</v>
      </c>
      <c r="H12658" s="55">
        <v>0</v>
      </c>
    </row>
    <row r="12659" spans="1:8" ht="12.5" customHeight="1">
      <c r="A12659" s="55">
        <v>28494</v>
      </c>
      <c r="B12659" s="55">
        <v>8</v>
      </c>
      <c r="C12659" s="55" t="s">
        <v>42621</v>
      </c>
      <c r="D12659" s="55" t="s">
        <v>4649</v>
      </c>
      <c r="E12659" s="55" t="s">
        <v>42622</v>
      </c>
      <c r="F12659" s="55" t="s">
        <v>4651</v>
      </c>
      <c r="G12659" s="55" t="s">
        <v>42623</v>
      </c>
      <c r="H12659" s="55">
        <v>0</v>
      </c>
    </row>
    <row r="12660" spans="1:8" ht="12.5" customHeight="1">
      <c r="A12660" s="55">
        <v>29424</v>
      </c>
      <c r="B12660" s="55">
        <v>8</v>
      </c>
      <c r="C12660" s="55" t="s">
        <v>42624</v>
      </c>
      <c r="D12660" s="55" t="s">
        <v>4649</v>
      </c>
      <c r="E12660" s="55" t="s">
        <v>42625</v>
      </c>
      <c r="F12660" s="55" t="s">
        <v>4651</v>
      </c>
      <c r="G12660" s="55" t="s">
        <v>42626</v>
      </c>
      <c r="H12660" s="55">
        <v>0</v>
      </c>
    </row>
    <row r="12661" spans="1:8" ht="12.5" customHeight="1">
      <c r="A12661" s="55">
        <v>29481</v>
      </c>
      <c r="B12661" s="55">
        <v>8</v>
      </c>
      <c r="C12661" s="55" t="s">
        <v>42627</v>
      </c>
      <c r="D12661" s="55" t="s">
        <v>4649</v>
      </c>
      <c r="E12661" s="55" t="s">
        <v>42628</v>
      </c>
      <c r="F12661" s="55" t="s">
        <v>4651</v>
      </c>
      <c r="G12661" s="55" t="s">
        <v>42629</v>
      </c>
      <c r="H12661" s="55">
        <v>0</v>
      </c>
    </row>
    <row r="12662" spans="1:8" ht="12.5" customHeight="1">
      <c r="A12662" s="55">
        <v>11374</v>
      </c>
      <c r="B12662" s="55">
        <v>8</v>
      </c>
      <c r="C12662" s="55" t="s">
        <v>42630</v>
      </c>
      <c r="D12662" s="55" t="s">
        <v>4649</v>
      </c>
      <c r="E12662" s="55" t="s">
        <v>42631</v>
      </c>
      <c r="F12662" s="55" t="s">
        <v>4651</v>
      </c>
      <c r="G12662" s="55" t="s">
        <v>42632</v>
      </c>
      <c r="H12662" s="55">
        <v>0</v>
      </c>
    </row>
    <row r="12663" spans="1:8" ht="12.5" customHeight="1">
      <c r="A12663" s="55">
        <v>11481</v>
      </c>
      <c r="B12663" s="55">
        <v>8</v>
      </c>
      <c r="C12663" s="55" t="s">
        <v>42633</v>
      </c>
      <c r="D12663" s="55" t="s">
        <v>4649</v>
      </c>
      <c r="E12663" s="55" t="s">
        <v>42634</v>
      </c>
      <c r="F12663" s="55" t="s">
        <v>4651</v>
      </c>
      <c r="G12663" s="55" t="s">
        <v>42635</v>
      </c>
      <c r="H12663" s="55">
        <v>0</v>
      </c>
    </row>
    <row r="12664" spans="1:8" ht="12.5" customHeight="1">
      <c r="A12664" s="55">
        <v>12268</v>
      </c>
      <c r="B12664" s="55">
        <v>8</v>
      </c>
      <c r="C12664" s="55" t="s">
        <v>42636</v>
      </c>
      <c r="D12664" s="55" t="s">
        <v>4649</v>
      </c>
      <c r="E12664" s="55" t="s">
        <v>42637</v>
      </c>
      <c r="F12664" s="55" t="s">
        <v>4651</v>
      </c>
      <c r="G12664" s="55" t="s">
        <v>42638</v>
      </c>
      <c r="H12664" s="55">
        <v>0</v>
      </c>
    </row>
    <row r="12665" spans="1:8" ht="12.5" customHeight="1">
      <c r="A12665" s="55">
        <v>12475</v>
      </c>
      <c r="B12665" s="55">
        <v>8</v>
      </c>
      <c r="C12665" s="55" t="s">
        <v>42639</v>
      </c>
      <c r="D12665" s="55" t="s">
        <v>4649</v>
      </c>
      <c r="E12665" s="55" t="s">
        <v>42640</v>
      </c>
      <c r="F12665" s="55" t="s">
        <v>4651</v>
      </c>
      <c r="G12665" s="55" t="s">
        <v>42641</v>
      </c>
      <c r="H12665" s="55">
        <v>0</v>
      </c>
    </row>
    <row r="12666" spans="1:8" ht="12.5" customHeight="1">
      <c r="A12666" s="55">
        <v>12518</v>
      </c>
      <c r="B12666" s="55">
        <v>8</v>
      </c>
      <c r="C12666" s="55" t="s">
        <v>42642</v>
      </c>
      <c r="D12666" s="55" t="s">
        <v>4649</v>
      </c>
      <c r="E12666" s="55" t="s">
        <v>42643</v>
      </c>
      <c r="F12666" s="55" t="s">
        <v>4651</v>
      </c>
      <c r="G12666" s="55" t="s">
        <v>42644</v>
      </c>
      <c r="H12666" s="55">
        <v>0</v>
      </c>
    </row>
    <row r="12667" spans="1:8" ht="12.5" customHeight="1">
      <c r="A12667" s="55">
        <v>12605</v>
      </c>
      <c r="B12667" s="55">
        <v>8</v>
      </c>
      <c r="C12667" s="55" t="s">
        <v>42645</v>
      </c>
      <c r="D12667" s="55" t="s">
        <v>4649</v>
      </c>
      <c r="E12667" s="55" t="s">
        <v>42646</v>
      </c>
      <c r="F12667" s="55" t="s">
        <v>4651</v>
      </c>
      <c r="G12667" s="55" t="s">
        <v>42647</v>
      </c>
      <c r="H12667" s="55">
        <v>0</v>
      </c>
    </row>
    <row r="12668" spans="1:8" ht="12.5" customHeight="1">
      <c r="A12668" s="55">
        <v>12863</v>
      </c>
      <c r="B12668" s="55">
        <v>8</v>
      </c>
      <c r="C12668" s="55" t="s">
        <v>42648</v>
      </c>
      <c r="D12668" s="55" t="s">
        <v>4649</v>
      </c>
      <c r="E12668" s="55" t="s">
        <v>42649</v>
      </c>
      <c r="F12668" s="55" t="s">
        <v>4651</v>
      </c>
      <c r="G12668" s="55" t="s">
        <v>42650</v>
      </c>
      <c r="H12668" s="55">
        <v>0</v>
      </c>
    </row>
    <row r="12669" spans="1:8" ht="12.5" customHeight="1">
      <c r="A12669" s="55">
        <v>13540</v>
      </c>
      <c r="B12669" s="55">
        <v>8</v>
      </c>
      <c r="C12669" s="55" t="s">
        <v>42651</v>
      </c>
      <c r="D12669" s="55" t="s">
        <v>4649</v>
      </c>
      <c r="E12669" s="55" t="s">
        <v>42652</v>
      </c>
      <c r="F12669" s="55" t="s">
        <v>4651</v>
      </c>
      <c r="G12669" s="55" t="s">
        <v>42653</v>
      </c>
      <c r="H12669" s="55">
        <v>0</v>
      </c>
    </row>
    <row r="12670" spans="1:8" ht="12.5" customHeight="1">
      <c r="A12670" s="55">
        <v>13579</v>
      </c>
      <c r="B12670" s="55">
        <v>8</v>
      </c>
      <c r="C12670" s="55" t="s">
        <v>42654</v>
      </c>
      <c r="D12670" s="55" t="s">
        <v>4649</v>
      </c>
      <c r="E12670" s="55" t="s">
        <v>42655</v>
      </c>
      <c r="F12670" s="55" t="s">
        <v>4651</v>
      </c>
      <c r="G12670" s="55" t="s">
        <v>42656</v>
      </c>
      <c r="H12670" s="55">
        <v>0</v>
      </c>
    </row>
    <row r="12671" spans="1:8" ht="12.5" customHeight="1">
      <c r="A12671" s="55">
        <v>14162</v>
      </c>
      <c r="B12671" s="55">
        <v>8</v>
      </c>
      <c r="C12671" s="55" t="s">
        <v>42657</v>
      </c>
      <c r="D12671" s="55" t="s">
        <v>4649</v>
      </c>
      <c r="E12671" s="55" t="s">
        <v>42658</v>
      </c>
      <c r="F12671" s="55" t="s">
        <v>4651</v>
      </c>
      <c r="G12671" s="55" t="s">
        <v>42659</v>
      </c>
      <c r="H12671" s="55">
        <v>0</v>
      </c>
    </row>
    <row r="12672" spans="1:8" ht="12.5" customHeight="1">
      <c r="A12672" s="55">
        <v>14190</v>
      </c>
      <c r="B12672" s="55">
        <v>8</v>
      </c>
      <c r="C12672" s="55" t="s">
        <v>42660</v>
      </c>
      <c r="D12672" s="55" t="s">
        <v>4649</v>
      </c>
      <c r="E12672" s="55" t="s">
        <v>42661</v>
      </c>
      <c r="F12672" s="55" t="s">
        <v>4651</v>
      </c>
      <c r="G12672" s="55" t="s">
        <v>42662</v>
      </c>
      <c r="H12672" s="55">
        <v>0</v>
      </c>
    </row>
    <row r="12673" spans="1:8" ht="12.5" customHeight="1">
      <c r="A12673" s="55">
        <v>15068</v>
      </c>
      <c r="B12673" s="55">
        <v>8</v>
      </c>
      <c r="C12673" s="55" t="s">
        <v>42663</v>
      </c>
      <c r="D12673" s="55" t="s">
        <v>4649</v>
      </c>
      <c r="E12673" s="55" t="s">
        <v>42664</v>
      </c>
      <c r="F12673" s="55" t="s">
        <v>4651</v>
      </c>
      <c r="G12673" s="55" t="s">
        <v>42665</v>
      </c>
      <c r="H12673" s="55">
        <v>0</v>
      </c>
    </row>
    <row r="12674" spans="1:8" ht="12.5" customHeight="1">
      <c r="A12674" s="55">
        <v>15626</v>
      </c>
      <c r="B12674" s="55">
        <v>8</v>
      </c>
      <c r="C12674" s="55" t="s">
        <v>42666</v>
      </c>
      <c r="D12674" s="55" t="s">
        <v>4649</v>
      </c>
      <c r="E12674" s="55" t="s">
        <v>42667</v>
      </c>
      <c r="F12674" s="55" t="s">
        <v>4651</v>
      </c>
      <c r="G12674" s="55" t="s">
        <v>42668</v>
      </c>
      <c r="H12674" s="55">
        <v>0</v>
      </c>
    </row>
    <row r="12675" spans="1:8" ht="12.5" customHeight="1">
      <c r="A12675" s="55">
        <v>15926</v>
      </c>
      <c r="B12675" s="55">
        <v>8</v>
      </c>
      <c r="C12675" s="55" t="s">
        <v>42669</v>
      </c>
      <c r="D12675" s="55" t="s">
        <v>4649</v>
      </c>
      <c r="E12675" s="55" t="s">
        <v>42670</v>
      </c>
      <c r="F12675" s="55" t="s">
        <v>4651</v>
      </c>
      <c r="G12675" s="55" t="s">
        <v>42671</v>
      </c>
      <c r="H12675" s="55">
        <v>0</v>
      </c>
    </row>
    <row r="12676" spans="1:8" ht="12.5" customHeight="1">
      <c r="A12676" s="55">
        <v>16307</v>
      </c>
      <c r="B12676" s="55">
        <v>8</v>
      </c>
      <c r="C12676" s="55" t="s">
        <v>42672</v>
      </c>
      <c r="D12676" s="55" t="s">
        <v>4649</v>
      </c>
      <c r="E12676" s="55" t="s">
        <v>42673</v>
      </c>
      <c r="F12676" s="55" t="s">
        <v>4651</v>
      </c>
      <c r="G12676" s="55" t="s">
        <v>42674</v>
      </c>
      <c r="H12676" s="55">
        <v>0</v>
      </c>
    </row>
    <row r="12677" spans="1:8" ht="12.5" customHeight="1">
      <c r="A12677" s="55">
        <v>16451</v>
      </c>
      <c r="B12677" s="55">
        <v>8</v>
      </c>
      <c r="C12677" s="55" t="s">
        <v>42675</v>
      </c>
      <c r="D12677" s="55" t="s">
        <v>4649</v>
      </c>
      <c r="E12677" s="55" t="s">
        <v>42676</v>
      </c>
      <c r="F12677" s="55" t="s">
        <v>4651</v>
      </c>
      <c r="G12677" s="55" t="s">
        <v>42677</v>
      </c>
      <c r="H12677" s="55">
        <v>0</v>
      </c>
    </row>
    <row r="12678" spans="1:8" ht="12.5" customHeight="1">
      <c r="A12678" s="55">
        <v>17976</v>
      </c>
      <c r="B12678" s="55">
        <v>8</v>
      </c>
      <c r="C12678" s="55" t="s">
        <v>42678</v>
      </c>
      <c r="D12678" s="55" t="s">
        <v>4649</v>
      </c>
      <c r="E12678" s="55" t="s">
        <v>42679</v>
      </c>
      <c r="F12678" s="55" t="s">
        <v>4651</v>
      </c>
      <c r="G12678" s="55" t="s">
        <v>42680</v>
      </c>
      <c r="H12678" s="55">
        <v>0</v>
      </c>
    </row>
    <row r="12679" spans="1:8" ht="12.5" customHeight="1">
      <c r="A12679" s="55">
        <v>18001</v>
      </c>
      <c r="B12679" s="55">
        <v>8</v>
      </c>
      <c r="C12679" s="55" t="s">
        <v>42681</v>
      </c>
      <c r="D12679" s="55" t="s">
        <v>4649</v>
      </c>
      <c r="E12679" s="55" t="s">
        <v>42682</v>
      </c>
      <c r="F12679" s="55" t="s">
        <v>4651</v>
      </c>
      <c r="G12679" s="55" t="s">
        <v>42683</v>
      </c>
      <c r="H12679" s="55">
        <v>0</v>
      </c>
    </row>
    <row r="12680" spans="1:8" ht="12.5" customHeight="1">
      <c r="A12680" s="55">
        <v>19196</v>
      </c>
      <c r="B12680" s="55">
        <v>8</v>
      </c>
      <c r="C12680" s="55" t="s">
        <v>42684</v>
      </c>
      <c r="D12680" s="55" t="s">
        <v>4649</v>
      </c>
      <c r="E12680" s="55" t="s">
        <v>42685</v>
      </c>
      <c r="F12680" s="55" t="s">
        <v>4651</v>
      </c>
      <c r="G12680" s="55" t="s">
        <v>42686</v>
      </c>
      <c r="H12680" s="55">
        <v>0</v>
      </c>
    </row>
    <row r="12681" spans="1:8" ht="12.5" customHeight="1">
      <c r="A12681" s="55">
        <v>19936</v>
      </c>
      <c r="B12681" s="55">
        <v>8</v>
      </c>
      <c r="C12681" s="55" t="s">
        <v>42687</v>
      </c>
      <c r="D12681" s="55" t="s">
        <v>4649</v>
      </c>
      <c r="E12681" s="55" t="s">
        <v>42688</v>
      </c>
      <c r="F12681" s="55" t="s">
        <v>4651</v>
      </c>
      <c r="G12681" s="55" t="s">
        <v>42689</v>
      </c>
      <c r="H12681" s="55">
        <v>0</v>
      </c>
    </row>
    <row r="12682" spans="1:8" ht="12.5" customHeight="1">
      <c r="A12682" s="55">
        <v>20065</v>
      </c>
      <c r="B12682" s="55">
        <v>8</v>
      </c>
      <c r="C12682" s="55" t="s">
        <v>42690</v>
      </c>
      <c r="D12682" s="55" t="s">
        <v>4649</v>
      </c>
      <c r="E12682" s="55" t="s">
        <v>42691</v>
      </c>
      <c r="F12682" s="55" t="s">
        <v>4651</v>
      </c>
      <c r="G12682" s="55" t="s">
        <v>42692</v>
      </c>
      <c r="H12682" s="55">
        <v>0</v>
      </c>
    </row>
    <row r="12683" spans="1:8" ht="12.5" customHeight="1">
      <c r="A12683" s="55">
        <v>20574</v>
      </c>
      <c r="B12683" s="55">
        <v>8</v>
      </c>
      <c r="C12683" s="55" t="s">
        <v>42693</v>
      </c>
      <c r="D12683" s="55" t="s">
        <v>4649</v>
      </c>
      <c r="E12683" s="55" t="s">
        <v>42694</v>
      </c>
      <c r="F12683" s="55" t="s">
        <v>4651</v>
      </c>
      <c r="G12683" s="55" t="s">
        <v>42695</v>
      </c>
      <c r="H12683" s="55">
        <v>0</v>
      </c>
    </row>
    <row r="12684" spans="1:8" ht="12.5" customHeight="1">
      <c r="A12684" s="55">
        <v>20590</v>
      </c>
      <c r="B12684" s="55">
        <v>8</v>
      </c>
      <c r="C12684" s="55" t="s">
        <v>42696</v>
      </c>
      <c r="D12684" s="55" t="s">
        <v>4649</v>
      </c>
      <c r="E12684" s="55" t="s">
        <v>42697</v>
      </c>
      <c r="F12684" s="55" t="s">
        <v>4651</v>
      </c>
      <c r="G12684" s="55" t="s">
        <v>42698</v>
      </c>
      <c r="H12684" s="55">
        <v>0</v>
      </c>
    </row>
    <row r="12685" spans="1:8" ht="12.5" customHeight="1">
      <c r="A12685" s="55">
        <v>24691</v>
      </c>
      <c r="B12685" s="55">
        <v>8</v>
      </c>
      <c r="C12685" s="55" t="s">
        <v>42699</v>
      </c>
      <c r="D12685" s="55" t="s">
        <v>4649</v>
      </c>
      <c r="E12685" s="55" t="s">
        <v>42700</v>
      </c>
      <c r="F12685" s="55" t="s">
        <v>4651</v>
      </c>
      <c r="G12685" s="55" t="s">
        <v>42701</v>
      </c>
      <c r="H12685" s="55">
        <v>0</v>
      </c>
    </row>
    <row r="12686" spans="1:8" ht="12.5" customHeight="1">
      <c r="A12686" s="55">
        <v>24854</v>
      </c>
      <c r="B12686" s="55">
        <v>8</v>
      </c>
      <c r="C12686" s="55" t="s">
        <v>42702</v>
      </c>
      <c r="D12686" s="55" t="s">
        <v>4649</v>
      </c>
      <c r="E12686" s="55" t="s">
        <v>42703</v>
      </c>
      <c r="F12686" s="55" t="s">
        <v>4651</v>
      </c>
      <c r="G12686" s="55" t="s">
        <v>42704</v>
      </c>
      <c r="H12686" s="55">
        <v>0</v>
      </c>
    </row>
    <row r="12687" spans="1:8" ht="12.5" customHeight="1">
      <c r="A12687" s="55">
        <v>25742</v>
      </c>
      <c r="B12687" s="55">
        <v>8</v>
      </c>
      <c r="C12687" s="55" t="s">
        <v>42705</v>
      </c>
      <c r="D12687" s="55" t="s">
        <v>4649</v>
      </c>
      <c r="E12687" s="55" t="s">
        <v>42706</v>
      </c>
      <c r="F12687" s="55" t="s">
        <v>4651</v>
      </c>
      <c r="G12687" s="55" t="s">
        <v>42707</v>
      </c>
      <c r="H12687" s="55">
        <v>0</v>
      </c>
    </row>
    <row r="12688" spans="1:8" ht="12.5" customHeight="1">
      <c r="A12688" s="55">
        <v>26825</v>
      </c>
      <c r="B12688" s="55">
        <v>8</v>
      </c>
      <c r="C12688" s="55" t="s">
        <v>42708</v>
      </c>
      <c r="D12688" s="55" t="s">
        <v>4649</v>
      </c>
      <c r="E12688" s="55" t="s">
        <v>42709</v>
      </c>
      <c r="F12688" s="55" t="s">
        <v>4651</v>
      </c>
      <c r="G12688" s="55" t="s">
        <v>42710</v>
      </c>
      <c r="H12688" s="55">
        <v>0</v>
      </c>
    </row>
    <row r="12689" spans="1:8" ht="12.5" customHeight="1">
      <c r="A12689" s="55">
        <v>26872</v>
      </c>
      <c r="B12689" s="55">
        <v>8</v>
      </c>
      <c r="C12689" s="55" t="s">
        <v>42711</v>
      </c>
      <c r="D12689" s="55" t="s">
        <v>4649</v>
      </c>
      <c r="E12689" s="55" t="s">
        <v>42712</v>
      </c>
      <c r="F12689" s="55" t="s">
        <v>4651</v>
      </c>
      <c r="G12689" s="55" t="s">
        <v>42713</v>
      </c>
      <c r="H12689" s="55">
        <v>0</v>
      </c>
    </row>
    <row r="12690" spans="1:8" ht="12.5" customHeight="1">
      <c r="A12690" s="55">
        <v>27307</v>
      </c>
      <c r="B12690" s="55">
        <v>8</v>
      </c>
      <c r="C12690" s="55" t="s">
        <v>42714</v>
      </c>
      <c r="D12690" s="55" t="s">
        <v>4649</v>
      </c>
      <c r="E12690" s="55" t="s">
        <v>42715</v>
      </c>
      <c r="F12690" s="55" t="s">
        <v>4651</v>
      </c>
      <c r="G12690" s="55" t="s">
        <v>42716</v>
      </c>
      <c r="H12690" s="55">
        <v>0</v>
      </c>
    </row>
    <row r="12691" spans="1:8" ht="12.5" customHeight="1">
      <c r="A12691" s="55">
        <v>28404</v>
      </c>
      <c r="B12691" s="55">
        <v>8</v>
      </c>
      <c r="C12691" s="55" t="s">
        <v>42717</v>
      </c>
      <c r="D12691" s="55" t="s">
        <v>4649</v>
      </c>
      <c r="E12691" s="55" t="s">
        <v>42718</v>
      </c>
      <c r="F12691" s="55" t="s">
        <v>4651</v>
      </c>
      <c r="G12691" s="55" t="s">
        <v>42719</v>
      </c>
      <c r="H12691" s="55">
        <v>0</v>
      </c>
    </row>
    <row r="12692" spans="1:8" ht="12.5" customHeight="1">
      <c r="A12692" s="55">
        <v>28558</v>
      </c>
      <c r="B12692" s="55">
        <v>8</v>
      </c>
      <c r="C12692" s="55" t="s">
        <v>42720</v>
      </c>
      <c r="D12692" s="55" t="s">
        <v>4649</v>
      </c>
      <c r="E12692" s="55" t="s">
        <v>42721</v>
      </c>
      <c r="F12692" s="55" t="s">
        <v>4651</v>
      </c>
      <c r="G12692" s="55" t="s">
        <v>42722</v>
      </c>
      <c r="H12692" s="55">
        <v>0</v>
      </c>
    </row>
    <row r="12693" spans="1:8" ht="12.5" customHeight="1">
      <c r="A12693" s="55">
        <v>28698</v>
      </c>
      <c r="B12693" s="55">
        <v>8</v>
      </c>
      <c r="C12693" s="55" t="s">
        <v>42723</v>
      </c>
      <c r="D12693" s="55" t="s">
        <v>4649</v>
      </c>
      <c r="E12693" s="55" t="s">
        <v>42724</v>
      </c>
      <c r="F12693" s="55" t="s">
        <v>4651</v>
      </c>
      <c r="G12693" s="55" t="s">
        <v>42725</v>
      </c>
      <c r="H12693" s="55">
        <v>0</v>
      </c>
    </row>
    <row r="12694" spans="1:8" ht="12.5" customHeight="1">
      <c r="A12694" s="55">
        <v>29430</v>
      </c>
      <c r="B12694" s="55">
        <v>8</v>
      </c>
      <c r="C12694" s="55" t="s">
        <v>42726</v>
      </c>
      <c r="D12694" s="55" t="s">
        <v>4649</v>
      </c>
      <c r="E12694" s="55" t="s">
        <v>42727</v>
      </c>
      <c r="F12694" s="55" t="s">
        <v>4651</v>
      </c>
      <c r="G12694" s="55" t="s">
        <v>42728</v>
      </c>
      <c r="H12694" s="55">
        <v>0</v>
      </c>
    </row>
    <row r="12695" spans="1:8" ht="12.5" customHeight="1">
      <c r="A12695" s="55">
        <v>11338</v>
      </c>
      <c r="B12695" s="55">
        <v>8</v>
      </c>
      <c r="C12695" s="55" t="s">
        <v>42729</v>
      </c>
      <c r="D12695" s="55" t="s">
        <v>4649</v>
      </c>
      <c r="E12695" s="55" t="s">
        <v>42730</v>
      </c>
      <c r="F12695" s="55" t="s">
        <v>4651</v>
      </c>
      <c r="G12695" s="55" t="s">
        <v>42731</v>
      </c>
      <c r="H12695" s="55">
        <v>0</v>
      </c>
    </row>
    <row r="12696" spans="1:8" ht="12.5" customHeight="1">
      <c r="A12696" s="55">
        <v>11354</v>
      </c>
      <c r="B12696" s="55">
        <v>8</v>
      </c>
      <c r="C12696" s="55" t="s">
        <v>42732</v>
      </c>
      <c r="D12696" s="55" t="s">
        <v>4649</v>
      </c>
      <c r="E12696" s="55" t="s">
        <v>42733</v>
      </c>
      <c r="F12696" s="55" t="s">
        <v>4651</v>
      </c>
      <c r="G12696" s="55" t="s">
        <v>42734</v>
      </c>
      <c r="H12696" s="55">
        <v>0</v>
      </c>
    </row>
    <row r="12697" spans="1:8" ht="12.5" customHeight="1">
      <c r="A12697" s="55">
        <v>11380</v>
      </c>
      <c r="B12697" s="55">
        <v>8</v>
      </c>
      <c r="C12697" s="55" t="s">
        <v>42735</v>
      </c>
      <c r="D12697" s="55" t="s">
        <v>4649</v>
      </c>
      <c r="E12697" s="55" t="s">
        <v>42736</v>
      </c>
      <c r="F12697" s="55" t="s">
        <v>4651</v>
      </c>
      <c r="G12697" s="55" t="s">
        <v>42737</v>
      </c>
      <c r="H12697" s="55">
        <v>0</v>
      </c>
    </row>
    <row r="12698" spans="1:8" ht="12.5" customHeight="1">
      <c r="A12698" s="55">
        <v>11407</v>
      </c>
      <c r="B12698" s="55">
        <v>8</v>
      </c>
      <c r="C12698" s="55" t="s">
        <v>42738</v>
      </c>
      <c r="D12698" s="55" t="s">
        <v>4649</v>
      </c>
      <c r="E12698" s="55" t="s">
        <v>42739</v>
      </c>
      <c r="F12698" s="55" t="s">
        <v>4651</v>
      </c>
      <c r="G12698" s="55" t="s">
        <v>42740</v>
      </c>
      <c r="H12698" s="55">
        <v>0</v>
      </c>
    </row>
    <row r="12699" spans="1:8" ht="12.5" customHeight="1">
      <c r="A12699" s="55">
        <v>12713</v>
      </c>
      <c r="B12699" s="55">
        <v>8</v>
      </c>
      <c r="C12699" s="55" t="s">
        <v>42741</v>
      </c>
      <c r="D12699" s="55" t="s">
        <v>4649</v>
      </c>
      <c r="E12699" s="55" t="s">
        <v>42742</v>
      </c>
      <c r="F12699" s="55" t="s">
        <v>4651</v>
      </c>
      <c r="G12699" s="55" t="s">
        <v>42743</v>
      </c>
      <c r="H12699" s="55">
        <v>0</v>
      </c>
    </row>
    <row r="12700" spans="1:8" ht="12.5" customHeight="1">
      <c r="A12700" s="55">
        <v>12809</v>
      </c>
      <c r="B12700" s="55">
        <v>8</v>
      </c>
      <c r="C12700" s="55" t="s">
        <v>42744</v>
      </c>
      <c r="D12700" s="55" t="s">
        <v>4649</v>
      </c>
      <c r="E12700" s="55" t="s">
        <v>42745</v>
      </c>
      <c r="F12700" s="55" t="s">
        <v>4651</v>
      </c>
      <c r="G12700" s="55" t="s">
        <v>42746</v>
      </c>
      <c r="H12700" s="55">
        <v>0</v>
      </c>
    </row>
    <row r="12701" spans="1:8" ht="12.5" customHeight="1">
      <c r="A12701" s="55">
        <v>13500</v>
      </c>
      <c r="B12701" s="55">
        <v>8</v>
      </c>
      <c r="C12701" s="55" t="s">
        <v>42747</v>
      </c>
      <c r="D12701" s="55" t="s">
        <v>4649</v>
      </c>
      <c r="E12701" s="55" t="s">
        <v>42748</v>
      </c>
      <c r="F12701" s="55" t="s">
        <v>4651</v>
      </c>
      <c r="G12701" s="55" t="s">
        <v>42749</v>
      </c>
      <c r="H12701" s="55">
        <v>0</v>
      </c>
    </row>
    <row r="12702" spans="1:8" ht="12.5" customHeight="1">
      <c r="A12702" s="55">
        <v>13538</v>
      </c>
      <c r="B12702" s="55">
        <v>8</v>
      </c>
      <c r="C12702" s="55" t="s">
        <v>42750</v>
      </c>
      <c r="D12702" s="55" t="s">
        <v>4649</v>
      </c>
      <c r="E12702" s="55" t="s">
        <v>42751</v>
      </c>
      <c r="F12702" s="55" t="s">
        <v>4651</v>
      </c>
      <c r="G12702" s="55" t="s">
        <v>42752</v>
      </c>
      <c r="H12702" s="55">
        <v>0</v>
      </c>
    </row>
    <row r="12703" spans="1:8" ht="12.5" customHeight="1">
      <c r="A12703" s="55">
        <v>14167</v>
      </c>
      <c r="B12703" s="55">
        <v>8</v>
      </c>
      <c r="C12703" s="55" t="s">
        <v>42753</v>
      </c>
      <c r="D12703" s="55" t="s">
        <v>4649</v>
      </c>
      <c r="E12703" s="55" t="s">
        <v>42754</v>
      </c>
      <c r="F12703" s="55" t="s">
        <v>4651</v>
      </c>
      <c r="G12703" s="55" t="s">
        <v>42755</v>
      </c>
      <c r="H12703" s="55">
        <v>0</v>
      </c>
    </row>
    <row r="12704" spans="1:8" ht="12.5" customHeight="1">
      <c r="A12704" s="55">
        <v>14193</v>
      </c>
      <c r="B12704" s="55">
        <v>8</v>
      </c>
      <c r="C12704" s="55" t="s">
        <v>42756</v>
      </c>
      <c r="D12704" s="55" t="s">
        <v>4649</v>
      </c>
      <c r="E12704" s="55" t="s">
        <v>42757</v>
      </c>
      <c r="F12704" s="55" t="s">
        <v>4651</v>
      </c>
      <c r="G12704" s="55" t="s">
        <v>42758</v>
      </c>
      <c r="H12704" s="55">
        <v>0</v>
      </c>
    </row>
    <row r="12705" spans="1:8" ht="12.5" customHeight="1">
      <c r="A12705" s="55">
        <v>14709</v>
      </c>
      <c r="B12705" s="55">
        <v>8</v>
      </c>
      <c r="C12705" s="55" t="s">
        <v>42759</v>
      </c>
      <c r="D12705" s="55" t="s">
        <v>4649</v>
      </c>
      <c r="E12705" s="55" t="s">
        <v>42760</v>
      </c>
      <c r="F12705" s="55" t="s">
        <v>4651</v>
      </c>
      <c r="G12705" s="55" t="s">
        <v>42761</v>
      </c>
      <c r="H12705" s="55">
        <v>0</v>
      </c>
    </row>
    <row r="12706" spans="1:8" ht="12.5" customHeight="1">
      <c r="A12706" s="55">
        <v>15703</v>
      </c>
      <c r="B12706" s="55">
        <v>8</v>
      </c>
      <c r="C12706" s="55" t="s">
        <v>42762</v>
      </c>
      <c r="D12706" s="55" t="s">
        <v>4649</v>
      </c>
      <c r="E12706" s="55" t="s">
        <v>42763</v>
      </c>
      <c r="F12706" s="55" t="s">
        <v>4651</v>
      </c>
      <c r="G12706" s="55" t="s">
        <v>42764</v>
      </c>
      <c r="H12706" s="55">
        <v>0</v>
      </c>
    </row>
    <row r="12707" spans="1:8" ht="12.5" customHeight="1">
      <c r="A12707" s="55">
        <v>16297</v>
      </c>
      <c r="B12707" s="55">
        <v>8</v>
      </c>
      <c r="C12707" s="55" t="s">
        <v>42765</v>
      </c>
      <c r="D12707" s="55" t="s">
        <v>4649</v>
      </c>
      <c r="E12707" s="55" t="s">
        <v>42766</v>
      </c>
      <c r="F12707" s="55" t="s">
        <v>4651</v>
      </c>
      <c r="G12707" s="55" t="s">
        <v>42767</v>
      </c>
      <c r="H12707" s="55">
        <v>0</v>
      </c>
    </row>
    <row r="12708" spans="1:8" ht="12.5" customHeight="1">
      <c r="A12708" s="55">
        <v>16458</v>
      </c>
      <c r="B12708" s="55">
        <v>8</v>
      </c>
      <c r="C12708" s="55" t="s">
        <v>42768</v>
      </c>
      <c r="D12708" s="55" t="s">
        <v>4649</v>
      </c>
      <c r="E12708" s="55" t="s">
        <v>42769</v>
      </c>
      <c r="F12708" s="55" t="s">
        <v>4651</v>
      </c>
      <c r="G12708" s="55" t="s">
        <v>42770</v>
      </c>
      <c r="H12708" s="55">
        <v>0</v>
      </c>
    </row>
    <row r="12709" spans="1:8" ht="12.5" customHeight="1">
      <c r="A12709" s="55">
        <v>16603</v>
      </c>
      <c r="B12709" s="55">
        <v>8</v>
      </c>
      <c r="C12709" s="55" t="s">
        <v>42771</v>
      </c>
      <c r="D12709" s="55" t="s">
        <v>4649</v>
      </c>
      <c r="E12709" s="55" t="s">
        <v>42772</v>
      </c>
      <c r="F12709" s="55" t="s">
        <v>4651</v>
      </c>
      <c r="G12709" s="55" t="s">
        <v>42773</v>
      </c>
      <c r="H12709" s="55">
        <v>0</v>
      </c>
    </row>
    <row r="12710" spans="1:8" ht="12.5" customHeight="1">
      <c r="A12710" s="55">
        <v>18619</v>
      </c>
      <c r="B12710" s="55">
        <v>8</v>
      </c>
      <c r="C12710" s="55" t="s">
        <v>42774</v>
      </c>
      <c r="D12710" s="55" t="s">
        <v>4649</v>
      </c>
      <c r="E12710" s="55" t="s">
        <v>42775</v>
      </c>
      <c r="F12710" s="55" t="s">
        <v>4651</v>
      </c>
      <c r="G12710" s="55" t="s">
        <v>42776</v>
      </c>
      <c r="H12710" s="55">
        <v>0</v>
      </c>
    </row>
    <row r="12711" spans="1:8" ht="12.5" customHeight="1">
      <c r="A12711" s="55">
        <v>19257</v>
      </c>
      <c r="B12711" s="55">
        <v>8</v>
      </c>
      <c r="C12711" s="55" t="s">
        <v>42777</v>
      </c>
      <c r="D12711" s="55" t="s">
        <v>4649</v>
      </c>
      <c r="E12711" s="55" t="s">
        <v>42778</v>
      </c>
      <c r="F12711" s="55" t="s">
        <v>4651</v>
      </c>
      <c r="G12711" s="55" t="s">
        <v>42779</v>
      </c>
      <c r="H12711" s="55">
        <v>0</v>
      </c>
    </row>
    <row r="12712" spans="1:8" ht="12.5" customHeight="1">
      <c r="A12712" s="55">
        <v>21680</v>
      </c>
      <c r="B12712" s="55">
        <v>8</v>
      </c>
      <c r="C12712" s="55" t="s">
        <v>42780</v>
      </c>
      <c r="D12712" s="55" t="s">
        <v>4649</v>
      </c>
      <c r="E12712" s="55" t="s">
        <v>42781</v>
      </c>
      <c r="F12712" s="55" t="s">
        <v>4651</v>
      </c>
      <c r="G12712" s="55" t="s">
        <v>42782</v>
      </c>
      <c r="H12712" s="55">
        <v>0</v>
      </c>
    </row>
    <row r="12713" spans="1:8" ht="12.5" customHeight="1">
      <c r="A12713" s="55">
        <v>22619</v>
      </c>
      <c r="B12713" s="55">
        <v>8</v>
      </c>
      <c r="C12713" s="55" t="s">
        <v>42783</v>
      </c>
      <c r="D12713" s="55" t="s">
        <v>4649</v>
      </c>
      <c r="E12713" s="55" t="s">
        <v>42784</v>
      </c>
      <c r="F12713" s="55" t="s">
        <v>4651</v>
      </c>
      <c r="G12713" s="55" t="s">
        <v>42785</v>
      </c>
      <c r="H12713" s="55">
        <v>0</v>
      </c>
    </row>
    <row r="12714" spans="1:8" ht="12.5" customHeight="1">
      <c r="A12714" s="55">
        <v>22650</v>
      </c>
      <c r="B12714" s="55">
        <v>8</v>
      </c>
      <c r="C12714" s="55" t="s">
        <v>42786</v>
      </c>
      <c r="D12714" s="55" t="s">
        <v>4649</v>
      </c>
      <c r="E12714" s="55" t="s">
        <v>42787</v>
      </c>
      <c r="F12714" s="55" t="s">
        <v>4651</v>
      </c>
      <c r="G12714" s="55" t="s">
        <v>42788</v>
      </c>
      <c r="H12714" s="55">
        <v>0</v>
      </c>
    </row>
    <row r="12715" spans="1:8" ht="12.5" customHeight="1">
      <c r="A12715" s="55">
        <v>22685</v>
      </c>
      <c r="B12715" s="55">
        <v>8</v>
      </c>
      <c r="C12715" s="55" t="s">
        <v>42789</v>
      </c>
      <c r="D12715" s="55" t="s">
        <v>4649</v>
      </c>
      <c r="E12715" s="55" t="s">
        <v>42790</v>
      </c>
      <c r="F12715" s="55" t="s">
        <v>4651</v>
      </c>
      <c r="G12715" s="55" t="s">
        <v>42791</v>
      </c>
      <c r="H12715" s="55">
        <v>0</v>
      </c>
    </row>
    <row r="12716" spans="1:8" ht="12.5" customHeight="1">
      <c r="A12716" s="55">
        <v>22806</v>
      </c>
      <c r="B12716" s="55">
        <v>8</v>
      </c>
      <c r="C12716" s="55" t="s">
        <v>42792</v>
      </c>
      <c r="D12716" s="55" t="s">
        <v>4649</v>
      </c>
      <c r="E12716" s="55" t="s">
        <v>42793</v>
      </c>
      <c r="F12716" s="55" t="s">
        <v>4651</v>
      </c>
      <c r="G12716" s="55" t="s">
        <v>42794</v>
      </c>
      <c r="H12716" s="55">
        <v>0</v>
      </c>
    </row>
    <row r="12717" spans="1:8" ht="12.5" customHeight="1">
      <c r="A12717" s="55">
        <v>23759</v>
      </c>
      <c r="B12717" s="55">
        <v>8</v>
      </c>
      <c r="C12717" s="55" t="s">
        <v>42795</v>
      </c>
      <c r="D12717" s="55" t="s">
        <v>4649</v>
      </c>
      <c r="E12717" s="55" t="s">
        <v>42796</v>
      </c>
      <c r="F12717" s="55" t="s">
        <v>4651</v>
      </c>
      <c r="G12717" s="55" t="s">
        <v>42797</v>
      </c>
      <c r="H12717" s="55">
        <v>0</v>
      </c>
    </row>
    <row r="12718" spans="1:8" ht="12.5" customHeight="1">
      <c r="A12718" s="55">
        <v>23914</v>
      </c>
      <c r="B12718" s="55">
        <v>8</v>
      </c>
      <c r="C12718" s="55" t="s">
        <v>42798</v>
      </c>
      <c r="D12718" s="55" t="s">
        <v>4649</v>
      </c>
      <c r="E12718" s="55" t="s">
        <v>42799</v>
      </c>
      <c r="F12718" s="55" t="s">
        <v>4651</v>
      </c>
      <c r="G12718" s="55" t="s">
        <v>42800</v>
      </c>
      <c r="H12718" s="55">
        <v>0</v>
      </c>
    </row>
    <row r="12719" spans="1:8" ht="12.5" customHeight="1">
      <c r="A12719" s="55">
        <v>24210</v>
      </c>
      <c r="B12719" s="55">
        <v>8</v>
      </c>
      <c r="C12719" s="55" t="s">
        <v>42801</v>
      </c>
      <c r="D12719" s="55" t="s">
        <v>4649</v>
      </c>
      <c r="E12719" s="55" t="s">
        <v>42802</v>
      </c>
      <c r="F12719" s="55" t="s">
        <v>4651</v>
      </c>
      <c r="G12719" s="55" t="s">
        <v>42803</v>
      </c>
      <c r="H12719" s="55">
        <v>0</v>
      </c>
    </row>
    <row r="12720" spans="1:8" ht="12.5" customHeight="1">
      <c r="A12720" s="55">
        <v>25462</v>
      </c>
      <c r="B12720" s="55">
        <v>8</v>
      </c>
      <c r="C12720" s="55" t="s">
        <v>42804</v>
      </c>
      <c r="D12720" s="55" t="s">
        <v>4649</v>
      </c>
      <c r="E12720" s="55" t="s">
        <v>42805</v>
      </c>
      <c r="F12720" s="55" t="s">
        <v>4651</v>
      </c>
      <c r="G12720" s="55" t="s">
        <v>42806</v>
      </c>
      <c r="H12720" s="55">
        <v>0</v>
      </c>
    </row>
    <row r="12721" spans="1:8" ht="12.5" customHeight="1">
      <c r="A12721" s="55">
        <v>25525</v>
      </c>
      <c r="B12721" s="55">
        <v>8</v>
      </c>
      <c r="C12721" s="55" t="s">
        <v>42807</v>
      </c>
      <c r="D12721" s="55" t="s">
        <v>4649</v>
      </c>
      <c r="E12721" s="55" t="s">
        <v>42808</v>
      </c>
      <c r="F12721" s="55" t="s">
        <v>4651</v>
      </c>
      <c r="G12721" s="55" t="s">
        <v>42809</v>
      </c>
      <c r="H12721" s="55">
        <v>0</v>
      </c>
    </row>
    <row r="12722" spans="1:8" ht="12.5" customHeight="1">
      <c r="A12722" s="55">
        <v>25533</v>
      </c>
      <c r="B12722" s="55">
        <v>8</v>
      </c>
      <c r="C12722" s="55" t="s">
        <v>42810</v>
      </c>
      <c r="D12722" s="55" t="s">
        <v>4649</v>
      </c>
      <c r="E12722" s="55" t="s">
        <v>42811</v>
      </c>
      <c r="F12722" s="55" t="s">
        <v>4651</v>
      </c>
      <c r="G12722" s="55" t="s">
        <v>42812</v>
      </c>
      <c r="H12722" s="55">
        <v>0</v>
      </c>
    </row>
    <row r="12723" spans="1:8" ht="12.5" customHeight="1">
      <c r="A12723" s="55">
        <v>25548</v>
      </c>
      <c r="B12723" s="55">
        <v>8</v>
      </c>
      <c r="C12723" s="55" t="s">
        <v>42813</v>
      </c>
      <c r="D12723" s="55" t="s">
        <v>4649</v>
      </c>
      <c r="E12723" s="55" t="s">
        <v>42814</v>
      </c>
      <c r="F12723" s="55" t="s">
        <v>4651</v>
      </c>
      <c r="G12723" s="55" t="s">
        <v>42815</v>
      </c>
      <c r="H12723" s="55">
        <v>0</v>
      </c>
    </row>
    <row r="12724" spans="1:8" ht="12.5" customHeight="1">
      <c r="A12724" s="55">
        <v>26823</v>
      </c>
      <c r="B12724" s="55">
        <v>8</v>
      </c>
      <c r="C12724" s="55" t="s">
        <v>42816</v>
      </c>
      <c r="D12724" s="55" t="s">
        <v>4649</v>
      </c>
      <c r="E12724" s="55" t="s">
        <v>42817</v>
      </c>
      <c r="F12724" s="55" t="s">
        <v>4651</v>
      </c>
      <c r="G12724" s="55" t="s">
        <v>42818</v>
      </c>
      <c r="H12724" s="55">
        <v>0</v>
      </c>
    </row>
    <row r="12725" spans="1:8" ht="12.5" customHeight="1">
      <c r="A12725" s="55">
        <v>26933</v>
      </c>
      <c r="B12725" s="55">
        <v>8</v>
      </c>
      <c r="C12725" s="55" t="s">
        <v>42819</v>
      </c>
      <c r="D12725" s="55" t="s">
        <v>4649</v>
      </c>
      <c r="E12725" s="55" t="s">
        <v>42820</v>
      </c>
      <c r="F12725" s="55" t="s">
        <v>4651</v>
      </c>
      <c r="G12725" s="55" t="s">
        <v>42821</v>
      </c>
      <c r="H12725" s="55">
        <v>0</v>
      </c>
    </row>
    <row r="12726" spans="1:8" ht="12.5" customHeight="1">
      <c r="A12726" s="55">
        <v>27160</v>
      </c>
      <c r="B12726" s="55">
        <v>8</v>
      </c>
      <c r="C12726" s="55" t="s">
        <v>42822</v>
      </c>
      <c r="D12726" s="55" t="s">
        <v>4649</v>
      </c>
      <c r="E12726" s="55" t="s">
        <v>42823</v>
      </c>
      <c r="F12726" s="55" t="s">
        <v>4651</v>
      </c>
      <c r="G12726" s="55" t="s">
        <v>42824</v>
      </c>
      <c r="H12726" s="55">
        <v>0</v>
      </c>
    </row>
    <row r="12727" spans="1:8" ht="12.5" customHeight="1">
      <c r="A12727" s="55">
        <v>27831</v>
      </c>
      <c r="B12727" s="55">
        <v>8</v>
      </c>
      <c r="C12727" s="55" t="s">
        <v>42825</v>
      </c>
      <c r="D12727" s="55" t="s">
        <v>4649</v>
      </c>
      <c r="E12727" s="55" t="s">
        <v>42826</v>
      </c>
      <c r="F12727" s="55" t="s">
        <v>4651</v>
      </c>
      <c r="G12727" s="55" t="s">
        <v>42827</v>
      </c>
      <c r="H12727" s="55">
        <v>0</v>
      </c>
    </row>
    <row r="12728" spans="1:8" ht="12.5" customHeight="1">
      <c r="A12728" s="55">
        <v>27924</v>
      </c>
      <c r="B12728" s="55">
        <v>8</v>
      </c>
      <c r="C12728" s="55" t="s">
        <v>42828</v>
      </c>
      <c r="D12728" s="55" t="s">
        <v>4649</v>
      </c>
      <c r="E12728" s="55" t="s">
        <v>42829</v>
      </c>
      <c r="F12728" s="55" t="s">
        <v>4651</v>
      </c>
      <c r="G12728" s="55" t="s">
        <v>42830</v>
      </c>
      <c r="H12728" s="55">
        <v>0</v>
      </c>
    </row>
    <row r="12729" spans="1:8" ht="12.5" customHeight="1">
      <c r="A12729" s="55">
        <v>28405</v>
      </c>
      <c r="B12729" s="55">
        <v>8</v>
      </c>
      <c r="C12729" s="55" t="s">
        <v>42831</v>
      </c>
      <c r="D12729" s="55" t="s">
        <v>4649</v>
      </c>
      <c r="E12729" s="55" t="s">
        <v>42832</v>
      </c>
      <c r="F12729" s="55" t="s">
        <v>4651</v>
      </c>
      <c r="G12729" s="55" t="s">
        <v>42833</v>
      </c>
      <c r="H12729" s="55">
        <v>0</v>
      </c>
    </row>
    <row r="12730" spans="1:8" ht="12.5" customHeight="1">
      <c r="A12730" s="55">
        <v>28421</v>
      </c>
      <c r="B12730" s="55">
        <v>8</v>
      </c>
      <c r="C12730" s="55" t="s">
        <v>42834</v>
      </c>
      <c r="D12730" s="55" t="s">
        <v>4649</v>
      </c>
      <c r="E12730" s="55" t="s">
        <v>42835</v>
      </c>
      <c r="F12730" s="55" t="s">
        <v>4651</v>
      </c>
      <c r="G12730" s="55" t="s">
        <v>42836</v>
      </c>
      <c r="H12730" s="55">
        <v>0</v>
      </c>
    </row>
    <row r="12731" spans="1:8" ht="12.5" customHeight="1">
      <c r="A12731" s="55">
        <v>28556</v>
      </c>
      <c r="B12731" s="55">
        <v>8</v>
      </c>
      <c r="C12731" s="55" t="s">
        <v>42837</v>
      </c>
      <c r="D12731" s="55" t="s">
        <v>4649</v>
      </c>
      <c r="E12731" s="55" t="s">
        <v>42838</v>
      </c>
      <c r="F12731" s="55" t="s">
        <v>4651</v>
      </c>
      <c r="G12731" s="55" t="s">
        <v>42839</v>
      </c>
      <c r="H12731" s="55">
        <v>0</v>
      </c>
    </row>
    <row r="12732" spans="1:8" ht="12.5" customHeight="1">
      <c r="A12732" s="55">
        <v>28900</v>
      </c>
      <c r="B12732" s="55">
        <v>8</v>
      </c>
      <c r="C12732" s="55" t="s">
        <v>42840</v>
      </c>
      <c r="D12732" s="55" t="s">
        <v>4649</v>
      </c>
      <c r="E12732" s="55" t="s">
        <v>42841</v>
      </c>
      <c r="F12732" s="55" t="s">
        <v>4651</v>
      </c>
      <c r="G12732" s="55" t="s">
        <v>42842</v>
      </c>
      <c r="H12732" s="55">
        <v>0</v>
      </c>
    </row>
    <row r="12733" spans="1:8" ht="12.5" customHeight="1">
      <c r="A12733" s="55">
        <v>11470</v>
      </c>
      <c r="B12733" s="55">
        <v>8</v>
      </c>
      <c r="C12733" s="55" t="s">
        <v>42843</v>
      </c>
      <c r="D12733" s="55" t="s">
        <v>4649</v>
      </c>
      <c r="E12733" s="55" t="s">
        <v>42844</v>
      </c>
      <c r="F12733" s="55" t="s">
        <v>4651</v>
      </c>
      <c r="G12733" s="55" t="s">
        <v>42845</v>
      </c>
      <c r="H12733" s="55">
        <v>0</v>
      </c>
    </row>
    <row r="12734" spans="1:8" ht="12.5" customHeight="1">
      <c r="A12734" s="55">
        <v>11495</v>
      </c>
      <c r="B12734" s="55">
        <v>8</v>
      </c>
      <c r="C12734" s="55" t="s">
        <v>42846</v>
      </c>
      <c r="D12734" s="55" t="s">
        <v>4649</v>
      </c>
      <c r="E12734" s="55" t="s">
        <v>42847</v>
      </c>
      <c r="F12734" s="55" t="s">
        <v>4651</v>
      </c>
      <c r="G12734" s="55" t="s">
        <v>42848</v>
      </c>
      <c r="H12734" s="55">
        <v>0</v>
      </c>
    </row>
    <row r="12735" spans="1:8" ht="12.5" customHeight="1">
      <c r="A12735" s="55">
        <v>12232</v>
      </c>
      <c r="B12735" s="55">
        <v>8</v>
      </c>
      <c r="C12735" s="55" t="s">
        <v>42849</v>
      </c>
      <c r="D12735" s="55" t="s">
        <v>4649</v>
      </c>
      <c r="E12735" s="55" t="s">
        <v>42850</v>
      </c>
      <c r="F12735" s="55" t="s">
        <v>4651</v>
      </c>
      <c r="G12735" s="55" t="s">
        <v>42851</v>
      </c>
      <c r="H12735" s="55">
        <v>0</v>
      </c>
    </row>
    <row r="12736" spans="1:8" ht="12.5" customHeight="1">
      <c r="A12736" s="55">
        <v>12831</v>
      </c>
      <c r="B12736" s="55">
        <v>8</v>
      </c>
      <c r="C12736" s="55" t="s">
        <v>42852</v>
      </c>
      <c r="D12736" s="55" t="s">
        <v>4649</v>
      </c>
      <c r="E12736" s="55" t="s">
        <v>42853</v>
      </c>
      <c r="F12736" s="55" t="s">
        <v>4651</v>
      </c>
      <c r="G12736" s="55" t="s">
        <v>42854</v>
      </c>
      <c r="H12736" s="55">
        <v>0</v>
      </c>
    </row>
    <row r="12737" spans="1:8" ht="12.5" customHeight="1">
      <c r="A12737" s="55">
        <v>13256</v>
      </c>
      <c r="B12737" s="55">
        <v>8</v>
      </c>
      <c r="C12737" s="55" t="s">
        <v>42855</v>
      </c>
      <c r="D12737" s="55" t="s">
        <v>4649</v>
      </c>
      <c r="E12737" s="55" t="s">
        <v>42856</v>
      </c>
      <c r="F12737" s="55" t="s">
        <v>4651</v>
      </c>
      <c r="G12737" s="55" t="s">
        <v>42857</v>
      </c>
      <c r="H12737" s="55">
        <v>0</v>
      </c>
    </row>
    <row r="12738" spans="1:8" ht="12.5" customHeight="1">
      <c r="A12738" s="55">
        <v>13532</v>
      </c>
      <c r="B12738" s="55">
        <v>8</v>
      </c>
      <c r="C12738" s="55" t="s">
        <v>42858</v>
      </c>
      <c r="D12738" s="55" t="s">
        <v>4649</v>
      </c>
      <c r="E12738" s="55" t="s">
        <v>42859</v>
      </c>
      <c r="F12738" s="55" t="s">
        <v>4651</v>
      </c>
      <c r="G12738" s="55" t="s">
        <v>42860</v>
      </c>
      <c r="H12738" s="55">
        <v>0</v>
      </c>
    </row>
    <row r="12739" spans="1:8" ht="12.5" customHeight="1">
      <c r="A12739" s="55">
        <v>14823</v>
      </c>
      <c r="B12739" s="55">
        <v>8</v>
      </c>
      <c r="C12739" s="55" t="s">
        <v>42861</v>
      </c>
      <c r="D12739" s="55" t="s">
        <v>4649</v>
      </c>
      <c r="E12739" s="55" t="s">
        <v>42862</v>
      </c>
      <c r="F12739" s="55" t="s">
        <v>4651</v>
      </c>
      <c r="G12739" s="55" t="s">
        <v>42863</v>
      </c>
      <c r="H12739" s="55">
        <v>0</v>
      </c>
    </row>
    <row r="12740" spans="1:8" ht="12.5" customHeight="1">
      <c r="A12740" s="55">
        <v>14866</v>
      </c>
      <c r="B12740" s="55">
        <v>8</v>
      </c>
      <c r="C12740" s="55" t="s">
        <v>42864</v>
      </c>
      <c r="D12740" s="55" t="s">
        <v>4649</v>
      </c>
      <c r="E12740" s="55" t="s">
        <v>42865</v>
      </c>
      <c r="F12740" s="55" t="s">
        <v>4651</v>
      </c>
      <c r="G12740" s="55" t="s">
        <v>42866</v>
      </c>
      <c r="H12740" s="55">
        <v>0</v>
      </c>
    </row>
    <row r="12741" spans="1:8" ht="12.5" customHeight="1">
      <c r="A12741" s="55">
        <v>14940</v>
      </c>
      <c r="B12741" s="55">
        <v>8</v>
      </c>
      <c r="C12741" s="55" t="s">
        <v>42867</v>
      </c>
      <c r="D12741" s="55" t="s">
        <v>4649</v>
      </c>
      <c r="E12741" s="55" t="s">
        <v>42868</v>
      </c>
      <c r="F12741" s="55" t="s">
        <v>4651</v>
      </c>
      <c r="G12741" s="55" t="s">
        <v>42869</v>
      </c>
      <c r="H12741" s="55">
        <v>0</v>
      </c>
    </row>
    <row r="12742" spans="1:8" ht="12.5" customHeight="1">
      <c r="A12742" s="55">
        <v>16539</v>
      </c>
      <c r="B12742" s="55">
        <v>8</v>
      </c>
      <c r="C12742" s="55" t="s">
        <v>42870</v>
      </c>
      <c r="D12742" s="55" t="s">
        <v>4649</v>
      </c>
      <c r="E12742" s="55" t="s">
        <v>42871</v>
      </c>
      <c r="F12742" s="55" t="s">
        <v>4651</v>
      </c>
      <c r="G12742" s="55" t="s">
        <v>42872</v>
      </c>
      <c r="H12742" s="55">
        <v>0</v>
      </c>
    </row>
    <row r="12743" spans="1:8" ht="12.5" customHeight="1">
      <c r="A12743" s="55">
        <v>17640</v>
      </c>
      <c r="B12743" s="55">
        <v>8</v>
      </c>
      <c r="C12743" s="55" t="s">
        <v>42873</v>
      </c>
      <c r="D12743" s="55" t="s">
        <v>4649</v>
      </c>
      <c r="E12743" s="55" t="s">
        <v>42874</v>
      </c>
      <c r="F12743" s="55" t="s">
        <v>4651</v>
      </c>
      <c r="G12743" s="55" t="s">
        <v>42875</v>
      </c>
      <c r="H12743" s="55">
        <v>0</v>
      </c>
    </row>
    <row r="12744" spans="1:8" ht="12.5" customHeight="1">
      <c r="A12744" s="55">
        <v>17852</v>
      </c>
      <c r="B12744" s="55">
        <v>8</v>
      </c>
      <c r="C12744" s="55" t="s">
        <v>42876</v>
      </c>
      <c r="D12744" s="55" t="s">
        <v>4649</v>
      </c>
      <c r="E12744" s="55" t="s">
        <v>42877</v>
      </c>
      <c r="F12744" s="55" t="s">
        <v>4651</v>
      </c>
      <c r="G12744" s="55" t="s">
        <v>42878</v>
      </c>
      <c r="H12744" s="55">
        <v>0</v>
      </c>
    </row>
    <row r="12745" spans="1:8" ht="12.5" customHeight="1">
      <c r="A12745" s="55">
        <v>19349</v>
      </c>
      <c r="B12745" s="55">
        <v>8</v>
      </c>
      <c r="C12745" s="55" t="s">
        <v>42879</v>
      </c>
      <c r="D12745" s="55" t="s">
        <v>4649</v>
      </c>
      <c r="E12745" s="55" t="s">
        <v>42880</v>
      </c>
      <c r="F12745" s="55" t="s">
        <v>4651</v>
      </c>
      <c r="G12745" s="55" t="s">
        <v>42881</v>
      </c>
      <c r="H12745" s="55">
        <v>0</v>
      </c>
    </row>
    <row r="12746" spans="1:8" ht="12.5" customHeight="1">
      <c r="A12746" s="55">
        <v>19388</v>
      </c>
      <c r="B12746" s="55">
        <v>8</v>
      </c>
      <c r="C12746" s="55" t="s">
        <v>42882</v>
      </c>
      <c r="D12746" s="55" t="s">
        <v>4649</v>
      </c>
      <c r="E12746" s="55" t="s">
        <v>42883</v>
      </c>
      <c r="F12746" s="55" t="s">
        <v>4651</v>
      </c>
      <c r="G12746" s="55" t="s">
        <v>42884</v>
      </c>
      <c r="H12746" s="55">
        <v>0</v>
      </c>
    </row>
    <row r="12747" spans="1:8" ht="12.5" customHeight="1">
      <c r="A12747" s="55">
        <v>20140</v>
      </c>
      <c r="B12747" s="55">
        <v>8</v>
      </c>
      <c r="C12747" s="55" t="s">
        <v>42885</v>
      </c>
      <c r="D12747" s="55" t="s">
        <v>4649</v>
      </c>
      <c r="E12747" s="55" t="s">
        <v>42886</v>
      </c>
      <c r="F12747" s="55" t="s">
        <v>4651</v>
      </c>
      <c r="G12747" s="55" t="s">
        <v>42887</v>
      </c>
      <c r="H12747" s="55">
        <v>0</v>
      </c>
    </row>
    <row r="12748" spans="1:8" ht="12.5" customHeight="1">
      <c r="A12748" s="55">
        <v>20163</v>
      </c>
      <c r="B12748" s="55">
        <v>8</v>
      </c>
      <c r="C12748" s="55" t="s">
        <v>42888</v>
      </c>
      <c r="D12748" s="55" t="s">
        <v>4649</v>
      </c>
      <c r="E12748" s="55" t="s">
        <v>42889</v>
      </c>
      <c r="F12748" s="55" t="s">
        <v>4651</v>
      </c>
      <c r="G12748" s="55" t="s">
        <v>42890</v>
      </c>
      <c r="H12748" s="55">
        <v>0</v>
      </c>
    </row>
    <row r="12749" spans="1:8" ht="12.5" customHeight="1">
      <c r="A12749" s="55">
        <v>20584</v>
      </c>
      <c r="B12749" s="55">
        <v>8</v>
      </c>
      <c r="C12749" s="55" t="s">
        <v>42891</v>
      </c>
      <c r="D12749" s="55" t="s">
        <v>4649</v>
      </c>
      <c r="E12749" s="55" t="s">
        <v>42892</v>
      </c>
      <c r="F12749" s="55" t="s">
        <v>4651</v>
      </c>
      <c r="G12749" s="55" t="s">
        <v>42893</v>
      </c>
      <c r="H12749" s="55">
        <v>0</v>
      </c>
    </row>
    <row r="12750" spans="1:8" ht="12.5" customHeight="1">
      <c r="A12750" s="55">
        <v>20841</v>
      </c>
      <c r="B12750" s="55">
        <v>8</v>
      </c>
      <c r="C12750" s="55" t="s">
        <v>42894</v>
      </c>
      <c r="D12750" s="55" t="s">
        <v>4649</v>
      </c>
      <c r="E12750" s="55" t="s">
        <v>42895</v>
      </c>
      <c r="F12750" s="55" t="s">
        <v>4651</v>
      </c>
      <c r="G12750" s="55" t="s">
        <v>42896</v>
      </c>
      <c r="H12750" s="55">
        <v>0</v>
      </c>
    </row>
    <row r="12751" spans="1:8" ht="12.5" customHeight="1">
      <c r="A12751" s="55">
        <v>20871</v>
      </c>
      <c r="B12751" s="55">
        <v>8</v>
      </c>
      <c r="C12751" s="55" t="s">
        <v>42897</v>
      </c>
      <c r="D12751" s="55" t="s">
        <v>4649</v>
      </c>
      <c r="E12751" s="55" t="s">
        <v>42898</v>
      </c>
      <c r="F12751" s="55" t="s">
        <v>4651</v>
      </c>
      <c r="G12751" s="55" t="s">
        <v>42899</v>
      </c>
      <c r="H12751" s="55">
        <v>0</v>
      </c>
    </row>
    <row r="12752" spans="1:8" ht="12.5" customHeight="1">
      <c r="A12752" s="55">
        <v>20874</v>
      </c>
      <c r="B12752" s="55">
        <v>8</v>
      </c>
      <c r="C12752" s="55" t="s">
        <v>42900</v>
      </c>
      <c r="D12752" s="55" t="s">
        <v>4649</v>
      </c>
      <c r="E12752" s="55" t="s">
        <v>42901</v>
      </c>
      <c r="F12752" s="55" t="s">
        <v>4651</v>
      </c>
      <c r="G12752" s="55" t="s">
        <v>42902</v>
      </c>
      <c r="H12752" s="55">
        <v>0</v>
      </c>
    </row>
    <row r="12753" spans="1:8" ht="12.5" customHeight="1">
      <c r="A12753" s="55">
        <v>20979</v>
      </c>
      <c r="B12753" s="55">
        <v>8</v>
      </c>
      <c r="C12753" s="55" t="s">
        <v>42903</v>
      </c>
      <c r="D12753" s="55" t="s">
        <v>4649</v>
      </c>
      <c r="E12753" s="55" t="s">
        <v>42904</v>
      </c>
      <c r="F12753" s="55" t="s">
        <v>4651</v>
      </c>
      <c r="G12753" s="55" t="s">
        <v>42905</v>
      </c>
      <c r="H12753" s="55">
        <v>0</v>
      </c>
    </row>
    <row r="12754" spans="1:8" ht="12.5" customHeight="1">
      <c r="A12754" s="55">
        <v>21825</v>
      </c>
      <c r="B12754" s="55">
        <v>8</v>
      </c>
      <c r="C12754" s="55" t="s">
        <v>42906</v>
      </c>
      <c r="D12754" s="55" t="s">
        <v>4649</v>
      </c>
      <c r="E12754" s="55" t="s">
        <v>42907</v>
      </c>
      <c r="F12754" s="55" t="s">
        <v>4651</v>
      </c>
      <c r="G12754" s="55" t="s">
        <v>42908</v>
      </c>
      <c r="H12754" s="55">
        <v>0</v>
      </c>
    </row>
    <row r="12755" spans="1:8" ht="12.5" customHeight="1">
      <c r="A12755" s="55">
        <v>22447</v>
      </c>
      <c r="B12755" s="55">
        <v>8</v>
      </c>
      <c r="C12755" s="55" t="s">
        <v>42909</v>
      </c>
      <c r="D12755" s="55" t="s">
        <v>4649</v>
      </c>
      <c r="E12755" s="55" t="s">
        <v>42910</v>
      </c>
      <c r="F12755" s="55" t="s">
        <v>4651</v>
      </c>
      <c r="G12755" s="55" t="s">
        <v>42911</v>
      </c>
      <c r="H12755" s="55">
        <v>0</v>
      </c>
    </row>
    <row r="12756" spans="1:8" ht="12.5" customHeight="1">
      <c r="A12756" s="55">
        <v>22590</v>
      </c>
      <c r="B12756" s="55">
        <v>8</v>
      </c>
      <c r="C12756" s="55" t="s">
        <v>42912</v>
      </c>
      <c r="D12756" s="55" t="s">
        <v>4649</v>
      </c>
      <c r="E12756" s="55" t="s">
        <v>42913</v>
      </c>
      <c r="F12756" s="55" t="s">
        <v>4651</v>
      </c>
      <c r="G12756" s="55" t="s">
        <v>42914</v>
      </c>
      <c r="H12756" s="55">
        <v>0</v>
      </c>
    </row>
    <row r="12757" spans="1:8" ht="12.5" customHeight="1">
      <c r="A12757" s="55">
        <v>23229</v>
      </c>
      <c r="B12757" s="55">
        <v>8</v>
      </c>
      <c r="C12757" s="55" t="s">
        <v>42915</v>
      </c>
      <c r="D12757" s="55" t="s">
        <v>4649</v>
      </c>
      <c r="E12757" s="55" t="s">
        <v>42916</v>
      </c>
      <c r="F12757" s="55" t="s">
        <v>4651</v>
      </c>
      <c r="G12757" s="55" t="s">
        <v>42917</v>
      </c>
      <c r="H12757" s="55">
        <v>0</v>
      </c>
    </row>
    <row r="12758" spans="1:8" ht="12.5" customHeight="1">
      <c r="A12758" s="55">
        <v>24024</v>
      </c>
      <c r="B12758" s="55">
        <v>8</v>
      </c>
      <c r="C12758" s="55" t="s">
        <v>42918</v>
      </c>
      <c r="D12758" s="55" t="s">
        <v>4649</v>
      </c>
      <c r="E12758" s="55" t="s">
        <v>42919</v>
      </c>
      <c r="F12758" s="55" t="s">
        <v>4651</v>
      </c>
      <c r="G12758" s="55" t="s">
        <v>42920</v>
      </c>
      <c r="H12758" s="55">
        <v>0</v>
      </c>
    </row>
    <row r="12759" spans="1:8" ht="12.5" customHeight="1">
      <c r="A12759" s="55">
        <v>24137</v>
      </c>
      <c r="B12759" s="55">
        <v>8</v>
      </c>
      <c r="C12759" s="55" t="s">
        <v>42921</v>
      </c>
      <c r="D12759" s="55" t="s">
        <v>4649</v>
      </c>
      <c r="E12759" s="55" t="s">
        <v>42922</v>
      </c>
      <c r="F12759" s="55" t="s">
        <v>4651</v>
      </c>
      <c r="G12759" s="55" t="s">
        <v>42923</v>
      </c>
      <c r="H12759" s="55">
        <v>0</v>
      </c>
    </row>
    <row r="12760" spans="1:8" ht="12.5" customHeight="1">
      <c r="A12760" s="55">
        <v>24155</v>
      </c>
      <c r="B12760" s="55">
        <v>8</v>
      </c>
      <c r="C12760" s="55" t="s">
        <v>42924</v>
      </c>
      <c r="D12760" s="55" t="s">
        <v>4649</v>
      </c>
      <c r="E12760" s="55" t="s">
        <v>42925</v>
      </c>
      <c r="F12760" s="55" t="s">
        <v>4651</v>
      </c>
      <c r="G12760" s="55" t="s">
        <v>42926</v>
      </c>
      <c r="H12760" s="55">
        <v>0</v>
      </c>
    </row>
    <row r="12761" spans="1:8" ht="12.5" customHeight="1">
      <c r="A12761" s="55">
        <v>25309</v>
      </c>
      <c r="B12761" s="55">
        <v>8</v>
      </c>
      <c r="C12761" s="55" t="s">
        <v>42927</v>
      </c>
      <c r="D12761" s="55" t="s">
        <v>4649</v>
      </c>
      <c r="E12761" s="55" t="s">
        <v>42928</v>
      </c>
      <c r="F12761" s="55" t="s">
        <v>4651</v>
      </c>
      <c r="G12761" s="55" t="s">
        <v>42929</v>
      </c>
      <c r="H12761" s="55">
        <v>0</v>
      </c>
    </row>
    <row r="12762" spans="1:8" ht="12.5" customHeight="1">
      <c r="A12762" s="55">
        <v>25754</v>
      </c>
      <c r="B12762" s="55">
        <v>8</v>
      </c>
      <c r="C12762" s="55" t="s">
        <v>42930</v>
      </c>
      <c r="D12762" s="55" t="s">
        <v>4649</v>
      </c>
      <c r="E12762" s="55" t="s">
        <v>42931</v>
      </c>
      <c r="F12762" s="55" t="s">
        <v>4651</v>
      </c>
      <c r="G12762" s="55" t="s">
        <v>42932</v>
      </c>
      <c r="H12762" s="55">
        <v>0</v>
      </c>
    </row>
    <row r="12763" spans="1:8" ht="12.5" customHeight="1">
      <c r="A12763" s="55">
        <v>26930</v>
      </c>
      <c r="B12763" s="55">
        <v>8</v>
      </c>
      <c r="C12763" s="55" t="s">
        <v>42933</v>
      </c>
      <c r="D12763" s="55" t="s">
        <v>4649</v>
      </c>
      <c r="E12763" s="55" t="s">
        <v>42934</v>
      </c>
      <c r="F12763" s="55" t="s">
        <v>4651</v>
      </c>
      <c r="G12763" s="55" t="s">
        <v>42935</v>
      </c>
      <c r="H12763" s="55">
        <v>0</v>
      </c>
    </row>
    <row r="12764" spans="1:8" ht="12.5" customHeight="1">
      <c r="A12764" s="55">
        <v>26998</v>
      </c>
      <c r="B12764" s="55">
        <v>8</v>
      </c>
      <c r="C12764" s="55" t="s">
        <v>42936</v>
      </c>
      <c r="D12764" s="55" t="s">
        <v>4649</v>
      </c>
      <c r="E12764" s="55" t="s">
        <v>42937</v>
      </c>
      <c r="F12764" s="55" t="s">
        <v>4651</v>
      </c>
      <c r="G12764" s="55" t="s">
        <v>42938</v>
      </c>
      <c r="H12764" s="55">
        <v>0</v>
      </c>
    </row>
    <row r="12765" spans="1:8" ht="12.5" customHeight="1">
      <c r="A12765" s="55">
        <v>27765</v>
      </c>
      <c r="B12765" s="55">
        <v>8</v>
      </c>
      <c r="C12765" s="55" t="s">
        <v>42939</v>
      </c>
      <c r="D12765" s="55" t="s">
        <v>4649</v>
      </c>
      <c r="E12765" s="55" t="s">
        <v>42940</v>
      </c>
      <c r="F12765" s="55" t="s">
        <v>4651</v>
      </c>
      <c r="G12765" s="55" t="s">
        <v>42941</v>
      </c>
      <c r="H12765" s="55">
        <v>0</v>
      </c>
    </row>
    <row r="12766" spans="1:8" ht="12.5" customHeight="1">
      <c r="A12766" s="55">
        <v>28409</v>
      </c>
      <c r="B12766" s="55">
        <v>8</v>
      </c>
      <c r="C12766" s="55" t="s">
        <v>42942</v>
      </c>
      <c r="D12766" s="55" t="s">
        <v>4649</v>
      </c>
      <c r="E12766" s="55" t="s">
        <v>42943</v>
      </c>
      <c r="F12766" s="55" t="s">
        <v>4651</v>
      </c>
      <c r="G12766" s="55" t="s">
        <v>42944</v>
      </c>
      <c r="H12766" s="55">
        <v>0</v>
      </c>
    </row>
    <row r="12767" spans="1:8" ht="12.5" customHeight="1">
      <c r="A12767" s="55">
        <v>28699</v>
      </c>
      <c r="B12767" s="55">
        <v>8</v>
      </c>
      <c r="C12767" s="55" t="s">
        <v>42945</v>
      </c>
      <c r="D12767" s="55" t="s">
        <v>4649</v>
      </c>
      <c r="E12767" s="55" t="s">
        <v>42946</v>
      </c>
      <c r="F12767" s="55" t="s">
        <v>4651</v>
      </c>
      <c r="G12767" s="55" t="s">
        <v>42947</v>
      </c>
      <c r="H12767" s="55">
        <v>0</v>
      </c>
    </row>
    <row r="12768" spans="1:8" ht="12.5" customHeight="1">
      <c r="A12768" s="55">
        <v>11404</v>
      </c>
      <c r="B12768" s="55">
        <v>8</v>
      </c>
      <c r="C12768" s="55" t="s">
        <v>42948</v>
      </c>
      <c r="D12768" s="55" t="s">
        <v>4649</v>
      </c>
      <c r="E12768" s="55" t="s">
        <v>42949</v>
      </c>
      <c r="F12768" s="55" t="s">
        <v>4651</v>
      </c>
      <c r="G12768" s="55" t="s">
        <v>42950</v>
      </c>
      <c r="H12768" s="55">
        <v>0</v>
      </c>
    </row>
    <row r="12769" spans="1:8" ht="12.5" customHeight="1">
      <c r="A12769" s="55">
        <v>11559</v>
      </c>
      <c r="B12769" s="55">
        <v>8</v>
      </c>
      <c r="C12769" s="55" t="s">
        <v>42951</v>
      </c>
      <c r="D12769" s="55" t="s">
        <v>4649</v>
      </c>
      <c r="E12769" s="55" t="s">
        <v>42952</v>
      </c>
      <c r="F12769" s="55" t="s">
        <v>4651</v>
      </c>
      <c r="G12769" s="55" t="s">
        <v>42953</v>
      </c>
      <c r="H12769" s="55">
        <v>0</v>
      </c>
    </row>
    <row r="12770" spans="1:8" ht="12.5" customHeight="1">
      <c r="A12770" s="55">
        <v>12643</v>
      </c>
      <c r="B12770" s="55">
        <v>8</v>
      </c>
      <c r="C12770" s="55" t="s">
        <v>42954</v>
      </c>
      <c r="D12770" s="55" t="s">
        <v>4649</v>
      </c>
      <c r="E12770" s="55" t="s">
        <v>42955</v>
      </c>
      <c r="F12770" s="55" t="s">
        <v>4651</v>
      </c>
      <c r="G12770" s="55" t="s">
        <v>42956</v>
      </c>
      <c r="H12770" s="55">
        <v>0</v>
      </c>
    </row>
    <row r="12771" spans="1:8" ht="12.5" customHeight="1">
      <c r="A12771" s="55">
        <v>12735</v>
      </c>
      <c r="B12771" s="55">
        <v>8</v>
      </c>
      <c r="C12771" s="55" t="s">
        <v>42957</v>
      </c>
      <c r="D12771" s="55" t="s">
        <v>4649</v>
      </c>
      <c r="E12771" s="55" t="s">
        <v>42958</v>
      </c>
      <c r="F12771" s="55" t="s">
        <v>4651</v>
      </c>
      <c r="G12771" s="55" t="s">
        <v>42959</v>
      </c>
      <c r="H12771" s="55">
        <v>0</v>
      </c>
    </row>
    <row r="12772" spans="1:8" ht="12.5" customHeight="1">
      <c r="A12772" s="55">
        <v>12815</v>
      </c>
      <c r="B12772" s="55">
        <v>8</v>
      </c>
      <c r="C12772" s="55" t="s">
        <v>42960</v>
      </c>
      <c r="D12772" s="55" t="s">
        <v>4649</v>
      </c>
      <c r="E12772" s="55" t="s">
        <v>42961</v>
      </c>
      <c r="F12772" s="55" t="s">
        <v>4651</v>
      </c>
      <c r="G12772" s="55" t="s">
        <v>42962</v>
      </c>
      <c r="H12772" s="55">
        <v>0</v>
      </c>
    </row>
    <row r="12773" spans="1:8" ht="12.5" customHeight="1">
      <c r="A12773" s="55">
        <v>12837</v>
      </c>
      <c r="B12773" s="55">
        <v>8</v>
      </c>
      <c r="C12773" s="55" t="s">
        <v>42963</v>
      </c>
      <c r="D12773" s="55" t="s">
        <v>4649</v>
      </c>
      <c r="E12773" s="55" t="s">
        <v>42964</v>
      </c>
      <c r="F12773" s="55" t="s">
        <v>4651</v>
      </c>
      <c r="G12773" s="55" t="s">
        <v>42965</v>
      </c>
      <c r="H12773" s="55">
        <v>0</v>
      </c>
    </row>
    <row r="12774" spans="1:8" ht="12.5" customHeight="1">
      <c r="A12774" s="55">
        <v>13588</v>
      </c>
      <c r="B12774" s="55">
        <v>8</v>
      </c>
      <c r="C12774" s="55" t="s">
        <v>42966</v>
      </c>
      <c r="D12774" s="55" t="s">
        <v>4649</v>
      </c>
      <c r="E12774" s="55" t="s">
        <v>42967</v>
      </c>
      <c r="F12774" s="55" t="s">
        <v>4651</v>
      </c>
      <c r="G12774" s="55" t="s">
        <v>42968</v>
      </c>
      <c r="H12774" s="55">
        <v>0</v>
      </c>
    </row>
    <row r="12775" spans="1:8" ht="12.5" customHeight="1">
      <c r="A12775" s="55">
        <v>13684</v>
      </c>
      <c r="B12775" s="55">
        <v>8</v>
      </c>
      <c r="C12775" s="55" t="s">
        <v>42969</v>
      </c>
      <c r="D12775" s="55" t="s">
        <v>4649</v>
      </c>
      <c r="E12775" s="55" t="s">
        <v>42970</v>
      </c>
      <c r="F12775" s="55" t="s">
        <v>4651</v>
      </c>
      <c r="G12775" s="55" t="s">
        <v>42971</v>
      </c>
      <c r="H12775" s="55">
        <v>0</v>
      </c>
    </row>
    <row r="12776" spans="1:8" ht="12.5" customHeight="1">
      <c r="A12776" s="55">
        <v>14690</v>
      </c>
      <c r="B12776" s="55">
        <v>8</v>
      </c>
      <c r="C12776" s="55" t="s">
        <v>42972</v>
      </c>
      <c r="D12776" s="55" t="s">
        <v>4649</v>
      </c>
      <c r="E12776" s="55" t="s">
        <v>42973</v>
      </c>
      <c r="F12776" s="55" t="s">
        <v>4651</v>
      </c>
      <c r="G12776" s="55" t="s">
        <v>42974</v>
      </c>
      <c r="H12776" s="55">
        <v>0</v>
      </c>
    </row>
    <row r="12777" spans="1:8" ht="12.5" customHeight="1">
      <c r="A12777" s="55">
        <v>14699</v>
      </c>
      <c r="B12777" s="55">
        <v>8</v>
      </c>
      <c r="C12777" s="55" t="s">
        <v>42975</v>
      </c>
      <c r="D12777" s="55" t="s">
        <v>4649</v>
      </c>
      <c r="E12777" s="55" t="s">
        <v>42976</v>
      </c>
      <c r="F12777" s="55" t="s">
        <v>4651</v>
      </c>
      <c r="G12777" s="55" t="s">
        <v>42977</v>
      </c>
      <c r="H12777" s="55">
        <v>0</v>
      </c>
    </row>
    <row r="12778" spans="1:8" ht="12.5" customHeight="1">
      <c r="A12778" s="55">
        <v>14943</v>
      </c>
      <c r="B12778" s="55">
        <v>8</v>
      </c>
      <c r="C12778" s="55" t="s">
        <v>42978</v>
      </c>
      <c r="D12778" s="55" t="s">
        <v>4649</v>
      </c>
      <c r="E12778" s="55" t="s">
        <v>42979</v>
      </c>
      <c r="F12778" s="55" t="s">
        <v>4651</v>
      </c>
      <c r="G12778" s="55" t="s">
        <v>42980</v>
      </c>
      <c r="H12778" s="55">
        <v>0</v>
      </c>
    </row>
    <row r="12779" spans="1:8" ht="12.5" customHeight="1">
      <c r="A12779" s="55">
        <v>15092</v>
      </c>
      <c r="B12779" s="55">
        <v>8</v>
      </c>
      <c r="C12779" s="55" t="s">
        <v>42981</v>
      </c>
      <c r="D12779" s="55" t="s">
        <v>4649</v>
      </c>
      <c r="E12779" s="55" t="s">
        <v>42982</v>
      </c>
      <c r="F12779" s="55" t="s">
        <v>4651</v>
      </c>
      <c r="G12779" s="55" t="s">
        <v>42983</v>
      </c>
      <c r="H12779" s="55">
        <v>0</v>
      </c>
    </row>
    <row r="12780" spans="1:8" ht="12.5" customHeight="1">
      <c r="A12780" s="55">
        <v>15101</v>
      </c>
      <c r="B12780" s="55">
        <v>8</v>
      </c>
      <c r="C12780" s="55" t="s">
        <v>42984</v>
      </c>
      <c r="D12780" s="55" t="s">
        <v>4649</v>
      </c>
      <c r="E12780" s="55" t="s">
        <v>42985</v>
      </c>
      <c r="F12780" s="55" t="s">
        <v>4651</v>
      </c>
      <c r="G12780" s="55" t="s">
        <v>42986</v>
      </c>
      <c r="H12780" s="55">
        <v>0</v>
      </c>
    </row>
    <row r="12781" spans="1:8" ht="12.5" customHeight="1">
      <c r="A12781" s="55">
        <v>16309</v>
      </c>
      <c r="B12781" s="55">
        <v>8</v>
      </c>
      <c r="C12781" s="55" t="s">
        <v>42987</v>
      </c>
      <c r="D12781" s="55" t="s">
        <v>4649</v>
      </c>
      <c r="E12781" s="55" t="s">
        <v>42988</v>
      </c>
      <c r="F12781" s="55" t="s">
        <v>4651</v>
      </c>
      <c r="G12781" s="55" t="s">
        <v>42989</v>
      </c>
      <c r="H12781" s="55">
        <v>0</v>
      </c>
    </row>
    <row r="12782" spans="1:8" ht="12.5" customHeight="1">
      <c r="A12782" s="55">
        <v>16943</v>
      </c>
      <c r="B12782" s="55">
        <v>8</v>
      </c>
      <c r="C12782" s="55" t="s">
        <v>42990</v>
      </c>
      <c r="D12782" s="55" t="s">
        <v>4649</v>
      </c>
      <c r="E12782" s="55" t="s">
        <v>42991</v>
      </c>
      <c r="F12782" s="55" t="s">
        <v>4651</v>
      </c>
      <c r="G12782" s="55" t="s">
        <v>42992</v>
      </c>
      <c r="H12782" s="55">
        <v>0</v>
      </c>
    </row>
    <row r="12783" spans="1:8" ht="12.5" customHeight="1">
      <c r="A12783" s="55">
        <v>17086</v>
      </c>
      <c r="B12783" s="55">
        <v>8</v>
      </c>
      <c r="C12783" s="55" t="s">
        <v>42993</v>
      </c>
      <c r="D12783" s="55" t="s">
        <v>4649</v>
      </c>
      <c r="E12783" s="55" t="s">
        <v>42994</v>
      </c>
      <c r="F12783" s="55" t="s">
        <v>4651</v>
      </c>
      <c r="G12783" s="55" t="s">
        <v>42995</v>
      </c>
      <c r="H12783" s="55">
        <v>0</v>
      </c>
    </row>
    <row r="12784" spans="1:8" ht="12.5" customHeight="1">
      <c r="A12784" s="55">
        <v>17630</v>
      </c>
      <c r="B12784" s="55">
        <v>8</v>
      </c>
      <c r="C12784" s="55" t="s">
        <v>42996</v>
      </c>
      <c r="D12784" s="55" t="s">
        <v>4649</v>
      </c>
      <c r="E12784" s="55" t="s">
        <v>42997</v>
      </c>
      <c r="F12784" s="55" t="s">
        <v>4651</v>
      </c>
      <c r="G12784" s="55" t="s">
        <v>42998</v>
      </c>
      <c r="H12784" s="55">
        <v>0</v>
      </c>
    </row>
    <row r="12785" spans="1:8" ht="12.5" customHeight="1">
      <c r="A12785" s="55">
        <v>17998</v>
      </c>
      <c r="B12785" s="55">
        <v>8</v>
      </c>
      <c r="C12785" s="55" t="s">
        <v>42999</v>
      </c>
      <c r="D12785" s="55" t="s">
        <v>4649</v>
      </c>
      <c r="E12785" s="55" t="s">
        <v>43000</v>
      </c>
      <c r="F12785" s="55" t="s">
        <v>4651</v>
      </c>
      <c r="G12785" s="55" t="s">
        <v>43001</v>
      </c>
      <c r="H12785" s="55">
        <v>0</v>
      </c>
    </row>
    <row r="12786" spans="1:8" ht="12.5" customHeight="1">
      <c r="A12786" s="55">
        <v>19030</v>
      </c>
      <c r="B12786" s="55">
        <v>8</v>
      </c>
      <c r="C12786" s="55" t="s">
        <v>43002</v>
      </c>
      <c r="D12786" s="55" t="s">
        <v>4649</v>
      </c>
      <c r="E12786" s="55" t="s">
        <v>43003</v>
      </c>
      <c r="F12786" s="55" t="s">
        <v>4651</v>
      </c>
      <c r="G12786" s="55" t="s">
        <v>43004</v>
      </c>
      <c r="H12786" s="55">
        <v>0</v>
      </c>
    </row>
    <row r="12787" spans="1:8" ht="12.5" customHeight="1">
      <c r="A12787" s="55">
        <v>19034</v>
      </c>
      <c r="B12787" s="55">
        <v>8</v>
      </c>
      <c r="C12787" s="55" t="s">
        <v>43005</v>
      </c>
      <c r="D12787" s="55" t="s">
        <v>4649</v>
      </c>
      <c r="E12787" s="55" t="s">
        <v>43006</v>
      </c>
      <c r="F12787" s="55" t="s">
        <v>4651</v>
      </c>
      <c r="G12787" s="55" t="s">
        <v>43007</v>
      </c>
      <c r="H12787" s="55">
        <v>0</v>
      </c>
    </row>
    <row r="12788" spans="1:8" ht="12.5" customHeight="1">
      <c r="A12788" s="55">
        <v>19330</v>
      </c>
      <c r="B12788" s="55">
        <v>8</v>
      </c>
      <c r="C12788" s="55" t="s">
        <v>43008</v>
      </c>
      <c r="D12788" s="55" t="s">
        <v>4649</v>
      </c>
      <c r="E12788" s="55" t="s">
        <v>43009</v>
      </c>
      <c r="F12788" s="55" t="s">
        <v>4651</v>
      </c>
      <c r="G12788" s="55" t="s">
        <v>43010</v>
      </c>
      <c r="H12788" s="55">
        <v>0</v>
      </c>
    </row>
    <row r="12789" spans="1:8" ht="12.5" customHeight="1">
      <c r="A12789" s="55">
        <v>19345</v>
      </c>
      <c r="B12789" s="55">
        <v>8</v>
      </c>
      <c r="C12789" s="55" t="s">
        <v>43011</v>
      </c>
      <c r="D12789" s="55" t="s">
        <v>4649</v>
      </c>
      <c r="E12789" s="55" t="s">
        <v>43012</v>
      </c>
      <c r="F12789" s="55" t="s">
        <v>4651</v>
      </c>
      <c r="G12789" s="55" t="s">
        <v>43013</v>
      </c>
      <c r="H12789" s="55">
        <v>0</v>
      </c>
    </row>
    <row r="12790" spans="1:8" ht="12.5" customHeight="1">
      <c r="A12790" s="55">
        <v>20830</v>
      </c>
      <c r="B12790" s="55">
        <v>8</v>
      </c>
      <c r="C12790" s="55" t="s">
        <v>43014</v>
      </c>
      <c r="D12790" s="55" t="s">
        <v>4649</v>
      </c>
      <c r="E12790" s="55" t="s">
        <v>43015</v>
      </c>
      <c r="F12790" s="55" t="s">
        <v>4651</v>
      </c>
      <c r="G12790" s="55" t="s">
        <v>43016</v>
      </c>
      <c r="H12790" s="55">
        <v>0</v>
      </c>
    </row>
    <row r="12791" spans="1:8" ht="12.5" customHeight="1">
      <c r="A12791" s="55">
        <v>21506</v>
      </c>
      <c r="B12791" s="55">
        <v>8</v>
      </c>
      <c r="C12791" s="55" t="s">
        <v>43017</v>
      </c>
      <c r="D12791" s="55" t="s">
        <v>4649</v>
      </c>
      <c r="E12791" s="55" t="s">
        <v>43018</v>
      </c>
      <c r="F12791" s="55" t="s">
        <v>4651</v>
      </c>
      <c r="G12791" s="55" t="s">
        <v>43019</v>
      </c>
      <c r="H12791" s="55">
        <v>0</v>
      </c>
    </row>
    <row r="12792" spans="1:8" ht="12.5" customHeight="1">
      <c r="A12792" s="55">
        <v>21827</v>
      </c>
      <c r="B12792" s="55">
        <v>8</v>
      </c>
      <c r="C12792" s="55" t="s">
        <v>43020</v>
      </c>
      <c r="D12792" s="55" t="s">
        <v>4649</v>
      </c>
      <c r="E12792" s="55" t="s">
        <v>43021</v>
      </c>
      <c r="F12792" s="55" t="s">
        <v>4651</v>
      </c>
      <c r="G12792" s="55" t="s">
        <v>43022</v>
      </c>
      <c r="H12792" s="55">
        <v>0</v>
      </c>
    </row>
    <row r="12793" spans="1:8" ht="12.5" customHeight="1">
      <c r="A12793" s="55">
        <v>21843</v>
      </c>
      <c r="B12793" s="55">
        <v>8</v>
      </c>
      <c r="C12793" s="55" t="s">
        <v>43023</v>
      </c>
      <c r="D12793" s="55" t="s">
        <v>4649</v>
      </c>
      <c r="E12793" s="55" t="s">
        <v>43024</v>
      </c>
      <c r="F12793" s="55" t="s">
        <v>4651</v>
      </c>
      <c r="G12793" s="55" t="s">
        <v>43025</v>
      </c>
      <c r="H12793" s="55">
        <v>0</v>
      </c>
    </row>
    <row r="12794" spans="1:8" ht="12.5" customHeight="1">
      <c r="A12794" s="55">
        <v>22587</v>
      </c>
      <c r="B12794" s="55">
        <v>8</v>
      </c>
      <c r="C12794" s="55" t="s">
        <v>43026</v>
      </c>
      <c r="D12794" s="55" t="s">
        <v>4649</v>
      </c>
      <c r="E12794" s="55" t="s">
        <v>43027</v>
      </c>
      <c r="F12794" s="55" t="s">
        <v>4651</v>
      </c>
      <c r="G12794" s="55" t="s">
        <v>43028</v>
      </c>
      <c r="H12794" s="55">
        <v>0</v>
      </c>
    </row>
    <row r="12795" spans="1:8" ht="12.5" customHeight="1">
      <c r="A12795" s="55">
        <v>22830</v>
      </c>
      <c r="B12795" s="55">
        <v>8</v>
      </c>
      <c r="C12795" s="55" t="s">
        <v>43029</v>
      </c>
      <c r="D12795" s="55" t="s">
        <v>4649</v>
      </c>
      <c r="E12795" s="55" t="s">
        <v>43030</v>
      </c>
      <c r="F12795" s="55" t="s">
        <v>4651</v>
      </c>
      <c r="G12795" s="55" t="s">
        <v>43031</v>
      </c>
      <c r="H12795" s="55">
        <v>0</v>
      </c>
    </row>
    <row r="12796" spans="1:8" ht="12.5" customHeight="1">
      <c r="A12796" s="55">
        <v>23961</v>
      </c>
      <c r="B12796" s="55">
        <v>8</v>
      </c>
      <c r="C12796" s="55" t="s">
        <v>43032</v>
      </c>
      <c r="D12796" s="55" t="s">
        <v>4649</v>
      </c>
      <c r="E12796" s="55" t="s">
        <v>43033</v>
      </c>
      <c r="F12796" s="55" t="s">
        <v>4651</v>
      </c>
      <c r="G12796" s="55" t="s">
        <v>43034</v>
      </c>
      <c r="H12796" s="55">
        <v>0</v>
      </c>
    </row>
    <row r="12797" spans="1:8" ht="12.5" customHeight="1">
      <c r="A12797" s="55">
        <v>24087</v>
      </c>
      <c r="B12797" s="55">
        <v>8</v>
      </c>
      <c r="C12797" s="55" t="s">
        <v>43035</v>
      </c>
      <c r="D12797" s="55" t="s">
        <v>4649</v>
      </c>
      <c r="E12797" s="55" t="s">
        <v>43036</v>
      </c>
      <c r="F12797" s="55" t="s">
        <v>4651</v>
      </c>
      <c r="G12797" s="55" t="s">
        <v>43037</v>
      </c>
      <c r="H12797" s="55">
        <v>0</v>
      </c>
    </row>
    <row r="12798" spans="1:8" ht="12.5" customHeight="1">
      <c r="A12798" s="55">
        <v>24097</v>
      </c>
      <c r="B12798" s="55">
        <v>8</v>
      </c>
      <c r="C12798" s="55" t="s">
        <v>43038</v>
      </c>
      <c r="D12798" s="55" t="s">
        <v>4649</v>
      </c>
      <c r="E12798" s="55" t="s">
        <v>43039</v>
      </c>
      <c r="F12798" s="55" t="s">
        <v>4651</v>
      </c>
      <c r="G12798" s="55" t="s">
        <v>43040</v>
      </c>
      <c r="H12798" s="55">
        <v>0</v>
      </c>
    </row>
    <row r="12799" spans="1:8" ht="12.5" customHeight="1">
      <c r="A12799" s="55">
        <v>24129</v>
      </c>
      <c r="B12799" s="55">
        <v>8</v>
      </c>
      <c r="C12799" s="55" t="s">
        <v>43041</v>
      </c>
      <c r="D12799" s="55" t="s">
        <v>4649</v>
      </c>
      <c r="E12799" s="55" t="s">
        <v>43042</v>
      </c>
      <c r="F12799" s="55" t="s">
        <v>4651</v>
      </c>
      <c r="G12799" s="55" t="s">
        <v>43043</v>
      </c>
      <c r="H12799" s="55">
        <v>0</v>
      </c>
    </row>
    <row r="12800" spans="1:8" ht="12.5" customHeight="1">
      <c r="A12800" s="55">
        <v>24205</v>
      </c>
      <c r="B12800" s="55">
        <v>8</v>
      </c>
      <c r="C12800" s="55" t="s">
        <v>43044</v>
      </c>
      <c r="D12800" s="55" t="s">
        <v>4649</v>
      </c>
      <c r="E12800" s="55" t="s">
        <v>43045</v>
      </c>
      <c r="F12800" s="55" t="s">
        <v>4651</v>
      </c>
      <c r="G12800" s="55" t="s">
        <v>43046</v>
      </c>
      <c r="H12800" s="55">
        <v>0</v>
      </c>
    </row>
    <row r="12801" spans="1:8" ht="12.5" customHeight="1">
      <c r="A12801" s="55">
        <v>25768</v>
      </c>
      <c r="B12801" s="55">
        <v>8</v>
      </c>
      <c r="C12801" s="55" t="s">
        <v>43047</v>
      </c>
      <c r="D12801" s="55" t="s">
        <v>4649</v>
      </c>
      <c r="E12801" s="55" t="s">
        <v>43048</v>
      </c>
      <c r="F12801" s="55" t="s">
        <v>4651</v>
      </c>
      <c r="G12801" s="55" t="s">
        <v>43049</v>
      </c>
      <c r="H12801" s="55">
        <v>0</v>
      </c>
    </row>
    <row r="12802" spans="1:8" ht="12.5" customHeight="1">
      <c r="A12802" s="55">
        <v>26951</v>
      </c>
      <c r="B12802" s="55">
        <v>8</v>
      </c>
      <c r="C12802" s="55" t="s">
        <v>43050</v>
      </c>
      <c r="D12802" s="55" t="s">
        <v>4649</v>
      </c>
      <c r="E12802" s="55" t="s">
        <v>43051</v>
      </c>
      <c r="F12802" s="55" t="s">
        <v>4651</v>
      </c>
      <c r="G12802" s="55" t="s">
        <v>43052</v>
      </c>
      <c r="H12802" s="55">
        <v>0</v>
      </c>
    </row>
    <row r="12803" spans="1:8" ht="12.5" customHeight="1">
      <c r="A12803" s="55">
        <v>26961</v>
      </c>
      <c r="B12803" s="55">
        <v>8</v>
      </c>
      <c r="C12803" s="55" t="s">
        <v>43053</v>
      </c>
      <c r="D12803" s="55" t="s">
        <v>4649</v>
      </c>
      <c r="E12803" s="55" t="s">
        <v>43054</v>
      </c>
      <c r="F12803" s="55" t="s">
        <v>4651</v>
      </c>
      <c r="G12803" s="55" t="s">
        <v>43055</v>
      </c>
      <c r="H12803" s="55">
        <v>0</v>
      </c>
    </row>
    <row r="12804" spans="1:8" ht="12.5" customHeight="1">
      <c r="A12804" s="55">
        <v>26981</v>
      </c>
      <c r="B12804" s="55">
        <v>8</v>
      </c>
      <c r="C12804" s="55" t="s">
        <v>43056</v>
      </c>
      <c r="D12804" s="55" t="s">
        <v>4649</v>
      </c>
      <c r="E12804" s="55" t="s">
        <v>43057</v>
      </c>
      <c r="F12804" s="55" t="s">
        <v>4651</v>
      </c>
      <c r="G12804" s="55" t="s">
        <v>43058</v>
      </c>
      <c r="H12804" s="55">
        <v>0</v>
      </c>
    </row>
    <row r="12805" spans="1:8" ht="12.5" customHeight="1">
      <c r="A12805" s="55">
        <v>27830</v>
      </c>
      <c r="B12805" s="55">
        <v>8</v>
      </c>
      <c r="C12805" s="55" t="s">
        <v>43059</v>
      </c>
      <c r="D12805" s="55" t="s">
        <v>4649</v>
      </c>
      <c r="E12805" s="55" t="s">
        <v>43060</v>
      </c>
      <c r="F12805" s="55" t="s">
        <v>4651</v>
      </c>
      <c r="G12805" s="55" t="s">
        <v>43061</v>
      </c>
      <c r="H12805" s="55">
        <v>0</v>
      </c>
    </row>
    <row r="12806" spans="1:8" ht="12.5" customHeight="1">
      <c r="A12806" s="55">
        <v>28381</v>
      </c>
      <c r="B12806" s="55">
        <v>8</v>
      </c>
      <c r="C12806" s="55" t="s">
        <v>43062</v>
      </c>
      <c r="D12806" s="55" t="s">
        <v>4649</v>
      </c>
      <c r="E12806" s="55" t="s">
        <v>43063</v>
      </c>
      <c r="F12806" s="55" t="s">
        <v>4651</v>
      </c>
      <c r="G12806" s="55" t="s">
        <v>43064</v>
      </c>
      <c r="H12806" s="55">
        <v>0</v>
      </c>
    </row>
    <row r="12807" spans="1:8" ht="12.5" customHeight="1">
      <c r="A12807" s="55">
        <v>28445</v>
      </c>
      <c r="B12807" s="55">
        <v>8</v>
      </c>
      <c r="C12807" s="55" t="s">
        <v>43065</v>
      </c>
      <c r="D12807" s="55" t="s">
        <v>4649</v>
      </c>
      <c r="E12807" s="55" t="s">
        <v>43066</v>
      </c>
      <c r="F12807" s="55" t="s">
        <v>4651</v>
      </c>
      <c r="G12807" s="55" t="s">
        <v>43067</v>
      </c>
      <c r="H12807" s="55">
        <v>0</v>
      </c>
    </row>
    <row r="12808" spans="1:8" ht="12.5" customHeight="1">
      <c r="A12808" s="55">
        <v>11423</v>
      </c>
      <c r="B12808" s="55">
        <v>8</v>
      </c>
      <c r="C12808" s="55" t="s">
        <v>43068</v>
      </c>
      <c r="D12808" s="55" t="s">
        <v>4649</v>
      </c>
      <c r="E12808" s="55" t="s">
        <v>43069</v>
      </c>
      <c r="F12808" s="55" t="s">
        <v>4651</v>
      </c>
      <c r="G12808" s="55" t="s">
        <v>43070</v>
      </c>
      <c r="H12808" s="55">
        <v>0</v>
      </c>
    </row>
    <row r="12809" spans="1:8" ht="12.5" customHeight="1">
      <c r="A12809" s="55">
        <v>11544</v>
      </c>
      <c r="B12809" s="55">
        <v>8</v>
      </c>
      <c r="C12809" s="55" t="s">
        <v>43071</v>
      </c>
      <c r="D12809" s="55" t="s">
        <v>4649</v>
      </c>
      <c r="E12809" s="55" t="s">
        <v>43072</v>
      </c>
      <c r="F12809" s="55" t="s">
        <v>4651</v>
      </c>
      <c r="G12809" s="55" t="s">
        <v>43073</v>
      </c>
      <c r="H12809" s="55">
        <v>0</v>
      </c>
    </row>
    <row r="12810" spans="1:8" ht="12.5" customHeight="1">
      <c r="A12810" s="55">
        <v>12810</v>
      </c>
      <c r="B12810" s="55">
        <v>8</v>
      </c>
      <c r="C12810" s="55" t="s">
        <v>43074</v>
      </c>
      <c r="D12810" s="55" t="s">
        <v>4649</v>
      </c>
      <c r="E12810" s="55" t="s">
        <v>43075</v>
      </c>
      <c r="F12810" s="55" t="s">
        <v>4651</v>
      </c>
      <c r="G12810" s="55" t="s">
        <v>43076</v>
      </c>
      <c r="H12810" s="55">
        <v>0</v>
      </c>
    </row>
    <row r="12811" spans="1:8" ht="12.5" customHeight="1">
      <c r="A12811" s="55">
        <v>12813</v>
      </c>
      <c r="B12811" s="55">
        <v>8</v>
      </c>
      <c r="C12811" s="55" t="s">
        <v>43077</v>
      </c>
      <c r="D12811" s="55" t="s">
        <v>4649</v>
      </c>
      <c r="E12811" s="55" t="s">
        <v>43078</v>
      </c>
      <c r="F12811" s="55" t="s">
        <v>4651</v>
      </c>
      <c r="G12811" s="55" t="s">
        <v>43079</v>
      </c>
      <c r="H12811" s="55">
        <v>0</v>
      </c>
    </row>
    <row r="12812" spans="1:8" ht="12.5" customHeight="1">
      <c r="A12812" s="55">
        <v>12822</v>
      </c>
      <c r="B12812" s="55">
        <v>8</v>
      </c>
      <c r="C12812" s="55" t="s">
        <v>43080</v>
      </c>
      <c r="D12812" s="55" t="s">
        <v>4649</v>
      </c>
      <c r="E12812" s="55" t="s">
        <v>43081</v>
      </c>
      <c r="F12812" s="55" t="s">
        <v>4651</v>
      </c>
      <c r="G12812" s="55" t="s">
        <v>43082</v>
      </c>
      <c r="H12812" s="55">
        <v>0</v>
      </c>
    </row>
    <row r="12813" spans="1:8" ht="12.5" customHeight="1">
      <c r="A12813" s="55">
        <v>13541</v>
      </c>
      <c r="B12813" s="55">
        <v>8</v>
      </c>
      <c r="C12813" s="55" t="s">
        <v>43083</v>
      </c>
      <c r="D12813" s="55" t="s">
        <v>4649</v>
      </c>
      <c r="E12813" s="55" t="s">
        <v>43084</v>
      </c>
      <c r="F12813" s="55" t="s">
        <v>4651</v>
      </c>
      <c r="G12813" s="55" t="s">
        <v>43085</v>
      </c>
      <c r="H12813" s="55">
        <v>0</v>
      </c>
    </row>
    <row r="12814" spans="1:8" ht="12.5" customHeight="1">
      <c r="A12814" s="55">
        <v>13790</v>
      </c>
      <c r="B12814" s="55">
        <v>8</v>
      </c>
      <c r="C12814" s="55" t="s">
        <v>43086</v>
      </c>
      <c r="D12814" s="55" t="s">
        <v>4649</v>
      </c>
      <c r="E12814" s="55" t="s">
        <v>43087</v>
      </c>
      <c r="F12814" s="55" t="s">
        <v>4651</v>
      </c>
      <c r="G12814" s="55" t="s">
        <v>43088</v>
      </c>
      <c r="H12814" s="55">
        <v>0</v>
      </c>
    </row>
    <row r="12815" spans="1:8" ht="12.5" customHeight="1">
      <c r="A12815" s="55">
        <v>14161</v>
      </c>
      <c r="B12815" s="55">
        <v>8</v>
      </c>
      <c r="C12815" s="55" t="s">
        <v>43089</v>
      </c>
      <c r="D12815" s="55" t="s">
        <v>4649</v>
      </c>
      <c r="E12815" s="55" t="s">
        <v>43090</v>
      </c>
      <c r="F12815" s="55" t="s">
        <v>4651</v>
      </c>
      <c r="G12815" s="55" t="s">
        <v>43091</v>
      </c>
      <c r="H12815" s="55">
        <v>0</v>
      </c>
    </row>
    <row r="12816" spans="1:8" ht="12.5" customHeight="1">
      <c r="A12816" s="55">
        <v>14775</v>
      </c>
      <c r="B12816" s="55">
        <v>8</v>
      </c>
      <c r="C12816" s="55" t="s">
        <v>43092</v>
      </c>
      <c r="D12816" s="55" t="s">
        <v>4649</v>
      </c>
      <c r="E12816" s="55" t="s">
        <v>43093</v>
      </c>
      <c r="F12816" s="55" t="s">
        <v>4651</v>
      </c>
      <c r="G12816" s="55" t="s">
        <v>43094</v>
      </c>
      <c r="H12816" s="55">
        <v>0</v>
      </c>
    </row>
    <row r="12817" spans="1:8" ht="12.5" customHeight="1">
      <c r="A12817" s="55">
        <v>15707</v>
      </c>
      <c r="B12817" s="55">
        <v>8</v>
      </c>
      <c r="C12817" s="55" t="s">
        <v>43095</v>
      </c>
      <c r="D12817" s="55" t="s">
        <v>4649</v>
      </c>
      <c r="E12817" s="55" t="s">
        <v>43096</v>
      </c>
      <c r="F12817" s="55" t="s">
        <v>4651</v>
      </c>
      <c r="G12817" s="55" t="s">
        <v>43097</v>
      </c>
      <c r="H12817" s="55">
        <v>0</v>
      </c>
    </row>
    <row r="12818" spans="1:8" ht="12.5" customHeight="1">
      <c r="A12818" s="55">
        <v>16413</v>
      </c>
      <c r="B12818" s="55">
        <v>8</v>
      </c>
      <c r="C12818" s="55" t="s">
        <v>43098</v>
      </c>
      <c r="D12818" s="55" t="s">
        <v>4649</v>
      </c>
      <c r="E12818" s="55" t="s">
        <v>43099</v>
      </c>
      <c r="F12818" s="55" t="s">
        <v>4651</v>
      </c>
      <c r="G12818" s="55" t="s">
        <v>43100</v>
      </c>
      <c r="H12818" s="55">
        <v>0</v>
      </c>
    </row>
    <row r="12819" spans="1:8" ht="12.5" customHeight="1">
      <c r="A12819" s="55">
        <v>16567</v>
      </c>
      <c r="B12819" s="55">
        <v>8</v>
      </c>
      <c r="C12819" s="55" t="s">
        <v>43101</v>
      </c>
      <c r="D12819" s="55" t="s">
        <v>4649</v>
      </c>
      <c r="E12819" s="55" t="s">
        <v>43102</v>
      </c>
      <c r="F12819" s="55" t="s">
        <v>4651</v>
      </c>
      <c r="G12819" s="55" t="s">
        <v>43103</v>
      </c>
      <c r="H12819" s="55">
        <v>0</v>
      </c>
    </row>
    <row r="12820" spans="1:8" ht="12.5" customHeight="1">
      <c r="A12820" s="55">
        <v>17875</v>
      </c>
      <c r="B12820" s="55">
        <v>8</v>
      </c>
      <c r="C12820" s="55" t="s">
        <v>43104</v>
      </c>
      <c r="D12820" s="55" t="s">
        <v>4649</v>
      </c>
      <c r="E12820" s="55" t="s">
        <v>43105</v>
      </c>
      <c r="F12820" s="55" t="s">
        <v>4651</v>
      </c>
      <c r="G12820" s="55" t="s">
        <v>43106</v>
      </c>
      <c r="H12820" s="55">
        <v>0</v>
      </c>
    </row>
    <row r="12821" spans="1:8" ht="12.5" customHeight="1">
      <c r="A12821" s="55">
        <v>20861</v>
      </c>
      <c r="B12821" s="55">
        <v>8</v>
      </c>
      <c r="C12821" s="55" t="s">
        <v>43107</v>
      </c>
      <c r="D12821" s="55" t="s">
        <v>4649</v>
      </c>
      <c r="E12821" s="55" t="s">
        <v>43108</v>
      </c>
      <c r="F12821" s="55" t="s">
        <v>4651</v>
      </c>
      <c r="G12821" s="55" t="s">
        <v>43109</v>
      </c>
      <c r="H12821" s="55">
        <v>0</v>
      </c>
    </row>
    <row r="12822" spans="1:8" ht="12.5" customHeight="1">
      <c r="A12822" s="55">
        <v>20908</v>
      </c>
      <c r="B12822" s="55">
        <v>8</v>
      </c>
      <c r="C12822" s="55" t="s">
        <v>43110</v>
      </c>
      <c r="D12822" s="55" t="s">
        <v>4649</v>
      </c>
      <c r="E12822" s="55" t="s">
        <v>43111</v>
      </c>
      <c r="F12822" s="55" t="s">
        <v>4651</v>
      </c>
      <c r="G12822" s="55" t="s">
        <v>43112</v>
      </c>
      <c r="H12822" s="55">
        <v>0</v>
      </c>
    </row>
    <row r="12823" spans="1:8" ht="12.5" customHeight="1">
      <c r="A12823" s="55">
        <v>21082</v>
      </c>
      <c r="B12823" s="55">
        <v>8</v>
      </c>
      <c r="C12823" s="55" t="s">
        <v>43113</v>
      </c>
      <c r="D12823" s="55" t="s">
        <v>4649</v>
      </c>
      <c r="E12823" s="55" t="s">
        <v>43114</v>
      </c>
      <c r="F12823" s="55" t="s">
        <v>4651</v>
      </c>
      <c r="G12823" s="55" t="s">
        <v>43115</v>
      </c>
      <c r="H12823" s="55">
        <v>0</v>
      </c>
    </row>
    <row r="12824" spans="1:8" ht="12.5" customHeight="1">
      <c r="A12824" s="55">
        <v>21836</v>
      </c>
      <c r="B12824" s="55">
        <v>8</v>
      </c>
      <c r="C12824" s="55" t="s">
        <v>43116</v>
      </c>
      <c r="D12824" s="55" t="s">
        <v>4649</v>
      </c>
      <c r="E12824" s="55" t="s">
        <v>43117</v>
      </c>
      <c r="F12824" s="55" t="s">
        <v>4651</v>
      </c>
      <c r="G12824" s="55" t="s">
        <v>43118</v>
      </c>
      <c r="H12824" s="55">
        <v>0</v>
      </c>
    </row>
    <row r="12825" spans="1:8" ht="12.5" customHeight="1">
      <c r="A12825" s="55">
        <v>22393</v>
      </c>
      <c r="B12825" s="55">
        <v>8</v>
      </c>
      <c r="C12825" s="55" t="s">
        <v>43119</v>
      </c>
      <c r="D12825" s="55" t="s">
        <v>4649</v>
      </c>
      <c r="E12825" s="55" t="s">
        <v>43120</v>
      </c>
      <c r="F12825" s="55" t="s">
        <v>4651</v>
      </c>
      <c r="G12825" s="55" t="s">
        <v>43121</v>
      </c>
      <c r="H12825" s="55">
        <v>0</v>
      </c>
    </row>
    <row r="12826" spans="1:8" ht="12.5" customHeight="1">
      <c r="A12826" s="55">
        <v>22462</v>
      </c>
      <c r="B12826" s="55">
        <v>8</v>
      </c>
      <c r="C12826" s="55" t="s">
        <v>43122</v>
      </c>
      <c r="D12826" s="55" t="s">
        <v>4649</v>
      </c>
      <c r="E12826" s="55" t="s">
        <v>43123</v>
      </c>
      <c r="F12826" s="55" t="s">
        <v>4651</v>
      </c>
      <c r="G12826" s="55" t="s">
        <v>43124</v>
      </c>
      <c r="H12826" s="55">
        <v>0</v>
      </c>
    </row>
    <row r="12827" spans="1:8" ht="12.5" customHeight="1">
      <c r="A12827" s="55">
        <v>22482</v>
      </c>
      <c r="B12827" s="55">
        <v>8</v>
      </c>
      <c r="C12827" s="55" t="s">
        <v>43125</v>
      </c>
      <c r="D12827" s="55" t="s">
        <v>4649</v>
      </c>
      <c r="E12827" s="55" t="s">
        <v>43126</v>
      </c>
      <c r="F12827" s="55" t="s">
        <v>4651</v>
      </c>
      <c r="G12827" s="55" t="s">
        <v>43127</v>
      </c>
      <c r="H12827" s="55">
        <v>0</v>
      </c>
    </row>
    <row r="12828" spans="1:8" ht="12.5" customHeight="1">
      <c r="A12828" s="55">
        <v>22835</v>
      </c>
      <c r="B12828" s="55">
        <v>8</v>
      </c>
      <c r="C12828" s="55" t="s">
        <v>43128</v>
      </c>
      <c r="D12828" s="55" t="s">
        <v>4649</v>
      </c>
      <c r="E12828" s="55" t="s">
        <v>43129</v>
      </c>
      <c r="F12828" s="55" t="s">
        <v>4651</v>
      </c>
      <c r="G12828" s="55" t="s">
        <v>43130</v>
      </c>
      <c r="H12828" s="55">
        <v>0</v>
      </c>
    </row>
    <row r="12829" spans="1:8" ht="12.5" customHeight="1">
      <c r="A12829" s="55">
        <v>23776</v>
      </c>
      <c r="B12829" s="55">
        <v>8</v>
      </c>
      <c r="C12829" s="55" t="s">
        <v>43131</v>
      </c>
      <c r="D12829" s="55" t="s">
        <v>4649</v>
      </c>
      <c r="E12829" s="55" t="s">
        <v>43132</v>
      </c>
      <c r="F12829" s="55" t="s">
        <v>4651</v>
      </c>
      <c r="G12829" s="55" t="s">
        <v>43133</v>
      </c>
      <c r="H12829" s="55">
        <v>0</v>
      </c>
    </row>
    <row r="12830" spans="1:8" ht="12.5" customHeight="1">
      <c r="A12830" s="55">
        <v>23941</v>
      </c>
      <c r="B12830" s="55">
        <v>8</v>
      </c>
      <c r="C12830" s="55" t="s">
        <v>43134</v>
      </c>
      <c r="D12830" s="55" t="s">
        <v>4649</v>
      </c>
      <c r="E12830" s="55" t="s">
        <v>43135</v>
      </c>
      <c r="F12830" s="55" t="s">
        <v>4651</v>
      </c>
      <c r="G12830" s="55" t="s">
        <v>43136</v>
      </c>
      <c r="H12830" s="55">
        <v>0</v>
      </c>
    </row>
    <row r="12831" spans="1:8" ht="12.5" customHeight="1">
      <c r="A12831" s="55">
        <v>23959</v>
      </c>
      <c r="B12831" s="55">
        <v>8</v>
      </c>
      <c r="C12831" s="55" t="s">
        <v>43137</v>
      </c>
      <c r="D12831" s="55" t="s">
        <v>4649</v>
      </c>
      <c r="E12831" s="55" t="s">
        <v>43138</v>
      </c>
      <c r="F12831" s="55" t="s">
        <v>4651</v>
      </c>
      <c r="G12831" s="55" t="s">
        <v>43139</v>
      </c>
      <c r="H12831" s="55">
        <v>0</v>
      </c>
    </row>
    <row r="12832" spans="1:8" ht="12.5" customHeight="1">
      <c r="A12832" s="55">
        <v>24078</v>
      </c>
      <c r="B12832" s="55">
        <v>8</v>
      </c>
      <c r="C12832" s="55" t="s">
        <v>43140</v>
      </c>
      <c r="D12832" s="55" t="s">
        <v>4649</v>
      </c>
      <c r="E12832" s="55" t="s">
        <v>43141</v>
      </c>
      <c r="F12832" s="55" t="s">
        <v>4651</v>
      </c>
      <c r="G12832" s="55" t="s">
        <v>43142</v>
      </c>
      <c r="H12832" s="55">
        <v>0</v>
      </c>
    </row>
    <row r="12833" spans="1:8" ht="12.5" customHeight="1">
      <c r="A12833" s="55">
        <v>24704</v>
      </c>
      <c r="B12833" s="55">
        <v>8</v>
      </c>
      <c r="C12833" s="55" t="s">
        <v>43143</v>
      </c>
      <c r="D12833" s="55" t="s">
        <v>4649</v>
      </c>
      <c r="E12833" s="55" t="s">
        <v>43144</v>
      </c>
      <c r="F12833" s="55" t="s">
        <v>4651</v>
      </c>
      <c r="G12833" s="55" t="s">
        <v>43145</v>
      </c>
      <c r="H12833" s="55">
        <v>0</v>
      </c>
    </row>
    <row r="12834" spans="1:8" ht="12.5" customHeight="1">
      <c r="A12834" s="55">
        <v>24837</v>
      </c>
      <c r="B12834" s="55">
        <v>8</v>
      </c>
      <c r="C12834" s="55" t="s">
        <v>43146</v>
      </c>
      <c r="D12834" s="55" t="s">
        <v>4649</v>
      </c>
      <c r="E12834" s="55" t="s">
        <v>43147</v>
      </c>
      <c r="F12834" s="55" t="s">
        <v>4651</v>
      </c>
      <c r="G12834" s="55" t="s">
        <v>43148</v>
      </c>
      <c r="H12834" s="55">
        <v>0</v>
      </c>
    </row>
    <row r="12835" spans="1:8" ht="12.5" customHeight="1">
      <c r="A12835" s="55">
        <v>25145</v>
      </c>
      <c r="B12835" s="55">
        <v>8</v>
      </c>
      <c r="C12835" s="55" t="s">
        <v>43149</v>
      </c>
      <c r="D12835" s="55" t="s">
        <v>4649</v>
      </c>
      <c r="E12835" s="55" t="s">
        <v>43150</v>
      </c>
      <c r="F12835" s="55" t="s">
        <v>4651</v>
      </c>
      <c r="G12835" s="55" t="s">
        <v>43151</v>
      </c>
      <c r="H12835" s="55">
        <v>0</v>
      </c>
    </row>
    <row r="12836" spans="1:8" ht="12.5" customHeight="1">
      <c r="A12836" s="55">
        <v>25595</v>
      </c>
      <c r="B12836" s="55">
        <v>8</v>
      </c>
      <c r="C12836" s="55" t="s">
        <v>43152</v>
      </c>
      <c r="D12836" s="55" t="s">
        <v>4649</v>
      </c>
      <c r="E12836" s="55" t="s">
        <v>43153</v>
      </c>
      <c r="F12836" s="55" t="s">
        <v>4651</v>
      </c>
      <c r="G12836" s="55" t="s">
        <v>43154</v>
      </c>
      <c r="H12836" s="55">
        <v>0</v>
      </c>
    </row>
    <row r="12837" spans="1:8" ht="12.5" customHeight="1">
      <c r="A12837" s="55">
        <v>26385</v>
      </c>
      <c r="B12837" s="55">
        <v>8</v>
      </c>
      <c r="C12837" s="55" t="s">
        <v>43155</v>
      </c>
      <c r="D12837" s="55" t="s">
        <v>4649</v>
      </c>
      <c r="E12837" s="55" t="s">
        <v>43156</v>
      </c>
      <c r="F12837" s="55" t="s">
        <v>4651</v>
      </c>
      <c r="G12837" s="55" t="s">
        <v>43157</v>
      </c>
      <c r="H12837" s="55">
        <v>0</v>
      </c>
    </row>
    <row r="12838" spans="1:8" ht="12.5" customHeight="1">
      <c r="A12838" s="55">
        <v>26986</v>
      </c>
      <c r="B12838" s="55">
        <v>8</v>
      </c>
      <c r="C12838" s="55" t="s">
        <v>43158</v>
      </c>
      <c r="D12838" s="55" t="s">
        <v>4649</v>
      </c>
      <c r="E12838" s="55" t="s">
        <v>43159</v>
      </c>
      <c r="F12838" s="55" t="s">
        <v>4651</v>
      </c>
      <c r="G12838" s="55" t="s">
        <v>43160</v>
      </c>
      <c r="H12838" s="55">
        <v>0</v>
      </c>
    </row>
    <row r="12839" spans="1:8" ht="12.5" customHeight="1">
      <c r="A12839" s="55">
        <v>26991</v>
      </c>
      <c r="B12839" s="55">
        <v>8</v>
      </c>
      <c r="C12839" s="55" t="s">
        <v>43161</v>
      </c>
      <c r="D12839" s="55" t="s">
        <v>4649</v>
      </c>
      <c r="E12839" s="55" t="s">
        <v>43162</v>
      </c>
      <c r="F12839" s="55" t="s">
        <v>4651</v>
      </c>
      <c r="G12839" s="55" t="s">
        <v>43163</v>
      </c>
      <c r="H12839" s="55">
        <v>0</v>
      </c>
    </row>
    <row r="12840" spans="1:8" ht="12.5" customHeight="1">
      <c r="A12840" s="55">
        <v>27325</v>
      </c>
      <c r="B12840" s="55">
        <v>8</v>
      </c>
      <c r="C12840" s="55" t="s">
        <v>43164</v>
      </c>
      <c r="D12840" s="55" t="s">
        <v>4649</v>
      </c>
      <c r="E12840" s="55" t="s">
        <v>43165</v>
      </c>
      <c r="F12840" s="55" t="s">
        <v>4651</v>
      </c>
      <c r="G12840" s="55" t="s">
        <v>43166</v>
      </c>
      <c r="H12840" s="55">
        <v>0</v>
      </c>
    </row>
    <row r="12841" spans="1:8" ht="12.5" customHeight="1">
      <c r="A12841" s="55">
        <v>28374</v>
      </c>
      <c r="B12841" s="55">
        <v>8</v>
      </c>
      <c r="C12841" s="55" t="s">
        <v>43167</v>
      </c>
      <c r="D12841" s="55" t="s">
        <v>4649</v>
      </c>
      <c r="E12841" s="55" t="s">
        <v>43168</v>
      </c>
      <c r="F12841" s="55" t="s">
        <v>4651</v>
      </c>
      <c r="G12841" s="55" t="s">
        <v>43169</v>
      </c>
      <c r="H12841" s="55">
        <v>0</v>
      </c>
    </row>
    <row r="12842" spans="1:8" ht="12.5" customHeight="1">
      <c r="A12842" s="55">
        <v>28702</v>
      </c>
      <c r="B12842" s="55">
        <v>8</v>
      </c>
      <c r="C12842" s="55" t="s">
        <v>43170</v>
      </c>
      <c r="D12842" s="55" t="s">
        <v>4649</v>
      </c>
      <c r="E12842" s="55" t="s">
        <v>43171</v>
      </c>
      <c r="F12842" s="55" t="s">
        <v>4651</v>
      </c>
      <c r="G12842" s="55" t="s">
        <v>43172</v>
      </c>
      <c r="H12842" s="55">
        <v>0</v>
      </c>
    </row>
    <row r="12843" spans="1:8" ht="12.5" customHeight="1">
      <c r="A12843" s="55">
        <v>11392</v>
      </c>
      <c r="B12843" s="55">
        <v>8</v>
      </c>
      <c r="C12843" s="55" t="s">
        <v>43173</v>
      </c>
      <c r="D12843" s="55" t="s">
        <v>4649</v>
      </c>
      <c r="E12843" s="55" t="s">
        <v>43174</v>
      </c>
      <c r="F12843" s="55" t="s">
        <v>4651</v>
      </c>
      <c r="G12843" s="55" t="s">
        <v>43175</v>
      </c>
      <c r="H12843" s="55">
        <v>0</v>
      </c>
    </row>
    <row r="12844" spans="1:8" ht="12.5" customHeight="1">
      <c r="A12844" s="55">
        <v>12125</v>
      </c>
      <c r="B12844" s="55">
        <v>8</v>
      </c>
      <c r="C12844" s="55" t="s">
        <v>43176</v>
      </c>
      <c r="D12844" s="55" t="s">
        <v>4649</v>
      </c>
      <c r="E12844" s="55" t="s">
        <v>43177</v>
      </c>
      <c r="F12844" s="55" t="s">
        <v>4651</v>
      </c>
      <c r="G12844" s="55" t="s">
        <v>43178</v>
      </c>
      <c r="H12844" s="55">
        <v>0</v>
      </c>
    </row>
    <row r="12845" spans="1:8" ht="12.5" customHeight="1">
      <c r="A12845" s="55">
        <v>12390</v>
      </c>
      <c r="B12845" s="55">
        <v>8</v>
      </c>
      <c r="C12845" s="55" t="s">
        <v>43179</v>
      </c>
      <c r="D12845" s="55" t="s">
        <v>4649</v>
      </c>
      <c r="E12845" s="55" t="s">
        <v>43180</v>
      </c>
      <c r="F12845" s="55" t="s">
        <v>4651</v>
      </c>
      <c r="G12845" s="55" t="s">
        <v>43181</v>
      </c>
      <c r="H12845" s="55">
        <v>0</v>
      </c>
    </row>
    <row r="12846" spans="1:8" ht="12.5" customHeight="1">
      <c r="A12846" s="55">
        <v>13826</v>
      </c>
      <c r="B12846" s="55">
        <v>8</v>
      </c>
      <c r="C12846" s="55" t="s">
        <v>43182</v>
      </c>
      <c r="D12846" s="55" t="s">
        <v>4649</v>
      </c>
      <c r="E12846" s="55" t="s">
        <v>43183</v>
      </c>
      <c r="F12846" s="55" t="s">
        <v>4651</v>
      </c>
      <c r="G12846" s="55" t="s">
        <v>43184</v>
      </c>
      <c r="H12846" s="55">
        <v>0</v>
      </c>
    </row>
    <row r="12847" spans="1:8" ht="12.5" customHeight="1">
      <c r="A12847" s="55">
        <v>14849</v>
      </c>
      <c r="B12847" s="55">
        <v>8</v>
      </c>
      <c r="C12847" s="55" t="s">
        <v>43185</v>
      </c>
      <c r="D12847" s="55" t="s">
        <v>4649</v>
      </c>
      <c r="E12847" s="55" t="s">
        <v>43186</v>
      </c>
      <c r="F12847" s="55" t="s">
        <v>4651</v>
      </c>
      <c r="G12847" s="55" t="s">
        <v>43187</v>
      </c>
      <c r="H12847" s="55">
        <v>0</v>
      </c>
    </row>
    <row r="12848" spans="1:8" ht="12.5" customHeight="1">
      <c r="A12848" s="55">
        <v>14962</v>
      </c>
      <c r="B12848" s="55">
        <v>8</v>
      </c>
      <c r="C12848" s="55" t="s">
        <v>43188</v>
      </c>
      <c r="D12848" s="55" t="s">
        <v>4649</v>
      </c>
      <c r="E12848" s="55" t="s">
        <v>43189</v>
      </c>
      <c r="F12848" s="55" t="s">
        <v>4651</v>
      </c>
      <c r="G12848" s="55" t="s">
        <v>43190</v>
      </c>
      <c r="H12848" s="55">
        <v>0</v>
      </c>
    </row>
    <row r="12849" spans="1:8" ht="12.5" customHeight="1">
      <c r="A12849" s="55">
        <v>16276</v>
      </c>
      <c r="B12849" s="55">
        <v>8</v>
      </c>
      <c r="C12849" s="55" t="s">
        <v>43191</v>
      </c>
      <c r="D12849" s="55" t="s">
        <v>4649</v>
      </c>
      <c r="E12849" s="55" t="s">
        <v>43192</v>
      </c>
      <c r="F12849" s="55" t="s">
        <v>4651</v>
      </c>
      <c r="G12849" s="55" t="s">
        <v>43193</v>
      </c>
      <c r="H12849" s="55">
        <v>0</v>
      </c>
    </row>
    <row r="12850" spans="1:8" ht="12.5" customHeight="1">
      <c r="A12850" s="55">
        <v>16280</v>
      </c>
      <c r="B12850" s="55">
        <v>8</v>
      </c>
      <c r="C12850" s="55" t="s">
        <v>43194</v>
      </c>
      <c r="D12850" s="55" t="s">
        <v>4649</v>
      </c>
      <c r="E12850" s="55" t="s">
        <v>43195</v>
      </c>
      <c r="F12850" s="55" t="s">
        <v>4651</v>
      </c>
      <c r="G12850" s="55" t="s">
        <v>43196</v>
      </c>
      <c r="H12850" s="55">
        <v>0</v>
      </c>
    </row>
    <row r="12851" spans="1:8" ht="12.5" customHeight="1">
      <c r="A12851" s="55">
        <v>16305</v>
      </c>
      <c r="B12851" s="55">
        <v>8</v>
      </c>
      <c r="C12851" s="55" t="s">
        <v>43197</v>
      </c>
      <c r="D12851" s="55" t="s">
        <v>4649</v>
      </c>
      <c r="E12851" s="55" t="s">
        <v>43198</v>
      </c>
      <c r="F12851" s="55" t="s">
        <v>4651</v>
      </c>
      <c r="G12851" s="55" t="s">
        <v>43199</v>
      </c>
      <c r="H12851" s="55">
        <v>0</v>
      </c>
    </row>
    <row r="12852" spans="1:8" ht="12.5" customHeight="1">
      <c r="A12852" s="55">
        <v>17184</v>
      </c>
      <c r="B12852" s="55">
        <v>8</v>
      </c>
      <c r="C12852" s="55" t="s">
        <v>43200</v>
      </c>
      <c r="D12852" s="55" t="s">
        <v>4649</v>
      </c>
      <c r="E12852" s="55" t="s">
        <v>43201</v>
      </c>
      <c r="F12852" s="55" t="s">
        <v>4651</v>
      </c>
      <c r="G12852" s="55" t="s">
        <v>43202</v>
      </c>
      <c r="H12852" s="55">
        <v>0</v>
      </c>
    </row>
    <row r="12853" spans="1:8" ht="12.5" customHeight="1">
      <c r="A12853" s="55">
        <v>17217</v>
      </c>
      <c r="B12853" s="55">
        <v>8</v>
      </c>
      <c r="C12853" s="55" t="s">
        <v>43203</v>
      </c>
      <c r="D12853" s="55" t="s">
        <v>4649</v>
      </c>
      <c r="E12853" s="55" t="s">
        <v>43204</v>
      </c>
      <c r="F12853" s="55" t="s">
        <v>4651</v>
      </c>
      <c r="G12853" s="55" t="s">
        <v>43205</v>
      </c>
      <c r="H12853" s="55">
        <v>0</v>
      </c>
    </row>
    <row r="12854" spans="1:8" ht="12.5" customHeight="1">
      <c r="A12854" s="55">
        <v>18125</v>
      </c>
      <c r="B12854" s="55">
        <v>8</v>
      </c>
      <c r="C12854" s="55" t="s">
        <v>43206</v>
      </c>
      <c r="D12854" s="55" t="s">
        <v>4649</v>
      </c>
      <c r="E12854" s="55" t="s">
        <v>43207</v>
      </c>
      <c r="F12854" s="55" t="s">
        <v>4651</v>
      </c>
      <c r="G12854" s="55" t="s">
        <v>43208</v>
      </c>
      <c r="H12854" s="55">
        <v>0</v>
      </c>
    </row>
    <row r="12855" spans="1:8" ht="12.5" customHeight="1">
      <c r="A12855" s="55">
        <v>18153</v>
      </c>
      <c r="B12855" s="55">
        <v>8</v>
      </c>
      <c r="C12855" s="55" t="s">
        <v>43209</v>
      </c>
      <c r="D12855" s="55" t="s">
        <v>4649</v>
      </c>
      <c r="E12855" s="55" t="s">
        <v>43210</v>
      </c>
      <c r="F12855" s="55" t="s">
        <v>4651</v>
      </c>
      <c r="G12855" s="55" t="s">
        <v>43211</v>
      </c>
      <c r="H12855" s="55">
        <v>0</v>
      </c>
    </row>
    <row r="12856" spans="1:8" ht="12.5" customHeight="1">
      <c r="A12856" s="55">
        <v>19065</v>
      </c>
      <c r="B12856" s="55">
        <v>8</v>
      </c>
      <c r="C12856" s="55" t="s">
        <v>43212</v>
      </c>
      <c r="D12856" s="55" t="s">
        <v>4649</v>
      </c>
      <c r="E12856" s="55" t="s">
        <v>43213</v>
      </c>
      <c r="F12856" s="55" t="s">
        <v>4651</v>
      </c>
      <c r="G12856" s="55" t="s">
        <v>43214</v>
      </c>
      <c r="H12856" s="55">
        <v>0</v>
      </c>
    </row>
    <row r="12857" spans="1:8" ht="12.5" customHeight="1">
      <c r="A12857" s="55">
        <v>19068</v>
      </c>
      <c r="B12857" s="55">
        <v>8</v>
      </c>
      <c r="C12857" s="55" t="s">
        <v>43215</v>
      </c>
      <c r="D12857" s="55" t="s">
        <v>4649</v>
      </c>
      <c r="E12857" s="55" t="s">
        <v>43216</v>
      </c>
      <c r="F12857" s="55" t="s">
        <v>4651</v>
      </c>
      <c r="G12857" s="55" t="s">
        <v>43217</v>
      </c>
      <c r="H12857" s="55">
        <v>0</v>
      </c>
    </row>
    <row r="12858" spans="1:8" ht="12.5" customHeight="1">
      <c r="A12858" s="55">
        <v>19356</v>
      </c>
      <c r="B12858" s="55">
        <v>8</v>
      </c>
      <c r="C12858" s="55" t="s">
        <v>43218</v>
      </c>
      <c r="D12858" s="55" t="s">
        <v>4649</v>
      </c>
      <c r="E12858" s="55" t="s">
        <v>43219</v>
      </c>
      <c r="F12858" s="55" t="s">
        <v>4651</v>
      </c>
      <c r="G12858" s="55" t="s">
        <v>43220</v>
      </c>
      <c r="H12858" s="55">
        <v>0</v>
      </c>
    </row>
    <row r="12859" spans="1:8" ht="12.5" customHeight="1">
      <c r="A12859" s="55">
        <v>19454</v>
      </c>
      <c r="B12859" s="55">
        <v>8</v>
      </c>
      <c r="C12859" s="55" t="s">
        <v>43221</v>
      </c>
      <c r="D12859" s="55" t="s">
        <v>4649</v>
      </c>
      <c r="E12859" s="55" t="s">
        <v>43222</v>
      </c>
      <c r="F12859" s="55" t="s">
        <v>4651</v>
      </c>
      <c r="G12859" s="55" t="s">
        <v>43223</v>
      </c>
      <c r="H12859" s="55">
        <v>0</v>
      </c>
    </row>
    <row r="12860" spans="1:8" ht="12.5" customHeight="1">
      <c r="A12860" s="55">
        <v>19944</v>
      </c>
      <c r="B12860" s="55">
        <v>8</v>
      </c>
      <c r="C12860" s="55" t="s">
        <v>43224</v>
      </c>
      <c r="D12860" s="55" t="s">
        <v>4649</v>
      </c>
      <c r="E12860" s="55" t="s">
        <v>43225</v>
      </c>
      <c r="F12860" s="55" t="s">
        <v>4651</v>
      </c>
      <c r="G12860" s="55" t="s">
        <v>43226</v>
      </c>
      <c r="H12860" s="55">
        <v>0</v>
      </c>
    </row>
    <row r="12861" spans="1:8" ht="12.5" customHeight="1">
      <c r="A12861" s="55">
        <v>20927</v>
      </c>
      <c r="B12861" s="55">
        <v>8</v>
      </c>
      <c r="C12861" s="55" t="s">
        <v>43227</v>
      </c>
      <c r="D12861" s="55" t="s">
        <v>4649</v>
      </c>
      <c r="E12861" s="55" t="s">
        <v>43228</v>
      </c>
      <c r="F12861" s="55" t="s">
        <v>4651</v>
      </c>
      <c r="G12861" s="55" t="s">
        <v>43229</v>
      </c>
      <c r="H12861" s="55">
        <v>0</v>
      </c>
    </row>
    <row r="12862" spans="1:8" ht="12.5" customHeight="1">
      <c r="A12862" s="55">
        <v>21114</v>
      </c>
      <c r="B12862" s="55">
        <v>8</v>
      </c>
      <c r="C12862" s="55" t="s">
        <v>43230</v>
      </c>
      <c r="D12862" s="55" t="s">
        <v>4649</v>
      </c>
      <c r="E12862" s="55" t="s">
        <v>43231</v>
      </c>
      <c r="F12862" s="55" t="s">
        <v>4651</v>
      </c>
      <c r="G12862" s="55" t="s">
        <v>43232</v>
      </c>
      <c r="H12862" s="55">
        <v>0</v>
      </c>
    </row>
    <row r="12863" spans="1:8" ht="12.5" customHeight="1">
      <c r="A12863" s="55">
        <v>21834</v>
      </c>
      <c r="B12863" s="55">
        <v>8</v>
      </c>
      <c r="C12863" s="55" t="s">
        <v>43233</v>
      </c>
      <c r="D12863" s="55" t="s">
        <v>4649</v>
      </c>
      <c r="E12863" s="55" t="s">
        <v>43234</v>
      </c>
      <c r="F12863" s="55" t="s">
        <v>4651</v>
      </c>
      <c r="G12863" s="55" t="s">
        <v>43235</v>
      </c>
      <c r="H12863" s="55">
        <v>0</v>
      </c>
    </row>
    <row r="12864" spans="1:8" ht="12.5" customHeight="1">
      <c r="A12864" s="55">
        <v>22444</v>
      </c>
      <c r="B12864" s="55">
        <v>8</v>
      </c>
      <c r="C12864" s="55" t="s">
        <v>43236</v>
      </c>
      <c r="D12864" s="55" t="s">
        <v>4649</v>
      </c>
      <c r="E12864" s="55" t="s">
        <v>43237</v>
      </c>
      <c r="F12864" s="55" t="s">
        <v>4651</v>
      </c>
      <c r="G12864" s="55" t="s">
        <v>43238</v>
      </c>
      <c r="H12864" s="55">
        <v>0</v>
      </c>
    </row>
    <row r="12865" spans="1:8" ht="12.5" customHeight="1">
      <c r="A12865" s="55">
        <v>22627</v>
      </c>
      <c r="B12865" s="55">
        <v>8</v>
      </c>
      <c r="C12865" s="55" t="s">
        <v>43239</v>
      </c>
      <c r="D12865" s="55" t="s">
        <v>4649</v>
      </c>
      <c r="E12865" s="55" t="s">
        <v>43240</v>
      </c>
      <c r="F12865" s="55" t="s">
        <v>4651</v>
      </c>
      <c r="G12865" s="55" t="s">
        <v>43241</v>
      </c>
      <c r="H12865" s="55">
        <v>0</v>
      </c>
    </row>
    <row r="12866" spans="1:8" ht="12.5" customHeight="1">
      <c r="A12866" s="55">
        <v>22679</v>
      </c>
      <c r="B12866" s="55">
        <v>8</v>
      </c>
      <c r="C12866" s="55" t="s">
        <v>43242</v>
      </c>
      <c r="D12866" s="55" t="s">
        <v>4649</v>
      </c>
      <c r="E12866" s="55" t="s">
        <v>43243</v>
      </c>
      <c r="F12866" s="55" t="s">
        <v>4651</v>
      </c>
      <c r="G12866" s="55" t="s">
        <v>43244</v>
      </c>
      <c r="H12866" s="55">
        <v>0</v>
      </c>
    </row>
    <row r="12867" spans="1:8" ht="12.5" customHeight="1">
      <c r="A12867" s="55">
        <v>22810</v>
      </c>
      <c r="B12867" s="55">
        <v>8</v>
      </c>
      <c r="C12867" s="55" t="s">
        <v>43245</v>
      </c>
      <c r="D12867" s="55" t="s">
        <v>4649</v>
      </c>
      <c r="E12867" s="55" t="s">
        <v>43246</v>
      </c>
      <c r="F12867" s="55" t="s">
        <v>4651</v>
      </c>
      <c r="G12867" s="55" t="s">
        <v>43247</v>
      </c>
      <c r="H12867" s="55">
        <v>0</v>
      </c>
    </row>
    <row r="12868" spans="1:8" ht="12.5" customHeight="1">
      <c r="A12868" s="55">
        <v>23765</v>
      </c>
      <c r="B12868" s="55">
        <v>8</v>
      </c>
      <c r="C12868" s="55" t="s">
        <v>43248</v>
      </c>
      <c r="D12868" s="55" t="s">
        <v>4649</v>
      </c>
      <c r="E12868" s="55" t="s">
        <v>43249</v>
      </c>
      <c r="F12868" s="55" t="s">
        <v>4651</v>
      </c>
      <c r="G12868" s="55" t="s">
        <v>43250</v>
      </c>
      <c r="H12868" s="55">
        <v>0</v>
      </c>
    </row>
    <row r="12869" spans="1:8" ht="12.5" customHeight="1">
      <c r="A12869" s="55">
        <v>23922</v>
      </c>
      <c r="B12869" s="55">
        <v>8</v>
      </c>
      <c r="C12869" s="55" t="s">
        <v>43251</v>
      </c>
      <c r="D12869" s="55" t="s">
        <v>4649</v>
      </c>
      <c r="E12869" s="55" t="s">
        <v>43252</v>
      </c>
      <c r="F12869" s="55" t="s">
        <v>4651</v>
      </c>
      <c r="G12869" s="55" t="s">
        <v>43253</v>
      </c>
      <c r="H12869" s="55">
        <v>0</v>
      </c>
    </row>
    <row r="12870" spans="1:8" ht="12.5" customHeight="1">
      <c r="A12870" s="55">
        <v>24060</v>
      </c>
      <c r="B12870" s="55">
        <v>8</v>
      </c>
      <c r="C12870" s="55" t="s">
        <v>43254</v>
      </c>
      <c r="D12870" s="55" t="s">
        <v>4649</v>
      </c>
      <c r="E12870" s="55" t="s">
        <v>43255</v>
      </c>
      <c r="F12870" s="55" t="s">
        <v>4651</v>
      </c>
      <c r="G12870" s="55" t="s">
        <v>43256</v>
      </c>
      <c r="H12870" s="55">
        <v>0</v>
      </c>
    </row>
    <row r="12871" spans="1:8" ht="12.5" customHeight="1">
      <c r="A12871" s="55">
        <v>24088</v>
      </c>
      <c r="B12871" s="55">
        <v>8</v>
      </c>
      <c r="C12871" s="55" t="s">
        <v>43257</v>
      </c>
      <c r="D12871" s="55" t="s">
        <v>4649</v>
      </c>
      <c r="E12871" s="55" t="s">
        <v>43258</v>
      </c>
      <c r="F12871" s="55" t="s">
        <v>4651</v>
      </c>
      <c r="G12871" s="55" t="s">
        <v>43259</v>
      </c>
      <c r="H12871" s="55">
        <v>0</v>
      </c>
    </row>
    <row r="12872" spans="1:8" ht="12.5" customHeight="1">
      <c r="A12872" s="55">
        <v>24562</v>
      </c>
      <c r="B12872" s="55">
        <v>8</v>
      </c>
      <c r="C12872" s="55" t="s">
        <v>43260</v>
      </c>
      <c r="D12872" s="55" t="s">
        <v>4649</v>
      </c>
      <c r="E12872" s="55" t="s">
        <v>43261</v>
      </c>
      <c r="F12872" s="55" t="s">
        <v>4651</v>
      </c>
      <c r="G12872" s="55" t="s">
        <v>43262</v>
      </c>
      <c r="H12872" s="55">
        <v>0</v>
      </c>
    </row>
    <row r="12873" spans="1:8" ht="12.5" customHeight="1">
      <c r="A12873" s="55">
        <v>25737</v>
      </c>
      <c r="B12873" s="55">
        <v>8</v>
      </c>
      <c r="C12873" s="55" t="s">
        <v>43263</v>
      </c>
      <c r="D12873" s="55" t="s">
        <v>4649</v>
      </c>
      <c r="E12873" s="55" t="s">
        <v>43264</v>
      </c>
      <c r="F12873" s="55" t="s">
        <v>4651</v>
      </c>
      <c r="G12873" s="55" t="s">
        <v>43265</v>
      </c>
      <c r="H12873" s="55">
        <v>0</v>
      </c>
    </row>
    <row r="12874" spans="1:8" ht="12.5" customHeight="1">
      <c r="A12874" s="55">
        <v>26353</v>
      </c>
      <c r="B12874" s="55">
        <v>8</v>
      </c>
      <c r="C12874" s="55" t="s">
        <v>43266</v>
      </c>
      <c r="D12874" s="55" t="s">
        <v>4649</v>
      </c>
      <c r="E12874" s="55" t="s">
        <v>43267</v>
      </c>
      <c r="F12874" s="55" t="s">
        <v>4651</v>
      </c>
      <c r="G12874" s="55" t="s">
        <v>43268</v>
      </c>
      <c r="H12874" s="55">
        <v>0</v>
      </c>
    </row>
    <row r="12875" spans="1:8" ht="12.5" customHeight="1">
      <c r="A12875" s="55">
        <v>27315</v>
      </c>
      <c r="B12875" s="55">
        <v>8</v>
      </c>
      <c r="C12875" s="55" t="s">
        <v>43269</v>
      </c>
      <c r="D12875" s="55" t="s">
        <v>4649</v>
      </c>
      <c r="E12875" s="55" t="s">
        <v>43270</v>
      </c>
      <c r="F12875" s="55" t="s">
        <v>4651</v>
      </c>
      <c r="G12875" s="55" t="s">
        <v>43271</v>
      </c>
      <c r="H12875" s="55">
        <v>0</v>
      </c>
    </row>
    <row r="12876" spans="1:8" ht="12.5" customHeight="1">
      <c r="A12876" s="55">
        <v>28686</v>
      </c>
      <c r="B12876" s="55">
        <v>8</v>
      </c>
      <c r="C12876" s="55" t="s">
        <v>43272</v>
      </c>
      <c r="D12876" s="55" t="s">
        <v>4649</v>
      </c>
      <c r="E12876" s="55" t="s">
        <v>43273</v>
      </c>
      <c r="F12876" s="55" t="s">
        <v>4651</v>
      </c>
      <c r="G12876" s="55" t="s">
        <v>43274</v>
      </c>
      <c r="H12876" s="55">
        <v>0</v>
      </c>
    </row>
    <row r="12877" spans="1:8" ht="12.5" customHeight="1">
      <c r="A12877" s="55">
        <v>12400</v>
      </c>
      <c r="B12877" s="55">
        <v>8</v>
      </c>
      <c r="C12877" s="55" t="s">
        <v>43275</v>
      </c>
      <c r="D12877" s="55" t="s">
        <v>4649</v>
      </c>
      <c r="E12877" s="55" t="s">
        <v>43276</v>
      </c>
      <c r="F12877" s="55" t="s">
        <v>4651</v>
      </c>
      <c r="G12877" s="55" t="s">
        <v>43277</v>
      </c>
      <c r="H12877" s="55">
        <v>0</v>
      </c>
    </row>
    <row r="12878" spans="1:8" ht="12.5" customHeight="1">
      <c r="A12878" s="55">
        <v>12408</v>
      </c>
      <c r="B12878" s="55">
        <v>8</v>
      </c>
      <c r="C12878" s="55" t="s">
        <v>43278</v>
      </c>
      <c r="D12878" s="55" t="s">
        <v>4649</v>
      </c>
      <c r="E12878" s="55" t="s">
        <v>43279</v>
      </c>
      <c r="F12878" s="55" t="s">
        <v>4651</v>
      </c>
      <c r="G12878" s="55" t="s">
        <v>43280</v>
      </c>
      <c r="H12878" s="55">
        <v>0</v>
      </c>
    </row>
    <row r="12879" spans="1:8" ht="12.5" customHeight="1">
      <c r="A12879" s="55">
        <v>12497</v>
      </c>
      <c r="B12879" s="55">
        <v>8</v>
      </c>
      <c r="C12879" s="55" t="s">
        <v>43281</v>
      </c>
      <c r="D12879" s="55" t="s">
        <v>4649</v>
      </c>
      <c r="E12879" s="55" t="s">
        <v>43282</v>
      </c>
      <c r="F12879" s="55" t="s">
        <v>4651</v>
      </c>
      <c r="G12879" s="55" t="s">
        <v>43283</v>
      </c>
      <c r="H12879" s="55">
        <v>0</v>
      </c>
    </row>
    <row r="12880" spans="1:8" ht="12.5" customHeight="1">
      <c r="A12880" s="55">
        <v>12517</v>
      </c>
      <c r="B12880" s="55">
        <v>8</v>
      </c>
      <c r="C12880" s="55" t="s">
        <v>43284</v>
      </c>
      <c r="D12880" s="55" t="s">
        <v>4649</v>
      </c>
      <c r="E12880" s="55" t="s">
        <v>43285</v>
      </c>
      <c r="F12880" s="55" t="s">
        <v>4651</v>
      </c>
      <c r="G12880" s="55" t="s">
        <v>43286</v>
      </c>
      <c r="H12880" s="55">
        <v>0</v>
      </c>
    </row>
    <row r="12881" spans="1:8" ht="12.5" customHeight="1">
      <c r="A12881" s="55">
        <v>12521</v>
      </c>
      <c r="B12881" s="55">
        <v>8</v>
      </c>
      <c r="C12881" s="55" t="s">
        <v>43287</v>
      </c>
      <c r="D12881" s="55" t="s">
        <v>4649</v>
      </c>
      <c r="E12881" s="55" t="s">
        <v>43288</v>
      </c>
      <c r="F12881" s="55" t="s">
        <v>4651</v>
      </c>
      <c r="G12881" s="55" t="s">
        <v>43289</v>
      </c>
      <c r="H12881" s="55">
        <v>0</v>
      </c>
    </row>
    <row r="12882" spans="1:8" ht="12.5" customHeight="1">
      <c r="A12882" s="55">
        <v>13686</v>
      </c>
      <c r="B12882" s="55">
        <v>8</v>
      </c>
      <c r="C12882" s="55" t="s">
        <v>43290</v>
      </c>
      <c r="D12882" s="55" t="s">
        <v>4649</v>
      </c>
      <c r="E12882" s="55" t="s">
        <v>43291</v>
      </c>
      <c r="F12882" s="55" t="s">
        <v>4651</v>
      </c>
      <c r="G12882" s="55" t="s">
        <v>43292</v>
      </c>
      <c r="H12882" s="55">
        <v>0</v>
      </c>
    </row>
    <row r="12883" spans="1:8" ht="12.5" customHeight="1">
      <c r="A12883" s="55">
        <v>13797</v>
      </c>
      <c r="B12883" s="55">
        <v>8</v>
      </c>
      <c r="C12883" s="55" t="s">
        <v>43293</v>
      </c>
      <c r="D12883" s="55" t="s">
        <v>4649</v>
      </c>
      <c r="E12883" s="55" t="s">
        <v>43294</v>
      </c>
      <c r="F12883" s="55" t="s">
        <v>4651</v>
      </c>
      <c r="G12883" s="55" t="s">
        <v>43295</v>
      </c>
      <c r="H12883" s="55">
        <v>0</v>
      </c>
    </row>
    <row r="12884" spans="1:8" ht="12.5" customHeight="1">
      <c r="A12884" s="55">
        <v>13829</v>
      </c>
      <c r="B12884" s="55">
        <v>8</v>
      </c>
      <c r="C12884" s="55" t="s">
        <v>43296</v>
      </c>
      <c r="D12884" s="55" t="s">
        <v>4649</v>
      </c>
      <c r="E12884" s="55" t="s">
        <v>43297</v>
      </c>
      <c r="F12884" s="55" t="s">
        <v>4651</v>
      </c>
      <c r="G12884" s="55" t="s">
        <v>43298</v>
      </c>
      <c r="H12884" s="55">
        <v>0</v>
      </c>
    </row>
    <row r="12885" spans="1:8" ht="12.5" customHeight="1">
      <c r="A12885" s="55">
        <v>14137</v>
      </c>
      <c r="B12885" s="55">
        <v>8</v>
      </c>
      <c r="C12885" s="55" t="s">
        <v>43299</v>
      </c>
      <c r="D12885" s="55" t="s">
        <v>4649</v>
      </c>
      <c r="E12885" s="55" t="s">
        <v>43300</v>
      </c>
      <c r="F12885" s="55" t="s">
        <v>4651</v>
      </c>
      <c r="G12885" s="55" t="s">
        <v>43301</v>
      </c>
      <c r="H12885" s="55">
        <v>0</v>
      </c>
    </row>
    <row r="12886" spans="1:8" ht="12.5" customHeight="1">
      <c r="A12886" s="55">
        <v>14181</v>
      </c>
      <c r="B12886" s="55">
        <v>8</v>
      </c>
      <c r="C12886" s="55" t="s">
        <v>43302</v>
      </c>
      <c r="D12886" s="55" t="s">
        <v>4649</v>
      </c>
      <c r="E12886" s="55" t="s">
        <v>43303</v>
      </c>
      <c r="F12886" s="55" t="s">
        <v>4651</v>
      </c>
      <c r="G12886" s="55" t="s">
        <v>43304</v>
      </c>
      <c r="H12886" s="55">
        <v>0</v>
      </c>
    </row>
    <row r="12887" spans="1:8" ht="12.5" customHeight="1">
      <c r="A12887" s="55">
        <v>14951</v>
      </c>
      <c r="B12887" s="55">
        <v>8</v>
      </c>
      <c r="C12887" s="55" t="s">
        <v>43305</v>
      </c>
      <c r="D12887" s="55" t="s">
        <v>4649</v>
      </c>
      <c r="E12887" s="55" t="s">
        <v>43306</v>
      </c>
      <c r="F12887" s="55" t="s">
        <v>4651</v>
      </c>
      <c r="G12887" s="55" t="s">
        <v>43307</v>
      </c>
      <c r="H12887" s="55">
        <v>0</v>
      </c>
    </row>
    <row r="12888" spans="1:8" ht="12.5" customHeight="1">
      <c r="A12888" s="55">
        <v>15055</v>
      </c>
      <c r="B12888" s="55">
        <v>8</v>
      </c>
      <c r="C12888" s="55" t="s">
        <v>43308</v>
      </c>
      <c r="D12888" s="55" t="s">
        <v>4649</v>
      </c>
      <c r="E12888" s="55" t="s">
        <v>43309</v>
      </c>
      <c r="F12888" s="55" t="s">
        <v>4651</v>
      </c>
      <c r="G12888" s="55" t="s">
        <v>43310</v>
      </c>
      <c r="H12888" s="55">
        <v>0</v>
      </c>
    </row>
    <row r="12889" spans="1:8" ht="12.5" customHeight="1">
      <c r="A12889" s="55">
        <v>15076</v>
      </c>
      <c r="B12889" s="55">
        <v>8</v>
      </c>
      <c r="C12889" s="55" t="s">
        <v>43311</v>
      </c>
      <c r="D12889" s="55" t="s">
        <v>4649</v>
      </c>
      <c r="E12889" s="55" t="s">
        <v>43312</v>
      </c>
      <c r="F12889" s="55" t="s">
        <v>4651</v>
      </c>
      <c r="G12889" s="55" t="s">
        <v>43313</v>
      </c>
      <c r="H12889" s="55">
        <v>0</v>
      </c>
    </row>
    <row r="12890" spans="1:8" ht="12.5" customHeight="1">
      <c r="A12890" s="55">
        <v>17806</v>
      </c>
      <c r="B12890" s="55">
        <v>8</v>
      </c>
      <c r="C12890" s="55" t="s">
        <v>43314</v>
      </c>
      <c r="D12890" s="55" t="s">
        <v>4649</v>
      </c>
      <c r="E12890" s="55" t="s">
        <v>43315</v>
      </c>
      <c r="F12890" s="55" t="s">
        <v>4651</v>
      </c>
      <c r="G12890" s="55" t="s">
        <v>43316</v>
      </c>
      <c r="H12890" s="55">
        <v>0</v>
      </c>
    </row>
    <row r="12891" spans="1:8" ht="12.5" customHeight="1">
      <c r="A12891" s="55">
        <v>19081</v>
      </c>
      <c r="B12891" s="55">
        <v>8</v>
      </c>
      <c r="C12891" s="55" t="s">
        <v>43317</v>
      </c>
      <c r="D12891" s="55" t="s">
        <v>4649</v>
      </c>
      <c r="E12891" s="55" t="s">
        <v>43318</v>
      </c>
      <c r="F12891" s="55" t="s">
        <v>4651</v>
      </c>
      <c r="G12891" s="55" t="s">
        <v>43319</v>
      </c>
      <c r="H12891" s="55">
        <v>0</v>
      </c>
    </row>
    <row r="12892" spans="1:8" ht="12.5" customHeight="1">
      <c r="A12892" s="55">
        <v>19357</v>
      </c>
      <c r="B12892" s="55">
        <v>8</v>
      </c>
      <c r="C12892" s="55" t="s">
        <v>43320</v>
      </c>
      <c r="D12892" s="55" t="s">
        <v>4649</v>
      </c>
      <c r="E12892" s="55" t="s">
        <v>43321</v>
      </c>
      <c r="F12892" s="55" t="s">
        <v>4651</v>
      </c>
      <c r="G12892" s="55" t="s">
        <v>43322</v>
      </c>
      <c r="H12892" s="55">
        <v>0</v>
      </c>
    </row>
    <row r="12893" spans="1:8" ht="12.5" customHeight="1">
      <c r="A12893" s="55">
        <v>19472</v>
      </c>
      <c r="B12893" s="55">
        <v>8</v>
      </c>
      <c r="C12893" s="55" t="s">
        <v>43323</v>
      </c>
      <c r="D12893" s="55" t="s">
        <v>4649</v>
      </c>
      <c r="E12893" s="55" t="s">
        <v>43324</v>
      </c>
      <c r="F12893" s="55" t="s">
        <v>4651</v>
      </c>
      <c r="G12893" s="55" t="s">
        <v>43325</v>
      </c>
      <c r="H12893" s="55">
        <v>0</v>
      </c>
    </row>
    <row r="12894" spans="1:8" ht="12.5" customHeight="1">
      <c r="A12894" s="55">
        <v>19915</v>
      </c>
      <c r="B12894" s="55">
        <v>8</v>
      </c>
      <c r="C12894" s="55" t="s">
        <v>43326</v>
      </c>
      <c r="D12894" s="55" t="s">
        <v>4649</v>
      </c>
      <c r="E12894" s="55" t="s">
        <v>43327</v>
      </c>
      <c r="F12894" s="55" t="s">
        <v>4651</v>
      </c>
      <c r="G12894" s="55" t="s">
        <v>43328</v>
      </c>
      <c r="H12894" s="55">
        <v>0</v>
      </c>
    </row>
    <row r="12895" spans="1:8" ht="12.5" customHeight="1">
      <c r="A12895" s="55">
        <v>20928</v>
      </c>
      <c r="B12895" s="55">
        <v>8</v>
      </c>
      <c r="C12895" s="55" t="s">
        <v>43329</v>
      </c>
      <c r="D12895" s="55" t="s">
        <v>4649</v>
      </c>
      <c r="E12895" s="55" t="s">
        <v>43330</v>
      </c>
      <c r="F12895" s="55" t="s">
        <v>4651</v>
      </c>
      <c r="G12895" s="55" t="s">
        <v>43331</v>
      </c>
      <c r="H12895" s="55">
        <v>0</v>
      </c>
    </row>
    <row r="12896" spans="1:8" ht="12.5" customHeight="1">
      <c r="A12896" s="55">
        <v>21838</v>
      </c>
      <c r="B12896" s="55">
        <v>8</v>
      </c>
      <c r="C12896" s="55" t="s">
        <v>43332</v>
      </c>
      <c r="D12896" s="55" t="s">
        <v>4649</v>
      </c>
      <c r="E12896" s="55" t="s">
        <v>43333</v>
      </c>
      <c r="F12896" s="55" t="s">
        <v>4651</v>
      </c>
      <c r="G12896" s="55" t="s">
        <v>43334</v>
      </c>
      <c r="H12896" s="55">
        <v>0</v>
      </c>
    </row>
    <row r="12897" spans="1:8" ht="12.5" customHeight="1">
      <c r="A12897" s="55">
        <v>22665</v>
      </c>
      <c r="B12897" s="55">
        <v>8</v>
      </c>
      <c r="C12897" s="55" t="s">
        <v>43335</v>
      </c>
      <c r="D12897" s="55" t="s">
        <v>4649</v>
      </c>
      <c r="E12897" s="55" t="s">
        <v>43336</v>
      </c>
      <c r="F12897" s="55" t="s">
        <v>4651</v>
      </c>
      <c r="G12897" s="55" t="s">
        <v>43337</v>
      </c>
      <c r="H12897" s="55">
        <v>0</v>
      </c>
    </row>
    <row r="12898" spans="1:8" ht="12.5" customHeight="1">
      <c r="A12898" s="55">
        <v>24036</v>
      </c>
      <c r="B12898" s="55">
        <v>8</v>
      </c>
      <c r="C12898" s="55" t="s">
        <v>43338</v>
      </c>
      <c r="D12898" s="55" t="s">
        <v>4649</v>
      </c>
      <c r="E12898" s="55" t="s">
        <v>43339</v>
      </c>
      <c r="F12898" s="55" t="s">
        <v>4651</v>
      </c>
      <c r="G12898" s="55" t="s">
        <v>43340</v>
      </c>
      <c r="H12898" s="55">
        <v>0</v>
      </c>
    </row>
    <row r="12899" spans="1:8" ht="12.5" customHeight="1">
      <c r="A12899" s="55">
        <v>24049</v>
      </c>
      <c r="B12899" s="55">
        <v>8</v>
      </c>
      <c r="C12899" s="55" t="s">
        <v>43341</v>
      </c>
      <c r="D12899" s="55" t="s">
        <v>4649</v>
      </c>
      <c r="E12899" s="55" t="s">
        <v>43342</v>
      </c>
      <c r="F12899" s="55" t="s">
        <v>4651</v>
      </c>
      <c r="G12899" s="55" t="s">
        <v>43343</v>
      </c>
      <c r="H12899" s="55">
        <v>0</v>
      </c>
    </row>
    <row r="12900" spans="1:8" ht="12.5" customHeight="1">
      <c r="A12900" s="55">
        <v>24843</v>
      </c>
      <c r="B12900" s="55">
        <v>8</v>
      </c>
      <c r="C12900" s="55" t="s">
        <v>43344</v>
      </c>
      <c r="D12900" s="55" t="s">
        <v>4649</v>
      </c>
      <c r="E12900" s="55" t="s">
        <v>43345</v>
      </c>
      <c r="F12900" s="55" t="s">
        <v>4651</v>
      </c>
      <c r="G12900" s="55" t="s">
        <v>43346</v>
      </c>
      <c r="H12900" s="55">
        <v>0</v>
      </c>
    </row>
    <row r="12901" spans="1:8" ht="12.5" customHeight="1">
      <c r="A12901" s="55">
        <v>25526</v>
      </c>
      <c r="B12901" s="55">
        <v>8</v>
      </c>
      <c r="C12901" s="55" t="s">
        <v>43347</v>
      </c>
      <c r="D12901" s="55" t="s">
        <v>4649</v>
      </c>
      <c r="E12901" s="55" t="s">
        <v>43348</v>
      </c>
      <c r="F12901" s="55" t="s">
        <v>4651</v>
      </c>
      <c r="G12901" s="55" t="s">
        <v>43349</v>
      </c>
      <c r="H12901" s="55">
        <v>0</v>
      </c>
    </row>
    <row r="12902" spans="1:8" ht="12.5" customHeight="1">
      <c r="A12902" s="55">
        <v>26381</v>
      </c>
      <c r="B12902" s="55">
        <v>8</v>
      </c>
      <c r="C12902" s="55" t="s">
        <v>43350</v>
      </c>
      <c r="D12902" s="55" t="s">
        <v>4649</v>
      </c>
      <c r="E12902" s="55" t="s">
        <v>43351</v>
      </c>
      <c r="F12902" s="55" t="s">
        <v>4651</v>
      </c>
      <c r="G12902" s="55" t="s">
        <v>43352</v>
      </c>
      <c r="H12902" s="55">
        <v>0</v>
      </c>
    </row>
    <row r="12903" spans="1:8" ht="12.5" customHeight="1">
      <c r="A12903" s="55">
        <v>26977</v>
      </c>
      <c r="B12903" s="55">
        <v>8</v>
      </c>
      <c r="C12903" s="55" t="s">
        <v>43353</v>
      </c>
      <c r="D12903" s="55" t="s">
        <v>4649</v>
      </c>
      <c r="E12903" s="55" t="s">
        <v>43354</v>
      </c>
      <c r="F12903" s="55" t="s">
        <v>4651</v>
      </c>
      <c r="G12903" s="55" t="s">
        <v>43355</v>
      </c>
      <c r="H12903" s="55">
        <v>0</v>
      </c>
    </row>
    <row r="12904" spans="1:8" ht="12.5" customHeight="1">
      <c r="A12904" s="55">
        <v>26985</v>
      </c>
      <c r="B12904" s="55">
        <v>8</v>
      </c>
      <c r="C12904" s="55" t="s">
        <v>43356</v>
      </c>
      <c r="D12904" s="55" t="s">
        <v>4649</v>
      </c>
      <c r="E12904" s="55" t="s">
        <v>43357</v>
      </c>
      <c r="F12904" s="55" t="s">
        <v>4651</v>
      </c>
      <c r="G12904" s="55" t="s">
        <v>43358</v>
      </c>
      <c r="H12904" s="55">
        <v>0</v>
      </c>
    </row>
    <row r="12905" spans="1:8" ht="12.5" customHeight="1">
      <c r="A12905" s="55">
        <v>28388</v>
      </c>
      <c r="B12905" s="55">
        <v>8</v>
      </c>
      <c r="C12905" s="55" t="s">
        <v>43359</v>
      </c>
      <c r="D12905" s="55" t="s">
        <v>4649</v>
      </c>
      <c r="E12905" s="55" t="s">
        <v>43360</v>
      </c>
      <c r="F12905" s="55" t="s">
        <v>4651</v>
      </c>
      <c r="G12905" s="55" t="s">
        <v>43361</v>
      </c>
      <c r="H12905" s="55">
        <v>0</v>
      </c>
    </row>
    <row r="12906" spans="1:8" ht="12.5" customHeight="1">
      <c r="A12906" s="55">
        <v>28502</v>
      </c>
      <c r="B12906" s="55">
        <v>8</v>
      </c>
      <c r="C12906" s="55" t="s">
        <v>43362</v>
      </c>
      <c r="D12906" s="55" t="s">
        <v>4649</v>
      </c>
      <c r="E12906" s="55" t="s">
        <v>43363</v>
      </c>
      <c r="F12906" s="55" t="s">
        <v>4651</v>
      </c>
      <c r="G12906" s="55" t="s">
        <v>43364</v>
      </c>
      <c r="H12906" s="55">
        <v>0</v>
      </c>
    </row>
    <row r="12907" spans="1:8" ht="12.5" customHeight="1">
      <c r="A12907" s="55">
        <v>12493</v>
      </c>
      <c r="B12907" s="55">
        <v>8</v>
      </c>
      <c r="C12907" s="55" t="s">
        <v>43365</v>
      </c>
      <c r="D12907" s="55" t="s">
        <v>4649</v>
      </c>
      <c r="E12907" s="55" t="s">
        <v>43366</v>
      </c>
      <c r="F12907" s="55" t="s">
        <v>4651</v>
      </c>
      <c r="G12907" s="55" t="s">
        <v>43367</v>
      </c>
      <c r="H12907" s="55">
        <v>0</v>
      </c>
    </row>
    <row r="12908" spans="1:8" ht="12.5" customHeight="1">
      <c r="A12908" s="55">
        <v>12544</v>
      </c>
      <c r="B12908" s="55">
        <v>8</v>
      </c>
      <c r="C12908" s="55" t="s">
        <v>43368</v>
      </c>
      <c r="D12908" s="55" t="s">
        <v>4649</v>
      </c>
      <c r="E12908" s="55" t="s">
        <v>43369</v>
      </c>
      <c r="F12908" s="55" t="s">
        <v>4651</v>
      </c>
      <c r="G12908" s="55" t="s">
        <v>43370</v>
      </c>
      <c r="H12908" s="55">
        <v>0</v>
      </c>
    </row>
    <row r="12909" spans="1:8" ht="12.5" customHeight="1">
      <c r="A12909" s="55">
        <v>12747</v>
      </c>
      <c r="B12909" s="55">
        <v>8</v>
      </c>
      <c r="C12909" s="55" t="s">
        <v>43371</v>
      </c>
      <c r="D12909" s="55" t="s">
        <v>4649</v>
      </c>
      <c r="E12909" s="55" t="s">
        <v>43372</v>
      </c>
      <c r="F12909" s="55" t="s">
        <v>4651</v>
      </c>
      <c r="G12909" s="55" t="s">
        <v>43373</v>
      </c>
      <c r="H12909" s="55">
        <v>0</v>
      </c>
    </row>
    <row r="12910" spans="1:8" ht="12.5" customHeight="1">
      <c r="A12910" s="55">
        <v>13543</v>
      </c>
      <c r="B12910" s="55">
        <v>8</v>
      </c>
      <c r="C12910" s="55" t="s">
        <v>43374</v>
      </c>
      <c r="D12910" s="55" t="s">
        <v>4649</v>
      </c>
      <c r="E12910" s="55" t="s">
        <v>43375</v>
      </c>
      <c r="F12910" s="55" t="s">
        <v>4651</v>
      </c>
      <c r="G12910" s="55" t="s">
        <v>43376</v>
      </c>
      <c r="H12910" s="55">
        <v>0</v>
      </c>
    </row>
    <row r="12911" spans="1:8" ht="12.5" customHeight="1">
      <c r="A12911" s="55">
        <v>13787</v>
      </c>
      <c r="B12911" s="55">
        <v>8</v>
      </c>
      <c r="C12911" s="55" t="s">
        <v>43377</v>
      </c>
      <c r="D12911" s="55" t="s">
        <v>4649</v>
      </c>
      <c r="E12911" s="55" t="s">
        <v>43378</v>
      </c>
      <c r="F12911" s="55" t="s">
        <v>4651</v>
      </c>
      <c r="G12911" s="55" t="s">
        <v>43379</v>
      </c>
      <c r="H12911" s="55">
        <v>0</v>
      </c>
    </row>
    <row r="12912" spans="1:8" ht="12.5" customHeight="1">
      <c r="A12912" s="55">
        <v>14163</v>
      </c>
      <c r="B12912" s="55">
        <v>8</v>
      </c>
      <c r="C12912" s="55" t="s">
        <v>43380</v>
      </c>
      <c r="D12912" s="55" t="s">
        <v>4649</v>
      </c>
      <c r="E12912" s="55" t="s">
        <v>43381</v>
      </c>
      <c r="F12912" s="55" t="s">
        <v>4651</v>
      </c>
      <c r="G12912" s="55" t="s">
        <v>43382</v>
      </c>
      <c r="H12912" s="55">
        <v>0</v>
      </c>
    </row>
    <row r="12913" spans="1:8" ht="12.5" customHeight="1">
      <c r="A12913" s="55">
        <v>14549</v>
      </c>
      <c r="B12913" s="55">
        <v>8</v>
      </c>
      <c r="C12913" s="55" t="s">
        <v>43383</v>
      </c>
      <c r="D12913" s="55" t="s">
        <v>4649</v>
      </c>
      <c r="E12913" s="55" t="s">
        <v>43384</v>
      </c>
      <c r="F12913" s="55" t="s">
        <v>4651</v>
      </c>
      <c r="G12913" s="55" t="s">
        <v>43385</v>
      </c>
      <c r="H12913" s="55">
        <v>0</v>
      </c>
    </row>
    <row r="12914" spans="1:8" ht="12.5" customHeight="1">
      <c r="A12914" s="55">
        <v>14933</v>
      </c>
      <c r="B12914" s="55">
        <v>8</v>
      </c>
      <c r="C12914" s="55" t="s">
        <v>43386</v>
      </c>
      <c r="D12914" s="55" t="s">
        <v>4649</v>
      </c>
      <c r="E12914" s="55" t="s">
        <v>43387</v>
      </c>
      <c r="F12914" s="55" t="s">
        <v>4651</v>
      </c>
      <c r="G12914" s="55" t="s">
        <v>43388</v>
      </c>
      <c r="H12914" s="55">
        <v>0</v>
      </c>
    </row>
    <row r="12915" spans="1:8" ht="12.5" customHeight="1">
      <c r="A12915" s="55">
        <v>15063</v>
      </c>
      <c r="B12915" s="55">
        <v>8</v>
      </c>
      <c r="C12915" s="55" t="s">
        <v>43389</v>
      </c>
      <c r="D12915" s="55" t="s">
        <v>4649</v>
      </c>
      <c r="E12915" s="55" t="s">
        <v>43390</v>
      </c>
      <c r="F12915" s="55" t="s">
        <v>4651</v>
      </c>
      <c r="G12915" s="55" t="s">
        <v>43391</v>
      </c>
      <c r="H12915" s="55">
        <v>0</v>
      </c>
    </row>
    <row r="12916" spans="1:8" ht="12.5" customHeight="1">
      <c r="A12916" s="55">
        <v>15074</v>
      </c>
      <c r="B12916" s="55">
        <v>8</v>
      </c>
      <c r="C12916" s="55" t="s">
        <v>43392</v>
      </c>
      <c r="D12916" s="55" t="s">
        <v>4649</v>
      </c>
      <c r="E12916" s="55" t="s">
        <v>43393</v>
      </c>
      <c r="F12916" s="55" t="s">
        <v>4651</v>
      </c>
      <c r="G12916" s="55" t="s">
        <v>43394</v>
      </c>
      <c r="H12916" s="55">
        <v>0</v>
      </c>
    </row>
    <row r="12917" spans="1:8" ht="12.5" customHeight="1">
      <c r="A12917" s="55">
        <v>15456</v>
      </c>
      <c r="B12917" s="55">
        <v>8</v>
      </c>
      <c r="C12917" s="55" t="s">
        <v>43395</v>
      </c>
      <c r="D12917" s="55" t="s">
        <v>4649</v>
      </c>
      <c r="E12917" s="55" t="s">
        <v>43396</v>
      </c>
      <c r="F12917" s="55" t="s">
        <v>4651</v>
      </c>
      <c r="G12917" s="55" t="s">
        <v>43397</v>
      </c>
      <c r="H12917" s="55">
        <v>0</v>
      </c>
    </row>
    <row r="12918" spans="1:8" ht="12.5" customHeight="1">
      <c r="A12918" s="55">
        <v>15928</v>
      </c>
      <c r="B12918" s="55">
        <v>8</v>
      </c>
      <c r="C12918" s="55" t="s">
        <v>43398</v>
      </c>
      <c r="D12918" s="55" t="s">
        <v>4649</v>
      </c>
      <c r="E12918" s="55" t="s">
        <v>43399</v>
      </c>
      <c r="F12918" s="55" t="s">
        <v>4651</v>
      </c>
      <c r="G12918" s="55" t="s">
        <v>43400</v>
      </c>
      <c r="H12918" s="55">
        <v>0</v>
      </c>
    </row>
    <row r="12919" spans="1:8" ht="12.5" customHeight="1">
      <c r="A12919" s="55">
        <v>16316</v>
      </c>
      <c r="B12919" s="55">
        <v>8</v>
      </c>
      <c r="C12919" s="55" t="s">
        <v>43401</v>
      </c>
      <c r="D12919" s="55" t="s">
        <v>4649</v>
      </c>
      <c r="E12919" s="55" t="s">
        <v>43402</v>
      </c>
      <c r="F12919" s="55" t="s">
        <v>4651</v>
      </c>
      <c r="G12919" s="55" t="s">
        <v>43403</v>
      </c>
      <c r="H12919" s="55">
        <v>0</v>
      </c>
    </row>
    <row r="12920" spans="1:8" ht="12.5" customHeight="1">
      <c r="A12920" s="55">
        <v>17103</v>
      </c>
      <c r="B12920" s="55">
        <v>8</v>
      </c>
      <c r="C12920" s="55" t="s">
        <v>43404</v>
      </c>
      <c r="D12920" s="55" t="s">
        <v>4649</v>
      </c>
      <c r="E12920" s="55" t="s">
        <v>43405</v>
      </c>
      <c r="F12920" s="55" t="s">
        <v>4651</v>
      </c>
      <c r="G12920" s="55" t="s">
        <v>43406</v>
      </c>
      <c r="H12920" s="55">
        <v>0</v>
      </c>
    </row>
    <row r="12921" spans="1:8" ht="12.5" customHeight="1">
      <c r="A12921" s="55">
        <v>17111</v>
      </c>
      <c r="B12921" s="55">
        <v>8</v>
      </c>
      <c r="C12921" s="55" t="s">
        <v>43407</v>
      </c>
      <c r="D12921" s="55" t="s">
        <v>4649</v>
      </c>
      <c r="E12921" s="55" t="s">
        <v>43408</v>
      </c>
      <c r="F12921" s="55" t="s">
        <v>4651</v>
      </c>
      <c r="G12921" s="55" t="s">
        <v>43409</v>
      </c>
      <c r="H12921" s="55">
        <v>0</v>
      </c>
    </row>
    <row r="12922" spans="1:8" ht="12.5" customHeight="1">
      <c r="A12922" s="55">
        <v>17631</v>
      </c>
      <c r="B12922" s="55">
        <v>8</v>
      </c>
      <c r="C12922" s="55" t="s">
        <v>43410</v>
      </c>
      <c r="D12922" s="55" t="s">
        <v>4649</v>
      </c>
      <c r="E12922" s="55" t="s">
        <v>43411</v>
      </c>
      <c r="F12922" s="55" t="s">
        <v>4651</v>
      </c>
      <c r="G12922" s="55" t="s">
        <v>43412</v>
      </c>
      <c r="H12922" s="55">
        <v>0</v>
      </c>
    </row>
    <row r="12923" spans="1:8" ht="12.5" customHeight="1">
      <c r="A12923" s="55">
        <v>17845</v>
      </c>
      <c r="B12923" s="55">
        <v>8</v>
      </c>
      <c r="C12923" s="55" t="s">
        <v>43413</v>
      </c>
      <c r="D12923" s="55" t="s">
        <v>4649</v>
      </c>
      <c r="E12923" s="55" t="s">
        <v>43414</v>
      </c>
      <c r="F12923" s="55" t="s">
        <v>4651</v>
      </c>
      <c r="G12923" s="55" t="s">
        <v>43415</v>
      </c>
      <c r="H12923" s="55">
        <v>0</v>
      </c>
    </row>
    <row r="12924" spans="1:8" ht="12.5" customHeight="1">
      <c r="A12924" s="55">
        <v>17854</v>
      </c>
      <c r="B12924" s="55">
        <v>8</v>
      </c>
      <c r="C12924" s="55" t="s">
        <v>43416</v>
      </c>
      <c r="D12924" s="55" t="s">
        <v>4649</v>
      </c>
      <c r="E12924" s="55" t="s">
        <v>43417</v>
      </c>
      <c r="F12924" s="55" t="s">
        <v>4651</v>
      </c>
      <c r="G12924" s="55" t="s">
        <v>43418</v>
      </c>
      <c r="H12924" s="55">
        <v>0</v>
      </c>
    </row>
    <row r="12925" spans="1:8" ht="12.5" customHeight="1">
      <c r="A12925" s="55">
        <v>19371</v>
      </c>
      <c r="B12925" s="55">
        <v>8</v>
      </c>
      <c r="C12925" s="55" t="s">
        <v>43419</v>
      </c>
      <c r="D12925" s="55" t="s">
        <v>4649</v>
      </c>
      <c r="E12925" s="55" t="s">
        <v>43420</v>
      </c>
      <c r="F12925" s="55" t="s">
        <v>4651</v>
      </c>
      <c r="G12925" s="55" t="s">
        <v>43421</v>
      </c>
      <c r="H12925" s="55">
        <v>0</v>
      </c>
    </row>
    <row r="12926" spans="1:8" ht="12.5" customHeight="1">
      <c r="A12926" s="55">
        <v>20798</v>
      </c>
      <c r="B12926" s="55">
        <v>8</v>
      </c>
      <c r="C12926" s="55" t="s">
        <v>43422</v>
      </c>
      <c r="D12926" s="55" t="s">
        <v>4649</v>
      </c>
      <c r="E12926" s="55" t="s">
        <v>43423</v>
      </c>
      <c r="F12926" s="55" t="s">
        <v>4651</v>
      </c>
      <c r="G12926" s="55" t="s">
        <v>43424</v>
      </c>
      <c r="H12926" s="55">
        <v>0</v>
      </c>
    </row>
    <row r="12927" spans="1:8" ht="12.5" customHeight="1">
      <c r="A12927" s="55">
        <v>20870</v>
      </c>
      <c r="B12927" s="55">
        <v>8</v>
      </c>
      <c r="C12927" s="55" t="s">
        <v>43425</v>
      </c>
      <c r="D12927" s="55" t="s">
        <v>4649</v>
      </c>
      <c r="E12927" s="55" t="s">
        <v>43426</v>
      </c>
      <c r="F12927" s="55" t="s">
        <v>4651</v>
      </c>
      <c r="G12927" s="55" t="s">
        <v>43427</v>
      </c>
      <c r="H12927" s="55">
        <v>0</v>
      </c>
    </row>
    <row r="12928" spans="1:8" ht="12.5" customHeight="1">
      <c r="A12928" s="55">
        <v>21010</v>
      </c>
      <c r="B12928" s="55">
        <v>8</v>
      </c>
      <c r="C12928" s="55" t="s">
        <v>43428</v>
      </c>
      <c r="D12928" s="55" t="s">
        <v>4649</v>
      </c>
      <c r="E12928" s="55" t="s">
        <v>43429</v>
      </c>
      <c r="F12928" s="55" t="s">
        <v>4651</v>
      </c>
      <c r="G12928" s="55" t="s">
        <v>43430</v>
      </c>
      <c r="H12928" s="55">
        <v>0</v>
      </c>
    </row>
    <row r="12929" spans="1:8" ht="12.5" customHeight="1">
      <c r="A12929" s="55">
        <v>21087</v>
      </c>
      <c r="B12929" s="55">
        <v>8</v>
      </c>
      <c r="C12929" s="55" t="s">
        <v>43431</v>
      </c>
      <c r="D12929" s="55" t="s">
        <v>4649</v>
      </c>
      <c r="E12929" s="55" t="s">
        <v>43432</v>
      </c>
      <c r="F12929" s="55" t="s">
        <v>4651</v>
      </c>
      <c r="G12929" s="55" t="s">
        <v>43433</v>
      </c>
      <c r="H12929" s="55">
        <v>0</v>
      </c>
    </row>
    <row r="12930" spans="1:8" ht="12.5" customHeight="1">
      <c r="A12930" s="55">
        <v>21109</v>
      </c>
      <c r="B12930" s="55">
        <v>8</v>
      </c>
      <c r="C12930" s="55" t="s">
        <v>43434</v>
      </c>
      <c r="D12930" s="55" t="s">
        <v>4649</v>
      </c>
      <c r="E12930" s="55" t="s">
        <v>43435</v>
      </c>
      <c r="F12930" s="55" t="s">
        <v>4651</v>
      </c>
      <c r="G12930" s="55" t="s">
        <v>43436</v>
      </c>
      <c r="H12930" s="55">
        <v>0</v>
      </c>
    </row>
    <row r="12931" spans="1:8" ht="12.5" customHeight="1">
      <c r="A12931" s="55">
        <v>22699</v>
      </c>
      <c r="B12931" s="55">
        <v>8</v>
      </c>
      <c r="C12931" s="55" t="s">
        <v>43437</v>
      </c>
      <c r="D12931" s="55" t="s">
        <v>4649</v>
      </c>
      <c r="E12931" s="55" t="s">
        <v>43438</v>
      </c>
      <c r="F12931" s="55" t="s">
        <v>4651</v>
      </c>
      <c r="G12931" s="55" t="s">
        <v>43439</v>
      </c>
      <c r="H12931" s="55">
        <v>0</v>
      </c>
    </row>
    <row r="12932" spans="1:8" ht="12.5" customHeight="1">
      <c r="A12932" s="55">
        <v>23897</v>
      </c>
      <c r="B12932" s="55">
        <v>8</v>
      </c>
      <c r="C12932" s="55" t="s">
        <v>43440</v>
      </c>
      <c r="D12932" s="55" t="s">
        <v>4649</v>
      </c>
      <c r="E12932" s="55" t="s">
        <v>43441</v>
      </c>
      <c r="F12932" s="55" t="s">
        <v>4651</v>
      </c>
      <c r="G12932" s="55" t="s">
        <v>43442</v>
      </c>
      <c r="H12932" s="55">
        <v>0</v>
      </c>
    </row>
    <row r="12933" spans="1:8" ht="12.5" customHeight="1">
      <c r="A12933" s="55">
        <v>24099</v>
      </c>
      <c r="B12933" s="55">
        <v>8</v>
      </c>
      <c r="C12933" s="55" t="s">
        <v>43443</v>
      </c>
      <c r="D12933" s="55" t="s">
        <v>4649</v>
      </c>
      <c r="E12933" s="55" t="s">
        <v>43444</v>
      </c>
      <c r="F12933" s="55" t="s">
        <v>4651</v>
      </c>
      <c r="G12933" s="55" t="s">
        <v>43445</v>
      </c>
      <c r="H12933" s="55">
        <v>0</v>
      </c>
    </row>
    <row r="12934" spans="1:8" ht="12.5" customHeight="1">
      <c r="A12934" s="55">
        <v>24180</v>
      </c>
      <c r="B12934" s="55">
        <v>8</v>
      </c>
      <c r="C12934" s="55" t="s">
        <v>43446</v>
      </c>
      <c r="D12934" s="55" t="s">
        <v>4649</v>
      </c>
      <c r="E12934" s="55" t="s">
        <v>43447</v>
      </c>
      <c r="F12934" s="55" t="s">
        <v>4651</v>
      </c>
      <c r="G12934" s="55" t="s">
        <v>43448</v>
      </c>
      <c r="H12934" s="55">
        <v>0</v>
      </c>
    </row>
    <row r="12935" spans="1:8" ht="12.5" customHeight="1">
      <c r="A12935" s="55">
        <v>24565</v>
      </c>
      <c r="B12935" s="55">
        <v>8</v>
      </c>
      <c r="C12935" s="55" t="s">
        <v>43449</v>
      </c>
      <c r="D12935" s="55" t="s">
        <v>4649</v>
      </c>
      <c r="E12935" s="55" t="s">
        <v>43450</v>
      </c>
      <c r="F12935" s="55" t="s">
        <v>4651</v>
      </c>
      <c r="G12935" s="55" t="s">
        <v>43451</v>
      </c>
      <c r="H12935" s="55">
        <v>0</v>
      </c>
    </row>
    <row r="12936" spans="1:8" ht="12.5" customHeight="1">
      <c r="A12936" s="55">
        <v>24855</v>
      </c>
      <c r="B12936" s="55">
        <v>8</v>
      </c>
      <c r="C12936" s="55" t="s">
        <v>43452</v>
      </c>
      <c r="D12936" s="55" t="s">
        <v>4649</v>
      </c>
      <c r="E12936" s="55" t="s">
        <v>43453</v>
      </c>
      <c r="F12936" s="55" t="s">
        <v>4651</v>
      </c>
      <c r="G12936" s="55" t="s">
        <v>43454</v>
      </c>
      <c r="H12936" s="55">
        <v>0</v>
      </c>
    </row>
    <row r="12937" spans="1:8" ht="12.5" customHeight="1">
      <c r="A12937" s="55">
        <v>25450</v>
      </c>
      <c r="B12937" s="55">
        <v>8</v>
      </c>
      <c r="C12937" s="55" t="s">
        <v>43455</v>
      </c>
      <c r="D12937" s="55" t="s">
        <v>4649</v>
      </c>
      <c r="E12937" s="55" t="s">
        <v>43456</v>
      </c>
      <c r="F12937" s="55" t="s">
        <v>4651</v>
      </c>
      <c r="G12937" s="55" t="s">
        <v>43457</v>
      </c>
      <c r="H12937" s="55">
        <v>0</v>
      </c>
    </row>
    <row r="12938" spans="1:8" ht="12.5" customHeight="1">
      <c r="A12938" s="55">
        <v>26362</v>
      </c>
      <c r="B12938" s="55">
        <v>8</v>
      </c>
      <c r="C12938" s="55" t="s">
        <v>43458</v>
      </c>
      <c r="D12938" s="55" t="s">
        <v>4649</v>
      </c>
      <c r="E12938" s="55" t="s">
        <v>43459</v>
      </c>
      <c r="F12938" s="55" t="s">
        <v>4651</v>
      </c>
      <c r="G12938" s="55" t="s">
        <v>43460</v>
      </c>
      <c r="H12938" s="55">
        <v>0</v>
      </c>
    </row>
    <row r="12939" spans="1:8" ht="12.5" customHeight="1">
      <c r="A12939" s="55">
        <v>26948</v>
      </c>
      <c r="B12939" s="55">
        <v>8</v>
      </c>
      <c r="C12939" s="55" t="s">
        <v>43461</v>
      </c>
      <c r="D12939" s="55" t="s">
        <v>4649</v>
      </c>
      <c r="E12939" s="55" t="s">
        <v>43462</v>
      </c>
      <c r="F12939" s="55" t="s">
        <v>4651</v>
      </c>
      <c r="G12939" s="55" t="s">
        <v>43463</v>
      </c>
      <c r="H12939" s="55">
        <v>0</v>
      </c>
    </row>
    <row r="12940" spans="1:8" ht="12.5" customHeight="1">
      <c r="A12940" s="55">
        <v>27187</v>
      </c>
      <c r="B12940" s="55">
        <v>8</v>
      </c>
      <c r="C12940" s="55" t="s">
        <v>43464</v>
      </c>
      <c r="D12940" s="55" t="s">
        <v>4649</v>
      </c>
      <c r="E12940" s="55" t="s">
        <v>43465</v>
      </c>
      <c r="F12940" s="55" t="s">
        <v>4651</v>
      </c>
      <c r="G12940" s="55" t="s">
        <v>43466</v>
      </c>
      <c r="H12940" s="55">
        <v>0</v>
      </c>
    </row>
    <row r="12941" spans="1:8" ht="12.5" customHeight="1">
      <c r="A12941" s="55">
        <v>27801</v>
      </c>
      <c r="B12941" s="55">
        <v>8</v>
      </c>
      <c r="C12941" s="55" t="s">
        <v>43467</v>
      </c>
      <c r="D12941" s="55" t="s">
        <v>4649</v>
      </c>
      <c r="E12941" s="55" t="s">
        <v>43468</v>
      </c>
      <c r="F12941" s="55" t="s">
        <v>4651</v>
      </c>
      <c r="G12941" s="55" t="s">
        <v>43469</v>
      </c>
      <c r="H12941" s="55">
        <v>0</v>
      </c>
    </row>
    <row r="12942" spans="1:8" ht="12.5" customHeight="1">
      <c r="A12942" s="55">
        <v>27859</v>
      </c>
      <c r="B12942" s="55">
        <v>8</v>
      </c>
      <c r="C12942" s="55" t="s">
        <v>43470</v>
      </c>
      <c r="D12942" s="55" t="s">
        <v>4649</v>
      </c>
      <c r="E12942" s="55" t="s">
        <v>43471</v>
      </c>
      <c r="F12942" s="55" t="s">
        <v>4651</v>
      </c>
      <c r="G12942" s="55" t="s">
        <v>43472</v>
      </c>
      <c r="H12942" s="55">
        <v>0</v>
      </c>
    </row>
    <row r="12943" spans="1:8" ht="12.5" customHeight="1">
      <c r="A12943" s="55">
        <v>27963</v>
      </c>
      <c r="B12943" s="55">
        <v>8</v>
      </c>
      <c r="C12943" s="55" t="s">
        <v>43473</v>
      </c>
      <c r="D12943" s="55" t="s">
        <v>4649</v>
      </c>
      <c r="E12943" s="55" t="s">
        <v>43474</v>
      </c>
      <c r="F12943" s="55" t="s">
        <v>4651</v>
      </c>
      <c r="G12943" s="55" t="s">
        <v>43475</v>
      </c>
      <c r="H12943" s="55">
        <v>0</v>
      </c>
    </row>
    <row r="12944" spans="1:8" ht="12.5" customHeight="1">
      <c r="A12944" s="55">
        <v>28691</v>
      </c>
      <c r="B12944" s="55">
        <v>8</v>
      </c>
      <c r="C12944" s="55" t="s">
        <v>43476</v>
      </c>
      <c r="D12944" s="55" t="s">
        <v>4649</v>
      </c>
      <c r="E12944" s="55" t="s">
        <v>43477</v>
      </c>
      <c r="F12944" s="55" t="s">
        <v>4651</v>
      </c>
      <c r="G12944" s="55" t="s">
        <v>43478</v>
      </c>
      <c r="H12944" s="55">
        <v>0</v>
      </c>
    </row>
    <row r="12945" spans="1:8" ht="12.5" customHeight="1">
      <c r="A12945" s="55">
        <v>11613</v>
      </c>
      <c r="B12945" s="55">
        <v>8</v>
      </c>
      <c r="C12945" s="55" t="s">
        <v>43479</v>
      </c>
      <c r="D12945" s="55" t="s">
        <v>4649</v>
      </c>
      <c r="E12945" s="55" t="s">
        <v>43480</v>
      </c>
      <c r="F12945" s="55" t="s">
        <v>4651</v>
      </c>
      <c r="G12945" s="55" t="s">
        <v>43481</v>
      </c>
      <c r="H12945" s="55">
        <v>0</v>
      </c>
    </row>
    <row r="12946" spans="1:8" ht="12.5" customHeight="1">
      <c r="A12946" s="55">
        <v>12237</v>
      </c>
      <c r="B12946" s="55">
        <v>8</v>
      </c>
      <c r="C12946" s="55" t="s">
        <v>43482</v>
      </c>
      <c r="D12946" s="55" t="s">
        <v>4649</v>
      </c>
      <c r="E12946" s="55" t="s">
        <v>43483</v>
      </c>
      <c r="F12946" s="55" t="s">
        <v>4651</v>
      </c>
      <c r="G12946" s="55" t="s">
        <v>43484</v>
      </c>
      <c r="H12946" s="55">
        <v>0</v>
      </c>
    </row>
    <row r="12947" spans="1:8" ht="12.5" customHeight="1">
      <c r="A12947" s="55">
        <v>12273</v>
      </c>
      <c r="B12947" s="55">
        <v>8</v>
      </c>
      <c r="C12947" s="55" t="s">
        <v>43485</v>
      </c>
      <c r="D12947" s="55" t="s">
        <v>4649</v>
      </c>
      <c r="E12947" s="55" t="s">
        <v>43486</v>
      </c>
      <c r="F12947" s="55" t="s">
        <v>4651</v>
      </c>
      <c r="G12947" s="55" t="s">
        <v>43487</v>
      </c>
      <c r="H12947" s="55">
        <v>0</v>
      </c>
    </row>
    <row r="12948" spans="1:8" ht="12.5" customHeight="1">
      <c r="A12948" s="55">
        <v>12397</v>
      </c>
      <c r="B12948" s="55">
        <v>8</v>
      </c>
      <c r="C12948" s="55" t="s">
        <v>43488</v>
      </c>
      <c r="D12948" s="55" t="s">
        <v>4649</v>
      </c>
      <c r="E12948" s="55" t="s">
        <v>43489</v>
      </c>
      <c r="F12948" s="55" t="s">
        <v>4651</v>
      </c>
      <c r="G12948" s="55" t="s">
        <v>43490</v>
      </c>
      <c r="H12948" s="55">
        <v>0</v>
      </c>
    </row>
    <row r="12949" spans="1:8" ht="12.5" customHeight="1">
      <c r="A12949" s="55">
        <v>12742</v>
      </c>
      <c r="B12949" s="55">
        <v>8</v>
      </c>
      <c r="C12949" s="55" t="s">
        <v>43491</v>
      </c>
      <c r="D12949" s="55" t="s">
        <v>4649</v>
      </c>
      <c r="E12949" s="55" t="s">
        <v>43492</v>
      </c>
      <c r="F12949" s="55" t="s">
        <v>4651</v>
      </c>
      <c r="G12949" s="55" t="s">
        <v>43493</v>
      </c>
      <c r="H12949" s="55">
        <v>0</v>
      </c>
    </row>
    <row r="12950" spans="1:8" ht="12.5" customHeight="1">
      <c r="A12950" s="55">
        <v>13515</v>
      </c>
      <c r="B12950" s="55">
        <v>8</v>
      </c>
      <c r="C12950" s="55" t="s">
        <v>43494</v>
      </c>
      <c r="D12950" s="55" t="s">
        <v>4649</v>
      </c>
      <c r="E12950" s="55" t="s">
        <v>43495</v>
      </c>
      <c r="F12950" s="55" t="s">
        <v>4651</v>
      </c>
      <c r="G12950" s="55" t="s">
        <v>43496</v>
      </c>
      <c r="H12950" s="55">
        <v>0</v>
      </c>
    </row>
    <row r="12951" spans="1:8" ht="12.5" customHeight="1">
      <c r="A12951" s="55">
        <v>14541</v>
      </c>
      <c r="B12951" s="55">
        <v>8</v>
      </c>
      <c r="C12951" s="55" t="s">
        <v>43497</v>
      </c>
      <c r="D12951" s="55" t="s">
        <v>4649</v>
      </c>
      <c r="E12951" s="55" t="s">
        <v>43498</v>
      </c>
      <c r="F12951" s="55" t="s">
        <v>4651</v>
      </c>
      <c r="G12951" s="55" t="s">
        <v>43499</v>
      </c>
      <c r="H12951" s="55">
        <v>0</v>
      </c>
    </row>
    <row r="12952" spans="1:8" ht="12.5" customHeight="1">
      <c r="A12952" s="55">
        <v>14703</v>
      </c>
      <c r="B12952" s="55">
        <v>8</v>
      </c>
      <c r="C12952" s="55" t="s">
        <v>43500</v>
      </c>
      <c r="D12952" s="55" t="s">
        <v>4649</v>
      </c>
      <c r="E12952" s="55" t="s">
        <v>43501</v>
      </c>
      <c r="F12952" s="55" t="s">
        <v>4651</v>
      </c>
      <c r="G12952" s="55" t="s">
        <v>43502</v>
      </c>
      <c r="H12952" s="55">
        <v>0</v>
      </c>
    </row>
    <row r="12953" spans="1:8" ht="12.5" customHeight="1">
      <c r="A12953" s="55">
        <v>15084</v>
      </c>
      <c r="B12953" s="55">
        <v>8</v>
      </c>
      <c r="C12953" s="55" t="s">
        <v>43503</v>
      </c>
      <c r="D12953" s="55" t="s">
        <v>4649</v>
      </c>
      <c r="E12953" s="55" t="s">
        <v>43504</v>
      </c>
      <c r="F12953" s="55" t="s">
        <v>4651</v>
      </c>
      <c r="G12953" s="55" t="s">
        <v>43505</v>
      </c>
      <c r="H12953" s="55">
        <v>0</v>
      </c>
    </row>
    <row r="12954" spans="1:8" ht="12.5" customHeight="1">
      <c r="A12954" s="55">
        <v>15091</v>
      </c>
      <c r="B12954" s="55">
        <v>8</v>
      </c>
      <c r="C12954" s="55" t="s">
        <v>43506</v>
      </c>
      <c r="D12954" s="55" t="s">
        <v>4649</v>
      </c>
      <c r="E12954" s="55" t="s">
        <v>43507</v>
      </c>
      <c r="F12954" s="55" t="s">
        <v>4651</v>
      </c>
      <c r="G12954" s="55" t="s">
        <v>43508</v>
      </c>
      <c r="H12954" s="55">
        <v>0</v>
      </c>
    </row>
    <row r="12955" spans="1:8" ht="12.5" customHeight="1">
      <c r="A12955" s="55">
        <v>16578</v>
      </c>
      <c r="B12955" s="55">
        <v>8</v>
      </c>
      <c r="C12955" s="55" t="s">
        <v>43509</v>
      </c>
      <c r="D12955" s="55" t="s">
        <v>4649</v>
      </c>
      <c r="E12955" s="55" t="s">
        <v>43510</v>
      </c>
      <c r="F12955" s="55" t="s">
        <v>4651</v>
      </c>
      <c r="G12955" s="55" t="s">
        <v>43511</v>
      </c>
      <c r="H12955" s="55">
        <v>0</v>
      </c>
    </row>
    <row r="12956" spans="1:8" ht="12.5" customHeight="1">
      <c r="A12956" s="55">
        <v>17210</v>
      </c>
      <c r="B12956" s="55">
        <v>8</v>
      </c>
      <c r="C12956" s="55" t="s">
        <v>43512</v>
      </c>
      <c r="D12956" s="55" t="s">
        <v>4649</v>
      </c>
      <c r="E12956" s="55" t="s">
        <v>43513</v>
      </c>
      <c r="F12956" s="55" t="s">
        <v>4651</v>
      </c>
      <c r="G12956" s="55" t="s">
        <v>43514</v>
      </c>
      <c r="H12956" s="55">
        <v>0</v>
      </c>
    </row>
    <row r="12957" spans="1:8" ht="12.5" customHeight="1">
      <c r="A12957" s="55">
        <v>17833</v>
      </c>
      <c r="B12957" s="55">
        <v>8</v>
      </c>
      <c r="C12957" s="55" t="s">
        <v>43515</v>
      </c>
      <c r="D12957" s="55" t="s">
        <v>4649</v>
      </c>
      <c r="E12957" s="55" t="s">
        <v>43516</v>
      </c>
      <c r="F12957" s="55" t="s">
        <v>4651</v>
      </c>
      <c r="G12957" s="55" t="s">
        <v>43517</v>
      </c>
      <c r="H12957" s="55">
        <v>0</v>
      </c>
    </row>
    <row r="12958" spans="1:8" ht="12.5" customHeight="1">
      <c r="A12958" s="55">
        <v>19191</v>
      </c>
      <c r="B12958" s="55">
        <v>8</v>
      </c>
      <c r="C12958" s="55" t="s">
        <v>43518</v>
      </c>
      <c r="D12958" s="55" t="s">
        <v>4649</v>
      </c>
      <c r="E12958" s="55" t="s">
        <v>43519</v>
      </c>
      <c r="F12958" s="55" t="s">
        <v>4651</v>
      </c>
      <c r="G12958" s="55" t="s">
        <v>43520</v>
      </c>
      <c r="H12958" s="55">
        <v>0</v>
      </c>
    </row>
    <row r="12959" spans="1:8" ht="12.5" customHeight="1">
      <c r="A12959" s="55">
        <v>19383</v>
      </c>
      <c r="B12959" s="55">
        <v>8</v>
      </c>
      <c r="C12959" s="55" t="s">
        <v>43521</v>
      </c>
      <c r="D12959" s="55" t="s">
        <v>4649</v>
      </c>
      <c r="E12959" s="55" t="s">
        <v>43522</v>
      </c>
      <c r="F12959" s="55" t="s">
        <v>4651</v>
      </c>
      <c r="G12959" s="55" t="s">
        <v>43523</v>
      </c>
      <c r="H12959" s="55">
        <v>0</v>
      </c>
    </row>
    <row r="12960" spans="1:8" ht="12.5" customHeight="1">
      <c r="A12960" s="55">
        <v>19501</v>
      </c>
      <c r="B12960" s="55">
        <v>8</v>
      </c>
      <c r="C12960" s="55" t="s">
        <v>43524</v>
      </c>
      <c r="D12960" s="55" t="s">
        <v>4649</v>
      </c>
      <c r="E12960" s="55" t="s">
        <v>43525</v>
      </c>
      <c r="F12960" s="55" t="s">
        <v>4651</v>
      </c>
      <c r="G12960" s="55" t="s">
        <v>43526</v>
      </c>
      <c r="H12960" s="55">
        <v>0</v>
      </c>
    </row>
    <row r="12961" spans="1:8" ht="12.5" customHeight="1">
      <c r="A12961" s="55">
        <v>21035</v>
      </c>
      <c r="B12961" s="55">
        <v>8</v>
      </c>
      <c r="C12961" s="55" t="s">
        <v>43527</v>
      </c>
      <c r="D12961" s="55" t="s">
        <v>4649</v>
      </c>
      <c r="E12961" s="55" t="s">
        <v>43528</v>
      </c>
      <c r="F12961" s="55" t="s">
        <v>4651</v>
      </c>
      <c r="G12961" s="55" t="s">
        <v>43529</v>
      </c>
      <c r="H12961" s="55">
        <v>0</v>
      </c>
    </row>
    <row r="12962" spans="1:8" ht="12.5" customHeight="1">
      <c r="A12962" s="55">
        <v>21037</v>
      </c>
      <c r="B12962" s="55">
        <v>8</v>
      </c>
      <c r="C12962" s="55" t="s">
        <v>43530</v>
      </c>
      <c r="D12962" s="55" t="s">
        <v>4649</v>
      </c>
      <c r="E12962" s="55" t="s">
        <v>43531</v>
      </c>
      <c r="F12962" s="55" t="s">
        <v>4651</v>
      </c>
      <c r="G12962" s="55" t="s">
        <v>43532</v>
      </c>
      <c r="H12962" s="55">
        <v>0</v>
      </c>
    </row>
    <row r="12963" spans="1:8" ht="12.5" customHeight="1">
      <c r="A12963" s="55">
        <v>21086</v>
      </c>
      <c r="B12963" s="55">
        <v>8</v>
      </c>
      <c r="C12963" s="55" t="s">
        <v>43533</v>
      </c>
      <c r="D12963" s="55" t="s">
        <v>4649</v>
      </c>
      <c r="E12963" s="55" t="s">
        <v>43534</v>
      </c>
      <c r="F12963" s="55" t="s">
        <v>4651</v>
      </c>
      <c r="G12963" s="55" t="s">
        <v>43535</v>
      </c>
      <c r="H12963" s="55">
        <v>0</v>
      </c>
    </row>
    <row r="12964" spans="1:8" ht="12.5" customHeight="1">
      <c r="A12964" s="55">
        <v>21510</v>
      </c>
      <c r="B12964" s="55">
        <v>8</v>
      </c>
      <c r="C12964" s="55" t="s">
        <v>43536</v>
      </c>
      <c r="D12964" s="55" t="s">
        <v>4649</v>
      </c>
      <c r="E12964" s="55" t="s">
        <v>43537</v>
      </c>
      <c r="F12964" s="55" t="s">
        <v>4651</v>
      </c>
      <c r="G12964" s="55" t="s">
        <v>43538</v>
      </c>
      <c r="H12964" s="55">
        <v>0</v>
      </c>
    </row>
    <row r="12965" spans="1:8" ht="12.5" customHeight="1">
      <c r="A12965" s="55">
        <v>22469</v>
      </c>
      <c r="B12965" s="55">
        <v>8</v>
      </c>
      <c r="C12965" s="55" t="s">
        <v>43539</v>
      </c>
      <c r="D12965" s="55" t="s">
        <v>4649</v>
      </c>
      <c r="E12965" s="55" t="s">
        <v>43540</v>
      </c>
      <c r="F12965" s="55" t="s">
        <v>4651</v>
      </c>
      <c r="G12965" s="55" t="s">
        <v>43541</v>
      </c>
      <c r="H12965" s="55">
        <v>0</v>
      </c>
    </row>
    <row r="12966" spans="1:8" ht="12.5" customHeight="1">
      <c r="A12966" s="55">
        <v>22710</v>
      </c>
      <c r="B12966" s="55">
        <v>8</v>
      </c>
      <c r="C12966" s="55" t="s">
        <v>43542</v>
      </c>
      <c r="D12966" s="55" t="s">
        <v>4649</v>
      </c>
      <c r="E12966" s="55" t="s">
        <v>43543</v>
      </c>
      <c r="F12966" s="55" t="s">
        <v>4651</v>
      </c>
      <c r="G12966" s="55" t="s">
        <v>43544</v>
      </c>
      <c r="H12966" s="55">
        <v>0</v>
      </c>
    </row>
    <row r="12967" spans="1:8" ht="12.5" customHeight="1">
      <c r="A12967" s="55">
        <v>23766</v>
      </c>
      <c r="B12967" s="55">
        <v>8</v>
      </c>
      <c r="C12967" s="55" t="s">
        <v>43545</v>
      </c>
      <c r="D12967" s="55" t="s">
        <v>4649</v>
      </c>
      <c r="E12967" s="55" t="s">
        <v>43546</v>
      </c>
      <c r="F12967" s="55" t="s">
        <v>4651</v>
      </c>
      <c r="G12967" s="55" t="s">
        <v>43547</v>
      </c>
      <c r="H12967" s="55">
        <v>0</v>
      </c>
    </row>
    <row r="12968" spans="1:8" ht="12.5" customHeight="1">
      <c r="A12968" s="55">
        <v>23898</v>
      </c>
      <c r="B12968" s="55">
        <v>8</v>
      </c>
      <c r="C12968" s="55" t="s">
        <v>43548</v>
      </c>
      <c r="D12968" s="55" t="s">
        <v>4649</v>
      </c>
      <c r="E12968" s="55" t="s">
        <v>43549</v>
      </c>
      <c r="F12968" s="55" t="s">
        <v>4651</v>
      </c>
      <c r="G12968" s="55" t="s">
        <v>43550</v>
      </c>
      <c r="H12968" s="55">
        <v>0</v>
      </c>
    </row>
    <row r="12969" spans="1:8" ht="12.5" customHeight="1">
      <c r="A12969" s="55">
        <v>23946</v>
      </c>
      <c r="B12969" s="55">
        <v>8</v>
      </c>
      <c r="C12969" s="55" t="s">
        <v>43551</v>
      </c>
      <c r="D12969" s="55" t="s">
        <v>4649</v>
      </c>
      <c r="E12969" s="55" t="s">
        <v>43552</v>
      </c>
      <c r="F12969" s="55" t="s">
        <v>4651</v>
      </c>
      <c r="G12969" s="55" t="s">
        <v>43553</v>
      </c>
      <c r="H12969" s="55">
        <v>0</v>
      </c>
    </row>
    <row r="12970" spans="1:8" ht="12.5" customHeight="1">
      <c r="A12970" s="55">
        <v>24042</v>
      </c>
      <c r="B12970" s="55">
        <v>8</v>
      </c>
      <c r="C12970" s="55" t="s">
        <v>43554</v>
      </c>
      <c r="D12970" s="55" t="s">
        <v>4649</v>
      </c>
      <c r="E12970" s="55" t="s">
        <v>43555</v>
      </c>
      <c r="F12970" s="55" t="s">
        <v>4651</v>
      </c>
      <c r="G12970" s="55" t="s">
        <v>43556</v>
      </c>
      <c r="H12970" s="55">
        <v>0</v>
      </c>
    </row>
    <row r="12971" spans="1:8" ht="12.5" customHeight="1">
      <c r="A12971" s="55">
        <v>24074</v>
      </c>
      <c r="B12971" s="55">
        <v>8</v>
      </c>
      <c r="C12971" s="55" t="s">
        <v>43557</v>
      </c>
      <c r="D12971" s="55" t="s">
        <v>4649</v>
      </c>
      <c r="E12971" s="55" t="s">
        <v>43558</v>
      </c>
      <c r="F12971" s="55" t="s">
        <v>4651</v>
      </c>
      <c r="G12971" s="55" t="s">
        <v>43559</v>
      </c>
      <c r="H12971" s="55">
        <v>0</v>
      </c>
    </row>
    <row r="12972" spans="1:8" ht="12.5" customHeight="1">
      <c r="A12972" s="55">
        <v>24856</v>
      </c>
      <c r="B12972" s="55">
        <v>8</v>
      </c>
      <c r="C12972" s="55" t="s">
        <v>43560</v>
      </c>
      <c r="D12972" s="55" t="s">
        <v>4649</v>
      </c>
      <c r="E12972" s="55" t="s">
        <v>43561</v>
      </c>
      <c r="F12972" s="55" t="s">
        <v>4651</v>
      </c>
      <c r="G12972" s="55" t="s">
        <v>43562</v>
      </c>
      <c r="H12972" s="55">
        <v>0</v>
      </c>
    </row>
    <row r="12973" spans="1:8" ht="12.5" customHeight="1">
      <c r="A12973" s="55">
        <v>25307</v>
      </c>
      <c r="B12973" s="55">
        <v>8</v>
      </c>
      <c r="C12973" s="55" t="s">
        <v>43563</v>
      </c>
      <c r="D12973" s="55" t="s">
        <v>4649</v>
      </c>
      <c r="E12973" s="55" t="s">
        <v>43564</v>
      </c>
      <c r="F12973" s="55" t="s">
        <v>4651</v>
      </c>
      <c r="G12973" s="55" t="s">
        <v>43565</v>
      </c>
      <c r="H12973" s="55">
        <v>0</v>
      </c>
    </row>
    <row r="12974" spans="1:8" ht="12.5" customHeight="1">
      <c r="A12974" s="55">
        <v>25322</v>
      </c>
      <c r="B12974" s="55">
        <v>8</v>
      </c>
      <c r="C12974" s="55" t="s">
        <v>43566</v>
      </c>
      <c r="D12974" s="55" t="s">
        <v>4649</v>
      </c>
      <c r="E12974" s="55" t="s">
        <v>43567</v>
      </c>
      <c r="F12974" s="55" t="s">
        <v>4651</v>
      </c>
      <c r="G12974" s="55" t="s">
        <v>43568</v>
      </c>
      <c r="H12974" s="55">
        <v>0</v>
      </c>
    </row>
    <row r="12975" spans="1:8" ht="12.5" customHeight="1">
      <c r="A12975" s="55">
        <v>25528</v>
      </c>
      <c r="B12975" s="55">
        <v>8</v>
      </c>
      <c r="C12975" s="55" t="s">
        <v>43569</v>
      </c>
      <c r="D12975" s="55" t="s">
        <v>4649</v>
      </c>
      <c r="E12975" s="55" t="s">
        <v>43570</v>
      </c>
      <c r="F12975" s="55" t="s">
        <v>4651</v>
      </c>
      <c r="G12975" s="55" t="s">
        <v>43571</v>
      </c>
      <c r="H12975" s="55">
        <v>0</v>
      </c>
    </row>
    <row r="12976" spans="1:8" ht="12.5" customHeight="1">
      <c r="A12976" s="55">
        <v>26363</v>
      </c>
      <c r="B12976" s="55">
        <v>8</v>
      </c>
      <c r="C12976" s="55" t="s">
        <v>43572</v>
      </c>
      <c r="D12976" s="55" t="s">
        <v>4649</v>
      </c>
      <c r="E12976" s="55" t="s">
        <v>43573</v>
      </c>
      <c r="F12976" s="55" t="s">
        <v>4651</v>
      </c>
      <c r="G12976" s="55" t="s">
        <v>43574</v>
      </c>
      <c r="H12976" s="55">
        <v>0</v>
      </c>
    </row>
    <row r="12977" spans="1:8" ht="12.5" customHeight="1">
      <c r="A12977" s="55">
        <v>27884</v>
      </c>
      <c r="B12977" s="55">
        <v>8</v>
      </c>
      <c r="C12977" s="55" t="s">
        <v>43575</v>
      </c>
      <c r="D12977" s="55" t="s">
        <v>4649</v>
      </c>
      <c r="E12977" s="55" t="s">
        <v>43576</v>
      </c>
      <c r="F12977" s="55" t="s">
        <v>4651</v>
      </c>
      <c r="G12977" s="55" t="s">
        <v>43577</v>
      </c>
      <c r="H12977" s="55">
        <v>0</v>
      </c>
    </row>
    <row r="12978" spans="1:8" ht="12.5" customHeight="1">
      <c r="A12978" s="55">
        <v>28493</v>
      </c>
      <c r="B12978" s="55">
        <v>8</v>
      </c>
      <c r="C12978" s="55" t="s">
        <v>43578</v>
      </c>
      <c r="D12978" s="55" t="s">
        <v>4649</v>
      </c>
      <c r="E12978" s="55" t="s">
        <v>43579</v>
      </c>
      <c r="F12978" s="55" t="s">
        <v>4651</v>
      </c>
      <c r="G12978" s="55" t="s">
        <v>43580</v>
      </c>
      <c r="H12978" s="55">
        <v>0</v>
      </c>
    </row>
    <row r="12979" spans="1:8" ht="12.5" customHeight="1">
      <c r="A12979" s="55">
        <v>28754</v>
      </c>
      <c r="B12979" s="55">
        <v>8</v>
      </c>
      <c r="C12979" s="55" t="s">
        <v>43581</v>
      </c>
      <c r="D12979" s="55" t="s">
        <v>4649</v>
      </c>
      <c r="E12979" s="55" t="s">
        <v>43582</v>
      </c>
      <c r="F12979" s="55" t="s">
        <v>4651</v>
      </c>
      <c r="G12979" s="55" t="s">
        <v>43583</v>
      </c>
      <c r="H12979" s="55">
        <v>0</v>
      </c>
    </row>
    <row r="12980" spans="1:8" ht="12.5" customHeight="1">
      <c r="A12980" s="55">
        <v>29385</v>
      </c>
      <c r="B12980" s="55">
        <v>8</v>
      </c>
      <c r="C12980" s="55" t="s">
        <v>43584</v>
      </c>
      <c r="D12980" s="55" t="s">
        <v>4649</v>
      </c>
      <c r="E12980" s="55" t="s">
        <v>43585</v>
      </c>
      <c r="F12980" s="55" t="s">
        <v>4651</v>
      </c>
      <c r="G12980" s="55" t="s">
        <v>43586</v>
      </c>
      <c r="H12980" s="55">
        <v>0</v>
      </c>
    </row>
    <row r="12981" spans="1:8" ht="12.5" customHeight="1">
      <c r="A12981" s="55">
        <v>29418</v>
      </c>
      <c r="B12981" s="55">
        <v>8</v>
      </c>
      <c r="C12981" s="55" t="s">
        <v>43587</v>
      </c>
      <c r="D12981" s="55" t="s">
        <v>4649</v>
      </c>
      <c r="E12981" s="55" t="s">
        <v>43588</v>
      </c>
      <c r="F12981" s="55" t="s">
        <v>4651</v>
      </c>
      <c r="G12981" s="55" t="s">
        <v>43589</v>
      </c>
      <c r="H12981" s="55">
        <v>0</v>
      </c>
    </row>
    <row r="12982" spans="1:8" ht="12.5" customHeight="1">
      <c r="A12982" s="55">
        <v>11004</v>
      </c>
      <c r="B12982" s="55">
        <v>9</v>
      </c>
      <c r="C12982" s="55" t="s">
        <v>43590</v>
      </c>
      <c r="D12982" s="55" t="s">
        <v>4649</v>
      </c>
      <c r="E12982" s="55" t="s">
        <v>43591</v>
      </c>
      <c r="F12982" s="55" t="s">
        <v>4651</v>
      </c>
      <c r="G12982" s="55" t="s">
        <v>43592</v>
      </c>
      <c r="H12982" s="55">
        <v>0</v>
      </c>
    </row>
    <row r="12983" spans="1:8" ht="12.5" customHeight="1">
      <c r="A12983" s="55">
        <v>11058</v>
      </c>
      <c r="B12983" s="55">
        <v>9</v>
      </c>
      <c r="C12983" s="55" t="s">
        <v>43593</v>
      </c>
      <c r="D12983" s="55" t="s">
        <v>4649</v>
      </c>
      <c r="E12983" s="55" t="s">
        <v>43594</v>
      </c>
      <c r="F12983" s="55" t="s">
        <v>4651</v>
      </c>
      <c r="G12983" s="55" t="s">
        <v>43595</v>
      </c>
      <c r="H12983" s="55">
        <v>0</v>
      </c>
    </row>
    <row r="12984" spans="1:8" ht="12.5" customHeight="1">
      <c r="A12984" s="55">
        <v>11366</v>
      </c>
      <c r="B12984" s="55">
        <v>9</v>
      </c>
      <c r="C12984" s="55" t="s">
        <v>43596</v>
      </c>
      <c r="D12984" s="55" t="s">
        <v>4649</v>
      </c>
      <c r="E12984" s="55" t="s">
        <v>43597</v>
      </c>
      <c r="F12984" s="55" t="s">
        <v>4651</v>
      </c>
      <c r="G12984" s="55" t="s">
        <v>43598</v>
      </c>
      <c r="H12984" s="55">
        <v>0</v>
      </c>
    </row>
    <row r="12985" spans="1:8" ht="12.5" customHeight="1">
      <c r="A12985" s="55">
        <v>11456</v>
      </c>
      <c r="B12985" s="55">
        <v>9</v>
      </c>
      <c r="C12985" s="55" t="s">
        <v>43599</v>
      </c>
      <c r="D12985" s="55" t="s">
        <v>4649</v>
      </c>
      <c r="E12985" s="55" t="s">
        <v>43600</v>
      </c>
      <c r="F12985" s="55" t="s">
        <v>4651</v>
      </c>
      <c r="G12985" s="55" t="s">
        <v>43601</v>
      </c>
      <c r="H12985" s="55">
        <v>0</v>
      </c>
    </row>
    <row r="12986" spans="1:8" ht="12.5" customHeight="1">
      <c r="A12986" s="55">
        <v>11767</v>
      </c>
      <c r="B12986" s="55">
        <v>9</v>
      </c>
      <c r="C12986" s="55" t="s">
        <v>43602</v>
      </c>
      <c r="D12986" s="55" t="s">
        <v>4649</v>
      </c>
      <c r="E12986" s="55" t="s">
        <v>43603</v>
      </c>
      <c r="F12986" s="55" t="s">
        <v>4651</v>
      </c>
      <c r="G12986" s="55" t="s">
        <v>43604</v>
      </c>
      <c r="H12986" s="55">
        <v>0</v>
      </c>
    </row>
    <row r="12987" spans="1:8" ht="12.5" customHeight="1">
      <c r="A12987" s="55">
        <v>11914</v>
      </c>
      <c r="B12987" s="55">
        <v>9</v>
      </c>
      <c r="C12987" s="55" t="s">
        <v>43605</v>
      </c>
      <c r="D12987" s="55" t="s">
        <v>4649</v>
      </c>
      <c r="E12987" s="55" t="s">
        <v>43606</v>
      </c>
      <c r="F12987" s="55" t="s">
        <v>4651</v>
      </c>
      <c r="G12987" s="55" t="s">
        <v>43607</v>
      </c>
      <c r="H12987" s="55">
        <v>0</v>
      </c>
    </row>
    <row r="12988" spans="1:8" ht="12.5" customHeight="1">
      <c r="A12988" s="55">
        <v>11920</v>
      </c>
      <c r="B12988" s="55">
        <v>9</v>
      </c>
      <c r="C12988" s="55" t="s">
        <v>43608</v>
      </c>
      <c r="D12988" s="55" t="s">
        <v>4649</v>
      </c>
      <c r="E12988" s="55" t="s">
        <v>43609</v>
      </c>
      <c r="F12988" s="55" t="s">
        <v>4651</v>
      </c>
      <c r="G12988" s="55" t="s">
        <v>43610</v>
      </c>
      <c r="H12988" s="55">
        <v>0</v>
      </c>
    </row>
    <row r="12989" spans="1:8" ht="12.5" customHeight="1">
      <c r="A12989" s="55">
        <v>12008</v>
      </c>
      <c r="B12989" s="55">
        <v>9</v>
      </c>
      <c r="C12989" s="55" t="s">
        <v>43611</v>
      </c>
      <c r="D12989" s="55" t="s">
        <v>4649</v>
      </c>
      <c r="E12989" s="55" t="s">
        <v>43612</v>
      </c>
      <c r="F12989" s="55" t="s">
        <v>4651</v>
      </c>
      <c r="G12989" s="55" t="s">
        <v>43613</v>
      </c>
      <c r="H12989" s="55">
        <v>0</v>
      </c>
    </row>
    <row r="12990" spans="1:8" ht="12.5" customHeight="1">
      <c r="A12990" s="55">
        <v>12037</v>
      </c>
      <c r="B12990" s="55">
        <v>9</v>
      </c>
      <c r="C12990" s="55" t="s">
        <v>43614</v>
      </c>
      <c r="D12990" s="55" t="s">
        <v>4649</v>
      </c>
      <c r="E12990" s="55" t="s">
        <v>43615</v>
      </c>
      <c r="F12990" s="55" t="s">
        <v>4651</v>
      </c>
      <c r="G12990" s="55" t="s">
        <v>43616</v>
      </c>
      <c r="H12990" s="55">
        <v>0</v>
      </c>
    </row>
    <row r="12991" spans="1:8" ht="12.5" customHeight="1">
      <c r="A12991" s="55">
        <v>12246</v>
      </c>
      <c r="B12991" s="55">
        <v>9</v>
      </c>
      <c r="C12991" s="55" t="s">
        <v>43617</v>
      </c>
      <c r="D12991" s="55" t="s">
        <v>4649</v>
      </c>
      <c r="E12991" s="55" t="s">
        <v>43618</v>
      </c>
      <c r="F12991" s="55" t="s">
        <v>4651</v>
      </c>
      <c r="G12991" s="55" t="s">
        <v>43619</v>
      </c>
      <c r="H12991" s="55">
        <v>0</v>
      </c>
    </row>
    <row r="12992" spans="1:8" ht="12.5" customHeight="1">
      <c r="A12992" s="55">
        <v>12581</v>
      </c>
      <c r="B12992" s="55">
        <v>9</v>
      </c>
      <c r="C12992" s="55" t="s">
        <v>43620</v>
      </c>
      <c r="D12992" s="55" t="s">
        <v>4649</v>
      </c>
      <c r="E12992" s="55" t="s">
        <v>43621</v>
      </c>
      <c r="F12992" s="55" t="s">
        <v>4651</v>
      </c>
      <c r="G12992" s="55" t="s">
        <v>43622</v>
      </c>
      <c r="H12992" s="55">
        <v>0</v>
      </c>
    </row>
    <row r="12993" spans="1:8" ht="12.5" customHeight="1">
      <c r="A12993" s="55">
        <v>12674</v>
      </c>
      <c r="B12993" s="55">
        <v>9</v>
      </c>
      <c r="C12993" s="55" t="s">
        <v>43623</v>
      </c>
      <c r="D12993" s="55" t="s">
        <v>4649</v>
      </c>
      <c r="E12993" s="55" t="s">
        <v>43624</v>
      </c>
      <c r="F12993" s="55" t="s">
        <v>4651</v>
      </c>
      <c r="G12993" s="55" t="s">
        <v>43625</v>
      </c>
      <c r="H12993" s="55">
        <v>0</v>
      </c>
    </row>
    <row r="12994" spans="1:8" ht="12.5" customHeight="1">
      <c r="A12994" s="55">
        <v>12715</v>
      </c>
      <c r="B12994" s="55">
        <v>9</v>
      </c>
      <c r="C12994" s="55" t="s">
        <v>43626</v>
      </c>
      <c r="D12994" s="55" t="s">
        <v>4649</v>
      </c>
      <c r="E12994" s="55" t="s">
        <v>43627</v>
      </c>
      <c r="F12994" s="55" t="s">
        <v>4651</v>
      </c>
      <c r="G12994" s="55" t="s">
        <v>43628</v>
      </c>
      <c r="H12994" s="55">
        <v>0</v>
      </c>
    </row>
    <row r="12995" spans="1:8" ht="12.5" customHeight="1">
      <c r="A12995" s="55">
        <v>12990</v>
      </c>
      <c r="B12995" s="55">
        <v>9</v>
      </c>
      <c r="C12995" s="55" t="s">
        <v>43629</v>
      </c>
      <c r="D12995" s="55" t="s">
        <v>4649</v>
      </c>
      <c r="E12995" s="55" t="s">
        <v>43630</v>
      </c>
      <c r="F12995" s="55" t="s">
        <v>4651</v>
      </c>
      <c r="G12995" s="55" t="s">
        <v>43631</v>
      </c>
      <c r="H12995" s="55">
        <v>0</v>
      </c>
    </row>
    <row r="12996" spans="1:8" ht="12.5" customHeight="1">
      <c r="A12996" s="55">
        <v>13081</v>
      </c>
      <c r="B12996" s="55">
        <v>9</v>
      </c>
      <c r="C12996" s="55" t="s">
        <v>43632</v>
      </c>
      <c r="D12996" s="55" t="s">
        <v>4649</v>
      </c>
      <c r="E12996" s="55" t="s">
        <v>43633</v>
      </c>
      <c r="F12996" s="55" t="s">
        <v>4651</v>
      </c>
      <c r="G12996" s="55" t="s">
        <v>43634</v>
      </c>
      <c r="H12996" s="55">
        <v>0</v>
      </c>
    </row>
    <row r="12997" spans="1:8" ht="12.5" customHeight="1">
      <c r="A12997" s="55">
        <v>13130</v>
      </c>
      <c r="B12997" s="55">
        <v>9</v>
      </c>
      <c r="C12997" s="55" t="s">
        <v>43635</v>
      </c>
      <c r="D12997" s="55" t="s">
        <v>4649</v>
      </c>
      <c r="E12997" s="55" t="s">
        <v>43636</v>
      </c>
      <c r="F12997" s="55" t="s">
        <v>4651</v>
      </c>
      <c r="G12997" s="55" t="s">
        <v>43637</v>
      </c>
      <c r="H12997" s="55">
        <v>0</v>
      </c>
    </row>
    <row r="12998" spans="1:8" ht="12.5" customHeight="1">
      <c r="A12998" s="55">
        <v>13620</v>
      </c>
      <c r="B12998" s="55">
        <v>9</v>
      </c>
      <c r="C12998" s="55" t="s">
        <v>43638</v>
      </c>
      <c r="D12998" s="55" t="s">
        <v>4649</v>
      </c>
      <c r="E12998" s="55" t="s">
        <v>43639</v>
      </c>
      <c r="F12998" s="55" t="s">
        <v>4651</v>
      </c>
      <c r="G12998" s="55" t="s">
        <v>43640</v>
      </c>
      <c r="H12998" s="55">
        <v>0</v>
      </c>
    </row>
    <row r="12999" spans="1:8" ht="12.5" customHeight="1">
      <c r="A12999" s="55">
        <v>14130</v>
      </c>
      <c r="B12999" s="55">
        <v>9</v>
      </c>
      <c r="C12999" s="55" t="s">
        <v>43641</v>
      </c>
      <c r="D12999" s="55" t="s">
        <v>4649</v>
      </c>
      <c r="E12999" s="55" t="s">
        <v>43642</v>
      </c>
      <c r="F12999" s="55" t="s">
        <v>4651</v>
      </c>
      <c r="G12999" s="55" t="s">
        <v>43643</v>
      </c>
      <c r="H12999" s="55">
        <v>0</v>
      </c>
    </row>
    <row r="13000" spans="1:8" ht="12.5" customHeight="1">
      <c r="A13000" s="55">
        <v>14238</v>
      </c>
      <c r="B13000" s="55">
        <v>9</v>
      </c>
      <c r="C13000" s="55" t="s">
        <v>43644</v>
      </c>
      <c r="D13000" s="55" t="s">
        <v>4649</v>
      </c>
      <c r="E13000" s="55" t="s">
        <v>43645</v>
      </c>
      <c r="F13000" s="55" t="s">
        <v>4651</v>
      </c>
      <c r="G13000" s="55" t="s">
        <v>43646</v>
      </c>
      <c r="H13000" s="55">
        <v>0</v>
      </c>
    </row>
    <row r="13001" spans="1:8" ht="12.5" customHeight="1">
      <c r="A13001" s="55">
        <v>14309</v>
      </c>
      <c r="B13001" s="55">
        <v>9</v>
      </c>
      <c r="C13001" s="55" t="s">
        <v>43647</v>
      </c>
      <c r="D13001" s="55" t="s">
        <v>4649</v>
      </c>
      <c r="E13001" s="55" t="s">
        <v>43648</v>
      </c>
      <c r="F13001" s="55" t="s">
        <v>4651</v>
      </c>
      <c r="G13001" s="55" t="s">
        <v>43649</v>
      </c>
      <c r="H13001" s="55">
        <v>0</v>
      </c>
    </row>
    <row r="13002" spans="1:8" ht="12.5" customHeight="1">
      <c r="A13002" s="55">
        <v>15014</v>
      </c>
      <c r="B13002" s="55">
        <v>9</v>
      </c>
      <c r="C13002" s="55" t="s">
        <v>43650</v>
      </c>
      <c r="D13002" s="55" t="s">
        <v>4649</v>
      </c>
      <c r="E13002" s="55" t="s">
        <v>43651</v>
      </c>
      <c r="F13002" s="55" t="s">
        <v>4651</v>
      </c>
      <c r="G13002" s="55" t="s">
        <v>43652</v>
      </c>
      <c r="H13002" s="55">
        <v>0</v>
      </c>
    </row>
    <row r="13003" spans="1:8" ht="12.5" customHeight="1">
      <c r="A13003" s="55">
        <v>15150</v>
      </c>
      <c r="B13003" s="55">
        <v>9</v>
      </c>
      <c r="C13003" s="55" t="s">
        <v>43653</v>
      </c>
      <c r="D13003" s="55" t="s">
        <v>4649</v>
      </c>
      <c r="E13003" s="55" t="s">
        <v>43654</v>
      </c>
      <c r="F13003" s="55" t="s">
        <v>4651</v>
      </c>
      <c r="G13003" s="55" t="s">
        <v>43655</v>
      </c>
      <c r="H13003" s="55">
        <v>0</v>
      </c>
    </row>
    <row r="13004" spans="1:8" ht="12.5" customHeight="1">
      <c r="A13004" s="55">
        <v>15220</v>
      </c>
      <c r="B13004" s="55">
        <v>9</v>
      </c>
      <c r="C13004" s="55" t="s">
        <v>43656</v>
      </c>
      <c r="D13004" s="55" t="s">
        <v>4649</v>
      </c>
      <c r="E13004" s="55" t="s">
        <v>43657</v>
      </c>
      <c r="F13004" s="55" t="s">
        <v>4651</v>
      </c>
      <c r="G13004" s="55" t="s">
        <v>43658</v>
      </c>
      <c r="H13004" s="55">
        <v>0</v>
      </c>
    </row>
    <row r="13005" spans="1:8" ht="12.5" customHeight="1">
      <c r="A13005" s="55">
        <v>16183</v>
      </c>
      <c r="B13005" s="55">
        <v>9</v>
      </c>
      <c r="C13005" s="55" t="s">
        <v>43659</v>
      </c>
      <c r="D13005" s="55" t="s">
        <v>4649</v>
      </c>
      <c r="E13005" s="55" t="s">
        <v>43660</v>
      </c>
      <c r="F13005" s="55" t="s">
        <v>4651</v>
      </c>
      <c r="G13005" s="55" t="s">
        <v>43661</v>
      </c>
      <c r="H13005" s="55">
        <v>0</v>
      </c>
    </row>
    <row r="13006" spans="1:8" ht="12.5" customHeight="1">
      <c r="A13006" s="55">
        <v>16488</v>
      </c>
      <c r="B13006" s="55">
        <v>9</v>
      </c>
      <c r="C13006" s="55" t="s">
        <v>43662</v>
      </c>
      <c r="D13006" s="55" t="s">
        <v>4649</v>
      </c>
      <c r="E13006" s="55" t="s">
        <v>43663</v>
      </c>
      <c r="F13006" s="55" t="s">
        <v>4651</v>
      </c>
      <c r="G13006" s="55" t="s">
        <v>43664</v>
      </c>
      <c r="H13006" s="55">
        <v>0</v>
      </c>
    </row>
    <row r="13007" spans="1:8" ht="12.5" customHeight="1">
      <c r="A13007" s="55">
        <v>16617</v>
      </c>
      <c r="B13007" s="55">
        <v>9</v>
      </c>
      <c r="C13007" s="55" t="s">
        <v>43665</v>
      </c>
      <c r="D13007" s="55" t="s">
        <v>4649</v>
      </c>
      <c r="E13007" s="55" t="s">
        <v>43666</v>
      </c>
      <c r="F13007" s="55" t="s">
        <v>4651</v>
      </c>
      <c r="G13007" s="55" t="s">
        <v>43667</v>
      </c>
      <c r="H13007" s="55">
        <v>0</v>
      </c>
    </row>
    <row r="13008" spans="1:8" ht="12.5" customHeight="1">
      <c r="A13008" s="55">
        <v>16688</v>
      </c>
      <c r="B13008" s="55">
        <v>9</v>
      </c>
      <c r="C13008" s="55" t="s">
        <v>43668</v>
      </c>
      <c r="D13008" s="55" t="s">
        <v>4649</v>
      </c>
      <c r="E13008" s="55" t="s">
        <v>43669</v>
      </c>
      <c r="F13008" s="55" t="s">
        <v>4651</v>
      </c>
      <c r="G13008" s="55" t="s">
        <v>43670</v>
      </c>
      <c r="H13008" s="55">
        <v>0</v>
      </c>
    </row>
    <row r="13009" spans="1:8" ht="12.5" customHeight="1">
      <c r="A13009" s="55">
        <v>18190</v>
      </c>
      <c r="B13009" s="55">
        <v>9</v>
      </c>
      <c r="C13009" s="55" t="s">
        <v>43671</v>
      </c>
      <c r="D13009" s="55" t="s">
        <v>4649</v>
      </c>
      <c r="E13009" s="55" t="s">
        <v>43672</v>
      </c>
      <c r="F13009" s="55" t="s">
        <v>4651</v>
      </c>
      <c r="G13009" s="55" t="s">
        <v>43673</v>
      </c>
      <c r="H13009" s="55">
        <v>0</v>
      </c>
    </row>
    <row r="13010" spans="1:8" ht="12.5" customHeight="1">
      <c r="A13010" s="55">
        <v>18282</v>
      </c>
      <c r="B13010" s="55">
        <v>9</v>
      </c>
      <c r="C13010" s="55" t="s">
        <v>43674</v>
      </c>
      <c r="D13010" s="55" t="s">
        <v>4649</v>
      </c>
      <c r="E13010" s="55" t="s">
        <v>43675</v>
      </c>
      <c r="F13010" s="55" t="s">
        <v>4651</v>
      </c>
      <c r="G13010" s="55" t="s">
        <v>43676</v>
      </c>
      <c r="H13010" s="55">
        <v>0</v>
      </c>
    </row>
    <row r="13011" spans="1:8" ht="12.5" customHeight="1">
      <c r="A13011" s="55">
        <v>18699</v>
      </c>
      <c r="B13011" s="55">
        <v>9</v>
      </c>
      <c r="C13011" s="55" t="s">
        <v>43677</v>
      </c>
      <c r="D13011" s="55" t="s">
        <v>4649</v>
      </c>
      <c r="E13011" s="55" t="s">
        <v>43678</v>
      </c>
      <c r="F13011" s="55" t="s">
        <v>4651</v>
      </c>
      <c r="G13011" s="55" t="s">
        <v>43679</v>
      </c>
      <c r="H13011" s="55">
        <v>0</v>
      </c>
    </row>
    <row r="13012" spans="1:8" ht="12.5" customHeight="1">
      <c r="A13012" s="55">
        <v>18714</v>
      </c>
      <c r="B13012" s="55">
        <v>9</v>
      </c>
      <c r="C13012" s="55" t="s">
        <v>43680</v>
      </c>
      <c r="D13012" s="55" t="s">
        <v>4649</v>
      </c>
      <c r="E13012" s="55" t="s">
        <v>43681</v>
      </c>
      <c r="F13012" s="55" t="s">
        <v>4651</v>
      </c>
      <c r="G13012" s="55" t="s">
        <v>43682</v>
      </c>
      <c r="H13012" s="55">
        <v>0</v>
      </c>
    </row>
    <row r="13013" spans="1:8" ht="12.5" customHeight="1">
      <c r="A13013" s="55">
        <v>18733</v>
      </c>
      <c r="B13013" s="55">
        <v>9</v>
      </c>
      <c r="C13013" s="55" t="s">
        <v>43683</v>
      </c>
      <c r="D13013" s="55" t="s">
        <v>4649</v>
      </c>
      <c r="E13013" s="55" t="s">
        <v>43684</v>
      </c>
      <c r="F13013" s="55" t="s">
        <v>4651</v>
      </c>
      <c r="G13013" s="55" t="s">
        <v>43685</v>
      </c>
      <c r="H13013" s="55">
        <v>0</v>
      </c>
    </row>
    <row r="13014" spans="1:8" ht="12.5" customHeight="1">
      <c r="A13014" s="55">
        <v>19763</v>
      </c>
      <c r="B13014" s="55">
        <v>9</v>
      </c>
      <c r="C13014" s="55" t="s">
        <v>43686</v>
      </c>
      <c r="D13014" s="55" t="s">
        <v>4649</v>
      </c>
      <c r="E13014" s="55" t="s">
        <v>43687</v>
      </c>
      <c r="F13014" s="55" t="s">
        <v>4651</v>
      </c>
      <c r="G13014" s="55" t="s">
        <v>43688</v>
      </c>
      <c r="H13014" s="55">
        <v>0</v>
      </c>
    </row>
    <row r="13015" spans="1:8" ht="12.5" customHeight="1">
      <c r="A13015" s="55">
        <v>19771</v>
      </c>
      <c r="B13015" s="55">
        <v>9</v>
      </c>
      <c r="C13015" s="55" t="s">
        <v>43689</v>
      </c>
      <c r="D13015" s="55" t="s">
        <v>4649</v>
      </c>
      <c r="E13015" s="55" t="s">
        <v>43690</v>
      </c>
      <c r="F13015" s="55" t="s">
        <v>4651</v>
      </c>
      <c r="G13015" s="55" t="s">
        <v>43691</v>
      </c>
      <c r="H13015" s="55">
        <v>0</v>
      </c>
    </row>
    <row r="13016" spans="1:8" ht="12.5" customHeight="1">
      <c r="A13016" s="55">
        <v>19782</v>
      </c>
      <c r="B13016" s="55">
        <v>9</v>
      </c>
      <c r="C13016" s="55" t="s">
        <v>43692</v>
      </c>
      <c r="D13016" s="55" t="s">
        <v>4649</v>
      </c>
      <c r="E13016" s="55" t="s">
        <v>43693</v>
      </c>
      <c r="F13016" s="55" t="s">
        <v>4651</v>
      </c>
      <c r="G13016" s="55" t="s">
        <v>43694</v>
      </c>
      <c r="H13016" s="55">
        <v>0</v>
      </c>
    </row>
    <row r="13017" spans="1:8" ht="12.5" customHeight="1">
      <c r="A13017" s="55">
        <v>20213</v>
      </c>
      <c r="B13017" s="55">
        <v>9</v>
      </c>
      <c r="C13017" s="55" t="s">
        <v>43695</v>
      </c>
      <c r="D13017" s="55" t="s">
        <v>4649</v>
      </c>
      <c r="E13017" s="55" t="s">
        <v>43696</v>
      </c>
      <c r="F13017" s="55" t="s">
        <v>4651</v>
      </c>
      <c r="G13017" s="55" t="s">
        <v>43697</v>
      </c>
      <c r="H13017" s="55">
        <v>0</v>
      </c>
    </row>
    <row r="13018" spans="1:8" ht="12.5" customHeight="1">
      <c r="A13018" s="55">
        <v>20243</v>
      </c>
      <c r="B13018" s="55">
        <v>9</v>
      </c>
      <c r="C13018" s="55" t="s">
        <v>43698</v>
      </c>
      <c r="D13018" s="55" t="s">
        <v>4649</v>
      </c>
      <c r="E13018" s="55" t="s">
        <v>43699</v>
      </c>
      <c r="F13018" s="55" t="s">
        <v>4651</v>
      </c>
      <c r="G13018" s="55" t="s">
        <v>43700</v>
      </c>
      <c r="H13018" s="55">
        <v>0</v>
      </c>
    </row>
    <row r="13019" spans="1:8" ht="12.5" customHeight="1">
      <c r="A13019" s="55">
        <v>20605</v>
      </c>
      <c r="B13019" s="55">
        <v>9</v>
      </c>
      <c r="C13019" s="55" t="s">
        <v>43701</v>
      </c>
      <c r="D13019" s="55" t="s">
        <v>4649</v>
      </c>
      <c r="E13019" s="55" t="s">
        <v>43702</v>
      </c>
      <c r="F13019" s="55" t="s">
        <v>4651</v>
      </c>
      <c r="G13019" s="55" t="s">
        <v>43703</v>
      </c>
      <c r="H13019" s="55">
        <v>0</v>
      </c>
    </row>
    <row r="13020" spans="1:8" ht="12.5" customHeight="1">
      <c r="A13020" s="55">
        <v>20994</v>
      </c>
      <c r="B13020" s="55">
        <v>9</v>
      </c>
      <c r="C13020" s="55" t="s">
        <v>43704</v>
      </c>
      <c r="D13020" s="55" t="s">
        <v>4649</v>
      </c>
      <c r="E13020" s="55" t="s">
        <v>43705</v>
      </c>
      <c r="F13020" s="55" t="s">
        <v>4651</v>
      </c>
      <c r="G13020" s="55" t="s">
        <v>43706</v>
      </c>
      <c r="H13020" s="55">
        <v>0</v>
      </c>
    </row>
    <row r="13021" spans="1:8" ht="12.5" customHeight="1">
      <c r="A13021" s="55">
        <v>21000</v>
      </c>
      <c r="B13021" s="55">
        <v>9</v>
      </c>
      <c r="C13021" s="55" t="s">
        <v>43707</v>
      </c>
      <c r="D13021" s="55" t="s">
        <v>4649</v>
      </c>
      <c r="E13021" s="55" t="s">
        <v>43708</v>
      </c>
      <c r="F13021" s="55" t="s">
        <v>4651</v>
      </c>
      <c r="G13021" s="55" t="s">
        <v>43709</v>
      </c>
      <c r="H13021" s="55">
        <v>0</v>
      </c>
    </row>
    <row r="13022" spans="1:8" ht="12.5" customHeight="1">
      <c r="A13022" s="55">
        <v>21552</v>
      </c>
      <c r="B13022" s="55">
        <v>9</v>
      </c>
      <c r="C13022" s="55" t="s">
        <v>43710</v>
      </c>
      <c r="D13022" s="55" t="s">
        <v>4649</v>
      </c>
      <c r="E13022" s="55" t="s">
        <v>43711</v>
      </c>
      <c r="F13022" s="55" t="s">
        <v>4651</v>
      </c>
      <c r="G13022" s="55" t="s">
        <v>43712</v>
      </c>
      <c r="H13022" s="55">
        <v>0</v>
      </c>
    </row>
    <row r="13023" spans="1:8" ht="12.5" customHeight="1">
      <c r="A13023" s="55">
        <v>21883</v>
      </c>
      <c r="B13023" s="55">
        <v>9</v>
      </c>
      <c r="C13023" s="55" t="s">
        <v>43713</v>
      </c>
      <c r="D13023" s="55" t="s">
        <v>4649</v>
      </c>
      <c r="E13023" s="55" t="s">
        <v>43714</v>
      </c>
      <c r="F13023" s="55" t="s">
        <v>4651</v>
      </c>
      <c r="G13023" s="55" t="s">
        <v>43715</v>
      </c>
      <c r="H13023" s="55">
        <v>0</v>
      </c>
    </row>
    <row r="13024" spans="1:8" ht="12.5" customHeight="1">
      <c r="A13024" s="55">
        <v>22205</v>
      </c>
      <c r="B13024" s="55">
        <v>9</v>
      </c>
      <c r="C13024" s="55" t="s">
        <v>43716</v>
      </c>
      <c r="D13024" s="55" t="s">
        <v>4649</v>
      </c>
      <c r="E13024" s="55" t="s">
        <v>43717</v>
      </c>
      <c r="F13024" s="55" t="s">
        <v>4651</v>
      </c>
      <c r="G13024" s="55" t="s">
        <v>43718</v>
      </c>
      <c r="H13024" s="55">
        <v>0</v>
      </c>
    </row>
    <row r="13025" spans="1:8" ht="12.5" customHeight="1">
      <c r="A13025" s="55">
        <v>22401</v>
      </c>
      <c r="B13025" s="55">
        <v>9</v>
      </c>
      <c r="C13025" s="55" t="s">
        <v>43719</v>
      </c>
      <c r="D13025" s="55" t="s">
        <v>4649</v>
      </c>
      <c r="E13025" s="55" t="s">
        <v>43720</v>
      </c>
      <c r="F13025" s="55" t="s">
        <v>4651</v>
      </c>
      <c r="G13025" s="55" t="s">
        <v>43721</v>
      </c>
      <c r="H13025" s="55">
        <v>0</v>
      </c>
    </row>
    <row r="13026" spans="1:8" ht="12.5" customHeight="1">
      <c r="A13026" s="55">
        <v>22405</v>
      </c>
      <c r="B13026" s="55">
        <v>9</v>
      </c>
      <c r="C13026" s="55" t="s">
        <v>43722</v>
      </c>
      <c r="D13026" s="55" t="s">
        <v>4649</v>
      </c>
      <c r="E13026" s="55" t="s">
        <v>43723</v>
      </c>
      <c r="F13026" s="55" t="s">
        <v>4651</v>
      </c>
      <c r="G13026" s="55" t="s">
        <v>43724</v>
      </c>
      <c r="H13026" s="55">
        <v>0</v>
      </c>
    </row>
    <row r="13027" spans="1:8" ht="12.5" customHeight="1">
      <c r="A13027" s="55">
        <v>22927</v>
      </c>
      <c r="B13027" s="55">
        <v>9</v>
      </c>
      <c r="C13027" s="55" t="s">
        <v>43725</v>
      </c>
      <c r="D13027" s="55" t="s">
        <v>4649</v>
      </c>
      <c r="E13027" s="55" t="s">
        <v>43726</v>
      </c>
      <c r="F13027" s="55" t="s">
        <v>4651</v>
      </c>
      <c r="G13027" s="55" t="s">
        <v>43727</v>
      </c>
      <c r="H13027" s="55">
        <v>0</v>
      </c>
    </row>
    <row r="13028" spans="1:8" ht="12.5" customHeight="1">
      <c r="A13028" s="55">
        <v>23104</v>
      </c>
      <c r="B13028" s="55">
        <v>9</v>
      </c>
      <c r="C13028" s="55" t="s">
        <v>43728</v>
      </c>
      <c r="D13028" s="55" t="s">
        <v>4649</v>
      </c>
      <c r="E13028" s="55" t="s">
        <v>43729</v>
      </c>
      <c r="F13028" s="55" t="s">
        <v>4651</v>
      </c>
      <c r="G13028" s="55" t="s">
        <v>43730</v>
      </c>
      <c r="H13028" s="55">
        <v>0</v>
      </c>
    </row>
    <row r="13029" spans="1:8" ht="12.5" customHeight="1">
      <c r="A13029" s="55">
        <v>23118</v>
      </c>
      <c r="B13029" s="55">
        <v>9</v>
      </c>
      <c r="C13029" s="55" t="s">
        <v>43731</v>
      </c>
      <c r="D13029" s="55" t="s">
        <v>4649</v>
      </c>
      <c r="E13029" s="55" t="s">
        <v>43732</v>
      </c>
      <c r="F13029" s="55" t="s">
        <v>4651</v>
      </c>
      <c r="G13029" s="55" t="s">
        <v>43733</v>
      </c>
      <c r="H13029" s="55">
        <v>0</v>
      </c>
    </row>
    <row r="13030" spans="1:8" ht="12.5" customHeight="1">
      <c r="A13030" s="55">
        <v>23317</v>
      </c>
      <c r="B13030" s="55">
        <v>9</v>
      </c>
      <c r="C13030" s="55" t="s">
        <v>43734</v>
      </c>
      <c r="D13030" s="55" t="s">
        <v>4649</v>
      </c>
      <c r="E13030" s="55" t="s">
        <v>43735</v>
      </c>
      <c r="F13030" s="55" t="s">
        <v>4651</v>
      </c>
      <c r="G13030" s="55" t="s">
        <v>43736</v>
      </c>
      <c r="H13030" s="55">
        <v>0</v>
      </c>
    </row>
    <row r="13031" spans="1:8" ht="12.5" customHeight="1">
      <c r="A13031" s="55">
        <v>23344</v>
      </c>
      <c r="B13031" s="55">
        <v>9</v>
      </c>
      <c r="C13031" s="55" t="s">
        <v>43737</v>
      </c>
      <c r="D13031" s="55" t="s">
        <v>4649</v>
      </c>
      <c r="E13031" s="55" t="s">
        <v>43738</v>
      </c>
      <c r="F13031" s="55" t="s">
        <v>4651</v>
      </c>
      <c r="G13031" s="55" t="s">
        <v>43739</v>
      </c>
      <c r="H13031" s="55">
        <v>0</v>
      </c>
    </row>
    <row r="13032" spans="1:8" ht="12.5" customHeight="1">
      <c r="A13032" s="55">
        <v>24173</v>
      </c>
      <c r="B13032" s="55">
        <v>9</v>
      </c>
      <c r="C13032" s="55" t="s">
        <v>43740</v>
      </c>
      <c r="D13032" s="55" t="s">
        <v>4649</v>
      </c>
      <c r="E13032" s="55" t="s">
        <v>43741</v>
      </c>
      <c r="F13032" s="55" t="s">
        <v>4651</v>
      </c>
      <c r="G13032" s="55" t="s">
        <v>43742</v>
      </c>
      <c r="H13032" s="55">
        <v>0</v>
      </c>
    </row>
    <row r="13033" spans="1:8" ht="12.5" customHeight="1">
      <c r="A13033" s="55">
        <v>24245</v>
      </c>
      <c r="B13033" s="55">
        <v>9</v>
      </c>
      <c r="C13033" s="55" t="s">
        <v>43743</v>
      </c>
      <c r="D13033" s="55" t="s">
        <v>4649</v>
      </c>
      <c r="E13033" s="55" t="s">
        <v>43744</v>
      </c>
      <c r="F13033" s="55" t="s">
        <v>4651</v>
      </c>
      <c r="G13033" s="55" t="s">
        <v>43745</v>
      </c>
      <c r="H13033" s="55">
        <v>0</v>
      </c>
    </row>
    <row r="13034" spans="1:8" ht="12.5" customHeight="1">
      <c r="A13034" s="55">
        <v>25001</v>
      </c>
      <c r="B13034" s="55">
        <v>9</v>
      </c>
      <c r="C13034" s="55" t="s">
        <v>43746</v>
      </c>
      <c r="D13034" s="55" t="s">
        <v>4649</v>
      </c>
      <c r="E13034" s="55" t="s">
        <v>43747</v>
      </c>
      <c r="F13034" s="55" t="s">
        <v>4651</v>
      </c>
      <c r="G13034" s="55" t="s">
        <v>43748</v>
      </c>
      <c r="H13034" s="55">
        <v>0</v>
      </c>
    </row>
    <row r="13035" spans="1:8" ht="12.5" customHeight="1">
      <c r="A13035" s="55">
        <v>25110</v>
      </c>
      <c r="B13035" s="55">
        <v>9</v>
      </c>
      <c r="C13035" s="55" t="s">
        <v>43749</v>
      </c>
      <c r="D13035" s="55" t="s">
        <v>4649</v>
      </c>
      <c r="E13035" s="55" t="s">
        <v>43750</v>
      </c>
      <c r="F13035" s="55" t="s">
        <v>4651</v>
      </c>
      <c r="G13035" s="55" t="s">
        <v>43751</v>
      </c>
      <c r="H13035" s="55">
        <v>0</v>
      </c>
    </row>
    <row r="13036" spans="1:8" ht="12.5" customHeight="1">
      <c r="A13036" s="55">
        <v>25220</v>
      </c>
      <c r="B13036" s="55">
        <v>9</v>
      </c>
      <c r="C13036" s="55" t="s">
        <v>43752</v>
      </c>
      <c r="D13036" s="55" t="s">
        <v>4649</v>
      </c>
      <c r="E13036" s="55" t="s">
        <v>43753</v>
      </c>
      <c r="F13036" s="55" t="s">
        <v>4651</v>
      </c>
      <c r="G13036" s="55" t="s">
        <v>43754</v>
      </c>
      <c r="H13036" s="55">
        <v>0</v>
      </c>
    </row>
    <row r="13037" spans="1:8" ht="12.5" customHeight="1">
      <c r="A13037" s="55">
        <v>25221</v>
      </c>
      <c r="B13037" s="55">
        <v>9</v>
      </c>
      <c r="C13037" s="55" t="s">
        <v>43755</v>
      </c>
      <c r="D13037" s="55" t="s">
        <v>4649</v>
      </c>
      <c r="E13037" s="55" t="s">
        <v>43756</v>
      </c>
      <c r="F13037" s="55" t="s">
        <v>4651</v>
      </c>
      <c r="G13037" s="55" t="s">
        <v>43757</v>
      </c>
      <c r="H13037" s="55">
        <v>0</v>
      </c>
    </row>
    <row r="13038" spans="1:8" ht="12.5" customHeight="1">
      <c r="A13038" s="55">
        <v>26153</v>
      </c>
      <c r="B13038" s="55">
        <v>9</v>
      </c>
      <c r="C13038" s="55" t="s">
        <v>43758</v>
      </c>
      <c r="D13038" s="55" t="s">
        <v>4649</v>
      </c>
      <c r="E13038" s="55" t="s">
        <v>43759</v>
      </c>
      <c r="F13038" s="55" t="s">
        <v>4651</v>
      </c>
      <c r="G13038" s="55" t="s">
        <v>43760</v>
      </c>
      <c r="H13038" s="55">
        <v>0</v>
      </c>
    </row>
    <row r="13039" spans="1:8" ht="12.5" customHeight="1">
      <c r="A13039" s="55">
        <v>26156</v>
      </c>
      <c r="B13039" s="55">
        <v>9</v>
      </c>
      <c r="C13039" s="55" t="s">
        <v>43761</v>
      </c>
      <c r="D13039" s="55" t="s">
        <v>4649</v>
      </c>
      <c r="E13039" s="55" t="s">
        <v>43762</v>
      </c>
      <c r="F13039" s="55" t="s">
        <v>4651</v>
      </c>
      <c r="G13039" s="55" t="s">
        <v>43763</v>
      </c>
      <c r="H13039" s="55">
        <v>0</v>
      </c>
    </row>
    <row r="13040" spans="1:8" ht="12.5" customHeight="1">
      <c r="A13040" s="55">
        <v>27367</v>
      </c>
      <c r="B13040" s="55">
        <v>9</v>
      </c>
      <c r="C13040" s="55" t="s">
        <v>43764</v>
      </c>
      <c r="D13040" s="55" t="s">
        <v>4649</v>
      </c>
      <c r="E13040" s="55" t="s">
        <v>43765</v>
      </c>
      <c r="F13040" s="55" t="s">
        <v>4651</v>
      </c>
      <c r="G13040" s="55" t="s">
        <v>43766</v>
      </c>
      <c r="H13040" s="55">
        <v>0</v>
      </c>
    </row>
    <row r="13041" spans="1:8" ht="12.5" customHeight="1">
      <c r="A13041" s="55">
        <v>27368</v>
      </c>
      <c r="B13041" s="55">
        <v>9</v>
      </c>
      <c r="C13041" s="55" t="s">
        <v>43767</v>
      </c>
      <c r="D13041" s="55" t="s">
        <v>4649</v>
      </c>
      <c r="E13041" s="55" t="s">
        <v>43768</v>
      </c>
      <c r="F13041" s="55" t="s">
        <v>4651</v>
      </c>
      <c r="G13041" s="55" t="s">
        <v>43769</v>
      </c>
      <c r="H13041" s="55">
        <v>0</v>
      </c>
    </row>
    <row r="13042" spans="1:8" ht="12.5" customHeight="1">
      <c r="A13042" s="55">
        <v>27515</v>
      </c>
      <c r="B13042" s="55">
        <v>9</v>
      </c>
      <c r="C13042" s="55" t="s">
        <v>43770</v>
      </c>
      <c r="D13042" s="55" t="s">
        <v>4649</v>
      </c>
      <c r="E13042" s="55" t="s">
        <v>43771</v>
      </c>
      <c r="F13042" s="55" t="s">
        <v>4651</v>
      </c>
      <c r="G13042" s="55" t="s">
        <v>43772</v>
      </c>
      <c r="H13042" s="55">
        <v>0</v>
      </c>
    </row>
    <row r="13043" spans="1:8" ht="12.5" customHeight="1">
      <c r="A13043" s="55">
        <v>27598</v>
      </c>
      <c r="B13043" s="55">
        <v>9</v>
      </c>
      <c r="C13043" s="55" t="s">
        <v>43773</v>
      </c>
      <c r="D13043" s="55" t="s">
        <v>4649</v>
      </c>
      <c r="E13043" s="55" t="s">
        <v>43774</v>
      </c>
      <c r="F13043" s="55" t="s">
        <v>4651</v>
      </c>
      <c r="G13043" s="55" t="s">
        <v>43775</v>
      </c>
      <c r="H13043" s="55">
        <v>0</v>
      </c>
    </row>
    <row r="13044" spans="1:8" ht="12.5" customHeight="1">
      <c r="A13044" s="55">
        <v>28952</v>
      </c>
      <c r="B13044" s="55">
        <v>9</v>
      </c>
      <c r="C13044" s="55" t="s">
        <v>43776</v>
      </c>
      <c r="D13044" s="55" t="s">
        <v>4649</v>
      </c>
      <c r="E13044" s="55" t="s">
        <v>43777</v>
      </c>
      <c r="F13044" s="55" t="s">
        <v>4651</v>
      </c>
      <c r="G13044" s="55" t="s">
        <v>43778</v>
      </c>
      <c r="H13044" s="55">
        <v>0</v>
      </c>
    </row>
    <row r="13045" spans="1:8" ht="12.5" customHeight="1">
      <c r="A13045" s="55">
        <v>29122</v>
      </c>
      <c r="B13045" s="55">
        <v>9</v>
      </c>
      <c r="C13045" s="55" t="s">
        <v>43779</v>
      </c>
      <c r="D13045" s="55" t="s">
        <v>4649</v>
      </c>
      <c r="E13045" s="55" t="s">
        <v>43780</v>
      </c>
      <c r="F13045" s="55" t="s">
        <v>4651</v>
      </c>
      <c r="G13045" s="55" t="s">
        <v>43781</v>
      </c>
      <c r="H13045" s="55">
        <v>0</v>
      </c>
    </row>
    <row r="13046" spans="1:8" ht="12.5" customHeight="1">
      <c r="A13046" s="55">
        <v>29180</v>
      </c>
      <c r="B13046" s="55">
        <v>9</v>
      </c>
      <c r="C13046" s="55" t="s">
        <v>43782</v>
      </c>
      <c r="D13046" s="55" t="s">
        <v>4649</v>
      </c>
      <c r="E13046" s="55" t="s">
        <v>43783</v>
      </c>
      <c r="F13046" s="55" t="s">
        <v>4651</v>
      </c>
      <c r="G13046" s="55" t="s">
        <v>43784</v>
      </c>
      <c r="H13046" s="55">
        <v>0</v>
      </c>
    </row>
    <row r="13047" spans="1:8" ht="12.5" customHeight="1">
      <c r="A13047" s="55">
        <v>29191</v>
      </c>
      <c r="B13047" s="55">
        <v>9</v>
      </c>
      <c r="C13047" s="55" t="s">
        <v>43785</v>
      </c>
      <c r="D13047" s="55" t="s">
        <v>4649</v>
      </c>
      <c r="E13047" s="55" t="s">
        <v>43786</v>
      </c>
      <c r="F13047" s="55" t="s">
        <v>4651</v>
      </c>
      <c r="G13047" s="55" t="s">
        <v>43787</v>
      </c>
      <c r="H13047" s="55">
        <v>0</v>
      </c>
    </row>
    <row r="13048" spans="1:8" ht="12.5" customHeight="1">
      <c r="A13048" s="55">
        <v>29286</v>
      </c>
      <c r="B13048" s="55">
        <v>9</v>
      </c>
      <c r="C13048" s="55" t="s">
        <v>43788</v>
      </c>
      <c r="D13048" s="55" t="s">
        <v>4649</v>
      </c>
      <c r="E13048" s="55" t="s">
        <v>43789</v>
      </c>
      <c r="F13048" s="55" t="s">
        <v>4651</v>
      </c>
      <c r="G13048" s="55" t="s">
        <v>43790</v>
      </c>
      <c r="H13048" s="55">
        <v>0</v>
      </c>
    </row>
    <row r="13049" spans="1:8" ht="12.5" customHeight="1">
      <c r="A13049" s="55">
        <v>11356</v>
      </c>
      <c r="B13049" s="55">
        <v>9</v>
      </c>
      <c r="C13049" s="55" t="s">
        <v>43791</v>
      </c>
      <c r="D13049" s="55" t="s">
        <v>4649</v>
      </c>
      <c r="E13049" s="55" t="s">
        <v>43792</v>
      </c>
      <c r="F13049" s="55" t="s">
        <v>4651</v>
      </c>
      <c r="G13049" s="55" t="s">
        <v>43793</v>
      </c>
      <c r="H13049" s="55">
        <v>0</v>
      </c>
    </row>
    <row r="13050" spans="1:8" ht="12.5" customHeight="1">
      <c r="A13050" s="55">
        <v>11758</v>
      </c>
      <c r="B13050" s="55">
        <v>9</v>
      </c>
      <c r="C13050" s="55" t="s">
        <v>43794</v>
      </c>
      <c r="D13050" s="55" t="s">
        <v>4649</v>
      </c>
      <c r="E13050" s="55" t="s">
        <v>43795</v>
      </c>
      <c r="F13050" s="55" t="s">
        <v>4651</v>
      </c>
      <c r="G13050" s="55" t="s">
        <v>43796</v>
      </c>
      <c r="H13050" s="55">
        <v>0</v>
      </c>
    </row>
    <row r="13051" spans="1:8" ht="12.5" customHeight="1">
      <c r="A13051" s="55">
        <v>11765</v>
      </c>
      <c r="B13051" s="55">
        <v>9</v>
      </c>
      <c r="C13051" s="55" t="s">
        <v>43797</v>
      </c>
      <c r="D13051" s="55" t="s">
        <v>4649</v>
      </c>
      <c r="E13051" s="55" t="s">
        <v>43798</v>
      </c>
      <c r="F13051" s="55" t="s">
        <v>4651</v>
      </c>
      <c r="G13051" s="55" t="s">
        <v>43799</v>
      </c>
      <c r="H13051" s="55">
        <v>0</v>
      </c>
    </row>
    <row r="13052" spans="1:8" ht="12.5" customHeight="1">
      <c r="A13052" s="55">
        <v>11913</v>
      </c>
      <c r="B13052" s="55">
        <v>9</v>
      </c>
      <c r="C13052" s="55" t="s">
        <v>43800</v>
      </c>
      <c r="D13052" s="55" t="s">
        <v>4649</v>
      </c>
      <c r="E13052" s="55" t="s">
        <v>43801</v>
      </c>
      <c r="F13052" s="55" t="s">
        <v>4651</v>
      </c>
      <c r="G13052" s="55" t="s">
        <v>43802</v>
      </c>
      <c r="H13052" s="55">
        <v>0</v>
      </c>
    </row>
    <row r="13053" spans="1:8" ht="12.5" customHeight="1">
      <c r="A13053" s="55">
        <v>11930</v>
      </c>
      <c r="B13053" s="55">
        <v>9</v>
      </c>
      <c r="C13053" s="55" t="s">
        <v>43803</v>
      </c>
      <c r="D13053" s="55" t="s">
        <v>4649</v>
      </c>
      <c r="E13053" s="55" t="s">
        <v>43804</v>
      </c>
      <c r="F13053" s="55" t="s">
        <v>4651</v>
      </c>
      <c r="G13053" s="55" t="s">
        <v>43805</v>
      </c>
      <c r="H13053" s="55">
        <v>0</v>
      </c>
    </row>
    <row r="13054" spans="1:8" ht="12.5" customHeight="1">
      <c r="A13054" s="55">
        <v>12665</v>
      </c>
      <c r="B13054" s="55">
        <v>9</v>
      </c>
      <c r="C13054" s="55" t="s">
        <v>43806</v>
      </c>
      <c r="D13054" s="55" t="s">
        <v>4649</v>
      </c>
      <c r="E13054" s="55" t="s">
        <v>43807</v>
      </c>
      <c r="F13054" s="55" t="s">
        <v>4651</v>
      </c>
      <c r="G13054" s="55" t="s">
        <v>43808</v>
      </c>
      <c r="H13054" s="55">
        <v>0</v>
      </c>
    </row>
    <row r="13055" spans="1:8" ht="12.5" customHeight="1">
      <c r="A13055" s="55">
        <v>12678</v>
      </c>
      <c r="B13055" s="55">
        <v>9</v>
      </c>
      <c r="C13055" s="55" t="s">
        <v>43809</v>
      </c>
      <c r="D13055" s="55" t="s">
        <v>4649</v>
      </c>
      <c r="E13055" s="55" t="s">
        <v>43810</v>
      </c>
      <c r="F13055" s="55" t="s">
        <v>4651</v>
      </c>
      <c r="G13055" s="55" t="s">
        <v>43811</v>
      </c>
      <c r="H13055" s="55">
        <v>0</v>
      </c>
    </row>
    <row r="13056" spans="1:8" ht="12.5" customHeight="1">
      <c r="A13056" s="55">
        <v>13077</v>
      </c>
      <c r="B13056" s="55">
        <v>9</v>
      </c>
      <c r="C13056" s="55" t="s">
        <v>43812</v>
      </c>
      <c r="D13056" s="55" t="s">
        <v>4649</v>
      </c>
      <c r="E13056" s="55" t="s">
        <v>43813</v>
      </c>
      <c r="F13056" s="55" t="s">
        <v>4651</v>
      </c>
      <c r="G13056" s="55" t="s">
        <v>43814</v>
      </c>
      <c r="H13056" s="55">
        <v>0</v>
      </c>
    </row>
    <row r="13057" spans="1:8" ht="12.5" customHeight="1">
      <c r="A13057" s="55">
        <v>13526</v>
      </c>
      <c r="B13057" s="55">
        <v>9</v>
      </c>
      <c r="C13057" s="55" t="s">
        <v>43815</v>
      </c>
      <c r="D13057" s="55" t="s">
        <v>4649</v>
      </c>
      <c r="E13057" s="55" t="s">
        <v>43816</v>
      </c>
      <c r="F13057" s="55" t="s">
        <v>4651</v>
      </c>
      <c r="G13057" s="55" t="s">
        <v>43817</v>
      </c>
      <c r="H13057" s="55">
        <v>0</v>
      </c>
    </row>
    <row r="13058" spans="1:8" ht="12.5" customHeight="1">
      <c r="A13058" s="55">
        <v>13613</v>
      </c>
      <c r="B13058" s="55">
        <v>9</v>
      </c>
      <c r="C13058" s="55" t="s">
        <v>43818</v>
      </c>
      <c r="D13058" s="55" t="s">
        <v>4649</v>
      </c>
      <c r="E13058" s="55" t="s">
        <v>43819</v>
      </c>
      <c r="F13058" s="55" t="s">
        <v>4651</v>
      </c>
      <c r="G13058" s="55" t="s">
        <v>43820</v>
      </c>
      <c r="H13058" s="55">
        <v>0</v>
      </c>
    </row>
    <row r="13059" spans="1:8" ht="12.5" customHeight="1">
      <c r="A13059" s="55">
        <v>13645</v>
      </c>
      <c r="B13059" s="55">
        <v>9</v>
      </c>
      <c r="C13059" s="55" t="s">
        <v>43821</v>
      </c>
      <c r="D13059" s="55" t="s">
        <v>4649</v>
      </c>
      <c r="E13059" s="55" t="s">
        <v>43822</v>
      </c>
      <c r="F13059" s="55" t="s">
        <v>4651</v>
      </c>
      <c r="G13059" s="55" t="s">
        <v>43823</v>
      </c>
      <c r="H13059" s="55">
        <v>0</v>
      </c>
    </row>
    <row r="13060" spans="1:8" ht="12.5" customHeight="1">
      <c r="A13060" s="55">
        <v>13955</v>
      </c>
      <c r="B13060" s="55">
        <v>9</v>
      </c>
      <c r="C13060" s="55" t="s">
        <v>43824</v>
      </c>
      <c r="D13060" s="55" t="s">
        <v>4649</v>
      </c>
      <c r="E13060" s="55" t="s">
        <v>43825</v>
      </c>
      <c r="F13060" s="55" t="s">
        <v>4651</v>
      </c>
      <c r="G13060" s="55" t="s">
        <v>43826</v>
      </c>
      <c r="H13060" s="55">
        <v>0</v>
      </c>
    </row>
    <row r="13061" spans="1:8" ht="12.5" customHeight="1">
      <c r="A13061" s="55">
        <v>14129</v>
      </c>
      <c r="B13061" s="55">
        <v>9</v>
      </c>
      <c r="C13061" s="55" t="s">
        <v>43827</v>
      </c>
      <c r="D13061" s="55" t="s">
        <v>4649</v>
      </c>
      <c r="E13061" s="55" t="s">
        <v>43828</v>
      </c>
      <c r="F13061" s="55" t="s">
        <v>4651</v>
      </c>
      <c r="G13061" s="55" t="s">
        <v>43829</v>
      </c>
      <c r="H13061" s="55">
        <v>0</v>
      </c>
    </row>
    <row r="13062" spans="1:8" ht="12.5" customHeight="1">
      <c r="A13062" s="55">
        <v>14226</v>
      </c>
      <c r="B13062" s="55">
        <v>9</v>
      </c>
      <c r="C13062" s="55" t="s">
        <v>43830</v>
      </c>
      <c r="D13062" s="55" t="s">
        <v>4649</v>
      </c>
      <c r="E13062" s="55" t="s">
        <v>43831</v>
      </c>
      <c r="F13062" s="55" t="s">
        <v>4651</v>
      </c>
      <c r="G13062" s="55" t="s">
        <v>43832</v>
      </c>
      <c r="H13062" s="55">
        <v>0</v>
      </c>
    </row>
    <row r="13063" spans="1:8" ht="12.5" customHeight="1">
      <c r="A13063" s="55">
        <v>14317</v>
      </c>
      <c r="B13063" s="55">
        <v>9</v>
      </c>
      <c r="C13063" s="55" t="s">
        <v>43833</v>
      </c>
      <c r="D13063" s="55" t="s">
        <v>4649</v>
      </c>
      <c r="E13063" s="55" t="s">
        <v>43834</v>
      </c>
      <c r="F13063" s="55" t="s">
        <v>4651</v>
      </c>
      <c r="G13063" s="55" t="s">
        <v>43835</v>
      </c>
      <c r="H13063" s="55">
        <v>0</v>
      </c>
    </row>
    <row r="13064" spans="1:8" ht="12.5" customHeight="1">
      <c r="A13064" s="55">
        <v>15594</v>
      </c>
      <c r="B13064" s="55">
        <v>9</v>
      </c>
      <c r="C13064" s="55" t="s">
        <v>43836</v>
      </c>
      <c r="D13064" s="55" t="s">
        <v>4649</v>
      </c>
      <c r="E13064" s="55" t="s">
        <v>43837</v>
      </c>
      <c r="F13064" s="55" t="s">
        <v>4651</v>
      </c>
      <c r="G13064" s="55" t="s">
        <v>43838</v>
      </c>
      <c r="H13064" s="55">
        <v>0</v>
      </c>
    </row>
    <row r="13065" spans="1:8" ht="12.5" customHeight="1">
      <c r="A13065" s="55">
        <v>15597</v>
      </c>
      <c r="B13065" s="55">
        <v>9</v>
      </c>
      <c r="C13065" s="55" t="s">
        <v>43839</v>
      </c>
      <c r="D13065" s="55" t="s">
        <v>4649</v>
      </c>
      <c r="E13065" s="55" t="s">
        <v>43840</v>
      </c>
      <c r="F13065" s="55" t="s">
        <v>4651</v>
      </c>
      <c r="G13065" s="55" t="s">
        <v>43841</v>
      </c>
      <c r="H13065" s="55">
        <v>0</v>
      </c>
    </row>
    <row r="13066" spans="1:8" ht="12.5" customHeight="1">
      <c r="A13066" s="55">
        <v>15602</v>
      </c>
      <c r="B13066" s="55">
        <v>9</v>
      </c>
      <c r="C13066" s="55" t="s">
        <v>43842</v>
      </c>
      <c r="D13066" s="55" t="s">
        <v>4649</v>
      </c>
      <c r="E13066" s="55" t="s">
        <v>43843</v>
      </c>
      <c r="F13066" s="55" t="s">
        <v>4651</v>
      </c>
      <c r="G13066" s="55" t="s">
        <v>43844</v>
      </c>
      <c r="H13066" s="55">
        <v>0</v>
      </c>
    </row>
    <row r="13067" spans="1:8" ht="12.5" customHeight="1">
      <c r="A13067" s="55">
        <v>15811</v>
      </c>
      <c r="B13067" s="55">
        <v>9</v>
      </c>
      <c r="C13067" s="55" t="s">
        <v>43845</v>
      </c>
      <c r="D13067" s="55" t="s">
        <v>4649</v>
      </c>
      <c r="E13067" s="55" t="s">
        <v>43846</v>
      </c>
      <c r="F13067" s="55" t="s">
        <v>4651</v>
      </c>
      <c r="G13067" s="55" t="s">
        <v>43847</v>
      </c>
      <c r="H13067" s="55">
        <v>0</v>
      </c>
    </row>
    <row r="13068" spans="1:8" ht="12.5" customHeight="1">
      <c r="A13068" s="55">
        <v>16522</v>
      </c>
      <c r="B13068" s="55">
        <v>9</v>
      </c>
      <c r="C13068" s="55" t="s">
        <v>43848</v>
      </c>
      <c r="D13068" s="55" t="s">
        <v>4649</v>
      </c>
      <c r="E13068" s="55" t="s">
        <v>43849</v>
      </c>
      <c r="F13068" s="55" t="s">
        <v>4651</v>
      </c>
      <c r="G13068" s="55" t="s">
        <v>43850</v>
      </c>
      <c r="H13068" s="55">
        <v>0</v>
      </c>
    </row>
    <row r="13069" spans="1:8" ht="12.5" customHeight="1">
      <c r="A13069" s="55">
        <v>16616</v>
      </c>
      <c r="B13069" s="55">
        <v>9</v>
      </c>
      <c r="C13069" s="55" t="s">
        <v>43851</v>
      </c>
      <c r="D13069" s="55" t="s">
        <v>4649</v>
      </c>
      <c r="E13069" s="55" t="s">
        <v>43852</v>
      </c>
      <c r="F13069" s="55" t="s">
        <v>4651</v>
      </c>
      <c r="G13069" s="55" t="s">
        <v>43853</v>
      </c>
      <c r="H13069" s="55">
        <v>0</v>
      </c>
    </row>
    <row r="13070" spans="1:8" ht="12.5" customHeight="1">
      <c r="A13070" s="55">
        <v>16631</v>
      </c>
      <c r="B13070" s="55">
        <v>9</v>
      </c>
      <c r="C13070" s="55" t="s">
        <v>43854</v>
      </c>
      <c r="D13070" s="55" t="s">
        <v>4649</v>
      </c>
      <c r="E13070" s="55" t="s">
        <v>43855</v>
      </c>
      <c r="F13070" s="55" t="s">
        <v>4651</v>
      </c>
      <c r="G13070" s="55" t="s">
        <v>43856</v>
      </c>
      <c r="H13070" s="55">
        <v>0</v>
      </c>
    </row>
    <row r="13071" spans="1:8" ht="12.5" customHeight="1">
      <c r="A13071" s="55">
        <v>16741</v>
      </c>
      <c r="B13071" s="55">
        <v>9</v>
      </c>
      <c r="C13071" s="55" t="s">
        <v>43857</v>
      </c>
      <c r="D13071" s="55" t="s">
        <v>4649</v>
      </c>
      <c r="E13071" s="55" t="s">
        <v>43858</v>
      </c>
      <c r="F13071" s="55" t="s">
        <v>4651</v>
      </c>
      <c r="G13071" s="55" t="s">
        <v>43859</v>
      </c>
      <c r="H13071" s="55">
        <v>0</v>
      </c>
    </row>
    <row r="13072" spans="1:8" ht="12.5" customHeight="1">
      <c r="A13072" s="55">
        <v>16930</v>
      </c>
      <c r="B13072" s="55">
        <v>9</v>
      </c>
      <c r="C13072" s="55" t="s">
        <v>43860</v>
      </c>
      <c r="D13072" s="55" t="s">
        <v>4649</v>
      </c>
      <c r="E13072" s="55" t="s">
        <v>43861</v>
      </c>
      <c r="F13072" s="55" t="s">
        <v>4651</v>
      </c>
      <c r="G13072" s="55" t="s">
        <v>43862</v>
      </c>
      <c r="H13072" s="55">
        <v>0</v>
      </c>
    </row>
    <row r="13073" spans="1:8" ht="12.5" customHeight="1">
      <c r="A13073" s="55">
        <v>17278</v>
      </c>
      <c r="B13073" s="55">
        <v>9</v>
      </c>
      <c r="C13073" s="55" t="s">
        <v>43863</v>
      </c>
      <c r="D13073" s="55" t="s">
        <v>4649</v>
      </c>
      <c r="E13073" s="55" t="s">
        <v>43864</v>
      </c>
      <c r="F13073" s="55" t="s">
        <v>4651</v>
      </c>
      <c r="G13073" s="55" t="s">
        <v>43865</v>
      </c>
      <c r="H13073" s="55">
        <v>0</v>
      </c>
    </row>
    <row r="13074" spans="1:8" ht="12.5" customHeight="1">
      <c r="A13074" s="55">
        <v>17282</v>
      </c>
      <c r="B13074" s="55">
        <v>9</v>
      </c>
      <c r="C13074" s="55" t="s">
        <v>43866</v>
      </c>
      <c r="D13074" s="55" t="s">
        <v>4649</v>
      </c>
      <c r="E13074" s="55" t="s">
        <v>43867</v>
      </c>
      <c r="F13074" s="55" t="s">
        <v>4651</v>
      </c>
      <c r="G13074" s="55" t="s">
        <v>43868</v>
      </c>
      <c r="H13074" s="55">
        <v>0</v>
      </c>
    </row>
    <row r="13075" spans="1:8" ht="12.5" customHeight="1">
      <c r="A13075" s="55">
        <v>17303</v>
      </c>
      <c r="B13075" s="55">
        <v>9</v>
      </c>
      <c r="C13075" s="55" t="s">
        <v>43869</v>
      </c>
      <c r="D13075" s="55" t="s">
        <v>4649</v>
      </c>
      <c r="E13075" s="55" t="s">
        <v>43870</v>
      </c>
      <c r="F13075" s="55" t="s">
        <v>4651</v>
      </c>
      <c r="G13075" s="55" t="s">
        <v>43871</v>
      </c>
      <c r="H13075" s="55">
        <v>0</v>
      </c>
    </row>
    <row r="13076" spans="1:8" ht="12.5" customHeight="1">
      <c r="A13076" s="55">
        <v>17484</v>
      </c>
      <c r="B13076" s="55">
        <v>9</v>
      </c>
      <c r="C13076" s="55" t="s">
        <v>43872</v>
      </c>
      <c r="D13076" s="55" t="s">
        <v>4649</v>
      </c>
      <c r="E13076" s="55" t="s">
        <v>43873</v>
      </c>
      <c r="F13076" s="55" t="s">
        <v>4651</v>
      </c>
      <c r="G13076" s="55" t="s">
        <v>43874</v>
      </c>
      <c r="H13076" s="55">
        <v>0</v>
      </c>
    </row>
    <row r="13077" spans="1:8" ht="12.5" customHeight="1">
      <c r="A13077" s="55">
        <v>17927</v>
      </c>
      <c r="B13077" s="55">
        <v>9</v>
      </c>
      <c r="C13077" s="55" t="s">
        <v>43875</v>
      </c>
      <c r="D13077" s="55" t="s">
        <v>4649</v>
      </c>
      <c r="E13077" s="55" t="s">
        <v>43876</v>
      </c>
      <c r="F13077" s="55" t="s">
        <v>4651</v>
      </c>
      <c r="G13077" s="55" t="s">
        <v>43877</v>
      </c>
      <c r="H13077" s="55">
        <v>0</v>
      </c>
    </row>
    <row r="13078" spans="1:8" ht="12.5" customHeight="1">
      <c r="A13078" s="55">
        <v>18245</v>
      </c>
      <c r="B13078" s="55">
        <v>9</v>
      </c>
      <c r="C13078" s="55" t="s">
        <v>43878</v>
      </c>
      <c r="D13078" s="55" t="s">
        <v>4649</v>
      </c>
      <c r="E13078" s="55" t="s">
        <v>43879</v>
      </c>
      <c r="F13078" s="55" t="s">
        <v>4651</v>
      </c>
      <c r="G13078" s="55" t="s">
        <v>43880</v>
      </c>
      <c r="H13078" s="55">
        <v>0</v>
      </c>
    </row>
    <row r="13079" spans="1:8" ht="12.5" customHeight="1">
      <c r="A13079" s="55">
        <v>18487</v>
      </c>
      <c r="B13079" s="55">
        <v>9</v>
      </c>
      <c r="C13079" s="55" t="s">
        <v>43881</v>
      </c>
      <c r="D13079" s="55" t="s">
        <v>4649</v>
      </c>
      <c r="E13079" s="55" t="s">
        <v>43882</v>
      </c>
      <c r="F13079" s="55" t="s">
        <v>4651</v>
      </c>
      <c r="G13079" s="55" t="s">
        <v>43883</v>
      </c>
      <c r="H13079" s="55">
        <v>0</v>
      </c>
    </row>
    <row r="13080" spans="1:8" ht="12.5" customHeight="1">
      <c r="A13080" s="55">
        <v>18930</v>
      </c>
      <c r="B13080" s="55">
        <v>9</v>
      </c>
      <c r="C13080" s="55" t="s">
        <v>43884</v>
      </c>
      <c r="D13080" s="55" t="s">
        <v>4649</v>
      </c>
      <c r="E13080" s="55" t="s">
        <v>43885</v>
      </c>
      <c r="F13080" s="55" t="s">
        <v>4651</v>
      </c>
      <c r="G13080" s="55" t="s">
        <v>43886</v>
      </c>
      <c r="H13080" s="55">
        <v>0</v>
      </c>
    </row>
    <row r="13081" spans="1:8" ht="12.5" customHeight="1">
      <c r="A13081" s="55">
        <v>19105</v>
      </c>
      <c r="B13081" s="55">
        <v>9</v>
      </c>
      <c r="C13081" s="55" t="s">
        <v>43887</v>
      </c>
      <c r="D13081" s="55" t="s">
        <v>4649</v>
      </c>
      <c r="E13081" s="55" t="s">
        <v>43888</v>
      </c>
      <c r="F13081" s="55" t="s">
        <v>4651</v>
      </c>
      <c r="G13081" s="55" t="s">
        <v>43889</v>
      </c>
      <c r="H13081" s="55">
        <v>0</v>
      </c>
    </row>
    <row r="13082" spans="1:8" ht="12.5" customHeight="1">
      <c r="A13082" s="55">
        <v>19784</v>
      </c>
      <c r="B13082" s="55">
        <v>9</v>
      </c>
      <c r="C13082" s="55" t="s">
        <v>43890</v>
      </c>
      <c r="D13082" s="55" t="s">
        <v>4649</v>
      </c>
      <c r="E13082" s="55" t="s">
        <v>43891</v>
      </c>
      <c r="F13082" s="55" t="s">
        <v>4651</v>
      </c>
      <c r="G13082" s="55" t="s">
        <v>43892</v>
      </c>
      <c r="H13082" s="55">
        <v>0</v>
      </c>
    </row>
    <row r="13083" spans="1:8" ht="12.5" customHeight="1">
      <c r="A13083" s="55">
        <v>19794</v>
      </c>
      <c r="B13083" s="55">
        <v>9</v>
      </c>
      <c r="C13083" s="55" t="s">
        <v>43893</v>
      </c>
      <c r="D13083" s="55" t="s">
        <v>4649</v>
      </c>
      <c r="E13083" s="55" t="s">
        <v>43894</v>
      </c>
      <c r="F13083" s="55" t="s">
        <v>4651</v>
      </c>
      <c r="G13083" s="55" t="s">
        <v>43895</v>
      </c>
      <c r="H13083" s="55">
        <v>0</v>
      </c>
    </row>
    <row r="13084" spans="1:8" ht="12.5" customHeight="1">
      <c r="A13084" s="55">
        <v>20159</v>
      </c>
      <c r="B13084" s="55">
        <v>9</v>
      </c>
      <c r="C13084" s="55" t="s">
        <v>43896</v>
      </c>
      <c r="D13084" s="55" t="s">
        <v>4649</v>
      </c>
      <c r="E13084" s="55" t="s">
        <v>43897</v>
      </c>
      <c r="F13084" s="55" t="s">
        <v>4651</v>
      </c>
      <c r="G13084" s="55" t="s">
        <v>43898</v>
      </c>
      <c r="H13084" s="55">
        <v>0</v>
      </c>
    </row>
    <row r="13085" spans="1:8" ht="12.5" customHeight="1">
      <c r="A13085" s="55">
        <v>20214</v>
      </c>
      <c r="B13085" s="55">
        <v>9</v>
      </c>
      <c r="C13085" s="55" t="s">
        <v>43899</v>
      </c>
      <c r="D13085" s="55" t="s">
        <v>4649</v>
      </c>
      <c r="E13085" s="55" t="s">
        <v>43900</v>
      </c>
      <c r="F13085" s="55" t="s">
        <v>4651</v>
      </c>
      <c r="G13085" s="55" t="s">
        <v>43901</v>
      </c>
      <c r="H13085" s="55">
        <v>0</v>
      </c>
    </row>
    <row r="13086" spans="1:8" ht="12.5" customHeight="1">
      <c r="A13086" s="55">
        <v>20225</v>
      </c>
      <c r="B13086" s="55">
        <v>9</v>
      </c>
      <c r="C13086" s="55" t="s">
        <v>43902</v>
      </c>
      <c r="D13086" s="55" t="s">
        <v>4649</v>
      </c>
      <c r="E13086" s="55" t="s">
        <v>43903</v>
      </c>
      <c r="F13086" s="55" t="s">
        <v>4651</v>
      </c>
      <c r="G13086" s="55" t="s">
        <v>43904</v>
      </c>
      <c r="H13086" s="55">
        <v>0</v>
      </c>
    </row>
    <row r="13087" spans="1:8" ht="12.5" customHeight="1">
      <c r="A13087" s="55">
        <v>20628</v>
      </c>
      <c r="B13087" s="55">
        <v>9</v>
      </c>
      <c r="C13087" s="55" t="s">
        <v>43905</v>
      </c>
      <c r="D13087" s="55" t="s">
        <v>4649</v>
      </c>
      <c r="E13087" s="55" t="s">
        <v>43906</v>
      </c>
      <c r="F13087" s="55" t="s">
        <v>4651</v>
      </c>
      <c r="G13087" s="55" t="s">
        <v>43907</v>
      </c>
      <c r="H13087" s="55">
        <v>0</v>
      </c>
    </row>
    <row r="13088" spans="1:8" ht="12.5" customHeight="1">
      <c r="A13088" s="55">
        <v>21207</v>
      </c>
      <c r="B13088" s="55">
        <v>9</v>
      </c>
      <c r="C13088" s="55" t="s">
        <v>43908</v>
      </c>
      <c r="D13088" s="55" t="s">
        <v>4649</v>
      </c>
      <c r="E13088" s="55" t="s">
        <v>43909</v>
      </c>
      <c r="F13088" s="55" t="s">
        <v>4651</v>
      </c>
      <c r="G13088" s="55" t="s">
        <v>43910</v>
      </c>
      <c r="H13088" s="55">
        <v>0</v>
      </c>
    </row>
    <row r="13089" spans="1:8" ht="12.5" customHeight="1">
      <c r="A13089" s="55">
        <v>21390</v>
      </c>
      <c r="B13089" s="55">
        <v>9</v>
      </c>
      <c r="C13089" s="55" t="s">
        <v>43911</v>
      </c>
      <c r="D13089" s="55" t="s">
        <v>4649</v>
      </c>
      <c r="E13089" s="55" t="s">
        <v>43912</v>
      </c>
      <c r="F13089" s="55" t="s">
        <v>4651</v>
      </c>
      <c r="G13089" s="55" t="s">
        <v>43913</v>
      </c>
      <c r="H13089" s="55">
        <v>0</v>
      </c>
    </row>
    <row r="13090" spans="1:8" ht="12.5" customHeight="1">
      <c r="A13090" s="55">
        <v>21878</v>
      </c>
      <c r="B13090" s="55">
        <v>9</v>
      </c>
      <c r="C13090" s="55" t="s">
        <v>43914</v>
      </c>
      <c r="D13090" s="55" t="s">
        <v>4649</v>
      </c>
      <c r="E13090" s="55" t="s">
        <v>43915</v>
      </c>
      <c r="F13090" s="55" t="s">
        <v>4651</v>
      </c>
      <c r="G13090" s="55" t="s">
        <v>43916</v>
      </c>
      <c r="H13090" s="55">
        <v>0</v>
      </c>
    </row>
    <row r="13091" spans="1:8" ht="12.5" customHeight="1">
      <c r="A13091" s="55">
        <v>21969</v>
      </c>
      <c r="B13091" s="55">
        <v>9</v>
      </c>
      <c r="C13091" s="55" t="s">
        <v>43917</v>
      </c>
      <c r="D13091" s="55" t="s">
        <v>4649</v>
      </c>
      <c r="E13091" s="55" t="s">
        <v>43918</v>
      </c>
      <c r="F13091" s="55" t="s">
        <v>4651</v>
      </c>
      <c r="G13091" s="55" t="s">
        <v>43919</v>
      </c>
      <c r="H13091" s="55">
        <v>0</v>
      </c>
    </row>
    <row r="13092" spans="1:8" ht="12.5" customHeight="1">
      <c r="A13092" s="55">
        <v>21985</v>
      </c>
      <c r="B13092" s="55">
        <v>9</v>
      </c>
      <c r="C13092" s="55" t="s">
        <v>43920</v>
      </c>
      <c r="D13092" s="55" t="s">
        <v>4649</v>
      </c>
      <c r="E13092" s="55" t="s">
        <v>43921</v>
      </c>
      <c r="F13092" s="55" t="s">
        <v>4651</v>
      </c>
      <c r="G13092" s="55" t="s">
        <v>43922</v>
      </c>
      <c r="H13092" s="55">
        <v>0</v>
      </c>
    </row>
    <row r="13093" spans="1:8" ht="12.5" customHeight="1">
      <c r="A13093" s="55">
        <v>22210</v>
      </c>
      <c r="B13093" s="55">
        <v>9</v>
      </c>
      <c r="C13093" s="55" t="s">
        <v>43923</v>
      </c>
      <c r="D13093" s="55" t="s">
        <v>4649</v>
      </c>
      <c r="E13093" s="55" t="s">
        <v>43924</v>
      </c>
      <c r="F13093" s="55" t="s">
        <v>4651</v>
      </c>
      <c r="G13093" s="55" t="s">
        <v>43925</v>
      </c>
      <c r="H13093" s="55">
        <v>0</v>
      </c>
    </row>
    <row r="13094" spans="1:8" ht="12.5" customHeight="1">
      <c r="A13094" s="55">
        <v>22577</v>
      </c>
      <c r="B13094" s="55">
        <v>9</v>
      </c>
      <c r="C13094" s="55" t="s">
        <v>43926</v>
      </c>
      <c r="D13094" s="55" t="s">
        <v>4649</v>
      </c>
      <c r="E13094" s="55" t="s">
        <v>43927</v>
      </c>
      <c r="F13094" s="55" t="s">
        <v>4651</v>
      </c>
      <c r="G13094" s="55" t="s">
        <v>43928</v>
      </c>
      <c r="H13094" s="55">
        <v>0</v>
      </c>
    </row>
    <row r="13095" spans="1:8" ht="12.5" customHeight="1">
      <c r="A13095" s="55">
        <v>22943</v>
      </c>
      <c r="B13095" s="55">
        <v>9</v>
      </c>
      <c r="C13095" s="55" t="s">
        <v>43929</v>
      </c>
      <c r="D13095" s="55" t="s">
        <v>4649</v>
      </c>
      <c r="E13095" s="55" t="s">
        <v>43930</v>
      </c>
      <c r="F13095" s="55" t="s">
        <v>4651</v>
      </c>
      <c r="G13095" s="55" t="s">
        <v>43931</v>
      </c>
      <c r="H13095" s="55">
        <v>0</v>
      </c>
    </row>
    <row r="13096" spans="1:8" ht="12.5" customHeight="1">
      <c r="A13096" s="55">
        <v>22974</v>
      </c>
      <c r="B13096" s="55">
        <v>9</v>
      </c>
      <c r="C13096" s="55" t="s">
        <v>43932</v>
      </c>
      <c r="D13096" s="55" t="s">
        <v>4649</v>
      </c>
      <c r="E13096" s="55" t="s">
        <v>43933</v>
      </c>
      <c r="F13096" s="55" t="s">
        <v>4651</v>
      </c>
      <c r="G13096" s="55" t="s">
        <v>43934</v>
      </c>
      <c r="H13096" s="55">
        <v>0</v>
      </c>
    </row>
    <row r="13097" spans="1:8" ht="12.5" customHeight="1">
      <c r="A13097" s="55">
        <v>23308</v>
      </c>
      <c r="B13097" s="55">
        <v>9</v>
      </c>
      <c r="C13097" s="55" t="s">
        <v>43935</v>
      </c>
      <c r="D13097" s="55" t="s">
        <v>4649</v>
      </c>
      <c r="E13097" s="55" t="s">
        <v>43936</v>
      </c>
      <c r="F13097" s="55" t="s">
        <v>4651</v>
      </c>
      <c r="G13097" s="55" t="s">
        <v>43937</v>
      </c>
      <c r="H13097" s="55">
        <v>0</v>
      </c>
    </row>
    <row r="13098" spans="1:8" ht="12.5" customHeight="1">
      <c r="A13098" s="55">
        <v>23434</v>
      </c>
      <c r="B13098" s="55">
        <v>9</v>
      </c>
      <c r="C13098" s="55" t="s">
        <v>43938</v>
      </c>
      <c r="D13098" s="55" t="s">
        <v>4649</v>
      </c>
      <c r="E13098" s="55" t="s">
        <v>43939</v>
      </c>
      <c r="F13098" s="55" t="s">
        <v>4651</v>
      </c>
      <c r="G13098" s="55" t="s">
        <v>43940</v>
      </c>
      <c r="H13098" s="55">
        <v>0</v>
      </c>
    </row>
    <row r="13099" spans="1:8" ht="12.5" customHeight="1">
      <c r="A13099" s="55">
        <v>23661</v>
      </c>
      <c r="B13099" s="55">
        <v>9</v>
      </c>
      <c r="C13099" s="55" t="s">
        <v>43941</v>
      </c>
      <c r="D13099" s="55" t="s">
        <v>4649</v>
      </c>
      <c r="E13099" s="55" t="s">
        <v>43942</v>
      </c>
      <c r="F13099" s="55" t="s">
        <v>4651</v>
      </c>
      <c r="G13099" s="55" t="s">
        <v>43943</v>
      </c>
      <c r="H13099" s="55">
        <v>0</v>
      </c>
    </row>
    <row r="13100" spans="1:8" ht="12.5" customHeight="1">
      <c r="A13100" s="55">
        <v>24241</v>
      </c>
      <c r="B13100" s="55">
        <v>9</v>
      </c>
      <c r="C13100" s="55" t="s">
        <v>43944</v>
      </c>
      <c r="D13100" s="55" t="s">
        <v>4649</v>
      </c>
      <c r="E13100" s="55" t="s">
        <v>43945</v>
      </c>
      <c r="F13100" s="55" t="s">
        <v>4651</v>
      </c>
      <c r="G13100" s="55" t="s">
        <v>43946</v>
      </c>
      <c r="H13100" s="55">
        <v>0</v>
      </c>
    </row>
    <row r="13101" spans="1:8" ht="12.5" customHeight="1">
      <c r="A13101" s="55">
        <v>24366</v>
      </c>
      <c r="B13101" s="55">
        <v>9</v>
      </c>
      <c r="C13101" s="55" t="s">
        <v>43947</v>
      </c>
      <c r="D13101" s="55" t="s">
        <v>4649</v>
      </c>
      <c r="E13101" s="55" t="s">
        <v>43948</v>
      </c>
      <c r="F13101" s="55" t="s">
        <v>4651</v>
      </c>
      <c r="G13101" s="55" t="s">
        <v>43949</v>
      </c>
      <c r="H13101" s="55">
        <v>0</v>
      </c>
    </row>
    <row r="13102" spans="1:8" ht="12.5" customHeight="1">
      <c r="A13102" s="55">
        <v>24375</v>
      </c>
      <c r="B13102" s="55">
        <v>9</v>
      </c>
      <c r="C13102" s="55" t="s">
        <v>43950</v>
      </c>
      <c r="D13102" s="55" t="s">
        <v>4649</v>
      </c>
      <c r="E13102" s="55" t="s">
        <v>43951</v>
      </c>
      <c r="F13102" s="55" t="s">
        <v>4651</v>
      </c>
      <c r="G13102" s="55" t="s">
        <v>43952</v>
      </c>
      <c r="H13102" s="55">
        <v>0</v>
      </c>
    </row>
    <row r="13103" spans="1:8" ht="12.5" customHeight="1">
      <c r="A13103" s="55">
        <v>24608</v>
      </c>
      <c r="B13103" s="55">
        <v>9</v>
      </c>
      <c r="C13103" s="55" t="s">
        <v>43953</v>
      </c>
      <c r="D13103" s="55" t="s">
        <v>4649</v>
      </c>
      <c r="E13103" s="55" t="s">
        <v>43954</v>
      </c>
      <c r="F13103" s="55" t="s">
        <v>4651</v>
      </c>
      <c r="G13103" s="55" t="s">
        <v>43955</v>
      </c>
      <c r="H13103" s="55">
        <v>0</v>
      </c>
    </row>
    <row r="13104" spans="1:8" ht="12.5" customHeight="1">
      <c r="A13104" s="55">
        <v>25010</v>
      </c>
      <c r="B13104" s="55">
        <v>9</v>
      </c>
      <c r="C13104" s="55" t="s">
        <v>43956</v>
      </c>
      <c r="D13104" s="55" t="s">
        <v>4649</v>
      </c>
      <c r="E13104" s="55" t="s">
        <v>43957</v>
      </c>
      <c r="F13104" s="55" t="s">
        <v>4651</v>
      </c>
      <c r="G13104" s="55" t="s">
        <v>43958</v>
      </c>
      <c r="H13104" s="55">
        <v>0</v>
      </c>
    </row>
    <row r="13105" spans="1:8" ht="12.5" customHeight="1">
      <c r="A13105" s="55">
        <v>25121</v>
      </c>
      <c r="B13105" s="55">
        <v>9</v>
      </c>
      <c r="C13105" s="55" t="s">
        <v>43959</v>
      </c>
      <c r="D13105" s="55" t="s">
        <v>4649</v>
      </c>
      <c r="E13105" s="55" t="s">
        <v>43960</v>
      </c>
      <c r="F13105" s="55" t="s">
        <v>4651</v>
      </c>
      <c r="G13105" s="55" t="s">
        <v>43961</v>
      </c>
      <c r="H13105" s="55">
        <v>0</v>
      </c>
    </row>
    <row r="13106" spans="1:8" ht="12.5" customHeight="1">
      <c r="A13106" s="55">
        <v>25252</v>
      </c>
      <c r="B13106" s="55">
        <v>9</v>
      </c>
      <c r="C13106" s="55" t="s">
        <v>43962</v>
      </c>
      <c r="D13106" s="55" t="s">
        <v>4649</v>
      </c>
      <c r="E13106" s="55" t="s">
        <v>43963</v>
      </c>
      <c r="F13106" s="55" t="s">
        <v>4651</v>
      </c>
      <c r="G13106" s="55" t="s">
        <v>43964</v>
      </c>
      <c r="H13106" s="55">
        <v>0</v>
      </c>
    </row>
    <row r="13107" spans="1:8" ht="12.5" customHeight="1">
      <c r="A13107" s="55">
        <v>25267</v>
      </c>
      <c r="B13107" s="55">
        <v>9</v>
      </c>
      <c r="C13107" s="55" t="s">
        <v>43965</v>
      </c>
      <c r="D13107" s="55" t="s">
        <v>4649</v>
      </c>
      <c r="E13107" s="55" t="s">
        <v>43966</v>
      </c>
      <c r="F13107" s="55" t="s">
        <v>4651</v>
      </c>
      <c r="G13107" s="55" t="s">
        <v>43967</v>
      </c>
      <c r="H13107" s="55">
        <v>0</v>
      </c>
    </row>
    <row r="13108" spans="1:8" ht="12.5" customHeight="1">
      <c r="A13108" s="55">
        <v>25557</v>
      </c>
      <c r="B13108" s="55">
        <v>9</v>
      </c>
      <c r="C13108" s="55" t="s">
        <v>43968</v>
      </c>
      <c r="D13108" s="55" t="s">
        <v>4649</v>
      </c>
      <c r="E13108" s="55" t="s">
        <v>43969</v>
      </c>
      <c r="F13108" s="55" t="s">
        <v>4651</v>
      </c>
      <c r="G13108" s="55" t="s">
        <v>43970</v>
      </c>
      <c r="H13108" s="55">
        <v>0</v>
      </c>
    </row>
    <row r="13109" spans="1:8" ht="12.5" customHeight="1">
      <c r="A13109" s="55">
        <v>26133</v>
      </c>
      <c r="B13109" s="55">
        <v>9</v>
      </c>
      <c r="C13109" s="55" t="s">
        <v>43971</v>
      </c>
      <c r="D13109" s="55" t="s">
        <v>4649</v>
      </c>
      <c r="E13109" s="55" t="s">
        <v>43972</v>
      </c>
      <c r="F13109" s="55" t="s">
        <v>4651</v>
      </c>
      <c r="G13109" s="55" t="s">
        <v>43973</v>
      </c>
      <c r="H13109" s="55">
        <v>0</v>
      </c>
    </row>
    <row r="13110" spans="1:8" ht="12.5" customHeight="1">
      <c r="A13110" s="55">
        <v>26655</v>
      </c>
      <c r="B13110" s="55">
        <v>9</v>
      </c>
      <c r="C13110" s="55" t="s">
        <v>43974</v>
      </c>
      <c r="D13110" s="55" t="s">
        <v>4649</v>
      </c>
      <c r="E13110" s="55" t="s">
        <v>43975</v>
      </c>
      <c r="F13110" s="55" t="s">
        <v>4651</v>
      </c>
      <c r="G13110" s="55" t="s">
        <v>43976</v>
      </c>
      <c r="H13110" s="55">
        <v>0</v>
      </c>
    </row>
    <row r="13111" spans="1:8" ht="12.5" customHeight="1">
      <c r="A13111" s="55">
        <v>26743</v>
      </c>
      <c r="B13111" s="55">
        <v>9</v>
      </c>
      <c r="C13111" s="55" t="s">
        <v>43977</v>
      </c>
      <c r="D13111" s="55" t="s">
        <v>4649</v>
      </c>
      <c r="E13111" s="55" t="s">
        <v>43978</v>
      </c>
      <c r="F13111" s="55" t="s">
        <v>4651</v>
      </c>
      <c r="G13111" s="55" t="s">
        <v>43979</v>
      </c>
      <c r="H13111" s="55">
        <v>0</v>
      </c>
    </row>
    <row r="13112" spans="1:8" ht="12.5" customHeight="1">
      <c r="A13112" s="55">
        <v>26748</v>
      </c>
      <c r="B13112" s="55">
        <v>9</v>
      </c>
      <c r="C13112" s="55" t="s">
        <v>43980</v>
      </c>
      <c r="D13112" s="55" t="s">
        <v>4649</v>
      </c>
      <c r="E13112" s="55" t="s">
        <v>43981</v>
      </c>
      <c r="F13112" s="55" t="s">
        <v>4651</v>
      </c>
      <c r="G13112" s="55" t="s">
        <v>43982</v>
      </c>
      <c r="H13112" s="55">
        <v>0</v>
      </c>
    </row>
    <row r="13113" spans="1:8" ht="12.5" customHeight="1">
      <c r="A13113" s="55">
        <v>26796</v>
      </c>
      <c r="B13113" s="55">
        <v>9</v>
      </c>
      <c r="C13113" s="55" t="s">
        <v>43983</v>
      </c>
      <c r="D13113" s="55" t="s">
        <v>4649</v>
      </c>
      <c r="E13113" s="55" t="s">
        <v>43984</v>
      </c>
      <c r="F13113" s="55" t="s">
        <v>4651</v>
      </c>
      <c r="G13113" s="55" t="s">
        <v>43985</v>
      </c>
      <c r="H13113" s="55">
        <v>0</v>
      </c>
    </row>
    <row r="13114" spans="1:8" ht="12.5" customHeight="1">
      <c r="A13114" s="55">
        <v>27349</v>
      </c>
      <c r="B13114" s="55">
        <v>9</v>
      </c>
      <c r="C13114" s="55" t="s">
        <v>43986</v>
      </c>
      <c r="D13114" s="55" t="s">
        <v>4649</v>
      </c>
      <c r="E13114" s="55" t="s">
        <v>43987</v>
      </c>
      <c r="F13114" s="55" t="s">
        <v>4651</v>
      </c>
      <c r="G13114" s="55" t="s">
        <v>43988</v>
      </c>
      <c r="H13114" s="55">
        <v>0</v>
      </c>
    </row>
    <row r="13115" spans="1:8" ht="12.5" customHeight="1">
      <c r="A13115" s="55">
        <v>27351</v>
      </c>
      <c r="B13115" s="55">
        <v>9</v>
      </c>
      <c r="C13115" s="55" t="s">
        <v>43989</v>
      </c>
      <c r="D13115" s="55" t="s">
        <v>4649</v>
      </c>
      <c r="E13115" s="55" t="s">
        <v>43990</v>
      </c>
      <c r="F13115" s="55" t="s">
        <v>4651</v>
      </c>
      <c r="G13115" s="55" t="s">
        <v>43991</v>
      </c>
      <c r="H13115" s="55">
        <v>0</v>
      </c>
    </row>
    <row r="13116" spans="1:8" ht="12.5" customHeight="1">
      <c r="A13116" s="55">
        <v>27712</v>
      </c>
      <c r="B13116" s="55">
        <v>9</v>
      </c>
      <c r="C13116" s="55" t="s">
        <v>43992</v>
      </c>
      <c r="D13116" s="55" t="s">
        <v>4649</v>
      </c>
      <c r="E13116" s="55" t="s">
        <v>43993</v>
      </c>
      <c r="F13116" s="55" t="s">
        <v>4651</v>
      </c>
      <c r="G13116" s="55" t="s">
        <v>43994</v>
      </c>
      <c r="H13116" s="55">
        <v>0</v>
      </c>
    </row>
    <row r="13117" spans="1:8" ht="12.5" customHeight="1">
      <c r="A13117" s="55">
        <v>28136</v>
      </c>
      <c r="B13117" s="55">
        <v>9</v>
      </c>
      <c r="C13117" s="55" t="s">
        <v>43995</v>
      </c>
      <c r="D13117" s="55" t="s">
        <v>4649</v>
      </c>
      <c r="E13117" s="55" t="s">
        <v>43996</v>
      </c>
      <c r="F13117" s="55" t="s">
        <v>4651</v>
      </c>
      <c r="G13117" s="55" t="s">
        <v>43997</v>
      </c>
      <c r="H13117" s="55">
        <v>0</v>
      </c>
    </row>
    <row r="13118" spans="1:8" ht="12.5" customHeight="1">
      <c r="A13118" s="55">
        <v>28937</v>
      </c>
      <c r="B13118" s="55">
        <v>9</v>
      </c>
      <c r="C13118" s="55" t="s">
        <v>43998</v>
      </c>
      <c r="D13118" s="55" t="s">
        <v>4649</v>
      </c>
      <c r="E13118" s="55" t="s">
        <v>43999</v>
      </c>
      <c r="F13118" s="55" t="s">
        <v>4651</v>
      </c>
      <c r="G13118" s="55" t="s">
        <v>44000</v>
      </c>
      <c r="H13118" s="55">
        <v>0</v>
      </c>
    </row>
    <row r="13119" spans="1:8" ht="12.5" customHeight="1">
      <c r="A13119" s="55">
        <v>29053</v>
      </c>
      <c r="B13119" s="55">
        <v>9</v>
      </c>
      <c r="C13119" s="55" t="s">
        <v>44001</v>
      </c>
      <c r="D13119" s="55" t="s">
        <v>4649</v>
      </c>
      <c r="E13119" s="55" t="s">
        <v>44002</v>
      </c>
      <c r="F13119" s="55" t="s">
        <v>4651</v>
      </c>
      <c r="G13119" s="55" t="s">
        <v>44003</v>
      </c>
      <c r="H13119" s="55">
        <v>0</v>
      </c>
    </row>
    <row r="13120" spans="1:8" ht="12.5" customHeight="1">
      <c r="A13120" s="55">
        <v>29096</v>
      </c>
      <c r="B13120" s="55">
        <v>9</v>
      </c>
      <c r="C13120" s="55" t="s">
        <v>44004</v>
      </c>
      <c r="D13120" s="55" t="s">
        <v>4649</v>
      </c>
      <c r="E13120" s="55" t="s">
        <v>44005</v>
      </c>
      <c r="F13120" s="55" t="s">
        <v>4651</v>
      </c>
      <c r="G13120" s="55" t="s">
        <v>44006</v>
      </c>
      <c r="H13120" s="55">
        <v>0</v>
      </c>
    </row>
    <row r="13121" spans="1:8" ht="12.5" customHeight="1">
      <c r="A13121" s="55">
        <v>29183</v>
      </c>
      <c r="B13121" s="55">
        <v>9</v>
      </c>
      <c r="C13121" s="55" t="s">
        <v>44007</v>
      </c>
      <c r="D13121" s="55" t="s">
        <v>4649</v>
      </c>
      <c r="E13121" s="55" t="s">
        <v>44008</v>
      </c>
      <c r="F13121" s="55" t="s">
        <v>4651</v>
      </c>
      <c r="G13121" s="55" t="s">
        <v>44009</v>
      </c>
      <c r="H13121" s="55">
        <v>0</v>
      </c>
    </row>
    <row r="13122" spans="1:8" ht="12.5" customHeight="1">
      <c r="A13122" s="55">
        <v>29465</v>
      </c>
      <c r="B13122" s="55">
        <v>9</v>
      </c>
      <c r="C13122" s="55" t="s">
        <v>44010</v>
      </c>
      <c r="D13122" s="55" t="s">
        <v>4649</v>
      </c>
      <c r="E13122" s="55" t="s">
        <v>44011</v>
      </c>
      <c r="F13122" s="55" t="s">
        <v>4651</v>
      </c>
      <c r="G13122" s="55" t="s">
        <v>44012</v>
      </c>
      <c r="H13122" s="55">
        <v>0</v>
      </c>
    </row>
    <row r="13123" spans="1:8" ht="12.5" customHeight="1">
      <c r="A13123" s="55">
        <v>11008</v>
      </c>
      <c r="B13123" s="55">
        <v>9</v>
      </c>
      <c r="C13123" s="55" t="s">
        <v>44013</v>
      </c>
      <c r="D13123" s="55" t="s">
        <v>4649</v>
      </c>
      <c r="E13123" s="55" t="s">
        <v>44014</v>
      </c>
      <c r="F13123" s="55" t="s">
        <v>4651</v>
      </c>
      <c r="G13123" s="55" t="s">
        <v>44015</v>
      </c>
      <c r="H13123" s="55">
        <v>0</v>
      </c>
    </row>
    <row r="13124" spans="1:8" ht="12.5" customHeight="1">
      <c r="A13124" s="55">
        <v>11357</v>
      </c>
      <c r="B13124" s="55">
        <v>9</v>
      </c>
      <c r="C13124" s="55" t="s">
        <v>44016</v>
      </c>
      <c r="D13124" s="55" t="s">
        <v>4649</v>
      </c>
      <c r="E13124" s="55" t="s">
        <v>44017</v>
      </c>
      <c r="F13124" s="55" t="s">
        <v>4651</v>
      </c>
      <c r="G13124" s="55" t="s">
        <v>44018</v>
      </c>
      <c r="H13124" s="55">
        <v>0</v>
      </c>
    </row>
    <row r="13125" spans="1:8" ht="12.5" customHeight="1">
      <c r="A13125" s="55">
        <v>11363</v>
      </c>
      <c r="B13125" s="55">
        <v>9</v>
      </c>
      <c r="C13125" s="55" t="s">
        <v>44019</v>
      </c>
      <c r="D13125" s="55" t="s">
        <v>4649</v>
      </c>
      <c r="E13125" s="55" t="s">
        <v>44020</v>
      </c>
      <c r="F13125" s="55" t="s">
        <v>4651</v>
      </c>
      <c r="G13125" s="55" t="s">
        <v>44021</v>
      </c>
      <c r="H13125" s="55">
        <v>0</v>
      </c>
    </row>
    <row r="13126" spans="1:8" ht="12.5" customHeight="1">
      <c r="A13126" s="55">
        <v>11766</v>
      </c>
      <c r="B13126" s="55">
        <v>9</v>
      </c>
      <c r="C13126" s="55" t="s">
        <v>44022</v>
      </c>
      <c r="D13126" s="55" t="s">
        <v>4649</v>
      </c>
      <c r="E13126" s="55" t="s">
        <v>44023</v>
      </c>
      <c r="F13126" s="55" t="s">
        <v>4651</v>
      </c>
      <c r="G13126" s="55" t="s">
        <v>44024</v>
      </c>
      <c r="H13126" s="55">
        <v>0</v>
      </c>
    </row>
    <row r="13127" spans="1:8" ht="12.5" customHeight="1">
      <c r="A13127" s="55">
        <v>11917</v>
      </c>
      <c r="B13127" s="55">
        <v>9</v>
      </c>
      <c r="C13127" s="55" t="s">
        <v>44025</v>
      </c>
      <c r="D13127" s="55" t="s">
        <v>4649</v>
      </c>
      <c r="E13127" s="55" t="s">
        <v>44026</v>
      </c>
      <c r="F13127" s="55" t="s">
        <v>4651</v>
      </c>
      <c r="G13127" s="55" t="s">
        <v>44027</v>
      </c>
      <c r="H13127" s="55">
        <v>0</v>
      </c>
    </row>
    <row r="13128" spans="1:8" ht="12.5" customHeight="1">
      <c r="A13128" s="55">
        <v>11998</v>
      </c>
      <c r="B13128" s="55">
        <v>9</v>
      </c>
      <c r="C13128" s="55" t="s">
        <v>44028</v>
      </c>
      <c r="D13128" s="55" t="s">
        <v>4649</v>
      </c>
      <c r="E13128" s="55" t="s">
        <v>44029</v>
      </c>
      <c r="F13128" s="55" t="s">
        <v>4651</v>
      </c>
      <c r="G13128" s="55" t="s">
        <v>44030</v>
      </c>
      <c r="H13128" s="55">
        <v>0</v>
      </c>
    </row>
    <row r="13129" spans="1:8" ht="12.5" customHeight="1">
      <c r="A13129" s="55">
        <v>13646</v>
      </c>
      <c r="B13129" s="55">
        <v>9</v>
      </c>
      <c r="C13129" s="55" t="s">
        <v>44031</v>
      </c>
      <c r="D13129" s="55" t="s">
        <v>4649</v>
      </c>
      <c r="E13129" s="55" t="s">
        <v>44032</v>
      </c>
      <c r="F13129" s="55" t="s">
        <v>4651</v>
      </c>
      <c r="G13129" s="55" t="s">
        <v>44033</v>
      </c>
      <c r="H13129" s="55">
        <v>0</v>
      </c>
    </row>
    <row r="13130" spans="1:8" ht="12.5" customHeight="1">
      <c r="A13130" s="55">
        <v>13969</v>
      </c>
      <c r="B13130" s="55">
        <v>9</v>
      </c>
      <c r="C13130" s="55" t="s">
        <v>44034</v>
      </c>
      <c r="D13130" s="55" t="s">
        <v>4649</v>
      </c>
      <c r="E13130" s="55" t="s">
        <v>44035</v>
      </c>
      <c r="F13130" s="55" t="s">
        <v>4651</v>
      </c>
      <c r="G13130" s="55" t="s">
        <v>44036</v>
      </c>
      <c r="H13130" s="55">
        <v>0</v>
      </c>
    </row>
    <row r="13131" spans="1:8" ht="12.5" customHeight="1">
      <c r="A13131" s="55">
        <v>13997</v>
      </c>
      <c r="B13131" s="55">
        <v>9</v>
      </c>
      <c r="C13131" s="55" t="s">
        <v>44037</v>
      </c>
      <c r="D13131" s="55" t="s">
        <v>4649</v>
      </c>
      <c r="E13131" s="55" t="s">
        <v>44038</v>
      </c>
      <c r="F13131" s="55" t="s">
        <v>4651</v>
      </c>
      <c r="G13131" s="55" t="s">
        <v>44039</v>
      </c>
      <c r="H13131" s="55">
        <v>0</v>
      </c>
    </row>
    <row r="13132" spans="1:8" ht="12.5" customHeight="1">
      <c r="A13132" s="55">
        <v>14010</v>
      </c>
      <c r="B13132" s="55">
        <v>9</v>
      </c>
      <c r="C13132" s="55" t="s">
        <v>44040</v>
      </c>
      <c r="D13132" s="55" t="s">
        <v>4649</v>
      </c>
      <c r="E13132" s="55" t="s">
        <v>44041</v>
      </c>
      <c r="F13132" s="55" t="s">
        <v>4651</v>
      </c>
      <c r="G13132" s="55" t="s">
        <v>44042</v>
      </c>
      <c r="H13132" s="55">
        <v>0</v>
      </c>
    </row>
    <row r="13133" spans="1:8" ht="12.5" customHeight="1">
      <c r="A13133" s="55">
        <v>14128</v>
      </c>
      <c r="B13133" s="55">
        <v>9</v>
      </c>
      <c r="C13133" s="55" t="s">
        <v>44043</v>
      </c>
      <c r="D13133" s="55" t="s">
        <v>4649</v>
      </c>
      <c r="E13133" s="55" t="s">
        <v>44044</v>
      </c>
      <c r="F13133" s="55" t="s">
        <v>4651</v>
      </c>
      <c r="G13133" s="55" t="s">
        <v>44045</v>
      </c>
      <c r="H13133" s="55">
        <v>0</v>
      </c>
    </row>
    <row r="13134" spans="1:8" ht="12.5" customHeight="1">
      <c r="A13134" s="55">
        <v>14313</v>
      </c>
      <c r="B13134" s="55">
        <v>9</v>
      </c>
      <c r="C13134" s="55" t="s">
        <v>44046</v>
      </c>
      <c r="D13134" s="55" t="s">
        <v>4649</v>
      </c>
      <c r="E13134" s="55" t="s">
        <v>44047</v>
      </c>
      <c r="F13134" s="55" t="s">
        <v>4651</v>
      </c>
      <c r="G13134" s="55" t="s">
        <v>44048</v>
      </c>
      <c r="H13134" s="55">
        <v>0</v>
      </c>
    </row>
    <row r="13135" spans="1:8" ht="12.5" customHeight="1">
      <c r="A13135" s="55">
        <v>15127</v>
      </c>
      <c r="B13135" s="55">
        <v>9</v>
      </c>
      <c r="C13135" s="55" t="s">
        <v>44049</v>
      </c>
      <c r="D13135" s="55" t="s">
        <v>4649</v>
      </c>
      <c r="E13135" s="55" t="s">
        <v>44050</v>
      </c>
      <c r="F13135" s="55" t="s">
        <v>4651</v>
      </c>
      <c r="G13135" s="55" t="s">
        <v>44051</v>
      </c>
      <c r="H13135" s="55">
        <v>0</v>
      </c>
    </row>
    <row r="13136" spans="1:8" ht="12.5" customHeight="1">
      <c r="A13136" s="55">
        <v>15210</v>
      </c>
      <c r="B13136" s="55">
        <v>9</v>
      </c>
      <c r="C13136" s="55" t="s">
        <v>44052</v>
      </c>
      <c r="D13136" s="55" t="s">
        <v>4649</v>
      </c>
      <c r="E13136" s="55" t="s">
        <v>44053</v>
      </c>
      <c r="F13136" s="55" t="s">
        <v>4651</v>
      </c>
      <c r="G13136" s="55" t="s">
        <v>44054</v>
      </c>
      <c r="H13136" s="55">
        <v>0</v>
      </c>
    </row>
    <row r="13137" spans="1:8" ht="12.5" customHeight="1">
      <c r="A13137" s="55">
        <v>15236</v>
      </c>
      <c r="B13137" s="55">
        <v>9</v>
      </c>
      <c r="C13137" s="55" t="s">
        <v>44055</v>
      </c>
      <c r="D13137" s="55" t="s">
        <v>4649</v>
      </c>
      <c r="E13137" s="55" t="s">
        <v>44056</v>
      </c>
      <c r="F13137" s="55" t="s">
        <v>4651</v>
      </c>
      <c r="G13137" s="55" t="s">
        <v>44057</v>
      </c>
      <c r="H13137" s="55">
        <v>0</v>
      </c>
    </row>
    <row r="13138" spans="1:8" ht="12.5" customHeight="1">
      <c r="A13138" s="55">
        <v>15425</v>
      </c>
      <c r="B13138" s="55">
        <v>9</v>
      </c>
      <c r="C13138" s="55" t="s">
        <v>44058</v>
      </c>
      <c r="D13138" s="55" t="s">
        <v>4649</v>
      </c>
      <c r="E13138" s="55" t="s">
        <v>44059</v>
      </c>
      <c r="F13138" s="55" t="s">
        <v>4651</v>
      </c>
      <c r="G13138" s="55" t="s">
        <v>44060</v>
      </c>
      <c r="H13138" s="55">
        <v>0</v>
      </c>
    </row>
    <row r="13139" spans="1:8" ht="12.5" customHeight="1">
      <c r="A13139" s="55">
        <v>15435</v>
      </c>
      <c r="B13139" s="55">
        <v>9</v>
      </c>
      <c r="C13139" s="55" t="s">
        <v>44061</v>
      </c>
      <c r="D13139" s="55" t="s">
        <v>4649</v>
      </c>
      <c r="E13139" s="55" t="s">
        <v>44062</v>
      </c>
      <c r="F13139" s="55" t="s">
        <v>4651</v>
      </c>
      <c r="G13139" s="55" t="s">
        <v>44063</v>
      </c>
      <c r="H13139" s="55">
        <v>0</v>
      </c>
    </row>
    <row r="13140" spans="1:8" ht="12.5" customHeight="1">
      <c r="A13140" s="55">
        <v>15751</v>
      </c>
      <c r="B13140" s="55">
        <v>9</v>
      </c>
      <c r="C13140" s="55" t="s">
        <v>44064</v>
      </c>
      <c r="D13140" s="55" t="s">
        <v>4649</v>
      </c>
      <c r="E13140" s="55" t="s">
        <v>44065</v>
      </c>
      <c r="F13140" s="55" t="s">
        <v>4651</v>
      </c>
      <c r="G13140" s="55" t="s">
        <v>44066</v>
      </c>
      <c r="H13140" s="55">
        <v>0</v>
      </c>
    </row>
    <row r="13141" spans="1:8" ht="12.5" customHeight="1">
      <c r="A13141" s="55">
        <v>15788</v>
      </c>
      <c r="B13141" s="55">
        <v>9</v>
      </c>
      <c r="C13141" s="55" t="s">
        <v>44067</v>
      </c>
      <c r="D13141" s="55" t="s">
        <v>4649</v>
      </c>
      <c r="E13141" s="55" t="s">
        <v>44068</v>
      </c>
      <c r="F13141" s="55" t="s">
        <v>4651</v>
      </c>
      <c r="G13141" s="55" t="s">
        <v>44069</v>
      </c>
      <c r="H13141" s="55">
        <v>0</v>
      </c>
    </row>
    <row r="13142" spans="1:8" ht="12.5" customHeight="1">
      <c r="A13142" s="55">
        <v>15823</v>
      </c>
      <c r="B13142" s="55">
        <v>9</v>
      </c>
      <c r="C13142" s="55" t="s">
        <v>44070</v>
      </c>
      <c r="D13142" s="55" t="s">
        <v>4649</v>
      </c>
      <c r="E13142" s="55" t="s">
        <v>44071</v>
      </c>
      <c r="F13142" s="55" t="s">
        <v>4651</v>
      </c>
      <c r="G13142" s="55" t="s">
        <v>44072</v>
      </c>
      <c r="H13142" s="55">
        <v>0</v>
      </c>
    </row>
    <row r="13143" spans="1:8" ht="12.5" customHeight="1">
      <c r="A13143" s="55">
        <v>16341</v>
      </c>
      <c r="B13143" s="55">
        <v>9</v>
      </c>
      <c r="C13143" s="55" t="s">
        <v>44073</v>
      </c>
      <c r="D13143" s="55" t="s">
        <v>4649</v>
      </c>
      <c r="E13143" s="55" t="s">
        <v>44074</v>
      </c>
      <c r="F13143" s="55" t="s">
        <v>4651</v>
      </c>
      <c r="G13143" s="55" t="s">
        <v>44075</v>
      </c>
      <c r="H13143" s="55">
        <v>0</v>
      </c>
    </row>
    <row r="13144" spans="1:8" ht="12.5" customHeight="1">
      <c r="A13144" s="55">
        <v>16518</v>
      </c>
      <c r="B13144" s="55">
        <v>9</v>
      </c>
      <c r="C13144" s="55" t="s">
        <v>44076</v>
      </c>
      <c r="D13144" s="55" t="s">
        <v>4649</v>
      </c>
      <c r="E13144" s="55" t="s">
        <v>44077</v>
      </c>
      <c r="F13144" s="55" t="s">
        <v>4651</v>
      </c>
      <c r="G13144" s="55" t="s">
        <v>44078</v>
      </c>
      <c r="H13144" s="55">
        <v>0</v>
      </c>
    </row>
    <row r="13145" spans="1:8" ht="12.5" customHeight="1">
      <c r="A13145" s="55">
        <v>16611</v>
      </c>
      <c r="B13145" s="55">
        <v>9</v>
      </c>
      <c r="C13145" s="55" t="s">
        <v>44079</v>
      </c>
      <c r="D13145" s="55" t="s">
        <v>4649</v>
      </c>
      <c r="E13145" s="55" t="s">
        <v>44080</v>
      </c>
      <c r="F13145" s="55" t="s">
        <v>4651</v>
      </c>
      <c r="G13145" s="55" t="s">
        <v>44081</v>
      </c>
      <c r="H13145" s="55">
        <v>0</v>
      </c>
    </row>
    <row r="13146" spans="1:8" ht="12.5" customHeight="1">
      <c r="A13146" s="55">
        <v>16620</v>
      </c>
      <c r="B13146" s="55">
        <v>9</v>
      </c>
      <c r="C13146" s="55" t="s">
        <v>44082</v>
      </c>
      <c r="D13146" s="55" t="s">
        <v>4649</v>
      </c>
      <c r="E13146" s="55" t="s">
        <v>44083</v>
      </c>
      <c r="F13146" s="55" t="s">
        <v>4651</v>
      </c>
      <c r="G13146" s="55" t="s">
        <v>44084</v>
      </c>
      <c r="H13146" s="55">
        <v>0</v>
      </c>
    </row>
    <row r="13147" spans="1:8" ht="12.5" customHeight="1">
      <c r="A13147" s="55">
        <v>16919</v>
      </c>
      <c r="B13147" s="55">
        <v>9</v>
      </c>
      <c r="C13147" s="55" t="s">
        <v>44085</v>
      </c>
      <c r="D13147" s="55" t="s">
        <v>4649</v>
      </c>
      <c r="E13147" s="55" t="s">
        <v>44086</v>
      </c>
      <c r="F13147" s="55" t="s">
        <v>4651</v>
      </c>
      <c r="G13147" s="55" t="s">
        <v>44087</v>
      </c>
      <c r="H13147" s="55">
        <v>0</v>
      </c>
    </row>
    <row r="13148" spans="1:8" ht="12.5" customHeight="1">
      <c r="A13148" s="55">
        <v>17054</v>
      </c>
      <c r="B13148" s="55">
        <v>9</v>
      </c>
      <c r="C13148" s="55" t="s">
        <v>44088</v>
      </c>
      <c r="D13148" s="55" t="s">
        <v>4649</v>
      </c>
      <c r="E13148" s="55" t="s">
        <v>44089</v>
      </c>
      <c r="F13148" s="55" t="s">
        <v>4651</v>
      </c>
      <c r="G13148" s="55" t="s">
        <v>44090</v>
      </c>
      <c r="H13148" s="55">
        <v>0</v>
      </c>
    </row>
    <row r="13149" spans="1:8" ht="12.5" customHeight="1">
      <c r="A13149" s="55">
        <v>17064</v>
      </c>
      <c r="B13149" s="55">
        <v>9</v>
      </c>
      <c r="C13149" s="55" t="s">
        <v>44091</v>
      </c>
      <c r="D13149" s="55" t="s">
        <v>4649</v>
      </c>
      <c r="E13149" s="55" t="s">
        <v>44092</v>
      </c>
      <c r="F13149" s="55" t="s">
        <v>4651</v>
      </c>
      <c r="G13149" s="55" t="s">
        <v>44093</v>
      </c>
      <c r="H13149" s="55">
        <v>0</v>
      </c>
    </row>
    <row r="13150" spans="1:8" ht="12.5" customHeight="1">
      <c r="A13150" s="55">
        <v>17074</v>
      </c>
      <c r="B13150" s="55">
        <v>9</v>
      </c>
      <c r="C13150" s="55" t="s">
        <v>44094</v>
      </c>
      <c r="D13150" s="55" t="s">
        <v>4649</v>
      </c>
      <c r="E13150" s="55" t="s">
        <v>44095</v>
      </c>
      <c r="F13150" s="55" t="s">
        <v>4651</v>
      </c>
      <c r="G13150" s="55" t="s">
        <v>44096</v>
      </c>
      <c r="H13150" s="55">
        <v>0</v>
      </c>
    </row>
    <row r="13151" spans="1:8" ht="12.5" customHeight="1">
      <c r="A13151" s="55">
        <v>17255</v>
      </c>
      <c r="B13151" s="55">
        <v>9</v>
      </c>
      <c r="C13151" s="55" t="s">
        <v>44097</v>
      </c>
      <c r="D13151" s="55" t="s">
        <v>4649</v>
      </c>
      <c r="E13151" s="55" t="s">
        <v>44098</v>
      </c>
      <c r="F13151" s="55" t="s">
        <v>4651</v>
      </c>
      <c r="G13151" s="55" t="s">
        <v>44099</v>
      </c>
      <c r="H13151" s="55">
        <v>0</v>
      </c>
    </row>
    <row r="13152" spans="1:8" ht="12.5" customHeight="1">
      <c r="A13152" s="55">
        <v>17318</v>
      </c>
      <c r="B13152" s="55">
        <v>9</v>
      </c>
      <c r="C13152" s="55" t="s">
        <v>44100</v>
      </c>
      <c r="D13152" s="55" t="s">
        <v>4649</v>
      </c>
      <c r="E13152" s="55" t="s">
        <v>44101</v>
      </c>
      <c r="F13152" s="55" t="s">
        <v>4651</v>
      </c>
      <c r="G13152" s="55" t="s">
        <v>44102</v>
      </c>
      <c r="H13152" s="55">
        <v>0</v>
      </c>
    </row>
    <row r="13153" spans="1:8" ht="12.5" customHeight="1">
      <c r="A13153" s="55">
        <v>17332</v>
      </c>
      <c r="B13153" s="55">
        <v>9</v>
      </c>
      <c r="C13153" s="55" t="s">
        <v>44103</v>
      </c>
      <c r="D13153" s="55" t="s">
        <v>4649</v>
      </c>
      <c r="E13153" s="55" t="s">
        <v>44104</v>
      </c>
      <c r="F13153" s="55" t="s">
        <v>4651</v>
      </c>
      <c r="G13153" s="55" t="s">
        <v>44105</v>
      </c>
      <c r="H13153" s="55">
        <v>0</v>
      </c>
    </row>
    <row r="13154" spans="1:8" ht="12.5" customHeight="1">
      <c r="A13154" s="55">
        <v>17912</v>
      </c>
      <c r="B13154" s="55">
        <v>9</v>
      </c>
      <c r="C13154" s="55" t="s">
        <v>44106</v>
      </c>
      <c r="D13154" s="55" t="s">
        <v>4649</v>
      </c>
      <c r="E13154" s="55" t="s">
        <v>44107</v>
      </c>
      <c r="F13154" s="55" t="s">
        <v>4651</v>
      </c>
      <c r="G13154" s="55" t="s">
        <v>44108</v>
      </c>
      <c r="H13154" s="55">
        <v>0</v>
      </c>
    </row>
    <row r="13155" spans="1:8" ht="12.5" customHeight="1">
      <c r="A13155" s="55">
        <v>17919</v>
      </c>
      <c r="B13155" s="55">
        <v>9</v>
      </c>
      <c r="C13155" s="55" t="s">
        <v>44109</v>
      </c>
      <c r="D13155" s="55" t="s">
        <v>4649</v>
      </c>
      <c r="E13155" s="55" t="s">
        <v>44110</v>
      </c>
      <c r="F13155" s="55" t="s">
        <v>4651</v>
      </c>
      <c r="G13155" s="55" t="s">
        <v>44111</v>
      </c>
      <c r="H13155" s="55">
        <v>0</v>
      </c>
    </row>
    <row r="13156" spans="1:8" ht="12.5" customHeight="1">
      <c r="A13156" s="55">
        <v>18193</v>
      </c>
      <c r="B13156" s="55">
        <v>9</v>
      </c>
      <c r="C13156" s="55" t="s">
        <v>44112</v>
      </c>
      <c r="D13156" s="55" t="s">
        <v>4649</v>
      </c>
      <c r="E13156" s="55" t="s">
        <v>44113</v>
      </c>
      <c r="F13156" s="55" t="s">
        <v>4651</v>
      </c>
      <c r="G13156" s="55" t="s">
        <v>44114</v>
      </c>
      <c r="H13156" s="55">
        <v>0</v>
      </c>
    </row>
    <row r="13157" spans="1:8" ht="12.5" customHeight="1">
      <c r="A13157" s="55">
        <v>18203</v>
      </c>
      <c r="B13157" s="55">
        <v>9</v>
      </c>
      <c r="C13157" s="55" t="s">
        <v>44115</v>
      </c>
      <c r="D13157" s="55" t="s">
        <v>4649</v>
      </c>
      <c r="E13157" s="55" t="s">
        <v>44116</v>
      </c>
      <c r="F13157" s="55" t="s">
        <v>4651</v>
      </c>
      <c r="G13157" s="55" t="s">
        <v>44117</v>
      </c>
      <c r="H13157" s="55">
        <v>0</v>
      </c>
    </row>
    <row r="13158" spans="1:8" ht="12.5" customHeight="1">
      <c r="A13158" s="55">
        <v>18249</v>
      </c>
      <c r="B13158" s="55">
        <v>9</v>
      </c>
      <c r="C13158" s="55" t="s">
        <v>44118</v>
      </c>
      <c r="D13158" s="55" t="s">
        <v>4649</v>
      </c>
      <c r="E13158" s="55" t="s">
        <v>44119</v>
      </c>
      <c r="F13158" s="55" t="s">
        <v>4651</v>
      </c>
      <c r="G13158" s="55" t="s">
        <v>44120</v>
      </c>
      <c r="H13158" s="55">
        <v>0</v>
      </c>
    </row>
    <row r="13159" spans="1:8" ht="12.5" customHeight="1">
      <c r="A13159" s="55">
        <v>18260</v>
      </c>
      <c r="B13159" s="55">
        <v>9</v>
      </c>
      <c r="C13159" s="55" t="s">
        <v>44121</v>
      </c>
      <c r="D13159" s="55" t="s">
        <v>4649</v>
      </c>
      <c r="E13159" s="55" t="s">
        <v>44122</v>
      </c>
      <c r="F13159" s="55" t="s">
        <v>4651</v>
      </c>
      <c r="G13159" s="55" t="s">
        <v>44123</v>
      </c>
      <c r="H13159" s="55">
        <v>0</v>
      </c>
    </row>
    <row r="13160" spans="1:8" ht="12.5" customHeight="1">
      <c r="A13160" s="55">
        <v>18494</v>
      </c>
      <c r="B13160" s="55">
        <v>9</v>
      </c>
      <c r="C13160" s="55" t="s">
        <v>44124</v>
      </c>
      <c r="D13160" s="55" t="s">
        <v>4649</v>
      </c>
      <c r="E13160" s="55" t="s">
        <v>44125</v>
      </c>
      <c r="F13160" s="55" t="s">
        <v>4651</v>
      </c>
      <c r="G13160" s="55" t="s">
        <v>44126</v>
      </c>
      <c r="H13160" s="55">
        <v>0</v>
      </c>
    </row>
    <row r="13161" spans="1:8" ht="12.5" customHeight="1">
      <c r="A13161" s="55">
        <v>18495</v>
      </c>
      <c r="B13161" s="55">
        <v>9</v>
      </c>
      <c r="C13161" s="55" t="s">
        <v>44127</v>
      </c>
      <c r="D13161" s="55" t="s">
        <v>4649</v>
      </c>
      <c r="E13161" s="55" t="s">
        <v>44128</v>
      </c>
      <c r="F13161" s="55" t="s">
        <v>4651</v>
      </c>
      <c r="G13161" s="55" t="s">
        <v>44129</v>
      </c>
      <c r="H13161" s="55">
        <v>0</v>
      </c>
    </row>
    <row r="13162" spans="1:8" ht="12.5" customHeight="1">
      <c r="A13162" s="55">
        <v>18691</v>
      </c>
      <c r="B13162" s="55">
        <v>9</v>
      </c>
      <c r="C13162" s="55" t="s">
        <v>44130</v>
      </c>
      <c r="D13162" s="55" t="s">
        <v>4649</v>
      </c>
      <c r="E13162" s="55" t="s">
        <v>44131</v>
      </c>
      <c r="F13162" s="55" t="s">
        <v>4651</v>
      </c>
      <c r="G13162" s="55" t="s">
        <v>44132</v>
      </c>
      <c r="H13162" s="55">
        <v>0</v>
      </c>
    </row>
    <row r="13163" spans="1:8" ht="12.5" customHeight="1">
      <c r="A13163" s="55">
        <v>19574</v>
      </c>
      <c r="B13163" s="55">
        <v>9</v>
      </c>
      <c r="C13163" s="55" t="s">
        <v>44133</v>
      </c>
      <c r="D13163" s="55" t="s">
        <v>4649</v>
      </c>
      <c r="E13163" s="55" t="s">
        <v>44134</v>
      </c>
      <c r="F13163" s="55" t="s">
        <v>4651</v>
      </c>
      <c r="G13163" s="55" t="s">
        <v>44135</v>
      </c>
      <c r="H13163" s="55">
        <v>0</v>
      </c>
    </row>
    <row r="13164" spans="1:8" ht="12.5" customHeight="1">
      <c r="A13164" s="55">
        <v>19628</v>
      </c>
      <c r="B13164" s="55">
        <v>9</v>
      </c>
      <c r="C13164" s="55" t="s">
        <v>44136</v>
      </c>
      <c r="D13164" s="55" t="s">
        <v>4649</v>
      </c>
      <c r="E13164" s="55" t="s">
        <v>44137</v>
      </c>
      <c r="F13164" s="55" t="s">
        <v>4651</v>
      </c>
      <c r="G13164" s="55" t="s">
        <v>44138</v>
      </c>
      <c r="H13164" s="55">
        <v>0</v>
      </c>
    </row>
    <row r="13165" spans="1:8" ht="12.5" customHeight="1">
      <c r="A13165" s="55">
        <v>19672</v>
      </c>
      <c r="B13165" s="55">
        <v>9</v>
      </c>
      <c r="C13165" s="55" t="s">
        <v>44139</v>
      </c>
      <c r="D13165" s="55" t="s">
        <v>4649</v>
      </c>
      <c r="E13165" s="55" t="s">
        <v>44140</v>
      </c>
      <c r="F13165" s="55" t="s">
        <v>4651</v>
      </c>
      <c r="G13165" s="55" t="s">
        <v>44141</v>
      </c>
      <c r="H13165" s="55">
        <v>0</v>
      </c>
    </row>
    <row r="13166" spans="1:8" ht="12.5" customHeight="1">
      <c r="A13166" s="55">
        <v>19675</v>
      </c>
      <c r="B13166" s="55">
        <v>9</v>
      </c>
      <c r="C13166" s="55" t="s">
        <v>44142</v>
      </c>
      <c r="D13166" s="55" t="s">
        <v>4649</v>
      </c>
      <c r="E13166" s="55" t="s">
        <v>44143</v>
      </c>
      <c r="F13166" s="55" t="s">
        <v>4651</v>
      </c>
      <c r="G13166" s="55" t="s">
        <v>44144</v>
      </c>
      <c r="H13166" s="55">
        <v>0</v>
      </c>
    </row>
    <row r="13167" spans="1:8" ht="12.5" customHeight="1">
      <c r="A13167" s="55">
        <v>19765</v>
      </c>
      <c r="B13167" s="55">
        <v>9</v>
      </c>
      <c r="C13167" s="55" t="s">
        <v>44145</v>
      </c>
      <c r="D13167" s="55" t="s">
        <v>4649</v>
      </c>
      <c r="E13167" s="55" t="s">
        <v>44146</v>
      </c>
      <c r="F13167" s="55" t="s">
        <v>4651</v>
      </c>
      <c r="G13167" s="55" t="s">
        <v>44147</v>
      </c>
      <c r="H13167" s="55">
        <v>0</v>
      </c>
    </row>
    <row r="13168" spans="1:8" ht="12.5" customHeight="1">
      <c r="A13168" s="55">
        <v>20154</v>
      </c>
      <c r="B13168" s="55">
        <v>9</v>
      </c>
      <c r="C13168" s="55" t="s">
        <v>44148</v>
      </c>
      <c r="D13168" s="55" t="s">
        <v>4649</v>
      </c>
      <c r="E13168" s="55" t="s">
        <v>44149</v>
      </c>
      <c r="F13168" s="55" t="s">
        <v>4651</v>
      </c>
      <c r="G13168" s="55" t="s">
        <v>44150</v>
      </c>
      <c r="H13168" s="55">
        <v>0</v>
      </c>
    </row>
    <row r="13169" spans="1:8" ht="12.5" customHeight="1">
      <c r="A13169" s="55">
        <v>20240</v>
      </c>
      <c r="B13169" s="55">
        <v>9</v>
      </c>
      <c r="C13169" s="55" t="s">
        <v>44151</v>
      </c>
      <c r="D13169" s="55" t="s">
        <v>4649</v>
      </c>
      <c r="E13169" s="55" t="s">
        <v>44152</v>
      </c>
      <c r="F13169" s="55" t="s">
        <v>4651</v>
      </c>
      <c r="G13169" s="55" t="s">
        <v>44153</v>
      </c>
      <c r="H13169" s="55">
        <v>0</v>
      </c>
    </row>
    <row r="13170" spans="1:8" ht="12.5" customHeight="1">
      <c r="A13170" s="55">
        <v>20424</v>
      </c>
      <c r="B13170" s="55">
        <v>9</v>
      </c>
      <c r="C13170" s="55" t="s">
        <v>44154</v>
      </c>
      <c r="D13170" s="55" t="s">
        <v>4649</v>
      </c>
      <c r="E13170" s="55" t="s">
        <v>44155</v>
      </c>
      <c r="F13170" s="55" t="s">
        <v>4651</v>
      </c>
      <c r="G13170" s="55" t="s">
        <v>44156</v>
      </c>
      <c r="H13170" s="55">
        <v>0</v>
      </c>
    </row>
    <row r="13171" spans="1:8" ht="12.5" customHeight="1">
      <c r="A13171" s="55">
        <v>20445</v>
      </c>
      <c r="B13171" s="55">
        <v>9</v>
      </c>
      <c r="C13171" s="55" t="s">
        <v>44157</v>
      </c>
      <c r="D13171" s="55" t="s">
        <v>4649</v>
      </c>
      <c r="E13171" s="55" t="s">
        <v>44158</v>
      </c>
      <c r="F13171" s="55" t="s">
        <v>4651</v>
      </c>
      <c r="G13171" s="55" t="s">
        <v>44159</v>
      </c>
      <c r="H13171" s="55">
        <v>0</v>
      </c>
    </row>
    <row r="13172" spans="1:8" ht="12.5" customHeight="1">
      <c r="A13172" s="55">
        <v>20452</v>
      </c>
      <c r="B13172" s="55">
        <v>9</v>
      </c>
      <c r="C13172" s="55" t="s">
        <v>44160</v>
      </c>
      <c r="D13172" s="55" t="s">
        <v>4649</v>
      </c>
      <c r="E13172" s="55" t="s">
        <v>44161</v>
      </c>
      <c r="F13172" s="55" t="s">
        <v>4651</v>
      </c>
      <c r="G13172" s="55" t="s">
        <v>44162</v>
      </c>
      <c r="H13172" s="55">
        <v>0</v>
      </c>
    </row>
    <row r="13173" spans="1:8" ht="12.5" customHeight="1">
      <c r="A13173" s="55">
        <v>20615</v>
      </c>
      <c r="B13173" s="55">
        <v>9</v>
      </c>
      <c r="C13173" s="55" t="s">
        <v>44163</v>
      </c>
      <c r="D13173" s="55" t="s">
        <v>4649</v>
      </c>
      <c r="E13173" s="55" t="s">
        <v>44164</v>
      </c>
      <c r="F13173" s="55" t="s">
        <v>4651</v>
      </c>
      <c r="G13173" s="55" t="s">
        <v>44165</v>
      </c>
      <c r="H13173" s="55">
        <v>0</v>
      </c>
    </row>
    <row r="13174" spans="1:8" ht="12.5" customHeight="1">
      <c r="A13174" s="55">
        <v>21219</v>
      </c>
      <c r="B13174" s="55">
        <v>9</v>
      </c>
      <c r="C13174" s="55" t="s">
        <v>44166</v>
      </c>
      <c r="D13174" s="55" t="s">
        <v>4649</v>
      </c>
      <c r="E13174" s="55" t="s">
        <v>44167</v>
      </c>
      <c r="F13174" s="55" t="s">
        <v>4651</v>
      </c>
      <c r="G13174" s="55" t="s">
        <v>44168</v>
      </c>
      <c r="H13174" s="55">
        <v>0</v>
      </c>
    </row>
    <row r="13175" spans="1:8" ht="12.5" customHeight="1">
      <c r="A13175" s="55">
        <v>21403</v>
      </c>
      <c r="B13175" s="55">
        <v>9</v>
      </c>
      <c r="C13175" s="55" t="s">
        <v>44169</v>
      </c>
      <c r="D13175" s="55" t="s">
        <v>4649</v>
      </c>
      <c r="E13175" s="55" t="s">
        <v>44170</v>
      </c>
      <c r="F13175" s="55" t="s">
        <v>4651</v>
      </c>
      <c r="G13175" s="55" t="s">
        <v>44171</v>
      </c>
      <c r="H13175" s="55">
        <v>0</v>
      </c>
    </row>
    <row r="13176" spans="1:8" ht="12.5" customHeight="1">
      <c r="A13176" s="55">
        <v>21406</v>
      </c>
      <c r="B13176" s="55">
        <v>9</v>
      </c>
      <c r="C13176" s="55" t="s">
        <v>44172</v>
      </c>
      <c r="D13176" s="55" t="s">
        <v>4649</v>
      </c>
      <c r="E13176" s="55" t="s">
        <v>44173</v>
      </c>
      <c r="F13176" s="55" t="s">
        <v>4651</v>
      </c>
      <c r="G13176" s="55" t="s">
        <v>44174</v>
      </c>
      <c r="H13176" s="55">
        <v>0</v>
      </c>
    </row>
    <row r="13177" spans="1:8" ht="12.5" customHeight="1">
      <c r="A13177" s="55">
        <v>21557</v>
      </c>
      <c r="B13177" s="55">
        <v>9</v>
      </c>
      <c r="C13177" s="55" t="s">
        <v>44175</v>
      </c>
      <c r="D13177" s="55" t="s">
        <v>4649</v>
      </c>
      <c r="E13177" s="55" t="s">
        <v>44176</v>
      </c>
      <c r="F13177" s="55" t="s">
        <v>4651</v>
      </c>
      <c r="G13177" s="55" t="s">
        <v>44177</v>
      </c>
      <c r="H13177" s="55">
        <v>0</v>
      </c>
    </row>
    <row r="13178" spans="1:8" ht="12.5" customHeight="1">
      <c r="A13178" s="55">
        <v>21949</v>
      </c>
      <c r="B13178" s="55">
        <v>9</v>
      </c>
      <c r="C13178" s="55" t="s">
        <v>44178</v>
      </c>
      <c r="D13178" s="55" t="s">
        <v>4649</v>
      </c>
      <c r="E13178" s="55" t="s">
        <v>44179</v>
      </c>
      <c r="F13178" s="55" t="s">
        <v>4651</v>
      </c>
      <c r="G13178" s="55" t="s">
        <v>44180</v>
      </c>
      <c r="H13178" s="55">
        <v>0</v>
      </c>
    </row>
    <row r="13179" spans="1:8" ht="12.5" customHeight="1">
      <c r="A13179" s="55">
        <v>22005</v>
      </c>
      <c r="B13179" s="55">
        <v>9</v>
      </c>
      <c r="C13179" s="55" t="s">
        <v>44181</v>
      </c>
      <c r="D13179" s="55" t="s">
        <v>4649</v>
      </c>
      <c r="E13179" s="55" t="s">
        <v>44182</v>
      </c>
      <c r="F13179" s="55" t="s">
        <v>4651</v>
      </c>
      <c r="G13179" s="55" t="s">
        <v>44183</v>
      </c>
      <c r="H13179" s="55">
        <v>0</v>
      </c>
    </row>
    <row r="13180" spans="1:8" ht="12.5" customHeight="1">
      <c r="A13180" s="55">
        <v>22412</v>
      </c>
      <c r="B13180" s="55">
        <v>9</v>
      </c>
      <c r="C13180" s="55" t="s">
        <v>44184</v>
      </c>
      <c r="D13180" s="55" t="s">
        <v>4649</v>
      </c>
      <c r="E13180" s="55" t="s">
        <v>44185</v>
      </c>
      <c r="F13180" s="55" t="s">
        <v>4651</v>
      </c>
      <c r="G13180" s="55" t="s">
        <v>44186</v>
      </c>
      <c r="H13180" s="55">
        <v>0</v>
      </c>
    </row>
    <row r="13181" spans="1:8" ht="12.5" customHeight="1">
      <c r="A13181" s="55">
        <v>23435</v>
      </c>
      <c r="B13181" s="55">
        <v>9</v>
      </c>
      <c r="C13181" s="55" t="s">
        <v>44187</v>
      </c>
      <c r="D13181" s="55" t="s">
        <v>4649</v>
      </c>
      <c r="E13181" s="55" t="s">
        <v>44188</v>
      </c>
      <c r="F13181" s="55" t="s">
        <v>4651</v>
      </c>
      <c r="G13181" s="55" t="s">
        <v>44189</v>
      </c>
      <c r="H13181" s="55">
        <v>0</v>
      </c>
    </row>
    <row r="13182" spans="1:8" ht="12.5" customHeight="1">
      <c r="A13182" s="55">
        <v>23651</v>
      </c>
      <c r="B13182" s="55">
        <v>9</v>
      </c>
      <c r="C13182" s="55" t="s">
        <v>44190</v>
      </c>
      <c r="D13182" s="55" t="s">
        <v>4649</v>
      </c>
      <c r="E13182" s="55" t="s">
        <v>44191</v>
      </c>
      <c r="F13182" s="55" t="s">
        <v>4651</v>
      </c>
      <c r="G13182" s="55" t="s">
        <v>44192</v>
      </c>
      <c r="H13182" s="55">
        <v>0</v>
      </c>
    </row>
    <row r="13183" spans="1:8" ht="12.5" customHeight="1">
      <c r="A13183" s="55">
        <v>24006</v>
      </c>
      <c r="B13183" s="55">
        <v>9</v>
      </c>
      <c r="C13183" s="55" t="s">
        <v>44193</v>
      </c>
      <c r="D13183" s="55" t="s">
        <v>4649</v>
      </c>
      <c r="E13183" s="55" t="s">
        <v>44194</v>
      </c>
      <c r="F13183" s="55" t="s">
        <v>4651</v>
      </c>
      <c r="G13183" s="55" t="s">
        <v>44195</v>
      </c>
      <c r="H13183" s="55">
        <v>0</v>
      </c>
    </row>
    <row r="13184" spans="1:8" ht="12.5" customHeight="1">
      <c r="A13184" s="55">
        <v>24165</v>
      </c>
      <c r="B13184" s="55">
        <v>9</v>
      </c>
      <c r="C13184" s="55" t="s">
        <v>44196</v>
      </c>
      <c r="D13184" s="55" t="s">
        <v>4649</v>
      </c>
      <c r="E13184" s="55" t="s">
        <v>44197</v>
      </c>
      <c r="F13184" s="55" t="s">
        <v>4651</v>
      </c>
      <c r="G13184" s="55" t="s">
        <v>44198</v>
      </c>
      <c r="H13184" s="55">
        <v>0</v>
      </c>
    </row>
    <row r="13185" spans="1:8" ht="12.5" customHeight="1">
      <c r="A13185" s="55">
        <v>24361</v>
      </c>
      <c r="B13185" s="55">
        <v>9</v>
      </c>
      <c r="C13185" s="55" t="s">
        <v>44199</v>
      </c>
      <c r="D13185" s="55" t="s">
        <v>4649</v>
      </c>
      <c r="E13185" s="55" t="s">
        <v>44200</v>
      </c>
      <c r="F13185" s="55" t="s">
        <v>4651</v>
      </c>
      <c r="G13185" s="55" t="s">
        <v>44201</v>
      </c>
      <c r="H13185" s="55">
        <v>0</v>
      </c>
    </row>
    <row r="13186" spans="1:8" ht="12.5" customHeight="1">
      <c r="A13186" s="55">
        <v>24362</v>
      </c>
      <c r="B13186" s="55">
        <v>9</v>
      </c>
      <c r="C13186" s="55" t="s">
        <v>44202</v>
      </c>
      <c r="D13186" s="55" t="s">
        <v>4649</v>
      </c>
      <c r="E13186" s="55" t="s">
        <v>44203</v>
      </c>
      <c r="F13186" s="55" t="s">
        <v>4651</v>
      </c>
      <c r="G13186" s="55" t="s">
        <v>44204</v>
      </c>
      <c r="H13186" s="55">
        <v>0</v>
      </c>
    </row>
    <row r="13187" spans="1:8" ht="12.5" customHeight="1">
      <c r="A13187" s="55">
        <v>24365</v>
      </c>
      <c r="B13187" s="55">
        <v>9</v>
      </c>
      <c r="C13187" s="55" t="s">
        <v>44205</v>
      </c>
      <c r="D13187" s="55" t="s">
        <v>4649</v>
      </c>
      <c r="E13187" s="55" t="s">
        <v>44206</v>
      </c>
      <c r="F13187" s="55" t="s">
        <v>4651</v>
      </c>
      <c r="G13187" s="55" t="s">
        <v>44207</v>
      </c>
      <c r="H13187" s="55">
        <v>0</v>
      </c>
    </row>
    <row r="13188" spans="1:8" ht="12.5" customHeight="1">
      <c r="A13188" s="55">
        <v>24369</v>
      </c>
      <c r="B13188" s="55">
        <v>9</v>
      </c>
      <c r="C13188" s="55" t="s">
        <v>44208</v>
      </c>
      <c r="D13188" s="55" t="s">
        <v>4649</v>
      </c>
      <c r="E13188" s="55" t="s">
        <v>44209</v>
      </c>
      <c r="F13188" s="55" t="s">
        <v>4651</v>
      </c>
      <c r="G13188" s="55" t="s">
        <v>44210</v>
      </c>
      <c r="H13188" s="55">
        <v>0</v>
      </c>
    </row>
    <row r="13189" spans="1:8" ht="12.5" customHeight="1">
      <c r="A13189" s="55">
        <v>24476</v>
      </c>
      <c r="B13189" s="55">
        <v>9</v>
      </c>
      <c r="C13189" s="55" t="s">
        <v>44211</v>
      </c>
      <c r="D13189" s="55" t="s">
        <v>4649</v>
      </c>
      <c r="E13189" s="55" t="s">
        <v>44212</v>
      </c>
      <c r="F13189" s="55" t="s">
        <v>4651</v>
      </c>
      <c r="G13189" s="55" t="s">
        <v>44213</v>
      </c>
      <c r="H13189" s="55">
        <v>0</v>
      </c>
    </row>
    <row r="13190" spans="1:8" ht="12.5" customHeight="1">
      <c r="A13190" s="55">
        <v>24485</v>
      </c>
      <c r="B13190" s="55">
        <v>9</v>
      </c>
      <c r="C13190" s="55" t="s">
        <v>44214</v>
      </c>
      <c r="D13190" s="55" t="s">
        <v>4649</v>
      </c>
      <c r="E13190" s="55" t="s">
        <v>44215</v>
      </c>
      <c r="F13190" s="55" t="s">
        <v>4651</v>
      </c>
      <c r="G13190" s="55" t="s">
        <v>44216</v>
      </c>
      <c r="H13190" s="55">
        <v>0</v>
      </c>
    </row>
    <row r="13191" spans="1:8" ht="12.5" customHeight="1">
      <c r="A13191" s="55">
        <v>24506</v>
      </c>
      <c r="B13191" s="55">
        <v>9</v>
      </c>
      <c r="C13191" s="55" t="s">
        <v>44217</v>
      </c>
      <c r="D13191" s="55" t="s">
        <v>4649</v>
      </c>
      <c r="E13191" s="55" t="s">
        <v>44218</v>
      </c>
      <c r="F13191" s="55" t="s">
        <v>4651</v>
      </c>
      <c r="G13191" s="55" t="s">
        <v>44219</v>
      </c>
      <c r="H13191" s="55">
        <v>0</v>
      </c>
    </row>
    <row r="13192" spans="1:8" ht="12.5" customHeight="1">
      <c r="A13192" s="55">
        <v>24902</v>
      </c>
      <c r="B13192" s="55">
        <v>9</v>
      </c>
      <c r="C13192" s="55" t="s">
        <v>44220</v>
      </c>
      <c r="D13192" s="55" t="s">
        <v>4649</v>
      </c>
      <c r="E13192" s="55" t="s">
        <v>44221</v>
      </c>
      <c r="F13192" s="55" t="s">
        <v>4651</v>
      </c>
      <c r="G13192" s="55" t="s">
        <v>44222</v>
      </c>
      <c r="H13192" s="55">
        <v>0</v>
      </c>
    </row>
    <row r="13193" spans="1:8" ht="12.5" customHeight="1">
      <c r="A13193" s="55">
        <v>25126</v>
      </c>
      <c r="B13193" s="55">
        <v>9</v>
      </c>
      <c r="C13193" s="55" t="s">
        <v>44223</v>
      </c>
      <c r="D13193" s="55" t="s">
        <v>4649</v>
      </c>
      <c r="E13193" s="55" t="s">
        <v>44224</v>
      </c>
      <c r="F13193" s="55" t="s">
        <v>4651</v>
      </c>
      <c r="G13193" s="55" t="s">
        <v>44225</v>
      </c>
      <c r="H13193" s="55">
        <v>0</v>
      </c>
    </row>
    <row r="13194" spans="1:8" ht="12.5" customHeight="1">
      <c r="A13194" s="55">
        <v>25269</v>
      </c>
      <c r="B13194" s="55">
        <v>9</v>
      </c>
      <c r="C13194" s="55" t="s">
        <v>44226</v>
      </c>
      <c r="D13194" s="55" t="s">
        <v>4649</v>
      </c>
      <c r="E13194" s="55" t="s">
        <v>44227</v>
      </c>
      <c r="F13194" s="55" t="s">
        <v>4651</v>
      </c>
      <c r="G13194" s="55" t="s">
        <v>44228</v>
      </c>
      <c r="H13194" s="55">
        <v>0</v>
      </c>
    </row>
    <row r="13195" spans="1:8" ht="12.5" customHeight="1">
      <c r="A13195" s="55">
        <v>25711</v>
      </c>
      <c r="B13195" s="55">
        <v>9</v>
      </c>
      <c r="C13195" s="55" t="s">
        <v>44229</v>
      </c>
      <c r="D13195" s="55" t="s">
        <v>4649</v>
      </c>
      <c r="E13195" s="55" t="s">
        <v>44230</v>
      </c>
      <c r="F13195" s="55" t="s">
        <v>4651</v>
      </c>
      <c r="G13195" s="55" t="s">
        <v>44231</v>
      </c>
      <c r="H13195" s="55">
        <v>0</v>
      </c>
    </row>
    <row r="13196" spans="1:8" ht="12.5" customHeight="1">
      <c r="A13196" s="55">
        <v>25815</v>
      </c>
      <c r="B13196" s="55">
        <v>9</v>
      </c>
      <c r="C13196" s="55" t="s">
        <v>44232</v>
      </c>
      <c r="D13196" s="55" t="s">
        <v>4649</v>
      </c>
      <c r="E13196" s="55" t="s">
        <v>44233</v>
      </c>
      <c r="F13196" s="55" t="s">
        <v>4651</v>
      </c>
      <c r="G13196" s="55" t="s">
        <v>44234</v>
      </c>
      <c r="H13196" s="55">
        <v>0</v>
      </c>
    </row>
    <row r="13197" spans="1:8" ht="12.5" customHeight="1">
      <c r="A13197" s="55">
        <v>26131</v>
      </c>
      <c r="B13197" s="55">
        <v>9</v>
      </c>
      <c r="C13197" s="55" t="s">
        <v>44235</v>
      </c>
      <c r="D13197" s="55" t="s">
        <v>4649</v>
      </c>
      <c r="E13197" s="55" t="s">
        <v>44236</v>
      </c>
      <c r="F13197" s="55" t="s">
        <v>4651</v>
      </c>
      <c r="G13197" s="55" t="s">
        <v>44237</v>
      </c>
      <c r="H13197" s="55">
        <v>0</v>
      </c>
    </row>
    <row r="13198" spans="1:8" ht="12.5" customHeight="1">
      <c r="A13198" s="55">
        <v>26161</v>
      </c>
      <c r="B13198" s="55">
        <v>9</v>
      </c>
      <c r="C13198" s="55" t="s">
        <v>44238</v>
      </c>
      <c r="D13198" s="55" t="s">
        <v>4649</v>
      </c>
      <c r="E13198" s="55" t="s">
        <v>44239</v>
      </c>
      <c r="F13198" s="55" t="s">
        <v>4651</v>
      </c>
      <c r="G13198" s="55" t="s">
        <v>44240</v>
      </c>
      <c r="H13198" s="55">
        <v>0</v>
      </c>
    </row>
    <row r="13199" spans="1:8" ht="12.5" customHeight="1">
      <c r="A13199" s="55">
        <v>26745</v>
      </c>
      <c r="B13199" s="55">
        <v>9</v>
      </c>
      <c r="C13199" s="55" t="s">
        <v>44241</v>
      </c>
      <c r="D13199" s="55" t="s">
        <v>4649</v>
      </c>
      <c r="E13199" s="55" t="s">
        <v>44242</v>
      </c>
      <c r="F13199" s="55" t="s">
        <v>4651</v>
      </c>
      <c r="G13199" s="55" t="s">
        <v>44243</v>
      </c>
      <c r="H13199" s="55">
        <v>0</v>
      </c>
    </row>
    <row r="13200" spans="1:8" ht="12.5" customHeight="1">
      <c r="A13200" s="55">
        <v>26967</v>
      </c>
      <c r="B13200" s="55">
        <v>9</v>
      </c>
      <c r="C13200" s="55" t="s">
        <v>44244</v>
      </c>
      <c r="D13200" s="55" t="s">
        <v>4649</v>
      </c>
      <c r="E13200" s="55" t="s">
        <v>44245</v>
      </c>
      <c r="F13200" s="55" t="s">
        <v>4651</v>
      </c>
      <c r="G13200" s="55" t="s">
        <v>44246</v>
      </c>
      <c r="H13200" s="55">
        <v>0</v>
      </c>
    </row>
    <row r="13201" spans="1:8" ht="12.5" customHeight="1">
      <c r="A13201" s="55">
        <v>27594</v>
      </c>
      <c r="B13201" s="55">
        <v>9</v>
      </c>
      <c r="C13201" s="55" t="s">
        <v>44247</v>
      </c>
      <c r="D13201" s="55" t="s">
        <v>4649</v>
      </c>
      <c r="E13201" s="55" t="s">
        <v>44248</v>
      </c>
      <c r="F13201" s="55" t="s">
        <v>4651</v>
      </c>
      <c r="G13201" s="55" t="s">
        <v>44249</v>
      </c>
      <c r="H13201" s="55">
        <v>0</v>
      </c>
    </row>
    <row r="13202" spans="1:8" ht="12.5" customHeight="1">
      <c r="A13202" s="55">
        <v>27701</v>
      </c>
      <c r="B13202" s="55">
        <v>9</v>
      </c>
      <c r="C13202" s="55" t="s">
        <v>44250</v>
      </c>
      <c r="D13202" s="55" t="s">
        <v>4649</v>
      </c>
      <c r="E13202" s="55" t="s">
        <v>44251</v>
      </c>
      <c r="F13202" s="55" t="s">
        <v>4651</v>
      </c>
      <c r="G13202" s="55" t="s">
        <v>44252</v>
      </c>
      <c r="H13202" s="55">
        <v>0</v>
      </c>
    </row>
    <row r="13203" spans="1:8" ht="12.5" customHeight="1">
      <c r="A13203" s="55">
        <v>27972</v>
      </c>
      <c r="B13203" s="55">
        <v>9</v>
      </c>
      <c r="C13203" s="55" t="s">
        <v>44253</v>
      </c>
      <c r="D13203" s="55" t="s">
        <v>4649</v>
      </c>
      <c r="E13203" s="55" t="s">
        <v>44254</v>
      </c>
      <c r="F13203" s="55" t="s">
        <v>4651</v>
      </c>
      <c r="G13203" s="55" t="s">
        <v>44255</v>
      </c>
      <c r="H13203" s="55">
        <v>0</v>
      </c>
    </row>
    <row r="13204" spans="1:8" ht="12.5" customHeight="1">
      <c r="A13204" s="55">
        <v>28202</v>
      </c>
      <c r="B13204" s="55">
        <v>9</v>
      </c>
      <c r="C13204" s="55" t="s">
        <v>44256</v>
      </c>
      <c r="D13204" s="55" t="s">
        <v>4649</v>
      </c>
      <c r="E13204" s="55" t="s">
        <v>44257</v>
      </c>
      <c r="F13204" s="55" t="s">
        <v>4651</v>
      </c>
      <c r="G13204" s="55" t="s">
        <v>44258</v>
      </c>
      <c r="H13204" s="55">
        <v>0</v>
      </c>
    </row>
    <row r="13205" spans="1:8" ht="12.5" customHeight="1">
      <c r="A13205" s="55">
        <v>28310</v>
      </c>
      <c r="B13205" s="55">
        <v>9</v>
      </c>
      <c r="C13205" s="55" t="s">
        <v>44259</v>
      </c>
      <c r="D13205" s="55" t="s">
        <v>4649</v>
      </c>
      <c r="E13205" s="55" t="s">
        <v>44260</v>
      </c>
      <c r="F13205" s="55" t="s">
        <v>4651</v>
      </c>
      <c r="G13205" s="55" t="s">
        <v>44261</v>
      </c>
      <c r="H13205" s="55">
        <v>0</v>
      </c>
    </row>
    <row r="13206" spans="1:8" ht="12.5" customHeight="1">
      <c r="A13206" s="55">
        <v>28322</v>
      </c>
      <c r="B13206" s="55">
        <v>9</v>
      </c>
      <c r="C13206" s="55" t="s">
        <v>44262</v>
      </c>
      <c r="D13206" s="55" t="s">
        <v>4649</v>
      </c>
      <c r="E13206" s="55" t="s">
        <v>44263</v>
      </c>
      <c r="F13206" s="55" t="s">
        <v>4651</v>
      </c>
      <c r="G13206" s="55" t="s">
        <v>44264</v>
      </c>
      <c r="H13206" s="55">
        <v>0</v>
      </c>
    </row>
    <row r="13207" spans="1:8" ht="12.5" customHeight="1">
      <c r="A13207" s="55">
        <v>28946</v>
      </c>
      <c r="B13207" s="55">
        <v>9</v>
      </c>
      <c r="C13207" s="55" t="s">
        <v>44265</v>
      </c>
      <c r="D13207" s="55" t="s">
        <v>4649</v>
      </c>
      <c r="E13207" s="55" t="s">
        <v>44266</v>
      </c>
      <c r="F13207" s="55" t="s">
        <v>4651</v>
      </c>
      <c r="G13207" s="55" t="s">
        <v>44267</v>
      </c>
      <c r="H13207" s="55">
        <v>0</v>
      </c>
    </row>
    <row r="13208" spans="1:8" ht="12.5" customHeight="1">
      <c r="A13208" s="55">
        <v>28953</v>
      </c>
      <c r="B13208" s="55">
        <v>9</v>
      </c>
      <c r="C13208" s="55" t="s">
        <v>44268</v>
      </c>
      <c r="D13208" s="55" t="s">
        <v>4649</v>
      </c>
      <c r="E13208" s="55" t="s">
        <v>44269</v>
      </c>
      <c r="F13208" s="55" t="s">
        <v>4651</v>
      </c>
      <c r="G13208" s="55" t="s">
        <v>44270</v>
      </c>
      <c r="H13208" s="55">
        <v>0</v>
      </c>
    </row>
    <row r="13209" spans="1:8" ht="12.5" customHeight="1">
      <c r="A13209" s="55">
        <v>28955</v>
      </c>
      <c r="B13209" s="55">
        <v>9</v>
      </c>
      <c r="C13209" s="55" t="s">
        <v>44271</v>
      </c>
      <c r="D13209" s="55" t="s">
        <v>4649</v>
      </c>
      <c r="E13209" s="55" t="s">
        <v>44272</v>
      </c>
      <c r="F13209" s="55" t="s">
        <v>4651</v>
      </c>
      <c r="G13209" s="55" t="s">
        <v>44273</v>
      </c>
      <c r="H13209" s="55">
        <v>0</v>
      </c>
    </row>
    <row r="13210" spans="1:8" ht="12.5" customHeight="1">
      <c r="A13210" s="55">
        <v>28960</v>
      </c>
      <c r="B13210" s="55">
        <v>9</v>
      </c>
      <c r="C13210" s="55" t="s">
        <v>44274</v>
      </c>
      <c r="D13210" s="55" t="s">
        <v>4649</v>
      </c>
      <c r="E13210" s="55" t="s">
        <v>44275</v>
      </c>
      <c r="F13210" s="55" t="s">
        <v>4651</v>
      </c>
      <c r="G13210" s="55" t="s">
        <v>44276</v>
      </c>
      <c r="H13210" s="55">
        <v>0</v>
      </c>
    </row>
    <row r="13211" spans="1:8" ht="12.5" customHeight="1">
      <c r="A13211" s="55">
        <v>29081</v>
      </c>
      <c r="B13211" s="55">
        <v>9</v>
      </c>
      <c r="C13211" s="55" t="s">
        <v>44277</v>
      </c>
      <c r="D13211" s="55" t="s">
        <v>4649</v>
      </c>
      <c r="E13211" s="55" t="s">
        <v>44278</v>
      </c>
      <c r="F13211" s="55" t="s">
        <v>4651</v>
      </c>
      <c r="G13211" s="55" t="s">
        <v>44279</v>
      </c>
      <c r="H13211" s="55">
        <v>0</v>
      </c>
    </row>
    <row r="13212" spans="1:8" ht="12.5" customHeight="1">
      <c r="A13212" s="55">
        <v>29460</v>
      </c>
      <c r="B13212" s="55">
        <v>9</v>
      </c>
      <c r="C13212" s="55" t="s">
        <v>44280</v>
      </c>
      <c r="D13212" s="55" t="s">
        <v>4649</v>
      </c>
      <c r="E13212" s="55" t="s">
        <v>44281</v>
      </c>
      <c r="F13212" s="55" t="s">
        <v>4651</v>
      </c>
      <c r="G13212" s="55" t="s">
        <v>44282</v>
      </c>
      <c r="H13212" s="55">
        <v>0</v>
      </c>
    </row>
    <row r="13213" spans="1:8" ht="12.5" customHeight="1">
      <c r="A13213" s="55">
        <v>11102</v>
      </c>
      <c r="B13213" s="55">
        <v>9</v>
      </c>
      <c r="C13213" s="55" t="s">
        <v>44283</v>
      </c>
      <c r="D13213" s="55" t="s">
        <v>4649</v>
      </c>
      <c r="E13213" s="55" t="s">
        <v>44284</v>
      </c>
      <c r="F13213" s="55" t="s">
        <v>4651</v>
      </c>
      <c r="G13213" s="55" t="s">
        <v>44285</v>
      </c>
      <c r="H13213" s="55">
        <v>0</v>
      </c>
    </row>
    <row r="13214" spans="1:8" ht="12.5" customHeight="1">
      <c r="A13214" s="55">
        <v>11122</v>
      </c>
      <c r="B13214" s="55">
        <v>9</v>
      </c>
      <c r="C13214" s="55" t="s">
        <v>44286</v>
      </c>
      <c r="D13214" s="55" t="s">
        <v>4649</v>
      </c>
      <c r="E13214" s="55" t="s">
        <v>44287</v>
      </c>
      <c r="F13214" s="55" t="s">
        <v>4651</v>
      </c>
      <c r="G13214" s="55" t="s">
        <v>44288</v>
      </c>
      <c r="H13214" s="55">
        <v>0</v>
      </c>
    </row>
    <row r="13215" spans="1:8" ht="12.5" customHeight="1">
      <c r="A13215" s="55">
        <v>11908</v>
      </c>
      <c r="B13215" s="55">
        <v>9</v>
      </c>
      <c r="C13215" s="55" t="s">
        <v>44289</v>
      </c>
      <c r="D13215" s="55" t="s">
        <v>4649</v>
      </c>
      <c r="E13215" s="55" t="s">
        <v>44290</v>
      </c>
      <c r="F13215" s="55" t="s">
        <v>4651</v>
      </c>
      <c r="G13215" s="55" t="s">
        <v>44291</v>
      </c>
      <c r="H13215" s="55">
        <v>0</v>
      </c>
    </row>
    <row r="13216" spans="1:8" ht="12.5" customHeight="1">
      <c r="A13216" s="55">
        <v>12000</v>
      </c>
      <c r="B13216" s="55">
        <v>9</v>
      </c>
      <c r="C13216" s="55" t="s">
        <v>44292</v>
      </c>
      <c r="D13216" s="55" t="s">
        <v>4649</v>
      </c>
      <c r="E13216" s="55" t="s">
        <v>44293</v>
      </c>
      <c r="F13216" s="55" t="s">
        <v>4651</v>
      </c>
      <c r="G13216" s="55" t="s">
        <v>44294</v>
      </c>
      <c r="H13216" s="55">
        <v>0</v>
      </c>
    </row>
    <row r="13217" spans="1:8" ht="12.5" customHeight="1">
      <c r="A13217" s="55">
        <v>12003</v>
      </c>
      <c r="B13217" s="55">
        <v>9</v>
      </c>
      <c r="C13217" s="55" t="s">
        <v>44295</v>
      </c>
      <c r="D13217" s="55" t="s">
        <v>4649</v>
      </c>
      <c r="E13217" s="55" t="s">
        <v>44296</v>
      </c>
      <c r="F13217" s="55" t="s">
        <v>4651</v>
      </c>
      <c r="G13217" s="55" t="s">
        <v>44297</v>
      </c>
      <c r="H13217" s="55">
        <v>0</v>
      </c>
    </row>
    <row r="13218" spans="1:8" ht="12.5" customHeight="1">
      <c r="A13218" s="55">
        <v>12240</v>
      </c>
      <c r="B13218" s="55">
        <v>9</v>
      </c>
      <c r="C13218" s="55" t="s">
        <v>44298</v>
      </c>
      <c r="D13218" s="55" t="s">
        <v>4649</v>
      </c>
      <c r="E13218" s="55" t="s">
        <v>44299</v>
      </c>
      <c r="F13218" s="55" t="s">
        <v>4651</v>
      </c>
      <c r="G13218" s="55" t="s">
        <v>44300</v>
      </c>
      <c r="H13218" s="55">
        <v>0</v>
      </c>
    </row>
    <row r="13219" spans="1:8" ht="12.5" customHeight="1">
      <c r="A13219" s="55">
        <v>12343</v>
      </c>
      <c r="B13219" s="55">
        <v>9</v>
      </c>
      <c r="C13219" s="55" t="s">
        <v>44301</v>
      </c>
      <c r="D13219" s="55" t="s">
        <v>4649</v>
      </c>
      <c r="E13219" s="55" t="s">
        <v>44302</v>
      </c>
      <c r="F13219" s="55" t="s">
        <v>4651</v>
      </c>
      <c r="G13219" s="55" t="s">
        <v>44303</v>
      </c>
      <c r="H13219" s="55">
        <v>0</v>
      </c>
    </row>
    <row r="13220" spans="1:8" ht="12.5" customHeight="1">
      <c r="A13220" s="55">
        <v>13002</v>
      </c>
      <c r="B13220" s="55">
        <v>9</v>
      </c>
      <c r="C13220" s="55" t="s">
        <v>44304</v>
      </c>
      <c r="D13220" s="55" t="s">
        <v>4649</v>
      </c>
      <c r="E13220" s="55" t="s">
        <v>44305</v>
      </c>
      <c r="F13220" s="55" t="s">
        <v>4651</v>
      </c>
      <c r="G13220" s="55" t="s">
        <v>44306</v>
      </c>
      <c r="H13220" s="55">
        <v>0</v>
      </c>
    </row>
    <row r="13221" spans="1:8" ht="12.5" customHeight="1">
      <c r="A13221" s="55">
        <v>13109</v>
      </c>
      <c r="B13221" s="55">
        <v>9</v>
      </c>
      <c r="C13221" s="55" t="s">
        <v>44307</v>
      </c>
      <c r="D13221" s="55" t="s">
        <v>4649</v>
      </c>
      <c r="E13221" s="55" t="s">
        <v>44308</v>
      </c>
      <c r="F13221" s="55" t="s">
        <v>4651</v>
      </c>
      <c r="G13221" s="55" t="s">
        <v>44309</v>
      </c>
      <c r="H13221" s="55">
        <v>0</v>
      </c>
    </row>
    <row r="13222" spans="1:8" ht="12.5" customHeight="1">
      <c r="A13222" s="55">
        <v>13117</v>
      </c>
      <c r="B13222" s="55">
        <v>9</v>
      </c>
      <c r="C13222" s="55" t="s">
        <v>44310</v>
      </c>
      <c r="D13222" s="55" t="s">
        <v>4649</v>
      </c>
      <c r="E13222" s="55" t="s">
        <v>44311</v>
      </c>
      <c r="F13222" s="55" t="s">
        <v>4651</v>
      </c>
      <c r="G13222" s="55" t="s">
        <v>44312</v>
      </c>
      <c r="H13222" s="55">
        <v>0</v>
      </c>
    </row>
    <row r="13223" spans="1:8" ht="12.5" customHeight="1">
      <c r="A13223" s="55">
        <v>13131</v>
      </c>
      <c r="B13223" s="55">
        <v>9</v>
      </c>
      <c r="C13223" s="55" t="s">
        <v>44313</v>
      </c>
      <c r="D13223" s="55" t="s">
        <v>4649</v>
      </c>
      <c r="E13223" s="55" t="s">
        <v>44314</v>
      </c>
      <c r="F13223" s="55" t="s">
        <v>4651</v>
      </c>
      <c r="G13223" s="55" t="s">
        <v>44315</v>
      </c>
      <c r="H13223" s="55">
        <v>0</v>
      </c>
    </row>
    <row r="13224" spans="1:8" ht="12.5" customHeight="1">
      <c r="A13224" s="55">
        <v>13625</v>
      </c>
      <c r="B13224" s="55">
        <v>9</v>
      </c>
      <c r="C13224" s="55" t="s">
        <v>44316</v>
      </c>
      <c r="D13224" s="55" t="s">
        <v>4649</v>
      </c>
      <c r="E13224" s="55" t="s">
        <v>44317</v>
      </c>
      <c r="F13224" s="55" t="s">
        <v>4651</v>
      </c>
      <c r="G13224" s="55" t="s">
        <v>44318</v>
      </c>
      <c r="H13224" s="55">
        <v>0</v>
      </c>
    </row>
    <row r="13225" spans="1:8" ht="12.5" customHeight="1">
      <c r="A13225" s="55">
        <v>13647</v>
      </c>
      <c r="B13225" s="55">
        <v>9</v>
      </c>
      <c r="C13225" s="55" t="s">
        <v>44319</v>
      </c>
      <c r="D13225" s="55" t="s">
        <v>4649</v>
      </c>
      <c r="E13225" s="55" t="s">
        <v>44320</v>
      </c>
      <c r="F13225" s="55" t="s">
        <v>4651</v>
      </c>
      <c r="G13225" s="55" t="s">
        <v>44321</v>
      </c>
      <c r="H13225" s="55">
        <v>0</v>
      </c>
    </row>
    <row r="13226" spans="1:8" ht="12.5" customHeight="1">
      <c r="A13226" s="55">
        <v>13995</v>
      </c>
      <c r="B13226" s="55">
        <v>9</v>
      </c>
      <c r="C13226" s="55" t="s">
        <v>44322</v>
      </c>
      <c r="D13226" s="55" t="s">
        <v>4649</v>
      </c>
      <c r="E13226" s="55" t="s">
        <v>44323</v>
      </c>
      <c r="F13226" s="55" t="s">
        <v>4651</v>
      </c>
      <c r="G13226" s="55" t="s">
        <v>44324</v>
      </c>
      <c r="H13226" s="55">
        <v>0</v>
      </c>
    </row>
    <row r="13227" spans="1:8" ht="12.5" customHeight="1">
      <c r="A13227" s="55">
        <v>14011</v>
      </c>
      <c r="B13227" s="55">
        <v>9</v>
      </c>
      <c r="C13227" s="55" t="s">
        <v>44325</v>
      </c>
      <c r="D13227" s="55" t="s">
        <v>4649</v>
      </c>
      <c r="E13227" s="55" t="s">
        <v>44326</v>
      </c>
      <c r="F13227" s="55" t="s">
        <v>4651</v>
      </c>
      <c r="G13227" s="55" t="s">
        <v>44327</v>
      </c>
      <c r="H13227" s="55">
        <v>0</v>
      </c>
    </row>
    <row r="13228" spans="1:8" ht="12.5" customHeight="1">
      <c r="A13228" s="55">
        <v>14031</v>
      </c>
      <c r="B13228" s="55">
        <v>9</v>
      </c>
      <c r="C13228" s="55" t="s">
        <v>44328</v>
      </c>
      <c r="D13228" s="55" t="s">
        <v>4649</v>
      </c>
      <c r="E13228" s="55" t="s">
        <v>44329</v>
      </c>
      <c r="F13228" s="55" t="s">
        <v>4651</v>
      </c>
      <c r="G13228" s="55" t="s">
        <v>44330</v>
      </c>
      <c r="H13228" s="55">
        <v>0</v>
      </c>
    </row>
    <row r="13229" spans="1:8" ht="12.5" customHeight="1">
      <c r="A13229" s="55">
        <v>14124</v>
      </c>
      <c r="B13229" s="55">
        <v>9</v>
      </c>
      <c r="C13229" s="55" t="s">
        <v>44331</v>
      </c>
      <c r="D13229" s="55" t="s">
        <v>4649</v>
      </c>
      <c r="E13229" s="55" t="s">
        <v>44332</v>
      </c>
      <c r="F13229" s="55" t="s">
        <v>4651</v>
      </c>
      <c r="G13229" s="55" t="s">
        <v>44333</v>
      </c>
      <c r="H13229" s="55">
        <v>0</v>
      </c>
    </row>
    <row r="13230" spans="1:8" ht="12.5" customHeight="1">
      <c r="A13230" s="55">
        <v>14231</v>
      </c>
      <c r="B13230" s="55">
        <v>9</v>
      </c>
      <c r="C13230" s="55" t="s">
        <v>44334</v>
      </c>
      <c r="D13230" s="55" t="s">
        <v>4649</v>
      </c>
      <c r="E13230" s="55" t="s">
        <v>44335</v>
      </c>
      <c r="F13230" s="55" t="s">
        <v>4651</v>
      </c>
      <c r="G13230" s="55" t="s">
        <v>44336</v>
      </c>
      <c r="H13230" s="55">
        <v>0</v>
      </c>
    </row>
    <row r="13231" spans="1:8" ht="12.5" customHeight="1">
      <c r="A13231" s="55">
        <v>15126</v>
      </c>
      <c r="B13231" s="55">
        <v>9</v>
      </c>
      <c r="C13231" s="55" t="s">
        <v>44337</v>
      </c>
      <c r="D13231" s="55" t="s">
        <v>4649</v>
      </c>
      <c r="E13231" s="55" t="s">
        <v>44338</v>
      </c>
      <c r="F13231" s="55" t="s">
        <v>4651</v>
      </c>
      <c r="G13231" s="55" t="s">
        <v>44339</v>
      </c>
      <c r="H13231" s="55">
        <v>0</v>
      </c>
    </row>
    <row r="13232" spans="1:8" ht="12.5" customHeight="1">
      <c r="A13232" s="55">
        <v>15153</v>
      </c>
      <c r="B13232" s="55">
        <v>9</v>
      </c>
      <c r="C13232" s="55" t="s">
        <v>44340</v>
      </c>
      <c r="D13232" s="55" t="s">
        <v>4649</v>
      </c>
      <c r="E13232" s="55" t="s">
        <v>44341</v>
      </c>
      <c r="F13232" s="55" t="s">
        <v>4651</v>
      </c>
      <c r="G13232" s="55" t="s">
        <v>44342</v>
      </c>
      <c r="H13232" s="55">
        <v>0</v>
      </c>
    </row>
    <row r="13233" spans="1:8" ht="12.5" customHeight="1">
      <c r="A13233" s="55">
        <v>15640</v>
      </c>
      <c r="B13233" s="55">
        <v>9</v>
      </c>
      <c r="C13233" s="55" t="s">
        <v>44343</v>
      </c>
      <c r="D13233" s="55" t="s">
        <v>4649</v>
      </c>
      <c r="E13233" s="55" t="s">
        <v>44344</v>
      </c>
      <c r="F13233" s="55" t="s">
        <v>4651</v>
      </c>
      <c r="G13233" s="55" t="s">
        <v>44345</v>
      </c>
      <c r="H13233" s="55">
        <v>0</v>
      </c>
    </row>
    <row r="13234" spans="1:8" ht="12.5" customHeight="1">
      <c r="A13234" s="55">
        <v>15756</v>
      </c>
      <c r="B13234" s="55">
        <v>9</v>
      </c>
      <c r="C13234" s="55" t="s">
        <v>44346</v>
      </c>
      <c r="D13234" s="55" t="s">
        <v>4649</v>
      </c>
      <c r="E13234" s="55" t="s">
        <v>44347</v>
      </c>
      <c r="F13234" s="55" t="s">
        <v>4651</v>
      </c>
      <c r="G13234" s="55" t="s">
        <v>44348</v>
      </c>
      <c r="H13234" s="55">
        <v>0</v>
      </c>
    </row>
    <row r="13235" spans="1:8" ht="12.5" customHeight="1">
      <c r="A13235" s="55">
        <v>16703</v>
      </c>
      <c r="B13235" s="55">
        <v>9</v>
      </c>
      <c r="C13235" s="55" t="s">
        <v>44349</v>
      </c>
      <c r="D13235" s="55" t="s">
        <v>4649</v>
      </c>
      <c r="E13235" s="55" t="s">
        <v>44350</v>
      </c>
      <c r="F13235" s="55" t="s">
        <v>4651</v>
      </c>
      <c r="G13235" s="55" t="s">
        <v>44351</v>
      </c>
      <c r="H13235" s="55">
        <v>0</v>
      </c>
    </row>
    <row r="13236" spans="1:8" ht="12.5" customHeight="1">
      <c r="A13236" s="55">
        <v>16709</v>
      </c>
      <c r="B13236" s="55">
        <v>9</v>
      </c>
      <c r="C13236" s="55" t="s">
        <v>44352</v>
      </c>
      <c r="D13236" s="55" t="s">
        <v>4649</v>
      </c>
      <c r="E13236" s="55" t="s">
        <v>44353</v>
      </c>
      <c r="F13236" s="55" t="s">
        <v>4651</v>
      </c>
      <c r="G13236" s="55" t="s">
        <v>44354</v>
      </c>
      <c r="H13236" s="55">
        <v>0</v>
      </c>
    </row>
    <row r="13237" spans="1:8" ht="12.5" customHeight="1">
      <c r="A13237" s="55">
        <v>16738</v>
      </c>
      <c r="B13237" s="55">
        <v>9</v>
      </c>
      <c r="C13237" s="55" t="s">
        <v>44355</v>
      </c>
      <c r="D13237" s="55" t="s">
        <v>4649</v>
      </c>
      <c r="E13237" s="55" t="s">
        <v>44356</v>
      </c>
      <c r="F13237" s="55" t="s">
        <v>4651</v>
      </c>
      <c r="G13237" s="55" t="s">
        <v>44357</v>
      </c>
      <c r="H13237" s="55">
        <v>0</v>
      </c>
    </row>
    <row r="13238" spans="1:8" ht="12.5" customHeight="1">
      <c r="A13238" s="55">
        <v>16928</v>
      </c>
      <c r="B13238" s="55">
        <v>9</v>
      </c>
      <c r="C13238" s="55" t="s">
        <v>44358</v>
      </c>
      <c r="D13238" s="55" t="s">
        <v>4649</v>
      </c>
      <c r="E13238" s="55" t="s">
        <v>44359</v>
      </c>
      <c r="F13238" s="55" t="s">
        <v>4651</v>
      </c>
      <c r="G13238" s="55" t="s">
        <v>44360</v>
      </c>
      <c r="H13238" s="55">
        <v>0</v>
      </c>
    </row>
    <row r="13239" spans="1:8" ht="12.5" customHeight="1">
      <c r="A13239" s="55">
        <v>17060</v>
      </c>
      <c r="B13239" s="55">
        <v>9</v>
      </c>
      <c r="C13239" s="55" t="s">
        <v>44361</v>
      </c>
      <c r="D13239" s="55" t="s">
        <v>4649</v>
      </c>
      <c r="E13239" s="55" t="s">
        <v>44362</v>
      </c>
      <c r="F13239" s="55" t="s">
        <v>4651</v>
      </c>
      <c r="G13239" s="55" t="s">
        <v>44363</v>
      </c>
      <c r="H13239" s="55">
        <v>0</v>
      </c>
    </row>
    <row r="13240" spans="1:8" ht="12.5" customHeight="1">
      <c r="A13240" s="55">
        <v>17289</v>
      </c>
      <c r="B13240" s="55">
        <v>9</v>
      </c>
      <c r="C13240" s="55" t="s">
        <v>44364</v>
      </c>
      <c r="D13240" s="55" t="s">
        <v>4649</v>
      </c>
      <c r="E13240" s="55" t="s">
        <v>44365</v>
      </c>
      <c r="F13240" s="55" t="s">
        <v>4651</v>
      </c>
      <c r="G13240" s="55" t="s">
        <v>44366</v>
      </c>
      <c r="H13240" s="55">
        <v>0</v>
      </c>
    </row>
    <row r="13241" spans="1:8" ht="12.5" customHeight="1">
      <c r="A13241" s="55">
        <v>17910</v>
      </c>
      <c r="B13241" s="55">
        <v>9</v>
      </c>
      <c r="C13241" s="55" t="s">
        <v>44367</v>
      </c>
      <c r="D13241" s="55" t="s">
        <v>4649</v>
      </c>
      <c r="E13241" s="55" t="s">
        <v>44368</v>
      </c>
      <c r="F13241" s="55" t="s">
        <v>4651</v>
      </c>
      <c r="G13241" s="55" t="s">
        <v>44369</v>
      </c>
      <c r="H13241" s="55">
        <v>0</v>
      </c>
    </row>
    <row r="13242" spans="1:8" ht="12.5" customHeight="1">
      <c r="A13242" s="55">
        <v>18215</v>
      </c>
      <c r="B13242" s="55">
        <v>9</v>
      </c>
      <c r="C13242" s="55" t="s">
        <v>44370</v>
      </c>
      <c r="D13242" s="55" t="s">
        <v>4649</v>
      </c>
      <c r="E13242" s="55" t="s">
        <v>44371</v>
      </c>
      <c r="F13242" s="55" t="s">
        <v>4651</v>
      </c>
      <c r="G13242" s="55" t="s">
        <v>44372</v>
      </c>
      <c r="H13242" s="55">
        <v>0</v>
      </c>
    </row>
    <row r="13243" spans="1:8" ht="12.5" customHeight="1">
      <c r="A13243" s="55">
        <v>18247</v>
      </c>
      <c r="B13243" s="55">
        <v>9</v>
      </c>
      <c r="C13243" s="55" t="s">
        <v>44373</v>
      </c>
      <c r="D13243" s="55" t="s">
        <v>4649</v>
      </c>
      <c r="E13243" s="55" t="s">
        <v>44374</v>
      </c>
      <c r="F13243" s="55" t="s">
        <v>4651</v>
      </c>
      <c r="G13243" s="55" t="s">
        <v>44375</v>
      </c>
      <c r="H13243" s="55">
        <v>0</v>
      </c>
    </row>
    <row r="13244" spans="1:8" ht="12.5" customHeight="1">
      <c r="A13244" s="55">
        <v>18267</v>
      </c>
      <c r="B13244" s="55">
        <v>9</v>
      </c>
      <c r="C13244" s="55" t="s">
        <v>44376</v>
      </c>
      <c r="D13244" s="55" t="s">
        <v>4649</v>
      </c>
      <c r="E13244" s="55" t="s">
        <v>44377</v>
      </c>
      <c r="F13244" s="55" t="s">
        <v>4651</v>
      </c>
      <c r="G13244" s="55" t="s">
        <v>44378</v>
      </c>
      <c r="H13244" s="55">
        <v>0</v>
      </c>
    </row>
    <row r="13245" spans="1:8" ht="12.5" customHeight="1">
      <c r="A13245" s="55">
        <v>18300</v>
      </c>
      <c r="B13245" s="55">
        <v>9</v>
      </c>
      <c r="C13245" s="55" t="s">
        <v>44379</v>
      </c>
      <c r="D13245" s="55" t="s">
        <v>4649</v>
      </c>
      <c r="E13245" s="55" t="s">
        <v>44380</v>
      </c>
      <c r="F13245" s="55" t="s">
        <v>4651</v>
      </c>
      <c r="G13245" s="55" t="s">
        <v>44381</v>
      </c>
      <c r="H13245" s="55">
        <v>0</v>
      </c>
    </row>
    <row r="13246" spans="1:8" ht="12.5" customHeight="1">
      <c r="A13246" s="55">
        <v>18309</v>
      </c>
      <c r="B13246" s="55">
        <v>9</v>
      </c>
      <c r="C13246" s="55" t="s">
        <v>44382</v>
      </c>
      <c r="D13246" s="55" t="s">
        <v>4649</v>
      </c>
      <c r="E13246" s="55" t="s">
        <v>44383</v>
      </c>
      <c r="F13246" s="55" t="s">
        <v>4651</v>
      </c>
      <c r="G13246" s="55" t="s">
        <v>44384</v>
      </c>
      <c r="H13246" s="55">
        <v>0</v>
      </c>
    </row>
    <row r="13247" spans="1:8" ht="12.5" customHeight="1">
      <c r="A13247" s="55">
        <v>18462</v>
      </c>
      <c r="B13247" s="55">
        <v>9</v>
      </c>
      <c r="C13247" s="55" t="s">
        <v>44385</v>
      </c>
      <c r="D13247" s="55" t="s">
        <v>4649</v>
      </c>
      <c r="E13247" s="55" t="s">
        <v>44386</v>
      </c>
      <c r="F13247" s="55" t="s">
        <v>4651</v>
      </c>
      <c r="G13247" s="55" t="s">
        <v>44387</v>
      </c>
      <c r="H13247" s="55">
        <v>0</v>
      </c>
    </row>
    <row r="13248" spans="1:8" ht="12.5" customHeight="1">
      <c r="A13248" s="55">
        <v>19098</v>
      </c>
      <c r="B13248" s="55">
        <v>9</v>
      </c>
      <c r="C13248" s="55" t="s">
        <v>44388</v>
      </c>
      <c r="D13248" s="55" t="s">
        <v>4649</v>
      </c>
      <c r="E13248" s="55" t="s">
        <v>44389</v>
      </c>
      <c r="F13248" s="55" t="s">
        <v>4651</v>
      </c>
      <c r="G13248" s="55" t="s">
        <v>44390</v>
      </c>
      <c r="H13248" s="55">
        <v>0</v>
      </c>
    </row>
    <row r="13249" spans="1:8" ht="12.5" customHeight="1">
      <c r="A13249" s="55">
        <v>19772</v>
      </c>
      <c r="B13249" s="55">
        <v>9</v>
      </c>
      <c r="C13249" s="55" t="s">
        <v>44391</v>
      </c>
      <c r="D13249" s="55" t="s">
        <v>4649</v>
      </c>
      <c r="E13249" s="55" t="s">
        <v>44392</v>
      </c>
      <c r="F13249" s="55" t="s">
        <v>4651</v>
      </c>
      <c r="G13249" s="55" t="s">
        <v>44393</v>
      </c>
      <c r="H13249" s="55">
        <v>0</v>
      </c>
    </row>
    <row r="13250" spans="1:8" ht="12.5" customHeight="1">
      <c r="A13250" s="55">
        <v>19971</v>
      </c>
      <c r="B13250" s="55">
        <v>9</v>
      </c>
      <c r="C13250" s="55" t="s">
        <v>44394</v>
      </c>
      <c r="D13250" s="55" t="s">
        <v>4649</v>
      </c>
      <c r="E13250" s="55" t="s">
        <v>44395</v>
      </c>
      <c r="F13250" s="55" t="s">
        <v>4651</v>
      </c>
      <c r="G13250" s="55" t="s">
        <v>44396</v>
      </c>
      <c r="H13250" s="55">
        <v>0</v>
      </c>
    </row>
    <row r="13251" spans="1:8" ht="12.5" customHeight="1">
      <c r="A13251" s="55">
        <v>20216</v>
      </c>
      <c r="B13251" s="55">
        <v>9</v>
      </c>
      <c r="C13251" s="55" t="s">
        <v>44397</v>
      </c>
      <c r="D13251" s="55" t="s">
        <v>4649</v>
      </c>
      <c r="E13251" s="55" t="s">
        <v>44398</v>
      </c>
      <c r="F13251" s="55" t="s">
        <v>4651</v>
      </c>
      <c r="G13251" s="55" t="s">
        <v>44399</v>
      </c>
      <c r="H13251" s="55">
        <v>0</v>
      </c>
    </row>
    <row r="13252" spans="1:8" ht="12.5" customHeight="1">
      <c r="A13252" s="55">
        <v>20235</v>
      </c>
      <c r="B13252" s="55">
        <v>9</v>
      </c>
      <c r="C13252" s="55" t="s">
        <v>44400</v>
      </c>
      <c r="D13252" s="55" t="s">
        <v>4649</v>
      </c>
      <c r="E13252" s="55" t="s">
        <v>44401</v>
      </c>
      <c r="F13252" s="55" t="s">
        <v>4651</v>
      </c>
      <c r="G13252" s="55" t="s">
        <v>44402</v>
      </c>
      <c r="H13252" s="55">
        <v>0</v>
      </c>
    </row>
    <row r="13253" spans="1:8" ht="12.5" customHeight="1">
      <c r="A13253" s="55">
        <v>20823</v>
      </c>
      <c r="B13253" s="55">
        <v>9</v>
      </c>
      <c r="C13253" s="55" t="s">
        <v>44403</v>
      </c>
      <c r="D13253" s="55" t="s">
        <v>4649</v>
      </c>
      <c r="E13253" s="55" t="s">
        <v>44404</v>
      </c>
      <c r="F13253" s="55" t="s">
        <v>4651</v>
      </c>
      <c r="G13253" s="55" t="s">
        <v>44405</v>
      </c>
      <c r="H13253" s="55">
        <v>0</v>
      </c>
    </row>
    <row r="13254" spans="1:8" ht="12.5" customHeight="1">
      <c r="A13254" s="55">
        <v>20992</v>
      </c>
      <c r="B13254" s="55">
        <v>9</v>
      </c>
      <c r="C13254" s="55" t="s">
        <v>44406</v>
      </c>
      <c r="D13254" s="55" t="s">
        <v>4649</v>
      </c>
      <c r="E13254" s="55" t="s">
        <v>44407</v>
      </c>
      <c r="F13254" s="55" t="s">
        <v>4651</v>
      </c>
      <c r="G13254" s="55" t="s">
        <v>44408</v>
      </c>
      <c r="H13254" s="55">
        <v>0</v>
      </c>
    </row>
    <row r="13255" spans="1:8" ht="12.5" customHeight="1">
      <c r="A13255" s="55">
        <v>20995</v>
      </c>
      <c r="B13255" s="55">
        <v>9</v>
      </c>
      <c r="C13255" s="55" t="s">
        <v>44409</v>
      </c>
      <c r="D13255" s="55" t="s">
        <v>4649</v>
      </c>
      <c r="E13255" s="55" t="s">
        <v>44410</v>
      </c>
      <c r="F13255" s="55" t="s">
        <v>4651</v>
      </c>
      <c r="G13255" s="55" t="s">
        <v>44411</v>
      </c>
      <c r="H13255" s="55">
        <v>0</v>
      </c>
    </row>
    <row r="13256" spans="1:8" ht="12.5" customHeight="1">
      <c r="A13256" s="55">
        <v>21204</v>
      </c>
      <c r="B13256" s="55">
        <v>9</v>
      </c>
      <c r="C13256" s="55" t="s">
        <v>44412</v>
      </c>
      <c r="D13256" s="55" t="s">
        <v>4649</v>
      </c>
      <c r="E13256" s="55" t="s">
        <v>44413</v>
      </c>
      <c r="F13256" s="55" t="s">
        <v>4651</v>
      </c>
      <c r="G13256" s="55" t="s">
        <v>44414</v>
      </c>
      <c r="H13256" s="55">
        <v>0</v>
      </c>
    </row>
    <row r="13257" spans="1:8" ht="12.5" customHeight="1">
      <c r="A13257" s="55">
        <v>21897</v>
      </c>
      <c r="B13257" s="55">
        <v>9</v>
      </c>
      <c r="C13257" s="55" t="s">
        <v>44415</v>
      </c>
      <c r="D13257" s="55" t="s">
        <v>4649</v>
      </c>
      <c r="E13257" s="55" t="s">
        <v>44416</v>
      </c>
      <c r="F13257" s="55" t="s">
        <v>4651</v>
      </c>
      <c r="G13257" s="55" t="s">
        <v>44417</v>
      </c>
      <c r="H13257" s="55">
        <v>0</v>
      </c>
    </row>
    <row r="13258" spans="1:8" ht="12.5" customHeight="1">
      <c r="A13258" s="55">
        <v>21960</v>
      </c>
      <c r="B13258" s="55">
        <v>9</v>
      </c>
      <c r="C13258" s="55" t="s">
        <v>44418</v>
      </c>
      <c r="D13258" s="55" t="s">
        <v>4649</v>
      </c>
      <c r="E13258" s="55" t="s">
        <v>44419</v>
      </c>
      <c r="F13258" s="55" t="s">
        <v>4651</v>
      </c>
      <c r="G13258" s="55" t="s">
        <v>44420</v>
      </c>
      <c r="H13258" s="55">
        <v>0</v>
      </c>
    </row>
    <row r="13259" spans="1:8" ht="12.5" customHeight="1">
      <c r="A13259" s="55">
        <v>21980</v>
      </c>
      <c r="B13259" s="55">
        <v>9</v>
      </c>
      <c r="C13259" s="55" t="s">
        <v>44421</v>
      </c>
      <c r="D13259" s="55" t="s">
        <v>4649</v>
      </c>
      <c r="E13259" s="55" t="s">
        <v>44422</v>
      </c>
      <c r="F13259" s="55" t="s">
        <v>4651</v>
      </c>
      <c r="G13259" s="55" t="s">
        <v>44423</v>
      </c>
      <c r="H13259" s="55">
        <v>0</v>
      </c>
    </row>
    <row r="13260" spans="1:8" ht="12.5" customHeight="1">
      <c r="A13260" s="55">
        <v>21993</v>
      </c>
      <c r="B13260" s="55">
        <v>9</v>
      </c>
      <c r="C13260" s="55" t="s">
        <v>44424</v>
      </c>
      <c r="D13260" s="55" t="s">
        <v>4649</v>
      </c>
      <c r="E13260" s="55" t="s">
        <v>44425</v>
      </c>
      <c r="F13260" s="55" t="s">
        <v>4651</v>
      </c>
      <c r="G13260" s="55" t="s">
        <v>44426</v>
      </c>
      <c r="H13260" s="55">
        <v>0</v>
      </c>
    </row>
    <row r="13261" spans="1:8" ht="12.5" customHeight="1">
      <c r="A13261" s="55">
        <v>22170</v>
      </c>
      <c r="B13261" s="55">
        <v>9</v>
      </c>
      <c r="C13261" s="55" t="s">
        <v>44427</v>
      </c>
      <c r="D13261" s="55" t="s">
        <v>4649</v>
      </c>
      <c r="E13261" s="55" t="s">
        <v>44428</v>
      </c>
      <c r="F13261" s="55" t="s">
        <v>4651</v>
      </c>
      <c r="G13261" s="55" t="s">
        <v>44429</v>
      </c>
      <c r="H13261" s="55">
        <v>0</v>
      </c>
    </row>
    <row r="13262" spans="1:8" ht="12.5" customHeight="1">
      <c r="A13262" s="55">
        <v>22180</v>
      </c>
      <c r="B13262" s="55">
        <v>9</v>
      </c>
      <c r="C13262" s="55" t="s">
        <v>44430</v>
      </c>
      <c r="D13262" s="55" t="s">
        <v>4649</v>
      </c>
      <c r="E13262" s="55" t="s">
        <v>44431</v>
      </c>
      <c r="F13262" s="55" t="s">
        <v>4651</v>
      </c>
      <c r="G13262" s="55" t="s">
        <v>44432</v>
      </c>
      <c r="H13262" s="55">
        <v>0</v>
      </c>
    </row>
    <row r="13263" spans="1:8" ht="12.5" customHeight="1">
      <c r="A13263" s="55">
        <v>22583</v>
      </c>
      <c r="B13263" s="55">
        <v>9</v>
      </c>
      <c r="C13263" s="55" t="s">
        <v>44433</v>
      </c>
      <c r="D13263" s="55" t="s">
        <v>4649</v>
      </c>
      <c r="E13263" s="55" t="s">
        <v>44434</v>
      </c>
      <c r="F13263" s="55" t="s">
        <v>4651</v>
      </c>
      <c r="G13263" s="55" t="s">
        <v>44435</v>
      </c>
      <c r="H13263" s="55">
        <v>0</v>
      </c>
    </row>
    <row r="13264" spans="1:8" ht="12.5" customHeight="1">
      <c r="A13264" s="55">
        <v>23412</v>
      </c>
      <c r="B13264" s="55">
        <v>9</v>
      </c>
      <c r="C13264" s="55" t="s">
        <v>44436</v>
      </c>
      <c r="D13264" s="55" t="s">
        <v>4649</v>
      </c>
      <c r="E13264" s="55" t="s">
        <v>44437</v>
      </c>
      <c r="F13264" s="55" t="s">
        <v>4651</v>
      </c>
      <c r="G13264" s="55" t="s">
        <v>44438</v>
      </c>
      <c r="H13264" s="55">
        <v>0</v>
      </c>
    </row>
    <row r="13265" spans="1:8" ht="12.5" customHeight="1">
      <c r="A13265" s="55">
        <v>24895</v>
      </c>
      <c r="B13265" s="55">
        <v>9</v>
      </c>
      <c r="C13265" s="55" t="s">
        <v>44439</v>
      </c>
      <c r="D13265" s="55" t="s">
        <v>4649</v>
      </c>
      <c r="E13265" s="55" t="s">
        <v>44440</v>
      </c>
      <c r="F13265" s="55" t="s">
        <v>4651</v>
      </c>
      <c r="G13265" s="55" t="s">
        <v>44441</v>
      </c>
      <c r="H13265" s="55">
        <v>0</v>
      </c>
    </row>
    <row r="13266" spans="1:8" ht="12.5" customHeight="1">
      <c r="A13266" s="55">
        <v>25108</v>
      </c>
      <c r="B13266" s="55">
        <v>9</v>
      </c>
      <c r="C13266" s="55" t="s">
        <v>44442</v>
      </c>
      <c r="D13266" s="55" t="s">
        <v>4649</v>
      </c>
      <c r="E13266" s="55" t="s">
        <v>44443</v>
      </c>
      <c r="F13266" s="55" t="s">
        <v>4651</v>
      </c>
      <c r="G13266" s="55" t="s">
        <v>44444</v>
      </c>
      <c r="H13266" s="55">
        <v>0</v>
      </c>
    </row>
    <row r="13267" spans="1:8" ht="12.5" customHeight="1">
      <c r="A13267" s="55">
        <v>25120</v>
      </c>
      <c r="B13267" s="55">
        <v>9</v>
      </c>
      <c r="C13267" s="55" t="s">
        <v>44445</v>
      </c>
      <c r="D13267" s="55" t="s">
        <v>4649</v>
      </c>
      <c r="E13267" s="55" t="s">
        <v>44446</v>
      </c>
      <c r="F13267" s="55" t="s">
        <v>4651</v>
      </c>
      <c r="G13267" s="55" t="s">
        <v>44447</v>
      </c>
      <c r="H13267" s="55">
        <v>0</v>
      </c>
    </row>
    <row r="13268" spans="1:8" ht="12.5" customHeight="1">
      <c r="A13268" s="55">
        <v>25238</v>
      </c>
      <c r="B13268" s="55">
        <v>9</v>
      </c>
      <c r="C13268" s="55" t="s">
        <v>44448</v>
      </c>
      <c r="D13268" s="55" t="s">
        <v>4649</v>
      </c>
      <c r="E13268" s="55" t="s">
        <v>44449</v>
      </c>
      <c r="F13268" s="55" t="s">
        <v>4651</v>
      </c>
      <c r="G13268" s="55" t="s">
        <v>44450</v>
      </c>
      <c r="H13268" s="55">
        <v>0</v>
      </c>
    </row>
    <row r="13269" spans="1:8" ht="12.5" customHeight="1">
      <c r="A13269" s="55">
        <v>25566</v>
      </c>
      <c r="B13269" s="55">
        <v>9</v>
      </c>
      <c r="C13269" s="55" t="s">
        <v>44451</v>
      </c>
      <c r="D13269" s="55" t="s">
        <v>4649</v>
      </c>
      <c r="E13269" s="55" t="s">
        <v>44452</v>
      </c>
      <c r="F13269" s="55" t="s">
        <v>4651</v>
      </c>
      <c r="G13269" s="55" t="s">
        <v>44453</v>
      </c>
      <c r="H13269" s="55">
        <v>0</v>
      </c>
    </row>
    <row r="13270" spans="1:8" ht="12.5" customHeight="1">
      <c r="A13270" s="55">
        <v>25824</v>
      </c>
      <c r="B13270" s="55">
        <v>9</v>
      </c>
      <c r="C13270" s="55" t="s">
        <v>44454</v>
      </c>
      <c r="D13270" s="55" t="s">
        <v>4649</v>
      </c>
      <c r="E13270" s="55" t="s">
        <v>44455</v>
      </c>
      <c r="F13270" s="55" t="s">
        <v>4651</v>
      </c>
      <c r="G13270" s="55" t="s">
        <v>44456</v>
      </c>
      <c r="H13270" s="55">
        <v>0</v>
      </c>
    </row>
    <row r="13271" spans="1:8" ht="12.5" customHeight="1">
      <c r="A13271" s="55">
        <v>25832</v>
      </c>
      <c r="B13271" s="55">
        <v>9</v>
      </c>
      <c r="C13271" s="55" t="s">
        <v>44457</v>
      </c>
      <c r="D13271" s="55" t="s">
        <v>4649</v>
      </c>
      <c r="E13271" s="55" t="s">
        <v>44458</v>
      </c>
      <c r="F13271" s="55" t="s">
        <v>4651</v>
      </c>
      <c r="G13271" s="55" t="s">
        <v>44459</v>
      </c>
      <c r="H13271" s="55">
        <v>0</v>
      </c>
    </row>
    <row r="13272" spans="1:8" ht="12.5" customHeight="1">
      <c r="A13272" s="55">
        <v>26033</v>
      </c>
      <c r="B13272" s="55">
        <v>9</v>
      </c>
      <c r="C13272" s="55" t="s">
        <v>44460</v>
      </c>
      <c r="D13272" s="55" t="s">
        <v>4649</v>
      </c>
      <c r="E13272" s="55" t="s">
        <v>44461</v>
      </c>
      <c r="F13272" s="55" t="s">
        <v>4651</v>
      </c>
      <c r="G13272" s="55" t="s">
        <v>44462</v>
      </c>
      <c r="H13272" s="55">
        <v>0</v>
      </c>
    </row>
    <row r="13273" spans="1:8" ht="12.5" customHeight="1">
      <c r="A13273" s="55">
        <v>26130</v>
      </c>
      <c r="B13273" s="55">
        <v>9</v>
      </c>
      <c r="C13273" s="55" t="s">
        <v>44463</v>
      </c>
      <c r="D13273" s="55" t="s">
        <v>4649</v>
      </c>
      <c r="E13273" s="55" t="s">
        <v>44464</v>
      </c>
      <c r="F13273" s="55" t="s">
        <v>4651</v>
      </c>
      <c r="G13273" s="55" t="s">
        <v>44465</v>
      </c>
      <c r="H13273" s="55">
        <v>0</v>
      </c>
    </row>
    <row r="13274" spans="1:8" ht="12.5" customHeight="1">
      <c r="A13274" s="55">
        <v>26149</v>
      </c>
      <c r="B13274" s="55">
        <v>9</v>
      </c>
      <c r="C13274" s="55" t="s">
        <v>44466</v>
      </c>
      <c r="D13274" s="55" t="s">
        <v>4649</v>
      </c>
      <c r="E13274" s="55" t="s">
        <v>44467</v>
      </c>
      <c r="F13274" s="55" t="s">
        <v>4651</v>
      </c>
      <c r="G13274" s="55" t="s">
        <v>44468</v>
      </c>
      <c r="H13274" s="55">
        <v>0</v>
      </c>
    </row>
    <row r="13275" spans="1:8" ht="12.5" customHeight="1">
      <c r="A13275" s="55">
        <v>26204</v>
      </c>
      <c r="B13275" s="55">
        <v>9</v>
      </c>
      <c r="C13275" s="55" t="s">
        <v>44469</v>
      </c>
      <c r="D13275" s="55" t="s">
        <v>4649</v>
      </c>
      <c r="E13275" s="55" t="s">
        <v>44470</v>
      </c>
      <c r="F13275" s="55" t="s">
        <v>4651</v>
      </c>
      <c r="G13275" s="55" t="s">
        <v>44471</v>
      </c>
      <c r="H13275" s="55">
        <v>0</v>
      </c>
    </row>
    <row r="13276" spans="1:8" ht="12.5" customHeight="1">
      <c r="A13276" s="55">
        <v>26374</v>
      </c>
      <c r="B13276" s="55">
        <v>9</v>
      </c>
      <c r="C13276" s="55" t="s">
        <v>44472</v>
      </c>
      <c r="D13276" s="55" t="s">
        <v>4649</v>
      </c>
      <c r="E13276" s="55" t="s">
        <v>44473</v>
      </c>
      <c r="F13276" s="55" t="s">
        <v>4651</v>
      </c>
      <c r="G13276" s="55" t="s">
        <v>44474</v>
      </c>
      <c r="H13276" s="55">
        <v>0</v>
      </c>
    </row>
    <row r="13277" spans="1:8" ht="12.5" customHeight="1">
      <c r="A13277" s="55">
        <v>26431</v>
      </c>
      <c r="B13277" s="55">
        <v>9</v>
      </c>
      <c r="C13277" s="55" t="s">
        <v>44475</v>
      </c>
      <c r="D13277" s="55" t="s">
        <v>4649</v>
      </c>
      <c r="E13277" s="55" t="s">
        <v>44476</v>
      </c>
      <c r="F13277" s="55" t="s">
        <v>4651</v>
      </c>
      <c r="G13277" s="55" t="s">
        <v>44477</v>
      </c>
      <c r="H13277" s="55">
        <v>0</v>
      </c>
    </row>
    <row r="13278" spans="1:8" ht="12.5" customHeight="1">
      <c r="A13278" s="55">
        <v>26653</v>
      </c>
      <c r="B13278" s="55">
        <v>9</v>
      </c>
      <c r="C13278" s="55" t="s">
        <v>44478</v>
      </c>
      <c r="D13278" s="55" t="s">
        <v>4649</v>
      </c>
      <c r="E13278" s="55" t="s">
        <v>44479</v>
      </c>
      <c r="F13278" s="55" t="s">
        <v>4651</v>
      </c>
      <c r="G13278" s="55" t="s">
        <v>44480</v>
      </c>
      <c r="H13278" s="55">
        <v>0</v>
      </c>
    </row>
    <row r="13279" spans="1:8" ht="12.5" customHeight="1">
      <c r="A13279" s="55">
        <v>26659</v>
      </c>
      <c r="B13279" s="55">
        <v>9</v>
      </c>
      <c r="C13279" s="55" t="s">
        <v>44481</v>
      </c>
      <c r="D13279" s="55" t="s">
        <v>4649</v>
      </c>
      <c r="E13279" s="55" t="s">
        <v>44482</v>
      </c>
      <c r="F13279" s="55" t="s">
        <v>4651</v>
      </c>
      <c r="G13279" s="55" t="s">
        <v>44483</v>
      </c>
      <c r="H13279" s="55">
        <v>0</v>
      </c>
    </row>
    <row r="13280" spans="1:8" ht="12.5" customHeight="1">
      <c r="A13280" s="55">
        <v>26668</v>
      </c>
      <c r="B13280" s="55">
        <v>9</v>
      </c>
      <c r="C13280" s="55" t="s">
        <v>44484</v>
      </c>
      <c r="D13280" s="55" t="s">
        <v>4649</v>
      </c>
      <c r="E13280" s="55" t="s">
        <v>44485</v>
      </c>
      <c r="F13280" s="55" t="s">
        <v>4651</v>
      </c>
      <c r="G13280" s="55" t="s">
        <v>44486</v>
      </c>
      <c r="H13280" s="55">
        <v>0</v>
      </c>
    </row>
    <row r="13281" spans="1:8" ht="12.5" customHeight="1">
      <c r="A13281" s="55">
        <v>26758</v>
      </c>
      <c r="B13281" s="55">
        <v>9</v>
      </c>
      <c r="C13281" s="55" t="s">
        <v>44487</v>
      </c>
      <c r="D13281" s="55" t="s">
        <v>4649</v>
      </c>
      <c r="E13281" s="55" t="s">
        <v>44488</v>
      </c>
      <c r="F13281" s="55" t="s">
        <v>4651</v>
      </c>
      <c r="G13281" s="55" t="s">
        <v>44489</v>
      </c>
      <c r="H13281" s="55">
        <v>0</v>
      </c>
    </row>
    <row r="13282" spans="1:8" ht="12.5" customHeight="1">
      <c r="A13282" s="55">
        <v>26773</v>
      </c>
      <c r="B13282" s="55">
        <v>9</v>
      </c>
      <c r="C13282" s="55" t="s">
        <v>44490</v>
      </c>
      <c r="D13282" s="55" t="s">
        <v>4649</v>
      </c>
      <c r="E13282" s="55" t="s">
        <v>44491</v>
      </c>
      <c r="F13282" s="55" t="s">
        <v>4651</v>
      </c>
      <c r="G13282" s="55" t="s">
        <v>44492</v>
      </c>
      <c r="H13282" s="55">
        <v>0</v>
      </c>
    </row>
    <row r="13283" spans="1:8" ht="12.5" customHeight="1">
      <c r="A13283" s="55">
        <v>27358</v>
      </c>
      <c r="B13283" s="55">
        <v>9</v>
      </c>
      <c r="C13283" s="55" t="s">
        <v>44493</v>
      </c>
      <c r="D13283" s="55" t="s">
        <v>4649</v>
      </c>
      <c r="E13283" s="55" t="s">
        <v>44494</v>
      </c>
      <c r="F13283" s="55" t="s">
        <v>4651</v>
      </c>
      <c r="G13283" s="55" t="s">
        <v>44495</v>
      </c>
      <c r="H13283" s="55">
        <v>0</v>
      </c>
    </row>
    <row r="13284" spans="1:8" ht="12.5" customHeight="1">
      <c r="A13284" s="55">
        <v>27359</v>
      </c>
      <c r="B13284" s="55">
        <v>9</v>
      </c>
      <c r="C13284" s="55" t="s">
        <v>44496</v>
      </c>
      <c r="D13284" s="55" t="s">
        <v>4649</v>
      </c>
      <c r="E13284" s="55" t="s">
        <v>44497</v>
      </c>
      <c r="F13284" s="55" t="s">
        <v>4651</v>
      </c>
      <c r="G13284" s="55" t="s">
        <v>44498</v>
      </c>
      <c r="H13284" s="55">
        <v>0</v>
      </c>
    </row>
    <row r="13285" spans="1:8" ht="12.5" customHeight="1">
      <c r="A13285" s="55">
        <v>27482</v>
      </c>
      <c r="B13285" s="55">
        <v>9</v>
      </c>
      <c r="C13285" s="55" t="s">
        <v>44499</v>
      </c>
      <c r="D13285" s="55" t="s">
        <v>4649</v>
      </c>
      <c r="E13285" s="55" t="s">
        <v>44500</v>
      </c>
      <c r="F13285" s="55" t="s">
        <v>4651</v>
      </c>
      <c r="G13285" s="55" t="s">
        <v>44501</v>
      </c>
      <c r="H13285" s="55">
        <v>0</v>
      </c>
    </row>
    <row r="13286" spans="1:8" ht="12.5" customHeight="1">
      <c r="A13286" s="55">
        <v>27705</v>
      </c>
      <c r="B13286" s="55">
        <v>9</v>
      </c>
      <c r="C13286" s="55" t="s">
        <v>44502</v>
      </c>
      <c r="D13286" s="55" t="s">
        <v>4649</v>
      </c>
      <c r="E13286" s="55" t="s">
        <v>44503</v>
      </c>
      <c r="F13286" s="55" t="s">
        <v>4651</v>
      </c>
      <c r="G13286" s="55" t="s">
        <v>44504</v>
      </c>
      <c r="H13286" s="55">
        <v>0</v>
      </c>
    </row>
    <row r="13287" spans="1:8" ht="12.5" customHeight="1">
      <c r="A13287" s="55">
        <v>27867</v>
      </c>
      <c r="B13287" s="55">
        <v>9</v>
      </c>
      <c r="C13287" s="55" t="s">
        <v>44505</v>
      </c>
      <c r="D13287" s="55" t="s">
        <v>4649</v>
      </c>
      <c r="E13287" s="55" t="s">
        <v>44506</v>
      </c>
      <c r="F13287" s="55" t="s">
        <v>4651</v>
      </c>
      <c r="G13287" s="55" t="s">
        <v>44507</v>
      </c>
      <c r="H13287" s="55">
        <v>0</v>
      </c>
    </row>
    <row r="13288" spans="1:8" ht="12.5" customHeight="1">
      <c r="A13288" s="55">
        <v>28103</v>
      </c>
      <c r="B13288" s="55">
        <v>9</v>
      </c>
      <c r="C13288" s="55" t="s">
        <v>44508</v>
      </c>
      <c r="D13288" s="55" t="s">
        <v>4649</v>
      </c>
      <c r="E13288" s="55" t="s">
        <v>44509</v>
      </c>
      <c r="F13288" s="55" t="s">
        <v>4651</v>
      </c>
      <c r="G13288" s="55" t="s">
        <v>44510</v>
      </c>
      <c r="H13288" s="55">
        <v>0</v>
      </c>
    </row>
    <row r="13289" spans="1:8" ht="12.5" customHeight="1">
      <c r="A13289" s="55">
        <v>28119</v>
      </c>
      <c r="B13289" s="55">
        <v>9</v>
      </c>
      <c r="C13289" s="55" t="s">
        <v>44511</v>
      </c>
      <c r="D13289" s="55" t="s">
        <v>4649</v>
      </c>
      <c r="E13289" s="55" t="s">
        <v>44512</v>
      </c>
      <c r="F13289" s="55" t="s">
        <v>4651</v>
      </c>
      <c r="G13289" s="55" t="s">
        <v>44513</v>
      </c>
      <c r="H13289" s="55">
        <v>0</v>
      </c>
    </row>
    <row r="13290" spans="1:8" ht="12.5" customHeight="1">
      <c r="A13290" s="55">
        <v>28324</v>
      </c>
      <c r="B13290" s="55">
        <v>9</v>
      </c>
      <c r="C13290" s="55" t="s">
        <v>44514</v>
      </c>
      <c r="D13290" s="55" t="s">
        <v>4649</v>
      </c>
      <c r="E13290" s="55" t="s">
        <v>44515</v>
      </c>
      <c r="F13290" s="55" t="s">
        <v>4651</v>
      </c>
      <c r="G13290" s="55" t="s">
        <v>44516</v>
      </c>
      <c r="H13290" s="55">
        <v>0</v>
      </c>
    </row>
    <row r="13291" spans="1:8" ht="12.5" customHeight="1">
      <c r="A13291" s="55">
        <v>28488</v>
      </c>
      <c r="B13291" s="55">
        <v>9</v>
      </c>
      <c r="C13291" s="55" t="s">
        <v>44517</v>
      </c>
      <c r="D13291" s="55" t="s">
        <v>4649</v>
      </c>
      <c r="E13291" s="55" t="s">
        <v>44518</v>
      </c>
      <c r="F13291" s="55" t="s">
        <v>4651</v>
      </c>
      <c r="G13291" s="55" t="s">
        <v>44519</v>
      </c>
      <c r="H13291" s="55">
        <v>0</v>
      </c>
    </row>
    <row r="13292" spans="1:8" ht="12.5" customHeight="1">
      <c r="A13292" s="55">
        <v>28533</v>
      </c>
      <c r="B13292" s="55">
        <v>9</v>
      </c>
      <c r="C13292" s="55" t="s">
        <v>44520</v>
      </c>
      <c r="D13292" s="55" t="s">
        <v>4649</v>
      </c>
      <c r="E13292" s="55" t="s">
        <v>44521</v>
      </c>
      <c r="F13292" s="55" t="s">
        <v>4651</v>
      </c>
      <c r="G13292" s="55" t="s">
        <v>44522</v>
      </c>
      <c r="H13292" s="55">
        <v>0</v>
      </c>
    </row>
    <row r="13293" spans="1:8" ht="12.5" customHeight="1">
      <c r="A13293" s="55">
        <v>28935</v>
      </c>
      <c r="B13293" s="55">
        <v>9</v>
      </c>
      <c r="C13293" s="55" t="s">
        <v>44523</v>
      </c>
      <c r="D13293" s="55" t="s">
        <v>4649</v>
      </c>
      <c r="E13293" s="55" t="s">
        <v>44524</v>
      </c>
      <c r="F13293" s="55" t="s">
        <v>4651</v>
      </c>
      <c r="G13293" s="55" t="s">
        <v>44525</v>
      </c>
      <c r="H13293" s="55">
        <v>0</v>
      </c>
    </row>
    <row r="13294" spans="1:8" ht="12.5" customHeight="1">
      <c r="A13294" s="55">
        <v>28944</v>
      </c>
      <c r="B13294" s="55">
        <v>9</v>
      </c>
      <c r="C13294" s="55" t="s">
        <v>44526</v>
      </c>
      <c r="D13294" s="55" t="s">
        <v>4649</v>
      </c>
      <c r="E13294" s="55" t="s">
        <v>44527</v>
      </c>
      <c r="F13294" s="55" t="s">
        <v>4651</v>
      </c>
      <c r="G13294" s="55" t="s">
        <v>44528</v>
      </c>
      <c r="H13294" s="55">
        <v>0</v>
      </c>
    </row>
    <row r="13295" spans="1:8" ht="12.5" customHeight="1">
      <c r="A13295" s="55">
        <v>28962</v>
      </c>
      <c r="B13295" s="55">
        <v>9</v>
      </c>
      <c r="C13295" s="55" t="s">
        <v>44529</v>
      </c>
      <c r="D13295" s="55" t="s">
        <v>4649</v>
      </c>
      <c r="E13295" s="55" t="s">
        <v>44530</v>
      </c>
      <c r="F13295" s="55" t="s">
        <v>4651</v>
      </c>
      <c r="G13295" s="55" t="s">
        <v>44531</v>
      </c>
      <c r="H13295" s="55">
        <v>0</v>
      </c>
    </row>
    <row r="13296" spans="1:8" ht="12.5" customHeight="1">
      <c r="A13296" s="55">
        <v>29101</v>
      </c>
      <c r="B13296" s="55">
        <v>9</v>
      </c>
      <c r="C13296" s="55" t="s">
        <v>44532</v>
      </c>
      <c r="D13296" s="55" t="s">
        <v>4649</v>
      </c>
      <c r="E13296" s="55" t="s">
        <v>44533</v>
      </c>
      <c r="F13296" s="55" t="s">
        <v>4651</v>
      </c>
      <c r="G13296" s="55" t="s">
        <v>44534</v>
      </c>
      <c r="H13296" s="55">
        <v>0</v>
      </c>
    </row>
    <row r="13297" spans="1:8" ht="12.5" customHeight="1">
      <c r="A13297" s="55">
        <v>29119</v>
      </c>
      <c r="B13297" s="55">
        <v>9</v>
      </c>
      <c r="C13297" s="55" t="s">
        <v>44535</v>
      </c>
      <c r="D13297" s="55" t="s">
        <v>4649</v>
      </c>
      <c r="E13297" s="55" t="s">
        <v>44536</v>
      </c>
      <c r="F13297" s="55" t="s">
        <v>4651</v>
      </c>
      <c r="G13297" s="55" t="s">
        <v>44537</v>
      </c>
      <c r="H13297" s="55">
        <v>0</v>
      </c>
    </row>
    <row r="13298" spans="1:8" ht="12.5" customHeight="1">
      <c r="A13298" s="55">
        <v>29343</v>
      </c>
      <c r="B13298" s="55">
        <v>9</v>
      </c>
      <c r="C13298" s="55" t="s">
        <v>44538</v>
      </c>
      <c r="D13298" s="55" t="s">
        <v>4649</v>
      </c>
      <c r="E13298" s="55" t="s">
        <v>44539</v>
      </c>
      <c r="F13298" s="55" t="s">
        <v>4651</v>
      </c>
      <c r="G13298" s="55" t="s">
        <v>44540</v>
      </c>
      <c r="H13298" s="55">
        <v>0</v>
      </c>
    </row>
    <row r="13299" spans="1:8" ht="12.5" customHeight="1">
      <c r="A13299" s="55">
        <v>11009</v>
      </c>
      <c r="B13299" s="55">
        <v>9</v>
      </c>
      <c r="C13299" s="55" t="s">
        <v>44541</v>
      </c>
      <c r="D13299" s="55" t="s">
        <v>4649</v>
      </c>
      <c r="E13299" s="55" t="s">
        <v>44542</v>
      </c>
      <c r="F13299" s="55" t="s">
        <v>4651</v>
      </c>
      <c r="G13299" s="55" t="s">
        <v>44543</v>
      </c>
      <c r="H13299" s="55">
        <v>0</v>
      </c>
    </row>
    <row r="13300" spans="1:8" ht="12.5" customHeight="1">
      <c r="A13300" s="55">
        <v>11072</v>
      </c>
      <c r="B13300" s="55">
        <v>9</v>
      </c>
      <c r="C13300" s="55" t="s">
        <v>44544</v>
      </c>
      <c r="D13300" s="55" t="s">
        <v>4649</v>
      </c>
      <c r="E13300" s="55" t="s">
        <v>44545</v>
      </c>
      <c r="F13300" s="55" t="s">
        <v>4651</v>
      </c>
      <c r="G13300" s="55" t="s">
        <v>44546</v>
      </c>
      <c r="H13300" s="55">
        <v>0</v>
      </c>
    </row>
    <row r="13301" spans="1:8" ht="12.5" customHeight="1">
      <c r="A13301" s="55">
        <v>11116</v>
      </c>
      <c r="B13301" s="55">
        <v>9</v>
      </c>
      <c r="C13301" s="55" t="s">
        <v>44547</v>
      </c>
      <c r="D13301" s="55" t="s">
        <v>4649</v>
      </c>
      <c r="E13301" s="55" t="s">
        <v>44548</v>
      </c>
      <c r="F13301" s="55" t="s">
        <v>4651</v>
      </c>
      <c r="G13301" s="55" t="s">
        <v>44549</v>
      </c>
      <c r="H13301" s="55">
        <v>0</v>
      </c>
    </row>
    <row r="13302" spans="1:8" ht="12.5" customHeight="1">
      <c r="A13302" s="55">
        <v>11151</v>
      </c>
      <c r="B13302" s="55">
        <v>9</v>
      </c>
      <c r="C13302" s="55" t="s">
        <v>44550</v>
      </c>
      <c r="D13302" s="55" t="s">
        <v>4649</v>
      </c>
      <c r="E13302" s="55" t="s">
        <v>44551</v>
      </c>
      <c r="F13302" s="55" t="s">
        <v>4651</v>
      </c>
      <c r="G13302" s="55" t="s">
        <v>44552</v>
      </c>
      <c r="H13302" s="55">
        <v>0</v>
      </c>
    </row>
    <row r="13303" spans="1:8" ht="12.5" customHeight="1">
      <c r="A13303" s="55">
        <v>11459</v>
      </c>
      <c r="B13303" s="55">
        <v>9</v>
      </c>
      <c r="C13303" s="55" t="s">
        <v>44553</v>
      </c>
      <c r="D13303" s="55" t="s">
        <v>4649</v>
      </c>
      <c r="E13303" s="55" t="s">
        <v>44554</v>
      </c>
      <c r="F13303" s="55" t="s">
        <v>4651</v>
      </c>
      <c r="G13303" s="55" t="s">
        <v>44555</v>
      </c>
      <c r="H13303" s="55">
        <v>0</v>
      </c>
    </row>
    <row r="13304" spans="1:8" ht="12.5" customHeight="1">
      <c r="A13304" s="55">
        <v>11763</v>
      </c>
      <c r="B13304" s="55">
        <v>9</v>
      </c>
      <c r="C13304" s="55" t="s">
        <v>44556</v>
      </c>
      <c r="D13304" s="55" t="s">
        <v>4649</v>
      </c>
      <c r="E13304" s="55" t="s">
        <v>44557</v>
      </c>
      <c r="F13304" s="55" t="s">
        <v>4651</v>
      </c>
      <c r="G13304" s="55" t="s">
        <v>44558</v>
      </c>
      <c r="H13304" s="55">
        <v>0</v>
      </c>
    </row>
    <row r="13305" spans="1:8" ht="12.5" customHeight="1">
      <c r="A13305" s="55">
        <v>11946</v>
      </c>
      <c r="B13305" s="55">
        <v>9</v>
      </c>
      <c r="C13305" s="55" t="s">
        <v>44559</v>
      </c>
      <c r="D13305" s="55" t="s">
        <v>4649</v>
      </c>
      <c r="E13305" s="55" t="s">
        <v>44560</v>
      </c>
      <c r="F13305" s="55" t="s">
        <v>4651</v>
      </c>
      <c r="G13305" s="55" t="s">
        <v>44561</v>
      </c>
      <c r="H13305" s="55">
        <v>0</v>
      </c>
    </row>
    <row r="13306" spans="1:8" ht="12.5" customHeight="1">
      <c r="A13306" s="55">
        <v>12675</v>
      </c>
      <c r="B13306" s="55">
        <v>9</v>
      </c>
      <c r="C13306" s="55" t="s">
        <v>44562</v>
      </c>
      <c r="D13306" s="55" t="s">
        <v>4649</v>
      </c>
      <c r="E13306" s="55" t="s">
        <v>44563</v>
      </c>
      <c r="F13306" s="55" t="s">
        <v>4651</v>
      </c>
      <c r="G13306" s="55" t="s">
        <v>44564</v>
      </c>
      <c r="H13306" s="55">
        <v>0</v>
      </c>
    </row>
    <row r="13307" spans="1:8" ht="12.5" customHeight="1">
      <c r="A13307" s="55">
        <v>13043</v>
      </c>
      <c r="B13307" s="55">
        <v>9</v>
      </c>
      <c r="C13307" s="55" t="s">
        <v>44565</v>
      </c>
      <c r="D13307" s="55" t="s">
        <v>4649</v>
      </c>
      <c r="E13307" s="55" t="s">
        <v>44566</v>
      </c>
      <c r="F13307" s="55" t="s">
        <v>4651</v>
      </c>
      <c r="G13307" s="55" t="s">
        <v>44567</v>
      </c>
      <c r="H13307" s="55">
        <v>0</v>
      </c>
    </row>
    <row r="13308" spans="1:8" ht="12.5" customHeight="1">
      <c r="A13308" s="55">
        <v>13075</v>
      </c>
      <c r="B13308" s="55">
        <v>9</v>
      </c>
      <c r="C13308" s="55" t="s">
        <v>44568</v>
      </c>
      <c r="D13308" s="55" t="s">
        <v>4649</v>
      </c>
      <c r="E13308" s="55" t="s">
        <v>44569</v>
      </c>
      <c r="F13308" s="55" t="s">
        <v>4651</v>
      </c>
      <c r="G13308" s="55" t="s">
        <v>44570</v>
      </c>
      <c r="H13308" s="55">
        <v>0</v>
      </c>
    </row>
    <row r="13309" spans="1:8" ht="12.5" customHeight="1">
      <c r="A13309" s="55">
        <v>13616</v>
      </c>
      <c r="B13309" s="55">
        <v>9</v>
      </c>
      <c r="C13309" s="55" t="s">
        <v>44571</v>
      </c>
      <c r="D13309" s="55" t="s">
        <v>4649</v>
      </c>
      <c r="E13309" s="55" t="s">
        <v>44572</v>
      </c>
      <c r="F13309" s="55" t="s">
        <v>4651</v>
      </c>
      <c r="G13309" s="55" t="s">
        <v>44573</v>
      </c>
      <c r="H13309" s="55">
        <v>0</v>
      </c>
    </row>
    <row r="13310" spans="1:8" ht="12.5" customHeight="1">
      <c r="A13310" s="55">
        <v>14055</v>
      </c>
      <c r="B13310" s="55">
        <v>9</v>
      </c>
      <c r="C13310" s="55" t="s">
        <v>44574</v>
      </c>
      <c r="D13310" s="55" t="s">
        <v>4649</v>
      </c>
      <c r="E13310" s="55" t="s">
        <v>44575</v>
      </c>
      <c r="F13310" s="55" t="s">
        <v>4651</v>
      </c>
      <c r="G13310" s="55" t="s">
        <v>44576</v>
      </c>
      <c r="H13310" s="55">
        <v>0</v>
      </c>
    </row>
    <row r="13311" spans="1:8" ht="12.5" customHeight="1">
      <c r="A13311" s="55">
        <v>14218</v>
      </c>
      <c r="B13311" s="55">
        <v>9</v>
      </c>
      <c r="C13311" s="55" t="s">
        <v>44577</v>
      </c>
      <c r="D13311" s="55" t="s">
        <v>4649</v>
      </c>
      <c r="E13311" s="55" t="s">
        <v>44578</v>
      </c>
      <c r="F13311" s="55" t="s">
        <v>4651</v>
      </c>
      <c r="G13311" s="55" t="s">
        <v>44579</v>
      </c>
      <c r="H13311" s="55">
        <v>0</v>
      </c>
    </row>
    <row r="13312" spans="1:8" ht="12.5" customHeight="1">
      <c r="A13312" s="55">
        <v>14301</v>
      </c>
      <c r="B13312" s="55">
        <v>9</v>
      </c>
      <c r="C13312" s="55" t="s">
        <v>44580</v>
      </c>
      <c r="D13312" s="55" t="s">
        <v>4649</v>
      </c>
      <c r="E13312" s="55" t="s">
        <v>44581</v>
      </c>
      <c r="F13312" s="55" t="s">
        <v>4651</v>
      </c>
      <c r="G13312" s="55" t="s">
        <v>44582</v>
      </c>
      <c r="H13312" s="55">
        <v>0</v>
      </c>
    </row>
    <row r="13313" spans="1:8" ht="12.5" customHeight="1">
      <c r="A13313" s="55">
        <v>14320</v>
      </c>
      <c r="B13313" s="55">
        <v>9</v>
      </c>
      <c r="C13313" s="55" t="s">
        <v>44583</v>
      </c>
      <c r="D13313" s="55" t="s">
        <v>4649</v>
      </c>
      <c r="E13313" s="55" t="s">
        <v>44584</v>
      </c>
      <c r="F13313" s="55" t="s">
        <v>4651</v>
      </c>
      <c r="G13313" s="55" t="s">
        <v>44585</v>
      </c>
      <c r="H13313" s="55">
        <v>0</v>
      </c>
    </row>
    <row r="13314" spans="1:8" ht="12.5" customHeight="1">
      <c r="A13314" s="55">
        <v>14518</v>
      </c>
      <c r="B13314" s="55">
        <v>9</v>
      </c>
      <c r="C13314" s="55" t="s">
        <v>44586</v>
      </c>
      <c r="D13314" s="55" t="s">
        <v>4649</v>
      </c>
      <c r="E13314" s="55" t="s">
        <v>44587</v>
      </c>
      <c r="F13314" s="55" t="s">
        <v>4651</v>
      </c>
      <c r="G13314" s="55" t="s">
        <v>44588</v>
      </c>
      <c r="H13314" s="55">
        <v>0</v>
      </c>
    </row>
    <row r="13315" spans="1:8" ht="12.5" customHeight="1">
      <c r="A13315" s="55">
        <v>14677</v>
      </c>
      <c r="B13315" s="55">
        <v>9</v>
      </c>
      <c r="C13315" s="55" t="s">
        <v>44589</v>
      </c>
      <c r="D13315" s="55" t="s">
        <v>4649</v>
      </c>
      <c r="E13315" s="55" t="s">
        <v>44590</v>
      </c>
      <c r="F13315" s="55" t="s">
        <v>4651</v>
      </c>
      <c r="G13315" s="55" t="s">
        <v>44591</v>
      </c>
      <c r="H13315" s="55">
        <v>0</v>
      </c>
    </row>
    <row r="13316" spans="1:8" ht="12.5" customHeight="1">
      <c r="A13316" s="55">
        <v>14683</v>
      </c>
      <c r="B13316" s="55">
        <v>9</v>
      </c>
      <c r="C13316" s="55" t="s">
        <v>44592</v>
      </c>
      <c r="D13316" s="55" t="s">
        <v>4649</v>
      </c>
      <c r="E13316" s="55" t="s">
        <v>44593</v>
      </c>
      <c r="F13316" s="55" t="s">
        <v>4651</v>
      </c>
      <c r="G13316" s="55" t="s">
        <v>44594</v>
      </c>
      <c r="H13316" s="55">
        <v>0</v>
      </c>
    </row>
    <row r="13317" spans="1:8" ht="12.5" customHeight="1">
      <c r="A13317" s="55">
        <v>15131</v>
      </c>
      <c r="B13317" s="55">
        <v>9</v>
      </c>
      <c r="C13317" s="55" t="s">
        <v>44595</v>
      </c>
      <c r="D13317" s="55" t="s">
        <v>4649</v>
      </c>
      <c r="E13317" s="55" t="s">
        <v>44596</v>
      </c>
      <c r="F13317" s="55" t="s">
        <v>4651</v>
      </c>
      <c r="G13317" s="55" t="s">
        <v>44597</v>
      </c>
      <c r="H13317" s="55">
        <v>0</v>
      </c>
    </row>
    <row r="13318" spans="1:8" ht="12.5" customHeight="1">
      <c r="A13318" s="55">
        <v>15235</v>
      </c>
      <c r="B13318" s="55">
        <v>9</v>
      </c>
      <c r="C13318" s="55" t="s">
        <v>44598</v>
      </c>
      <c r="D13318" s="55" t="s">
        <v>4649</v>
      </c>
      <c r="E13318" s="55" t="s">
        <v>44599</v>
      </c>
      <c r="F13318" s="55" t="s">
        <v>4651</v>
      </c>
      <c r="G13318" s="55" t="s">
        <v>44600</v>
      </c>
      <c r="H13318" s="55">
        <v>0</v>
      </c>
    </row>
    <row r="13319" spans="1:8" ht="12.5" customHeight="1">
      <c r="A13319" s="55">
        <v>15237</v>
      </c>
      <c r="B13319" s="55">
        <v>9</v>
      </c>
      <c r="C13319" s="55" t="s">
        <v>44601</v>
      </c>
      <c r="D13319" s="55" t="s">
        <v>4649</v>
      </c>
      <c r="E13319" s="55" t="s">
        <v>44602</v>
      </c>
      <c r="F13319" s="55" t="s">
        <v>4651</v>
      </c>
      <c r="G13319" s="55" t="s">
        <v>44603</v>
      </c>
      <c r="H13319" s="55">
        <v>0</v>
      </c>
    </row>
    <row r="13320" spans="1:8" ht="12.5" customHeight="1">
      <c r="A13320" s="55">
        <v>15590</v>
      </c>
      <c r="B13320" s="55">
        <v>9</v>
      </c>
      <c r="C13320" s="55" t="s">
        <v>44604</v>
      </c>
      <c r="D13320" s="55" t="s">
        <v>4649</v>
      </c>
      <c r="E13320" s="55" t="s">
        <v>44605</v>
      </c>
      <c r="F13320" s="55" t="s">
        <v>4651</v>
      </c>
      <c r="G13320" s="55" t="s">
        <v>44606</v>
      </c>
      <c r="H13320" s="55">
        <v>0</v>
      </c>
    </row>
    <row r="13321" spans="1:8" ht="12.5" customHeight="1">
      <c r="A13321" s="55">
        <v>15605</v>
      </c>
      <c r="B13321" s="55">
        <v>9</v>
      </c>
      <c r="C13321" s="55" t="s">
        <v>44607</v>
      </c>
      <c r="D13321" s="55" t="s">
        <v>4649</v>
      </c>
      <c r="E13321" s="55" t="s">
        <v>44608</v>
      </c>
      <c r="F13321" s="55" t="s">
        <v>4651</v>
      </c>
      <c r="G13321" s="55" t="s">
        <v>44609</v>
      </c>
      <c r="H13321" s="55">
        <v>0</v>
      </c>
    </row>
    <row r="13322" spans="1:8" ht="12.5" customHeight="1">
      <c r="A13322" s="55">
        <v>15757</v>
      </c>
      <c r="B13322" s="55">
        <v>9</v>
      </c>
      <c r="C13322" s="55" t="s">
        <v>44610</v>
      </c>
      <c r="D13322" s="55" t="s">
        <v>4649</v>
      </c>
      <c r="E13322" s="55" t="s">
        <v>44611</v>
      </c>
      <c r="F13322" s="55" t="s">
        <v>4651</v>
      </c>
      <c r="G13322" s="55" t="s">
        <v>44612</v>
      </c>
      <c r="H13322" s="55">
        <v>0</v>
      </c>
    </row>
    <row r="13323" spans="1:8" ht="12.5" customHeight="1">
      <c r="A13323" s="55">
        <v>15767</v>
      </c>
      <c r="B13323" s="55">
        <v>9</v>
      </c>
      <c r="C13323" s="55" t="s">
        <v>44613</v>
      </c>
      <c r="D13323" s="55" t="s">
        <v>4649</v>
      </c>
      <c r="E13323" s="55" t="s">
        <v>44614</v>
      </c>
      <c r="F13323" s="55" t="s">
        <v>4651</v>
      </c>
      <c r="G13323" s="55" t="s">
        <v>44615</v>
      </c>
      <c r="H13323" s="55">
        <v>0</v>
      </c>
    </row>
    <row r="13324" spans="1:8" ht="12.5" customHeight="1">
      <c r="A13324" s="55">
        <v>16486</v>
      </c>
      <c r="B13324" s="55">
        <v>9</v>
      </c>
      <c r="C13324" s="55" t="s">
        <v>44616</v>
      </c>
      <c r="D13324" s="55" t="s">
        <v>4649</v>
      </c>
      <c r="E13324" s="55" t="s">
        <v>44617</v>
      </c>
      <c r="F13324" s="55" t="s">
        <v>4651</v>
      </c>
      <c r="G13324" s="55" t="s">
        <v>44618</v>
      </c>
      <c r="H13324" s="55">
        <v>0</v>
      </c>
    </row>
    <row r="13325" spans="1:8" ht="12.5" customHeight="1">
      <c r="A13325" s="55">
        <v>17237</v>
      </c>
      <c r="B13325" s="55">
        <v>9</v>
      </c>
      <c r="C13325" s="55" t="s">
        <v>44619</v>
      </c>
      <c r="D13325" s="55" t="s">
        <v>4649</v>
      </c>
      <c r="E13325" s="55" t="s">
        <v>44620</v>
      </c>
      <c r="F13325" s="55" t="s">
        <v>4651</v>
      </c>
      <c r="G13325" s="55" t="s">
        <v>44621</v>
      </c>
      <c r="H13325" s="55">
        <v>0</v>
      </c>
    </row>
    <row r="13326" spans="1:8" ht="12.5" customHeight="1">
      <c r="A13326" s="55">
        <v>17500</v>
      </c>
      <c r="B13326" s="55">
        <v>9</v>
      </c>
      <c r="C13326" s="55" t="s">
        <v>44622</v>
      </c>
      <c r="D13326" s="55" t="s">
        <v>4649</v>
      </c>
      <c r="E13326" s="55" t="s">
        <v>44623</v>
      </c>
      <c r="F13326" s="55" t="s">
        <v>4651</v>
      </c>
      <c r="G13326" s="55" t="s">
        <v>44624</v>
      </c>
      <c r="H13326" s="55">
        <v>0</v>
      </c>
    </row>
    <row r="13327" spans="1:8" ht="12.5" customHeight="1">
      <c r="A13327" s="55">
        <v>17728</v>
      </c>
      <c r="B13327" s="55">
        <v>9</v>
      </c>
      <c r="C13327" s="55" t="s">
        <v>44625</v>
      </c>
      <c r="D13327" s="55" t="s">
        <v>4649</v>
      </c>
      <c r="E13327" s="55" t="s">
        <v>44626</v>
      </c>
      <c r="F13327" s="55" t="s">
        <v>4651</v>
      </c>
      <c r="G13327" s="55" t="s">
        <v>44627</v>
      </c>
      <c r="H13327" s="55">
        <v>0</v>
      </c>
    </row>
    <row r="13328" spans="1:8" ht="12.5" customHeight="1">
      <c r="A13328" s="55">
        <v>18216</v>
      </c>
      <c r="B13328" s="55">
        <v>9</v>
      </c>
      <c r="C13328" s="55" t="s">
        <v>44628</v>
      </c>
      <c r="D13328" s="55" t="s">
        <v>4649</v>
      </c>
      <c r="E13328" s="55" t="s">
        <v>44629</v>
      </c>
      <c r="F13328" s="55" t="s">
        <v>4651</v>
      </c>
      <c r="G13328" s="55" t="s">
        <v>44630</v>
      </c>
      <c r="H13328" s="55">
        <v>0</v>
      </c>
    </row>
    <row r="13329" spans="1:8" ht="12.5" customHeight="1">
      <c r="A13329" s="55">
        <v>18307</v>
      </c>
      <c r="B13329" s="55">
        <v>9</v>
      </c>
      <c r="C13329" s="55" t="s">
        <v>44631</v>
      </c>
      <c r="D13329" s="55" t="s">
        <v>4649</v>
      </c>
      <c r="E13329" s="55" t="s">
        <v>44632</v>
      </c>
      <c r="F13329" s="55" t="s">
        <v>4651</v>
      </c>
      <c r="G13329" s="55" t="s">
        <v>44633</v>
      </c>
      <c r="H13329" s="55">
        <v>0</v>
      </c>
    </row>
    <row r="13330" spans="1:8" ht="12.5" customHeight="1">
      <c r="A13330" s="55">
        <v>19954</v>
      </c>
      <c r="B13330" s="55">
        <v>9</v>
      </c>
      <c r="C13330" s="55" t="s">
        <v>44634</v>
      </c>
      <c r="D13330" s="55" t="s">
        <v>4649</v>
      </c>
      <c r="E13330" s="55" t="s">
        <v>44635</v>
      </c>
      <c r="F13330" s="55" t="s">
        <v>4651</v>
      </c>
      <c r="G13330" s="55" t="s">
        <v>44636</v>
      </c>
      <c r="H13330" s="55">
        <v>0</v>
      </c>
    </row>
    <row r="13331" spans="1:8" ht="12.5" customHeight="1">
      <c r="A13331" s="55">
        <v>20608</v>
      </c>
      <c r="B13331" s="55">
        <v>9</v>
      </c>
      <c r="C13331" s="55" t="s">
        <v>44637</v>
      </c>
      <c r="D13331" s="55" t="s">
        <v>4649</v>
      </c>
      <c r="E13331" s="55" t="s">
        <v>44638</v>
      </c>
      <c r="F13331" s="55" t="s">
        <v>4651</v>
      </c>
      <c r="G13331" s="55" t="s">
        <v>44639</v>
      </c>
      <c r="H13331" s="55">
        <v>0</v>
      </c>
    </row>
    <row r="13332" spans="1:8" ht="12.5" customHeight="1">
      <c r="A13332" s="55">
        <v>21554</v>
      </c>
      <c r="B13332" s="55">
        <v>9</v>
      </c>
      <c r="C13332" s="55" t="s">
        <v>44640</v>
      </c>
      <c r="D13332" s="55" t="s">
        <v>4649</v>
      </c>
      <c r="E13332" s="55" t="s">
        <v>44641</v>
      </c>
      <c r="F13332" s="55" t="s">
        <v>4651</v>
      </c>
      <c r="G13332" s="55" t="s">
        <v>44642</v>
      </c>
      <c r="H13332" s="55">
        <v>0</v>
      </c>
    </row>
    <row r="13333" spans="1:8" ht="12.5" customHeight="1">
      <c r="A13333" s="55">
        <v>21954</v>
      </c>
      <c r="B13333" s="55">
        <v>9</v>
      </c>
      <c r="C13333" s="55" t="s">
        <v>44643</v>
      </c>
      <c r="D13333" s="55" t="s">
        <v>4649</v>
      </c>
      <c r="E13333" s="55" t="s">
        <v>44644</v>
      </c>
      <c r="F13333" s="55" t="s">
        <v>4651</v>
      </c>
      <c r="G13333" s="55" t="s">
        <v>44645</v>
      </c>
      <c r="H13333" s="55">
        <v>0</v>
      </c>
    </row>
    <row r="13334" spans="1:8" ht="12.5" customHeight="1">
      <c r="A13334" s="55">
        <v>21957</v>
      </c>
      <c r="B13334" s="55">
        <v>9</v>
      </c>
      <c r="C13334" s="55" t="s">
        <v>44646</v>
      </c>
      <c r="D13334" s="55" t="s">
        <v>4649</v>
      </c>
      <c r="E13334" s="55" t="s">
        <v>44647</v>
      </c>
      <c r="F13334" s="55" t="s">
        <v>4651</v>
      </c>
      <c r="G13334" s="55" t="s">
        <v>44648</v>
      </c>
      <c r="H13334" s="55">
        <v>0</v>
      </c>
    </row>
    <row r="13335" spans="1:8" ht="12.5" customHeight="1">
      <c r="A13335" s="55">
        <v>21964</v>
      </c>
      <c r="B13335" s="55">
        <v>9</v>
      </c>
      <c r="C13335" s="55" t="s">
        <v>44649</v>
      </c>
      <c r="D13335" s="55" t="s">
        <v>4649</v>
      </c>
      <c r="E13335" s="55" t="s">
        <v>44650</v>
      </c>
      <c r="F13335" s="55" t="s">
        <v>4651</v>
      </c>
      <c r="G13335" s="55" t="s">
        <v>44651</v>
      </c>
      <c r="H13335" s="55">
        <v>0</v>
      </c>
    </row>
    <row r="13336" spans="1:8" ht="12.5" customHeight="1">
      <c r="A13336" s="55">
        <v>21991</v>
      </c>
      <c r="B13336" s="55">
        <v>9</v>
      </c>
      <c r="C13336" s="55" t="s">
        <v>44652</v>
      </c>
      <c r="D13336" s="55" t="s">
        <v>4649</v>
      </c>
      <c r="E13336" s="55" t="s">
        <v>44653</v>
      </c>
      <c r="F13336" s="55" t="s">
        <v>4651</v>
      </c>
      <c r="G13336" s="55" t="s">
        <v>44654</v>
      </c>
      <c r="H13336" s="55">
        <v>0</v>
      </c>
    </row>
    <row r="13337" spans="1:8" ht="12.5" customHeight="1">
      <c r="A13337" s="55">
        <v>21997</v>
      </c>
      <c r="B13337" s="55">
        <v>9</v>
      </c>
      <c r="C13337" s="55" t="s">
        <v>44655</v>
      </c>
      <c r="D13337" s="55" t="s">
        <v>4649</v>
      </c>
      <c r="E13337" s="55" t="s">
        <v>44656</v>
      </c>
      <c r="F13337" s="55" t="s">
        <v>4651</v>
      </c>
      <c r="G13337" s="55" t="s">
        <v>44657</v>
      </c>
      <c r="H13337" s="55">
        <v>0</v>
      </c>
    </row>
    <row r="13338" spans="1:8" ht="12.5" customHeight="1">
      <c r="A13338" s="55">
        <v>22860</v>
      </c>
      <c r="B13338" s="55">
        <v>9</v>
      </c>
      <c r="C13338" s="55" t="s">
        <v>44658</v>
      </c>
      <c r="D13338" s="55" t="s">
        <v>4649</v>
      </c>
      <c r="E13338" s="55" t="s">
        <v>44659</v>
      </c>
      <c r="F13338" s="55" t="s">
        <v>4651</v>
      </c>
      <c r="G13338" s="55" t="s">
        <v>44660</v>
      </c>
      <c r="H13338" s="55">
        <v>0</v>
      </c>
    </row>
    <row r="13339" spans="1:8" ht="12.5" customHeight="1">
      <c r="A13339" s="55">
        <v>22933</v>
      </c>
      <c r="B13339" s="55">
        <v>9</v>
      </c>
      <c r="C13339" s="55" t="s">
        <v>44661</v>
      </c>
      <c r="D13339" s="55" t="s">
        <v>4649</v>
      </c>
      <c r="E13339" s="55" t="s">
        <v>44662</v>
      </c>
      <c r="F13339" s="55" t="s">
        <v>4651</v>
      </c>
      <c r="G13339" s="55" t="s">
        <v>44663</v>
      </c>
      <c r="H13339" s="55">
        <v>0</v>
      </c>
    </row>
    <row r="13340" spans="1:8" ht="12.5" customHeight="1">
      <c r="A13340" s="55">
        <v>22973</v>
      </c>
      <c r="B13340" s="55">
        <v>9</v>
      </c>
      <c r="C13340" s="55" t="s">
        <v>44664</v>
      </c>
      <c r="D13340" s="55" t="s">
        <v>4649</v>
      </c>
      <c r="E13340" s="55" t="s">
        <v>44665</v>
      </c>
      <c r="F13340" s="55" t="s">
        <v>4651</v>
      </c>
      <c r="G13340" s="55" t="s">
        <v>44666</v>
      </c>
      <c r="H13340" s="55">
        <v>0</v>
      </c>
    </row>
    <row r="13341" spans="1:8" ht="12.5" customHeight="1">
      <c r="A13341" s="55">
        <v>23525</v>
      </c>
      <c r="B13341" s="55">
        <v>9</v>
      </c>
      <c r="C13341" s="55" t="s">
        <v>44667</v>
      </c>
      <c r="D13341" s="55" t="s">
        <v>4649</v>
      </c>
      <c r="E13341" s="55" t="s">
        <v>44668</v>
      </c>
      <c r="F13341" s="55" t="s">
        <v>4651</v>
      </c>
      <c r="G13341" s="55" t="s">
        <v>44669</v>
      </c>
      <c r="H13341" s="55">
        <v>0</v>
      </c>
    </row>
    <row r="13342" spans="1:8" ht="12.5" customHeight="1">
      <c r="A13342" s="55">
        <v>24471</v>
      </c>
      <c r="B13342" s="55">
        <v>9</v>
      </c>
      <c r="C13342" s="55" t="s">
        <v>44670</v>
      </c>
      <c r="D13342" s="55" t="s">
        <v>4649</v>
      </c>
      <c r="E13342" s="55" t="s">
        <v>44671</v>
      </c>
      <c r="F13342" s="55" t="s">
        <v>4651</v>
      </c>
      <c r="G13342" s="55" t="s">
        <v>44672</v>
      </c>
      <c r="H13342" s="55">
        <v>0</v>
      </c>
    </row>
    <row r="13343" spans="1:8" ht="12.5" customHeight="1">
      <c r="A13343" s="55">
        <v>24598</v>
      </c>
      <c r="B13343" s="55">
        <v>9</v>
      </c>
      <c r="C13343" s="55" t="s">
        <v>44673</v>
      </c>
      <c r="D13343" s="55" t="s">
        <v>4649</v>
      </c>
      <c r="E13343" s="55" t="s">
        <v>44674</v>
      </c>
      <c r="F13343" s="55" t="s">
        <v>4651</v>
      </c>
      <c r="G13343" s="55" t="s">
        <v>44675</v>
      </c>
      <c r="H13343" s="55">
        <v>0</v>
      </c>
    </row>
    <row r="13344" spans="1:8" ht="12.5" customHeight="1">
      <c r="A13344" s="55">
        <v>25129</v>
      </c>
      <c r="B13344" s="55">
        <v>9</v>
      </c>
      <c r="C13344" s="55" t="s">
        <v>44676</v>
      </c>
      <c r="D13344" s="55" t="s">
        <v>4649</v>
      </c>
      <c r="E13344" s="55" t="s">
        <v>44677</v>
      </c>
      <c r="F13344" s="55" t="s">
        <v>4651</v>
      </c>
      <c r="G13344" s="55" t="s">
        <v>44678</v>
      </c>
      <c r="H13344" s="55">
        <v>0</v>
      </c>
    </row>
    <row r="13345" spans="1:8" ht="12.5" customHeight="1">
      <c r="A13345" s="55">
        <v>25266</v>
      </c>
      <c r="B13345" s="55">
        <v>9</v>
      </c>
      <c r="C13345" s="55" t="s">
        <v>44679</v>
      </c>
      <c r="D13345" s="55" t="s">
        <v>4649</v>
      </c>
      <c r="E13345" s="55" t="s">
        <v>44680</v>
      </c>
      <c r="F13345" s="55" t="s">
        <v>4651</v>
      </c>
      <c r="G13345" s="55" t="s">
        <v>44681</v>
      </c>
      <c r="H13345" s="55">
        <v>0</v>
      </c>
    </row>
    <row r="13346" spans="1:8" ht="12.5" customHeight="1">
      <c r="A13346" s="55">
        <v>25706</v>
      </c>
      <c r="B13346" s="55">
        <v>9</v>
      </c>
      <c r="C13346" s="55" t="s">
        <v>44682</v>
      </c>
      <c r="D13346" s="55" t="s">
        <v>4649</v>
      </c>
      <c r="E13346" s="55" t="s">
        <v>44683</v>
      </c>
      <c r="F13346" s="55" t="s">
        <v>4651</v>
      </c>
      <c r="G13346" s="55" t="s">
        <v>44684</v>
      </c>
      <c r="H13346" s="55">
        <v>0</v>
      </c>
    </row>
    <row r="13347" spans="1:8" ht="12.5" customHeight="1">
      <c r="A13347" s="55">
        <v>25813</v>
      </c>
      <c r="B13347" s="55">
        <v>9</v>
      </c>
      <c r="C13347" s="55" t="s">
        <v>44685</v>
      </c>
      <c r="D13347" s="55" t="s">
        <v>4649</v>
      </c>
      <c r="E13347" s="55" t="s">
        <v>44686</v>
      </c>
      <c r="F13347" s="55" t="s">
        <v>4651</v>
      </c>
      <c r="G13347" s="55" t="s">
        <v>44687</v>
      </c>
      <c r="H13347" s="55">
        <v>0</v>
      </c>
    </row>
    <row r="13348" spans="1:8" ht="12.5" customHeight="1">
      <c r="A13348" s="55">
        <v>26135</v>
      </c>
      <c r="B13348" s="55">
        <v>9</v>
      </c>
      <c r="C13348" s="55" t="s">
        <v>44688</v>
      </c>
      <c r="D13348" s="55" t="s">
        <v>4649</v>
      </c>
      <c r="E13348" s="55" t="s">
        <v>44689</v>
      </c>
      <c r="F13348" s="55" t="s">
        <v>4651</v>
      </c>
      <c r="G13348" s="55" t="s">
        <v>44690</v>
      </c>
      <c r="H13348" s="55">
        <v>0</v>
      </c>
    </row>
    <row r="13349" spans="1:8" ht="12.5" customHeight="1">
      <c r="A13349" s="55">
        <v>26188</v>
      </c>
      <c r="B13349" s="55">
        <v>9</v>
      </c>
      <c r="C13349" s="55" t="s">
        <v>44691</v>
      </c>
      <c r="D13349" s="55" t="s">
        <v>4649</v>
      </c>
      <c r="E13349" s="55" t="s">
        <v>44692</v>
      </c>
      <c r="F13349" s="55" t="s">
        <v>4651</v>
      </c>
      <c r="G13349" s="55" t="s">
        <v>44693</v>
      </c>
      <c r="H13349" s="55">
        <v>0</v>
      </c>
    </row>
    <row r="13350" spans="1:8" ht="12.5" customHeight="1">
      <c r="A13350" s="55">
        <v>26764</v>
      </c>
      <c r="B13350" s="55">
        <v>9</v>
      </c>
      <c r="C13350" s="55" t="s">
        <v>44694</v>
      </c>
      <c r="D13350" s="55" t="s">
        <v>4649</v>
      </c>
      <c r="E13350" s="55" t="s">
        <v>44695</v>
      </c>
      <c r="F13350" s="55" t="s">
        <v>4651</v>
      </c>
      <c r="G13350" s="55" t="s">
        <v>44696</v>
      </c>
      <c r="H13350" s="55">
        <v>0</v>
      </c>
    </row>
    <row r="13351" spans="1:8" ht="12.5" customHeight="1">
      <c r="A13351" s="55">
        <v>27589</v>
      </c>
      <c r="B13351" s="55">
        <v>9</v>
      </c>
      <c r="C13351" s="55" t="s">
        <v>44697</v>
      </c>
      <c r="D13351" s="55" t="s">
        <v>4649</v>
      </c>
      <c r="E13351" s="55" t="s">
        <v>44698</v>
      </c>
      <c r="F13351" s="55" t="s">
        <v>4651</v>
      </c>
      <c r="G13351" s="55" t="s">
        <v>44699</v>
      </c>
      <c r="H13351" s="55">
        <v>0</v>
      </c>
    </row>
    <row r="13352" spans="1:8" ht="12.5" customHeight="1">
      <c r="A13352" s="55">
        <v>27590</v>
      </c>
      <c r="B13352" s="55">
        <v>9</v>
      </c>
      <c r="C13352" s="55" t="s">
        <v>44700</v>
      </c>
      <c r="D13352" s="55" t="s">
        <v>4649</v>
      </c>
      <c r="E13352" s="55" t="s">
        <v>44701</v>
      </c>
      <c r="F13352" s="55" t="s">
        <v>4651</v>
      </c>
      <c r="G13352" s="55" t="s">
        <v>44702</v>
      </c>
      <c r="H13352" s="55">
        <v>0</v>
      </c>
    </row>
    <row r="13353" spans="1:8" ht="12.5" customHeight="1">
      <c r="A13353" s="55">
        <v>27695</v>
      </c>
      <c r="B13353" s="55">
        <v>9</v>
      </c>
      <c r="C13353" s="55" t="s">
        <v>44703</v>
      </c>
      <c r="D13353" s="55" t="s">
        <v>4649</v>
      </c>
      <c r="E13353" s="55" t="s">
        <v>44704</v>
      </c>
      <c r="F13353" s="55" t="s">
        <v>4651</v>
      </c>
      <c r="G13353" s="55" t="s">
        <v>44705</v>
      </c>
      <c r="H13353" s="55">
        <v>0</v>
      </c>
    </row>
    <row r="13354" spans="1:8" ht="12.5" customHeight="1">
      <c r="A13354" s="55">
        <v>28348</v>
      </c>
      <c r="B13354" s="55">
        <v>9</v>
      </c>
      <c r="C13354" s="55" t="s">
        <v>44706</v>
      </c>
      <c r="D13354" s="55" t="s">
        <v>4649</v>
      </c>
      <c r="E13354" s="55" t="s">
        <v>44707</v>
      </c>
      <c r="F13354" s="55" t="s">
        <v>4651</v>
      </c>
      <c r="G13354" s="55" t="s">
        <v>44708</v>
      </c>
      <c r="H13354" s="55">
        <v>0</v>
      </c>
    </row>
    <row r="13355" spans="1:8" ht="12.5" customHeight="1">
      <c r="A13355" s="55">
        <v>28715</v>
      </c>
      <c r="B13355" s="55">
        <v>9</v>
      </c>
      <c r="C13355" s="55" t="s">
        <v>44709</v>
      </c>
      <c r="D13355" s="55" t="s">
        <v>4649</v>
      </c>
      <c r="E13355" s="55" t="s">
        <v>44710</v>
      </c>
      <c r="F13355" s="55" t="s">
        <v>4651</v>
      </c>
      <c r="G13355" s="55" t="s">
        <v>44711</v>
      </c>
      <c r="H13355" s="55">
        <v>0</v>
      </c>
    </row>
    <row r="13356" spans="1:8" ht="12.5" customHeight="1">
      <c r="A13356" s="55">
        <v>28942</v>
      </c>
      <c r="B13356" s="55">
        <v>9</v>
      </c>
      <c r="C13356" s="55" t="s">
        <v>44712</v>
      </c>
      <c r="D13356" s="55" t="s">
        <v>4649</v>
      </c>
      <c r="E13356" s="55" t="s">
        <v>44713</v>
      </c>
      <c r="F13356" s="55" t="s">
        <v>4651</v>
      </c>
      <c r="G13356" s="55" t="s">
        <v>44714</v>
      </c>
      <c r="H13356" s="55">
        <v>0</v>
      </c>
    </row>
    <row r="13357" spans="1:8" ht="12.5" customHeight="1">
      <c r="A13357" s="55">
        <v>29309</v>
      </c>
      <c r="B13357" s="55">
        <v>9</v>
      </c>
      <c r="C13357" s="55" t="s">
        <v>44715</v>
      </c>
      <c r="D13357" s="55" t="s">
        <v>4649</v>
      </c>
      <c r="E13357" s="55" t="s">
        <v>44716</v>
      </c>
      <c r="F13357" s="55" t="s">
        <v>4651</v>
      </c>
      <c r="G13357" s="55" t="s">
        <v>44717</v>
      </c>
      <c r="H13357" s="55">
        <v>0</v>
      </c>
    </row>
    <row r="13358" spans="1:8" ht="12.5" customHeight="1">
      <c r="A13358" s="55">
        <v>29317</v>
      </c>
      <c r="B13358" s="55">
        <v>9</v>
      </c>
      <c r="C13358" s="55" t="s">
        <v>44718</v>
      </c>
      <c r="D13358" s="55" t="s">
        <v>4649</v>
      </c>
      <c r="E13358" s="55" t="s">
        <v>44719</v>
      </c>
      <c r="F13358" s="55" t="s">
        <v>4651</v>
      </c>
      <c r="G13358" s="55" t="s">
        <v>44720</v>
      </c>
      <c r="H13358" s="55">
        <v>0</v>
      </c>
    </row>
    <row r="13359" spans="1:8" ht="12.5" customHeight="1">
      <c r="A13359" s="55">
        <v>11895</v>
      </c>
      <c r="B13359" s="55">
        <v>9</v>
      </c>
      <c r="C13359" s="55" t="s">
        <v>44721</v>
      </c>
      <c r="D13359" s="55" t="s">
        <v>4649</v>
      </c>
      <c r="E13359" s="55" t="s">
        <v>44722</v>
      </c>
      <c r="F13359" s="55" t="s">
        <v>4651</v>
      </c>
      <c r="G13359" s="55" t="s">
        <v>44723</v>
      </c>
      <c r="H13359" s="55">
        <v>0</v>
      </c>
    </row>
    <row r="13360" spans="1:8" ht="12.5" customHeight="1">
      <c r="A13360" s="55">
        <v>11907</v>
      </c>
      <c r="B13360" s="55">
        <v>9</v>
      </c>
      <c r="C13360" s="55" t="s">
        <v>44724</v>
      </c>
      <c r="D13360" s="55" t="s">
        <v>4649</v>
      </c>
      <c r="E13360" s="55" t="s">
        <v>44725</v>
      </c>
      <c r="F13360" s="55" t="s">
        <v>4651</v>
      </c>
      <c r="G13360" s="55" t="s">
        <v>44726</v>
      </c>
      <c r="H13360" s="55">
        <v>0</v>
      </c>
    </row>
    <row r="13361" spans="1:8" ht="12.5" customHeight="1">
      <c r="A13361" s="55">
        <v>12250</v>
      </c>
      <c r="B13361" s="55">
        <v>9</v>
      </c>
      <c r="C13361" s="55" t="s">
        <v>44727</v>
      </c>
      <c r="D13361" s="55" t="s">
        <v>4649</v>
      </c>
      <c r="E13361" s="55" t="s">
        <v>44728</v>
      </c>
      <c r="F13361" s="55" t="s">
        <v>4651</v>
      </c>
      <c r="G13361" s="55" t="s">
        <v>44729</v>
      </c>
      <c r="H13361" s="55">
        <v>0</v>
      </c>
    </row>
    <row r="13362" spans="1:8" ht="12.5" customHeight="1">
      <c r="A13362" s="55">
        <v>12252</v>
      </c>
      <c r="B13362" s="55">
        <v>9</v>
      </c>
      <c r="C13362" s="55" t="s">
        <v>44730</v>
      </c>
      <c r="D13362" s="55" t="s">
        <v>4649</v>
      </c>
      <c r="E13362" s="55" t="s">
        <v>44731</v>
      </c>
      <c r="F13362" s="55" t="s">
        <v>4651</v>
      </c>
      <c r="G13362" s="55" t="s">
        <v>44732</v>
      </c>
      <c r="H13362" s="55">
        <v>0</v>
      </c>
    </row>
    <row r="13363" spans="1:8" ht="12.5" customHeight="1">
      <c r="A13363" s="55">
        <v>12695</v>
      </c>
      <c r="B13363" s="55">
        <v>9</v>
      </c>
      <c r="C13363" s="55" t="s">
        <v>44733</v>
      </c>
      <c r="D13363" s="55" t="s">
        <v>4649</v>
      </c>
      <c r="E13363" s="55" t="s">
        <v>44734</v>
      </c>
      <c r="F13363" s="55" t="s">
        <v>4651</v>
      </c>
      <c r="G13363" s="55" t="s">
        <v>44735</v>
      </c>
      <c r="H13363" s="55">
        <v>0</v>
      </c>
    </row>
    <row r="13364" spans="1:8" ht="12.5" customHeight="1">
      <c r="A13364" s="55">
        <v>12696</v>
      </c>
      <c r="B13364" s="55">
        <v>9</v>
      </c>
      <c r="C13364" s="55" t="s">
        <v>44736</v>
      </c>
      <c r="D13364" s="55" t="s">
        <v>4649</v>
      </c>
      <c r="E13364" s="55" t="s">
        <v>44737</v>
      </c>
      <c r="F13364" s="55" t="s">
        <v>4651</v>
      </c>
      <c r="G13364" s="55" t="s">
        <v>44738</v>
      </c>
      <c r="H13364" s="55">
        <v>0</v>
      </c>
    </row>
    <row r="13365" spans="1:8" ht="12.5" customHeight="1">
      <c r="A13365" s="55">
        <v>13110</v>
      </c>
      <c r="B13365" s="55">
        <v>9</v>
      </c>
      <c r="C13365" s="55" t="s">
        <v>44739</v>
      </c>
      <c r="D13365" s="55" t="s">
        <v>4649</v>
      </c>
      <c r="E13365" s="55" t="s">
        <v>44740</v>
      </c>
      <c r="F13365" s="55" t="s">
        <v>4651</v>
      </c>
      <c r="G13365" s="55" t="s">
        <v>44741</v>
      </c>
      <c r="H13365" s="55">
        <v>0</v>
      </c>
    </row>
    <row r="13366" spans="1:8" ht="12.5" customHeight="1">
      <c r="A13366" s="55">
        <v>13157</v>
      </c>
      <c r="B13366" s="55">
        <v>9</v>
      </c>
      <c r="C13366" s="55" t="s">
        <v>44742</v>
      </c>
      <c r="D13366" s="55" t="s">
        <v>4649</v>
      </c>
      <c r="E13366" s="55" t="s">
        <v>44743</v>
      </c>
      <c r="F13366" s="55" t="s">
        <v>4651</v>
      </c>
      <c r="G13366" s="55" t="s">
        <v>44744</v>
      </c>
      <c r="H13366" s="55">
        <v>0</v>
      </c>
    </row>
    <row r="13367" spans="1:8" ht="12.5" customHeight="1">
      <c r="A13367" s="55">
        <v>13520</v>
      </c>
      <c r="B13367" s="55">
        <v>9</v>
      </c>
      <c r="C13367" s="55" t="s">
        <v>44745</v>
      </c>
      <c r="D13367" s="55" t="s">
        <v>4649</v>
      </c>
      <c r="E13367" s="55" t="s">
        <v>44746</v>
      </c>
      <c r="F13367" s="55" t="s">
        <v>4651</v>
      </c>
      <c r="G13367" s="55" t="s">
        <v>44747</v>
      </c>
      <c r="H13367" s="55">
        <v>0</v>
      </c>
    </row>
    <row r="13368" spans="1:8" ht="12.5" customHeight="1">
      <c r="A13368" s="55">
        <v>14008</v>
      </c>
      <c r="B13368" s="55">
        <v>9</v>
      </c>
      <c r="C13368" s="55" t="s">
        <v>44748</v>
      </c>
      <c r="D13368" s="55" t="s">
        <v>4649</v>
      </c>
      <c r="E13368" s="55" t="s">
        <v>44749</v>
      </c>
      <c r="F13368" s="55" t="s">
        <v>4651</v>
      </c>
      <c r="G13368" s="55" t="s">
        <v>44750</v>
      </c>
      <c r="H13368" s="55">
        <v>0</v>
      </c>
    </row>
    <row r="13369" spans="1:8" ht="12.5" customHeight="1">
      <c r="A13369" s="55">
        <v>14014</v>
      </c>
      <c r="B13369" s="55">
        <v>9</v>
      </c>
      <c r="C13369" s="55" t="s">
        <v>44751</v>
      </c>
      <c r="D13369" s="55" t="s">
        <v>4649</v>
      </c>
      <c r="E13369" s="55" t="s">
        <v>44752</v>
      </c>
      <c r="F13369" s="55" t="s">
        <v>4651</v>
      </c>
      <c r="G13369" s="55" t="s">
        <v>44753</v>
      </c>
      <c r="H13369" s="55">
        <v>0</v>
      </c>
    </row>
    <row r="13370" spans="1:8" ht="12.5" customHeight="1">
      <c r="A13370" s="55">
        <v>14067</v>
      </c>
      <c r="B13370" s="55">
        <v>9</v>
      </c>
      <c r="C13370" s="55" t="s">
        <v>44754</v>
      </c>
      <c r="D13370" s="55" t="s">
        <v>4649</v>
      </c>
      <c r="E13370" s="55" t="s">
        <v>44755</v>
      </c>
      <c r="F13370" s="55" t="s">
        <v>4651</v>
      </c>
      <c r="G13370" s="55" t="s">
        <v>44756</v>
      </c>
      <c r="H13370" s="55">
        <v>0</v>
      </c>
    </row>
    <row r="13371" spans="1:8" ht="12.5" customHeight="1">
      <c r="A13371" s="55">
        <v>14264</v>
      </c>
      <c r="B13371" s="55">
        <v>9</v>
      </c>
      <c r="C13371" s="55" t="s">
        <v>44757</v>
      </c>
      <c r="D13371" s="55" t="s">
        <v>4649</v>
      </c>
      <c r="E13371" s="55" t="s">
        <v>44758</v>
      </c>
      <c r="F13371" s="55" t="s">
        <v>4651</v>
      </c>
      <c r="G13371" s="55" t="s">
        <v>44759</v>
      </c>
      <c r="H13371" s="55">
        <v>0</v>
      </c>
    </row>
    <row r="13372" spans="1:8" ht="12.5" customHeight="1">
      <c r="A13372" s="55">
        <v>14676</v>
      </c>
      <c r="B13372" s="55">
        <v>9</v>
      </c>
      <c r="C13372" s="55" t="s">
        <v>44760</v>
      </c>
      <c r="D13372" s="55" t="s">
        <v>4649</v>
      </c>
      <c r="E13372" s="55" t="s">
        <v>44761</v>
      </c>
      <c r="F13372" s="55" t="s">
        <v>4651</v>
      </c>
      <c r="G13372" s="55" t="s">
        <v>44762</v>
      </c>
      <c r="H13372" s="55">
        <v>0</v>
      </c>
    </row>
    <row r="13373" spans="1:8" ht="12.5" customHeight="1">
      <c r="A13373" s="55">
        <v>14854</v>
      </c>
      <c r="B13373" s="55">
        <v>9</v>
      </c>
      <c r="C13373" s="55" t="s">
        <v>44763</v>
      </c>
      <c r="D13373" s="55" t="s">
        <v>4649</v>
      </c>
      <c r="E13373" s="55" t="s">
        <v>44764</v>
      </c>
      <c r="F13373" s="55" t="s">
        <v>4651</v>
      </c>
      <c r="G13373" s="55" t="s">
        <v>44765</v>
      </c>
      <c r="H13373" s="55">
        <v>0</v>
      </c>
    </row>
    <row r="13374" spans="1:8" ht="12.5" customHeight="1">
      <c r="A13374" s="55">
        <v>15027</v>
      </c>
      <c r="B13374" s="55">
        <v>9</v>
      </c>
      <c r="C13374" s="55" t="s">
        <v>44766</v>
      </c>
      <c r="D13374" s="55" t="s">
        <v>4649</v>
      </c>
      <c r="E13374" s="55" t="s">
        <v>44767</v>
      </c>
      <c r="F13374" s="55" t="s">
        <v>4651</v>
      </c>
      <c r="G13374" s="55" t="s">
        <v>44768</v>
      </c>
      <c r="H13374" s="55">
        <v>0</v>
      </c>
    </row>
    <row r="13375" spans="1:8" ht="12.5" customHeight="1">
      <c r="A13375" s="55">
        <v>15044</v>
      </c>
      <c r="B13375" s="55">
        <v>9</v>
      </c>
      <c r="C13375" s="55" t="s">
        <v>44769</v>
      </c>
      <c r="D13375" s="55" t="s">
        <v>4649</v>
      </c>
      <c r="E13375" s="55" t="s">
        <v>44770</v>
      </c>
      <c r="F13375" s="55" t="s">
        <v>4651</v>
      </c>
      <c r="G13375" s="55" t="s">
        <v>44771</v>
      </c>
      <c r="H13375" s="55">
        <v>0</v>
      </c>
    </row>
    <row r="13376" spans="1:8" ht="12.5" customHeight="1">
      <c r="A13376" s="55">
        <v>15434</v>
      </c>
      <c r="B13376" s="55">
        <v>9</v>
      </c>
      <c r="C13376" s="55" t="s">
        <v>44772</v>
      </c>
      <c r="D13376" s="55" t="s">
        <v>4649</v>
      </c>
      <c r="E13376" s="55" t="s">
        <v>44773</v>
      </c>
      <c r="F13376" s="55" t="s">
        <v>4651</v>
      </c>
      <c r="G13376" s="55" t="s">
        <v>44774</v>
      </c>
      <c r="H13376" s="55">
        <v>0</v>
      </c>
    </row>
    <row r="13377" spans="1:8" ht="12.5" customHeight="1">
      <c r="A13377" s="55">
        <v>15791</v>
      </c>
      <c r="B13377" s="55">
        <v>9</v>
      </c>
      <c r="C13377" s="55" t="s">
        <v>44775</v>
      </c>
      <c r="D13377" s="55" t="s">
        <v>4649</v>
      </c>
      <c r="E13377" s="55" t="s">
        <v>44776</v>
      </c>
      <c r="F13377" s="55" t="s">
        <v>4651</v>
      </c>
      <c r="G13377" s="55" t="s">
        <v>44777</v>
      </c>
      <c r="H13377" s="55">
        <v>0</v>
      </c>
    </row>
    <row r="13378" spans="1:8" ht="12.5" customHeight="1">
      <c r="A13378" s="55">
        <v>16483</v>
      </c>
      <c r="B13378" s="55">
        <v>9</v>
      </c>
      <c r="C13378" s="55" t="s">
        <v>44778</v>
      </c>
      <c r="D13378" s="55" t="s">
        <v>4649</v>
      </c>
      <c r="E13378" s="55" t="s">
        <v>44779</v>
      </c>
      <c r="F13378" s="55" t="s">
        <v>4651</v>
      </c>
      <c r="G13378" s="55" t="s">
        <v>44780</v>
      </c>
      <c r="H13378" s="55">
        <v>0</v>
      </c>
    </row>
    <row r="13379" spans="1:8" ht="12.5" customHeight="1">
      <c r="A13379" s="55">
        <v>16636</v>
      </c>
      <c r="B13379" s="55">
        <v>9</v>
      </c>
      <c r="C13379" s="55" t="s">
        <v>44781</v>
      </c>
      <c r="D13379" s="55" t="s">
        <v>4649</v>
      </c>
      <c r="E13379" s="55" t="s">
        <v>44782</v>
      </c>
      <c r="F13379" s="55" t="s">
        <v>4651</v>
      </c>
      <c r="G13379" s="55" t="s">
        <v>44783</v>
      </c>
      <c r="H13379" s="55">
        <v>0</v>
      </c>
    </row>
    <row r="13380" spans="1:8" ht="12.5" customHeight="1">
      <c r="A13380" s="55">
        <v>16639</v>
      </c>
      <c r="B13380" s="55">
        <v>9</v>
      </c>
      <c r="C13380" s="55" t="s">
        <v>44784</v>
      </c>
      <c r="D13380" s="55" t="s">
        <v>4649</v>
      </c>
      <c r="E13380" s="55" t="s">
        <v>44785</v>
      </c>
      <c r="F13380" s="55" t="s">
        <v>4651</v>
      </c>
      <c r="G13380" s="55" t="s">
        <v>44786</v>
      </c>
      <c r="H13380" s="55">
        <v>0</v>
      </c>
    </row>
    <row r="13381" spans="1:8" ht="12.5" customHeight="1">
      <c r="A13381" s="55">
        <v>16659</v>
      </c>
      <c r="B13381" s="55">
        <v>9</v>
      </c>
      <c r="C13381" s="55" t="s">
        <v>44787</v>
      </c>
      <c r="D13381" s="55" t="s">
        <v>4649</v>
      </c>
      <c r="E13381" s="55" t="s">
        <v>44788</v>
      </c>
      <c r="F13381" s="55" t="s">
        <v>4651</v>
      </c>
      <c r="G13381" s="55" t="s">
        <v>44789</v>
      </c>
      <c r="H13381" s="55">
        <v>0</v>
      </c>
    </row>
    <row r="13382" spans="1:8" ht="12.5" customHeight="1">
      <c r="A13382" s="55">
        <v>16664</v>
      </c>
      <c r="B13382" s="55">
        <v>9</v>
      </c>
      <c r="C13382" s="55" t="s">
        <v>44790</v>
      </c>
      <c r="D13382" s="55" t="s">
        <v>4649</v>
      </c>
      <c r="E13382" s="55" t="s">
        <v>44791</v>
      </c>
      <c r="F13382" s="55" t="s">
        <v>4651</v>
      </c>
      <c r="G13382" s="55" t="s">
        <v>44792</v>
      </c>
      <c r="H13382" s="55">
        <v>0</v>
      </c>
    </row>
    <row r="13383" spans="1:8" ht="12.5" customHeight="1">
      <c r="A13383" s="55">
        <v>17050</v>
      </c>
      <c r="B13383" s="55">
        <v>9</v>
      </c>
      <c r="C13383" s="55" t="s">
        <v>44793</v>
      </c>
      <c r="D13383" s="55" t="s">
        <v>4649</v>
      </c>
      <c r="E13383" s="55" t="s">
        <v>44794</v>
      </c>
      <c r="F13383" s="55" t="s">
        <v>4651</v>
      </c>
      <c r="G13383" s="55" t="s">
        <v>44795</v>
      </c>
      <c r="H13383" s="55">
        <v>0</v>
      </c>
    </row>
    <row r="13384" spans="1:8" ht="12.5" customHeight="1">
      <c r="A13384" s="55">
        <v>17725</v>
      </c>
      <c r="B13384" s="55">
        <v>9</v>
      </c>
      <c r="C13384" s="55" t="s">
        <v>44796</v>
      </c>
      <c r="D13384" s="55" t="s">
        <v>4649</v>
      </c>
      <c r="E13384" s="55" t="s">
        <v>44797</v>
      </c>
      <c r="F13384" s="55" t="s">
        <v>4651</v>
      </c>
      <c r="G13384" s="55" t="s">
        <v>44798</v>
      </c>
      <c r="H13384" s="55">
        <v>0</v>
      </c>
    </row>
    <row r="13385" spans="1:8" ht="12.5" customHeight="1">
      <c r="A13385" s="55">
        <v>17733</v>
      </c>
      <c r="B13385" s="55">
        <v>9</v>
      </c>
      <c r="C13385" s="55" t="s">
        <v>44799</v>
      </c>
      <c r="D13385" s="55" t="s">
        <v>4649</v>
      </c>
      <c r="E13385" s="55" t="s">
        <v>44800</v>
      </c>
      <c r="F13385" s="55" t="s">
        <v>4651</v>
      </c>
      <c r="G13385" s="55" t="s">
        <v>44801</v>
      </c>
      <c r="H13385" s="55">
        <v>0</v>
      </c>
    </row>
    <row r="13386" spans="1:8" ht="12.5" customHeight="1">
      <c r="A13386" s="55">
        <v>17920</v>
      </c>
      <c r="B13386" s="55">
        <v>9</v>
      </c>
      <c r="C13386" s="55" t="s">
        <v>44802</v>
      </c>
      <c r="D13386" s="55" t="s">
        <v>4649</v>
      </c>
      <c r="E13386" s="55" t="s">
        <v>44803</v>
      </c>
      <c r="F13386" s="55" t="s">
        <v>4651</v>
      </c>
      <c r="G13386" s="55" t="s">
        <v>44804</v>
      </c>
      <c r="H13386" s="55">
        <v>0</v>
      </c>
    </row>
    <row r="13387" spans="1:8" ht="12.5" customHeight="1">
      <c r="A13387" s="55">
        <v>18209</v>
      </c>
      <c r="B13387" s="55">
        <v>9</v>
      </c>
      <c r="C13387" s="55" t="s">
        <v>44805</v>
      </c>
      <c r="D13387" s="55" t="s">
        <v>4649</v>
      </c>
      <c r="E13387" s="55" t="s">
        <v>44806</v>
      </c>
      <c r="F13387" s="55" t="s">
        <v>4651</v>
      </c>
      <c r="G13387" s="55" t="s">
        <v>44807</v>
      </c>
      <c r="H13387" s="55">
        <v>0</v>
      </c>
    </row>
    <row r="13388" spans="1:8" ht="12.5" customHeight="1">
      <c r="A13388" s="55">
        <v>18469</v>
      </c>
      <c r="B13388" s="55">
        <v>9</v>
      </c>
      <c r="C13388" s="55" t="s">
        <v>44808</v>
      </c>
      <c r="D13388" s="55" t="s">
        <v>4649</v>
      </c>
      <c r="E13388" s="55" t="s">
        <v>44809</v>
      </c>
      <c r="F13388" s="55" t="s">
        <v>4651</v>
      </c>
      <c r="G13388" s="55" t="s">
        <v>44810</v>
      </c>
      <c r="H13388" s="55">
        <v>0</v>
      </c>
    </row>
    <row r="13389" spans="1:8" ht="12.5" customHeight="1">
      <c r="A13389" s="55">
        <v>18486</v>
      </c>
      <c r="B13389" s="55">
        <v>9</v>
      </c>
      <c r="C13389" s="55" t="s">
        <v>44811</v>
      </c>
      <c r="D13389" s="55" t="s">
        <v>4649</v>
      </c>
      <c r="E13389" s="55" t="s">
        <v>44812</v>
      </c>
      <c r="F13389" s="55" t="s">
        <v>4651</v>
      </c>
      <c r="G13389" s="55" t="s">
        <v>44813</v>
      </c>
      <c r="H13389" s="55">
        <v>0</v>
      </c>
    </row>
    <row r="13390" spans="1:8" ht="12.5" customHeight="1">
      <c r="A13390" s="55">
        <v>19097</v>
      </c>
      <c r="B13390" s="55">
        <v>9</v>
      </c>
      <c r="C13390" s="55" t="s">
        <v>44814</v>
      </c>
      <c r="D13390" s="55" t="s">
        <v>4649</v>
      </c>
      <c r="E13390" s="55" t="s">
        <v>44815</v>
      </c>
      <c r="F13390" s="55" t="s">
        <v>4651</v>
      </c>
      <c r="G13390" s="55" t="s">
        <v>44816</v>
      </c>
      <c r="H13390" s="55">
        <v>0</v>
      </c>
    </row>
    <row r="13391" spans="1:8" ht="12.5" customHeight="1">
      <c r="A13391" s="55">
        <v>19611</v>
      </c>
      <c r="B13391" s="55">
        <v>9</v>
      </c>
      <c r="C13391" s="55" t="s">
        <v>44817</v>
      </c>
      <c r="D13391" s="55" t="s">
        <v>4649</v>
      </c>
      <c r="E13391" s="55" t="s">
        <v>44818</v>
      </c>
      <c r="F13391" s="55" t="s">
        <v>4651</v>
      </c>
      <c r="G13391" s="55" t="s">
        <v>44819</v>
      </c>
      <c r="H13391" s="55">
        <v>0</v>
      </c>
    </row>
    <row r="13392" spans="1:8" ht="12.5" customHeight="1">
      <c r="A13392" s="55">
        <v>19752</v>
      </c>
      <c r="B13392" s="55">
        <v>9</v>
      </c>
      <c r="C13392" s="55" t="s">
        <v>44820</v>
      </c>
      <c r="D13392" s="55" t="s">
        <v>4649</v>
      </c>
      <c r="E13392" s="55" t="s">
        <v>44821</v>
      </c>
      <c r="F13392" s="55" t="s">
        <v>4651</v>
      </c>
      <c r="G13392" s="55" t="s">
        <v>44822</v>
      </c>
      <c r="H13392" s="55">
        <v>0</v>
      </c>
    </row>
    <row r="13393" spans="1:8" ht="12.5" customHeight="1">
      <c r="A13393" s="55">
        <v>19976</v>
      </c>
      <c r="B13393" s="55">
        <v>9</v>
      </c>
      <c r="C13393" s="55" t="s">
        <v>44823</v>
      </c>
      <c r="D13393" s="55" t="s">
        <v>4649</v>
      </c>
      <c r="E13393" s="55" t="s">
        <v>44824</v>
      </c>
      <c r="F13393" s="55" t="s">
        <v>4651</v>
      </c>
      <c r="G13393" s="55" t="s">
        <v>44825</v>
      </c>
      <c r="H13393" s="55">
        <v>0</v>
      </c>
    </row>
    <row r="13394" spans="1:8" ht="12.5" customHeight="1">
      <c r="A13394" s="55">
        <v>20256</v>
      </c>
      <c r="B13394" s="55">
        <v>9</v>
      </c>
      <c r="C13394" s="55" t="s">
        <v>44826</v>
      </c>
      <c r="D13394" s="55" t="s">
        <v>4649</v>
      </c>
      <c r="E13394" s="55" t="s">
        <v>44827</v>
      </c>
      <c r="F13394" s="55" t="s">
        <v>4651</v>
      </c>
      <c r="G13394" s="55" t="s">
        <v>44828</v>
      </c>
      <c r="H13394" s="55">
        <v>0</v>
      </c>
    </row>
    <row r="13395" spans="1:8" ht="12.5" customHeight="1">
      <c r="A13395" s="55">
        <v>20262</v>
      </c>
      <c r="B13395" s="55">
        <v>9</v>
      </c>
      <c r="C13395" s="55" t="s">
        <v>44829</v>
      </c>
      <c r="D13395" s="55" t="s">
        <v>4649</v>
      </c>
      <c r="E13395" s="55" t="s">
        <v>44830</v>
      </c>
      <c r="F13395" s="55" t="s">
        <v>4651</v>
      </c>
      <c r="G13395" s="55" t="s">
        <v>44831</v>
      </c>
      <c r="H13395" s="55">
        <v>0</v>
      </c>
    </row>
    <row r="13396" spans="1:8" ht="12.5" customHeight="1">
      <c r="A13396" s="55">
        <v>21408</v>
      </c>
      <c r="B13396" s="55">
        <v>9</v>
      </c>
      <c r="C13396" s="55" t="s">
        <v>44832</v>
      </c>
      <c r="D13396" s="55" t="s">
        <v>4649</v>
      </c>
      <c r="E13396" s="55" t="s">
        <v>44833</v>
      </c>
      <c r="F13396" s="55" t="s">
        <v>4651</v>
      </c>
      <c r="G13396" s="55" t="s">
        <v>44834</v>
      </c>
      <c r="H13396" s="55">
        <v>0</v>
      </c>
    </row>
    <row r="13397" spans="1:8" ht="12.5" customHeight="1">
      <c r="A13397" s="55">
        <v>22411</v>
      </c>
      <c r="B13397" s="55">
        <v>9</v>
      </c>
      <c r="C13397" s="55" t="s">
        <v>44835</v>
      </c>
      <c r="D13397" s="55" t="s">
        <v>4649</v>
      </c>
      <c r="E13397" s="55" t="s">
        <v>44836</v>
      </c>
      <c r="F13397" s="55" t="s">
        <v>4651</v>
      </c>
      <c r="G13397" s="55" t="s">
        <v>44837</v>
      </c>
      <c r="H13397" s="55">
        <v>0</v>
      </c>
    </row>
    <row r="13398" spans="1:8" ht="12.5" customHeight="1">
      <c r="A13398" s="55">
        <v>22957</v>
      </c>
      <c r="B13398" s="55">
        <v>9</v>
      </c>
      <c r="C13398" s="55" t="s">
        <v>44838</v>
      </c>
      <c r="D13398" s="55" t="s">
        <v>4649</v>
      </c>
      <c r="E13398" s="55" t="s">
        <v>44839</v>
      </c>
      <c r="F13398" s="55" t="s">
        <v>4651</v>
      </c>
      <c r="G13398" s="55" t="s">
        <v>44840</v>
      </c>
      <c r="H13398" s="55">
        <v>0</v>
      </c>
    </row>
    <row r="13399" spans="1:8" ht="12.5" customHeight="1">
      <c r="A13399" s="55">
        <v>23426</v>
      </c>
      <c r="B13399" s="55">
        <v>9</v>
      </c>
      <c r="C13399" s="55" t="s">
        <v>44841</v>
      </c>
      <c r="D13399" s="55" t="s">
        <v>4649</v>
      </c>
      <c r="E13399" s="55" t="s">
        <v>44842</v>
      </c>
      <c r="F13399" s="55" t="s">
        <v>4651</v>
      </c>
      <c r="G13399" s="55" t="s">
        <v>44843</v>
      </c>
      <c r="H13399" s="55">
        <v>0</v>
      </c>
    </row>
    <row r="13400" spans="1:8" ht="12.5" customHeight="1">
      <c r="A13400" s="55">
        <v>24000</v>
      </c>
      <c r="B13400" s="55">
        <v>9</v>
      </c>
      <c r="C13400" s="55" t="s">
        <v>44844</v>
      </c>
      <c r="D13400" s="55" t="s">
        <v>4649</v>
      </c>
      <c r="E13400" s="55" t="s">
        <v>44845</v>
      </c>
      <c r="F13400" s="55" t="s">
        <v>4651</v>
      </c>
      <c r="G13400" s="55" t="s">
        <v>44846</v>
      </c>
      <c r="H13400" s="55">
        <v>0</v>
      </c>
    </row>
    <row r="13401" spans="1:8" ht="12.5" customHeight="1">
      <c r="A13401" s="55">
        <v>24166</v>
      </c>
      <c r="B13401" s="55">
        <v>9</v>
      </c>
      <c r="C13401" s="55" t="s">
        <v>44847</v>
      </c>
      <c r="D13401" s="55" t="s">
        <v>4649</v>
      </c>
      <c r="E13401" s="55" t="s">
        <v>44848</v>
      </c>
      <c r="F13401" s="55" t="s">
        <v>4651</v>
      </c>
      <c r="G13401" s="55" t="s">
        <v>44849</v>
      </c>
      <c r="H13401" s="55">
        <v>0</v>
      </c>
    </row>
    <row r="13402" spans="1:8" ht="12.5" customHeight="1">
      <c r="A13402" s="55">
        <v>24252</v>
      </c>
      <c r="B13402" s="55">
        <v>9</v>
      </c>
      <c r="C13402" s="55" t="s">
        <v>44850</v>
      </c>
      <c r="D13402" s="55" t="s">
        <v>4649</v>
      </c>
      <c r="E13402" s="55" t="s">
        <v>44851</v>
      </c>
      <c r="F13402" s="55" t="s">
        <v>4651</v>
      </c>
      <c r="G13402" s="55" t="s">
        <v>44852</v>
      </c>
      <c r="H13402" s="55">
        <v>0</v>
      </c>
    </row>
    <row r="13403" spans="1:8" ht="12.5" customHeight="1">
      <c r="A13403" s="55">
        <v>24272</v>
      </c>
      <c r="B13403" s="55">
        <v>9</v>
      </c>
      <c r="C13403" s="55" t="s">
        <v>44853</v>
      </c>
      <c r="D13403" s="55" t="s">
        <v>4649</v>
      </c>
      <c r="E13403" s="55" t="s">
        <v>44854</v>
      </c>
      <c r="F13403" s="55" t="s">
        <v>4651</v>
      </c>
      <c r="G13403" s="55" t="s">
        <v>44855</v>
      </c>
      <c r="H13403" s="55">
        <v>0</v>
      </c>
    </row>
    <row r="13404" spans="1:8" ht="12.5" customHeight="1">
      <c r="A13404" s="55">
        <v>24370</v>
      </c>
      <c r="B13404" s="55">
        <v>9</v>
      </c>
      <c r="C13404" s="55" t="s">
        <v>44856</v>
      </c>
      <c r="D13404" s="55" t="s">
        <v>4649</v>
      </c>
      <c r="E13404" s="55" t="s">
        <v>44857</v>
      </c>
      <c r="F13404" s="55" t="s">
        <v>4651</v>
      </c>
      <c r="G13404" s="55" t="s">
        <v>44858</v>
      </c>
      <c r="H13404" s="55">
        <v>0</v>
      </c>
    </row>
    <row r="13405" spans="1:8" ht="12.5" customHeight="1">
      <c r="A13405" s="55">
        <v>24606</v>
      </c>
      <c r="B13405" s="55">
        <v>9</v>
      </c>
      <c r="C13405" s="55" t="s">
        <v>44859</v>
      </c>
      <c r="D13405" s="55" t="s">
        <v>4649</v>
      </c>
      <c r="E13405" s="55" t="s">
        <v>44860</v>
      </c>
      <c r="F13405" s="55" t="s">
        <v>4651</v>
      </c>
      <c r="G13405" s="55" t="s">
        <v>44861</v>
      </c>
      <c r="H13405" s="55">
        <v>0</v>
      </c>
    </row>
    <row r="13406" spans="1:8" ht="12.5" customHeight="1">
      <c r="A13406" s="55">
        <v>24613</v>
      </c>
      <c r="B13406" s="55">
        <v>9</v>
      </c>
      <c r="C13406" s="55" t="s">
        <v>44862</v>
      </c>
      <c r="D13406" s="55" t="s">
        <v>4649</v>
      </c>
      <c r="E13406" s="55" t="s">
        <v>44863</v>
      </c>
      <c r="F13406" s="55" t="s">
        <v>4651</v>
      </c>
      <c r="G13406" s="55" t="s">
        <v>44864</v>
      </c>
      <c r="H13406" s="55">
        <v>0</v>
      </c>
    </row>
    <row r="13407" spans="1:8" ht="12.5" customHeight="1">
      <c r="A13407" s="55">
        <v>25054</v>
      </c>
      <c r="B13407" s="55">
        <v>9</v>
      </c>
      <c r="C13407" s="55" t="s">
        <v>44865</v>
      </c>
      <c r="D13407" s="55" t="s">
        <v>4649</v>
      </c>
      <c r="E13407" s="55" t="s">
        <v>44866</v>
      </c>
      <c r="F13407" s="55" t="s">
        <v>4651</v>
      </c>
      <c r="G13407" s="55" t="s">
        <v>44867</v>
      </c>
      <c r="H13407" s="55">
        <v>0</v>
      </c>
    </row>
    <row r="13408" spans="1:8" ht="12.5" customHeight="1">
      <c r="A13408" s="55">
        <v>25247</v>
      </c>
      <c r="B13408" s="55">
        <v>9</v>
      </c>
      <c r="C13408" s="55" t="s">
        <v>44868</v>
      </c>
      <c r="D13408" s="55" t="s">
        <v>4649</v>
      </c>
      <c r="E13408" s="55" t="s">
        <v>44869</v>
      </c>
      <c r="F13408" s="55" t="s">
        <v>4651</v>
      </c>
      <c r="G13408" s="55" t="s">
        <v>44870</v>
      </c>
      <c r="H13408" s="55">
        <v>0</v>
      </c>
    </row>
    <row r="13409" spans="1:8" ht="12.5" customHeight="1">
      <c r="A13409" s="55">
        <v>26029</v>
      </c>
      <c r="B13409" s="55">
        <v>9</v>
      </c>
      <c r="C13409" s="55" t="s">
        <v>44871</v>
      </c>
      <c r="D13409" s="55" t="s">
        <v>4649</v>
      </c>
      <c r="E13409" s="55" t="s">
        <v>44872</v>
      </c>
      <c r="F13409" s="55" t="s">
        <v>4651</v>
      </c>
      <c r="G13409" s="55" t="s">
        <v>44873</v>
      </c>
      <c r="H13409" s="55">
        <v>0</v>
      </c>
    </row>
    <row r="13410" spans="1:8" ht="12.5" customHeight="1">
      <c r="A13410" s="55">
        <v>26762</v>
      </c>
      <c r="B13410" s="55">
        <v>9</v>
      </c>
      <c r="C13410" s="55" t="s">
        <v>44874</v>
      </c>
      <c r="D13410" s="55" t="s">
        <v>4649</v>
      </c>
      <c r="E13410" s="55" t="s">
        <v>44875</v>
      </c>
      <c r="F13410" s="55" t="s">
        <v>4651</v>
      </c>
      <c r="G13410" s="55" t="s">
        <v>44876</v>
      </c>
      <c r="H13410" s="55">
        <v>0</v>
      </c>
    </row>
    <row r="13411" spans="1:8" ht="12.5" customHeight="1">
      <c r="A13411" s="55">
        <v>27347</v>
      </c>
      <c r="B13411" s="55">
        <v>9</v>
      </c>
      <c r="C13411" s="55" t="s">
        <v>44877</v>
      </c>
      <c r="D13411" s="55" t="s">
        <v>4649</v>
      </c>
      <c r="E13411" s="55" t="s">
        <v>44878</v>
      </c>
      <c r="F13411" s="55" t="s">
        <v>4651</v>
      </c>
      <c r="G13411" s="55" t="s">
        <v>44879</v>
      </c>
      <c r="H13411" s="55">
        <v>0</v>
      </c>
    </row>
    <row r="13412" spans="1:8" ht="12.5" customHeight="1">
      <c r="A13412" s="55">
        <v>27364</v>
      </c>
      <c r="B13412" s="55">
        <v>9</v>
      </c>
      <c r="C13412" s="55" t="s">
        <v>44880</v>
      </c>
      <c r="D13412" s="55" t="s">
        <v>4649</v>
      </c>
      <c r="E13412" s="55" t="s">
        <v>44881</v>
      </c>
      <c r="F13412" s="55" t="s">
        <v>4651</v>
      </c>
      <c r="G13412" s="55" t="s">
        <v>44882</v>
      </c>
      <c r="H13412" s="55">
        <v>0</v>
      </c>
    </row>
    <row r="13413" spans="1:8" ht="12.5" customHeight="1">
      <c r="A13413" s="55">
        <v>27873</v>
      </c>
      <c r="B13413" s="55">
        <v>9</v>
      </c>
      <c r="C13413" s="55" t="s">
        <v>44883</v>
      </c>
      <c r="D13413" s="55" t="s">
        <v>4649</v>
      </c>
      <c r="E13413" s="55" t="s">
        <v>44884</v>
      </c>
      <c r="F13413" s="55" t="s">
        <v>4651</v>
      </c>
      <c r="G13413" s="55" t="s">
        <v>44885</v>
      </c>
      <c r="H13413" s="55">
        <v>0</v>
      </c>
    </row>
    <row r="13414" spans="1:8" ht="12.5" customHeight="1">
      <c r="A13414" s="55">
        <v>27978</v>
      </c>
      <c r="B13414" s="55">
        <v>9</v>
      </c>
      <c r="C13414" s="55" t="s">
        <v>44886</v>
      </c>
      <c r="D13414" s="55" t="s">
        <v>4649</v>
      </c>
      <c r="E13414" s="55" t="s">
        <v>44887</v>
      </c>
      <c r="F13414" s="55" t="s">
        <v>4651</v>
      </c>
      <c r="G13414" s="55" t="s">
        <v>44888</v>
      </c>
      <c r="H13414" s="55">
        <v>0</v>
      </c>
    </row>
    <row r="13415" spans="1:8" ht="12.5" customHeight="1">
      <c r="A13415" s="55">
        <v>28211</v>
      </c>
      <c r="B13415" s="55">
        <v>9</v>
      </c>
      <c r="C13415" s="55" t="s">
        <v>44889</v>
      </c>
      <c r="D13415" s="55" t="s">
        <v>4649</v>
      </c>
      <c r="E13415" s="55" t="s">
        <v>44890</v>
      </c>
      <c r="F13415" s="55" t="s">
        <v>4651</v>
      </c>
      <c r="G13415" s="55" t="s">
        <v>44891</v>
      </c>
      <c r="H13415" s="55">
        <v>0</v>
      </c>
    </row>
    <row r="13416" spans="1:8" ht="12.5" customHeight="1">
      <c r="A13416" s="55">
        <v>29332</v>
      </c>
      <c r="B13416" s="55">
        <v>9</v>
      </c>
      <c r="C13416" s="55" t="s">
        <v>44892</v>
      </c>
      <c r="D13416" s="55" t="s">
        <v>4649</v>
      </c>
      <c r="E13416" s="55" t="s">
        <v>44893</v>
      </c>
      <c r="F13416" s="55" t="s">
        <v>4651</v>
      </c>
      <c r="G13416" s="55" t="s">
        <v>44894</v>
      </c>
      <c r="H13416" s="55">
        <v>0</v>
      </c>
    </row>
    <row r="13417" spans="1:8" ht="12.5" customHeight="1">
      <c r="A13417" s="55">
        <v>29454</v>
      </c>
      <c r="B13417" s="55">
        <v>9</v>
      </c>
      <c r="C13417" s="55" t="s">
        <v>44895</v>
      </c>
      <c r="D13417" s="55" t="s">
        <v>4649</v>
      </c>
      <c r="E13417" s="55" t="s">
        <v>44896</v>
      </c>
      <c r="F13417" s="55" t="s">
        <v>4651</v>
      </c>
      <c r="G13417" s="55" t="s">
        <v>44897</v>
      </c>
      <c r="H13417" s="55">
        <v>0</v>
      </c>
    </row>
    <row r="13418" spans="1:8" ht="12.5" customHeight="1">
      <c r="A13418" s="55">
        <v>11045</v>
      </c>
      <c r="B13418" s="55">
        <v>9</v>
      </c>
      <c r="C13418" s="55" t="s">
        <v>44898</v>
      </c>
      <c r="D13418" s="55" t="s">
        <v>4649</v>
      </c>
      <c r="E13418" s="55" t="s">
        <v>44899</v>
      </c>
      <c r="F13418" s="55" t="s">
        <v>4651</v>
      </c>
      <c r="G13418" s="55" t="s">
        <v>44900</v>
      </c>
      <c r="H13418" s="55">
        <v>0</v>
      </c>
    </row>
    <row r="13419" spans="1:8" ht="12.5" customHeight="1">
      <c r="A13419" s="55">
        <v>11080</v>
      </c>
      <c r="B13419" s="55">
        <v>9</v>
      </c>
      <c r="C13419" s="55" t="s">
        <v>44901</v>
      </c>
      <c r="D13419" s="55" t="s">
        <v>4649</v>
      </c>
      <c r="E13419" s="55" t="s">
        <v>44902</v>
      </c>
      <c r="F13419" s="55" t="s">
        <v>4651</v>
      </c>
      <c r="G13419" s="55" t="s">
        <v>44903</v>
      </c>
      <c r="H13419" s="55">
        <v>0</v>
      </c>
    </row>
    <row r="13420" spans="1:8" ht="12.5" customHeight="1">
      <c r="A13420" s="55">
        <v>11467</v>
      </c>
      <c r="B13420" s="55">
        <v>9</v>
      </c>
      <c r="C13420" s="55" t="s">
        <v>44904</v>
      </c>
      <c r="D13420" s="55" t="s">
        <v>4649</v>
      </c>
      <c r="E13420" s="55" t="s">
        <v>44905</v>
      </c>
      <c r="F13420" s="55" t="s">
        <v>4651</v>
      </c>
      <c r="G13420" s="55" t="s">
        <v>44906</v>
      </c>
      <c r="H13420" s="55">
        <v>0</v>
      </c>
    </row>
    <row r="13421" spans="1:8" ht="12.5" customHeight="1">
      <c r="A13421" s="55">
        <v>11986</v>
      </c>
      <c r="B13421" s="55">
        <v>9</v>
      </c>
      <c r="C13421" s="55" t="s">
        <v>44907</v>
      </c>
      <c r="D13421" s="55" t="s">
        <v>4649</v>
      </c>
      <c r="E13421" s="55" t="s">
        <v>44908</v>
      </c>
      <c r="F13421" s="55" t="s">
        <v>4651</v>
      </c>
      <c r="G13421" s="55" t="s">
        <v>44909</v>
      </c>
      <c r="H13421" s="55">
        <v>0</v>
      </c>
    </row>
    <row r="13422" spans="1:8" ht="12.5" customHeight="1">
      <c r="A13422" s="55">
        <v>12036</v>
      </c>
      <c r="B13422" s="55">
        <v>9</v>
      </c>
      <c r="C13422" s="55" t="s">
        <v>44910</v>
      </c>
      <c r="D13422" s="55" t="s">
        <v>4649</v>
      </c>
      <c r="E13422" s="55" t="s">
        <v>44911</v>
      </c>
      <c r="F13422" s="55" t="s">
        <v>4651</v>
      </c>
      <c r="G13422" s="55" t="s">
        <v>44912</v>
      </c>
      <c r="H13422" s="55">
        <v>0</v>
      </c>
    </row>
    <row r="13423" spans="1:8" ht="12.5" customHeight="1">
      <c r="A13423" s="55">
        <v>12247</v>
      </c>
      <c r="B13423" s="55">
        <v>9</v>
      </c>
      <c r="C13423" s="55" t="s">
        <v>44913</v>
      </c>
      <c r="D13423" s="55" t="s">
        <v>4649</v>
      </c>
      <c r="E13423" s="55" t="s">
        <v>44914</v>
      </c>
      <c r="F13423" s="55" t="s">
        <v>4651</v>
      </c>
      <c r="G13423" s="55" t="s">
        <v>44915</v>
      </c>
      <c r="H13423" s="55">
        <v>0</v>
      </c>
    </row>
    <row r="13424" spans="1:8" ht="12.5" customHeight="1">
      <c r="A13424" s="55">
        <v>12577</v>
      </c>
      <c r="B13424" s="55">
        <v>9</v>
      </c>
      <c r="C13424" s="55" t="s">
        <v>44916</v>
      </c>
      <c r="D13424" s="55" t="s">
        <v>4649</v>
      </c>
      <c r="E13424" s="55" t="s">
        <v>44917</v>
      </c>
      <c r="F13424" s="55" t="s">
        <v>4651</v>
      </c>
      <c r="G13424" s="55" t="s">
        <v>44918</v>
      </c>
      <c r="H13424" s="55">
        <v>0</v>
      </c>
    </row>
    <row r="13425" spans="1:8" ht="12.5" customHeight="1">
      <c r="A13425" s="55">
        <v>12585</v>
      </c>
      <c r="B13425" s="55">
        <v>9</v>
      </c>
      <c r="C13425" s="55" t="s">
        <v>44919</v>
      </c>
      <c r="D13425" s="55" t="s">
        <v>4649</v>
      </c>
      <c r="E13425" s="55" t="s">
        <v>44920</v>
      </c>
      <c r="F13425" s="55" t="s">
        <v>4651</v>
      </c>
      <c r="G13425" s="55" t="s">
        <v>44921</v>
      </c>
      <c r="H13425" s="55">
        <v>0</v>
      </c>
    </row>
    <row r="13426" spans="1:8" ht="12.5" customHeight="1">
      <c r="A13426" s="55">
        <v>12685</v>
      </c>
      <c r="B13426" s="55">
        <v>9</v>
      </c>
      <c r="C13426" s="55" t="s">
        <v>44922</v>
      </c>
      <c r="D13426" s="55" t="s">
        <v>4649</v>
      </c>
      <c r="E13426" s="55" t="s">
        <v>44923</v>
      </c>
      <c r="F13426" s="55" t="s">
        <v>4651</v>
      </c>
      <c r="G13426" s="55" t="s">
        <v>44924</v>
      </c>
      <c r="H13426" s="55">
        <v>0</v>
      </c>
    </row>
    <row r="13427" spans="1:8" ht="12.5" customHeight="1">
      <c r="A13427" s="55">
        <v>12987</v>
      </c>
      <c r="B13427" s="55">
        <v>9</v>
      </c>
      <c r="C13427" s="55" t="s">
        <v>44925</v>
      </c>
      <c r="D13427" s="55" t="s">
        <v>4649</v>
      </c>
      <c r="E13427" s="55" t="s">
        <v>44926</v>
      </c>
      <c r="F13427" s="55" t="s">
        <v>4651</v>
      </c>
      <c r="G13427" s="55" t="s">
        <v>44927</v>
      </c>
      <c r="H13427" s="55">
        <v>0</v>
      </c>
    </row>
    <row r="13428" spans="1:8" ht="12.5" customHeight="1">
      <c r="A13428" s="55">
        <v>13150</v>
      </c>
      <c r="B13428" s="55">
        <v>9</v>
      </c>
      <c r="C13428" s="55" t="s">
        <v>44928</v>
      </c>
      <c r="D13428" s="55" t="s">
        <v>4649</v>
      </c>
      <c r="E13428" s="55" t="s">
        <v>44929</v>
      </c>
      <c r="F13428" s="55" t="s">
        <v>4651</v>
      </c>
      <c r="G13428" s="55" t="s">
        <v>44930</v>
      </c>
      <c r="H13428" s="55">
        <v>0</v>
      </c>
    </row>
    <row r="13429" spans="1:8" ht="12.5" customHeight="1">
      <c r="A13429" s="55">
        <v>13983</v>
      </c>
      <c r="B13429" s="55">
        <v>9</v>
      </c>
      <c r="C13429" s="55" t="s">
        <v>44931</v>
      </c>
      <c r="D13429" s="55" t="s">
        <v>4649</v>
      </c>
      <c r="E13429" s="55" t="s">
        <v>44932</v>
      </c>
      <c r="F13429" s="55" t="s">
        <v>4651</v>
      </c>
      <c r="G13429" s="55" t="s">
        <v>44933</v>
      </c>
      <c r="H13429" s="55">
        <v>0</v>
      </c>
    </row>
    <row r="13430" spans="1:8" ht="12.5" customHeight="1">
      <c r="A13430" s="55">
        <v>14557</v>
      </c>
      <c r="B13430" s="55">
        <v>9</v>
      </c>
      <c r="C13430" s="55" t="s">
        <v>44934</v>
      </c>
      <c r="D13430" s="55" t="s">
        <v>4649</v>
      </c>
      <c r="E13430" s="55" t="s">
        <v>44935</v>
      </c>
      <c r="F13430" s="55" t="s">
        <v>4651</v>
      </c>
      <c r="G13430" s="55" t="s">
        <v>44936</v>
      </c>
      <c r="H13430" s="55">
        <v>0</v>
      </c>
    </row>
    <row r="13431" spans="1:8" ht="12.5" customHeight="1">
      <c r="A13431" s="55">
        <v>14672</v>
      </c>
      <c r="B13431" s="55">
        <v>9</v>
      </c>
      <c r="C13431" s="55" t="s">
        <v>44937</v>
      </c>
      <c r="D13431" s="55" t="s">
        <v>4649</v>
      </c>
      <c r="E13431" s="55" t="s">
        <v>44938</v>
      </c>
      <c r="F13431" s="55" t="s">
        <v>4651</v>
      </c>
      <c r="G13431" s="55" t="s">
        <v>44939</v>
      </c>
      <c r="H13431" s="55">
        <v>0</v>
      </c>
    </row>
    <row r="13432" spans="1:8" ht="12.5" customHeight="1">
      <c r="A13432" s="55">
        <v>15015</v>
      </c>
      <c r="B13432" s="55">
        <v>9</v>
      </c>
      <c r="C13432" s="55" t="s">
        <v>44940</v>
      </c>
      <c r="D13432" s="55" t="s">
        <v>4649</v>
      </c>
      <c r="E13432" s="55" t="s">
        <v>44941</v>
      </c>
      <c r="F13432" s="55" t="s">
        <v>4651</v>
      </c>
      <c r="G13432" s="55" t="s">
        <v>44942</v>
      </c>
      <c r="H13432" s="55">
        <v>0</v>
      </c>
    </row>
    <row r="13433" spans="1:8" ht="12.5" customHeight="1">
      <c r="A13433" s="55">
        <v>15024</v>
      </c>
      <c r="B13433" s="55">
        <v>9</v>
      </c>
      <c r="C13433" s="55" t="s">
        <v>44943</v>
      </c>
      <c r="D13433" s="55" t="s">
        <v>4649</v>
      </c>
      <c r="E13433" s="55" t="s">
        <v>44944</v>
      </c>
      <c r="F13433" s="55" t="s">
        <v>4651</v>
      </c>
      <c r="G13433" s="55" t="s">
        <v>44945</v>
      </c>
      <c r="H13433" s="55">
        <v>0</v>
      </c>
    </row>
    <row r="13434" spans="1:8" ht="12.5" customHeight="1">
      <c r="A13434" s="55">
        <v>15141</v>
      </c>
      <c r="B13434" s="55">
        <v>9</v>
      </c>
      <c r="C13434" s="55" t="s">
        <v>44946</v>
      </c>
      <c r="D13434" s="55" t="s">
        <v>4649</v>
      </c>
      <c r="E13434" s="55" t="s">
        <v>44947</v>
      </c>
      <c r="F13434" s="55" t="s">
        <v>4651</v>
      </c>
      <c r="G13434" s="55" t="s">
        <v>44948</v>
      </c>
      <c r="H13434" s="55">
        <v>0</v>
      </c>
    </row>
    <row r="13435" spans="1:8" ht="12.5" customHeight="1">
      <c r="A13435" s="55">
        <v>15178</v>
      </c>
      <c r="B13435" s="55">
        <v>9</v>
      </c>
      <c r="C13435" s="55" t="s">
        <v>44949</v>
      </c>
      <c r="D13435" s="55" t="s">
        <v>4649</v>
      </c>
      <c r="E13435" s="55" t="s">
        <v>44950</v>
      </c>
      <c r="F13435" s="55" t="s">
        <v>4651</v>
      </c>
      <c r="G13435" s="55" t="s">
        <v>44951</v>
      </c>
      <c r="H13435" s="55">
        <v>0</v>
      </c>
    </row>
    <row r="13436" spans="1:8" ht="12.5" customHeight="1">
      <c r="A13436" s="55">
        <v>15206</v>
      </c>
      <c r="B13436" s="55">
        <v>9</v>
      </c>
      <c r="C13436" s="55" t="s">
        <v>44952</v>
      </c>
      <c r="D13436" s="55" t="s">
        <v>4649</v>
      </c>
      <c r="E13436" s="55" t="s">
        <v>44953</v>
      </c>
      <c r="F13436" s="55" t="s">
        <v>4651</v>
      </c>
      <c r="G13436" s="55" t="s">
        <v>44954</v>
      </c>
      <c r="H13436" s="55">
        <v>0</v>
      </c>
    </row>
    <row r="13437" spans="1:8" ht="12.5" customHeight="1">
      <c r="A13437" s="55">
        <v>15233</v>
      </c>
      <c r="B13437" s="55">
        <v>9</v>
      </c>
      <c r="C13437" s="55" t="s">
        <v>44955</v>
      </c>
      <c r="D13437" s="55" t="s">
        <v>4649</v>
      </c>
      <c r="E13437" s="55" t="s">
        <v>44956</v>
      </c>
      <c r="F13437" s="55" t="s">
        <v>4651</v>
      </c>
      <c r="G13437" s="55" t="s">
        <v>44957</v>
      </c>
      <c r="H13437" s="55">
        <v>0</v>
      </c>
    </row>
    <row r="13438" spans="1:8" ht="12.5" customHeight="1">
      <c r="A13438" s="55">
        <v>15263</v>
      </c>
      <c r="B13438" s="55">
        <v>9</v>
      </c>
      <c r="C13438" s="55" t="s">
        <v>44958</v>
      </c>
      <c r="D13438" s="55" t="s">
        <v>4649</v>
      </c>
      <c r="E13438" s="55" t="s">
        <v>44959</v>
      </c>
      <c r="F13438" s="55" t="s">
        <v>4651</v>
      </c>
      <c r="G13438" s="55" t="s">
        <v>44960</v>
      </c>
      <c r="H13438" s="55">
        <v>0</v>
      </c>
    </row>
    <row r="13439" spans="1:8" ht="12.5" customHeight="1">
      <c r="A13439" s="55">
        <v>15785</v>
      </c>
      <c r="B13439" s="55">
        <v>9</v>
      </c>
      <c r="C13439" s="55" t="s">
        <v>44961</v>
      </c>
      <c r="D13439" s="55" t="s">
        <v>4649</v>
      </c>
      <c r="E13439" s="55" t="s">
        <v>44962</v>
      </c>
      <c r="F13439" s="55" t="s">
        <v>4651</v>
      </c>
      <c r="G13439" s="55" t="s">
        <v>44963</v>
      </c>
      <c r="H13439" s="55">
        <v>0</v>
      </c>
    </row>
    <row r="13440" spans="1:8" ht="12.5" customHeight="1">
      <c r="A13440" s="55">
        <v>15792</v>
      </c>
      <c r="B13440" s="55">
        <v>9</v>
      </c>
      <c r="C13440" s="55" t="s">
        <v>44964</v>
      </c>
      <c r="D13440" s="55" t="s">
        <v>4649</v>
      </c>
      <c r="E13440" s="55" t="s">
        <v>44965</v>
      </c>
      <c r="F13440" s="55" t="s">
        <v>4651</v>
      </c>
      <c r="G13440" s="55" t="s">
        <v>44966</v>
      </c>
      <c r="H13440" s="55">
        <v>0</v>
      </c>
    </row>
    <row r="13441" spans="1:8" ht="12.5" customHeight="1">
      <c r="A13441" s="55">
        <v>16158</v>
      </c>
      <c r="B13441" s="55">
        <v>9</v>
      </c>
      <c r="C13441" s="55" t="s">
        <v>44967</v>
      </c>
      <c r="D13441" s="55" t="s">
        <v>4649</v>
      </c>
      <c r="E13441" s="55" t="s">
        <v>44968</v>
      </c>
      <c r="F13441" s="55" t="s">
        <v>4651</v>
      </c>
      <c r="G13441" s="55" t="s">
        <v>44969</v>
      </c>
      <c r="H13441" s="55">
        <v>0</v>
      </c>
    </row>
    <row r="13442" spans="1:8" ht="12.5" customHeight="1">
      <c r="A13442" s="55">
        <v>16184</v>
      </c>
      <c r="B13442" s="55">
        <v>9</v>
      </c>
      <c r="C13442" s="55" t="s">
        <v>44970</v>
      </c>
      <c r="D13442" s="55" t="s">
        <v>4649</v>
      </c>
      <c r="E13442" s="55" t="s">
        <v>44971</v>
      </c>
      <c r="F13442" s="55" t="s">
        <v>4651</v>
      </c>
      <c r="G13442" s="55" t="s">
        <v>44972</v>
      </c>
      <c r="H13442" s="55">
        <v>0</v>
      </c>
    </row>
    <row r="13443" spans="1:8" ht="12.5" customHeight="1">
      <c r="A13443" s="55">
        <v>16730</v>
      </c>
      <c r="B13443" s="55">
        <v>9</v>
      </c>
      <c r="C13443" s="55" t="s">
        <v>44973</v>
      </c>
      <c r="D13443" s="55" t="s">
        <v>4649</v>
      </c>
      <c r="E13443" s="55" t="s">
        <v>44974</v>
      </c>
      <c r="F13443" s="55" t="s">
        <v>4651</v>
      </c>
      <c r="G13443" s="55" t="s">
        <v>44975</v>
      </c>
      <c r="H13443" s="55">
        <v>0</v>
      </c>
    </row>
    <row r="13444" spans="1:8" ht="12.5" customHeight="1">
      <c r="A13444" s="55">
        <v>17258</v>
      </c>
      <c r="B13444" s="55">
        <v>9</v>
      </c>
      <c r="C13444" s="55" t="s">
        <v>44976</v>
      </c>
      <c r="D13444" s="55" t="s">
        <v>4649</v>
      </c>
      <c r="E13444" s="55" t="s">
        <v>44977</v>
      </c>
      <c r="F13444" s="55" t="s">
        <v>4651</v>
      </c>
      <c r="G13444" s="55" t="s">
        <v>44978</v>
      </c>
      <c r="H13444" s="55">
        <v>0</v>
      </c>
    </row>
    <row r="13445" spans="1:8" ht="12.5" customHeight="1">
      <c r="A13445" s="55">
        <v>17281</v>
      </c>
      <c r="B13445" s="55">
        <v>9</v>
      </c>
      <c r="C13445" s="55" t="s">
        <v>44979</v>
      </c>
      <c r="D13445" s="55" t="s">
        <v>4649</v>
      </c>
      <c r="E13445" s="55" t="s">
        <v>44980</v>
      </c>
      <c r="F13445" s="55" t="s">
        <v>4651</v>
      </c>
      <c r="G13445" s="55" t="s">
        <v>44981</v>
      </c>
      <c r="H13445" s="55">
        <v>0</v>
      </c>
    </row>
    <row r="13446" spans="1:8" ht="12.5" customHeight="1">
      <c r="A13446" s="55">
        <v>17306</v>
      </c>
      <c r="B13446" s="55">
        <v>9</v>
      </c>
      <c r="C13446" s="55" t="s">
        <v>44982</v>
      </c>
      <c r="D13446" s="55" t="s">
        <v>4649</v>
      </c>
      <c r="E13446" s="55" t="s">
        <v>44983</v>
      </c>
      <c r="F13446" s="55" t="s">
        <v>4651</v>
      </c>
      <c r="G13446" s="55" t="s">
        <v>44984</v>
      </c>
      <c r="H13446" s="55">
        <v>0</v>
      </c>
    </row>
    <row r="13447" spans="1:8" ht="12.5" customHeight="1">
      <c r="A13447" s="55">
        <v>17730</v>
      </c>
      <c r="B13447" s="55">
        <v>9</v>
      </c>
      <c r="C13447" s="55" t="s">
        <v>44985</v>
      </c>
      <c r="D13447" s="55" t="s">
        <v>4649</v>
      </c>
      <c r="E13447" s="55" t="s">
        <v>44986</v>
      </c>
      <c r="F13447" s="55" t="s">
        <v>4651</v>
      </c>
      <c r="G13447" s="55" t="s">
        <v>44987</v>
      </c>
      <c r="H13447" s="55">
        <v>0</v>
      </c>
    </row>
    <row r="13448" spans="1:8" ht="12.5" customHeight="1">
      <c r="A13448" s="55">
        <v>17913</v>
      </c>
      <c r="B13448" s="55">
        <v>9</v>
      </c>
      <c r="C13448" s="55" t="s">
        <v>44988</v>
      </c>
      <c r="D13448" s="55" t="s">
        <v>4649</v>
      </c>
      <c r="E13448" s="55" t="s">
        <v>44989</v>
      </c>
      <c r="F13448" s="55" t="s">
        <v>4651</v>
      </c>
      <c r="G13448" s="55" t="s">
        <v>44990</v>
      </c>
      <c r="H13448" s="55">
        <v>0</v>
      </c>
    </row>
    <row r="13449" spans="1:8" ht="12.5" customHeight="1">
      <c r="A13449" s="55">
        <v>18335</v>
      </c>
      <c r="B13449" s="55">
        <v>9</v>
      </c>
      <c r="C13449" s="55" t="s">
        <v>44991</v>
      </c>
      <c r="D13449" s="55" t="s">
        <v>4649</v>
      </c>
      <c r="E13449" s="55" t="s">
        <v>44992</v>
      </c>
      <c r="F13449" s="55" t="s">
        <v>4651</v>
      </c>
      <c r="G13449" s="55" t="s">
        <v>44993</v>
      </c>
      <c r="H13449" s="55">
        <v>0</v>
      </c>
    </row>
    <row r="13450" spans="1:8" ht="12.5" customHeight="1">
      <c r="A13450" s="55">
        <v>18493</v>
      </c>
      <c r="B13450" s="55">
        <v>9</v>
      </c>
      <c r="C13450" s="55" t="s">
        <v>44994</v>
      </c>
      <c r="D13450" s="55" t="s">
        <v>4649</v>
      </c>
      <c r="E13450" s="55" t="s">
        <v>44995</v>
      </c>
      <c r="F13450" s="55" t="s">
        <v>4651</v>
      </c>
      <c r="G13450" s="55" t="s">
        <v>44996</v>
      </c>
      <c r="H13450" s="55">
        <v>0</v>
      </c>
    </row>
    <row r="13451" spans="1:8" ht="12.5" customHeight="1">
      <c r="A13451" s="55">
        <v>18709</v>
      </c>
      <c r="B13451" s="55">
        <v>9</v>
      </c>
      <c r="C13451" s="55" t="s">
        <v>44997</v>
      </c>
      <c r="D13451" s="55" t="s">
        <v>4649</v>
      </c>
      <c r="E13451" s="55" t="s">
        <v>44998</v>
      </c>
      <c r="F13451" s="55" t="s">
        <v>4651</v>
      </c>
      <c r="G13451" s="55" t="s">
        <v>44999</v>
      </c>
      <c r="H13451" s="55">
        <v>0</v>
      </c>
    </row>
    <row r="13452" spans="1:8" ht="12.5" customHeight="1">
      <c r="A13452" s="55">
        <v>18736</v>
      </c>
      <c r="B13452" s="55">
        <v>9</v>
      </c>
      <c r="C13452" s="55" t="s">
        <v>45000</v>
      </c>
      <c r="D13452" s="55" t="s">
        <v>4649</v>
      </c>
      <c r="E13452" s="55" t="s">
        <v>45001</v>
      </c>
      <c r="F13452" s="55" t="s">
        <v>4651</v>
      </c>
      <c r="G13452" s="55" t="s">
        <v>45002</v>
      </c>
      <c r="H13452" s="55">
        <v>0</v>
      </c>
    </row>
    <row r="13453" spans="1:8" ht="12.5" customHeight="1">
      <c r="A13453" s="55">
        <v>18793</v>
      </c>
      <c r="B13453" s="55">
        <v>9</v>
      </c>
      <c r="C13453" s="55" t="s">
        <v>45003</v>
      </c>
      <c r="D13453" s="55" t="s">
        <v>4649</v>
      </c>
      <c r="E13453" s="55" t="s">
        <v>45004</v>
      </c>
      <c r="F13453" s="55" t="s">
        <v>4651</v>
      </c>
      <c r="G13453" s="55" t="s">
        <v>45005</v>
      </c>
      <c r="H13453" s="55">
        <v>0</v>
      </c>
    </row>
    <row r="13454" spans="1:8" ht="12.5" customHeight="1">
      <c r="A13454" s="55">
        <v>19093</v>
      </c>
      <c r="B13454" s="55">
        <v>9</v>
      </c>
      <c r="C13454" s="55" t="s">
        <v>45006</v>
      </c>
      <c r="D13454" s="55" t="s">
        <v>4649</v>
      </c>
      <c r="E13454" s="55" t="s">
        <v>45007</v>
      </c>
      <c r="F13454" s="55" t="s">
        <v>4651</v>
      </c>
      <c r="G13454" s="55" t="s">
        <v>45008</v>
      </c>
      <c r="H13454" s="55">
        <v>0</v>
      </c>
    </row>
    <row r="13455" spans="1:8" ht="12.5" customHeight="1">
      <c r="A13455" s="55">
        <v>19266</v>
      </c>
      <c r="B13455" s="55">
        <v>9</v>
      </c>
      <c r="C13455" s="55" t="s">
        <v>45009</v>
      </c>
      <c r="D13455" s="55" t="s">
        <v>4649</v>
      </c>
      <c r="E13455" s="55" t="s">
        <v>45010</v>
      </c>
      <c r="F13455" s="55" t="s">
        <v>4651</v>
      </c>
      <c r="G13455" s="55" t="s">
        <v>45011</v>
      </c>
      <c r="H13455" s="55">
        <v>0</v>
      </c>
    </row>
    <row r="13456" spans="1:8" ht="12.5" customHeight="1">
      <c r="A13456" s="55">
        <v>19582</v>
      </c>
      <c r="B13456" s="55">
        <v>9</v>
      </c>
      <c r="C13456" s="55" t="s">
        <v>45012</v>
      </c>
      <c r="D13456" s="55" t="s">
        <v>4649</v>
      </c>
      <c r="E13456" s="55" t="s">
        <v>45013</v>
      </c>
      <c r="F13456" s="55" t="s">
        <v>4651</v>
      </c>
      <c r="G13456" s="55" t="s">
        <v>45014</v>
      </c>
      <c r="H13456" s="55">
        <v>0</v>
      </c>
    </row>
    <row r="13457" spans="1:8" ht="12.5" customHeight="1">
      <c r="A13457" s="55">
        <v>19785</v>
      </c>
      <c r="B13457" s="55">
        <v>9</v>
      </c>
      <c r="C13457" s="55" t="s">
        <v>45015</v>
      </c>
      <c r="D13457" s="55" t="s">
        <v>4649</v>
      </c>
      <c r="E13457" s="55" t="s">
        <v>45016</v>
      </c>
      <c r="F13457" s="55" t="s">
        <v>4651</v>
      </c>
      <c r="G13457" s="55" t="s">
        <v>45017</v>
      </c>
      <c r="H13457" s="55">
        <v>0</v>
      </c>
    </row>
    <row r="13458" spans="1:8" ht="12.5" customHeight="1">
      <c r="A13458" s="55">
        <v>20217</v>
      </c>
      <c r="B13458" s="55">
        <v>9</v>
      </c>
      <c r="C13458" s="55" t="s">
        <v>45018</v>
      </c>
      <c r="D13458" s="55" t="s">
        <v>4649</v>
      </c>
      <c r="E13458" s="55" t="s">
        <v>45019</v>
      </c>
      <c r="F13458" s="55" t="s">
        <v>4651</v>
      </c>
      <c r="G13458" s="55" t="s">
        <v>45020</v>
      </c>
      <c r="H13458" s="55">
        <v>0</v>
      </c>
    </row>
    <row r="13459" spans="1:8" ht="12.5" customHeight="1">
      <c r="A13459" s="55">
        <v>20241</v>
      </c>
      <c r="B13459" s="55">
        <v>9</v>
      </c>
      <c r="C13459" s="55" t="s">
        <v>45021</v>
      </c>
      <c r="D13459" s="55" t="s">
        <v>4649</v>
      </c>
      <c r="E13459" s="55" t="s">
        <v>45022</v>
      </c>
      <c r="F13459" s="55" t="s">
        <v>4651</v>
      </c>
      <c r="G13459" s="55" t="s">
        <v>45023</v>
      </c>
      <c r="H13459" s="55">
        <v>0</v>
      </c>
    </row>
    <row r="13460" spans="1:8" ht="12.5" customHeight="1">
      <c r="A13460" s="55">
        <v>20244</v>
      </c>
      <c r="B13460" s="55">
        <v>9</v>
      </c>
      <c r="C13460" s="55" t="s">
        <v>45024</v>
      </c>
      <c r="D13460" s="55" t="s">
        <v>4649</v>
      </c>
      <c r="E13460" s="55" t="s">
        <v>45025</v>
      </c>
      <c r="F13460" s="55" t="s">
        <v>4651</v>
      </c>
      <c r="G13460" s="55" t="s">
        <v>45026</v>
      </c>
      <c r="H13460" s="55">
        <v>0</v>
      </c>
    </row>
    <row r="13461" spans="1:8" ht="12.5" customHeight="1">
      <c r="A13461" s="55">
        <v>20268</v>
      </c>
      <c r="B13461" s="55">
        <v>9</v>
      </c>
      <c r="C13461" s="55" t="s">
        <v>45027</v>
      </c>
      <c r="D13461" s="55" t="s">
        <v>4649</v>
      </c>
      <c r="E13461" s="55" t="s">
        <v>45028</v>
      </c>
      <c r="F13461" s="55" t="s">
        <v>4651</v>
      </c>
      <c r="G13461" s="55" t="s">
        <v>45029</v>
      </c>
      <c r="H13461" s="55">
        <v>0</v>
      </c>
    </row>
    <row r="13462" spans="1:8" ht="12.5" customHeight="1">
      <c r="A13462" s="55">
        <v>20277</v>
      </c>
      <c r="B13462" s="55">
        <v>9</v>
      </c>
      <c r="C13462" s="55" t="s">
        <v>45030</v>
      </c>
      <c r="D13462" s="55" t="s">
        <v>4649</v>
      </c>
      <c r="E13462" s="55" t="s">
        <v>45031</v>
      </c>
      <c r="F13462" s="55" t="s">
        <v>4651</v>
      </c>
      <c r="G13462" s="55" t="s">
        <v>45032</v>
      </c>
      <c r="H13462" s="55">
        <v>0</v>
      </c>
    </row>
    <row r="13463" spans="1:8" ht="12.5" customHeight="1">
      <c r="A13463" s="55">
        <v>20622</v>
      </c>
      <c r="B13463" s="55">
        <v>9</v>
      </c>
      <c r="C13463" s="55" t="s">
        <v>45033</v>
      </c>
      <c r="D13463" s="55" t="s">
        <v>4649</v>
      </c>
      <c r="E13463" s="55" t="s">
        <v>45034</v>
      </c>
      <c r="F13463" s="55" t="s">
        <v>4651</v>
      </c>
      <c r="G13463" s="55" t="s">
        <v>45035</v>
      </c>
      <c r="H13463" s="55">
        <v>0</v>
      </c>
    </row>
    <row r="13464" spans="1:8" ht="12.5" customHeight="1">
      <c r="A13464" s="55">
        <v>21231</v>
      </c>
      <c r="B13464" s="55">
        <v>9</v>
      </c>
      <c r="C13464" s="55" t="s">
        <v>45036</v>
      </c>
      <c r="D13464" s="55" t="s">
        <v>4649</v>
      </c>
      <c r="E13464" s="55" t="s">
        <v>45037</v>
      </c>
      <c r="F13464" s="55" t="s">
        <v>4651</v>
      </c>
      <c r="G13464" s="55" t="s">
        <v>45038</v>
      </c>
      <c r="H13464" s="55">
        <v>0</v>
      </c>
    </row>
    <row r="13465" spans="1:8" ht="12.5" customHeight="1">
      <c r="A13465" s="55">
        <v>21564</v>
      </c>
      <c r="B13465" s="55">
        <v>9</v>
      </c>
      <c r="C13465" s="55" t="s">
        <v>45039</v>
      </c>
      <c r="D13465" s="55" t="s">
        <v>4649</v>
      </c>
      <c r="E13465" s="55" t="s">
        <v>45040</v>
      </c>
      <c r="F13465" s="55" t="s">
        <v>4651</v>
      </c>
      <c r="G13465" s="55" t="s">
        <v>45041</v>
      </c>
      <c r="H13465" s="55">
        <v>0</v>
      </c>
    </row>
    <row r="13466" spans="1:8" ht="12.5" customHeight="1">
      <c r="A13466" s="55">
        <v>21944</v>
      </c>
      <c r="B13466" s="55">
        <v>9</v>
      </c>
      <c r="C13466" s="55" t="s">
        <v>45042</v>
      </c>
      <c r="D13466" s="55" t="s">
        <v>4649</v>
      </c>
      <c r="E13466" s="55" t="s">
        <v>45043</v>
      </c>
      <c r="F13466" s="55" t="s">
        <v>4651</v>
      </c>
      <c r="G13466" s="55" t="s">
        <v>45044</v>
      </c>
      <c r="H13466" s="55">
        <v>0</v>
      </c>
    </row>
    <row r="13467" spans="1:8" ht="12.5" customHeight="1">
      <c r="A13467" s="55">
        <v>22940</v>
      </c>
      <c r="B13467" s="55">
        <v>9</v>
      </c>
      <c r="C13467" s="55" t="s">
        <v>45045</v>
      </c>
      <c r="D13467" s="55" t="s">
        <v>4649</v>
      </c>
      <c r="E13467" s="55" t="s">
        <v>45046</v>
      </c>
      <c r="F13467" s="55" t="s">
        <v>4651</v>
      </c>
      <c r="G13467" s="55" t="s">
        <v>45047</v>
      </c>
      <c r="H13467" s="55">
        <v>0</v>
      </c>
    </row>
    <row r="13468" spans="1:8" ht="12.5" customHeight="1">
      <c r="A13468" s="55">
        <v>22948</v>
      </c>
      <c r="B13468" s="55">
        <v>9</v>
      </c>
      <c r="C13468" s="55" t="s">
        <v>45048</v>
      </c>
      <c r="D13468" s="55" t="s">
        <v>4649</v>
      </c>
      <c r="E13468" s="55" t="s">
        <v>45049</v>
      </c>
      <c r="F13468" s="55" t="s">
        <v>4651</v>
      </c>
      <c r="G13468" s="55" t="s">
        <v>45050</v>
      </c>
      <c r="H13468" s="55">
        <v>0</v>
      </c>
    </row>
    <row r="13469" spans="1:8" ht="12.5" customHeight="1">
      <c r="A13469" s="55">
        <v>23313</v>
      </c>
      <c r="B13469" s="55">
        <v>9</v>
      </c>
      <c r="C13469" s="55" t="s">
        <v>45051</v>
      </c>
      <c r="D13469" s="55" t="s">
        <v>4649</v>
      </c>
      <c r="E13469" s="55" t="s">
        <v>45052</v>
      </c>
      <c r="F13469" s="55" t="s">
        <v>4651</v>
      </c>
      <c r="G13469" s="55" t="s">
        <v>45053</v>
      </c>
      <c r="H13469" s="55">
        <v>0</v>
      </c>
    </row>
    <row r="13470" spans="1:8" ht="12.5" customHeight="1">
      <c r="A13470" s="55">
        <v>23325</v>
      </c>
      <c r="B13470" s="55">
        <v>9</v>
      </c>
      <c r="C13470" s="55" t="s">
        <v>45054</v>
      </c>
      <c r="D13470" s="55" t="s">
        <v>4649</v>
      </c>
      <c r="E13470" s="55" t="s">
        <v>45055</v>
      </c>
      <c r="F13470" s="55" t="s">
        <v>4651</v>
      </c>
      <c r="G13470" s="55" t="s">
        <v>45056</v>
      </c>
      <c r="H13470" s="55">
        <v>0</v>
      </c>
    </row>
    <row r="13471" spans="1:8" ht="12.5" customHeight="1">
      <c r="A13471" s="55">
        <v>23531</v>
      </c>
      <c r="B13471" s="55">
        <v>9</v>
      </c>
      <c r="C13471" s="55" t="s">
        <v>45057</v>
      </c>
      <c r="D13471" s="55" t="s">
        <v>4649</v>
      </c>
      <c r="E13471" s="55" t="s">
        <v>45058</v>
      </c>
      <c r="F13471" s="55" t="s">
        <v>4651</v>
      </c>
      <c r="G13471" s="55" t="s">
        <v>45059</v>
      </c>
      <c r="H13471" s="55">
        <v>0</v>
      </c>
    </row>
    <row r="13472" spans="1:8" ht="12.5" customHeight="1">
      <c r="A13472" s="55">
        <v>23541</v>
      </c>
      <c r="B13472" s="55">
        <v>9</v>
      </c>
      <c r="C13472" s="55" t="s">
        <v>45060</v>
      </c>
      <c r="D13472" s="55" t="s">
        <v>4649</v>
      </c>
      <c r="E13472" s="55" t="s">
        <v>45061</v>
      </c>
      <c r="F13472" s="55" t="s">
        <v>4651</v>
      </c>
      <c r="G13472" s="55" t="s">
        <v>45062</v>
      </c>
      <c r="H13472" s="55">
        <v>0</v>
      </c>
    </row>
    <row r="13473" spans="1:8" ht="12.5" customHeight="1">
      <c r="A13473" s="55">
        <v>23652</v>
      </c>
      <c r="B13473" s="55">
        <v>9</v>
      </c>
      <c r="C13473" s="55" t="s">
        <v>45063</v>
      </c>
      <c r="D13473" s="55" t="s">
        <v>4649</v>
      </c>
      <c r="E13473" s="55" t="s">
        <v>45064</v>
      </c>
      <c r="F13473" s="55" t="s">
        <v>4651</v>
      </c>
      <c r="G13473" s="55" t="s">
        <v>45065</v>
      </c>
      <c r="H13473" s="55">
        <v>0</v>
      </c>
    </row>
    <row r="13474" spans="1:8" ht="12.5" customHeight="1">
      <c r="A13474" s="55">
        <v>23660</v>
      </c>
      <c r="B13474" s="55">
        <v>9</v>
      </c>
      <c r="C13474" s="55" t="s">
        <v>45066</v>
      </c>
      <c r="D13474" s="55" t="s">
        <v>4649</v>
      </c>
      <c r="E13474" s="55" t="s">
        <v>45067</v>
      </c>
      <c r="F13474" s="55" t="s">
        <v>4651</v>
      </c>
      <c r="G13474" s="55" t="s">
        <v>45068</v>
      </c>
      <c r="H13474" s="55">
        <v>0</v>
      </c>
    </row>
    <row r="13475" spans="1:8" ht="12.5" customHeight="1">
      <c r="A13475" s="55">
        <v>24248</v>
      </c>
      <c r="B13475" s="55">
        <v>9</v>
      </c>
      <c r="C13475" s="55" t="s">
        <v>45069</v>
      </c>
      <c r="D13475" s="55" t="s">
        <v>4649</v>
      </c>
      <c r="E13475" s="55" t="s">
        <v>45070</v>
      </c>
      <c r="F13475" s="55" t="s">
        <v>4651</v>
      </c>
      <c r="G13475" s="55" t="s">
        <v>45071</v>
      </c>
      <c r="H13475" s="55">
        <v>0</v>
      </c>
    </row>
    <row r="13476" spans="1:8" ht="12.5" customHeight="1">
      <c r="A13476" s="55">
        <v>24250</v>
      </c>
      <c r="B13476" s="55">
        <v>9</v>
      </c>
      <c r="C13476" s="55" t="s">
        <v>45072</v>
      </c>
      <c r="D13476" s="55" t="s">
        <v>4649</v>
      </c>
      <c r="E13476" s="55" t="s">
        <v>45073</v>
      </c>
      <c r="F13476" s="55" t="s">
        <v>4651</v>
      </c>
      <c r="G13476" s="55" t="s">
        <v>45074</v>
      </c>
      <c r="H13476" s="55">
        <v>0</v>
      </c>
    </row>
    <row r="13477" spans="1:8" ht="12.5" customHeight="1">
      <c r="A13477" s="55">
        <v>24271</v>
      </c>
      <c r="B13477" s="55">
        <v>9</v>
      </c>
      <c r="C13477" s="55" t="s">
        <v>45075</v>
      </c>
      <c r="D13477" s="55" t="s">
        <v>4649</v>
      </c>
      <c r="E13477" s="55" t="s">
        <v>45076</v>
      </c>
      <c r="F13477" s="55" t="s">
        <v>4651</v>
      </c>
      <c r="G13477" s="55" t="s">
        <v>45077</v>
      </c>
      <c r="H13477" s="55">
        <v>0</v>
      </c>
    </row>
    <row r="13478" spans="1:8" ht="12.5" customHeight="1">
      <c r="A13478" s="55">
        <v>24306</v>
      </c>
      <c r="B13478" s="55">
        <v>9</v>
      </c>
      <c r="C13478" s="55" t="s">
        <v>45078</v>
      </c>
      <c r="D13478" s="55" t="s">
        <v>4649</v>
      </c>
      <c r="E13478" s="55" t="s">
        <v>45079</v>
      </c>
      <c r="F13478" s="55" t="s">
        <v>4651</v>
      </c>
      <c r="G13478" s="55" t="s">
        <v>45080</v>
      </c>
      <c r="H13478" s="55">
        <v>0</v>
      </c>
    </row>
    <row r="13479" spans="1:8" ht="12.5" customHeight="1">
      <c r="A13479" s="55">
        <v>24465</v>
      </c>
      <c r="B13479" s="55">
        <v>9</v>
      </c>
      <c r="C13479" s="55" t="s">
        <v>45081</v>
      </c>
      <c r="D13479" s="55" t="s">
        <v>4649</v>
      </c>
      <c r="E13479" s="55" t="s">
        <v>45082</v>
      </c>
      <c r="F13479" s="55" t="s">
        <v>4651</v>
      </c>
      <c r="G13479" s="55" t="s">
        <v>45083</v>
      </c>
      <c r="H13479" s="55">
        <v>0</v>
      </c>
    </row>
    <row r="13480" spans="1:8" ht="12.5" customHeight="1">
      <c r="A13480" s="55">
        <v>24587</v>
      </c>
      <c r="B13480" s="55">
        <v>9</v>
      </c>
      <c r="C13480" s="55" t="s">
        <v>45084</v>
      </c>
      <c r="D13480" s="55" t="s">
        <v>4649</v>
      </c>
      <c r="E13480" s="55" t="s">
        <v>45085</v>
      </c>
      <c r="F13480" s="55" t="s">
        <v>4651</v>
      </c>
      <c r="G13480" s="55" t="s">
        <v>45086</v>
      </c>
      <c r="H13480" s="55">
        <v>0</v>
      </c>
    </row>
    <row r="13481" spans="1:8" ht="12.5" customHeight="1">
      <c r="A13481" s="55">
        <v>24917</v>
      </c>
      <c r="B13481" s="55">
        <v>9</v>
      </c>
      <c r="C13481" s="55" t="s">
        <v>45087</v>
      </c>
      <c r="D13481" s="55" t="s">
        <v>4649</v>
      </c>
      <c r="E13481" s="55" t="s">
        <v>45088</v>
      </c>
      <c r="F13481" s="55" t="s">
        <v>4651</v>
      </c>
      <c r="G13481" s="55" t="s">
        <v>45089</v>
      </c>
      <c r="H13481" s="55">
        <v>0</v>
      </c>
    </row>
    <row r="13482" spans="1:8" ht="12.5" customHeight="1">
      <c r="A13482" s="55">
        <v>24922</v>
      </c>
      <c r="B13482" s="55">
        <v>9</v>
      </c>
      <c r="C13482" s="55" t="s">
        <v>45090</v>
      </c>
      <c r="D13482" s="55" t="s">
        <v>4649</v>
      </c>
      <c r="E13482" s="55" t="s">
        <v>45091</v>
      </c>
      <c r="F13482" s="55" t="s">
        <v>4651</v>
      </c>
      <c r="G13482" s="55" t="s">
        <v>45092</v>
      </c>
      <c r="H13482" s="55">
        <v>0</v>
      </c>
    </row>
    <row r="13483" spans="1:8" ht="12.5" customHeight="1">
      <c r="A13483" s="55">
        <v>25106</v>
      </c>
      <c r="B13483" s="55">
        <v>9</v>
      </c>
      <c r="C13483" s="55" t="s">
        <v>45093</v>
      </c>
      <c r="D13483" s="55" t="s">
        <v>4649</v>
      </c>
      <c r="E13483" s="55" t="s">
        <v>45094</v>
      </c>
      <c r="F13483" s="55" t="s">
        <v>4651</v>
      </c>
      <c r="G13483" s="55" t="s">
        <v>45095</v>
      </c>
      <c r="H13483" s="55">
        <v>0</v>
      </c>
    </row>
    <row r="13484" spans="1:8" ht="12.5" customHeight="1">
      <c r="A13484" s="55">
        <v>25135</v>
      </c>
      <c r="B13484" s="55">
        <v>9</v>
      </c>
      <c r="C13484" s="55" t="s">
        <v>45096</v>
      </c>
      <c r="D13484" s="55" t="s">
        <v>4649</v>
      </c>
      <c r="E13484" s="55" t="s">
        <v>45097</v>
      </c>
      <c r="F13484" s="55" t="s">
        <v>4651</v>
      </c>
      <c r="G13484" s="55" t="s">
        <v>45098</v>
      </c>
      <c r="H13484" s="55">
        <v>0</v>
      </c>
    </row>
    <row r="13485" spans="1:8" ht="12.5" customHeight="1">
      <c r="A13485" s="55">
        <v>25831</v>
      </c>
      <c r="B13485" s="55">
        <v>9</v>
      </c>
      <c r="C13485" s="55" t="s">
        <v>45099</v>
      </c>
      <c r="D13485" s="55" t="s">
        <v>4649</v>
      </c>
      <c r="E13485" s="55" t="s">
        <v>45100</v>
      </c>
      <c r="F13485" s="55" t="s">
        <v>4651</v>
      </c>
      <c r="G13485" s="55" t="s">
        <v>45101</v>
      </c>
      <c r="H13485" s="55">
        <v>0</v>
      </c>
    </row>
    <row r="13486" spans="1:8" ht="12.5" customHeight="1">
      <c r="A13486" s="55">
        <v>26146</v>
      </c>
      <c r="B13486" s="55">
        <v>9</v>
      </c>
      <c r="C13486" s="55" t="s">
        <v>45102</v>
      </c>
      <c r="D13486" s="55" t="s">
        <v>4649</v>
      </c>
      <c r="E13486" s="55" t="s">
        <v>45103</v>
      </c>
      <c r="F13486" s="55" t="s">
        <v>4651</v>
      </c>
      <c r="G13486" s="55" t="s">
        <v>45104</v>
      </c>
      <c r="H13486" s="55">
        <v>0</v>
      </c>
    </row>
    <row r="13487" spans="1:8" ht="12.5" customHeight="1">
      <c r="A13487" s="55">
        <v>26164</v>
      </c>
      <c r="B13487" s="55">
        <v>9</v>
      </c>
      <c r="C13487" s="55" t="s">
        <v>45105</v>
      </c>
      <c r="D13487" s="55" t="s">
        <v>4649</v>
      </c>
      <c r="E13487" s="55" t="s">
        <v>45106</v>
      </c>
      <c r="F13487" s="55" t="s">
        <v>4651</v>
      </c>
      <c r="G13487" s="55" t="s">
        <v>45107</v>
      </c>
      <c r="H13487" s="55">
        <v>0</v>
      </c>
    </row>
    <row r="13488" spans="1:8" ht="12.5" customHeight="1">
      <c r="A13488" s="55">
        <v>26192</v>
      </c>
      <c r="B13488" s="55">
        <v>9</v>
      </c>
      <c r="C13488" s="55" t="s">
        <v>45108</v>
      </c>
      <c r="D13488" s="55" t="s">
        <v>4649</v>
      </c>
      <c r="E13488" s="55" t="s">
        <v>45109</v>
      </c>
      <c r="F13488" s="55" t="s">
        <v>4651</v>
      </c>
      <c r="G13488" s="55" t="s">
        <v>45110</v>
      </c>
      <c r="H13488" s="55">
        <v>0</v>
      </c>
    </row>
    <row r="13489" spans="1:8" ht="12.5" customHeight="1">
      <c r="A13489" s="55">
        <v>26558</v>
      </c>
      <c r="B13489" s="55">
        <v>9</v>
      </c>
      <c r="C13489" s="55" t="s">
        <v>45111</v>
      </c>
      <c r="D13489" s="55" t="s">
        <v>4649</v>
      </c>
      <c r="E13489" s="55" t="s">
        <v>45112</v>
      </c>
      <c r="F13489" s="55" t="s">
        <v>4651</v>
      </c>
      <c r="G13489" s="55" t="s">
        <v>45113</v>
      </c>
      <c r="H13489" s="55">
        <v>0</v>
      </c>
    </row>
    <row r="13490" spans="1:8" ht="12.5" customHeight="1">
      <c r="A13490" s="55">
        <v>26589</v>
      </c>
      <c r="B13490" s="55">
        <v>9</v>
      </c>
      <c r="C13490" s="55" t="s">
        <v>45114</v>
      </c>
      <c r="D13490" s="55" t="s">
        <v>4649</v>
      </c>
      <c r="E13490" s="55" t="s">
        <v>45115</v>
      </c>
      <c r="F13490" s="55" t="s">
        <v>4651</v>
      </c>
      <c r="G13490" s="55" t="s">
        <v>45116</v>
      </c>
      <c r="H13490" s="55">
        <v>0</v>
      </c>
    </row>
    <row r="13491" spans="1:8" ht="12.5" customHeight="1">
      <c r="A13491" s="55">
        <v>26592</v>
      </c>
      <c r="B13491" s="55">
        <v>9</v>
      </c>
      <c r="C13491" s="55" t="s">
        <v>45117</v>
      </c>
      <c r="D13491" s="55" t="s">
        <v>4649</v>
      </c>
      <c r="E13491" s="55" t="s">
        <v>45118</v>
      </c>
      <c r="F13491" s="55" t="s">
        <v>4651</v>
      </c>
      <c r="G13491" s="55" t="s">
        <v>45119</v>
      </c>
      <c r="H13491" s="55">
        <v>0</v>
      </c>
    </row>
    <row r="13492" spans="1:8" ht="12.5" customHeight="1">
      <c r="A13492" s="55">
        <v>26670</v>
      </c>
      <c r="B13492" s="55">
        <v>9</v>
      </c>
      <c r="C13492" s="55" t="s">
        <v>45120</v>
      </c>
      <c r="D13492" s="55" t="s">
        <v>4649</v>
      </c>
      <c r="E13492" s="55" t="s">
        <v>45121</v>
      </c>
      <c r="F13492" s="55" t="s">
        <v>4651</v>
      </c>
      <c r="G13492" s="55" t="s">
        <v>45122</v>
      </c>
      <c r="H13492" s="55">
        <v>0</v>
      </c>
    </row>
    <row r="13493" spans="1:8" ht="12.5" customHeight="1">
      <c r="A13493" s="55">
        <v>26756</v>
      </c>
      <c r="B13493" s="55">
        <v>9</v>
      </c>
      <c r="C13493" s="55" t="s">
        <v>45123</v>
      </c>
      <c r="D13493" s="55" t="s">
        <v>4649</v>
      </c>
      <c r="E13493" s="55" t="s">
        <v>45124</v>
      </c>
      <c r="F13493" s="55" t="s">
        <v>4651</v>
      </c>
      <c r="G13493" s="55" t="s">
        <v>45125</v>
      </c>
      <c r="H13493" s="55">
        <v>0</v>
      </c>
    </row>
    <row r="13494" spans="1:8" ht="12.5" customHeight="1">
      <c r="A13494" s="55">
        <v>26757</v>
      </c>
      <c r="B13494" s="55">
        <v>9</v>
      </c>
      <c r="C13494" s="55" t="s">
        <v>45126</v>
      </c>
      <c r="D13494" s="55" t="s">
        <v>4649</v>
      </c>
      <c r="E13494" s="55" t="s">
        <v>45127</v>
      </c>
      <c r="F13494" s="55" t="s">
        <v>4651</v>
      </c>
      <c r="G13494" s="55" t="s">
        <v>45128</v>
      </c>
      <c r="H13494" s="55">
        <v>0</v>
      </c>
    </row>
    <row r="13495" spans="1:8" ht="12.5" customHeight="1">
      <c r="A13495" s="55">
        <v>26766</v>
      </c>
      <c r="B13495" s="55">
        <v>9</v>
      </c>
      <c r="C13495" s="55" t="s">
        <v>45129</v>
      </c>
      <c r="D13495" s="55" t="s">
        <v>4649</v>
      </c>
      <c r="E13495" s="55" t="s">
        <v>45130</v>
      </c>
      <c r="F13495" s="55" t="s">
        <v>4651</v>
      </c>
      <c r="G13495" s="55" t="s">
        <v>45131</v>
      </c>
      <c r="H13495" s="55">
        <v>0</v>
      </c>
    </row>
    <row r="13496" spans="1:8" ht="12.5" customHeight="1">
      <c r="A13496" s="55">
        <v>27339</v>
      </c>
      <c r="B13496" s="55">
        <v>9</v>
      </c>
      <c r="C13496" s="55" t="s">
        <v>45132</v>
      </c>
      <c r="D13496" s="55" t="s">
        <v>4649</v>
      </c>
      <c r="E13496" s="55" t="s">
        <v>45133</v>
      </c>
      <c r="F13496" s="55" t="s">
        <v>4651</v>
      </c>
      <c r="G13496" s="55" t="s">
        <v>45134</v>
      </c>
      <c r="H13496" s="55">
        <v>0</v>
      </c>
    </row>
    <row r="13497" spans="1:8" ht="12.5" customHeight="1">
      <c r="A13497" s="55">
        <v>27346</v>
      </c>
      <c r="B13497" s="55">
        <v>9</v>
      </c>
      <c r="C13497" s="55" t="s">
        <v>45135</v>
      </c>
      <c r="D13497" s="55" t="s">
        <v>4649</v>
      </c>
      <c r="E13497" s="55" t="s">
        <v>45136</v>
      </c>
      <c r="F13497" s="55" t="s">
        <v>4651</v>
      </c>
      <c r="G13497" s="55" t="s">
        <v>45137</v>
      </c>
      <c r="H13497" s="55">
        <v>0</v>
      </c>
    </row>
    <row r="13498" spans="1:8" ht="12.5" customHeight="1">
      <c r="A13498" s="55">
        <v>27710</v>
      </c>
      <c r="B13498" s="55">
        <v>9</v>
      </c>
      <c r="C13498" s="55" t="s">
        <v>45138</v>
      </c>
      <c r="D13498" s="55" t="s">
        <v>4649</v>
      </c>
      <c r="E13498" s="55" t="s">
        <v>45139</v>
      </c>
      <c r="F13498" s="55" t="s">
        <v>4651</v>
      </c>
      <c r="G13498" s="55" t="s">
        <v>45140</v>
      </c>
      <c r="H13498" s="55">
        <v>0</v>
      </c>
    </row>
    <row r="13499" spans="1:8" ht="12.5" customHeight="1">
      <c r="A13499" s="55">
        <v>27862</v>
      </c>
      <c r="B13499" s="55">
        <v>9</v>
      </c>
      <c r="C13499" s="55" t="s">
        <v>45141</v>
      </c>
      <c r="D13499" s="55" t="s">
        <v>4649</v>
      </c>
      <c r="E13499" s="55" t="s">
        <v>45142</v>
      </c>
      <c r="F13499" s="55" t="s">
        <v>4651</v>
      </c>
      <c r="G13499" s="55" t="s">
        <v>45143</v>
      </c>
      <c r="H13499" s="55">
        <v>0</v>
      </c>
    </row>
    <row r="13500" spans="1:8" ht="12.5" customHeight="1">
      <c r="A13500" s="55">
        <v>28208</v>
      </c>
      <c r="B13500" s="55">
        <v>9</v>
      </c>
      <c r="C13500" s="55" t="s">
        <v>45144</v>
      </c>
      <c r="D13500" s="55" t="s">
        <v>4649</v>
      </c>
      <c r="E13500" s="55" t="s">
        <v>45145</v>
      </c>
      <c r="F13500" s="55" t="s">
        <v>4651</v>
      </c>
      <c r="G13500" s="55" t="s">
        <v>45146</v>
      </c>
      <c r="H13500" s="55">
        <v>0</v>
      </c>
    </row>
    <row r="13501" spans="1:8" ht="12.5" customHeight="1">
      <c r="A13501" s="55">
        <v>28314</v>
      </c>
      <c r="B13501" s="55">
        <v>9</v>
      </c>
      <c r="C13501" s="55" t="s">
        <v>45147</v>
      </c>
      <c r="D13501" s="55" t="s">
        <v>4649</v>
      </c>
      <c r="E13501" s="55" t="s">
        <v>45148</v>
      </c>
      <c r="F13501" s="55" t="s">
        <v>4651</v>
      </c>
      <c r="G13501" s="55" t="s">
        <v>45149</v>
      </c>
      <c r="H13501" s="55">
        <v>0</v>
      </c>
    </row>
    <row r="13502" spans="1:8" ht="12.5" customHeight="1">
      <c r="A13502" s="55">
        <v>28338</v>
      </c>
      <c r="B13502" s="55">
        <v>9</v>
      </c>
      <c r="C13502" s="55" t="s">
        <v>45150</v>
      </c>
      <c r="D13502" s="55" t="s">
        <v>4649</v>
      </c>
      <c r="E13502" s="55" t="s">
        <v>45151</v>
      </c>
      <c r="F13502" s="55" t="s">
        <v>4651</v>
      </c>
      <c r="G13502" s="55" t="s">
        <v>45152</v>
      </c>
      <c r="H13502" s="55">
        <v>0</v>
      </c>
    </row>
    <row r="13503" spans="1:8" ht="12.5" customHeight="1">
      <c r="A13503" s="55">
        <v>28954</v>
      </c>
      <c r="B13503" s="55">
        <v>9</v>
      </c>
      <c r="C13503" s="55" t="s">
        <v>45153</v>
      </c>
      <c r="D13503" s="55" t="s">
        <v>4649</v>
      </c>
      <c r="E13503" s="55" t="s">
        <v>45154</v>
      </c>
      <c r="F13503" s="55" t="s">
        <v>4651</v>
      </c>
      <c r="G13503" s="55" t="s">
        <v>45155</v>
      </c>
      <c r="H13503" s="55">
        <v>0</v>
      </c>
    </row>
    <row r="13504" spans="1:8" ht="12.5" customHeight="1">
      <c r="A13504" s="55">
        <v>11106</v>
      </c>
      <c r="B13504" s="55">
        <v>9</v>
      </c>
      <c r="C13504" s="55" t="s">
        <v>45156</v>
      </c>
      <c r="D13504" s="55" t="s">
        <v>4649</v>
      </c>
      <c r="E13504" s="55" t="s">
        <v>45157</v>
      </c>
      <c r="F13504" s="55" t="s">
        <v>4651</v>
      </c>
      <c r="G13504" s="55" t="s">
        <v>45158</v>
      </c>
      <c r="H13504" s="55">
        <v>0</v>
      </c>
    </row>
    <row r="13505" spans="1:8" ht="12.5" customHeight="1">
      <c r="A13505" s="55">
        <v>11462</v>
      </c>
      <c r="B13505" s="55">
        <v>9</v>
      </c>
      <c r="C13505" s="55" t="s">
        <v>45159</v>
      </c>
      <c r="D13505" s="55" t="s">
        <v>4649</v>
      </c>
      <c r="E13505" s="55" t="s">
        <v>45160</v>
      </c>
      <c r="F13505" s="55" t="s">
        <v>4651</v>
      </c>
      <c r="G13505" s="55" t="s">
        <v>45161</v>
      </c>
      <c r="H13505" s="55">
        <v>0</v>
      </c>
    </row>
    <row r="13506" spans="1:8" ht="12.5" customHeight="1">
      <c r="A13506" s="55">
        <v>11919</v>
      </c>
      <c r="B13506" s="55">
        <v>9</v>
      </c>
      <c r="C13506" s="55" t="s">
        <v>45162</v>
      </c>
      <c r="D13506" s="55" t="s">
        <v>4649</v>
      </c>
      <c r="E13506" s="55" t="s">
        <v>45163</v>
      </c>
      <c r="F13506" s="55" t="s">
        <v>4651</v>
      </c>
      <c r="G13506" s="55" t="s">
        <v>45164</v>
      </c>
      <c r="H13506" s="55">
        <v>0</v>
      </c>
    </row>
    <row r="13507" spans="1:8" ht="12.5" customHeight="1">
      <c r="A13507" s="55">
        <v>11943</v>
      </c>
      <c r="B13507" s="55">
        <v>9</v>
      </c>
      <c r="C13507" s="55" t="s">
        <v>45165</v>
      </c>
      <c r="D13507" s="55" t="s">
        <v>4649</v>
      </c>
      <c r="E13507" s="55" t="s">
        <v>45166</v>
      </c>
      <c r="F13507" s="55" t="s">
        <v>4651</v>
      </c>
      <c r="G13507" s="55" t="s">
        <v>45167</v>
      </c>
      <c r="H13507" s="55">
        <v>0</v>
      </c>
    </row>
    <row r="13508" spans="1:8" ht="12.5" customHeight="1">
      <c r="A13508" s="55">
        <v>12345</v>
      </c>
      <c r="B13508" s="55">
        <v>9</v>
      </c>
      <c r="C13508" s="55" t="s">
        <v>45168</v>
      </c>
      <c r="D13508" s="55" t="s">
        <v>4649</v>
      </c>
      <c r="E13508" s="55" t="s">
        <v>45169</v>
      </c>
      <c r="F13508" s="55" t="s">
        <v>4651</v>
      </c>
      <c r="G13508" s="55" t="s">
        <v>45170</v>
      </c>
      <c r="H13508" s="55">
        <v>0</v>
      </c>
    </row>
    <row r="13509" spans="1:8" ht="12.5" customHeight="1">
      <c r="A13509" s="55">
        <v>12570</v>
      </c>
      <c r="B13509" s="55">
        <v>9</v>
      </c>
      <c r="C13509" s="55" t="s">
        <v>45171</v>
      </c>
      <c r="D13509" s="55" t="s">
        <v>4649</v>
      </c>
      <c r="E13509" s="55" t="s">
        <v>45172</v>
      </c>
      <c r="F13509" s="55" t="s">
        <v>4651</v>
      </c>
      <c r="G13509" s="55" t="s">
        <v>45173</v>
      </c>
      <c r="H13509" s="55">
        <v>0</v>
      </c>
    </row>
    <row r="13510" spans="1:8" ht="12.5" customHeight="1">
      <c r="A13510" s="55">
        <v>12994</v>
      </c>
      <c r="B13510" s="55">
        <v>9</v>
      </c>
      <c r="C13510" s="55" t="s">
        <v>45174</v>
      </c>
      <c r="D13510" s="55" t="s">
        <v>4649</v>
      </c>
      <c r="E13510" s="55" t="s">
        <v>45175</v>
      </c>
      <c r="F13510" s="55" t="s">
        <v>4651</v>
      </c>
      <c r="G13510" s="55" t="s">
        <v>45176</v>
      </c>
      <c r="H13510" s="55">
        <v>0</v>
      </c>
    </row>
    <row r="13511" spans="1:8" ht="12.5" customHeight="1">
      <c r="A13511" s="55">
        <v>13124</v>
      </c>
      <c r="B13511" s="55">
        <v>9</v>
      </c>
      <c r="C13511" s="55" t="s">
        <v>45177</v>
      </c>
      <c r="D13511" s="55" t="s">
        <v>4649</v>
      </c>
      <c r="E13511" s="55" t="s">
        <v>45178</v>
      </c>
      <c r="F13511" s="55" t="s">
        <v>4651</v>
      </c>
      <c r="G13511" s="55" t="s">
        <v>45179</v>
      </c>
      <c r="H13511" s="55">
        <v>0</v>
      </c>
    </row>
    <row r="13512" spans="1:8" ht="12.5" customHeight="1">
      <c r="A13512" s="55">
        <v>13155</v>
      </c>
      <c r="B13512" s="55">
        <v>9</v>
      </c>
      <c r="C13512" s="55" t="s">
        <v>45180</v>
      </c>
      <c r="D13512" s="55" t="s">
        <v>4649</v>
      </c>
      <c r="E13512" s="55" t="s">
        <v>45181</v>
      </c>
      <c r="F13512" s="55" t="s">
        <v>4651</v>
      </c>
      <c r="G13512" s="55" t="s">
        <v>45182</v>
      </c>
      <c r="H13512" s="55">
        <v>0</v>
      </c>
    </row>
    <row r="13513" spans="1:8" ht="12.5" customHeight="1">
      <c r="A13513" s="55">
        <v>13649</v>
      </c>
      <c r="B13513" s="55">
        <v>9</v>
      </c>
      <c r="C13513" s="55" t="s">
        <v>45183</v>
      </c>
      <c r="D13513" s="55" t="s">
        <v>4649</v>
      </c>
      <c r="E13513" s="55" t="s">
        <v>45184</v>
      </c>
      <c r="F13513" s="55" t="s">
        <v>4651</v>
      </c>
      <c r="G13513" s="55" t="s">
        <v>45185</v>
      </c>
      <c r="H13513" s="55">
        <v>0</v>
      </c>
    </row>
    <row r="13514" spans="1:8" ht="12.5" customHeight="1">
      <c r="A13514" s="55">
        <v>13961</v>
      </c>
      <c r="B13514" s="55">
        <v>9</v>
      </c>
      <c r="C13514" s="55" t="s">
        <v>45186</v>
      </c>
      <c r="D13514" s="55" t="s">
        <v>4649</v>
      </c>
      <c r="E13514" s="55" t="s">
        <v>45187</v>
      </c>
      <c r="F13514" s="55" t="s">
        <v>4651</v>
      </c>
      <c r="G13514" s="55" t="s">
        <v>45188</v>
      </c>
      <c r="H13514" s="55">
        <v>0</v>
      </c>
    </row>
    <row r="13515" spans="1:8" ht="12.5" customHeight="1">
      <c r="A13515" s="55">
        <v>13971</v>
      </c>
      <c r="B13515" s="55">
        <v>9</v>
      </c>
      <c r="C13515" s="55" t="s">
        <v>45189</v>
      </c>
      <c r="D13515" s="55" t="s">
        <v>4649</v>
      </c>
      <c r="E13515" s="55" t="s">
        <v>45190</v>
      </c>
      <c r="F13515" s="55" t="s">
        <v>4651</v>
      </c>
      <c r="G13515" s="55" t="s">
        <v>45191</v>
      </c>
      <c r="H13515" s="55">
        <v>0</v>
      </c>
    </row>
    <row r="13516" spans="1:8" ht="12.5" customHeight="1">
      <c r="A13516" s="55">
        <v>14228</v>
      </c>
      <c r="B13516" s="55">
        <v>9</v>
      </c>
      <c r="C13516" s="55" t="s">
        <v>45192</v>
      </c>
      <c r="D13516" s="55" t="s">
        <v>4649</v>
      </c>
      <c r="E13516" s="55" t="s">
        <v>45193</v>
      </c>
      <c r="F13516" s="55" t="s">
        <v>4651</v>
      </c>
      <c r="G13516" s="55" t="s">
        <v>45194</v>
      </c>
      <c r="H13516" s="55">
        <v>0</v>
      </c>
    </row>
    <row r="13517" spans="1:8" ht="12.5" customHeight="1">
      <c r="A13517" s="55">
        <v>14260</v>
      </c>
      <c r="B13517" s="55">
        <v>9</v>
      </c>
      <c r="C13517" s="55" t="s">
        <v>45195</v>
      </c>
      <c r="D13517" s="55" t="s">
        <v>4649</v>
      </c>
      <c r="E13517" s="55" t="s">
        <v>45196</v>
      </c>
      <c r="F13517" s="55" t="s">
        <v>4651</v>
      </c>
      <c r="G13517" s="55" t="s">
        <v>45197</v>
      </c>
      <c r="H13517" s="55">
        <v>0</v>
      </c>
    </row>
    <row r="13518" spans="1:8" ht="12.5" customHeight="1">
      <c r="A13518" s="55">
        <v>14303</v>
      </c>
      <c r="B13518" s="55">
        <v>9</v>
      </c>
      <c r="C13518" s="55" t="s">
        <v>45198</v>
      </c>
      <c r="D13518" s="55" t="s">
        <v>4649</v>
      </c>
      <c r="E13518" s="55" t="s">
        <v>45199</v>
      </c>
      <c r="F13518" s="55" t="s">
        <v>4651</v>
      </c>
      <c r="G13518" s="55" t="s">
        <v>45200</v>
      </c>
      <c r="H13518" s="55">
        <v>0</v>
      </c>
    </row>
    <row r="13519" spans="1:8" ht="12.5" customHeight="1">
      <c r="A13519" s="55">
        <v>14346</v>
      </c>
      <c r="B13519" s="55">
        <v>9</v>
      </c>
      <c r="C13519" s="55" t="s">
        <v>45201</v>
      </c>
      <c r="D13519" s="55" t="s">
        <v>4649</v>
      </c>
      <c r="E13519" s="55" t="s">
        <v>45202</v>
      </c>
      <c r="F13519" s="55" t="s">
        <v>4651</v>
      </c>
      <c r="G13519" s="55" t="s">
        <v>45203</v>
      </c>
      <c r="H13519" s="55">
        <v>0</v>
      </c>
    </row>
    <row r="13520" spans="1:8" ht="12.5" customHeight="1">
      <c r="A13520" s="55">
        <v>15031</v>
      </c>
      <c r="B13520" s="55">
        <v>9</v>
      </c>
      <c r="C13520" s="55" t="s">
        <v>45204</v>
      </c>
      <c r="D13520" s="55" t="s">
        <v>4649</v>
      </c>
      <c r="E13520" s="55" t="s">
        <v>45205</v>
      </c>
      <c r="F13520" s="55" t="s">
        <v>4651</v>
      </c>
      <c r="G13520" s="55" t="s">
        <v>45206</v>
      </c>
      <c r="H13520" s="55">
        <v>0</v>
      </c>
    </row>
    <row r="13521" spans="1:8" ht="12.5" customHeight="1">
      <c r="A13521" s="55">
        <v>15718</v>
      </c>
      <c r="B13521" s="55">
        <v>9</v>
      </c>
      <c r="C13521" s="55" t="s">
        <v>45207</v>
      </c>
      <c r="D13521" s="55" t="s">
        <v>4649</v>
      </c>
      <c r="E13521" s="55" t="s">
        <v>45208</v>
      </c>
      <c r="F13521" s="55" t="s">
        <v>4651</v>
      </c>
      <c r="G13521" s="55" t="s">
        <v>45209</v>
      </c>
      <c r="H13521" s="55">
        <v>0</v>
      </c>
    </row>
    <row r="13522" spans="1:8" ht="12.5" customHeight="1">
      <c r="A13522" s="55">
        <v>15732</v>
      </c>
      <c r="B13522" s="55">
        <v>9</v>
      </c>
      <c r="C13522" s="55" t="s">
        <v>45210</v>
      </c>
      <c r="D13522" s="55" t="s">
        <v>4649</v>
      </c>
      <c r="E13522" s="55" t="s">
        <v>45211</v>
      </c>
      <c r="F13522" s="55" t="s">
        <v>4651</v>
      </c>
      <c r="G13522" s="55" t="s">
        <v>45212</v>
      </c>
      <c r="H13522" s="55">
        <v>0</v>
      </c>
    </row>
    <row r="13523" spans="1:8" ht="12.5" customHeight="1">
      <c r="A13523" s="55">
        <v>15786</v>
      </c>
      <c r="B13523" s="55">
        <v>9</v>
      </c>
      <c r="C13523" s="55" t="s">
        <v>45213</v>
      </c>
      <c r="D13523" s="55" t="s">
        <v>4649</v>
      </c>
      <c r="E13523" s="55" t="s">
        <v>45214</v>
      </c>
      <c r="F13523" s="55" t="s">
        <v>4651</v>
      </c>
      <c r="G13523" s="55" t="s">
        <v>45215</v>
      </c>
      <c r="H13523" s="55">
        <v>0</v>
      </c>
    </row>
    <row r="13524" spans="1:8" ht="12.5" customHeight="1">
      <c r="A13524" s="55">
        <v>15802</v>
      </c>
      <c r="B13524" s="55">
        <v>9</v>
      </c>
      <c r="C13524" s="55" t="s">
        <v>45216</v>
      </c>
      <c r="D13524" s="55" t="s">
        <v>4649</v>
      </c>
      <c r="E13524" s="55" t="s">
        <v>45217</v>
      </c>
      <c r="F13524" s="55" t="s">
        <v>4651</v>
      </c>
      <c r="G13524" s="55" t="s">
        <v>45218</v>
      </c>
      <c r="H13524" s="55">
        <v>0</v>
      </c>
    </row>
    <row r="13525" spans="1:8" ht="12.5" customHeight="1">
      <c r="A13525" s="55">
        <v>16343</v>
      </c>
      <c r="B13525" s="55">
        <v>9</v>
      </c>
      <c r="C13525" s="55" t="s">
        <v>45219</v>
      </c>
      <c r="D13525" s="55" t="s">
        <v>4649</v>
      </c>
      <c r="E13525" s="55" t="s">
        <v>45220</v>
      </c>
      <c r="F13525" s="55" t="s">
        <v>4651</v>
      </c>
      <c r="G13525" s="55" t="s">
        <v>45221</v>
      </c>
      <c r="H13525" s="55">
        <v>0</v>
      </c>
    </row>
    <row r="13526" spans="1:8" ht="12.5" customHeight="1">
      <c r="A13526" s="55">
        <v>16347</v>
      </c>
      <c r="B13526" s="55">
        <v>9</v>
      </c>
      <c r="C13526" s="55" t="s">
        <v>45222</v>
      </c>
      <c r="D13526" s="55" t="s">
        <v>4649</v>
      </c>
      <c r="E13526" s="55" t="s">
        <v>45223</v>
      </c>
      <c r="F13526" s="55" t="s">
        <v>4651</v>
      </c>
      <c r="G13526" s="55" t="s">
        <v>45224</v>
      </c>
      <c r="H13526" s="55">
        <v>0</v>
      </c>
    </row>
    <row r="13527" spans="1:8" ht="12.5" customHeight="1">
      <c r="A13527" s="55">
        <v>16521</v>
      </c>
      <c r="B13527" s="55">
        <v>9</v>
      </c>
      <c r="C13527" s="55" t="s">
        <v>45225</v>
      </c>
      <c r="D13527" s="55" t="s">
        <v>4649</v>
      </c>
      <c r="E13527" s="55" t="s">
        <v>45226</v>
      </c>
      <c r="F13527" s="55" t="s">
        <v>4651</v>
      </c>
      <c r="G13527" s="55" t="s">
        <v>45227</v>
      </c>
      <c r="H13527" s="55">
        <v>0</v>
      </c>
    </row>
    <row r="13528" spans="1:8" ht="12.5" customHeight="1">
      <c r="A13528" s="55">
        <v>16637</v>
      </c>
      <c r="B13528" s="55">
        <v>9</v>
      </c>
      <c r="C13528" s="55" t="s">
        <v>45228</v>
      </c>
      <c r="D13528" s="55" t="s">
        <v>4649</v>
      </c>
      <c r="E13528" s="55" t="s">
        <v>45229</v>
      </c>
      <c r="F13528" s="55" t="s">
        <v>4651</v>
      </c>
      <c r="G13528" s="55" t="s">
        <v>45230</v>
      </c>
      <c r="H13528" s="55">
        <v>0</v>
      </c>
    </row>
    <row r="13529" spans="1:8" ht="12.5" customHeight="1">
      <c r="A13529" s="55">
        <v>16710</v>
      </c>
      <c r="B13529" s="55">
        <v>9</v>
      </c>
      <c r="C13529" s="55" t="s">
        <v>45231</v>
      </c>
      <c r="D13529" s="55" t="s">
        <v>4649</v>
      </c>
      <c r="E13529" s="55" t="s">
        <v>45232</v>
      </c>
      <c r="F13529" s="55" t="s">
        <v>4651</v>
      </c>
      <c r="G13529" s="55" t="s">
        <v>45233</v>
      </c>
      <c r="H13529" s="55">
        <v>0</v>
      </c>
    </row>
    <row r="13530" spans="1:8" ht="12.5" customHeight="1">
      <c r="A13530" s="55">
        <v>17326</v>
      </c>
      <c r="B13530" s="55">
        <v>9</v>
      </c>
      <c r="C13530" s="55" t="s">
        <v>45234</v>
      </c>
      <c r="D13530" s="55" t="s">
        <v>4649</v>
      </c>
      <c r="E13530" s="55" t="s">
        <v>45235</v>
      </c>
      <c r="F13530" s="55" t="s">
        <v>4651</v>
      </c>
      <c r="G13530" s="55" t="s">
        <v>45236</v>
      </c>
      <c r="H13530" s="55">
        <v>0</v>
      </c>
    </row>
    <row r="13531" spans="1:8" ht="12.5" customHeight="1">
      <c r="A13531" s="55">
        <v>17922</v>
      </c>
      <c r="B13531" s="55">
        <v>9</v>
      </c>
      <c r="C13531" s="55" t="s">
        <v>45237</v>
      </c>
      <c r="D13531" s="55" t="s">
        <v>4649</v>
      </c>
      <c r="E13531" s="55" t="s">
        <v>45238</v>
      </c>
      <c r="F13531" s="55" t="s">
        <v>4651</v>
      </c>
      <c r="G13531" s="55" t="s">
        <v>45239</v>
      </c>
      <c r="H13531" s="55">
        <v>0</v>
      </c>
    </row>
    <row r="13532" spans="1:8" ht="12.5" customHeight="1">
      <c r="A13532" s="55">
        <v>18208</v>
      </c>
      <c r="B13532" s="55">
        <v>9</v>
      </c>
      <c r="C13532" s="55" t="s">
        <v>45240</v>
      </c>
      <c r="D13532" s="55" t="s">
        <v>4649</v>
      </c>
      <c r="E13532" s="55" t="s">
        <v>45241</v>
      </c>
      <c r="F13532" s="55" t="s">
        <v>4651</v>
      </c>
      <c r="G13532" s="55" t="s">
        <v>45242</v>
      </c>
      <c r="H13532" s="55">
        <v>0</v>
      </c>
    </row>
    <row r="13533" spans="1:8" ht="12.5" customHeight="1">
      <c r="A13533" s="55">
        <v>18302</v>
      </c>
      <c r="B13533" s="55">
        <v>9</v>
      </c>
      <c r="C13533" s="55" t="s">
        <v>45243</v>
      </c>
      <c r="D13533" s="55" t="s">
        <v>4649</v>
      </c>
      <c r="E13533" s="55" t="s">
        <v>45244</v>
      </c>
      <c r="F13533" s="55" t="s">
        <v>4651</v>
      </c>
      <c r="G13533" s="55" t="s">
        <v>45245</v>
      </c>
      <c r="H13533" s="55">
        <v>0</v>
      </c>
    </row>
    <row r="13534" spans="1:8" ht="12.5" customHeight="1">
      <c r="A13534" s="55">
        <v>18444</v>
      </c>
      <c r="B13534" s="55">
        <v>9</v>
      </c>
      <c r="C13534" s="55" t="s">
        <v>45246</v>
      </c>
      <c r="D13534" s="55" t="s">
        <v>4649</v>
      </c>
      <c r="E13534" s="55" t="s">
        <v>45247</v>
      </c>
      <c r="F13534" s="55" t="s">
        <v>4651</v>
      </c>
      <c r="G13534" s="55" t="s">
        <v>45248</v>
      </c>
      <c r="H13534" s="55">
        <v>0</v>
      </c>
    </row>
    <row r="13535" spans="1:8" ht="12.5" customHeight="1">
      <c r="A13535" s="55">
        <v>18457</v>
      </c>
      <c r="B13535" s="55">
        <v>9</v>
      </c>
      <c r="C13535" s="55" t="s">
        <v>45249</v>
      </c>
      <c r="D13535" s="55" t="s">
        <v>4649</v>
      </c>
      <c r="E13535" s="55" t="s">
        <v>45250</v>
      </c>
      <c r="F13535" s="55" t="s">
        <v>4651</v>
      </c>
      <c r="G13535" s="55" t="s">
        <v>45251</v>
      </c>
      <c r="H13535" s="55">
        <v>0</v>
      </c>
    </row>
    <row r="13536" spans="1:8" ht="12.5" customHeight="1">
      <c r="A13536" s="55">
        <v>18467</v>
      </c>
      <c r="B13536" s="55">
        <v>9</v>
      </c>
      <c r="C13536" s="55" t="s">
        <v>45252</v>
      </c>
      <c r="D13536" s="55" t="s">
        <v>4649</v>
      </c>
      <c r="E13536" s="55" t="s">
        <v>45253</v>
      </c>
      <c r="F13536" s="55" t="s">
        <v>4651</v>
      </c>
      <c r="G13536" s="55" t="s">
        <v>45254</v>
      </c>
      <c r="H13536" s="55">
        <v>0</v>
      </c>
    </row>
    <row r="13537" spans="1:8" ht="12.5" customHeight="1">
      <c r="A13537" s="55">
        <v>19102</v>
      </c>
      <c r="B13537" s="55">
        <v>9</v>
      </c>
      <c r="C13537" s="55" t="s">
        <v>45255</v>
      </c>
      <c r="D13537" s="55" t="s">
        <v>4649</v>
      </c>
      <c r="E13537" s="55" t="s">
        <v>45256</v>
      </c>
      <c r="F13537" s="55" t="s">
        <v>4651</v>
      </c>
      <c r="G13537" s="55" t="s">
        <v>45257</v>
      </c>
      <c r="H13537" s="55">
        <v>0</v>
      </c>
    </row>
    <row r="13538" spans="1:8" ht="12.5" customHeight="1">
      <c r="A13538" s="55">
        <v>19104</v>
      </c>
      <c r="B13538" s="55">
        <v>9</v>
      </c>
      <c r="C13538" s="55" t="s">
        <v>45258</v>
      </c>
      <c r="D13538" s="55" t="s">
        <v>4649</v>
      </c>
      <c r="E13538" s="55" t="s">
        <v>45259</v>
      </c>
      <c r="F13538" s="55" t="s">
        <v>4651</v>
      </c>
      <c r="G13538" s="55" t="s">
        <v>45260</v>
      </c>
      <c r="H13538" s="55">
        <v>0</v>
      </c>
    </row>
    <row r="13539" spans="1:8" ht="12.5" customHeight="1">
      <c r="A13539" s="55">
        <v>19590</v>
      </c>
      <c r="B13539" s="55">
        <v>9</v>
      </c>
      <c r="C13539" s="55" t="s">
        <v>45261</v>
      </c>
      <c r="D13539" s="55" t="s">
        <v>4649</v>
      </c>
      <c r="E13539" s="55" t="s">
        <v>45262</v>
      </c>
      <c r="F13539" s="55" t="s">
        <v>4651</v>
      </c>
      <c r="G13539" s="55" t="s">
        <v>45263</v>
      </c>
      <c r="H13539" s="55">
        <v>0</v>
      </c>
    </row>
    <row r="13540" spans="1:8" ht="12.5" customHeight="1">
      <c r="A13540" s="55">
        <v>19594</v>
      </c>
      <c r="B13540" s="55">
        <v>9</v>
      </c>
      <c r="C13540" s="55" t="s">
        <v>45264</v>
      </c>
      <c r="D13540" s="55" t="s">
        <v>4649</v>
      </c>
      <c r="E13540" s="55" t="s">
        <v>45265</v>
      </c>
      <c r="F13540" s="55" t="s">
        <v>4651</v>
      </c>
      <c r="G13540" s="55" t="s">
        <v>45266</v>
      </c>
      <c r="H13540" s="55">
        <v>0</v>
      </c>
    </row>
    <row r="13541" spans="1:8" ht="12.5" customHeight="1">
      <c r="A13541" s="55">
        <v>19653</v>
      </c>
      <c r="B13541" s="55">
        <v>9</v>
      </c>
      <c r="C13541" s="55" t="s">
        <v>45267</v>
      </c>
      <c r="D13541" s="55" t="s">
        <v>4649</v>
      </c>
      <c r="E13541" s="55" t="s">
        <v>45268</v>
      </c>
      <c r="F13541" s="55" t="s">
        <v>4651</v>
      </c>
      <c r="G13541" s="55" t="s">
        <v>45269</v>
      </c>
      <c r="H13541" s="55">
        <v>0</v>
      </c>
    </row>
    <row r="13542" spans="1:8" ht="12.5" customHeight="1">
      <c r="A13542" s="55">
        <v>20267</v>
      </c>
      <c r="B13542" s="55">
        <v>9</v>
      </c>
      <c r="C13542" s="55" t="s">
        <v>45270</v>
      </c>
      <c r="D13542" s="55" t="s">
        <v>4649</v>
      </c>
      <c r="E13542" s="55" t="s">
        <v>45271</v>
      </c>
      <c r="F13542" s="55" t="s">
        <v>4651</v>
      </c>
      <c r="G13542" s="55" t="s">
        <v>45272</v>
      </c>
      <c r="H13542" s="55">
        <v>0</v>
      </c>
    </row>
    <row r="13543" spans="1:8" ht="12.5" customHeight="1">
      <c r="A13543" s="55">
        <v>20428</v>
      </c>
      <c r="B13543" s="55">
        <v>9</v>
      </c>
      <c r="C13543" s="55" t="s">
        <v>45273</v>
      </c>
      <c r="D13543" s="55" t="s">
        <v>4649</v>
      </c>
      <c r="E13543" s="55" t="s">
        <v>45274</v>
      </c>
      <c r="F13543" s="55" t="s">
        <v>4651</v>
      </c>
      <c r="G13543" s="55" t="s">
        <v>45275</v>
      </c>
      <c r="H13543" s="55">
        <v>0</v>
      </c>
    </row>
    <row r="13544" spans="1:8" ht="12.5" customHeight="1">
      <c r="A13544" s="55">
        <v>20448</v>
      </c>
      <c r="B13544" s="55">
        <v>9</v>
      </c>
      <c r="C13544" s="55" t="s">
        <v>45276</v>
      </c>
      <c r="D13544" s="55" t="s">
        <v>4649</v>
      </c>
      <c r="E13544" s="55" t="s">
        <v>45277</v>
      </c>
      <c r="F13544" s="55" t="s">
        <v>4651</v>
      </c>
      <c r="G13544" s="55" t="s">
        <v>45278</v>
      </c>
      <c r="H13544" s="55">
        <v>0</v>
      </c>
    </row>
    <row r="13545" spans="1:8" ht="12.5" customHeight="1">
      <c r="A13545" s="55">
        <v>21180</v>
      </c>
      <c r="B13545" s="55">
        <v>9</v>
      </c>
      <c r="C13545" s="55" t="s">
        <v>45279</v>
      </c>
      <c r="D13545" s="55" t="s">
        <v>4649</v>
      </c>
      <c r="E13545" s="55" t="s">
        <v>45280</v>
      </c>
      <c r="F13545" s="55" t="s">
        <v>4651</v>
      </c>
      <c r="G13545" s="55" t="s">
        <v>45281</v>
      </c>
      <c r="H13545" s="55">
        <v>0</v>
      </c>
    </row>
    <row r="13546" spans="1:8" ht="12.5" customHeight="1">
      <c r="A13546" s="55">
        <v>21191</v>
      </c>
      <c r="B13546" s="55">
        <v>9</v>
      </c>
      <c r="C13546" s="55" t="s">
        <v>45282</v>
      </c>
      <c r="D13546" s="55" t="s">
        <v>4649</v>
      </c>
      <c r="E13546" s="55" t="s">
        <v>45283</v>
      </c>
      <c r="F13546" s="55" t="s">
        <v>4651</v>
      </c>
      <c r="G13546" s="55" t="s">
        <v>45284</v>
      </c>
      <c r="H13546" s="55">
        <v>0</v>
      </c>
    </row>
    <row r="13547" spans="1:8" ht="12.5" customHeight="1">
      <c r="A13547" s="55">
        <v>21256</v>
      </c>
      <c r="B13547" s="55">
        <v>9</v>
      </c>
      <c r="C13547" s="55" t="s">
        <v>45285</v>
      </c>
      <c r="D13547" s="55" t="s">
        <v>4649</v>
      </c>
      <c r="E13547" s="55" t="s">
        <v>45286</v>
      </c>
      <c r="F13547" s="55" t="s">
        <v>4651</v>
      </c>
      <c r="G13547" s="55" t="s">
        <v>45287</v>
      </c>
      <c r="H13547" s="55">
        <v>0</v>
      </c>
    </row>
    <row r="13548" spans="1:8" ht="12.5" customHeight="1">
      <c r="A13548" s="55">
        <v>21381</v>
      </c>
      <c r="B13548" s="55">
        <v>9</v>
      </c>
      <c r="C13548" s="55" t="s">
        <v>45288</v>
      </c>
      <c r="D13548" s="55" t="s">
        <v>4649</v>
      </c>
      <c r="E13548" s="55" t="s">
        <v>45289</v>
      </c>
      <c r="F13548" s="55" t="s">
        <v>4651</v>
      </c>
      <c r="G13548" s="55" t="s">
        <v>45290</v>
      </c>
      <c r="H13548" s="55">
        <v>0</v>
      </c>
    </row>
    <row r="13549" spans="1:8" ht="12.5" customHeight="1">
      <c r="A13549" s="55">
        <v>21894</v>
      </c>
      <c r="B13549" s="55">
        <v>9</v>
      </c>
      <c r="C13549" s="55" t="s">
        <v>45291</v>
      </c>
      <c r="D13549" s="55" t="s">
        <v>4649</v>
      </c>
      <c r="E13549" s="55" t="s">
        <v>45292</v>
      </c>
      <c r="F13549" s="55" t="s">
        <v>4651</v>
      </c>
      <c r="G13549" s="55" t="s">
        <v>45293</v>
      </c>
      <c r="H13549" s="55">
        <v>0</v>
      </c>
    </row>
    <row r="13550" spans="1:8" ht="12.5" customHeight="1">
      <c r="A13550" s="55">
        <v>21987</v>
      </c>
      <c r="B13550" s="55">
        <v>9</v>
      </c>
      <c r="C13550" s="55" t="s">
        <v>45294</v>
      </c>
      <c r="D13550" s="55" t="s">
        <v>4649</v>
      </c>
      <c r="E13550" s="55" t="s">
        <v>45295</v>
      </c>
      <c r="F13550" s="55" t="s">
        <v>4651</v>
      </c>
      <c r="G13550" s="55" t="s">
        <v>45296</v>
      </c>
      <c r="H13550" s="55">
        <v>0</v>
      </c>
    </row>
    <row r="13551" spans="1:8" ht="12.5" customHeight="1">
      <c r="A13551" s="55">
        <v>21998</v>
      </c>
      <c r="B13551" s="55">
        <v>9</v>
      </c>
      <c r="C13551" s="55" t="s">
        <v>45297</v>
      </c>
      <c r="D13551" s="55" t="s">
        <v>4649</v>
      </c>
      <c r="E13551" s="55" t="s">
        <v>45298</v>
      </c>
      <c r="F13551" s="55" t="s">
        <v>4651</v>
      </c>
      <c r="G13551" s="55" t="s">
        <v>45299</v>
      </c>
      <c r="H13551" s="55">
        <v>0</v>
      </c>
    </row>
    <row r="13552" spans="1:8" ht="12.5" customHeight="1">
      <c r="A13552" s="55">
        <v>22174</v>
      </c>
      <c r="B13552" s="55">
        <v>9</v>
      </c>
      <c r="C13552" s="55" t="s">
        <v>45300</v>
      </c>
      <c r="D13552" s="55" t="s">
        <v>4649</v>
      </c>
      <c r="E13552" s="55" t="s">
        <v>45301</v>
      </c>
      <c r="F13552" s="55" t="s">
        <v>4651</v>
      </c>
      <c r="G13552" s="55" t="s">
        <v>45302</v>
      </c>
      <c r="H13552" s="55">
        <v>0</v>
      </c>
    </row>
    <row r="13553" spans="1:8" ht="12.5" customHeight="1">
      <c r="A13553" s="55">
        <v>22575</v>
      </c>
      <c r="B13553" s="55">
        <v>9</v>
      </c>
      <c r="C13553" s="55" t="s">
        <v>45303</v>
      </c>
      <c r="D13553" s="55" t="s">
        <v>4649</v>
      </c>
      <c r="E13553" s="55" t="s">
        <v>45304</v>
      </c>
      <c r="F13553" s="55" t="s">
        <v>4651</v>
      </c>
      <c r="G13553" s="55" t="s">
        <v>45305</v>
      </c>
      <c r="H13553" s="55">
        <v>0</v>
      </c>
    </row>
    <row r="13554" spans="1:8" ht="12.5" customHeight="1">
      <c r="A13554" s="55">
        <v>22907</v>
      </c>
      <c r="B13554" s="55">
        <v>9</v>
      </c>
      <c r="C13554" s="55" t="s">
        <v>45306</v>
      </c>
      <c r="D13554" s="55" t="s">
        <v>4649</v>
      </c>
      <c r="E13554" s="55" t="s">
        <v>45307</v>
      </c>
      <c r="F13554" s="55" t="s">
        <v>4651</v>
      </c>
      <c r="G13554" s="55" t="s">
        <v>45308</v>
      </c>
      <c r="H13554" s="55">
        <v>0</v>
      </c>
    </row>
    <row r="13555" spans="1:8" ht="12.5" customHeight="1">
      <c r="A13555" s="55">
        <v>22920</v>
      </c>
      <c r="B13555" s="55">
        <v>9</v>
      </c>
      <c r="C13555" s="55" t="s">
        <v>45309</v>
      </c>
      <c r="D13555" s="55" t="s">
        <v>4649</v>
      </c>
      <c r="E13555" s="55" t="s">
        <v>45310</v>
      </c>
      <c r="F13555" s="55" t="s">
        <v>4651</v>
      </c>
      <c r="G13555" s="55" t="s">
        <v>45311</v>
      </c>
      <c r="H13555" s="55">
        <v>0</v>
      </c>
    </row>
    <row r="13556" spans="1:8" ht="12.5" customHeight="1">
      <c r="A13556" s="55">
        <v>22942</v>
      </c>
      <c r="B13556" s="55">
        <v>9</v>
      </c>
      <c r="C13556" s="55" t="s">
        <v>45312</v>
      </c>
      <c r="D13556" s="55" t="s">
        <v>4649</v>
      </c>
      <c r="E13556" s="55" t="s">
        <v>45313</v>
      </c>
      <c r="F13556" s="55" t="s">
        <v>4651</v>
      </c>
      <c r="G13556" s="55" t="s">
        <v>45314</v>
      </c>
      <c r="H13556" s="55">
        <v>0</v>
      </c>
    </row>
    <row r="13557" spans="1:8" ht="12.5" customHeight="1">
      <c r="A13557" s="55">
        <v>23305</v>
      </c>
      <c r="B13557" s="55">
        <v>9</v>
      </c>
      <c r="C13557" s="55" t="s">
        <v>45315</v>
      </c>
      <c r="D13557" s="55" t="s">
        <v>4649</v>
      </c>
      <c r="E13557" s="55" t="s">
        <v>45316</v>
      </c>
      <c r="F13557" s="55" t="s">
        <v>4651</v>
      </c>
      <c r="G13557" s="55" t="s">
        <v>45317</v>
      </c>
      <c r="H13557" s="55">
        <v>0</v>
      </c>
    </row>
    <row r="13558" spans="1:8" ht="12.5" customHeight="1">
      <c r="A13558" s="55">
        <v>23427</v>
      </c>
      <c r="B13558" s="55">
        <v>9</v>
      </c>
      <c r="C13558" s="55" t="s">
        <v>45318</v>
      </c>
      <c r="D13558" s="55" t="s">
        <v>4649</v>
      </c>
      <c r="E13558" s="55" t="s">
        <v>45319</v>
      </c>
      <c r="F13558" s="55" t="s">
        <v>4651</v>
      </c>
      <c r="G13558" s="55" t="s">
        <v>45320</v>
      </c>
      <c r="H13558" s="55">
        <v>0</v>
      </c>
    </row>
    <row r="13559" spans="1:8" ht="12.5" customHeight="1">
      <c r="A13559" s="55">
        <v>24269</v>
      </c>
      <c r="B13559" s="55">
        <v>9</v>
      </c>
      <c r="C13559" s="55" t="s">
        <v>45321</v>
      </c>
      <c r="D13559" s="55" t="s">
        <v>4649</v>
      </c>
      <c r="E13559" s="55" t="s">
        <v>45322</v>
      </c>
      <c r="F13559" s="55" t="s">
        <v>4651</v>
      </c>
      <c r="G13559" s="55" t="s">
        <v>45323</v>
      </c>
      <c r="H13559" s="55">
        <v>0</v>
      </c>
    </row>
    <row r="13560" spans="1:8" ht="12.5" customHeight="1">
      <c r="A13560" s="55">
        <v>24277</v>
      </c>
      <c r="B13560" s="55">
        <v>9</v>
      </c>
      <c r="C13560" s="55" t="s">
        <v>45324</v>
      </c>
      <c r="D13560" s="55" t="s">
        <v>4649</v>
      </c>
      <c r="E13560" s="55" t="s">
        <v>45325</v>
      </c>
      <c r="F13560" s="55" t="s">
        <v>4651</v>
      </c>
      <c r="G13560" s="55" t="s">
        <v>45326</v>
      </c>
      <c r="H13560" s="55">
        <v>0</v>
      </c>
    </row>
    <row r="13561" spans="1:8" ht="12.5" customHeight="1">
      <c r="A13561" s="55">
        <v>24380</v>
      </c>
      <c r="B13561" s="55">
        <v>9</v>
      </c>
      <c r="C13561" s="55" t="s">
        <v>45327</v>
      </c>
      <c r="D13561" s="55" t="s">
        <v>4649</v>
      </c>
      <c r="E13561" s="55" t="s">
        <v>45328</v>
      </c>
      <c r="F13561" s="55" t="s">
        <v>4651</v>
      </c>
      <c r="G13561" s="55" t="s">
        <v>45329</v>
      </c>
      <c r="H13561" s="55">
        <v>0</v>
      </c>
    </row>
    <row r="13562" spans="1:8" ht="12.5" customHeight="1">
      <c r="A13562" s="55">
        <v>24461</v>
      </c>
      <c r="B13562" s="55">
        <v>9</v>
      </c>
      <c r="C13562" s="55" t="s">
        <v>45330</v>
      </c>
      <c r="D13562" s="55" t="s">
        <v>4649</v>
      </c>
      <c r="E13562" s="55" t="s">
        <v>45331</v>
      </c>
      <c r="F13562" s="55" t="s">
        <v>4651</v>
      </c>
      <c r="G13562" s="55" t="s">
        <v>45332</v>
      </c>
      <c r="H13562" s="55">
        <v>0</v>
      </c>
    </row>
    <row r="13563" spans="1:8" ht="12.5" customHeight="1">
      <c r="A13563" s="55">
        <v>24502</v>
      </c>
      <c r="B13563" s="55">
        <v>9</v>
      </c>
      <c r="C13563" s="55" t="s">
        <v>45333</v>
      </c>
      <c r="D13563" s="55" t="s">
        <v>4649</v>
      </c>
      <c r="E13563" s="55" t="s">
        <v>45334</v>
      </c>
      <c r="F13563" s="55" t="s">
        <v>4651</v>
      </c>
      <c r="G13563" s="55" t="s">
        <v>45335</v>
      </c>
      <c r="H13563" s="55">
        <v>0</v>
      </c>
    </row>
    <row r="13564" spans="1:8" ht="12.5" customHeight="1">
      <c r="A13564" s="55">
        <v>24588</v>
      </c>
      <c r="B13564" s="55">
        <v>9</v>
      </c>
      <c r="C13564" s="55" t="s">
        <v>45336</v>
      </c>
      <c r="D13564" s="55" t="s">
        <v>4649</v>
      </c>
      <c r="E13564" s="55" t="s">
        <v>45337</v>
      </c>
      <c r="F13564" s="55" t="s">
        <v>4651</v>
      </c>
      <c r="G13564" s="55" t="s">
        <v>45338</v>
      </c>
      <c r="H13564" s="55">
        <v>0</v>
      </c>
    </row>
    <row r="13565" spans="1:8" ht="12.5" customHeight="1">
      <c r="A13565" s="55">
        <v>24591</v>
      </c>
      <c r="B13565" s="55">
        <v>9</v>
      </c>
      <c r="C13565" s="55" t="s">
        <v>45339</v>
      </c>
      <c r="D13565" s="55" t="s">
        <v>4649</v>
      </c>
      <c r="E13565" s="55" t="s">
        <v>45340</v>
      </c>
      <c r="F13565" s="55" t="s">
        <v>4651</v>
      </c>
      <c r="G13565" s="55" t="s">
        <v>45341</v>
      </c>
      <c r="H13565" s="55">
        <v>0</v>
      </c>
    </row>
    <row r="13566" spans="1:8" ht="12.5" customHeight="1">
      <c r="A13566" s="55">
        <v>24601</v>
      </c>
      <c r="B13566" s="55">
        <v>9</v>
      </c>
      <c r="C13566" s="55" t="s">
        <v>45342</v>
      </c>
      <c r="D13566" s="55" t="s">
        <v>4649</v>
      </c>
      <c r="E13566" s="55" t="s">
        <v>45343</v>
      </c>
      <c r="F13566" s="55" t="s">
        <v>4651</v>
      </c>
      <c r="G13566" s="55" t="s">
        <v>45344</v>
      </c>
      <c r="H13566" s="55">
        <v>0</v>
      </c>
    </row>
    <row r="13567" spans="1:8" ht="12.5" customHeight="1">
      <c r="A13567" s="55">
        <v>24886</v>
      </c>
      <c r="B13567" s="55">
        <v>9</v>
      </c>
      <c r="C13567" s="55" t="s">
        <v>45345</v>
      </c>
      <c r="D13567" s="55" t="s">
        <v>4649</v>
      </c>
      <c r="E13567" s="55" t="s">
        <v>45346</v>
      </c>
      <c r="F13567" s="55" t="s">
        <v>4651</v>
      </c>
      <c r="G13567" s="55" t="s">
        <v>45347</v>
      </c>
      <c r="H13567" s="55">
        <v>0</v>
      </c>
    </row>
    <row r="13568" spans="1:8" ht="12.5" customHeight="1">
      <c r="A13568" s="55">
        <v>24897</v>
      </c>
      <c r="B13568" s="55">
        <v>9</v>
      </c>
      <c r="C13568" s="55" t="s">
        <v>45348</v>
      </c>
      <c r="D13568" s="55" t="s">
        <v>4649</v>
      </c>
      <c r="E13568" s="55" t="s">
        <v>45349</v>
      </c>
      <c r="F13568" s="55" t="s">
        <v>4651</v>
      </c>
      <c r="G13568" s="55" t="s">
        <v>45350</v>
      </c>
      <c r="H13568" s="55">
        <v>0</v>
      </c>
    </row>
    <row r="13569" spans="1:8" ht="12.5" customHeight="1">
      <c r="A13569" s="55">
        <v>24919</v>
      </c>
      <c r="B13569" s="55">
        <v>9</v>
      </c>
      <c r="C13569" s="55" t="s">
        <v>45351</v>
      </c>
      <c r="D13569" s="55" t="s">
        <v>4649</v>
      </c>
      <c r="E13569" s="55" t="s">
        <v>45352</v>
      </c>
      <c r="F13569" s="55" t="s">
        <v>4651</v>
      </c>
      <c r="G13569" s="55" t="s">
        <v>45353</v>
      </c>
      <c r="H13569" s="55">
        <v>0</v>
      </c>
    </row>
    <row r="13570" spans="1:8" ht="12.5" customHeight="1">
      <c r="A13570" s="55">
        <v>25052</v>
      </c>
      <c r="B13570" s="55">
        <v>9</v>
      </c>
      <c r="C13570" s="55" t="s">
        <v>45354</v>
      </c>
      <c r="D13570" s="55" t="s">
        <v>4649</v>
      </c>
      <c r="E13570" s="55" t="s">
        <v>45355</v>
      </c>
      <c r="F13570" s="55" t="s">
        <v>4651</v>
      </c>
      <c r="G13570" s="55" t="s">
        <v>45356</v>
      </c>
      <c r="H13570" s="55">
        <v>0</v>
      </c>
    </row>
    <row r="13571" spans="1:8" ht="12.5" customHeight="1">
      <c r="A13571" s="55">
        <v>25122</v>
      </c>
      <c r="B13571" s="55">
        <v>9</v>
      </c>
      <c r="C13571" s="55" t="s">
        <v>45357</v>
      </c>
      <c r="D13571" s="55" t="s">
        <v>4649</v>
      </c>
      <c r="E13571" s="55" t="s">
        <v>45358</v>
      </c>
      <c r="F13571" s="55" t="s">
        <v>4651</v>
      </c>
      <c r="G13571" s="55" t="s">
        <v>45359</v>
      </c>
      <c r="H13571" s="55">
        <v>0</v>
      </c>
    </row>
    <row r="13572" spans="1:8" ht="12.5" customHeight="1">
      <c r="A13572" s="55">
        <v>25219</v>
      </c>
      <c r="B13572" s="55">
        <v>9</v>
      </c>
      <c r="C13572" s="55" t="s">
        <v>45360</v>
      </c>
      <c r="D13572" s="55" t="s">
        <v>4649</v>
      </c>
      <c r="E13572" s="55" t="s">
        <v>45361</v>
      </c>
      <c r="F13572" s="55" t="s">
        <v>4651</v>
      </c>
      <c r="G13572" s="55" t="s">
        <v>45362</v>
      </c>
      <c r="H13572" s="55">
        <v>0</v>
      </c>
    </row>
    <row r="13573" spans="1:8" ht="12.5" customHeight="1">
      <c r="A13573" s="55">
        <v>25245</v>
      </c>
      <c r="B13573" s="55">
        <v>9</v>
      </c>
      <c r="C13573" s="55" t="s">
        <v>45363</v>
      </c>
      <c r="D13573" s="55" t="s">
        <v>4649</v>
      </c>
      <c r="E13573" s="55" t="s">
        <v>45364</v>
      </c>
      <c r="F13573" s="55" t="s">
        <v>4651</v>
      </c>
      <c r="G13573" s="55" t="s">
        <v>45365</v>
      </c>
      <c r="H13573" s="55">
        <v>0</v>
      </c>
    </row>
    <row r="13574" spans="1:8" ht="12.5" customHeight="1">
      <c r="A13574" s="55">
        <v>25249</v>
      </c>
      <c r="B13574" s="55">
        <v>9</v>
      </c>
      <c r="C13574" s="55" t="s">
        <v>45366</v>
      </c>
      <c r="D13574" s="55" t="s">
        <v>4649</v>
      </c>
      <c r="E13574" s="55" t="s">
        <v>45367</v>
      </c>
      <c r="F13574" s="55" t="s">
        <v>4651</v>
      </c>
      <c r="G13574" s="55" t="s">
        <v>45368</v>
      </c>
      <c r="H13574" s="55">
        <v>0</v>
      </c>
    </row>
    <row r="13575" spans="1:8" ht="12.5" customHeight="1">
      <c r="A13575" s="55">
        <v>25273</v>
      </c>
      <c r="B13575" s="55">
        <v>9</v>
      </c>
      <c r="C13575" s="55" t="s">
        <v>45369</v>
      </c>
      <c r="D13575" s="55" t="s">
        <v>4649</v>
      </c>
      <c r="E13575" s="55" t="s">
        <v>45370</v>
      </c>
      <c r="F13575" s="55" t="s">
        <v>4651</v>
      </c>
      <c r="G13575" s="55" t="s">
        <v>45371</v>
      </c>
      <c r="H13575" s="55">
        <v>0</v>
      </c>
    </row>
    <row r="13576" spans="1:8" ht="12.5" customHeight="1">
      <c r="A13576" s="55">
        <v>25714</v>
      </c>
      <c r="B13576" s="55">
        <v>9</v>
      </c>
      <c r="C13576" s="55" t="s">
        <v>45372</v>
      </c>
      <c r="D13576" s="55" t="s">
        <v>4649</v>
      </c>
      <c r="E13576" s="55" t="s">
        <v>45373</v>
      </c>
      <c r="F13576" s="55" t="s">
        <v>4651</v>
      </c>
      <c r="G13576" s="55" t="s">
        <v>45374</v>
      </c>
      <c r="H13576" s="55">
        <v>0</v>
      </c>
    </row>
    <row r="13577" spans="1:8" ht="12.5" customHeight="1">
      <c r="A13577" s="55">
        <v>25827</v>
      </c>
      <c r="B13577" s="55">
        <v>9</v>
      </c>
      <c r="C13577" s="55" t="s">
        <v>45375</v>
      </c>
      <c r="D13577" s="55" t="s">
        <v>4649</v>
      </c>
      <c r="E13577" s="55" t="s">
        <v>45376</v>
      </c>
      <c r="F13577" s="55" t="s">
        <v>4651</v>
      </c>
      <c r="G13577" s="55" t="s">
        <v>45377</v>
      </c>
      <c r="H13577" s="55">
        <v>0</v>
      </c>
    </row>
    <row r="13578" spans="1:8" ht="12.5" customHeight="1">
      <c r="A13578" s="55">
        <v>25928</v>
      </c>
      <c r="B13578" s="55">
        <v>9</v>
      </c>
      <c r="C13578" s="55" t="s">
        <v>45378</v>
      </c>
      <c r="D13578" s="55" t="s">
        <v>4649</v>
      </c>
      <c r="E13578" s="55" t="s">
        <v>45379</v>
      </c>
      <c r="F13578" s="55" t="s">
        <v>4651</v>
      </c>
      <c r="G13578" s="55" t="s">
        <v>45380</v>
      </c>
      <c r="H13578" s="55">
        <v>0</v>
      </c>
    </row>
    <row r="13579" spans="1:8" ht="12.5" customHeight="1">
      <c r="A13579" s="55">
        <v>26025</v>
      </c>
      <c r="B13579" s="55">
        <v>9</v>
      </c>
      <c r="C13579" s="55" t="s">
        <v>45381</v>
      </c>
      <c r="D13579" s="55" t="s">
        <v>4649</v>
      </c>
      <c r="E13579" s="55" t="s">
        <v>45382</v>
      </c>
      <c r="F13579" s="55" t="s">
        <v>4651</v>
      </c>
      <c r="G13579" s="55" t="s">
        <v>45383</v>
      </c>
      <c r="H13579" s="55">
        <v>0</v>
      </c>
    </row>
    <row r="13580" spans="1:8" ht="12.5" customHeight="1">
      <c r="A13580" s="55">
        <v>26148</v>
      </c>
      <c r="B13580" s="55">
        <v>9</v>
      </c>
      <c r="C13580" s="55" t="s">
        <v>45384</v>
      </c>
      <c r="D13580" s="55" t="s">
        <v>4649</v>
      </c>
      <c r="E13580" s="55" t="s">
        <v>45385</v>
      </c>
      <c r="F13580" s="55" t="s">
        <v>4651</v>
      </c>
      <c r="G13580" s="55" t="s">
        <v>45386</v>
      </c>
      <c r="H13580" s="55">
        <v>0</v>
      </c>
    </row>
    <row r="13581" spans="1:8" ht="12.5" customHeight="1">
      <c r="A13581" s="55">
        <v>26186</v>
      </c>
      <c r="B13581" s="55">
        <v>9</v>
      </c>
      <c r="C13581" s="55" t="s">
        <v>45387</v>
      </c>
      <c r="D13581" s="55" t="s">
        <v>4649</v>
      </c>
      <c r="E13581" s="55" t="s">
        <v>45388</v>
      </c>
      <c r="F13581" s="55" t="s">
        <v>4651</v>
      </c>
      <c r="G13581" s="55" t="s">
        <v>45389</v>
      </c>
      <c r="H13581" s="55">
        <v>0</v>
      </c>
    </row>
    <row r="13582" spans="1:8" ht="12.5" customHeight="1">
      <c r="A13582" s="55">
        <v>26421</v>
      </c>
      <c r="B13582" s="55">
        <v>9</v>
      </c>
      <c r="C13582" s="55" t="s">
        <v>45390</v>
      </c>
      <c r="D13582" s="55" t="s">
        <v>4649</v>
      </c>
      <c r="E13582" s="55" t="s">
        <v>45391</v>
      </c>
      <c r="F13582" s="55" t="s">
        <v>4651</v>
      </c>
      <c r="G13582" s="55" t="s">
        <v>45392</v>
      </c>
      <c r="H13582" s="55">
        <v>0</v>
      </c>
    </row>
    <row r="13583" spans="1:8" ht="12.5" customHeight="1">
      <c r="A13583" s="55">
        <v>26441</v>
      </c>
      <c r="B13583" s="55">
        <v>9</v>
      </c>
      <c r="C13583" s="55" t="s">
        <v>45393</v>
      </c>
      <c r="D13583" s="55" t="s">
        <v>4649</v>
      </c>
      <c r="E13583" s="55" t="s">
        <v>45394</v>
      </c>
      <c r="F13583" s="55" t="s">
        <v>4651</v>
      </c>
      <c r="G13583" s="55" t="s">
        <v>45395</v>
      </c>
      <c r="H13583" s="55">
        <v>0</v>
      </c>
    </row>
    <row r="13584" spans="1:8" ht="12.5" customHeight="1">
      <c r="A13584" s="55">
        <v>26658</v>
      </c>
      <c r="B13584" s="55">
        <v>9</v>
      </c>
      <c r="C13584" s="55" t="s">
        <v>45396</v>
      </c>
      <c r="D13584" s="55" t="s">
        <v>4649</v>
      </c>
      <c r="E13584" s="55" t="s">
        <v>45397</v>
      </c>
      <c r="F13584" s="55" t="s">
        <v>4651</v>
      </c>
      <c r="G13584" s="55" t="s">
        <v>45398</v>
      </c>
      <c r="H13584" s="55">
        <v>0</v>
      </c>
    </row>
    <row r="13585" spans="1:8" ht="12.5" customHeight="1">
      <c r="A13585" s="55">
        <v>27147</v>
      </c>
      <c r="B13585" s="55">
        <v>9</v>
      </c>
      <c r="C13585" s="55" t="s">
        <v>45399</v>
      </c>
      <c r="D13585" s="55" t="s">
        <v>4649</v>
      </c>
      <c r="E13585" s="55" t="s">
        <v>45400</v>
      </c>
      <c r="F13585" s="55" t="s">
        <v>4651</v>
      </c>
      <c r="G13585" s="55" t="s">
        <v>45401</v>
      </c>
      <c r="H13585" s="55">
        <v>0</v>
      </c>
    </row>
    <row r="13586" spans="1:8" ht="12.5" customHeight="1">
      <c r="A13586" s="55">
        <v>27361</v>
      </c>
      <c r="B13586" s="55">
        <v>9</v>
      </c>
      <c r="C13586" s="55" t="s">
        <v>45402</v>
      </c>
      <c r="D13586" s="55" t="s">
        <v>4649</v>
      </c>
      <c r="E13586" s="55" t="s">
        <v>45403</v>
      </c>
      <c r="F13586" s="55" t="s">
        <v>4651</v>
      </c>
      <c r="G13586" s="55" t="s">
        <v>45404</v>
      </c>
      <c r="H13586" s="55">
        <v>0</v>
      </c>
    </row>
    <row r="13587" spans="1:8" ht="12.5" customHeight="1">
      <c r="A13587" s="55">
        <v>27511</v>
      </c>
      <c r="B13587" s="55">
        <v>9</v>
      </c>
      <c r="C13587" s="55" t="s">
        <v>45405</v>
      </c>
      <c r="D13587" s="55" t="s">
        <v>4649</v>
      </c>
      <c r="E13587" s="55" t="s">
        <v>45406</v>
      </c>
      <c r="F13587" s="55" t="s">
        <v>4651</v>
      </c>
      <c r="G13587" s="55" t="s">
        <v>45407</v>
      </c>
      <c r="H13587" s="55">
        <v>0</v>
      </c>
    </row>
    <row r="13588" spans="1:8" ht="12.5" customHeight="1">
      <c r="A13588" s="55">
        <v>27586</v>
      </c>
      <c r="B13588" s="55">
        <v>9</v>
      </c>
      <c r="C13588" s="55" t="s">
        <v>45408</v>
      </c>
      <c r="D13588" s="55" t="s">
        <v>4649</v>
      </c>
      <c r="E13588" s="55" t="s">
        <v>45409</v>
      </c>
      <c r="F13588" s="55" t="s">
        <v>4651</v>
      </c>
      <c r="G13588" s="55" t="s">
        <v>45410</v>
      </c>
      <c r="H13588" s="55">
        <v>0</v>
      </c>
    </row>
    <row r="13589" spans="1:8" ht="12.5" customHeight="1">
      <c r="A13589" s="55">
        <v>27696</v>
      </c>
      <c r="B13589" s="55">
        <v>9</v>
      </c>
      <c r="C13589" s="55" t="s">
        <v>45411</v>
      </c>
      <c r="D13589" s="55" t="s">
        <v>4649</v>
      </c>
      <c r="E13589" s="55" t="s">
        <v>45412</v>
      </c>
      <c r="F13589" s="55" t="s">
        <v>4651</v>
      </c>
      <c r="G13589" s="55" t="s">
        <v>45413</v>
      </c>
      <c r="H13589" s="55">
        <v>0</v>
      </c>
    </row>
    <row r="13590" spans="1:8" ht="12.5" customHeight="1">
      <c r="A13590" s="55">
        <v>27860</v>
      </c>
      <c r="B13590" s="55">
        <v>9</v>
      </c>
      <c r="C13590" s="55" t="s">
        <v>45414</v>
      </c>
      <c r="D13590" s="55" t="s">
        <v>4649</v>
      </c>
      <c r="E13590" s="55" t="s">
        <v>45415</v>
      </c>
      <c r="F13590" s="55" t="s">
        <v>4651</v>
      </c>
      <c r="G13590" s="55" t="s">
        <v>45416</v>
      </c>
      <c r="H13590" s="55">
        <v>0</v>
      </c>
    </row>
    <row r="13591" spans="1:8" ht="12.5" customHeight="1">
      <c r="A13591" s="55">
        <v>27975</v>
      </c>
      <c r="B13591" s="55">
        <v>9</v>
      </c>
      <c r="C13591" s="55" t="s">
        <v>45417</v>
      </c>
      <c r="D13591" s="55" t="s">
        <v>4649</v>
      </c>
      <c r="E13591" s="55" t="s">
        <v>45418</v>
      </c>
      <c r="F13591" s="55" t="s">
        <v>4651</v>
      </c>
      <c r="G13591" s="55" t="s">
        <v>45419</v>
      </c>
      <c r="H13591" s="55">
        <v>0</v>
      </c>
    </row>
    <row r="13592" spans="1:8" ht="12.5" customHeight="1">
      <c r="A13592" s="55">
        <v>28102</v>
      </c>
      <c r="B13592" s="55">
        <v>9</v>
      </c>
      <c r="C13592" s="55" t="s">
        <v>45420</v>
      </c>
      <c r="D13592" s="55" t="s">
        <v>4649</v>
      </c>
      <c r="E13592" s="55" t="s">
        <v>45421</v>
      </c>
      <c r="F13592" s="55" t="s">
        <v>4651</v>
      </c>
      <c r="G13592" s="55" t="s">
        <v>45422</v>
      </c>
      <c r="H13592" s="55">
        <v>0</v>
      </c>
    </row>
    <row r="13593" spans="1:8" ht="12.5" customHeight="1">
      <c r="A13593" s="55">
        <v>28214</v>
      </c>
      <c r="B13593" s="55">
        <v>9</v>
      </c>
      <c r="C13593" s="55" t="s">
        <v>45423</v>
      </c>
      <c r="D13593" s="55" t="s">
        <v>4649</v>
      </c>
      <c r="E13593" s="55" t="s">
        <v>45424</v>
      </c>
      <c r="F13593" s="55" t="s">
        <v>4651</v>
      </c>
      <c r="G13593" s="55" t="s">
        <v>45425</v>
      </c>
      <c r="H13593" s="55">
        <v>0</v>
      </c>
    </row>
    <row r="13594" spans="1:8" ht="12.5" customHeight="1">
      <c r="A13594" s="55">
        <v>28349</v>
      </c>
      <c r="B13594" s="55">
        <v>9</v>
      </c>
      <c r="C13594" s="55" t="s">
        <v>45426</v>
      </c>
      <c r="D13594" s="55" t="s">
        <v>4649</v>
      </c>
      <c r="E13594" s="55" t="s">
        <v>45427</v>
      </c>
      <c r="F13594" s="55" t="s">
        <v>4651</v>
      </c>
      <c r="G13594" s="55" t="s">
        <v>45428</v>
      </c>
      <c r="H13594" s="55">
        <v>0</v>
      </c>
    </row>
    <row r="13595" spans="1:8" ht="12.5" customHeight="1">
      <c r="A13595" s="55">
        <v>28950</v>
      </c>
      <c r="B13595" s="55">
        <v>9</v>
      </c>
      <c r="C13595" s="55" t="s">
        <v>45429</v>
      </c>
      <c r="D13595" s="55" t="s">
        <v>4649</v>
      </c>
      <c r="E13595" s="55" t="s">
        <v>45430</v>
      </c>
      <c r="F13595" s="55" t="s">
        <v>4651</v>
      </c>
      <c r="G13595" s="55" t="s">
        <v>45431</v>
      </c>
      <c r="H13595" s="55">
        <v>0</v>
      </c>
    </row>
    <row r="13596" spans="1:8" ht="12.5" customHeight="1">
      <c r="A13596" s="55">
        <v>29080</v>
      </c>
      <c r="B13596" s="55">
        <v>9</v>
      </c>
      <c r="C13596" s="55" t="s">
        <v>45432</v>
      </c>
      <c r="D13596" s="55" t="s">
        <v>4649</v>
      </c>
      <c r="E13596" s="55" t="s">
        <v>45433</v>
      </c>
      <c r="F13596" s="55" t="s">
        <v>4651</v>
      </c>
      <c r="G13596" s="55" t="s">
        <v>45434</v>
      </c>
      <c r="H13596" s="55">
        <v>0</v>
      </c>
    </row>
    <row r="13597" spans="1:8" ht="12.5" customHeight="1">
      <c r="A13597" s="55">
        <v>29093</v>
      </c>
      <c r="B13597" s="55">
        <v>9</v>
      </c>
      <c r="C13597" s="55" t="s">
        <v>45435</v>
      </c>
      <c r="D13597" s="55" t="s">
        <v>4649</v>
      </c>
      <c r="E13597" s="55" t="s">
        <v>45436</v>
      </c>
      <c r="F13597" s="55" t="s">
        <v>4651</v>
      </c>
      <c r="G13597" s="55" t="s">
        <v>45437</v>
      </c>
      <c r="H13597" s="55">
        <v>0</v>
      </c>
    </row>
    <row r="13598" spans="1:8" ht="12.5" customHeight="1">
      <c r="A13598" s="55">
        <v>11447</v>
      </c>
      <c r="B13598" s="55">
        <v>9</v>
      </c>
      <c r="C13598" s="55" t="s">
        <v>45438</v>
      </c>
      <c r="D13598" s="55" t="s">
        <v>4649</v>
      </c>
      <c r="E13598" s="55" t="s">
        <v>45439</v>
      </c>
      <c r="F13598" s="55" t="s">
        <v>4651</v>
      </c>
      <c r="G13598" s="55" t="s">
        <v>45440</v>
      </c>
      <c r="H13598" s="55">
        <v>0</v>
      </c>
    </row>
    <row r="13599" spans="1:8" ht="12.5" customHeight="1">
      <c r="A13599" s="55">
        <v>11963</v>
      </c>
      <c r="B13599" s="55">
        <v>9</v>
      </c>
      <c r="C13599" s="55" t="s">
        <v>45441</v>
      </c>
      <c r="D13599" s="55" t="s">
        <v>4649</v>
      </c>
      <c r="E13599" s="55" t="s">
        <v>45442</v>
      </c>
      <c r="F13599" s="55" t="s">
        <v>4651</v>
      </c>
      <c r="G13599" s="55" t="s">
        <v>45443</v>
      </c>
      <c r="H13599" s="55">
        <v>0</v>
      </c>
    </row>
    <row r="13600" spans="1:8" ht="12.5" customHeight="1">
      <c r="A13600" s="55">
        <v>11995</v>
      </c>
      <c r="B13600" s="55">
        <v>9</v>
      </c>
      <c r="C13600" s="55" t="s">
        <v>45444</v>
      </c>
      <c r="D13600" s="55" t="s">
        <v>4649</v>
      </c>
      <c r="E13600" s="55" t="s">
        <v>45445</v>
      </c>
      <c r="F13600" s="55" t="s">
        <v>4651</v>
      </c>
      <c r="G13600" s="55" t="s">
        <v>45446</v>
      </c>
      <c r="H13600" s="55">
        <v>0</v>
      </c>
    </row>
    <row r="13601" spans="1:8" ht="12.5" customHeight="1">
      <c r="A13601" s="55">
        <v>12014</v>
      </c>
      <c r="B13601" s="55">
        <v>9</v>
      </c>
      <c r="C13601" s="55" t="s">
        <v>45447</v>
      </c>
      <c r="D13601" s="55" t="s">
        <v>4649</v>
      </c>
      <c r="E13601" s="55" t="s">
        <v>45448</v>
      </c>
      <c r="F13601" s="55" t="s">
        <v>4651</v>
      </c>
      <c r="G13601" s="55" t="s">
        <v>45449</v>
      </c>
      <c r="H13601" s="55">
        <v>0</v>
      </c>
    </row>
    <row r="13602" spans="1:8" ht="12.5" customHeight="1">
      <c r="A13602" s="55">
        <v>12354</v>
      </c>
      <c r="B13602" s="55">
        <v>9</v>
      </c>
      <c r="C13602" s="55" t="s">
        <v>45450</v>
      </c>
      <c r="D13602" s="55" t="s">
        <v>4649</v>
      </c>
      <c r="E13602" s="55" t="s">
        <v>45451</v>
      </c>
      <c r="F13602" s="55" t="s">
        <v>4651</v>
      </c>
      <c r="G13602" s="55" t="s">
        <v>45452</v>
      </c>
      <c r="H13602" s="55">
        <v>0</v>
      </c>
    </row>
    <row r="13603" spans="1:8" ht="12.5" customHeight="1">
      <c r="A13603" s="55">
        <v>13035</v>
      </c>
      <c r="B13603" s="55">
        <v>9</v>
      </c>
      <c r="C13603" s="55" t="s">
        <v>45453</v>
      </c>
      <c r="D13603" s="55" t="s">
        <v>4649</v>
      </c>
      <c r="E13603" s="55" t="s">
        <v>45454</v>
      </c>
      <c r="F13603" s="55" t="s">
        <v>4651</v>
      </c>
      <c r="G13603" s="55" t="s">
        <v>45455</v>
      </c>
      <c r="H13603" s="55">
        <v>0</v>
      </c>
    </row>
    <row r="13604" spans="1:8" ht="12.5" customHeight="1">
      <c r="A13604" s="55">
        <v>13522</v>
      </c>
      <c r="B13604" s="55">
        <v>9</v>
      </c>
      <c r="C13604" s="55" t="s">
        <v>45456</v>
      </c>
      <c r="D13604" s="55" t="s">
        <v>4649</v>
      </c>
      <c r="E13604" s="55" t="s">
        <v>45457</v>
      </c>
      <c r="F13604" s="55" t="s">
        <v>4651</v>
      </c>
      <c r="G13604" s="55" t="s">
        <v>45458</v>
      </c>
      <c r="H13604" s="55">
        <v>0</v>
      </c>
    </row>
    <row r="13605" spans="1:8" ht="12.5" customHeight="1">
      <c r="A13605" s="55">
        <v>14314</v>
      </c>
      <c r="B13605" s="55">
        <v>9</v>
      </c>
      <c r="C13605" s="55" t="s">
        <v>45459</v>
      </c>
      <c r="D13605" s="55" t="s">
        <v>4649</v>
      </c>
      <c r="E13605" s="55" t="s">
        <v>45460</v>
      </c>
      <c r="F13605" s="55" t="s">
        <v>4651</v>
      </c>
      <c r="G13605" s="55" t="s">
        <v>45461</v>
      </c>
      <c r="H13605" s="55">
        <v>0</v>
      </c>
    </row>
    <row r="13606" spans="1:8" ht="12.5" customHeight="1">
      <c r="A13606" s="55">
        <v>14516</v>
      </c>
      <c r="B13606" s="55">
        <v>9</v>
      </c>
      <c r="C13606" s="55" t="s">
        <v>45462</v>
      </c>
      <c r="D13606" s="55" t="s">
        <v>4649</v>
      </c>
      <c r="E13606" s="55" t="s">
        <v>45463</v>
      </c>
      <c r="F13606" s="55" t="s">
        <v>4651</v>
      </c>
      <c r="G13606" s="55" t="s">
        <v>45464</v>
      </c>
      <c r="H13606" s="55">
        <v>0</v>
      </c>
    </row>
    <row r="13607" spans="1:8" ht="12.5" customHeight="1">
      <c r="A13607" s="55">
        <v>14680</v>
      </c>
      <c r="B13607" s="55">
        <v>9</v>
      </c>
      <c r="C13607" s="55" t="s">
        <v>45465</v>
      </c>
      <c r="D13607" s="55" t="s">
        <v>4649</v>
      </c>
      <c r="E13607" s="55" t="s">
        <v>45466</v>
      </c>
      <c r="F13607" s="55" t="s">
        <v>4651</v>
      </c>
      <c r="G13607" s="55" t="s">
        <v>45467</v>
      </c>
      <c r="H13607" s="55">
        <v>0</v>
      </c>
    </row>
    <row r="13608" spans="1:8" ht="12.5" customHeight="1">
      <c r="A13608" s="55">
        <v>15137</v>
      </c>
      <c r="B13608" s="55">
        <v>9</v>
      </c>
      <c r="C13608" s="55" t="s">
        <v>45468</v>
      </c>
      <c r="D13608" s="55" t="s">
        <v>4649</v>
      </c>
      <c r="E13608" s="55" t="s">
        <v>45469</v>
      </c>
      <c r="F13608" s="55" t="s">
        <v>4651</v>
      </c>
      <c r="G13608" s="55" t="s">
        <v>45470</v>
      </c>
      <c r="H13608" s="55">
        <v>0</v>
      </c>
    </row>
    <row r="13609" spans="1:8" ht="12.5" customHeight="1">
      <c r="A13609" s="55">
        <v>15591</v>
      </c>
      <c r="B13609" s="55">
        <v>9</v>
      </c>
      <c r="C13609" s="55" t="s">
        <v>45471</v>
      </c>
      <c r="D13609" s="55" t="s">
        <v>4649</v>
      </c>
      <c r="E13609" s="55" t="s">
        <v>45472</v>
      </c>
      <c r="F13609" s="55" t="s">
        <v>4651</v>
      </c>
      <c r="G13609" s="55" t="s">
        <v>45473</v>
      </c>
      <c r="H13609" s="55">
        <v>0</v>
      </c>
    </row>
    <row r="13610" spans="1:8" ht="12.5" customHeight="1">
      <c r="A13610" s="55">
        <v>15598</v>
      </c>
      <c r="B13610" s="55">
        <v>9</v>
      </c>
      <c r="C13610" s="55" t="s">
        <v>45474</v>
      </c>
      <c r="D13610" s="55" t="s">
        <v>4649</v>
      </c>
      <c r="E13610" s="55" t="s">
        <v>45475</v>
      </c>
      <c r="F13610" s="55" t="s">
        <v>4651</v>
      </c>
      <c r="G13610" s="55" t="s">
        <v>45476</v>
      </c>
      <c r="H13610" s="55">
        <v>0</v>
      </c>
    </row>
    <row r="13611" spans="1:8" ht="12.5" customHeight="1">
      <c r="A13611" s="55">
        <v>15645</v>
      </c>
      <c r="B13611" s="55">
        <v>9</v>
      </c>
      <c r="C13611" s="55" t="s">
        <v>45477</v>
      </c>
      <c r="D13611" s="55" t="s">
        <v>4649</v>
      </c>
      <c r="E13611" s="55" t="s">
        <v>45478</v>
      </c>
      <c r="F13611" s="55" t="s">
        <v>4651</v>
      </c>
      <c r="G13611" s="55" t="s">
        <v>45479</v>
      </c>
      <c r="H13611" s="55">
        <v>0</v>
      </c>
    </row>
    <row r="13612" spans="1:8" ht="12.5" customHeight="1">
      <c r="A13612" s="55">
        <v>15721</v>
      </c>
      <c r="B13612" s="55">
        <v>9</v>
      </c>
      <c r="C13612" s="55" t="s">
        <v>45480</v>
      </c>
      <c r="D13612" s="55" t="s">
        <v>4649</v>
      </c>
      <c r="E13612" s="55" t="s">
        <v>45481</v>
      </c>
      <c r="F13612" s="55" t="s">
        <v>4651</v>
      </c>
      <c r="G13612" s="55" t="s">
        <v>45482</v>
      </c>
      <c r="H13612" s="55">
        <v>0</v>
      </c>
    </row>
    <row r="13613" spans="1:8" ht="12.5" customHeight="1">
      <c r="A13613" s="55">
        <v>15803</v>
      </c>
      <c r="B13613" s="55">
        <v>9</v>
      </c>
      <c r="C13613" s="55" t="s">
        <v>45483</v>
      </c>
      <c r="D13613" s="55" t="s">
        <v>4649</v>
      </c>
      <c r="E13613" s="55" t="s">
        <v>45484</v>
      </c>
      <c r="F13613" s="55" t="s">
        <v>4651</v>
      </c>
      <c r="G13613" s="55" t="s">
        <v>45485</v>
      </c>
      <c r="H13613" s="55">
        <v>0</v>
      </c>
    </row>
    <row r="13614" spans="1:8" ht="12.5" customHeight="1">
      <c r="A13614" s="55">
        <v>16155</v>
      </c>
      <c r="B13614" s="55">
        <v>9</v>
      </c>
      <c r="C13614" s="55" t="s">
        <v>45486</v>
      </c>
      <c r="D13614" s="55" t="s">
        <v>4649</v>
      </c>
      <c r="E13614" s="55" t="s">
        <v>45487</v>
      </c>
      <c r="F13614" s="55" t="s">
        <v>4651</v>
      </c>
      <c r="G13614" s="55" t="s">
        <v>45488</v>
      </c>
      <c r="H13614" s="55">
        <v>0</v>
      </c>
    </row>
    <row r="13615" spans="1:8" ht="12.5" customHeight="1">
      <c r="A13615" s="55">
        <v>16528</v>
      </c>
      <c r="B13615" s="55">
        <v>9</v>
      </c>
      <c r="C13615" s="55" t="s">
        <v>45489</v>
      </c>
      <c r="D13615" s="55" t="s">
        <v>4649</v>
      </c>
      <c r="E13615" s="55" t="s">
        <v>45490</v>
      </c>
      <c r="F13615" s="55" t="s">
        <v>4651</v>
      </c>
      <c r="G13615" s="55" t="s">
        <v>45491</v>
      </c>
      <c r="H13615" s="55">
        <v>0</v>
      </c>
    </row>
    <row r="13616" spans="1:8" ht="12.5" customHeight="1">
      <c r="A13616" s="55">
        <v>16697</v>
      </c>
      <c r="B13616" s="55">
        <v>9</v>
      </c>
      <c r="C13616" s="55" t="s">
        <v>45492</v>
      </c>
      <c r="D13616" s="55" t="s">
        <v>4649</v>
      </c>
      <c r="E13616" s="55" t="s">
        <v>45493</v>
      </c>
      <c r="F13616" s="55" t="s">
        <v>4651</v>
      </c>
      <c r="G13616" s="55" t="s">
        <v>45494</v>
      </c>
      <c r="H13616" s="55">
        <v>0</v>
      </c>
    </row>
    <row r="13617" spans="1:8" ht="12.5" customHeight="1">
      <c r="A13617" s="55">
        <v>16704</v>
      </c>
      <c r="B13617" s="55">
        <v>9</v>
      </c>
      <c r="C13617" s="55" t="s">
        <v>45495</v>
      </c>
      <c r="D13617" s="55" t="s">
        <v>4649</v>
      </c>
      <c r="E13617" s="55" t="s">
        <v>45496</v>
      </c>
      <c r="F13617" s="55" t="s">
        <v>4651</v>
      </c>
      <c r="G13617" s="55" t="s">
        <v>45497</v>
      </c>
      <c r="H13617" s="55">
        <v>0</v>
      </c>
    </row>
    <row r="13618" spans="1:8" ht="12.5" customHeight="1">
      <c r="A13618" s="55">
        <v>17300</v>
      </c>
      <c r="B13618" s="55">
        <v>9</v>
      </c>
      <c r="C13618" s="55" t="s">
        <v>45498</v>
      </c>
      <c r="D13618" s="55" t="s">
        <v>4649</v>
      </c>
      <c r="E13618" s="55" t="s">
        <v>45499</v>
      </c>
      <c r="F13618" s="55" t="s">
        <v>4651</v>
      </c>
      <c r="G13618" s="55" t="s">
        <v>45500</v>
      </c>
      <c r="H13618" s="55">
        <v>0</v>
      </c>
    </row>
    <row r="13619" spans="1:8" ht="12.5" customHeight="1">
      <c r="A13619" s="55">
        <v>17301</v>
      </c>
      <c r="B13619" s="55">
        <v>9</v>
      </c>
      <c r="C13619" s="55" t="s">
        <v>45501</v>
      </c>
      <c r="D13619" s="55" t="s">
        <v>4649</v>
      </c>
      <c r="E13619" s="55" t="s">
        <v>45502</v>
      </c>
      <c r="F13619" s="55" t="s">
        <v>4651</v>
      </c>
      <c r="G13619" s="55" t="s">
        <v>45503</v>
      </c>
      <c r="H13619" s="55">
        <v>0</v>
      </c>
    </row>
    <row r="13620" spans="1:8" ht="12.5" customHeight="1">
      <c r="A13620" s="55">
        <v>18238</v>
      </c>
      <c r="B13620" s="55">
        <v>9</v>
      </c>
      <c r="C13620" s="55" t="s">
        <v>45504</v>
      </c>
      <c r="D13620" s="55" t="s">
        <v>4649</v>
      </c>
      <c r="E13620" s="55" t="s">
        <v>45505</v>
      </c>
      <c r="F13620" s="55" t="s">
        <v>4651</v>
      </c>
      <c r="G13620" s="55" t="s">
        <v>45506</v>
      </c>
      <c r="H13620" s="55">
        <v>0</v>
      </c>
    </row>
    <row r="13621" spans="1:8" ht="12.5" customHeight="1">
      <c r="A13621" s="55">
        <v>18271</v>
      </c>
      <c r="B13621" s="55">
        <v>9</v>
      </c>
      <c r="C13621" s="55" t="s">
        <v>45507</v>
      </c>
      <c r="D13621" s="55" t="s">
        <v>4649</v>
      </c>
      <c r="E13621" s="55" t="s">
        <v>45508</v>
      </c>
      <c r="F13621" s="55" t="s">
        <v>4651</v>
      </c>
      <c r="G13621" s="55" t="s">
        <v>45509</v>
      </c>
      <c r="H13621" s="55">
        <v>0</v>
      </c>
    </row>
    <row r="13622" spans="1:8" ht="12.5" customHeight="1">
      <c r="A13622" s="55">
        <v>18277</v>
      </c>
      <c r="B13622" s="55">
        <v>9</v>
      </c>
      <c r="C13622" s="55" t="s">
        <v>45510</v>
      </c>
      <c r="D13622" s="55" t="s">
        <v>4649</v>
      </c>
      <c r="E13622" s="55" t="s">
        <v>45511</v>
      </c>
      <c r="F13622" s="55" t="s">
        <v>4651</v>
      </c>
      <c r="G13622" s="55" t="s">
        <v>45512</v>
      </c>
      <c r="H13622" s="55">
        <v>0</v>
      </c>
    </row>
    <row r="13623" spans="1:8" ht="12.5" customHeight="1">
      <c r="A13623" s="55">
        <v>18903</v>
      </c>
      <c r="B13623" s="55">
        <v>9</v>
      </c>
      <c r="C13623" s="55" t="s">
        <v>45513</v>
      </c>
      <c r="D13623" s="55" t="s">
        <v>4649</v>
      </c>
      <c r="E13623" s="55" t="s">
        <v>45514</v>
      </c>
      <c r="F13623" s="55" t="s">
        <v>4651</v>
      </c>
      <c r="G13623" s="55" t="s">
        <v>45515</v>
      </c>
      <c r="H13623" s="55">
        <v>0</v>
      </c>
    </row>
    <row r="13624" spans="1:8" ht="12.5" customHeight="1">
      <c r="A13624" s="55">
        <v>19960</v>
      </c>
      <c r="B13624" s="55">
        <v>9</v>
      </c>
      <c r="C13624" s="55" t="s">
        <v>45516</v>
      </c>
      <c r="D13624" s="55" t="s">
        <v>4649</v>
      </c>
      <c r="E13624" s="55" t="s">
        <v>45517</v>
      </c>
      <c r="F13624" s="55" t="s">
        <v>4651</v>
      </c>
      <c r="G13624" s="55" t="s">
        <v>45518</v>
      </c>
      <c r="H13624" s="55">
        <v>0</v>
      </c>
    </row>
    <row r="13625" spans="1:8" ht="12.5" customHeight="1">
      <c r="A13625" s="55">
        <v>20230</v>
      </c>
      <c r="B13625" s="55">
        <v>9</v>
      </c>
      <c r="C13625" s="55" t="s">
        <v>45519</v>
      </c>
      <c r="D13625" s="55" t="s">
        <v>4649</v>
      </c>
      <c r="E13625" s="55" t="s">
        <v>45520</v>
      </c>
      <c r="F13625" s="55" t="s">
        <v>4651</v>
      </c>
      <c r="G13625" s="55" t="s">
        <v>45521</v>
      </c>
      <c r="H13625" s="55">
        <v>0</v>
      </c>
    </row>
    <row r="13626" spans="1:8" ht="12.5" customHeight="1">
      <c r="A13626" s="55">
        <v>20233</v>
      </c>
      <c r="B13626" s="55">
        <v>9</v>
      </c>
      <c r="C13626" s="55" t="s">
        <v>45522</v>
      </c>
      <c r="D13626" s="55" t="s">
        <v>4649</v>
      </c>
      <c r="E13626" s="55" t="s">
        <v>45523</v>
      </c>
      <c r="F13626" s="55" t="s">
        <v>4651</v>
      </c>
      <c r="G13626" s="55" t="s">
        <v>45524</v>
      </c>
      <c r="H13626" s="55">
        <v>0</v>
      </c>
    </row>
    <row r="13627" spans="1:8" ht="12.5" customHeight="1">
      <c r="A13627" s="55">
        <v>21890</v>
      </c>
      <c r="B13627" s="55">
        <v>9</v>
      </c>
      <c r="C13627" s="55" t="s">
        <v>45525</v>
      </c>
      <c r="D13627" s="55" t="s">
        <v>4649</v>
      </c>
      <c r="E13627" s="55" t="s">
        <v>45526</v>
      </c>
      <c r="F13627" s="55" t="s">
        <v>4651</v>
      </c>
      <c r="G13627" s="55" t="s">
        <v>45527</v>
      </c>
      <c r="H13627" s="55">
        <v>0</v>
      </c>
    </row>
    <row r="13628" spans="1:8" ht="12.5" customHeight="1">
      <c r="A13628" s="55">
        <v>21948</v>
      </c>
      <c r="B13628" s="55">
        <v>9</v>
      </c>
      <c r="C13628" s="55" t="s">
        <v>45528</v>
      </c>
      <c r="D13628" s="55" t="s">
        <v>4649</v>
      </c>
      <c r="E13628" s="55" t="s">
        <v>45529</v>
      </c>
      <c r="F13628" s="55" t="s">
        <v>4651</v>
      </c>
      <c r="G13628" s="55" t="s">
        <v>45530</v>
      </c>
      <c r="H13628" s="55">
        <v>0</v>
      </c>
    </row>
    <row r="13629" spans="1:8" ht="12.5" customHeight="1">
      <c r="A13629" s="55">
        <v>21978</v>
      </c>
      <c r="B13629" s="55">
        <v>9</v>
      </c>
      <c r="C13629" s="55" t="s">
        <v>45531</v>
      </c>
      <c r="D13629" s="55" t="s">
        <v>4649</v>
      </c>
      <c r="E13629" s="55" t="s">
        <v>45532</v>
      </c>
      <c r="F13629" s="55" t="s">
        <v>4651</v>
      </c>
      <c r="G13629" s="55" t="s">
        <v>45533</v>
      </c>
      <c r="H13629" s="55">
        <v>0</v>
      </c>
    </row>
    <row r="13630" spans="1:8" ht="12.5" customHeight="1">
      <c r="A13630" s="55">
        <v>23417</v>
      </c>
      <c r="B13630" s="55">
        <v>9</v>
      </c>
      <c r="C13630" s="55" t="s">
        <v>45534</v>
      </c>
      <c r="D13630" s="55" t="s">
        <v>4649</v>
      </c>
      <c r="E13630" s="55" t="s">
        <v>45535</v>
      </c>
      <c r="F13630" s="55" t="s">
        <v>4651</v>
      </c>
      <c r="G13630" s="55" t="s">
        <v>45536</v>
      </c>
      <c r="H13630" s="55">
        <v>0</v>
      </c>
    </row>
    <row r="13631" spans="1:8" ht="12.5" customHeight="1">
      <c r="A13631" s="55">
        <v>23655</v>
      </c>
      <c r="B13631" s="55">
        <v>9</v>
      </c>
      <c r="C13631" s="55" t="s">
        <v>45537</v>
      </c>
      <c r="D13631" s="55" t="s">
        <v>4649</v>
      </c>
      <c r="E13631" s="55" t="s">
        <v>45538</v>
      </c>
      <c r="F13631" s="55" t="s">
        <v>4651</v>
      </c>
      <c r="G13631" s="55" t="s">
        <v>45539</v>
      </c>
      <c r="H13631" s="55">
        <v>0</v>
      </c>
    </row>
    <row r="13632" spans="1:8" ht="12.5" customHeight="1">
      <c r="A13632" s="55">
        <v>24168</v>
      </c>
      <c r="B13632" s="55">
        <v>9</v>
      </c>
      <c r="C13632" s="55" t="s">
        <v>45540</v>
      </c>
      <c r="D13632" s="55" t="s">
        <v>4649</v>
      </c>
      <c r="E13632" s="55" t="s">
        <v>45541</v>
      </c>
      <c r="F13632" s="55" t="s">
        <v>4651</v>
      </c>
      <c r="G13632" s="55" t="s">
        <v>45542</v>
      </c>
      <c r="H13632" s="55">
        <v>0</v>
      </c>
    </row>
    <row r="13633" spans="1:8" ht="12.5" customHeight="1">
      <c r="A13633" s="55">
        <v>24257</v>
      </c>
      <c r="B13633" s="55">
        <v>9</v>
      </c>
      <c r="C13633" s="55" t="s">
        <v>45543</v>
      </c>
      <c r="D13633" s="55" t="s">
        <v>4649</v>
      </c>
      <c r="E13633" s="55" t="s">
        <v>45544</v>
      </c>
      <c r="F13633" s="55" t="s">
        <v>4651</v>
      </c>
      <c r="G13633" s="55" t="s">
        <v>45545</v>
      </c>
      <c r="H13633" s="55">
        <v>0</v>
      </c>
    </row>
    <row r="13634" spans="1:8" ht="12.5" customHeight="1">
      <c r="A13634" s="55">
        <v>24462</v>
      </c>
      <c r="B13634" s="55">
        <v>9</v>
      </c>
      <c r="C13634" s="55" t="s">
        <v>45546</v>
      </c>
      <c r="D13634" s="55" t="s">
        <v>4649</v>
      </c>
      <c r="E13634" s="55" t="s">
        <v>45547</v>
      </c>
      <c r="F13634" s="55" t="s">
        <v>4651</v>
      </c>
      <c r="G13634" s="55" t="s">
        <v>45548</v>
      </c>
      <c r="H13634" s="55">
        <v>0</v>
      </c>
    </row>
    <row r="13635" spans="1:8" ht="12.5" customHeight="1">
      <c r="A13635" s="55">
        <v>24463</v>
      </c>
      <c r="B13635" s="55">
        <v>9</v>
      </c>
      <c r="C13635" s="55" t="s">
        <v>45549</v>
      </c>
      <c r="D13635" s="55" t="s">
        <v>4649</v>
      </c>
      <c r="E13635" s="55" t="s">
        <v>45550</v>
      </c>
      <c r="F13635" s="55" t="s">
        <v>4651</v>
      </c>
      <c r="G13635" s="55" t="s">
        <v>45551</v>
      </c>
      <c r="H13635" s="55">
        <v>0</v>
      </c>
    </row>
    <row r="13636" spans="1:8" ht="12.5" customHeight="1">
      <c r="A13636" s="55">
        <v>24478</v>
      </c>
      <c r="B13636" s="55">
        <v>9</v>
      </c>
      <c r="C13636" s="55" t="s">
        <v>45552</v>
      </c>
      <c r="D13636" s="55" t="s">
        <v>4649</v>
      </c>
      <c r="E13636" s="55" t="s">
        <v>45553</v>
      </c>
      <c r="F13636" s="55" t="s">
        <v>4651</v>
      </c>
      <c r="G13636" s="55" t="s">
        <v>45554</v>
      </c>
      <c r="H13636" s="55">
        <v>0</v>
      </c>
    </row>
    <row r="13637" spans="1:8" ht="12.5" customHeight="1">
      <c r="A13637" s="55">
        <v>24912</v>
      </c>
      <c r="B13637" s="55">
        <v>9</v>
      </c>
      <c r="C13637" s="55" t="s">
        <v>45555</v>
      </c>
      <c r="D13637" s="55" t="s">
        <v>4649</v>
      </c>
      <c r="E13637" s="55" t="s">
        <v>45556</v>
      </c>
      <c r="F13637" s="55" t="s">
        <v>4651</v>
      </c>
      <c r="G13637" s="55" t="s">
        <v>45557</v>
      </c>
      <c r="H13637" s="55">
        <v>0</v>
      </c>
    </row>
    <row r="13638" spans="1:8" ht="12.5" customHeight="1">
      <c r="A13638" s="55">
        <v>25107</v>
      </c>
      <c r="B13638" s="55">
        <v>9</v>
      </c>
      <c r="C13638" s="55" t="s">
        <v>45558</v>
      </c>
      <c r="D13638" s="55" t="s">
        <v>4649</v>
      </c>
      <c r="E13638" s="55" t="s">
        <v>45559</v>
      </c>
      <c r="F13638" s="55" t="s">
        <v>4651</v>
      </c>
      <c r="G13638" s="55" t="s">
        <v>45560</v>
      </c>
      <c r="H13638" s="55">
        <v>0</v>
      </c>
    </row>
    <row r="13639" spans="1:8" ht="12.5" customHeight="1">
      <c r="A13639" s="55">
        <v>25111</v>
      </c>
      <c r="B13639" s="55">
        <v>9</v>
      </c>
      <c r="C13639" s="55" t="s">
        <v>45561</v>
      </c>
      <c r="D13639" s="55" t="s">
        <v>4649</v>
      </c>
      <c r="E13639" s="55" t="s">
        <v>45562</v>
      </c>
      <c r="F13639" s="55" t="s">
        <v>4651</v>
      </c>
      <c r="G13639" s="55" t="s">
        <v>45563</v>
      </c>
      <c r="H13639" s="55">
        <v>0</v>
      </c>
    </row>
    <row r="13640" spans="1:8" ht="12.5" customHeight="1">
      <c r="A13640" s="55">
        <v>25556</v>
      </c>
      <c r="B13640" s="55">
        <v>9</v>
      </c>
      <c r="C13640" s="55" t="s">
        <v>45564</v>
      </c>
      <c r="D13640" s="55" t="s">
        <v>4649</v>
      </c>
      <c r="E13640" s="55" t="s">
        <v>45565</v>
      </c>
      <c r="F13640" s="55" t="s">
        <v>4651</v>
      </c>
      <c r="G13640" s="55" t="s">
        <v>45566</v>
      </c>
      <c r="H13640" s="55">
        <v>0</v>
      </c>
    </row>
    <row r="13641" spans="1:8" ht="12.5" customHeight="1">
      <c r="A13641" s="55">
        <v>25820</v>
      </c>
      <c r="B13641" s="55">
        <v>9</v>
      </c>
      <c r="C13641" s="55" t="s">
        <v>45567</v>
      </c>
      <c r="D13641" s="55" t="s">
        <v>4649</v>
      </c>
      <c r="E13641" s="55" t="s">
        <v>45568</v>
      </c>
      <c r="F13641" s="55" t="s">
        <v>4651</v>
      </c>
      <c r="G13641" s="55" t="s">
        <v>45569</v>
      </c>
      <c r="H13641" s="55">
        <v>0</v>
      </c>
    </row>
    <row r="13642" spans="1:8" ht="12.5" customHeight="1">
      <c r="A13642" s="55">
        <v>25826</v>
      </c>
      <c r="B13642" s="55">
        <v>9</v>
      </c>
      <c r="C13642" s="55" t="s">
        <v>45570</v>
      </c>
      <c r="D13642" s="55" t="s">
        <v>4649</v>
      </c>
      <c r="E13642" s="55" t="s">
        <v>45571</v>
      </c>
      <c r="F13642" s="55" t="s">
        <v>4651</v>
      </c>
      <c r="G13642" s="55" t="s">
        <v>45572</v>
      </c>
      <c r="H13642" s="55">
        <v>0</v>
      </c>
    </row>
    <row r="13643" spans="1:8" ht="12.5" customHeight="1">
      <c r="A13643" s="55">
        <v>25907</v>
      </c>
      <c r="B13643" s="55">
        <v>9</v>
      </c>
      <c r="C13643" s="55" t="s">
        <v>45573</v>
      </c>
      <c r="D13643" s="55" t="s">
        <v>4649</v>
      </c>
      <c r="E13643" s="55" t="s">
        <v>45574</v>
      </c>
      <c r="F13643" s="55" t="s">
        <v>4651</v>
      </c>
      <c r="G13643" s="55" t="s">
        <v>45575</v>
      </c>
      <c r="H13643" s="55">
        <v>0</v>
      </c>
    </row>
    <row r="13644" spans="1:8" ht="12.5" customHeight="1">
      <c r="A13644" s="55">
        <v>26026</v>
      </c>
      <c r="B13644" s="55">
        <v>9</v>
      </c>
      <c r="C13644" s="55" t="s">
        <v>45576</v>
      </c>
      <c r="D13644" s="55" t="s">
        <v>4649</v>
      </c>
      <c r="E13644" s="55" t="s">
        <v>45577</v>
      </c>
      <c r="F13644" s="55" t="s">
        <v>4651</v>
      </c>
      <c r="G13644" s="55" t="s">
        <v>45578</v>
      </c>
      <c r="H13644" s="55">
        <v>0</v>
      </c>
    </row>
    <row r="13645" spans="1:8" ht="12.5" customHeight="1">
      <c r="A13645" s="55">
        <v>26151</v>
      </c>
      <c r="B13645" s="55">
        <v>9</v>
      </c>
      <c r="C13645" s="55" t="s">
        <v>45579</v>
      </c>
      <c r="D13645" s="55" t="s">
        <v>4649</v>
      </c>
      <c r="E13645" s="55" t="s">
        <v>45580</v>
      </c>
      <c r="F13645" s="55" t="s">
        <v>4651</v>
      </c>
      <c r="G13645" s="55" t="s">
        <v>45581</v>
      </c>
      <c r="H13645" s="55">
        <v>0</v>
      </c>
    </row>
    <row r="13646" spans="1:8" ht="12.5" customHeight="1">
      <c r="A13646" s="55">
        <v>26763</v>
      </c>
      <c r="B13646" s="55">
        <v>9</v>
      </c>
      <c r="C13646" s="55" t="s">
        <v>45582</v>
      </c>
      <c r="D13646" s="55" t="s">
        <v>4649</v>
      </c>
      <c r="E13646" s="55" t="s">
        <v>45583</v>
      </c>
      <c r="F13646" s="55" t="s">
        <v>4651</v>
      </c>
      <c r="G13646" s="55" t="s">
        <v>45584</v>
      </c>
      <c r="H13646" s="55">
        <v>0</v>
      </c>
    </row>
    <row r="13647" spans="1:8" ht="12.5" customHeight="1">
      <c r="A13647" s="55">
        <v>27876</v>
      </c>
      <c r="B13647" s="55">
        <v>9</v>
      </c>
      <c r="C13647" s="55" t="s">
        <v>45585</v>
      </c>
      <c r="D13647" s="55" t="s">
        <v>4649</v>
      </c>
      <c r="E13647" s="55" t="s">
        <v>45586</v>
      </c>
      <c r="F13647" s="55" t="s">
        <v>4651</v>
      </c>
      <c r="G13647" s="55" t="s">
        <v>45587</v>
      </c>
      <c r="H13647" s="55">
        <v>0</v>
      </c>
    </row>
    <row r="13648" spans="1:8" ht="12.5" customHeight="1">
      <c r="A13648" s="55">
        <v>28213</v>
      </c>
      <c r="B13648" s="55">
        <v>9</v>
      </c>
      <c r="C13648" s="55" t="s">
        <v>45588</v>
      </c>
      <c r="D13648" s="55" t="s">
        <v>4649</v>
      </c>
      <c r="E13648" s="55" t="s">
        <v>45589</v>
      </c>
      <c r="F13648" s="55" t="s">
        <v>4651</v>
      </c>
      <c r="G13648" s="55" t="s">
        <v>45590</v>
      </c>
      <c r="H13648" s="55">
        <v>0</v>
      </c>
    </row>
    <row r="13649" spans="1:8" ht="12.5" customHeight="1">
      <c r="A13649" s="55">
        <v>28934</v>
      </c>
      <c r="B13649" s="55">
        <v>9</v>
      </c>
      <c r="C13649" s="55" t="s">
        <v>45591</v>
      </c>
      <c r="D13649" s="55" t="s">
        <v>4649</v>
      </c>
      <c r="E13649" s="55" t="s">
        <v>45592</v>
      </c>
      <c r="F13649" s="55" t="s">
        <v>4651</v>
      </c>
      <c r="G13649" s="55" t="s">
        <v>45593</v>
      </c>
      <c r="H13649" s="55">
        <v>0</v>
      </c>
    </row>
    <row r="13650" spans="1:8" ht="12.5" customHeight="1">
      <c r="A13650" s="55">
        <v>28958</v>
      </c>
      <c r="B13650" s="55">
        <v>9</v>
      </c>
      <c r="C13650" s="55" t="s">
        <v>45594</v>
      </c>
      <c r="D13650" s="55" t="s">
        <v>4649</v>
      </c>
      <c r="E13650" s="55" t="s">
        <v>45595</v>
      </c>
      <c r="F13650" s="55" t="s">
        <v>4651</v>
      </c>
      <c r="G13650" s="55" t="s">
        <v>45596</v>
      </c>
      <c r="H13650" s="55">
        <v>0</v>
      </c>
    </row>
    <row r="13651" spans="1:8" ht="12.5" customHeight="1">
      <c r="A13651" s="55">
        <v>29054</v>
      </c>
      <c r="B13651" s="55">
        <v>9</v>
      </c>
      <c r="C13651" s="55" t="s">
        <v>45597</v>
      </c>
      <c r="D13651" s="55" t="s">
        <v>4649</v>
      </c>
      <c r="E13651" s="55" t="s">
        <v>45598</v>
      </c>
      <c r="F13651" s="55" t="s">
        <v>4651</v>
      </c>
      <c r="G13651" s="55" t="s">
        <v>45599</v>
      </c>
      <c r="H13651" s="55">
        <v>0</v>
      </c>
    </row>
    <row r="13652" spans="1:8" ht="12.5" customHeight="1">
      <c r="A13652" s="55">
        <v>29055</v>
      </c>
      <c r="B13652" s="55">
        <v>9</v>
      </c>
      <c r="C13652" s="55" t="s">
        <v>45600</v>
      </c>
      <c r="D13652" s="55" t="s">
        <v>4649</v>
      </c>
      <c r="E13652" s="55" t="s">
        <v>45601</v>
      </c>
      <c r="F13652" s="55" t="s">
        <v>4651</v>
      </c>
      <c r="G13652" s="55" t="s">
        <v>45602</v>
      </c>
      <c r="H13652" s="55">
        <v>0</v>
      </c>
    </row>
    <row r="13653" spans="1:8" ht="12.5" customHeight="1">
      <c r="A13653" s="55">
        <v>29303</v>
      </c>
      <c r="B13653" s="55">
        <v>9</v>
      </c>
      <c r="C13653" s="55" t="s">
        <v>45603</v>
      </c>
      <c r="D13653" s="55" t="s">
        <v>4649</v>
      </c>
      <c r="E13653" s="55" t="s">
        <v>45604</v>
      </c>
      <c r="F13653" s="55" t="s">
        <v>4651</v>
      </c>
      <c r="G13653" s="55" t="s">
        <v>45605</v>
      </c>
      <c r="H13653" s="55">
        <v>0</v>
      </c>
    </row>
    <row r="13654" spans="1:8" ht="12.5" customHeight="1">
      <c r="A13654" s="55">
        <v>11005</v>
      </c>
      <c r="B13654" s="55">
        <v>9</v>
      </c>
      <c r="C13654" s="55" t="s">
        <v>45606</v>
      </c>
      <c r="D13654" s="55" t="s">
        <v>4649</v>
      </c>
      <c r="E13654" s="55" t="s">
        <v>45607</v>
      </c>
      <c r="F13654" s="55" t="s">
        <v>4651</v>
      </c>
      <c r="G13654" s="55" t="s">
        <v>45608</v>
      </c>
      <c r="H13654" s="55">
        <v>0</v>
      </c>
    </row>
    <row r="13655" spans="1:8" ht="12.5" customHeight="1">
      <c r="A13655" s="55">
        <v>11032</v>
      </c>
      <c r="B13655" s="55">
        <v>9</v>
      </c>
      <c r="C13655" s="55" t="s">
        <v>45609</v>
      </c>
      <c r="D13655" s="55" t="s">
        <v>4649</v>
      </c>
      <c r="E13655" s="55" t="s">
        <v>45610</v>
      </c>
      <c r="F13655" s="55" t="s">
        <v>4651</v>
      </c>
      <c r="G13655" s="55" t="s">
        <v>45611</v>
      </c>
      <c r="H13655" s="55">
        <v>0</v>
      </c>
    </row>
    <row r="13656" spans="1:8" ht="12.5" customHeight="1">
      <c r="A13656" s="55">
        <v>11449</v>
      </c>
      <c r="B13656" s="55">
        <v>9</v>
      </c>
      <c r="C13656" s="55" t="s">
        <v>45612</v>
      </c>
      <c r="D13656" s="55" t="s">
        <v>4649</v>
      </c>
      <c r="E13656" s="55" t="s">
        <v>45613</v>
      </c>
      <c r="F13656" s="55" t="s">
        <v>4651</v>
      </c>
      <c r="G13656" s="55" t="s">
        <v>45614</v>
      </c>
      <c r="H13656" s="55">
        <v>0</v>
      </c>
    </row>
    <row r="13657" spans="1:8" ht="12.5" customHeight="1">
      <c r="A13657" s="55">
        <v>11450</v>
      </c>
      <c r="B13657" s="55">
        <v>9</v>
      </c>
      <c r="C13657" s="55" t="s">
        <v>45615</v>
      </c>
      <c r="D13657" s="55" t="s">
        <v>4649</v>
      </c>
      <c r="E13657" s="55" t="s">
        <v>45616</v>
      </c>
      <c r="F13657" s="55" t="s">
        <v>4651</v>
      </c>
      <c r="G13657" s="55" t="s">
        <v>45617</v>
      </c>
      <c r="H13657" s="55">
        <v>0</v>
      </c>
    </row>
    <row r="13658" spans="1:8" ht="12.5" customHeight="1">
      <c r="A13658" s="55">
        <v>11904</v>
      </c>
      <c r="B13658" s="55">
        <v>9</v>
      </c>
      <c r="C13658" s="55" t="s">
        <v>45618</v>
      </c>
      <c r="D13658" s="55" t="s">
        <v>4649</v>
      </c>
      <c r="E13658" s="55" t="s">
        <v>45619</v>
      </c>
      <c r="F13658" s="55" t="s">
        <v>4651</v>
      </c>
      <c r="G13658" s="55" t="s">
        <v>45620</v>
      </c>
      <c r="H13658" s="55">
        <v>0</v>
      </c>
    </row>
    <row r="13659" spans="1:8" ht="12.5" customHeight="1">
      <c r="A13659" s="55">
        <v>11944</v>
      </c>
      <c r="B13659" s="55">
        <v>9</v>
      </c>
      <c r="C13659" s="55" t="s">
        <v>45621</v>
      </c>
      <c r="D13659" s="55" t="s">
        <v>4649</v>
      </c>
      <c r="E13659" s="55" t="s">
        <v>45622</v>
      </c>
      <c r="F13659" s="55" t="s">
        <v>4651</v>
      </c>
      <c r="G13659" s="55" t="s">
        <v>45623</v>
      </c>
      <c r="H13659" s="55">
        <v>0</v>
      </c>
    </row>
    <row r="13660" spans="1:8" ht="12.5" customHeight="1">
      <c r="A13660" s="55">
        <v>11951</v>
      </c>
      <c r="B13660" s="55">
        <v>9</v>
      </c>
      <c r="C13660" s="55" t="s">
        <v>45624</v>
      </c>
      <c r="D13660" s="55" t="s">
        <v>4649</v>
      </c>
      <c r="E13660" s="55" t="s">
        <v>45625</v>
      </c>
      <c r="F13660" s="55" t="s">
        <v>4651</v>
      </c>
      <c r="G13660" s="55" t="s">
        <v>45626</v>
      </c>
      <c r="H13660" s="55">
        <v>0</v>
      </c>
    </row>
    <row r="13661" spans="1:8" ht="12.5" customHeight="1">
      <c r="A13661" s="55">
        <v>12580</v>
      </c>
      <c r="B13661" s="55">
        <v>9</v>
      </c>
      <c r="C13661" s="55" t="s">
        <v>45627</v>
      </c>
      <c r="D13661" s="55" t="s">
        <v>4649</v>
      </c>
      <c r="E13661" s="55" t="s">
        <v>45628</v>
      </c>
      <c r="F13661" s="55" t="s">
        <v>4651</v>
      </c>
      <c r="G13661" s="55" t="s">
        <v>45629</v>
      </c>
      <c r="H13661" s="55">
        <v>0</v>
      </c>
    </row>
    <row r="13662" spans="1:8" ht="12.5" customHeight="1">
      <c r="A13662" s="55">
        <v>12997</v>
      </c>
      <c r="B13662" s="55">
        <v>9</v>
      </c>
      <c r="C13662" s="55" t="s">
        <v>45630</v>
      </c>
      <c r="D13662" s="55" t="s">
        <v>4649</v>
      </c>
      <c r="E13662" s="55" t="s">
        <v>45631</v>
      </c>
      <c r="F13662" s="55" t="s">
        <v>4651</v>
      </c>
      <c r="G13662" s="55" t="s">
        <v>45632</v>
      </c>
      <c r="H13662" s="55">
        <v>0</v>
      </c>
    </row>
    <row r="13663" spans="1:8" ht="12.5" customHeight="1">
      <c r="A13663" s="55">
        <v>13049</v>
      </c>
      <c r="B13663" s="55">
        <v>9</v>
      </c>
      <c r="C13663" s="55" t="s">
        <v>45633</v>
      </c>
      <c r="D13663" s="55" t="s">
        <v>4649</v>
      </c>
      <c r="E13663" s="55" t="s">
        <v>45634</v>
      </c>
      <c r="F13663" s="55" t="s">
        <v>4651</v>
      </c>
      <c r="G13663" s="55" t="s">
        <v>45635</v>
      </c>
      <c r="H13663" s="55">
        <v>0</v>
      </c>
    </row>
    <row r="13664" spans="1:8" ht="12.5" customHeight="1">
      <c r="A13664" s="55">
        <v>13122</v>
      </c>
      <c r="B13664" s="55">
        <v>9</v>
      </c>
      <c r="C13664" s="55" t="s">
        <v>45636</v>
      </c>
      <c r="D13664" s="55" t="s">
        <v>4649</v>
      </c>
      <c r="E13664" s="55" t="s">
        <v>45637</v>
      </c>
      <c r="F13664" s="55" t="s">
        <v>4651</v>
      </c>
      <c r="G13664" s="55" t="s">
        <v>45638</v>
      </c>
      <c r="H13664" s="55">
        <v>0</v>
      </c>
    </row>
    <row r="13665" spans="1:8" ht="12.5" customHeight="1">
      <c r="A13665" s="55">
        <v>13126</v>
      </c>
      <c r="B13665" s="55">
        <v>9</v>
      </c>
      <c r="C13665" s="55" t="s">
        <v>45639</v>
      </c>
      <c r="D13665" s="55" t="s">
        <v>4649</v>
      </c>
      <c r="E13665" s="55" t="s">
        <v>45640</v>
      </c>
      <c r="F13665" s="55" t="s">
        <v>4651</v>
      </c>
      <c r="G13665" s="55" t="s">
        <v>45641</v>
      </c>
      <c r="H13665" s="55">
        <v>0</v>
      </c>
    </row>
    <row r="13666" spans="1:8" ht="12.5" customHeight="1">
      <c r="A13666" s="55">
        <v>13970</v>
      </c>
      <c r="B13666" s="55">
        <v>9</v>
      </c>
      <c r="C13666" s="55" t="s">
        <v>45642</v>
      </c>
      <c r="D13666" s="55" t="s">
        <v>4649</v>
      </c>
      <c r="E13666" s="55" t="s">
        <v>45643</v>
      </c>
      <c r="F13666" s="55" t="s">
        <v>4651</v>
      </c>
      <c r="G13666" s="55" t="s">
        <v>45644</v>
      </c>
      <c r="H13666" s="55">
        <v>0</v>
      </c>
    </row>
    <row r="13667" spans="1:8" ht="12.5" customHeight="1">
      <c r="A13667" s="55">
        <v>14099</v>
      </c>
      <c r="B13667" s="55">
        <v>9</v>
      </c>
      <c r="C13667" s="55" t="s">
        <v>45645</v>
      </c>
      <c r="D13667" s="55" t="s">
        <v>4649</v>
      </c>
      <c r="E13667" s="55" t="s">
        <v>45646</v>
      </c>
      <c r="F13667" s="55" t="s">
        <v>4651</v>
      </c>
      <c r="G13667" s="55" t="s">
        <v>45647</v>
      </c>
      <c r="H13667" s="55">
        <v>0</v>
      </c>
    </row>
    <row r="13668" spans="1:8" ht="12.5" customHeight="1">
      <c r="A13668" s="55">
        <v>14213</v>
      </c>
      <c r="B13668" s="55">
        <v>9</v>
      </c>
      <c r="C13668" s="55" t="s">
        <v>45648</v>
      </c>
      <c r="D13668" s="55" t="s">
        <v>4649</v>
      </c>
      <c r="E13668" s="55" t="s">
        <v>45649</v>
      </c>
      <c r="F13668" s="55" t="s">
        <v>4651</v>
      </c>
      <c r="G13668" s="55" t="s">
        <v>45650</v>
      </c>
      <c r="H13668" s="55">
        <v>0</v>
      </c>
    </row>
    <row r="13669" spans="1:8" ht="12.5" customHeight="1">
      <c r="A13669" s="55">
        <v>14224</v>
      </c>
      <c r="B13669" s="55">
        <v>9</v>
      </c>
      <c r="C13669" s="55" t="s">
        <v>45651</v>
      </c>
      <c r="D13669" s="55" t="s">
        <v>4649</v>
      </c>
      <c r="E13669" s="55" t="s">
        <v>45652</v>
      </c>
      <c r="F13669" s="55" t="s">
        <v>4651</v>
      </c>
      <c r="G13669" s="55" t="s">
        <v>45653</v>
      </c>
      <c r="H13669" s="55">
        <v>0</v>
      </c>
    </row>
    <row r="13670" spans="1:8" ht="12.5" customHeight="1">
      <c r="A13670" s="55">
        <v>14517</v>
      </c>
      <c r="B13670" s="55">
        <v>9</v>
      </c>
      <c r="C13670" s="55" t="s">
        <v>45654</v>
      </c>
      <c r="D13670" s="55" t="s">
        <v>4649</v>
      </c>
      <c r="E13670" s="55" t="s">
        <v>45655</v>
      </c>
      <c r="F13670" s="55" t="s">
        <v>4651</v>
      </c>
      <c r="G13670" s="55" t="s">
        <v>45656</v>
      </c>
      <c r="H13670" s="55">
        <v>0</v>
      </c>
    </row>
    <row r="13671" spans="1:8" ht="12.5" customHeight="1">
      <c r="A13671" s="55">
        <v>14521</v>
      </c>
      <c r="B13671" s="55">
        <v>9</v>
      </c>
      <c r="C13671" s="55" t="s">
        <v>45657</v>
      </c>
      <c r="D13671" s="55" t="s">
        <v>4649</v>
      </c>
      <c r="E13671" s="55" t="s">
        <v>45658</v>
      </c>
      <c r="F13671" s="55" t="s">
        <v>4651</v>
      </c>
      <c r="G13671" s="55" t="s">
        <v>45659</v>
      </c>
      <c r="H13671" s="55">
        <v>0</v>
      </c>
    </row>
    <row r="13672" spans="1:8" ht="12.5" customHeight="1">
      <c r="A13672" s="55">
        <v>14667</v>
      </c>
      <c r="B13672" s="55">
        <v>9</v>
      </c>
      <c r="C13672" s="55" t="s">
        <v>45660</v>
      </c>
      <c r="D13672" s="55" t="s">
        <v>4649</v>
      </c>
      <c r="E13672" s="55" t="s">
        <v>45661</v>
      </c>
      <c r="F13672" s="55" t="s">
        <v>4651</v>
      </c>
      <c r="G13672" s="55" t="s">
        <v>45662</v>
      </c>
      <c r="H13672" s="55">
        <v>0</v>
      </c>
    </row>
    <row r="13673" spans="1:8" ht="12.5" customHeight="1">
      <c r="A13673" s="55">
        <v>14682</v>
      </c>
      <c r="B13673" s="55">
        <v>9</v>
      </c>
      <c r="C13673" s="55" t="s">
        <v>45663</v>
      </c>
      <c r="D13673" s="55" t="s">
        <v>4649</v>
      </c>
      <c r="E13673" s="55" t="s">
        <v>45664</v>
      </c>
      <c r="F13673" s="55" t="s">
        <v>4651</v>
      </c>
      <c r="G13673" s="55" t="s">
        <v>45665</v>
      </c>
      <c r="H13673" s="55">
        <v>0</v>
      </c>
    </row>
    <row r="13674" spans="1:8" ht="12.5" customHeight="1">
      <c r="A13674" s="55">
        <v>15033</v>
      </c>
      <c r="B13674" s="55">
        <v>9</v>
      </c>
      <c r="C13674" s="55" t="s">
        <v>45666</v>
      </c>
      <c r="D13674" s="55" t="s">
        <v>4649</v>
      </c>
      <c r="E13674" s="55" t="s">
        <v>45667</v>
      </c>
      <c r="F13674" s="55" t="s">
        <v>4651</v>
      </c>
      <c r="G13674" s="55" t="s">
        <v>45668</v>
      </c>
      <c r="H13674" s="55">
        <v>0</v>
      </c>
    </row>
    <row r="13675" spans="1:8" ht="12.5" customHeight="1">
      <c r="A13675" s="55">
        <v>15041</v>
      </c>
      <c r="B13675" s="55">
        <v>9</v>
      </c>
      <c r="C13675" s="55" t="s">
        <v>45669</v>
      </c>
      <c r="D13675" s="55" t="s">
        <v>4649</v>
      </c>
      <c r="E13675" s="55" t="s">
        <v>45670</v>
      </c>
      <c r="F13675" s="55" t="s">
        <v>4651</v>
      </c>
      <c r="G13675" s="55" t="s">
        <v>45671</v>
      </c>
      <c r="H13675" s="55">
        <v>0</v>
      </c>
    </row>
    <row r="13676" spans="1:8" ht="12.5" customHeight="1">
      <c r="A13676" s="55">
        <v>15171</v>
      </c>
      <c r="B13676" s="55">
        <v>9</v>
      </c>
      <c r="C13676" s="55" t="s">
        <v>45672</v>
      </c>
      <c r="D13676" s="55" t="s">
        <v>4649</v>
      </c>
      <c r="E13676" s="55" t="s">
        <v>45673</v>
      </c>
      <c r="F13676" s="55" t="s">
        <v>4651</v>
      </c>
      <c r="G13676" s="55" t="s">
        <v>45674</v>
      </c>
      <c r="H13676" s="55">
        <v>0</v>
      </c>
    </row>
    <row r="13677" spans="1:8" ht="12.5" customHeight="1">
      <c r="A13677" s="55">
        <v>15183</v>
      </c>
      <c r="B13677" s="55">
        <v>9</v>
      </c>
      <c r="C13677" s="55" t="s">
        <v>45675</v>
      </c>
      <c r="D13677" s="55" t="s">
        <v>4649</v>
      </c>
      <c r="E13677" s="55" t="s">
        <v>45676</v>
      </c>
      <c r="F13677" s="55" t="s">
        <v>4651</v>
      </c>
      <c r="G13677" s="55" t="s">
        <v>45677</v>
      </c>
      <c r="H13677" s="55">
        <v>0</v>
      </c>
    </row>
    <row r="13678" spans="1:8" ht="12.5" customHeight="1">
      <c r="A13678" s="55">
        <v>15267</v>
      </c>
      <c r="B13678" s="55">
        <v>9</v>
      </c>
      <c r="C13678" s="55" t="s">
        <v>45678</v>
      </c>
      <c r="D13678" s="55" t="s">
        <v>4649</v>
      </c>
      <c r="E13678" s="55" t="s">
        <v>45679</v>
      </c>
      <c r="F13678" s="55" t="s">
        <v>4651</v>
      </c>
      <c r="G13678" s="55" t="s">
        <v>45680</v>
      </c>
      <c r="H13678" s="55">
        <v>0</v>
      </c>
    </row>
    <row r="13679" spans="1:8" ht="12.5" customHeight="1">
      <c r="A13679" s="55">
        <v>15577</v>
      </c>
      <c r="B13679" s="55">
        <v>9</v>
      </c>
      <c r="C13679" s="55" t="s">
        <v>45681</v>
      </c>
      <c r="D13679" s="55" t="s">
        <v>4649</v>
      </c>
      <c r="E13679" s="55" t="s">
        <v>45682</v>
      </c>
      <c r="F13679" s="55" t="s">
        <v>4651</v>
      </c>
      <c r="G13679" s="55" t="s">
        <v>45683</v>
      </c>
      <c r="H13679" s="55">
        <v>0</v>
      </c>
    </row>
    <row r="13680" spans="1:8" ht="12.5" customHeight="1">
      <c r="A13680" s="55">
        <v>15580</v>
      </c>
      <c r="B13680" s="55">
        <v>9</v>
      </c>
      <c r="C13680" s="55" t="s">
        <v>45684</v>
      </c>
      <c r="D13680" s="55" t="s">
        <v>4649</v>
      </c>
      <c r="E13680" s="55" t="s">
        <v>45685</v>
      </c>
      <c r="F13680" s="55" t="s">
        <v>4651</v>
      </c>
      <c r="G13680" s="55" t="s">
        <v>45686</v>
      </c>
      <c r="H13680" s="55">
        <v>0</v>
      </c>
    </row>
    <row r="13681" spans="1:8" ht="12.5" customHeight="1">
      <c r="A13681" s="55">
        <v>15584</v>
      </c>
      <c r="B13681" s="55">
        <v>9</v>
      </c>
      <c r="C13681" s="55" t="s">
        <v>45687</v>
      </c>
      <c r="D13681" s="55" t="s">
        <v>4649</v>
      </c>
      <c r="E13681" s="55" t="s">
        <v>45688</v>
      </c>
      <c r="F13681" s="55" t="s">
        <v>4651</v>
      </c>
      <c r="G13681" s="55" t="s">
        <v>45689</v>
      </c>
      <c r="H13681" s="55">
        <v>0</v>
      </c>
    </row>
    <row r="13682" spans="1:8" ht="12.5" customHeight="1">
      <c r="A13682" s="55">
        <v>15607</v>
      </c>
      <c r="B13682" s="55">
        <v>9</v>
      </c>
      <c r="C13682" s="55" t="s">
        <v>45690</v>
      </c>
      <c r="D13682" s="55" t="s">
        <v>4649</v>
      </c>
      <c r="E13682" s="55" t="s">
        <v>45691</v>
      </c>
      <c r="F13682" s="55" t="s">
        <v>4651</v>
      </c>
      <c r="G13682" s="55" t="s">
        <v>45692</v>
      </c>
      <c r="H13682" s="55">
        <v>0</v>
      </c>
    </row>
    <row r="13683" spans="1:8" ht="12.5" customHeight="1">
      <c r="A13683" s="55">
        <v>15830</v>
      </c>
      <c r="B13683" s="55">
        <v>9</v>
      </c>
      <c r="C13683" s="55" t="s">
        <v>45693</v>
      </c>
      <c r="D13683" s="55" t="s">
        <v>4649</v>
      </c>
      <c r="E13683" s="55" t="s">
        <v>45694</v>
      </c>
      <c r="F13683" s="55" t="s">
        <v>4651</v>
      </c>
      <c r="G13683" s="55" t="s">
        <v>45695</v>
      </c>
      <c r="H13683" s="55">
        <v>0</v>
      </c>
    </row>
    <row r="13684" spans="1:8" ht="12.5" customHeight="1">
      <c r="A13684" s="55">
        <v>16635</v>
      </c>
      <c r="B13684" s="55">
        <v>9</v>
      </c>
      <c r="C13684" s="55" t="s">
        <v>45696</v>
      </c>
      <c r="D13684" s="55" t="s">
        <v>4649</v>
      </c>
      <c r="E13684" s="55" t="s">
        <v>45697</v>
      </c>
      <c r="F13684" s="55" t="s">
        <v>4651</v>
      </c>
      <c r="G13684" s="55" t="s">
        <v>45698</v>
      </c>
      <c r="H13684" s="55">
        <v>0</v>
      </c>
    </row>
    <row r="13685" spans="1:8" ht="12.5" customHeight="1">
      <c r="A13685" s="55">
        <v>16699</v>
      </c>
      <c r="B13685" s="55">
        <v>9</v>
      </c>
      <c r="C13685" s="55" t="s">
        <v>45699</v>
      </c>
      <c r="D13685" s="55" t="s">
        <v>4649</v>
      </c>
      <c r="E13685" s="55" t="s">
        <v>45700</v>
      </c>
      <c r="F13685" s="55" t="s">
        <v>4651</v>
      </c>
      <c r="G13685" s="55" t="s">
        <v>45701</v>
      </c>
      <c r="H13685" s="55">
        <v>0</v>
      </c>
    </row>
    <row r="13686" spans="1:8" ht="12.5" customHeight="1">
      <c r="A13686" s="55">
        <v>16707</v>
      </c>
      <c r="B13686" s="55">
        <v>9</v>
      </c>
      <c r="C13686" s="55" t="s">
        <v>45702</v>
      </c>
      <c r="D13686" s="55" t="s">
        <v>4649</v>
      </c>
      <c r="E13686" s="55" t="s">
        <v>45703</v>
      </c>
      <c r="F13686" s="55" t="s">
        <v>4651</v>
      </c>
      <c r="G13686" s="55" t="s">
        <v>45704</v>
      </c>
      <c r="H13686" s="55">
        <v>0</v>
      </c>
    </row>
    <row r="13687" spans="1:8" ht="12.5" customHeight="1">
      <c r="A13687" s="55">
        <v>16713</v>
      </c>
      <c r="B13687" s="55">
        <v>9</v>
      </c>
      <c r="C13687" s="55" t="s">
        <v>45705</v>
      </c>
      <c r="D13687" s="55" t="s">
        <v>4649</v>
      </c>
      <c r="E13687" s="55" t="s">
        <v>45706</v>
      </c>
      <c r="F13687" s="55" t="s">
        <v>4651</v>
      </c>
      <c r="G13687" s="55" t="s">
        <v>45707</v>
      </c>
      <c r="H13687" s="55">
        <v>0</v>
      </c>
    </row>
    <row r="13688" spans="1:8" ht="12.5" customHeight="1">
      <c r="A13688" s="55">
        <v>17243</v>
      </c>
      <c r="B13688" s="55">
        <v>9</v>
      </c>
      <c r="C13688" s="55" t="s">
        <v>45708</v>
      </c>
      <c r="D13688" s="55" t="s">
        <v>4649</v>
      </c>
      <c r="E13688" s="55" t="s">
        <v>45709</v>
      </c>
      <c r="F13688" s="55" t="s">
        <v>4651</v>
      </c>
      <c r="G13688" s="55" t="s">
        <v>45710</v>
      </c>
      <c r="H13688" s="55">
        <v>0</v>
      </c>
    </row>
    <row r="13689" spans="1:8" ht="12.5" customHeight="1">
      <c r="A13689" s="55">
        <v>17317</v>
      </c>
      <c r="B13689" s="55">
        <v>9</v>
      </c>
      <c r="C13689" s="55" t="s">
        <v>45711</v>
      </c>
      <c r="D13689" s="55" t="s">
        <v>4649</v>
      </c>
      <c r="E13689" s="55" t="s">
        <v>45712</v>
      </c>
      <c r="F13689" s="55" t="s">
        <v>4651</v>
      </c>
      <c r="G13689" s="55" t="s">
        <v>45713</v>
      </c>
      <c r="H13689" s="55">
        <v>0</v>
      </c>
    </row>
    <row r="13690" spans="1:8" ht="12.5" customHeight="1">
      <c r="A13690" s="55">
        <v>17904</v>
      </c>
      <c r="B13690" s="55">
        <v>9</v>
      </c>
      <c r="C13690" s="55" t="s">
        <v>45714</v>
      </c>
      <c r="D13690" s="55" t="s">
        <v>4649</v>
      </c>
      <c r="E13690" s="55" t="s">
        <v>45715</v>
      </c>
      <c r="F13690" s="55" t="s">
        <v>4651</v>
      </c>
      <c r="G13690" s="55" t="s">
        <v>45716</v>
      </c>
      <c r="H13690" s="55">
        <v>0</v>
      </c>
    </row>
    <row r="13691" spans="1:8" ht="12.5" customHeight="1">
      <c r="A13691" s="55">
        <v>17925</v>
      </c>
      <c r="B13691" s="55">
        <v>9</v>
      </c>
      <c r="C13691" s="55" t="s">
        <v>45717</v>
      </c>
      <c r="D13691" s="55" t="s">
        <v>4649</v>
      </c>
      <c r="E13691" s="55" t="s">
        <v>45718</v>
      </c>
      <c r="F13691" s="55" t="s">
        <v>4651</v>
      </c>
      <c r="G13691" s="55" t="s">
        <v>45719</v>
      </c>
      <c r="H13691" s="55">
        <v>0</v>
      </c>
    </row>
    <row r="13692" spans="1:8" ht="12.5" customHeight="1">
      <c r="A13692" s="55">
        <v>18262</v>
      </c>
      <c r="B13692" s="55">
        <v>9</v>
      </c>
      <c r="C13692" s="55" t="s">
        <v>45720</v>
      </c>
      <c r="D13692" s="55" t="s">
        <v>4649</v>
      </c>
      <c r="E13692" s="55" t="s">
        <v>45721</v>
      </c>
      <c r="F13692" s="55" t="s">
        <v>4651</v>
      </c>
      <c r="G13692" s="55" t="s">
        <v>45722</v>
      </c>
      <c r="H13692" s="55">
        <v>0</v>
      </c>
    </row>
    <row r="13693" spans="1:8" ht="12.5" customHeight="1">
      <c r="A13693" s="55">
        <v>18491</v>
      </c>
      <c r="B13693" s="55">
        <v>9</v>
      </c>
      <c r="C13693" s="55" t="s">
        <v>45723</v>
      </c>
      <c r="D13693" s="55" t="s">
        <v>4649</v>
      </c>
      <c r="E13693" s="55" t="s">
        <v>45724</v>
      </c>
      <c r="F13693" s="55" t="s">
        <v>4651</v>
      </c>
      <c r="G13693" s="55" t="s">
        <v>45725</v>
      </c>
      <c r="H13693" s="55">
        <v>0</v>
      </c>
    </row>
    <row r="13694" spans="1:8" ht="12.5" customHeight="1">
      <c r="A13694" s="55">
        <v>18768</v>
      </c>
      <c r="B13694" s="55">
        <v>9</v>
      </c>
      <c r="C13694" s="55" t="s">
        <v>45726</v>
      </c>
      <c r="D13694" s="55" t="s">
        <v>4649</v>
      </c>
      <c r="E13694" s="55" t="s">
        <v>45727</v>
      </c>
      <c r="F13694" s="55" t="s">
        <v>4651</v>
      </c>
      <c r="G13694" s="55" t="s">
        <v>45728</v>
      </c>
      <c r="H13694" s="55">
        <v>0</v>
      </c>
    </row>
    <row r="13695" spans="1:8" ht="12.5" customHeight="1">
      <c r="A13695" s="55">
        <v>19624</v>
      </c>
      <c r="B13695" s="55">
        <v>9</v>
      </c>
      <c r="C13695" s="55" t="s">
        <v>45729</v>
      </c>
      <c r="D13695" s="55" t="s">
        <v>4649</v>
      </c>
      <c r="E13695" s="55" t="s">
        <v>45730</v>
      </c>
      <c r="F13695" s="55" t="s">
        <v>4651</v>
      </c>
      <c r="G13695" s="55" t="s">
        <v>45731</v>
      </c>
      <c r="H13695" s="55">
        <v>0</v>
      </c>
    </row>
    <row r="13696" spans="1:8" ht="12.5" customHeight="1">
      <c r="A13696" s="55">
        <v>19626</v>
      </c>
      <c r="B13696" s="55">
        <v>9</v>
      </c>
      <c r="C13696" s="55" t="s">
        <v>45732</v>
      </c>
      <c r="D13696" s="55" t="s">
        <v>4649</v>
      </c>
      <c r="E13696" s="55" t="s">
        <v>45733</v>
      </c>
      <c r="F13696" s="55" t="s">
        <v>4651</v>
      </c>
      <c r="G13696" s="55" t="s">
        <v>45734</v>
      </c>
      <c r="H13696" s="55">
        <v>0</v>
      </c>
    </row>
    <row r="13697" spans="1:8" ht="12.5" customHeight="1">
      <c r="A13697" s="55">
        <v>19773</v>
      </c>
      <c r="B13697" s="55">
        <v>9</v>
      </c>
      <c r="C13697" s="55" t="s">
        <v>45735</v>
      </c>
      <c r="D13697" s="55" t="s">
        <v>4649</v>
      </c>
      <c r="E13697" s="55" t="s">
        <v>45736</v>
      </c>
      <c r="F13697" s="55" t="s">
        <v>4651</v>
      </c>
      <c r="G13697" s="55" t="s">
        <v>45737</v>
      </c>
      <c r="H13697" s="55">
        <v>0</v>
      </c>
    </row>
    <row r="13698" spans="1:8" ht="12.5" customHeight="1">
      <c r="A13698" s="55">
        <v>19973</v>
      </c>
      <c r="B13698" s="55">
        <v>9</v>
      </c>
      <c r="C13698" s="55" t="s">
        <v>45738</v>
      </c>
      <c r="D13698" s="55" t="s">
        <v>4649</v>
      </c>
      <c r="E13698" s="55" t="s">
        <v>45739</v>
      </c>
      <c r="F13698" s="55" t="s">
        <v>4651</v>
      </c>
      <c r="G13698" s="55" t="s">
        <v>45740</v>
      </c>
      <c r="H13698" s="55">
        <v>0</v>
      </c>
    </row>
    <row r="13699" spans="1:8" ht="12.5" customHeight="1">
      <c r="A13699" s="55">
        <v>20257</v>
      </c>
      <c r="B13699" s="55">
        <v>9</v>
      </c>
      <c r="C13699" s="55" t="s">
        <v>45741</v>
      </c>
      <c r="D13699" s="55" t="s">
        <v>4649</v>
      </c>
      <c r="E13699" s="55" t="s">
        <v>45742</v>
      </c>
      <c r="F13699" s="55" t="s">
        <v>4651</v>
      </c>
      <c r="G13699" s="55" t="s">
        <v>45743</v>
      </c>
      <c r="H13699" s="55">
        <v>0</v>
      </c>
    </row>
    <row r="13700" spans="1:8" ht="12.5" customHeight="1">
      <c r="A13700" s="55">
        <v>20425</v>
      </c>
      <c r="B13700" s="55">
        <v>9</v>
      </c>
      <c r="C13700" s="55" t="s">
        <v>45744</v>
      </c>
      <c r="D13700" s="55" t="s">
        <v>4649</v>
      </c>
      <c r="E13700" s="55" t="s">
        <v>45745</v>
      </c>
      <c r="F13700" s="55" t="s">
        <v>4651</v>
      </c>
      <c r="G13700" s="55" t="s">
        <v>45746</v>
      </c>
      <c r="H13700" s="55">
        <v>0</v>
      </c>
    </row>
    <row r="13701" spans="1:8" ht="12.5" customHeight="1">
      <c r="A13701" s="55">
        <v>20619</v>
      </c>
      <c r="B13701" s="55">
        <v>9</v>
      </c>
      <c r="C13701" s="55" t="s">
        <v>45747</v>
      </c>
      <c r="D13701" s="55" t="s">
        <v>4649</v>
      </c>
      <c r="E13701" s="55" t="s">
        <v>45748</v>
      </c>
      <c r="F13701" s="55" t="s">
        <v>4651</v>
      </c>
      <c r="G13701" s="55" t="s">
        <v>45749</v>
      </c>
      <c r="H13701" s="55">
        <v>0</v>
      </c>
    </row>
    <row r="13702" spans="1:8" ht="12.5" customHeight="1">
      <c r="A13702" s="55">
        <v>20629</v>
      </c>
      <c r="B13702" s="55">
        <v>9</v>
      </c>
      <c r="C13702" s="55" t="s">
        <v>45750</v>
      </c>
      <c r="D13702" s="55" t="s">
        <v>4649</v>
      </c>
      <c r="E13702" s="55" t="s">
        <v>45751</v>
      </c>
      <c r="F13702" s="55" t="s">
        <v>4651</v>
      </c>
      <c r="G13702" s="55" t="s">
        <v>45752</v>
      </c>
      <c r="H13702" s="55">
        <v>0</v>
      </c>
    </row>
    <row r="13703" spans="1:8" ht="12.5" customHeight="1">
      <c r="A13703" s="55">
        <v>20989</v>
      </c>
      <c r="B13703" s="55">
        <v>9</v>
      </c>
      <c r="C13703" s="55" t="s">
        <v>45753</v>
      </c>
      <c r="D13703" s="55" t="s">
        <v>4649</v>
      </c>
      <c r="E13703" s="55" t="s">
        <v>45754</v>
      </c>
      <c r="F13703" s="55" t="s">
        <v>4651</v>
      </c>
      <c r="G13703" s="55" t="s">
        <v>45755</v>
      </c>
      <c r="H13703" s="55">
        <v>0</v>
      </c>
    </row>
    <row r="13704" spans="1:8" ht="12.5" customHeight="1">
      <c r="A13704" s="55">
        <v>21186</v>
      </c>
      <c r="B13704" s="55">
        <v>9</v>
      </c>
      <c r="C13704" s="55" t="s">
        <v>45756</v>
      </c>
      <c r="D13704" s="55" t="s">
        <v>4649</v>
      </c>
      <c r="E13704" s="55" t="s">
        <v>45757</v>
      </c>
      <c r="F13704" s="55" t="s">
        <v>4651</v>
      </c>
      <c r="G13704" s="55" t="s">
        <v>45758</v>
      </c>
      <c r="H13704" s="55">
        <v>0</v>
      </c>
    </row>
    <row r="13705" spans="1:8" ht="12.5" customHeight="1">
      <c r="A13705" s="55">
        <v>21203</v>
      </c>
      <c r="B13705" s="55">
        <v>9</v>
      </c>
      <c r="C13705" s="55" t="s">
        <v>45759</v>
      </c>
      <c r="D13705" s="55" t="s">
        <v>4649</v>
      </c>
      <c r="E13705" s="55" t="s">
        <v>45760</v>
      </c>
      <c r="F13705" s="55" t="s">
        <v>4651</v>
      </c>
      <c r="G13705" s="55" t="s">
        <v>45761</v>
      </c>
      <c r="H13705" s="55">
        <v>0</v>
      </c>
    </row>
    <row r="13706" spans="1:8" ht="12.5" customHeight="1">
      <c r="A13706" s="55">
        <v>21407</v>
      </c>
      <c r="B13706" s="55">
        <v>9</v>
      </c>
      <c r="C13706" s="55" t="s">
        <v>45762</v>
      </c>
      <c r="D13706" s="55" t="s">
        <v>4649</v>
      </c>
      <c r="E13706" s="55" t="s">
        <v>45763</v>
      </c>
      <c r="F13706" s="55" t="s">
        <v>4651</v>
      </c>
      <c r="G13706" s="55" t="s">
        <v>45764</v>
      </c>
      <c r="H13706" s="55">
        <v>0</v>
      </c>
    </row>
    <row r="13707" spans="1:8" ht="12.5" customHeight="1">
      <c r="A13707" s="55">
        <v>21418</v>
      </c>
      <c r="B13707" s="55">
        <v>9</v>
      </c>
      <c r="C13707" s="55" t="s">
        <v>45765</v>
      </c>
      <c r="D13707" s="55" t="s">
        <v>4649</v>
      </c>
      <c r="E13707" s="55" t="s">
        <v>45766</v>
      </c>
      <c r="F13707" s="55" t="s">
        <v>4651</v>
      </c>
      <c r="G13707" s="55" t="s">
        <v>45767</v>
      </c>
      <c r="H13707" s="55">
        <v>0</v>
      </c>
    </row>
    <row r="13708" spans="1:8" ht="12.5" customHeight="1">
      <c r="A13708" s="55">
        <v>22029</v>
      </c>
      <c r="B13708" s="55">
        <v>9</v>
      </c>
      <c r="C13708" s="55" t="s">
        <v>45768</v>
      </c>
      <c r="D13708" s="55" t="s">
        <v>4649</v>
      </c>
      <c r="E13708" s="55" t="s">
        <v>45769</v>
      </c>
      <c r="F13708" s="55" t="s">
        <v>4651</v>
      </c>
      <c r="G13708" s="55" t="s">
        <v>45770</v>
      </c>
      <c r="H13708" s="55">
        <v>0</v>
      </c>
    </row>
    <row r="13709" spans="1:8" ht="12.5" customHeight="1">
      <c r="A13709" s="55">
        <v>22030</v>
      </c>
      <c r="B13709" s="55">
        <v>9</v>
      </c>
      <c r="C13709" s="55" t="s">
        <v>45771</v>
      </c>
      <c r="D13709" s="55" t="s">
        <v>4649</v>
      </c>
      <c r="E13709" s="55" t="s">
        <v>45772</v>
      </c>
      <c r="F13709" s="55" t="s">
        <v>4651</v>
      </c>
      <c r="G13709" s="55" t="s">
        <v>45773</v>
      </c>
      <c r="H13709" s="55">
        <v>0</v>
      </c>
    </row>
    <row r="13710" spans="1:8" ht="12.5" customHeight="1">
      <c r="A13710" s="55">
        <v>22857</v>
      </c>
      <c r="B13710" s="55">
        <v>9</v>
      </c>
      <c r="C13710" s="55" t="s">
        <v>45774</v>
      </c>
      <c r="D13710" s="55" t="s">
        <v>4649</v>
      </c>
      <c r="E13710" s="55" t="s">
        <v>45775</v>
      </c>
      <c r="F13710" s="55" t="s">
        <v>4651</v>
      </c>
      <c r="G13710" s="55" t="s">
        <v>45776</v>
      </c>
      <c r="H13710" s="55">
        <v>0</v>
      </c>
    </row>
    <row r="13711" spans="1:8" ht="12.5" customHeight="1">
      <c r="A13711" s="55">
        <v>22859</v>
      </c>
      <c r="B13711" s="55">
        <v>9</v>
      </c>
      <c r="C13711" s="55" t="s">
        <v>45777</v>
      </c>
      <c r="D13711" s="55" t="s">
        <v>4649</v>
      </c>
      <c r="E13711" s="55" t="s">
        <v>45778</v>
      </c>
      <c r="F13711" s="55" t="s">
        <v>4651</v>
      </c>
      <c r="G13711" s="55" t="s">
        <v>45779</v>
      </c>
      <c r="H13711" s="55">
        <v>0</v>
      </c>
    </row>
    <row r="13712" spans="1:8" ht="12.5" customHeight="1">
      <c r="A13712" s="55">
        <v>22931</v>
      </c>
      <c r="B13712" s="55">
        <v>9</v>
      </c>
      <c r="C13712" s="55" t="s">
        <v>45780</v>
      </c>
      <c r="D13712" s="55" t="s">
        <v>4649</v>
      </c>
      <c r="E13712" s="55" t="s">
        <v>45781</v>
      </c>
      <c r="F13712" s="55" t="s">
        <v>4651</v>
      </c>
      <c r="G13712" s="55" t="s">
        <v>45782</v>
      </c>
      <c r="H13712" s="55">
        <v>0</v>
      </c>
    </row>
    <row r="13713" spans="1:8" ht="12.5" customHeight="1">
      <c r="A13713" s="55">
        <v>23078</v>
      </c>
      <c r="B13713" s="55">
        <v>9</v>
      </c>
      <c r="C13713" s="55" t="s">
        <v>45783</v>
      </c>
      <c r="D13713" s="55" t="s">
        <v>4649</v>
      </c>
      <c r="E13713" s="55" t="s">
        <v>45784</v>
      </c>
      <c r="F13713" s="55" t="s">
        <v>4651</v>
      </c>
      <c r="G13713" s="55" t="s">
        <v>45785</v>
      </c>
      <c r="H13713" s="55">
        <v>0</v>
      </c>
    </row>
    <row r="13714" spans="1:8" ht="12.5" customHeight="1">
      <c r="A13714" s="55">
        <v>23105</v>
      </c>
      <c r="B13714" s="55">
        <v>9</v>
      </c>
      <c r="C13714" s="55" t="s">
        <v>45786</v>
      </c>
      <c r="D13714" s="55" t="s">
        <v>4649</v>
      </c>
      <c r="E13714" s="55" t="s">
        <v>45787</v>
      </c>
      <c r="F13714" s="55" t="s">
        <v>4651</v>
      </c>
      <c r="G13714" s="55" t="s">
        <v>45788</v>
      </c>
      <c r="H13714" s="55">
        <v>0</v>
      </c>
    </row>
    <row r="13715" spans="1:8" ht="12.5" customHeight="1">
      <c r="A13715" s="55">
        <v>24242</v>
      </c>
      <c r="B13715" s="55">
        <v>9</v>
      </c>
      <c r="C13715" s="55" t="s">
        <v>45789</v>
      </c>
      <c r="D13715" s="55" t="s">
        <v>4649</v>
      </c>
      <c r="E13715" s="55" t="s">
        <v>45790</v>
      </c>
      <c r="F13715" s="55" t="s">
        <v>4651</v>
      </c>
      <c r="G13715" s="55" t="s">
        <v>45791</v>
      </c>
      <c r="H13715" s="55">
        <v>0</v>
      </c>
    </row>
    <row r="13716" spans="1:8" ht="12.5" customHeight="1">
      <c r="A13716" s="55">
        <v>24903</v>
      </c>
      <c r="B13716" s="55">
        <v>9</v>
      </c>
      <c r="C13716" s="55" t="s">
        <v>45792</v>
      </c>
      <c r="D13716" s="55" t="s">
        <v>4649</v>
      </c>
      <c r="E13716" s="55" t="s">
        <v>45793</v>
      </c>
      <c r="F13716" s="55" t="s">
        <v>4651</v>
      </c>
      <c r="G13716" s="55" t="s">
        <v>45794</v>
      </c>
      <c r="H13716" s="55">
        <v>0</v>
      </c>
    </row>
    <row r="13717" spans="1:8" ht="12.5" customHeight="1">
      <c r="A13717" s="55">
        <v>25019</v>
      </c>
      <c r="B13717" s="55">
        <v>9</v>
      </c>
      <c r="C13717" s="55" t="s">
        <v>45795</v>
      </c>
      <c r="D13717" s="55" t="s">
        <v>4649</v>
      </c>
      <c r="E13717" s="55" t="s">
        <v>45796</v>
      </c>
      <c r="F13717" s="55" t="s">
        <v>4651</v>
      </c>
      <c r="G13717" s="55" t="s">
        <v>45797</v>
      </c>
      <c r="H13717" s="55">
        <v>0</v>
      </c>
    </row>
    <row r="13718" spans="1:8" ht="12.5" customHeight="1">
      <c r="A13718" s="55">
        <v>25210</v>
      </c>
      <c r="B13718" s="55">
        <v>9</v>
      </c>
      <c r="C13718" s="55" t="s">
        <v>45798</v>
      </c>
      <c r="D13718" s="55" t="s">
        <v>4649</v>
      </c>
      <c r="E13718" s="55" t="s">
        <v>45799</v>
      </c>
      <c r="F13718" s="55" t="s">
        <v>4651</v>
      </c>
      <c r="G13718" s="55" t="s">
        <v>45800</v>
      </c>
      <c r="H13718" s="55">
        <v>0</v>
      </c>
    </row>
    <row r="13719" spans="1:8" ht="12.5" customHeight="1">
      <c r="A13719" s="55">
        <v>25213</v>
      </c>
      <c r="B13719" s="55">
        <v>9</v>
      </c>
      <c r="C13719" s="55" t="s">
        <v>45801</v>
      </c>
      <c r="D13719" s="55" t="s">
        <v>4649</v>
      </c>
      <c r="E13719" s="55" t="s">
        <v>45802</v>
      </c>
      <c r="F13719" s="55" t="s">
        <v>4651</v>
      </c>
      <c r="G13719" s="55" t="s">
        <v>45803</v>
      </c>
      <c r="H13719" s="55">
        <v>0</v>
      </c>
    </row>
    <row r="13720" spans="1:8" ht="12.5" customHeight="1">
      <c r="A13720" s="55">
        <v>25243</v>
      </c>
      <c r="B13720" s="55">
        <v>9</v>
      </c>
      <c r="C13720" s="55" t="s">
        <v>45804</v>
      </c>
      <c r="D13720" s="55" t="s">
        <v>4649</v>
      </c>
      <c r="E13720" s="55" t="s">
        <v>45805</v>
      </c>
      <c r="F13720" s="55" t="s">
        <v>4651</v>
      </c>
      <c r="G13720" s="55" t="s">
        <v>45806</v>
      </c>
      <c r="H13720" s="55">
        <v>0</v>
      </c>
    </row>
    <row r="13721" spans="1:8" ht="12.5" customHeight="1">
      <c r="A13721" s="55">
        <v>25961</v>
      </c>
      <c r="B13721" s="55">
        <v>9</v>
      </c>
      <c r="C13721" s="55" t="s">
        <v>45807</v>
      </c>
      <c r="D13721" s="55" t="s">
        <v>4649</v>
      </c>
      <c r="E13721" s="55" t="s">
        <v>45808</v>
      </c>
      <c r="F13721" s="55" t="s">
        <v>4651</v>
      </c>
      <c r="G13721" s="55" t="s">
        <v>45809</v>
      </c>
      <c r="H13721" s="55">
        <v>0</v>
      </c>
    </row>
    <row r="13722" spans="1:8" ht="12.5" customHeight="1">
      <c r="A13722" s="55">
        <v>26032</v>
      </c>
      <c r="B13722" s="55">
        <v>9</v>
      </c>
      <c r="C13722" s="55" t="s">
        <v>45810</v>
      </c>
      <c r="D13722" s="55" t="s">
        <v>4649</v>
      </c>
      <c r="E13722" s="55" t="s">
        <v>45811</v>
      </c>
      <c r="F13722" s="55" t="s">
        <v>4651</v>
      </c>
      <c r="G13722" s="55" t="s">
        <v>45812</v>
      </c>
      <c r="H13722" s="55">
        <v>0</v>
      </c>
    </row>
    <row r="13723" spans="1:8" ht="12.5" customHeight="1">
      <c r="A13723" s="55">
        <v>26150</v>
      </c>
      <c r="B13723" s="55">
        <v>9</v>
      </c>
      <c r="C13723" s="55" t="s">
        <v>45813</v>
      </c>
      <c r="D13723" s="55" t="s">
        <v>4649</v>
      </c>
      <c r="E13723" s="55" t="s">
        <v>45814</v>
      </c>
      <c r="F13723" s="55" t="s">
        <v>4651</v>
      </c>
      <c r="G13723" s="55" t="s">
        <v>45815</v>
      </c>
      <c r="H13723" s="55">
        <v>0</v>
      </c>
    </row>
    <row r="13724" spans="1:8" ht="12.5" customHeight="1">
      <c r="A13724" s="55">
        <v>26429</v>
      </c>
      <c r="B13724" s="55">
        <v>9</v>
      </c>
      <c r="C13724" s="55" t="s">
        <v>45816</v>
      </c>
      <c r="D13724" s="55" t="s">
        <v>4649</v>
      </c>
      <c r="E13724" s="55" t="s">
        <v>45817</v>
      </c>
      <c r="F13724" s="55" t="s">
        <v>4651</v>
      </c>
      <c r="G13724" s="55" t="s">
        <v>45818</v>
      </c>
      <c r="H13724" s="55">
        <v>0</v>
      </c>
    </row>
    <row r="13725" spans="1:8" ht="12.5" customHeight="1">
      <c r="A13725" s="55">
        <v>26760</v>
      </c>
      <c r="B13725" s="55">
        <v>9</v>
      </c>
      <c r="C13725" s="55" t="s">
        <v>45819</v>
      </c>
      <c r="D13725" s="55" t="s">
        <v>4649</v>
      </c>
      <c r="E13725" s="55" t="s">
        <v>45820</v>
      </c>
      <c r="F13725" s="55" t="s">
        <v>4651</v>
      </c>
      <c r="G13725" s="55" t="s">
        <v>45821</v>
      </c>
      <c r="H13725" s="55">
        <v>0</v>
      </c>
    </row>
    <row r="13726" spans="1:8" ht="12.5" customHeight="1">
      <c r="A13726" s="55">
        <v>26968</v>
      </c>
      <c r="B13726" s="55">
        <v>9</v>
      </c>
      <c r="C13726" s="55" t="s">
        <v>45822</v>
      </c>
      <c r="D13726" s="55" t="s">
        <v>4649</v>
      </c>
      <c r="E13726" s="55" t="s">
        <v>45823</v>
      </c>
      <c r="F13726" s="55" t="s">
        <v>4651</v>
      </c>
      <c r="G13726" s="55" t="s">
        <v>45824</v>
      </c>
      <c r="H13726" s="55">
        <v>0</v>
      </c>
    </row>
    <row r="13727" spans="1:8" ht="12.5" customHeight="1">
      <c r="A13727" s="55">
        <v>27486</v>
      </c>
      <c r="B13727" s="55">
        <v>9</v>
      </c>
      <c r="C13727" s="55" t="s">
        <v>45825</v>
      </c>
      <c r="D13727" s="55" t="s">
        <v>4649</v>
      </c>
      <c r="E13727" s="55" t="s">
        <v>45826</v>
      </c>
      <c r="F13727" s="55" t="s">
        <v>4651</v>
      </c>
      <c r="G13727" s="55" t="s">
        <v>45827</v>
      </c>
      <c r="H13727" s="55">
        <v>0</v>
      </c>
    </row>
    <row r="13728" spans="1:8" ht="12.5" customHeight="1">
      <c r="A13728" s="55">
        <v>27517</v>
      </c>
      <c r="B13728" s="55">
        <v>9</v>
      </c>
      <c r="C13728" s="55" t="s">
        <v>45828</v>
      </c>
      <c r="D13728" s="55" t="s">
        <v>4649</v>
      </c>
      <c r="E13728" s="55" t="s">
        <v>45829</v>
      </c>
      <c r="F13728" s="55" t="s">
        <v>4651</v>
      </c>
      <c r="G13728" s="55" t="s">
        <v>45830</v>
      </c>
      <c r="H13728" s="55">
        <v>0</v>
      </c>
    </row>
    <row r="13729" spans="1:8" ht="12.5" customHeight="1">
      <c r="A13729" s="55">
        <v>28323</v>
      </c>
      <c r="B13729" s="55">
        <v>9</v>
      </c>
      <c r="C13729" s="55" t="s">
        <v>45831</v>
      </c>
      <c r="D13729" s="55" t="s">
        <v>4649</v>
      </c>
      <c r="E13729" s="55" t="s">
        <v>45832</v>
      </c>
      <c r="F13729" s="55" t="s">
        <v>4651</v>
      </c>
      <c r="G13729" s="55" t="s">
        <v>45833</v>
      </c>
      <c r="H13729" s="55">
        <v>0</v>
      </c>
    </row>
    <row r="13730" spans="1:8" ht="12.5" customHeight="1">
      <c r="A13730" s="55">
        <v>28485</v>
      </c>
      <c r="B13730" s="55">
        <v>9</v>
      </c>
      <c r="C13730" s="55" t="s">
        <v>45834</v>
      </c>
      <c r="D13730" s="55" t="s">
        <v>4649</v>
      </c>
      <c r="E13730" s="55" t="s">
        <v>45835</v>
      </c>
      <c r="F13730" s="55" t="s">
        <v>4651</v>
      </c>
      <c r="G13730" s="55" t="s">
        <v>45836</v>
      </c>
      <c r="H13730" s="55">
        <v>0</v>
      </c>
    </row>
    <row r="13731" spans="1:8" ht="12.5" customHeight="1">
      <c r="A13731" s="55">
        <v>28535</v>
      </c>
      <c r="B13731" s="55">
        <v>9</v>
      </c>
      <c r="C13731" s="55" t="s">
        <v>45837</v>
      </c>
      <c r="D13731" s="55" t="s">
        <v>4649</v>
      </c>
      <c r="E13731" s="55" t="s">
        <v>45838</v>
      </c>
      <c r="F13731" s="55" t="s">
        <v>4651</v>
      </c>
      <c r="G13731" s="55" t="s">
        <v>45839</v>
      </c>
      <c r="H13731" s="55">
        <v>0</v>
      </c>
    </row>
    <row r="13732" spans="1:8" ht="12.5" customHeight="1">
      <c r="A13732" s="55">
        <v>29196</v>
      </c>
      <c r="B13732" s="55">
        <v>9</v>
      </c>
      <c r="C13732" s="55" t="s">
        <v>45840</v>
      </c>
      <c r="D13732" s="55" t="s">
        <v>4649</v>
      </c>
      <c r="E13732" s="55" t="s">
        <v>45841</v>
      </c>
      <c r="F13732" s="55" t="s">
        <v>4651</v>
      </c>
      <c r="G13732" s="55" t="s">
        <v>45842</v>
      </c>
      <c r="H13732" s="55">
        <v>0</v>
      </c>
    </row>
    <row r="13733" spans="1:8" ht="12.5" customHeight="1">
      <c r="A13733" s="55">
        <v>11464</v>
      </c>
      <c r="B13733" s="55">
        <v>9</v>
      </c>
      <c r="C13733" s="55" t="s">
        <v>45843</v>
      </c>
      <c r="D13733" s="55" t="s">
        <v>4649</v>
      </c>
      <c r="E13733" s="55" t="s">
        <v>45844</v>
      </c>
      <c r="F13733" s="55" t="s">
        <v>4651</v>
      </c>
      <c r="G13733" s="55" t="s">
        <v>45845</v>
      </c>
      <c r="H13733" s="55">
        <v>0</v>
      </c>
    </row>
    <row r="13734" spans="1:8" ht="12.5" customHeight="1">
      <c r="A13734" s="55">
        <v>11465</v>
      </c>
      <c r="B13734" s="55">
        <v>9</v>
      </c>
      <c r="C13734" s="55" t="s">
        <v>45846</v>
      </c>
      <c r="D13734" s="55" t="s">
        <v>4649</v>
      </c>
      <c r="E13734" s="55" t="s">
        <v>45847</v>
      </c>
      <c r="F13734" s="55" t="s">
        <v>4651</v>
      </c>
      <c r="G13734" s="55" t="s">
        <v>45848</v>
      </c>
      <c r="H13734" s="55">
        <v>0</v>
      </c>
    </row>
    <row r="13735" spans="1:8" ht="12.5" customHeight="1">
      <c r="A13735" s="55">
        <v>11762</v>
      </c>
      <c r="B13735" s="55">
        <v>9</v>
      </c>
      <c r="C13735" s="55" t="s">
        <v>45849</v>
      </c>
      <c r="D13735" s="55" t="s">
        <v>4649</v>
      </c>
      <c r="E13735" s="55" t="s">
        <v>45850</v>
      </c>
      <c r="F13735" s="55" t="s">
        <v>4651</v>
      </c>
      <c r="G13735" s="55" t="s">
        <v>45851</v>
      </c>
      <c r="H13735" s="55">
        <v>0</v>
      </c>
    </row>
    <row r="13736" spans="1:8" ht="12.5" customHeight="1">
      <c r="A13736" s="55">
        <v>11947</v>
      </c>
      <c r="B13736" s="55">
        <v>9</v>
      </c>
      <c r="C13736" s="55" t="s">
        <v>45852</v>
      </c>
      <c r="D13736" s="55" t="s">
        <v>4649</v>
      </c>
      <c r="E13736" s="55" t="s">
        <v>45853</v>
      </c>
      <c r="F13736" s="55" t="s">
        <v>4651</v>
      </c>
      <c r="G13736" s="55" t="s">
        <v>45854</v>
      </c>
      <c r="H13736" s="55">
        <v>0</v>
      </c>
    </row>
    <row r="13737" spans="1:8" ht="12.5" customHeight="1">
      <c r="A13737" s="55">
        <v>11964</v>
      </c>
      <c r="B13737" s="55">
        <v>9</v>
      </c>
      <c r="C13737" s="55" t="s">
        <v>45855</v>
      </c>
      <c r="D13737" s="55" t="s">
        <v>4649</v>
      </c>
      <c r="E13737" s="55" t="s">
        <v>45856</v>
      </c>
      <c r="F13737" s="55" t="s">
        <v>4651</v>
      </c>
      <c r="G13737" s="55" t="s">
        <v>45857</v>
      </c>
      <c r="H13737" s="55">
        <v>0</v>
      </c>
    </row>
    <row r="13738" spans="1:8" ht="12.5" customHeight="1">
      <c r="A13738" s="55">
        <v>12681</v>
      </c>
      <c r="B13738" s="55">
        <v>9</v>
      </c>
      <c r="C13738" s="55" t="s">
        <v>45858</v>
      </c>
      <c r="D13738" s="55" t="s">
        <v>4649</v>
      </c>
      <c r="E13738" s="55" t="s">
        <v>45859</v>
      </c>
      <c r="F13738" s="55" t="s">
        <v>4651</v>
      </c>
      <c r="G13738" s="55" t="s">
        <v>45860</v>
      </c>
      <c r="H13738" s="55">
        <v>0</v>
      </c>
    </row>
    <row r="13739" spans="1:8" ht="12.5" customHeight="1">
      <c r="A13739" s="55">
        <v>13635</v>
      </c>
      <c r="B13739" s="55">
        <v>9</v>
      </c>
      <c r="C13739" s="55" t="s">
        <v>45861</v>
      </c>
      <c r="D13739" s="55" t="s">
        <v>4649</v>
      </c>
      <c r="E13739" s="55" t="s">
        <v>45862</v>
      </c>
      <c r="F13739" s="55" t="s">
        <v>4651</v>
      </c>
      <c r="G13739" s="55" t="s">
        <v>45863</v>
      </c>
      <c r="H13739" s="55">
        <v>0</v>
      </c>
    </row>
    <row r="13740" spans="1:8" ht="12.5" customHeight="1">
      <c r="A13740" s="55">
        <v>13641</v>
      </c>
      <c r="B13740" s="55">
        <v>9</v>
      </c>
      <c r="C13740" s="55" t="s">
        <v>45864</v>
      </c>
      <c r="D13740" s="55" t="s">
        <v>4649</v>
      </c>
      <c r="E13740" s="55" t="s">
        <v>45865</v>
      </c>
      <c r="F13740" s="55" t="s">
        <v>4651</v>
      </c>
      <c r="G13740" s="55" t="s">
        <v>45866</v>
      </c>
      <c r="H13740" s="55">
        <v>0</v>
      </c>
    </row>
    <row r="13741" spans="1:8" ht="12.5" customHeight="1">
      <c r="A13741" s="55">
        <v>14232</v>
      </c>
      <c r="B13741" s="55">
        <v>9</v>
      </c>
      <c r="C13741" s="55" t="s">
        <v>45867</v>
      </c>
      <c r="D13741" s="55" t="s">
        <v>4649</v>
      </c>
      <c r="E13741" s="55" t="s">
        <v>45868</v>
      </c>
      <c r="F13741" s="55" t="s">
        <v>4651</v>
      </c>
      <c r="G13741" s="55" t="s">
        <v>45869</v>
      </c>
      <c r="H13741" s="55">
        <v>0</v>
      </c>
    </row>
    <row r="13742" spans="1:8" ht="12.5" customHeight="1">
      <c r="A13742" s="55">
        <v>14669</v>
      </c>
      <c r="B13742" s="55">
        <v>9</v>
      </c>
      <c r="C13742" s="55" t="s">
        <v>45870</v>
      </c>
      <c r="D13742" s="55" t="s">
        <v>4649</v>
      </c>
      <c r="E13742" s="55" t="s">
        <v>45871</v>
      </c>
      <c r="F13742" s="55" t="s">
        <v>4651</v>
      </c>
      <c r="G13742" s="55" t="s">
        <v>45872</v>
      </c>
      <c r="H13742" s="55">
        <v>0</v>
      </c>
    </row>
    <row r="13743" spans="1:8" ht="12.5" customHeight="1">
      <c r="A13743" s="55">
        <v>14678</v>
      </c>
      <c r="B13743" s="55">
        <v>9</v>
      </c>
      <c r="C13743" s="55" t="s">
        <v>45873</v>
      </c>
      <c r="D13743" s="55" t="s">
        <v>4649</v>
      </c>
      <c r="E13743" s="55" t="s">
        <v>45874</v>
      </c>
      <c r="F13743" s="55" t="s">
        <v>4651</v>
      </c>
      <c r="G13743" s="55" t="s">
        <v>45875</v>
      </c>
      <c r="H13743" s="55">
        <v>0</v>
      </c>
    </row>
    <row r="13744" spans="1:8" ht="12.5" customHeight="1">
      <c r="A13744" s="55">
        <v>15230</v>
      </c>
      <c r="B13744" s="55">
        <v>9</v>
      </c>
      <c r="C13744" s="55" t="s">
        <v>45876</v>
      </c>
      <c r="D13744" s="55" t="s">
        <v>4649</v>
      </c>
      <c r="E13744" s="55" t="s">
        <v>45877</v>
      </c>
      <c r="F13744" s="55" t="s">
        <v>4651</v>
      </c>
      <c r="G13744" s="55" t="s">
        <v>45878</v>
      </c>
      <c r="H13744" s="55">
        <v>0</v>
      </c>
    </row>
    <row r="13745" spans="1:8" ht="12.5" customHeight="1">
      <c r="A13745" s="55">
        <v>15639</v>
      </c>
      <c r="B13745" s="55">
        <v>9</v>
      </c>
      <c r="C13745" s="55" t="s">
        <v>45879</v>
      </c>
      <c r="D13745" s="55" t="s">
        <v>4649</v>
      </c>
      <c r="E13745" s="55" t="s">
        <v>45880</v>
      </c>
      <c r="F13745" s="55" t="s">
        <v>4651</v>
      </c>
      <c r="G13745" s="55" t="s">
        <v>45881</v>
      </c>
      <c r="H13745" s="55">
        <v>0</v>
      </c>
    </row>
    <row r="13746" spans="1:8" ht="12.5" customHeight="1">
      <c r="A13746" s="55">
        <v>16029</v>
      </c>
      <c r="B13746" s="55">
        <v>9</v>
      </c>
      <c r="C13746" s="55" t="s">
        <v>45882</v>
      </c>
      <c r="D13746" s="55" t="s">
        <v>4649</v>
      </c>
      <c r="E13746" s="55" t="s">
        <v>45883</v>
      </c>
      <c r="F13746" s="55" t="s">
        <v>4651</v>
      </c>
      <c r="G13746" s="55" t="s">
        <v>45884</v>
      </c>
      <c r="H13746" s="55">
        <v>0</v>
      </c>
    </row>
    <row r="13747" spans="1:8" ht="12.5" customHeight="1">
      <c r="A13747" s="55">
        <v>16484</v>
      </c>
      <c r="B13747" s="55">
        <v>9</v>
      </c>
      <c r="C13747" s="55" t="s">
        <v>45885</v>
      </c>
      <c r="D13747" s="55" t="s">
        <v>4649</v>
      </c>
      <c r="E13747" s="55" t="s">
        <v>45886</v>
      </c>
      <c r="F13747" s="55" t="s">
        <v>4651</v>
      </c>
      <c r="G13747" s="55" t="s">
        <v>45887</v>
      </c>
      <c r="H13747" s="55">
        <v>0</v>
      </c>
    </row>
    <row r="13748" spans="1:8" ht="12.5" customHeight="1">
      <c r="A13748" s="55">
        <v>16529</v>
      </c>
      <c r="B13748" s="55">
        <v>9</v>
      </c>
      <c r="C13748" s="55" t="s">
        <v>45888</v>
      </c>
      <c r="D13748" s="55" t="s">
        <v>4649</v>
      </c>
      <c r="E13748" s="55" t="s">
        <v>45889</v>
      </c>
      <c r="F13748" s="55" t="s">
        <v>4651</v>
      </c>
      <c r="G13748" s="55" t="s">
        <v>45890</v>
      </c>
      <c r="H13748" s="55">
        <v>0</v>
      </c>
    </row>
    <row r="13749" spans="1:8" ht="12.5" customHeight="1">
      <c r="A13749" s="55">
        <v>16684</v>
      </c>
      <c r="B13749" s="55">
        <v>9</v>
      </c>
      <c r="C13749" s="55" t="s">
        <v>45891</v>
      </c>
      <c r="D13749" s="55" t="s">
        <v>4649</v>
      </c>
      <c r="E13749" s="55" t="s">
        <v>45892</v>
      </c>
      <c r="F13749" s="55" t="s">
        <v>4651</v>
      </c>
      <c r="G13749" s="55" t="s">
        <v>45893</v>
      </c>
      <c r="H13749" s="55">
        <v>0</v>
      </c>
    </row>
    <row r="13750" spans="1:8" ht="12.5" customHeight="1">
      <c r="A13750" s="55">
        <v>16696</v>
      </c>
      <c r="B13750" s="55">
        <v>9</v>
      </c>
      <c r="C13750" s="55" t="s">
        <v>45894</v>
      </c>
      <c r="D13750" s="55" t="s">
        <v>4649</v>
      </c>
      <c r="E13750" s="55" t="s">
        <v>45895</v>
      </c>
      <c r="F13750" s="55" t="s">
        <v>4651</v>
      </c>
      <c r="G13750" s="55" t="s">
        <v>45896</v>
      </c>
      <c r="H13750" s="55">
        <v>0</v>
      </c>
    </row>
    <row r="13751" spans="1:8" ht="12.5" customHeight="1">
      <c r="A13751" s="55">
        <v>16733</v>
      </c>
      <c r="B13751" s="55">
        <v>9</v>
      </c>
      <c r="C13751" s="55" t="s">
        <v>45897</v>
      </c>
      <c r="D13751" s="55" t="s">
        <v>4649</v>
      </c>
      <c r="E13751" s="55" t="s">
        <v>45898</v>
      </c>
      <c r="F13751" s="55" t="s">
        <v>4651</v>
      </c>
      <c r="G13751" s="55" t="s">
        <v>45899</v>
      </c>
      <c r="H13751" s="55">
        <v>0</v>
      </c>
    </row>
    <row r="13752" spans="1:8" ht="12.5" customHeight="1">
      <c r="A13752" s="55">
        <v>17055</v>
      </c>
      <c r="B13752" s="55">
        <v>9</v>
      </c>
      <c r="C13752" s="55" t="s">
        <v>45900</v>
      </c>
      <c r="D13752" s="55" t="s">
        <v>4649</v>
      </c>
      <c r="E13752" s="55" t="s">
        <v>45901</v>
      </c>
      <c r="F13752" s="55" t="s">
        <v>4651</v>
      </c>
      <c r="G13752" s="55" t="s">
        <v>45902</v>
      </c>
      <c r="H13752" s="55">
        <v>0</v>
      </c>
    </row>
    <row r="13753" spans="1:8" ht="12.5" customHeight="1">
      <c r="A13753" s="55">
        <v>17227</v>
      </c>
      <c r="B13753" s="55">
        <v>9</v>
      </c>
      <c r="C13753" s="55" t="s">
        <v>45903</v>
      </c>
      <c r="D13753" s="55" t="s">
        <v>4649</v>
      </c>
      <c r="E13753" s="55" t="s">
        <v>45904</v>
      </c>
      <c r="F13753" s="55" t="s">
        <v>4651</v>
      </c>
      <c r="G13753" s="55" t="s">
        <v>45905</v>
      </c>
      <c r="H13753" s="55">
        <v>0</v>
      </c>
    </row>
    <row r="13754" spans="1:8" ht="12.5" customHeight="1">
      <c r="A13754" s="55">
        <v>17248</v>
      </c>
      <c r="B13754" s="55">
        <v>9</v>
      </c>
      <c r="C13754" s="55" t="s">
        <v>45906</v>
      </c>
      <c r="D13754" s="55" t="s">
        <v>4649</v>
      </c>
      <c r="E13754" s="55" t="s">
        <v>45907</v>
      </c>
      <c r="F13754" s="55" t="s">
        <v>4651</v>
      </c>
      <c r="G13754" s="55" t="s">
        <v>45908</v>
      </c>
      <c r="H13754" s="55">
        <v>0</v>
      </c>
    </row>
    <row r="13755" spans="1:8" ht="12.5" customHeight="1">
      <c r="A13755" s="55">
        <v>17302</v>
      </c>
      <c r="B13755" s="55">
        <v>9</v>
      </c>
      <c r="C13755" s="55" t="s">
        <v>45909</v>
      </c>
      <c r="D13755" s="55" t="s">
        <v>4649</v>
      </c>
      <c r="E13755" s="55" t="s">
        <v>45910</v>
      </c>
      <c r="F13755" s="55" t="s">
        <v>4651</v>
      </c>
      <c r="G13755" s="55" t="s">
        <v>45911</v>
      </c>
      <c r="H13755" s="55">
        <v>0</v>
      </c>
    </row>
    <row r="13756" spans="1:8" ht="12.5" customHeight="1">
      <c r="A13756" s="55">
        <v>17330</v>
      </c>
      <c r="B13756" s="55">
        <v>9</v>
      </c>
      <c r="C13756" s="55" t="s">
        <v>45912</v>
      </c>
      <c r="D13756" s="55" t="s">
        <v>4649</v>
      </c>
      <c r="E13756" s="55" t="s">
        <v>45913</v>
      </c>
      <c r="F13756" s="55" t="s">
        <v>4651</v>
      </c>
      <c r="G13756" s="55" t="s">
        <v>45914</v>
      </c>
      <c r="H13756" s="55">
        <v>0</v>
      </c>
    </row>
    <row r="13757" spans="1:8" ht="12.5" customHeight="1">
      <c r="A13757" s="55">
        <v>17504</v>
      </c>
      <c r="B13757" s="55">
        <v>9</v>
      </c>
      <c r="C13757" s="55" t="s">
        <v>45915</v>
      </c>
      <c r="D13757" s="55" t="s">
        <v>4649</v>
      </c>
      <c r="E13757" s="55" t="s">
        <v>45916</v>
      </c>
      <c r="F13757" s="55" t="s">
        <v>4651</v>
      </c>
      <c r="G13757" s="55" t="s">
        <v>45917</v>
      </c>
      <c r="H13757" s="55">
        <v>0</v>
      </c>
    </row>
    <row r="13758" spans="1:8" ht="12.5" customHeight="1">
      <c r="A13758" s="55">
        <v>17914</v>
      </c>
      <c r="B13758" s="55">
        <v>9</v>
      </c>
      <c r="C13758" s="55" t="s">
        <v>45918</v>
      </c>
      <c r="D13758" s="55" t="s">
        <v>4649</v>
      </c>
      <c r="E13758" s="55" t="s">
        <v>45919</v>
      </c>
      <c r="F13758" s="55" t="s">
        <v>4651</v>
      </c>
      <c r="G13758" s="55" t="s">
        <v>45920</v>
      </c>
      <c r="H13758" s="55">
        <v>0</v>
      </c>
    </row>
    <row r="13759" spans="1:8" ht="12.5" customHeight="1">
      <c r="A13759" s="55">
        <v>18275</v>
      </c>
      <c r="B13759" s="55">
        <v>9</v>
      </c>
      <c r="C13759" s="55" t="s">
        <v>45921</v>
      </c>
      <c r="D13759" s="55" t="s">
        <v>4649</v>
      </c>
      <c r="E13759" s="55" t="s">
        <v>45922</v>
      </c>
      <c r="F13759" s="55" t="s">
        <v>4651</v>
      </c>
      <c r="G13759" s="55" t="s">
        <v>45923</v>
      </c>
      <c r="H13759" s="55">
        <v>0</v>
      </c>
    </row>
    <row r="13760" spans="1:8" ht="12.5" customHeight="1">
      <c r="A13760" s="55">
        <v>18326</v>
      </c>
      <c r="B13760" s="55">
        <v>9</v>
      </c>
      <c r="C13760" s="55" t="s">
        <v>45924</v>
      </c>
      <c r="D13760" s="55" t="s">
        <v>4649</v>
      </c>
      <c r="E13760" s="55" t="s">
        <v>45925</v>
      </c>
      <c r="F13760" s="55" t="s">
        <v>4651</v>
      </c>
      <c r="G13760" s="55" t="s">
        <v>45926</v>
      </c>
      <c r="H13760" s="55">
        <v>0</v>
      </c>
    </row>
    <row r="13761" spans="1:8" ht="12.5" customHeight="1">
      <c r="A13761" s="55">
        <v>18452</v>
      </c>
      <c r="B13761" s="55">
        <v>9</v>
      </c>
      <c r="C13761" s="55" t="s">
        <v>45927</v>
      </c>
      <c r="D13761" s="55" t="s">
        <v>4649</v>
      </c>
      <c r="E13761" s="55" t="s">
        <v>45928</v>
      </c>
      <c r="F13761" s="55" t="s">
        <v>4651</v>
      </c>
      <c r="G13761" s="55" t="s">
        <v>45929</v>
      </c>
      <c r="H13761" s="55">
        <v>0</v>
      </c>
    </row>
    <row r="13762" spans="1:8" ht="12.5" customHeight="1">
      <c r="A13762" s="55">
        <v>18735</v>
      </c>
      <c r="B13762" s="55">
        <v>9</v>
      </c>
      <c r="C13762" s="55" t="s">
        <v>45930</v>
      </c>
      <c r="D13762" s="55" t="s">
        <v>4649</v>
      </c>
      <c r="E13762" s="55" t="s">
        <v>45931</v>
      </c>
      <c r="F13762" s="55" t="s">
        <v>4651</v>
      </c>
      <c r="G13762" s="55" t="s">
        <v>45932</v>
      </c>
      <c r="H13762" s="55">
        <v>0</v>
      </c>
    </row>
    <row r="13763" spans="1:8" ht="12.5" customHeight="1">
      <c r="A13763" s="55">
        <v>19598</v>
      </c>
      <c r="B13763" s="55">
        <v>9</v>
      </c>
      <c r="C13763" s="55" t="s">
        <v>45933</v>
      </c>
      <c r="D13763" s="55" t="s">
        <v>4649</v>
      </c>
      <c r="E13763" s="55" t="s">
        <v>45934</v>
      </c>
      <c r="F13763" s="55" t="s">
        <v>4651</v>
      </c>
      <c r="G13763" s="55" t="s">
        <v>45935</v>
      </c>
      <c r="H13763" s="55">
        <v>0</v>
      </c>
    </row>
    <row r="13764" spans="1:8" ht="12.5" customHeight="1">
      <c r="A13764" s="55">
        <v>20220</v>
      </c>
      <c r="B13764" s="55">
        <v>9</v>
      </c>
      <c r="C13764" s="55" t="s">
        <v>45936</v>
      </c>
      <c r="D13764" s="55" t="s">
        <v>4649</v>
      </c>
      <c r="E13764" s="55" t="s">
        <v>45937</v>
      </c>
      <c r="F13764" s="55" t="s">
        <v>4651</v>
      </c>
      <c r="G13764" s="55" t="s">
        <v>45938</v>
      </c>
      <c r="H13764" s="55">
        <v>0</v>
      </c>
    </row>
    <row r="13765" spans="1:8" ht="12.5" customHeight="1">
      <c r="A13765" s="55">
        <v>20402</v>
      </c>
      <c r="B13765" s="55">
        <v>9</v>
      </c>
      <c r="C13765" s="55" t="s">
        <v>45939</v>
      </c>
      <c r="D13765" s="55" t="s">
        <v>4649</v>
      </c>
      <c r="E13765" s="55" t="s">
        <v>45940</v>
      </c>
      <c r="F13765" s="55" t="s">
        <v>4651</v>
      </c>
      <c r="G13765" s="55" t="s">
        <v>45941</v>
      </c>
      <c r="H13765" s="55">
        <v>0</v>
      </c>
    </row>
    <row r="13766" spans="1:8" ht="12.5" customHeight="1">
      <c r="A13766" s="55">
        <v>21228</v>
      </c>
      <c r="B13766" s="55">
        <v>9</v>
      </c>
      <c r="C13766" s="55" t="s">
        <v>45942</v>
      </c>
      <c r="D13766" s="55" t="s">
        <v>4649</v>
      </c>
      <c r="E13766" s="55" t="s">
        <v>45943</v>
      </c>
      <c r="F13766" s="55" t="s">
        <v>4651</v>
      </c>
      <c r="G13766" s="55" t="s">
        <v>45944</v>
      </c>
      <c r="H13766" s="55">
        <v>0</v>
      </c>
    </row>
    <row r="13767" spans="1:8" ht="12.5" customHeight="1">
      <c r="A13767" s="55">
        <v>21404</v>
      </c>
      <c r="B13767" s="55">
        <v>9</v>
      </c>
      <c r="C13767" s="55" t="s">
        <v>45945</v>
      </c>
      <c r="D13767" s="55" t="s">
        <v>4649</v>
      </c>
      <c r="E13767" s="55" t="s">
        <v>45946</v>
      </c>
      <c r="F13767" s="55" t="s">
        <v>4651</v>
      </c>
      <c r="G13767" s="55" t="s">
        <v>45947</v>
      </c>
      <c r="H13767" s="55">
        <v>0</v>
      </c>
    </row>
    <row r="13768" spans="1:8" ht="12.5" customHeight="1">
      <c r="A13768" s="55">
        <v>22148</v>
      </c>
      <c r="B13768" s="55">
        <v>9</v>
      </c>
      <c r="C13768" s="55" t="s">
        <v>45948</v>
      </c>
      <c r="D13768" s="55" t="s">
        <v>4649</v>
      </c>
      <c r="E13768" s="55" t="s">
        <v>45949</v>
      </c>
      <c r="F13768" s="55" t="s">
        <v>4651</v>
      </c>
      <c r="G13768" s="55" t="s">
        <v>45950</v>
      </c>
      <c r="H13768" s="55">
        <v>0</v>
      </c>
    </row>
    <row r="13769" spans="1:8" ht="12.5" customHeight="1">
      <c r="A13769" s="55">
        <v>22197</v>
      </c>
      <c r="B13769" s="55">
        <v>9</v>
      </c>
      <c r="C13769" s="55" t="s">
        <v>45951</v>
      </c>
      <c r="D13769" s="55" t="s">
        <v>4649</v>
      </c>
      <c r="E13769" s="55" t="s">
        <v>45952</v>
      </c>
      <c r="F13769" s="55" t="s">
        <v>4651</v>
      </c>
      <c r="G13769" s="55" t="s">
        <v>45953</v>
      </c>
      <c r="H13769" s="55">
        <v>0</v>
      </c>
    </row>
    <row r="13770" spans="1:8" ht="12.5" customHeight="1">
      <c r="A13770" s="55">
        <v>22576</v>
      </c>
      <c r="B13770" s="55">
        <v>9</v>
      </c>
      <c r="C13770" s="55" t="s">
        <v>45954</v>
      </c>
      <c r="D13770" s="55" t="s">
        <v>4649</v>
      </c>
      <c r="E13770" s="55" t="s">
        <v>45955</v>
      </c>
      <c r="F13770" s="55" t="s">
        <v>4651</v>
      </c>
      <c r="G13770" s="55" t="s">
        <v>45956</v>
      </c>
      <c r="H13770" s="55">
        <v>0</v>
      </c>
    </row>
    <row r="13771" spans="1:8" ht="12.5" customHeight="1">
      <c r="A13771" s="55">
        <v>22916</v>
      </c>
      <c r="B13771" s="55">
        <v>9</v>
      </c>
      <c r="C13771" s="55" t="s">
        <v>45957</v>
      </c>
      <c r="D13771" s="55" t="s">
        <v>4649</v>
      </c>
      <c r="E13771" s="55" t="s">
        <v>45958</v>
      </c>
      <c r="F13771" s="55" t="s">
        <v>4651</v>
      </c>
      <c r="G13771" s="55" t="s">
        <v>45959</v>
      </c>
      <c r="H13771" s="55">
        <v>0</v>
      </c>
    </row>
    <row r="13772" spans="1:8" ht="12.5" customHeight="1">
      <c r="A13772" s="55">
        <v>22946</v>
      </c>
      <c r="B13772" s="55">
        <v>9</v>
      </c>
      <c r="C13772" s="55" t="s">
        <v>45960</v>
      </c>
      <c r="D13772" s="55" t="s">
        <v>4649</v>
      </c>
      <c r="E13772" s="55" t="s">
        <v>45961</v>
      </c>
      <c r="F13772" s="55" t="s">
        <v>4651</v>
      </c>
      <c r="G13772" s="55" t="s">
        <v>45962</v>
      </c>
      <c r="H13772" s="55">
        <v>0</v>
      </c>
    </row>
    <row r="13773" spans="1:8" ht="12.5" customHeight="1">
      <c r="A13773" s="55">
        <v>22964</v>
      </c>
      <c r="B13773" s="55">
        <v>9</v>
      </c>
      <c r="C13773" s="55" t="s">
        <v>45963</v>
      </c>
      <c r="D13773" s="55" t="s">
        <v>4649</v>
      </c>
      <c r="E13773" s="55" t="s">
        <v>45964</v>
      </c>
      <c r="F13773" s="55" t="s">
        <v>4651</v>
      </c>
      <c r="G13773" s="55" t="s">
        <v>45965</v>
      </c>
      <c r="H13773" s="55">
        <v>0</v>
      </c>
    </row>
    <row r="13774" spans="1:8" ht="12.5" customHeight="1">
      <c r="A13774" s="55">
        <v>24474</v>
      </c>
      <c r="B13774" s="55">
        <v>9</v>
      </c>
      <c r="C13774" s="55" t="s">
        <v>45966</v>
      </c>
      <c r="D13774" s="55" t="s">
        <v>4649</v>
      </c>
      <c r="E13774" s="55" t="s">
        <v>45967</v>
      </c>
      <c r="F13774" s="55" t="s">
        <v>4651</v>
      </c>
      <c r="G13774" s="55" t="s">
        <v>45968</v>
      </c>
      <c r="H13774" s="55">
        <v>0</v>
      </c>
    </row>
    <row r="13775" spans="1:8" ht="12.5" customHeight="1">
      <c r="A13775" s="55">
        <v>24477</v>
      </c>
      <c r="B13775" s="55">
        <v>9</v>
      </c>
      <c r="C13775" s="55" t="s">
        <v>45969</v>
      </c>
      <c r="D13775" s="55" t="s">
        <v>4649</v>
      </c>
      <c r="E13775" s="55" t="s">
        <v>45970</v>
      </c>
      <c r="F13775" s="55" t="s">
        <v>4651</v>
      </c>
      <c r="G13775" s="55" t="s">
        <v>45971</v>
      </c>
      <c r="H13775" s="55">
        <v>0</v>
      </c>
    </row>
    <row r="13776" spans="1:8" ht="12.5" customHeight="1">
      <c r="A13776" s="55">
        <v>25033</v>
      </c>
      <c r="B13776" s="55">
        <v>9</v>
      </c>
      <c r="C13776" s="55" t="s">
        <v>45972</v>
      </c>
      <c r="D13776" s="55" t="s">
        <v>4649</v>
      </c>
      <c r="E13776" s="55" t="s">
        <v>45973</v>
      </c>
      <c r="F13776" s="55" t="s">
        <v>4651</v>
      </c>
      <c r="G13776" s="55" t="s">
        <v>45974</v>
      </c>
      <c r="H13776" s="55">
        <v>0</v>
      </c>
    </row>
    <row r="13777" spans="1:8" ht="12.5" customHeight="1">
      <c r="A13777" s="55">
        <v>25056</v>
      </c>
      <c r="B13777" s="55">
        <v>9</v>
      </c>
      <c r="C13777" s="55" t="s">
        <v>45975</v>
      </c>
      <c r="D13777" s="55" t="s">
        <v>4649</v>
      </c>
      <c r="E13777" s="55" t="s">
        <v>45976</v>
      </c>
      <c r="F13777" s="55" t="s">
        <v>4651</v>
      </c>
      <c r="G13777" s="55" t="s">
        <v>45977</v>
      </c>
      <c r="H13777" s="55">
        <v>0</v>
      </c>
    </row>
    <row r="13778" spans="1:8" ht="12.5" customHeight="1">
      <c r="A13778" s="55">
        <v>25237</v>
      </c>
      <c r="B13778" s="55">
        <v>9</v>
      </c>
      <c r="C13778" s="55" t="s">
        <v>45978</v>
      </c>
      <c r="D13778" s="55" t="s">
        <v>4649</v>
      </c>
      <c r="E13778" s="55" t="s">
        <v>45979</v>
      </c>
      <c r="F13778" s="55" t="s">
        <v>4651</v>
      </c>
      <c r="G13778" s="55" t="s">
        <v>45980</v>
      </c>
      <c r="H13778" s="55">
        <v>0</v>
      </c>
    </row>
    <row r="13779" spans="1:8" ht="12.5" customHeight="1">
      <c r="A13779" s="55">
        <v>25272</v>
      </c>
      <c r="B13779" s="55">
        <v>9</v>
      </c>
      <c r="C13779" s="55" t="s">
        <v>45981</v>
      </c>
      <c r="D13779" s="55" t="s">
        <v>4649</v>
      </c>
      <c r="E13779" s="55" t="s">
        <v>45982</v>
      </c>
      <c r="F13779" s="55" t="s">
        <v>4651</v>
      </c>
      <c r="G13779" s="55" t="s">
        <v>45983</v>
      </c>
      <c r="H13779" s="55">
        <v>0</v>
      </c>
    </row>
    <row r="13780" spans="1:8" ht="12.5" customHeight="1">
      <c r="A13780" s="55">
        <v>25709</v>
      </c>
      <c r="B13780" s="55">
        <v>9</v>
      </c>
      <c r="C13780" s="55" t="s">
        <v>45984</v>
      </c>
      <c r="D13780" s="55" t="s">
        <v>4649</v>
      </c>
      <c r="E13780" s="55" t="s">
        <v>45985</v>
      </c>
      <c r="F13780" s="55" t="s">
        <v>4651</v>
      </c>
      <c r="G13780" s="55" t="s">
        <v>45986</v>
      </c>
      <c r="H13780" s="55">
        <v>0</v>
      </c>
    </row>
    <row r="13781" spans="1:8" ht="12.5" customHeight="1">
      <c r="A13781" s="55">
        <v>25718</v>
      </c>
      <c r="B13781" s="55">
        <v>9</v>
      </c>
      <c r="C13781" s="55" t="s">
        <v>45987</v>
      </c>
      <c r="D13781" s="55" t="s">
        <v>4649</v>
      </c>
      <c r="E13781" s="55" t="s">
        <v>45988</v>
      </c>
      <c r="F13781" s="55" t="s">
        <v>4651</v>
      </c>
      <c r="G13781" s="55" t="s">
        <v>45989</v>
      </c>
      <c r="H13781" s="55">
        <v>0</v>
      </c>
    </row>
    <row r="13782" spans="1:8" ht="12.5" customHeight="1">
      <c r="A13782" s="55">
        <v>25938</v>
      </c>
      <c r="B13782" s="55">
        <v>9</v>
      </c>
      <c r="C13782" s="55" t="s">
        <v>45990</v>
      </c>
      <c r="D13782" s="55" t="s">
        <v>4649</v>
      </c>
      <c r="E13782" s="55" t="s">
        <v>45991</v>
      </c>
      <c r="F13782" s="55" t="s">
        <v>4651</v>
      </c>
      <c r="G13782" s="55" t="s">
        <v>45992</v>
      </c>
      <c r="H13782" s="55">
        <v>0</v>
      </c>
    </row>
    <row r="13783" spans="1:8" ht="12.5" customHeight="1">
      <c r="A13783" s="55">
        <v>25940</v>
      </c>
      <c r="B13783" s="55">
        <v>9</v>
      </c>
      <c r="C13783" s="55" t="s">
        <v>45993</v>
      </c>
      <c r="D13783" s="55" t="s">
        <v>4649</v>
      </c>
      <c r="E13783" s="55" t="s">
        <v>45994</v>
      </c>
      <c r="F13783" s="55" t="s">
        <v>4651</v>
      </c>
      <c r="G13783" s="55" t="s">
        <v>45995</v>
      </c>
      <c r="H13783" s="55">
        <v>0</v>
      </c>
    </row>
    <row r="13784" spans="1:8" ht="12.5" customHeight="1">
      <c r="A13784" s="55">
        <v>26028</v>
      </c>
      <c r="B13784" s="55">
        <v>9</v>
      </c>
      <c r="C13784" s="55" t="s">
        <v>45996</v>
      </c>
      <c r="D13784" s="55" t="s">
        <v>4649</v>
      </c>
      <c r="E13784" s="55" t="s">
        <v>45997</v>
      </c>
      <c r="F13784" s="55" t="s">
        <v>4651</v>
      </c>
      <c r="G13784" s="55" t="s">
        <v>45998</v>
      </c>
      <c r="H13784" s="55">
        <v>0</v>
      </c>
    </row>
    <row r="13785" spans="1:8" ht="12.5" customHeight="1">
      <c r="A13785" s="55">
        <v>26652</v>
      </c>
      <c r="B13785" s="55">
        <v>9</v>
      </c>
      <c r="C13785" s="55" t="s">
        <v>45999</v>
      </c>
      <c r="D13785" s="55" t="s">
        <v>4649</v>
      </c>
      <c r="E13785" s="55" t="s">
        <v>46000</v>
      </c>
      <c r="F13785" s="55" t="s">
        <v>4651</v>
      </c>
      <c r="G13785" s="55" t="s">
        <v>46001</v>
      </c>
      <c r="H13785" s="55">
        <v>0</v>
      </c>
    </row>
    <row r="13786" spans="1:8" ht="12.5" customHeight="1">
      <c r="A13786" s="55">
        <v>27366</v>
      </c>
      <c r="B13786" s="55">
        <v>9</v>
      </c>
      <c r="C13786" s="55" t="s">
        <v>46002</v>
      </c>
      <c r="D13786" s="55" t="s">
        <v>4649</v>
      </c>
      <c r="E13786" s="55" t="s">
        <v>46003</v>
      </c>
      <c r="F13786" s="55" t="s">
        <v>4651</v>
      </c>
      <c r="G13786" s="55" t="s">
        <v>46004</v>
      </c>
      <c r="H13786" s="55">
        <v>0</v>
      </c>
    </row>
    <row r="13787" spans="1:8" ht="12.5" customHeight="1">
      <c r="A13787" s="55">
        <v>27487</v>
      </c>
      <c r="B13787" s="55">
        <v>9</v>
      </c>
      <c r="C13787" s="55" t="s">
        <v>46005</v>
      </c>
      <c r="D13787" s="55" t="s">
        <v>4649</v>
      </c>
      <c r="E13787" s="55" t="s">
        <v>46006</v>
      </c>
      <c r="F13787" s="55" t="s">
        <v>4651</v>
      </c>
      <c r="G13787" s="55" t="s">
        <v>46007</v>
      </c>
      <c r="H13787" s="55">
        <v>0</v>
      </c>
    </row>
    <row r="13788" spans="1:8" ht="12.5" customHeight="1">
      <c r="A13788" s="55">
        <v>27498</v>
      </c>
      <c r="B13788" s="55">
        <v>9</v>
      </c>
      <c r="C13788" s="55" t="s">
        <v>46008</v>
      </c>
      <c r="D13788" s="55" t="s">
        <v>4649</v>
      </c>
      <c r="E13788" s="55" t="s">
        <v>46009</v>
      </c>
      <c r="F13788" s="55" t="s">
        <v>4651</v>
      </c>
      <c r="G13788" s="55" t="s">
        <v>46010</v>
      </c>
      <c r="H13788" s="55">
        <v>0</v>
      </c>
    </row>
    <row r="13789" spans="1:8" ht="12.5" customHeight="1">
      <c r="A13789" s="55">
        <v>27702</v>
      </c>
      <c r="B13789" s="55">
        <v>9</v>
      </c>
      <c r="C13789" s="55" t="s">
        <v>46011</v>
      </c>
      <c r="D13789" s="55" t="s">
        <v>4649</v>
      </c>
      <c r="E13789" s="55" t="s">
        <v>46012</v>
      </c>
      <c r="F13789" s="55" t="s">
        <v>4651</v>
      </c>
      <c r="G13789" s="55" t="s">
        <v>46013</v>
      </c>
      <c r="H13789" s="55">
        <v>0</v>
      </c>
    </row>
    <row r="13790" spans="1:8" ht="12.5" customHeight="1">
      <c r="A13790" s="55">
        <v>27704</v>
      </c>
      <c r="B13790" s="55">
        <v>9</v>
      </c>
      <c r="C13790" s="55" t="s">
        <v>46014</v>
      </c>
      <c r="D13790" s="55" t="s">
        <v>4649</v>
      </c>
      <c r="E13790" s="55" t="s">
        <v>46015</v>
      </c>
      <c r="F13790" s="55" t="s">
        <v>4651</v>
      </c>
      <c r="G13790" s="55" t="s">
        <v>46016</v>
      </c>
      <c r="H13790" s="55">
        <v>0</v>
      </c>
    </row>
    <row r="13791" spans="1:8" ht="12.5" customHeight="1">
      <c r="A13791" s="55">
        <v>28132</v>
      </c>
      <c r="B13791" s="55">
        <v>9</v>
      </c>
      <c r="C13791" s="55" t="s">
        <v>46017</v>
      </c>
      <c r="D13791" s="55" t="s">
        <v>4649</v>
      </c>
      <c r="E13791" s="55" t="s">
        <v>46018</v>
      </c>
      <c r="F13791" s="55" t="s">
        <v>4651</v>
      </c>
      <c r="G13791" s="55" t="s">
        <v>46019</v>
      </c>
      <c r="H13791" s="55">
        <v>0</v>
      </c>
    </row>
    <row r="13792" spans="1:8" ht="12.5" customHeight="1">
      <c r="A13792" s="55">
        <v>29068</v>
      </c>
      <c r="B13792" s="55">
        <v>9</v>
      </c>
      <c r="C13792" s="55" t="s">
        <v>46020</v>
      </c>
      <c r="D13792" s="55" t="s">
        <v>4649</v>
      </c>
      <c r="E13792" s="55" t="s">
        <v>46021</v>
      </c>
      <c r="F13792" s="55" t="s">
        <v>4651</v>
      </c>
      <c r="G13792" s="55" t="s">
        <v>46022</v>
      </c>
      <c r="H13792" s="55">
        <v>0</v>
      </c>
    </row>
    <row r="13793" spans="1:8" ht="12.5" customHeight="1">
      <c r="A13793" s="55">
        <v>29304</v>
      </c>
      <c r="B13793" s="55">
        <v>9</v>
      </c>
      <c r="C13793" s="55" t="s">
        <v>46023</v>
      </c>
      <c r="D13793" s="55" t="s">
        <v>4649</v>
      </c>
      <c r="E13793" s="55" t="s">
        <v>46024</v>
      </c>
      <c r="F13793" s="55" t="s">
        <v>4651</v>
      </c>
      <c r="G13793" s="55" t="s">
        <v>46025</v>
      </c>
      <c r="H13793" s="55">
        <v>0</v>
      </c>
    </row>
    <row r="13794" spans="1:8" ht="12.5" customHeight="1">
      <c r="A13794" s="55">
        <v>29345</v>
      </c>
      <c r="B13794" s="55">
        <v>9</v>
      </c>
      <c r="C13794" s="55" t="s">
        <v>46026</v>
      </c>
      <c r="D13794" s="55" t="s">
        <v>4649</v>
      </c>
      <c r="E13794" s="55" t="s">
        <v>46027</v>
      </c>
      <c r="F13794" s="55" t="s">
        <v>4651</v>
      </c>
      <c r="G13794" s="55" t="s">
        <v>46028</v>
      </c>
      <c r="H13794" s="55">
        <v>0</v>
      </c>
    </row>
    <row r="13795" spans="1:8" ht="12.5" customHeight="1">
      <c r="A13795" s="55">
        <v>11046</v>
      </c>
      <c r="B13795" s="55">
        <v>9</v>
      </c>
      <c r="C13795" s="55" t="s">
        <v>46029</v>
      </c>
      <c r="D13795" s="55" t="s">
        <v>4649</v>
      </c>
      <c r="E13795" s="55" t="s">
        <v>46030</v>
      </c>
      <c r="F13795" s="55" t="s">
        <v>4651</v>
      </c>
      <c r="G13795" s="55" t="s">
        <v>46031</v>
      </c>
      <c r="H13795" s="55">
        <v>0</v>
      </c>
    </row>
    <row r="13796" spans="1:8" ht="12.5" customHeight="1">
      <c r="A13796" s="55">
        <v>11095</v>
      </c>
      <c r="B13796" s="55">
        <v>9</v>
      </c>
      <c r="C13796" s="55" t="s">
        <v>46032</v>
      </c>
      <c r="D13796" s="55" t="s">
        <v>4649</v>
      </c>
      <c r="E13796" s="55" t="s">
        <v>46033</v>
      </c>
      <c r="F13796" s="55" t="s">
        <v>4651</v>
      </c>
      <c r="G13796" s="55" t="s">
        <v>46034</v>
      </c>
      <c r="H13796" s="55">
        <v>0</v>
      </c>
    </row>
    <row r="13797" spans="1:8" ht="12.5" customHeight="1">
      <c r="A13797" s="55">
        <v>11139</v>
      </c>
      <c r="B13797" s="55">
        <v>9</v>
      </c>
      <c r="C13797" s="55" t="s">
        <v>46035</v>
      </c>
      <c r="D13797" s="55" t="s">
        <v>4649</v>
      </c>
      <c r="E13797" s="55" t="s">
        <v>46036</v>
      </c>
      <c r="F13797" s="55" t="s">
        <v>4651</v>
      </c>
      <c r="G13797" s="55" t="s">
        <v>46037</v>
      </c>
      <c r="H13797" s="55">
        <v>0</v>
      </c>
    </row>
    <row r="13798" spans="1:8" ht="12.5" customHeight="1">
      <c r="A13798" s="55">
        <v>11360</v>
      </c>
      <c r="B13798" s="55">
        <v>9</v>
      </c>
      <c r="C13798" s="55" t="s">
        <v>46038</v>
      </c>
      <c r="D13798" s="55" t="s">
        <v>4649</v>
      </c>
      <c r="E13798" s="55" t="s">
        <v>46039</v>
      </c>
      <c r="F13798" s="55" t="s">
        <v>4651</v>
      </c>
      <c r="G13798" s="55" t="s">
        <v>46040</v>
      </c>
      <c r="H13798" s="55">
        <v>0</v>
      </c>
    </row>
    <row r="13799" spans="1:8" ht="12.5" customHeight="1">
      <c r="A13799" s="55">
        <v>12039</v>
      </c>
      <c r="B13799" s="55">
        <v>9</v>
      </c>
      <c r="C13799" s="55" t="s">
        <v>46041</v>
      </c>
      <c r="D13799" s="55" t="s">
        <v>4649</v>
      </c>
      <c r="E13799" s="55" t="s">
        <v>46042</v>
      </c>
      <c r="F13799" s="55" t="s">
        <v>4651</v>
      </c>
      <c r="G13799" s="55" t="s">
        <v>46043</v>
      </c>
      <c r="H13799" s="55">
        <v>0</v>
      </c>
    </row>
    <row r="13800" spans="1:8" ht="12.5" customHeight="1">
      <c r="A13800" s="55">
        <v>12351</v>
      </c>
      <c r="B13800" s="55">
        <v>9</v>
      </c>
      <c r="C13800" s="55" t="s">
        <v>46044</v>
      </c>
      <c r="D13800" s="55" t="s">
        <v>4649</v>
      </c>
      <c r="E13800" s="55" t="s">
        <v>46045</v>
      </c>
      <c r="F13800" s="55" t="s">
        <v>4651</v>
      </c>
      <c r="G13800" s="55" t="s">
        <v>46046</v>
      </c>
      <c r="H13800" s="55">
        <v>0</v>
      </c>
    </row>
    <row r="13801" spans="1:8" ht="12.5" customHeight="1">
      <c r="A13801" s="55">
        <v>12370</v>
      </c>
      <c r="B13801" s="55">
        <v>9</v>
      </c>
      <c r="C13801" s="55" t="s">
        <v>46047</v>
      </c>
      <c r="D13801" s="55" t="s">
        <v>4649</v>
      </c>
      <c r="E13801" s="55" t="s">
        <v>46048</v>
      </c>
      <c r="F13801" s="55" t="s">
        <v>4651</v>
      </c>
      <c r="G13801" s="55" t="s">
        <v>46049</v>
      </c>
      <c r="H13801" s="55">
        <v>0</v>
      </c>
    </row>
    <row r="13802" spans="1:8" ht="12.5" customHeight="1">
      <c r="A13802" s="55">
        <v>12669</v>
      </c>
      <c r="B13802" s="55">
        <v>9</v>
      </c>
      <c r="C13802" s="55" t="s">
        <v>46050</v>
      </c>
      <c r="D13802" s="55" t="s">
        <v>4649</v>
      </c>
      <c r="E13802" s="55" t="s">
        <v>46051</v>
      </c>
      <c r="F13802" s="55" t="s">
        <v>4651</v>
      </c>
      <c r="G13802" s="55" t="s">
        <v>46052</v>
      </c>
      <c r="H13802" s="55">
        <v>0</v>
      </c>
    </row>
    <row r="13803" spans="1:8" ht="12.5" customHeight="1">
      <c r="A13803" s="55">
        <v>13034</v>
      </c>
      <c r="B13803" s="55">
        <v>9</v>
      </c>
      <c r="C13803" s="55" t="s">
        <v>46053</v>
      </c>
      <c r="D13803" s="55" t="s">
        <v>4649</v>
      </c>
      <c r="E13803" s="55" t="s">
        <v>46054</v>
      </c>
      <c r="F13803" s="55" t="s">
        <v>4651</v>
      </c>
      <c r="G13803" s="55" t="s">
        <v>46055</v>
      </c>
      <c r="H13803" s="55">
        <v>0</v>
      </c>
    </row>
    <row r="13804" spans="1:8" ht="12.5" customHeight="1">
      <c r="A13804" s="55">
        <v>14007</v>
      </c>
      <c r="B13804" s="55">
        <v>9</v>
      </c>
      <c r="C13804" s="55" t="s">
        <v>46056</v>
      </c>
      <c r="D13804" s="55" t="s">
        <v>4649</v>
      </c>
      <c r="E13804" s="55" t="s">
        <v>46057</v>
      </c>
      <c r="F13804" s="55" t="s">
        <v>4651</v>
      </c>
      <c r="G13804" s="55" t="s">
        <v>46058</v>
      </c>
      <c r="H13804" s="55">
        <v>0</v>
      </c>
    </row>
    <row r="13805" spans="1:8" ht="12.5" customHeight="1">
      <c r="A13805" s="55">
        <v>14058</v>
      </c>
      <c r="B13805" s="55">
        <v>9</v>
      </c>
      <c r="C13805" s="55" t="s">
        <v>46059</v>
      </c>
      <c r="D13805" s="55" t="s">
        <v>4649</v>
      </c>
      <c r="E13805" s="55" t="s">
        <v>46060</v>
      </c>
      <c r="F13805" s="55" t="s">
        <v>4651</v>
      </c>
      <c r="G13805" s="55" t="s">
        <v>46061</v>
      </c>
      <c r="H13805" s="55">
        <v>0</v>
      </c>
    </row>
    <row r="13806" spans="1:8" ht="12.5" customHeight="1">
      <c r="A13806" s="55">
        <v>14325</v>
      </c>
      <c r="B13806" s="55">
        <v>9</v>
      </c>
      <c r="C13806" s="55" t="s">
        <v>46062</v>
      </c>
      <c r="D13806" s="55" t="s">
        <v>4649</v>
      </c>
      <c r="E13806" s="55" t="s">
        <v>46063</v>
      </c>
      <c r="F13806" s="55" t="s">
        <v>4651</v>
      </c>
      <c r="G13806" s="55" t="s">
        <v>46064</v>
      </c>
      <c r="H13806" s="55">
        <v>0</v>
      </c>
    </row>
    <row r="13807" spans="1:8" ht="12.5" customHeight="1">
      <c r="A13807" s="55">
        <v>14345</v>
      </c>
      <c r="B13807" s="55">
        <v>9</v>
      </c>
      <c r="C13807" s="55" t="s">
        <v>46065</v>
      </c>
      <c r="D13807" s="55" t="s">
        <v>4649</v>
      </c>
      <c r="E13807" s="55" t="s">
        <v>46066</v>
      </c>
      <c r="F13807" s="55" t="s">
        <v>4651</v>
      </c>
      <c r="G13807" s="55" t="s">
        <v>46067</v>
      </c>
      <c r="H13807" s="55">
        <v>0</v>
      </c>
    </row>
    <row r="13808" spans="1:8" ht="12.5" customHeight="1">
      <c r="A13808" s="55">
        <v>14675</v>
      </c>
      <c r="B13808" s="55">
        <v>9</v>
      </c>
      <c r="C13808" s="55" t="s">
        <v>46068</v>
      </c>
      <c r="D13808" s="55" t="s">
        <v>4649</v>
      </c>
      <c r="E13808" s="55" t="s">
        <v>46069</v>
      </c>
      <c r="F13808" s="55" t="s">
        <v>4651</v>
      </c>
      <c r="G13808" s="55" t="s">
        <v>46070</v>
      </c>
      <c r="H13808" s="55">
        <v>0</v>
      </c>
    </row>
    <row r="13809" spans="1:8" ht="12.5" customHeight="1">
      <c r="A13809" s="55">
        <v>14859</v>
      </c>
      <c r="B13809" s="55">
        <v>9</v>
      </c>
      <c r="C13809" s="55" t="s">
        <v>46071</v>
      </c>
      <c r="D13809" s="55" t="s">
        <v>4649</v>
      </c>
      <c r="E13809" s="55" t="s">
        <v>46072</v>
      </c>
      <c r="F13809" s="55" t="s">
        <v>4651</v>
      </c>
      <c r="G13809" s="55" t="s">
        <v>46073</v>
      </c>
      <c r="H13809" s="55">
        <v>0</v>
      </c>
    </row>
    <row r="13810" spans="1:8" ht="12.5" customHeight="1">
      <c r="A13810" s="55">
        <v>15039</v>
      </c>
      <c r="B13810" s="55">
        <v>9</v>
      </c>
      <c r="C13810" s="55" t="s">
        <v>46074</v>
      </c>
      <c r="D13810" s="55" t="s">
        <v>4649</v>
      </c>
      <c r="E13810" s="55" t="s">
        <v>46075</v>
      </c>
      <c r="F13810" s="55" t="s">
        <v>4651</v>
      </c>
      <c r="G13810" s="55" t="s">
        <v>46076</v>
      </c>
      <c r="H13810" s="55">
        <v>0</v>
      </c>
    </row>
    <row r="13811" spans="1:8" ht="12.5" customHeight="1">
      <c r="A13811" s="55">
        <v>15129</v>
      </c>
      <c r="B13811" s="55">
        <v>9</v>
      </c>
      <c r="C13811" s="55" t="s">
        <v>46077</v>
      </c>
      <c r="D13811" s="55" t="s">
        <v>4649</v>
      </c>
      <c r="E13811" s="55" t="s">
        <v>46078</v>
      </c>
      <c r="F13811" s="55" t="s">
        <v>4651</v>
      </c>
      <c r="G13811" s="55" t="s">
        <v>46079</v>
      </c>
      <c r="H13811" s="55">
        <v>0</v>
      </c>
    </row>
    <row r="13812" spans="1:8" ht="12.5" customHeight="1">
      <c r="A13812" s="55">
        <v>15192</v>
      </c>
      <c r="B13812" s="55">
        <v>9</v>
      </c>
      <c r="C13812" s="55" t="s">
        <v>46080</v>
      </c>
      <c r="D13812" s="55" t="s">
        <v>4649</v>
      </c>
      <c r="E13812" s="55" t="s">
        <v>46081</v>
      </c>
      <c r="F13812" s="55" t="s">
        <v>4651</v>
      </c>
      <c r="G13812" s="55" t="s">
        <v>46082</v>
      </c>
      <c r="H13812" s="55">
        <v>0</v>
      </c>
    </row>
    <row r="13813" spans="1:8" ht="12.5" customHeight="1">
      <c r="A13813" s="55">
        <v>15799</v>
      </c>
      <c r="B13813" s="55">
        <v>9</v>
      </c>
      <c r="C13813" s="55" t="s">
        <v>46083</v>
      </c>
      <c r="D13813" s="55" t="s">
        <v>4649</v>
      </c>
      <c r="E13813" s="55" t="s">
        <v>46084</v>
      </c>
      <c r="F13813" s="55" t="s">
        <v>4651</v>
      </c>
      <c r="G13813" s="55" t="s">
        <v>46085</v>
      </c>
      <c r="H13813" s="55">
        <v>0</v>
      </c>
    </row>
    <row r="13814" spans="1:8" ht="12.5" customHeight="1">
      <c r="A13814" s="55">
        <v>16032</v>
      </c>
      <c r="B13814" s="55">
        <v>9</v>
      </c>
      <c r="C13814" s="55" t="s">
        <v>46086</v>
      </c>
      <c r="D13814" s="55" t="s">
        <v>4649</v>
      </c>
      <c r="E13814" s="55" t="s">
        <v>46087</v>
      </c>
      <c r="F13814" s="55" t="s">
        <v>4651</v>
      </c>
      <c r="G13814" s="55" t="s">
        <v>46088</v>
      </c>
      <c r="H13814" s="55">
        <v>0</v>
      </c>
    </row>
    <row r="13815" spans="1:8" ht="12.5" customHeight="1">
      <c r="A13815" s="55">
        <v>16185</v>
      </c>
      <c r="B13815" s="55">
        <v>9</v>
      </c>
      <c r="C13815" s="55" t="s">
        <v>46089</v>
      </c>
      <c r="D13815" s="55" t="s">
        <v>4649</v>
      </c>
      <c r="E13815" s="55" t="s">
        <v>46090</v>
      </c>
      <c r="F13815" s="55" t="s">
        <v>4651</v>
      </c>
      <c r="G13815" s="55" t="s">
        <v>46091</v>
      </c>
      <c r="H13815" s="55">
        <v>0</v>
      </c>
    </row>
    <row r="13816" spans="1:8" ht="12.5" customHeight="1">
      <c r="A13816" s="55">
        <v>16627</v>
      </c>
      <c r="B13816" s="55">
        <v>9</v>
      </c>
      <c r="C13816" s="55" t="s">
        <v>46092</v>
      </c>
      <c r="D13816" s="55" t="s">
        <v>4649</v>
      </c>
      <c r="E13816" s="55" t="s">
        <v>46093</v>
      </c>
      <c r="F13816" s="55" t="s">
        <v>4651</v>
      </c>
      <c r="G13816" s="55" t="s">
        <v>46094</v>
      </c>
      <c r="H13816" s="55">
        <v>0</v>
      </c>
    </row>
    <row r="13817" spans="1:8" ht="12.5" customHeight="1">
      <c r="A13817" s="55">
        <v>16681</v>
      </c>
      <c r="B13817" s="55">
        <v>9</v>
      </c>
      <c r="C13817" s="55" t="s">
        <v>46095</v>
      </c>
      <c r="D13817" s="55" t="s">
        <v>4649</v>
      </c>
      <c r="E13817" s="55" t="s">
        <v>46096</v>
      </c>
      <c r="F13817" s="55" t="s">
        <v>4651</v>
      </c>
      <c r="G13817" s="55" t="s">
        <v>46097</v>
      </c>
      <c r="H13817" s="55">
        <v>0</v>
      </c>
    </row>
    <row r="13818" spans="1:8" ht="12.5" customHeight="1">
      <c r="A13818" s="55">
        <v>16694</v>
      </c>
      <c r="B13818" s="55">
        <v>9</v>
      </c>
      <c r="C13818" s="55" t="s">
        <v>46098</v>
      </c>
      <c r="D13818" s="55" t="s">
        <v>4649</v>
      </c>
      <c r="E13818" s="55" t="s">
        <v>46099</v>
      </c>
      <c r="F13818" s="55" t="s">
        <v>4651</v>
      </c>
      <c r="G13818" s="55" t="s">
        <v>46100</v>
      </c>
      <c r="H13818" s="55">
        <v>0</v>
      </c>
    </row>
    <row r="13819" spans="1:8" ht="12.5" customHeight="1">
      <c r="A13819" s="55">
        <v>16929</v>
      </c>
      <c r="B13819" s="55">
        <v>9</v>
      </c>
      <c r="C13819" s="55" t="s">
        <v>46101</v>
      </c>
      <c r="D13819" s="55" t="s">
        <v>4649</v>
      </c>
      <c r="E13819" s="55" t="s">
        <v>46102</v>
      </c>
      <c r="F13819" s="55" t="s">
        <v>4651</v>
      </c>
      <c r="G13819" s="55" t="s">
        <v>46103</v>
      </c>
      <c r="H13819" s="55">
        <v>0</v>
      </c>
    </row>
    <row r="13820" spans="1:8" ht="12.5" customHeight="1">
      <c r="A13820" s="55">
        <v>17346</v>
      </c>
      <c r="B13820" s="55">
        <v>9</v>
      </c>
      <c r="C13820" s="55" t="s">
        <v>46104</v>
      </c>
      <c r="D13820" s="55" t="s">
        <v>4649</v>
      </c>
      <c r="E13820" s="55" t="s">
        <v>46105</v>
      </c>
      <c r="F13820" s="55" t="s">
        <v>4651</v>
      </c>
      <c r="G13820" s="55" t="s">
        <v>46106</v>
      </c>
      <c r="H13820" s="55">
        <v>0</v>
      </c>
    </row>
    <row r="13821" spans="1:8" ht="12.5" customHeight="1">
      <c r="A13821" s="55">
        <v>17918</v>
      </c>
      <c r="B13821" s="55">
        <v>9</v>
      </c>
      <c r="C13821" s="55" t="s">
        <v>46107</v>
      </c>
      <c r="D13821" s="55" t="s">
        <v>4649</v>
      </c>
      <c r="E13821" s="55" t="s">
        <v>46108</v>
      </c>
      <c r="F13821" s="55" t="s">
        <v>4651</v>
      </c>
      <c r="G13821" s="55" t="s">
        <v>46109</v>
      </c>
      <c r="H13821" s="55">
        <v>0</v>
      </c>
    </row>
    <row r="13822" spans="1:8" ht="12.5" customHeight="1">
      <c r="A13822" s="55">
        <v>18189</v>
      </c>
      <c r="B13822" s="55">
        <v>9</v>
      </c>
      <c r="C13822" s="55" t="s">
        <v>46110</v>
      </c>
      <c r="D13822" s="55" t="s">
        <v>4649</v>
      </c>
      <c r="E13822" s="55" t="s">
        <v>46111</v>
      </c>
      <c r="F13822" s="55" t="s">
        <v>4651</v>
      </c>
      <c r="G13822" s="55" t="s">
        <v>46112</v>
      </c>
      <c r="H13822" s="55">
        <v>0</v>
      </c>
    </row>
    <row r="13823" spans="1:8" ht="12.5" customHeight="1">
      <c r="A13823" s="55">
        <v>18206</v>
      </c>
      <c r="B13823" s="55">
        <v>9</v>
      </c>
      <c r="C13823" s="55" t="s">
        <v>46113</v>
      </c>
      <c r="D13823" s="55" t="s">
        <v>4649</v>
      </c>
      <c r="E13823" s="55" t="s">
        <v>46114</v>
      </c>
      <c r="F13823" s="55" t="s">
        <v>4651</v>
      </c>
      <c r="G13823" s="55" t="s">
        <v>46115</v>
      </c>
      <c r="H13823" s="55">
        <v>0</v>
      </c>
    </row>
    <row r="13824" spans="1:8" ht="12.5" customHeight="1">
      <c r="A13824" s="55">
        <v>18207</v>
      </c>
      <c r="B13824" s="55">
        <v>9</v>
      </c>
      <c r="C13824" s="55" t="s">
        <v>46116</v>
      </c>
      <c r="D13824" s="55" t="s">
        <v>4649</v>
      </c>
      <c r="E13824" s="55" t="s">
        <v>46117</v>
      </c>
      <c r="F13824" s="55" t="s">
        <v>4651</v>
      </c>
      <c r="G13824" s="55" t="s">
        <v>46118</v>
      </c>
      <c r="H13824" s="55">
        <v>0</v>
      </c>
    </row>
    <row r="13825" spans="1:8" ht="12.5" customHeight="1">
      <c r="A13825" s="55">
        <v>18214</v>
      </c>
      <c r="B13825" s="55">
        <v>9</v>
      </c>
      <c r="C13825" s="55" t="s">
        <v>46119</v>
      </c>
      <c r="D13825" s="55" t="s">
        <v>4649</v>
      </c>
      <c r="E13825" s="55" t="s">
        <v>46120</v>
      </c>
      <c r="F13825" s="55" t="s">
        <v>4651</v>
      </c>
      <c r="G13825" s="55" t="s">
        <v>46121</v>
      </c>
      <c r="H13825" s="55">
        <v>0</v>
      </c>
    </row>
    <row r="13826" spans="1:8" ht="12.5" customHeight="1">
      <c r="A13826" s="55">
        <v>18241</v>
      </c>
      <c r="B13826" s="55">
        <v>9</v>
      </c>
      <c r="C13826" s="55" t="s">
        <v>46122</v>
      </c>
      <c r="D13826" s="55" t="s">
        <v>4649</v>
      </c>
      <c r="E13826" s="55" t="s">
        <v>46123</v>
      </c>
      <c r="F13826" s="55" t="s">
        <v>4651</v>
      </c>
      <c r="G13826" s="55" t="s">
        <v>46124</v>
      </c>
      <c r="H13826" s="55">
        <v>0</v>
      </c>
    </row>
    <row r="13827" spans="1:8" ht="12.5" customHeight="1">
      <c r="A13827" s="55">
        <v>18242</v>
      </c>
      <c r="B13827" s="55">
        <v>9</v>
      </c>
      <c r="C13827" s="55" t="s">
        <v>46125</v>
      </c>
      <c r="D13827" s="55" t="s">
        <v>4649</v>
      </c>
      <c r="E13827" s="55" t="s">
        <v>46126</v>
      </c>
      <c r="F13827" s="55" t="s">
        <v>4651</v>
      </c>
      <c r="G13827" s="55" t="s">
        <v>46127</v>
      </c>
      <c r="H13827" s="55">
        <v>0</v>
      </c>
    </row>
    <row r="13828" spans="1:8" ht="12.5" customHeight="1">
      <c r="A13828" s="55">
        <v>18268</v>
      </c>
      <c r="B13828" s="55">
        <v>9</v>
      </c>
      <c r="C13828" s="55" t="s">
        <v>46128</v>
      </c>
      <c r="D13828" s="55" t="s">
        <v>4649</v>
      </c>
      <c r="E13828" s="55" t="s">
        <v>46129</v>
      </c>
      <c r="F13828" s="55" t="s">
        <v>4651</v>
      </c>
      <c r="G13828" s="55" t="s">
        <v>46130</v>
      </c>
      <c r="H13828" s="55">
        <v>0</v>
      </c>
    </row>
    <row r="13829" spans="1:8" ht="12.5" customHeight="1">
      <c r="A13829" s="55">
        <v>18273</v>
      </c>
      <c r="B13829" s="55">
        <v>9</v>
      </c>
      <c r="C13829" s="55" t="s">
        <v>46131</v>
      </c>
      <c r="D13829" s="55" t="s">
        <v>4649</v>
      </c>
      <c r="E13829" s="55" t="s">
        <v>46132</v>
      </c>
      <c r="F13829" s="55" t="s">
        <v>4651</v>
      </c>
      <c r="G13829" s="55" t="s">
        <v>46133</v>
      </c>
      <c r="H13829" s="55">
        <v>0</v>
      </c>
    </row>
    <row r="13830" spans="1:8" ht="12.5" customHeight="1">
      <c r="A13830" s="55">
        <v>18276</v>
      </c>
      <c r="B13830" s="55">
        <v>9</v>
      </c>
      <c r="C13830" s="55" t="s">
        <v>46134</v>
      </c>
      <c r="D13830" s="55" t="s">
        <v>4649</v>
      </c>
      <c r="E13830" s="55" t="s">
        <v>46135</v>
      </c>
      <c r="F13830" s="55" t="s">
        <v>4651</v>
      </c>
      <c r="G13830" s="55" t="s">
        <v>46136</v>
      </c>
      <c r="H13830" s="55">
        <v>0</v>
      </c>
    </row>
    <row r="13831" spans="1:8" ht="12.5" customHeight="1">
      <c r="A13831" s="55">
        <v>18468</v>
      </c>
      <c r="B13831" s="55">
        <v>9</v>
      </c>
      <c r="C13831" s="55" t="s">
        <v>46137</v>
      </c>
      <c r="D13831" s="55" t="s">
        <v>4649</v>
      </c>
      <c r="E13831" s="55" t="s">
        <v>46138</v>
      </c>
      <c r="F13831" s="55" t="s">
        <v>4651</v>
      </c>
      <c r="G13831" s="55" t="s">
        <v>46139</v>
      </c>
      <c r="H13831" s="55">
        <v>0</v>
      </c>
    </row>
    <row r="13832" spans="1:8" ht="12.5" customHeight="1">
      <c r="A13832" s="55">
        <v>18743</v>
      </c>
      <c r="B13832" s="55">
        <v>9</v>
      </c>
      <c r="C13832" s="55" t="s">
        <v>46140</v>
      </c>
      <c r="D13832" s="55" t="s">
        <v>4649</v>
      </c>
      <c r="E13832" s="55" t="s">
        <v>46141</v>
      </c>
      <c r="F13832" s="55" t="s">
        <v>4651</v>
      </c>
      <c r="G13832" s="55" t="s">
        <v>46142</v>
      </c>
      <c r="H13832" s="55">
        <v>0</v>
      </c>
    </row>
    <row r="13833" spans="1:8" ht="12.5" customHeight="1">
      <c r="A13833" s="55">
        <v>18796</v>
      </c>
      <c r="B13833" s="55">
        <v>9</v>
      </c>
      <c r="C13833" s="55" t="s">
        <v>46143</v>
      </c>
      <c r="D13833" s="55" t="s">
        <v>4649</v>
      </c>
      <c r="E13833" s="55" t="s">
        <v>46144</v>
      </c>
      <c r="F13833" s="55" t="s">
        <v>4651</v>
      </c>
      <c r="G13833" s="55" t="s">
        <v>46145</v>
      </c>
      <c r="H13833" s="55">
        <v>0</v>
      </c>
    </row>
    <row r="13834" spans="1:8" ht="12.5" customHeight="1">
      <c r="A13834" s="55">
        <v>19096</v>
      </c>
      <c r="B13834" s="55">
        <v>9</v>
      </c>
      <c r="C13834" s="55" t="s">
        <v>46146</v>
      </c>
      <c r="D13834" s="55" t="s">
        <v>4649</v>
      </c>
      <c r="E13834" s="55" t="s">
        <v>46147</v>
      </c>
      <c r="F13834" s="55" t="s">
        <v>4651</v>
      </c>
      <c r="G13834" s="55" t="s">
        <v>46148</v>
      </c>
      <c r="H13834" s="55">
        <v>0</v>
      </c>
    </row>
    <row r="13835" spans="1:8" ht="12.5" customHeight="1">
      <c r="A13835" s="55">
        <v>19563</v>
      </c>
      <c r="B13835" s="55">
        <v>9</v>
      </c>
      <c r="C13835" s="55" t="s">
        <v>46149</v>
      </c>
      <c r="D13835" s="55" t="s">
        <v>4649</v>
      </c>
      <c r="E13835" s="55" t="s">
        <v>46150</v>
      </c>
      <c r="F13835" s="55" t="s">
        <v>4651</v>
      </c>
      <c r="G13835" s="55" t="s">
        <v>46151</v>
      </c>
      <c r="H13835" s="55">
        <v>0</v>
      </c>
    </row>
    <row r="13836" spans="1:8" ht="12.5" customHeight="1">
      <c r="A13836" s="55">
        <v>19783</v>
      </c>
      <c r="B13836" s="55">
        <v>9</v>
      </c>
      <c r="C13836" s="55" t="s">
        <v>46152</v>
      </c>
      <c r="D13836" s="55" t="s">
        <v>4649</v>
      </c>
      <c r="E13836" s="55" t="s">
        <v>46153</v>
      </c>
      <c r="F13836" s="55" t="s">
        <v>4651</v>
      </c>
      <c r="G13836" s="55" t="s">
        <v>46154</v>
      </c>
      <c r="H13836" s="55">
        <v>0</v>
      </c>
    </row>
    <row r="13837" spans="1:8" ht="12.5" customHeight="1">
      <c r="A13837" s="55">
        <v>19788</v>
      </c>
      <c r="B13837" s="55">
        <v>9</v>
      </c>
      <c r="C13837" s="55" t="s">
        <v>46155</v>
      </c>
      <c r="D13837" s="55" t="s">
        <v>4649</v>
      </c>
      <c r="E13837" s="55" t="s">
        <v>46156</v>
      </c>
      <c r="F13837" s="55" t="s">
        <v>4651</v>
      </c>
      <c r="G13837" s="55" t="s">
        <v>46157</v>
      </c>
      <c r="H13837" s="55">
        <v>0</v>
      </c>
    </row>
    <row r="13838" spans="1:8" ht="12.5" customHeight="1">
      <c r="A13838" s="55">
        <v>19798</v>
      </c>
      <c r="B13838" s="55">
        <v>9</v>
      </c>
      <c r="C13838" s="55" t="s">
        <v>46158</v>
      </c>
      <c r="D13838" s="55" t="s">
        <v>4649</v>
      </c>
      <c r="E13838" s="55" t="s">
        <v>46159</v>
      </c>
      <c r="F13838" s="55" t="s">
        <v>4651</v>
      </c>
      <c r="G13838" s="55" t="s">
        <v>46160</v>
      </c>
      <c r="H13838" s="55">
        <v>0</v>
      </c>
    </row>
    <row r="13839" spans="1:8" ht="12.5" customHeight="1">
      <c r="A13839" s="55">
        <v>19965</v>
      </c>
      <c r="B13839" s="55">
        <v>9</v>
      </c>
      <c r="C13839" s="55" t="s">
        <v>46161</v>
      </c>
      <c r="D13839" s="55" t="s">
        <v>4649</v>
      </c>
      <c r="E13839" s="55" t="s">
        <v>46162</v>
      </c>
      <c r="F13839" s="55" t="s">
        <v>4651</v>
      </c>
      <c r="G13839" s="55" t="s">
        <v>46163</v>
      </c>
      <c r="H13839" s="55">
        <v>0</v>
      </c>
    </row>
    <row r="13840" spans="1:8" ht="12.5" customHeight="1">
      <c r="A13840" s="55">
        <v>20155</v>
      </c>
      <c r="B13840" s="55">
        <v>9</v>
      </c>
      <c r="C13840" s="55" t="s">
        <v>46164</v>
      </c>
      <c r="D13840" s="55" t="s">
        <v>4649</v>
      </c>
      <c r="E13840" s="55" t="s">
        <v>46165</v>
      </c>
      <c r="F13840" s="55" t="s">
        <v>4651</v>
      </c>
      <c r="G13840" s="55" t="s">
        <v>46166</v>
      </c>
      <c r="H13840" s="55">
        <v>0</v>
      </c>
    </row>
    <row r="13841" spans="1:8" ht="12.5" customHeight="1">
      <c r="A13841" s="55">
        <v>20239</v>
      </c>
      <c r="B13841" s="55">
        <v>9</v>
      </c>
      <c r="C13841" s="55" t="s">
        <v>46167</v>
      </c>
      <c r="D13841" s="55" t="s">
        <v>4649</v>
      </c>
      <c r="E13841" s="55" t="s">
        <v>46168</v>
      </c>
      <c r="F13841" s="55" t="s">
        <v>4651</v>
      </c>
      <c r="G13841" s="55" t="s">
        <v>46169</v>
      </c>
      <c r="H13841" s="55">
        <v>0</v>
      </c>
    </row>
    <row r="13842" spans="1:8" ht="12.5" customHeight="1">
      <c r="A13842" s="55">
        <v>20248</v>
      </c>
      <c r="B13842" s="55">
        <v>9</v>
      </c>
      <c r="C13842" s="55" t="s">
        <v>46170</v>
      </c>
      <c r="D13842" s="55" t="s">
        <v>4649</v>
      </c>
      <c r="E13842" s="55" t="s">
        <v>46171</v>
      </c>
      <c r="F13842" s="55" t="s">
        <v>4651</v>
      </c>
      <c r="G13842" s="55" t="s">
        <v>46172</v>
      </c>
      <c r="H13842" s="55">
        <v>0</v>
      </c>
    </row>
    <row r="13843" spans="1:8" ht="12.5" customHeight="1">
      <c r="A13843" s="55">
        <v>20426</v>
      </c>
      <c r="B13843" s="55">
        <v>9</v>
      </c>
      <c r="C13843" s="55" t="s">
        <v>46173</v>
      </c>
      <c r="D13843" s="55" t="s">
        <v>4649</v>
      </c>
      <c r="E13843" s="55" t="s">
        <v>46174</v>
      </c>
      <c r="F13843" s="55" t="s">
        <v>4651</v>
      </c>
      <c r="G13843" s="55" t="s">
        <v>46175</v>
      </c>
      <c r="H13843" s="55">
        <v>0</v>
      </c>
    </row>
    <row r="13844" spans="1:8" ht="12.5" customHeight="1">
      <c r="A13844" s="55">
        <v>20814</v>
      </c>
      <c r="B13844" s="55">
        <v>9</v>
      </c>
      <c r="C13844" s="55" t="s">
        <v>46176</v>
      </c>
      <c r="D13844" s="55" t="s">
        <v>4649</v>
      </c>
      <c r="E13844" s="55" t="s">
        <v>46177</v>
      </c>
      <c r="F13844" s="55" t="s">
        <v>4651</v>
      </c>
      <c r="G13844" s="55" t="s">
        <v>46178</v>
      </c>
      <c r="H13844" s="55">
        <v>0</v>
      </c>
    </row>
    <row r="13845" spans="1:8" ht="12.5" customHeight="1">
      <c r="A13845" s="55">
        <v>21200</v>
      </c>
      <c r="B13845" s="55">
        <v>9</v>
      </c>
      <c r="C13845" s="55" t="s">
        <v>46179</v>
      </c>
      <c r="D13845" s="55" t="s">
        <v>4649</v>
      </c>
      <c r="E13845" s="55" t="s">
        <v>46180</v>
      </c>
      <c r="F13845" s="55" t="s">
        <v>4651</v>
      </c>
      <c r="G13845" s="55" t="s">
        <v>46181</v>
      </c>
      <c r="H13845" s="55">
        <v>0</v>
      </c>
    </row>
    <row r="13846" spans="1:8" ht="12.5" customHeight="1">
      <c r="A13846" s="55">
        <v>21566</v>
      </c>
      <c r="B13846" s="55">
        <v>9</v>
      </c>
      <c r="C13846" s="55" t="s">
        <v>46182</v>
      </c>
      <c r="D13846" s="55" t="s">
        <v>4649</v>
      </c>
      <c r="E13846" s="55" t="s">
        <v>46183</v>
      </c>
      <c r="F13846" s="55" t="s">
        <v>4651</v>
      </c>
      <c r="G13846" s="55" t="s">
        <v>46184</v>
      </c>
      <c r="H13846" s="55">
        <v>0</v>
      </c>
    </row>
    <row r="13847" spans="1:8" ht="12.5" customHeight="1">
      <c r="A13847" s="55">
        <v>21961</v>
      </c>
      <c r="B13847" s="55">
        <v>9</v>
      </c>
      <c r="C13847" s="55" t="s">
        <v>46185</v>
      </c>
      <c r="D13847" s="55" t="s">
        <v>4649</v>
      </c>
      <c r="E13847" s="55" t="s">
        <v>46186</v>
      </c>
      <c r="F13847" s="55" t="s">
        <v>4651</v>
      </c>
      <c r="G13847" s="55" t="s">
        <v>46187</v>
      </c>
      <c r="H13847" s="55">
        <v>0</v>
      </c>
    </row>
    <row r="13848" spans="1:8" ht="12.5" customHeight="1">
      <c r="A13848" s="55">
        <v>21974</v>
      </c>
      <c r="B13848" s="55">
        <v>9</v>
      </c>
      <c r="C13848" s="55" t="s">
        <v>46188</v>
      </c>
      <c r="D13848" s="55" t="s">
        <v>4649</v>
      </c>
      <c r="E13848" s="55" t="s">
        <v>46189</v>
      </c>
      <c r="F13848" s="55" t="s">
        <v>4651</v>
      </c>
      <c r="G13848" s="55" t="s">
        <v>46190</v>
      </c>
      <c r="H13848" s="55">
        <v>0</v>
      </c>
    </row>
    <row r="13849" spans="1:8" ht="12.5" customHeight="1">
      <c r="A13849" s="55">
        <v>22399</v>
      </c>
      <c r="B13849" s="55">
        <v>9</v>
      </c>
      <c r="C13849" s="55" t="s">
        <v>46191</v>
      </c>
      <c r="D13849" s="55" t="s">
        <v>4649</v>
      </c>
      <c r="E13849" s="55" t="s">
        <v>46192</v>
      </c>
      <c r="F13849" s="55" t="s">
        <v>4651</v>
      </c>
      <c r="G13849" s="55" t="s">
        <v>46193</v>
      </c>
      <c r="H13849" s="55">
        <v>0</v>
      </c>
    </row>
    <row r="13850" spans="1:8" ht="12.5" customHeight="1">
      <c r="A13850" s="55">
        <v>22408</v>
      </c>
      <c r="B13850" s="55">
        <v>9</v>
      </c>
      <c r="C13850" s="55" t="s">
        <v>46194</v>
      </c>
      <c r="D13850" s="55" t="s">
        <v>4649</v>
      </c>
      <c r="E13850" s="55" t="s">
        <v>46195</v>
      </c>
      <c r="F13850" s="55" t="s">
        <v>4651</v>
      </c>
      <c r="G13850" s="55" t="s">
        <v>46196</v>
      </c>
      <c r="H13850" s="55">
        <v>0</v>
      </c>
    </row>
    <row r="13851" spans="1:8" ht="12.5" customHeight="1">
      <c r="A13851" s="55">
        <v>23086</v>
      </c>
      <c r="B13851" s="55">
        <v>9</v>
      </c>
      <c r="C13851" s="55" t="s">
        <v>46197</v>
      </c>
      <c r="D13851" s="55" t="s">
        <v>4649</v>
      </c>
      <c r="E13851" s="55" t="s">
        <v>46198</v>
      </c>
      <c r="F13851" s="55" t="s">
        <v>4651</v>
      </c>
      <c r="G13851" s="55" t="s">
        <v>46199</v>
      </c>
      <c r="H13851" s="55">
        <v>0</v>
      </c>
    </row>
    <row r="13852" spans="1:8" ht="12.5" customHeight="1">
      <c r="A13852" s="55">
        <v>23116</v>
      </c>
      <c r="B13852" s="55">
        <v>9</v>
      </c>
      <c r="C13852" s="55" t="s">
        <v>46200</v>
      </c>
      <c r="D13852" s="55" t="s">
        <v>4649</v>
      </c>
      <c r="E13852" s="55" t="s">
        <v>46201</v>
      </c>
      <c r="F13852" s="55" t="s">
        <v>4651</v>
      </c>
      <c r="G13852" s="55" t="s">
        <v>46202</v>
      </c>
      <c r="H13852" s="55">
        <v>0</v>
      </c>
    </row>
    <row r="13853" spans="1:8" ht="12.5" customHeight="1">
      <c r="A13853" s="55">
        <v>23410</v>
      </c>
      <c r="B13853" s="55">
        <v>9</v>
      </c>
      <c r="C13853" s="55" t="s">
        <v>46203</v>
      </c>
      <c r="D13853" s="55" t="s">
        <v>4649</v>
      </c>
      <c r="E13853" s="55" t="s">
        <v>46204</v>
      </c>
      <c r="F13853" s="55" t="s">
        <v>4651</v>
      </c>
      <c r="G13853" s="55" t="s">
        <v>46205</v>
      </c>
      <c r="H13853" s="55">
        <v>0</v>
      </c>
    </row>
    <row r="13854" spans="1:8" ht="12.5" customHeight="1">
      <c r="A13854" s="55">
        <v>23641</v>
      </c>
      <c r="B13854" s="55">
        <v>9</v>
      </c>
      <c r="C13854" s="55" t="s">
        <v>46206</v>
      </c>
      <c r="D13854" s="55" t="s">
        <v>4649</v>
      </c>
      <c r="E13854" s="55" t="s">
        <v>46207</v>
      </c>
      <c r="F13854" s="55" t="s">
        <v>4651</v>
      </c>
      <c r="G13854" s="55" t="s">
        <v>46208</v>
      </c>
      <c r="H13854" s="55">
        <v>0</v>
      </c>
    </row>
    <row r="13855" spans="1:8" ht="12.5" customHeight="1">
      <c r="A13855" s="55">
        <v>24159</v>
      </c>
      <c r="B13855" s="55">
        <v>9</v>
      </c>
      <c r="C13855" s="55" t="s">
        <v>46209</v>
      </c>
      <c r="D13855" s="55" t="s">
        <v>4649</v>
      </c>
      <c r="E13855" s="55" t="s">
        <v>46210</v>
      </c>
      <c r="F13855" s="55" t="s">
        <v>4651</v>
      </c>
      <c r="G13855" s="55" t="s">
        <v>46211</v>
      </c>
      <c r="H13855" s="55">
        <v>0</v>
      </c>
    </row>
    <row r="13856" spans="1:8" ht="12.5" customHeight="1">
      <c r="A13856" s="55">
        <v>24229</v>
      </c>
      <c r="B13856" s="55">
        <v>9</v>
      </c>
      <c r="C13856" s="55" t="s">
        <v>46212</v>
      </c>
      <c r="D13856" s="55" t="s">
        <v>4649</v>
      </c>
      <c r="E13856" s="55" t="s">
        <v>46213</v>
      </c>
      <c r="F13856" s="55" t="s">
        <v>4651</v>
      </c>
      <c r="G13856" s="55" t="s">
        <v>46214</v>
      </c>
      <c r="H13856" s="55">
        <v>0</v>
      </c>
    </row>
    <row r="13857" spans="1:8" ht="12.5" customHeight="1">
      <c r="A13857" s="55">
        <v>24600</v>
      </c>
      <c r="B13857" s="55">
        <v>9</v>
      </c>
      <c r="C13857" s="55" t="s">
        <v>46215</v>
      </c>
      <c r="D13857" s="55" t="s">
        <v>4649</v>
      </c>
      <c r="E13857" s="55" t="s">
        <v>46216</v>
      </c>
      <c r="F13857" s="55" t="s">
        <v>4651</v>
      </c>
      <c r="G13857" s="55" t="s">
        <v>46217</v>
      </c>
      <c r="H13857" s="55">
        <v>0</v>
      </c>
    </row>
    <row r="13858" spans="1:8" ht="12.5" customHeight="1">
      <c r="A13858" s="55">
        <v>25012</v>
      </c>
      <c r="B13858" s="55">
        <v>9</v>
      </c>
      <c r="C13858" s="55" t="s">
        <v>46218</v>
      </c>
      <c r="D13858" s="55" t="s">
        <v>4649</v>
      </c>
      <c r="E13858" s="55" t="s">
        <v>46219</v>
      </c>
      <c r="F13858" s="55" t="s">
        <v>4651</v>
      </c>
      <c r="G13858" s="55" t="s">
        <v>46220</v>
      </c>
      <c r="H13858" s="55">
        <v>0</v>
      </c>
    </row>
    <row r="13859" spans="1:8" ht="12.5" customHeight="1">
      <c r="A13859" s="55">
        <v>25116</v>
      </c>
      <c r="B13859" s="55">
        <v>9</v>
      </c>
      <c r="C13859" s="55" t="s">
        <v>46221</v>
      </c>
      <c r="D13859" s="55" t="s">
        <v>4649</v>
      </c>
      <c r="E13859" s="55" t="s">
        <v>46222</v>
      </c>
      <c r="F13859" s="55" t="s">
        <v>4651</v>
      </c>
      <c r="G13859" s="55" t="s">
        <v>46223</v>
      </c>
      <c r="H13859" s="55">
        <v>0</v>
      </c>
    </row>
    <row r="13860" spans="1:8" ht="12.5" customHeight="1">
      <c r="A13860" s="55">
        <v>25710</v>
      </c>
      <c r="B13860" s="55">
        <v>9</v>
      </c>
      <c r="C13860" s="55" t="s">
        <v>46224</v>
      </c>
      <c r="D13860" s="55" t="s">
        <v>4649</v>
      </c>
      <c r="E13860" s="55" t="s">
        <v>46225</v>
      </c>
      <c r="F13860" s="55" t="s">
        <v>4651</v>
      </c>
      <c r="G13860" s="55" t="s">
        <v>46226</v>
      </c>
      <c r="H13860" s="55">
        <v>0</v>
      </c>
    </row>
    <row r="13861" spans="1:8" ht="12.5" customHeight="1">
      <c r="A13861" s="55">
        <v>25939</v>
      </c>
      <c r="B13861" s="55">
        <v>9</v>
      </c>
      <c r="C13861" s="55" t="s">
        <v>46227</v>
      </c>
      <c r="D13861" s="55" t="s">
        <v>4649</v>
      </c>
      <c r="E13861" s="55" t="s">
        <v>46228</v>
      </c>
      <c r="F13861" s="55" t="s">
        <v>4651</v>
      </c>
      <c r="G13861" s="55" t="s">
        <v>46229</v>
      </c>
      <c r="H13861" s="55">
        <v>0</v>
      </c>
    </row>
    <row r="13862" spans="1:8" ht="12.5" customHeight="1">
      <c r="A13862" s="55">
        <v>26021</v>
      </c>
      <c r="B13862" s="55">
        <v>9</v>
      </c>
      <c r="C13862" s="55" t="s">
        <v>46230</v>
      </c>
      <c r="D13862" s="55" t="s">
        <v>4649</v>
      </c>
      <c r="E13862" s="55" t="s">
        <v>46231</v>
      </c>
      <c r="F13862" s="55" t="s">
        <v>4651</v>
      </c>
      <c r="G13862" s="55" t="s">
        <v>46232</v>
      </c>
      <c r="H13862" s="55">
        <v>0</v>
      </c>
    </row>
    <row r="13863" spans="1:8" ht="12.5" customHeight="1">
      <c r="A13863" s="55">
        <v>26673</v>
      </c>
      <c r="B13863" s="55">
        <v>9</v>
      </c>
      <c r="C13863" s="55" t="s">
        <v>46233</v>
      </c>
      <c r="D13863" s="55" t="s">
        <v>4649</v>
      </c>
      <c r="E13863" s="55" t="s">
        <v>46234</v>
      </c>
      <c r="F13863" s="55" t="s">
        <v>4651</v>
      </c>
      <c r="G13863" s="55" t="s">
        <v>46235</v>
      </c>
      <c r="H13863" s="55">
        <v>0</v>
      </c>
    </row>
    <row r="13864" spans="1:8" ht="12.5" customHeight="1">
      <c r="A13864" s="55">
        <v>27342</v>
      </c>
      <c r="B13864" s="55">
        <v>9</v>
      </c>
      <c r="C13864" s="55" t="s">
        <v>46236</v>
      </c>
      <c r="D13864" s="55" t="s">
        <v>4649</v>
      </c>
      <c r="E13864" s="55" t="s">
        <v>46237</v>
      </c>
      <c r="F13864" s="55" t="s">
        <v>4651</v>
      </c>
      <c r="G13864" s="55" t="s">
        <v>46238</v>
      </c>
      <c r="H13864" s="55">
        <v>0</v>
      </c>
    </row>
    <row r="13865" spans="1:8" ht="12.5" customHeight="1">
      <c r="A13865" s="55">
        <v>27689</v>
      </c>
      <c r="B13865" s="55">
        <v>9</v>
      </c>
      <c r="C13865" s="55" t="s">
        <v>46239</v>
      </c>
      <c r="D13865" s="55" t="s">
        <v>4649</v>
      </c>
      <c r="E13865" s="55" t="s">
        <v>46240</v>
      </c>
      <c r="F13865" s="55" t="s">
        <v>4651</v>
      </c>
      <c r="G13865" s="55" t="s">
        <v>46241</v>
      </c>
      <c r="H13865" s="55">
        <v>0</v>
      </c>
    </row>
    <row r="13866" spans="1:8" ht="12.5" customHeight="1">
      <c r="A13866" s="55">
        <v>27861</v>
      </c>
      <c r="B13866" s="55">
        <v>9</v>
      </c>
      <c r="C13866" s="55" t="s">
        <v>46242</v>
      </c>
      <c r="D13866" s="55" t="s">
        <v>4649</v>
      </c>
      <c r="E13866" s="55" t="s">
        <v>46243</v>
      </c>
      <c r="F13866" s="55" t="s">
        <v>4651</v>
      </c>
      <c r="G13866" s="55" t="s">
        <v>46244</v>
      </c>
      <c r="H13866" s="55">
        <v>0</v>
      </c>
    </row>
    <row r="13867" spans="1:8" ht="12.5" customHeight="1">
      <c r="A13867" s="55">
        <v>29091</v>
      </c>
      <c r="B13867" s="55">
        <v>9</v>
      </c>
      <c r="C13867" s="55" t="s">
        <v>46245</v>
      </c>
      <c r="D13867" s="55" t="s">
        <v>4649</v>
      </c>
      <c r="E13867" s="55" t="s">
        <v>46246</v>
      </c>
      <c r="F13867" s="55" t="s">
        <v>4651</v>
      </c>
      <c r="G13867" s="55" t="s">
        <v>46247</v>
      </c>
      <c r="H13867" s="55">
        <v>0</v>
      </c>
    </row>
    <row r="13868" spans="1:8" ht="12.5" customHeight="1">
      <c r="A13868" s="55">
        <v>29306</v>
      </c>
      <c r="B13868" s="55">
        <v>9</v>
      </c>
      <c r="C13868" s="55" t="s">
        <v>46248</v>
      </c>
      <c r="D13868" s="55" t="s">
        <v>4649</v>
      </c>
      <c r="E13868" s="55" t="s">
        <v>46249</v>
      </c>
      <c r="F13868" s="55" t="s">
        <v>4651</v>
      </c>
      <c r="G13868" s="55" t="s">
        <v>46250</v>
      </c>
      <c r="H13868" s="55">
        <v>0</v>
      </c>
    </row>
    <row r="13869" spans="1:8" ht="12.5" customHeight="1">
      <c r="A13869" s="55">
        <v>29457</v>
      </c>
      <c r="B13869" s="55">
        <v>9</v>
      </c>
      <c r="C13869" s="55" t="s">
        <v>46251</v>
      </c>
      <c r="D13869" s="55" t="s">
        <v>4649</v>
      </c>
      <c r="E13869" s="55" t="s">
        <v>46252</v>
      </c>
      <c r="F13869" s="55" t="s">
        <v>4651</v>
      </c>
      <c r="G13869" s="55" t="s">
        <v>46253</v>
      </c>
      <c r="H13869" s="55">
        <v>0</v>
      </c>
    </row>
    <row r="13870" spans="1:8" ht="12.5" customHeight="1">
      <c r="A13870" s="55">
        <v>11011</v>
      </c>
      <c r="B13870" s="55">
        <v>9</v>
      </c>
      <c r="C13870" s="55" t="s">
        <v>46254</v>
      </c>
      <c r="D13870" s="55" t="s">
        <v>4649</v>
      </c>
      <c r="E13870" s="55" t="s">
        <v>46255</v>
      </c>
      <c r="F13870" s="55" t="s">
        <v>4651</v>
      </c>
      <c r="G13870" s="55" t="s">
        <v>46256</v>
      </c>
      <c r="H13870" s="55">
        <v>0</v>
      </c>
    </row>
    <row r="13871" spans="1:8" ht="12.5" customHeight="1">
      <c r="A13871" s="55">
        <v>11029</v>
      </c>
      <c r="B13871" s="55">
        <v>9</v>
      </c>
      <c r="C13871" s="55" t="s">
        <v>46257</v>
      </c>
      <c r="D13871" s="55" t="s">
        <v>4649</v>
      </c>
      <c r="E13871" s="55" t="s">
        <v>46258</v>
      </c>
      <c r="F13871" s="55" t="s">
        <v>4651</v>
      </c>
      <c r="G13871" s="55" t="s">
        <v>46259</v>
      </c>
      <c r="H13871" s="55">
        <v>0</v>
      </c>
    </row>
    <row r="13872" spans="1:8" ht="12.5" customHeight="1">
      <c r="A13872" s="55">
        <v>11094</v>
      </c>
      <c r="B13872" s="55">
        <v>9</v>
      </c>
      <c r="C13872" s="55" t="s">
        <v>46260</v>
      </c>
      <c r="D13872" s="55" t="s">
        <v>4649</v>
      </c>
      <c r="E13872" s="55" t="s">
        <v>46261</v>
      </c>
      <c r="F13872" s="55" t="s">
        <v>4651</v>
      </c>
      <c r="G13872" s="55" t="s">
        <v>46262</v>
      </c>
      <c r="H13872" s="55">
        <v>0</v>
      </c>
    </row>
    <row r="13873" spans="1:8" ht="12.5" customHeight="1">
      <c r="A13873" s="55">
        <v>11099</v>
      </c>
      <c r="B13873" s="55">
        <v>9</v>
      </c>
      <c r="C13873" s="55" t="s">
        <v>46263</v>
      </c>
      <c r="D13873" s="55" t="s">
        <v>4649</v>
      </c>
      <c r="E13873" s="55" t="s">
        <v>46264</v>
      </c>
      <c r="F13873" s="55" t="s">
        <v>4651</v>
      </c>
      <c r="G13873" s="55" t="s">
        <v>46265</v>
      </c>
      <c r="H13873" s="55">
        <v>0</v>
      </c>
    </row>
    <row r="13874" spans="1:8" ht="12.5" customHeight="1">
      <c r="A13874" s="55">
        <v>11105</v>
      </c>
      <c r="B13874" s="55">
        <v>9</v>
      </c>
      <c r="C13874" s="55" t="s">
        <v>46266</v>
      </c>
      <c r="D13874" s="55" t="s">
        <v>4649</v>
      </c>
      <c r="E13874" s="55" t="s">
        <v>46267</v>
      </c>
      <c r="F13874" s="55" t="s">
        <v>4651</v>
      </c>
      <c r="G13874" s="55" t="s">
        <v>46268</v>
      </c>
      <c r="H13874" s="55">
        <v>0</v>
      </c>
    </row>
    <row r="13875" spans="1:8" ht="12.5" customHeight="1">
      <c r="A13875" s="55">
        <v>11126</v>
      </c>
      <c r="B13875" s="55">
        <v>9</v>
      </c>
      <c r="C13875" s="55" t="s">
        <v>46269</v>
      </c>
      <c r="D13875" s="55" t="s">
        <v>4649</v>
      </c>
      <c r="E13875" s="55" t="s">
        <v>46270</v>
      </c>
      <c r="F13875" s="55" t="s">
        <v>4651</v>
      </c>
      <c r="G13875" s="55" t="s">
        <v>46271</v>
      </c>
      <c r="H13875" s="55">
        <v>0</v>
      </c>
    </row>
    <row r="13876" spans="1:8" ht="12.5" customHeight="1">
      <c r="A13876" s="55">
        <v>11472</v>
      </c>
      <c r="B13876" s="55">
        <v>9</v>
      </c>
      <c r="C13876" s="55" t="s">
        <v>46272</v>
      </c>
      <c r="D13876" s="55" t="s">
        <v>4649</v>
      </c>
      <c r="E13876" s="55" t="s">
        <v>46273</v>
      </c>
      <c r="F13876" s="55" t="s">
        <v>4651</v>
      </c>
      <c r="G13876" s="55" t="s">
        <v>46274</v>
      </c>
      <c r="H13876" s="55">
        <v>0</v>
      </c>
    </row>
    <row r="13877" spans="1:8" ht="12.5" customHeight="1">
      <c r="A13877" s="55">
        <v>11759</v>
      </c>
      <c r="B13877" s="55">
        <v>9</v>
      </c>
      <c r="C13877" s="55" t="s">
        <v>46275</v>
      </c>
      <c r="D13877" s="55" t="s">
        <v>4649</v>
      </c>
      <c r="E13877" s="55" t="s">
        <v>46276</v>
      </c>
      <c r="F13877" s="55" t="s">
        <v>4651</v>
      </c>
      <c r="G13877" s="55" t="s">
        <v>46277</v>
      </c>
      <c r="H13877" s="55">
        <v>0</v>
      </c>
    </row>
    <row r="13878" spans="1:8" ht="12.5" customHeight="1">
      <c r="A13878" s="55">
        <v>11893</v>
      </c>
      <c r="B13878" s="55">
        <v>9</v>
      </c>
      <c r="C13878" s="55" t="s">
        <v>46278</v>
      </c>
      <c r="D13878" s="55" t="s">
        <v>4649</v>
      </c>
      <c r="E13878" s="55" t="s">
        <v>46279</v>
      </c>
      <c r="F13878" s="55" t="s">
        <v>4651</v>
      </c>
      <c r="G13878" s="55" t="s">
        <v>46280</v>
      </c>
      <c r="H13878" s="55">
        <v>0</v>
      </c>
    </row>
    <row r="13879" spans="1:8" ht="12.5" customHeight="1">
      <c r="A13879" s="55">
        <v>12344</v>
      </c>
      <c r="B13879" s="55">
        <v>9</v>
      </c>
      <c r="C13879" s="55" t="s">
        <v>46281</v>
      </c>
      <c r="D13879" s="55" t="s">
        <v>4649</v>
      </c>
      <c r="E13879" s="55" t="s">
        <v>46282</v>
      </c>
      <c r="F13879" s="55" t="s">
        <v>4651</v>
      </c>
      <c r="G13879" s="55" t="s">
        <v>46283</v>
      </c>
      <c r="H13879" s="55">
        <v>0</v>
      </c>
    </row>
    <row r="13880" spans="1:8" ht="12.5" customHeight="1">
      <c r="A13880" s="55">
        <v>12357</v>
      </c>
      <c r="B13880" s="55">
        <v>9</v>
      </c>
      <c r="C13880" s="55" t="s">
        <v>46284</v>
      </c>
      <c r="D13880" s="55" t="s">
        <v>4649</v>
      </c>
      <c r="E13880" s="55" t="s">
        <v>46285</v>
      </c>
      <c r="F13880" s="55" t="s">
        <v>4651</v>
      </c>
      <c r="G13880" s="55" t="s">
        <v>46286</v>
      </c>
      <c r="H13880" s="55">
        <v>0</v>
      </c>
    </row>
    <row r="13881" spans="1:8" ht="12.5" customHeight="1">
      <c r="A13881" s="55">
        <v>12703</v>
      </c>
      <c r="B13881" s="55">
        <v>9</v>
      </c>
      <c r="C13881" s="55" t="s">
        <v>46287</v>
      </c>
      <c r="D13881" s="55" t="s">
        <v>4649</v>
      </c>
      <c r="E13881" s="55" t="s">
        <v>46288</v>
      </c>
      <c r="F13881" s="55" t="s">
        <v>4651</v>
      </c>
      <c r="G13881" s="55" t="s">
        <v>46289</v>
      </c>
      <c r="H13881" s="55">
        <v>0</v>
      </c>
    </row>
    <row r="13882" spans="1:8" ht="12.5" customHeight="1">
      <c r="A13882" s="55">
        <v>13529</v>
      </c>
      <c r="B13882" s="55">
        <v>9</v>
      </c>
      <c r="C13882" s="55" t="s">
        <v>46290</v>
      </c>
      <c r="D13882" s="55" t="s">
        <v>4649</v>
      </c>
      <c r="E13882" s="55" t="s">
        <v>46291</v>
      </c>
      <c r="F13882" s="55" t="s">
        <v>4651</v>
      </c>
      <c r="G13882" s="55" t="s">
        <v>46292</v>
      </c>
      <c r="H13882" s="55">
        <v>0</v>
      </c>
    </row>
    <row r="13883" spans="1:8" ht="12.5" customHeight="1">
      <c r="A13883" s="55">
        <v>14668</v>
      </c>
      <c r="B13883" s="55">
        <v>9</v>
      </c>
      <c r="C13883" s="55" t="s">
        <v>46293</v>
      </c>
      <c r="D13883" s="55" t="s">
        <v>4649</v>
      </c>
      <c r="E13883" s="55" t="s">
        <v>46294</v>
      </c>
      <c r="F13883" s="55" t="s">
        <v>4651</v>
      </c>
      <c r="G13883" s="55" t="s">
        <v>46295</v>
      </c>
      <c r="H13883" s="55">
        <v>0</v>
      </c>
    </row>
    <row r="13884" spans="1:8" ht="12.5" customHeight="1">
      <c r="A13884" s="55">
        <v>14673</v>
      </c>
      <c r="B13884" s="55">
        <v>9</v>
      </c>
      <c r="C13884" s="55" t="s">
        <v>46296</v>
      </c>
      <c r="D13884" s="55" t="s">
        <v>4649</v>
      </c>
      <c r="E13884" s="55" t="s">
        <v>46297</v>
      </c>
      <c r="F13884" s="55" t="s">
        <v>4651</v>
      </c>
      <c r="G13884" s="55" t="s">
        <v>46298</v>
      </c>
      <c r="H13884" s="55">
        <v>0</v>
      </c>
    </row>
    <row r="13885" spans="1:8" ht="12.5" customHeight="1">
      <c r="A13885" s="55">
        <v>14674</v>
      </c>
      <c r="B13885" s="55">
        <v>9</v>
      </c>
      <c r="C13885" s="55" t="s">
        <v>46299</v>
      </c>
      <c r="D13885" s="55" t="s">
        <v>4649</v>
      </c>
      <c r="E13885" s="55" t="s">
        <v>46300</v>
      </c>
      <c r="F13885" s="55" t="s">
        <v>4651</v>
      </c>
      <c r="G13885" s="55" t="s">
        <v>46301</v>
      </c>
      <c r="H13885" s="55">
        <v>0</v>
      </c>
    </row>
    <row r="13886" spans="1:8" ht="12.5" customHeight="1">
      <c r="A13886" s="55">
        <v>15040</v>
      </c>
      <c r="B13886" s="55">
        <v>9</v>
      </c>
      <c r="C13886" s="55" t="s">
        <v>46302</v>
      </c>
      <c r="D13886" s="55" t="s">
        <v>4649</v>
      </c>
      <c r="E13886" s="55" t="s">
        <v>46303</v>
      </c>
      <c r="F13886" s="55" t="s">
        <v>4651</v>
      </c>
      <c r="G13886" s="55" t="s">
        <v>46304</v>
      </c>
      <c r="H13886" s="55">
        <v>0</v>
      </c>
    </row>
    <row r="13887" spans="1:8" ht="12.5" customHeight="1">
      <c r="A13887" s="55">
        <v>15170</v>
      </c>
      <c r="B13887" s="55">
        <v>9</v>
      </c>
      <c r="C13887" s="55" t="s">
        <v>46305</v>
      </c>
      <c r="D13887" s="55" t="s">
        <v>4649</v>
      </c>
      <c r="E13887" s="55" t="s">
        <v>46306</v>
      </c>
      <c r="F13887" s="55" t="s">
        <v>4651</v>
      </c>
      <c r="G13887" s="55" t="s">
        <v>46307</v>
      </c>
      <c r="H13887" s="55">
        <v>0</v>
      </c>
    </row>
    <row r="13888" spans="1:8" ht="12.5" customHeight="1">
      <c r="A13888" s="55">
        <v>15180</v>
      </c>
      <c r="B13888" s="55">
        <v>9</v>
      </c>
      <c r="C13888" s="55" t="s">
        <v>46308</v>
      </c>
      <c r="D13888" s="55" t="s">
        <v>4649</v>
      </c>
      <c r="E13888" s="55" t="s">
        <v>46309</v>
      </c>
      <c r="F13888" s="55" t="s">
        <v>4651</v>
      </c>
      <c r="G13888" s="55" t="s">
        <v>46310</v>
      </c>
      <c r="H13888" s="55">
        <v>0</v>
      </c>
    </row>
    <row r="13889" spans="1:8" ht="12.5" customHeight="1">
      <c r="A13889" s="55">
        <v>15641</v>
      </c>
      <c r="B13889" s="55">
        <v>9</v>
      </c>
      <c r="C13889" s="55" t="s">
        <v>46311</v>
      </c>
      <c r="D13889" s="55" t="s">
        <v>4649</v>
      </c>
      <c r="E13889" s="55" t="s">
        <v>46312</v>
      </c>
      <c r="F13889" s="55" t="s">
        <v>4651</v>
      </c>
      <c r="G13889" s="55" t="s">
        <v>46313</v>
      </c>
      <c r="H13889" s="55">
        <v>0</v>
      </c>
    </row>
    <row r="13890" spans="1:8" ht="12.5" customHeight="1">
      <c r="A13890" s="55">
        <v>15734</v>
      </c>
      <c r="B13890" s="55">
        <v>9</v>
      </c>
      <c r="C13890" s="55" t="s">
        <v>46314</v>
      </c>
      <c r="D13890" s="55" t="s">
        <v>4649</v>
      </c>
      <c r="E13890" s="55" t="s">
        <v>46315</v>
      </c>
      <c r="F13890" s="55" t="s">
        <v>4651</v>
      </c>
      <c r="G13890" s="55" t="s">
        <v>46316</v>
      </c>
      <c r="H13890" s="55">
        <v>0</v>
      </c>
    </row>
    <row r="13891" spans="1:8" ht="12.5" customHeight="1">
      <c r="A13891" s="55">
        <v>16683</v>
      </c>
      <c r="B13891" s="55">
        <v>9</v>
      </c>
      <c r="C13891" s="55" t="s">
        <v>46317</v>
      </c>
      <c r="D13891" s="55" t="s">
        <v>4649</v>
      </c>
      <c r="E13891" s="55" t="s">
        <v>46318</v>
      </c>
      <c r="F13891" s="55" t="s">
        <v>4651</v>
      </c>
      <c r="G13891" s="55" t="s">
        <v>46319</v>
      </c>
      <c r="H13891" s="55">
        <v>0</v>
      </c>
    </row>
    <row r="13892" spans="1:8" ht="12.5" customHeight="1">
      <c r="A13892" s="55">
        <v>16708</v>
      </c>
      <c r="B13892" s="55">
        <v>9</v>
      </c>
      <c r="C13892" s="55" t="s">
        <v>46320</v>
      </c>
      <c r="D13892" s="55" t="s">
        <v>4649</v>
      </c>
      <c r="E13892" s="55" t="s">
        <v>46321</v>
      </c>
      <c r="F13892" s="55" t="s">
        <v>4651</v>
      </c>
      <c r="G13892" s="55" t="s">
        <v>46322</v>
      </c>
      <c r="H13892" s="55">
        <v>0</v>
      </c>
    </row>
    <row r="13893" spans="1:8" ht="12.5" customHeight="1">
      <c r="A13893" s="55">
        <v>17057</v>
      </c>
      <c r="B13893" s="55">
        <v>9</v>
      </c>
      <c r="C13893" s="55" t="s">
        <v>46323</v>
      </c>
      <c r="D13893" s="55" t="s">
        <v>4649</v>
      </c>
      <c r="E13893" s="55" t="s">
        <v>46324</v>
      </c>
      <c r="F13893" s="55" t="s">
        <v>4651</v>
      </c>
      <c r="G13893" s="55" t="s">
        <v>46325</v>
      </c>
      <c r="H13893" s="55">
        <v>0</v>
      </c>
    </row>
    <row r="13894" spans="1:8" ht="12.5" customHeight="1">
      <c r="A13894" s="55">
        <v>17078</v>
      </c>
      <c r="B13894" s="55">
        <v>9</v>
      </c>
      <c r="C13894" s="55" t="s">
        <v>46326</v>
      </c>
      <c r="D13894" s="55" t="s">
        <v>4649</v>
      </c>
      <c r="E13894" s="55" t="s">
        <v>46327</v>
      </c>
      <c r="F13894" s="55" t="s">
        <v>4651</v>
      </c>
      <c r="G13894" s="55" t="s">
        <v>46328</v>
      </c>
      <c r="H13894" s="55">
        <v>0</v>
      </c>
    </row>
    <row r="13895" spans="1:8" ht="12.5" customHeight="1">
      <c r="A13895" s="55">
        <v>18194</v>
      </c>
      <c r="B13895" s="55">
        <v>9</v>
      </c>
      <c r="C13895" s="55" t="s">
        <v>46329</v>
      </c>
      <c r="D13895" s="55" t="s">
        <v>4649</v>
      </c>
      <c r="E13895" s="55" t="s">
        <v>46330</v>
      </c>
      <c r="F13895" s="55" t="s">
        <v>4651</v>
      </c>
      <c r="G13895" s="55" t="s">
        <v>46331</v>
      </c>
      <c r="H13895" s="55">
        <v>0</v>
      </c>
    </row>
    <row r="13896" spans="1:8" ht="12.5" customHeight="1">
      <c r="A13896" s="55">
        <v>18244</v>
      </c>
      <c r="B13896" s="55">
        <v>9</v>
      </c>
      <c r="C13896" s="55" t="s">
        <v>46332</v>
      </c>
      <c r="D13896" s="55" t="s">
        <v>4649</v>
      </c>
      <c r="E13896" s="55" t="s">
        <v>46333</v>
      </c>
      <c r="F13896" s="55" t="s">
        <v>4651</v>
      </c>
      <c r="G13896" s="55" t="s">
        <v>46334</v>
      </c>
      <c r="H13896" s="55">
        <v>0</v>
      </c>
    </row>
    <row r="13897" spans="1:8" ht="12.5" customHeight="1">
      <c r="A13897" s="55">
        <v>18446</v>
      </c>
      <c r="B13897" s="55">
        <v>9</v>
      </c>
      <c r="C13897" s="55" t="s">
        <v>46335</v>
      </c>
      <c r="D13897" s="55" t="s">
        <v>4649</v>
      </c>
      <c r="E13897" s="55" t="s">
        <v>46336</v>
      </c>
      <c r="F13897" s="55" t="s">
        <v>4651</v>
      </c>
      <c r="G13897" s="55" t="s">
        <v>46337</v>
      </c>
      <c r="H13897" s="55">
        <v>0</v>
      </c>
    </row>
    <row r="13898" spans="1:8" ht="12.5" customHeight="1">
      <c r="A13898" s="55">
        <v>18708</v>
      </c>
      <c r="B13898" s="55">
        <v>9</v>
      </c>
      <c r="C13898" s="55" t="s">
        <v>46338</v>
      </c>
      <c r="D13898" s="55" t="s">
        <v>4649</v>
      </c>
      <c r="E13898" s="55" t="s">
        <v>46339</v>
      </c>
      <c r="F13898" s="55" t="s">
        <v>4651</v>
      </c>
      <c r="G13898" s="55" t="s">
        <v>46340</v>
      </c>
      <c r="H13898" s="55">
        <v>0</v>
      </c>
    </row>
    <row r="13899" spans="1:8" ht="12.5" customHeight="1">
      <c r="A13899" s="55">
        <v>19095</v>
      </c>
      <c r="B13899" s="55">
        <v>9</v>
      </c>
      <c r="C13899" s="55" t="s">
        <v>46341</v>
      </c>
      <c r="D13899" s="55" t="s">
        <v>4649</v>
      </c>
      <c r="E13899" s="55" t="s">
        <v>46342</v>
      </c>
      <c r="F13899" s="55" t="s">
        <v>4651</v>
      </c>
      <c r="G13899" s="55" t="s">
        <v>46343</v>
      </c>
      <c r="H13899" s="55">
        <v>0</v>
      </c>
    </row>
    <row r="13900" spans="1:8" ht="12.5" customHeight="1">
      <c r="A13900" s="55">
        <v>19606</v>
      </c>
      <c r="B13900" s="55">
        <v>9</v>
      </c>
      <c r="C13900" s="55" t="s">
        <v>46344</v>
      </c>
      <c r="D13900" s="55" t="s">
        <v>4649</v>
      </c>
      <c r="E13900" s="55" t="s">
        <v>46345</v>
      </c>
      <c r="F13900" s="55" t="s">
        <v>4651</v>
      </c>
      <c r="G13900" s="55" t="s">
        <v>46346</v>
      </c>
      <c r="H13900" s="55">
        <v>0</v>
      </c>
    </row>
    <row r="13901" spans="1:8" ht="12.5" customHeight="1">
      <c r="A13901" s="55">
        <v>19610</v>
      </c>
      <c r="B13901" s="55">
        <v>9</v>
      </c>
      <c r="C13901" s="55" t="s">
        <v>46347</v>
      </c>
      <c r="D13901" s="55" t="s">
        <v>4649</v>
      </c>
      <c r="E13901" s="55" t="s">
        <v>46348</v>
      </c>
      <c r="F13901" s="55" t="s">
        <v>4651</v>
      </c>
      <c r="G13901" s="55" t="s">
        <v>46349</v>
      </c>
      <c r="H13901" s="55">
        <v>0</v>
      </c>
    </row>
    <row r="13902" spans="1:8" ht="12.5" customHeight="1">
      <c r="A13902" s="55">
        <v>19623</v>
      </c>
      <c r="B13902" s="55">
        <v>9</v>
      </c>
      <c r="C13902" s="55" t="s">
        <v>46350</v>
      </c>
      <c r="D13902" s="55" t="s">
        <v>4649</v>
      </c>
      <c r="E13902" s="55" t="s">
        <v>46351</v>
      </c>
      <c r="F13902" s="55" t="s">
        <v>4651</v>
      </c>
      <c r="G13902" s="55" t="s">
        <v>46352</v>
      </c>
      <c r="H13902" s="55">
        <v>0</v>
      </c>
    </row>
    <row r="13903" spans="1:8" ht="12.5" customHeight="1">
      <c r="A13903" s="55">
        <v>19764</v>
      </c>
      <c r="B13903" s="55">
        <v>9</v>
      </c>
      <c r="C13903" s="55" t="s">
        <v>46353</v>
      </c>
      <c r="D13903" s="55" t="s">
        <v>4649</v>
      </c>
      <c r="E13903" s="55" t="s">
        <v>46354</v>
      </c>
      <c r="F13903" s="55" t="s">
        <v>4651</v>
      </c>
      <c r="G13903" s="55" t="s">
        <v>46355</v>
      </c>
      <c r="H13903" s="55">
        <v>0</v>
      </c>
    </row>
    <row r="13904" spans="1:8" ht="12.5" customHeight="1">
      <c r="A13904" s="55">
        <v>20817</v>
      </c>
      <c r="B13904" s="55">
        <v>9</v>
      </c>
      <c r="C13904" s="55" t="s">
        <v>46356</v>
      </c>
      <c r="D13904" s="55" t="s">
        <v>4649</v>
      </c>
      <c r="E13904" s="55" t="s">
        <v>46357</v>
      </c>
      <c r="F13904" s="55" t="s">
        <v>4651</v>
      </c>
      <c r="G13904" s="55" t="s">
        <v>46358</v>
      </c>
      <c r="H13904" s="55">
        <v>0</v>
      </c>
    </row>
    <row r="13905" spans="1:8" ht="12.5" customHeight="1">
      <c r="A13905" s="55">
        <v>20991</v>
      </c>
      <c r="B13905" s="55">
        <v>9</v>
      </c>
      <c r="C13905" s="55" t="s">
        <v>46359</v>
      </c>
      <c r="D13905" s="55" t="s">
        <v>4649</v>
      </c>
      <c r="E13905" s="55" t="s">
        <v>46360</v>
      </c>
      <c r="F13905" s="55" t="s">
        <v>4651</v>
      </c>
      <c r="G13905" s="55" t="s">
        <v>46361</v>
      </c>
      <c r="H13905" s="55">
        <v>0</v>
      </c>
    </row>
    <row r="13906" spans="1:8" ht="12.5" customHeight="1">
      <c r="A13906" s="55">
        <v>21216</v>
      </c>
      <c r="B13906" s="55">
        <v>9</v>
      </c>
      <c r="C13906" s="55" t="s">
        <v>46362</v>
      </c>
      <c r="D13906" s="55" t="s">
        <v>4649</v>
      </c>
      <c r="E13906" s="55" t="s">
        <v>46363</v>
      </c>
      <c r="F13906" s="55" t="s">
        <v>4651</v>
      </c>
      <c r="G13906" s="55" t="s">
        <v>46364</v>
      </c>
      <c r="H13906" s="55">
        <v>0</v>
      </c>
    </row>
    <row r="13907" spans="1:8" ht="12.5" customHeight="1">
      <c r="A13907" s="55">
        <v>21259</v>
      </c>
      <c r="B13907" s="55">
        <v>9</v>
      </c>
      <c r="C13907" s="55" t="s">
        <v>46365</v>
      </c>
      <c r="D13907" s="55" t="s">
        <v>4649</v>
      </c>
      <c r="E13907" s="55" t="s">
        <v>46366</v>
      </c>
      <c r="F13907" s="55" t="s">
        <v>4651</v>
      </c>
      <c r="G13907" s="55" t="s">
        <v>46367</v>
      </c>
      <c r="H13907" s="55">
        <v>0</v>
      </c>
    </row>
    <row r="13908" spans="1:8" ht="12.5" customHeight="1">
      <c r="A13908" s="55">
        <v>21372</v>
      </c>
      <c r="B13908" s="55">
        <v>9</v>
      </c>
      <c r="C13908" s="55" t="s">
        <v>46368</v>
      </c>
      <c r="D13908" s="55" t="s">
        <v>4649</v>
      </c>
      <c r="E13908" s="55" t="s">
        <v>46369</v>
      </c>
      <c r="F13908" s="55" t="s">
        <v>4651</v>
      </c>
      <c r="G13908" s="55" t="s">
        <v>46370</v>
      </c>
      <c r="H13908" s="55">
        <v>0</v>
      </c>
    </row>
    <row r="13909" spans="1:8" ht="12.5" customHeight="1">
      <c r="A13909" s="55">
        <v>21567</v>
      </c>
      <c r="B13909" s="55">
        <v>9</v>
      </c>
      <c r="C13909" s="55" t="s">
        <v>46371</v>
      </c>
      <c r="D13909" s="55" t="s">
        <v>4649</v>
      </c>
      <c r="E13909" s="55" t="s">
        <v>46372</v>
      </c>
      <c r="F13909" s="55" t="s">
        <v>4651</v>
      </c>
      <c r="G13909" s="55" t="s">
        <v>46373</v>
      </c>
      <c r="H13909" s="55">
        <v>0</v>
      </c>
    </row>
    <row r="13910" spans="1:8" ht="12.5" customHeight="1">
      <c r="A13910" s="55">
        <v>21879</v>
      </c>
      <c r="B13910" s="55">
        <v>9</v>
      </c>
      <c r="C13910" s="55" t="s">
        <v>46374</v>
      </c>
      <c r="D13910" s="55" t="s">
        <v>4649</v>
      </c>
      <c r="E13910" s="55" t="s">
        <v>46375</v>
      </c>
      <c r="F13910" s="55" t="s">
        <v>4651</v>
      </c>
      <c r="G13910" s="55" t="s">
        <v>46376</v>
      </c>
      <c r="H13910" s="55">
        <v>0</v>
      </c>
    </row>
    <row r="13911" spans="1:8" ht="12.5" customHeight="1">
      <c r="A13911" s="55">
        <v>21892</v>
      </c>
      <c r="B13911" s="55">
        <v>9</v>
      </c>
      <c r="C13911" s="55" t="s">
        <v>46377</v>
      </c>
      <c r="D13911" s="55" t="s">
        <v>4649</v>
      </c>
      <c r="E13911" s="55" t="s">
        <v>46378</v>
      </c>
      <c r="F13911" s="55" t="s">
        <v>4651</v>
      </c>
      <c r="G13911" s="55" t="s">
        <v>46379</v>
      </c>
      <c r="H13911" s="55">
        <v>0</v>
      </c>
    </row>
    <row r="13912" spans="1:8" ht="12.5" customHeight="1">
      <c r="A13912" s="55">
        <v>23098</v>
      </c>
      <c r="B13912" s="55">
        <v>9</v>
      </c>
      <c r="C13912" s="55" t="s">
        <v>46380</v>
      </c>
      <c r="D13912" s="55" t="s">
        <v>4649</v>
      </c>
      <c r="E13912" s="55" t="s">
        <v>46381</v>
      </c>
      <c r="F13912" s="55" t="s">
        <v>4651</v>
      </c>
      <c r="G13912" s="55" t="s">
        <v>46382</v>
      </c>
      <c r="H13912" s="55">
        <v>0</v>
      </c>
    </row>
    <row r="13913" spans="1:8" ht="12.5" customHeight="1">
      <c r="A13913" s="55">
        <v>23107</v>
      </c>
      <c r="B13913" s="55">
        <v>9</v>
      </c>
      <c r="C13913" s="55" t="s">
        <v>46383</v>
      </c>
      <c r="D13913" s="55" t="s">
        <v>4649</v>
      </c>
      <c r="E13913" s="55" t="s">
        <v>46384</v>
      </c>
      <c r="F13913" s="55" t="s">
        <v>4651</v>
      </c>
      <c r="G13913" s="55" t="s">
        <v>46385</v>
      </c>
      <c r="H13913" s="55">
        <v>0</v>
      </c>
    </row>
    <row r="13914" spans="1:8" ht="12.5" customHeight="1">
      <c r="A13914" s="55">
        <v>24240</v>
      </c>
      <c r="B13914" s="55">
        <v>9</v>
      </c>
      <c r="C13914" s="55" t="s">
        <v>46386</v>
      </c>
      <c r="D13914" s="55" t="s">
        <v>4649</v>
      </c>
      <c r="E13914" s="55" t="s">
        <v>46387</v>
      </c>
      <c r="F13914" s="55" t="s">
        <v>4651</v>
      </c>
      <c r="G13914" s="55" t="s">
        <v>46388</v>
      </c>
      <c r="H13914" s="55">
        <v>0</v>
      </c>
    </row>
    <row r="13915" spans="1:8" ht="12.5" customHeight="1">
      <c r="A13915" s="55">
        <v>24268</v>
      </c>
      <c r="B13915" s="55">
        <v>9</v>
      </c>
      <c r="C13915" s="55" t="s">
        <v>46389</v>
      </c>
      <c r="D13915" s="55" t="s">
        <v>4649</v>
      </c>
      <c r="E13915" s="55" t="s">
        <v>46390</v>
      </c>
      <c r="F13915" s="55" t="s">
        <v>4651</v>
      </c>
      <c r="G13915" s="55" t="s">
        <v>46391</v>
      </c>
      <c r="H13915" s="55">
        <v>0</v>
      </c>
    </row>
    <row r="13916" spans="1:8" ht="12.5" customHeight="1">
      <c r="A13916" s="55">
        <v>24472</v>
      </c>
      <c r="B13916" s="55">
        <v>9</v>
      </c>
      <c r="C13916" s="55" t="s">
        <v>46392</v>
      </c>
      <c r="D13916" s="55" t="s">
        <v>4649</v>
      </c>
      <c r="E13916" s="55" t="s">
        <v>46393</v>
      </c>
      <c r="F13916" s="55" t="s">
        <v>4651</v>
      </c>
      <c r="G13916" s="55" t="s">
        <v>46394</v>
      </c>
      <c r="H13916" s="55">
        <v>0</v>
      </c>
    </row>
    <row r="13917" spans="1:8" ht="12.5" customHeight="1">
      <c r="A13917" s="55">
        <v>24586</v>
      </c>
      <c r="B13917" s="55">
        <v>9</v>
      </c>
      <c r="C13917" s="55" t="s">
        <v>46395</v>
      </c>
      <c r="D13917" s="55" t="s">
        <v>4649</v>
      </c>
      <c r="E13917" s="55" t="s">
        <v>46396</v>
      </c>
      <c r="F13917" s="55" t="s">
        <v>4651</v>
      </c>
      <c r="G13917" s="55" t="s">
        <v>46397</v>
      </c>
      <c r="H13917" s="55">
        <v>0</v>
      </c>
    </row>
    <row r="13918" spans="1:8" ht="12.5" customHeight="1">
      <c r="A13918" s="55">
        <v>24610</v>
      </c>
      <c r="B13918" s="55">
        <v>9</v>
      </c>
      <c r="C13918" s="55" t="s">
        <v>46398</v>
      </c>
      <c r="D13918" s="55" t="s">
        <v>4649</v>
      </c>
      <c r="E13918" s="55" t="s">
        <v>46399</v>
      </c>
      <c r="F13918" s="55" t="s">
        <v>4651</v>
      </c>
      <c r="G13918" s="55" t="s">
        <v>46400</v>
      </c>
      <c r="H13918" s="55">
        <v>0</v>
      </c>
    </row>
    <row r="13919" spans="1:8" ht="12.5" customHeight="1">
      <c r="A13919" s="55">
        <v>25558</v>
      </c>
      <c r="B13919" s="55">
        <v>9</v>
      </c>
      <c r="C13919" s="55" t="s">
        <v>46401</v>
      </c>
      <c r="D13919" s="55" t="s">
        <v>4649</v>
      </c>
      <c r="E13919" s="55" t="s">
        <v>46402</v>
      </c>
      <c r="F13919" s="55" t="s">
        <v>4651</v>
      </c>
      <c r="G13919" s="55" t="s">
        <v>46403</v>
      </c>
      <c r="H13919" s="55">
        <v>0</v>
      </c>
    </row>
    <row r="13920" spans="1:8" ht="12.5" customHeight="1">
      <c r="A13920" s="55">
        <v>25715</v>
      </c>
      <c r="B13920" s="55">
        <v>9</v>
      </c>
      <c r="C13920" s="55" t="s">
        <v>46404</v>
      </c>
      <c r="D13920" s="55" t="s">
        <v>4649</v>
      </c>
      <c r="E13920" s="55" t="s">
        <v>46405</v>
      </c>
      <c r="F13920" s="55" t="s">
        <v>4651</v>
      </c>
      <c r="G13920" s="55" t="s">
        <v>46406</v>
      </c>
      <c r="H13920" s="55">
        <v>0</v>
      </c>
    </row>
    <row r="13921" spans="1:8" ht="12.5" customHeight="1">
      <c r="A13921" s="55">
        <v>25809</v>
      </c>
      <c r="B13921" s="55">
        <v>9</v>
      </c>
      <c r="C13921" s="55" t="s">
        <v>46407</v>
      </c>
      <c r="D13921" s="55" t="s">
        <v>4649</v>
      </c>
      <c r="E13921" s="55" t="s">
        <v>46408</v>
      </c>
      <c r="F13921" s="55" t="s">
        <v>4651</v>
      </c>
      <c r="G13921" s="55" t="s">
        <v>46409</v>
      </c>
      <c r="H13921" s="55">
        <v>0</v>
      </c>
    </row>
    <row r="13922" spans="1:8" ht="12.5" customHeight="1">
      <c r="A13922" s="55">
        <v>25821</v>
      </c>
      <c r="B13922" s="55">
        <v>9</v>
      </c>
      <c r="C13922" s="55" t="s">
        <v>46410</v>
      </c>
      <c r="D13922" s="55" t="s">
        <v>4649</v>
      </c>
      <c r="E13922" s="55" t="s">
        <v>46411</v>
      </c>
      <c r="F13922" s="55" t="s">
        <v>4651</v>
      </c>
      <c r="G13922" s="55" t="s">
        <v>46412</v>
      </c>
      <c r="H13922" s="55">
        <v>0</v>
      </c>
    </row>
    <row r="13923" spans="1:8" ht="12.5" customHeight="1">
      <c r="A13923" s="55">
        <v>26154</v>
      </c>
      <c r="B13923" s="55">
        <v>9</v>
      </c>
      <c r="C13923" s="55" t="s">
        <v>46413</v>
      </c>
      <c r="D13923" s="55" t="s">
        <v>4649</v>
      </c>
      <c r="E13923" s="55" t="s">
        <v>46414</v>
      </c>
      <c r="F13923" s="55" t="s">
        <v>4651</v>
      </c>
      <c r="G13923" s="55" t="s">
        <v>46415</v>
      </c>
      <c r="H13923" s="55">
        <v>0</v>
      </c>
    </row>
    <row r="13924" spans="1:8" ht="12.5" customHeight="1">
      <c r="A13924" s="55">
        <v>26439</v>
      </c>
      <c r="B13924" s="55">
        <v>9</v>
      </c>
      <c r="C13924" s="55" t="s">
        <v>46416</v>
      </c>
      <c r="D13924" s="55" t="s">
        <v>4649</v>
      </c>
      <c r="E13924" s="55" t="s">
        <v>46417</v>
      </c>
      <c r="F13924" s="55" t="s">
        <v>4651</v>
      </c>
      <c r="G13924" s="55" t="s">
        <v>46418</v>
      </c>
      <c r="H13924" s="55">
        <v>0</v>
      </c>
    </row>
    <row r="13925" spans="1:8" ht="12.5" customHeight="1">
      <c r="A13925" s="55">
        <v>26560</v>
      </c>
      <c r="B13925" s="55">
        <v>9</v>
      </c>
      <c r="C13925" s="55" t="s">
        <v>46419</v>
      </c>
      <c r="D13925" s="55" t="s">
        <v>4649</v>
      </c>
      <c r="E13925" s="55" t="s">
        <v>46420</v>
      </c>
      <c r="F13925" s="55" t="s">
        <v>4651</v>
      </c>
      <c r="G13925" s="55" t="s">
        <v>46421</v>
      </c>
      <c r="H13925" s="55">
        <v>0</v>
      </c>
    </row>
    <row r="13926" spans="1:8" ht="12.5" customHeight="1">
      <c r="A13926" s="55">
        <v>26565</v>
      </c>
      <c r="B13926" s="55">
        <v>9</v>
      </c>
      <c r="C13926" s="55" t="s">
        <v>46422</v>
      </c>
      <c r="D13926" s="55" t="s">
        <v>4649</v>
      </c>
      <c r="E13926" s="55" t="s">
        <v>46423</v>
      </c>
      <c r="F13926" s="55" t="s">
        <v>4651</v>
      </c>
      <c r="G13926" s="55" t="s">
        <v>46424</v>
      </c>
      <c r="H13926" s="55">
        <v>0</v>
      </c>
    </row>
    <row r="13927" spans="1:8" ht="12.5" customHeight="1">
      <c r="A13927" s="55">
        <v>26588</v>
      </c>
      <c r="B13927" s="55">
        <v>9</v>
      </c>
      <c r="C13927" s="55" t="s">
        <v>46425</v>
      </c>
      <c r="D13927" s="55" t="s">
        <v>4649</v>
      </c>
      <c r="E13927" s="55" t="s">
        <v>46426</v>
      </c>
      <c r="F13927" s="55" t="s">
        <v>4651</v>
      </c>
      <c r="G13927" s="55" t="s">
        <v>46427</v>
      </c>
      <c r="H13927" s="55">
        <v>0</v>
      </c>
    </row>
    <row r="13928" spans="1:8" ht="12.5" customHeight="1">
      <c r="A13928" s="55">
        <v>27595</v>
      </c>
      <c r="B13928" s="55">
        <v>9</v>
      </c>
      <c r="C13928" s="55" t="s">
        <v>46428</v>
      </c>
      <c r="D13928" s="55" t="s">
        <v>4649</v>
      </c>
      <c r="E13928" s="55" t="s">
        <v>46429</v>
      </c>
      <c r="F13928" s="55" t="s">
        <v>4651</v>
      </c>
      <c r="G13928" s="55" t="s">
        <v>46430</v>
      </c>
      <c r="H13928" s="55">
        <v>0</v>
      </c>
    </row>
    <row r="13929" spans="1:8" ht="12.5" customHeight="1">
      <c r="A13929" s="55">
        <v>27870</v>
      </c>
      <c r="B13929" s="55">
        <v>9</v>
      </c>
      <c r="C13929" s="55" t="s">
        <v>46431</v>
      </c>
      <c r="D13929" s="55" t="s">
        <v>4649</v>
      </c>
      <c r="E13929" s="55" t="s">
        <v>46432</v>
      </c>
      <c r="F13929" s="55" t="s">
        <v>4651</v>
      </c>
      <c r="G13929" s="55" t="s">
        <v>46433</v>
      </c>
      <c r="H13929" s="55">
        <v>0</v>
      </c>
    </row>
    <row r="13930" spans="1:8" ht="12.5" customHeight="1">
      <c r="A13930" s="55">
        <v>28321</v>
      </c>
      <c r="B13930" s="55">
        <v>9</v>
      </c>
      <c r="C13930" s="55" t="s">
        <v>46434</v>
      </c>
      <c r="D13930" s="55" t="s">
        <v>4649</v>
      </c>
      <c r="E13930" s="55" t="s">
        <v>46435</v>
      </c>
      <c r="F13930" s="55" t="s">
        <v>4651</v>
      </c>
      <c r="G13930" s="55" t="s">
        <v>46436</v>
      </c>
      <c r="H13930" s="55">
        <v>0</v>
      </c>
    </row>
    <row r="13931" spans="1:8" ht="12.5" customHeight="1">
      <c r="A13931" s="55">
        <v>28714</v>
      </c>
      <c r="B13931" s="55">
        <v>9</v>
      </c>
      <c r="C13931" s="55" t="s">
        <v>46437</v>
      </c>
      <c r="D13931" s="55" t="s">
        <v>4649</v>
      </c>
      <c r="E13931" s="55" t="s">
        <v>46438</v>
      </c>
      <c r="F13931" s="55" t="s">
        <v>4651</v>
      </c>
      <c r="G13931" s="55" t="s">
        <v>46439</v>
      </c>
      <c r="H13931" s="55">
        <v>0</v>
      </c>
    </row>
    <row r="13932" spans="1:8" ht="12.5" customHeight="1">
      <c r="A13932" s="55">
        <v>28923</v>
      </c>
      <c r="B13932" s="55">
        <v>9</v>
      </c>
      <c r="C13932" s="55" t="s">
        <v>46440</v>
      </c>
      <c r="D13932" s="55" t="s">
        <v>4649</v>
      </c>
      <c r="E13932" s="55" t="s">
        <v>46441</v>
      </c>
      <c r="F13932" s="55" t="s">
        <v>4651</v>
      </c>
      <c r="G13932" s="55" t="s">
        <v>46442</v>
      </c>
      <c r="H13932" s="55">
        <v>0</v>
      </c>
    </row>
    <row r="13933" spans="1:8" ht="12.5" customHeight="1">
      <c r="A13933" s="55">
        <v>28927</v>
      </c>
      <c r="B13933" s="55">
        <v>9</v>
      </c>
      <c r="C13933" s="55" t="s">
        <v>46443</v>
      </c>
      <c r="D13933" s="55" t="s">
        <v>4649</v>
      </c>
      <c r="E13933" s="55" t="s">
        <v>46444</v>
      </c>
      <c r="F13933" s="55" t="s">
        <v>4651</v>
      </c>
      <c r="G13933" s="55" t="s">
        <v>46445</v>
      </c>
      <c r="H13933" s="55">
        <v>0</v>
      </c>
    </row>
    <row r="13934" spans="1:8" ht="12.5" customHeight="1">
      <c r="A13934" s="55">
        <v>29082</v>
      </c>
      <c r="B13934" s="55">
        <v>9</v>
      </c>
      <c r="C13934" s="55" t="s">
        <v>46446</v>
      </c>
      <c r="D13934" s="55" t="s">
        <v>4649</v>
      </c>
      <c r="E13934" s="55" t="s">
        <v>46447</v>
      </c>
      <c r="F13934" s="55" t="s">
        <v>4651</v>
      </c>
      <c r="G13934" s="55" t="s">
        <v>46448</v>
      </c>
      <c r="H13934" s="55">
        <v>0</v>
      </c>
    </row>
    <row r="13935" spans="1:8" ht="12.5" customHeight="1">
      <c r="A13935" s="55">
        <v>29103</v>
      </c>
      <c r="B13935" s="55">
        <v>9</v>
      </c>
      <c r="C13935" s="55" t="s">
        <v>46449</v>
      </c>
      <c r="D13935" s="55" t="s">
        <v>4649</v>
      </c>
      <c r="E13935" s="55" t="s">
        <v>46450</v>
      </c>
      <c r="F13935" s="55" t="s">
        <v>4651</v>
      </c>
      <c r="G13935" s="55" t="s">
        <v>46451</v>
      </c>
      <c r="H13935" s="55">
        <v>0</v>
      </c>
    </row>
    <row r="13936" spans="1:8" ht="12.5" customHeight="1">
      <c r="A13936" s="55">
        <v>29195</v>
      </c>
      <c r="B13936" s="55">
        <v>9</v>
      </c>
      <c r="C13936" s="55" t="s">
        <v>46452</v>
      </c>
      <c r="D13936" s="55" t="s">
        <v>4649</v>
      </c>
      <c r="E13936" s="55" t="s">
        <v>46453</v>
      </c>
      <c r="F13936" s="55" t="s">
        <v>4651</v>
      </c>
      <c r="G13936" s="55" t="s">
        <v>46454</v>
      </c>
      <c r="H13936" s="55">
        <v>0</v>
      </c>
    </row>
    <row r="13937" spans="1:8" ht="12.5" customHeight="1">
      <c r="A13937" s="55">
        <v>29307</v>
      </c>
      <c r="B13937" s="55">
        <v>9</v>
      </c>
      <c r="C13937" s="55" t="s">
        <v>46455</v>
      </c>
      <c r="D13937" s="55" t="s">
        <v>4649</v>
      </c>
      <c r="E13937" s="55" t="s">
        <v>46456</v>
      </c>
      <c r="F13937" s="55" t="s">
        <v>4651</v>
      </c>
      <c r="G13937" s="55" t="s">
        <v>46457</v>
      </c>
      <c r="H13937" s="55">
        <v>0</v>
      </c>
    </row>
    <row r="13938" spans="1:8" ht="12.5" customHeight="1">
      <c r="A13938" s="55">
        <v>11048</v>
      </c>
      <c r="B13938" s="55">
        <v>9</v>
      </c>
      <c r="C13938" s="55" t="s">
        <v>46458</v>
      </c>
      <c r="D13938" s="55" t="s">
        <v>4649</v>
      </c>
      <c r="E13938" s="55" t="s">
        <v>46459</v>
      </c>
      <c r="F13938" s="55" t="s">
        <v>4651</v>
      </c>
      <c r="G13938" s="55" t="s">
        <v>46460</v>
      </c>
      <c r="H13938" s="55">
        <v>0</v>
      </c>
    </row>
    <row r="13939" spans="1:8" ht="12.5" customHeight="1">
      <c r="A13939" s="55">
        <v>11069</v>
      </c>
      <c r="B13939" s="55">
        <v>9</v>
      </c>
      <c r="C13939" s="55" t="s">
        <v>46461</v>
      </c>
      <c r="D13939" s="55" t="s">
        <v>4649</v>
      </c>
      <c r="E13939" s="55" t="s">
        <v>46462</v>
      </c>
      <c r="F13939" s="55" t="s">
        <v>4651</v>
      </c>
      <c r="G13939" s="55" t="s">
        <v>46463</v>
      </c>
      <c r="H13939" s="55">
        <v>0</v>
      </c>
    </row>
    <row r="13940" spans="1:8" ht="12.5" customHeight="1">
      <c r="A13940" s="55">
        <v>11070</v>
      </c>
      <c r="B13940" s="55">
        <v>9</v>
      </c>
      <c r="C13940" s="55" t="s">
        <v>46464</v>
      </c>
      <c r="D13940" s="55" t="s">
        <v>4649</v>
      </c>
      <c r="E13940" s="55" t="s">
        <v>46465</v>
      </c>
      <c r="F13940" s="55" t="s">
        <v>4651</v>
      </c>
      <c r="G13940" s="55" t="s">
        <v>46466</v>
      </c>
      <c r="H13940" s="55">
        <v>0</v>
      </c>
    </row>
    <row r="13941" spans="1:8" ht="12.5" customHeight="1">
      <c r="A13941" s="55">
        <v>11455</v>
      </c>
      <c r="B13941" s="55">
        <v>9</v>
      </c>
      <c r="C13941" s="55" t="s">
        <v>46467</v>
      </c>
      <c r="D13941" s="55" t="s">
        <v>4649</v>
      </c>
      <c r="E13941" s="55" t="s">
        <v>46468</v>
      </c>
      <c r="F13941" s="55" t="s">
        <v>4651</v>
      </c>
      <c r="G13941" s="55" t="s">
        <v>46469</v>
      </c>
      <c r="H13941" s="55">
        <v>0</v>
      </c>
    </row>
    <row r="13942" spans="1:8" ht="12.5" customHeight="1">
      <c r="A13942" s="55">
        <v>11460</v>
      </c>
      <c r="B13942" s="55">
        <v>9</v>
      </c>
      <c r="C13942" s="55" t="s">
        <v>46470</v>
      </c>
      <c r="D13942" s="55" t="s">
        <v>4649</v>
      </c>
      <c r="E13942" s="55" t="s">
        <v>46471</v>
      </c>
      <c r="F13942" s="55" t="s">
        <v>4651</v>
      </c>
      <c r="G13942" s="55" t="s">
        <v>46472</v>
      </c>
      <c r="H13942" s="55">
        <v>0</v>
      </c>
    </row>
    <row r="13943" spans="1:8" ht="12.5" customHeight="1">
      <c r="A13943" s="55">
        <v>11903</v>
      </c>
      <c r="B13943" s="55">
        <v>9</v>
      </c>
      <c r="C13943" s="55" t="s">
        <v>46473</v>
      </c>
      <c r="D13943" s="55" t="s">
        <v>4649</v>
      </c>
      <c r="E13943" s="55" t="s">
        <v>46474</v>
      </c>
      <c r="F13943" s="55" t="s">
        <v>4651</v>
      </c>
      <c r="G13943" s="55" t="s">
        <v>46475</v>
      </c>
      <c r="H13943" s="55">
        <v>0</v>
      </c>
    </row>
    <row r="13944" spans="1:8" ht="12.5" customHeight="1">
      <c r="A13944" s="55">
        <v>12348</v>
      </c>
      <c r="B13944" s="55">
        <v>9</v>
      </c>
      <c r="C13944" s="55" t="s">
        <v>46476</v>
      </c>
      <c r="D13944" s="55" t="s">
        <v>4649</v>
      </c>
      <c r="E13944" s="55" t="s">
        <v>46477</v>
      </c>
      <c r="F13944" s="55" t="s">
        <v>4651</v>
      </c>
      <c r="G13944" s="55" t="s">
        <v>46478</v>
      </c>
      <c r="H13944" s="55">
        <v>0</v>
      </c>
    </row>
    <row r="13945" spans="1:8" ht="12.5" customHeight="1">
      <c r="A13945" s="55">
        <v>13967</v>
      </c>
      <c r="B13945" s="55">
        <v>9</v>
      </c>
      <c r="C13945" s="55" t="s">
        <v>46479</v>
      </c>
      <c r="D13945" s="55" t="s">
        <v>4649</v>
      </c>
      <c r="E13945" s="55" t="s">
        <v>46480</v>
      </c>
      <c r="F13945" s="55" t="s">
        <v>4651</v>
      </c>
      <c r="G13945" s="55" t="s">
        <v>46481</v>
      </c>
      <c r="H13945" s="55">
        <v>0</v>
      </c>
    </row>
    <row r="13946" spans="1:8" ht="12.5" customHeight="1">
      <c r="A13946" s="55">
        <v>14056</v>
      </c>
      <c r="B13946" s="55">
        <v>9</v>
      </c>
      <c r="C13946" s="55" t="s">
        <v>46482</v>
      </c>
      <c r="D13946" s="55" t="s">
        <v>4649</v>
      </c>
      <c r="E13946" s="55" t="s">
        <v>46483</v>
      </c>
      <c r="F13946" s="55" t="s">
        <v>4651</v>
      </c>
      <c r="G13946" s="55" t="s">
        <v>46484</v>
      </c>
      <c r="H13946" s="55">
        <v>0</v>
      </c>
    </row>
    <row r="13947" spans="1:8" ht="12.5" customHeight="1">
      <c r="A13947" s="55">
        <v>14060</v>
      </c>
      <c r="B13947" s="55">
        <v>9</v>
      </c>
      <c r="C13947" s="55" t="s">
        <v>46485</v>
      </c>
      <c r="D13947" s="55" t="s">
        <v>4649</v>
      </c>
      <c r="E13947" s="55" t="s">
        <v>46486</v>
      </c>
      <c r="F13947" s="55" t="s">
        <v>4651</v>
      </c>
      <c r="G13947" s="55" t="s">
        <v>46487</v>
      </c>
      <c r="H13947" s="55">
        <v>0</v>
      </c>
    </row>
    <row r="13948" spans="1:8" ht="12.5" customHeight="1">
      <c r="A13948" s="55">
        <v>14126</v>
      </c>
      <c r="B13948" s="55">
        <v>9</v>
      </c>
      <c r="C13948" s="55" t="s">
        <v>46488</v>
      </c>
      <c r="D13948" s="55" t="s">
        <v>4649</v>
      </c>
      <c r="E13948" s="55" t="s">
        <v>46489</v>
      </c>
      <c r="F13948" s="55" t="s">
        <v>4651</v>
      </c>
      <c r="G13948" s="55" t="s">
        <v>46490</v>
      </c>
      <c r="H13948" s="55">
        <v>0</v>
      </c>
    </row>
    <row r="13949" spans="1:8" ht="12.5" customHeight="1">
      <c r="A13949" s="55">
        <v>15135</v>
      </c>
      <c r="B13949" s="55">
        <v>9</v>
      </c>
      <c r="C13949" s="55" t="s">
        <v>46491</v>
      </c>
      <c r="D13949" s="55" t="s">
        <v>4649</v>
      </c>
      <c r="E13949" s="55" t="s">
        <v>46492</v>
      </c>
      <c r="F13949" s="55" t="s">
        <v>4651</v>
      </c>
      <c r="G13949" s="55" t="s">
        <v>46493</v>
      </c>
      <c r="H13949" s="55">
        <v>0</v>
      </c>
    </row>
    <row r="13950" spans="1:8" ht="12.5" customHeight="1">
      <c r="A13950" s="55">
        <v>15169</v>
      </c>
      <c r="B13950" s="55">
        <v>9</v>
      </c>
      <c r="C13950" s="55" t="s">
        <v>46494</v>
      </c>
      <c r="D13950" s="55" t="s">
        <v>4649</v>
      </c>
      <c r="E13950" s="55" t="s">
        <v>46495</v>
      </c>
      <c r="F13950" s="55" t="s">
        <v>4651</v>
      </c>
      <c r="G13950" s="55" t="s">
        <v>46496</v>
      </c>
      <c r="H13950" s="55">
        <v>0</v>
      </c>
    </row>
    <row r="13951" spans="1:8" ht="12.5" customHeight="1">
      <c r="A13951" s="55">
        <v>15208</v>
      </c>
      <c r="B13951" s="55">
        <v>9</v>
      </c>
      <c r="C13951" s="55" t="s">
        <v>46497</v>
      </c>
      <c r="D13951" s="55" t="s">
        <v>4649</v>
      </c>
      <c r="E13951" s="55" t="s">
        <v>46498</v>
      </c>
      <c r="F13951" s="55" t="s">
        <v>4651</v>
      </c>
      <c r="G13951" s="55" t="s">
        <v>46499</v>
      </c>
      <c r="H13951" s="55">
        <v>0</v>
      </c>
    </row>
    <row r="13952" spans="1:8" ht="12.5" customHeight="1">
      <c r="A13952" s="55">
        <v>15213</v>
      </c>
      <c r="B13952" s="55">
        <v>9</v>
      </c>
      <c r="C13952" s="55" t="s">
        <v>46500</v>
      </c>
      <c r="D13952" s="55" t="s">
        <v>4649</v>
      </c>
      <c r="E13952" s="55" t="s">
        <v>46501</v>
      </c>
      <c r="F13952" s="55" t="s">
        <v>4651</v>
      </c>
      <c r="G13952" s="55" t="s">
        <v>46502</v>
      </c>
      <c r="H13952" s="55">
        <v>0</v>
      </c>
    </row>
    <row r="13953" spans="1:8" ht="12.5" customHeight="1">
      <c r="A13953" s="55">
        <v>15214</v>
      </c>
      <c r="B13953" s="55">
        <v>9</v>
      </c>
      <c r="C13953" s="55" t="s">
        <v>46503</v>
      </c>
      <c r="D13953" s="55" t="s">
        <v>4649</v>
      </c>
      <c r="E13953" s="55" t="s">
        <v>46504</v>
      </c>
      <c r="F13953" s="55" t="s">
        <v>4651</v>
      </c>
      <c r="G13953" s="55" t="s">
        <v>46505</v>
      </c>
      <c r="H13953" s="55">
        <v>0</v>
      </c>
    </row>
    <row r="13954" spans="1:8" ht="12.5" customHeight="1">
      <c r="A13954" s="55">
        <v>15729</v>
      </c>
      <c r="B13954" s="55">
        <v>9</v>
      </c>
      <c r="C13954" s="55" t="s">
        <v>46506</v>
      </c>
      <c r="D13954" s="55" t="s">
        <v>4649</v>
      </c>
      <c r="E13954" s="55" t="s">
        <v>46507</v>
      </c>
      <c r="F13954" s="55" t="s">
        <v>4651</v>
      </c>
      <c r="G13954" s="55" t="s">
        <v>46508</v>
      </c>
      <c r="H13954" s="55">
        <v>0</v>
      </c>
    </row>
    <row r="13955" spans="1:8" ht="12.5" customHeight="1">
      <c r="A13955" s="55">
        <v>16016</v>
      </c>
      <c r="B13955" s="55">
        <v>9</v>
      </c>
      <c r="C13955" s="55" t="s">
        <v>46509</v>
      </c>
      <c r="D13955" s="55" t="s">
        <v>4649</v>
      </c>
      <c r="E13955" s="55" t="s">
        <v>46510</v>
      </c>
      <c r="F13955" s="55" t="s">
        <v>4651</v>
      </c>
      <c r="G13955" s="55" t="s">
        <v>46511</v>
      </c>
      <c r="H13955" s="55">
        <v>0</v>
      </c>
    </row>
    <row r="13956" spans="1:8" ht="12.5" customHeight="1">
      <c r="A13956" s="55">
        <v>16346</v>
      </c>
      <c r="B13956" s="55">
        <v>9</v>
      </c>
      <c r="C13956" s="55" t="s">
        <v>46512</v>
      </c>
      <c r="D13956" s="55" t="s">
        <v>4649</v>
      </c>
      <c r="E13956" s="55" t="s">
        <v>46513</v>
      </c>
      <c r="F13956" s="55" t="s">
        <v>4651</v>
      </c>
      <c r="G13956" s="55" t="s">
        <v>46514</v>
      </c>
      <c r="H13956" s="55">
        <v>0</v>
      </c>
    </row>
    <row r="13957" spans="1:8" ht="12.5" customHeight="1">
      <c r="A13957" s="55">
        <v>16349</v>
      </c>
      <c r="B13957" s="55">
        <v>9</v>
      </c>
      <c r="C13957" s="55" t="s">
        <v>46515</v>
      </c>
      <c r="D13957" s="55" t="s">
        <v>4649</v>
      </c>
      <c r="E13957" s="55" t="s">
        <v>46516</v>
      </c>
      <c r="F13957" s="55" t="s">
        <v>4651</v>
      </c>
      <c r="G13957" s="55" t="s">
        <v>46517</v>
      </c>
      <c r="H13957" s="55">
        <v>0</v>
      </c>
    </row>
    <row r="13958" spans="1:8" ht="12.5" customHeight="1">
      <c r="A13958" s="55">
        <v>16661</v>
      </c>
      <c r="B13958" s="55">
        <v>9</v>
      </c>
      <c r="C13958" s="55" t="s">
        <v>46518</v>
      </c>
      <c r="D13958" s="55" t="s">
        <v>4649</v>
      </c>
      <c r="E13958" s="55" t="s">
        <v>46519</v>
      </c>
      <c r="F13958" s="55" t="s">
        <v>4651</v>
      </c>
      <c r="G13958" s="55" t="s">
        <v>46520</v>
      </c>
      <c r="H13958" s="55">
        <v>0</v>
      </c>
    </row>
    <row r="13959" spans="1:8" ht="12.5" customHeight="1">
      <c r="A13959" s="55">
        <v>16745</v>
      </c>
      <c r="B13959" s="55">
        <v>9</v>
      </c>
      <c r="C13959" s="55" t="s">
        <v>46521</v>
      </c>
      <c r="D13959" s="55" t="s">
        <v>4649</v>
      </c>
      <c r="E13959" s="55" t="s">
        <v>46522</v>
      </c>
      <c r="F13959" s="55" t="s">
        <v>4651</v>
      </c>
      <c r="G13959" s="55" t="s">
        <v>46523</v>
      </c>
      <c r="H13959" s="55">
        <v>0</v>
      </c>
    </row>
    <row r="13960" spans="1:8" ht="12.5" customHeight="1">
      <c r="A13960" s="55">
        <v>17053</v>
      </c>
      <c r="B13960" s="55">
        <v>9</v>
      </c>
      <c r="C13960" s="55" t="s">
        <v>46524</v>
      </c>
      <c r="D13960" s="55" t="s">
        <v>4649</v>
      </c>
      <c r="E13960" s="55" t="s">
        <v>46525</v>
      </c>
      <c r="F13960" s="55" t="s">
        <v>4651</v>
      </c>
      <c r="G13960" s="55" t="s">
        <v>46526</v>
      </c>
      <c r="H13960" s="55">
        <v>0</v>
      </c>
    </row>
    <row r="13961" spans="1:8" ht="12.5" customHeight="1">
      <c r="A13961" s="55">
        <v>17058</v>
      </c>
      <c r="B13961" s="55">
        <v>9</v>
      </c>
      <c r="C13961" s="55" t="s">
        <v>46527</v>
      </c>
      <c r="D13961" s="55" t="s">
        <v>4649</v>
      </c>
      <c r="E13961" s="55" t="s">
        <v>46528</v>
      </c>
      <c r="F13961" s="55" t="s">
        <v>4651</v>
      </c>
      <c r="G13961" s="55" t="s">
        <v>46529</v>
      </c>
      <c r="H13961" s="55">
        <v>0</v>
      </c>
    </row>
    <row r="13962" spans="1:8" ht="12.5" customHeight="1">
      <c r="A13962" s="55">
        <v>17065</v>
      </c>
      <c r="B13962" s="55">
        <v>9</v>
      </c>
      <c r="C13962" s="55" t="s">
        <v>46530</v>
      </c>
      <c r="D13962" s="55" t="s">
        <v>4649</v>
      </c>
      <c r="E13962" s="55" t="s">
        <v>46531</v>
      </c>
      <c r="F13962" s="55" t="s">
        <v>4651</v>
      </c>
      <c r="G13962" s="55" t="s">
        <v>46532</v>
      </c>
      <c r="H13962" s="55">
        <v>0</v>
      </c>
    </row>
    <row r="13963" spans="1:8" ht="12.5" customHeight="1">
      <c r="A13963" s="55">
        <v>17288</v>
      </c>
      <c r="B13963" s="55">
        <v>9</v>
      </c>
      <c r="C13963" s="55" t="s">
        <v>46533</v>
      </c>
      <c r="D13963" s="55" t="s">
        <v>4649</v>
      </c>
      <c r="E13963" s="55" t="s">
        <v>46534</v>
      </c>
      <c r="F13963" s="55" t="s">
        <v>4651</v>
      </c>
      <c r="G13963" s="55" t="s">
        <v>46535</v>
      </c>
      <c r="H13963" s="55">
        <v>0</v>
      </c>
    </row>
    <row r="13964" spans="1:8" ht="12.5" customHeight="1">
      <c r="A13964" s="55">
        <v>17321</v>
      </c>
      <c r="B13964" s="55">
        <v>9</v>
      </c>
      <c r="C13964" s="55" t="s">
        <v>46536</v>
      </c>
      <c r="D13964" s="55" t="s">
        <v>4649</v>
      </c>
      <c r="E13964" s="55" t="s">
        <v>46537</v>
      </c>
      <c r="F13964" s="55" t="s">
        <v>4651</v>
      </c>
      <c r="G13964" s="55" t="s">
        <v>46538</v>
      </c>
      <c r="H13964" s="55">
        <v>0</v>
      </c>
    </row>
    <row r="13965" spans="1:8" ht="12.5" customHeight="1">
      <c r="A13965" s="55">
        <v>17514</v>
      </c>
      <c r="B13965" s="55">
        <v>9</v>
      </c>
      <c r="C13965" s="55" t="s">
        <v>46539</v>
      </c>
      <c r="D13965" s="55" t="s">
        <v>4649</v>
      </c>
      <c r="E13965" s="55" t="s">
        <v>46540</v>
      </c>
      <c r="F13965" s="55" t="s">
        <v>4651</v>
      </c>
      <c r="G13965" s="55" t="s">
        <v>46541</v>
      </c>
      <c r="H13965" s="55">
        <v>0</v>
      </c>
    </row>
    <row r="13966" spans="1:8" ht="12.5" customHeight="1">
      <c r="A13966" s="55">
        <v>18202</v>
      </c>
      <c r="B13966" s="55">
        <v>9</v>
      </c>
      <c r="C13966" s="55" t="s">
        <v>46542</v>
      </c>
      <c r="D13966" s="55" t="s">
        <v>4649</v>
      </c>
      <c r="E13966" s="55" t="s">
        <v>46543</v>
      </c>
      <c r="F13966" s="55" t="s">
        <v>4651</v>
      </c>
      <c r="G13966" s="55" t="s">
        <v>46544</v>
      </c>
      <c r="H13966" s="55">
        <v>0</v>
      </c>
    </row>
    <row r="13967" spans="1:8" ht="12.5" customHeight="1">
      <c r="A13967" s="55">
        <v>18240</v>
      </c>
      <c r="B13967" s="55">
        <v>9</v>
      </c>
      <c r="C13967" s="55" t="s">
        <v>46545</v>
      </c>
      <c r="D13967" s="55" t="s">
        <v>4649</v>
      </c>
      <c r="E13967" s="55" t="s">
        <v>46546</v>
      </c>
      <c r="F13967" s="55" t="s">
        <v>4651</v>
      </c>
      <c r="G13967" s="55" t="s">
        <v>46547</v>
      </c>
      <c r="H13967" s="55">
        <v>0</v>
      </c>
    </row>
    <row r="13968" spans="1:8" ht="12.5" customHeight="1">
      <c r="A13968" s="55">
        <v>18243</v>
      </c>
      <c r="B13968" s="55">
        <v>9</v>
      </c>
      <c r="C13968" s="55" t="s">
        <v>46548</v>
      </c>
      <c r="D13968" s="55" t="s">
        <v>4649</v>
      </c>
      <c r="E13968" s="55" t="s">
        <v>46549</v>
      </c>
      <c r="F13968" s="55" t="s">
        <v>4651</v>
      </c>
      <c r="G13968" s="55" t="s">
        <v>46550</v>
      </c>
      <c r="H13968" s="55">
        <v>0</v>
      </c>
    </row>
    <row r="13969" spans="1:8" ht="12.5" customHeight="1">
      <c r="A13969" s="55">
        <v>18257</v>
      </c>
      <c r="B13969" s="55">
        <v>9</v>
      </c>
      <c r="C13969" s="55" t="s">
        <v>46551</v>
      </c>
      <c r="D13969" s="55" t="s">
        <v>4649</v>
      </c>
      <c r="E13969" s="55" t="s">
        <v>46552</v>
      </c>
      <c r="F13969" s="55" t="s">
        <v>4651</v>
      </c>
      <c r="G13969" s="55" t="s">
        <v>46553</v>
      </c>
      <c r="H13969" s="55">
        <v>0</v>
      </c>
    </row>
    <row r="13970" spans="1:8" ht="12.5" customHeight="1">
      <c r="A13970" s="55">
        <v>18292</v>
      </c>
      <c r="B13970" s="55">
        <v>9</v>
      </c>
      <c r="C13970" s="55" t="s">
        <v>46554</v>
      </c>
      <c r="D13970" s="55" t="s">
        <v>4649</v>
      </c>
      <c r="E13970" s="55" t="s">
        <v>46555</v>
      </c>
      <c r="F13970" s="55" t="s">
        <v>4651</v>
      </c>
      <c r="G13970" s="55" t="s">
        <v>46556</v>
      </c>
      <c r="H13970" s="55">
        <v>0</v>
      </c>
    </row>
    <row r="13971" spans="1:8" ht="12.5" customHeight="1">
      <c r="A13971" s="55">
        <v>18445</v>
      </c>
      <c r="B13971" s="55">
        <v>9</v>
      </c>
      <c r="C13971" s="55" t="s">
        <v>46557</v>
      </c>
      <c r="D13971" s="55" t="s">
        <v>4649</v>
      </c>
      <c r="E13971" s="55" t="s">
        <v>46558</v>
      </c>
      <c r="F13971" s="55" t="s">
        <v>4651</v>
      </c>
      <c r="G13971" s="55" t="s">
        <v>46559</v>
      </c>
      <c r="H13971" s="55">
        <v>0</v>
      </c>
    </row>
    <row r="13972" spans="1:8" ht="12.5" customHeight="1">
      <c r="A13972" s="55">
        <v>18458</v>
      </c>
      <c r="B13972" s="55">
        <v>9</v>
      </c>
      <c r="C13972" s="55" t="s">
        <v>46560</v>
      </c>
      <c r="D13972" s="55" t="s">
        <v>4649</v>
      </c>
      <c r="E13972" s="55" t="s">
        <v>46561</v>
      </c>
      <c r="F13972" s="55" t="s">
        <v>4651</v>
      </c>
      <c r="G13972" s="55" t="s">
        <v>46562</v>
      </c>
      <c r="H13972" s="55">
        <v>0</v>
      </c>
    </row>
    <row r="13973" spans="1:8" ht="12.5" customHeight="1">
      <c r="A13973" s="55">
        <v>19572</v>
      </c>
      <c r="B13973" s="55">
        <v>9</v>
      </c>
      <c r="C13973" s="55" t="s">
        <v>46563</v>
      </c>
      <c r="D13973" s="55" t="s">
        <v>4649</v>
      </c>
      <c r="E13973" s="55" t="s">
        <v>46564</v>
      </c>
      <c r="F13973" s="55" t="s">
        <v>4651</v>
      </c>
      <c r="G13973" s="55" t="s">
        <v>46565</v>
      </c>
      <c r="H13973" s="55">
        <v>0</v>
      </c>
    </row>
    <row r="13974" spans="1:8" ht="12.5" customHeight="1">
      <c r="A13974" s="55">
        <v>19597</v>
      </c>
      <c r="B13974" s="55">
        <v>9</v>
      </c>
      <c r="C13974" s="55" t="s">
        <v>46566</v>
      </c>
      <c r="D13974" s="55" t="s">
        <v>4649</v>
      </c>
      <c r="E13974" s="55" t="s">
        <v>46567</v>
      </c>
      <c r="F13974" s="55" t="s">
        <v>4651</v>
      </c>
      <c r="G13974" s="55" t="s">
        <v>46568</v>
      </c>
      <c r="H13974" s="55">
        <v>0</v>
      </c>
    </row>
    <row r="13975" spans="1:8" ht="12.5" customHeight="1">
      <c r="A13975" s="55">
        <v>19651</v>
      </c>
      <c r="B13975" s="55">
        <v>9</v>
      </c>
      <c r="C13975" s="55" t="s">
        <v>46569</v>
      </c>
      <c r="D13975" s="55" t="s">
        <v>4649</v>
      </c>
      <c r="E13975" s="55" t="s">
        <v>46570</v>
      </c>
      <c r="F13975" s="55" t="s">
        <v>4651</v>
      </c>
      <c r="G13975" s="55" t="s">
        <v>46571</v>
      </c>
      <c r="H13975" s="55">
        <v>0</v>
      </c>
    </row>
    <row r="13976" spans="1:8" ht="12.5" customHeight="1">
      <c r="A13976" s="55">
        <v>20215</v>
      </c>
      <c r="B13976" s="55">
        <v>9</v>
      </c>
      <c r="C13976" s="55" t="s">
        <v>46572</v>
      </c>
      <c r="D13976" s="55" t="s">
        <v>4649</v>
      </c>
      <c r="E13976" s="55" t="s">
        <v>46573</v>
      </c>
      <c r="F13976" s="55" t="s">
        <v>4651</v>
      </c>
      <c r="G13976" s="55" t="s">
        <v>46574</v>
      </c>
      <c r="H13976" s="55">
        <v>0</v>
      </c>
    </row>
    <row r="13977" spans="1:8" ht="12.5" customHeight="1">
      <c r="A13977" s="55">
        <v>20264</v>
      </c>
      <c r="B13977" s="55">
        <v>9</v>
      </c>
      <c r="C13977" s="55" t="s">
        <v>46575</v>
      </c>
      <c r="D13977" s="55" t="s">
        <v>4649</v>
      </c>
      <c r="E13977" s="55" t="s">
        <v>46576</v>
      </c>
      <c r="F13977" s="55" t="s">
        <v>4651</v>
      </c>
      <c r="G13977" s="55" t="s">
        <v>46577</v>
      </c>
      <c r="H13977" s="55">
        <v>0</v>
      </c>
    </row>
    <row r="13978" spans="1:8" ht="12.5" customHeight="1">
      <c r="A13978" s="55">
        <v>20430</v>
      </c>
      <c r="B13978" s="55">
        <v>9</v>
      </c>
      <c r="C13978" s="55" t="s">
        <v>46578</v>
      </c>
      <c r="D13978" s="55" t="s">
        <v>4649</v>
      </c>
      <c r="E13978" s="55" t="s">
        <v>46579</v>
      </c>
      <c r="F13978" s="55" t="s">
        <v>4651</v>
      </c>
      <c r="G13978" s="55" t="s">
        <v>46580</v>
      </c>
      <c r="H13978" s="55">
        <v>0</v>
      </c>
    </row>
    <row r="13979" spans="1:8" ht="12.5" customHeight="1">
      <c r="A13979" s="55">
        <v>20818</v>
      </c>
      <c r="B13979" s="55">
        <v>9</v>
      </c>
      <c r="C13979" s="55" t="s">
        <v>46581</v>
      </c>
      <c r="D13979" s="55" t="s">
        <v>4649</v>
      </c>
      <c r="E13979" s="55" t="s">
        <v>46582</v>
      </c>
      <c r="F13979" s="55" t="s">
        <v>4651</v>
      </c>
      <c r="G13979" s="55" t="s">
        <v>46583</v>
      </c>
      <c r="H13979" s="55">
        <v>0</v>
      </c>
    </row>
    <row r="13980" spans="1:8" ht="12.5" customHeight="1">
      <c r="A13980" s="55">
        <v>21218</v>
      </c>
      <c r="B13980" s="55">
        <v>9</v>
      </c>
      <c r="C13980" s="55" t="s">
        <v>46584</v>
      </c>
      <c r="D13980" s="55" t="s">
        <v>4649</v>
      </c>
      <c r="E13980" s="55" t="s">
        <v>46585</v>
      </c>
      <c r="F13980" s="55" t="s">
        <v>4651</v>
      </c>
      <c r="G13980" s="55" t="s">
        <v>46586</v>
      </c>
      <c r="H13980" s="55">
        <v>0</v>
      </c>
    </row>
    <row r="13981" spans="1:8" ht="12.5" customHeight="1">
      <c r="A13981" s="55">
        <v>21551</v>
      </c>
      <c r="B13981" s="55">
        <v>9</v>
      </c>
      <c r="C13981" s="55" t="s">
        <v>46587</v>
      </c>
      <c r="D13981" s="55" t="s">
        <v>4649</v>
      </c>
      <c r="E13981" s="55" t="s">
        <v>46588</v>
      </c>
      <c r="F13981" s="55" t="s">
        <v>4651</v>
      </c>
      <c r="G13981" s="55" t="s">
        <v>46589</v>
      </c>
      <c r="H13981" s="55">
        <v>0</v>
      </c>
    </row>
    <row r="13982" spans="1:8" ht="12.5" customHeight="1">
      <c r="A13982" s="55">
        <v>21977</v>
      </c>
      <c r="B13982" s="55">
        <v>9</v>
      </c>
      <c r="C13982" s="55" t="s">
        <v>46590</v>
      </c>
      <c r="D13982" s="55" t="s">
        <v>4649</v>
      </c>
      <c r="E13982" s="55" t="s">
        <v>46591</v>
      </c>
      <c r="F13982" s="55" t="s">
        <v>4651</v>
      </c>
      <c r="G13982" s="55" t="s">
        <v>46592</v>
      </c>
      <c r="H13982" s="55">
        <v>0</v>
      </c>
    </row>
    <row r="13983" spans="1:8" ht="12.5" customHeight="1">
      <c r="A13983" s="55">
        <v>21996</v>
      </c>
      <c r="B13983" s="55">
        <v>9</v>
      </c>
      <c r="C13983" s="55" t="s">
        <v>46593</v>
      </c>
      <c r="D13983" s="55" t="s">
        <v>4649</v>
      </c>
      <c r="E13983" s="55" t="s">
        <v>46594</v>
      </c>
      <c r="F13983" s="55" t="s">
        <v>4651</v>
      </c>
      <c r="G13983" s="55" t="s">
        <v>46595</v>
      </c>
      <c r="H13983" s="55">
        <v>0</v>
      </c>
    </row>
    <row r="13984" spans="1:8" ht="12.5" customHeight="1">
      <c r="A13984" s="55">
        <v>22155</v>
      </c>
      <c r="B13984" s="55">
        <v>9</v>
      </c>
      <c r="C13984" s="55" t="s">
        <v>46596</v>
      </c>
      <c r="D13984" s="55" t="s">
        <v>4649</v>
      </c>
      <c r="E13984" s="55" t="s">
        <v>46597</v>
      </c>
      <c r="F13984" s="55" t="s">
        <v>4651</v>
      </c>
      <c r="G13984" s="55" t="s">
        <v>46598</v>
      </c>
      <c r="H13984" s="55">
        <v>0</v>
      </c>
    </row>
    <row r="13985" spans="1:8" ht="12.5" customHeight="1">
      <c r="A13985" s="55">
        <v>22179</v>
      </c>
      <c r="B13985" s="55">
        <v>9</v>
      </c>
      <c r="C13985" s="55" t="s">
        <v>46599</v>
      </c>
      <c r="D13985" s="55" t="s">
        <v>4649</v>
      </c>
      <c r="E13985" s="55" t="s">
        <v>46600</v>
      </c>
      <c r="F13985" s="55" t="s">
        <v>4651</v>
      </c>
      <c r="G13985" s="55" t="s">
        <v>46601</v>
      </c>
      <c r="H13985" s="55">
        <v>0</v>
      </c>
    </row>
    <row r="13986" spans="1:8" ht="12.5" customHeight="1">
      <c r="A13986" s="55">
        <v>22578</v>
      </c>
      <c r="B13986" s="55">
        <v>9</v>
      </c>
      <c r="C13986" s="55" t="s">
        <v>46602</v>
      </c>
      <c r="D13986" s="55" t="s">
        <v>4649</v>
      </c>
      <c r="E13986" s="55" t="s">
        <v>46603</v>
      </c>
      <c r="F13986" s="55" t="s">
        <v>4651</v>
      </c>
      <c r="G13986" s="55" t="s">
        <v>46604</v>
      </c>
      <c r="H13986" s="55">
        <v>0</v>
      </c>
    </row>
    <row r="13987" spans="1:8" ht="12.5" customHeight="1">
      <c r="A13987" s="55">
        <v>23123</v>
      </c>
      <c r="B13987" s="55">
        <v>9</v>
      </c>
      <c r="C13987" s="55" t="s">
        <v>46605</v>
      </c>
      <c r="D13987" s="55" t="s">
        <v>4649</v>
      </c>
      <c r="E13987" s="55" t="s">
        <v>46606</v>
      </c>
      <c r="F13987" s="55" t="s">
        <v>4651</v>
      </c>
      <c r="G13987" s="55" t="s">
        <v>46607</v>
      </c>
      <c r="H13987" s="55">
        <v>0</v>
      </c>
    </row>
    <row r="13988" spans="1:8" ht="12.5" customHeight="1">
      <c r="A13988" s="55">
        <v>23640</v>
      </c>
      <c r="B13988" s="55">
        <v>9</v>
      </c>
      <c r="C13988" s="55" t="s">
        <v>46608</v>
      </c>
      <c r="D13988" s="55" t="s">
        <v>4649</v>
      </c>
      <c r="E13988" s="55" t="s">
        <v>46609</v>
      </c>
      <c r="F13988" s="55" t="s">
        <v>4651</v>
      </c>
      <c r="G13988" s="55" t="s">
        <v>46610</v>
      </c>
      <c r="H13988" s="55">
        <v>0</v>
      </c>
    </row>
    <row r="13989" spans="1:8" ht="12.5" customHeight="1">
      <c r="A13989" s="55">
        <v>23992</v>
      </c>
      <c r="B13989" s="55">
        <v>9</v>
      </c>
      <c r="C13989" s="55" t="s">
        <v>46611</v>
      </c>
      <c r="D13989" s="55" t="s">
        <v>4649</v>
      </c>
      <c r="E13989" s="55" t="s">
        <v>46612</v>
      </c>
      <c r="F13989" s="55" t="s">
        <v>4651</v>
      </c>
      <c r="G13989" s="55" t="s">
        <v>46613</v>
      </c>
      <c r="H13989" s="55">
        <v>0</v>
      </c>
    </row>
    <row r="13990" spans="1:8" ht="12.5" customHeight="1">
      <c r="A13990" s="55">
        <v>24230</v>
      </c>
      <c r="B13990" s="55">
        <v>9</v>
      </c>
      <c r="C13990" s="55" t="s">
        <v>46614</v>
      </c>
      <c r="D13990" s="55" t="s">
        <v>4649</v>
      </c>
      <c r="E13990" s="55" t="s">
        <v>46615</v>
      </c>
      <c r="F13990" s="55" t="s">
        <v>4651</v>
      </c>
      <c r="G13990" s="55" t="s">
        <v>46616</v>
      </c>
      <c r="H13990" s="55">
        <v>0</v>
      </c>
    </row>
    <row r="13991" spans="1:8" ht="12.5" customHeight="1">
      <c r="A13991" s="55">
        <v>24367</v>
      </c>
      <c r="B13991" s="55">
        <v>9</v>
      </c>
      <c r="C13991" s="55" t="s">
        <v>46617</v>
      </c>
      <c r="D13991" s="55" t="s">
        <v>4649</v>
      </c>
      <c r="E13991" s="55" t="s">
        <v>46618</v>
      </c>
      <c r="F13991" s="55" t="s">
        <v>4651</v>
      </c>
      <c r="G13991" s="55" t="s">
        <v>46619</v>
      </c>
      <c r="H13991" s="55">
        <v>0</v>
      </c>
    </row>
    <row r="13992" spans="1:8" ht="12.5" customHeight="1">
      <c r="A13992" s="55">
        <v>24371</v>
      </c>
      <c r="B13992" s="55">
        <v>9</v>
      </c>
      <c r="C13992" s="55" t="s">
        <v>46620</v>
      </c>
      <c r="D13992" s="55" t="s">
        <v>4649</v>
      </c>
      <c r="E13992" s="55" t="s">
        <v>46621</v>
      </c>
      <c r="F13992" s="55" t="s">
        <v>4651</v>
      </c>
      <c r="G13992" s="55" t="s">
        <v>46622</v>
      </c>
      <c r="H13992" s="55">
        <v>0</v>
      </c>
    </row>
    <row r="13993" spans="1:8" ht="12.5" customHeight="1">
      <c r="A13993" s="55">
        <v>24494</v>
      </c>
      <c r="B13993" s="55">
        <v>9</v>
      </c>
      <c r="C13993" s="55" t="s">
        <v>46623</v>
      </c>
      <c r="D13993" s="55" t="s">
        <v>4649</v>
      </c>
      <c r="E13993" s="55" t="s">
        <v>46624</v>
      </c>
      <c r="F13993" s="55" t="s">
        <v>4651</v>
      </c>
      <c r="G13993" s="55" t="s">
        <v>46625</v>
      </c>
      <c r="H13993" s="55">
        <v>0</v>
      </c>
    </row>
    <row r="13994" spans="1:8" ht="12.5" customHeight="1">
      <c r="A13994" s="55">
        <v>24605</v>
      </c>
      <c r="B13994" s="55">
        <v>9</v>
      </c>
      <c r="C13994" s="55" t="s">
        <v>46626</v>
      </c>
      <c r="D13994" s="55" t="s">
        <v>4649</v>
      </c>
      <c r="E13994" s="55" t="s">
        <v>46627</v>
      </c>
      <c r="F13994" s="55" t="s">
        <v>4651</v>
      </c>
      <c r="G13994" s="55" t="s">
        <v>46628</v>
      </c>
      <c r="H13994" s="55">
        <v>0</v>
      </c>
    </row>
    <row r="13995" spans="1:8" ht="12.5" customHeight="1">
      <c r="A13995" s="55">
        <v>24607</v>
      </c>
      <c r="B13995" s="55">
        <v>9</v>
      </c>
      <c r="C13995" s="55" t="s">
        <v>46629</v>
      </c>
      <c r="D13995" s="55" t="s">
        <v>4649</v>
      </c>
      <c r="E13995" s="55" t="s">
        <v>46630</v>
      </c>
      <c r="F13995" s="55" t="s">
        <v>4651</v>
      </c>
      <c r="G13995" s="55" t="s">
        <v>46631</v>
      </c>
      <c r="H13995" s="55">
        <v>0</v>
      </c>
    </row>
    <row r="13996" spans="1:8" ht="12.5" customHeight="1">
      <c r="A13996" s="55">
        <v>24898</v>
      </c>
      <c r="B13996" s="55">
        <v>9</v>
      </c>
      <c r="C13996" s="55" t="s">
        <v>46632</v>
      </c>
      <c r="D13996" s="55" t="s">
        <v>4649</v>
      </c>
      <c r="E13996" s="55" t="s">
        <v>46633</v>
      </c>
      <c r="F13996" s="55" t="s">
        <v>4651</v>
      </c>
      <c r="G13996" s="55" t="s">
        <v>46634</v>
      </c>
      <c r="H13996" s="55">
        <v>0</v>
      </c>
    </row>
    <row r="13997" spans="1:8" ht="12.5" customHeight="1">
      <c r="A13997" s="55">
        <v>24913</v>
      </c>
      <c r="B13997" s="55">
        <v>9</v>
      </c>
      <c r="C13997" s="55" t="s">
        <v>46635</v>
      </c>
      <c r="D13997" s="55" t="s">
        <v>4649</v>
      </c>
      <c r="E13997" s="55" t="s">
        <v>46636</v>
      </c>
      <c r="F13997" s="55" t="s">
        <v>4651</v>
      </c>
      <c r="G13997" s="55" t="s">
        <v>46637</v>
      </c>
      <c r="H13997" s="55">
        <v>0</v>
      </c>
    </row>
    <row r="13998" spans="1:8" ht="12.5" customHeight="1">
      <c r="A13998" s="55">
        <v>24924</v>
      </c>
      <c r="B13998" s="55">
        <v>9</v>
      </c>
      <c r="C13998" s="55" t="s">
        <v>46638</v>
      </c>
      <c r="D13998" s="55" t="s">
        <v>4649</v>
      </c>
      <c r="E13998" s="55" t="s">
        <v>46639</v>
      </c>
      <c r="F13998" s="55" t="s">
        <v>4651</v>
      </c>
      <c r="G13998" s="55" t="s">
        <v>46640</v>
      </c>
      <c r="H13998" s="55">
        <v>0</v>
      </c>
    </row>
    <row r="13999" spans="1:8" ht="12.5" customHeight="1">
      <c r="A13999" s="55">
        <v>26023</v>
      </c>
      <c r="B13999" s="55">
        <v>9</v>
      </c>
      <c r="C13999" s="55" t="s">
        <v>46641</v>
      </c>
      <c r="D13999" s="55" t="s">
        <v>4649</v>
      </c>
      <c r="E13999" s="55" t="s">
        <v>46642</v>
      </c>
      <c r="F13999" s="55" t="s">
        <v>4651</v>
      </c>
      <c r="G13999" s="55" t="s">
        <v>46643</v>
      </c>
      <c r="H13999" s="55">
        <v>0</v>
      </c>
    </row>
    <row r="14000" spans="1:8" ht="12.5" customHeight="1">
      <c r="A14000" s="55">
        <v>26141</v>
      </c>
      <c r="B14000" s="55">
        <v>9</v>
      </c>
      <c r="C14000" s="55" t="s">
        <v>46644</v>
      </c>
      <c r="D14000" s="55" t="s">
        <v>4649</v>
      </c>
      <c r="E14000" s="55" t="s">
        <v>46645</v>
      </c>
      <c r="F14000" s="55" t="s">
        <v>4651</v>
      </c>
      <c r="G14000" s="55" t="s">
        <v>46646</v>
      </c>
      <c r="H14000" s="55">
        <v>0</v>
      </c>
    </row>
    <row r="14001" spans="1:8" ht="12.5" customHeight="1">
      <c r="A14001" s="55">
        <v>26147</v>
      </c>
      <c r="B14001" s="55">
        <v>9</v>
      </c>
      <c r="C14001" s="55" t="s">
        <v>46647</v>
      </c>
      <c r="D14001" s="55" t="s">
        <v>4649</v>
      </c>
      <c r="E14001" s="55" t="s">
        <v>46648</v>
      </c>
      <c r="F14001" s="55" t="s">
        <v>4651</v>
      </c>
      <c r="G14001" s="55" t="s">
        <v>46649</v>
      </c>
      <c r="H14001" s="55">
        <v>0</v>
      </c>
    </row>
    <row r="14002" spans="1:8" ht="12.5" customHeight="1">
      <c r="A14002" s="55">
        <v>26426</v>
      </c>
      <c r="B14002" s="55">
        <v>9</v>
      </c>
      <c r="C14002" s="55" t="s">
        <v>46650</v>
      </c>
      <c r="D14002" s="55" t="s">
        <v>4649</v>
      </c>
      <c r="E14002" s="55" t="s">
        <v>46651</v>
      </c>
      <c r="F14002" s="55" t="s">
        <v>4651</v>
      </c>
      <c r="G14002" s="55" t="s">
        <v>46652</v>
      </c>
      <c r="H14002" s="55">
        <v>0</v>
      </c>
    </row>
    <row r="14003" spans="1:8" ht="12.5" customHeight="1">
      <c r="A14003" s="55">
        <v>26656</v>
      </c>
      <c r="B14003" s="55">
        <v>9</v>
      </c>
      <c r="C14003" s="55" t="s">
        <v>46653</v>
      </c>
      <c r="D14003" s="55" t="s">
        <v>4649</v>
      </c>
      <c r="E14003" s="55" t="s">
        <v>46654</v>
      </c>
      <c r="F14003" s="55" t="s">
        <v>4651</v>
      </c>
      <c r="G14003" s="55" t="s">
        <v>46655</v>
      </c>
      <c r="H14003" s="55">
        <v>0</v>
      </c>
    </row>
    <row r="14004" spans="1:8" ht="12.5" customHeight="1">
      <c r="A14004" s="55">
        <v>26739</v>
      </c>
      <c r="B14004" s="55">
        <v>9</v>
      </c>
      <c r="C14004" s="55" t="s">
        <v>46656</v>
      </c>
      <c r="D14004" s="55" t="s">
        <v>4649</v>
      </c>
      <c r="E14004" s="55" t="s">
        <v>46657</v>
      </c>
      <c r="F14004" s="55" t="s">
        <v>4651</v>
      </c>
      <c r="G14004" s="55" t="s">
        <v>46658</v>
      </c>
      <c r="H14004" s="55">
        <v>0</v>
      </c>
    </row>
    <row r="14005" spans="1:8" ht="12.5" customHeight="1">
      <c r="A14005" s="55">
        <v>26759</v>
      </c>
      <c r="B14005" s="55">
        <v>9</v>
      </c>
      <c r="C14005" s="55" t="s">
        <v>46659</v>
      </c>
      <c r="D14005" s="55" t="s">
        <v>4649</v>
      </c>
      <c r="E14005" s="55" t="s">
        <v>46660</v>
      </c>
      <c r="F14005" s="55" t="s">
        <v>4651</v>
      </c>
      <c r="G14005" s="55" t="s">
        <v>46661</v>
      </c>
      <c r="H14005" s="55">
        <v>0</v>
      </c>
    </row>
    <row r="14006" spans="1:8" ht="12.5" customHeight="1">
      <c r="A14006" s="55">
        <v>27519</v>
      </c>
      <c r="B14006" s="55">
        <v>9</v>
      </c>
      <c r="C14006" s="55" t="s">
        <v>46662</v>
      </c>
      <c r="D14006" s="55" t="s">
        <v>4649</v>
      </c>
      <c r="E14006" s="55" t="s">
        <v>46663</v>
      </c>
      <c r="F14006" s="55" t="s">
        <v>4651</v>
      </c>
      <c r="G14006" s="55" t="s">
        <v>46664</v>
      </c>
      <c r="H14006" s="55">
        <v>0</v>
      </c>
    </row>
    <row r="14007" spans="1:8" ht="12.5" customHeight="1">
      <c r="A14007" s="55">
        <v>27693</v>
      </c>
      <c r="B14007" s="55">
        <v>9</v>
      </c>
      <c r="C14007" s="55" t="s">
        <v>46665</v>
      </c>
      <c r="D14007" s="55" t="s">
        <v>4649</v>
      </c>
      <c r="E14007" s="55" t="s">
        <v>46666</v>
      </c>
      <c r="F14007" s="55" t="s">
        <v>4651</v>
      </c>
      <c r="G14007" s="55" t="s">
        <v>46667</v>
      </c>
      <c r="H14007" s="55">
        <v>0</v>
      </c>
    </row>
    <row r="14008" spans="1:8" ht="12.5" customHeight="1">
      <c r="A14008" s="55">
        <v>27713</v>
      </c>
      <c r="B14008" s="55">
        <v>9</v>
      </c>
      <c r="C14008" s="55" t="s">
        <v>46668</v>
      </c>
      <c r="D14008" s="55" t="s">
        <v>4649</v>
      </c>
      <c r="E14008" s="55" t="s">
        <v>46669</v>
      </c>
      <c r="F14008" s="55" t="s">
        <v>4651</v>
      </c>
      <c r="G14008" s="55" t="s">
        <v>46670</v>
      </c>
      <c r="H14008" s="55">
        <v>0</v>
      </c>
    </row>
    <row r="14009" spans="1:8" ht="12.5" customHeight="1">
      <c r="A14009" s="55">
        <v>27714</v>
      </c>
      <c r="B14009" s="55">
        <v>9</v>
      </c>
      <c r="C14009" s="55" t="s">
        <v>46671</v>
      </c>
      <c r="D14009" s="55" t="s">
        <v>4649</v>
      </c>
      <c r="E14009" s="55" t="s">
        <v>46672</v>
      </c>
      <c r="F14009" s="55" t="s">
        <v>4651</v>
      </c>
      <c r="G14009" s="55" t="s">
        <v>46673</v>
      </c>
      <c r="H14009" s="55">
        <v>0</v>
      </c>
    </row>
    <row r="14010" spans="1:8" ht="12.5" customHeight="1">
      <c r="A14010" s="55">
        <v>27746</v>
      </c>
      <c r="B14010" s="55">
        <v>9</v>
      </c>
      <c r="C14010" s="55" t="s">
        <v>46674</v>
      </c>
      <c r="D14010" s="55" t="s">
        <v>4649</v>
      </c>
      <c r="E14010" s="55" t="s">
        <v>46675</v>
      </c>
      <c r="F14010" s="55" t="s">
        <v>4651</v>
      </c>
      <c r="G14010" s="55" t="s">
        <v>46676</v>
      </c>
      <c r="H14010" s="55">
        <v>0</v>
      </c>
    </row>
    <row r="14011" spans="1:8" ht="12.5" customHeight="1">
      <c r="A14011" s="55">
        <v>27865</v>
      </c>
      <c r="B14011" s="55">
        <v>9</v>
      </c>
      <c r="C14011" s="55" t="s">
        <v>46677</v>
      </c>
      <c r="D14011" s="55" t="s">
        <v>4649</v>
      </c>
      <c r="E14011" s="55" t="s">
        <v>46678</v>
      </c>
      <c r="F14011" s="55" t="s">
        <v>4651</v>
      </c>
      <c r="G14011" s="55" t="s">
        <v>46679</v>
      </c>
      <c r="H14011" s="55">
        <v>0</v>
      </c>
    </row>
    <row r="14012" spans="1:8" ht="12.5" customHeight="1">
      <c r="A14012" s="55">
        <v>27970</v>
      </c>
      <c r="B14012" s="55">
        <v>9</v>
      </c>
      <c r="C14012" s="55" t="s">
        <v>46680</v>
      </c>
      <c r="D14012" s="55" t="s">
        <v>4649</v>
      </c>
      <c r="E14012" s="55" t="s">
        <v>46681</v>
      </c>
      <c r="F14012" s="55" t="s">
        <v>4651</v>
      </c>
      <c r="G14012" s="55" t="s">
        <v>46682</v>
      </c>
      <c r="H14012" s="55">
        <v>0</v>
      </c>
    </row>
    <row r="14013" spans="1:8" ht="12.5" customHeight="1">
      <c r="A14013" s="55">
        <v>28114</v>
      </c>
      <c r="B14013" s="55">
        <v>9</v>
      </c>
      <c r="C14013" s="55" t="s">
        <v>46683</v>
      </c>
      <c r="D14013" s="55" t="s">
        <v>4649</v>
      </c>
      <c r="E14013" s="55" t="s">
        <v>46684</v>
      </c>
      <c r="F14013" s="55" t="s">
        <v>4651</v>
      </c>
      <c r="G14013" s="55" t="s">
        <v>46685</v>
      </c>
      <c r="H14013" s="55">
        <v>0</v>
      </c>
    </row>
    <row r="14014" spans="1:8" ht="12.5" customHeight="1">
      <c r="A14014" s="55">
        <v>28216</v>
      </c>
      <c r="B14014" s="55">
        <v>9</v>
      </c>
      <c r="C14014" s="55" t="s">
        <v>46686</v>
      </c>
      <c r="D14014" s="55" t="s">
        <v>4649</v>
      </c>
      <c r="E14014" s="55" t="s">
        <v>46687</v>
      </c>
      <c r="F14014" s="55" t="s">
        <v>4651</v>
      </c>
      <c r="G14014" s="55" t="s">
        <v>46688</v>
      </c>
      <c r="H14014" s="55">
        <v>0</v>
      </c>
    </row>
    <row r="14015" spans="1:8" ht="12.5" customHeight="1">
      <c r="A14015" s="55">
        <v>28319</v>
      </c>
      <c r="B14015" s="55">
        <v>9</v>
      </c>
      <c r="C14015" s="55" t="s">
        <v>46689</v>
      </c>
      <c r="D14015" s="55" t="s">
        <v>4649</v>
      </c>
      <c r="E14015" s="55" t="s">
        <v>46690</v>
      </c>
      <c r="F14015" s="55" t="s">
        <v>4651</v>
      </c>
      <c r="G14015" s="55" t="s">
        <v>46691</v>
      </c>
      <c r="H14015" s="55">
        <v>0</v>
      </c>
    </row>
    <row r="14016" spans="1:8" ht="12.5" customHeight="1">
      <c r="A14016" s="55">
        <v>28328</v>
      </c>
      <c r="B14016" s="55">
        <v>9</v>
      </c>
      <c r="C14016" s="55" t="s">
        <v>46692</v>
      </c>
      <c r="D14016" s="55" t="s">
        <v>4649</v>
      </c>
      <c r="E14016" s="55" t="s">
        <v>46693</v>
      </c>
      <c r="F14016" s="55" t="s">
        <v>4651</v>
      </c>
      <c r="G14016" s="55" t="s">
        <v>46694</v>
      </c>
      <c r="H14016" s="55">
        <v>0</v>
      </c>
    </row>
    <row r="14017" spans="1:8" ht="12.5" customHeight="1">
      <c r="A14017" s="55">
        <v>28352</v>
      </c>
      <c r="B14017" s="55">
        <v>9</v>
      </c>
      <c r="C14017" s="55" t="s">
        <v>46695</v>
      </c>
      <c r="D14017" s="55" t="s">
        <v>4649</v>
      </c>
      <c r="E14017" s="55" t="s">
        <v>46696</v>
      </c>
      <c r="F14017" s="55" t="s">
        <v>4651</v>
      </c>
      <c r="G14017" s="55" t="s">
        <v>46697</v>
      </c>
      <c r="H14017" s="55">
        <v>0</v>
      </c>
    </row>
    <row r="14018" spans="1:8" ht="12.5" customHeight="1">
      <c r="A14018" s="55">
        <v>28534</v>
      </c>
      <c r="B14018" s="55">
        <v>9</v>
      </c>
      <c r="C14018" s="55" t="s">
        <v>46698</v>
      </c>
      <c r="D14018" s="55" t="s">
        <v>4649</v>
      </c>
      <c r="E14018" s="55" t="s">
        <v>46699</v>
      </c>
      <c r="F14018" s="55" t="s">
        <v>4651</v>
      </c>
      <c r="G14018" s="55" t="s">
        <v>46700</v>
      </c>
      <c r="H14018" s="55">
        <v>0</v>
      </c>
    </row>
    <row r="14019" spans="1:8" ht="12.5" customHeight="1">
      <c r="A14019" s="55">
        <v>28719</v>
      </c>
      <c r="B14019" s="55">
        <v>9</v>
      </c>
      <c r="C14019" s="55" t="s">
        <v>46701</v>
      </c>
      <c r="D14019" s="55" t="s">
        <v>4649</v>
      </c>
      <c r="E14019" s="55" t="s">
        <v>46702</v>
      </c>
      <c r="F14019" s="55" t="s">
        <v>4651</v>
      </c>
      <c r="G14019" s="55" t="s">
        <v>46703</v>
      </c>
      <c r="H14019" s="55">
        <v>0</v>
      </c>
    </row>
    <row r="14020" spans="1:8" ht="12.5" customHeight="1">
      <c r="A14020" s="55">
        <v>29179</v>
      </c>
      <c r="B14020" s="55">
        <v>9</v>
      </c>
      <c r="C14020" s="55" t="s">
        <v>46704</v>
      </c>
      <c r="D14020" s="55" t="s">
        <v>4649</v>
      </c>
      <c r="E14020" s="55" t="s">
        <v>46705</v>
      </c>
      <c r="F14020" s="55" t="s">
        <v>4651</v>
      </c>
      <c r="G14020" s="55" t="s">
        <v>46706</v>
      </c>
      <c r="H14020" s="55">
        <v>0</v>
      </c>
    </row>
    <row r="14021" spans="1:8" ht="12.5" customHeight="1">
      <c r="A14021" s="55">
        <v>29293</v>
      </c>
      <c r="B14021" s="55">
        <v>9</v>
      </c>
      <c r="C14021" s="55" t="s">
        <v>46707</v>
      </c>
      <c r="D14021" s="55" t="s">
        <v>4649</v>
      </c>
      <c r="E14021" s="55" t="s">
        <v>46708</v>
      </c>
      <c r="F14021" s="55" t="s">
        <v>4651</v>
      </c>
      <c r="G14021" s="55" t="s">
        <v>46709</v>
      </c>
      <c r="H14021" s="55">
        <v>0</v>
      </c>
    </row>
    <row r="14022" spans="1:8" ht="12.5" customHeight="1">
      <c r="A14022" s="55">
        <v>29299</v>
      </c>
      <c r="B14022" s="55">
        <v>9</v>
      </c>
      <c r="C14022" s="55" t="s">
        <v>46710</v>
      </c>
      <c r="D14022" s="55" t="s">
        <v>4649</v>
      </c>
      <c r="E14022" s="55" t="s">
        <v>46711</v>
      </c>
      <c r="F14022" s="55" t="s">
        <v>4651</v>
      </c>
      <c r="G14022" s="55" t="s">
        <v>46712</v>
      </c>
      <c r="H14022" s="55">
        <v>0</v>
      </c>
    </row>
    <row r="14023" spans="1:8" ht="12.5" customHeight="1">
      <c r="A14023" s="55">
        <v>11074</v>
      </c>
      <c r="B14023" s="55">
        <v>9</v>
      </c>
      <c r="C14023" s="55" t="s">
        <v>46713</v>
      </c>
      <c r="D14023" s="55" t="s">
        <v>4649</v>
      </c>
      <c r="E14023" s="55" t="s">
        <v>46714</v>
      </c>
      <c r="F14023" s="55" t="s">
        <v>4651</v>
      </c>
      <c r="G14023" s="55" t="s">
        <v>46715</v>
      </c>
      <c r="H14023" s="55">
        <v>0</v>
      </c>
    </row>
    <row r="14024" spans="1:8" ht="12.5" customHeight="1">
      <c r="A14024" s="55">
        <v>11118</v>
      </c>
      <c r="B14024" s="55">
        <v>9</v>
      </c>
      <c r="C14024" s="55" t="s">
        <v>46716</v>
      </c>
      <c r="D14024" s="55" t="s">
        <v>4649</v>
      </c>
      <c r="E14024" s="55" t="s">
        <v>46717</v>
      </c>
      <c r="F14024" s="55" t="s">
        <v>4651</v>
      </c>
      <c r="G14024" s="55" t="s">
        <v>46718</v>
      </c>
      <c r="H14024" s="55">
        <v>0</v>
      </c>
    </row>
    <row r="14025" spans="1:8" ht="12.5" customHeight="1">
      <c r="A14025" s="55">
        <v>12251</v>
      </c>
      <c r="B14025" s="55">
        <v>9</v>
      </c>
      <c r="C14025" s="55" t="s">
        <v>46719</v>
      </c>
      <c r="D14025" s="55" t="s">
        <v>4649</v>
      </c>
      <c r="E14025" s="55" t="s">
        <v>46720</v>
      </c>
      <c r="F14025" s="55" t="s">
        <v>4651</v>
      </c>
      <c r="G14025" s="55" t="s">
        <v>46721</v>
      </c>
      <c r="H14025" s="55">
        <v>0</v>
      </c>
    </row>
    <row r="14026" spans="1:8" ht="12.5" customHeight="1">
      <c r="A14026" s="55">
        <v>12670</v>
      </c>
      <c r="B14026" s="55">
        <v>9</v>
      </c>
      <c r="C14026" s="55" t="s">
        <v>46722</v>
      </c>
      <c r="D14026" s="55" t="s">
        <v>4649</v>
      </c>
      <c r="E14026" s="55" t="s">
        <v>46723</v>
      </c>
      <c r="F14026" s="55" t="s">
        <v>4651</v>
      </c>
      <c r="G14026" s="55" t="s">
        <v>46724</v>
      </c>
      <c r="H14026" s="55">
        <v>0</v>
      </c>
    </row>
    <row r="14027" spans="1:8" ht="12.5" customHeight="1">
      <c r="A14027" s="55">
        <v>12701</v>
      </c>
      <c r="B14027" s="55">
        <v>9</v>
      </c>
      <c r="C14027" s="55" t="s">
        <v>46725</v>
      </c>
      <c r="D14027" s="55" t="s">
        <v>4649</v>
      </c>
      <c r="E14027" s="55" t="s">
        <v>46726</v>
      </c>
      <c r="F14027" s="55" t="s">
        <v>4651</v>
      </c>
      <c r="G14027" s="55" t="s">
        <v>46727</v>
      </c>
      <c r="H14027" s="55">
        <v>0</v>
      </c>
    </row>
    <row r="14028" spans="1:8" ht="12.5" customHeight="1">
      <c r="A14028" s="55">
        <v>12995</v>
      </c>
      <c r="B14028" s="55">
        <v>9</v>
      </c>
      <c r="C14028" s="55" t="s">
        <v>46728</v>
      </c>
      <c r="D14028" s="55" t="s">
        <v>4649</v>
      </c>
      <c r="E14028" s="55" t="s">
        <v>46729</v>
      </c>
      <c r="F14028" s="55" t="s">
        <v>4651</v>
      </c>
      <c r="G14028" s="55" t="s">
        <v>46730</v>
      </c>
      <c r="H14028" s="55">
        <v>0</v>
      </c>
    </row>
    <row r="14029" spans="1:8" ht="12.5" customHeight="1">
      <c r="A14029" s="55">
        <v>13025</v>
      </c>
      <c r="B14029" s="55">
        <v>9</v>
      </c>
      <c r="C14029" s="55" t="s">
        <v>46731</v>
      </c>
      <c r="D14029" s="55" t="s">
        <v>4649</v>
      </c>
      <c r="E14029" s="55" t="s">
        <v>46732</v>
      </c>
      <c r="F14029" s="55" t="s">
        <v>4651</v>
      </c>
      <c r="G14029" s="55" t="s">
        <v>46733</v>
      </c>
      <c r="H14029" s="55">
        <v>0</v>
      </c>
    </row>
    <row r="14030" spans="1:8" ht="12.5" customHeight="1">
      <c r="A14030" s="55">
        <v>13136</v>
      </c>
      <c r="B14030" s="55">
        <v>9</v>
      </c>
      <c r="C14030" s="55" t="s">
        <v>46734</v>
      </c>
      <c r="D14030" s="55" t="s">
        <v>4649</v>
      </c>
      <c r="E14030" s="55" t="s">
        <v>46735</v>
      </c>
      <c r="F14030" s="55" t="s">
        <v>4651</v>
      </c>
      <c r="G14030" s="55" t="s">
        <v>46736</v>
      </c>
      <c r="H14030" s="55">
        <v>0</v>
      </c>
    </row>
    <row r="14031" spans="1:8" ht="12.5" customHeight="1">
      <c r="A14031" s="55">
        <v>13998</v>
      </c>
      <c r="B14031" s="55">
        <v>9</v>
      </c>
      <c r="C14031" s="55" t="s">
        <v>46737</v>
      </c>
      <c r="D14031" s="55" t="s">
        <v>4649</v>
      </c>
      <c r="E14031" s="55" t="s">
        <v>46738</v>
      </c>
      <c r="F14031" s="55" t="s">
        <v>4651</v>
      </c>
      <c r="G14031" s="55" t="s">
        <v>46739</v>
      </c>
      <c r="H14031" s="55">
        <v>0</v>
      </c>
    </row>
    <row r="14032" spans="1:8" ht="12.5" customHeight="1">
      <c r="A14032" s="55">
        <v>14134</v>
      </c>
      <c r="B14032" s="55">
        <v>9</v>
      </c>
      <c r="C14032" s="55" t="s">
        <v>46740</v>
      </c>
      <c r="D14032" s="55" t="s">
        <v>4649</v>
      </c>
      <c r="E14032" s="55" t="s">
        <v>46741</v>
      </c>
      <c r="F14032" s="55" t="s">
        <v>4651</v>
      </c>
      <c r="G14032" s="55" t="s">
        <v>46742</v>
      </c>
      <c r="H14032" s="55">
        <v>0</v>
      </c>
    </row>
    <row r="14033" spans="1:8" ht="12.5" customHeight="1">
      <c r="A14033" s="55">
        <v>14234</v>
      </c>
      <c r="B14033" s="55">
        <v>9</v>
      </c>
      <c r="C14033" s="55" t="s">
        <v>46743</v>
      </c>
      <c r="D14033" s="55" t="s">
        <v>4649</v>
      </c>
      <c r="E14033" s="55" t="s">
        <v>46744</v>
      </c>
      <c r="F14033" s="55" t="s">
        <v>4651</v>
      </c>
      <c r="G14033" s="55" t="s">
        <v>46745</v>
      </c>
      <c r="H14033" s="55">
        <v>0</v>
      </c>
    </row>
    <row r="14034" spans="1:8" ht="12.5" customHeight="1">
      <c r="A14034" s="55">
        <v>14279</v>
      </c>
      <c r="B14034" s="55">
        <v>9</v>
      </c>
      <c r="C14034" s="55" t="s">
        <v>46746</v>
      </c>
      <c r="D14034" s="55" t="s">
        <v>4649</v>
      </c>
      <c r="E14034" s="55" t="s">
        <v>46747</v>
      </c>
      <c r="F14034" s="55" t="s">
        <v>4651</v>
      </c>
      <c r="G14034" s="55" t="s">
        <v>46748</v>
      </c>
      <c r="H14034" s="55">
        <v>0</v>
      </c>
    </row>
    <row r="14035" spans="1:8" ht="12.5" customHeight="1">
      <c r="A14035" s="55">
        <v>14287</v>
      </c>
      <c r="B14035" s="55">
        <v>9</v>
      </c>
      <c r="C14035" s="55" t="s">
        <v>46749</v>
      </c>
      <c r="D14035" s="55" t="s">
        <v>4649</v>
      </c>
      <c r="E14035" s="55" t="s">
        <v>46750</v>
      </c>
      <c r="F14035" s="55" t="s">
        <v>4651</v>
      </c>
      <c r="G14035" s="55" t="s">
        <v>46751</v>
      </c>
      <c r="H14035" s="55">
        <v>0</v>
      </c>
    </row>
    <row r="14036" spans="1:8" ht="12.5" customHeight="1">
      <c r="A14036" s="55">
        <v>14853</v>
      </c>
      <c r="B14036" s="55">
        <v>9</v>
      </c>
      <c r="C14036" s="55" t="s">
        <v>46752</v>
      </c>
      <c r="D14036" s="55" t="s">
        <v>4649</v>
      </c>
      <c r="E14036" s="55" t="s">
        <v>46753</v>
      </c>
      <c r="F14036" s="55" t="s">
        <v>4651</v>
      </c>
      <c r="G14036" s="55" t="s">
        <v>46754</v>
      </c>
      <c r="H14036" s="55">
        <v>0</v>
      </c>
    </row>
    <row r="14037" spans="1:8" ht="12.5" customHeight="1">
      <c r="A14037" s="55">
        <v>15125</v>
      </c>
      <c r="B14037" s="55">
        <v>9</v>
      </c>
      <c r="C14037" s="55" t="s">
        <v>46755</v>
      </c>
      <c r="D14037" s="55" t="s">
        <v>4649</v>
      </c>
      <c r="E14037" s="55" t="s">
        <v>46756</v>
      </c>
      <c r="F14037" s="55" t="s">
        <v>4651</v>
      </c>
      <c r="G14037" s="55" t="s">
        <v>46757</v>
      </c>
      <c r="H14037" s="55">
        <v>0</v>
      </c>
    </row>
    <row r="14038" spans="1:8" ht="12.5" customHeight="1">
      <c r="A14038" s="55">
        <v>15139</v>
      </c>
      <c r="B14038" s="55">
        <v>9</v>
      </c>
      <c r="C14038" s="55" t="s">
        <v>46758</v>
      </c>
      <c r="D14038" s="55" t="s">
        <v>4649</v>
      </c>
      <c r="E14038" s="55" t="s">
        <v>46759</v>
      </c>
      <c r="F14038" s="55" t="s">
        <v>4651</v>
      </c>
      <c r="G14038" s="55" t="s">
        <v>46760</v>
      </c>
      <c r="H14038" s="55">
        <v>0</v>
      </c>
    </row>
    <row r="14039" spans="1:8" ht="12.5" customHeight="1">
      <c r="A14039" s="55">
        <v>15154</v>
      </c>
      <c r="B14039" s="55">
        <v>9</v>
      </c>
      <c r="C14039" s="55" t="s">
        <v>46761</v>
      </c>
      <c r="D14039" s="55" t="s">
        <v>4649</v>
      </c>
      <c r="E14039" s="55" t="s">
        <v>46762</v>
      </c>
      <c r="F14039" s="55" t="s">
        <v>4651</v>
      </c>
      <c r="G14039" s="55" t="s">
        <v>46763</v>
      </c>
      <c r="H14039" s="55">
        <v>0</v>
      </c>
    </row>
    <row r="14040" spans="1:8" ht="12.5" customHeight="1">
      <c r="A14040" s="55">
        <v>15222</v>
      </c>
      <c r="B14040" s="55">
        <v>9</v>
      </c>
      <c r="C14040" s="55" t="s">
        <v>46764</v>
      </c>
      <c r="D14040" s="55" t="s">
        <v>4649</v>
      </c>
      <c r="E14040" s="55" t="s">
        <v>46765</v>
      </c>
      <c r="F14040" s="55" t="s">
        <v>4651</v>
      </c>
      <c r="G14040" s="55" t="s">
        <v>46766</v>
      </c>
      <c r="H14040" s="55">
        <v>0</v>
      </c>
    </row>
    <row r="14041" spans="1:8" ht="12.5" customHeight="1">
      <c r="A14041" s="55">
        <v>15722</v>
      </c>
      <c r="B14041" s="55">
        <v>9</v>
      </c>
      <c r="C14041" s="55" t="s">
        <v>46767</v>
      </c>
      <c r="D14041" s="55" t="s">
        <v>4649</v>
      </c>
      <c r="E14041" s="55" t="s">
        <v>46768</v>
      </c>
      <c r="F14041" s="55" t="s">
        <v>4651</v>
      </c>
      <c r="G14041" s="55" t="s">
        <v>46769</v>
      </c>
      <c r="H14041" s="55">
        <v>0</v>
      </c>
    </row>
    <row r="14042" spans="1:8" ht="12.5" customHeight="1">
      <c r="A14042" s="55">
        <v>15797</v>
      </c>
      <c r="B14042" s="55">
        <v>9</v>
      </c>
      <c r="C14042" s="55" t="s">
        <v>46770</v>
      </c>
      <c r="D14042" s="55" t="s">
        <v>4649</v>
      </c>
      <c r="E14042" s="55" t="s">
        <v>46771</v>
      </c>
      <c r="F14042" s="55" t="s">
        <v>4651</v>
      </c>
      <c r="G14042" s="55" t="s">
        <v>46772</v>
      </c>
      <c r="H14042" s="55">
        <v>0</v>
      </c>
    </row>
    <row r="14043" spans="1:8" ht="12.5" customHeight="1">
      <c r="A14043" s="55">
        <v>16638</v>
      </c>
      <c r="B14043" s="55">
        <v>9</v>
      </c>
      <c r="C14043" s="55" t="s">
        <v>46773</v>
      </c>
      <c r="D14043" s="55" t="s">
        <v>4649</v>
      </c>
      <c r="E14043" s="55" t="s">
        <v>46774</v>
      </c>
      <c r="F14043" s="55" t="s">
        <v>4651</v>
      </c>
      <c r="G14043" s="55" t="s">
        <v>46775</v>
      </c>
      <c r="H14043" s="55">
        <v>0</v>
      </c>
    </row>
    <row r="14044" spans="1:8" ht="12.5" customHeight="1">
      <c r="A14044" s="55">
        <v>16687</v>
      </c>
      <c r="B14044" s="55">
        <v>9</v>
      </c>
      <c r="C14044" s="55" t="s">
        <v>46776</v>
      </c>
      <c r="D14044" s="55" t="s">
        <v>4649</v>
      </c>
      <c r="E14044" s="55" t="s">
        <v>46777</v>
      </c>
      <c r="F14044" s="55" t="s">
        <v>4651</v>
      </c>
      <c r="G14044" s="55" t="s">
        <v>46778</v>
      </c>
      <c r="H14044" s="55">
        <v>0</v>
      </c>
    </row>
    <row r="14045" spans="1:8" ht="12.5" customHeight="1">
      <c r="A14045" s="55">
        <v>16743</v>
      </c>
      <c r="B14045" s="55">
        <v>9</v>
      </c>
      <c r="C14045" s="55" t="s">
        <v>46779</v>
      </c>
      <c r="D14045" s="55" t="s">
        <v>4649</v>
      </c>
      <c r="E14045" s="55" t="s">
        <v>46780</v>
      </c>
      <c r="F14045" s="55" t="s">
        <v>4651</v>
      </c>
      <c r="G14045" s="55" t="s">
        <v>46781</v>
      </c>
      <c r="H14045" s="55">
        <v>0</v>
      </c>
    </row>
    <row r="14046" spans="1:8" ht="12.5" customHeight="1">
      <c r="A14046" s="55">
        <v>17075</v>
      </c>
      <c r="B14046" s="55">
        <v>9</v>
      </c>
      <c r="C14046" s="55" t="s">
        <v>46782</v>
      </c>
      <c r="D14046" s="55" t="s">
        <v>4649</v>
      </c>
      <c r="E14046" s="55" t="s">
        <v>46783</v>
      </c>
      <c r="F14046" s="55" t="s">
        <v>4651</v>
      </c>
      <c r="G14046" s="55" t="s">
        <v>46784</v>
      </c>
      <c r="H14046" s="55">
        <v>0</v>
      </c>
    </row>
    <row r="14047" spans="1:8" ht="12.5" customHeight="1">
      <c r="A14047" s="55">
        <v>17234</v>
      </c>
      <c r="B14047" s="55">
        <v>9</v>
      </c>
      <c r="C14047" s="55" t="s">
        <v>46785</v>
      </c>
      <c r="D14047" s="55" t="s">
        <v>4649</v>
      </c>
      <c r="E14047" s="55" t="s">
        <v>46786</v>
      </c>
      <c r="F14047" s="55" t="s">
        <v>4651</v>
      </c>
      <c r="G14047" s="55" t="s">
        <v>46787</v>
      </c>
      <c r="H14047" s="55">
        <v>0</v>
      </c>
    </row>
    <row r="14048" spans="1:8" ht="12.5" customHeight="1">
      <c r="A14048" s="55">
        <v>17235</v>
      </c>
      <c r="B14048" s="55">
        <v>9</v>
      </c>
      <c r="C14048" s="55" t="s">
        <v>46788</v>
      </c>
      <c r="D14048" s="55" t="s">
        <v>4649</v>
      </c>
      <c r="E14048" s="55" t="s">
        <v>46789</v>
      </c>
      <c r="F14048" s="55" t="s">
        <v>4651</v>
      </c>
      <c r="G14048" s="55" t="s">
        <v>46790</v>
      </c>
      <c r="H14048" s="55">
        <v>0</v>
      </c>
    </row>
    <row r="14049" spans="1:8" ht="12.5" customHeight="1">
      <c r="A14049" s="55">
        <v>17236</v>
      </c>
      <c r="B14049" s="55">
        <v>9</v>
      </c>
      <c r="C14049" s="55" t="s">
        <v>46791</v>
      </c>
      <c r="D14049" s="55" t="s">
        <v>4649</v>
      </c>
      <c r="E14049" s="55" t="s">
        <v>46792</v>
      </c>
      <c r="F14049" s="55" t="s">
        <v>4651</v>
      </c>
      <c r="G14049" s="55" t="s">
        <v>46793</v>
      </c>
      <c r="H14049" s="55">
        <v>0</v>
      </c>
    </row>
    <row r="14050" spans="1:8" ht="12.5" customHeight="1">
      <c r="A14050" s="55">
        <v>17245</v>
      </c>
      <c r="B14050" s="55">
        <v>9</v>
      </c>
      <c r="C14050" s="55" t="s">
        <v>46794</v>
      </c>
      <c r="D14050" s="55" t="s">
        <v>4649</v>
      </c>
      <c r="E14050" s="55" t="s">
        <v>46795</v>
      </c>
      <c r="F14050" s="55" t="s">
        <v>4651</v>
      </c>
      <c r="G14050" s="55" t="s">
        <v>46796</v>
      </c>
      <c r="H14050" s="55">
        <v>0</v>
      </c>
    </row>
    <row r="14051" spans="1:8" ht="12.5" customHeight="1">
      <c r="A14051" s="55">
        <v>17251</v>
      </c>
      <c r="B14051" s="55">
        <v>9</v>
      </c>
      <c r="C14051" s="55" t="s">
        <v>46797</v>
      </c>
      <c r="D14051" s="55" t="s">
        <v>4649</v>
      </c>
      <c r="E14051" s="55" t="s">
        <v>46798</v>
      </c>
      <c r="F14051" s="55" t="s">
        <v>4651</v>
      </c>
      <c r="G14051" s="55" t="s">
        <v>46799</v>
      </c>
      <c r="H14051" s="55">
        <v>0</v>
      </c>
    </row>
    <row r="14052" spans="1:8" ht="12.5" customHeight="1">
      <c r="A14052" s="55">
        <v>17254</v>
      </c>
      <c r="B14052" s="55">
        <v>9</v>
      </c>
      <c r="C14052" s="55" t="s">
        <v>46800</v>
      </c>
      <c r="D14052" s="55" t="s">
        <v>4649</v>
      </c>
      <c r="E14052" s="55" t="s">
        <v>46801</v>
      </c>
      <c r="F14052" s="55" t="s">
        <v>4651</v>
      </c>
      <c r="G14052" s="55" t="s">
        <v>46802</v>
      </c>
      <c r="H14052" s="55">
        <v>0</v>
      </c>
    </row>
    <row r="14053" spans="1:8" ht="12.5" customHeight="1">
      <c r="A14053" s="55">
        <v>17285</v>
      </c>
      <c r="B14053" s="55">
        <v>9</v>
      </c>
      <c r="C14053" s="55" t="s">
        <v>46803</v>
      </c>
      <c r="D14053" s="55" t="s">
        <v>4649</v>
      </c>
      <c r="E14053" s="55" t="s">
        <v>46804</v>
      </c>
      <c r="F14053" s="55" t="s">
        <v>4651</v>
      </c>
      <c r="G14053" s="55" t="s">
        <v>46805</v>
      </c>
      <c r="H14053" s="55">
        <v>0</v>
      </c>
    </row>
    <row r="14054" spans="1:8" ht="12.5" customHeight="1">
      <c r="A14054" s="55">
        <v>17292</v>
      </c>
      <c r="B14054" s="55">
        <v>9</v>
      </c>
      <c r="C14054" s="55" t="s">
        <v>46806</v>
      </c>
      <c r="D14054" s="55" t="s">
        <v>4649</v>
      </c>
      <c r="E14054" s="55" t="s">
        <v>46807</v>
      </c>
      <c r="F14054" s="55" t="s">
        <v>4651</v>
      </c>
      <c r="G14054" s="55" t="s">
        <v>46808</v>
      </c>
      <c r="H14054" s="55">
        <v>0</v>
      </c>
    </row>
    <row r="14055" spans="1:8" ht="12.5" customHeight="1">
      <c r="A14055" s="55">
        <v>17307</v>
      </c>
      <c r="B14055" s="55">
        <v>9</v>
      </c>
      <c r="C14055" s="55" t="s">
        <v>46809</v>
      </c>
      <c r="D14055" s="55" t="s">
        <v>4649</v>
      </c>
      <c r="E14055" s="55" t="s">
        <v>46810</v>
      </c>
      <c r="F14055" s="55" t="s">
        <v>4651</v>
      </c>
      <c r="G14055" s="55" t="s">
        <v>46811</v>
      </c>
      <c r="H14055" s="55">
        <v>0</v>
      </c>
    </row>
    <row r="14056" spans="1:8" ht="12.5" customHeight="1">
      <c r="A14056" s="55">
        <v>17312</v>
      </c>
      <c r="B14056" s="55">
        <v>9</v>
      </c>
      <c r="C14056" s="55" t="s">
        <v>46812</v>
      </c>
      <c r="D14056" s="55" t="s">
        <v>4649</v>
      </c>
      <c r="E14056" s="55" t="s">
        <v>46813</v>
      </c>
      <c r="F14056" s="55" t="s">
        <v>4651</v>
      </c>
      <c r="G14056" s="55" t="s">
        <v>46814</v>
      </c>
      <c r="H14056" s="55">
        <v>0</v>
      </c>
    </row>
    <row r="14057" spans="1:8" ht="12.5" customHeight="1">
      <c r="A14057" s="55">
        <v>17314</v>
      </c>
      <c r="B14057" s="55">
        <v>9</v>
      </c>
      <c r="C14057" s="55" t="s">
        <v>46815</v>
      </c>
      <c r="D14057" s="55" t="s">
        <v>4649</v>
      </c>
      <c r="E14057" s="55" t="s">
        <v>46816</v>
      </c>
      <c r="F14057" s="55" t="s">
        <v>4651</v>
      </c>
      <c r="G14057" s="55" t="s">
        <v>46817</v>
      </c>
      <c r="H14057" s="55">
        <v>0</v>
      </c>
    </row>
    <row r="14058" spans="1:8" ht="12.5" customHeight="1">
      <c r="A14058" s="55">
        <v>17512</v>
      </c>
      <c r="B14058" s="55">
        <v>9</v>
      </c>
      <c r="C14058" s="55" t="s">
        <v>46818</v>
      </c>
      <c r="D14058" s="55" t="s">
        <v>4649</v>
      </c>
      <c r="E14058" s="55" t="s">
        <v>46819</v>
      </c>
      <c r="F14058" s="55" t="s">
        <v>4651</v>
      </c>
      <c r="G14058" s="55" t="s">
        <v>46820</v>
      </c>
      <c r="H14058" s="55">
        <v>0</v>
      </c>
    </row>
    <row r="14059" spans="1:8" ht="12.5" customHeight="1">
      <c r="A14059" s="55">
        <v>17726</v>
      </c>
      <c r="B14059" s="55">
        <v>9</v>
      </c>
      <c r="C14059" s="55" t="s">
        <v>46821</v>
      </c>
      <c r="D14059" s="55" t="s">
        <v>4649</v>
      </c>
      <c r="E14059" s="55" t="s">
        <v>46822</v>
      </c>
      <c r="F14059" s="55" t="s">
        <v>4651</v>
      </c>
      <c r="G14059" s="55" t="s">
        <v>46823</v>
      </c>
      <c r="H14059" s="55">
        <v>0</v>
      </c>
    </row>
    <row r="14060" spans="1:8" ht="12.5" customHeight="1">
      <c r="A14060" s="55">
        <v>17906</v>
      </c>
      <c r="B14060" s="55">
        <v>9</v>
      </c>
      <c r="C14060" s="55" t="s">
        <v>46824</v>
      </c>
      <c r="D14060" s="55" t="s">
        <v>4649</v>
      </c>
      <c r="E14060" s="55" t="s">
        <v>46825</v>
      </c>
      <c r="F14060" s="55" t="s">
        <v>4651</v>
      </c>
      <c r="G14060" s="55" t="s">
        <v>46826</v>
      </c>
      <c r="H14060" s="55">
        <v>0</v>
      </c>
    </row>
    <row r="14061" spans="1:8" ht="12.5" customHeight="1">
      <c r="A14061" s="55">
        <v>18287</v>
      </c>
      <c r="B14061" s="55">
        <v>9</v>
      </c>
      <c r="C14061" s="55" t="s">
        <v>46827</v>
      </c>
      <c r="D14061" s="55" t="s">
        <v>4649</v>
      </c>
      <c r="E14061" s="55" t="s">
        <v>46828</v>
      </c>
      <c r="F14061" s="55" t="s">
        <v>4651</v>
      </c>
      <c r="G14061" s="55" t="s">
        <v>46829</v>
      </c>
      <c r="H14061" s="55">
        <v>0</v>
      </c>
    </row>
    <row r="14062" spans="1:8" ht="12.5" customHeight="1">
      <c r="A14062" s="55">
        <v>18447</v>
      </c>
      <c r="B14062" s="55">
        <v>9</v>
      </c>
      <c r="C14062" s="55" t="s">
        <v>46830</v>
      </c>
      <c r="D14062" s="55" t="s">
        <v>4649</v>
      </c>
      <c r="E14062" s="55" t="s">
        <v>46831</v>
      </c>
      <c r="F14062" s="55" t="s">
        <v>4651</v>
      </c>
      <c r="G14062" s="55" t="s">
        <v>46832</v>
      </c>
      <c r="H14062" s="55">
        <v>0</v>
      </c>
    </row>
    <row r="14063" spans="1:8" ht="12.5" customHeight="1">
      <c r="A14063" s="55">
        <v>18704</v>
      </c>
      <c r="B14063" s="55">
        <v>9</v>
      </c>
      <c r="C14063" s="55" t="s">
        <v>46833</v>
      </c>
      <c r="D14063" s="55" t="s">
        <v>4649</v>
      </c>
      <c r="E14063" s="55" t="s">
        <v>46834</v>
      </c>
      <c r="F14063" s="55" t="s">
        <v>4651</v>
      </c>
      <c r="G14063" s="55" t="s">
        <v>46835</v>
      </c>
      <c r="H14063" s="55">
        <v>0</v>
      </c>
    </row>
    <row r="14064" spans="1:8" ht="12.5" customHeight="1">
      <c r="A14064" s="55">
        <v>18723</v>
      </c>
      <c r="B14064" s="55">
        <v>9</v>
      </c>
      <c r="C14064" s="55" t="s">
        <v>46836</v>
      </c>
      <c r="D14064" s="55" t="s">
        <v>4649</v>
      </c>
      <c r="E14064" s="55" t="s">
        <v>46837</v>
      </c>
      <c r="F14064" s="55" t="s">
        <v>4651</v>
      </c>
      <c r="G14064" s="55" t="s">
        <v>46838</v>
      </c>
      <c r="H14064" s="55">
        <v>0</v>
      </c>
    </row>
    <row r="14065" spans="1:8" ht="12.5" customHeight="1">
      <c r="A14065" s="55">
        <v>18745</v>
      </c>
      <c r="B14065" s="55">
        <v>9</v>
      </c>
      <c r="C14065" s="55" t="s">
        <v>46839</v>
      </c>
      <c r="D14065" s="55" t="s">
        <v>4649</v>
      </c>
      <c r="E14065" s="55" t="s">
        <v>46840</v>
      </c>
      <c r="F14065" s="55" t="s">
        <v>4651</v>
      </c>
      <c r="G14065" s="55" t="s">
        <v>46841</v>
      </c>
      <c r="H14065" s="55">
        <v>0</v>
      </c>
    </row>
    <row r="14066" spans="1:8" ht="12.5" customHeight="1">
      <c r="A14066" s="55">
        <v>19106</v>
      </c>
      <c r="B14066" s="55">
        <v>9</v>
      </c>
      <c r="C14066" s="55" t="s">
        <v>46842</v>
      </c>
      <c r="D14066" s="55" t="s">
        <v>4649</v>
      </c>
      <c r="E14066" s="55" t="s">
        <v>46843</v>
      </c>
      <c r="F14066" s="55" t="s">
        <v>4651</v>
      </c>
      <c r="G14066" s="55" t="s">
        <v>46844</v>
      </c>
      <c r="H14066" s="55">
        <v>0</v>
      </c>
    </row>
    <row r="14067" spans="1:8" ht="12.5" customHeight="1">
      <c r="A14067" s="55">
        <v>19581</v>
      </c>
      <c r="B14067" s="55">
        <v>9</v>
      </c>
      <c r="C14067" s="55" t="s">
        <v>46845</v>
      </c>
      <c r="D14067" s="55" t="s">
        <v>4649</v>
      </c>
      <c r="E14067" s="55" t="s">
        <v>46846</v>
      </c>
      <c r="F14067" s="55" t="s">
        <v>4651</v>
      </c>
      <c r="G14067" s="55" t="s">
        <v>46847</v>
      </c>
      <c r="H14067" s="55">
        <v>0</v>
      </c>
    </row>
    <row r="14068" spans="1:8" ht="12.5" customHeight="1">
      <c r="A14068" s="55">
        <v>19622</v>
      </c>
      <c r="B14068" s="55">
        <v>9</v>
      </c>
      <c r="C14068" s="55" t="s">
        <v>46848</v>
      </c>
      <c r="D14068" s="55" t="s">
        <v>4649</v>
      </c>
      <c r="E14068" s="55" t="s">
        <v>46849</v>
      </c>
      <c r="F14068" s="55" t="s">
        <v>4651</v>
      </c>
      <c r="G14068" s="55" t="s">
        <v>46850</v>
      </c>
      <c r="H14068" s="55">
        <v>0</v>
      </c>
    </row>
    <row r="14069" spans="1:8" ht="12.5" customHeight="1">
      <c r="A14069" s="55">
        <v>20157</v>
      </c>
      <c r="B14069" s="55">
        <v>9</v>
      </c>
      <c r="C14069" s="55" t="s">
        <v>46851</v>
      </c>
      <c r="D14069" s="55" t="s">
        <v>4649</v>
      </c>
      <c r="E14069" s="55" t="s">
        <v>46852</v>
      </c>
      <c r="F14069" s="55" t="s">
        <v>4651</v>
      </c>
      <c r="G14069" s="55" t="s">
        <v>46853</v>
      </c>
      <c r="H14069" s="55">
        <v>0</v>
      </c>
    </row>
    <row r="14070" spans="1:8" ht="12.5" customHeight="1">
      <c r="A14070" s="55">
        <v>20245</v>
      </c>
      <c r="B14070" s="55">
        <v>9</v>
      </c>
      <c r="C14070" s="55" t="s">
        <v>46854</v>
      </c>
      <c r="D14070" s="55" t="s">
        <v>4649</v>
      </c>
      <c r="E14070" s="55" t="s">
        <v>46855</v>
      </c>
      <c r="F14070" s="55" t="s">
        <v>4651</v>
      </c>
      <c r="G14070" s="55" t="s">
        <v>46856</v>
      </c>
      <c r="H14070" s="55">
        <v>0</v>
      </c>
    </row>
    <row r="14071" spans="1:8" ht="12.5" customHeight="1">
      <c r="A14071" s="55">
        <v>20254</v>
      </c>
      <c r="B14071" s="55">
        <v>9</v>
      </c>
      <c r="C14071" s="55" t="s">
        <v>46857</v>
      </c>
      <c r="D14071" s="55" t="s">
        <v>4649</v>
      </c>
      <c r="E14071" s="55" t="s">
        <v>46858</v>
      </c>
      <c r="F14071" s="55" t="s">
        <v>4651</v>
      </c>
      <c r="G14071" s="55" t="s">
        <v>46859</v>
      </c>
      <c r="H14071" s="55">
        <v>0</v>
      </c>
    </row>
    <row r="14072" spans="1:8" ht="12.5" customHeight="1">
      <c r="A14072" s="55">
        <v>21171</v>
      </c>
      <c r="B14072" s="55">
        <v>9</v>
      </c>
      <c r="C14072" s="55" t="s">
        <v>46860</v>
      </c>
      <c r="D14072" s="55" t="s">
        <v>4649</v>
      </c>
      <c r="E14072" s="55" t="s">
        <v>46861</v>
      </c>
      <c r="F14072" s="55" t="s">
        <v>4651</v>
      </c>
      <c r="G14072" s="55" t="s">
        <v>46862</v>
      </c>
      <c r="H14072" s="55">
        <v>0</v>
      </c>
    </row>
    <row r="14073" spans="1:8" ht="12.5" customHeight="1">
      <c r="A14073" s="55">
        <v>21189</v>
      </c>
      <c r="B14073" s="55">
        <v>9</v>
      </c>
      <c r="C14073" s="55" t="s">
        <v>46863</v>
      </c>
      <c r="D14073" s="55" t="s">
        <v>4649</v>
      </c>
      <c r="E14073" s="55" t="s">
        <v>46864</v>
      </c>
      <c r="F14073" s="55" t="s">
        <v>4651</v>
      </c>
      <c r="G14073" s="55" t="s">
        <v>46865</v>
      </c>
      <c r="H14073" s="55">
        <v>0</v>
      </c>
    </row>
    <row r="14074" spans="1:8" ht="12.5" customHeight="1">
      <c r="A14074" s="55">
        <v>21199</v>
      </c>
      <c r="B14074" s="55">
        <v>9</v>
      </c>
      <c r="C14074" s="55" t="s">
        <v>46866</v>
      </c>
      <c r="D14074" s="55" t="s">
        <v>4649</v>
      </c>
      <c r="E14074" s="55" t="s">
        <v>46867</v>
      </c>
      <c r="F14074" s="55" t="s">
        <v>4651</v>
      </c>
      <c r="G14074" s="55" t="s">
        <v>46868</v>
      </c>
      <c r="H14074" s="55">
        <v>0</v>
      </c>
    </row>
    <row r="14075" spans="1:8" ht="12.5" customHeight="1">
      <c r="A14075" s="55">
        <v>21226</v>
      </c>
      <c r="B14075" s="55">
        <v>9</v>
      </c>
      <c r="C14075" s="55" t="s">
        <v>46869</v>
      </c>
      <c r="D14075" s="55" t="s">
        <v>4649</v>
      </c>
      <c r="E14075" s="55" t="s">
        <v>46870</v>
      </c>
      <c r="F14075" s="55" t="s">
        <v>4651</v>
      </c>
      <c r="G14075" s="55" t="s">
        <v>46871</v>
      </c>
      <c r="H14075" s="55">
        <v>0</v>
      </c>
    </row>
    <row r="14076" spans="1:8" ht="12.5" customHeight="1">
      <c r="A14076" s="55">
        <v>21392</v>
      </c>
      <c r="B14076" s="55">
        <v>9</v>
      </c>
      <c r="C14076" s="55" t="s">
        <v>46872</v>
      </c>
      <c r="D14076" s="55" t="s">
        <v>4649</v>
      </c>
      <c r="E14076" s="55" t="s">
        <v>46873</v>
      </c>
      <c r="F14076" s="55" t="s">
        <v>4651</v>
      </c>
      <c r="G14076" s="55" t="s">
        <v>46874</v>
      </c>
      <c r="H14076" s="55">
        <v>0</v>
      </c>
    </row>
    <row r="14077" spans="1:8" ht="12.5" customHeight="1">
      <c r="A14077" s="55">
        <v>21959</v>
      </c>
      <c r="B14077" s="55">
        <v>9</v>
      </c>
      <c r="C14077" s="55" t="s">
        <v>46875</v>
      </c>
      <c r="D14077" s="55" t="s">
        <v>4649</v>
      </c>
      <c r="E14077" s="55" t="s">
        <v>46876</v>
      </c>
      <c r="F14077" s="55" t="s">
        <v>4651</v>
      </c>
      <c r="G14077" s="55" t="s">
        <v>46877</v>
      </c>
      <c r="H14077" s="55">
        <v>0</v>
      </c>
    </row>
    <row r="14078" spans="1:8" ht="12.5" customHeight="1">
      <c r="A14078" s="55">
        <v>22063</v>
      </c>
      <c r="B14078" s="55">
        <v>9</v>
      </c>
      <c r="C14078" s="55" t="s">
        <v>46878</v>
      </c>
      <c r="D14078" s="55" t="s">
        <v>4649</v>
      </c>
      <c r="E14078" s="55" t="s">
        <v>46879</v>
      </c>
      <c r="F14078" s="55" t="s">
        <v>4651</v>
      </c>
      <c r="G14078" s="55" t="s">
        <v>46880</v>
      </c>
      <c r="H14078" s="55">
        <v>0</v>
      </c>
    </row>
    <row r="14079" spans="1:8" ht="12.5" customHeight="1">
      <c r="A14079" s="55">
        <v>22853</v>
      </c>
      <c r="B14079" s="55">
        <v>9</v>
      </c>
      <c r="C14079" s="55" t="s">
        <v>46881</v>
      </c>
      <c r="D14079" s="55" t="s">
        <v>4649</v>
      </c>
      <c r="E14079" s="55" t="s">
        <v>46882</v>
      </c>
      <c r="F14079" s="55" t="s">
        <v>4651</v>
      </c>
      <c r="G14079" s="55" t="s">
        <v>46883</v>
      </c>
      <c r="H14079" s="55">
        <v>0</v>
      </c>
    </row>
    <row r="14080" spans="1:8" ht="12.5" customHeight="1">
      <c r="A14080" s="55">
        <v>23014</v>
      </c>
      <c r="B14080" s="55">
        <v>9</v>
      </c>
      <c r="C14080" s="55" t="s">
        <v>46884</v>
      </c>
      <c r="D14080" s="55" t="s">
        <v>4649</v>
      </c>
      <c r="E14080" s="55" t="s">
        <v>46885</v>
      </c>
      <c r="F14080" s="55" t="s">
        <v>4651</v>
      </c>
      <c r="G14080" s="55" t="s">
        <v>46886</v>
      </c>
      <c r="H14080" s="55">
        <v>0</v>
      </c>
    </row>
    <row r="14081" spans="1:8" ht="12.5" customHeight="1">
      <c r="A14081" s="55">
        <v>23321</v>
      </c>
      <c r="B14081" s="55">
        <v>9</v>
      </c>
      <c r="C14081" s="55" t="s">
        <v>46887</v>
      </c>
      <c r="D14081" s="55" t="s">
        <v>4649</v>
      </c>
      <c r="E14081" s="55" t="s">
        <v>46888</v>
      </c>
      <c r="F14081" s="55" t="s">
        <v>4651</v>
      </c>
      <c r="G14081" s="55" t="s">
        <v>46889</v>
      </c>
      <c r="H14081" s="55">
        <v>0</v>
      </c>
    </row>
    <row r="14082" spans="1:8" ht="12.5" customHeight="1">
      <c r="A14082" s="55">
        <v>23329</v>
      </c>
      <c r="B14082" s="55">
        <v>9</v>
      </c>
      <c r="C14082" s="55" t="s">
        <v>46890</v>
      </c>
      <c r="D14082" s="55" t="s">
        <v>4649</v>
      </c>
      <c r="E14082" s="55" t="s">
        <v>46891</v>
      </c>
      <c r="F14082" s="55" t="s">
        <v>4651</v>
      </c>
      <c r="G14082" s="55" t="s">
        <v>46892</v>
      </c>
      <c r="H14082" s="55">
        <v>0</v>
      </c>
    </row>
    <row r="14083" spans="1:8" ht="12.5" customHeight="1">
      <c r="A14083" s="55">
        <v>23347</v>
      </c>
      <c r="B14083" s="55">
        <v>9</v>
      </c>
      <c r="C14083" s="55" t="s">
        <v>46893</v>
      </c>
      <c r="D14083" s="55" t="s">
        <v>4649</v>
      </c>
      <c r="E14083" s="55" t="s">
        <v>46894</v>
      </c>
      <c r="F14083" s="55" t="s">
        <v>4651</v>
      </c>
      <c r="G14083" s="55" t="s">
        <v>46895</v>
      </c>
      <c r="H14083" s="55">
        <v>0</v>
      </c>
    </row>
    <row r="14084" spans="1:8" ht="12.5" customHeight="1">
      <c r="A14084" s="55">
        <v>23425</v>
      </c>
      <c r="B14084" s="55">
        <v>9</v>
      </c>
      <c r="C14084" s="55" t="s">
        <v>46896</v>
      </c>
      <c r="D14084" s="55" t="s">
        <v>4649</v>
      </c>
      <c r="E14084" s="55" t="s">
        <v>46897</v>
      </c>
      <c r="F14084" s="55" t="s">
        <v>4651</v>
      </c>
      <c r="G14084" s="55" t="s">
        <v>46898</v>
      </c>
      <c r="H14084" s="55">
        <v>0</v>
      </c>
    </row>
    <row r="14085" spans="1:8" ht="12.5" customHeight="1">
      <c r="A14085" s="55">
        <v>23538</v>
      </c>
      <c r="B14085" s="55">
        <v>9</v>
      </c>
      <c r="C14085" s="55" t="s">
        <v>46899</v>
      </c>
      <c r="D14085" s="55" t="s">
        <v>4649</v>
      </c>
      <c r="E14085" s="55" t="s">
        <v>46900</v>
      </c>
      <c r="F14085" s="55" t="s">
        <v>4651</v>
      </c>
      <c r="G14085" s="55" t="s">
        <v>46901</v>
      </c>
      <c r="H14085" s="55">
        <v>0</v>
      </c>
    </row>
    <row r="14086" spans="1:8" ht="12.5" customHeight="1">
      <c r="A14086" s="55">
        <v>23572</v>
      </c>
      <c r="B14086" s="55">
        <v>9</v>
      </c>
      <c r="C14086" s="55" t="s">
        <v>46902</v>
      </c>
      <c r="D14086" s="55" t="s">
        <v>4649</v>
      </c>
      <c r="E14086" s="55" t="s">
        <v>46903</v>
      </c>
      <c r="F14086" s="55" t="s">
        <v>4651</v>
      </c>
      <c r="G14086" s="55" t="s">
        <v>46904</v>
      </c>
      <c r="H14086" s="55">
        <v>0</v>
      </c>
    </row>
    <row r="14087" spans="1:8" ht="12.5" customHeight="1">
      <c r="A14087" s="55">
        <v>23663</v>
      </c>
      <c r="B14087" s="55">
        <v>9</v>
      </c>
      <c r="C14087" s="55" t="s">
        <v>46905</v>
      </c>
      <c r="D14087" s="55" t="s">
        <v>4649</v>
      </c>
      <c r="E14087" s="55" t="s">
        <v>46906</v>
      </c>
      <c r="F14087" s="55" t="s">
        <v>4651</v>
      </c>
      <c r="G14087" s="55" t="s">
        <v>46907</v>
      </c>
      <c r="H14087" s="55">
        <v>0</v>
      </c>
    </row>
    <row r="14088" spans="1:8" ht="12.5" customHeight="1">
      <c r="A14088" s="55">
        <v>24005</v>
      </c>
      <c r="B14088" s="55">
        <v>9</v>
      </c>
      <c r="C14088" s="55" t="s">
        <v>46908</v>
      </c>
      <c r="D14088" s="55" t="s">
        <v>4649</v>
      </c>
      <c r="E14088" s="55" t="s">
        <v>46909</v>
      </c>
      <c r="F14088" s="55" t="s">
        <v>4651</v>
      </c>
      <c r="G14088" s="55" t="s">
        <v>46910</v>
      </c>
      <c r="H14088" s="55">
        <v>0</v>
      </c>
    </row>
    <row r="14089" spans="1:8" ht="12.5" customHeight="1">
      <c r="A14089" s="55">
        <v>24163</v>
      </c>
      <c r="B14089" s="55">
        <v>9</v>
      </c>
      <c r="C14089" s="55" t="s">
        <v>46911</v>
      </c>
      <c r="D14089" s="55" t="s">
        <v>4649</v>
      </c>
      <c r="E14089" s="55" t="s">
        <v>46912</v>
      </c>
      <c r="F14089" s="55" t="s">
        <v>4651</v>
      </c>
      <c r="G14089" s="55" t="s">
        <v>46913</v>
      </c>
      <c r="H14089" s="55">
        <v>0</v>
      </c>
    </row>
    <row r="14090" spans="1:8" ht="12.5" customHeight="1">
      <c r="A14090" s="55">
        <v>24171</v>
      </c>
      <c r="B14090" s="55">
        <v>9</v>
      </c>
      <c r="C14090" s="55" t="s">
        <v>46914</v>
      </c>
      <c r="D14090" s="55" t="s">
        <v>4649</v>
      </c>
      <c r="E14090" s="55" t="s">
        <v>46915</v>
      </c>
      <c r="F14090" s="55" t="s">
        <v>4651</v>
      </c>
      <c r="G14090" s="55" t="s">
        <v>46916</v>
      </c>
      <c r="H14090" s="55">
        <v>0</v>
      </c>
    </row>
    <row r="14091" spans="1:8" ht="12.5" customHeight="1">
      <c r="A14091" s="55">
        <v>24276</v>
      </c>
      <c r="B14091" s="55">
        <v>9</v>
      </c>
      <c r="C14091" s="55" t="s">
        <v>46917</v>
      </c>
      <c r="D14091" s="55" t="s">
        <v>4649</v>
      </c>
      <c r="E14091" s="55" t="s">
        <v>46918</v>
      </c>
      <c r="F14091" s="55" t="s">
        <v>4651</v>
      </c>
      <c r="G14091" s="55" t="s">
        <v>46919</v>
      </c>
      <c r="H14091" s="55">
        <v>0</v>
      </c>
    </row>
    <row r="14092" spans="1:8" ht="12.5" customHeight="1">
      <c r="A14092" s="55">
        <v>24495</v>
      </c>
      <c r="B14092" s="55">
        <v>9</v>
      </c>
      <c r="C14092" s="55" t="s">
        <v>46920</v>
      </c>
      <c r="D14092" s="55" t="s">
        <v>4649</v>
      </c>
      <c r="E14092" s="55" t="s">
        <v>46921</v>
      </c>
      <c r="F14092" s="55" t="s">
        <v>4651</v>
      </c>
      <c r="G14092" s="55" t="s">
        <v>46922</v>
      </c>
      <c r="H14092" s="55">
        <v>0</v>
      </c>
    </row>
    <row r="14093" spans="1:8" ht="12.5" customHeight="1">
      <c r="A14093" s="55">
        <v>24909</v>
      </c>
      <c r="B14093" s="55">
        <v>9</v>
      </c>
      <c r="C14093" s="55" t="s">
        <v>46923</v>
      </c>
      <c r="D14093" s="55" t="s">
        <v>4649</v>
      </c>
      <c r="E14093" s="55" t="s">
        <v>46924</v>
      </c>
      <c r="F14093" s="55" t="s">
        <v>4651</v>
      </c>
      <c r="G14093" s="55" t="s">
        <v>46925</v>
      </c>
      <c r="H14093" s="55">
        <v>0</v>
      </c>
    </row>
    <row r="14094" spans="1:8" ht="12.5" customHeight="1">
      <c r="A14094" s="55">
        <v>25035</v>
      </c>
      <c r="B14094" s="55">
        <v>9</v>
      </c>
      <c r="C14094" s="55" t="s">
        <v>46926</v>
      </c>
      <c r="D14094" s="55" t="s">
        <v>4649</v>
      </c>
      <c r="E14094" s="55" t="s">
        <v>46927</v>
      </c>
      <c r="F14094" s="55" t="s">
        <v>4651</v>
      </c>
      <c r="G14094" s="55" t="s">
        <v>46928</v>
      </c>
      <c r="H14094" s="55">
        <v>0</v>
      </c>
    </row>
    <row r="14095" spans="1:8" ht="12.5" customHeight="1">
      <c r="A14095" s="55">
        <v>25127</v>
      </c>
      <c r="B14095" s="55">
        <v>9</v>
      </c>
      <c r="C14095" s="55" t="s">
        <v>46929</v>
      </c>
      <c r="D14095" s="55" t="s">
        <v>4649</v>
      </c>
      <c r="E14095" s="55" t="s">
        <v>46930</v>
      </c>
      <c r="F14095" s="55" t="s">
        <v>4651</v>
      </c>
      <c r="G14095" s="55" t="s">
        <v>46931</v>
      </c>
      <c r="H14095" s="55">
        <v>0</v>
      </c>
    </row>
    <row r="14096" spans="1:8" ht="12.5" customHeight="1">
      <c r="A14096" s="55">
        <v>25234</v>
      </c>
      <c r="B14096" s="55">
        <v>9</v>
      </c>
      <c r="C14096" s="55" t="s">
        <v>46932</v>
      </c>
      <c r="D14096" s="55" t="s">
        <v>4649</v>
      </c>
      <c r="E14096" s="55" t="s">
        <v>46933</v>
      </c>
      <c r="F14096" s="55" t="s">
        <v>4651</v>
      </c>
      <c r="G14096" s="55" t="s">
        <v>46934</v>
      </c>
      <c r="H14096" s="55">
        <v>0</v>
      </c>
    </row>
    <row r="14097" spans="1:8" ht="12.5" customHeight="1">
      <c r="A14097" s="55">
        <v>26140</v>
      </c>
      <c r="B14097" s="55">
        <v>9</v>
      </c>
      <c r="C14097" s="55" t="s">
        <v>46935</v>
      </c>
      <c r="D14097" s="55" t="s">
        <v>4649</v>
      </c>
      <c r="E14097" s="55" t="s">
        <v>46936</v>
      </c>
      <c r="F14097" s="55" t="s">
        <v>4651</v>
      </c>
      <c r="G14097" s="55" t="s">
        <v>46937</v>
      </c>
      <c r="H14097" s="55">
        <v>0</v>
      </c>
    </row>
    <row r="14098" spans="1:8" ht="12.5" customHeight="1">
      <c r="A14098" s="55">
        <v>26189</v>
      </c>
      <c r="B14098" s="55">
        <v>9</v>
      </c>
      <c r="C14098" s="55" t="s">
        <v>46938</v>
      </c>
      <c r="D14098" s="55" t="s">
        <v>4649</v>
      </c>
      <c r="E14098" s="55" t="s">
        <v>46939</v>
      </c>
      <c r="F14098" s="55" t="s">
        <v>4651</v>
      </c>
      <c r="G14098" s="55" t="s">
        <v>46940</v>
      </c>
      <c r="H14098" s="55">
        <v>0</v>
      </c>
    </row>
    <row r="14099" spans="1:8" ht="12.5" customHeight="1">
      <c r="A14099" s="55">
        <v>26663</v>
      </c>
      <c r="B14099" s="55">
        <v>9</v>
      </c>
      <c r="C14099" s="55" t="s">
        <v>46941</v>
      </c>
      <c r="D14099" s="55" t="s">
        <v>4649</v>
      </c>
      <c r="E14099" s="55" t="s">
        <v>46942</v>
      </c>
      <c r="F14099" s="55" t="s">
        <v>4651</v>
      </c>
      <c r="G14099" s="55" t="s">
        <v>46943</v>
      </c>
      <c r="H14099" s="55">
        <v>0</v>
      </c>
    </row>
    <row r="14100" spans="1:8" ht="12.5" customHeight="1">
      <c r="A14100" s="55">
        <v>26768</v>
      </c>
      <c r="B14100" s="55">
        <v>9</v>
      </c>
      <c r="C14100" s="55" t="s">
        <v>46944</v>
      </c>
      <c r="D14100" s="55" t="s">
        <v>4649</v>
      </c>
      <c r="E14100" s="55" t="s">
        <v>46945</v>
      </c>
      <c r="F14100" s="55" t="s">
        <v>4651</v>
      </c>
      <c r="G14100" s="55" t="s">
        <v>46946</v>
      </c>
      <c r="H14100" s="55">
        <v>0</v>
      </c>
    </row>
    <row r="14101" spans="1:8" ht="12.5" customHeight="1">
      <c r="A14101" s="55">
        <v>28116</v>
      </c>
      <c r="B14101" s="55">
        <v>9</v>
      </c>
      <c r="C14101" s="55" t="s">
        <v>46947</v>
      </c>
      <c r="D14101" s="55" t="s">
        <v>4649</v>
      </c>
      <c r="E14101" s="55" t="s">
        <v>46948</v>
      </c>
      <c r="F14101" s="55" t="s">
        <v>4651</v>
      </c>
      <c r="G14101" s="55" t="s">
        <v>46949</v>
      </c>
      <c r="H14101" s="55">
        <v>0</v>
      </c>
    </row>
    <row r="14102" spans="1:8" ht="12.5" customHeight="1">
      <c r="A14102" s="55">
        <v>28212</v>
      </c>
      <c r="B14102" s="55">
        <v>9</v>
      </c>
      <c r="C14102" s="55" t="s">
        <v>46950</v>
      </c>
      <c r="D14102" s="55" t="s">
        <v>4649</v>
      </c>
      <c r="E14102" s="55" t="s">
        <v>46951</v>
      </c>
      <c r="F14102" s="55" t="s">
        <v>4651</v>
      </c>
      <c r="G14102" s="55" t="s">
        <v>46952</v>
      </c>
      <c r="H14102" s="55">
        <v>0</v>
      </c>
    </row>
    <row r="14103" spans="1:8" ht="12.5" customHeight="1">
      <c r="A14103" s="55">
        <v>28305</v>
      </c>
      <c r="B14103" s="55">
        <v>9</v>
      </c>
      <c r="C14103" s="55" t="s">
        <v>46953</v>
      </c>
      <c r="D14103" s="55" t="s">
        <v>4649</v>
      </c>
      <c r="E14103" s="55" t="s">
        <v>46954</v>
      </c>
      <c r="F14103" s="55" t="s">
        <v>4651</v>
      </c>
      <c r="G14103" s="55" t="s">
        <v>46955</v>
      </c>
      <c r="H14103" s="55">
        <v>0</v>
      </c>
    </row>
    <row r="14104" spans="1:8" ht="12.5" customHeight="1">
      <c r="A14104" s="55">
        <v>28317</v>
      </c>
      <c r="B14104" s="55">
        <v>9</v>
      </c>
      <c r="C14104" s="55" t="s">
        <v>46956</v>
      </c>
      <c r="D14104" s="55" t="s">
        <v>4649</v>
      </c>
      <c r="E14104" s="55" t="s">
        <v>46957</v>
      </c>
      <c r="F14104" s="55" t="s">
        <v>4651</v>
      </c>
      <c r="G14104" s="55" t="s">
        <v>46958</v>
      </c>
      <c r="H14104" s="55">
        <v>0</v>
      </c>
    </row>
    <row r="14105" spans="1:8" ht="12.5" customHeight="1">
      <c r="A14105" s="55">
        <v>28480</v>
      </c>
      <c r="B14105" s="55">
        <v>9</v>
      </c>
      <c r="C14105" s="55" t="s">
        <v>46959</v>
      </c>
      <c r="D14105" s="55" t="s">
        <v>4649</v>
      </c>
      <c r="E14105" s="55" t="s">
        <v>46960</v>
      </c>
      <c r="F14105" s="55" t="s">
        <v>4651</v>
      </c>
      <c r="G14105" s="55" t="s">
        <v>46961</v>
      </c>
      <c r="H14105" s="55">
        <v>0</v>
      </c>
    </row>
    <row r="14106" spans="1:8" ht="12.5" customHeight="1">
      <c r="A14106" s="55">
        <v>28936</v>
      </c>
      <c r="B14106" s="55">
        <v>9</v>
      </c>
      <c r="C14106" s="55" t="s">
        <v>46962</v>
      </c>
      <c r="D14106" s="55" t="s">
        <v>4649</v>
      </c>
      <c r="E14106" s="55" t="s">
        <v>46963</v>
      </c>
      <c r="F14106" s="55" t="s">
        <v>4651</v>
      </c>
      <c r="G14106" s="55" t="s">
        <v>46964</v>
      </c>
      <c r="H14106" s="55">
        <v>0</v>
      </c>
    </row>
    <row r="14107" spans="1:8" ht="12.5" customHeight="1">
      <c r="A14107" s="55">
        <v>29121</v>
      </c>
      <c r="B14107" s="55">
        <v>9</v>
      </c>
      <c r="C14107" s="55" t="s">
        <v>46965</v>
      </c>
      <c r="D14107" s="55" t="s">
        <v>4649</v>
      </c>
      <c r="E14107" s="55" t="s">
        <v>46966</v>
      </c>
      <c r="F14107" s="55" t="s">
        <v>4651</v>
      </c>
      <c r="G14107" s="55" t="s">
        <v>46967</v>
      </c>
      <c r="H14107" s="55">
        <v>0</v>
      </c>
    </row>
    <row r="14108" spans="1:8" ht="12.5" customHeight="1">
      <c r="A14108" s="55">
        <v>11000</v>
      </c>
      <c r="B14108" s="55">
        <v>9</v>
      </c>
      <c r="C14108" s="55" t="s">
        <v>46968</v>
      </c>
      <c r="D14108" s="55" t="s">
        <v>4649</v>
      </c>
      <c r="E14108" s="55" t="s">
        <v>46969</v>
      </c>
      <c r="F14108" s="55" t="s">
        <v>4651</v>
      </c>
      <c r="G14108" s="55" t="s">
        <v>46970</v>
      </c>
      <c r="H14108" s="55">
        <v>0</v>
      </c>
    </row>
    <row r="14109" spans="1:8" ht="12.5" customHeight="1">
      <c r="A14109" s="55">
        <v>11457</v>
      </c>
      <c r="B14109" s="55">
        <v>9</v>
      </c>
      <c r="C14109" s="55" t="s">
        <v>46971</v>
      </c>
      <c r="D14109" s="55" t="s">
        <v>4649</v>
      </c>
      <c r="E14109" s="55" t="s">
        <v>46972</v>
      </c>
      <c r="F14109" s="55" t="s">
        <v>4651</v>
      </c>
      <c r="G14109" s="55" t="s">
        <v>46973</v>
      </c>
      <c r="H14109" s="55">
        <v>0</v>
      </c>
    </row>
    <row r="14110" spans="1:8" ht="12.5" customHeight="1">
      <c r="A14110" s="55">
        <v>11906</v>
      </c>
      <c r="B14110" s="55">
        <v>9</v>
      </c>
      <c r="C14110" s="55" t="s">
        <v>46974</v>
      </c>
      <c r="D14110" s="55" t="s">
        <v>4649</v>
      </c>
      <c r="E14110" s="55" t="s">
        <v>46975</v>
      </c>
      <c r="F14110" s="55" t="s">
        <v>4651</v>
      </c>
      <c r="G14110" s="55" t="s">
        <v>46976</v>
      </c>
      <c r="H14110" s="55">
        <v>0</v>
      </c>
    </row>
    <row r="14111" spans="1:8" ht="12.5" customHeight="1">
      <c r="A14111" s="55">
        <v>11952</v>
      </c>
      <c r="B14111" s="55">
        <v>9</v>
      </c>
      <c r="C14111" s="55" t="s">
        <v>46977</v>
      </c>
      <c r="D14111" s="55" t="s">
        <v>4649</v>
      </c>
      <c r="E14111" s="55" t="s">
        <v>46978</v>
      </c>
      <c r="F14111" s="55" t="s">
        <v>4651</v>
      </c>
      <c r="G14111" s="55" t="s">
        <v>46979</v>
      </c>
      <c r="H14111" s="55">
        <v>0</v>
      </c>
    </row>
    <row r="14112" spans="1:8" ht="12.5" customHeight="1">
      <c r="A14112" s="55">
        <v>11966</v>
      </c>
      <c r="B14112" s="55">
        <v>9</v>
      </c>
      <c r="C14112" s="55" t="s">
        <v>46980</v>
      </c>
      <c r="D14112" s="55" t="s">
        <v>4649</v>
      </c>
      <c r="E14112" s="55" t="s">
        <v>46981</v>
      </c>
      <c r="F14112" s="55" t="s">
        <v>4651</v>
      </c>
      <c r="G14112" s="55" t="s">
        <v>46982</v>
      </c>
      <c r="H14112" s="55">
        <v>0</v>
      </c>
    </row>
    <row r="14113" spans="1:8" ht="12.5" customHeight="1">
      <c r="A14113" s="55">
        <v>12340</v>
      </c>
      <c r="B14113" s="55">
        <v>9</v>
      </c>
      <c r="C14113" s="55" t="s">
        <v>46983</v>
      </c>
      <c r="D14113" s="55" t="s">
        <v>4649</v>
      </c>
      <c r="E14113" s="55" t="s">
        <v>46984</v>
      </c>
      <c r="F14113" s="55" t="s">
        <v>4651</v>
      </c>
      <c r="G14113" s="55" t="s">
        <v>46985</v>
      </c>
      <c r="H14113" s="55">
        <v>0</v>
      </c>
    </row>
    <row r="14114" spans="1:8" ht="12.5" customHeight="1">
      <c r="A14114" s="55">
        <v>12574</v>
      </c>
      <c r="B14114" s="55">
        <v>9</v>
      </c>
      <c r="C14114" s="55" t="s">
        <v>46986</v>
      </c>
      <c r="D14114" s="55" t="s">
        <v>4649</v>
      </c>
      <c r="E14114" s="55" t="s">
        <v>46987</v>
      </c>
      <c r="F14114" s="55" t="s">
        <v>4651</v>
      </c>
      <c r="G14114" s="55" t="s">
        <v>46988</v>
      </c>
      <c r="H14114" s="55">
        <v>0</v>
      </c>
    </row>
    <row r="14115" spans="1:8" ht="12.5" customHeight="1">
      <c r="A14115" s="55">
        <v>12688</v>
      </c>
      <c r="B14115" s="55">
        <v>9</v>
      </c>
      <c r="C14115" s="55" t="s">
        <v>46989</v>
      </c>
      <c r="D14115" s="55" t="s">
        <v>4649</v>
      </c>
      <c r="E14115" s="55" t="s">
        <v>46990</v>
      </c>
      <c r="F14115" s="55" t="s">
        <v>4651</v>
      </c>
      <c r="G14115" s="55" t="s">
        <v>46991</v>
      </c>
      <c r="H14115" s="55">
        <v>0</v>
      </c>
    </row>
    <row r="14116" spans="1:8" ht="12.5" customHeight="1">
      <c r="A14116" s="55">
        <v>13626</v>
      </c>
      <c r="B14116" s="55">
        <v>9</v>
      </c>
      <c r="C14116" s="55" t="s">
        <v>46992</v>
      </c>
      <c r="D14116" s="55" t="s">
        <v>4649</v>
      </c>
      <c r="E14116" s="55" t="s">
        <v>46993</v>
      </c>
      <c r="F14116" s="55" t="s">
        <v>4651</v>
      </c>
      <c r="G14116" s="55" t="s">
        <v>46994</v>
      </c>
      <c r="H14116" s="55">
        <v>0</v>
      </c>
    </row>
    <row r="14117" spans="1:8" ht="12.5" customHeight="1">
      <c r="A14117" s="55">
        <v>13634</v>
      </c>
      <c r="B14117" s="55">
        <v>9</v>
      </c>
      <c r="C14117" s="55" t="s">
        <v>46995</v>
      </c>
      <c r="D14117" s="55" t="s">
        <v>4649</v>
      </c>
      <c r="E14117" s="55" t="s">
        <v>46996</v>
      </c>
      <c r="F14117" s="55" t="s">
        <v>4651</v>
      </c>
      <c r="G14117" s="55" t="s">
        <v>46997</v>
      </c>
      <c r="H14117" s="55">
        <v>0</v>
      </c>
    </row>
    <row r="14118" spans="1:8" ht="12.5" customHeight="1">
      <c r="A14118" s="55">
        <v>13670</v>
      </c>
      <c r="B14118" s="55">
        <v>9</v>
      </c>
      <c r="C14118" s="55" t="s">
        <v>46998</v>
      </c>
      <c r="D14118" s="55" t="s">
        <v>4649</v>
      </c>
      <c r="E14118" s="55" t="s">
        <v>46999</v>
      </c>
      <c r="F14118" s="55" t="s">
        <v>4651</v>
      </c>
      <c r="G14118" s="55" t="s">
        <v>47000</v>
      </c>
      <c r="H14118" s="55">
        <v>0</v>
      </c>
    </row>
    <row r="14119" spans="1:8" ht="12.5" customHeight="1">
      <c r="A14119" s="55">
        <v>13956</v>
      </c>
      <c r="B14119" s="55">
        <v>9</v>
      </c>
      <c r="C14119" s="55" t="s">
        <v>47001</v>
      </c>
      <c r="D14119" s="55" t="s">
        <v>4649</v>
      </c>
      <c r="E14119" s="55" t="s">
        <v>47002</v>
      </c>
      <c r="F14119" s="55" t="s">
        <v>4651</v>
      </c>
      <c r="G14119" s="55" t="s">
        <v>47003</v>
      </c>
      <c r="H14119" s="55">
        <v>0</v>
      </c>
    </row>
    <row r="14120" spans="1:8" ht="12.5" customHeight="1">
      <c r="A14120" s="55">
        <v>13966</v>
      </c>
      <c r="B14120" s="55">
        <v>9</v>
      </c>
      <c r="C14120" s="55" t="s">
        <v>47004</v>
      </c>
      <c r="D14120" s="55" t="s">
        <v>4649</v>
      </c>
      <c r="E14120" s="55" t="s">
        <v>47005</v>
      </c>
      <c r="F14120" s="55" t="s">
        <v>4651</v>
      </c>
      <c r="G14120" s="55" t="s">
        <v>47006</v>
      </c>
      <c r="H14120" s="55">
        <v>0</v>
      </c>
    </row>
    <row r="14121" spans="1:8" ht="12.5" customHeight="1">
      <c r="A14121" s="55">
        <v>14054</v>
      </c>
      <c r="B14121" s="55">
        <v>9</v>
      </c>
      <c r="C14121" s="55" t="s">
        <v>47007</v>
      </c>
      <c r="D14121" s="55" t="s">
        <v>4649</v>
      </c>
      <c r="E14121" s="55" t="s">
        <v>47008</v>
      </c>
      <c r="F14121" s="55" t="s">
        <v>4651</v>
      </c>
      <c r="G14121" s="55" t="s">
        <v>47009</v>
      </c>
      <c r="H14121" s="55">
        <v>0</v>
      </c>
    </row>
    <row r="14122" spans="1:8" ht="12.5" customHeight="1">
      <c r="A14122" s="55">
        <v>14100</v>
      </c>
      <c r="B14122" s="55">
        <v>9</v>
      </c>
      <c r="C14122" s="55" t="s">
        <v>47010</v>
      </c>
      <c r="D14122" s="55" t="s">
        <v>4649</v>
      </c>
      <c r="E14122" s="55" t="s">
        <v>47011</v>
      </c>
      <c r="F14122" s="55" t="s">
        <v>4651</v>
      </c>
      <c r="G14122" s="55" t="s">
        <v>47012</v>
      </c>
      <c r="H14122" s="55">
        <v>0</v>
      </c>
    </row>
    <row r="14123" spans="1:8" ht="12.5" customHeight="1">
      <c r="A14123" s="55">
        <v>14225</v>
      </c>
      <c r="B14123" s="55">
        <v>9</v>
      </c>
      <c r="C14123" s="55" t="s">
        <v>47013</v>
      </c>
      <c r="D14123" s="55" t="s">
        <v>4649</v>
      </c>
      <c r="E14123" s="55" t="s">
        <v>47014</v>
      </c>
      <c r="F14123" s="55" t="s">
        <v>4651</v>
      </c>
      <c r="G14123" s="55" t="s">
        <v>47015</v>
      </c>
      <c r="H14123" s="55">
        <v>0</v>
      </c>
    </row>
    <row r="14124" spans="1:8" ht="12.5" customHeight="1">
      <c r="A14124" s="55">
        <v>15182</v>
      </c>
      <c r="B14124" s="55">
        <v>9</v>
      </c>
      <c r="C14124" s="55" t="s">
        <v>47016</v>
      </c>
      <c r="D14124" s="55" t="s">
        <v>4649</v>
      </c>
      <c r="E14124" s="55" t="s">
        <v>47017</v>
      </c>
      <c r="F14124" s="55" t="s">
        <v>4651</v>
      </c>
      <c r="G14124" s="55" t="s">
        <v>47018</v>
      </c>
      <c r="H14124" s="55">
        <v>0</v>
      </c>
    </row>
    <row r="14125" spans="1:8" ht="12.5" customHeight="1">
      <c r="A14125" s="55">
        <v>15253</v>
      </c>
      <c r="B14125" s="55">
        <v>9</v>
      </c>
      <c r="C14125" s="55" t="s">
        <v>47019</v>
      </c>
      <c r="D14125" s="55" t="s">
        <v>4649</v>
      </c>
      <c r="E14125" s="55" t="s">
        <v>47020</v>
      </c>
      <c r="F14125" s="55" t="s">
        <v>4651</v>
      </c>
      <c r="G14125" s="55" t="s">
        <v>47021</v>
      </c>
      <c r="H14125" s="55">
        <v>0</v>
      </c>
    </row>
    <row r="14126" spans="1:8" ht="12.5" customHeight="1">
      <c r="A14126" s="55">
        <v>15727</v>
      </c>
      <c r="B14126" s="55">
        <v>9</v>
      </c>
      <c r="C14126" s="55" t="s">
        <v>47022</v>
      </c>
      <c r="D14126" s="55" t="s">
        <v>4649</v>
      </c>
      <c r="E14126" s="55" t="s">
        <v>47023</v>
      </c>
      <c r="F14126" s="55" t="s">
        <v>4651</v>
      </c>
      <c r="G14126" s="55" t="s">
        <v>47024</v>
      </c>
      <c r="H14126" s="55">
        <v>0</v>
      </c>
    </row>
    <row r="14127" spans="1:8" ht="12.5" customHeight="1">
      <c r="A14127" s="55">
        <v>15795</v>
      </c>
      <c r="B14127" s="55">
        <v>9</v>
      </c>
      <c r="C14127" s="55" t="s">
        <v>47025</v>
      </c>
      <c r="D14127" s="55" t="s">
        <v>4649</v>
      </c>
      <c r="E14127" s="55" t="s">
        <v>47026</v>
      </c>
      <c r="F14127" s="55" t="s">
        <v>4651</v>
      </c>
      <c r="G14127" s="55" t="s">
        <v>47027</v>
      </c>
      <c r="H14127" s="55">
        <v>0</v>
      </c>
    </row>
    <row r="14128" spans="1:8" ht="12.5" customHeight="1">
      <c r="A14128" s="55">
        <v>16351</v>
      </c>
      <c r="B14128" s="55">
        <v>9</v>
      </c>
      <c r="C14128" s="55" t="s">
        <v>47028</v>
      </c>
      <c r="D14128" s="55" t="s">
        <v>4649</v>
      </c>
      <c r="E14128" s="55" t="s">
        <v>47029</v>
      </c>
      <c r="F14128" s="55" t="s">
        <v>4651</v>
      </c>
      <c r="G14128" s="55" t="s">
        <v>47030</v>
      </c>
      <c r="H14128" s="55">
        <v>0</v>
      </c>
    </row>
    <row r="14129" spans="1:8" ht="12.5" customHeight="1">
      <c r="A14129" s="55">
        <v>16489</v>
      </c>
      <c r="B14129" s="55">
        <v>9</v>
      </c>
      <c r="C14129" s="55" t="s">
        <v>47031</v>
      </c>
      <c r="D14129" s="55" t="s">
        <v>4649</v>
      </c>
      <c r="E14129" s="55" t="s">
        <v>47032</v>
      </c>
      <c r="F14129" s="55" t="s">
        <v>4651</v>
      </c>
      <c r="G14129" s="55" t="s">
        <v>47033</v>
      </c>
      <c r="H14129" s="55">
        <v>0</v>
      </c>
    </row>
    <row r="14130" spans="1:8" ht="12.5" customHeight="1">
      <c r="A14130" s="55">
        <v>16493</v>
      </c>
      <c r="B14130" s="55">
        <v>9</v>
      </c>
      <c r="C14130" s="55" t="s">
        <v>47034</v>
      </c>
      <c r="D14130" s="55" t="s">
        <v>4649</v>
      </c>
      <c r="E14130" s="55" t="s">
        <v>47035</v>
      </c>
      <c r="F14130" s="55" t="s">
        <v>4651</v>
      </c>
      <c r="G14130" s="55" t="s">
        <v>47036</v>
      </c>
      <c r="H14130" s="55">
        <v>0</v>
      </c>
    </row>
    <row r="14131" spans="1:8" ht="12.5" customHeight="1">
      <c r="A14131" s="55">
        <v>16516</v>
      </c>
      <c r="B14131" s="55">
        <v>9</v>
      </c>
      <c r="C14131" s="55" t="s">
        <v>47037</v>
      </c>
      <c r="D14131" s="55" t="s">
        <v>4649</v>
      </c>
      <c r="E14131" s="55" t="s">
        <v>47038</v>
      </c>
      <c r="F14131" s="55" t="s">
        <v>4651</v>
      </c>
      <c r="G14131" s="55" t="s">
        <v>47039</v>
      </c>
      <c r="H14131" s="55">
        <v>0</v>
      </c>
    </row>
    <row r="14132" spans="1:8" ht="12.5" customHeight="1">
      <c r="A14132" s="55">
        <v>16606</v>
      </c>
      <c r="B14132" s="55">
        <v>9</v>
      </c>
      <c r="C14132" s="55" t="s">
        <v>47040</v>
      </c>
      <c r="D14132" s="55" t="s">
        <v>4649</v>
      </c>
      <c r="E14132" s="55" t="s">
        <v>47041</v>
      </c>
      <c r="F14132" s="55" t="s">
        <v>4651</v>
      </c>
      <c r="G14132" s="55" t="s">
        <v>47042</v>
      </c>
      <c r="H14132" s="55">
        <v>0</v>
      </c>
    </row>
    <row r="14133" spans="1:8" ht="12.5" customHeight="1">
      <c r="A14133" s="55">
        <v>16640</v>
      </c>
      <c r="B14133" s="55">
        <v>9</v>
      </c>
      <c r="C14133" s="55" t="s">
        <v>47043</v>
      </c>
      <c r="D14133" s="55" t="s">
        <v>4649</v>
      </c>
      <c r="E14133" s="55" t="s">
        <v>47044</v>
      </c>
      <c r="F14133" s="55" t="s">
        <v>4651</v>
      </c>
      <c r="G14133" s="55" t="s">
        <v>47045</v>
      </c>
      <c r="H14133" s="55">
        <v>0</v>
      </c>
    </row>
    <row r="14134" spans="1:8" ht="12.5" customHeight="1">
      <c r="A14134" s="55">
        <v>16700</v>
      </c>
      <c r="B14134" s="55">
        <v>9</v>
      </c>
      <c r="C14134" s="55" t="s">
        <v>47046</v>
      </c>
      <c r="D14134" s="55" t="s">
        <v>4649</v>
      </c>
      <c r="E14134" s="55" t="s">
        <v>47047</v>
      </c>
      <c r="F14134" s="55" t="s">
        <v>4651</v>
      </c>
      <c r="G14134" s="55" t="s">
        <v>47048</v>
      </c>
      <c r="H14134" s="55">
        <v>0</v>
      </c>
    </row>
    <row r="14135" spans="1:8" ht="12.5" customHeight="1">
      <c r="A14135" s="55">
        <v>17066</v>
      </c>
      <c r="B14135" s="55">
        <v>9</v>
      </c>
      <c r="C14135" s="55" t="s">
        <v>47049</v>
      </c>
      <c r="D14135" s="55" t="s">
        <v>4649</v>
      </c>
      <c r="E14135" s="55" t="s">
        <v>47050</v>
      </c>
      <c r="F14135" s="55" t="s">
        <v>4651</v>
      </c>
      <c r="G14135" s="55" t="s">
        <v>47051</v>
      </c>
      <c r="H14135" s="55">
        <v>0</v>
      </c>
    </row>
    <row r="14136" spans="1:8" ht="12.5" customHeight="1">
      <c r="A14136" s="55">
        <v>17079</v>
      </c>
      <c r="B14136" s="55">
        <v>9</v>
      </c>
      <c r="C14136" s="55" t="s">
        <v>47052</v>
      </c>
      <c r="D14136" s="55" t="s">
        <v>4649</v>
      </c>
      <c r="E14136" s="55" t="s">
        <v>47053</v>
      </c>
      <c r="F14136" s="55" t="s">
        <v>4651</v>
      </c>
      <c r="G14136" s="55" t="s">
        <v>47054</v>
      </c>
      <c r="H14136" s="55">
        <v>0</v>
      </c>
    </row>
    <row r="14137" spans="1:8" ht="12.5" customHeight="1">
      <c r="A14137" s="55">
        <v>17295</v>
      </c>
      <c r="B14137" s="55">
        <v>9</v>
      </c>
      <c r="C14137" s="55" t="s">
        <v>47055</v>
      </c>
      <c r="D14137" s="55" t="s">
        <v>4649</v>
      </c>
      <c r="E14137" s="55" t="s">
        <v>47056</v>
      </c>
      <c r="F14137" s="55" t="s">
        <v>4651</v>
      </c>
      <c r="G14137" s="55" t="s">
        <v>47057</v>
      </c>
      <c r="H14137" s="55">
        <v>0</v>
      </c>
    </row>
    <row r="14138" spans="1:8" ht="12.5" customHeight="1">
      <c r="A14138" s="55">
        <v>17297</v>
      </c>
      <c r="B14138" s="55">
        <v>9</v>
      </c>
      <c r="C14138" s="55" t="s">
        <v>47058</v>
      </c>
      <c r="D14138" s="55" t="s">
        <v>4649</v>
      </c>
      <c r="E14138" s="55" t="s">
        <v>47059</v>
      </c>
      <c r="F14138" s="55" t="s">
        <v>4651</v>
      </c>
      <c r="G14138" s="55" t="s">
        <v>47060</v>
      </c>
      <c r="H14138" s="55">
        <v>0</v>
      </c>
    </row>
    <row r="14139" spans="1:8" ht="12.5" customHeight="1">
      <c r="A14139" s="55">
        <v>18299</v>
      </c>
      <c r="B14139" s="55">
        <v>9</v>
      </c>
      <c r="C14139" s="55" t="s">
        <v>47061</v>
      </c>
      <c r="D14139" s="55" t="s">
        <v>4649</v>
      </c>
      <c r="E14139" s="55" t="s">
        <v>47062</v>
      </c>
      <c r="F14139" s="55" t="s">
        <v>4651</v>
      </c>
      <c r="G14139" s="55" t="s">
        <v>47063</v>
      </c>
      <c r="H14139" s="55">
        <v>0</v>
      </c>
    </row>
    <row r="14140" spans="1:8" ht="12.5" customHeight="1">
      <c r="A14140" s="55">
        <v>18319</v>
      </c>
      <c r="B14140" s="55">
        <v>9</v>
      </c>
      <c r="C14140" s="55" t="s">
        <v>47064</v>
      </c>
      <c r="D14140" s="55" t="s">
        <v>4649</v>
      </c>
      <c r="E14140" s="55" t="s">
        <v>47065</v>
      </c>
      <c r="F14140" s="55" t="s">
        <v>4651</v>
      </c>
      <c r="G14140" s="55" t="s">
        <v>47066</v>
      </c>
      <c r="H14140" s="55">
        <v>0</v>
      </c>
    </row>
    <row r="14141" spans="1:8" ht="12.5" customHeight="1">
      <c r="A14141" s="55">
        <v>18484</v>
      </c>
      <c r="B14141" s="55">
        <v>9</v>
      </c>
      <c r="C14141" s="55" t="s">
        <v>47067</v>
      </c>
      <c r="D14141" s="55" t="s">
        <v>4649</v>
      </c>
      <c r="E14141" s="55" t="s">
        <v>47068</v>
      </c>
      <c r="F14141" s="55" t="s">
        <v>4651</v>
      </c>
      <c r="G14141" s="55" t="s">
        <v>47069</v>
      </c>
      <c r="H14141" s="55">
        <v>0</v>
      </c>
    </row>
    <row r="14142" spans="1:8" ht="12.5" customHeight="1">
      <c r="A14142" s="55">
        <v>18900</v>
      </c>
      <c r="B14142" s="55">
        <v>9</v>
      </c>
      <c r="C14142" s="55" t="s">
        <v>47070</v>
      </c>
      <c r="D14142" s="55" t="s">
        <v>4649</v>
      </c>
      <c r="E14142" s="55" t="s">
        <v>47071</v>
      </c>
      <c r="F14142" s="55" t="s">
        <v>4651</v>
      </c>
      <c r="G14142" s="55" t="s">
        <v>47072</v>
      </c>
      <c r="H14142" s="55">
        <v>0</v>
      </c>
    </row>
    <row r="14143" spans="1:8" ht="12.5" customHeight="1">
      <c r="A14143" s="55">
        <v>19596</v>
      </c>
      <c r="B14143" s="55">
        <v>9</v>
      </c>
      <c r="C14143" s="55" t="s">
        <v>47073</v>
      </c>
      <c r="D14143" s="55" t="s">
        <v>4649</v>
      </c>
      <c r="E14143" s="55" t="s">
        <v>47074</v>
      </c>
      <c r="F14143" s="55" t="s">
        <v>4651</v>
      </c>
      <c r="G14143" s="55" t="s">
        <v>47075</v>
      </c>
      <c r="H14143" s="55">
        <v>0</v>
      </c>
    </row>
    <row r="14144" spans="1:8" ht="12.5" customHeight="1">
      <c r="A14144" s="55">
        <v>19619</v>
      </c>
      <c r="B14144" s="55">
        <v>9</v>
      </c>
      <c r="C14144" s="55" t="s">
        <v>47076</v>
      </c>
      <c r="D14144" s="55" t="s">
        <v>4649</v>
      </c>
      <c r="E14144" s="55" t="s">
        <v>47077</v>
      </c>
      <c r="F14144" s="55" t="s">
        <v>4651</v>
      </c>
      <c r="G14144" s="55" t="s">
        <v>47078</v>
      </c>
      <c r="H14144" s="55">
        <v>0</v>
      </c>
    </row>
    <row r="14145" spans="1:8" ht="12.5" customHeight="1">
      <c r="A14145" s="55">
        <v>19676</v>
      </c>
      <c r="B14145" s="55">
        <v>9</v>
      </c>
      <c r="C14145" s="55" t="s">
        <v>47079</v>
      </c>
      <c r="D14145" s="55" t="s">
        <v>4649</v>
      </c>
      <c r="E14145" s="55" t="s">
        <v>47080</v>
      </c>
      <c r="F14145" s="55" t="s">
        <v>4651</v>
      </c>
      <c r="G14145" s="55" t="s">
        <v>47081</v>
      </c>
      <c r="H14145" s="55">
        <v>0</v>
      </c>
    </row>
    <row r="14146" spans="1:8" ht="12.5" customHeight="1">
      <c r="A14146" s="55">
        <v>19952</v>
      </c>
      <c r="B14146" s="55">
        <v>9</v>
      </c>
      <c r="C14146" s="55" t="s">
        <v>47082</v>
      </c>
      <c r="D14146" s="55" t="s">
        <v>4649</v>
      </c>
      <c r="E14146" s="55" t="s">
        <v>47083</v>
      </c>
      <c r="F14146" s="55" t="s">
        <v>4651</v>
      </c>
      <c r="G14146" s="55" t="s">
        <v>47084</v>
      </c>
      <c r="H14146" s="55">
        <v>0</v>
      </c>
    </row>
    <row r="14147" spans="1:8" ht="12.5" customHeight="1">
      <c r="A14147" s="55">
        <v>19957</v>
      </c>
      <c r="B14147" s="55">
        <v>9</v>
      </c>
      <c r="C14147" s="55" t="s">
        <v>47085</v>
      </c>
      <c r="D14147" s="55" t="s">
        <v>4649</v>
      </c>
      <c r="E14147" s="55" t="s">
        <v>47086</v>
      </c>
      <c r="F14147" s="55" t="s">
        <v>4651</v>
      </c>
      <c r="G14147" s="55" t="s">
        <v>47087</v>
      </c>
      <c r="H14147" s="55">
        <v>0</v>
      </c>
    </row>
    <row r="14148" spans="1:8" ht="12.5" customHeight="1">
      <c r="A14148" s="55">
        <v>20152</v>
      </c>
      <c r="B14148" s="55">
        <v>9</v>
      </c>
      <c r="C14148" s="55" t="s">
        <v>47088</v>
      </c>
      <c r="D14148" s="55" t="s">
        <v>4649</v>
      </c>
      <c r="E14148" s="55" t="s">
        <v>47089</v>
      </c>
      <c r="F14148" s="55" t="s">
        <v>4651</v>
      </c>
      <c r="G14148" s="55" t="s">
        <v>47090</v>
      </c>
      <c r="H14148" s="55">
        <v>0</v>
      </c>
    </row>
    <row r="14149" spans="1:8" ht="12.5" customHeight="1">
      <c r="A14149" s="55">
        <v>20420</v>
      </c>
      <c r="B14149" s="55">
        <v>9</v>
      </c>
      <c r="C14149" s="55" t="s">
        <v>47091</v>
      </c>
      <c r="D14149" s="55" t="s">
        <v>4649</v>
      </c>
      <c r="E14149" s="55" t="s">
        <v>47092</v>
      </c>
      <c r="F14149" s="55" t="s">
        <v>4651</v>
      </c>
      <c r="G14149" s="55" t="s">
        <v>47093</v>
      </c>
      <c r="H14149" s="55">
        <v>0</v>
      </c>
    </row>
    <row r="14150" spans="1:8" ht="12.5" customHeight="1">
      <c r="A14150" s="55">
        <v>20446</v>
      </c>
      <c r="B14150" s="55">
        <v>9</v>
      </c>
      <c r="C14150" s="55" t="s">
        <v>47094</v>
      </c>
      <c r="D14150" s="55" t="s">
        <v>4649</v>
      </c>
      <c r="E14150" s="55" t="s">
        <v>47095</v>
      </c>
      <c r="F14150" s="55" t="s">
        <v>4651</v>
      </c>
      <c r="G14150" s="55" t="s">
        <v>47096</v>
      </c>
      <c r="H14150" s="55">
        <v>0</v>
      </c>
    </row>
    <row r="14151" spans="1:8" ht="12.5" customHeight="1">
      <c r="A14151" s="55">
        <v>21185</v>
      </c>
      <c r="B14151" s="55">
        <v>9</v>
      </c>
      <c r="C14151" s="55" t="s">
        <v>47097</v>
      </c>
      <c r="D14151" s="55" t="s">
        <v>4649</v>
      </c>
      <c r="E14151" s="55" t="s">
        <v>47098</v>
      </c>
      <c r="F14151" s="55" t="s">
        <v>4651</v>
      </c>
      <c r="G14151" s="55" t="s">
        <v>47099</v>
      </c>
      <c r="H14151" s="55">
        <v>0</v>
      </c>
    </row>
    <row r="14152" spans="1:8" ht="12.5" customHeight="1">
      <c r="A14152" s="55">
        <v>21206</v>
      </c>
      <c r="B14152" s="55">
        <v>9</v>
      </c>
      <c r="C14152" s="55" t="s">
        <v>47100</v>
      </c>
      <c r="D14152" s="55" t="s">
        <v>4649</v>
      </c>
      <c r="E14152" s="55" t="s">
        <v>47101</v>
      </c>
      <c r="F14152" s="55" t="s">
        <v>4651</v>
      </c>
      <c r="G14152" s="55" t="s">
        <v>47102</v>
      </c>
      <c r="H14152" s="55">
        <v>0</v>
      </c>
    </row>
    <row r="14153" spans="1:8" ht="12.5" customHeight="1">
      <c r="A14153" s="55">
        <v>21359</v>
      </c>
      <c r="B14153" s="55">
        <v>9</v>
      </c>
      <c r="C14153" s="55" t="s">
        <v>47103</v>
      </c>
      <c r="D14153" s="55" t="s">
        <v>4649</v>
      </c>
      <c r="E14153" s="55" t="s">
        <v>47104</v>
      </c>
      <c r="F14153" s="55" t="s">
        <v>4651</v>
      </c>
      <c r="G14153" s="55" t="s">
        <v>47105</v>
      </c>
      <c r="H14153" s="55">
        <v>0</v>
      </c>
    </row>
    <row r="14154" spans="1:8" ht="12.5" customHeight="1">
      <c r="A14154" s="55">
        <v>21393</v>
      </c>
      <c r="B14154" s="55">
        <v>9</v>
      </c>
      <c r="C14154" s="55" t="s">
        <v>47106</v>
      </c>
      <c r="D14154" s="55" t="s">
        <v>4649</v>
      </c>
      <c r="E14154" s="55" t="s">
        <v>47107</v>
      </c>
      <c r="F14154" s="55" t="s">
        <v>4651</v>
      </c>
      <c r="G14154" s="55" t="s">
        <v>47108</v>
      </c>
      <c r="H14154" s="55">
        <v>0</v>
      </c>
    </row>
    <row r="14155" spans="1:8" ht="12.5" customHeight="1">
      <c r="A14155" s="55">
        <v>21947</v>
      </c>
      <c r="B14155" s="55">
        <v>9</v>
      </c>
      <c r="C14155" s="55" t="s">
        <v>47109</v>
      </c>
      <c r="D14155" s="55" t="s">
        <v>4649</v>
      </c>
      <c r="E14155" s="55" t="s">
        <v>47110</v>
      </c>
      <c r="F14155" s="55" t="s">
        <v>4651</v>
      </c>
      <c r="G14155" s="55" t="s">
        <v>47111</v>
      </c>
      <c r="H14155" s="55">
        <v>0</v>
      </c>
    </row>
    <row r="14156" spans="1:8" ht="12.5" customHeight="1">
      <c r="A14156" s="55">
        <v>21952</v>
      </c>
      <c r="B14156" s="55">
        <v>9</v>
      </c>
      <c r="C14156" s="55" t="s">
        <v>47112</v>
      </c>
      <c r="D14156" s="55" t="s">
        <v>4649</v>
      </c>
      <c r="E14156" s="55" t="s">
        <v>47113</v>
      </c>
      <c r="F14156" s="55" t="s">
        <v>4651</v>
      </c>
      <c r="G14156" s="55" t="s">
        <v>47114</v>
      </c>
      <c r="H14156" s="55">
        <v>0</v>
      </c>
    </row>
    <row r="14157" spans="1:8" ht="12.5" customHeight="1">
      <c r="A14157" s="55">
        <v>22175</v>
      </c>
      <c r="B14157" s="55">
        <v>9</v>
      </c>
      <c r="C14157" s="55" t="s">
        <v>47115</v>
      </c>
      <c r="D14157" s="55" t="s">
        <v>4649</v>
      </c>
      <c r="E14157" s="55" t="s">
        <v>47116</v>
      </c>
      <c r="F14157" s="55" t="s">
        <v>4651</v>
      </c>
      <c r="G14157" s="55" t="s">
        <v>47117</v>
      </c>
      <c r="H14157" s="55">
        <v>0</v>
      </c>
    </row>
    <row r="14158" spans="1:8" ht="12.5" customHeight="1">
      <c r="A14158" s="55">
        <v>22845</v>
      </c>
      <c r="B14158" s="55">
        <v>9</v>
      </c>
      <c r="C14158" s="55" t="s">
        <v>47118</v>
      </c>
      <c r="D14158" s="55" t="s">
        <v>4649</v>
      </c>
      <c r="E14158" s="55" t="s">
        <v>47119</v>
      </c>
      <c r="F14158" s="55" t="s">
        <v>4651</v>
      </c>
      <c r="G14158" s="55" t="s">
        <v>47120</v>
      </c>
      <c r="H14158" s="55">
        <v>0</v>
      </c>
    </row>
    <row r="14159" spans="1:8" ht="12.5" customHeight="1">
      <c r="A14159" s="55">
        <v>22854</v>
      </c>
      <c r="B14159" s="55">
        <v>9</v>
      </c>
      <c r="C14159" s="55" t="s">
        <v>47121</v>
      </c>
      <c r="D14159" s="55" t="s">
        <v>4649</v>
      </c>
      <c r="E14159" s="55" t="s">
        <v>47122</v>
      </c>
      <c r="F14159" s="55" t="s">
        <v>4651</v>
      </c>
      <c r="G14159" s="55" t="s">
        <v>47123</v>
      </c>
      <c r="H14159" s="55">
        <v>0</v>
      </c>
    </row>
    <row r="14160" spans="1:8" ht="12.5" customHeight="1">
      <c r="A14160" s="55">
        <v>23545</v>
      </c>
      <c r="B14160" s="55">
        <v>9</v>
      </c>
      <c r="C14160" s="55" t="s">
        <v>47124</v>
      </c>
      <c r="D14160" s="55" t="s">
        <v>4649</v>
      </c>
      <c r="E14160" s="55" t="s">
        <v>47125</v>
      </c>
      <c r="F14160" s="55" t="s">
        <v>4651</v>
      </c>
      <c r="G14160" s="55" t="s">
        <v>47126</v>
      </c>
      <c r="H14160" s="55">
        <v>0</v>
      </c>
    </row>
    <row r="14161" spans="1:8" ht="12.5" customHeight="1">
      <c r="A14161" s="55">
        <v>23647</v>
      </c>
      <c r="B14161" s="55">
        <v>9</v>
      </c>
      <c r="C14161" s="55" t="s">
        <v>47127</v>
      </c>
      <c r="D14161" s="55" t="s">
        <v>4649</v>
      </c>
      <c r="E14161" s="55" t="s">
        <v>47128</v>
      </c>
      <c r="F14161" s="55" t="s">
        <v>4651</v>
      </c>
      <c r="G14161" s="55" t="s">
        <v>47129</v>
      </c>
      <c r="H14161" s="55">
        <v>0</v>
      </c>
    </row>
    <row r="14162" spans="1:8" ht="12.5" customHeight="1">
      <c r="A14162" s="55">
        <v>24889</v>
      </c>
      <c r="B14162" s="55">
        <v>9</v>
      </c>
      <c r="C14162" s="55" t="s">
        <v>47130</v>
      </c>
      <c r="D14162" s="55" t="s">
        <v>4649</v>
      </c>
      <c r="E14162" s="55" t="s">
        <v>47131</v>
      </c>
      <c r="F14162" s="55" t="s">
        <v>4651</v>
      </c>
      <c r="G14162" s="55" t="s">
        <v>47132</v>
      </c>
      <c r="H14162" s="55">
        <v>0</v>
      </c>
    </row>
    <row r="14163" spans="1:8" ht="12.5" customHeight="1">
      <c r="A14163" s="55">
        <v>24899</v>
      </c>
      <c r="B14163" s="55">
        <v>9</v>
      </c>
      <c r="C14163" s="55" t="s">
        <v>47133</v>
      </c>
      <c r="D14163" s="55" t="s">
        <v>4649</v>
      </c>
      <c r="E14163" s="55" t="s">
        <v>47134</v>
      </c>
      <c r="F14163" s="55" t="s">
        <v>4651</v>
      </c>
      <c r="G14163" s="55" t="s">
        <v>47135</v>
      </c>
      <c r="H14163" s="55">
        <v>0</v>
      </c>
    </row>
    <row r="14164" spans="1:8" ht="12.5" customHeight="1">
      <c r="A14164" s="55">
        <v>24900</v>
      </c>
      <c r="B14164" s="55">
        <v>9</v>
      </c>
      <c r="C14164" s="55" t="s">
        <v>47136</v>
      </c>
      <c r="D14164" s="55" t="s">
        <v>4649</v>
      </c>
      <c r="E14164" s="55" t="s">
        <v>47137</v>
      </c>
      <c r="F14164" s="55" t="s">
        <v>4651</v>
      </c>
      <c r="G14164" s="55" t="s">
        <v>47138</v>
      </c>
      <c r="H14164" s="55">
        <v>0</v>
      </c>
    </row>
    <row r="14165" spans="1:8" ht="12.5" customHeight="1">
      <c r="A14165" s="55">
        <v>25139</v>
      </c>
      <c r="B14165" s="55">
        <v>9</v>
      </c>
      <c r="C14165" s="55" t="s">
        <v>47139</v>
      </c>
      <c r="D14165" s="55" t="s">
        <v>4649</v>
      </c>
      <c r="E14165" s="55" t="s">
        <v>47140</v>
      </c>
      <c r="F14165" s="55" t="s">
        <v>4651</v>
      </c>
      <c r="G14165" s="55" t="s">
        <v>47141</v>
      </c>
      <c r="H14165" s="55">
        <v>0</v>
      </c>
    </row>
    <row r="14166" spans="1:8" ht="12.5" customHeight="1">
      <c r="A14166" s="55">
        <v>25211</v>
      </c>
      <c r="B14166" s="55">
        <v>9</v>
      </c>
      <c r="C14166" s="55" t="s">
        <v>47142</v>
      </c>
      <c r="D14166" s="55" t="s">
        <v>4649</v>
      </c>
      <c r="E14166" s="55" t="s">
        <v>47143</v>
      </c>
      <c r="F14166" s="55" t="s">
        <v>4651</v>
      </c>
      <c r="G14166" s="55" t="s">
        <v>47144</v>
      </c>
      <c r="H14166" s="55">
        <v>0</v>
      </c>
    </row>
    <row r="14167" spans="1:8" ht="12.5" customHeight="1">
      <c r="A14167" s="55">
        <v>25270</v>
      </c>
      <c r="B14167" s="55">
        <v>9</v>
      </c>
      <c r="C14167" s="55" t="s">
        <v>47145</v>
      </c>
      <c r="D14167" s="55" t="s">
        <v>4649</v>
      </c>
      <c r="E14167" s="55" t="s">
        <v>47146</v>
      </c>
      <c r="F14167" s="55" t="s">
        <v>4651</v>
      </c>
      <c r="G14167" s="55" t="s">
        <v>47147</v>
      </c>
      <c r="H14167" s="55">
        <v>0</v>
      </c>
    </row>
    <row r="14168" spans="1:8" ht="12.5" customHeight="1">
      <c r="A14168" s="55">
        <v>26137</v>
      </c>
      <c r="B14168" s="55">
        <v>9</v>
      </c>
      <c r="C14168" s="55" t="s">
        <v>47148</v>
      </c>
      <c r="D14168" s="55" t="s">
        <v>4649</v>
      </c>
      <c r="E14168" s="55" t="s">
        <v>47149</v>
      </c>
      <c r="F14168" s="55" t="s">
        <v>4651</v>
      </c>
      <c r="G14168" s="55" t="s">
        <v>47150</v>
      </c>
      <c r="H14168" s="55">
        <v>0</v>
      </c>
    </row>
    <row r="14169" spans="1:8" ht="12.5" customHeight="1">
      <c r="A14169" s="55">
        <v>26428</v>
      </c>
      <c r="B14169" s="55">
        <v>9</v>
      </c>
      <c r="C14169" s="55" t="s">
        <v>47151</v>
      </c>
      <c r="D14169" s="55" t="s">
        <v>4649</v>
      </c>
      <c r="E14169" s="55" t="s">
        <v>47152</v>
      </c>
      <c r="F14169" s="55" t="s">
        <v>4651</v>
      </c>
      <c r="G14169" s="55" t="s">
        <v>47153</v>
      </c>
      <c r="H14169" s="55">
        <v>0</v>
      </c>
    </row>
    <row r="14170" spans="1:8" ht="12.5" customHeight="1">
      <c r="A14170" s="55">
        <v>27357</v>
      </c>
      <c r="B14170" s="55">
        <v>9</v>
      </c>
      <c r="C14170" s="55" t="s">
        <v>47154</v>
      </c>
      <c r="D14170" s="55" t="s">
        <v>4649</v>
      </c>
      <c r="E14170" s="55" t="s">
        <v>47155</v>
      </c>
      <c r="F14170" s="55" t="s">
        <v>4651</v>
      </c>
      <c r="G14170" s="55" t="s">
        <v>47156</v>
      </c>
      <c r="H14170" s="55">
        <v>0</v>
      </c>
    </row>
    <row r="14171" spans="1:8" ht="12.5" customHeight="1">
      <c r="A14171" s="55">
        <v>27360</v>
      </c>
      <c r="B14171" s="55">
        <v>9</v>
      </c>
      <c r="C14171" s="55" t="s">
        <v>47157</v>
      </c>
      <c r="D14171" s="55" t="s">
        <v>4649</v>
      </c>
      <c r="E14171" s="55" t="s">
        <v>47158</v>
      </c>
      <c r="F14171" s="55" t="s">
        <v>4651</v>
      </c>
      <c r="G14171" s="55" t="s">
        <v>47159</v>
      </c>
      <c r="H14171" s="55">
        <v>0</v>
      </c>
    </row>
    <row r="14172" spans="1:8" ht="12.5" customHeight="1">
      <c r="A14172" s="55">
        <v>27492</v>
      </c>
      <c r="B14172" s="55">
        <v>9</v>
      </c>
      <c r="C14172" s="55" t="s">
        <v>47160</v>
      </c>
      <c r="D14172" s="55" t="s">
        <v>4649</v>
      </c>
      <c r="E14172" s="55" t="s">
        <v>47161</v>
      </c>
      <c r="F14172" s="55" t="s">
        <v>4651</v>
      </c>
      <c r="G14172" s="55" t="s">
        <v>47162</v>
      </c>
      <c r="H14172" s="55">
        <v>0</v>
      </c>
    </row>
    <row r="14173" spans="1:8" ht="12.5" customHeight="1">
      <c r="A14173" s="55">
        <v>27588</v>
      </c>
      <c r="B14173" s="55">
        <v>9</v>
      </c>
      <c r="C14173" s="55" t="s">
        <v>47163</v>
      </c>
      <c r="D14173" s="55" t="s">
        <v>4649</v>
      </c>
      <c r="E14173" s="55" t="s">
        <v>47164</v>
      </c>
      <c r="F14173" s="55" t="s">
        <v>4651</v>
      </c>
      <c r="G14173" s="55" t="s">
        <v>47165</v>
      </c>
      <c r="H14173" s="55">
        <v>0</v>
      </c>
    </row>
    <row r="14174" spans="1:8" ht="12.5" customHeight="1">
      <c r="A14174" s="55">
        <v>28303</v>
      </c>
      <c r="B14174" s="55">
        <v>9</v>
      </c>
      <c r="C14174" s="55" t="s">
        <v>47166</v>
      </c>
      <c r="D14174" s="55" t="s">
        <v>4649</v>
      </c>
      <c r="E14174" s="55" t="s">
        <v>47167</v>
      </c>
      <c r="F14174" s="55" t="s">
        <v>4651</v>
      </c>
      <c r="G14174" s="55" t="s">
        <v>47168</v>
      </c>
      <c r="H14174" s="55">
        <v>0</v>
      </c>
    </row>
    <row r="14175" spans="1:8" ht="12.5" customHeight="1">
      <c r="A14175" s="55">
        <v>11033</v>
      </c>
      <c r="B14175" s="55">
        <v>9</v>
      </c>
      <c r="C14175" s="55" t="s">
        <v>47169</v>
      </c>
      <c r="D14175" s="55" t="s">
        <v>4649</v>
      </c>
      <c r="E14175" s="55" t="s">
        <v>47170</v>
      </c>
      <c r="F14175" s="55" t="s">
        <v>4651</v>
      </c>
      <c r="G14175" s="55" t="s">
        <v>47171</v>
      </c>
      <c r="H14175" s="55">
        <v>0</v>
      </c>
    </row>
    <row r="14176" spans="1:8" ht="12.5" customHeight="1">
      <c r="A14176" s="55">
        <v>11967</v>
      </c>
      <c r="B14176" s="55">
        <v>9</v>
      </c>
      <c r="C14176" s="55" t="s">
        <v>47172</v>
      </c>
      <c r="D14176" s="55" t="s">
        <v>4649</v>
      </c>
      <c r="E14176" s="55" t="s">
        <v>47173</v>
      </c>
      <c r="F14176" s="55" t="s">
        <v>4651</v>
      </c>
      <c r="G14176" s="55" t="s">
        <v>47174</v>
      </c>
      <c r="H14176" s="55">
        <v>0</v>
      </c>
    </row>
    <row r="14177" spans="1:8" ht="12.5" customHeight="1">
      <c r="A14177" s="55">
        <v>11968</v>
      </c>
      <c r="B14177" s="55">
        <v>9</v>
      </c>
      <c r="C14177" s="55" t="s">
        <v>47175</v>
      </c>
      <c r="D14177" s="55" t="s">
        <v>4649</v>
      </c>
      <c r="E14177" s="55" t="s">
        <v>47176</v>
      </c>
      <c r="F14177" s="55" t="s">
        <v>4651</v>
      </c>
      <c r="G14177" s="55" t="s">
        <v>47177</v>
      </c>
      <c r="H14177" s="55">
        <v>0</v>
      </c>
    </row>
    <row r="14178" spans="1:8" ht="12.5" customHeight="1">
      <c r="A14178" s="55">
        <v>11997</v>
      </c>
      <c r="B14178" s="55">
        <v>9</v>
      </c>
      <c r="C14178" s="55" t="s">
        <v>47178</v>
      </c>
      <c r="D14178" s="55" t="s">
        <v>4649</v>
      </c>
      <c r="E14178" s="55" t="s">
        <v>47179</v>
      </c>
      <c r="F14178" s="55" t="s">
        <v>4651</v>
      </c>
      <c r="G14178" s="55" t="s">
        <v>47180</v>
      </c>
      <c r="H14178" s="55">
        <v>0</v>
      </c>
    </row>
    <row r="14179" spans="1:8" ht="12.5" customHeight="1">
      <c r="A14179" s="55">
        <v>12004</v>
      </c>
      <c r="B14179" s="55">
        <v>9</v>
      </c>
      <c r="C14179" s="55" t="s">
        <v>47181</v>
      </c>
      <c r="D14179" s="55" t="s">
        <v>4649</v>
      </c>
      <c r="E14179" s="55" t="s">
        <v>47182</v>
      </c>
      <c r="F14179" s="55" t="s">
        <v>4651</v>
      </c>
      <c r="G14179" s="55" t="s">
        <v>47183</v>
      </c>
      <c r="H14179" s="55">
        <v>0</v>
      </c>
    </row>
    <row r="14180" spans="1:8" ht="12.5" customHeight="1">
      <c r="A14180" s="55">
        <v>12021</v>
      </c>
      <c r="B14180" s="55">
        <v>9</v>
      </c>
      <c r="C14180" s="55" t="s">
        <v>47184</v>
      </c>
      <c r="D14180" s="55" t="s">
        <v>4649</v>
      </c>
      <c r="E14180" s="55" t="s">
        <v>47185</v>
      </c>
      <c r="F14180" s="55" t="s">
        <v>4651</v>
      </c>
      <c r="G14180" s="55" t="s">
        <v>47186</v>
      </c>
      <c r="H14180" s="55">
        <v>0</v>
      </c>
    </row>
    <row r="14181" spans="1:8" ht="12.5" customHeight="1">
      <c r="A14181" s="55">
        <v>12338</v>
      </c>
      <c r="B14181" s="55">
        <v>9</v>
      </c>
      <c r="C14181" s="55" t="s">
        <v>47187</v>
      </c>
      <c r="D14181" s="55" t="s">
        <v>4649</v>
      </c>
      <c r="E14181" s="55" t="s">
        <v>47188</v>
      </c>
      <c r="F14181" s="55" t="s">
        <v>4651</v>
      </c>
      <c r="G14181" s="55" t="s">
        <v>47189</v>
      </c>
      <c r="H14181" s="55">
        <v>0</v>
      </c>
    </row>
    <row r="14182" spans="1:8" ht="12.5" customHeight="1">
      <c r="A14182" s="55">
        <v>12578</v>
      </c>
      <c r="B14182" s="55">
        <v>9</v>
      </c>
      <c r="C14182" s="55" t="s">
        <v>47190</v>
      </c>
      <c r="D14182" s="55" t="s">
        <v>4649</v>
      </c>
      <c r="E14182" s="55" t="s">
        <v>47191</v>
      </c>
      <c r="F14182" s="55" t="s">
        <v>4651</v>
      </c>
      <c r="G14182" s="55" t="s">
        <v>47192</v>
      </c>
      <c r="H14182" s="55">
        <v>0</v>
      </c>
    </row>
    <row r="14183" spans="1:8" ht="12.5" customHeight="1">
      <c r="A14183" s="55">
        <v>12706</v>
      </c>
      <c r="B14183" s="55">
        <v>9</v>
      </c>
      <c r="C14183" s="55" t="s">
        <v>47193</v>
      </c>
      <c r="D14183" s="55" t="s">
        <v>4649</v>
      </c>
      <c r="E14183" s="55" t="s">
        <v>47194</v>
      </c>
      <c r="F14183" s="55" t="s">
        <v>4651</v>
      </c>
      <c r="G14183" s="55" t="s">
        <v>47195</v>
      </c>
      <c r="H14183" s="55">
        <v>0</v>
      </c>
    </row>
    <row r="14184" spans="1:8" ht="12.5" customHeight="1">
      <c r="A14184" s="55">
        <v>13045</v>
      </c>
      <c r="B14184" s="55">
        <v>9</v>
      </c>
      <c r="C14184" s="55" t="s">
        <v>47196</v>
      </c>
      <c r="D14184" s="55" t="s">
        <v>4649</v>
      </c>
      <c r="E14184" s="55" t="s">
        <v>47197</v>
      </c>
      <c r="F14184" s="55" t="s">
        <v>4651</v>
      </c>
      <c r="G14184" s="55" t="s">
        <v>47198</v>
      </c>
      <c r="H14184" s="55">
        <v>0</v>
      </c>
    </row>
    <row r="14185" spans="1:8" ht="12.5" customHeight="1">
      <c r="A14185" s="55">
        <v>13076</v>
      </c>
      <c r="B14185" s="55">
        <v>9</v>
      </c>
      <c r="C14185" s="55" t="s">
        <v>47199</v>
      </c>
      <c r="D14185" s="55" t="s">
        <v>4649</v>
      </c>
      <c r="E14185" s="55" t="s">
        <v>47200</v>
      </c>
      <c r="F14185" s="55" t="s">
        <v>4651</v>
      </c>
      <c r="G14185" s="55" t="s">
        <v>47201</v>
      </c>
      <c r="H14185" s="55">
        <v>0</v>
      </c>
    </row>
    <row r="14186" spans="1:8" ht="12.5" customHeight="1">
      <c r="A14186" s="55">
        <v>13106</v>
      </c>
      <c r="B14186" s="55">
        <v>9</v>
      </c>
      <c r="C14186" s="55" t="s">
        <v>47202</v>
      </c>
      <c r="D14186" s="55" t="s">
        <v>4649</v>
      </c>
      <c r="E14186" s="55" t="s">
        <v>47203</v>
      </c>
      <c r="F14186" s="55" t="s">
        <v>4651</v>
      </c>
      <c r="G14186" s="55" t="s">
        <v>47204</v>
      </c>
      <c r="H14186" s="55">
        <v>0</v>
      </c>
    </row>
    <row r="14187" spans="1:8" ht="12.5" customHeight="1">
      <c r="A14187" s="55">
        <v>13118</v>
      </c>
      <c r="B14187" s="55">
        <v>9</v>
      </c>
      <c r="C14187" s="55" t="s">
        <v>47205</v>
      </c>
      <c r="D14187" s="55" t="s">
        <v>4649</v>
      </c>
      <c r="E14187" s="55" t="s">
        <v>47206</v>
      </c>
      <c r="F14187" s="55" t="s">
        <v>4651</v>
      </c>
      <c r="G14187" s="55" t="s">
        <v>47207</v>
      </c>
      <c r="H14187" s="55">
        <v>0</v>
      </c>
    </row>
    <row r="14188" spans="1:8" ht="12.5" customHeight="1">
      <c r="A14188" s="55">
        <v>13129</v>
      </c>
      <c r="B14188" s="55">
        <v>9</v>
      </c>
      <c r="C14188" s="55" t="s">
        <v>47208</v>
      </c>
      <c r="D14188" s="55" t="s">
        <v>4649</v>
      </c>
      <c r="E14188" s="55" t="s">
        <v>47209</v>
      </c>
      <c r="F14188" s="55" t="s">
        <v>4651</v>
      </c>
      <c r="G14188" s="55" t="s">
        <v>47210</v>
      </c>
      <c r="H14188" s="55">
        <v>0</v>
      </c>
    </row>
    <row r="14189" spans="1:8" ht="12.5" customHeight="1">
      <c r="A14189" s="55">
        <v>14038</v>
      </c>
      <c r="B14189" s="55">
        <v>9</v>
      </c>
      <c r="C14189" s="55" t="s">
        <v>47211</v>
      </c>
      <c r="D14189" s="55" t="s">
        <v>4649</v>
      </c>
      <c r="E14189" s="55" t="s">
        <v>47212</v>
      </c>
      <c r="F14189" s="55" t="s">
        <v>4651</v>
      </c>
      <c r="G14189" s="55" t="s">
        <v>47213</v>
      </c>
      <c r="H14189" s="55">
        <v>0</v>
      </c>
    </row>
    <row r="14190" spans="1:8" ht="12.5" customHeight="1">
      <c r="A14190" s="55">
        <v>14052</v>
      </c>
      <c r="B14190" s="55">
        <v>9</v>
      </c>
      <c r="C14190" s="55" t="s">
        <v>47214</v>
      </c>
      <c r="D14190" s="55" t="s">
        <v>4649</v>
      </c>
      <c r="E14190" s="55" t="s">
        <v>47215</v>
      </c>
      <c r="F14190" s="55" t="s">
        <v>4651</v>
      </c>
      <c r="G14190" s="55" t="s">
        <v>47216</v>
      </c>
      <c r="H14190" s="55">
        <v>0</v>
      </c>
    </row>
    <row r="14191" spans="1:8" ht="12.5" customHeight="1">
      <c r="A14191" s="55">
        <v>14211</v>
      </c>
      <c r="B14191" s="55">
        <v>9</v>
      </c>
      <c r="C14191" s="55" t="s">
        <v>47217</v>
      </c>
      <c r="D14191" s="55" t="s">
        <v>4649</v>
      </c>
      <c r="E14191" s="55" t="s">
        <v>47218</v>
      </c>
      <c r="F14191" s="55" t="s">
        <v>4651</v>
      </c>
      <c r="G14191" s="55" t="s">
        <v>47219</v>
      </c>
      <c r="H14191" s="55">
        <v>0</v>
      </c>
    </row>
    <row r="14192" spans="1:8" ht="12.5" customHeight="1">
      <c r="A14192" s="55">
        <v>14348</v>
      </c>
      <c r="B14192" s="55">
        <v>9</v>
      </c>
      <c r="C14192" s="55" t="s">
        <v>47220</v>
      </c>
      <c r="D14192" s="55" t="s">
        <v>4649</v>
      </c>
      <c r="E14192" s="55" t="s">
        <v>47221</v>
      </c>
      <c r="F14192" s="55" t="s">
        <v>4651</v>
      </c>
      <c r="G14192" s="55" t="s">
        <v>47222</v>
      </c>
      <c r="H14192" s="55">
        <v>0</v>
      </c>
    </row>
    <row r="14193" spans="1:8" ht="12.5" customHeight="1">
      <c r="A14193" s="55">
        <v>14686</v>
      </c>
      <c r="B14193" s="55">
        <v>9</v>
      </c>
      <c r="C14193" s="55" t="s">
        <v>47223</v>
      </c>
      <c r="D14193" s="55" t="s">
        <v>4649</v>
      </c>
      <c r="E14193" s="55" t="s">
        <v>47224</v>
      </c>
      <c r="F14193" s="55" t="s">
        <v>4651</v>
      </c>
      <c r="G14193" s="55" t="s">
        <v>47225</v>
      </c>
      <c r="H14193" s="55">
        <v>0</v>
      </c>
    </row>
    <row r="14194" spans="1:8" ht="12.5" customHeight="1">
      <c r="A14194" s="55">
        <v>15140</v>
      </c>
      <c r="B14194" s="55">
        <v>9</v>
      </c>
      <c r="C14194" s="55" t="s">
        <v>47226</v>
      </c>
      <c r="D14194" s="55" t="s">
        <v>4649</v>
      </c>
      <c r="E14194" s="55" t="s">
        <v>47227</v>
      </c>
      <c r="F14194" s="55" t="s">
        <v>4651</v>
      </c>
      <c r="G14194" s="55" t="s">
        <v>47228</v>
      </c>
      <c r="H14194" s="55">
        <v>0</v>
      </c>
    </row>
    <row r="14195" spans="1:8" ht="12.5" customHeight="1">
      <c r="A14195" s="55">
        <v>15146</v>
      </c>
      <c r="B14195" s="55">
        <v>9</v>
      </c>
      <c r="C14195" s="55" t="s">
        <v>47229</v>
      </c>
      <c r="D14195" s="55" t="s">
        <v>4649</v>
      </c>
      <c r="E14195" s="55" t="s">
        <v>47230</v>
      </c>
      <c r="F14195" s="55" t="s">
        <v>4651</v>
      </c>
      <c r="G14195" s="55" t="s">
        <v>47231</v>
      </c>
      <c r="H14195" s="55">
        <v>0</v>
      </c>
    </row>
    <row r="14196" spans="1:8" ht="12.5" customHeight="1">
      <c r="A14196" s="55">
        <v>15147</v>
      </c>
      <c r="B14196" s="55">
        <v>9</v>
      </c>
      <c r="C14196" s="55" t="s">
        <v>47232</v>
      </c>
      <c r="D14196" s="55" t="s">
        <v>4649</v>
      </c>
      <c r="E14196" s="55" t="s">
        <v>47233</v>
      </c>
      <c r="F14196" s="55" t="s">
        <v>4651</v>
      </c>
      <c r="G14196" s="55" t="s">
        <v>47234</v>
      </c>
      <c r="H14196" s="55">
        <v>0</v>
      </c>
    </row>
    <row r="14197" spans="1:8" ht="12.5" customHeight="1">
      <c r="A14197" s="55">
        <v>15464</v>
      </c>
      <c r="B14197" s="55">
        <v>9</v>
      </c>
      <c r="C14197" s="55" t="s">
        <v>47235</v>
      </c>
      <c r="D14197" s="55" t="s">
        <v>4649</v>
      </c>
      <c r="E14197" s="55" t="s">
        <v>47236</v>
      </c>
      <c r="F14197" s="55" t="s">
        <v>4651</v>
      </c>
      <c r="G14197" s="55" t="s">
        <v>47237</v>
      </c>
      <c r="H14197" s="55">
        <v>0</v>
      </c>
    </row>
    <row r="14198" spans="1:8" ht="12.5" customHeight="1">
      <c r="A14198" s="55">
        <v>15596</v>
      </c>
      <c r="B14198" s="55">
        <v>9</v>
      </c>
      <c r="C14198" s="55" t="s">
        <v>47238</v>
      </c>
      <c r="D14198" s="55" t="s">
        <v>4649</v>
      </c>
      <c r="E14198" s="55" t="s">
        <v>47239</v>
      </c>
      <c r="F14198" s="55" t="s">
        <v>4651</v>
      </c>
      <c r="G14198" s="55" t="s">
        <v>47240</v>
      </c>
      <c r="H14198" s="55">
        <v>0</v>
      </c>
    </row>
    <row r="14199" spans="1:8" ht="12.5" customHeight="1">
      <c r="A14199" s="55">
        <v>15793</v>
      </c>
      <c r="B14199" s="55">
        <v>9</v>
      </c>
      <c r="C14199" s="55" t="s">
        <v>47241</v>
      </c>
      <c r="D14199" s="55" t="s">
        <v>4649</v>
      </c>
      <c r="E14199" s="55" t="s">
        <v>47242</v>
      </c>
      <c r="F14199" s="55" t="s">
        <v>4651</v>
      </c>
      <c r="G14199" s="55" t="s">
        <v>47243</v>
      </c>
      <c r="H14199" s="55">
        <v>0</v>
      </c>
    </row>
    <row r="14200" spans="1:8" ht="12.5" customHeight="1">
      <c r="A14200" s="55">
        <v>16623</v>
      </c>
      <c r="B14200" s="55">
        <v>9</v>
      </c>
      <c r="C14200" s="55" t="s">
        <v>47244</v>
      </c>
      <c r="D14200" s="55" t="s">
        <v>4649</v>
      </c>
      <c r="E14200" s="55" t="s">
        <v>47245</v>
      </c>
      <c r="F14200" s="55" t="s">
        <v>4651</v>
      </c>
      <c r="G14200" s="55" t="s">
        <v>47246</v>
      </c>
      <c r="H14200" s="55">
        <v>0</v>
      </c>
    </row>
    <row r="14201" spans="1:8" ht="12.5" customHeight="1">
      <c r="A14201" s="55">
        <v>16628</v>
      </c>
      <c r="B14201" s="55">
        <v>9</v>
      </c>
      <c r="C14201" s="55" t="s">
        <v>47247</v>
      </c>
      <c r="D14201" s="55" t="s">
        <v>4649</v>
      </c>
      <c r="E14201" s="55" t="s">
        <v>47248</v>
      </c>
      <c r="F14201" s="55" t="s">
        <v>4651</v>
      </c>
      <c r="G14201" s="55" t="s">
        <v>47249</v>
      </c>
      <c r="H14201" s="55">
        <v>0</v>
      </c>
    </row>
    <row r="14202" spans="1:8" ht="12.5" customHeight="1">
      <c r="A14202" s="55">
        <v>16692</v>
      </c>
      <c r="B14202" s="55">
        <v>9</v>
      </c>
      <c r="C14202" s="55" t="s">
        <v>47250</v>
      </c>
      <c r="D14202" s="55" t="s">
        <v>4649</v>
      </c>
      <c r="E14202" s="55" t="s">
        <v>47251</v>
      </c>
      <c r="F14202" s="55" t="s">
        <v>4651</v>
      </c>
      <c r="G14202" s="55" t="s">
        <v>47252</v>
      </c>
      <c r="H14202" s="55">
        <v>0</v>
      </c>
    </row>
    <row r="14203" spans="1:8" ht="12.5" customHeight="1">
      <c r="A14203" s="55">
        <v>17238</v>
      </c>
      <c r="B14203" s="55">
        <v>9</v>
      </c>
      <c r="C14203" s="55" t="s">
        <v>47253</v>
      </c>
      <c r="D14203" s="55" t="s">
        <v>4649</v>
      </c>
      <c r="E14203" s="55" t="s">
        <v>47254</v>
      </c>
      <c r="F14203" s="55" t="s">
        <v>4651</v>
      </c>
      <c r="G14203" s="55" t="s">
        <v>47255</v>
      </c>
      <c r="H14203" s="55">
        <v>0</v>
      </c>
    </row>
    <row r="14204" spans="1:8" ht="12.5" customHeight="1">
      <c r="A14204" s="55">
        <v>18218</v>
      </c>
      <c r="B14204" s="55">
        <v>9</v>
      </c>
      <c r="C14204" s="55" t="s">
        <v>47256</v>
      </c>
      <c r="D14204" s="55" t="s">
        <v>4649</v>
      </c>
      <c r="E14204" s="55" t="s">
        <v>47257</v>
      </c>
      <c r="F14204" s="55" t="s">
        <v>4651</v>
      </c>
      <c r="G14204" s="55" t="s">
        <v>47258</v>
      </c>
      <c r="H14204" s="55">
        <v>0</v>
      </c>
    </row>
    <row r="14205" spans="1:8" ht="12.5" customHeight="1">
      <c r="A14205" s="55">
        <v>18264</v>
      </c>
      <c r="B14205" s="55">
        <v>9</v>
      </c>
      <c r="C14205" s="55" t="s">
        <v>47259</v>
      </c>
      <c r="D14205" s="55" t="s">
        <v>4649</v>
      </c>
      <c r="E14205" s="55" t="s">
        <v>47260</v>
      </c>
      <c r="F14205" s="55" t="s">
        <v>4651</v>
      </c>
      <c r="G14205" s="55" t="s">
        <v>47261</v>
      </c>
      <c r="H14205" s="55">
        <v>0</v>
      </c>
    </row>
    <row r="14206" spans="1:8" ht="12.5" customHeight="1">
      <c r="A14206" s="55">
        <v>18492</v>
      </c>
      <c r="B14206" s="55">
        <v>9</v>
      </c>
      <c r="C14206" s="55" t="s">
        <v>47262</v>
      </c>
      <c r="D14206" s="55" t="s">
        <v>4649</v>
      </c>
      <c r="E14206" s="55" t="s">
        <v>47263</v>
      </c>
      <c r="F14206" s="55" t="s">
        <v>4651</v>
      </c>
      <c r="G14206" s="55" t="s">
        <v>47264</v>
      </c>
      <c r="H14206" s="55">
        <v>0</v>
      </c>
    </row>
    <row r="14207" spans="1:8" ht="12.5" customHeight="1">
      <c r="A14207" s="55">
        <v>18734</v>
      </c>
      <c r="B14207" s="55">
        <v>9</v>
      </c>
      <c r="C14207" s="55" t="s">
        <v>47265</v>
      </c>
      <c r="D14207" s="55" t="s">
        <v>4649</v>
      </c>
      <c r="E14207" s="55" t="s">
        <v>47266</v>
      </c>
      <c r="F14207" s="55" t="s">
        <v>4651</v>
      </c>
      <c r="G14207" s="55" t="s">
        <v>47267</v>
      </c>
      <c r="H14207" s="55">
        <v>0</v>
      </c>
    </row>
    <row r="14208" spans="1:8" ht="12.5" customHeight="1">
      <c r="A14208" s="55">
        <v>19100</v>
      </c>
      <c r="B14208" s="55">
        <v>9</v>
      </c>
      <c r="C14208" s="55" t="s">
        <v>47268</v>
      </c>
      <c r="D14208" s="55" t="s">
        <v>4649</v>
      </c>
      <c r="E14208" s="55" t="s">
        <v>47269</v>
      </c>
      <c r="F14208" s="55" t="s">
        <v>4651</v>
      </c>
      <c r="G14208" s="55" t="s">
        <v>47270</v>
      </c>
      <c r="H14208" s="55">
        <v>0</v>
      </c>
    </row>
    <row r="14209" spans="1:8" ht="12.5" customHeight="1">
      <c r="A14209" s="55">
        <v>19625</v>
      </c>
      <c r="B14209" s="55">
        <v>9</v>
      </c>
      <c r="C14209" s="55" t="s">
        <v>47271</v>
      </c>
      <c r="D14209" s="55" t="s">
        <v>4649</v>
      </c>
      <c r="E14209" s="55" t="s">
        <v>47272</v>
      </c>
      <c r="F14209" s="55" t="s">
        <v>4651</v>
      </c>
      <c r="G14209" s="55" t="s">
        <v>47273</v>
      </c>
      <c r="H14209" s="55">
        <v>0</v>
      </c>
    </row>
    <row r="14210" spans="1:8" ht="12.5" customHeight="1">
      <c r="A14210" s="55">
        <v>19975</v>
      </c>
      <c r="B14210" s="55">
        <v>9</v>
      </c>
      <c r="C14210" s="55" t="s">
        <v>47274</v>
      </c>
      <c r="D14210" s="55" t="s">
        <v>4649</v>
      </c>
      <c r="E14210" s="55" t="s">
        <v>47275</v>
      </c>
      <c r="F14210" s="55" t="s">
        <v>4651</v>
      </c>
      <c r="G14210" s="55" t="s">
        <v>47276</v>
      </c>
      <c r="H14210" s="55">
        <v>0</v>
      </c>
    </row>
    <row r="14211" spans="1:8" ht="12.5" customHeight="1">
      <c r="A14211" s="55">
        <v>20151</v>
      </c>
      <c r="B14211" s="55">
        <v>9</v>
      </c>
      <c r="C14211" s="55" t="s">
        <v>47277</v>
      </c>
      <c r="D14211" s="55" t="s">
        <v>4649</v>
      </c>
      <c r="E14211" s="55" t="s">
        <v>47278</v>
      </c>
      <c r="F14211" s="55" t="s">
        <v>4651</v>
      </c>
      <c r="G14211" s="55" t="s">
        <v>47279</v>
      </c>
      <c r="H14211" s="55">
        <v>0</v>
      </c>
    </row>
    <row r="14212" spans="1:8" ht="12.5" customHeight="1">
      <c r="A14212" s="55">
        <v>20229</v>
      </c>
      <c r="B14212" s="55">
        <v>9</v>
      </c>
      <c r="C14212" s="55" t="s">
        <v>47280</v>
      </c>
      <c r="D14212" s="55" t="s">
        <v>4649</v>
      </c>
      <c r="E14212" s="55" t="s">
        <v>47281</v>
      </c>
      <c r="F14212" s="55" t="s">
        <v>4651</v>
      </c>
      <c r="G14212" s="55" t="s">
        <v>47282</v>
      </c>
      <c r="H14212" s="55">
        <v>0</v>
      </c>
    </row>
    <row r="14213" spans="1:8" ht="12.5" customHeight="1">
      <c r="A14213" s="55">
        <v>20246</v>
      </c>
      <c r="B14213" s="55">
        <v>9</v>
      </c>
      <c r="C14213" s="55" t="s">
        <v>47283</v>
      </c>
      <c r="D14213" s="55" t="s">
        <v>4649</v>
      </c>
      <c r="E14213" s="55" t="s">
        <v>47284</v>
      </c>
      <c r="F14213" s="55" t="s">
        <v>4651</v>
      </c>
      <c r="G14213" s="55" t="s">
        <v>47285</v>
      </c>
      <c r="H14213" s="55">
        <v>0</v>
      </c>
    </row>
    <row r="14214" spans="1:8" ht="12.5" customHeight="1">
      <c r="A14214" s="55">
        <v>20815</v>
      </c>
      <c r="B14214" s="55">
        <v>9</v>
      </c>
      <c r="C14214" s="55" t="s">
        <v>47286</v>
      </c>
      <c r="D14214" s="55" t="s">
        <v>4649</v>
      </c>
      <c r="E14214" s="55" t="s">
        <v>47287</v>
      </c>
      <c r="F14214" s="55" t="s">
        <v>4651</v>
      </c>
      <c r="G14214" s="55" t="s">
        <v>47288</v>
      </c>
      <c r="H14214" s="55">
        <v>0</v>
      </c>
    </row>
    <row r="14215" spans="1:8" ht="12.5" customHeight="1">
      <c r="A14215" s="55">
        <v>20985</v>
      </c>
      <c r="B14215" s="55">
        <v>9</v>
      </c>
      <c r="C14215" s="55" t="s">
        <v>47289</v>
      </c>
      <c r="D14215" s="55" t="s">
        <v>4649</v>
      </c>
      <c r="E14215" s="55" t="s">
        <v>47290</v>
      </c>
      <c r="F14215" s="55" t="s">
        <v>4651</v>
      </c>
      <c r="G14215" s="55" t="s">
        <v>47291</v>
      </c>
      <c r="H14215" s="55">
        <v>0</v>
      </c>
    </row>
    <row r="14216" spans="1:8" ht="12.5" customHeight="1">
      <c r="A14216" s="55">
        <v>21187</v>
      </c>
      <c r="B14216" s="55">
        <v>9</v>
      </c>
      <c r="C14216" s="55" t="s">
        <v>47292</v>
      </c>
      <c r="D14216" s="55" t="s">
        <v>4649</v>
      </c>
      <c r="E14216" s="55" t="s">
        <v>47293</v>
      </c>
      <c r="F14216" s="55" t="s">
        <v>4651</v>
      </c>
      <c r="G14216" s="55" t="s">
        <v>47294</v>
      </c>
      <c r="H14216" s="55">
        <v>0</v>
      </c>
    </row>
    <row r="14217" spans="1:8" ht="12.5" customHeight="1">
      <c r="A14217" s="55">
        <v>21375</v>
      </c>
      <c r="B14217" s="55">
        <v>9</v>
      </c>
      <c r="C14217" s="55" t="s">
        <v>47295</v>
      </c>
      <c r="D14217" s="55" t="s">
        <v>4649</v>
      </c>
      <c r="E14217" s="55" t="s">
        <v>47296</v>
      </c>
      <c r="F14217" s="55" t="s">
        <v>4651</v>
      </c>
      <c r="G14217" s="55" t="s">
        <v>47297</v>
      </c>
      <c r="H14217" s="55">
        <v>0</v>
      </c>
    </row>
    <row r="14218" spans="1:8" ht="12.5" customHeight="1">
      <c r="A14218" s="55">
        <v>21383</v>
      </c>
      <c r="B14218" s="55">
        <v>9</v>
      </c>
      <c r="C14218" s="55" t="s">
        <v>47298</v>
      </c>
      <c r="D14218" s="55" t="s">
        <v>4649</v>
      </c>
      <c r="E14218" s="55" t="s">
        <v>47299</v>
      </c>
      <c r="F14218" s="55" t="s">
        <v>4651</v>
      </c>
      <c r="G14218" s="55" t="s">
        <v>47300</v>
      </c>
      <c r="H14218" s="55">
        <v>0</v>
      </c>
    </row>
    <row r="14219" spans="1:8" ht="12.5" customHeight="1">
      <c r="A14219" s="55">
        <v>22156</v>
      </c>
      <c r="B14219" s="55">
        <v>9</v>
      </c>
      <c r="C14219" s="55" t="s">
        <v>47301</v>
      </c>
      <c r="D14219" s="55" t="s">
        <v>4649</v>
      </c>
      <c r="E14219" s="55" t="s">
        <v>47302</v>
      </c>
      <c r="F14219" s="55" t="s">
        <v>4651</v>
      </c>
      <c r="G14219" s="55" t="s">
        <v>47303</v>
      </c>
      <c r="H14219" s="55">
        <v>0</v>
      </c>
    </row>
    <row r="14220" spans="1:8" ht="12.5" customHeight="1">
      <c r="A14220" s="55">
        <v>22212</v>
      </c>
      <c r="B14220" s="55">
        <v>9</v>
      </c>
      <c r="C14220" s="55" t="s">
        <v>47304</v>
      </c>
      <c r="D14220" s="55" t="s">
        <v>4649</v>
      </c>
      <c r="E14220" s="55" t="s">
        <v>47305</v>
      </c>
      <c r="F14220" s="55" t="s">
        <v>4651</v>
      </c>
      <c r="G14220" s="55" t="s">
        <v>47306</v>
      </c>
      <c r="H14220" s="55">
        <v>0</v>
      </c>
    </row>
    <row r="14221" spans="1:8" ht="12.5" customHeight="1">
      <c r="A14221" s="55">
        <v>22926</v>
      </c>
      <c r="B14221" s="55">
        <v>9</v>
      </c>
      <c r="C14221" s="55" t="s">
        <v>47307</v>
      </c>
      <c r="D14221" s="55" t="s">
        <v>4649</v>
      </c>
      <c r="E14221" s="55" t="s">
        <v>47308</v>
      </c>
      <c r="F14221" s="55" t="s">
        <v>4651</v>
      </c>
      <c r="G14221" s="55" t="s">
        <v>47309</v>
      </c>
      <c r="H14221" s="55">
        <v>0</v>
      </c>
    </row>
    <row r="14222" spans="1:8" ht="12.5" customHeight="1">
      <c r="A14222" s="55">
        <v>22945</v>
      </c>
      <c r="B14222" s="55">
        <v>9</v>
      </c>
      <c r="C14222" s="55" t="s">
        <v>47310</v>
      </c>
      <c r="D14222" s="55" t="s">
        <v>4649</v>
      </c>
      <c r="E14222" s="55" t="s">
        <v>47311</v>
      </c>
      <c r="F14222" s="55" t="s">
        <v>4651</v>
      </c>
      <c r="G14222" s="55" t="s">
        <v>47312</v>
      </c>
      <c r="H14222" s="55">
        <v>0</v>
      </c>
    </row>
    <row r="14223" spans="1:8" ht="12.5" customHeight="1">
      <c r="A14223" s="55">
        <v>22955</v>
      </c>
      <c r="B14223" s="55">
        <v>9</v>
      </c>
      <c r="C14223" s="55" t="s">
        <v>47313</v>
      </c>
      <c r="D14223" s="55" t="s">
        <v>4649</v>
      </c>
      <c r="E14223" s="55" t="s">
        <v>47314</v>
      </c>
      <c r="F14223" s="55" t="s">
        <v>4651</v>
      </c>
      <c r="G14223" s="55" t="s">
        <v>47315</v>
      </c>
      <c r="H14223" s="55">
        <v>0</v>
      </c>
    </row>
    <row r="14224" spans="1:8" ht="12.5" customHeight="1">
      <c r="A14224" s="55">
        <v>24174</v>
      </c>
      <c r="B14224" s="55">
        <v>9</v>
      </c>
      <c r="C14224" s="55" t="s">
        <v>47316</v>
      </c>
      <c r="D14224" s="55" t="s">
        <v>4649</v>
      </c>
      <c r="E14224" s="55" t="s">
        <v>47317</v>
      </c>
      <c r="F14224" s="55" t="s">
        <v>4651</v>
      </c>
      <c r="G14224" s="55" t="s">
        <v>47318</v>
      </c>
      <c r="H14224" s="55">
        <v>0</v>
      </c>
    </row>
    <row r="14225" spans="1:8" ht="12.5" customHeight="1">
      <c r="A14225" s="55">
        <v>24363</v>
      </c>
      <c r="B14225" s="55">
        <v>9</v>
      </c>
      <c r="C14225" s="55" t="s">
        <v>47319</v>
      </c>
      <c r="D14225" s="55" t="s">
        <v>4649</v>
      </c>
      <c r="E14225" s="55" t="s">
        <v>47320</v>
      </c>
      <c r="F14225" s="55" t="s">
        <v>4651</v>
      </c>
      <c r="G14225" s="55" t="s">
        <v>47321</v>
      </c>
      <c r="H14225" s="55">
        <v>0</v>
      </c>
    </row>
    <row r="14226" spans="1:8" ht="12.5" customHeight="1">
      <c r="A14226" s="55">
        <v>24373</v>
      </c>
      <c r="B14226" s="55">
        <v>9</v>
      </c>
      <c r="C14226" s="55" t="s">
        <v>47322</v>
      </c>
      <c r="D14226" s="55" t="s">
        <v>4649</v>
      </c>
      <c r="E14226" s="55" t="s">
        <v>47323</v>
      </c>
      <c r="F14226" s="55" t="s">
        <v>4651</v>
      </c>
      <c r="G14226" s="55" t="s">
        <v>47324</v>
      </c>
      <c r="H14226" s="55">
        <v>0</v>
      </c>
    </row>
    <row r="14227" spans="1:8" ht="12.5" customHeight="1">
      <c r="A14227" s="55">
        <v>24374</v>
      </c>
      <c r="B14227" s="55">
        <v>9</v>
      </c>
      <c r="C14227" s="55" t="s">
        <v>47325</v>
      </c>
      <c r="D14227" s="55" t="s">
        <v>4649</v>
      </c>
      <c r="E14227" s="55" t="s">
        <v>47326</v>
      </c>
      <c r="F14227" s="55" t="s">
        <v>4651</v>
      </c>
      <c r="G14227" s="55" t="s">
        <v>47327</v>
      </c>
      <c r="H14227" s="55">
        <v>0</v>
      </c>
    </row>
    <row r="14228" spans="1:8" ht="12.5" customHeight="1">
      <c r="A14228" s="55">
        <v>24916</v>
      </c>
      <c r="B14228" s="55">
        <v>9</v>
      </c>
      <c r="C14228" s="55" t="s">
        <v>47328</v>
      </c>
      <c r="D14228" s="55" t="s">
        <v>4649</v>
      </c>
      <c r="E14228" s="55" t="s">
        <v>47329</v>
      </c>
      <c r="F14228" s="55" t="s">
        <v>4651</v>
      </c>
      <c r="G14228" s="55" t="s">
        <v>47330</v>
      </c>
      <c r="H14228" s="55">
        <v>0</v>
      </c>
    </row>
    <row r="14229" spans="1:8" ht="12.5" customHeight="1">
      <c r="A14229" s="55">
        <v>25225</v>
      </c>
      <c r="B14229" s="55">
        <v>9</v>
      </c>
      <c r="C14229" s="55" t="s">
        <v>47331</v>
      </c>
      <c r="D14229" s="55" t="s">
        <v>4649</v>
      </c>
      <c r="E14229" s="55" t="s">
        <v>47332</v>
      </c>
      <c r="F14229" s="55" t="s">
        <v>4651</v>
      </c>
      <c r="G14229" s="55" t="s">
        <v>47333</v>
      </c>
      <c r="H14229" s="55">
        <v>0</v>
      </c>
    </row>
    <row r="14230" spans="1:8" ht="12.5" customHeight="1">
      <c r="A14230" s="55">
        <v>25242</v>
      </c>
      <c r="B14230" s="55">
        <v>9</v>
      </c>
      <c r="C14230" s="55" t="s">
        <v>47334</v>
      </c>
      <c r="D14230" s="55" t="s">
        <v>4649</v>
      </c>
      <c r="E14230" s="55" t="s">
        <v>47335</v>
      </c>
      <c r="F14230" s="55" t="s">
        <v>4651</v>
      </c>
      <c r="G14230" s="55" t="s">
        <v>47336</v>
      </c>
      <c r="H14230" s="55">
        <v>0</v>
      </c>
    </row>
    <row r="14231" spans="1:8" ht="12.5" customHeight="1">
      <c r="A14231" s="55">
        <v>25244</v>
      </c>
      <c r="B14231" s="55">
        <v>9</v>
      </c>
      <c r="C14231" s="55" t="s">
        <v>47337</v>
      </c>
      <c r="D14231" s="55" t="s">
        <v>4649</v>
      </c>
      <c r="E14231" s="55" t="s">
        <v>47338</v>
      </c>
      <c r="F14231" s="55" t="s">
        <v>4651</v>
      </c>
      <c r="G14231" s="55" t="s">
        <v>47339</v>
      </c>
      <c r="H14231" s="55">
        <v>0</v>
      </c>
    </row>
    <row r="14232" spans="1:8" ht="12.5" customHeight="1">
      <c r="A14232" s="55">
        <v>25246</v>
      </c>
      <c r="B14232" s="55">
        <v>9</v>
      </c>
      <c r="C14232" s="55" t="s">
        <v>47340</v>
      </c>
      <c r="D14232" s="55" t="s">
        <v>4649</v>
      </c>
      <c r="E14232" s="55" t="s">
        <v>47341</v>
      </c>
      <c r="F14232" s="55" t="s">
        <v>4651</v>
      </c>
      <c r="G14232" s="55" t="s">
        <v>47342</v>
      </c>
      <c r="H14232" s="55">
        <v>0</v>
      </c>
    </row>
    <row r="14233" spans="1:8" ht="12.5" customHeight="1">
      <c r="A14233" s="55">
        <v>25262</v>
      </c>
      <c r="B14233" s="55">
        <v>9</v>
      </c>
      <c r="C14233" s="55" t="s">
        <v>47343</v>
      </c>
      <c r="D14233" s="55" t="s">
        <v>4649</v>
      </c>
      <c r="E14233" s="55" t="s">
        <v>47344</v>
      </c>
      <c r="F14233" s="55" t="s">
        <v>4651</v>
      </c>
      <c r="G14233" s="55" t="s">
        <v>47345</v>
      </c>
      <c r="H14233" s="55">
        <v>0</v>
      </c>
    </row>
    <row r="14234" spans="1:8" ht="12.5" customHeight="1">
      <c r="A14234" s="55">
        <v>25563</v>
      </c>
      <c r="B14234" s="55">
        <v>9</v>
      </c>
      <c r="C14234" s="55" t="s">
        <v>47346</v>
      </c>
      <c r="D14234" s="55" t="s">
        <v>4649</v>
      </c>
      <c r="E14234" s="55" t="s">
        <v>47347</v>
      </c>
      <c r="F14234" s="55" t="s">
        <v>4651</v>
      </c>
      <c r="G14234" s="55" t="s">
        <v>47348</v>
      </c>
      <c r="H14234" s="55">
        <v>0</v>
      </c>
    </row>
    <row r="14235" spans="1:8" ht="12.5" customHeight="1">
      <c r="A14235" s="55">
        <v>26422</v>
      </c>
      <c r="B14235" s="55">
        <v>9</v>
      </c>
      <c r="C14235" s="55" t="s">
        <v>47349</v>
      </c>
      <c r="D14235" s="55" t="s">
        <v>4649</v>
      </c>
      <c r="E14235" s="55" t="s">
        <v>47350</v>
      </c>
      <c r="F14235" s="55" t="s">
        <v>4651</v>
      </c>
      <c r="G14235" s="55" t="s">
        <v>47351</v>
      </c>
      <c r="H14235" s="55">
        <v>0</v>
      </c>
    </row>
    <row r="14236" spans="1:8" ht="12.5" customHeight="1">
      <c r="A14236" s="55">
        <v>26570</v>
      </c>
      <c r="B14236" s="55">
        <v>9</v>
      </c>
      <c r="C14236" s="55" t="s">
        <v>47352</v>
      </c>
      <c r="D14236" s="55" t="s">
        <v>4649</v>
      </c>
      <c r="E14236" s="55" t="s">
        <v>47353</v>
      </c>
      <c r="F14236" s="55" t="s">
        <v>4651</v>
      </c>
      <c r="G14236" s="55" t="s">
        <v>47354</v>
      </c>
      <c r="H14236" s="55">
        <v>0</v>
      </c>
    </row>
    <row r="14237" spans="1:8" ht="12.5" customHeight="1">
      <c r="A14237" s="55">
        <v>26795</v>
      </c>
      <c r="B14237" s="55">
        <v>9</v>
      </c>
      <c r="C14237" s="55" t="s">
        <v>47355</v>
      </c>
      <c r="D14237" s="55" t="s">
        <v>4649</v>
      </c>
      <c r="E14237" s="55" t="s">
        <v>47356</v>
      </c>
      <c r="F14237" s="55" t="s">
        <v>4651</v>
      </c>
      <c r="G14237" s="55" t="s">
        <v>47357</v>
      </c>
      <c r="H14237" s="55">
        <v>0</v>
      </c>
    </row>
    <row r="14238" spans="1:8" ht="12.5" customHeight="1">
      <c r="A14238" s="55">
        <v>27338</v>
      </c>
      <c r="B14238" s="55">
        <v>9</v>
      </c>
      <c r="C14238" s="55" t="s">
        <v>47358</v>
      </c>
      <c r="D14238" s="55" t="s">
        <v>4649</v>
      </c>
      <c r="E14238" s="55" t="s">
        <v>47359</v>
      </c>
      <c r="F14238" s="55" t="s">
        <v>4651</v>
      </c>
      <c r="G14238" s="55" t="s">
        <v>47360</v>
      </c>
      <c r="H14238" s="55">
        <v>0</v>
      </c>
    </row>
    <row r="14239" spans="1:8" ht="12.5" customHeight="1">
      <c r="A14239" s="55">
        <v>27370</v>
      </c>
      <c r="B14239" s="55">
        <v>9</v>
      </c>
      <c r="C14239" s="55" t="s">
        <v>47361</v>
      </c>
      <c r="D14239" s="55" t="s">
        <v>4649</v>
      </c>
      <c r="E14239" s="55" t="s">
        <v>47362</v>
      </c>
      <c r="F14239" s="55" t="s">
        <v>4651</v>
      </c>
      <c r="G14239" s="55" t="s">
        <v>47363</v>
      </c>
      <c r="H14239" s="55">
        <v>0</v>
      </c>
    </row>
    <row r="14240" spans="1:8" ht="12.5" customHeight="1">
      <c r="A14240" s="55">
        <v>27490</v>
      </c>
      <c r="B14240" s="55">
        <v>9</v>
      </c>
      <c r="C14240" s="55" t="s">
        <v>47364</v>
      </c>
      <c r="D14240" s="55" t="s">
        <v>4649</v>
      </c>
      <c r="E14240" s="55" t="s">
        <v>47365</v>
      </c>
      <c r="F14240" s="55" t="s">
        <v>4651</v>
      </c>
      <c r="G14240" s="55" t="s">
        <v>47366</v>
      </c>
      <c r="H14240" s="55">
        <v>0</v>
      </c>
    </row>
    <row r="14241" spans="1:8" ht="12.5" customHeight="1">
      <c r="A14241" s="55">
        <v>27687</v>
      </c>
      <c r="B14241" s="55">
        <v>9</v>
      </c>
      <c r="C14241" s="55" t="s">
        <v>47367</v>
      </c>
      <c r="D14241" s="55" t="s">
        <v>4649</v>
      </c>
      <c r="E14241" s="55" t="s">
        <v>47368</v>
      </c>
      <c r="F14241" s="55" t="s">
        <v>4651</v>
      </c>
      <c r="G14241" s="55" t="s">
        <v>47369</v>
      </c>
      <c r="H14241" s="55">
        <v>0</v>
      </c>
    </row>
    <row r="14242" spans="1:8" ht="12.5" customHeight="1">
      <c r="A14242" s="55">
        <v>27974</v>
      </c>
      <c r="B14242" s="55">
        <v>9</v>
      </c>
      <c r="C14242" s="55" t="s">
        <v>47370</v>
      </c>
      <c r="D14242" s="55" t="s">
        <v>4649</v>
      </c>
      <c r="E14242" s="55" t="s">
        <v>47371</v>
      </c>
      <c r="F14242" s="55" t="s">
        <v>4651</v>
      </c>
      <c r="G14242" s="55" t="s">
        <v>47372</v>
      </c>
      <c r="H14242" s="55">
        <v>0</v>
      </c>
    </row>
    <row r="14243" spans="1:8" ht="12.5" customHeight="1">
      <c r="A14243" s="55">
        <v>28351</v>
      </c>
      <c r="B14243" s="55">
        <v>9</v>
      </c>
      <c r="C14243" s="55" t="s">
        <v>47373</v>
      </c>
      <c r="D14243" s="55" t="s">
        <v>4649</v>
      </c>
      <c r="E14243" s="55" t="s">
        <v>47374</v>
      </c>
      <c r="F14243" s="55" t="s">
        <v>4651</v>
      </c>
      <c r="G14243" s="55" t="s">
        <v>47375</v>
      </c>
      <c r="H14243" s="55">
        <v>0</v>
      </c>
    </row>
    <row r="14244" spans="1:8" ht="12.5" customHeight="1">
      <c r="A14244" s="55">
        <v>29308</v>
      </c>
      <c r="B14244" s="55">
        <v>9</v>
      </c>
      <c r="C14244" s="55" t="s">
        <v>47376</v>
      </c>
      <c r="D14244" s="55" t="s">
        <v>4649</v>
      </c>
      <c r="E14244" s="55" t="s">
        <v>47377</v>
      </c>
      <c r="F14244" s="55" t="s">
        <v>4651</v>
      </c>
      <c r="G14244" s="55" t="s">
        <v>47378</v>
      </c>
      <c r="H14244" s="55">
        <v>0</v>
      </c>
    </row>
    <row r="14245" spans="1:8" ht="12.5" customHeight="1">
      <c r="A14245" s="55">
        <v>29311</v>
      </c>
      <c r="B14245" s="55">
        <v>9</v>
      </c>
      <c r="C14245" s="55" t="s">
        <v>47379</v>
      </c>
      <c r="D14245" s="55" t="s">
        <v>4649</v>
      </c>
      <c r="E14245" s="55" t="s">
        <v>47380</v>
      </c>
      <c r="F14245" s="55" t="s">
        <v>4651</v>
      </c>
      <c r="G14245" s="55" t="s">
        <v>47381</v>
      </c>
      <c r="H14245" s="55">
        <v>0</v>
      </c>
    </row>
    <row r="14246" spans="1:8" ht="12.5" customHeight="1">
      <c r="A14246" s="55">
        <v>29338</v>
      </c>
      <c r="B14246" s="55">
        <v>9</v>
      </c>
      <c r="C14246" s="55" t="s">
        <v>47382</v>
      </c>
      <c r="D14246" s="55" t="s">
        <v>4649</v>
      </c>
      <c r="E14246" s="55" t="s">
        <v>47383</v>
      </c>
      <c r="F14246" s="55" t="s">
        <v>4651</v>
      </c>
      <c r="G14246" s="55" t="s">
        <v>47384</v>
      </c>
      <c r="H14246" s="55">
        <v>0</v>
      </c>
    </row>
    <row r="14247" spans="1:8" ht="12.5" customHeight="1">
      <c r="A14247" s="55">
        <v>11018</v>
      </c>
      <c r="B14247" s="55">
        <v>9</v>
      </c>
      <c r="C14247" s="55" t="s">
        <v>47385</v>
      </c>
      <c r="D14247" s="55" t="s">
        <v>4649</v>
      </c>
      <c r="E14247" s="55" t="s">
        <v>47386</v>
      </c>
      <c r="F14247" s="55" t="s">
        <v>4651</v>
      </c>
      <c r="G14247" s="55" t="s">
        <v>47387</v>
      </c>
      <c r="H14247" s="55">
        <v>0</v>
      </c>
    </row>
    <row r="14248" spans="1:8" ht="12.5" customHeight="1">
      <c r="A14248" s="55">
        <v>11372</v>
      </c>
      <c r="B14248" s="55">
        <v>9</v>
      </c>
      <c r="C14248" s="55" t="s">
        <v>47388</v>
      </c>
      <c r="D14248" s="55" t="s">
        <v>4649</v>
      </c>
      <c r="E14248" s="55" t="s">
        <v>47389</v>
      </c>
      <c r="F14248" s="55" t="s">
        <v>4651</v>
      </c>
      <c r="G14248" s="55" t="s">
        <v>47390</v>
      </c>
      <c r="H14248" s="55">
        <v>0</v>
      </c>
    </row>
    <row r="14249" spans="1:8" ht="12.5" customHeight="1">
      <c r="A14249" s="55">
        <v>11987</v>
      </c>
      <c r="B14249" s="55">
        <v>9</v>
      </c>
      <c r="C14249" s="55" t="s">
        <v>47391</v>
      </c>
      <c r="D14249" s="55" t="s">
        <v>4649</v>
      </c>
      <c r="E14249" s="55" t="s">
        <v>47392</v>
      </c>
      <c r="F14249" s="55" t="s">
        <v>4651</v>
      </c>
      <c r="G14249" s="55" t="s">
        <v>47393</v>
      </c>
      <c r="H14249" s="55">
        <v>0</v>
      </c>
    </row>
    <row r="14250" spans="1:8" ht="12.5" customHeight="1">
      <c r="A14250" s="55">
        <v>11993</v>
      </c>
      <c r="B14250" s="55">
        <v>9</v>
      </c>
      <c r="C14250" s="55" t="s">
        <v>47394</v>
      </c>
      <c r="D14250" s="55" t="s">
        <v>4649</v>
      </c>
      <c r="E14250" s="55" t="s">
        <v>47395</v>
      </c>
      <c r="F14250" s="55" t="s">
        <v>4651</v>
      </c>
      <c r="G14250" s="55" t="s">
        <v>47396</v>
      </c>
      <c r="H14250" s="55">
        <v>0</v>
      </c>
    </row>
    <row r="14251" spans="1:8" ht="12.5" customHeight="1">
      <c r="A14251" s="55">
        <v>12694</v>
      </c>
      <c r="B14251" s="55">
        <v>9</v>
      </c>
      <c r="C14251" s="55" t="s">
        <v>47397</v>
      </c>
      <c r="D14251" s="55" t="s">
        <v>4649</v>
      </c>
      <c r="E14251" s="55" t="s">
        <v>47398</v>
      </c>
      <c r="F14251" s="55" t="s">
        <v>4651</v>
      </c>
      <c r="G14251" s="55" t="s">
        <v>47399</v>
      </c>
      <c r="H14251" s="55">
        <v>0</v>
      </c>
    </row>
    <row r="14252" spans="1:8" ht="12.5" customHeight="1">
      <c r="A14252" s="55">
        <v>13023</v>
      </c>
      <c r="B14252" s="55">
        <v>9</v>
      </c>
      <c r="C14252" s="55" t="s">
        <v>47400</v>
      </c>
      <c r="D14252" s="55" t="s">
        <v>4649</v>
      </c>
      <c r="E14252" s="55" t="s">
        <v>47401</v>
      </c>
      <c r="F14252" s="55" t="s">
        <v>4651</v>
      </c>
      <c r="G14252" s="55" t="s">
        <v>47402</v>
      </c>
      <c r="H14252" s="55">
        <v>0</v>
      </c>
    </row>
    <row r="14253" spans="1:8" ht="12.5" customHeight="1">
      <c r="A14253" s="55">
        <v>13048</v>
      </c>
      <c r="B14253" s="55">
        <v>9</v>
      </c>
      <c r="C14253" s="55" t="s">
        <v>47403</v>
      </c>
      <c r="D14253" s="55" t="s">
        <v>4649</v>
      </c>
      <c r="E14253" s="55" t="s">
        <v>47404</v>
      </c>
      <c r="F14253" s="55" t="s">
        <v>4651</v>
      </c>
      <c r="G14253" s="55" t="s">
        <v>47405</v>
      </c>
      <c r="H14253" s="55">
        <v>0</v>
      </c>
    </row>
    <row r="14254" spans="1:8" ht="12.5" customHeight="1">
      <c r="A14254" s="55">
        <v>14032</v>
      </c>
      <c r="B14254" s="55">
        <v>9</v>
      </c>
      <c r="C14254" s="55" t="s">
        <v>47406</v>
      </c>
      <c r="D14254" s="55" t="s">
        <v>4649</v>
      </c>
      <c r="E14254" s="55" t="s">
        <v>47407</v>
      </c>
      <c r="F14254" s="55" t="s">
        <v>4651</v>
      </c>
      <c r="G14254" s="55" t="s">
        <v>47408</v>
      </c>
      <c r="H14254" s="55">
        <v>0</v>
      </c>
    </row>
    <row r="14255" spans="1:8" ht="12.5" customHeight="1">
      <c r="A14255" s="55">
        <v>14045</v>
      </c>
      <c r="B14255" s="55">
        <v>9</v>
      </c>
      <c r="C14255" s="55" t="s">
        <v>47409</v>
      </c>
      <c r="D14255" s="55" t="s">
        <v>4649</v>
      </c>
      <c r="E14255" s="55" t="s">
        <v>47410</v>
      </c>
      <c r="F14255" s="55" t="s">
        <v>4651</v>
      </c>
      <c r="G14255" s="55" t="s">
        <v>47411</v>
      </c>
      <c r="H14255" s="55">
        <v>0</v>
      </c>
    </row>
    <row r="14256" spans="1:8" ht="12.5" customHeight="1">
      <c r="A14256" s="55">
        <v>14059</v>
      </c>
      <c r="B14256" s="55">
        <v>9</v>
      </c>
      <c r="C14256" s="55" t="s">
        <v>47412</v>
      </c>
      <c r="D14256" s="55" t="s">
        <v>4649</v>
      </c>
      <c r="E14256" s="55" t="s">
        <v>47413</v>
      </c>
      <c r="F14256" s="55" t="s">
        <v>4651</v>
      </c>
      <c r="G14256" s="55" t="s">
        <v>47414</v>
      </c>
      <c r="H14256" s="55">
        <v>0</v>
      </c>
    </row>
    <row r="14257" spans="1:8" ht="12.5" customHeight="1">
      <c r="A14257" s="55">
        <v>14222</v>
      </c>
      <c r="B14257" s="55">
        <v>9</v>
      </c>
      <c r="C14257" s="55" t="s">
        <v>47415</v>
      </c>
      <c r="D14257" s="55" t="s">
        <v>4649</v>
      </c>
      <c r="E14257" s="55" t="s">
        <v>47416</v>
      </c>
      <c r="F14257" s="55" t="s">
        <v>4651</v>
      </c>
      <c r="G14257" s="55" t="s">
        <v>47417</v>
      </c>
      <c r="H14257" s="55">
        <v>0</v>
      </c>
    </row>
    <row r="14258" spans="1:8" ht="12.5" customHeight="1">
      <c r="A14258" s="55">
        <v>14305</v>
      </c>
      <c r="B14258" s="55">
        <v>9</v>
      </c>
      <c r="C14258" s="55" t="s">
        <v>47418</v>
      </c>
      <c r="D14258" s="55" t="s">
        <v>4649</v>
      </c>
      <c r="E14258" s="55" t="s">
        <v>47419</v>
      </c>
      <c r="F14258" s="55" t="s">
        <v>4651</v>
      </c>
      <c r="G14258" s="55" t="s">
        <v>47420</v>
      </c>
      <c r="H14258" s="55">
        <v>0</v>
      </c>
    </row>
    <row r="14259" spans="1:8" ht="12.5" customHeight="1">
      <c r="A14259" s="55">
        <v>14316</v>
      </c>
      <c r="B14259" s="55">
        <v>9</v>
      </c>
      <c r="C14259" s="55" t="s">
        <v>47421</v>
      </c>
      <c r="D14259" s="55" t="s">
        <v>4649</v>
      </c>
      <c r="E14259" s="55" t="s">
        <v>47422</v>
      </c>
      <c r="F14259" s="55" t="s">
        <v>4651</v>
      </c>
      <c r="G14259" s="55" t="s">
        <v>47423</v>
      </c>
      <c r="H14259" s="55">
        <v>0</v>
      </c>
    </row>
    <row r="14260" spans="1:8" ht="12.5" customHeight="1">
      <c r="A14260" s="55">
        <v>14857</v>
      </c>
      <c r="B14260" s="55">
        <v>9</v>
      </c>
      <c r="C14260" s="55" t="s">
        <v>47424</v>
      </c>
      <c r="D14260" s="55" t="s">
        <v>4649</v>
      </c>
      <c r="E14260" s="55" t="s">
        <v>47425</v>
      </c>
      <c r="F14260" s="55" t="s">
        <v>4651</v>
      </c>
      <c r="G14260" s="55" t="s">
        <v>47426</v>
      </c>
      <c r="H14260" s="55">
        <v>0</v>
      </c>
    </row>
    <row r="14261" spans="1:8" ht="12.5" customHeight="1">
      <c r="A14261" s="55">
        <v>15038</v>
      </c>
      <c r="B14261" s="55">
        <v>9</v>
      </c>
      <c r="C14261" s="55" t="s">
        <v>47427</v>
      </c>
      <c r="D14261" s="55" t="s">
        <v>4649</v>
      </c>
      <c r="E14261" s="55" t="s">
        <v>47428</v>
      </c>
      <c r="F14261" s="55" t="s">
        <v>4651</v>
      </c>
      <c r="G14261" s="55" t="s">
        <v>47429</v>
      </c>
      <c r="H14261" s="55">
        <v>0</v>
      </c>
    </row>
    <row r="14262" spans="1:8" ht="12.5" customHeight="1">
      <c r="A14262" s="55">
        <v>15223</v>
      </c>
      <c r="B14262" s="55">
        <v>9</v>
      </c>
      <c r="C14262" s="55" t="s">
        <v>47430</v>
      </c>
      <c r="D14262" s="55" t="s">
        <v>4649</v>
      </c>
      <c r="E14262" s="55" t="s">
        <v>47431</v>
      </c>
      <c r="F14262" s="55" t="s">
        <v>4651</v>
      </c>
      <c r="G14262" s="55" t="s">
        <v>47432</v>
      </c>
      <c r="H14262" s="55">
        <v>0</v>
      </c>
    </row>
    <row r="14263" spans="1:8" ht="12.5" customHeight="1">
      <c r="A14263" s="55">
        <v>15593</v>
      </c>
      <c r="B14263" s="55">
        <v>9</v>
      </c>
      <c r="C14263" s="55" t="s">
        <v>47433</v>
      </c>
      <c r="D14263" s="55" t="s">
        <v>4649</v>
      </c>
      <c r="E14263" s="55" t="s">
        <v>47434</v>
      </c>
      <c r="F14263" s="55" t="s">
        <v>4651</v>
      </c>
      <c r="G14263" s="55" t="s">
        <v>47435</v>
      </c>
      <c r="H14263" s="55">
        <v>0</v>
      </c>
    </row>
    <row r="14264" spans="1:8" ht="12.5" customHeight="1">
      <c r="A14264" s="55">
        <v>15724</v>
      </c>
      <c r="B14264" s="55">
        <v>9</v>
      </c>
      <c r="C14264" s="55" t="s">
        <v>47436</v>
      </c>
      <c r="D14264" s="55" t="s">
        <v>4649</v>
      </c>
      <c r="E14264" s="55" t="s">
        <v>47437</v>
      </c>
      <c r="F14264" s="55" t="s">
        <v>4651</v>
      </c>
      <c r="G14264" s="55" t="s">
        <v>47438</v>
      </c>
      <c r="H14264" s="55">
        <v>0</v>
      </c>
    </row>
    <row r="14265" spans="1:8" ht="12.5" customHeight="1">
      <c r="A14265" s="55">
        <v>15790</v>
      </c>
      <c r="B14265" s="55">
        <v>9</v>
      </c>
      <c r="C14265" s="55" t="s">
        <v>47439</v>
      </c>
      <c r="D14265" s="55" t="s">
        <v>4649</v>
      </c>
      <c r="E14265" s="55" t="s">
        <v>47440</v>
      </c>
      <c r="F14265" s="55" t="s">
        <v>4651</v>
      </c>
      <c r="G14265" s="55" t="s">
        <v>47441</v>
      </c>
      <c r="H14265" s="55">
        <v>0</v>
      </c>
    </row>
    <row r="14266" spans="1:8" ht="12.5" customHeight="1">
      <c r="A14266" s="55">
        <v>15800</v>
      </c>
      <c r="B14266" s="55">
        <v>9</v>
      </c>
      <c r="C14266" s="55" t="s">
        <v>47442</v>
      </c>
      <c r="D14266" s="55" t="s">
        <v>4649</v>
      </c>
      <c r="E14266" s="55" t="s">
        <v>47443</v>
      </c>
      <c r="F14266" s="55" t="s">
        <v>4651</v>
      </c>
      <c r="G14266" s="55" t="s">
        <v>47444</v>
      </c>
      <c r="H14266" s="55">
        <v>0</v>
      </c>
    </row>
    <row r="14267" spans="1:8" ht="12.5" customHeight="1">
      <c r="A14267" s="55">
        <v>16526</v>
      </c>
      <c r="B14267" s="55">
        <v>9</v>
      </c>
      <c r="C14267" s="55" t="s">
        <v>47445</v>
      </c>
      <c r="D14267" s="55" t="s">
        <v>4649</v>
      </c>
      <c r="E14267" s="55" t="s">
        <v>47446</v>
      </c>
      <c r="F14267" s="55" t="s">
        <v>4651</v>
      </c>
      <c r="G14267" s="55" t="s">
        <v>47447</v>
      </c>
      <c r="H14267" s="55">
        <v>0</v>
      </c>
    </row>
    <row r="14268" spans="1:8" ht="12.5" customHeight="1">
      <c r="A14268" s="55">
        <v>16702</v>
      </c>
      <c r="B14268" s="55">
        <v>9</v>
      </c>
      <c r="C14268" s="55" t="s">
        <v>47448</v>
      </c>
      <c r="D14268" s="55" t="s">
        <v>4649</v>
      </c>
      <c r="E14268" s="55" t="s">
        <v>47449</v>
      </c>
      <c r="F14268" s="55" t="s">
        <v>4651</v>
      </c>
      <c r="G14268" s="55" t="s">
        <v>47450</v>
      </c>
      <c r="H14268" s="55">
        <v>0</v>
      </c>
    </row>
    <row r="14269" spans="1:8" ht="12.5" customHeight="1">
      <c r="A14269" s="55">
        <v>16705</v>
      </c>
      <c r="B14269" s="55">
        <v>9</v>
      </c>
      <c r="C14269" s="55" t="s">
        <v>47451</v>
      </c>
      <c r="D14269" s="55" t="s">
        <v>4649</v>
      </c>
      <c r="E14269" s="55" t="s">
        <v>47452</v>
      </c>
      <c r="F14269" s="55" t="s">
        <v>4651</v>
      </c>
      <c r="G14269" s="55" t="s">
        <v>47453</v>
      </c>
      <c r="H14269" s="55">
        <v>0</v>
      </c>
    </row>
    <row r="14270" spans="1:8" ht="12.5" customHeight="1">
      <c r="A14270" s="55">
        <v>17073</v>
      </c>
      <c r="B14270" s="55">
        <v>9</v>
      </c>
      <c r="C14270" s="55" t="s">
        <v>47454</v>
      </c>
      <c r="D14270" s="55" t="s">
        <v>4649</v>
      </c>
      <c r="E14270" s="55" t="s">
        <v>47455</v>
      </c>
      <c r="F14270" s="55" t="s">
        <v>4651</v>
      </c>
      <c r="G14270" s="55" t="s">
        <v>47456</v>
      </c>
      <c r="H14270" s="55">
        <v>0</v>
      </c>
    </row>
    <row r="14271" spans="1:8" ht="12.5" customHeight="1">
      <c r="A14271" s="55">
        <v>17311</v>
      </c>
      <c r="B14271" s="55">
        <v>9</v>
      </c>
      <c r="C14271" s="55" t="s">
        <v>47457</v>
      </c>
      <c r="D14271" s="55" t="s">
        <v>4649</v>
      </c>
      <c r="E14271" s="55" t="s">
        <v>47458</v>
      </c>
      <c r="F14271" s="55" t="s">
        <v>4651</v>
      </c>
      <c r="G14271" s="55" t="s">
        <v>47459</v>
      </c>
      <c r="H14271" s="55">
        <v>0</v>
      </c>
    </row>
    <row r="14272" spans="1:8" ht="12.5" customHeight="1">
      <c r="A14272" s="55">
        <v>17325</v>
      </c>
      <c r="B14272" s="55">
        <v>9</v>
      </c>
      <c r="C14272" s="55" t="s">
        <v>47460</v>
      </c>
      <c r="D14272" s="55" t="s">
        <v>4649</v>
      </c>
      <c r="E14272" s="55" t="s">
        <v>47461</v>
      </c>
      <c r="F14272" s="55" t="s">
        <v>4651</v>
      </c>
      <c r="G14272" s="55" t="s">
        <v>47462</v>
      </c>
      <c r="H14272" s="55">
        <v>0</v>
      </c>
    </row>
    <row r="14273" spans="1:8" ht="12.5" customHeight="1">
      <c r="A14273" s="55">
        <v>17354</v>
      </c>
      <c r="B14273" s="55">
        <v>9</v>
      </c>
      <c r="C14273" s="55" t="s">
        <v>47463</v>
      </c>
      <c r="D14273" s="55" t="s">
        <v>4649</v>
      </c>
      <c r="E14273" s="55" t="s">
        <v>47464</v>
      </c>
      <c r="F14273" s="55" t="s">
        <v>4651</v>
      </c>
      <c r="G14273" s="55" t="s">
        <v>47465</v>
      </c>
      <c r="H14273" s="55">
        <v>0</v>
      </c>
    </row>
    <row r="14274" spans="1:8" ht="12.5" customHeight="1">
      <c r="A14274" s="55">
        <v>17381</v>
      </c>
      <c r="B14274" s="55">
        <v>9</v>
      </c>
      <c r="C14274" s="55" t="s">
        <v>47466</v>
      </c>
      <c r="D14274" s="55" t="s">
        <v>4649</v>
      </c>
      <c r="E14274" s="55" t="s">
        <v>47467</v>
      </c>
      <c r="F14274" s="55" t="s">
        <v>4651</v>
      </c>
      <c r="G14274" s="55" t="s">
        <v>47468</v>
      </c>
      <c r="H14274" s="55">
        <v>0</v>
      </c>
    </row>
    <row r="14275" spans="1:8" ht="12.5" customHeight="1">
      <c r="A14275" s="55">
        <v>17734</v>
      </c>
      <c r="B14275" s="55">
        <v>9</v>
      </c>
      <c r="C14275" s="55" t="s">
        <v>47469</v>
      </c>
      <c r="D14275" s="55" t="s">
        <v>4649</v>
      </c>
      <c r="E14275" s="55" t="s">
        <v>47470</v>
      </c>
      <c r="F14275" s="55" t="s">
        <v>4651</v>
      </c>
      <c r="G14275" s="55" t="s">
        <v>47471</v>
      </c>
      <c r="H14275" s="55">
        <v>0</v>
      </c>
    </row>
    <row r="14276" spans="1:8" ht="12.5" customHeight="1">
      <c r="A14276" s="55">
        <v>17916</v>
      </c>
      <c r="B14276" s="55">
        <v>9</v>
      </c>
      <c r="C14276" s="55" t="s">
        <v>47472</v>
      </c>
      <c r="D14276" s="55" t="s">
        <v>4649</v>
      </c>
      <c r="E14276" s="55" t="s">
        <v>47473</v>
      </c>
      <c r="F14276" s="55" t="s">
        <v>4651</v>
      </c>
      <c r="G14276" s="55" t="s">
        <v>47474</v>
      </c>
      <c r="H14276" s="55">
        <v>0</v>
      </c>
    </row>
    <row r="14277" spans="1:8" ht="12.5" customHeight="1">
      <c r="A14277" s="55">
        <v>17923</v>
      </c>
      <c r="B14277" s="55">
        <v>9</v>
      </c>
      <c r="C14277" s="55" t="s">
        <v>47475</v>
      </c>
      <c r="D14277" s="55" t="s">
        <v>4649</v>
      </c>
      <c r="E14277" s="55" t="s">
        <v>47476</v>
      </c>
      <c r="F14277" s="55" t="s">
        <v>4651</v>
      </c>
      <c r="G14277" s="55" t="s">
        <v>47477</v>
      </c>
      <c r="H14277" s="55">
        <v>0</v>
      </c>
    </row>
    <row r="14278" spans="1:8" ht="12.5" customHeight="1">
      <c r="A14278" s="55">
        <v>18258</v>
      </c>
      <c r="B14278" s="55">
        <v>9</v>
      </c>
      <c r="C14278" s="55" t="s">
        <v>47478</v>
      </c>
      <c r="D14278" s="55" t="s">
        <v>4649</v>
      </c>
      <c r="E14278" s="55" t="s">
        <v>47479</v>
      </c>
      <c r="F14278" s="55" t="s">
        <v>4651</v>
      </c>
      <c r="G14278" s="55" t="s">
        <v>47480</v>
      </c>
      <c r="H14278" s="55">
        <v>0</v>
      </c>
    </row>
    <row r="14279" spans="1:8" ht="12.5" customHeight="1">
      <c r="A14279" s="55">
        <v>18694</v>
      </c>
      <c r="B14279" s="55">
        <v>9</v>
      </c>
      <c r="C14279" s="55" t="s">
        <v>47481</v>
      </c>
      <c r="D14279" s="55" t="s">
        <v>4649</v>
      </c>
      <c r="E14279" s="55" t="s">
        <v>47482</v>
      </c>
      <c r="F14279" s="55" t="s">
        <v>4651</v>
      </c>
      <c r="G14279" s="55" t="s">
        <v>47483</v>
      </c>
      <c r="H14279" s="55">
        <v>0</v>
      </c>
    </row>
    <row r="14280" spans="1:8" ht="12.5" customHeight="1">
      <c r="A14280" s="55">
        <v>19091</v>
      </c>
      <c r="B14280" s="55">
        <v>9</v>
      </c>
      <c r="C14280" s="55" t="s">
        <v>47484</v>
      </c>
      <c r="D14280" s="55" t="s">
        <v>4649</v>
      </c>
      <c r="E14280" s="55" t="s">
        <v>47485</v>
      </c>
      <c r="F14280" s="55" t="s">
        <v>4651</v>
      </c>
      <c r="G14280" s="55" t="s">
        <v>47486</v>
      </c>
      <c r="H14280" s="55">
        <v>0</v>
      </c>
    </row>
    <row r="14281" spans="1:8" ht="12.5" customHeight="1">
      <c r="A14281" s="55">
        <v>19578</v>
      </c>
      <c r="B14281" s="55">
        <v>9</v>
      </c>
      <c r="C14281" s="55" t="s">
        <v>47487</v>
      </c>
      <c r="D14281" s="55" t="s">
        <v>4649</v>
      </c>
      <c r="E14281" s="55" t="s">
        <v>47488</v>
      </c>
      <c r="F14281" s="55" t="s">
        <v>4651</v>
      </c>
      <c r="G14281" s="55" t="s">
        <v>47489</v>
      </c>
      <c r="H14281" s="55">
        <v>0</v>
      </c>
    </row>
    <row r="14282" spans="1:8" ht="12.5" customHeight="1">
      <c r="A14282" s="55">
        <v>19807</v>
      </c>
      <c r="B14282" s="55">
        <v>9</v>
      </c>
      <c r="C14282" s="55" t="s">
        <v>47490</v>
      </c>
      <c r="D14282" s="55" t="s">
        <v>4649</v>
      </c>
      <c r="E14282" s="55" t="s">
        <v>47491</v>
      </c>
      <c r="F14282" s="55" t="s">
        <v>4651</v>
      </c>
      <c r="G14282" s="55" t="s">
        <v>47492</v>
      </c>
      <c r="H14282" s="55">
        <v>0</v>
      </c>
    </row>
    <row r="14283" spans="1:8" ht="12.5" customHeight="1">
      <c r="A14283" s="55">
        <v>19959</v>
      </c>
      <c r="B14283" s="55">
        <v>9</v>
      </c>
      <c r="C14283" s="55" t="s">
        <v>47493</v>
      </c>
      <c r="D14283" s="55" t="s">
        <v>4649</v>
      </c>
      <c r="E14283" s="55" t="s">
        <v>47494</v>
      </c>
      <c r="F14283" s="55" t="s">
        <v>4651</v>
      </c>
      <c r="G14283" s="55" t="s">
        <v>47495</v>
      </c>
      <c r="H14283" s="55">
        <v>0</v>
      </c>
    </row>
    <row r="14284" spans="1:8" ht="12.5" customHeight="1">
      <c r="A14284" s="55">
        <v>20255</v>
      </c>
      <c r="B14284" s="55">
        <v>9</v>
      </c>
      <c r="C14284" s="55" t="s">
        <v>47496</v>
      </c>
      <c r="D14284" s="55" t="s">
        <v>4649</v>
      </c>
      <c r="E14284" s="55" t="s">
        <v>47497</v>
      </c>
      <c r="F14284" s="55" t="s">
        <v>4651</v>
      </c>
      <c r="G14284" s="55" t="s">
        <v>47498</v>
      </c>
      <c r="H14284" s="55">
        <v>0</v>
      </c>
    </row>
    <row r="14285" spans="1:8" ht="12.5" customHeight="1">
      <c r="A14285" s="55">
        <v>20997</v>
      </c>
      <c r="B14285" s="55">
        <v>9</v>
      </c>
      <c r="C14285" s="55" t="s">
        <v>47499</v>
      </c>
      <c r="D14285" s="55" t="s">
        <v>4649</v>
      </c>
      <c r="E14285" s="55" t="s">
        <v>47500</v>
      </c>
      <c r="F14285" s="55" t="s">
        <v>4651</v>
      </c>
      <c r="G14285" s="55" t="s">
        <v>47501</v>
      </c>
      <c r="H14285" s="55">
        <v>0</v>
      </c>
    </row>
    <row r="14286" spans="1:8" ht="12.5" customHeight="1">
      <c r="A14286" s="55">
        <v>21389</v>
      </c>
      <c r="B14286" s="55">
        <v>9</v>
      </c>
      <c r="C14286" s="55" t="s">
        <v>47502</v>
      </c>
      <c r="D14286" s="55" t="s">
        <v>4649</v>
      </c>
      <c r="E14286" s="55" t="s">
        <v>47503</v>
      </c>
      <c r="F14286" s="55" t="s">
        <v>4651</v>
      </c>
      <c r="G14286" s="55" t="s">
        <v>47504</v>
      </c>
      <c r="H14286" s="55">
        <v>0</v>
      </c>
    </row>
    <row r="14287" spans="1:8" ht="12.5" customHeight="1">
      <c r="A14287" s="55">
        <v>21553</v>
      </c>
      <c r="B14287" s="55">
        <v>9</v>
      </c>
      <c r="C14287" s="55" t="s">
        <v>47505</v>
      </c>
      <c r="D14287" s="55" t="s">
        <v>4649</v>
      </c>
      <c r="E14287" s="55" t="s">
        <v>47506</v>
      </c>
      <c r="F14287" s="55" t="s">
        <v>4651</v>
      </c>
      <c r="G14287" s="55" t="s">
        <v>47507</v>
      </c>
      <c r="H14287" s="55">
        <v>0</v>
      </c>
    </row>
    <row r="14288" spans="1:8" ht="12.5" customHeight="1">
      <c r="A14288" s="55">
        <v>21886</v>
      </c>
      <c r="B14288" s="55">
        <v>9</v>
      </c>
      <c r="C14288" s="55" t="s">
        <v>47508</v>
      </c>
      <c r="D14288" s="55" t="s">
        <v>4649</v>
      </c>
      <c r="E14288" s="55" t="s">
        <v>47509</v>
      </c>
      <c r="F14288" s="55" t="s">
        <v>4651</v>
      </c>
      <c r="G14288" s="55" t="s">
        <v>47510</v>
      </c>
      <c r="H14288" s="55">
        <v>0</v>
      </c>
    </row>
    <row r="14289" spans="1:8" ht="12.5" customHeight="1">
      <c r="A14289" s="55">
        <v>21899</v>
      </c>
      <c r="B14289" s="55">
        <v>9</v>
      </c>
      <c r="C14289" s="55" t="s">
        <v>47511</v>
      </c>
      <c r="D14289" s="55" t="s">
        <v>4649</v>
      </c>
      <c r="E14289" s="55" t="s">
        <v>47512</v>
      </c>
      <c r="F14289" s="55" t="s">
        <v>4651</v>
      </c>
      <c r="G14289" s="55" t="s">
        <v>47513</v>
      </c>
      <c r="H14289" s="55">
        <v>0</v>
      </c>
    </row>
    <row r="14290" spans="1:8" ht="12.5" customHeight="1">
      <c r="A14290" s="55">
        <v>21951</v>
      </c>
      <c r="B14290" s="55">
        <v>9</v>
      </c>
      <c r="C14290" s="55" t="s">
        <v>47514</v>
      </c>
      <c r="D14290" s="55" t="s">
        <v>4649</v>
      </c>
      <c r="E14290" s="55" t="s">
        <v>47515</v>
      </c>
      <c r="F14290" s="55" t="s">
        <v>4651</v>
      </c>
      <c r="G14290" s="55" t="s">
        <v>47516</v>
      </c>
      <c r="H14290" s="55">
        <v>0</v>
      </c>
    </row>
    <row r="14291" spans="1:8" ht="12.5" customHeight="1">
      <c r="A14291" s="55">
        <v>21963</v>
      </c>
      <c r="B14291" s="55">
        <v>9</v>
      </c>
      <c r="C14291" s="55" t="s">
        <v>47517</v>
      </c>
      <c r="D14291" s="55" t="s">
        <v>4649</v>
      </c>
      <c r="E14291" s="55" t="s">
        <v>47518</v>
      </c>
      <c r="F14291" s="55" t="s">
        <v>4651</v>
      </c>
      <c r="G14291" s="55" t="s">
        <v>47519</v>
      </c>
      <c r="H14291" s="55">
        <v>0</v>
      </c>
    </row>
    <row r="14292" spans="1:8" ht="12.5" customHeight="1">
      <c r="A14292" s="55">
        <v>21968</v>
      </c>
      <c r="B14292" s="55">
        <v>9</v>
      </c>
      <c r="C14292" s="55" t="s">
        <v>47520</v>
      </c>
      <c r="D14292" s="55" t="s">
        <v>4649</v>
      </c>
      <c r="E14292" s="55" t="s">
        <v>47521</v>
      </c>
      <c r="F14292" s="55" t="s">
        <v>4651</v>
      </c>
      <c r="G14292" s="55" t="s">
        <v>47522</v>
      </c>
      <c r="H14292" s="55">
        <v>0</v>
      </c>
    </row>
    <row r="14293" spans="1:8" ht="12.5" customHeight="1">
      <c r="A14293" s="55">
        <v>22018</v>
      </c>
      <c r="B14293" s="55">
        <v>9</v>
      </c>
      <c r="C14293" s="55" t="s">
        <v>47523</v>
      </c>
      <c r="D14293" s="55" t="s">
        <v>4649</v>
      </c>
      <c r="E14293" s="55" t="s">
        <v>47524</v>
      </c>
      <c r="F14293" s="55" t="s">
        <v>4651</v>
      </c>
      <c r="G14293" s="55" t="s">
        <v>47525</v>
      </c>
      <c r="H14293" s="55">
        <v>0</v>
      </c>
    </row>
    <row r="14294" spans="1:8" ht="12.5" customHeight="1">
      <c r="A14294" s="55">
        <v>22177</v>
      </c>
      <c r="B14294" s="55">
        <v>9</v>
      </c>
      <c r="C14294" s="55" t="s">
        <v>47526</v>
      </c>
      <c r="D14294" s="55" t="s">
        <v>4649</v>
      </c>
      <c r="E14294" s="55" t="s">
        <v>47527</v>
      </c>
      <c r="F14294" s="55" t="s">
        <v>4651</v>
      </c>
      <c r="G14294" s="55" t="s">
        <v>47528</v>
      </c>
      <c r="H14294" s="55">
        <v>0</v>
      </c>
    </row>
    <row r="14295" spans="1:8" ht="12.5" customHeight="1">
      <c r="A14295" s="55">
        <v>22839</v>
      </c>
      <c r="B14295" s="55">
        <v>9</v>
      </c>
      <c r="C14295" s="55" t="s">
        <v>47529</v>
      </c>
      <c r="D14295" s="55" t="s">
        <v>4649</v>
      </c>
      <c r="E14295" s="55" t="s">
        <v>47530</v>
      </c>
      <c r="F14295" s="55" t="s">
        <v>4651</v>
      </c>
      <c r="G14295" s="55" t="s">
        <v>47531</v>
      </c>
      <c r="H14295" s="55">
        <v>0</v>
      </c>
    </row>
    <row r="14296" spans="1:8" ht="12.5" customHeight="1">
      <c r="A14296" s="55">
        <v>23102</v>
      </c>
      <c r="B14296" s="55">
        <v>9</v>
      </c>
      <c r="C14296" s="55" t="s">
        <v>47532</v>
      </c>
      <c r="D14296" s="55" t="s">
        <v>4649</v>
      </c>
      <c r="E14296" s="55" t="s">
        <v>47533</v>
      </c>
      <c r="F14296" s="55" t="s">
        <v>4651</v>
      </c>
      <c r="G14296" s="55" t="s">
        <v>47534</v>
      </c>
      <c r="H14296" s="55">
        <v>0</v>
      </c>
    </row>
    <row r="14297" spans="1:8" ht="12.5" customHeight="1">
      <c r="A14297" s="55">
        <v>23423</v>
      </c>
      <c r="B14297" s="55">
        <v>9</v>
      </c>
      <c r="C14297" s="55" t="s">
        <v>47535</v>
      </c>
      <c r="D14297" s="55" t="s">
        <v>4649</v>
      </c>
      <c r="E14297" s="55" t="s">
        <v>47536</v>
      </c>
      <c r="F14297" s="55" t="s">
        <v>4651</v>
      </c>
      <c r="G14297" s="55" t="s">
        <v>47537</v>
      </c>
      <c r="H14297" s="55">
        <v>0</v>
      </c>
    </row>
    <row r="14298" spans="1:8" ht="12.5" customHeight="1">
      <c r="A14298" s="55">
        <v>23575</v>
      </c>
      <c r="B14298" s="55">
        <v>9</v>
      </c>
      <c r="C14298" s="55" t="s">
        <v>47538</v>
      </c>
      <c r="D14298" s="55" t="s">
        <v>4649</v>
      </c>
      <c r="E14298" s="55" t="s">
        <v>47539</v>
      </c>
      <c r="F14298" s="55" t="s">
        <v>4651</v>
      </c>
      <c r="G14298" s="55" t="s">
        <v>47540</v>
      </c>
      <c r="H14298" s="55">
        <v>0</v>
      </c>
    </row>
    <row r="14299" spans="1:8" ht="12.5" customHeight="1">
      <c r="A14299" s="55">
        <v>24910</v>
      </c>
      <c r="B14299" s="55">
        <v>9</v>
      </c>
      <c r="C14299" s="55" t="s">
        <v>47541</v>
      </c>
      <c r="D14299" s="55" t="s">
        <v>4649</v>
      </c>
      <c r="E14299" s="55" t="s">
        <v>47542</v>
      </c>
      <c r="F14299" s="55" t="s">
        <v>4651</v>
      </c>
      <c r="G14299" s="55" t="s">
        <v>47543</v>
      </c>
      <c r="H14299" s="55">
        <v>0</v>
      </c>
    </row>
    <row r="14300" spans="1:8" ht="12.5" customHeight="1">
      <c r="A14300" s="55">
        <v>25115</v>
      </c>
      <c r="B14300" s="55">
        <v>9</v>
      </c>
      <c r="C14300" s="55" t="s">
        <v>47544</v>
      </c>
      <c r="D14300" s="55" t="s">
        <v>4649</v>
      </c>
      <c r="E14300" s="55" t="s">
        <v>47545</v>
      </c>
      <c r="F14300" s="55" t="s">
        <v>4651</v>
      </c>
      <c r="G14300" s="55" t="s">
        <v>47546</v>
      </c>
      <c r="H14300" s="55">
        <v>0</v>
      </c>
    </row>
    <row r="14301" spans="1:8" ht="12.5" customHeight="1">
      <c r="A14301" s="55">
        <v>25226</v>
      </c>
      <c r="B14301" s="55">
        <v>9</v>
      </c>
      <c r="C14301" s="55" t="s">
        <v>47547</v>
      </c>
      <c r="D14301" s="55" t="s">
        <v>4649</v>
      </c>
      <c r="E14301" s="55" t="s">
        <v>47548</v>
      </c>
      <c r="F14301" s="55" t="s">
        <v>4651</v>
      </c>
      <c r="G14301" s="55" t="s">
        <v>47549</v>
      </c>
      <c r="H14301" s="55">
        <v>0</v>
      </c>
    </row>
    <row r="14302" spans="1:8" ht="12.5" customHeight="1">
      <c r="A14302" s="55">
        <v>25248</v>
      </c>
      <c r="B14302" s="55">
        <v>9</v>
      </c>
      <c r="C14302" s="55" t="s">
        <v>47550</v>
      </c>
      <c r="D14302" s="55" t="s">
        <v>4649</v>
      </c>
      <c r="E14302" s="55" t="s">
        <v>47551</v>
      </c>
      <c r="F14302" s="55" t="s">
        <v>4651</v>
      </c>
      <c r="G14302" s="55" t="s">
        <v>47552</v>
      </c>
      <c r="H14302" s="55">
        <v>0</v>
      </c>
    </row>
    <row r="14303" spans="1:8" ht="12.5" customHeight="1">
      <c r="A14303" s="55">
        <v>25906</v>
      </c>
      <c r="B14303" s="55">
        <v>9</v>
      </c>
      <c r="C14303" s="55" t="s">
        <v>47553</v>
      </c>
      <c r="D14303" s="55" t="s">
        <v>4649</v>
      </c>
      <c r="E14303" s="55" t="s">
        <v>47554</v>
      </c>
      <c r="F14303" s="55" t="s">
        <v>4651</v>
      </c>
      <c r="G14303" s="55" t="s">
        <v>47555</v>
      </c>
      <c r="H14303" s="55">
        <v>0</v>
      </c>
    </row>
    <row r="14304" spans="1:8" ht="12.5" customHeight="1">
      <c r="A14304" s="55">
        <v>26662</v>
      </c>
      <c r="B14304" s="55">
        <v>9</v>
      </c>
      <c r="C14304" s="55" t="s">
        <v>47556</v>
      </c>
      <c r="D14304" s="55" t="s">
        <v>4649</v>
      </c>
      <c r="E14304" s="55" t="s">
        <v>47557</v>
      </c>
      <c r="F14304" s="55" t="s">
        <v>4651</v>
      </c>
      <c r="G14304" s="55" t="s">
        <v>47558</v>
      </c>
      <c r="H14304" s="55">
        <v>0</v>
      </c>
    </row>
    <row r="14305" spans="1:8" ht="12.5" customHeight="1">
      <c r="A14305" s="55">
        <v>26752</v>
      </c>
      <c r="B14305" s="55">
        <v>9</v>
      </c>
      <c r="C14305" s="55" t="s">
        <v>47559</v>
      </c>
      <c r="D14305" s="55" t="s">
        <v>4649</v>
      </c>
      <c r="E14305" s="55" t="s">
        <v>47560</v>
      </c>
      <c r="F14305" s="55" t="s">
        <v>4651</v>
      </c>
      <c r="G14305" s="55" t="s">
        <v>47561</v>
      </c>
      <c r="H14305" s="55">
        <v>0</v>
      </c>
    </row>
    <row r="14306" spans="1:8" ht="12.5" customHeight="1">
      <c r="A14306" s="55">
        <v>27150</v>
      </c>
      <c r="B14306" s="55">
        <v>9</v>
      </c>
      <c r="C14306" s="55" t="s">
        <v>47562</v>
      </c>
      <c r="D14306" s="55" t="s">
        <v>4649</v>
      </c>
      <c r="E14306" s="55" t="s">
        <v>47563</v>
      </c>
      <c r="F14306" s="55" t="s">
        <v>4651</v>
      </c>
      <c r="G14306" s="55" t="s">
        <v>47564</v>
      </c>
      <c r="H14306" s="55">
        <v>0</v>
      </c>
    </row>
    <row r="14307" spans="1:8" ht="12.5" customHeight="1">
      <c r="A14307" s="55">
        <v>27344</v>
      </c>
      <c r="B14307" s="55">
        <v>9</v>
      </c>
      <c r="C14307" s="55" t="s">
        <v>47565</v>
      </c>
      <c r="D14307" s="55" t="s">
        <v>4649</v>
      </c>
      <c r="E14307" s="55" t="s">
        <v>47566</v>
      </c>
      <c r="F14307" s="55" t="s">
        <v>4651</v>
      </c>
      <c r="G14307" s="55" t="s">
        <v>47567</v>
      </c>
      <c r="H14307" s="55">
        <v>0</v>
      </c>
    </row>
    <row r="14308" spans="1:8" ht="12.5" customHeight="1">
      <c r="A14308" s="55">
        <v>27355</v>
      </c>
      <c r="B14308" s="55">
        <v>9</v>
      </c>
      <c r="C14308" s="55" t="s">
        <v>47568</v>
      </c>
      <c r="D14308" s="55" t="s">
        <v>4649</v>
      </c>
      <c r="E14308" s="55" t="s">
        <v>47569</v>
      </c>
      <c r="F14308" s="55" t="s">
        <v>4651</v>
      </c>
      <c r="G14308" s="55" t="s">
        <v>47570</v>
      </c>
      <c r="H14308" s="55">
        <v>0</v>
      </c>
    </row>
    <row r="14309" spans="1:8" ht="12.5" customHeight="1">
      <c r="A14309" s="55">
        <v>27371</v>
      </c>
      <c r="B14309" s="55">
        <v>9</v>
      </c>
      <c r="C14309" s="55" t="s">
        <v>47571</v>
      </c>
      <c r="D14309" s="55" t="s">
        <v>4649</v>
      </c>
      <c r="E14309" s="55" t="s">
        <v>47572</v>
      </c>
      <c r="F14309" s="55" t="s">
        <v>4651</v>
      </c>
      <c r="G14309" s="55" t="s">
        <v>47573</v>
      </c>
      <c r="H14309" s="55">
        <v>0</v>
      </c>
    </row>
    <row r="14310" spans="1:8" ht="12.5" customHeight="1">
      <c r="A14310" s="55">
        <v>28210</v>
      </c>
      <c r="B14310" s="55">
        <v>9</v>
      </c>
      <c r="C14310" s="55" t="s">
        <v>47574</v>
      </c>
      <c r="D14310" s="55" t="s">
        <v>4649</v>
      </c>
      <c r="E14310" s="55" t="s">
        <v>47575</v>
      </c>
      <c r="F14310" s="55" t="s">
        <v>4651</v>
      </c>
      <c r="G14310" s="55" t="s">
        <v>47576</v>
      </c>
      <c r="H14310" s="55">
        <v>0</v>
      </c>
    </row>
    <row r="14311" spans="1:8" ht="12.5" customHeight="1">
      <c r="A14311" s="55">
        <v>28315</v>
      </c>
      <c r="B14311" s="55">
        <v>9</v>
      </c>
      <c r="C14311" s="55" t="s">
        <v>47577</v>
      </c>
      <c r="D14311" s="55" t="s">
        <v>4649</v>
      </c>
      <c r="E14311" s="55" t="s">
        <v>47578</v>
      </c>
      <c r="F14311" s="55" t="s">
        <v>4651</v>
      </c>
      <c r="G14311" s="55" t="s">
        <v>47579</v>
      </c>
      <c r="H14311" s="55">
        <v>0</v>
      </c>
    </row>
    <row r="14312" spans="1:8" ht="12.5" customHeight="1">
      <c r="A14312" s="55">
        <v>29084</v>
      </c>
      <c r="B14312" s="55">
        <v>9</v>
      </c>
      <c r="C14312" s="55" t="s">
        <v>47580</v>
      </c>
      <c r="D14312" s="55" t="s">
        <v>4649</v>
      </c>
      <c r="E14312" s="55" t="s">
        <v>47581</v>
      </c>
      <c r="F14312" s="55" t="s">
        <v>4651</v>
      </c>
      <c r="G14312" s="55" t="s">
        <v>47582</v>
      </c>
      <c r="H14312" s="55">
        <v>0</v>
      </c>
    </row>
    <row r="14313" spans="1:8" ht="12.5" customHeight="1">
      <c r="A14313" s="55">
        <v>11109</v>
      </c>
      <c r="B14313" s="55">
        <v>9</v>
      </c>
      <c r="C14313" s="55" t="s">
        <v>47583</v>
      </c>
      <c r="D14313" s="55" t="s">
        <v>4649</v>
      </c>
      <c r="E14313" s="55" t="s">
        <v>47584</v>
      </c>
      <c r="F14313" s="55" t="s">
        <v>4651</v>
      </c>
      <c r="G14313" s="55" t="s">
        <v>47585</v>
      </c>
      <c r="H14313" s="55">
        <v>0</v>
      </c>
    </row>
    <row r="14314" spans="1:8" ht="12.5" customHeight="1">
      <c r="A14314" s="55">
        <v>11147</v>
      </c>
      <c r="B14314" s="55">
        <v>9</v>
      </c>
      <c r="C14314" s="55" t="s">
        <v>47586</v>
      </c>
      <c r="D14314" s="55" t="s">
        <v>4649</v>
      </c>
      <c r="E14314" s="55" t="s">
        <v>47587</v>
      </c>
      <c r="F14314" s="55" t="s">
        <v>4651</v>
      </c>
      <c r="G14314" s="55" t="s">
        <v>47588</v>
      </c>
      <c r="H14314" s="55">
        <v>0</v>
      </c>
    </row>
    <row r="14315" spans="1:8" ht="12.5" customHeight="1">
      <c r="A14315" s="55">
        <v>11443</v>
      </c>
      <c r="B14315" s="55">
        <v>9</v>
      </c>
      <c r="C14315" s="55" t="s">
        <v>47589</v>
      </c>
      <c r="D14315" s="55" t="s">
        <v>4649</v>
      </c>
      <c r="E14315" s="55" t="s">
        <v>47590</v>
      </c>
      <c r="F14315" s="55" t="s">
        <v>4651</v>
      </c>
      <c r="G14315" s="55" t="s">
        <v>47591</v>
      </c>
      <c r="H14315" s="55">
        <v>0</v>
      </c>
    </row>
    <row r="14316" spans="1:8" ht="12.5" customHeight="1">
      <c r="A14316" s="55">
        <v>11466</v>
      </c>
      <c r="B14316" s="55">
        <v>9</v>
      </c>
      <c r="C14316" s="55" t="s">
        <v>47592</v>
      </c>
      <c r="D14316" s="55" t="s">
        <v>4649</v>
      </c>
      <c r="E14316" s="55" t="s">
        <v>47593</v>
      </c>
      <c r="F14316" s="55" t="s">
        <v>4651</v>
      </c>
      <c r="G14316" s="55" t="s">
        <v>47594</v>
      </c>
      <c r="H14316" s="55">
        <v>0</v>
      </c>
    </row>
    <row r="14317" spans="1:8" ht="12.5" customHeight="1">
      <c r="A14317" s="55">
        <v>11905</v>
      </c>
      <c r="B14317" s="55">
        <v>9</v>
      </c>
      <c r="C14317" s="55" t="s">
        <v>47595</v>
      </c>
      <c r="D14317" s="55" t="s">
        <v>4649</v>
      </c>
      <c r="E14317" s="55" t="s">
        <v>47596</v>
      </c>
      <c r="F14317" s="55" t="s">
        <v>4651</v>
      </c>
      <c r="G14317" s="55" t="s">
        <v>47597</v>
      </c>
      <c r="H14317" s="55">
        <v>0</v>
      </c>
    </row>
    <row r="14318" spans="1:8" ht="12.5" customHeight="1">
      <c r="A14318" s="55">
        <v>11911</v>
      </c>
      <c r="B14318" s="55">
        <v>9</v>
      </c>
      <c r="C14318" s="55" t="s">
        <v>47598</v>
      </c>
      <c r="D14318" s="55" t="s">
        <v>4649</v>
      </c>
      <c r="E14318" s="55" t="s">
        <v>47599</v>
      </c>
      <c r="F14318" s="55" t="s">
        <v>4651</v>
      </c>
      <c r="G14318" s="55" t="s">
        <v>47600</v>
      </c>
      <c r="H14318" s="55">
        <v>0</v>
      </c>
    </row>
    <row r="14319" spans="1:8" ht="12.5" customHeight="1">
      <c r="A14319" s="55">
        <v>12007</v>
      </c>
      <c r="B14319" s="55">
        <v>9</v>
      </c>
      <c r="C14319" s="55" t="s">
        <v>47601</v>
      </c>
      <c r="D14319" s="55" t="s">
        <v>4649</v>
      </c>
      <c r="E14319" s="55" t="s">
        <v>47602</v>
      </c>
      <c r="F14319" s="55" t="s">
        <v>4651</v>
      </c>
      <c r="G14319" s="55" t="s">
        <v>47603</v>
      </c>
      <c r="H14319" s="55">
        <v>0</v>
      </c>
    </row>
    <row r="14320" spans="1:8" ht="12.5" customHeight="1">
      <c r="A14320" s="55">
        <v>12012</v>
      </c>
      <c r="B14320" s="55">
        <v>9</v>
      </c>
      <c r="C14320" s="55" t="s">
        <v>47604</v>
      </c>
      <c r="D14320" s="55" t="s">
        <v>4649</v>
      </c>
      <c r="E14320" s="55" t="s">
        <v>47605</v>
      </c>
      <c r="F14320" s="55" t="s">
        <v>4651</v>
      </c>
      <c r="G14320" s="55" t="s">
        <v>47606</v>
      </c>
      <c r="H14320" s="55">
        <v>0</v>
      </c>
    </row>
    <row r="14321" spans="1:8" ht="12.5" customHeight="1">
      <c r="A14321" s="55">
        <v>13115</v>
      </c>
      <c r="B14321" s="55">
        <v>9</v>
      </c>
      <c r="C14321" s="55" t="s">
        <v>47607</v>
      </c>
      <c r="D14321" s="55" t="s">
        <v>4649</v>
      </c>
      <c r="E14321" s="55" t="s">
        <v>47608</v>
      </c>
      <c r="F14321" s="55" t="s">
        <v>4651</v>
      </c>
      <c r="G14321" s="55" t="s">
        <v>47609</v>
      </c>
      <c r="H14321" s="55">
        <v>0</v>
      </c>
    </row>
    <row r="14322" spans="1:8" ht="12.5" customHeight="1">
      <c r="A14322" s="55">
        <v>14009</v>
      </c>
      <c r="B14322" s="55">
        <v>9</v>
      </c>
      <c r="C14322" s="55" t="s">
        <v>47610</v>
      </c>
      <c r="D14322" s="55" t="s">
        <v>4649</v>
      </c>
      <c r="E14322" s="55" t="s">
        <v>47611</v>
      </c>
      <c r="F14322" s="55" t="s">
        <v>4651</v>
      </c>
      <c r="G14322" s="55" t="s">
        <v>47612</v>
      </c>
      <c r="H14322" s="55">
        <v>0</v>
      </c>
    </row>
    <row r="14323" spans="1:8" ht="12.5" customHeight="1">
      <c r="A14323" s="55">
        <v>14217</v>
      </c>
      <c r="B14323" s="55">
        <v>9</v>
      </c>
      <c r="C14323" s="55" t="s">
        <v>47613</v>
      </c>
      <c r="D14323" s="55" t="s">
        <v>4649</v>
      </c>
      <c r="E14323" s="55" t="s">
        <v>47614</v>
      </c>
      <c r="F14323" s="55" t="s">
        <v>4651</v>
      </c>
      <c r="G14323" s="55" t="s">
        <v>47615</v>
      </c>
      <c r="H14323" s="55">
        <v>0</v>
      </c>
    </row>
    <row r="14324" spans="1:8" ht="12.5" customHeight="1">
      <c r="A14324" s="55">
        <v>14311</v>
      </c>
      <c r="B14324" s="55">
        <v>9</v>
      </c>
      <c r="C14324" s="55" t="s">
        <v>47616</v>
      </c>
      <c r="D14324" s="55" t="s">
        <v>4649</v>
      </c>
      <c r="E14324" s="55" t="s">
        <v>47617</v>
      </c>
      <c r="F14324" s="55" t="s">
        <v>4651</v>
      </c>
      <c r="G14324" s="55" t="s">
        <v>47618</v>
      </c>
      <c r="H14324" s="55">
        <v>0</v>
      </c>
    </row>
    <row r="14325" spans="1:8" ht="12.5" customHeight="1">
      <c r="A14325" s="55">
        <v>15025</v>
      </c>
      <c r="B14325" s="55">
        <v>9</v>
      </c>
      <c r="C14325" s="55" t="s">
        <v>47619</v>
      </c>
      <c r="D14325" s="55" t="s">
        <v>4649</v>
      </c>
      <c r="E14325" s="55" t="s">
        <v>47620</v>
      </c>
      <c r="F14325" s="55" t="s">
        <v>4651</v>
      </c>
      <c r="G14325" s="55" t="s">
        <v>47621</v>
      </c>
      <c r="H14325" s="55">
        <v>0</v>
      </c>
    </row>
    <row r="14326" spans="1:8" ht="12.5" customHeight="1">
      <c r="A14326" s="55">
        <v>15032</v>
      </c>
      <c r="B14326" s="55">
        <v>9</v>
      </c>
      <c r="C14326" s="55" t="s">
        <v>47622</v>
      </c>
      <c r="D14326" s="55" t="s">
        <v>4649</v>
      </c>
      <c r="E14326" s="55" t="s">
        <v>47623</v>
      </c>
      <c r="F14326" s="55" t="s">
        <v>4651</v>
      </c>
      <c r="G14326" s="55" t="s">
        <v>47624</v>
      </c>
      <c r="H14326" s="55">
        <v>0</v>
      </c>
    </row>
    <row r="14327" spans="1:8" ht="12.5" customHeight="1">
      <c r="A14327" s="55">
        <v>15035</v>
      </c>
      <c r="B14327" s="55">
        <v>9</v>
      </c>
      <c r="C14327" s="55" t="s">
        <v>47625</v>
      </c>
      <c r="D14327" s="55" t="s">
        <v>4649</v>
      </c>
      <c r="E14327" s="55" t="s">
        <v>47626</v>
      </c>
      <c r="F14327" s="55" t="s">
        <v>4651</v>
      </c>
      <c r="G14327" s="55" t="s">
        <v>47627</v>
      </c>
      <c r="H14327" s="55">
        <v>0</v>
      </c>
    </row>
    <row r="14328" spans="1:8" ht="12.5" customHeight="1">
      <c r="A14328" s="55">
        <v>15134</v>
      </c>
      <c r="B14328" s="55">
        <v>9</v>
      </c>
      <c r="C14328" s="55" t="s">
        <v>47628</v>
      </c>
      <c r="D14328" s="55" t="s">
        <v>4649</v>
      </c>
      <c r="E14328" s="55" t="s">
        <v>47629</v>
      </c>
      <c r="F14328" s="55" t="s">
        <v>4651</v>
      </c>
      <c r="G14328" s="55" t="s">
        <v>47630</v>
      </c>
      <c r="H14328" s="55">
        <v>0</v>
      </c>
    </row>
    <row r="14329" spans="1:8" ht="12.5" customHeight="1">
      <c r="A14329" s="55">
        <v>15221</v>
      </c>
      <c r="B14329" s="55">
        <v>9</v>
      </c>
      <c r="C14329" s="55" t="s">
        <v>47631</v>
      </c>
      <c r="D14329" s="55" t="s">
        <v>4649</v>
      </c>
      <c r="E14329" s="55" t="s">
        <v>47632</v>
      </c>
      <c r="F14329" s="55" t="s">
        <v>4651</v>
      </c>
      <c r="G14329" s="55" t="s">
        <v>47633</v>
      </c>
      <c r="H14329" s="55">
        <v>0</v>
      </c>
    </row>
    <row r="14330" spans="1:8" ht="12.5" customHeight="1">
      <c r="A14330" s="55">
        <v>15228</v>
      </c>
      <c r="B14330" s="55">
        <v>9</v>
      </c>
      <c r="C14330" s="55" t="s">
        <v>47634</v>
      </c>
      <c r="D14330" s="55" t="s">
        <v>4649</v>
      </c>
      <c r="E14330" s="55" t="s">
        <v>47635</v>
      </c>
      <c r="F14330" s="55" t="s">
        <v>4651</v>
      </c>
      <c r="G14330" s="55" t="s">
        <v>47636</v>
      </c>
      <c r="H14330" s="55">
        <v>0</v>
      </c>
    </row>
    <row r="14331" spans="1:8" ht="12.5" customHeight="1">
      <c r="A14331" s="55">
        <v>15730</v>
      </c>
      <c r="B14331" s="55">
        <v>9</v>
      </c>
      <c r="C14331" s="55" t="s">
        <v>47637</v>
      </c>
      <c r="D14331" s="55" t="s">
        <v>4649</v>
      </c>
      <c r="E14331" s="55" t="s">
        <v>47638</v>
      </c>
      <c r="F14331" s="55" t="s">
        <v>4651</v>
      </c>
      <c r="G14331" s="55" t="s">
        <v>47639</v>
      </c>
      <c r="H14331" s="55">
        <v>0</v>
      </c>
    </row>
    <row r="14332" spans="1:8" ht="12.5" customHeight="1">
      <c r="A14332" s="55">
        <v>16182</v>
      </c>
      <c r="B14332" s="55">
        <v>9</v>
      </c>
      <c r="C14332" s="55" t="s">
        <v>47640</v>
      </c>
      <c r="D14332" s="55" t="s">
        <v>4649</v>
      </c>
      <c r="E14332" s="55" t="s">
        <v>47641</v>
      </c>
      <c r="F14332" s="55" t="s">
        <v>4651</v>
      </c>
      <c r="G14332" s="55" t="s">
        <v>47642</v>
      </c>
      <c r="H14332" s="55">
        <v>0</v>
      </c>
    </row>
    <row r="14333" spans="1:8" ht="12.5" customHeight="1">
      <c r="A14333" s="55">
        <v>16342</v>
      </c>
      <c r="B14333" s="55">
        <v>9</v>
      </c>
      <c r="C14333" s="55" t="s">
        <v>47643</v>
      </c>
      <c r="D14333" s="55" t="s">
        <v>4649</v>
      </c>
      <c r="E14333" s="55" t="s">
        <v>47644</v>
      </c>
      <c r="F14333" s="55" t="s">
        <v>4651</v>
      </c>
      <c r="G14333" s="55" t="s">
        <v>47645</v>
      </c>
      <c r="H14333" s="55">
        <v>0</v>
      </c>
    </row>
    <row r="14334" spans="1:8" ht="12.5" customHeight="1">
      <c r="A14334" s="55">
        <v>16487</v>
      </c>
      <c r="B14334" s="55">
        <v>9</v>
      </c>
      <c r="C14334" s="55" t="s">
        <v>47646</v>
      </c>
      <c r="D14334" s="55" t="s">
        <v>4649</v>
      </c>
      <c r="E14334" s="55" t="s">
        <v>47647</v>
      </c>
      <c r="F14334" s="55" t="s">
        <v>4651</v>
      </c>
      <c r="G14334" s="55" t="s">
        <v>47648</v>
      </c>
      <c r="H14334" s="55">
        <v>0</v>
      </c>
    </row>
    <row r="14335" spans="1:8" ht="12.5" customHeight="1">
      <c r="A14335" s="55">
        <v>16492</v>
      </c>
      <c r="B14335" s="55">
        <v>9</v>
      </c>
      <c r="C14335" s="55" t="s">
        <v>47649</v>
      </c>
      <c r="D14335" s="55" t="s">
        <v>4649</v>
      </c>
      <c r="E14335" s="55" t="s">
        <v>47650</v>
      </c>
      <c r="F14335" s="55" t="s">
        <v>4651</v>
      </c>
      <c r="G14335" s="55" t="s">
        <v>47651</v>
      </c>
      <c r="H14335" s="55">
        <v>0</v>
      </c>
    </row>
    <row r="14336" spans="1:8" ht="12.5" customHeight="1">
      <c r="A14336" s="55">
        <v>16740</v>
      </c>
      <c r="B14336" s="55">
        <v>9</v>
      </c>
      <c r="C14336" s="55" t="s">
        <v>47652</v>
      </c>
      <c r="D14336" s="55" t="s">
        <v>4649</v>
      </c>
      <c r="E14336" s="55" t="s">
        <v>47653</v>
      </c>
      <c r="F14336" s="55" t="s">
        <v>4651</v>
      </c>
      <c r="G14336" s="55" t="s">
        <v>47654</v>
      </c>
      <c r="H14336" s="55">
        <v>0</v>
      </c>
    </row>
    <row r="14337" spans="1:8" ht="12.5" customHeight="1">
      <c r="A14337" s="55">
        <v>16931</v>
      </c>
      <c r="B14337" s="55">
        <v>9</v>
      </c>
      <c r="C14337" s="55" t="s">
        <v>47655</v>
      </c>
      <c r="D14337" s="55" t="s">
        <v>4649</v>
      </c>
      <c r="E14337" s="55" t="s">
        <v>47656</v>
      </c>
      <c r="F14337" s="55" t="s">
        <v>4651</v>
      </c>
      <c r="G14337" s="55" t="s">
        <v>47657</v>
      </c>
      <c r="H14337" s="55">
        <v>0</v>
      </c>
    </row>
    <row r="14338" spans="1:8" ht="12.5" customHeight="1">
      <c r="A14338" s="55">
        <v>17063</v>
      </c>
      <c r="B14338" s="55">
        <v>9</v>
      </c>
      <c r="C14338" s="55" t="s">
        <v>47658</v>
      </c>
      <c r="D14338" s="55" t="s">
        <v>4649</v>
      </c>
      <c r="E14338" s="55" t="s">
        <v>47659</v>
      </c>
      <c r="F14338" s="55" t="s">
        <v>4651</v>
      </c>
      <c r="G14338" s="55" t="s">
        <v>47660</v>
      </c>
      <c r="H14338" s="55">
        <v>0</v>
      </c>
    </row>
    <row r="14339" spans="1:8" ht="12.5" customHeight="1">
      <c r="A14339" s="55">
        <v>17070</v>
      </c>
      <c r="B14339" s="55">
        <v>9</v>
      </c>
      <c r="C14339" s="55" t="s">
        <v>47661</v>
      </c>
      <c r="D14339" s="55" t="s">
        <v>4649</v>
      </c>
      <c r="E14339" s="55" t="s">
        <v>47662</v>
      </c>
      <c r="F14339" s="55" t="s">
        <v>4651</v>
      </c>
      <c r="G14339" s="55" t="s">
        <v>47663</v>
      </c>
      <c r="H14339" s="55">
        <v>0</v>
      </c>
    </row>
    <row r="14340" spans="1:8" ht="12.5" customHeight="1">
      <c r="A14340" s="55">
        <v>17076</v>
      </c>
      <c r="B14340" s="55">
        <v>9</v>
      </c>
      <c r="C14340" s="55" t="s">
        <v>47664</v>
      </c>
      <c r="D14340" s="55" t="s">
        <v>4649</v>
      </c>
      <c r="E14340" s="55" t="s">
        <v>47665</v>
      </c>
      <c r="F14340" s="55" t="s">
        <v>4651</v>
      </c>
      <c r="G14340" s="55" t="s">
        <v>47666</v>
      </c>
      <c r="H14340" s="55">
        <v>0</v>
      </c>
    </row>
    <row r="14341" spans="1:8" ht="12.5" customHeight="1">
      <c r="A14341" s="55">
        <v>17242</v>
      </c>
      <c r="B14341" s="55">
        <v>9</v>
      </c>
      <c r="C14341" s="55" t="s">
        <v>47667</v>
      </c>
      <c r="D14341" s="55" t="s">
        <v>4649</v>
      </c>
      <c r="E14341" s="55" t="s">
        <v>47668</v>
      </c>
      <c r="F14341" s="55" t="s">
        <v>4651</v>
      </c>
      <c r="G14341" s="55" t="s">
        <v>47669</v>
      </c>
      <c r="H14341" s="55">
        <v>0</v>
      </c>
    </row>
    <row r="14342" spans="1:8" ht="12.5" customHeight="1">
      <c r="A14342" s="55">
        <v>17328</v>
      </c>
      <c r="B14342" s="55">
        <v>9</v>
      </c>
      <c r="C14342" s="55" t="s">
        <v>47670</v>
      </c>
      <c r="D14342" s="55" t="s">
        <v>4649</v>
      </c>
      <c r="E14342" s="55" t="s">
        <v>47671</v>
      </c>
      <c r="F14342" s="55" t="s">
        <v>4651</v>
      </c>
      <c r="G14342" s="55" t="s">
        <v>47672</v>
      </c>
      <c r="H14342" s="55">
        <v>0</v>
      </c>
    </row>
    <row r="14343" spans="1:8" ht="12.5" customHeight="1">
      <c r="A14343" s="55">
        <v>17909</v>
      </c>
      <c r="B14343" s="55">
        <v>9</v>
      </c>
      <c r="C14343" s="55" t="s">
        <v>47673</v>
      </c>
      <c r="D14343" s="55" t="s">
        <v>4649</v>
      </c>
      <c r="E14343" s="55" t="s">
        <v>47674</v>
      </c>
      <c r="F14343" s="55" t="s">
        <v>4651</v>
      </c>
      <c r="G14343" s="55" t="s">
        <v>47675</v>
      </c>
      <c r="H14343" s="55">
        <v>0</v>
      </c>
    </row>
    <row r="14344" spans="1:8" ht="12.5" customHeight="1">
      <c r="A14344" s="55">
        <v>18199</v>
      </c>
      <c r="B14344" s="55">
        <v>9</v>
      </c>
      <c r="C14344" s="55" t="s">
        <v>47676</v>
      </c>
      <c r="D14344" s="55" t="s">
        <v>4649</v>
      </c>
      <c r="E14344" s="55" t="s">
        <v>47677</v>
      </c>
      <c r="F14344" s="55" t="s">
        <v>4651</v>
      </c>
      <c r="G14344" s="55" t="s">
        <v>47678</v>
      </c>
      <c r="H14344" s="55">
        <v>0</v>
      </c>
    </row>
    <row r="14345" spans="1:8" ht="12.5" customHeight="1">
      <c r="A14345" s="55">
        <v>18278</v>
      </c>
      <c r="B14345" s="55">
        <v>9</v>
      </c>
      <c r="C14345" s="55" t="s">
        <v>47679</v>
      </c>
      <c r="D14345" s="55" t="s">
        <v>4649</v>
      </c>
      <c r="E14345" s="55" t="s">
        <v>47680</v>
      </c>
      <c r="F14345" s="55" t="s">
        <v>4651</v>
      </c>
      <c r="G14345" s="55" t="s">
        <v>47681</v>
      </c>
      <c r="H14345" s="55">
        <v>0</v>
      </c>
    </row>
    <row r="14346" spans="1:8" ht="12.5" customHeight="1">
      <c r="A14346" s="55">
        <v>18698</v>
      </c>
      <c r="B14346" s="55">
        <v>9</v>
      </c>
      <c r="C14346" s="55" t="s">
        <v>47682</v>
      </c>
      <c r="D14346" s="55" t="s">
        <v>4649</v>
      </c>
      <c r="E14346" s="55" t="s">
        <v>47683</v>
      </c>
      <c r="F14346" s="55" t="s">
        <v>4651</v>
      </c>
      <c r="G14346" s="55" t="s">
        <v>47684</v>
      </c>
      <c r="H14346" s="55">
        <v>0</v>
      </c>
    </row>
    <row r="14347" spans="1:8" ht="12.5" customHeight="1">
      <c r="A14347" s="55">
        <v>18720</v>
      </c>
      <c r="B14347" s="55">
        <v>9</v>
      </c>
      <c r="C14347" s="55" t="s">
        <v>47685</v>
      </c>
      <c r="D14347" s="55" t="s">
        <v>4649</v>
      </c>
      <c r="E14347" s="55" t="s">
        <v>47686</v>
      </c>
      <c r="F14347" s="55" t="s">
        <v>4651</v>
      </c>
      <c r="G14347" s="55" t="s">
        <v>47687</v>
      </c>
      <c r="H14347" s="55">
        <v>0</v>
      </c>
    </row>
    <row r="14348" spans="1:8" ht="12.5" customHeight="1">
      <c r="A14348" s="55">
        <v>18737</v>
      </c>
      <c r="B14348" s="55">
        <v>9</v>
      </c>
      <c r="C14348" s="55" t="s">
        <v>47688</v>
      </c>
      <c r="D14348" s="55" t="s">
        <v>4649</v>
      </c>
      <c r="E14348" s="55" t="s">
        <v>47689</v>
      </c>
      <c r="F14348" s="55" t="s">
        <v>4651</v>
      </c>
      <c r="G14348" s="55" t="s">
        <v>47690</v>
      </c>
      <c r="H14348" s="55">
        <v>0</v>
      </c>
    </row>
    <row r="14349" spans="1:8" ht="12.5" customHeight="1">
      <c r="A14349" s="55">
        <v>18896</v>
      </c>
      <c r="B14349" s="55">
        <v>9</v>
      </c>
      <c r="C14349" s="55" t="s">
        <v>47691</v>
      </c>
      <c r="D14349" s="55" t="s">
        <v>4649</v>
      </c>
      <c r="E14349" s="55" t="s">
        <v>47692</v>
      </c>
      <c r="F14349" s="55" t="s">
        <v>4651</v>
      </c>
      <c r="G14349" s="55" t="s">
        <v>47693</v>
      </c>
      <c r="H14349" s="55">
        <v>0</v>
      </c>
    </row>
    <row r="14350" spans="1:8" ht="12.5" customHeight="1">
      <c r="A14350" s="55">
        <v>19557</v>
      </c>
      <c r="B14350" s="55">
        <v>9</v>
      </c>
      <c r="C14350" s="55" t="s">
        <v>47694</v>
      </c>
      <c r="D14350" s="55" t="s">
        <v>4649</v>
      </c>
      <c r="E14350" s="55" t="s">
        <v>47695</v>
      </c>
      <c r="F14350" s="55" t="s">
        <v>4651</v>
      </c>
      <c r="G14350" s="55" t="s">
        <v>47696</v>
      </c>
      <c r="H14350" s="55">
        <v>0</v>
      </c>
    </row>
    <row r="14351" spans="1:8" ht="12.5" customHeight="1">
      <c r="A14351" s="55">
        <v>19761</v>
      </c>
      <c r="B14351" s="55">
        <v>9</v>
      </c>
      <c r="C14351" s="55" t="s">
        <v>47697</v>
      </c>
      <c r="D14351" s="55" t="s">
        <v>4649</v>
      </c>
      <c r="E14351" s="55" t="s">
        <v>47698</v>
      </c>
      <c r="F14351" s="55" t="s">
        <v>4651</v>
      </c>
      <c r="G14351" s="55" t="s">
        <v>47699</v>
      </c>
      <c r="H14351" s="55">
        <v>0</v>
      </c>
    </row>
    <row r="14352" spans="1:8" ht="12.5" customHeight="1">
      <c r="A14352" s="55">
        <v>19977</v>
      </c>
      <c r="B14352" s="55">
        <v>9</v>
      </c>
      <c r="C14352" s="55" t="s">
        <v>47700</v>
      </c>
      <c r="D14352" s="55" t="s">
        <v>4649</v>
      </c>
      <c r="E14352" s="55" t="s">
        <v>47701</v>
      </c>
      <c r="F14352" s="55" t="s">
        <v>4651</v>
      </c>
      <c r="G14352" s="55" t="s">
        <v>47702</v>
      </c>
      <c r="H14352" s="55">
        <v>0</v>
      </c>
    </row>
    <row r="14353" spans="1:8" ht="12.5" customHeight="1">
      <c r="A14353" s="55">
        <v>20417</v>
      </c>
      <c r="B14353" s="55">
        <v>9</v>
      </c>
      <c r="C14353" s="55" t="s">
        <v>47703</v>
      </c>
      <c r="D14353" s="55" t="s">
        <v>4649</v>
      </c>
      <c r="E14353" s="55" t="s">
        <v>47704</v>
      </c>
      <c r="F14353" s="55" t="s">
        <v>4651</v>
      </c>
      <c r="G14353" s="55" t="s">
        <v>47705</v>
      </c>
      <c r="H14353" s="55">
        <v>0</v>
      </c>
    </row>
    <row r="14354" spans="1:8" ht="12.5" customHeight="1">
      <c r="A14354" s="55">
        <v>20999</v>
      </c>
      <c r="B14354" s="55">
        <v>9</v>
      </c>
      <c r="C14354" s="55" t="s">
        <v>47706</v>
      </c>
      <c r="D14354" s="55" t="s">
        <v>4649</v>
      </c>
      <c r="E14354" s="55" t="s">
        <v>47707</v>
      </c>
      <c r="F14354" s="55" t="s">
        <v>4651</v>
      </c>
      <c r="G14354" s="55" t="s">
        <v>47708</v>
      </c>
      <c r="H14354" s="55">
        <v>0</v>
      </c>
    </row>
    <row r="14355" spans="1:8" ht="12.5" customHeight="1">
      <c r="A14355" s="55">
        <v>21002</v>
      </c>
      <c r="B14355" s="55">
        <v>9</v>
      </c>
      <c r="C14355" s="55" t="s">
        <v>47709</v>
      </c>
      <c r="D14355" s="55" t="s">
        <v>4649</v>
      </c>
      <c r="E14355" s="55" t="s">
        <v>47710</v>
      </c>
      <c r="F14355" s="55" t="s">
        <v>4651</v>
      </c>
      <c r="G14355" s="55" t="s">
        <v>47711</v>
      </c>
      <c r="H14355" s="55">
        <v>0</v>
      </c>
    </row>
    <row r="14356" spans="1:8" ht="12.5" customHeight="1">
      <c r="A14356" s="55">
        <v>21182</v>
      </c>
      <c r="B14356" s="55">
        <v>9</v>
      </c>
      <c r="C14356" s="55" t="s">
        <v>47712</v>
      </c>
      <c r="D14356" s="55" t="s">
        <v>4649</v>
      </c>
      <c r="E14356" s="55" t="s">
        <v>47713</v>
      </c>
      <c r="F14356" s="55" t="s">
        <v>4651</v>
      </c>
      <c r="G14356" s="55" t="s">
        <v>47714</v>
      </c>
      <c r="H14356" s="55">
        <v>0</v>
      </c>
    </row>
    <row r="14357" spans="1:8" ht="12.5" customHeight="1">
      <c r="A14357" s="55">
        <v>21254</v>
      </c>
      <c r="B14357" s="55">
        <v>9</v>
      </c>
      <c r="C14357" s="55" t="s">
        <v>47715</v>
      </c>
      <c r="D14357" s="55" t="s">
        <v>4649</v>
      </c>
      <c r="E14357" s="55" t="s">
        <v>47716</v>
      </c>
      <c r="F14357" s="55" t="s">
        <v>4651</v>
      </c>
      <c r="G14357" s="55" t="s">
        <v>47717</v>
      </c>
      <c r="H14357" s="55">
        <v>0</v>
      </c>
    </row>
    <row r="14358" spans="1:8" ht="12.5" customHeight="1">
      <c r="A14358" s="55">
        <v>21402</v>
      </c>
      <c r="B14358" s="55">
        <v>9</v>
      </c>
      <c r="C14358" s="55" t="s">
        <v>47718</v>
      </c>
      <c r="D14358" s="55" t="s">
        <v>4649</v>
      </c>
      <c r="E14358" s="55" t="s">
        <v>47719</v>
      </c>
      <c r="F14358" s="55" t="s">
        <v>4651</v>
      </c>
      <c r="G14358" s="55" t="s">
        <v>47720</v>
      </c>
      <c r="H14358" s="55">
        <v>0</v>
      </c>
    </row>
    <row r="14359" spans="1:8" ht="12.5" customHeight="1">
      <c r="A14359" s="55">
        <v>21569</v>
      </c>
      <c r="B14359" s="55">
        <v>9</v>
      </c>
      <c r="C14359" s="55" t="s">
        <v>47721</v>
      </c>
      <c r="D14359" s="55" t="s">
        <v>4649</v>
      </c>
      <c r="E14359" s="55" t="s">
        <v>47722</v>
      </c>
      <c r="F14359" s="55" t="s">
        <v>4651</v>
      </c>
      <c r="G14359" s="55" t="s">
        <v>47723</v>
      </c>
      <c r="H14359" s="55">
        <v>0</v>
      </c>
    </row>
    <row r="14360" spans="1:8" ht="12.5" customHeight="1">
      <c r="A14360" s="55">
        <v>21571</v>
      </c>
      <c r="B14360" s="55">
        <v>9</v>
      </c>
      <c r="C14360" s="55" t="s">
        <v>47724</v>
      </c>
      <c r="D14360" s="55" t="s">
        <v>4649</v>
      </c>
      <c r="E14360" s="55" t="s">
        <v>47725</v>
      </c>
      <c r="F14360" s="55" t="s">
        <v>4651</v>
      </c>
      <c r="G14360" s="55" t="s">
        <v>47726</v>
      </c>
      <c r="H14360" s="55">
        <v>0</v>
      </c>
    </row>
    <row r="14361" spans="1:8" ht="12.5" customHeight="1">
      <c r="A14361" s="55">
        <v>22149</v>
      </c>
      <c r="B14361" s="55">
        <v>9</v>
      </c>
      <c r="C14361" s="55" t="s">
        <v>47727</v>
      </c>
      <c r="D14361" s="55" t="s">
        <v>4649</v>
      </c>
      <c r="E14361" s="55" t="s">
        <v>47728</v>
      </c>
      <c r="F14361" s="55" t="s">
        <v>4651</v>
      </c>
      <c r="G14361" s="55" t="s">
        <v>47729</v>
      </c>
      <c r="H14361" s="55">
        <v>0</v>
      </c>
    </row>
    <row r="14362" spans="1:8" ht="12.5" customHeight="1">
      <c r="A14362" s="55">
        <v>22579</v>
      </c>
      <c r="B14362" s="55">
        <v>9</v>
      </c>
      <c r="C14362" s="55" t="s">
        <v>47730</v>
      </c>
      <c r="D14362" s="55" t="s">
        <v>4649</v>
      </c>
      <c r="E14362" s="55" t="s">
        <v>47731</v>
      </c>
      <c r="F14362" s="55" t="s">
        <v>4651</v>
      </c>
      <c r="G14362" s="55" t="s">
        <v>47732</v>
      </c>
      <c r="H14362" s="55">
        <v>0</v>
      </c>
    </row>
    <row r="14363" spans="1:8" ht="12.5" customHeight="1">
      <c r="A14363" s="55">
        <v>22842</v>
      </c>
      <c r="B14363" s="55">
        <v>9</v>
      </c>
      <c r="C14363" s="55" t="s">
        <v>47733</v>
      </c>
      <c r="D14363" s="55" t="s">
        <v>4649</v>
      </c>
      <c r="E14363" s="55" t="s">
        <v>47734</v>
      </c>
      <c r="F14363" s="55" t="s">
        <v>4651</v>
      </c>
      <c r="G14363" s="55" t="s">
        <v>47735</v>
      </c>
      <c r="H14363" s="55">
        <v>0</v>
      </c>
    </row>
    <row r="14364" spans="1:8" ht="12.5" customHeight="1">
      <c r="A14364" s="55">
        <v>22935</v>
      </c>
      <c r="B14364" s="55">
        <v>9</v>
      </c>
      <c r="C14364" s="55" t="s">
        <v>47736</v>
      </c>
      <c r="D14364" s="55" t="s">
        <v>4649</v>
      </c>
      <c r="E14364" s="55" t="s">
        <v>47737</v>
      </c>
      <c r="F14364" s="55" t="s">
        <v>4651</v>
      </c>
      <c r="G14364" s="55" t="s">
        <v>47738</v>
      </c>
      <c r="H14364" s="55">
        <v>0</v>
      </c>
    </row>
    <row r="14365" spans="1:8" ht="12.5" customHeight="1">
      <c r="A14365" s="55">
        <v>23120</v>
      </c>
      <c r="B14365" s="55">
        <v>9</v>
      </c>
      <c r="C14365" s="55" t="s">
        <v>47739</v>
      </c>
      <c r="D14365" s="55" t="s">
        <v>4649</v>
      </c>
      <c r="E14365" s="55" t="s">
        <v>47740</v>
      </c>
      <c r="F14365" s="55" t="s">
        <v>4651</v>
      </c>
      <c r="G14365" s="55" t="s">
        <v>47741</v>
      </c>
      <c r="H14365" s="55">
        <v>0</v>
      </c>
    </row>
    <row r="14366" spans="1:8" ht="12.5" customHeight="1">
      <c r="A14366" s="55">
        <v>23413</v>
      </c>
      <c r="B14366" s="55">
        <v>9</v>
      </c>
      <c r="C14366" s="55" t="s">
        <v>47742</v>
      </c>
      <c r="D14366" s="55" t="s">
        <v>4649</v>
      </c>
      <c r="E14366" s="55" t="s">
        <v>47743</v>
      </c>
      <c r="F14366" s="55" t="s">
        <v>4651</v>
      </c>
      <c r="G14366" s="55" t="s">
        <v>47744</v>
      </c>
      <c r="H14366" s="55">
        <v>0</v>
      </c>
    </row>
    <row r="14367" spans="1:8" ht="12.5" customHeight="1">
      <c r="A14367" s="55">
        <v>23664</v>
      </c>
      <c r="B14367" s="55">
        <v>9</v>
      </c>
      <c r="C14367" s="55" t="s">
        <v>47745</v>
      </c>
      <c r="D14367" s="55" t="s">
        <v>4649</v>
      </c>
      <c r="E14367" s="55" t="s">
        <v>47746</v>
      </c>
      <c r="F14367" s="55" t="s">
        <v>4651</v>
      </c>
      <c r="G14367" s="55" t="s">
        <v>47747</v>
      </c>
      <c r="H14367" s="55">
        <v>0</v>
      </c>
    </row>
    <row r="14368" spans="1:8" ht="12.5" customHeight="1">
      <c r="A14368" s="55">
        <v>23999</v>
      </c>
      <c r="B14368" s="55">
        <v>9</v>
      </c>
      <c r="C14368" s="55" t="s">
        <v>47748</v>
      </c>
      <c r="D14368" s="55" t="s">
        <v>4649</v>
      </c>
      <c r="E14368" s="55" t="s">
        <v>47749</v>
      </c>
      <c r="F14368" s="55" t="s">
        <v>4651</v>
      </c>
      <c r="G14368" s="55" t="s">
        <v>47750</v>
      </c>
      <c r="H14368" s="55">
        <v>0</v>
      </c>
    </row>
    <row r="14369" spans="1:8" ht="12.5" customHeight="1">
      <c r="A14369" s="55">
        <v>24001</v>
      </c>
      <c r="B14369" s="55">
        <v>9</v>
      </c>
      <c r="C14369" s="55" t="s">
        <v>47751</v>
      </c>
      <c r="D14369" s="55" t="s">
        <v>4649</v>
      </c>
      <c r="E14369" s="55" t="s">
        <v>47752</v>
      </c>
      <c r="F14369" s="55" t="s">
        <v>4651</v>
      </c>
      <c r="G14369" s="55" t="s">
        <v>47753</v>
      </c>
      <c r="H14369" s="55">
        <v>0</v>
      </c>
    </row>
    <row r="14370" spans="1:8" ht="12.5" customHeight="1">
      <c r="A14370" s="55">
        <v>24482</v>
      </c>
      <c r="B14370" s="55">
        <v>9</v>
      </c>
      <c r="C14370" s="55" t="s">
        <v>47754</v>
      </c>
      <c r="D14370" s="55" t="s">
        <v>4649</v>
      </c>
      <c r="E14370" s="55" t="s">
        <v>47755</v>
      </c>
      <c r="F14370" s="55" t="s">
        <v>4651</v>
      </c>
      <c r="G14370" s="55" t="s">
        <v>47756</v>
      </c>
      <c r="H14370" s="55">
        <v>0</v>
      </c>
    </row>
    <row r="14371" spans="1:8" ht="12.5" customHeight="1">
      <c r="A14371" s="55">
        <v>24891</v>
      </c>
      <c r="B14371" s="55">
        <v>9</v>
      </c>
      <c r="C14371" s="55" t="s">
        <v>47757</v>
      </c>
      <c r="D14371" s="55" t="s">
        <v>4649</v>
      </c>
      <c r="E14371" s="55" t="s">
        <v>47758</v>
      </c>
      <c r="F14371" s="55" t="s">
        <v>4651</v>
      </c>
      <c r="G14371" s="55" t="s">
        <v>47759</v>
      </c>
      <c r="H14371" s="55">
        <v>0</v>
      </c>
    </row>
    <row r="14372" spans="1:8" ht="12.5" customHeight="1">
      <c r="A14372" s="55">
        <v>24905</v>
      </c>
      <c r="B14372" s="55">
        <v>9</v>
      </c>
      <c r="C14372" s="55" t="s">
        <v>47760</v>
      </c>
      <c r="D14372" s="55" t="s">
        <v>4649</v>
      </c>
      <c r="E14372" s="55" t="s">
        <v>47761</v>
      </c>
      <c r="F14372" s="55" t="s">
        <v>4651</v>
      </c>
      <c r="G14372" s="55" t="s">
        <v>47762</v>
      </c>
      <c r="H14372" s="55">
        <v>0</v>
      </c>
    </row>
    <row r="14373" spans="1:8" ht="12.5" customHeight="1">
      <c r="A14373" s="55">
        <v>24914</v>
      </c>
      <c r="B14373" s="55">
        <v>9</v>
      </c>
      <c r="C14373" s="55" t="s">
        <v>47763</v>
      </c>
      <c r="D14373" s="55" t="s">
        <v>4649</v>
      </c>
      <c r="E14373" s="55" t="s">
        <v>47764</v>
      </c>
      <c r="F14373" s="55" t="s">
        <v>4651</v>
      </c>
      <c r="G14373" s="55" t="s">
        <v>47765</v>
      </c>
      <c r="H14373" s="55">
        <v>0</v>
      </c>
    </row>
    <row r="14374" spans="1:8" ht="12.5" customHeight="1">
      <c r="A14374" s="55">
        <v>25021</v>
      </c>
      <c r="B14374" s="55">
        <v>9</v>
      </c>
      <c r="C14374" s="55" t="s">
        <v>47766</v>
      </c>
      <c r="D14374" s="55" t="s">
        <v>4649</v>
      </c>
      <c r="E14374" s="55" t="s">
        <v>47767</v>
      </c>
      <c r="F14374" s="55" t="s">
        <v>4651</v>
      </c>
      <c r="G14374" s="55" t="s">
        <v>47768</v>
      </c>
      <c r="H14374" s="55">
        <v>0</v>
      </c>
    </row>
    <row r="14375" spans="1:8" ht="12.5" customHeight="1">
      <c r="A14375" s="55">
        <v>25705</v>
      </c>
      <c r="B14375" s="55">
        <v>9</v>
      </c>
      <c r="C14375" s="55" t="s">
        <v>47769</v>
      </c>
      <c r="D14375" s="55" t="s">
        <v>4649</v>
      </c>
      <c r="E14375" s="55" t="s">
        <v>47770</v>
      </c>
      <c r="F14375" s="55" t="s">
        <v>4651</v>
      </c>
      <c r="G14375" s="55" t="s">
        <v>47771</v>
      </c>
      <c r="H14375" s="55">
        <v>0</v>
      </c>
    </row>
    <row r="14376" spans="1:8" ht="12.5" customHeight="1">
      <c r="A14376" s="55">
        <v>26034</v>
      </c>
      <c r="B14376" s="55">
        <v>9</v>
      </c>
      <c r="C14376" s="55" t="s">
        <v>47772</v>
      </c>
      <c r="D14376" s="55" t="s">
        <v>4649</v>
      </c>
      <c r="E14376" s="55" t="s">
        <v>47773</v>
      </c>
      <c r="F14376" s="55" t="s">
        <v>4651</v>
      </c>
      <c r="G14376" s="55" t="s">
        <v>47774</v>
      </c>
      <c r="H14376" s="55">
        <v>0</v>
      </c>
    </row>
    <row r="14377" spans="1:8" ht="12.5" customHeight="1">
      <c r="A14377" s="55">
        <v>26922</v>
      </c>
      <c r="B14377" s="55">
        <v>9</v>
      </c>
      <c r="C14377" s="55" t="s">
        <v>47775</v>
      </c>
      <c r="D14377" s="55" t="s">
        <v>4649</v>
      </c>
      <c r="E14377" s="55" t="s">
        <v>47776</v>
      </c>
      <c r="F14377" s="55" t="s">
        <v>4651</v>
      </c>
      <c r="G14377" s="55" t="s">
        <v>47777</v>
      </c>
      <c r="H14377" s="55">
        <v>0</v>
      </c>
    </row>
    <row r="14378" spans="1:8" ht="12.5" customHeight="1">
      <c r="A14378" s="55">
        <v>27345</v>
      </c>
      <c r="B14378" s="55">
        <v>9</v>
      </c>
      <c r="C14378" s="55" t="s">
        <v>47778</v>
      </c>
      <c r="D14378" s="55" t="s">
        <v>4649</v>
      </c>
      <c r="E14378" s="55" t="s">
        <v>47779</v>
      </c>
      <c r="F14378" s="55" t="s">
        <v>4651</v>
      </c>
      <c r="G14378" s="55" t="s">
        <v>47780</v>
      </c>
      <c r="H14378" s="55">
        <v>0</v>
      </c>
    </row>
    <row r="14379" spans="1:8" ht="12.5" customHeight="1">
      <c r="A14379" s="55">
        <v>27471</v>
      </c>
      <c r="B14379" s="55">
        <v>9</v>
      </c>
      <c r="C14379" s="55" t="s">
        <v>47781</v>
      </c>
      <c r="D14379" s="55" t="s">
        <v>4649</v>
      </c>
      <c r="E14379" s="55" t="s">
        <v>47782</v>
      </c>
      <c r="F14379" s="55" t="s">
        <v>4651</v>
      </c>
      <c r="G14379" s="55" t="s">
        <v>47783</v>
      </c>
      <c r="H14379" s="55">
        <v>0</v>
      </c>
    </row>
    <row r="14380" spans="1:8" ht="12.5" customHeight="1">
      <c r="A14380" s="55">
        <v>27599</v>
      </c>
      <c r="B14380" s="55">
        <v>9</v>
      </c>
      <c r="C14380" s="55" t="s">
        <v>47784</v>
      </c>
      <c r="D14380" s="55" t="s">
        <v>4649</v>
      </c>
      <c r="E14380" s="55" t="s">
        <v>47785</v>
      </c>
      <c r="F14380" s="55" t="s">
        <v>4651</v>
      </c>
      <c r="G14380" s="55" t="s">
        <v>47786</v>
      </c>
      <c r="H14380" s="55">
        <v>0</v>
      </c>
    </row>
    <row r="14381" spans="1:8" ht="12.5" customHeight="1">
      <c r="A14381" s="55">
        <v>27874</v>
      </c>
      <c r="B14381" s="55">
        <v>9</v>
      </c>
      <c r="C14381" s="55" t="s">
        <v>47787</v>
      </c>
      <c r="D14381" s="55" t="s">
        <v>4649</v>
      </c>
      <c r="E14381" s="55" t="s">
        <v>47788</v>
      </c>
      <c r="F14381" s="55" t="s">
        <v>4651</v>
      </c>
      <c r="G14381" s="55" t="s">
        <v>47789</v>
      </c>
      <c r="H14381" s="55">
        <v>0</v>
      </c>
    </row>
    <row r="14382" spans="1:8" ht="12.5" customHeight="1">
      <c r="A14382" s="55">
        <v>27981</v>
      </c>
      <c r="B14382" s="55">
        <v>9</v>
      </c>
      <c r="C14382" s="55" t="s">
        <v>47790</v>
      </c>
      <c r="D14382" s="55" t="s">
        <v>4649</v>
      </c>
      <c r="E14382" s="55" t="s">
        <v>47791</v>
      </c>
      <c r="F14382" s="55" t="s">
        <v>4651</v>
      </c>
      <c r="G14382" s="55" t="s">
        <v>47792</v>
      </c>
      <c r="H14382" s="55">
        <v>0</v>
      </c>
    </row>
    <row r="14383" spans="1:8" ht="12.5" customHeight="1">
      <c r="A14383" s="55">
        <v>28111</v>
      </c>
      <c r="B14383" s="55">
        <v>9</v>
      </c>
      <c r="C14383" s="55" t="s">
        <v>47793</v>
      </c>
      <c r="D14383" s="55" t="s">
        <v>4649</v>
      </c>
      <c r="E14383" s="55" t="s">
        <v>47794</v>
      </c>
      <c r="F14383" s="55" t="s">
        <v>4651</v>
      </c>
      <c r="G14383" s="55" t="s">
        <v>47795</v>
      </c>
      <c r="H14383" s="55">
        <v>0</v>
      </c>
    </row>
    <row r="14384" spans="1:8" ht="12.5" customHeight="1">
      <c r="A14384" s="55">
        <v>28940</v>
      </c>
      <c r="B14384" s="55">
        <v>9</v>
      </c>
      <c r="C14384" s="55" t="s">
        <v>47796</v>
      </c>
      <c r="D14384" s="55" t="s">
        <v>4649</v>
      </c>
      <c r="E14384" s="55" t="s">
        <v>47797</v>
      </c>
      <c r="F14384" s="55" t="s">
        <v>4651</v>
      </c>
      <c r="G14384" s="55" t="s">
        <v>47798</v>
      </c>
      <c r="H14384" s="55">
        <v>0</v>
      </c>
    </row>
    <row r="14385" spans="1:8" ht="12.5" customHeight="1">
      <c r="A14385" s="55">
        <v>29086</v>
      </c>
      <c r="B14385" s="55">
        <v>9</v>
      </c>
      <c r="C14385" s="55" t="s">
        <v>47799</v>
      </c>
      <c r="D14385" s="55" t="s">
        <v>4649</v>
      </c>
      <c r="E14385" s="55" t="s">
        <v>47800</v>
      </c>
      <c r="F14385" s="55" t="s">
        <v>4651</v>
      </c>
      <c r="G14385" s="55" t="s">
        <v>47801</v>
      </c>
      <c r="H14385" s="55">
        <v>0</v>
      </c>
    </row>
    <row r="14386" spans="1:8" ht="12.5" customHeight="1">
      <c r="A14386" s="55">
        <v>29453</v>
      </c>
      <c r="B14386" s="55">
        <v>9</v>
      </c>
      <c r="C14386" s="55" t="s">
        <v>47802</v>
      </c>
      <c r="D14386" s="55" t="s">
        <v>4649</v>
      </c>
      <c r="E14386" s="55" t="s">
        <v>47803</v>
      </c>
      <c r="F14386" s="55" t="s">
        <v>4651</v>
      </c>
      <c r="G14386" s="55" t="s">
        <v>47804</v>
      </c>
      <c r="H14386" s="55">
        <v>0</v>
      </c>
    </row>
    <row r="14387" spans="1:8" ht="12.5" customHeight="1">
      <c r="A14387" s="55">
        <v>29458</v>
      </c>
      <c r="B14387" s="55">
        <v>9</v>
      </c>
      <c r="C14387" s="55" t="s">
        <v>47805</v>
      </c>
      <c r="D14387" s="55" t="s">
        <v>4649</v>
      </c>
      <c r="E14387" s="55" t="s">
        <v>47806</v>
      </c>
      <c r="F14387" s="55" t="s">
        <v>4651</v>
      </c>
      <c r="G14387" s="55" t="s">
        <v>47807</v>
      </c>
      <c r="H14387" s="55">
        <v>0</v>
      </c>
    </row>
    <row r="14388" spans="1:8" ht="12.5" customHeight="1">
      <c r="A14388" s="55">
        <v>29464</v>
      </c>
      <c r="B14388" s="55">
        <v>9</v>
      </c>
      <c r="C14388" s="55" t="s">
        <v>47808</v>
      </c>
      <c r="D14388" s="55" t="s">
        <v>4649</v>
      </c>
      <c r="E14388" s="55" t="s">
        <v>47809</v>
      </c>
      <c r="F14388" s="55" t="s">
        <v>4651</v>
      </c>
      <c r="G14388" s="55" t="s">
        <v>47810</v>
      </c>
      <c r="H14388" s="55">
        <v>0</v>
      </c>
    </row>
    <row r="14389" spans="1:8" ht="12.5" customHeight="1">
      <c r="A14389" s="55">
        <v>11038</v>
      </c>
      <c r="B14389" s="55">
        <v>9</v>
      </c>
      <c r="C14389" s="55" t="s">
        <v>47811</v>
      </c>
      <c r="D14389" s="55" t="s">
        <v>4649</v>
      </c>
      <c r="E14389" s="55" t="s">
        <v>47812</v>
      </c>
      <c r="F14389" s="55" t="s">
        <v>4651</v>
      </c>
      <c r="G14389" s="55" t="s">
        <v>47813</v>
      </c>
      <c r="H14389" s="55">
        <v>0</v>
      </c>
    </row>
    <row r="14390" spans="1:8" ht="12.5" customHeight="1">
      <c r="A14390" s="55">
        <v>11071</v>
      </c>
      <c r="B14390" s="55">
        <v>9</v>
      </c>
      <c r="C14390" s="55" t="s">
        <v>47814</v>
      </c>
      <c r="D14390" s="55" t="s">
        <v>4649</v>
      </c>
      <c r="E14390" s="55" t="s">
        <v>47815</v>
      </c>
      <c r="F14390" s="55" t="s">
        <v>4651</v>
      </c>
      <c r="G14390" s="55" t="s">
        <v>47816</v>
      </c>
      <c r="H14390" s="55">
        <v>0</v>
      </c>
    </row>
    <row r="14391" spans="1:8" ht="12.5" customHeight="1">
      <c r="A14391" s="55">
        <v>11894</v>
      </c>
      <c r="B14391" s="55">
        <v>9</v>
      </c>
      <c r="C14391" s="55" t="s">
        <v>47817</v>
      </c>
      <c r="D14391" s="55" t="s">
        <v>4649</v>
      </c>
      <c r="E14391" s="55" t="s">
        <v>47818</v>
      </c>
      <c r="F14391" s="55" t="s">
        <v>4651</v>
      </c>
      <c r="G14391" s="55" t="s">
        <v>47819</v>
      </c>
      <c r="H14391" s="55">
        <v>0</v>
      </c>
    </row>
    <row r="14392" spans="1:8" ht="12.5" customHeight="1">
      <c r="A14392" s="55">
        <v>11897</v>
      </c>
      <c r="B14392" s="55">
        <v>9</v>
      </c>
      <c r="C14392" s="55" t="s">
        <v>47820</v>
      </c>
      <c r="D14392" s="55" t="s">
        <v>4649</v>
      </c>
      <c r="E14392" s="55" t="s">
        <v>47821</v>
      </c>
      <c r="F14392" s="55" t="s">
        <v>4651</v>
      </c>
      <c r="G14392" s="55" t="s">
        <v>47822</v>
      </c>
      <c r="H14392" s="55">
        <v>0</v>
      </c>
    </row>
    <row r="14393" spans="1:8" ht="12.5" customHeight="1">
      <c r="A14393" s="55">
        <v>11969</v>
      </c>
      <c r="B14393" s="55">
        <v>9</v>
      </c>
      <c r="C14393" s="55" t="s">
        <v>47823</v>
      </c>
      <c r="D14393" s="55" t="s">
        <v>4649</v>
      </c>
      <c r="E14393" s="55" t="s">
        <v>47824</v>
      </c>
      <c r="F14393" s="55" t="s">
        <v>4651</v>
      </c>
      <c r="G14393" s="55" t="s">
        <v>47825</v>
      </c>
      <c r="H14393" s="55">
        <v>0</v>
      </c>
    </row>
    <row r="14394" spans="1:8" ht="12.5" customHeight="1">
      <c r="A14394" s="55">
        <v>12002</v>
      </c>
      <c r="B14394" s="55">
        <v>9</v>
      </c>
      <c r="C14394" s="55" t="s">
        <v>47826</v>
      </c>
      <c r="D14394" s="55" t="s">
        <v>4649</v>
      </c>
      <c r="E14394" s="55" t="s">
        <v>47827</v>
      </c>
      <c r="F14394" s="55" t="s">
        <v>4651</v>
      </c>
      <c r="G14394" s="55" t="s">
        <v>47828</v>
      </c>
      <c r="H14394" s="55">
        <v>0</v>
      </c>
    </row>
    <row r="14395" spans="1:8" ht="12.5" customHeight="1">
      <c r="A14395" s="55">
        <v>12006</v>
      </c>
      <c r="B14395" s="55">
        <v>9</v>
      </c>
      <c r="C14395" s="55" t="s">
        <v>47829</v>
      </c>
      <c r="D14395" s="55" t="s">
        <v>4649</v>
      </c>
      <c r="E14395" s="55" t="s">
        <v>47830</v>
      </c>
      <c r="F14395" s="55" t="s">
        <v>4651</v>
      </c>
      <c r="G14395" s="55" t="s">
        <v>47831</v>
      </c>
      <c r="H14395" s="55">
        <v>0</v>
      </c>
    </row>
    <row r="14396" spans="1:8" ht="12.5" customHeight="1">
      <c r="A14396" s="55">
        <v>12010</v>
      </c>
      <c r="B14396" s="55">
        <v>9</v>
      </c>
      <c r="C14396" s="55" t="s">
        <v>47832</v>
      </c>
      <c r="D14396" s="55" t="s">
        <v>4649</v>
      </c>
      <c r="E14396" s="55" t="s">
        <v>47833</v>
      </c>
      <c r="F14396" s="55" t="s">
        <v>4651</v>
      </c>
      <c r="G14396" s="55" t="s">
        <v>47834</v>
      </c>
      <c r="H14396" s="55">
        <v>0</v>
      </c>
    </row>
    <row r="14397" spans="1:8" ht="12.5" customHeight="1">
      <c r="A14397" s="55">
        <v>12245</v>
      </c>
      <c r="B14397" s="55">
        <v>9</v>
      </c>
      <c r="C14397" s="55" t="s">
        <v>47835</v>
      </c>
      <c r="D14397" s="55" t="s">
        <v>4649</v>
      </c>
      <c r="E14397" s="55" t="s">
        <v>47836</v>
      </c>
      <c r="F14397" s="55" t="s">
        <v>4651</v>
      </c>
      <c r="G14397" s="55" t="s">
        <v>47837</v>
      </c>
      <c r="H14397" s="55">
        <v>0</v>
      </c>
    </row>
    <row r="14398" spans="1:8" ht="12.5" customHeight="1">
      <c r="A14398" s="55">
        <v>12249</v>
      </c>
      <c r="B14398" s="55">
        <v>9</v>
      </c>
      <c r="C14398" s="55" t="s">
        <v>47838</v>
      </c>
      <c r="D14398" s="55" t="s">
        <v>4649</v>
      </c>
      <c r="E14398" s="55" t="s">
        <v>47839</v>
      </c>
      <c r="F14398" s="55" t="s">
        <v>4651</v>
      </c>
      <c r="G14398" s="55" t="s">
        <v>47840</v>
      </c>
      <c r="H14398" s="55">
        <v>0</v>
      </c>
    </row>
    <row r="14399" spans="1:8" ht="12.5" customHeight="1">
      <c r="A14399" s="55">
        <v>12358</v>
      </c>
      <c r="B14399" s="55">
        <v>9</v>
      </c>
      <c r="C14399" s="55" t="s">
        <v>47841</v>
      </c>
      <c r="D14399" s="55" t="s">
        <v>4649</v>
      </c>
      <c r="E14399" s="55" t="s">
        <v>47842</v>
      </c>
      <c r="F14399" s="55" t="s">
        <v>4651</v>
      </c>
      <c r="G14399" s="55" t="s">
        <v>47843</v>
      </c>
      <c r="H14399" s="55">
        <v>0</v>
      </c>
    </row>
    <row r="14400" spans="1:8" ht="12.5" customHeight="1">
      <c r="A14400" s="55">
        <v>13518</v>
      </c>
      <c r="B14400" s="55">
        <v>9</v>
      </c>
      <c r="C14400" s="55" t="s">
        <v>47844</v>
      </c>
      <c r="D14400" s="55" t="s">
        <v>4649</v>
      </c>
      <c r="E14400" s="55" t="s">
        <v>47845</v>
      </c>
      <c r="F14400" s="55" t="s">
        <v>4651</v>
      </c>
      <c r="G14400" s="55" t="s">
        <v>47846</v>
      </c>
      <c r="H14400" s="55">
        <v>0</v>
      </c>
    </row>
    <row r="14401" spans="1:8" ht="12.5" customHeight="1">
      <c r="A14401" s="55">
        <v>13630</v>
      </c>
      <c r="B14401" s="55">
        <v>9</v>
      </c>
      <c r="C14401" s="55" t="s">
        <v>47847</v>
      </c>
      <c r="D14401" s="55" t="s">
        <v>4649</v>
      </c>
      <c r="E14401" s="55" t="s">
        <v>47848</v>
      </c>
      <c r="F14401" s="55" t="s">
        <v>4651</v>
      </c>
      <c r="G14401" s="55" t="s">
        <v>47849</v>
      </c>
      <c r="H14401" s="55">
        <v>0</v>
      </c>
    </row>
    <row r="14402" spans="1:8" ht="12.5" customHeight="1">
      <c r="A14402" s="55">
        <v>13982</v>
      </c>
      <c r="B14402" s="55">
        <v>9</v>
      </c>
      <c r="C14402" s="55" t="s">
        <v>47850</v>
      </c>
      <c r="D14402" s="55" t="s">
        <v>4649</v>
      </c>
      <c r="E14402" s="55" t="s">
        <v>47851</v>
      </c>
      <c r="F14402" s="55" t="s">
        <v>4651</v>
      </c>
      <c r="G14402" s="55" t="s">
        <v>47852</v>
      </c>
      <c r="H14402" s="55">
        <v>0</v>
      </c>
    </row>
    <row r="14403" spans="1:8" ht="12.5" customHeight="1">
      <c r="A14403" s="55">
        <v>14216</v>
      </c>
      <c r="B14403" s="55">
        <v>9</v>
      </c>
      <c r="C14403" s="55" t="s">
        <v>47853</v>
      </c>
      <c r="D14403" s="55" t="s">
        <v>4649</v>
      </c>
      <c r="E14403" s="55" t="s">
        <v>47854</v>
      </c>
      <c r="F14403" s="55" t="s">
        <v>4651</v>
      </c>
      <c r="G14403" s="55" t="s">
        <v>47855</v>
      </c>
      <c r="H14403" s="55">
        <v>0</v>
      </c>
    </row>
    <row r="14404" spans="1:8" ht="12.5" customHeight="1">
      <c r="A14404" s="55">
        <v>15021</v>
      </c>
      <c r="B14404" s="55">
        <v>9</v>
      </c>
      <c r="C14404" s="55" t="s">
        <v>47856</v>
      </c>
      <c r="D14404" s="55" t="s">
        <v>4649</v>
      </c>
      <c r="E14404" s="55" t="s">
        <v>47857</v>
      </c>
      <c r="F14404" s="55" t="s">
        <v>4651</v>
      </c>
      <c r="G14404" s="55" t="s">
        <v>47858</v>
      </c>
      <c r="H14404" s="55">
        <v>0</v>
      </c>
    </row>
    <row r="14405" spans="1:8" ht="12.5" customHeight="1">
      <c r="A14405" s="55">
        <v>15583</v>
      </c>
      <c r="B14405" s="55">
        <v>9</v>
      </c>
      <c r="C14405" s="55" t="s">
        <v>47859</v>
      </c>
      <c r="D14405" s="55" t="s">
        <v>4649</v>
      </c>
      <c r="E14405" s="55" t="s">
        <v>47860</v>
      </c>
      <c r="F14405" s="55" t="s">
        <v>4651</v>
      </c>
      <c r="G14405" s="55" t="s">
        <v>47861</v>
      </c>
      <c r="H14405" s="55">
        <v>0</v>
      </c>
    </row>
    <row r="14406" spans="1:8" ht="12.5" customHeight="1">
      <c r="A14406" s="55">
        <v>15720</v>
      </c>
      <c r="B14406" s="55">
        <v>9</v>
      </c>
      <c r="C14406" s="55" t="s">
        <v>47862</v>
      </c>
      <c r="D14406" s="55" t="s">
        <v>4649</v>
      </c>
      <c r="E14406" s="55" t="s">
        <v>47863</v>
      </c>
      <c r="F14406" s="55" t="s">
        <v>4651</v>
      </c>
      <c r="G14406" s="55" t="s">
        <v>47864</v>
      </c>
      <c r="H14406" s="55">
        <v>0</v>
      </c>
    </row>
    <row r="14407" spans="1:8" ht="12.5" customHeight="1">
      <c r="A14407" s="55">
        <v>16171</v>
      </c>
      <c r="B14407" s="55">
        <v>9</v>
      </c>
      <c r="C14407" s="55" t="s">
        <v>47865</v>
      </c>
      <c r="D14407" s="55" t="s">
        <v>4649</v>
      </c>
      <c r="E14407" s="55" t="s">
        <v>47866</v>
      </c>
      <c r="F14407" s="55" t="s">
        <v>4651</v>
      </c>
      <c r="G14407" s="55" t="s">
        <v>47867</v>
      </c>
      <c r="H14407" s="55">
        <v>0</v>
      </c>
    </row>
    <row r="14408" spans="1:8" ht="12.5" customHeight="1">
      <c r="A14408" s="55">
        <v>16179</v>
      </c>
      <c r="B14408" s="55">
        <v>9</v>
      </c>
      <c r="C14408" s="55" t="s">
        <v>47868</v>
      </c>
      <c r="D14408" s="55" t="s">
        <v>4649</v>
      </c>
      <c r="E14408" s="55" t="s">
        <v>47869</v>
      </c>
      <c r="F14408" s="55" t="s">
        <v>4651</v>
      </c>
      <c r="G14408" s="55" t="s">
        <v>47870</v>
      </c>
      <c r="H14408" s="55">
        <v>0</v>
      </c>
    </row>
    <row r="14409" spans="1:8" ht="12.5" customHeight="1">
      <c r="A14409" s="55">
        <v>16663</v>
      </c>
      <c r="B14409" s="55">
        <v>9</v>
      </c>
      <c r="C14409" s="55" t="s">
        <v>47871</v>
      </c>
      <c r="D14409" s="55" t="s">
        <v>4649</v>
      </c>
      <c r="E14409" s="55" t="s">
        <v>47872</v>
      </c>
      <c r="F14409" s="55" t="s">
        <v>4651</v>
      </c>
      <c r="G14409" s="55" t="s">
        <v>47873</v>
      </c>
      <c r="H14409" s="55">
        <v>0</v>
      </c>
    </row>
    <row r="14410" spans="1:8" ht="12.5" customHeight="1">
      <c r="A14410" s="55">
        <v>16695</v>
      </c>
      <c r="B14410" s="55">
        <v>9</v>
      </c>
      <c r="C14410" s="55" t="s">
        <v>47874</v>
      </c>
      <c r="D14410" s="55" t="s">
        <v>4649</v>
      </c>
      <c r="E14410" s="55" t="s">
        <v>47875</v>
      </c>
      <c r="F14410" s="55" t="s">
        <v>4651</v>
      </c>
      <c r="G14410" s="55" t="s">
        <v>47876</v>
      </c>
      <c r="H14410" s="55">
        <v>0</v>
      </c>
    </row>
    <row r="14411" spans="1:8" ht="12.5" customHeight="1">
      <c r="A14411" s="55">
        <v>17061</v>
      </c>
      <c r="B14411" s="55">
        <v>9</v>
      </c>
      <c r="C14411" s="55" t="s">
        <v>47877</v>
      </c>
      <c r="D14411" s="55" t="s">
        <v>4649</v>
      </c>
      <c r="E14411" s="55" t="s">
        <v>47878</v>
      </c>
      <c r="F14411" s="55" t="s">
        <v>4651</v>
      </c>
      <c r="G14411" s="55" t="s">
        <v>47879</v>
      </c>
      <c r="H14411" s="55">
        <v>0</v>
      </c>
    </row>
    <row r="14412" spans="1:8" ht="12.5" customHeight="1">
      <c r="A14412" s="55">
        <v>17069</v>
      </c>
      <c r="B14412" s="55">
        <v>9</v>
      </c>
      <c r="C14412" s="55" t="s">
        <v>47880</v>
      </c>
      <c r="D14412" s="55" t="s">
        <v>4649</v>
      </c>
      <c r="E14412" s="55" t="s">
        <v>47881</v>
      </c>
      <c r="F14412" s="55" t="s">
        <v>4651</v>
      </c>
      <c r="G14412" s="55" t="s">
        <v>47882</v>
      </c>
      <c r="H14412" s="55">
        <v>0</v>
      </c>
    </row>
    <row r="14413" spans="1:8" ht="12.5" customHeight="1">
      <c r="A14413" s="55">
        <v>17249</v>
      </c>
      <c r="B14413" s="55">
        <v>9</v>
      </c>
      <c r="C14413" s="55" t="s">
        <v>47883</v>
      </c>
      <c r="D14413" s="55" t="s">
        <v>4649</v>
      </c>
      <c r="E14413" s="55" t="s">
        <v>47884</v>
      </c>
      <c r="F14413" s="55" t="s">
        <v>4651</v>
      </c>
      <c r="G14413" s="55" t="s">
        <v>47885</v>
      </c>
      <c r="H14413" s="55">
        <v>0</v>
      </c>
    </row>
    <row r="14414" spans="1:8" ht="12.5" customHeight="1">
      <c r="A14414" s="55">
        <v>17250</v>
      </c>
      <c r="B14414" s="55">
        <v>9</v>
      </c>
      <c r="C14414" s="55" t="s">
        <v>47886</v>
      </c>
      <c r="D14414" s="55" t="s">
        <v>4649</v>
      </c>
      <c r="E14414" s="55" t="s">
        <v>47887</v>
      </c>
      <c r="F14414" s="55" t="s">
        <v>4651</v>
      </c>
      <c r="G14414" s="55" t="s">
        <v>47888</v>
      </c>
      <c r="H14414" s="55">
        <v>0</v>
      </c>
    </row>
    <row r="14415" spans="1:8" ht="12.5" customHeight="1">
      <c r="A14415" s="55">
        <v>17310</v>
      </c>
      <c r="B14415" s="55">
        <v>9</v>
      </c>
      <c r="C14415" s="55" t="s">
        <v>47889</v>
      </c>
      <c r="D14415" s="55" t="s">
        <v>4649</v>
      </c>
      <c r="E14415" s="55" t="s">
        <v>47890</v>
      </c>
      <c r="F14415" s="55" t="s">
        <v>4651</v>
      </c>
      <c r="G14415" s="55" t="s">
        <v>47891</v>
      </c>
      <c r="H14415" s="55">
        <v>0</v>
      </c>
    </row>
    <row r="14416" spans="1:8" ht="12.5" customHeight="1">
      <c r="A14416" s="55">
        <v>18465</v>
      </c>
      <c r="B14416" s="55">
        <v>9</v>
      </c>
      <c r="C14416" s="55" t="s">
        <v>47892</v>
      </c>
      <c r="D14416" s="55" t="s">
        <v>4649</v>
      </c>
      <c r="E14416" s="55" t="s">
        <v>47893</v>
      </c>
      <c r="F14416" s="55" t="s">
        <v>4651</v>
      </c>
      <c r="G14416" s="55" t="s">
        <v>47894</v>
      </c>
      <c r="H14416" s="55">
        <v>0</v>
      </c>
    </row>
    <row r="14417" spans="1:8" ht="12.5" customHeight="1">
      <c r="A14417" s="55">
        <v>18724</v>
      </c>
      <c r="B14417" s="55">
        <v>9</v>
      </c>
      <c r="C14417" s="55" t="s">
        <v>47895</v>
      </c>
      <c r="D14417" s="55" t="s">
        <v>4649</v>
      </c>
      <c r="E14417" s="55" t="s">
        <v>47896</v>
      </c>
      <c r="F14417" s="55" t="s">
        <v>4651</v>
      </c>
      <c r="G14417" s="55" t="s">
        <v>47897</v>
      </c>
      <c r="H14417" s="55">
        <v>0</v>
      </c>
    </row>
    <row r="14418" spans="1:8" ht="12.5" customHeight="1">
      <c r="A14418" s="55">
        <v>18747</v>
      </c>
      <c r="B14418" s="55">
        <v>9</v>
      </c>
      <c r="C14418" s="55" t="s">
        <v>47898</v>
      </c>
      <c r="D14418" s="55" t="s">
        <v>4649</v>
      </c>
      <c r="E14418" s="55" t="s">
        <v>47899</v>
      </c>
      <c r="F14418" s="55" t="s">
        <v>4651</v>
      </c>
      <c r="G14418" s="55" t="s">
        <v>47900</v>
      </c>
      <c r="H14418" s="55">
        <v>0</v>
      </c>
    </row>
    <row r="14419" spans="1:8" ht="12.5" customHeight="1">
      <c r="A14419" s="55">
        <v>18899</v>
      </c>
      <c r="B14419" s="55">
        <v>9</v>
      </c>
      <c r="C14419" s="55" t="s">
        <v>47901</v>
      </c>
      <c r="D14419" s="55" t="s">
        <v>4649</v>
      </c>
      <c r="E14419" s="55" t="s">
        <v>47902</v>
      </c>
      <c r="F14419" s="55" t="s">
        <v>4651</v>
      </c>
      <c r="G14419" s="55" t="s">
        <v>47903</v>
      </c>
      <c r="H14419" s="55">
        <v>0</v>
      </c>
    </row>
    <row r="14420" spans="1:8" ht="12.5" customHeight="1">
      <c r="A14420" s="55">
        <v>20617</v>
      </c>
      <c r="B14420" s="55">
        <v>9</v>
      </c>
      <c r="C14420" s="55" t="s">
        <v>47904</v>
      </c>
      <c r="D14420" s="55" t="s">
        <v>4649</v>
      </c>
      <c r="E14420" s="55" t="s">
        <v>47905</v>
      </c>
      <c r="F14420" s="55" t="s">
        <v>4651</v>
      </c>
      <c r="G14420" s="55" t="s">
        <v>47906</v>
      </c>
      <c r="H14420" s="55">
        <v>0</v>
      </c>
    </row>
    <row r="14421" spans="1:8" ht="12.5" customHeight="1">
      <c r="A14421" s="55">
        <v>20631</v>
      </c>
      <c r="B14421" s="55">
        <v>9</v>
      </c>
      <c r="C14421" s="55" t="s">
        <v>47907</v>
      </c>
      <c r="D14421" s="55" t="s">
        <v>4649</v>
      </c>
      <c r="E14421" s="55" t="s">
        <v>47908</v>
      </c>
      <c r="F14421" s="55" t="s">
        <v>4651</v>
      </c>
      <c r="G14421" s="55" t="s">
        <v>47909</v>
      </c>
      <c r="H14421" s="55">
        <v>0</v>
      </c>
    </row>
    <row r="14422" spans="1:8" ht="12.5" customHeight="1">
      <c r="A14422" s="55">
        <v>20996</v>
      </c>
      <c r="B14422" s="55">
        <v>9</v>
      </c>
      <c r="C14422" s="55" t="s">
        <v>47910</v>
      </c>
      <c r="D14422" s="55" t="s">
        <v>4649</v>
      </c>
      <c r="E14422" s="55" t="s">
        <v>47911</v>
      </c>
      <c r="F14422" s="55" t="s">
        <v>4651</v>
      </c>
      <c r="G14422" s="55" t="s">
        <v>47912</v>
      </c>
      <c r="H14422" s="55">
        <v>0</v>
      </c>
    </row>
    <row r="14423" spans="1:8" ht="12.5" customHeight="1">
      <c r="A14423" s="55">
        <v>20998</v>
      </c>
      <c r="B14423" s="55">
        <v>9</v>
      </c>
      <c r="C14423" s="55" t="s">
        <v>47913</v>
      </c>
      <c r="D14423" s="55" t="s">
        <v>4649</v>
      </c>
      <c r="E14423" s="55" t="s">
        <v>47914</v>
      </c>
      <c r="F14423" s="55" t="s">
        <v>4651</v>
      </c>
      <c r="G14423" s="55" t="s">
        <v>47915</v>
      </c>
      <c r="H14423" s="55">
        <v>0</v>
      </c>
    </row>
    <row r="14424" spans="1:8" ht="12.5" customHeight="1">
      <c r="A14424" s="55">
        <v>21172</v>
      </c>
      <c r="B14424" s="55">
        <v>9</v>
      </c>
      <c r="C14424" s="55" t="s">
        <v>47916</v>
      </c>
      <c r="D14424" s="55" t="s">
        <v>4649</v>
      </c>
      <c r="E14424" s="55" t="s">
        <v>47917</v>
      </c>
      <c r="F14424" s="55" t="s">
        <v>4651</v>
      </c>
      <c r="G14424" s="55" t="s">
        <v>47918</v>
      </c>
      <c r="H14424" s="55">
        <v>0</v>
      </c>
    </row>
    <row r="14425" spans="1:8" ht="12.5" customHeight="1">
      <c r="A14425" s="55">
        <v>21965</v>
      </c>
      <c r="B14425" s="55">
        <v>9</v>
      </c>
      <c r="C14425" s="55" t="s">
        <v>47919</v>
      </c>
      <c r="D14425" s="55" t="s">
        <v>4649</v>
      </c>
      <c r="E14425" s="55" t="s">
        <v>47920</v>
      </c>
      <c r="F14425" s="55" t="s">
        <v>4651</v>
      </c>
      <c r="G14425" s="55" t="s">
        <v>47921</v>
      </c>
      <c r="H14425" s="55">
        <v>0</v>
      </c>
    </row>
    <row r="14426" spans="1:8" ht="12.5" customHeight="1">
      <c r="A14426" s="55">
        <v>21983</v>
      </c>
      <c r="B14426" s="55">
        <v>9</v>
      </c>
      <c r="C14426" s="55" t="s">
        <v>47922</v>
      </c>
      <c r="D14426" s="55" t="s">
        <v>4649</v>
      </c>
      <c r="E14426" s="55" t="s">
        <v>47923</v>
      </c>
      <c r="F14426" s="55" t="s">
        <v>4651</v>
      </c>
      <c r="G14426" s="55" t="s">
        <v>47924</v>
      </c>
      <c r="H14426" s="55">
        <v>0</v>
      </c>
    </row>
    <row r="14427" spans="1:8" ht="12.5" customHeight="1">
      <c r="A14427" s="55">
        <v>22028</v>
      </c>
      <c r="B14427" s="55">
        <v>9</v>
      </c>
      <c r="C14427" s="55" t="s">
        <v>47925</v>
      </c>
      <c r="D14427" s="55" t="s">
        <v>4649</v>
      </c>
      <c r="E14427" s="55" t="s">
        <v>47926</v>
      </c>
      <c r="F14427" s="55" t="s">
        <v>4651</v>
      </c>
      <c r="G14427" s="55" t="s">
        <v>47927</v>
      </c>
      <c r="H14427" s="55">
        <v>0</v>
      </c>
    </row>
    <row r="14428" spans="1:8" ht="12.5" customHeight="1">
      <c r="A14428" s="55">
        <v>22171</v>
      </c>
      <c r="B14428" s="55">
        <v>9</v>
      </c>
      <c r="C14428" s="55" t="s">
        <v>47928</v>
      </c>
      <c r="D14428" s="55" t="s">
        <v>4649</v>
      </c>
      <c r="E14428" s="55" t="s">
        <v>47929</v>
      </c>
      <c r="F14428" s="55" t="s">
        <v>4651</v>
      </c>
      <c r="G14428" s="55" t="s">
        <v>47930</v>
      </c>
      <c r="H14428" s="55">
        <v>0</v>
      </c>
    </row>
    <row r="14429" spans="1:8" ht="12.5" customHeight="1">
      <c r="A14429" s="55">
        <v>23095</v>
      </c>
      <c r="B14429" s="55">
        <v>9</v>
      </c>
      <c r="C14429" s="55" t="s">
        <v>47931</v>
      </c>
      <c r="D14429" s="55" t="s">
        <v>4649</v>
      </c>
      <c r="E14429" s="55" t="s">
        <v>47932</v>
      </c>
      <c r="F14429" s="55" t="s">
        <v>4651</v>
      </c>
      <c r="G14429" s="55" t="s">
        <v>47933</v>
      </c>
      <c r="H14429" s="55">
        <v>0</v>
      </c>
    </row>
    <row r="14430" spans="1:8" ht="12.5" customHeight="1">
      <c r="A14430" s="55">
        <v>23527</v>
      </c>
      <c r="B14430" s="55">
        <v>9</v>
      </c>
      <c r="C14430" s="55" t="s">
        <v>47934</v>
      </c>
      <c r="D14430" s="55" t="s">
        <v>4649</v>
      </c>
      <c r="E14430" s="55" t="s">
        <v>47935</v>
      </c>
      <c r="F14430" s="55" t="s">
        <v>4651</v>
      </c>
      <c r="G14430" s="55" t="s">
        <v>47936</v>
      </c>
      <c r="H14430" s="55">
        <v>0</v>
      </c>
    </row>
    <row r="14431" spans="1:8" ht="12.5" customHeight="1">
      <c r="A14431" s="55">
        <v>23569</v>
      </c>
      <c r="B14431" s="55">
        <v>9</v>
      </c>
      <c r="C14431" s="55" t="s">
        <v>47937</v>
      </c>
      <c r="D14431" s="55" t="s">
        <v>4649</v>
      </c>
      <c r="E14431" s="55" t="s">
        <v>47938</v>
      </c>
      <c r="F14431" s="55" t="s">
        <v>4651</v>
      </c>
      <c r="G14431" s="55" t="s">
        <v>47939</v>
      </c>
      <c r="H14431" s="55">
        <v>0</v>
      </c>
    </row>
    <row r="14432" spans="1:8" ht="12.5" customHeight="1">
      <c r="A14432" s="55">
        <v>23642</v>
      </c>
      <c r="B14432" s="55">
        <v>9</v>
      </c>
      <c r="C14432" s="55" t="s">
        <v>47940</v>
      </c>
      <c r="D14432" s="55" t="s">
        <v>4649</v>
      </c>
      <c r="E14432" s="55" t="s">
        <v>47941</v>
      </c>
      <c r="F14432" s="55" t="s">
        <v>4651</v>
      </c>
      <c r="G14432" s="55" t="s">
        <v>47942</v>
      </c>
      <c r="H14432" s="55">
        <v>0</v>
      </c>
    </row>
    <row r="14433" spans="1:8" ht="12.5" customHeight="1">
      <c r="A14433" s="55">
        <v>24253</v>
      </c>
      <c r="B14433" s="55">
        <v>9</v>
      </c>
      <c r="C14433" s="55" t="s">
        <v>47943</v>
      </c>
      <c r="D14433" s="55" t="s">
        <v>4649</v>
      </c>
      <c r="E14433" s="55" t="s">
        <v>47944</v>
      </c>
      <c r="F14433" s="55" t="s">
        <v>4651</v>
      </c>
      <c r="G14433" s="55" t="s">
        <v>47945</v>
      </c>
      <c r="H14433" s="55">
        <v>0</v>
      </c>
    </row>
    <row r="14434" spans="1:8" ht="12.5" customHeight="1">
      <c r="A14434" s="55">
        <v>24278</v>
      </c>
      <c r="B14434" s="55">
        <v>9</v>
      </c>
      <c r="C14434" s="55" t="s">
        <v>47946</v>
      </c>
      <c r="D14434" s="55" t="s">
        <v>4649</v>
      </c>
      <c r="E14434" s="55" t="s">
        <v>47947</v>
      </c>
      <c r="F14434" s="55" t="s">
        <v>4651</v>
      </c>
      <c r="G14434" s="55" t="s">
        <v>47948</v>
      </c>
      <c r="H14434" s="55">
        <v>0</v>
      </c>
    </row>
    <row r="14435" spans="1:8" ht="12.5" customHeight="1">
      <c r="A14435" s="55">
        <v>24379</v>
      </c>
      <c r="B14435" s="55">
        <v>9</v>
      </c>
      <c r="C14435" s="55" t="s">
        <v>47949</v>
      </c>
      <c r="D14435" s="55" t="s">
        <v>4649</v>
      </c>
      <c r="E14435" s="55" t="s">
        <v>47950</v>
      </c>
      <c r="F14435" s="55" t="s">
        <v>4651</v>
      </c>
      <c r="G14435" s="55" t="s">
        <v>47951</v>
      </c>
      <c r="H14435" s="55">
        <v>0</v>
      </c>
    </row>
    <row r="14436" spans="1:8" ht="12.5" customHeight="1">
      <c r="A14436" s="55">
        <v>24892</v>
      </c>
      <c r="B14436" s="55">
        <v>9</v>
      </c>
      <c r="C14436" s="55" t="s">
        <v>47952</v>
      </c>
      <c r="D14436" s="55" t="s">
        <v>4649</v>
      </c>
      <c r="E14436" s="55" t="s">
        <v>47953</v>
      </c>
      <c r="F14436" s="55" t="s">
        <v>4651</v>
      </c>
      <c r="G14436" s="55" t="s">
        <v>47954</v>
      </c>
      <c r="H14436" s="55">
        <v>0</v>
      </c>
    </row>
    <row r="14437" spans="1:8" ht="12.5" customHeight="1">
      <c r="A14437" s="55">
        <v>25271</v>
      </c>
      <c r="B14437" s="55">
        <v>9</v>
      </c>
      <c r="C14437" s="55" t="s">
        <v>47955</v>
      </c>
      <c r="D14437" s="55" t="s">
        <v>4649</v>
      </c>
      <c r="E14437" s="55" t="s">
        <v>47956</v>
      </c>
      <c r="F14437" s="55" t="s">
        <v>4651</v>
      </c>
      <c r="G14437" s="55" t="s">
        <v>47957</v>
      </c>
      <c r="H14437" s="55">
        <v>0</v>
      </c>
    </row>
    <row r="14438" spans="1:8" ht="12.5" customHeight="1">
      <c r="A14438" s="55">
        <v>25704</v>
      </c>
      <c r="B14438" s="55">
        <v>9</v>
      </c>
      <c r="C14438" s="55" t="s">
        <v>47958</v>
      </c>
      <c r="D14438" s="55" t="s">
        <v>4649</v>
      </c>
      <c r="E14438" s="55" t="s">
        <v>47959</v>
      </c>
      <c r="F14438" s="55" t="s">
        <v>4651</v>
      </c>
      <c r="G14438" s="55" t="s">
        <v>47960</v>
      </c>
      <c r="H14438" s="55">
        <v>0</v>
      </c>
    </row>
    <row r="14439" spans="1:8" ht="12.5" customHeight="1">
      <c r="A14439" s="55">
        <v>26160</v>
      </c>
      <c r="B14439" s="55">
        <v>9</v>
      </c>
      <c r="C14439" s="55" t="s">
        <v>47961</v>
      </c>
      <c r="D14439" s="55" t="s">
        <v>4649</v>
      </c>
      <c r="E14439" s="55" t="s">
        <v>47962</v>
      </c>
      <c r="F14439" s="55" t="s">
        <v>4651</v>
      </c>
      <c r="G14439" s="55" t="s">
        <v>47963</v>
      </c>
      <c r="H14439" s="55">
        <v>0</v>
      </c>
    </row>
    <row r="14440" spans="1:8" ht="12.5" customHeight="1">
      <c r="A14440" s="55">
        <v>26436</v>
      </c>
      <c r="B14440" s="55">
        <v>9</v>
      </c>
      <c r="C14440" s="55" t="s">
        <v>47964</v>
      </c>
      <c r="D14440" s="55" t="s">
        <v>4649</v>
      </c>
      <c r="E14440" s="55" t="s">
        <v>47965</v>
      </c>
      <c r="F14440" s="55" t="s">
        <v>4651</v>
      </c>
      <c r="G14440" s="55" t="s">
        <v>47966</v>
      </c>
      <c r="H14440" s="55">
        <v>0</v>
      </c>
    </row>
    <row r="14441" spans="1:8" ht="12.5" customHeight="1">
      <c r="A14441" s="55">
        <v>26547</v>
      </c>
      <c r="B14441" s="55">
        <v>9</v>
      </c>
      <c r="C14441" s="55" t="s">
        <v>47967</v>
      </c>
      <c r="D14441" s="55" t="s">
        <v>4649</v>
      </c>
      <c r="E14441" s="55" t="s">
        <v>47968</v>
      </c>
      <c r="F14441" s="55" t="s">
        <v>4651</v>
      </c>
      <c r="G14441" s="55" t="s">
        <v>47969</v>
      </c>
      <c r="H14441" s="55">
        <v>0</v>
      </c>
    </row>
    <row r="14442" spans="1:8" ht="12.5" customHeight="1">
      <c r="A14442" s="55">
        <v>26567</v>
      </c>
      <c r="B14442" s="55">
        <v>9</v>
      </c>
      <c r="C14442" s="55" t="s">
        <v>47970</v>
      </c>
      <c r="D14442" s="55" t="s">
        <v>4649</v>
      </c>
      <c r="E14442" s="55" t="s">
        <v>47971</v>
      </c>
      <c r="F14442" s="55" t="s">
        <v>4651</v>
      </c>
      <c r="G14442" s="55" t="s">
        <v>47972</v>
      </c>
      <c r="H14442" s="55">
        <v>0</v>
      </c>
    </row>
    <row r="14443" spans="1:8" ht="12.5" customHeight="1">
      <c r="A14443" s="55">
        <v>26917</v>
      </c>
      <c r="B14443" s="55">
        <v>9</v>
      </c>
      <c r="C14443" s="55" t="s">
        <v>47973</v>
      </c>
      <c r="D14443" s="55" t="s">
        <v>4649</v>
      </c>
      <c r="E14443" s="55" t="s">
        <v>47974</v>
      </c>
      <c r="F14443" s="55" t="s">
        <v>4651</v>
      </c>
      <c r="G14443" s="55" t="s">
        <v>47975</v>
      </c>
      <c r="H14443" s="55">
        <v>0</v>
      </c>
    </row>
    <row r="14444" spans="1:8" ht="12.5" customHeight="1">
      <c r="A14444" s="55">
        <v>27495</v>
      </c>
      <c r="B14444" s="55">
        <v>9</v>
      </c>
      <c r="C14444" s="55" t="s">
        <v>47976</v>
      </c>
      <c r="D14444" s="55" t="s">
        <v>4649</v>
      </c>
      <c r="E14444" s="55" t="s">
        <v>47977</v>
      </c>
      <c r="F14444" s="55" t="s">
        <v>4651</v>
      </c>
      <c r="G14444" s="55" t="s">
        <v>47978</v>
      </c>
      <c r="H14444" s="55">
        <v>0</v>
      </c>
    </row>
    <row r="14445" spans="1:8" ht="12.5" customHeight="1">
      <c r="A14445" s="55">
        <v>28218</v>
      </c>
      <c r="B14445" s="55">
        <v>9</v>
      </c>
      <c r="C14445" s="55" t="s">
        <v>47979</v>
      </c>
      <c r="D14445" s="55" t="s">
        <v>4649</v>
      </c>
      <c r="E14445" s="55" t="s">
        <v>47980</v>
      </c>
      <c r="F14445" s="55" t="s">
        <v>4651</v>
      </c>
      <c r="G14445" s="55" t="s">
        <v>47981</v>
      </c>
      <c r="H14445" s="55">
        <v>0</v>
      </c>
    </row>
    <row r="14446" spans="1:8" ht="12.5" customHeight="1">
      <c r="A14446" s="55">
        <v>28220</v>
      </c>
      <c r="B14446" s="55">
        <v>9</v>
      </c>
      <c r="C14446" s="55" t="s">
        <v>47982</v>
      </c>
      <c r="D14446" s="55" t="s">
        <v>4649</v>
      </c>
      <c r="E14446" s="55" t="s">
        <v>47983</v>
      </c>
      <c r="F14446" s="55" t="s">
        <v>4651</v>
      </c>
      <c r="G14446" s="55" t="s">
        <v>47984</v>
      </c>
      <c r="H14446" s="55">
        <v>0</v>
      </c>
    </row>
    <row r="14447" spans="1:8" ht="12.5" customHeight="1">
      <c r="A14447" s="55">
        <v>28487</v>
      </c>
      <c r="B14447" s="55">
        <v>9</v>
      </c>
      <c r="C14447" s="55" t="s">
        <v>47985</v>
      </c>
      <c r="D14447" s="55" t="s">
        <v>4649</v>
      </c>
      <c r="E14447" s="55" t="s">
        <v>47986</v>
      </c>
      <c r="F14447" s="55" t="s">
        <v>4651</v>
      </c>
      <c r="G14447" s="55" t="s">
        <v>47987</v>
      </c>
      <c r="H14447" s="55">
        <v>0</v>
      </c>
    </row>
    <row r="14448" spans="1:8" ht="12.5" customHeight="1">
      <c r="A14448" s="55">
        <v>29094</v>
      </c>
      <c r="B14448" s="55">
        <v>9</v>
      </c>
      <c r="C14448" s="55" t="s">
        <v>47988</v>
      </c>
      <c r="D14448" s="55" t="s">
        <v>4649</v>
      </c>
      <c r="E14448" s="55" t="s">
        <v>47989</v>
      </c>
      <c r="F14448" s="55" t="s">
        <v>4651</v>
      </c>
      <c r="G14448" s="55" t="s">
        <v>47990</v>
      </c>
      <c r="H14448" s="55">
        <v>0</v>
      </c>
    </row>
    <row r="14449" spans="1:8" ht="12.5" customHeight="1">
      <c r="A14449" s="55">
        <v>29321</v>
      </c>
      <c r="B14449" s="55">
        <v>9</v>
      </c>
      <c r="C14449" s="55" t="s">
        <v>47991</v>
      </c>
      <c r="D14449" s="55" t="s">
        <v>4649</v>
      </c>
      <c r="E14449" s="55" t="s">
        <v>47992</v>
      </c>
      <c r="F14449" s="55" t="s">
        <v>4651</v>
      </c>
      <c r="G14449" s="55" t="s">
        <v>47993</v>
      </c>
      <c r="H14449" s="55">
        <v>0</v>
      </c>
    </row>
    <row r="14450" spans="1:8" ht="12.5" customHeight="1">
      <c r="A14450" s="55">
        <v>29346</v>
      </c>
      <c r="B14450" s="55">
        <v>9</v>
      </c>
      <c r="C14450" s="55" t="s">
        <v>47994</v>
      </c>
      <c r="D14450" s="55" t="s">
        <v>4649</v>
      </c>
      <c r="E14450" s="55" t="s">
        <v>47995</v>
      </c>
      <c r="F14450" s="55" t="s">
        <v>4651</v>
      </c>
      <c r="G14450" s="55" t="s">
        <v>47996</v>
      </c>
      <c r="H14450" s="55">
        <v>0</v>
      </c>
    </row>
    <row r="14451" spans="1:8" ht="12.5" customHeight="1">
      <c r="A14451" s="55">
        <v>11002</v>
      </c>
      <c r="B14451" s="55">
        <v>9</v>
      </c>
      <c r="C14451" s="55" t="s">
        <v>47997</v>
      </c>
      <c r="D14451" s="55" t="s">
        <v>4649</v>
      </c>
      <c r="E14451" s="55" t="s">
        <v>47998</v>
      </c>
      <c r="F14451" s="55" t="s">
        <v>4651</v>
      </c>
      <c r="G14451" s="55" t="s">
        <v>47999</v>
      </c>
      <c r="H14451" s="55">
        <v>0</v>
      </c>
    </row>
    <row r="14452" spans="1:8" ht="12.5" customHeight="1">
      <c r="A14452" s="55">
        <v>11749</v>
      </c>
      <c r="B14452" s="55">
        <v>9</v>
      </c>
      <c r="C14452" s="55" t="s">
        <v>48000</v>
      </c>
      <c r="D14452" s="55" t="s">
        <v>4649</v>
      </c>
      <c r="E14452" s="55" t="s">
        <v>48001</v>
      </c>
      <c r="F14452" s="55" t="s">
        <v>4651</v>
      </c>
      <c r="G14452" s="55" t="s">
        <v>48002</v>
      </c>
      <c r="H14452" s="55">
        <v>0</v>
      </c>
    </row>
    <row r="14453" spans="1:8" ht="12.5" customHeight="1">
      <c r="A14453" s="55">
        <v>11996</v>
      </c>
      <c r="B14453" s="55">
        <v>9</v>
      </c>
      <c r="C14453" s="55" t="s">
        <v>48003</v>
      </c>
      <c r="D14453" s="55" t="s">
        <v>4649</v>
      </c>
      <c r="E14453" s="55" t="s">
        <v>48004</v>
      </c>
      <c r="F14453" s="55" t="s">
        <v>4651</v>
      </c>
      <c r="G14453" s="55" t="s">
        <v>48005</v>
      </c>
      <c r="H14453" s="55">
        <v>0</v>
      </c>
    </row>
    <row r="14454" spans="1:8" ht="12.5" customHeight="1">
      <c r="A14454" s="55">
        <v>12668</v>
      </c>
      <c r="B14454" s="55">
        <v>9</v>
      </c>
      <c r="C14454" s="55" t="s">
        <v>48006</v>
      </c>
      <c r="D14454" s="55" t="s">
        <v>4649</v>
      </c>
      <c r="E14454" s="55" t="s">
        <v>48007</v>
      </c>
      <c r="F14454" s="55" t="s">
        <v>4651</v>
      </c>
      <c r="G14454" s="55" t="s">
        <v>48008</v>
      </c>
      <c r="H14454" s="55">
        <v>0</v>
      </c>
    </row>
    <row r="14455" spans="1:8" ht="12.5" customHeight="1">
      <c r="A14455" s="55">
        <v>12687</v>
      </c>
      <c r="B14455" s="55">
        <v>9</v>
      </c>
      <c r="C14455" s="55" t="s">
        <v>48009</v>
      </c>
      <c r="D14455" s="55" t="s">
        <v>4649</v>
      </c>
      <c r="E14455" s="55" t="s">
        <v>48010</v>
      </c>
      <c r="F14455" s="55" t="s">
        <v>4651</v>
      </c>
      <c r="G14455" s="55" t="s">
        <v>48011</v>
      </c>
      <c r="H14455" s="55">
        <v>0</v>
      </c>
    </row>
    <row r="14456" spans="1:8" ht="12.5" customHeight="1">
      <c r="A14456" s="55">
        <v>13012</v>
      </c>
      <c r="B14456" s="55">
        <v>9</v>
      </c>
      <c r="C14456" s="55" t="s">
        <v>48012</v>
      </c>
      <c r="D14456" s="55" t="s">
        <v>4649</v>
      </c>
      <c r="E14456" s="55" t="s">
        <v>48013</v>
      </c>
      <c r="F14456" s="55" t="s">
        <v>4651</v>
      </c>
      <c r="G14456" s="55" t="s">
        <v>48014</v>
      </c>
      <c r="H14456" s="55">
        <v>0</v>
      </c>
    </row>
    <row r="14457" spans="1:8" ht="12.5" customHeight="1">
      <c r="A14457" s="55">
        <v>13036</v>
      </c>
      <c r="B14457" s="55">
        <v>9</v>
      </c>
      <c r="C14457" s="55" t="s">
        <v>48015</v>
      </c>
      <c r="D14457" s="55" t="s">
        <v>4649</v>
      </c>
      <c r="E14457" s="55" t="s">
        <v>48016</v>
      </c>
      <c r="F14457" s="55" t="s">
        <v>4651</v>
      </c>
      <c r="G14457" s="55" t="s">
        <v>48017</v>
      </c>
      <c r="H14457" s="55">
        <v>0</v>
      </c>
    </row>
    <row r="14458" spans="1:8" ht="12.5" customHeight="1">
      <c r="A14458" s="55">
        <v>13047</v>
      </c>
      <c r="B14458" s="55">
        <v>9</v>
      </c>
      <c r="C14458" s="55" t="s">
        <v>48018</v>
      </c>
      <c r="D14458" s="55" t="s">
        <v>4649</v>
      </c>
      <c r="E14458" s="55" t="s">
        <v>48019</v>
      </c>
      <c r="F14458" s="55" t="s">
        <v>4651</v>
      </c>
      <c r="G14458" s="55" t="s">
        <v>48020</v>
      </c>
      <c r="H14458" s="55">
        <v>0</v>
      </c>
    </row>
    <row r="14459" spans="1:8" ht="12.5" customHeight="1">
      <c r="A14459" s="55">
        <v>14087</v>
      </c>
      <c r="B14459" s="55">
        <v>9</v>
      </c>
      <c r="C14459" s="55" t="s">
        <v>48021</v>
      </c>
      <c r="D14459" s="55" t="s">
        <v>4649</v>
      </c>
      <c r="E14459" s="55" t="s">
        <v>48022</v>
      </c>
      <c r="F14459" s="55" t="s">
        <v>4651</v>
      </c>
      <c r="G14459" s="55" t="s">
        <v>48023</v>
      </c>
      <c r="H14459" s="55">
        <v>0</v>
      </c>
    </row>
    <row r="14460" spans="1:8" ht="12.5" customHeight="1">
      <c r="A14460" s="55">
        <v>14236</v>
      </c>
      <c r="B14460" s="55">
        <v>9</v>
      </c>
      <c r="C14460" s="55" t="s">
        <v>48024</v>
      </c>
      <c r="D14460" s="55" t="s">
        <v>4649</v>
      </c>
      <c r="E14460" s="55" t="s">
        <v>48025</v>
      </c>
      <c r="F14460" s="55" t="s">
        <v>4651</v>
      </c>
      <c r="G14460" s="55" t="s">
        <v>48026</v>
      </c>
      <c r="H14460" s="55">
        <v>0</v>
      </c>
    </row>
    <row r="14461" spans="1:8" ht="12.5" customHeight="1">
      <c r="A14461" s="55">
        <v>14262</v>
      </c>
      <c r="B14461" s="55">
        <v>9</v>
      </c>
      <c r="C14461" s="55" t="s">
        <v>48027</v>
      </c>
      <c r="D14461" s="55" t="s">
        <v>4649</v>
      </c>
      <c r="E14461" s="55" t="s">
        <v>48028</v>
      </c>
      <c r="F14461" s="55" t="s">
        <v>4651</v>
      </c>
      <c r="G14461" s="55" t="s">
        <v>48029</v>
      </c>
      <c r="H14461" s="55">
        <v>0</v>
      </c>
    </row>
    <row r="14462" spans="1:8" ht="12.5" customHeight="1">
      <c r="A14462" s="55">
        <v>14323</v>
      </c>
      <c r="B14462" s="55">
        <v>9</v>
      </c>
      <c r="C14462" s="55" t="s">
        <v>48030</v>
      </c>
      <c r="D14462" s="55" t="s">
        <v>4649</v>
      </c>
      <c r="E14462" s="55" t="s">
        <v>48031</v>
      </c>
      <c r="F14462" s="55" t="s">
        <v>4651</v>
      </c>
      <c r="G14462" s="55" t="s">
        <v>48032</v>
      </c>
      <c r="H14462" s="55">
        <v>0</v>
      </c>
    </row>
    <row r="14463" spans="1:8" ht="12.5" customHeight="1">
      <c r="A14463" s="55">
        <v>14523</v>
      </c>
      <c r="B14463" s="55">
        <v>9</v>
      </c>
      <c r="C14463" s="55" t="s">
        <v>48033</v>
      </c>
      <c r="D14463" s="55" t="s">
        <v>4649</v>
      </c>
      <c r="E14463" s="55" t="s">
        <v>48034</v>
      </c>
      <c r="F14463" s="55" t="s">
        <v>4651</v>
      </c>
      <c r="G14463" s="55" t="s">
        <v>48035</v>
      </c>
      <c r="H14463" s="55">
        <v>0</v>
      </c>
    </row>
    <row r="14464" spans="1:8" ht="12.5" customHeight="1">
      <c r="A14464" s="55">
        <v>15179</v>
      </c>
      <c r="B14464" s="55">
        <v>9</v>
      </c>
      <c r="C14464" s="55" t="s">
        <v>48036</v>
      </c>
      <c r="D14464" s="55" t="s">
        <v>4649</v>
      </c>
      <c r="E14464" s="55" t="s">
        <v>48037</v>
      </c>
      <c r="F14464" s="55" t="s">
        <v>4651</v>
      </c>
      <c r="G14464" s="55" t="s">
        <v>48038</v>
      </c>
      <c r="H14464" s="55">
        <v>0</v>
      </c>
    </row>
    <row r="14465" spans="1:8" ht="12.5" customHeight="1">
      <c r="A14465" s="55">
        <v>15438</v>
      </c>
      <c r="B14465" s="55">
        <v>9</v>
      </c>
      <c r="C14465" s="55" t="s">
        <v>48039</v>
      </c>
      <c r="D14465" s="55" t="s">
        <v>4649</v>
      </c>
      <c r="E14465" s="55" t="s">
        <v>48040</v>
      </c>
      <c r="F14465" s="55" t="s">
        <v>4651</v>
      </c>
      <c r="G14465" s="55" t="s">
        <v>48041</v>
      </c>
      <c r="H14465" s="55">
        <v>0</v>
      </c>
    </row>
    <row r="14466" spans="1:8" ht="12.5" customHeight="1">
      <c r="A14466" s="55">
        <v>15575</v>
      </c>
      <c r="B14466" s="55">
        <v>9</v>
      </c>
      <c r="C14466" s="55" t="s">
        <v>48042</v>
      </c>
      <c r="D14466" s="55" t="s">
        <v>4649</v>
      </c>
      <c r="E14466" s="55" t="s">
        <v>48043</v>
      </c>
      <c r="F14466" s="55" t="s">
        <v>4651</v>
      </c>
      <c r="G14466" s="55" t="s">
        <v>48044</v>
      </c>
      <c r="H14466" s="55">
        <v>0</v>
      </c>
    </row>
    <row r="14467" spans="1:8" ht="12.5" customHeight="1">
      <c r="A14467" s="55">
        <v>15798</v>
      </c>
      <c r="B14467" s="55">
        <v>9</v>
      </c>
      <c r="C14467" s="55" t="s">
        <v>48045</v>
      </c>
      <c r="D14467" s="55" t="s">
        <v>4649</v>
      </c>
      <c r="E14467" s="55" t="s">
        <v>48046</v>
      </c>
      <c r="F14467" s="55" t="s">
        <v>4651</v>
      </c>
      <c r="G14467" s="55" t="s">
        <v>48047</v>
      </c>
      <c r="H14467" s="55">
        <v>0</v>
      </c>
    </row>
    <row r="14468" spans="1:8" ht="12.5" customHeight="1">
      <c r="A14468" s="55">
        <v>15812</v>
      </c>
      <c r="B14468" s="55">
        <v>9</v>
      </c>
      <c r="C14468" s="55" t="s">
        <v>48048</v>
      </c>
      <c r="D14468" s="55" t="s">
        <v>4649</v>
      </c>
      <c r="E14468" s="55" t="s">
        <v>48049</v>
      </c>
      <c r="F14468" s="55" t="s">
        <v>4651</v>
      </c>
      <c r="G14468" s="55" t="s">
        <v>48050</v>
      </c>
      <c r="H14468" s="55">
        <v>0</v>
      </c>
    </row>
    <row r="14469" spans="1:8" ht="12.5" customHeight="1">
      <c r="A14469" s="55">
        <v>16168</v>
      </c>
      <c r="B14469" s="55">
        <v>9</v>
      </c>
      <c r="C14469" s="55" t="s">
        <v>48051</v>
      </c>
      <c r="D14469" s="55" t="s">
        <v>4649</v>
      </c>
      <c r="E14469" s="55" t="s">
        <v>48052</v>
      </c>
      <c r="F14469" s="55" t="s">
        <v>4651</v>
      </c>
      <c r="G14469" s="55" t="s">
        <v>48053</v>
      </c>
      <c r="H14469" s="55">
        <v>0</v>
      </c>
    </row>
    <row r="14470" spans="1:8" ht="12.5" customHeight="1">
      <c r="A14470" s="55">
        <v>16169</v>
      </c>
      <c r="B14470" s="55">
        <v>9</v>
      </c>
      <c r="C14470" s="55" t="s">
        <v>48054</v>
      </c>
      <c r="D14470" s="55" t="s">
        <v>4649</v>
      </c>
      <c r="E14470" s="55" t="s">
        <v>48055</v>
      </c>
      <c r="F14470" s="55" t="s">
        <v>4651</v>
      </c>
      <c r="G14470" s="55" t="s">
        <v>48056</v>
      </c>
      <c r="H14470" s="55">
        <v>0</v>
      </c>
    </row>
    <row r="14471" spans="1:8" ht="12.5" customHeight="1">
      <c r="A14471" s="55">
        <v>16711</v>
      </c>
      <c r="B14471" s="55">
        <v>9</v>
      </c>
      <c r="C14471" s="55" t="s">
        <v>48057</v>
      </c>
      <c r="D14471" s="55" t="s">
        <v>4649</v>
      </c>
      <c r="E14471" s="55" t="s">
        <v>48058</v>
      </c>
      <c r="F14471" s="55" t="s">
        <v>4651</v>
      </c>
      <c r="G14471" s="55" t="s">
        <v>48059</v>
      </c>
      <c r="H14471" s="55">
        <v>0</v>
      </c>
    </row>
    <row r="14472" spans="1:8" ht="12.5" customHeight="1">
      <c r="A14472" s="55">
        <v>17046</v>
      </c>
      <c r="B14472" s="55">
        <v>9</v>
      </c>
      <c r="C14472" s="55" t="s">
        <v>48060</v>
      </c>
      <c r="D14472" s="55" t="s">
        <v>4649</v>
      </c>
      <c r="E14472" s="55" t="s">
        <v>48061</v>
      </c>
      <c r="F14472" s="55" t="s">
        <v>4651</v>
      </c>
      <c r="G14472" s="55" t="s">
        <v>48062</v>
      </c>
      <c r="H14472" s="55">
        <v>0</v>
      </c>
    </row>
    <row r="14473" spans="1:8" ht="12.5" customHeight="1">
      <c r="A14473" s="55">
        <v>17296</v>
      </c>
      <c r="B14473" s="55">
        <v>9</v>
      </c>
      <c r="C14473" s="55" t="s">
        <v>48063</v>
      </c>
      <c r="D14473" s="55" t="s">
        <v>4649</v>
      </c>
      <c r="E14473" s="55" t="s">
        <v>48064</v>
      </c>
      <c r="F14473" s="55" t="s">
        <v>4651</v>
      </c>
      <c r="G14473" s="55" t="s">
        <v>48065</v>
      </c>
      <c r="H14473" s="55">
        <v>0</v>
      </c>
    </row>
    <row r="14474" spans="1:8" ht="12.5" customHeight="1">
      <c r="A14474" s="55">
        <v>17313</v>
      </c>
      <c r="B14474" s="55">
        <v>9</v>
      </c>
      <c r="C14474" s="55" t="s">
        <v>48066</v>
      </c>
      <c r="D14474" s="55" t="s">
        <v>4649</v>
      </c>
      <c r="E14474" s="55" t="s">
        <v>48067</v>
      </c>
      <c r="F14474" s="55" t="s">
        <v>4651</v>
      </c>
      <c r="G14474" s="55" t="s">
        <v>48068</v>
      </c>
      <c r="H14474" s="55">
        <v>0</v>
      </c>
    </row>
    <row r="14475" spans="1:8" ht="12.5" customHeight="1">
      <c r="A14475" s="55">
        <v>17921</v>
      </c>
      <c r="B14475" s="55">
        <v>9</v>
      </c>
      <c r="C14475" s="55" t="s">
        <v>48069</v>
      </c>
      <c r="D14475" s="55" t="s">
        <v>4649</v>
      </c>
      <c r="E14475" s="55" t="s">
        <v>48070</v>
      </c>
      <c r="F14475" s="55" t="s">
        <v>4651</v>
      </c>
      <c r="G14475" s="55" t="s">
        <v>48071</v>
      </c>
      <c r="H14475" s="55">
        <v>0</v>
      </c>
    </row>
    <row r="14476" spans="1:8" ht="12.5" customHeight="1">
      <c r="A14476" s="55">
        <v>18205</v>
      </c>
      <c r="B14476" s="55">
        <v>9</v>
      </c>
      <c r="C14476" s="55" t="s">
        <v>48072</v>
      </c>
      <c r="D14476" s="55" t="s">
        <v>4649</v>
      </c>
      <c r="E14476" s="55" t="s">
        <v>48073</v>
      </c>
      <c r="F14476" s="55" t="s">
        <v>4651</v>
      </c>
      <c r="G14476" s="55" t="s">
        <v>48074</v>
      </c>
      <c r="H14476" s="55">
        <v>0</v>
      </c>
    </row>
    <row r="14477" spans="1:8" ht="12.5" customHeight="1">
      <c r="A14477" s="55">
        <v>18443</v>
      </c>
      <c r="B14477" s="55">
        <v>9</v>
      </c>
      <c r="C14477" s="55" t="s">
        <v>48075</v>
      </c>
      <c r="D14477" s="55" t="s">
        <v>4649</v>
      </c>
      <c r="E14477" s="55" t="s">
        <v>48076</v>
      </c>
      <c r="F14477" s="55" t="s">
        <v>4651</v>
      </c>
      <c r="G14477" s="55" t="s">
        <v>48077</v>
      </c>
      <c r="H14477" s="55">
        <v>0</v>
      </c>
    </row>
    <row r="14478" spans="1:8" ht="12.5" customHeight="1">
      <c r="A14478" s="55">
        <v>18763</v>
      </c>
      <c r="B14478" s="55">
        <v>9</v>
      </c>
      <c r="C14478" s="55" t="s">
        <v>48078</v>
      </c>
      <c r="D14478" s="55" t="s">
        <v>4649</v>
      </c>
      <c r="E14478" s="55" t="s">
        <v>48079</v>
      </c>
      <c r="F14478" s="55" t="s">
        <v>4651</v>
      </c>
      <c r="G14478" s="55" t="s">
        <v>48080</v>
      </c>
      <c r="H14478" s="55">
        <v>0</v>
      </c>
    </row>
    <row r="14479" spans="1:8" ht="12.5" customHeight="1">
      <c r="A14479" s="55">
        <v>18895</v>
      </c>
      <c r="B14479" s="55">
        <v>9</v>
      </c>
      <c r="C14479" s="55" t="s">
        <v>48081</v>
      </c>
      <c r="D14479" s="55" t="s">
        <v>4649</v>
      </c>
      <c r="E14479" s="55" t="s">
        <v>48082</v>
      </c>
      <c r="F14479" s="55" t="s">
        <v>4651</v>
      </c>
      <c r="G14479" s="55" t="s">
        <v>48083</v>
      </c>
      <c r="H14479" s="55">
        <v>0</v>
      </c>
    </row>
    <row r="14480" spans="1:8" ht="12.5" customHeight="1">
      <c r="A14480" s="55">
        <v>19558</v>
      </c>
      <c r="B14480" s="55">
        <v>9</v>
      </c>
      <c r="C14480" s="55" t="s">
        <v>48084</v>
      </c>
      <c r="D14480" s="55" t="s">
        <v>4649</v>
      </c>
      <c r="E14480" s="55" t="s">
        <v>48085</v>
      </c>
      <c r="F14480" s="55" t="s">
        <v>4651</v>
      </c>
      <c r="G14480" s="55" t="s">
        <v>48086</v>
      </c>
      <c r="H14480" s="55">
        <v>0</v>
      </c>
    </row>
    <row r="14481" spans="1:8" ht="12.5" customHeight="1">
      <c r="A14481" s="55">
        <v>19601</v>
      </c>
      <c r="B14481" s="55">
        <v>9</v>
      </c>
      <c r="C14481" s="55" t="s">
        <v>48087</v>
      </c>
      <c r="D14481" s="55" t="s">
        <v>4649</v>
      </c>
      <c r="E14481" s="55" t="s">
        <v>48088</v>
      </c>
      <c r="F14481" s="55" t="s">
        <v>4651</v>
      </c>
      <c r="G14481" s="55" t="s">
        <v>48089</v>
      </c>
      <c r="H14481" s="55">
        <v>0</v>
      </c>
    </row>
    <row r="14482" spans="1:8" ht="12.5" customHeight="1">
      <c r="A14482" s="55">
        <v>19770</v>
      </c>
      <c r="B14482" s="55">
        <v>9</v>
      </c>
      <c r="C14482" s="55" t="s">
        <v>48090</v>
      </c>
      <c r="D14482" s="55" t="s">
        <v>4649</v>
      </c>
      <c r="E14482" s="55" t="s">
        <v>48091</v>
      </c>
      <c r="F14482" s="55" t="s">
        <v>4651</v>
      </c>
      <c r="G14482" s="55" t="s">
        <v>48092</v>
      </c>
      <c r="H14482" s="55">
        <v>0</v>
      </c>
    </row>
    <row r="14483" spans="1:8" ht="12.5" customHeight="1">
      <c r="A14483" s="55">
        <v>20218</v>
      </c>
      <c r="B14483" s="55">
        <v>9</v>
      </c>
      <c r="C14483" s="55" t="s">
        <v>48093</v>
      </c>
      <c r="D14483" s="55" t="s">
        <v>4649</v>
      </c>
      <c r="E14483" s="55" t="s">
        <v>48094</v>
      </c>
      <c r="F14483" s="55" t="s">
        <v>4651</v>
      </c>
      <c r="G14483" s="55" t="s">
        <v>48095</v>
      </c>
      <c r="H14483" s="55">
        <v>0</v>
      </c>
    </row>
    <row r="14484" spans="1:8" ht="12.5" customHeight="1">
      <c r="A14484" s="55">
        <v>20224</v>
      </c>
      <c r="B14484" s="55">
        <v>9</v>
      </c>
      <c r="C14484" s="55" t="s">
        <v>48096</v>
      </c>
      <c r="D14484" s="55" t="s">
        <v>4649</v>
      </c>
      <c r="E14484" s="55" t="s">
        <v>48097</v>
      </c>
      <c r="F14484" s="55" t="s">
        <v>4651</v>
      </c>
      <c r="G14484" s="55" t="s">
        <v>48098</v>
      </c>
      <c r="H14484" s="55">
        <v>0</v>
      </c>
    </row>
    <row r="14485" spans="1:8" ht="12.5" customHeight="1">
      <c r="A14485" s="55">
        <v>20603</v>
      </c>
      <c r="B14485" s="55">
        <v>9</v>
      </c>
      <c r="C14485" s="55" t="s">
        <v>48099</v>
      </c>
      <c r="D14485" s="55" t="s">
        <v>4649</v>
      </c>
      <c r="E14485" s="55" t="s">
        <v>48100</v>
      </c>
      <c r="F14485" s="55" t="s">
        <v>4651</v>
      </c>
      <c r="G14485" s="55" t="s">
        <v>48101</v>
      </c>
      <c r="H14485" s="55">
        <v>0</v>
      </c>
    </row>
    <row r="14486" spans="1:8" ht="12.5" customHeight="1">
      <c r="A14486" s="55">
        <v>20986</v>
      </c>
      <c r="B14486" s="55">
        <v>9</v>
      </c>
      <c r="C14486" s="55" t="s">
        <v>48102</v>
      </c>
      <c r="D14486" s="55" t="s">
        <v>4649</v>
      </c>
      <c r="E14486" s="55" t="s">
        <v>48103</v>
      </c>
      <c r="F14486" s="55" t="s">
        <v>4651</v>
      </c>
      <c r="G14486" s="55" t="s">
        <v>48104</v>
      </c>
      <c r="H14486" s="55">
        <v>0</v>
      </c>
    </row>
    <row r="14487" spans="1:8" ht="12.5" customHeight="1">
      <c r="A14487" s="55">
        <v>21001</v>
      </c>
      <c r="B14487" s="55">
        <v>9</v>
      </c>
      <c r="C14487" s="55" t="s">
        <v>48105</v>
      </c>
      <c r="D14487" s="55" t="s">
        <v>4649</v>
      </c>
      <c r="E14487" s="55" t="s">
        <v>48106</v>
      </c>
      <c r="F14487" s="55" t="s">
        <v>4651</v>
      </c>
      <c r="G14487" s="55" t="s">
        <v>48107</v>
      </c>
      <c r="H14487" s="55">
        <v>0</v>
      </c>
    </row>
    <row r="14488" spans="1:8" ht="12.5" customHeight="1">
      <c r="A14488" s="55">
        <v>21192</v>
      </c>
      <c r="B14488" s="55">
        <v>9</v>
      </c>
      <c r="C14488" s="55" t="s">
        <v>48108</v>
      </c>
      <c r="D14488" s="55" t="s">
        <v>4649</v>
      </c>
      <c r="E14488" s="55" t="s">
        <v>48109</v>
      </c>
      <c r="F14488" s="55" t="s">
        <v>4651</v>
      </c>
      <c r="G14488" s="55" t="s">
        <v>48110</v>
      </c>
      <c r="H14488" s="55">
        <v>0</v>
      </c>
    </row>
    <row r="14489" spans="1:8" ht="12.5" customHeight="1">
      <c r="A14489" s="55">
        <v>21374</v>
      </c>
      <c r="B14489" s="55">
        <v>9</v>
      </c>
      <c r="C14489" s="55" t="s">
        <v>48111</v>
      </c>
      <c r="D14489" s="55" t="s">
        <v>4649</v>
      </c>
      <c r="E14489" s="55" t="s">
        <v>48112</v>
      </c>
      <c r="F14489" s="55" t="s">
        <v>4651</v>
      </c>
      <c r="G14489" s="55" t="s">
        <v>48113</v>
      </c>
      <c r="H14489" s="55">
        <v>0</v>
      </c>
    </row>
    <row r="14490" spans="1:8" ht="12.5" customHeight="1">
      <c r="A14490" s="55">
        <v>21378</v>
      </c>
      <c r="B14490" s="55">
        <v>9</v>
      </c>
      <c r="C14490" s="55" t="s">
        <v>48114</v>
      </c>
      <c r="D14490" s="55" t="s">
        <v>4649</v>
      </c>
      <c r="E14490" s="55" t="s">
        <v>48115</v>
      </c>
      <c r="F14490" s="55" t="s">
        <v>4651</v>
      </c>
      <c r="G14490" s="55" t="s">
        <v>48116</v>
      </c>
      <c r="H14490" s="55">
        <v>0</v>
      </c>
    </row>
    <row r="14491" spans="1:8" ht="12.5" customHeight="1">
      <c r="A14491" s="55">
        <v>21394</v>
      </c>
      <c r="B14491" s="55">
        <v>9</v>
      </c>
      <c r="C14491" s="55" t="s">
        <v>48117</v>
      </c>
      <c r="D14491" s="55" t="s">
        <v>4649</v>
      </c>
      <c r="E14491" s="55" t="s">
        <v>48118</v>
      </c>
      <c r="F14491" s="55" t="s">
        <v>4651</v>
      </c>
      <c r="G14491" s="55" t="s">
        <v>48119</v>
      </c>
      <c r="H14491" s="55">
        <v>0</v>
      </c>
    </row>
    <row r="14492" spans="1:8" ht="12.5" customHeight="1">
      <c r="A14492" s="55">
        <v>21559</v>
      </c>
      <c r="B14492" s="55">
        <v>9</v>
      </c>
      <c r="C14492" s="55" t="s">
        <v>48120</v>
      </c>
      <c r="D14492" s="55" t="s">
        <v>4649</v>
      </c>
      <c r="E14492" s="55" t="s">
        <v>48121</v>
      </c>
      <c r="F14492" s="55" t="s">
        <v>4651</v>
      </c>
      <c r="G14492" s="55" t="s">
        <v>48122</v>
      </c>
      <c r="H14492" s="55">
        <v>0</v>
      </c>
    </row>
    <row r="14493" spans="1:8" ht="12.5" customHeight="1">
      <c r="A14493" s="55">
        <v>21573</v>
      </c>
      <c r="B14493" s="55">
        <v>9</v>
      </c>
      <c r="C14493" s="55" t="s">
        <v>48123</v>
      </c>
      <c r="D14493" s="55" t="s">
        <v>4649</v>
      </c>
      <c r="E14493" s="55" t="s">
        <v>48124</v>
      </c>
      <c r="F14493" s="55" t="s">
        <v>4651</v>
      </c>
      <c r="G14493" s="55" t="s">
        <v>48125</v>
      </c>
      <c r="H14493" s="55">
        <v>0</v>
      </c>
    </row>
    <row r="14494" spans="1:8" ht="12.5" customHeight="1">
      <c r="A14494" s="55">
        <v>21882</v>
      </c>
      <c r="B14494" s="55">
        <v>9</v>
      </c>
      <c r="C14494" s="55" t="s">
        <v>48126</v>
      </c>
      <c r="D14494" s="55" t="s">
        <v>4649</v>
      </c>
      <c r="E14494" s="55" t="s">
        <v>48127</v>
      </c>
      <c r="F14494" s="55" t="s">
        <v>4651</v>
      </c>
      <c r="G14494" s="55" t="s">
        <v>48128</v>
      </c>
      <c r="H14494" s="55">
        <v>0</v>
      </c>
    </row>
    <row r="14495" spans="1:8" ht="12.5" customHeight="1">
      <c r="A14495" s="55">
        <v>21992</v>
      </c>
      <c r="B14495" s="55">
        <v>9</v>
      </c>
      <c r="C14495" s="55" t="s">
        <v>48129</v>
      </c>
      <c r="D14495" s="55" t="s">
        <v>4649</v>
      </c>
      <c r="E14495" s="55" t="s">
        <v>48130</v>
      </c>
      <c r="F14495" s="55" t="s">
        <v>4651</v>
      </c>
      <c r="G14495" s="55" t="s">
        <v>48131</v>
      </c>
      <c r="H14495" s="55">
        <v>0</v>
      </c>
    </row>
    <row r="14496" spans="1:8" ht="12.5" customHeight="1">
      <c r="A14496" s="55">
        <v>23330</v>
      </c>
      <c r="B14496" s="55">
        <v>9</v>
      </c>
      <c r="C14496" s="55" t="s">
        <v>48132</v>
      </c>
      <c r="D14496" s="55" t="s">
        <v>4649</v>
      </c>
      <c r="E14496" s="55" t="s">
        <v>48133</v>
      </c>
      <c r="F14496" s="55" t="s">
        <v>4651</v>
      </c>
      <c r="G14496" s="55" t="s">
        <v>48134</v>
      </c>
      <c r="H14496" s="55">
        <v>0</v>
      </c>
    </row>
    <row r="14497" spans="1:8" ht="12.5" customHeight="1">
      <c r="A14497" s="55">
        <v>23439</v>
      </c>
      <c r="B14497" s="55">
        <v>9</v>
      </c>
      <c r="C14497" s="55" t="s">
        <v>48135</v>
      </c>
      <c r="D14497" s="55" t="s">
        <v>4649</v>
      </c>
      <c r="E14497" s="55" t="s">
        <v>48136</v>
      </c>
      <c r="F14497" s="55" t="s">
        <v>4651</v>
      </c>
      <c r="G14497" s="55" t="s">
        <v>48137</v>
      </c>
      <c r="H14497" s="55">
        <v>0</v>
      </c>
    </row>
    <row r="14498" spans="1:8" ht="12.5" customHeight="1">
      <c r="A14498" s="55">
        <v>23563</v>
      </c>
      <c r="B14498" s="55">
        <v>9</v>
      </c>
      <c r="C14498" s="55" t="s">
        <v>48138</v>
      </c>
      <c r="D14498" s="55" t="s">
        <v>4649</v>
      </c>
      <c r="E14498" s="55" t="s">
        <v>48139</v>
      </c>
      <c r="F14498" s="55" t="s">
        <v>4651</v>
      </c>
      <c r="G14498" s="55" t="s">
        <v>48140</v>
      </c>
      <c r="H14498" s="55">
        <v>0</v>
      </c>
    </row>
    <row r="14499" spans="1:8" ht="12.5" customHeight="1">
      <c r="A14499" s="55">
        <v>23993</v>
      </c>
      <c r="B14499" s="55">
        <v>9</v>
      </c>
      <c r="C14499" s="55" t="s">
        <v>48141</v>
      </c>
      <c r="D14499" s="55" t="s">
        <v>4649</v>
      </c>
      <c r="E14499" s="55" t="s">
        <v>48142</v>
      </c>
      <c r="F14499" s="55" t="s">
        <v>4651</v>
      </c>
      <c r="G14499" s="55" t="s">
        <v>48143</v>
      </c>
      <c r="H14499" s="55">
        <v>0</v>
      </c>
    </row>
    <row r="14500" spans="1:8" ht="12.5" customHeight="1">
      <c r="A14500" s="55">
        <v>24176</v>
      </c>
      <c r="B14500" s="55">
        <v>9</v>
      </c>
      <c r="C14500" s="55" t="s">
        <v>48144</v>
      </c>
      <c r="D14500" s="55" t="s">
        <v>4649</v>
      </c>
      <c r="E14500" s="55" t="s">
        <v>48145</v>
      </c>
      <c r="F14500" s="55" t="s">
        <v>4651</v>
      </c>
      <c r="G14500" s="55" t="s">
        <v>48146</v>
      </c>
      <c r="H14500" s="55">
        <v>0</v>
      </c>
    </row>
    <row r="14501" spans="1:8" ht="12.5" customHeight="1">
      <c r="A14501" s="55">
        <v>24301</v>
      </c>
      <c r="B14501" s="55">
        <v>9</v>
      </c>
      <c r="C14501" s="55" t="s">
        <v>48147</v>
      </c>
      <c r="D14501" s="55" t="s">
        <v>4649</v>
      </c>
      <c r="E14501" s="55" t="s">
        <v>48148</v>
      </c>
      <c r="F14501" s="55" t="s">
        <v>4651</v>
      </c>
      <c r="G14501" s="55" t="s">
        <v>48149</v>
      </c>
      <c r="H14501" s="55">
        <v>0</v>
      </c>
    </row>
    <row r="14502" spans="1:8" ht="12.5" customHeight="1">
      <c r="A14502" s="55">
        <v>24503</v>
      </c>
      <c r="B14502" s="55">
        <v>9</v>
      </c>
      <c r="C14502" s="55" t="s">
        <v>48150</v>
      </c>
      <c r="D14502" s="55" t="s">
        <v>4649</v>
      </c>
      <c r="E14502" s="55" t="s">
        <v>48151</v>
      </c>
      <c r="F14502" s="55" t="s">
        <v>4651</v>
      </c>
      <c r="G14502" s="55" t="s">
        <v>48152</v>
      </c>
      <c r="H14502" s="55">
        <v>0</v>
      </c>
    </row>
    <row r="14503" spans="1:8" ht="12.5" customHeight="1">
      <c r="A14503" s="55">
        <v>24590</v>
      </c>
      <c r="B14503" s="55">
        <v>9</v>
      </c>
      <c r="C14503" s="55" t="s">
        <v>48153</v>
      </c>
      <c r="D14503" s="55" t="s">
        <v>4649</v>
      </c>
      <c r="E14503" s="55" t="s">
        <v>48154</v>
      </c>
      <c r="F14503" s="55" t="s">
        <v>4651</v>
      </c>
      <c r="G14503" s="55" t="s">
        <v>48155</v>
      </c>
      <c r="H14503" s="55">
        <v>0</v>
      </c>
    </row>
    <row r="14504" spans="1:8" ht="12.5" customHeight="1">
      <c r="A14504" s="55">
        <v>24599</v>
      </c>
      <c r="B14504" s="55">
        <v>9</v>
      </c>
      <c r="C14504" s="55" t="s">
        <v>48156</v>
      </c>
      <c r="D14504" s="55" t="s">
        <v>4649</v>
      </c>
      <c r="E14504" s="55" t="s">
        <v>48157</v>
      </c>
      <c r="F14504" s="55" t="s">
        <v>4651</v>
      </c>
      <c r="G14504" s="55" t="s">
        <v>48158</v>
      </c>
      <c r="H14504" s="55">
        <v>0</v>
      </c>
    </row>
    <row r="14505" spans="1:8" ht="12.5" customHeight="1">
      <c r="A14505" s="55">
        <v>24888</v>
      </c>
      <c r="B14505" s="55">
        <v>9</v>
      </c>
      <c r="C14505" s="55" t="s">
        <v>48159</v>
      </c>
      <c r="D14505" s="55" t="s">
        <v>4649</v>
      </c>
      <c r="E14505" s="55" t="s">
        <v>48160</v>
      </c>
      <c r="F14505" s="55" t="s">
        <v>4651</v>
      </c>
      <c r="G14505" s="55" t="s">
        <v>48161</v>
      </c>
      <c r="H14505" s="55">
        <v>0</v>
      </c>
    </row>
    <row r="14506" spans="1:8" ht="12.5" customHeight="1">
      <c r="A14506" s="55">
        <v>24893</v>
      </c>
      <c r="B14506" s="55">
        <v>9</v>
      </c>
      <c r="C14506" s="55" t="s">
        <v>48162</v>
      </c>
      <c r="D14506" s="55" t="s">
        <v>4649</v>
      </c>
      <c r="E14506" s="55" t="s">
        <v>48163</v>
      </c>
      <c r="F14506" s="55" t="s">
        <v>4651</v>
      </c>
      <c r="G14506" s="55" t="s">
        <v>48164</v>
      </c>
      <c r="H14506" s="55">
        <v>0</v>
      </c>
    </row>
    <row r="14507" spans="1:8" ht="12.5" customHeight="1">
      <c r="A14507" s="55">
        <v>24923</v>
      </c>
      <c r="B14507" s="55">
        <v>9</v>
      </c>
      <c r="C14507" s="55" t="s">
        <v>48165</v>
      </c>
      <c r="D14507" s="55" t="s">
        <v>4649</v>
      </c>
      <c r="E14507" s="55" t="s">
        <v>48166</v>
      </c>
      <c r="F14507" s="55" t="s">
        <v>4651</v>
      </c>
      <c r="G14507" s="55" t="s">
        <v>48167</v>
      </c>
      <c r="H14507" s="55">
        <v>0</v>
      </c>
    </row>
    <row r="14508" spans="1:8" ht="12.5" customHeight="1">
      <c r="A14508" s="55">
        <v>25125</v>
      </c>
      <c r="B14508" s="55">
        <v>9</v>
      </c>
      <c r="C14508" s="55" t="s">
        <v>48168</v>
      </c>
      <c r="D14508" s="55" t="s">
        <v>4649</v>
      </c>
      <c r="E14508" s="55" t="s">
        <v>48169</v>
      </c>
      <c r="F14508" s="55" t="s">
        <v>4651</v>
      </c>
      <c r="G14508" s="55" t="s">
        <v>48170</v>
      </c>
      <c r="H14508" s="55">
        <v>0</v>
      </c>
    </row>
    <row r="14509" spans="1:8" ht="12.5" customHeight="1">
      <c r="A14509" s="55">
        <v>25133</v>
      </c>
      <c r="B14509" s="55">
        <v>9</v>
      </c>
      <c r="C14509" s="55" t="s">
        <v>48171</v>
      </c>
      <c r="D14509" s="55" t="s">
        <v>4649</v>
      </c>
      <c r="E14509" s="55" t="s">
        <v>48172</v>
      </c>
      <c r="F14509" s="55" t="s">
        <v>4651</v>
      </c>
      <c r="G14509" s="55" t="s">
        <v>48173</v>
      </c>
      <c r="H14509" s="55">
        <v>0</v>
      </c>
    </row>
    <row r="14510" spans="1:8" ht="12.5" customHeight="1">
      <c r="A14510" s="55">
        <v>25222</v>
      </c>
      <c r="B14510" s="55">
        <v>9</v>
      </c>
      <c r="C14510" s="55" t="s">
        <v>48174</v>
      </c>
      <c r="D14510" s="55" t="s">
        <v>4649</v>
      </c>
      <c r="E14510" s="55" t="s">
        <v>48175</v>
      </c>
      <c r="F14510" s="55" t="s">
        <v>4651</v>
      </c>
      <c r="G14510" s="55" t="s">
        <v>48176</v>
      </c>
      <c r="H14510" s="55">
        <v>0</v>
      </c>
    </row>
    <row r="14511" spans="1:8" ht="12.5" customHeight="1">
      <c r="A14511" s="55">
        <v>25814</v>
      </c>
      <c r="B14511" s="55">
        <v>9</v>
      </c>
      <c r="C14511" s="55" t="s">
        <v>48177</v>
      </c>
      <c r="D14511" s="55" t="s">
        <v>4649</v>
      </c>
      <c r="E14511" s="55" t="s">
        <v>48178</v>
      </c>
      <c r="F14511" s="55" t="s">
        <v>4651</v>
      </c>
      <c r="G14511" s="55" t="s">
        <v>48179</v>
      </c>
      <c r="H14511" s="55">
        <v>0</v>
      </c>
    </row>
    <row r="14512" spans="1:8" ht="12.5" customHeight="1">
      <c r="A14512" s="55">
        <v>25935</v>
      </c>
      <c r="B14512" s="55">
        <v>9</v>
      </c>
      <c r="C14512" s="55" t="s">
        <v>48180</v>
      </c>
      <c r="D14512" s="55" t="s">
        <v>4649</v>
      </c>
      <c r="E14512" s="55" t="s">
        <v>48181</v>
      </c>
      <c r="F14512" s="55" t="s">
        <v>4651</v>
      </c>
      <c r="G14512" s="55" t="s">
        <v>48182</v>
      </c>
      <c r="H14512" s="55">
        <v>0</v>
      </c>
    </row>
    <row r="14513" spans="1:8" ht="12.5" customHeight="1">
      <c r="A14513" s="55">
        <v>26142</v>
      </c>
      <c r="B14513" s="55">
        <v>9</v>
      </c>
      <c r="C14513" s="55" t="s">
        <v>48183</v>
      </c>
      <c r="D14513" s="55" t="s">
        <v>4649</v>
      </c>
      <c r="E14513" s="55" t="s">
        <v>48184</v>
      </c>
      <c r="F14513" s="55" t="s">
        <v>4651</v>
      </c>
      <c r="G14513" s="55" t="s">
        <v>48185</v>
      </c>
      <c r="H14513" s="55">
        <v>0</v>
      </c>
    </row>
    <row r="14514" spans="1:8" ht="12.5" customHeight="1">
      <c r="A14514" s="55">
        <v>26447</v>
      </c>
      <c r="B14514" s="55">
        <v>9</v>
      </c>
      <c r="C14514" s="55" t="s">
        <v>48186</v>
      </c>
      <c r="D14514" s="55" t="s">
        <v>4649</v>
      </c>
      <c r="E14514" s="55" t="s">
        <v>48187</v>
      </c>
      <c r="F14514" s="55" t="s">
        <v>4651</v>
      </c>
      <c r="G14514" s="55" t="s">
        <v>48188</v>
      </c>
      <c r="H14514" s="55">
        <v>0</v>
      </c>
    </row>
    <row r="14515" spans="1:8" ht="12.5" customHeight="1">
      <c r="A14515" s="55">
        <v>26562</v>
      </c>
      <c r="B14515" s="55">
        <v>9</v>
      </c>
      <c r="C14515" s="55" t="s">
        <v>48189</v>
      </c>
      <c r="D14515" s="55" t="s">
        <v>4649</v>
      </c>
      <c r="E14515" s="55" t="s">
        <v>48190</v>
      </c>
      <c r="F14515" s="55" t="s">
        <v>4651</v>
      </c>
      <c r="G14515" s="55" t="s">
        <v>48191</v>
      </c>
      <c r="H14515" s="55">
        <v>0</v>
      </c>
    </row>
    <row r="14516" spans="1:8" ht="12.5" customHeight="1">
      <c r="A14516" s="55">
        <v>26744</v>
      </c>
      <c r="B14516" s="55">
        <v>9</v>
      </c>
      <c r="C14516" s="55" t="s">
        <v>48192</v>
      </c>
      <c r="D14516" s="55" t="s">
        <v>4649</v>
      </c>
      <c r="E14516" s="55" t="s">
        <v>48193</v>
      </c>
      <c r="F14516" s="55" t="s">
        <v>4651</v>
      </c>
      <c r="G14516" s="55" t="s">
        <v>48194</v>
      </c>
      <c r="H14516" s="55">
        <v>0</v>
      </c>
    </row>
    <row r="14517" spans="1:8" ht="12.5" customHeight="1">
      <c r="A14517" s="55">
        <v>27501</v>
      </c>
      <c r="B14517" s="55">
        <v>9</v>
      </c>
      <c r="C14517" s="55" t="s">
        <v>48195</v>
      </c>
      <c r="D14517" s="55" t="s">
        <v>4649</v>
      </c>
      <c r="E14517" s="55" t="s">
        <v>48196</v>
      </c>
      <c r="F14517" s="55" t="s">
        <v>4651</v>
      </c>
      <c r="G14517" s="55" t="s">
        <v>48197</v>
      </c>
      <c r="H14517" s="55">
        <v>0</v>
      </c>
    </row>
    <row r="14518" spans="1:8" ht="12.5" customHeight="1">
      <c r="A14518" s="55">
        <v>27591</v>
      </c>
      <c r="B14518" s="55">
        <v>9</v>
      </c>
      <c r="C14518" s="55" t="s">
        <v>48198</v>
      </c>
      <c r="D14518" s="55" t="s">
        <v>4649</v>
      </c>
      <c r="E14518" s="55" t="s">
        <v>48199</v>
      </c>
      <c r="F14518" s="55" t="s">
        <v>4651</v>
      </c>
      <c r="G14518" s="55" t="s">
        <v>48200</v>
      </c>
      <c r="H14518" s="55">
        <v>0</v>
      </c>
    </row>
    <row r="14519" spans="1:8" ht="12.5" customHeight="1">
      <c r="A14519" s="55">
        <v>27690</v>
      </c>
      <c r="B14519" s="55">
        <v>9</v>
      </c>
      <c r="C14519" s="55" t="s">
        <v>48201</v>
      </c>
      <c r="D14519" s="55" t="s">
        <v>4649</v>
      </c>
      <c r="E14519" s="55" t="s">
        <v>48202</v>
      </c>
      <c r="F14519" s="55" t="s">
        <v>4651</v>
      </c>
      <c r="G14519" s="55" t="s">
        <v>48203</v>
      </c>
      <c r="H14519" s="55">
        <v>0</v>
      </c>
    </row>
    <row r="14520" spans="1:8" ht="12.5" customHeight="1">
      <c r="A14520" s="55">
        <v>27692</v>
      </c>
      <c r="B14520" s="55">
        <v>9</v>
      </c>
      <c r="C14520" s="55" t="s">
        <v>48204</v>
      </c>
      <c r="D14520" s="55" t="s">
        <v>4649</v>
      </c>
      <c r="E14520" s="55" t="s">
        <v>48205</v>
      </c>
      <c r="F14520" s="55" t="s">
        <v>4651</v>
      </c>
      <c r="G14520" s="55" t="s">
        <v>48206</v>
      </c>
      <c r="H14520" s="55">
        <v>0</v>
      </c>
    </row>
    <row r="14521" spans="1:8" ht="12.5" customHeight="1">
      <c r="A14521" s="55">
        <v>27699</v>
      </c>
      <c r="B14521" s="55">
        <v>9</v>
      </c>
      <c r="C14521" s="55" t="s">
        <v>48207</v>
      </c>
      <c r="D14521" s="55" t="s">
        <v>4649</v>
      </c>
      <c r="E14521" s="55" t="s">
        <v>48208</v>
      </c>
      <c r="F14521" s="55" t="s">
        <v>4651</v>
      </c>
      <c r="G14521" s="55" t="s">
        <v>48209</v>
      </c>
      <c r="H14521" s="55">
        <v>0</v>
      </c>
    </row>
    <row r="14522" spans="1:8" ht="12.5" customHeight="1">
      <c r="A14522" s="55">
        <v>27723</v>
      </c>
      <c r="B14522" s="55">
        <v>9</v>
      </c>
      <c r="C14522" s="55" t="s">
        <v>48210</v>
      </c>
      <c r="D14522" s="55" t="s">
        <v>4649</v>
      </c>
      <c r="E14522" s="55" t="s">
        <v>48211</v>
      </c>
      <c r="F14522" s="55" t="s">
        <v>4651</v>
      </c>
      <c r="G14522" s="55" t="s">
        <v>48212</v>
      </c>
      <c r="H14522" s="55">
        <v>0</v>
      </c>
    </row>
    <row r="14523" spans="1:8" ht="12.5" customHeight="1">
      <c r="A14523" s="55">
        <v>27910</v>
      </c>
      <c r="B14523" s="55">
        <v>9</v>
      </c>
      <c r="C14523" s="55" t="s">
        <v>48213</v>
      </c>
      <c r="D14523" s="55" t="s">
        <v>4649</v>
      </c>
      <c r="E14523" s="55" t="s">
        <v>48214</v>
      </c>
      <c r="F14523" s="55" t="s">
        <v>4651</v>
      </c>
      <c r="G14523" s="55" t="s">
        <v>48215</v>
      </c>
      <c r="H14523" s="55">
        <v>0</v>
      </c>
    </row>
    <row r="14524" spans="1:8" ht="12.5" customHeight="1">
      <c r="A14524" s="55">
        <v>27969</v>
      </c>
      <c r="B14524" s="55">
        <v>9</v>
      </c>
      <c r="C14524" s="55" t="s">
        <v>48216</v>
      </c>
      <c r="D14524" s="55" t="s">
        <v>4649</v>
      </c>
      <c r="E14524" s="55" t="s">
        <v>48217</v>
      </c>
      <c r="F14524" s="55" t="s">
        <v>4651</v>
      </c>
      <c r="G14524" s="55" t="s">
        <v>48218</v>
      </c>
      <c r="H14524" s="55">
        <v>0</v>
      </c>
    </row>
    <row r="14525" spans="1:8" ht="12.5" customHeight="1">
      <c r="A14525" s="55">
        <v>27973</v>
      </c>
      <c r="B14525" s="55">
        <v>9</v>
      </c>
      <c r="C14525" s="55" t="s">
        <v>48219</v>
      </c>
      <c r="D14525" s="55" t="s">
        <v>4649</v>
      </c>
      <c r="E14525" s="55" t="s">
        <v>48220</v>
      </c>
      <c r="F14525" s="55" t="s">
        <v>4651</v>
      </c>
      <c r="G14525" s="55" t="s">
        <v>48221</v>
      </c>
      <c r="H14525" s="55">
        <v>0</v>
      </c>
    </row>
    <row r="14526" spans="1:8" ht="12.5" customHeight="1">
      <c r="A14526" s="55">
        <v>27977</v>
      </c>
      <c r="B14526" s="55">
        <v>9</v>
      </c>
      <c r="C14526" s="55" t="s">
        <v>48222</v>
      </c>
      <c r="D14526" s="55" t="s">
        <v>4649</v>
      </c>
      <c r="E14526" s="55" t="s">
        <v>48223</v>
      </c>
      <c r="F14526" s="55" t="s">
        <v>4651</v>
      </c>
      <c r="G14526" s="55" t="s">
        <v>48224</v>
      </c>
      <c r="H14526" s="55">
        <v>0</v>
      </c>
    </row>
    <row r="14527" spans="1:8" ht="12.5" customHeight="1">
      <c r="A14527" s="55">
        <v>27980</v>
      </c>
      <c r="B14527" s="55">
        <v>9</v>
      </c>
      <c r="C14527" s="55" t="s">
        <v>48225</v>
      </c>
      <c r="D14527" s="55" t="s">
        <v>4649</v>
      </c>
      <c r="E14527" s="55" t="s">
        <v>48226</v>
      </c>
      <c r="F14527" s="55" t="s">
        <v>4651</v>
      </c>
      <c r="G14527" s="55" t="s">
        <v>48227</v>
      </c>
      <c r="H14527" s="55">
        <v>0</v>
      </c>
    </row>
    <row r="14528" spans="1:8" ht="12.5" customHeight="1">
      <c r="A14528" s="55">
        <v>28109</v>
      </c>
      <c r="B14528" s="55">
        <v>9</v>
      </c>
      <c r="C14528" s="55" t="s">
        <v>48228</v>
      </c>
      <c r="D14528" s="55" t="s">
        <v>4649</v>
      </c>
      <c r="E14528" s="55" t="s">
        <v>48229</v>
      </c>
      <c r="F14528" s="55" t="s">
        <v>4651</v>
      </c>
      <c r="G14528" s="55" t="s">
        <v>48230</v>
      </c>
      <c r="H14528" s="55">
        <v>0</v>
      </c>
    </row>
    <row r="14529" spans="1:8" ht="12.5" customHeight="1">
      <c r="A14529" s="55">
        <v>28536</v>
      </c>
      <c r="B14529" s="55">
        <v>9</v>
      </c>
      <c r="C14529" s="55" t="s">
        <v>48231</v>
      </c>
      <c r="D14529" s="55" t="s">
        <v>4649</v>
      </c>
      <c r="E14529" s="55" t="s">
        <v>48232</v>
      </c>
      <c r="F14529" s="55" t="s">
        <v>4651</v>
      </c>
      <c r="G14529" s="55" t="s">
        <v>48233</v>
      </c>
      <c r="H14529" s="55">
        <v>0</v>
      </c>
    </row>
    <row r="14530" spans="1:8" ht="12.5" customHeight="1">
      <c r="A14530" s="55">
        <v>28941</v>
      </c>
      <c r="B14530" s="55">
        <v>9</v>
      </c>
      <c r="C14530" s="55" t="s">
        <v>48234</v>
      </c>
      <c r="D14530" s="55" t="s">
        <v>4649</v>
      </c>
      <c r="E14530" s="55" t="s">
        <v>48235</v>
      </c>
      <c r="F14530" s="55" t="s">
        <v>4651</v>
      </c>
      <c r="G14530" s="55" t="s">
        <v>48236</v>
      </c>
      <c r="H14530" s="55">
        <v>0</v>
      </c>
    </row>
    <row r="14531" spans="1:8" ht="12.5" customHeight="1">
      <c r="A14531" s="55">
        <v>28947</v>
      </c>
      <c r="B14531" s="55">
        <v>9</v>
      </c>
      <c r="C14531" s="55" t="s">
        <v>48237</v>
      </c>
      <c r="D14531" s="55" t="s">
        <v>4649</v>
      </c>
      <c r="E14531" s="55" t="s">
        <v>48238</v>
      </c>
      <c r="F14531" s="55" t="s">
        <v>4651</v>
      </c>
      <c r="G14531" s="55" t="s">
        <v>48239</v>
      </c>
      <c r="H14531" s="55">
        <v>0</v>
      </c>
    </row>
    <row r="14532" spans="1:8" ht="12.5" customHeight="1">
      <c r="A14532" s="55">
        <v>29061</v>
      </c>
      <c r="B14532" s="55">
        <v>9</v>
      </c>
      <c r="C14532" s="55" t="s">
        <v>48240</v>
      </c>
      <c r="D14532" s="55" t="s">
        <v>4649</v>
      </c>
      <c r="E14532" s="55" t="s">
        <v>48241</v>
      </c>
      <c r="F14532" s="55" t="s">
        <v>4651</v>
      </c>
      <c r="G14532" s="55" t="s">
        <v>48242</v>
      </c>
      <c r="H14532" s="55">
        <v>0</v>
      </c>
    </row>
    <row r="14533" spans="1:8" ht="12.5" customHeight="1">
      <c r="A14533" s="55">
        <v>29315</v>
      </c>
      <c r="B14533" s="55">
        <v>9</v>
      </c>
      <c r="C14533" s="55" t="s">
        <v>48243</v>
      </c>
      <c r="D14533" s="55" t="s">
        <v>4649</v>
      </c>
      <c r="E14533" s="55" t="s">
        <v>48244</v>
      </c>
      <c r="F14533" s="55" t="s">
        <v>4651</v>
      </c>
      <c r="G14533" s="55" t="s">
        <v>48245</v>
      </c>
      <c r="H14533" s="55">
        <v>0</v>
      </c>
    </row>
    <row r="14534" spans="1:8" ht="12.5" customHeight="1">
      <c r="A14534" s="55">
        <v>11027</v>
      </c>
      <c r="B14534" s="55">
        <v>9</v>
      </c>
      <c r="C14534" s="55" t="s">
        <v>48246</v>
      </c>
      <c r="D14534" s="55" t="s">
        <v>4649</v>
      </c>
      <c r="E14534" s="55" t="s">
        <v>48247</v>
      </c>
      <c r="F14534" s="55" t="s">
        <v>4651</v>
      </c>
      <c r="G14534" s="55" t="s">
        <v>48248</v>
      </c>
      <c r="H14534" s="55">
        <v>0</v>
      </c>
    </row>
    <row r="14535" spans="1:8" ht="12.5" customHeight="1">
      <c r="A14535" s="55">
        <v>11057</v>
      </c>
      <c r="B14535" s="55">
        <v>9</v>
      </c>
      <c r="C14535" s="55" t="s">
        <v>48249</v>
      </c>
      <c r="D14535" s="55" t="s">
        <v>4649</v>
      </c>
      <c r="E14535" s="55" t="s">
        <v>48250</v>
      </c>
      <c r="F14535" s="55" t="s">
        <v>4651</v>
      </c>
      <c r="G14535" s="55" t="s">
        <v>48251</v>
      </c>
      <c r="H14535" s="55">
        <v>0</v>
      </c>
    </row>
    <row r="14536" spans="1:8" ht="12.5" customHeight="1">
      <c r="A14536" s="55">
        <v>11107</v>
      </c>
      <c r="B14536" s="55">
        <v>9</v>
      </c>
      <c r="C14536" s="55" t="s">
        <v>48252</v>
      </c>
      <c r="D14536" s="55" t="s">
        <v>4649</v>
      </c>
      <c r="E14536" s="55" t="s">
        <v>48253</v>
      </c>
      <c r="F14536" s="55" t="s">
        <v>4651</v>
      </c>
      <c r="G14536" s="55" t="s">
        <v>48254</v>
      </c>
      <c r="H14536" s="55">
        <v>0</v>
      </c>
    </row>
    <row r="14537" spans="1:8" ht="12.5" customHeight="1">
      <c r="A14537" s="55">
        <v>11148</v>
      </c>
      <c r="B14537" s="55">
        <v>9</v>
      </c>
      <c r="C14537" s="55" t="s">
        <v>48255</v>
      </c>
      <c r="D14537" s="55" t="s">
        <v>4649</v>
      </c>
      <c r="E14537" s="55" t="s">
        <v>48256</v>
      </c>
      <c r="F14537" s="55" t="s">
        <v>4651</v>
      </c>
      <c r="G14537" s="55" t="s">
        <v>48257</v>
      </c>
      <c r="H14537" s="55">
        <v>0</v>
      </c>
    </row>
    <row r="14538" spans="1:8" ht="12.5" customHeight="1">
      <c r="A14538" s="55">
        <v>11910</v>
      </c>
      <c r="B14538" s="55">
        <v>9</v>
      </c>
      <c r="C14538" s="55" t="s">
        <v>48258</v>
      </c>
      <c r="D14538" s="55" t="s">
        <v>4649</v>
      </c>
      <c r="E14538" s="55" t="s">
        <v>48259</v>
      </c>
      <c r="F14538" s="55" t="s">
        <v>4651</v>
      </c>
      <c r="G14538" s="55" t="s">
        <v>48260</v>
      </c>
      <c r="H14538" s="55">
        <v>0</v>
      </c>
    </row>
    <row r="14539" spans="1:8" ht="12.5" customHeight="1">
      <c r="A14539" s="55">
        <v>11915</v>
      </c>
      <c r="B14539" s="55">
        <v>9</v>
      </c>
      <c r="C14539" s="55" t="s">
        <v>48261</v>
      </c>
      <c r="D14539" s="55" t="s">
        <v>4649</v>
      </c>
      <c r="E14539" s="55" t="s">
        <v>48262</v>
      </c>
      <c r="F14539" s="55" t="s">
        <v>4651</v>
      </c>
      <c r="G14539" s="55" t="s">
        <v>48263</v>
      </c>
      <c r="H14539" s="55">
        <v>0</v>
      </c>
    </row>
    <row r="14540" spans="1:8" ht="12.5" customHeight="1">
      <c r="A14540" s="55">
        <v>12682</v>
      </c>
      <c r="B14540" s="55">
        <v>9</v>
      </c>
      <c r="C14540" s="55" t="s">
        <v>48264</v>
      </c>
      <c r="D14540" s="55" t="s">
        <v>4649</v>
      </c>
      <c r="E14540" s="55" t="s">
        <v>48265</v>
      </c>
      <c r="F14540" s="55" t="s">
        <v>4651</v>
      </c>
      <c r="G14540" s="55" t="s">
        <v>48266</v>
      </c>
      <c r="H14540" s="55">
        <v>0</v>
      </c>
    </row>
    <row r="14541" spans="1:8" ht="12.5" customHeight="1">
      <c r="A14541" s="55">
        <v>12684</v>
      </c>
      <c r="B14541" s="55">
        <v>9</v>
      </c>
      <c r="C14541" s="55" t="s">
        <v>48267</v>
      </c>
      <c r="D14541" s="55" t="s">
        <v>4649</v>
      </c>
      <c r="E14541" s="55" t="s">
        <v>48268</v>
      </c>
      <c r="F14541" s="55" t="s">
        <v>4651</v>
      </c>
      <c r="G14541" s="55" t="s">
        <v>48269</v>
      </c>
      <c r="H14541" s="55">
        <v>0</v>
      </c>
    </row>
    <row r="14542" spans="1:8" ht="12.5" customHeight="1">
      <c r="A14542" s="55">
        <v>12988</v>
      </c>
      <c r="B14542" s="55">
        <v>9</v>
      </c>
      <c r="C14542" s="55" t="s">
        <v>48270</v>
      </c>
      <c r="D14542" s="55" t="s">
        <v>4649</v>
      </c>
      <c r="E14542" s="55" t="s">
        <v>48271</v>
      </c>
      <c r="F14542" s="55" t="s">
        <v>4651</v>
      </c>
      <c r="G14542" s="55" t="s">
        <v>48272</v>
      </c>
      <c r="H14542" s="55">
        <v>0</v>
      </c>
    </row>
    <row r="14543" spans="1:8" ht="12.5" customHeight="1">
      <c r="A14543" s="55">
        <v>13614</v>
      </c>
      <c r="B14543" s="55">
        <v>9</v>
      </c>
      <c r="C14543" s="55" t="s">
        <v>48273</v>
      </c>
      <c r="D14543" s="55" t="s">
        <v>4649</v>
      </c>
      <c r="E14543" s="55" t="s">
        <v>48274</v>
      </c>
      <c r="F14543" s="55" t="s">
        <v>4651</v>
      </c>
      <c r="G14543" s="55" t="s">
        <v>48275</v>
      </c>
      <c r="H14543" s="55">
        <v>0</v>
      </c>
    </row>
    <row r="14544" spans="1:8" ht="12.5" customHeight="1">
      <c r="A14544" s="55">
        <v>13638</v>
      </c>
      <c r="B14544" s="55">
        <v>9</v>
      </c>
      <c r="C14544" s="55" t="s">
        <v>48276</v>
      </c>
      <c r="D14544" s="55" t="s">
        <v>4649</v>
      </c>
      <c r="E14544" s="55" t="s">
        <v>48277</v>
      </c>
      <c r="F14544" s="55" t="s">
        <v>4651</v>
      </c>
      <c r="G14544" s="55" t="s">
        <v>48278</v>
      </c>
      <c r="H14544" s="55">
        <v>0</v>
      </c>
    </row>
    <row r="14545" spans="1:8" ht="12.5" customHeight="1">
      <c r="A14545" s="55">
        <v>13994</v>
      </c>
      <c r="B14545" s="55">
        <v>9</v>
      </c>
      <c r="C14545" s="55" t="s">
        <v>48279</v>
      </c>
      <c r="D14545" s="55" t="s">
        <v>4649</v>
      </c>
      <c r="E14545" s="55" t="s">
        <v>48280</v>
      </c>
      <c r="F14545" s="55" t="s">
        <v>4651</v>
      </c>
      <c r="G14545" s="55" t="s">
        <v>48281</v>
      </c>
      <c r="H14545" s="55">
        <v>0</v>
      </c>
    </row>
    <row r="14546" spans="1:8" ht="12.5" customHeight="1">
      <c r="A14546" s="55">
        <v>14018</v>
      </c>
      <c r="B14546" s="55">
        <v>9</v>
      </c>
      <c r="C14546" s="55" t="s">
        <v>48282</v>
      </c>
      <c r="D14546" s="55" t="s">
        <v>4649</v>
      </c>
      <c r="E14546" s="55" t="s">
        <v>48283</v>
      </c>
      <c r="F14546" s="55" t="s">
        <v>4651</v>
      </c>
      <c r="G14546" s="55" t="s">
        <v>48284</v>
      </c>
      <c r="H14546" s="55">
        <v>0</v>
      </c>
    </row>
    <row r="14547" spans="1:8" ht="12.5" customHeight="1">
      <c r="A14547" s="55">
        <v>14321</v>
      </c>
      <c r="B14547" s="55">
        <v>9</v>
      </c>
      <c r="C14547" s="55" t="s">
        <v>48285</v>
      </c>
      <c r="D14547" s="55" t="s">
        <v>4649</v>
      </c>
      <c r="E14547" s="55" t="s">
        <v>48286</v>
      </c>
      <c r="F14547" s="55" t="s">
        <v>4651</v>
      </c>
      <c r="G14547" s="55" t="s">
        <v>48287</v>
      </c>
      <c r="H14547" s="55">
        <v>0</v>
      </c>
    </row>
    <row r="14548" spans="1:8" ht="12.5" customHeight="1">
      <c r="A14548" s="55">
        <v>15020</v>
      </c>
      <c r="B14548" s="55">
        <v>9</v>
      </c>
      <c r="C14548" s="55" t="s">
        <v>48288</v>
      </c>
      <c r="D14548" s="55" t="s">
        <v>4649</v>
      </c>
      <c r="E14548" s="55" t="s">
        <v>48289</v>
      </c>
      <c r="F14548" s="55" t="s">
        <v>4651</v>
      </c>
      <c r="G14548" s="55" t="s">
        <v>48290</v>
      </c>
      <c r="H14548" s="55">
        <v>0</v>
      </c>
    </row>
    <row r="14549" spans="1:8" ht="12.5" customHeight="1">
      <c r="A14549" s="55">
        <v>15132</v>
      </c>
      <c r="B14549" s="55">
        <v>9</v>
      </c>
      <c r="C14549" s="55" t="s">
        <v>48291</v>
      </c>
      <c r="D14549" s="55" t="s">
        <v>4649</v>
      </c>
      <c r="E14549" s="55" t="s">
        <v>48292</v>
      </c>
      <c r="F14549" s="55" t="s">
        <v>4651</v>
      </c>
      <c r="G14549" s="55" t="s">
        <v>48293</v>
      </c>
      <c r="H14549" s="55">
        <v>0</v>
      </c>
    </row>
    <row r="14550" spans="1:8" ht="12.5" customHeight="1">
      <c r="A14550" s="55">
        <v>15226</v>
      </c>
      <c r="B14550" s="55">
        <v>9</v>
      </c>
      <c r="C14550" s="55" t="s">
        <v>48294</v>
      </c>
      <c r="D14550" s="55" t="s">
        <v>4649</v>
      </c>
      <c r="E14550" s="55" t="s">
        <v>48295</v>
      </c>
      <c r="F14550" s="55" t="s">
        <v>4651</v>
      </c>
      <c r="G14550" s="55" t="s">
        <v>48296</v>
      </c>
      <c r="H14550" s="55">
        <v>0</v>
      </c>
    </row>
    <row r="14551" spans="1:8" ht="12.5" customHeight="1">
      <c r="A14551" s="55">
        <v>15238</v>
      </c>
      <c r="B14551" s="55">
        <v>9</v>
      </c>
      <c r="C14551" s="55" t="s">
        <v>48297</v>
      </c>
      <c r="D14551" s="55" t="s">
        <v>4649</v>
      </c>
      <c r="E14551" s="55" t="s">
        <v>48298</v>
      </c>
      <c r="F14551" s="55" t="s">
        <v>4651</v>
      </c>
      <c r="G14551" s="55" t="s">
        <v>48299</v>
      </c>
      <c r="H14551" s="55">
        <v>0</v>
      </c>
    </row>
    <row r="14552" spans="1:8" ht="12.5" customHeight="1">
      <c r="A14552" s="55">
        <v>15832</v>
      </c>
      <c r="B14552" s="55">
        <v>9</v>
      </c>
      <c r="C14552" s="55" t="s">
        <v>48300</v>
      </c>
      <c r="D14552" s="55" t="s">
        <v>4649</v>
      </c>
      <c r="E14552" s="55" t="s">
        <v>48301</v>
      </c>
      <c r="F14552" s="55" t="s">
        <v>4651</v>
      </c>
      <c r="G14552" s="55" t="s">
        <v>48302</v>
      </c>
      <c r="H14552" s="55">
        <v>0</v>
      </c>
    </row>
    <row r="14553" spans="1:8" ht="12.5" customHeight="1">
      <c r="A14553" s="55">
        <v>16622</v>
      </c>
      <c r="B14553" s="55">
        <v>9</v>
      </c>
      <c r="C14553" s="55" t="s">
        <v>48303</v>
      </c>
      <c r="D14553" s="55" t="s">
        <v>4649</v>
      </c>
      <c r="E14553" s="55" t="s">
        <v>48304</v>
      </c>
      <c r="F14553" s="55" t="s">
        <v>4651</v>
      </c>
      <c r="G14553" s="55" t="s">
        <v>48305</v>
      </c>
      <c r="H14553" s="55">
        <v>0</v>
      </c>
    </row>
    <row r="14554" spans="1:8" ht="12.5" customHeight="1">
      <c r="A14554" s="55">
        <v>17068</v>
      </c>
      <c r="B14554" s="55">
        <v>9</v>
      </c>
      <c r="C14554" s="55" t="s">
        <v>48306</v>
      </c>
      <c r="D14554" s="55" t="s">
        <v>4649</v>
      </c>
      <c r="E14554" s="55" t="s">
        <v>48307</v>
      </c>
      <c r="F14554" s="55" t="s">
        <v>4651</v>
      </c>
      <c r="G14554" s="55" t="s">
        <v>48308</v>
      </c>
      <c r="H14554" s="55">
        <v>0</v>
      </c>
    </row>
    <row r="14555" spans="1:8" ht="12.5" customHeight="1">
      <c r="A14555" s="55">
        <v>17350</v>
      </c>
      <c r="B14555" s="55">
        <v>9</v>
      </c>
      <c r="C14555" s="55" t="s">
        <v>48309</v>
      </c>
      <c r="D14555" s="55" t="s">
        <v>4649</v>
      </c>
      <c r="E14555" s="55" t="s">
        <v>48310</v>
      </c>
      <c r="F14555" s="55" t="s">
        <v>4651</v>
      </c>
      <c r="G14555" s="55" t="s">
        <v>48311</v>
      </c>
      <c r="H14555" s="55">
        <v>0</v>
      </c>
    </row>
    <row r="14556" spans="1:8" ht="12.5" customHeight="1">
      <c r="A14556" s="55">
        <v>17502</v>
      </c>
      <c r="B14556" s="55">
        <v>9</v>
      </c>
      <c r="C14556" s="55" t="s">
        <v>48312</v>
      </c>
      <c r="D14556" s="55" t="s">
        <v>4649</v>
      </c>
      <c r="E14556" s="55" t="s">
        <v>48313</v>
      </c>
      <c r="F14556" s="55" t="s">
        <v>4651</v>
      </c>
      <c r="G14556" s="55" t="s">
        <v>48314</v>
      </c>
      <c r="H14556" s="55">
        <v>0</v>
      </c>
    </row>
    <row r="14557" spans="1:8" ht="12.5" customHeight="1">
      <c r="A14557" s="55">
        <v>17513</v>
      </c>
      <c r="B14557" s="55">
        <v>9</v>
      </c>
      <c r="C14557" s="55" t="s">
        <v>48315</v>
      </c>
      <c r="D14557" s="55" t="s">
        <v>4649</v>
      </c>
      <c r="E14557" s="55" t="s">
        <v>48316</v>
      </c>
      <c r="F14557" s="55" t="s">
        <v>4651</v>
      </c>
      <c r="G14557" s="55" t="s">
        <v>48317</v>
      </c>
      <c r="H14557" s="55">
        <v>0</v>
      </c>
    </row>
    <row r="14558" spans="1:8" ht="12.5" customHeight="1">
      <c r="A14558" s="55">
        <v>17732</v>
      </c>
      <c r="B14558" s="55">
        <v>9</v>
      </c>
      <c r="C14558" s="55" t="s">
        <v>48318</v>
      </c>
      <c r="D14558" s="55" t="s">
        <v>4649</v>
      </c>
      <c r="E14558" s="55" t="s">
        <v>48319</v>
      </c>
      <c r="F14558" s="55" t="s">
        <v>4651</v>
      </c>
      <c r="G14558" s="55" t="s">
        <v>48320</v>
      </c>
      <c r="H14558" s="55">
        <v>0</v>
      </c>
    </row>
    <row r="14559" spans="1:8" ht="12.5" customHeight="1">
      <c r="A14559" s="55">
        <v>18192</v>
      </c>
      <c r="B14559" s="55">
        <v>9</v>
      </c>
      <c r="C14559" s="55" t="s">
        <v>48321</v>
      </c>
      <c r="D14559" s="55" t="s">
        <v>4649</v>
      </c>
      <c r="E14559" s="55" t="s">
        <v>48322</v>
      </c>
      <c r="F14559" s="55" t="s">
        <v>4651</v>
      </c>
      <c r="G14559" s="55" t="s">
        <v>48323</v>
      </c>
      <c r="H14559" s="55">
        <v>0</v>
      </c>
    </row>
    <row r="14560" spans="1:8" ht="12.5" customHeight="1">
      <c r="A14560" s="55">
        <v>18204</v>
      </c>
      <c r="B14560" s="55">
        <v>9</v>
      </c>
      <c r="C14560" s="55" t="s">
        <v>48324</v>
      </c>
      <c r="D14560" s="55" t="s">
        <v>4649</v>
      </c>
      <c r="E14560" s="55" t="s">
        <v>48325</v>
      </c>
      <c r="F14560" s="55" t="s">
        <v>4651</v>
      </c>
      <c r="G14560" s="55" t="s">
        <v>48326</v>
      </c>
      <c r="H14560" s="55">
        <v>0</v>
      </c>
    </row>
    <row r="14561" spans="1:8" ht="12.5" customHeight="1">
      <c r="A14561" s="55">
        <v>18210</v>
      </c>
      <c r="B14561" s="55">
        <v>9</v>
      </c>
      <c r="C14561" s="55" t="s">
        <v>48327</v>
      </c>
      <c r="D14561" s="55" t="s">
        <v>4649</v>
      </c>
      <c r="E14561" s="55" t="s">
        <v>48328</v>
      </c>
      <c r="F14561" s="55" t="s">
        <v>4651</v>
      </c>
      <c r="G14561" s="55" t="s">
        <v>48329</v>
      </c>
      <c r="H14561" s="55">
        <v>0</v>
      </c>
    </row>
    <row r="14562" spans="1:8" ht="12.5" customHeight="1">
      <c r="A14562" s="55">
        <v>18248</v>
      </c>
      <c r="B14562" s="55">
        <v>9</v>
      </c>
      <c r="C14562" s="55" t="s">
        <v>48330</v>
      </c>
      <c r="D14562" s="55" t="s">
        <v>4649</v>
      </c>
      <c r="E14562" s="55" t="s">
        <v>48331</v>
      </c>
      <c r="F14562" s="55" t="s">
        <v>4651</v>
      </c>
      <c r="G14562" s="55" t="s">
        <v>48332</v>
      </c>
      <c r="H14562" s="55">
        <v>0</v>
      </c>
    </row>
    <row r="14563" spans="1:8" ht="12.5" customHeight="1">
      <c r="A14563" s="55">
        <v>18297</v>
      </c>
      <c r="B14563" s="55">
        <v>9</v>
      </c>
      <c r="C14563" s="55" t="s">
        <v>48333</v>
      </c>
      <c r="D14563" s="55" t="s">
        <v>4649</v>
      </c>
      <c r="E14563" s="55" t="s">
        <v>48334</v>
      </c>
      <c r="F14563" s="55" t="s">
        <v>4651</v>
      </c>
      <c r="G14563" s="55" t="s">
        <v>48335</v>
      </c>
      <c r="H14563" s="55">
        <v>0</v>
      </c>
    </row>
    <row r="14564" spans="1:8" ht="12.5" customHeight="1">
      <c r="A14564" s="55">
        <v>18334</v>
      </c>
      <c r="B14564" s="55">
        <v>9</v>
      </c>
      <c r="C14564" s="55" t="s">
        <v>48336</v>
      </c>
      <c r="D14564" s="55" t="s">
        <v>4649</v>
      </c>
      <c r="E14564" s="55" t="s">
        <v>48337</v>
      </c>
      <c r="F14564" s="55" t="s">
        <v>4651</v>
      </c>
      <c r="G14564" s="55" t="s">
        <v>48338</v>
      </c>
      <c r="H14564" s="55">
        <v>0</v>
      </c>
    </row>
    <row r="14565" spans="1:8" ht="12.5" customHeight="1">
      <c r="A14565" s="55">
        <v>18707</v>
      </c>
      <c r="B14565" s="55">
        <v>9</v>
      </c>
      <c r="C14565" s="55" t="s">
        <v>48339</v>
      </c>
      <c r="D14565" s="55" t="s">
        <v>4649</v>
      </c>
      <c r="E14565" s="55" t="s">
        <v>48340</v>
      </c>
      <c r="F14565" s="55" t="s">
        <v>4651</v>
      </c>
      <c r="G14565" s="55" t="s">
        <v>48341</v>
      </c>
      <c r="H14565" s="55">
        <v>0</v>
      </c>
    </row>
    <row r="14566" spans="1:8" ht="12.5" customHeight="1">
      <c r="A14566" s="55">
        <v>18767</v>
      </c>
      <c r="B14566" s="55">
        <v>9</v>
      </c>
      <c r="C14566" s="55" t="s">
        <v>48342</v>
      </c>
      <c r="D14566" s="55" t="s">
        <v>4649</v>
      </c>
      <c r="E14566" s="55" t="s">
        <v>48343</v>
      </c>
      <c r="F14566" s="55" t="s">
        <v>4651</v>
      </c>
      <c r="G14566" s="55" t="s">
        <v>48344</v>
      </c>
      <c r="H14566" s="55">
        <v>0</v>
      </c>
    </row>
    <row r="14567" spans="1:8" ht="12.5" customHeight="1">
      <c r="A14567" s="55">
        <v>19556</v>
      </c>
      <c r="B14567" s="55">
        <v>9</v>
      </c>
      <c r="C14567" s="55" t="s">
        <v>48345</v>
      </c>
      <c r="D14567" s="55" t="s">
        <v>4649</v>
      </c>
      <c r="E14567" s="55" t="s">
        <v>48346</v>
      </c>
      <c r="F14567" s="55" t="s">
        <v>4651</v>
      </c>
      <c r="G14567" s="55" t="s">
        <v>48347</v>
      </c>
      <c r="H14567" s="55">
        <v>0</v>
      </c>
    </row>
    <row r="14568" spans="1:8" ht="12.5" customHeight="1">
      <c r="A14568" s="55">
        <v>19573</v>
      </c>
      <c r="B14568" s="55">
        <v>9</v>
      </c>
      <c r="C14568" s="55" t="s">
        <v>48348</v>
      </c>
      <c r="D14568" s="55" t="s">
        <v>4649</v>
      </c>
      <c r="E14568" s="55" t="s">
        <v>48349</v>
      </c>
      <c r="F14568" s="55" t="s">
        <v>4651</v>
      </c>
      <c r="G14568" s="55" t="s">
        <v>48350</v>
      </c>
      <c r="H14568" s="55">
        <v>0</v>
      </c>
    </row>
    <row r="14569" spans="1:8" ht="12.5" customHeight="1">
      <c r="A14569" s="55">
        <v>19587</v>
      </c>
      <c r="B14569" s="55">
        <v>9</v>
      </c>
      <c r="C14569" s="55" t="s">
        <v>48351</v>
      </c>
      <c r="D14569" s="55" t="s">
        <v>4649</v>
      </c>
      <c r="E14569" s="55" t="s">
        <v>48352</v>
      </c>
      <c r="F14569" s="55" t="s">
        <v>4651</v>
      </c>
      <c r="G14569" s="55" t="s">
        <v>48353</v>
      </c>
      <c r="H14569" s="55">
        <v>0</v>
      </c>
    </row>
    <row r="14570" spans="1:8" ht="12.5" customHeight="1">
      <c r="A14570" s="55">
        <v>19797</v>
      </c>
      <c r="B14570" s="55">
        <v>9</v>
      </c>
      <c r="C14570" s="55" t="s">
        <v>48354</v>
      </c>
      <c r="D14570" s="55" t="s">
        <v>4649</v>
      </c>
      <c r="E14570" s="55" t="s">
        <v>48355</v>
      </c>
      <c r="F14570" s="55" t="s">
        <v>4651</v>
      </c>
      <c r="G14570" s="55" t="s">
        <v>48356</v>
      </c>
      <c r="H14570" s="55">
        <v>0</v>
      </c>
    </row>
    <row r="14571" spans="1:8" ht="12.5" customHeight="1">
      <c r="A14571" s="55">
        <v>19979</v>
      </c>
      <c r="B14571" s="55">
        <v>9</v>
      </c>
      <c r="C14571" s="55" t="s">
        <v>48357</v>
      </c>
      <c r="D14571" s="55" t="s">
        <v>4649</v>
      </c>
      <c r="E14571" s="55" t="s">
        <v>48358</v>
      </c>
      <c r="F14571" s="55" t="s">
        <v>4651</v>
      </c>
      <c r="G14571" s="55" t="s">
        <v>48359</v>
      </c>
      <c r="H14571" s="55">
        <v>0</v>
      </c>
    </row>
    <row r="14572" spans="1:8" ht="12.5" customHeight="1">
      <c r="A14572" s="55">
        <v>20813</v>
      </c>
      <c r="B14572" s="55">
        <v>9</v>
      </c>
      <c r="C14572" s="55" t="s">
        <v>48360</v>
      </c>
      <c r="D14572" s="55" t="s">
        <v>4649</v>
      </c>
      <c r="E14572" s="55" t="s">
        <v>48361</v>
      </c>
      <c r="F14572" s="55" t="s">
        <v>4651</v>
      </c>
      <c r="G14572" s="55" t="s">
        <v>48362</v>
      </c>
      <c r="H14572" s="55">
        <v>0</v>
      </c>
    </row>
    <row r="14573" spans="1:8" ht="12.5" customHeight="1">
      <c r="A14573" s="55">
        <v>21255</v>
      </c>
      <c r="B14573" s="55">
        <v>9</v>
      </c>
      <c r="C14573" s="55" t="s">
        <v>48363</v>
      </c>
      <c r="D14573" s="55" t="s">
        <v>4649</v>
      </c>
      <c r="E14573" s="55" t="s">
        <v>48364</v>
      </c>
      <c r="F14573" s="55" t="s">
        <v>4651</v>
      </c>
      <c r="G14573" s="55" t="s">
        <v>48365</v>
      </c>
      <c r="H14573" s="55">
        <v>0</v>
      </c>
    </row>
    <row r="14574" spans="1:8" ht="12.5" customHeight="1">
      <c r="A14574" s="55">
        <v>21380</v>
      </c>
      <c r="B14574" s="55">
        <v>9</v>
      </c>
      <c r="C14574" s="55" t="s">
        <v>48366</v>
      </c>
      <c r="D14574" s="55" t="s">
        <v>4649</v>
      </c>
      <c r="E14574" s="55" t="s">
        <v>48367</v>
      </c>
      <c r="F14574" s="55" t="s">
        <v>4651</v>
      </c>
      <c r="G14574" s="55" t="s">
        <v>48368</v>
      </c>
      <c r="H14574" s="55">
        <v>0</v>
      </c>
    </row>
    <row r="14575" spans="1:8" ht="12.5" customHeight="1">
      <c r="A14575" s="55">
        <v>21558</v>
      </c>
      <c r="B14575" s="55">
        <v>9</v>
      </c>
      <c r="C14575" s="55" t="s">
        <v>48369</v>
      </c>
      <c r="D14575" s="55" t="s">
        <v>4649</v>
      </c>
      <c r="E14575" s="55" t="s">
        <v>48370</v>
      </c>
      <c r="F14575" s="55" t="s">
        <v>4651</v>
      </c>
      <c r="G14575" s="55" t="s">
        <v>48371</v>
      </c>
      <c r="H14575" s="55">
        <v>0</v>
      </c>
    </row>
    <row r="14576" spans="1:8" ht="12.5" customHeight="1">
      <c r="A14576" s="55">
        <v>21877</v>
      </c>
      <c r="B14576" s="55">
        <v>9</v>
      </c>
      <c r="C14576" s="55" t="s">
        <v>48372</v>
      </c>
      <c r="D14576" s="55" t="s">
        <v>4649</v>
      </c>
      <c r="E14576" s="55" t="s">
        <v>48373</v>
      </c>
      <c r="F14576" s="55" t="s">
        <v>4651</v>
      </c>
      <c r="G14576" s="55" t="s">
        <v>48374</v>
      </c>
      <c r="H14576" s="55">
        <v>0</v>
      </c>
    </row>
    <row r="14577" spans="1:8" ht="12.5" customHeight="1">
      <c r="A14577" s="55">
        <v>21884</v>
      </c>
      <c r="B14577" s="55">
        <v>9</v>
      </c>
      <c r="C14577" s="55" t="s">
        <v>48375</v>
      </c>
      <c r="D14577" s="55" t="s">
        <v>4649</v>
      </c>
      <c r="E14577" s="55" t="s">
        <v>48376</v>
      </c>
      <c r="F14577" s="55" t="s">
        <v>4651</v>
      </c>
      <c r="G14577" s="55" t="s">
        <v>48377</v>
      </c>
      <c r="H14577" s="55">
        <v>0</v>
      </c>
    </row>
    <row r="14578" spans="1:8" ht="12.5" customHeight="1">
      <c r="A14578" s="55">
        <v>21967</v>
      </c>
      <c r="B14578" s="55">
        <v>9</v>
      </c>
      <c r="C14578" s="55" t="s">
        <v>48378</v>
      </c>
      <c r="D14578" s="55" t="s">
        <v>4649</v>
      </c>
      <c r="E14578" s="55" t="s">
        <v>48379</v>
      </c>
      <c r="F14578" s="55" t="s">
        <v>4651</v>
      </c>
      <c r="G14578" s="55" t="s">
        <v>48380</v>
      </c>
      <c r="H14578" s="55">
        <v>0</v>
      </c>
    </row>
    <row r="14579" spans="1:8" ht="12.5" customHeight="1">
      <c r="A14579" s="55">
        <v>22168</v>
      </c>
      <c r="B14579" s="55">
        <v>9</v>
      </c>
      <c r="C14579" s="55" t="s">
        <v>48381</v>
      </c>
      <c r="D14579" s="55" t="s">
        <v>4649</v>
      </c>
      <c r="E14579" s="55" t="s">
        <v>48382</v>
      </c>
      <c r="F14579" s="55" t="s">
        <v>4651</v>
      </c>
      <c r="G14579" s="55" t="s">
        <v>48383</v>
      </c>
      <c r="H14579" s="55">
        <v>0</v>
      </c>
    </row>
    <row r="14580" spans="1:8" ht="12.5" customHeight="1">
      <c r="A14580" s="55">
        <v>22178</v>
      </c>
      <c r="B14580" s="55">
        <v>9</v>
      </c>
      <c r="C14580" s="55" t="s">
        <v>48384</v>
      </c>
      <c r="D14580" s="55" t="s">
        <v>4649</v>
      </c>
      <c r="E14580" s="55" t="s">
        <v>48385</v>
      </c>
      <c r="F14580" s="55" t="s">
        <v>4651</v>
      </c>
      <c r="G14580" s="55" t="s">
        <v>48386</v>
      </c>
      <c r="H14580" s="55">
        <v>0</v>
      </c>
    </row>
    <row r="14581" spans="1:8" ht="12.5" customHeight="1">
      <c r="A14581" s="55">
        <v>22573</v>
      </c>
      <c r="B14581" s="55">
        <v>9</v>
      </c>
      <c r="C14581" s="55" t="s">
        <v>48387</v>
      </c>
      <c r="D14581" s="55" t="s">
        <v>4649</v>
      </c>
      <c r="E14581" s="55" t="s">
        <v>48388</v>
      </c>
      <c r="F14581" s="55" t="s">
        <v>4651</v>
      </c>
      <c r="G14581" s="55" t="s">
        <v>48389</v>
      </c>
      <c r="H14581" s="55">
        <v>0</v>
      </c>
    </row>
    <row r="14582" spans="1:8" ht="12.5" customHeight="1">
      <c r="A14582" s="55">
        <v>22922</v>
      </c>
      <c r="B14582" s="55">
        <v>9</v>
      </c>
      <c r="C14582" s="55" t="s">
        <v>48390</v>
      </c>
      <c r="D14582" s="55" t="s">
        <v>4649</v>
      </c>
      <c r="E14582" s="55" t="s">
        <v>48391</v>
      </c>
      <c r="F14582" s="55" t="s">
        <v>4651</v>
      </c>
      <c r="G14582" s="55" t="s">
        <v>48392</v>
      </c>
      <c r="H14582" s="55">
        <v>0</v>
      </c>
    </row>
    <row r="14583" spans="1:8" ht="12.5" customHeight="1">
      <c r="A14583" s="55">
        <v>23309</v>
      </c>
      <c r="B14583" s="55">
        <v>9</v>
      </c>
      <c r="C14583" s="55" t="s">
        <v>48393</v>
      </c>
      <c r="D14583" s="55" t="s">
        <v>4649</v>
      </c>
      <c r="E14583" s="55" t="s">
        <v>48394</v>
      </c>
      <c r="F14583" s="55" t="s">
        <v>4651</v>
      </c>
      <c r="G14583" s="55" t="s">
        <v>48395</v>
      </c>
      <c r="H14583" s="55">
        <v>0</v>
      </c>
    </row>
    <row r="14584" spans="1:8" ht="12.5" customHeight="1">
      <c r="A14584" s="55">
        <v>23316</v>
      </c>
      <c r="B14584" s="55">
        <v>9</v>
      </c>
      <c r="C14584" s="55" t="s">
        <v>48396</v>
      </c>
      <c r="D14584" s="55" t="s">
        <v>4649</v>
      </c>
      <c r="E14584" s="55" t="s">
        <v>48397</v>
      </c>
      <c r="F14584" s="55" t="s">
        <v>4651</v>
      </c>
      <c r="G14584" s="55" t="s">
        <v>48398</v>
      </c>
      <c r="H14584" s="55">
        <v>0</v>
      </c>
    </row>
    <row r="14585" spans="1:8" ht="12.5" customHeight="1">
      <c r="A14585" s="55">
        <v>23415</v>
      </c>
      <c r="B14585" s="55">
        <v>9</v>
      </c>
      <c r="C14585" s="55" t="s">
        <v>48399</v>
      </c>
      <c r="D14585" s="55" t="s">
        <v>4649</v>
      </c>
      <c r="E14585" s="55" t="s">
        <v>48400</v>
      </c>
      <c r="F14585" s="55" t="s">
        <v>4651</v>
      </c>
      <c r="G14585" s="55" t="s">
        <v>48401</v>
      </c>
      <c r="H14585" s="55">
        <v>0</v>
      </c>
    </row>
    <row r="14586" spans="1:8" ht="12.5" customHeight="1">
      <c r="A14586" s="55">
        <v>23431</v>
      </c>
      <c r="B14586" s="55">
        <v>9</v>
      </c>
      <c r="C14586" s="55" t="s">
        <v>48402</v>
      </c>
      <c r="D14586" s="55" t="s">
        <v>4649</v>
      </c>
      <c r="E14586" s="55" t="s">
        <v>48403</v>
      </c>
      <c r="F14586" s="55" t="s">
        <v>4651</v>
      </c>
      <c r="G14586" s="55" t="s">
        <v>48404</v>
      </c>
      <c r="H14586" s="55">
        <v>0</v>
      </c>
    </row>
    <row r="14587" spans="1:8" ht="12.5" customHeight="1">
      <c r="A14587" s="55">
        <v>23659</v>
      </c>
      <c r="B14587" s="55">
        <v>9</v>
      </c>
      <c r="C14587" s="55" t="s">
        <v>48405</v>
      </c>
      <c r="D14587" s="55" t="s">
        <v>4649</v>
      </c>
      <c r="E14587" s="55" t="s">
        <v>48406</v>
      </c>
      <c r="F14587" s="55" t="s">
        <v>4651</v>
      </c>
      <c r="G14587" s="55" t="s">
        <v>48407</v>
      </c>
      <c r="H14587" s="55">
        <v>0</v>
      </c>
    </row>
    <row r="14588" spans="1:8" ht="12.5" customHeight="1">
      <c r="A14588" s="55">
        <v>24466</v>
      </c>
      <c r="B14588" s="55">
        <v>9</v>
      </c>
      <c r="C14588" s="55" t="s">
        <v>48408</v>
      </c>
      <c r="D14588" s="55" t="s">
        <v>4649</v>
      </c>
      <c r="E14588" s="55" t="s">
        <v>48409</v>
      </c>
      <c r="F14588" s="55" t="s">
        <v>4651</v>
      </c>
      <c r="G14588" s="55" t="s">
        <v>48410</v>
      </c>
      <c r="H14588" s="55">
        <v>0</v>
      </c>
    </row>
    <row r="14589" spans="1:8" ht="12.5" customHeight="1">
      <c r="A14589" s="55">
        <v>24594</v>
      </c>
      <c r="B14589" s="55">
        <v>9</v>
      </c>
      <c r="C14589" s="55" t="s">
        <v>48411</v>
      </c>
      <c r="D14589" s="55" t="s">
        <v>4649</v>
      </c>
      <c r="E14589" s="55" t="s">
        <v>48412</v>
      </c>
      <c r="F14589" s="55" t="s">
        <v>4651</v>
      </c>
      <c r="G14589" s="55" t="s">
        <v>48413</v>
      </c>
      <c r="H14589" s="55">
        <v>0</v>
      </c>
    </row>
    <row r="14590" spans="1:8" ht="12.5" customHeight="1">
      <c r="A14590" s="55">
        <v>24602</v>
      </c>
      <c r="B14590" s="55">
        <v>9</v>
      </c>
      <c r="C14590" s="55" t="s">
        <v>48414</v>
      </c>
      <c r="D14590" s="55" t="s">
        <v>4649</v>
      </c>
      <c r="E14590" s="55" t="s">
        <v>48415</v>
      </c>
      <c r="F14590" s="55" t="s">
        <v>4651</v>
      </c>
      <c r="G14590" s="55" t="s">
        <v>48416</v>
      </c>
      <c r="H14590" s="55">
        <v>0</v>
      </c>
    </row>
    <row r="14591" spans="1:8" ht="12.5" customHeight="1">
      <c r="A14591" s="55">
        <v>25114</v>
      </c>
      <c r="B14591" s="55">
        <v>9</v>
      </c>
      <c r="C14591" s="55" t="s">
        <v>48417</v>
      </c>
      <c r="D14591" s="55" t="s">
        <v>4649</v>
      </c>
      <c r="E14591" s="55" t="s">
        <v>48418</v>
      </c>
      <c r="F14591" s="55" t="s">
        <v>4651</v>
      </c>
      <c r="G14591" s="55" t="s">
        <v>48419</v>
      </c>
      <c r="H14591" s="55">
        <v>0</v>
      </c>
    </row>
    <row r="14592" spans="1:8" ht="12.5" customHeight="1">
      <c r="A14592" s="55">
        <v>25118</v>
      </c>
      <c r="B14592" s="55">
        <v>9</v>
      </c>
      <c r="C14592" s="55" t="s">
        <v>48420</v>
      </c>
      <c r="D14592" s="55" t="s">
        <v>4649</v>
      </c>
      <c r="E14592" s="55" t="s">
        <v>48421</v>
      </c>
      <c r="F14592" s="55" t="s">
        <v>4651</v>
      </c>
      <c r="G14592" s="55" t="s">
        <v>48422</v>
      </c>
      <c r="H14592" s="55">
        <v>0</v>
      </c>
    </row>
    <row r="14593" spans="1:8" ht="12.5" customHeight="1">
      <c r="A14593" s="55">
        <v>25922</v>
      </c>
      <c r="B14593" s="55">
        <v>9</v>
      </c>
      <c r="C14593" s="55" t="s">
        <v>48423</v>
      </c>
      <c r="D14593" s="55" t="s">
        <v>4649</v>
      </c>
      <c r="E14593" s="55" t="s">
        <v>48424</v>
      </c>
      <c r="F14593" s="55" t="s">
        <v>4651</v>
      </c>
      <c r="G14593" s="55" t="s">
        <v>48425</v>
      </c>
      <c r="H14593" s="55">
        <v>0</v>
      </c>
    </row>
    <row r="14594" spans="1:8" ht="12.5" customHeight="1">
      <c r="A14594" s="55">
        <v>25945</v>
      </c>
      <c r="B14594" s="55">
        <v>9</v>
      </c>
      <c r="C14594" s="55" t="s">
        <v>48426</v>
      </c>
      <c r="D14594" s="55" t="s">
        <v>4649</v>
      </c>
      <c r="E14594" s="55" t="s">
        <v>48427</v>
      </c>
      <c r="F14594" s="55" t="s">
        <v>4651</v>
      </c>
      <c r="G14594" s="55" t="s">
        <v>48428</v>
      </c>
      <c r="H14594" s="55">
        <v>0</v>
      </c>
    </row>
    <row r="14595" spans="1:8" ht="12.5" customHeight="1">
      <c r="A14595" s="55">
        <v>26163</v>
      </c>
      <c r="B14595" s="55">
        <v>9</v>
      </c>
      <c r="C14595" s="55" t="s">
        <v>48429</v>
      </c>
      <c r="D14595" s="55" t="s">
        <v>4649</v>
      </c>
      <c r="E14595" s="55" t="s">
        <v>48430</v>
      </c>
      <c r="F14595" s="55" t="s">
        <v>4651</v>
      </c>
      <c r="G14595" s="55" t="s">
        <v>48431</v>
      </c>
      <c r="H14595" s="55">
        <v>0</v>
      </c>
    </row>
    <row r="14596" spans="1:8" ht="12.5" customHeight="1">
      <c r="A14596" s="55">
        <v>26442</v>
      </c>
      <c r="B14596" s="55">
        <v>9</v>
      </c>
      <c r="C14596" s="55" t="s">
        <v>48432</v>
      </c>
      <c r="D14596" s="55" t="s">
        <v>4649</v>
      </c>
      <c r="E14596" s="55" t="s">
        <v>48433</v>
      </c>
      <c r="F14596" s="55" t="s">
        <v>4651</v>
      </c>
      <c r="G14596" s="55" t="s">
        <v>48434</v>
      </c>
      <c r="H14596" s="55">
        <v>0</v>
      </c>
    </row>
    <row r="14597" spans="1:8" ht="12.5" customHeight="1">
      <c r="A14597" s="55">
        <v>26443</v>
      </c>
      <c r="B14597" s="55">
        <v>9</v>
      </c>
      <c r="C14597" s="55" t="s">
        <v>48435</v>
      </c>
      <c r="D14597" s="55" t="s">
        <v>4649</v>
      </c>
      <c r="E14597" s="55" t="s">
        <v>48436</v>
      </c>
      <c r="F14597" s="55" t="s">
        <v>4651</v>
      </c>
      <c r="G14597" s="55" t="s">
        <v>48437</v>
      </c>
      <c r="H14597" s="55">
        <v>0</v>
      </c>
    </row>
    <row r="14598" spans="1:8" ht="12.5" customHeight="1">
      <c r="A14598" s="55">
        <v>26566</v>
      </c>
      <c r="B14598" s="55">
        <v>9</v>
      </c>
      <c r="C14598" s="55" t="s">
        <v>48438</v>
      </c>
      <c r="D14598" s="55" t="s">
        <v>4649</v>
      </c>
      <c r="E14598" s="55" t="s">
        <v>48439</v>
      </c>
      <c r="F14598" s="55" t="s">
        <v>4651</v>
      </c>
      <c r="G14598" s="55" t="s">
        <v>48440</v>
      </c>
      <c r="H14598" s="55">
        <v>0</v>
      </c>
    </row>
    <row r="14599" spans="1:8" ht="12.5" customHeight="1">
      <c r="A14599" s="55">
        <v>26753</v>
      </c>
      <c r="B14599" s="55">
        <v>9</v>
      </c>
      <c r="C14599" s="55" t="s">
        <v>48441</v>
      </c>
      <c r="D14599" s="55" t="s">
        <v>4649</v>
      </c>
      <c r="E14599" s="55" t="s">
        <v>48442</v>
      </c>
      <c r="F14599" s="55" t="s">
        <v>4651</v>
      </c>
      <c r="G14599" s="55" t="s">
        <v>48443</v>
      </c>
      <c r="H14599" s="55">
        <v>0</v>
      </c>
    </row>
    <row r="14600" spans="1:8" ht="12.5" customHeight="1">
      <c r="A14600" s="55">
        <v>26761</v>
      </c>
      <c r="B14600" s="55">
        <v>9</v>
      </c>
      <c r="C14600" s="55" t="s">
        <v>48444</v>
      </c>
      <c r="D14600" s="55" t="s">
        <v>4649</v>
      </c>
      <c r="E14600" s="55" t="s">
        <v>48445</v>
      </c>
      <c r="F14600" s="55" t="s">
        <v>4651</v>
      </c>
      <c r="G14600" s="55" t="s">
        <v>48446</v>
      </c>
      <c r="H14600" s="55">
        <v>0</v>
      </c>
    </row>
    <row r="14601" spans="1:8" ht="12.5" customHeight="1">
      <c r="A14601" s="55">
        <v>26769</v>
      </c>
      <c r="B14601" s="55">
        <v>9</v>
      </c>
      <c r="C14601" s="55" t="s">
        <v>48447</v>
      </c>
      <c r="D14601" s="55" t="s">
        <v>4649</v>
      </c>
      <c r="E14601" s="55" t="s">
        <v>48448</v>
      </c>
      <c r="F14601" s="55" t="s">
        <v>4651</v>
      </c>
      <c r="G14601" s="55" t="s">
        <v>48449</v>
      </c>
      <c r="H14601" s="55">
        <v>0</v>
      </c>
    </row>
    <row r="14602" spans="1:8" ht="12.5" customHeight="1">
      <c r="A14602" s="55">
        <v>26784</v>
      </c>
      <c r="B14602" s="55">
        <v>9</v>
      </c>
      <c r="C14602" s="55" t="s">
        <v>48450</v>
      </c>
      <c r="D14602" s="55" t="s">
        <v>4649</v>
      </c>
      <c r="E14602" s="55" t="s">
        <v>48451</v>
      </c>
      <c r="F14602" s="55" t="s">
        <v>4651</v>
      </c>
      <c r="G14602" s="55" t="s">
        <v>48452</v>
      </c>
      <c r="H14602" s="55">
        <v>0</v>
      </c>
    </row>
    <row r="14603" spans="1:8" ht="12.5" customHeight="1">
      <c r="A14603" s="55">
        <v>26920</v>
      </c>
      <c r="B14603" s="55">
        <v>9</v>
      </c>
      <c r="C14603" s="55" t="s">
        <v>48453</v>
      </c>
      <c r="D14603" s="55" t="s">
        <v>4649</v>
      </c>
      <c r="E14603" s="55" t="s">
        <v>48454</v>
      </c>
      <c r="F14603" s="55" t="s">
        <v>4651</v>
      </c>
      <c r="G14603" s="55" t="s">
        <v>48455</v>
      </c>
      <c r="H14603" s="55">
        <v>0</v>
      </c>
    </row>
    <row r="14604" spans="1:8" ht="12.5" customHeight="1">
      <c r="A14604" s="55">
        <v>26923</v>
      </c>
      <c r="B14604" s="55">
        <v>9</v>
      </c>
      <c r="C14604" s="55" t="s">
        <v>48456</v>
      </c>
      <c r="D14604" s="55" t="s">
        <v>4649</v>
      </c>
      <c r="E14604" s="55" t="s">
        <v>48457</v>
      </c>
      <c r="F14604" s="55" t="s">
        <v>4651</v>
      </c>
      <c r="G14604" s="55" t="s">
        <v>48458</v>
      </c>
      <c r="H14604" s="55">
        <v>0</v>
      </c>
    </row>
    <row r="14605" spans="1:8" ht="12.5" customHeight="1">
      <c r="A14605" s="55">
        <v>27464</v>
      </c>
      <c r="B14605" s="55">
        <v>9</v>
      </c>
      <c r="C14605" s="55" t="s">
        <v>48459</v>
      </c>
      <c r="D14605" s="55" t="s">
        <v>4649</v>
      </c>
      <c r="E14605" s="55" t="s">
        <v>48460</v>
      </c>
      <c r="F14605" s="55" t="s">
        <v>4651</v>
      </c>
      <c r="G14605" s="55" t="s">
        <v>48461</v>
      </c>
      <c r="H14605" s="55">
        <v>0</v>
      </c>
    </row>
    <row r="14606" spans="1:8" ht="12.5" customHeight="1">
      <c r="A14606" s="55">
        <v>28134</v>
      </c>
      <c r="B14606" s="55">
        <v>9</v>
      </c>
      <c r="C14606" s="55" t="s">
        <v>48462</v>
      </c>
      <c r="D14606" s="55" t="s">
        <v>4649</v>
      </c>
      <c r="E14606" s="55" t="s">
        <v>48463</v>
      </c>
      <c r="F14606" s="55" t="s">
        <v>4651</v>
      </c>
      <c r="G14606" s="55" t="s">
        <v>48464</v>
      </c>
      <c r="H14606" s="55">
        <v>0</v>
      </c>
    </row>
    <row r="14607" spans="1:8" ht="12.5" customHeight="1">
      <c r="A14607" s="55">
        <v>28137</v>
      </c>
      <c r="B14607" s="55">
        <v>9</v>
      </c>
      <c r="C14607" s="55" t="s">
        <v>48465</v>
      </c>
      <c r="D14607" s="55" t="s">
        <v>4649</v>
      </c>
      <c r="E14607" s="55" t="s">
        <v>48466</v>
      </c>
      <c r="F14607" s="55" t="s">
        <v>4651</v>
      </c>
      <c r="G14607" s="55" t="s">
        <v>48467</v>
      </c>
      <c r="H14607" s="55">
        <v>0</v>
      </c>
    </row>
    <row r="14608" spans="1:8" ht="12.5" customHeight="1">
      <c r="A14608" s="55">
        <v>28203</v>
      </c>
      <c r="B14608" s="55">
        <v>9</v>
      </c>
      <c r="C14608" s="55" t="s">
        <v>48468</v>
      </c>
      <c r="D14608" s="55" t="s">
        <v>4649</v>
      </c>
      <c r="E14608" s="55" t="s">
        <v>48469</v>
      </c>
      <c r="F14608" s="55" t="s">
        <v>4651</v>
      </c>
      <c r="G14608" s="55" t="s">
        <v>48470</v>
      </c>
      <c r="H14608" s="55">
        <v>0</v>
      </c>
    </row>
    <row r="14609" spans="1:8" ht="12.5" customHeight="1">
      <c r="A14609" s="55">
        <v>28933</v>
      </c>
      <c r="B14609" s="55">
        <v>9</v>
      </c>
      <c r="C14609" s="55" t="s">
        <v>48471</v>
      </c>
      <c r="D14609" s="55" t="s">
        <v>4649</v>
      </c>
      <c r="E14609" s="55" t="s">
        <v>48472</v>
      </c>
      <c r="F14609" s="55" t="s">
        <v>4651</v>
      </c>
      <c r="G14609" s="55" t="s">
        <v>48473</v>
      </c>
      <c r="H14609" s="55">
        <v>0</v>
      </c>
    </row>
    <row r="14610" spans="1:8" ht="12.5" customHeight="1">
      <c r="A14610" s="55">
        <v>28957</v>
      </c>
      <c r="B14610" s="55">
        <v>9</v>
      </c>
      <c r="C14610" s="55" t="s">
        <v>48474</v>
      </c>
      <c r="D14610" s="55" t="s">
        <v>4649</v>
      </c>
      <c r="E14610" s="55" t="s">
        <v>48475</v>
      </c>
      <c r="F14610" s="55" t="s">
        <v>4651</v>
      </c>
      <c r="G14610" s="55" t="s">
        <v>48476</v>
      </c>
      <c r="H14610" s="55">
        <v>0</v>
      </c>
    </row>
    <row r="14611" spans="1:8" ht="12.5" customHeight="1">
      <c r="A14611" s="55">
        <v>29319</v>
      </c>
      <c r="B14611" s="55">
        <v>9</v>
      </c>
      <c r="C14611" s="55" t="s">
        <v>48477</v>
      </c>
      <c r="D14611" s="55" t="s">
        <v>4649</v>
      </c>
      <c r="E14611" s="55" t="s">
        <v>48478</v>
      </c>
      <c r="F14611" s="55" t="s">
        <v>4651</v>
      </c>
      <c r="G14611" s="55" t="s">
        <v>48479</v>
      </c>
      <c r="H14611" s="55">
        <v>0</v>
      </c>
    </row>
    <row r="14612" spans="1:8" ht="12.5" customHeight="1">
      <c r="A14612" s="55">
        <v>29456</v>
      </c>
      <c r="B14612" s="55">
        <v>9</v>
      </c>
      <c r="C14612" s="55" t="s">
        <v>48480</v>
      </c>
      <c r="D14612" s="55" t="s">
        <v>4649</v>
      </c>
      <c r="E14612" s="55" t="s">
        <v>48481</v>
      </c>
      <c r="F14612" s="55" t="s">
        <v>4651</v>
      </c>
      <c r="G14612" s="55" t="s">
        <v>48482</v>
      </c>
      <c r="H14612" s="55">
        <v>0</v>
      </c>
    </row>
    <row r="14613" spans="1:8" ht="12.5" customHeight="1">
      <c r="A14613" s="55">
        <v>29463</v>
      </c>
      <c r="B14613" s="55">
        <v>9</v>
      </c>
      <c r="C14613" s="55" t="s">
        <v>48483</v>
      </c>
      <c r="D14613" s="55" t="s">
        <v>4649</v>
      </c>
      <c r="E14613" s="55" t="s">
        <v>48484</v>
      </c>
      <c r="F14613" s="55" t="s">
        <v>4651</v>
      </c>
      <c r="G14613" s="55" t="s">
        <v>48485</v>
      </c>
      <c r="H14613" s="55">
        <v>0</v>
      </c>
    </row>
    <row r="14614" spans="1:8" ht="12.5" customHeight="1">
      <c r="A14614" s="55">
        <v>11117</v>
      </c>
      <c r="B14614" s="55">
        <v>9</v>
      </c>
      <c r="C14614" s="55" t="s">
        <v>48486</v>
      </c>
      <c r="D14614" s="55" t="s">
        <v>4649</v>
      </c>
      <c r="E14614" s="55" t="s">
        <v>48487</v>
      </c>
      <c r="F14614" s="55" t="s">
        <v>4651</v>
      </c>
      <c r="G14614" s="55" t="s">
        <v>48488</v>
      </c>
      <c r="H14614" s="55">
        <v>0</v>
      </c>
    </row>
    <row r="14615" spans="1:8" ht="12.5" customHeight="1">
      <c r="A14615" s="55">
        <v>11752</v>
      </c>
      <c r="B14615" s="55">
        <v>9</v>
      </c>
      <c r="C14615" s="55" t="s">
        <v>48489</v>
      </c>
      <c r="D14615" s="55" t="s">
        <v>4649</v>
      </c>
      <c r="E14615" s="55" t="s">
        <v>48490</v>
      </c>
      <c r="F14615" s="55" t="s">
        <v>4651</v>
      </c>
      <c r="G14615" s="55" t="s">
        <v>48491</v>
      </c>
      <c r="H14615" s="55">
        <v>0</v>
      </c>
    </row>
    <row r="14616" spans="1:8" ht="12.5" customHeight="1">
      <c r="A14616" s="55">
        <v>11896</v>
      </c>
      <c r="B14616" s="55">
        <v>9</v>
      </c>
      <c r="C14616" s="55" t="s">
        <v>48492</v>
      </c>
      <c r="D14616" s="55" t="s">
        <v>4649</v>
      </c>
      <c r="E14616" s="55" t="s">
        <v>48493</v>
      </c>
      <c r="F14616" s="55" t="s">
        <v>4651</v>
      </c>
      <c r="G14616" s="55" t="s">
        <v>48494</v>
      </c>
      <c r="H14616" s="55">
        <v>0</v>
      </c>
    </row>
    <row r="14617" spans="1:8" ht="12.5" customHeight="1">
      <c r="A14617" s="55">
        <v>11976</v>
      </c>
      <c r="B14617" s="55">
        <v>9</v>
      </c>
      <c r="C14617" s="55" t="s">
        <v>48495</v>
      </c>
      <c r="D14617" s="55" t="s">
        <v>4649</v>
      </c>
      <c r="E14617" s="55" t="s">
        <v>48496</v>
      </c>
      <c r="F14617" s="55" t="s">
        <v>4651</v>
      </c>
      <c r="G14617" s="55" t="s">
        <v>48497</v>
      </c>
      <c r="H14617" s="55">
        <v>0</v>
      </c>
    </row>
    <row r="14618" spans="1:8" ht="12.5" customHeight="1">
      <c r="A14618" s="55">
        <v>11989</v>
      </c>
      <c r="B14618" s="55">
        <v>9</v>
      </c>
      <c r="C14618" s="55" t="s">
        <v>48498</v>
      </c>
      <c r="D14618" s="55" t="s">
        <v>4649</v>
      </c>
      <c r="E14618" s="55" t="s">
        <v>48499</v>
      </c>
      <c r="F14618" s="55" t="s">
        <v>4651</v>
      </c>
      <c r="G14618" s="55" t="s">
        <v>48500</v>
      </c>
      <c r="H14618" s="55">
        <v>0</v>
      </c>
    </row>
    <row r="14619" spans="1:8" ht="12.5" customHeight="1">
      <c r="A14619" s="55">
        <v>12337</v>
      </c>
      <c r="B14619" s="55">
        <v>9</v>
      </c>
      <c r="C14619" s="55" t="s">
        <v>48501</v>
      </c>
      <c r="D14619" s="55" t="s">
        <v>4649</v>
      </c>
      <c r="E14619" s="55" t="s">
        <v>48502</v>
      </c>
      <c r="F14619" s="55" t="s">
        <v>4651</v>
      </c>
      <c r="G14619" s="55" t="s">
        <v>48503</v>
      </c>
      <c r="H14619" s="55">
        <v>0</v>
      </c>
    </row>
    <row r="14620" spans="1:8" ht="12.5" customHeight="1">
      <c r="A14620" s="55">
        <v>12352</v>
      </c>
      <c r="B14620" s="55">
        <v>9</v>
      </c>
      <c r="C14620" s="55" t="s">
        <v>48504</v>
      </c>
      <c r="D14620" s="55" t="s">
        <v>4649</v>
      </c>
      <c r="E14620" s="55" t="s">
        <v>48505</v>
      </c>
      <c r="F14620" s="55" t="s">
        <v>4651</v>
      </c>
      <c r="G14620" s="55" t="s">
        <v>48506</v>
      </c>
      <c r="H14620" s="55">
        <v>0</v>
      </c>
    </row>
    <row r="14621" spans="1:8" ht="12.5" customHeight="1">
      <c r="A14621" s="55">
        <v>12361</v>
      </c>
      <c r="B14621" s="55">
        <v>9</v>
      </c>
      <c r="C14621" s="55" t="s">
        <v>48507</v>
      </c>
      <c r="D14621" s="55" t="s">
        <v>4649</v>
      </c>
      <c r="E14621" s="55" t="s">
        <v>48508</v>
      </c>
      <c r="F14621" s="55" t="s">
        <v>4651</v>
      </c>
      <c r="G14621" s="55" t="s">
        <v>48509</v>
      </c>
      <c r="H14621" s="55">
        <v>0</v>
      </c>
    </row>
    <row r="14622" spans="1:8" ht="12.5" customHeight="1">
      <c r="A14622" s="55">
        <v>12369</v>
      </c>
      <c r="B14622" s="55">
        <v>9</v>
      </c>
      <c r="C14622" s="55" t="s">
        <v>48510</v>
      </c>
      <c r="D14622" s="55" t="s">
        <v>4649</v>
      </c>
      <c r="E14622" s="55" t="s">
        <v>48511</v>
      </c>
      <c r="F14622" s="55" t="s">
        <v>4651</v>
      </c>
      <c r="G14622" s="55" t="s">
        <v>48512</v>
      </c>
      <c r="H14622" s="55">
        <v>0</v>
      </c>
    </row>
    <row r="14623" spans="1:8" ht="12.5" customHeight="1">
      <c r="A14623" s="55">
        <v>12583</v>
      </c>
      <c r="B14623" s="55">
        <v>9</v>
      </c>
      <c r="C14623" s="55" t="s">
        <v>48513</v>
      </c>
      <c r="D14623" s="55" t="s">
        <v>4649</v>
      </c>
      <c r="E14623" s="55" t="s">
        <v>48514</v>
      </c>
      <c r="F14623" s="55" t="s">
        <v>4651</v>
      </c>
      <c r="G14623" s="55" t="s">
        <v>48515</v>
      </c>
      <c r="H14623" s="55">
        <v>0</v>
      </c>
    </row>
    <row r="14624" spans="1:8" ht="12.5" customHeight="1">
      <c r="A14624" s="55">
        <v>12702</v>
      </c>
      <c r="B14624" s="55">
        <v>9</v>
      </c>
      <c r="C14624" s="55" t="s">
        <v>48516</v>
      </c>
      <c r="D14624" s="55" t="s">
        <v>4649</v>
      </c>
      <c r="E14624" s="55" t="s">
        <v>48517</v>
      </c>
      <c r="F14624" s="55" t="s">
        <v>4651</v>
      </c>
      <c r="G14624" s="55" t="s">
        <v>48518</v>
      </c>
      <c r="H14624" s="55">
        <v>0</v>
      </c>
    </row>
    <row r="14625" spans="1:8" ht="12.5" customHeight="1">
      <c r="A14625" s="55">
        <v>12704</v>
      </c>
      <c r="B14625" s="55">
        <v>9</v>
      </c>
      <c r="C14625" s="55" t="s">
        <v>48519</v>
      </c>
      <c r="D14625" s="55" t="s">
        <v>4649</v>
      </c>
      <c r="E14625" s="55" t="s">
        <v>48520</v>
      </c>
      <c r="F14625" s="55" t="s">
        <v>4651</v>
      </c>
      <c r="G14625" s="55" t="s">
        <v>48521</v>
      </c>
      <c r="H14625" s="55">
        <v>0</v>
      </c>
    </row>
    <row r="14626" spans="1:8" ht="12.5" customHeight="1">
      <c r="A14626" s="55">
        <v>12996</v>
      </c>
      <c r="B14626" s="55">
        <v>9</v>
      </c>
      <c r="C14626" s="55" t="s">
        <v>48522</v>
      </c>
      <c r="D14626" s="55" t="s">
        <v>4649</v>
      </c>
      <c r="E14626" s="55" t="s">
        <v>48523</v>
      </c>
      <c r="F14626" s="55" t="s">
        <v>4651</v>
      </c>
      <c r="G14626" s="55" t="s">
        <v>48524</v>
      </c>
      <c r="H14626" s="55">
        <v>0</v>
      </c>
    </row>
    <row r="14627" spans="1:8" ht="12.5" customHeight="1">
      <c r="A14627" s="55">
        <v>13141</v>
      </c>
      <c r="B14627" s="55">
        <v>9</v>
      </c>
      <c r="C14627" s="55" t="s">
        <v>48525</v>
      </c>
      <c r="D14627" s="55" t="s">
        <v>4649</v>
      </c>
      <c r="E14627" s="55" t="s">
        <v>48526</v>
      </c>
      <c r="F14627" s="55" t="s">
        <v>4651</v>
      </c>
      <c r="G14627" s="55" t="s">
        <v>48527</v>
      </c>
      <c r="H14627" s="55">
        <v>0</v>
      </c>
    </row>
    <row r="14628" spans="1:8" ht="12.5" customHeight="1">
      <c r="A14628" s="55">
        <v>13615</v>
      </c>
      <c r="B14628" s="55">
        <v>9</v>
      </c>
      <c r="C14628" s="55" t="s">
        <v>48528</v>
      </c>
      <c r="D14628" s="55" t="s">
        <v>4649</v>
      </c>
      <c r="E14628" s="55" t="s">
        <v>48529</v>
      </c>
      <c r="F14628" s="55" t="s">
        <v>4651</v>
      </c>
      <c r="G14628" s="55" t="s">
        <v>48530</v>
      </c>
      <c r="H14628" s="55">
        <v>0</v>
      </c>
    </row>
    <row r="14629" spans="1:8" ht="12.5" customHeight="1">
      <c r="A14629" s="55">
        <v>13623</v>
      </c>
      <c r="B14629" s="55">
        <v>9</v>
      </c>
      <c r="C14629" s="55" t="s">
        <v>48531</v>
      </c>
      <c r="D14629" s="55" t="s">
        <v>4649</v>
      </c>
      <c r="E14629" s="55" t="s">
        <v>48532</v>
      </c>
      <c r="F14629" s="55" t="s">
        <v>4651</v>
      </c>
      <c r="G14629" s="55" t="s">
        <v>48533</v>
      </c>
      <c r="H14629" s="55">
        <v>0</v>
      </c>
    </row>
    <row r="14630" spans="1:8" ht="12.5" customHeight="1">
      <c r="A14630" s="55">
        <v>14061</v>
      </c>
      <c r="B14630" s="55">
        <v>9</v>
      </c>
      <c r="C14630" s="55" t="s">
        <v>48534</v>
      </c>
      <c r="D14630" s="55" t="s">
        <v>4649</v>
      </c>
      <c r="E14630" s="55" t="s">
        <v>48535</v>
      </c>
      <c r="F14630" s="55" t="s">
        <v>4651</v>
      </c>
      <c r="G14630" s="55" t="s">
        <v>48536</v>
      </c>
      <c r="H14630" s="55">
        <v>0</v>
      </c>
    </row>
    <row r="14631" spans="1:8" ht="12.5" customHeight="1">
      <c r="A14631" s="55">
        <v>15144</v>
      </c>
      <c r="B14631" s="55">
        <v>9</v>
      </c>
      <c r="C14631" s="55" t="s">
        <v>48537</v>
      </c>
      <c r="D14631" s="55" t="s">
        <v>4649</v>
      </c>
      <c r="E14631" s="55" t="s">
        <v>48538</v>
      </c>
      <c r="F14631" s="55" t="s">
        <v>4651</v>
      </c>
      <c r="G14631" s="55" t="s">
        <v>48539</v>
      </c>
      <c r="H14631" s="55">
        <v>0</v>
      </c>
    </row>
    <row r="14632" spans="1:8" ht="12.5" customHeight="1">
      <c r="A14632" s="55">
        <v>15211</v>
      </c>
      <c r="B14632" s="55">
        <v>9</v>
      </c>
      <c r="C14632" s="55" t="s">
        <v>48540</v>
      </c>
      <c r="D14632" s="55" t="s">
        <v>4649</v>
      </c>
      <c r="E14632" s="55" t="s">
        <v>48541</v>
      </c>
      <c r="F14632" s="55" t="s">
        <v>4651</v>
      </c>
      <c r="G14632" s="55" t="s">
        <v>48542</v>
      </c>
      <c r="H14632" s="55">
        <v>0</v>
      </c>
    </row>
    <row r="14633" spans="1:8" ht="12.5" customHeight="1">
      <c r="A14633" s="55">
        <v>15216</v>
      </c>
      <c r="B14633" s="55">
        <v>9</v>
      </c>
      <c r="C14633" s="55" t="s">
        <v>48543</v>
      </c>
      <c r="D14633" s="55" t="s">
        <v>4649</v>
      </c>
      <c r="E14633" s="55" t="s">
        <v>48544</v>
      </c>
      <c r="F14633" s="55" t="s">
        <v>4651</v>
      </c>
      <c r="G14633" s="55" t="s">
        <v>48545</v>
      </c>
      <c r="H14633" s="55">
        <v>0</v>
      </c>
    </row>
    <row r="14634" spans="1:8" ht="12.5" customHeight="1">
      <c r="A14634" s="55">
        <v>15606</v>
      </c>
      <c r="B14634" s="55">
        <v>9</v>
      </c>
      <c r="C14634" s="55" t="s">
        <v>48546</v>
      </c>
      <c r="D14634" s="55" t="s">
        <v>4649</v>
      </c>
      <c r="E14634" s="55" t="s">
        <v>48547</v>
      </c>
      <c r="F14634" s="55" t="s">
        <v>4651</v>
      </c>
      <c r="G14634" s="55" t="s">
        <v>48548</v>
      </c>
      <c r="H14634" s="55">
        <v>0</v>
      </c>
    </row>
    <row r="14635" spans="1:8" ht="12.5" customHeight="1">
      <c r="A14635" s="55">
        <v>15801</v>
      </c>
      <c r="B14635" s="55">
        <v>9</v>
      </c>
      <c r="C14635" s="55" t="s">
        <v>48549</v>
      </c>
      <c r="D14635" s="55" t="s">
        <v>4649</v>
      </c>
      <c r="E14635" s="55" t="s">
        <v>48550</v>
      </c>
      <c r="F14635" s="55" t="s">
        <v>4651</v>
      </c>
      <c r="G14635" s="55" t="s">
        <v>48551</v>
      </c>
      <c r="H14635" s="55">
        <v>0</v>
      </c>
    </row>
    <row r="14636" spans="1:8" ht="12.5" customHeight="1">
      <c r="A14636" s="55">
        <v>16515</v>
      </c>
      <c r="B14636" s="55">
        <v>9</v>
      </c>
      <c r="C14636" s="55" t="s">
        <v>48552</v>
      </c>
      <c r="D14636" s="55" t="s">
        <v>4649</v>
      </c>
      <c r="E14636" s="55" t="s">
        <v>48553</v>
      </c>
      <c r="F14636" s="55" t="s">
        <v>4651</v>
      </c>
      <c r="G14636" s="55" t="s">
        <v>48554</v>
      </c>
      <c r="H14636" s="55">
        <v>0</v>
      </c>
    </row>
    <row r="14637" spans="1:8" ht="12.5" customHeight="1">
      <c r="A14637" s="55">
        <v>16619</v>
      </c>
      <c r="B14637" s="55">
        <v>9</v>
      </c>
      <c r="C14637" s="55" t="s">
        <v>48555</v>
      </c>
      <c r="D14637" s="55" t="s">
        <v>4649</v>
      </c>
      <c r="E14637" s="55" t="s">
        <v>48556</v>
      </c>
      <c r="F14637" s="55" t="s">
        <v>4651</v>
      </c>
      <c r="G14637" s="55" t="s">
        <v>48557</v>
      </c>
      <c r="H14637" s="55">
        <v>0</v>
      </c>
    </row>
    <row r="14638" spans="1:8" ht="12.5" customHeight="1">
      <c r="A14638" s="55">
        <v>17907</v>
      </c>
      <c r="B14638" s="55">
        <v>9</v>
      </c>
      <c r="C14638" s="55" t="s">
        <v>48558</v>
      </c>
      <c r="D14638" s="55" t="s">
        <v>4649</v>
      </c>
      <c r="E14638" s="55" t="s">
        <v>48559</v>
      </c>
      <c r="F14638" s="55" t="s">
        <v>4651</v>
      </c>
      <c r="G14638" s="55" t="s">
        <v>48560</v>
      </c>
      <c r="H14638" s="55">
        <v>0</v>
      </c>
    </row>
    <row r="14639" spans="1:8" ht="12.5" customHeight="1">
      <c r="A14639" s="55">
        <v>18252</v>
      </c>
      <c r="B14639" s="55">
        <v>9</v>
      </c>
      <c r="C14639" s="55" t="s">
        <v>48561</v>
      </c>
      <c r="D14639" s="55" t="s">
        <v>4649</v>
      </c>
      <c r="E14639" s="55" t="s">
        <v>48562</v>
      </c>
      <c r="F14639" s="55" t="s">
        <v>4651</v>
      </c>
      <c r="G14639" s="55" t="s">
        <v>48563</v>
      </c>
      <c r="H14639" s="55">
        <v>0</v>
      </c>
    </row>
    <row r="14640" spans="1:8" ht="12.5" customHeight="1">
      <c r="A14640" s="55">
        <v>18310</v>
      </c>
      <c r="B14640" s="55">
        <v>9</v>
      </c>
      <c r="C14640" s="55" t="s">
        <v>48564</v>
      </c>
      <c r="D14640" s="55" t="s">
        <v>4649</v>
      </c>
      <c r="E14640" s="55" t="s">
        <v>48565</v>
      </c>
      <c r="F14640" s="55" t="s">
        <v>4651</v>
      </c>
      <c r="G14640" s="55" t="s">
        <v>48566</v>
      </c>
      <c r="H14640" s="55">
        <v>0</v>
      </c>
    </row>
    <row r="14641" spans="1:8" ht="12.5" customHeight="1">
      <c r="A14641" s="55">
        <v>18489</v>
      </c>
      <c r="B14641" s="55">
        <v>9</v>
      </c>
      <c r="C14641" s="55" t="s">
        <v>48567</v>
      </c>
      <c r="D14641" s="55" t="s">
        <v>4649</v>
      </c>
      <c r="E14641" s="55" t="s">
        <v>48568</v>
      </c>
      <c r="F14641" s="55" t="s">
        <v>4651</v>
      </c>
      <c r="G14641" s="55" t="s">
        <v>48569</v>
      </c>
      <c r="H14641" s="55">
        <v>0</v>
      </c>
    </row>
    <row r="14642" spans="1:8" ht="12.5" customHeight="1">
      <c r="A14642" s="55">
        <v>18490</v>
      </c>
      <c r="B14642" s="55">
        <v>9</v>
      </c>
      <c r="C14642" s="55" t="s">
        <v>48570</v>
      </c>
      <c r="D14642" s="55" t="s">
        <v>4649</v>
      </c>
      <c r="E14642" s="55" t="s">
        <v>48571</v>
      </c>
      <c r="F14642" s="55" t="s">
        <v>4651</v>
      </c>
      <c r="G14642" s="55" t="s">
        <v>48572</v>
      </c>
      <c r="H14642" s="55">
        <v>0</v>
      </c>
    </row>
    <row r="14643" spans="1:8" ht="12.5" customHeight="1">
      <c r="A14643" s="55">
        <v>18496</v>
      </c>
      <c r="B14643" s="55">
        <v>9</v>
      </c>
      <c r="C14643" s="55" t="s">
        <v>48573</v>
      </c>
      <c r="D14643" s="55" t="s">
        <v>4649</v>
      </c>
      <c r="E14643" s="55" t="s">
        <v>48574</v>
      </c>
      <c r="F14643" s="55" t="s">
        <v>4651</v>
      </c>
      <c r="G14643" s="55" t="s">
        <v>48575</v>
      </c>
      <c r="H14643" s="55">
        <v>0</v>
      </c>
    </row>
    <row r="14644" spans="1:8" ht="12.5" customHeight="1">
      <c r="A14644" s="55">
        <v>18717</v>
      </c>
      <c r="B14644" s="55">
        <v>9</v>
      </c>
      <c r="C14644" s="55" t="s">
        <v>48576</v>
      </c>
      <c r="D14644" s="55" t="s">
        <v>4649</v>
      </c>
      <c r="E14644" s="55" t="s">
        <v>48577</v>
      </c>
      <c r="F14644" s="55" t="s">
        <v>4651</v>
      </c>
      <c r="G14644" s="55" t="s">
        <v>48578</v>
      </c>
      <c r="H14644" s="55">
        <v>0</v>
      </c>
    </row>
    <row r="14645" spans="1:8" ht="12.5" customHeight="1">
      <c r="A14645" s="55">
        <v>18902</v>
      </c>
      <c r="B14645" s="55">
        <v>9</v>
      </c>
      <c r="C14645" s="55" t="s">
        <v>48579</v>
      </c>
      <c r="D14645" s="55" t="s">
        <v>4649</v>
      </c>
      <c r="E14645" s="55" t="s">
        <v>48580</v>
      </c>
      <c r="F14645" s="55" t="s">
        <v>4651</v>
      </c>
      <c r="G14645" s="55" t="s">
        <v>48581</v>
      </c>
      <c r="H14645" s="55">
        <v>0</v>
      </c>
    </row>
    <row r="14646" spans="1:8" ht="12.5" customHeight="1">
      <c r="A14646" s="55">
        <v>19099</v>
      </c>
      <c r="B14646" s="55">
        <v>9</v>
      </c>
      <c r="C14646" s="55" t="s">
        <v>48582</v>
      </c>
      <c r="D14646" s="55" t="s">
        <v>4649</v>
      </c>
      <c r="E14646" s="55" t="s">
        <v>48583</v>
      </c>
      <c r="F14646" s="55" t="s">
        <v>4651</v>
      </c>
      <c r="G14646" s="55" t="s">
        <v>48584</v>
      </c>
      <c r="H14646" s="55">
        <v>0</v>
      </c>
    </row>
    <row r="14647" spans="1:8" ht="12.5" customHeight="1">
      <c r="A14647" s="55">
        <v>19562</v>
      </c>
      <c r="B14647" s="55">
        <v>9</v>
      </c>
      <c r="C14647" s="55" t="s">
        <v>48585</v>
      </c>
      <c r="D14647" s="55" t="s">
        <v>4649</v>
      </c>
      <c r="E14647" s="55" t="s">
        <v>48586</v>
      </c>
      <c r="F14647" s="55" t="s">
        <v>4651</v>
      </c>
      <c r="G14647" s="55" t="s">
        <v>48587</v>
      </c>
      <c r="H14647" s="55">
        <v>0</v>
      </c>
    </row>
    <row r="14648" spans="1:8" ht="12.5" customHeight="1">
      <c r="A14648" s="55">
        <v>19579</v>
      </c>
      <c r="B14648" s="55">
        <v>9</v>
      </c>
      <c r="C14648" s="55" t="s">
        <v>48588</v>
      </c>
      <c r="D14648" s="55" t="s">
        <v>4649</v>
      </c>
      <c r="E14648" s="55" t="s">
        <v>48589</v>
      </c>
      <c r="F14648" s="55" t="s">
        <v>4651</v>
      </c>
      <c r="G14648" s="55" t="s">
        <v>48590</v>
      </c>
      <c r="H14648" s="55">
        <v>0</v>
      </c>
    </row>
    <row r="14649" spans="1:8" ht="12.5" customHeight="1">
      <c r="A14649" s="55">
        <v>19591</v>
      </c>
      <c r="B14649" s="55">
        <v>9</v>
      </c>
      <c r="C14649" s="55" t="s">
        <v>48591</v>
      </c>
      <c r="D14649" s="55" t="s">
        <v>4649</v>
      </c>
      <c r="E14649" s="55" t="s">
        <v>48592</v>
      </c>
      <c r="F14649" s="55" t="s">
        <v>4651</v>
      </c>
      <c r="G14649" s="55" t="s">
        <v>48593</v>
      </c>
      <c r="H14649" s="55">
        <v>0</v>
      </c>
    </row>
    <row r="14650" spans="1:8" ht="12.5" customHeight="1">
      <c r="A14650" s="55">
        <v>19592</v>
      </c>
      <c r="B14650" s="55">
        <v>9</v>
      </c>
      <c r="C14650" s="55" t="s">
        <v>48594</v>
      </c>
      <c r="D14650" s="55" t="s">
        <v>4649</v>
      </c>
      <c r="E14650" s="55" t="s">
        <v>48595</v>
      </c>
      <c r="F14650" s="55" t="s">
        <v>4651</v>
      </c>
      <c r="G14650" s="55" t="s">
        <v>48596</v>
      </c>
      <c r="H14650" s="55">
        <v>0</v>
      </c>
    </row>
    <row r="14651" spans="1:8" ht="12.5" customHeight="1">
      <c r="A14651" s="55">
        <v>19627</v>
      </c>
      <c r="B14651" s="55">
        <v>9</v>
      </c>
      <c r="C14651" s="55" t="s">
        <v>48597</v>
      </c>
      <c r="D14651" s="55" t="s">
        <v>4649</v>
      </c>
      <c r="E14651" s="55" t="s">
        <v>48598</v>
      </c>
      <c r="F14651" s="55" t="s">
        <v>4651</v>
      </c>
      <c r="G14651" s="55" t="s">
        <v>48599</v>
      </c>
      <c r="H14651" s="55">
        <v>0</v>
      </c>
    </row>
    <row r="14652" spans="1:8" ht="12.5" customHeight="1">
      <c r="A14652" s="55">
        <v>19969</v>
      </c>
      <c r="B14652" s="55">
        <v>9</v>
      </c>
      <c r="C14652" s="55" t="s">
        <v>48600</v>
      </c>
      <c r="D14652" s="55" t="s">
        <v>4649</v>
      </c>
      <c r="E14652" s="55" t="s">
        <v>48601</v>
      </c>
      <c r="F14652" s="55" t="s">
        <v>4651</v>
      </c>
      <c r="G14652" s="55" t="s">
        <v>48602</v>
      </c>
      <c r="H14652" s="55">
        <v>0</v>
      </c>
    </row>
    <row r="14653" spans="1:8" ht="12.5" customHeight="1">
      <c r="A14653" s="55">
        <v>20211</v>
      </c>
      <c r="B14653" s="55">
        <v>9</v>
      </c>
      <c r="C14653" s="55" t="s">
        <v>48603</v>
      </c>
      <c r="D14653" s="55" t="s">
        <v>4649</v>
      </c>
      <c r="E14653" s="55" t="s">
        <v>48604</v>
      </c>
      <c r="F14653" s="55" t="s">
        <v>4651</v>
      </c>
      <c r="G14653" s="55" t="s">
        <v>48605</v>
      </c>
      <c r="H14653" s="55">
        <v>0</v>
      </c>
    </row>
    <row r="14654" spans="1:8" ht="12.5" customHeight="1">
      <c r="A14654" s="55">
        <v>20247</v>
      </c>
      <c r="B14654" s="55">
        <v>9</v>
      </c>
      <c r="C14654" s="55" t="s">
        <v>48606</v>
      </c>
      <c r="D14654" s="55" t="s">
        <v>4649</v>
      </c>
      <c r="E14654" s="55" t="s">
        <v>48607</v>
      </c>
      <c r="F14654" s="55" t="s">
        <v>4651</v>
      </c>
      <c r="G14654" s="55" t="s">
        <v>48608</v>
      </c>
      <c r="H14654" s="55">
        <v>0</v>
      </c>
    </row>
    <row r="14655" spans="1:8" ht="12.5" customHeight="1">
      <c r="A14655" s="55">
        <v>20266</v>
      </c>
      <c r="B14655" s="55">
        <v>9</v>
      </c>
      <c r="C14655" s="55" t="s">
        <v>48609</v>
      </c>
      <c r="D14655" s="55" t="s">
        <v>4649</v>
      </c>
      <c r="E14655" s="55" t="s">
        <v>48610</v>
      </c>
      <c r="F14655" s="55" t="s">
        <v>4651</v>
      </c>
      <c r="G14655" s="55" t="s">
        <v>48611</v>
      </c>
      <c r="H14655" s="55">
        <v>0</v>
      </c>
    </row>
    <row r="14656" spans="1:8" ht="12.5" customHeight="1">
      <c r="A14656" s="55">
        <v>20403</v>
      </c>
      <c r="B14656" s="55">
        <v>9</v>
      </c>
      <c r="C14656" s="55" t="s">
        <v>48612</v>
      </c>
      <c r="D14656" s="55" t="s">
        <v>4649</v>
      </c>
      <c r="E14656" s="55" t="s">
        <v>48613</v>
      </c>
      <c r="F14656" s="55" t="s">
        <v>4651</v>
      </c>
      <c r="G14656" s="55" t="s">
        <v>48614</v>
      </c>
      <c r="H14656" s="55">
        <v>0</v>
      </c>
    </row>
    <row r="14657" spans="1:8" ht="12.5" customHeight="1">
      <c r="A14657" s="55">
        <v>21229</v>
      </c>
      <c r="B14657" s="55">
        <v>9</v>
      </c>
      <c r="C14657" s="55" t="s">
        <v>48615</v>
      </c>
      <c r="D14657" s="55" t="s">
        <v>4649</v>
      </c>
      <c r="E14657" s="55" t="s">
        <v>48616</v>
      </c>
      <c r="F14657" s="55" t="s">
        <v>4651</v>
      </c>
      <c r="G14657" s="55" t="s">
        <v>48617</v>
      </c>
      <c r="H14657" s="55">
        <v>0</v>
      </c>
    </row>
    <row r="14658" spans="1:8" ht="12.5" customHeight="1">
      <c r="A14658" s="55">
        <v>21379</v>
      </c>
      <c r="B14658" s="55">
        <v>9</v>
      </c>
      <c r="C14658" s="55" t="s">
        <v>48618</v>
      </c>
      <c r="D14658" s="55" t="s">
        <v>4649</v>
      </c>
      <c r="E14658" s="55" t="s">
        <v>48619</v>
      </c>
      <c r="F14658" s="55" t="s">
        <v>4651</v>
      </c>
      <c r="G14658" s="55" t="s">
        <v>48620</v>
      </c>
      <c r="H14658" s="55">
        <v>0</v>
      </c>
    </row>
    <row r="14659" spans="1:8" ht="12.5" customHeight="1">
      <c r="A14659" s="55">
        <v>21889</v>
      </c>
      <c r="B14659" s="55">
        <v>9</v>
      </c>
      <c r="C14659" s="55" t="s">
        <v>48621</v>
      </c>
      <c r="D14659" s="55" t="s">
        <v>4649</v>
      </c>
      <c r="E14659" s="55" t="s">
        <v>48622</v>
      </c>
      <c r="F14659" s="55" t="s">
        <v>4651</v>
      </c>
      <c r="G14659" s="55" t="s">
        <v>48623</v>
      </c>
      <c r="H14659" s="55">
        <v>0</v>
      </c>
    </row>
    <row r="14660" spans="1:8" ht="12.5" customHeight="1">
      <c r="A14660" s="55">
        <v>22065</v>
      </c>
      <c r="B14660" s="55">
        <v>9</v>
      </c>
      <c r="C14660" s="55" t="s">
        <v>48624</v>
      </c>
      <c r="D14660" s="55" t="s">
        <v>4649</v>
      </c>
      <c r="E14660" s="55" t="s">
        <v>48625</v>
      </c>
      <c r="F14660" s="55" t="s">
        <v>4651</v>
      </c>
      <c r="G14660" s="55" t="s">
        <v>48626</v>
      </c>
      <c r="H14660" s="55">
        <v>0</v>
      </c>
    </row>
    <row r="14661" spans="1:8" ht="12.5" customHeight="1">
      <c r="A14661" s="55">
        <v>22194</v>
      </c>
      <c r="B14661" s="55">
        <v>9</v>
      </c>
      <c r="C14661" s="55" t="s">
        <v>48627</v>
      </c>
      <c r="D14661" s="55" t="s">
        <v>4649</v>
      </c>
      <c r="E14661" s="55" t="s">
        <v>48628</v>
      </c>
      <c r="F14661" s="55" t="s">
        <v>4651</v>
      </c>
      <c r="G14661" s="55" t="s">
        <v>48629</v>
      </c>
      <c r="H14661" s="55">
        <v>0</v>
      </c>
    </row>
    <row r="14662" spans="1:8" ht="12.5" customHeight="1">
      <c r="A14662" s="55">
        <v>22400</v>
      </c>
      <c r="B14662" s="55">
        <v>9</v>
      </c>
      <c r="C14662" s="55" t="s">
        <v>48630</v>
      </c>
      <c r="D14662" s="55" t="s">
        <v>4649</v>
      </c>
      <c r="E14662" s="55" t="s">
        <v>48631</v>
      </c>
      <c r="F14662" s="55" t="s">
        <v>4651</v>
      </c>
      <c r="G14662" s="55" t="s">
        <v>48632</v>
      </c>
      <c r="H14662" s="55">
        <v>0</v>
      </c>
    </row>
    <row r="14663" spans="1:8" ht="12.5" customHeight="1">
      <c r="A14663" s="55">
        <v>22929</v>
      </c>
      <c r="B14663" s="55">
        <v>9</v>
      </c>
      <c r="C14663" s="55" t="s">
        <v>48633</v>
      </c>
      <c r="D14663" s="55" t="s">
        <v>4649</v>
      </c>
      <c r="E14663" s="55" t="s">
        <v>48634</v>
      </c>
      <c r="F14663" s="55" t="s">
        <v>4651</v>
      </c>
      <c r="G14663" s="55" t="s">
        <v>48635</v>
      </c>
      <c r="H14663" s="55">
        <v>0</v>
      </c>
    </row>
    <row r="14664" spans="1:8" ht="12.5" customHeight="1">
      <c r="A14664" s="55">
        <v>22949</v>
      </c>
      <c r="B14664" s="55">
        <v>9</v>
      </c>
      <c r="C14664" s="55" t="s">
        <v>48636</v>
      </c>
      <c r="D14664" s="55" t="s">
        <v>4649</v>
      </c>
      <c r="E14664" s="55" t="s">
        <v>48637</v>
      </c>
      <c r="F14664" s="55" t="s">
        <v>4651</v>
      </c>
      <c r="G14664" s="55" t="s">
        <v>48638</v>
      </c>
      <c r="H14664" s="55">
        <v>0</v>
      </c>
    </row>
    <row r="14665" spans="1:8" ht="12.5" customHeight="1">
      <c r="A14665" s="55">
        <v>22956</v>
      </c>
      <c r="B14665" s="55">
        <v>9</v>
      </c>
      <c r="C14665" s="55" t="s">
        <v>48639</v>
      </c>
      <c r="D14665" s="55" t="s">
        <v>4649</v>
      </c>
      <c r="E14665" s="55" t="s">
        <v>48640</v>
      </c>
      <c r="F14665" s="55" t="s">
        <v>4651</v>
      </c>
      <c r="G14665" s="55" t="s">
        <v>48641</v>
      </c>
      <c r="H14665" s="55">
        <v>0</v>
      </c>
    </row>
    <row r="14666" spans="1:8" ht="12.5" customHeight="1">
      <c r="A14666" s="55">
        <v>23100</v>
      </c>
      <c r="B14666" s="55">
        <v>9</v>
      </c>
      <c r="C14666" s="55" t="s">
        <v>48642</v>
      </c>
      <c r="D14666" s="55" t="s">
        <v>4649</v>
      </c>
      <c r="E14666" s="55" t="s">
        <v>48643</v>
      </c>
      <c r="F14666" s="55" t="s">
        <v>4651</v>
      </c>
      <c r="G14666" s="55" t="s">
        <v>48644</v>
      </c>
      <c r="H14666" s="55">
        <v>0</v>
      </c>
    </row>
    <row r="14667" spans="1:8" ht="12.5" customHeight="1">
      <c r="A14667" s="55">
        <v>23119</v>
      </c>
      <c r="B14667" s="55">
        <v>9</v>
      </c>
      <c r="C14667" s="55" t="s">
        <v>48645</v>
      </c>
      <c r="D14667" s="55" t="s">
        <v>4649</v>
      </c>
      <c r="E14667" s="55" t="s">
        <v>48646</v>
      </c>
      <c r="F14667" s="55" t="s">
        <v>4651</v>
      </c>
      <c r="G14667" s="55" t="s">
        <v>48647</v>
      </c>
      <c r="H14667" s="55">
        <v>0</v>
      </c>
    </row>
    <row r="14668" spans="1:8" ht="12.5" customHeight="1">
      <c r="A14668" s="55">
        <v>23323</v>
      </c>
      <c r="B14668" s="55">
        <v>9</v>
      </c>
      <c r="C14668" s="55" t="s">
        <v>48648</v>
      </c>
      <c r="D14668" s="55" t="s">
        <v>4649</v>
      </c>
      <c r="E14668" s="55" t="s">
        <v>48649</v>
      </c>
      <c r="F14668" s="55" t="s">
        <v>4651</v>
      </c>
      <c r="G14668" s="55" t="s">
        <v>48650</v>
      </c>
      <c r="H14668" s="55">
        <v>0</v>
      </c>
    </row>
    <row r="14669" spans="1:8" ht="12.5" customHeight="1">
      <c r="A14669" s="55">
        <v>23593</v>
      </c>
      <c r="B14669" s="55">
        <v>9</v>
      </c>
      <c r="C14669" s="55" t="s">
        <v>48651</v>
      </c>
      <c r="D14669" s="55" t="s">
        <v>4649</v>
      </c>
      <c r="E14669" s="55" t="s">
        <v>48652</v>
      </c>
      <c r="F14669" s="55" t="s">
        <v>4651</v>
      </c>
      <c r="G14669" s="55" t="s">
        <v>48653</v>
      </c>
      <c r="H14669" s="55">
        <v>0</v>
      </c>
    </row>
    <row r="14670" spans="1:8" ht="12.5" customHeight="1">
      <c r="A14670" s="55">
        <v>24009</v>
      </c>
      <c r="B14670" s="55">
        <v>9</v>
      </c>
      <c r="C14670" s="55" t="s">
        <v>48654</v>
      </c>
      <c r="D14670" s="55" t="s">
        <v>4649</v>
      </c>
      <c r="E14670" s="55" t="s">
        <v>48655</v>
      </c>
      <c r="F14670" s="55" t="s">
        <v>4651</v>
      </c>
      <c r="G14670" s="55" t="s">
        <v>48656</v>
      </c>
      <c r="H14670" s="55">
        <v>0</v>
      </c>
    </row>
    <row r="14671" spans="1:8" ht="12.5" customHeight="1">
      <c r="A14671" s="55">
        <v>24458</v>
      </c>
      <c r="B14671" s="55">
        <v>9</v>
      </c>
      <c r="C14671" s="55" t="s">
        <v>48657</v>
      </c>
      <c r="D14671" s="55" t="s">
        <v>4649</v>
      </c>
      <c r="E14671" s="55" t="s">
        <v>48658</v>
      </c>
      <c r="F14671" s="55" t="s">
        <v>4651</v>
      </c>
      <c r="G14671" s="55" t="s">
        <v>48659</v>
      </c>
      <c r="H14671" s="55">
        <v>0</v>
      </c>
    </row>
    <row r="14672" spans="1:8" ht="12.5" customHeight="1">
      <c r="A14672" s="55">
        <v>24468</v>
      </c>
      <c r="B14672" s="55">
        <v>9</v>
      </c>
      <c r="C14672" s="55" t="s">
        <v>48660</v>
      </c>
      <c r="D14672" s="55" t="s">
        <v>4649</v>
      </c>
      <c r="E14672" s="55" t="s">
        <v>48661</v>
      </c>
      <c r="F14672" s="55" t="s">
        <v>4651</v>
      </c>
      <c r="G14672" s="55" t="s">
        <v>48662</v>
      </c>
      <c r="H14672" s="55">
        <v>0</v>
      </c>
    </row>
    <row r="14673" spans="1:8" ht="12.5" customHeight="1">
      <c r="A14673" s="55">
        <v>24469</v>
      </c>
      <c r="B14673" s="55">
        <v>9</v>
      </c>
      <c r="C14673" s="55" t="s">
        <v>48663</v>
      </c>
      <c r="D14673" s="55" t="s">
        <v>4649</v>
      </c>
      <c r="E14673" s="55" t="s">
        <v>48664</v>
      </c>
      <c r="F14673" s="55" t="s">
        <v>4651</v>
      </c>
      <c r="G14673" s="55" t="s">
        <v>48665</v>
      </c>
      <c r="H14673" s="55">
        <v>0</v>
      </c>
    </row>
    <row r="14674" spans="1:8" ht="12.5" customHeight="1">
      <c r="A14674" s="55">
        <v>24479</v>
      </c>
      <c r="B14674" s="55">
        <v>9</v>
      </c>
      <c r="C14674" s="55" t="s">
        <v>48666</v>
      </c>
      <c r="D14674" s="55" t="s">
        <v>4649</v>
      </c>
      <c r="E14674" s="55" t="s">
        <v>48667</v>
      </c>
      <c r="F14674" s="55" t="s">
        <v>4651</v>
      </c>
      <c r="G14674" s="55" t="s">
        <v>48668</v>
      </c>
      <c r="H14674" s="55">
        <v>0</v>
      </c>
    </row>
    <row r="14675" spans="1:8" ht="12.5" customHeight="1">
      <c r="A14675" s="55">
        <v>24584</v>
      </c>
      <c r="B14675" s="55">
        <v>9</v>
      </c>
      <c r="C14675" s="55" t="s">
        <v>48669</v>
      </c>
      <c r="D14675" s="55" t="s">
        <v>4649</v>
      </c>
      <c r="E14675" s="55" t="s">
        <v>48670</v>
      </c>
      <c r="F14675" s="55" t="s">
        <v>4651</v>
      </c>
      <c r="G14675" s="55" t="s">
        <v>48671</v>
      </c>
      <c r="H14675" s="55">
        <v>0</v>
      </c>
    </row>
    <row r="14676" spans="1:8" ht="12.5" customHeight="1">
      <c r="A14676" s="55">
        <v>24907</v>
      </c>
      <c r="B14676" s="55">
        <v>9</v>
      </c>
      <c r="C14676" s="55" t="s">
        <v>48672</v>
      </c>
      <c r="D14676" s="55" t="s">
        <v>4649</v>
      </c>
      <c r="E14676" s="55" t="s">
        <v>48673</v>
      </c>
      <c r="F14676" s="55" t="s">
        <v>4651</v>
      </c>
      <c r="G14676" s="55" t="s">
        <v>48674</v>
      </c>
      <c r="H14676" s="55">
        <v>0</v>
      </c>
    </row>
    <row r="14677" spans="1:8" ht="12.5" customHeight="1">
      <c r="A14677" s="55">
        <v>25055</v>
      </c>
      <c r="B14677" s="55">
        <v>9</v>
      </c>
      <c r="C14677" s="55" t="s">
        <v>48675</v>
      </c>
      <c r="D14677" s="55" t="s">
        <v>4649</v>
      </c>
      <c r="E14677" s="55" t="s">
        <v>48676</v>
      </c>
      <c r="F14677" s="55" t="s">
        <v>4651</v>
      </c>
      <c r="G14677" s="55" t="s">
        <v>48677</v>
      </c>
      <c r="H14677" s="55">
        <v>0</v>
      </c>
    </row>
    <row r="14678" spans="1:8" ht="12.5" customHeight="1">
      <c r="A14678" s="55">
        <v>25212</v>
      </c>
      <c r="B14678" s="55">
        <v>9</v>
      </c>
      <c r="C14678" s="55" t="s">
        <v>48678</v>
      </c>
      <c r="D14678" s="55" t="s">
        <v>4649</v>
      </c>
      <c r="E14678" s="55" t="s">
        <v>48679</v>
      </c>
      <c r="F14678" s="55" t="s">
        <v>4651</v>
      </c>
      <c r="G14678" s="55" t="s">
        <v>48680</v>
      </c>
      <c r="H14678" s="55">
        <v>0</v>
      </c>
    </row>
    <row r="14679" spans="1:8" ht="12.5" customHeight="1">
      <c r="A14679" s="55">
        <v>25224</v>
      </c>
      <c r="B14679" s="55">
        <v>9</v>
      </c>
      <c r="C14679" s="55" t="s">
        <v>48681</v>
      </c>
      <c r="D14679" s="55" t="s">
        <v>4649</v>
      </c>
      <c r="E14679" s="55" t="s">
        <v>48682</v>
      </c>
      <c r="F14679" s="55" t="s">
        <v>4651</v>
      </c>
      <c r="G14679" s="55" t="s">
        <v>48683</v>
      </c>
      <c r="H14679" s="55">
        <v>0</v>
      </c>
    </row>
    <row r="14680" spans="1:8" ht="12.5" customHeight="1">
      <c r="A14680" s="55">
        <v>25251</v>
      </c>
      <c r="B14680" s="55">
        <v>9</v>
      </c>
      <c r="C14680" s="55" t="s">
        <v>48684</v>
      </c>
      <c r="D14680" s="55" t="s">
        <v>4649</v>
      </c>
      <c r="E14680" s="55" t="s">
        <v>48685</v>
      </c>
      <c r="F14680" s="55" t="s">
        <v>4651</v>
      </c>
      <c r="G14680" s="55" t="s">
        <v>48686</v>
      </c>
      <c r="H14680" s="55">
        <v>0</v>
      </c>
    </row>
    <row r="14681" spans="1:8" ht="12.5" customHeight="1">
      <c r="A14681" s="55">
        <v>25565</v>
      </c>
      <c r="B14681" s="55">
        <v>9</v>
      </c>
      <c r="C14681" s="55" t="s">
        <v>48687</v>
      </c>
      <c r="D14681" s="55" t="s">
        <v>4649</v>
      </c>
      <c r="E14681" s="55" t="s">
        <v>48688</v>
      </c>
      <c r="F14681" s="55" t="s">
        <v>4651</v>
      </c>
      <c r="G14681" s="55" t="s">
        <v>48689</v>
      </c>
      <c r="H14681" s="55">
        <v>0</v>
      </c>
    </row>
    <row r="14682" spans="1:8" ht="12.5" customHeight="1">
      <c r="A14682" s="55">
        <v>25707</v>
      </c>
      <c r="B14682" s="55">
        <v>9</v>
      </c>
      <c r="C14682" s="55" t="s">
        <v>48690</v>
      </c>
      <c r="D14682" s="55" t="s">
        <v>4649</v>
      </c>
      <c r="E14682" s="55" t="s">
        <v>48691</v>
      </c>
      <c r="F14682" s="55" t="s">
        <v>4651</v>
      </c>
      <c r="G14682" s="55" t="s">
        <v>48692</v>
      </c>
      <c r="H14682" s="55">
        <v>0</v>
      </c>
    </row>
    <row r="14683" spans="1:8" ht="12.5" customHeight="1">
      <c r="A14683" s="55">
        <v>26587</v>
      </c>
      <c r="B14683" s="55">
        <v>9</v>
      </c>
      <c r="C14683" s="55" t="s">
        <v>48693</v>
      </c>
      <c r="D14683" s="55" t="s">
        <v>4649</v>
      </c>
      <c r="E14683" s="55" t="s">
        <v>48694</v>
      </c>
      <c r="F14683" s="55" t="s">
        <v>4651</v>
      </c>
      <c r="G14683" s="55" t="s">
        <v>48695</v>
      </c>
      <c r="H14683" s="55">
        <v>0</v>
      </c>
    </row>
    <row r="14684" spans="1:8" ht="12.5" customHeight="1">
      <c r="A14684" s="55">
        <v>26666</v>
      </c>
      <c r="B14684" s="55">
        <v>9</v>
      </c>
      <c r="C14684" s="55" t="s">
        <v>48696</v>
      </c>
      <c r="D14684" s="55" t="s">
        <v>4649</v>
      </c>
      <c r="E14684" s="55" t="s">
        <v>48697</v>
      </c>
      <c r="F14684" s="55" t="s">
        <v>4651</v>
      </c>
      <c r="G14684" s="55" t="s">
        <v>48698</v>
      </c>
      <c r="H14684" s="55">
        <v>0</v>
      </c>
    </row>
    <row r="14685" spans="1:8" ht="12.5" customHeight="1">
      <c r="A14685" s="55">
        <v>26671</v>
      </c>
      <c r="B14685" s="55">
        <v>9</v>
      </c>
      <c r="C14685" s="55" t="s">
        <v>48699</v>
      </c>
      <c r="D14685" s="55" t="s">
        <v>4649</v>
      </c>
      <c r="E14685" s="55" t="s">
        <v>48700</v>
      </c>
      <c r="F14685" s="55" t="s">
        <v>4651</v>
      </c>
      <c r="G14685" s="55" t="s">
        <v>48701</v>
      </c>
      <c r="H14685" s="55">
        <v>0</v>
      </c>
    </row>
    <row r="14686" spans="1:8" ht="12.5" customHeight="1">
      <c r="A14686" s="55">
        <v>26751</v>
      </c>
      <c r="B14686" s="55">
        <v>9</v>
      </c>
      <c r="C14686" s="55" t="s">
        <v>48702</v>
      </c>
      <c r="D14686" s="55" t="s">
        <v>4649</v>
      </c>
      <c r="E14686" s="55" t="s">
        <v>48703</v>
      </c>
      <c r="F14686" s="55" t="s">
        <v>4651</v>
      </c>
      <c r="G14686" s="55" t="s">
        <v>48704</v>
      </c>
      <c r="H14686" s="55">
        <v>0</v>
      </c>
    </row>
    <row r="14687" spans="1:8" ht="12.5" customHeight="1">
      <c r="A14687" s="55">
        <v>27488</v>
      </c>
      <c r="B14687" s="55">
        <v>9</v>
      </c>
      <c r="C14687" s="55" t="s">
        <v>48705</v>
      </c>
      <c r="D14687" s="55" t="s">
        <v>4649</v>
      </c>
      <c r="E14687" s="55" t="s">
        <v>48706</v>
      </c>
      <c r="F14687" s="55" t="s">
        <v>4651</v>
      </c>
      <c r="G14687" s="55" t="s">
        <v>48707</v>
      </c>
      <c r="H14687" s="55">
        <v>0</v>
      </c>
    </row>
    <row r="14688" spans="1:8" ht="12.5" customHeight="1">
      <c r="A14688" s="55">
        <v>27520</v>
      </c>
      <c r="B14688" s="55">
        <v>9</v>
      </c>
      <c r="C14688" s="55" t="s">
        <v>48708</v>
      </c>
      <c r="D14688" s="55" t="s">
        <v>4649</v>
      </c>
      <c r="E14688" s="55" t="s">
        <v>48709</v>
      </c>
      <c r="F14688" s="55" t="s">
        <v>4651</v>
      </c>
      <c r="G14688" s="55" t="s">
        <v>48710</v>
      </c>
      <c r="H14688" s="55">
        <v>0</v>
      </c>
    </row>
    <row r="14689" spans="1:8" ht="12.5" customHeight="1">
      <c r="A14689" s="55">
        <v>27597</v>
      </c>
      <c r="B14689" s="55">
        <v>9</v>
      </c>
      <c r="C14689" s="55" t="s">
        <v>48711</v>
      </c>
      <c r="D14689" s="55" t="s">
        <v>4649</v>
      </c>
      <c r="E14689" s="55" t="s">
        <v>48712</v>
      </c>
      <c r="F14689" s="55" t="s">
        <v>4651</v>
      </c>
      <c r="G14689" s="55" t="s">
        <v>48713</v>
      </c>
      <c r="H14689" s="55">
        <v>0</v>
      </c>
    </row>
    <row r="14690" spans="1:8" ht="12.5" customHeight="1">
      <c r="A14690" s="55">
        <v>27709</v>
      </c>
      <c r="B14690" s="55">
        <v>9</v>
      </c>
      <c r="C14690" s="55" t="s">
        <v>48714</v>
      </c>
      <c r="D14690" s="55" t="s">
        <v>4649</v>
      </c>
      <c r="E14690" s="55" t="s">
        <v>48715</v>
      </c>
      <c r="F14690" s="55" t="s">
        <v>4651</v>
      </c>
      <c r="G14690" s="55" t="s">
        <v>48716</v>
      </c>
      <c r="H14690" s="55">
        <v>0</v>
      </c>
    </row>
    <row r="14691" spans="1:8" ht="12.5" customHeight="1">
      <c r="A14691" s="55">
        <v>27982</v>
      </c>
      <c r="B14691" s="55">
        <v>9</v>
      </c>
      <c r="C14691" s="55" t="s">
        <v>48717</v>
      </c>
      <c r="D14691" s="55" t="s">
        <v>4649</v>
      </c>
      <c r="E14691" s="55" t="s">
        <v>48718</v>
      </c>
      <c r="F14691" s="55" t="s">
        <v>4651</v>
      </c>
      <c r="G14691" s="55" t="s">
        <v>48719</v>
      </c>
      <c r="H14691" s="55">
        <v>0</v>
      </c>
    </row>
    <row r="14692" spans="1:8" ht="12.5" customHeight="1">
      <c r="A14692" s="55">
        <v>28113</v>
      </c>
      <c r="B14692" s="55">
        <v>9</v>
      </c>
      <c r="C14692" s="55" t="s">
        <v>48720</v>
      </c>
      <c r="D14692" s="55" t="s">
        <v>4649</v>
      </c>
      <c r="E14692" s="55" t="s">
        <v>48721</v>
      </c>
      <c r="F14692" s="55" t="s">
        <v>4651</v>
      </c>
      <c r="G14692" s="55" t="s">
        <v>48722</v>
      </c>
      <c r="H14692" s="55">
        <v>0</v>
      </c>
    </row>
    <row r="14693" spans="1:8" ht="12.5" customHeight="1">
      <c r="A14693" s="55">
        <v>28484</v>
      </c>
      <c r="B14693" s="55">
        <v>9</v>
      </c>
      <c r="C14693" s="55" t="s">
        <v>48723</v>
      </c>
      <c r="D14693" s="55" t="s">
        <v>4649</v>
      </c>
      <c r="E14693" s="55" t="s">
        <v>48724</v>
      </c>
      <c r="F14693" s="55" t="s">
        <v>4651</v>
      </c>
      <c r="G14693" s="55" t="s">
        <v>48725</v>
      </c>
      <c r="H14693" s="55">
        <v>0</v>
      </c>
    </row>
    <row r="14694" spans="1:8" ht="12.5" customHeight="1">
      <c r="A14694" s="55">
        <v>29069</v>
      </c>
      <c r="B14694" s="55">
        <v>9</v>
      </c>
      <c r="C14694" s="55" t="s">
        <v>48726</v>
      </c>
      <c r="D14694" s="55" t="s">
        <v>4649</v>
      </c>
      <c r="E14694" s="55" t="s">
        <v>48727</v>
      </c>
      <c r="F14694" s="55" t="s">
        <v>4651</v>
      </c>
      <c r="G14694" s="55" t="s">
        <v>48728</v>
      </c>
      <c r="H14694" s="55">
        <v>0</v>
      </c>
    </row>
    <row r="14695" spans="1:8" ht="12.5" customHeight="1">
      <c r="A14695" s="55">
        <v>11119</v>
      </c>
      <c r="B14695" s="55">
        <v>9</v>
      </c>
      <c r="C14695" s="55" t="s">
        <v>48729</v>
      </c>
      <c r="D14695" s="55" t="s">
        <v>4649</v>
      </c>
      <c r="E14695" s="55" t="s">
        <v>48730</v>
      </c>
      <c r="F14695" s="55" t="s">
        <v>4651</v>
      </c>
      <c r="G14695" s="55" t="s">
        <v>48731</v>
      </c>
      <c r="H14695" s="55">
        <v>0</v>
      </c>
    </row>
    <row r="14696" spans="1:8" ht="12.5" customHeight="1">
      <c r="A14696" s="55">
        <v>11768</v>
      </c>
      <c r="B14696" s="55">
        <v>9</v>
      </c>
      <c r="C14696" s="55" t="s">
        <v>48732</v>
      </c>
      <c r="D14696" s="55" t="s">
        <v>4649</v>
      </c>
      <c r="E14696" s="55" t="s">
        <v>48733</v>
      </c>
      <c r="F14696" s="55" t="s">
        <v>4651</v>
      </c>
      <c r="G14696" s="55" t="s">
        <v>48734</v>
      </c>
      <c r="H14696" s="55">
        <v>0</v>
      </c>
    </row>
    <row r="14697" spans="1:8" ht="12.5" customHeight="1">
      <c r="A14697" s="55">
        <v>12356</v>
      </c>
      <c r="B14697" s="55">
        <v>9</v>
      </c>
      <c r="C14697" s="55" t="s">
        <v>48735</v>
      </c>
      <c r="D14697" s="55" t="s">
        <v>4649</v>
      </c>
      <c r="E14697" s="55" t="s">
        <v>48736</v>
      </c>
      <c r="F14697" s="55" t="s">
        <v>4651</v>
      </c>
      <c r="G14697" s="55" t="s">
        <v>48737</v>
      </c>
      <c r="H14697" s="55">
        <v>0</v>
      </c>
    </row>
    <row r="14698" spans="1:8" ht="12.5" customHeight="1">
      <c r="A14698" s="55">
        <v>12586</v>
      </c>
      <c r="B14698" s="55">
        <v>9</v>
      </c>
      <c r="C14698" s="55" t="s">
        <v>48738</v>
      </c>
      <c r="D14698" s="55" t="s">
        <v>4649</v>
      </c>
      <c r="E14698" s="55" t="s">
        <v>48739</v>
      </c>
      <c r="F14698" s="55" t="s">
        <v>4651</v>
      </c>
      <c r="G14698" s="55" t="s">
        <v>48740</v>
      </c>
      <c r="H14698" s="55">
        <v>0</v>
      </c>
    </row>
    <row r="14699" spans="1:8" ht="12.5" customHeight="1">
      <c r="A14699" s="55">
        <v>12690</v>
      </c>
      <c r="B14699" s="55">
        <v>9</v>
      </c>
      <c r="C14699" s="55" t="s">
        <v>48741</v>
      </c>
      <c r="D14699" s="55" t="s">
        <v>4649</v>
      </c>
      <c r="E14699" s="55" t="s">
        <v>48742</v>
      </c>
      <c r="F14699" s="55" t="s">
        <v>4651</v>
      </c>
      <c r="G14699" s="55" t="s">
        <v>48743</v>
      </c>
      <c r="H14699" s="55">
        <v>0</v>
      </c>
    </row>
    <row r="14700" spans="1:8" ht="12.5" customHeight="1">
      <c r="A14700" s="55">
        <v>13524</v>
      </c>
      <c r="B14700" s="55">
        <v>9</v>
      </c>
      <c r="C14700" s="55" t="s">
        <v>48744</v>
      </c>
      <c r="D14700" s="55" t="s">
        <v>4649</v>
      </c>
      <c r="E14700" s="55" t="s">
        <v>48745</v>
      </c>
      <c r="F14700" s="55" t="s">
        <v>4651</v>
      </c>
      <c r="G14700" s="55" t="s">
        <v>48746</v>
      </c>
      <c r="H14700" s="55">
        <v>0</v>
      </c>
    </row>
    <row r="14701" spans="1:8" ht="12.5" customHeight="1">
      <c r="A14701" s="55">
        <v>14057</v>
      </c>
      <c r="B14701" s="55">
        <v>9</v>
      </c>
      <c r="C14701" s="55" t="s">
        <v>48747</v>
      </c>
      <c r="D14701" s="55" t="s">
        <v>4649</v>
      </c>
      <c r="E14701" s="55" t="s">
        <v>48748</v>
      </c>
      <c r="F14701" s="55" t="s">
        <v>4651</v>
      </c>
      <c r="G14701" s="55" t="s">
        <v>48749</v>
      </c>
      <c r="H14701" s="55">
        <v>0</v>
      </c>
    </row>
    <row r="14702" spans="1:8" ht="12.5" customHeight="1">
      <c r="A14702" s="55">
        <v>14210</v>
      </c>
      <c r="B14702" s="55">
        <v>9</v>
      </c>
      <c r="C14702" s="55" t="s">
        <v>48750</v>
      </c>
      <c r="D14702" s="55" t="s">
        <v>4649</v>
      </c>
      <c r="E14702" s="55" t="s">
        <v>48751</v>
      </c>
      <c r="F14702" s="55" t="s">
        <v>4651</v>
      </c>
      <c r="G14702" s="55" t="s">
        <v>48752</v>
      </c>
      <c r="H14702" s="55">
        <v>0</v>
      </c>
    </row>
    <row r="14703" spans="1:8" ht="12.5" customHeight="1">
      <c r="A14703" s="55">
        <v>14220</v>
      </c>
      <c r="B14703" s="55">
        <v>9</v>
      </c>
      <c r="C14703" s="55" t="s">
        <v>48753</v>
      </c>
      <c r="D14703" s="55" t="s">
        <v>4649</v>
      </c>
      <c r="E14703" s="55" t="s">
        <v>48754</v>
      </c>
      <c r="F14703" s="55" t="s">
        <v>4651</v>
      </c>
      <c r="G14703" s="55" t="s">
        <v>48755</v>
      </c>
      <c r="H14703" s="55">
        <v>0</v>
      </c>
    </row>
    <row r="14704" spans="1:8" ht="12.5" customHeight="1">
      <c r="A14704" s="55">
        <v>14275</v>
      </c>
      <c r="B14704" s="55">
        <v>9</v>
      </c>
      <c r="C14704" s="55" t="s">
        <v>48756</v>
      </c>
      <c r="D14704" s="55" t="s">
        <v>4649</v>
      </c>
      <c r="E14704" s="55" t="s">
        <v>48757</v>
      </c>
      <c r="F14704" s="55" t="s">
        <v>4651</v>
      </c>
      <c r="G14704" s="55" t="s">
        <v>48758</v>
      </c>
      <c r="H14704" s="55">
        <v>0</v>
      </c>
    </row>
    <row r="14705" spans="1:8" ht="12.5" customHeight="1">
      <c r="A14705" s="55">
        <v>14322</v>
      </c>
      <c r="B14705" s="55">
        <v>9</v>
      </c>
      <c r="C14705" s="55" t="s">
        <v>48759</v>
      </c>
      <c r="D14705" s="55" t="s">
        <v>4649</v>
      </c>
      <c r="E14705" s="55" t="s">
        <v>48760</v>
      </c>
      <c r="F14705" s="55" t="s">
        <v>4651</v>
      </c>
      <c r="G14705" s="55" t="s">
        <v>48761</v>
      </c>
      <c r="H14705" s="55">
        <v>0</v>
      </c>
    </row>
    <row r="14706" spans="1:8" ht="12.5" customHeight="1">
      <c r="A14706" s="55">
        <v>14344</v>
      </c>
      <c r="B14706" s="55">
        <v>9</v>
      </c>
      <c r="C14706" s="55" t="s">
        <v>48762</v>
      </c>
      <c r="D14706" s="55" t="s">
        <v>4649</v>
      </c>
      <c r="E14706" s="55" t="s">
        <v>48763</v>
      </c>
      <c r="F14706" s="55" t="s">
        <v>4651</v>
      </c>
      <c r="G14706" s="55" t="s">
        <v>48764</v>
      </c>
      <c r="H14706" s="55">
        <v>0</v>
      </c>
    </row>
    <row r="14707" spans="1:8" ht="12.5" customHeight="1">
      <c r="A14707" s="55">
        <v>14858</v>
      </c>
      <c r="B14707" s="55">
        <v>9</v>
      </c>
      <c r="C14707" s="55" t="s">
        <v>48765</v>
      </c>
      <c r="D14707" s="55" t="s">
        <v>4649</v>
      </c>
      <c r="E14707" s="55" t="s">
        <v>48766</v>
      </c>
      <c r="F14707" s="55" t="s">
        <v>4651</v>
      </c>
      <c r="G14707" s="55" t="s">
        <v>48767</v>
      </c>
      <c r="H14707" s="55">
        <v>0</v>
      </c>
    </row>
    <row r="14708" spans="1:8" ht="12.5" customHeight="1">
      <c r="A14708" s="55">
        <v>15018</v>
      </c>
      <c r="B14708" s="55">
        <v>9</v>
      </c>
      <c r="C14708" s="55" t="s">
        <v>48768</v>
      </c>
      <c r="D14708" s="55" t="s">
        <v>4649</v>
      </c>
      <c r="E14708" s="55" t="s">
        <v>48769</v>
      </c>
      <c r="F14708" s="55" t="s">
        <v>4651</v>
      </c>
      <c r="G14708" s="55" t="s">
        <v>48770</v>
      </c>
      <c r="H14708" s="55">
        <v>0</v>
      </c>
    </row>
    <row r="14709" spans="1:8" ht="12.5" customHeight="1">
      <c r="A14709" s="55">
        <v>15145</v>
      </c>
      <c r="B14709" s="55">
        <v>9</v>
      </c>
      <c r="C14709" s="55" t="s">
        <v>48771</v>
      </c>
      <c r="D14709" s="55" t="s">
        <v>4649</v>
      </c>
      <c r="E14709" s="55" t="s">
        <v>48772</v>
      </c>
      <c r="F14709" s="55" t="s">
        <v>4651</v>
      </c>
      <c r="G14709" s="55" t="s">
        <v>48773</v>
      </c>
      <c r="H14709" s="55">
        <v>0</v>
      </c>
    </row>
    <row r="14710" spans="1:8" ht="12.5" customHeight="1">
      <c r="A14710" s="55">
        <v>15234</v>
      </c>
      <c r="B14710" s="55">
        <v>9</v>
      </c>
      <c r="C14710" s="55" t="s">
        <v>48774</v>
      </c>
      <c r="D14710" s="55" t="s">
        <v>4649</v>
      </c>
      <c r="E14710" s="55" t="s">
        <v>48775</v>
      </c>
      <c r="F14710" s="55" t="s">
        <v>4651</v>
      </c>
      <c r="G14710" s="55" t="s">
        <v>48776</v>
      </c>
      <c r="H14710" s="55">
        <v>0</v>
      </c>
    </row>
    <row r="14711" spans="1:8" ht="12.5" customHeight="1">
      <c r="A14711" s="55">
        <v>15582</v>
      </c>
      <c r="B14711" s="55">
        <v>9</v>
      </c>
      <c r="C14711" s="55" t="s">
        <v>48777</v>
      </c>
      <c r="D14711" s="55" t="s">
        <v>4649</v>
      </c>
      <c r="E14711" s="55" t="s">
        <v>48778</v>
      </c>
      <c r="F14711" s="55" t="s">
        <v>4651</v>
      </c>
      <c r="G14711" s="55" t="s">
        <v>48779</v>
      </c>
      <c r="H14711" s="55">
        <v>0</v>
      </c>
    </row>
    <row r="14712" spans="1:8" ht="12.5" customHeight="1">
      <c r="A14712" s="55">
        <v>15725</v>
      </c>
      <c r="B14712" s="55">
        <v>9</v>
      </c>
      <c r="C14712" s="55" t="s">
        <v>48780</v>
      </c>
      <c r="D14712" s="55" t="s">
        <v>4649</v>
      </c>
      <c r="E14712" s="55" t="s">
        <v>48781</v>
      </c>
      <c r="F14712" s="55" t="s">
        <v>4651</v>
      </c>
      <c r="G14712" s="55" t="s">
        <v>48782</v>
      </c>
      <c r="H14712" s="55">
        <v>0</v>
      </c>
    </row>
    <row r="14713" spans="1:8" ht="12.5" customHeight="1">
      <c r="A14713" s="55">
        <v>15805</v>
      </c>
      <c r="B14713" s="55">
        <v>9</v>
      </c>
      <c r="C14713" s="55" t="s">
        <v>48783</v>
      </c>
      <c r="D14713" s="55" t="s">
        <v>4649</v>
      </c>
      <c r="E14713" s="55" t="s">
        <v>48784</v>
      </c>
      <c r="F14713" s="55" t="s">
        <v>4651</v>
      </c>
      <c r="G14713" s="55" t="s">
        <v>48785</v>
      </c>
      <c r="H14713" s="55">
        <v>0</v>
      </c>
    </row>
    <row r="14714" spans="1:8" ht="12.5" customHeight="1">
      <c r="A14714" s="55">
        <v>16028</v>
      </c>
      <c r="B14714" s="55">
        <v>9</v>
      </c>
      <c r="C14714" s="55" t="s">
        <v>48786</v>
      </c>
      <c r="D14714" s="55" t="s">
        <v>4649</v>
      </c>
      <c r="E14714" s="55" t="s">
        <v>48787</v>
      </c>
      <c r="F14714" s="55" t="s">
        <v>4651</v>
      </c>
      <c r="G14714" s="55" t="s">
        <v>48788</v>
      </c>
      <c r="H14714" s="55">
        <v>0</v>
      </c>
    </row>
    <row r="14715" spans="1:8" ht="12.5" customHeight="1">
      <c r="A14715" s="55">
        <v>16160</v>
      </c>
      <c r="B14715" s="55">
        <v>9</v>
      </c>
      <c r="C14715" s="55" t="s">
        <v>48789</v>
      </c>
      <c r="D14715" s="55" t="s">
        <v>4649</v>
      </c>
      <c r="E14715" s="55" t="s">
        <v>48790</v>
      </c>
      <c r="F14715" s="55" t="s">
        <v>4651</v>
      </c>
      <c r="G14715" s="55" t="s">
        <v>48791</v>
      </c>
      <c r="H14715" s="55">
        <v>0</v>
      </c>
    </row>
    <row r="14716" spans="1:8" ht="12.5" customHeight="1">
      <c r="A14716" s="55">
        <v>16605</v>
      </c>
      <c r="B14716" s="55">
        <v>9</v>
      </c>
      <c r="C14716" s="55" t="s">
        <v>48792</v>
      </c>
      <c r="D14716" s="55" t="s">
        <v>4649</v>
      </c>
      <c r="E14716" s="55" t="s">
        <v>48793</v>
      </c>
      <c r="F14716" s="55" t="s">
        <v>4651</v>
      </c>
      <c r="G14716" s="55" t="s">
        <v>48794</v>
      </c>
      <c r="H14716" s="55">
        <v>0</v>
      </c>
    </row>
    <row r="14717" spans="1:8" ht="12.5" customHeight="1">
      <c r="A14717" s="55">
        <v>16621</v>
      </c>
      <c r="B14717" s="55">
        <v>9</v>
      </c>
      <c r="C14717" s="55" t="s">
        <v>48795</v>
      </c>
      <c r="D14717" s="55" t="s">
        <v>4649</v>
      </c>
      <c r="E14717" s="55" t="s">
        <v>48796</v>
      </c>
      <c r="F14717" s="55" t="s">
        <v>4651</v>
      </c>
      <c r="G14717" s="55" t="s">
        <v>48797</v>
      </c>
      <c r="H14717" s="55">
        <v>0</v>
      </c>
    </row>
    <row r="14718" spans="1:8" ht="12.5" customHeight="1">
      <c r="A14718" s="55">
        <v>16657</v>
      </c>
      <c r="B14718" s="55">
        <v>9</v>
      </c>
      <c r="C14718" s="55" t="s">
        <v>48798</v>
      </c>
      <c r="D14718" s="55" t="s">
        <v>4649</v>
      </c>
      <c r="E14718" s="55" t="s">
        <v>48799</v>
      </c>
      <c r="F14718" s="55" t="s">
        <v>4651</v>
      </c>
      <c r="G14718" s="55" t="s">
        <v>48800</v>
      </c>
      <c r="H14718" s="55">
        <v>0</v>
      </c>
    </row>
    <row r="14719" spans="1:8" ht="12.5" customHeight="1">
      <c r="A14719" s="55">
        <v>16679</v>
      </c>
      <c r="B14719" s="55">
        <v>9</v>
      </c>
      <c r="C14719" s="55" t="s">
        <v>48801</v>
      </c>
      <c r="D14719" s="55" t="s">
        <v>4649</v>
      </c>
      <c r="E14719" s="55" t="s">
        <v>48802</v>
      </c>
      <c r="F14719" s="55" t="s">
        <v>4651</v>
      </c>
      <c r="G14719" s="55" t="s">
        <v>48803</v>
      </c>
      <c r="H14719" s="55">
        <v>0</v>
      </c>
    </row>
    <row r="14720" spans="1:8" ht="12.5" customHeight="1">
      <c r="A14720" s="55">
        <v>16691</v>
      </c>
      <c r="B14720" s="55">
        <v>9</v>
      </c>
      <c r="C14720" s="55" t="s">
        <v>48804</v>
      </c>
      <c r="D14720" s="55" t="s">
        <v>4649</v>
      </c>
      <c r="E14720" s="55" t="s">
        <v>48805</v>
      </c>
      <c r="F14720" s="55" t="s">
        <v>4651</v>
      </c>
      <c r="G14720" s="55" t="s">
        <v>48806</v>
      </c>
      <c r="H14720" s="55">
        <v>0</v>
      </c>
    </row>
    <row r="14721" spans="1:8" ht="12.5" customHeight="1">
      <c r="A14721" s="55">
        <v>17283</v>
      </c>
      <c r="B14721" s="55">
        <v>9</v>
      </c>
      <c r="C14721" s="55" t="s">
        <v>48807</v>
      </c>
      <c r="D14721" s="55" t="s">
        <v>4649</v>
      </c>
      <c r="E14721" s="55" t="s">
        <v>48808</v>
      </c>
      <c r="F14721" s="55" t="s">
        <v>4651</v>
      </c>
      <c r="G14721" s="55" t="s">
        <v>48809</v>
      </c>
      <c r="H14721" s="55">
        <v>0</v>
      </c>
    </row>
    <row r="14722" spans="1:8" ht="12.5" customHeight="1">
      <c r="A14722" s="55">
        <v>17510</v>
      </c>
      <c r="B14722" s="55">
        <v>9</v>
      </c>
      <c r="C14722" s="55" t="s">
        <v>48810</v>
      </c>
      <c r="D14722" s="55" t="s">
        <v>4649</v>
      </c>
      <c r="E14722" s="55" t="s">
        <v>48811</v>
      </c>
      <c r="F14722" s="55" t="s">
        <v>4651</v>
      </c>
      <c r="G14722" s="55" t="s">
        <v>48812</v>
      </c>
      <c r="H14722" s="55">
        <v>0</v>
      </c>
    </row>
    <row r="14723" spans="1:8" ht="12.5" customHeight="1">
      <c r="A14723" s="55">
        <v>18251</v>
      </c>
      <c r="B14723" s="55">
        <v>9</v>
      </c>
      <c r="C14723" s="55" t="s">
        <v>48813</v>
      </c>
      <c r="D14723" s="55" t="s">
        <v>4649</v>
      </c>
      <c r="E14723" s="55" t="s">
        <v>48814</v>
      </c>
      <c r="F14723" s="55" t="s">
        <v>4651</v>
      </c>
      <c r="G14723" s="55" t="s">
        <v>48815</v>
      </c>
      <c r="H14723" s="55">
        <v>0</v>
      </c>
    </row>
    <row r="14724" spans="1:8" ht="12.5" customHeight="1">
      <c r="A14724" s="55">
        <v>18272</v>
      </c>
      <c r="B14724" s="55">
        <v>9</v>
      </c>
      <c r="C14724" s="55" t="s">
        <v>48816</v>
      </c>
      <c r="D14724" s="55" t="s">
        <v>4649</v>
      </c>
      <c r="E14724" s="55" t="s">
        <v>48817</v>
      </c>
      <c r="F14724" s="55" t="s">
        <v>4651</v>
      </c>
      <c r="G14724" s="55" t="s">
        <v>48818</v>
      </c>
      <c r="H14724" s="55">
        <v>0</v>
      </c>
    </row>
    <row r="14725" spans="1:8" ht="12.5" customHeight="1">
      <c r="A14725" s="55">
        <v>18286</v>
      </c>
      <c r="B14725" s="55">
        <v>9</v>
      </c>
      <c r="C14725" s="55" t="s">
        <v>48819</v>
      </c>
      <c r="D14725" s="55" t="s">
        <v>4649</v>
      </c>
      <c r="E14725" s="55" t="s">
        <v>48820</v>
      </c>
      <c r="F14725" s="55" t="s">
        <v>4651</v>
      </c>
      <c r="G14725" s="55" t="s">
        <v>48821</v>
      </c>
      <c r="H14725" s="55">
        <v>0</v>
      </c>
    </row>
    <row r="14726" spans="1:8" ht="12.5" customHeight="1">
      <c r="A14726" s="55">
        <v>18294</v>
      </c>
      <c r="B14726" s="55">
        <v>9</v>
      </c>
      <c r="C14726" s="55" t="s">
        <v>48822</v>
      </c>
      <c r="D14726" s="55" t="s">
        <v>4649</v>
      </c>
      <c r="E14726" s="55" t="s">
        <v>48823</v>
      </c>
      <c r="F14726" s="55" t="s">
        <v>4651</v>
      </c>
      <c r="G14726" s="55" t="s">
        <v>48824</v>
      </c>
      <c r="H14726" s="55">
        <v>0</v>
      </c>
    </row>
    <row r="14727" spans="1:8" ht="12.5" customHeight="1">
      <c r="A14727" s="55">
        <v>18744</v>
      </c>
      <c r="B14727" s="55">
        <v>9</v>
      </c>
      <c r="C14727" s="55" t="s">
        <v>48825</v>
      </c>
      <c r="D14727" s="55" t="s">
        <v>4649</v>
      </c>
      <c r="E14727" s="55" t="s">
        <v>48826</v>
      </c>
      <c r="F14727" s="55" t="s">
        <v>4651</v>
      </c>
      <c r="G14727" s="55" t="s">
        <v>48827</v>
      </c>
      <c r="H14727" s="55">
        <v>0</v>
      </c>
    </row>
    <row r="14728" spans="1:8" ht="12.5" customHeight="1">
      <c r="A14728" s="55">
        <v>19567</v>
      </c>
      <c r="B14728" s="55">
        <v>9</v>
      </c>
      <c r="C14728" s="55" t="s">
        <v>48828</v>
      </c>
      <c r="D14728" s="55" t="s">
        <v>4649</v>
      </c>
      <c r="E14728" s="55" t="s">
        <v>48829</v>
      </c>
      <c r="F14728" s="55" t="s">
        <v>4651</v>
      </c>
      <c r="G14728" s="55" t="s">
        <v>48830</v>
      </c>
      <c r="H14728" s="55">
        <v>0</v>
      </c>
    </row>
    <row r="14729" spans="1:8" ht="12.5" customHeight="1">
      <c r="A14729" s="55">
        <v>19569</v>
      </c>
      <c r="B14729" s="55">
        <v>9</v>
      </c>
      <c r="C14729" s="55" t="s">
        <v>48831</v>
      </c>
      <c r="D14729" s="55" t="s">
        <v>4649</v>
      </c>
      <c r="E14729" s="55" t="s">
        <v>48832</v>
      </c>
      <c r="F14729" s="55" t="s">
        <v>4651</v>
      </c>
      <c r="G14729" s="55" t="s">
        <v>48833</v>
      </c>
      <c r="H14729" s="55">
        <v>0</v>
      </c>
    </row>
    <row r="14730" spans="1:8" ht="12.5" customHeight="1">
      <c r="A14730" s="55">
        <v>19576</v>
      </c>
      <c r="B14730" s="55">
        <v>9</v>
      </c>
      <c r="C14730" s="55" t="s">
        <v>48834</v>
      </c>
      <c r="D14730" s="55" t="s">
        <v>4649</v>
      </c>
      <c r="E14730" s="55" t="s">
        <v>48835</v>
      </c>
      <c r="F14730" s="55" t="s">
        <v>4651</v>
      </c>
      <c r="G14730" s="55" t="s">
        <v>48836</v>
      </c>
      <c r="H14730" s="55">
        <v>0</v>
      </c>
    </row>
    <row r="14731" spans="1:8" ht="12.5" customHeight="1">
      <c r="A14731" s="55">
        <v>19604</v>
      </c>
      <c r="B14731" s="55">
        <v>9</v>
      </c>
      <c r="C14731" s="55" t="s">
        <v>48837</v>
      </c>
      <c r="D14731" s="55" t="s">
        <v>4649</v>
      </c>
      <c r="E14731" s="55" t="s">
        <v>48838</v>
      </c>
      <c r="F14731" s="55" t="s">
        <v>4651</v>
      </c>
      <c r="G14731" s="55" t="s">
        <v>48839</v>
      </c>
      <c r="H14731" s="55">
        <v>0</v>
      </c>
    </row>
    <row r="14732" spans="1:8" ht="12.5" customHeight="1">
      <c r="A14732" s="55">
        <v>19618</v>
      </c>
      <c r="B14732" s="55">
        <v>9</v>
      </c>
      <c r="C14732" s="55" t="s">
        <v>48840</v>
      </c>
      <c r="D14732" s="55" t="s">
        <v>4649</v>
      </c>
      <c r="E14732" s="55" t="s">
        <v>48841</v>
      </c>
      <c r="F14732" s="55" t="s">
        <v>4651</v>
      </c>
      <c r="G14732" s="55" t="s">
        <v>48842</v>
      </c>
      <c r="H14732" s="55">
        <v>0</v>
      </c>
    </row>
    <row r="14733" spans="1:8" ht="12.5" customHeight="1">
      <c r="A14733" s="55">
        <v>19629</v>
      </c>
      <c r="B14733" s="55">
        <v>9</v>
      </c>
      <c r="C14733" s="55" t="s">
        <v>48843</v>
      </c>
      <c r="D14733" s="55" t="s">
        <v>4649</v>
      </c>
      <c r="E14733" s="55" t="s">
        <v>48844</v>
      </c>
      <c r="F14733" s="55" t="s">
        <v>4651</v>
      </c>
      <c r="G14733" s="55" t="s">
        <v>48845</v>
      </c>
      <c r="H14733" s="55">
        <v>0</v>
      </c>
    </row>
    <row r="14734" spans="1:8" ht="12.5" customHeight="1">
      <c r="A14734" s="55">
        <v>19791</v>
      </c>
      <c r="B14734" s="55">
        <v>9</v>
      </c>
      <c r="C14734" s="55" t="s">
        <v>48846</v>
      </c>
      <c r="D14734" s="55" t="s">
        <v>4649</v>
      </c>
      <c r="E14734" s="55" t="s">
        <v>48847</v>
      </c>
      <c r="F14734" s="55" t="s">
        <v>4651</v>
      </c>
      <c r="G14734" s="55" t="s">
        <v>48848</v>
      </c>
      <c r="H14734" s="55">
        <v>0</v>
      </c>
    </row>
    <row r="14735" spans="1:8" ht="12.5" customHeight="1">
      <c r="A14735" s="55">
        <v>20212</v>
      </c>
      <c r="B14735" s="55">
        <v>9</v>
      </c>
      <c r="C14735" s="55" t="s">
        <v>48849</v>
      </c>
      <c r="D14735" s="55" t="s">
        <v>4649</v>
      </c>
      <c r="E14735" s="55" t="s">
        <v>48850</v>
      </c>
      <c r="F14735" s="55" t="s">
        <v>4651</v>
      </c>
      <c r="G14735" s="55" t="s">
        <v>48851</v>
      </c>
      <c r="H14735" s="55">
        <v>0</v>
      </c>
    </row>
    <row r="14736" spans="1:8" ht="12.5" customHeight="1">
      <c r="A14736" s="55">
        <v>20250</v>
      </c>
      <c r="B14736" s="55">
        <v>9</v>
      </c>
      <c r="C14736" s="55" t="s">
        <v>48852</v>
      </c>
      <c r="D14736" s="55" t="s">
        <v>4649</v>
      </c>
      <c r="E14736" s="55" t="s">
        <v>48853</v>
      </c>
      <c r="F14736" s="55" t="s">
        <v>4651</v>
      </c>
      <c r="G14736" s="55" t="s">
        <v>48854</v>
      </c>
      <c r="H14736" s="55">
        <v>0</v>
      </c>
    </row>
    <row r="14737" spans="1:8" ht="12.5" customHeight="1">
      <c r="A14737" s="55">
        <v>20625</v>
      </c>
      <c r="B14737" s="55">
        <v>9</v>
      </c>
      <c r="C14737" s="55" t="s">
        <v>48855</v>
      </c>
      <c r="D14737" s="55" t="s">
        <v>4649</v>
      </c>
      <c r="E14737" s="55" t="s">
        <v>48856</v>
      </c>
      <c r="F14737" s="55" t="s">
        <v>4651</v>
      </c>
      <c r="G14737" s="55" t="s">
        <v>48857</v>
      </c>
      <c r="H14737" s="55">
        <v>0</v>
      </c>
    </row>
    <row r="14738" spans="1:8" ht="12.5" customHeight="1">
      <c r="A14738" s="55">
        <v>21391</v>
      </c>
      <c r="B14738" s="55">
        <v>9</v>
      </c>
      <c r="C14738" s="55" t="s">
        <v>48858</v>
      </c>
      <c r="D14738" s="55" t="s">
        <v>4649</v>
      </c>
      <c r="E14738" s="55" t="s">
        <v>48859</v>
      </c>
      <c r="F14738" s="55" t="s">
        <v>4651</v>
      </c>
      <c r="G14738" s="55" t="s">
        <v>48860</v>
      </c>
      <c r="H14738" s="55">
        <v>0</v>
      </c>
    </row>
    <row r="14739" spans="1:8" ht="12.5" customHeight="1">
      <c r="A14739" s="55">
        <v>21568</v>
      </c>
      <c r="B14739" s="55">
        <v>9</v>
      </c>
      <c r="C14739" s="55" t="s">
        <v>48861</v>
      </c>
      <c r="D14739" s="55" t="s">
        <v>4649</v>
      </c>
      <c r="E14739" s="55" t="s">
        <v>48862</v>
      </c>
      <c r="F14739" s="55" t="s">
        <v>4651</v>
      </c>
      <c r="G14739" s="55" t="s">
        <v>48863</v>
      </c>
      <c r="H14739" s="55">
        <v>0</v>
      </c>
    </row>
    <row r="14740" spans="1:8" ht="12.5" customHeight="1">
      <c r="A14740" s="55">
        <v>21891</v>
      </c>
      <c r="B14740" s="55">
        <v>9</v>
      </c>
      <c r="C14740" s="55" t="s">
        <v>48864</v>
      </c>
      <c r="D14740" s="55" t="s">
        <v>4649</v>
      </c>
      <c r="E14740" s="55" t="s">
        <v>48865</v>
      </c>
      <c r="F14740" s="55" t="s">
        <v>4651</v>
      </c>
      <c r="G14740" s="55" t="s">
        <v>48866</v>
      </c>
      <c r="H14740" s="55">
        <v>0</v>
      </c>
    </row>
    <row r="14741" spans="1:8" ht="12.5" customHeight="1">
      <c r="A14741" s="55">
        <v>22403</v>
      </c>
      <c r="B14741" s="55">
        <v>9</v>
      </c>
      <c r="C14741" s="55" t="s">
        <v>48867</v>
      </c>
      <c r="D14741" s="55" t="s">
        <v>4649</v>
      </c>
      <c r="E14741" s="55" t="s">
        <v>48868</v>
      </c>
      <c r="F14741" s="55" t="s">
        <v>4651</v>
      </c>
      <c r="G14741" s="55" t="s">
        <v>48869</v>
      </c>
      <c r="H14741" s="55">
        <v>0</v>
      </c>
    </row>
    <row r="14742" spans="1:8" ht="12.5" customHeight="1">
      <c r="A14742" s="55">
        <v>22923</v>
      </c>
      <c r="B14742" s="55">
        <v>9</v>
      </c>
      <c r="C14742" s="55" t="s">
        <v>48870</v>
      </c>
      <c r="D14742" s="55" t="s">
        <v>4649</v>
      </c>
      <c r="E14742" s="55" t="s">
        <v>48871</v>
      </c>
      <c r="F14742" s="55" t="s">
        <v>4651</v>
      </c>
      <c r="G14742" s="55" t="s">
        <v>48872</v>
      </c>
      <c r="H14742" s="55">
        <v>0</v>
      </c>
    </row>
    <row r="14743" spans="1:8" ht="12.5" customHeight="1">
      <c r="A14743" s="55">
        <v>22928</v>
      </c>
      <c r="B14743" s="55">
        <v>9</v>
      </c>
      <c r="C14743" s="55" t="s">
        <v>48873</v>
      </c>
      <c r="D14743" s="55" t="s">
        <v>4649</v>
      </c>
      <c r="E14743" s="55" t="s">
        <v>48874</v>
      </c>
      <c r="F14743" s="55" t="s">
        <v>4651</v>
      </c>
      <c r="G14743" s="55" t="s">
        <v>48875</v>
      </c>
      <c r="H14743" s="55">
        <v>0</v>
      </c>
    </row>
    <row r="14744" spans="1:8" ht="12.5" customHeight="1">
      <c r="A14744" s="55">
        <v>22954</v>
      </c>
      <c r="B14744" s="55">
        <v>9</v>
      </c>
      <c r="C14744" s="55" t="s">
        <v>48876</v>
      </c>
      <c r="D14744" s="55" t="s">
        <v>4649</v>
      </c>
      <c r="E14744" s="55" t="s">
        <v>48877</v>
      </c>
      <c r="F14744" s="55" t="s">
        <v>4651</v>
      </c>
      <c r="G14744" s="55" t="s">
        <v>48878</v>
      </c>
      <c r="H14744" s="55">
        <v>0</v>
      </c>
    </row>
    <row r="14745" spans="1:8" ht="12.5" customHeight="1">
      <c r="A14745" s="55">
        <v>23094</v>
      </c>
      <c r="B14745" s="55">
        <v>9</v>
      </c>
      <c r="C14745" s="55" t="s">
        <v>48879</v>
      </c>
      <c r="D14745" s="55" t="s">
        <v>4649</v>
      </c>
      <c r="E14745" s="55" t="s">
        <v>48880</v>
      </c>
      <c r="F14745" s="55" t="s">
        <v>4651</v>
      </c>
      <c r="G14745" s="55" t="s">
        <v>48881</v>
      </c>
      <c r="H14745" s="55">
        <v>0</v>
      </c>
    </row>
    <row r="14746" spans="1:8" ht="12.5" customHeight="1">
      <c r="A14746" s="55">
        <v>23129</v>
      </c>
      <c r="B14746" s="55">
        <v>9</v>
      </c>
      <c r="C14746" s="55" t="s">
        <v>48882</v>
      </c>
      <c r="D14746" s="55" t="s">
        <v>4649</v>
      </c>
      <c r="E14746" s="55" t="s">
        <v>48883</v>
      </c>
      <c r="F14746" s="55" t="s">
        <v>4651</v>
      </c>
      <c r="G14746" s="55" t="s">
        <v>48884</v>
      </c>
      <c r="H14746" s="55">
        <v>0</v>
      </c>
    </row>
    <row r="14747" spans="1:8" ht="12.5" customHeight="1">
      <c r="A14747" s="55">
        <v>23430</v>
      </c>
      <c r="B14747" s="55">
        <v>9</v>
      </c>
      <c r="C14747" s="55" t="s">
        <v>48885</v>
      </c>
      <c r="D14747" s="55" t="s">
        <v>4649</v>
      </c>
      <c r="E14747" s="55" t="s">
        <v>48886</v>
      </c>
      <c r="F14747" s="55" t="s">
        <v>4651</v>
      </c>
      <c r="G14747" s="55" t="s">
        <v>48887</v>
      </c>
      <c r="H14747" s="55">
        <v>0</v>
      </c>
    </row>
    <row r="14748" spans="1:8" ht="12.5" customHeight="1">
      <c r="A14748" s="55">
        <v>23533</v>
      </c>
      <c r="B14748" s="55">
        <v>9</v>
      </c>
      <c r="C14748" s="55" t="s">
        <v>48888</v>
      </c>
      <c r="D14748" s="55" t="s">
        <v>4649</v>
      </c>
      <c r="E14748" s="55" t="s">
        <v>48889</v>
      </c>
      <c r="F14748" s="55" t="s">
        <v>4651</v>
      </c>
      <c r="G14748" s="55" t="s">
        <v>48890</v>
      </c>
      <c r="H14748" s="55">
        <v>0</v>
      </c>
    </row>
    <row r="14749" spans="1:8" ht="12.5" customHeight="1">
      <c r="A14749" s="55">
        <v>23540</v>
      </c>
      <c r="B14749" s="55">
        <v>9</v>
      </c>
      <c r="C14749" s="55" t="s">
        <v>48891</v>
      </c>
      <c r="D14749" s="55" t="s">
        <v>4649</v>
      </c>
      <c r="E14749" s="55" t="s">
        <v>48892</v>
      </c>
      <c r="F14749" s="55" t="s">
        <v>4651</v>
      </c>
      <c r="G14749" s="55" t="s">
        <v>48893</v>
      </c>
      <c r="H14749" s="55">
        <v>0</v>
      </c>
    </row>
    <row r="14750" spans="1:8" ht="12.5" customHeight="1">
      <c r="A14750" s="55">
        <v>23574</v>
      </c>
      <c r="B14750" s="55">
        <v>9</v>
      </c>
      <c r="C14750" s="55" t="s">
        <v>48894</v>
      </c>
      <c r="D14750" s="55" t="s">
        <v>4649</v>
      </c>
      <c r="E14750" s="55" t="s">
        <v>48895</v>
      </c>
      <c r="F14750" s="55" t="s">
        <v>4651</v>
      </c>
      <c r="G14750" s="55" t="s">
        <v>48896</v>
      </c>
      <c r="H14750" s="55">
        <v>0</v>
      </c>
    </row>
    <row r="14751" spans="1:8" ht="12.5" customHeight="1">
      <c r="A14751" s="55">
        <v>24282</v>
      </c>
      <c r="B14751" s="55">
        <v>9</v>
      </c>
      <c r="C14751" s="55" t="s">
        <v>48897</v>
      </c>
      <c r="D14751" s="55" t="s">
        <v>4649</v>
      </c>
      <c r="E14751" s="55" t="s">
        <v>48898</v>
      </c>
      <c r="F14751" s="55" t="s">
        <v>4651</v>
      </c>
      <c r="G14751" s="55" t="s">
        <v>48899</v>
      </c>
      <c r="H14751" s="55">
        <v>0</v>
      </c>
    </row>
    <row r="14752" spans="1:8" ht="12.5" customHeight="1">
      <c r="A14752" s="55">
        <v>24894</v>
      </c>
      <c r="B14752" s="55">
        <v>9</v>
      </c>
      <c r="C14752" s="55" t="s">
        <v>48900</v>
      </c>
      <c r="D14752" s="55" t="s">
        <v>4649</v>
      </c>
      <c r="E14752" s="55" t="s">
        <v>48901</v>
      </c>
      <c r="F14752" s="55" t="s">
        <v>4651</v>
      </c>
      <c r="G14752" s="55" t="s">
        <v>48902</v>
      </c>
      <c r="H14752" s="55">
        <v>0</v>
      </c>
    </row>
    <row r="14753" spans="1:8" ht="12.5" customHeight="1">
      <c r="A14753" s="55">
        <v>24915</v>
      </c>
      <c r="B14753" s="55">
        <v>9</v>
      </c>
      <c r="C14753" s="55" t="s">
        <v>48903</v>
      </c>
      <c r="D14753" s="55" t="s">
        <v>4649</v>
      </c>
      <c r="E14753" s="55" t="s">
        <v>48904</v>
      </c>
      <c r="F14753" s="55" t="s">
        <v>4651</v>
      </c>
      <c r="G14753" s="55" t="s">
        <v>48905</v>
      </c>
      <c r="H14753" s="55">
        <v>0</v>
      </c>
    </row>
    <row r="14754" spans="1:8" ht="12.5" customHeight="1">
      <c r="A14754" s="55">
        <v>25913</v>
      </c>
      <c r="B14754" s="55">
        <v>9</v>
      </c>
      <c r="C14754" s="55" t="s">
        <v>48906</v>
      </c>
      <c r="D14754" s="55" t="s">
        <v>4649</v>
      </c>
      <c r="E14754" s="55" t="s">
        <v>48907</v>
      </c>
      <c r="F14754" s="55" t="s">
        <v>4651</v>
      </c>
      <c r="G14754" s="55" t="s">
        <v>48908</v>
      </c>
      <c r="H14754" s="55">
        <v>0</v>
      </c>
    </row>
    <row r="14755" spans="1:8" ht="12.5" customHeight="1">
      <c r="A14755" s="55">
        <v>26430</v>
      </c>
      <c r="B14755" s="55">
        <v>9</v>
      </c>
      <c r="C14755" s="55" t="s">
        <v>48909</v>
      </c>
      <c r="D14755" s="55" t="s">
        <v>4649</v>
      </c>
      <c r="E14755" s="55" t="s">
        <v>48910</v>
      </c>
      <c r="F14755" s="55" t="s">
        <v>4651</v>
      </c>
      <c r="G14755" s="55" t="s">
        <v>48911</v>
      </c>
      <c r="H14755" s="55">
        <v>0</v>
      </c>
    </row>
    <row r="14756" spans="1:8" ht="12.5" customHeight="1">
      <c r="A14756" s="55">
        <v>26432</v>
      </c>
      <c r="B14756" s="55">
        <v>9</v>
      </c>
      <c r="C14756" s="55" t="s">
        <v>48912</v>
      </c>
      <c r="D14756" s="55" t="s">
        <v>4649</v>
      </c>
      <c r="E14756" s="55" t="s">
        <v>48913</v>
      </c>
      <c r="F14756" s="55" t="s">
        <v>4651</v>
      </c>
      <c r="G14756" s="55" t="s">
        <v>48914</v>
      </c>
      <c r="H14756" s="55">
        <v>0</v>
      </c>
    </row>
    <row r="14757" spans="1:8" ht="12.5" customHeight="1">
      <c r="A14757" s="55">
        <v>26571</v>
      </c>
      <c r="B14757" s="55">
        <v>9</v>
      </c>
      <c r="C14757" s="55" t="s">
        <v>48915</v>
      </c>
      <c r="D14757" s="55" t="s">
        <v>4649</v>
      </c>
      <c r="E14757" s="55" t="s">
        <v>48916</v>
      </c>
      <c r="F14757" s="55" t="s">
        <v>4651</v>
      </c>
      <c r="G14757" s="55" t="s">
        <v>48917</v>
      </c>
      <c r="H14757" s="55">
        <v>0</v>
      </c>
    </row>
    <row r="14758" spans="1:8" ht="12.5" customHeight="1">
      <c r="A14758" s="55">
        <v>27352</v>
      </c>
      <c r="B14758" s="55">
        <v>9</v>
      </c>
      <c r="C14758" s="55" t="s">
        <v>48918</v>
      </c>
      <c r="D14758" s="55" t="s">
        <v>4649</v>
      </c>
      <c r="E14758" s="55" t="s">
        <v>48919</v>
      </c>
      <c r="F14758" s="55" t="s">
        <v>4651</v>
      </c>
      <c r="G14758" s="55" t="s">
        <v>48920</v>
      </c>
      <c r="H14758" s="55">
        <v>0</v>
      </c>
    </row>
    <row r="14759" spans="1:8" ht="12.5" customHeight="1">
      <c r="A14759" s="55">
        <v>27353</v>
      </c>
      <c r="B14759" s="55">
        <v>9</v>
      </c>
      <c r="C14759" s="55" t="s">
        <v>48921</v>
      </c>
      <c r="D14759" s="55" t="s">
        <v>4649</v>
      </c>
      <c r="E14759" s="55" t="s">
        <v>48922</v>
      </c>
      <c r="F14759" s="55" t="s">
        <v>4651</v>
      </c>
      <c r="G14759" s="55" t="s">
        <v>48923</v>
      </c>
      <c r="H14759" s="55">
        <v>0</v>
      </c>
    </row>
    <row r="14760" spans="1:8" ht="12.5" customHeight="1">
      <c r="A14760" s="55">
        <v>27494</v>
      </c>
      <c r="B14760" s="55">
        <v>9</v>
      </c>
      <c r="C14760" s="55" t="s">
        <v>48924</v>
      </c>
      <c r="D14760" s="55" t="s">
        <v>4649</v>
      </c>
      <c r="E14760" s="55" t="s">
        <v>48925</v>
      </c>
      <c r="F14760" s="55" t="s">
        <v>4651</v>
      </c>
      <c r="G14760" s="55" t="s">
        <v>48926</v>
      </c>
      <c r="H14760" s="55">
        <v>0</v>
      </c>
    </row>
    <row r="14761" spans="1:8" ht="12.5" customHeight="1">
      <c r="A14761" s="55">
        <v>27715</v>
      </c>
      <c r="B14761" s="55">
        <v>9</v>
      </c>
      <c r="C14761" s="55" t="s">
        <v>48927</v>
      </c>
      <c r="D14761" s="55" t="s">
        <v>4649</v>
      </c>
      <c r="E14761" s="55" t="s">
        <v>48928</v>
      </c>
      <c r="F14761" s="55" t="s">
        <v>4651</v>
      </c>
      <c r="G14761" s="55" t="s">
        <v>48929</v>
      </c>
      <c r="H14761" s="55">
        <v>0</v>
      </c>
    </row>
    <row r="14762" spans="1:8" ht="12.5" customHeight="1">
      <c r="A14762" s="55">
        <v>27868</v>
      </c>
      <c r="B14762" s="55">
        <v>9</v>
      </c>
      <c r="C14762" s="55" t="s">
        <v>48930</v>
      </c>
      <c r="D14762" s="55" t="s">
        <v>4649</v>
      </c>
      <c r="E14762" s="55" t="s">
        <v>48931</v>
      </c>
      <c r="F14762" s="55" t="s">
        <v>4651</v>
      </c>
      <c r="G14762" s="55" t="s">
        <v>48932</v>
      </c>
      <c r="H14762" s="55">
        <v>0</v>
      </c>
    </row>
    <row r="14763" spans="1:8" ht="12.5" customHeight="1">
      <c r="A14763" s="55">
        <v>27983</v>
      </c>
      <c r="B14763" s="55">
        <v>9</v>
      </c>
      <c r="C14763" s="55" t="s">
        <v>48933</v>
      </c>
      <c r="D14763" s="55" t="s">
        <v>4649</v>
      </c>
      <c r="E14763" s="55" t="s">
        <v>48934</v>
      </c>
      <c r="F14763" s="55" t="s">
        <v>4651</v>
      </c>
      <c r="G14763" s="55" t="s">
        <v>48935</v>
      </c>
      <c r="H14763" s="55">
        <v>0</v>
      </c>
    </row>
    <row r="14764" spans="1:8" ht="12.5" customHeight="1">
      <c r="A14764" s="55">
        <v>28117</v>
      </c>
      <c r="B14764" s="55">
        <v>9</v>
      </c>
      <c r="C14764" s="55" t="s">
        <v>48936</v>
      </c>
      <c r="D14764" s="55" t="s">
        <v>4649</v>
      </c>
      <c r="E14764" s="55" t="s">
        <v>48937</v>
      </c>
      <c r="F14764" s="55" t="s">
        <v>4651</v>
      </c>
      <c r="G14764" s="55" t="s">
        <v>48938</v>
      </c>
      <c r="H14764" s="55">
        <v>0</v>
      </c>
    </row>
    <row r="14765" spans="1:8" ht="12.5" customHeight="1">
      <c r="A14765" s="55">
        <v>28215</v>
      </c>
      <c r="B14765" s="55">
        <v>9</v>
      </c>
      <c r="C14765" s="55" t="s">
        <v>48939</v>
      </c>
      <c r="D14765" s="55" t="s">
        <v>4649</v>
      </c>
      <c r="E14765" s="55" t="s">
        <v>48940</v>
      </c>
      <c r="F14765" s="55" t="s">
        <v>4651</v>
      </c>
      <c r="G14765" s="55" t="s">
        <v>48941</v>
      </c>
      <c r="H14765" s="55">
        <v>0</v>
      </c>
    </row>
    <row r="14766" spans="1:8" ht="12.5" customHeight="1">
      <c r="A14766" s="55">
        <v>28718</v>
      </c>
      <c r="B14766" s="55">
        <v>9</v>
      </c>
      <c r="C14766" s="55" t="s">
        <v>48942</v>
      </c>
      <c r="D14766" s="55" t="s">
        <v>4649</v>
      </c>
      <c r="E14766" s="55" t="s">
        <v>48943</v>
      </c>
      <c r="F14766" s="55" t="s">
        <v>4651</v>
      </c>
      <c r="G14766" s="55" t="s">
        <v>48944</v>
      </c>
      <c r="H14766" s="55">
        <v>0</v>
      </c>
    </row>
    <row r="14767" spans="1:8" ht="12.5" customHeight="1">
      <c r="A14767" s="55">
        <v>28943</v>
      </c>
      <c r="B14767" s="55">
        <v>9</v>
      </c>
      <c r="C14767" s="55" t="s">
        <v>48945</v>
      </c>
      <c r="D14767" s="55" t="s">
        <v>4649</v>
      </c>
      <c r="E14767" s="55" t="s">
        <v>48946</v>
      </c>
      <c r="F14767" s="55" t="s">
        <v>4651</v>
      </c>
      <c r="G14767" s="55" t="s">
        <v>48947</v>
      </c>
      <c r="H14767" s="55">
        <v>0</v>
      </c>
    </row>
    <row r="14768" spans="1:8" ht="12.5" customHeight="1">
      <c r="A14768" s="55">
        <v>29087</v>
      </c>
      <c r="B14768" s="55">
        <v>9</v>
      </c>
      <c r="C14768" s="55" t="s">
        <v>48948</v>
      </c>
      <c r="D14768" s="55" t="s">
        <v>4649</v>
      </c>
      <c r="E14768" s="55" t="s">
        <v>48949</v>
      </c>
      <c r="F14768" s="55" t="s">
        <v>4651</v>
      </c>
      <c r="G14768" s="55" t="s">
        <v>48950</v>
      </c>
      <c r="H14768" s="55">
        <v>0</v>
      </c>
    </row>
    <row r="14769" spans="1:8" ht="12.5" customHeight="1">
      <c r="A14769" s="55">
        <v>29184</v>
      </c>
      <c r="B14769" s="55">
        <v>9</v>
      </c>
      <c r="C14769" s="55" t="s">
        <v>48951</v>
      </c>
      <c r="D14769" s="55" t="s">
        <v>4649</v>
      </c>
      <c r="E14769" s="55" t="s">
        <v>48952</v>
      </c>
      <c r="F14769" s="55" t="s">
        <v>4651</v>
      </c>
      <c r="G14769" s="55" t="s">
        <v>48953</v>
      </c>
      <c r="H14769" s="55">
        <v>0</v>
      </c>
    </row>
    <row r="14770" spans="1:8" ht="12.5" customHeight="1">
      <c r="A14770" s="55">
        <v>29312</v>
      </c>
      <c r="B14770" s="55">
        <v>9</v>
      </c>
      <c r="C14770" s="55" t="s">
        <v>48954</v>
      </c>
      <c r="D14770" s="55" t="s">
        <v>4649</v>
      </c>
      <c r="E14770" s="55" t="s">
        <v>48955</v>
      </c>
      <c r="F14770" s="55" t="s">
        <v>4651</v>
      </c>
      <c r="G14770" s="55" t="s">
        <v>48956</v>
      </c>
      <c r="H14770" s="55">
        <v>0</v>
      </c>
    </row>
    <row r="14771" spans="1:8" ht="12.5" customHeight="1">
      <c r="A14771" s="55">
        <v>29314</v>
      </c>
      <c r="B14771" s="55">
        <v>9</v>
      </c>
      <c r="C14771" s="55" t="s">
        <v>48957</v>
      </c>
      <c r="D14771" s="55" t="s">
        <v>4649</v>
      </c>
      <c r="E14771" s="55" t="s">
        <v>48958</v>
      </c>
      <c r="F14771" s="55" t="s">
        <v>4651</v>
      </c>
      <c r="G14771" s="55" t="s">
        <v>48959</v>
      </c>
      <c r="H14771" s="55">
        <v>0</v>
      </c>
    </row>
    <row r="14772" spans="1:8" ht="12.5" customHeight="1">
      <c r="A14772" s="55">
        <v>11060</v>
      </c>
      <c r="B14772" s="55">
        <v>9</v>
      </c>
      <c r="C14772" s="55" t="s">
        <v>48960</v>
      </c>
      <c r="D14772" s="55" t="s">
        <v>4649</v>
      </c>
      <c r="E14772" s="55" t="s">
        <v>48961</v>
      </c>
      <c r="F14772" s="55" t="s">
        <v>4651</v>
      </c>
      <c r="G14772" s="55" t="s">
        <v>48962</v>
      </c>
      <c r="H14772" s="55">
        <v>0</v>
      </c>
    </row>
    <row r="14773" spans="1:8" ht="12.5" customHeight="1">
      <c r="A14773" s="55">
        <v>11077</v>
      </c>
      <c r="B14773" s="55">
        <v>9</v>
      </c>
      <c r="C14773" s="55" t="s">
        <v>48963</v>
      </c>
      <c r="D14773" s="55" t="s">
        <v>4649</v>
      </c>
      <c r="E14773" s="55" t="s">
        <v>48964</v>
      </c>
      <c r="F14773" s="55" t="s">
        <v>4651</v>
      </c>
      <c r="G14773" s="55" t="s">
        <v>48965</v>
      </c>
      <c r="H14773" s="55">
        <v>0</v>
      </c>
    </row>
    <row r="14774" spans="1:8" ht="12.5" customHeight="1">
      <c r="A14774" s="55">
        <v>11369</v>
      </c>
      <c r="B14774" s="55">
        <v>9</v>
      </c>
      <c r="C14774" s="55" t="s">
        <v>48966</v>
      </c>
      <c r="D14774" s="55" t="s">
        <v>4649</v>
      </c>
      <c r="E14774" s="55" t="s">
        <v>48967</v>
      </c>
      <c r="F14774" s="55" t="s">
        <v>4651</v>
      </c>
      <c r="G14774" s="55" t="s">
        <v>48968</v>
      </c>
      <c r="H14774" s="55">
        <v>0</v>
      </c>
    </row>
    <row r="14775" spans="1:8" ht="12.5" customHeight="1">
      <c r="A14775" s="55">
        <v>11444</v>
      </c>
      <c r="B14775" s="55">
        <v>9</v>
      </c>
      <c r="C14775" s="55" t="s">
        <v>48969</v>
      </c>
      <c r="D14775" s="55" t="s">
        <v>4649</v>
      </c>
      <c r="E14775" s="55" t="s">
        <v>48970</v>
      </c>
      <c r="F14775" s="55" t="s">
        <v>4651</v>
      </c>
      <c r="G14775" s="55" t="s">
        <v>48971</v>
      </c>
      <c r="H14775" s="55">
        <v>0</v>
      </c>
    </row>
    <row r="14776" spans="1:8" ht="12.5" customHeight="1">
      <c r="A14776" s="55">
        <v>11902</v>
      </c>
      <c r="B14776" s="55">
        <v>9</v>
      </c>
      <c r="C14776" s="55" t="s">
        <v>48972</v>
      </c>
      <c r="D14776" s="55" t="s">
        <v>4649</v>
      </c>
      <c r="E14776" s="55" t="s">
        <v>48973</v>
      </c>
      <c r="F14776" s="55" t="s">
        <v>4651</v>
      </c>
      <c r="G14776" s="55" t="s">
        <v>48974</v>
      </c>
      <c r="H14776" s="55">
        <v>0</v>
      </c>
    </row>
    <row r="14777" spans="1:8" ht="12.5" customHeight="1">
      <c r="A14777" s="55">
        <v>12573</v>
      </c>
      <c r="B14777" s="55">
        <v>9</v>
      </c>
      <c r="C14777" s="55" t="s">
        <v>48975</v>
      </c>
      <c r="D14777" s="55" t="s">
        <v>4649</v>
      </c>
      <c r="E14777" s="55" t="s">
        <v>48976</v>
      </c>
      <c r="F14777" s="55" t="s">
        <v>4651</v>
      </c>
      <c r="G14777" s="55" t="s">
        <v>48977</v>
      </c>
      <c r="H14777" s="55">
        <v>0</v>
      </c>
    </row>
    <row r="14778" spans="1:8" ht="12.5" customHeight="1">
      <c r="A14778" s="55">
        <v>12588</v>
      </c>
      <c r="B14778" s="55">
        <v>9</v>
      </c>
      <c r="C14778" s="55" t="s">
        <v>48978</v>
      </c>
      <c r="D14778" s="55" t="s">
        <v>4649</v>
      </c>
      <c r="E14778" s="55" t="s">
        <v>48979</v>
      </c>
      <c r="F14778" s="55" t="s">
        <v>4651</v>
      </c>
      <c r="G14778" s="55" t="s">
        <v>48980</v>
      </c>
      <c r="H14778" s="55">
        <v>0</v>
      </c>
    </row>
    <row r="14779" spans="1:8" ht="12.5" customHeight="1">
      <c r="A14779" s="55">
        <v>13133</v>
      </c>
      <c r="B14779" s="55">
        <v>9</v>
      </c>
      <c r="C14779" s="55" t="s">
        <v>48981</v>
      </c>
      <c r="D14779" s="55" t="s">
        <v>4649</v>
      </c>
      <c r="E14779" s="55" t="s">
        <v>48982</v>
      </c>
      <c r="F14779" s="55" t="s">
        <v>4651</v>
      </c>
      <c r="G14779" s="55" t="s">
        <v>48983</v>
      </c>
      <c r="H14779" s="55">
        <v>0</v>
      </c>
    </row>
    <row r="14780" spans="1:8" ht="12.5" customHeight="1">
      <c r="A14780" s="55">
        <v>14086</v>
      </c>
      <c r="B14780" s="55">
        <v>9</v>
      </c>
      <c r="C14780" s="55" t="s">
        <v>48984</v>
      </c>
      <c r="D14780" s="55" t="s">
        <v>4649</v>
      </c>
      <c r="E14780" s="55" t="s">
        <v>48985</v>
      </c>
      <c r="F14780" s="55" t="s">
        <v>4651</v>
      </c>
      <c r="G14780" s="55" t="s">
        <v>48986</v>
      </c>
      <c r="H14780" s="55">
        <v>0</v>
      </c>
    </row>
    <row r="14781" spans="1:8" ht="12.5" customHeight="1">
      <c r="A14781" s="55">
        <v>14212</v>
      </c>
      <c r="B14781" s="55">
        <v>9</v>
      </c>
      <c r="C14781" s="55" t="s">
        <v>48987</v>
      </c>
      <c r="D14781" s="55" t="s">
        <v>4649</v>
      </c>
      <c r="E14781" s="55" t="s">
        <v>48988</v>
      </c>
      <c r="F14781" s="55" t="s">
        <v>4651</v>
      </c>
      <c r="G14781" s="55" t="s">
        <v>48989</v>
      </c>
      <c r="H14781" s="55">
        <v>0</v>
      </c>
    </row>
    <row r="14782" spans="1:8" ht="12.5" customHeight="1">
      <c r="A14782" s="55">
        <v>14671</v>
      </c>
      <c r="B14782" s="55">
        <v>9</v>
      </c>
      <c r="C14782" s="55" t="s">
        <v>48990</v>
      </c>
      <c r="D14782" s="55" t="s">
        <v>4649</v>
      </c>
      <c r="E14782" s="55" t="s">
        <v>48991</v>
      </c>
      <c r="F14782" s="55" t="s">
        <v>4651</v>
      </c>
      <c r="G14782" s="55" t="s">
        <v>48992</v>
      </c>
      <c r="H14782" s="55">
        <v>0</v>
      </c>
    </row>
    <row r="14783" spans="1:8" ht="12.5" customHeight="1">
      <c r="A14783" s="55">
        <v>14681</v>
      </c>
      <c r="B14783" s="55">
        <v>9</v>
      </c>
      <c r="C14783" s="55" t="s">
        <v>48993</v>
      </c>
      <c r="D14783" s="55" t="s">
        <v>4649</v>
      </c>
      <c r="E14783" s="55" t="s">
        <v>48994</v>
      </c>
      <c r="F14783" s="55" t="s">
        <v>4651</v>
      </c>
      <c r="G14783" s="55" t="s">
        <v>48995</v>
      </c>
      <c r="H14783" s="55">
        <v>0</v>
      </c>
    </row>
    <row r="14784" spans="1:8" ht="12.5" customHeight="1">
      <c r="A14784" s="55">
        <v>15029</v>
      </c>
      <c r="B14784" s="55">
        <v>9</v>
      </c>
      <c r="C14784" s="55" t="s">
        <v>48996</v>
      </c>
      <c r="D14784" s="55" t="s">
        <v>4649</v>
      </c>
      <c r="E14784" s="55" t="s">
        <v>48997</v>
      </c>
      <c r="F14784" s="55" t="s">
        <v>4651</v>
      </c>
      <c r="G14784" s="55" t="s">
        <v>48998</v>
      </c>
      <c r="H14784" s="55">
        <v>0</v>
      </c>
    </row>
    <row r="14785" spans="1:8" ht="12.5" customHeight="1">
      <c r="A14785" s="55">
        <v>15239</v>
      </c>
      <c r="B14785" s="55">
        <v>9</v>
      </c>
      <c r="C14785" s="55" t="s">
        <v>48999</v>
      </c>
      <c r="D14785" s="55" t="s">
        <v>4649</v>
      </c>
      <c r="E14785" s="55" t="s">
        <v>49000</v>
      </c>
      <c r="F14785" s="55" t="s">
        <v>4651</v>
      </c>
      <c r="G14785" s="55" t="s">
        <v>49001</v>
      </c>
      <c r="H14785" s="55">
        <v>0</v>
      </c>
    </row>
    <row r="14786" spans="1:8" ht="12.5" customHeight="1">
      <c r="A14786" s="55">
        <v>15586</v>
      </c>
      <c r="B14786" s="55">
        <v>9</v>
      </c>
      <c r="C14786" s="55" t="s">
        <v>49002</v>
      </c>
      <c r="D14786" s="55" t="s">
        <v>4649</v>
      </c>
      <c r="E14786" s="55" t="s">
        <v>49003</v>
      </c>
      <c r="F14786" s="55" t="s">
        <v>4651</v>
      </c>
      <c r="G14786" s="55" t="s">
        <v>49004</v>
      </c>
      <c r="H14786" s="55">
        <v>0</v>
      </c>
    </row>
    <row r="14787" spans="1:8" ht="12.5" customHeight="1">
      <c r="A14787" s="55">
        <v>15829</v>
      </c>
      <c r="B14787" s="55">
        <v>9</v>
      </c>
      <c r="C14787" s="55" t="s">
        <v>49005</v>
      </c>
      <c r="D14787" s="55" t="s">
        <v>4649</v>
      </c>
      <c r="E14787" s="55" t="s">
        <v>49006</v>
      </c>
      <c r="F14787" s="55" t="s">
        <v>4651</v>
      </c>
      <c r="G14787" s="55" t="s">
        <v>49007</v>
      </c>
      <c r="H14787" s="55">
        <v>0</v>
      </c>
    </row>
    <row r="14788" spans="1:8" ht="12.5" customHeight="1">
      <c r="A14788" s="55">
        <v>16495</v>
      </c>
      <c r="B14788" s="55">
        <v>9</v>
      </c>
      <c r="C14788" s="55" t="s">
        <v>49008</v>
      </c>
      <c r="D14788" s="55" t="s">
        <v>4649</v>
      </c>
      <c r="E14788" s="55" t="s">
        <v>49009</v>
      </c>
      <c r="F14788" s="55" t="s">
        <v>4651</v>
      </c>
      <c r="G14788" s="55" t="s">
        <v>49010</v>
      </c>
      <c r="H14788" s="55">
        <v>0</v>
      </c>
    </row>
    <row r="14789" spans="1:8" ht="12.5" customHeight="1">
      <c r="A14789" s="55">
        <v>16514</v>
      </c>
      <c r="B14789" s="55">
        <v>9</v>
      </c>
      <c r="C14789" s="55" t="s">
        <v>49011</v>
      </c>
      <c r="D14789" s="55" t="s">
        <v>4649</v>
      </c>
      <c r="E14789" s="55" t="s">
        <v>49012</v>
      </c>
      <c r="F14789" s="55" t="s">
        <v>4651</v>
      </c>
      <c r="G14789" s="55" t="s">
        <v>49013</v>
      </c>
      <c r="H14789" s="55">
        <v>0</v>
      </c>
    </row>
    <row r="14790" spans="1:8" ht="12.5" customHeight="1">
      <c r="A14790" s="55">
        <v>16519</v>
      </c>
      <c r="B14790" s="55">
        <v>9</v>
      </c>
      <c r="C14790" s="55" t="s">
        <v>49014</v>
      </c>
      <c r="D14790" s="55" t="s">
        <v>4649</v>
      </c>
      <c r="E14790" s="55" t="s">
        <v>49015</v>
      </c>
      <c r="F14790" s="55" t="s">
        <v>4651</v>
      </c>
      <c r="G14790" s="55" t="s">
        <v>49016</v>
      </c>
      <c r="H14790" s="55">
        <v>0</v>
      </c>
    </row>
    <row r="14791" spans="1:8" ht="12.5" customHeight="1">
      <c r="A14791" s="55">
        <v>16607</v>
      </c>
      <c r="B14791" s="55">
        <v>9</v>
      </c>
      <c r="C14791" s="55" t="s">
        <v>49017</v>
      </c>
      <c r="D14791" s="55" t="s">
        <v>4649</v>
      </c>
      <c r="E14791" s="55" t="s">
        <v>49018</v>
      </c>
      <c r="F14791" s="55" t="s">
        <v>4651</v>
      </c>
      <c r="G14791" s="55" t="s">
        <v>49019</v>
      </c>
      <c r="H14791" s="55">
        <v>0</v>
      </c>
    </row>
    <row r="14792" spans="1:8" ht="12.5" customHeight="1">
      <c r="A14792" s="55">
        <v>16613</v>
      </c>
      <c r="B14792" s="55">
        <v>9</v>
      </c>
      <c r="C14792" s="55" t="s">
        <v>49020</v>
      </c>
      <c r="D14792" s="55" t="s">
        <v>4649</v>
      </c>
      <c r="E14792" s="55" t="s">
        <v>49021</v>
      </c>
      <c r="F14792" s="55" t="s">
        <v>4651</v>
      </c>
      <c r="G14792" s="55" t="s">
        <v>49022</v>
      </c>
      <c r="H14792" s="55">
        <v>0</v>
      </c>
    </row>
    <row r="14793" spans="1:8" ht="12.5" customHeight="1">
      <c r="A14793" s="55">
        <v>16629</v>
      </c>
      <c r="B14793" s="55">
        <v>9</v>
      </c>
      <c r="C14793" s="55" t="s">
        <v>49023</v>
      </c>
      <c r="D14793" s="55" t="s">
        <v>4649</v>
      </c>
      <c r="E14793" s="55" t="s">
        <v>49024</v>
      </c>
      <c r="F14793" s="55" t="s">
        <v>4651</v>
      </c>
      <c r="G14793" s="55" t="s">
        <v>49025</v>
      </c>
      <c r="H14793" s="55">
        <v>0</v>
      </c>
    </row>
    <row r="14794" spans="1:8" ht="12.5" customHeight="1">
      <c r="A14794" s="55">
        <v>17047</v>
      </c>
      <c r="B14794" s="55">
        <v>9</v>
      </c>
      <c r="C14794" s="55" t="s">
        <v>49026</v>
      </c>
      <c r="D14794" s="55" t="s">
        <v>4649</v>
      </c>
      <c r="E14794" s="55" t="s">
        <v>49027</v>
      </c>
      <c r="F14794" s="55" t="s">
        <v>4651</v>
      </c>
      <c r="G14794" s="55" t="s">
        <v>49028</v>
      </c>
      <c r="H14794" s="55">
        <v>0</v>
      </c>
    </row>
    <row r="14795" spans="1:8" ht="12.5" customHeight="1">
      <c r="A14795" s="55">
        <v>17735</v>
      </c>
      <c r="B14795" s="55">
        <v>9</v>
      </c>
      <c r="C14795" s="55" t="s">
        <v>49029</v>
      </c>
      <c r="D14795" s="55" t="s">
        <v>4649</v>
      </c>
      <c r="E14795" s="55" t="s">
        <v>49030</v>
      </c>
      <c r="F14795" s="55" t="s">
        <v>4651</v>
      </c>
      <c r="G14795" s="55" t="s">
        <v>49031</v>
      </c>
      <c r="H14795" s="55">
        <v>0</v>
      </c>
    </row>
    <row r="14796" spans="1:8" ht="12.5" customHeight="1">
      <c r="A14796" s="55">
        <v>18239</v>
      </c>
      <c r="B14796" s="55">
        <v>9</v>
      </c>
      <c r="C14796" s="55" t="s">
        <v>49032</v>
      </c>
      <c r="D14796" s="55" t="s">
        <v>4649</v>
      </c>
      <c r="E14796" s="55" t="s">
        <v>49033</v>
      </c>
      <c r="F14796" s="55" t="s">
        <v>4651</v>
      </c>
      <c r="G14796" s="55" t="s">
        <v>49034</v>
      </c>
      <c r="H14796" s="55">
        <v>0</v>
      </c>
    </row>
    <row r="14797" spans="1:8" ht="12.5" customHeight="1">
      <c r="A14797" s="55">
        <v>18330</v>
      </c>
      <c r="B14797" s="55">
        <v>9</v>
      </c>
      <c r="C14797" s="55" t="s">
        <v>49035</v>
      </c>
      <c r="D14797" s="55" t="s">
        <v>4649</v>
      </c>
      <c r="E14797" s="55" t="s">
        <v>49036</v>
      </c>
      <c r="F14797" s="55" t="s">
        <v>4651</v>
      </c>
      <c r="G14797" s="55" t="s">
        <v>49037</v>
      </c>
      <c r="H14797" s="55">
        <v>0</v>
      </c>
    </row>
    <row r="14798" spans="1:8" ht="12.5" customHeight="1">
      <c r="A14798" s="55">
        <v>18464</v>
      </c>
      <c r="B14798" s="55">
        <v>9</v>
      </c>
      <c r="C14798" s="55" t="s">
        <v>49038</v>
      </c>
      <c r="D14798" s="55" t="s">
        <v>4649</v>
      </c>
      <c r="E14798" s="55" t="s">
        <v>49039</v>
      </c>
      <c r="F14798" s="55" t="s">
        <v>4651</v>
      </c>
      <c r="G14798" s="55" t="s">
        <v>49040</v>
      </c>
      <c r="H14798" s="55">
        <v>0</v>
      </c>
    </row>
    <row r="14799" spans="1:8" ht="12.5" customHeight="1">
      <c r="A14799" s="55">
        <v>18706</v>
      </c>
      <c r="B14799" s="55">
        <v>9</v>
      </c>
      <c r="C14799" s="55" t="s">
        <v>49041</v>
      </c>
      <c r="D14799" s="55" t="s">
        <v>4649</v>
      </c>
      <c r="E14799" s="55" t="s">
        <v>49042</v>
      </c>
      <c r="F14799" s="55" t="s">
        <v>4651</v>
      </c>
      <c r="G14799" s="55" t="s">
        <v>49043</v>
      </c>
      <c r="H14799" s="55">
        <v>0</v>
      </c>
    </row>
    <row r="14800" spans="1:8" ht="12.5" customHeight="1">
      <c r="A14800" s="55">
        <v>18711</v>
      </c>
      <c r="B14800" s="55">
        <v>9</v>
      </c>
      <c r="C14800" s="55" t="s">
        <v>49044</v>
      </c>
      <c r="D14800" s="55" t="s">
        <v>4649</v>
      </c>
      <c r="E14800" s="55" t="s">
        <v>49045</v>
      </c>
      <c r="F14800" s="55" t="s">
        <v>4651</v>
      </c>
      <c r="G14800" s="55" t="s">
        <v>49046</v>
      </c>
      <c r="H14800" s="55">
        <v>0</v>
      </c>
    </row>
    <row r="14801" spans="1:8" ht="12.5" customHeight="1">
      <c r="A14801" s="55">
        <v>18718</v>
      </c>
      <c r="B14801" s="55">
        <v>9</v>
      </c>
      <c r="C14801" s="55" t="s">
        <v>49047</v>
      </c>
      <c r="D14801" s="55" t="s">
        <v>4649</v>
      </c>
      <c r="E14801" s="55" t="s">
        <v>49048</v>
      </c>
      <c r="F14801" s="55" t="s">
        <v>4651</v>
      </c>
      <c r="G14801" s="55" t="s">
        <v>49049</v>
      </c>
      <c r="H14801" s="55">
        <v>0</v>
      </c>
    </row>
    <row r="14802" spans="1:8" ht="12.5" customHeight="1">
      <c r="A14802" s="55">
        <v>18726</v>
      </c>
      <c r="B14802" s="55">
        <v>9</v>
      </c>
      <c r="C14802" s="55" t="s">
        <v>49050</v>
      </c>
      <c r="D14802" s="55" t="s">
        <v>4649</v>
      </c>
      <c r="E14802" s="55" t="s">
        <v>49051</v>
      </c>
      <c r="F14802" s="55" t="s">
        <v>4651</v>
      </c>
      <c r="G14802" s="55" t="s">
        <v>49052</v>
      </c>
      <c r="H14802" s="55">
        <v>0</v>
      </c>
    </row>
    <row r="14803" spans="1:8" ht="12.5" customHeight="1">
      <c r="A14803" s="55">
        <v>18729</v>
      </c>
      <c r="B14803" s="55">
        <v>9</v>
      </c>
      <c r="C14803" s="55" t="s">
        <v>49053</v>
      </c>
      <c r="D14803" s="55" t="s">
        <v>4649</v>
      </c>
      <c r="E14803" s="55" t="s">
        <v>49054</v>
      </c>
      <c r="F14803" s="55" t="s">
        <v>4651</v>
      </c>
      <c r="G14803" s="55" t="s">
        <v>49055</v>
      </c>
      <c r="H14803" s="55">
        <v>0</v>
      </c>
    </row>
    <row r="14804" spans="1:8" ht="12.5" customHeight="1">
      <c r="A14804" s="55">
        <v>19565</v>
      </c>
      <c r="B14804" s="55">
        <v>9</v>
      </c>
      <c r="C14804" s="55" t="s">
        <v>49056</v>
      </c>
      <c r="D14804" s="55" t="s">
        <v>4649</v>
      </c>
      <c r="E14804" s="55" t="s">
        <v>49057</v>
      </c>
      <c r="F14804" s="55" t="s">
        <v>4651</v>
      </c>
      <c r="G14804" s="55" t="s">
        <v>49058</v>
      </c>
      <c r="H14804" s="55">
        <v>0</v>
      </c>
    </row>
    <row r="14805" spans="1:8" ht="12.5" customHeight="1">
      <c r="A14805" s="55">
        <v>19570</v>
      </c>
      <c r="B14805" s="55">
        <v>9</v>
      </c>
      <c r="C14805" s="55" t="s">
        <v>49059</v>
      </c>
      <c r="D14805" s="55" t="s">
        <v>4649</v>
      </c>
      <c r="E14805" s="55" t="s">
        <v>49060</v>
      </c>
      <c r="F14805" s="55" t="s">
        <v>4651</v>
      </c>
      <c r="G14805" s="55" t="s">
        <v>49061</v>
      </c>
      <c r="H14805" s="55">
        <v>0</v>
      </c>
    </row>
    <row r="14806" spans="1:8" ht="12.5" customHeight="1">
      <c r="A14806" s="55">
        <v>19789</v>
      </c>
      <c r="B14806" s="55">
        <v>9</v>
      </c>
      <c r="C14806" s="55" t="s">
        <v>49062</v>
      </c>
      <c r="D14806" s="55" t="s">
        <v>4649</v>
      </c>
      <c r="E14806" s="55" t="s">
        <v>49063</v>
      </c>
      <c r="F14806" s="55" t="s">
        <v>4651</v>
      </c>
      <c r="G14806" s="55" t="s">
        <v>49064</v>
      </c>
      <c r="H14806" s="55">
        <v>0</v>
      </c>
    </row>
    <row r="14807" spans="1:8" ht="12.5" customHeight="1">
      <c r="A14807" s="55">
        <v>19948</v>
      </c>
      <c r="B14807" s="55">
        <v>9</v>
      </c>
      <c r="C14807" s="55" t="s">
        <v>49065</v>
      </c>
      <c r="D14807" s="55" t="s">
        <v>4649</v>
      </c>
      <c r="E14807" s="55" t="s">
        <v>49066</v>
      </c>
      <c r="F14807" s="55" t="s">
        <v>4651</v>
      </c>
      <c r="G14807" s="55" t="s">
        <v>49067</v>
      </c>
      <c r="H14807" s="55">
        <v>0</v>
      </c>
    </row>
    <row r="14808" spans="1:8" ht="12.5" customHeight="1">
      <c r="A14808" s="55">
        <v>20253</v>
      </c>
      <c r="B14808" s="55">
        <v>9</v>
      </c>
      <c r="C14808" s="55" t="s">
        <v>49068</v>
      </c>
      <c r="D14808" s="55" t="s">
        <v>4649</v>
      </c>
      <c r="E14808" s="55" t="s">
        <v>49069</v>
      </c>
      <c r="F14808" s="55" t="s">
        <v>4651</v>
      </c>
      <c r="G14808" s="55" t="s">
        <v>49070</v>
      </c>
      <c r="H14808" s="55">
        <v>0</v>
      </c>
    </row>
    <row r="14809" spans="1:8" ht="12.5" customHeight="1">
      <c r="A14809" s="55">
        <v>20314</v>
      </c>
      <c r="B14809" s="55">
        <v>9</v>
      </c>
      <c r="C14809" s="55" t="s">
        <v>49071</v>
      </c>
      <c r="D14809" s="55" t="s">
        <v>4649</v>
      </c>
      <c r="E14809" s="55" t="s">
        <v>49072</v>
      </c>
      <c r="F14809" s="55" t="s">
        <v>4651</v>
      </c>
      <c r="G14809" s="55" t="s">
        <v>49073</v>
      </c>
      <c r="H14809" s="55">
        <v>0</v>
      </c>
    </row>
    <row r="14810" spans="1:8" ht="12.5" customHeight="1">
      <c r="A14810" s="55">
        <v>20316</v>
      </c>
      <c r="B14810" s="55">
        <v>9</v>
      </c>
      <c r="C14810" s="55" t="s">
        <v>49074</v>
      </c>
      <c r="D14810" s="55" t="s">
        <v>4649</v>
      </c>
      <c r="E14810" s="55" t="s">
        <v>49075</v>
      </c>
      <c r="F14810" s="55" t="s">
        <v>4651</v>
      </c>
      <c r="G14810" s="55" t="s">
        <v>49076</v>
      </c>
      <c r="H14810" s="55">
        <v>0</v>
      </c>
    </row>
    <row r="14811" spans="1:8" ht="12.5" customHeight="1">
      <c r="A14811" s="55">
        <v>20620</v>
      </c>
      <c r="B14811" s="55">
        <v>9</v>
      </c>
      <c r="C14811" s="55" t="s">
        <v>49077</v>
      </c>
      <c r="D14811" s="55" t="s">
        <v>4649</v>
      </c>
      <c r="E14811" s="55" t="s">
        <v>49078</v>
      </c>
      <c r="F14811" s="55" t="s">
        <v>4651</v>
      </c>
      <c r="G14811" s="55" t="s">
        <v>49079</v>
      </c>
      <c r="H14811" s="55">
        <v>0</v>
      </c>
    </row>
    <row r="14812" spans="1:8" ht="12.5" customHeight="1">
      <c r="A14812" s="55">
        <v>20621</v>
      </c>
      <c r="B14812" s="55">
        <v>9</v>
      </c>
      <c r="C14812" s="55" t="s">
        <v>49080</v>
      </c>
      <c r="D14812" s="55" t="s">
        <v>4649</v>
      </c>
      <c r="E14812" s="55" t="s">
        <v>49081</v>
      </c>
      <c r="F14812" s="55" t="s">
        <v>4651</v>
      </c>
      <c r="G14812" s="55" t="s">
        <v>49082</v>
      </c>
      <c r="H14812" s="55">
        <v>0</v>
      </c>
    </row>
    <row r="14813" spans="1:8" ht="12.5" customHeight="1">
      <c r="A14813" s="55">
        <v>20624</v>
      </c>
      <c r="B14813" s="55">
        <v>9</v>
      </c>
      <c r="C14813" s="55" t="s">
        <v>49083</v>
      </c>
      <c r="D14813" s="55" t="s">
        <v>4649</v>
      </c>
      <c r="E14813" s="55" t="s">
        <v>49084</v>
      </c>
      <c r="F14813" s="55" t="s">
        <v>4651</v>
      </c>
      <c r="G14813" s="55" t="s">
        <v>49085</v>
      </c>
      <c r="H14813" s="55">
        <v>0</v>
      </c>
    </row>
    <row r="14814" spans="1:8" ht="12.5" customHeight="1">
      <c r="A14814" s="55">
        <v>20630</v>
      </c>
      <c r="B14814" s="55">
        <v>9</v>
      </c>
      <c r="C14814" s="55" t="s">
        <v>49086</v>
      </c>
      <c r="D14814" s="55" t="s">
        <v>4649</v>
      </c>
      <c r="E14814" s="55" t="s">
        <v>49087</v>
      </c>
      <c r="F14814" s="55" t="s">
        <v>4651</v>
      </c>
      <c r="G14814" s="55" t="s">
        <v>49088</v>
      </c>
      <c r="H14814" s="55">
        <v>0</v>
      </c>
    </row>
    <row r="14815" spans="1:8" ht="12.5" customHeight="1">
      <c r="A14815" s="55">
        <v>21175</v>
      </c>
      <c r="B14815" s="55">
        <v>9</v>
      </c>
      <c r="C14815" s="55" t="s">
        <v>49089</v>
      </c>
      <c r="D14815" s="55" t="s">
        <v>4649</v>
      </c>
      <c r="E14815" s="55" t="s">
        <v>49090</v>
      </c>
      <c r="F14815" s="55" t="s">
        <v>4651</v>
      </c>
      <c r="G14815" s="55" t="s">
        <v>49091</v>
      </c>
      <c r="H14815" s="55">
        <v>0</v>
      </c>
    </row>
    <row r="14816" spans="1:8" ht="12.5" customHeight="1">
      <c r="A14816" s="55">
        <v>21177</v>
      </c>
      <c r="B14816" s="55">
        <v>9</v>
      </c>
      <c r="C14816" s="55" t="s">
        <v>49092</v>
      </c>
      <c r="D14816" s="55" t="s">
        <v>4649</v>
      </c>
      <c r="E14816" s="55" t="s">
        <v>49093</v>
      </c>
      <c r="F14816" s="55" t="s">
        <v>4651</v>
      </c>
      <c r="G14816" s="55" t="s">
        <v>49094</v>
      </c>
      <c r="H14816" s="55">
        <v>0</v>
      </c>
    </row>
    <row r="14817" spans="1:8" ht="12.5" customHeight="1">
      <c r="A14817" s="55">
        <v>21184</v>
      </c>
      <c r="B14817" s="55">
        <v>9</v>
      </c>
      <c r="C14817" s="55" t="s">
        <v>49095</v>
      </c>
      <c r="D14817" s="55" t="s">
        <v>4649</v>
      </c>
      <c r="E14817" s="55" t="s">
        <v>49096</v>
      </c>
      <c r="F14817" s="55" t="s">
        <v>4651</v>
      </c>
      <c r="G14817" s="55" t="s">
        <v>49097</v>
      </c>
      <c r="H14817" s="55">
        <v>0</v>
      </c>
    </row>
    <row r="14818" spans="1:8" ht="12.5" customHeight="1">
      <c r="A14818" s="55">
        <v>21230</v>
      </c>
      <c r="B14818" s="55">
        <v>9</v>
      </c>
      <c r="C14818" s="55" t="s">
        <v>49098</v>
      </c>
      <c r="D14818" s="55" t="s">
        <v>4649</v>
      </c>
      <c r="E14818" s="55" t="s">
        <v>49099</v>
      </c>
      <c r="F14818" s="55" t="s">
        <v>4651</v>
      </c>
      <c r="G14818" s="55" t="s">
        <v>49100</v>
      </c>
      <c r="H14818" s="55">
        <v>0</v>
      </c>
    </row>
    <row r="14819" spans="1:8" ht="12.5" customHeight="1">
      <c r="A14819" s="55">
        <v>21239</v>
      </c>
      <c r="B14819" s="55">
        <v>9</v>
      </c>
      <c r="C14819" s="55" t="s">
        <v>49101</v>
      </c>
      <c r="D14819" s="55" t="s">
        <v>4649</v>
      </c>
      <c r="E14819" s="55" t="s">
        <v>49102</v>
      </c>
      <c r="F14819" s="55" t="s">
        <v>4651</v>
      </c>
      <c r="G14819" s="55" t="s">
        <v>49103</v>
      </c>
      <c r="H14819" s="55">
        <v>0</v>
      </c>
    </row>
    <row r="14820" spans="1:8" ht="12.5" customHeight="1">
      <c r="A14820" s="55">
        <v>21283</v>
      </c>
      <c r="B14820" s="55">
        <v>9</v>
      </c>
      <c r="C14820" s="55" t="s">
        <v>49104</v>
      </c>
      <c r="D14820" s="55" t="s">
        <v>4649</v>
      </c>
      <c r="E14820" s="55" t="s">
        <v>49105</v>
      </c>
      <c r="F14820" s="55" t="s">
        <v>4651</v>
      </c>
      <c r="G14820" s="55" t="s">
        <v>49106</v>
      </c>
      <c r="H14820" s="55">
        <v>0</v>
      </c>
    </row>
    <row r="14821" spans="1:8" ht="12.5" customHeight="1">
      <c r="A14821" s="55">
        <v>21384</v>
      </c>
      <c r="B14821" s="55">
        <v>9</v>
      </c>
      <c r="C14821" s="55" t="s">
        <v>49107</v>
      </c>
      <c r="D14821" s="55" t="s">
        <v>4649</v>
      </c>
      <c r="E14821" s="55" t="s">
        <v>49108</v>
      </c>
      <c r="F14821" s="55" t="s">
        <v>4651</v>
      </c>
      <c r="G14821" s="55" t="s">
        <v>49109</v>
      </c>
      <c r="H14821" s="55">
        <v>0</v>
      </c>
    </row>
    <row r="14822" spans="1:8" ht="12.5" customHeight="1">
      <c r="A14822" s="55">
        <v>21871</v>
      </c>
      <c r="B14822" s="55">
        <v>9</v>
      </c>
      <c r="C14822" s="55" t="s">
        <v>49110</v>
      </c>
      <c r="D14822" s="55" t="s">
        <v>4649</v>
      </c>
      <c r="E14822" s="55" t="s">
        <v>49111</v>
      </c>
      <c r="F14822" s="55" t="s">
        <v>4651</v>
      </c>
      <c r="G14822" s="55" t="s">
        <v>49112</v>
      </c>
      <c r="H14822" s="55">
        <v>0</v>
      </c>
    </row>
    <row r="14823" spans="1:8" ht="12.5" customHeight="1">
      <c r="A14823" s="55">
        <v>21962</v>
      </c>
      <c r="B14823" s="55">
        <v>9</v>
      </c>
      <c r="C14823" s="55" t="s">
        <v>49113</v>
      </c>
      <c r="D14823" s="55" t="s">
        <v>4649</v>
      </c>
      <c r="E14823" s="55" t="s">
        <v>49114</v>
      </c>
      <c r="F14823" s="55" t="s">
        <v>4651</v>
      </c>
      <c r="G14823" s="55" t="s">
        <v>49115</v>
      </c>
      <c r="H14823" s="55">
        <v>0</v>
      </c>
    </row>
    <row r="14824" spans="1:8" ht="12.5" customHeight="1">
      <c r="A14824" s="55">
        <v>22199</v>
      </c>
      <c r="B14824" s="55">
        <v>9</v>
      </c>
      <c r="C14824" s="55" t="s">
        <v>49116</v>
      </c>
      <c r="D14824" s="55" t="s">
        <v>4649</v>
      </c>
      <c r="E14824" s="55" t="s">
        <v>49117</v>
      </c>
      <c r="F14824" s="55" t="s">
        <v>4651</v>
      </c>
      <c r="G14824" s="55" t="s">
        <v>49118</v>
      </c>
      <c r="H14824" s="55">
        <v>0</v>
      </c>
    </row>
    <row r="14825" spans="1:8" ht="12.5" customHeight="1">
      <c r="A14825" s="55">
        <v>22908</v>
      </c>
      <c r="B14825" s="55">
        <v>9</v>
      </c>
      <c r="C14825" s="55" t="s">
        <v>49119</v>
      </c>
      <c r="D14825" s="55" t="s">
        <v>4649</v>
      </c>
      <c r="E14825" s="55" t="s">
        <v>49120</v>
      </c>
      <c r="F14825" s="55" t="s">
        <v>4651</v>
      </c>
      <c r="G14825" s="55" t="s">
        <v>49121</v>
      </c>
      <c r="H14825" s="55">
        <v>0</v>
      </c>
    </row>
    <row r="14826" spans="1:8" ht="12.5" customHeight="1">
      <c r="A14826" s="55">
        <v>22919</v>
      </c>
      <c r="B14826" s="55">
        <v>9</v>
      </c>
      <c r="C14826" s="55" t="s">
        <v>49122</v>
      </c>
      <c r="D14826" s="55" t="s">
        <v>4649</v>
      </c>
      <c r="E14826" s="55" t="s">
        <v>49123</v>
      </c>
      <c r="F14826" s="55" t="s">
        <v>4651</v>
      </c>
      <c r="G14826" s="55" t="s">
        <v>49124</v>
      </c>
      <c r="H14826" s="55">
        <v>0</v>
      </c>
    </row>
    <row r="14827" spans="1:8" ht="12.5" customHeight="1">
      <c r="A14827" s="55">
        <v>23103</v>
      </c>
      <c r="B14827" s="55">
        <v>9</v>
      </c>
      <c r="C14827" s="55" t="s">
        <v>49125</v>
      </c>
      <c r="D14827" s="55" t="s">
        <v>4649</v>
      </c>
      <c r="E14827" s="55" t="s">
        <v>49126</v>
      </c>
      <c r="F14827" s="55" t="s">
        <v>4651</v>
      </c>
      <c r="G14827" s="55" t="s">
        <v>49127</v>
      </c>
      <c r="H14827" s="55">
        <v>0</v>
      </c>
    </row>
    <row r="14828" spans="1:8" ht="12.5" customHeight="1">
      <c r="A14828" s="55">
        <v>23414</v>
      </c>
      <c r="B14828" s="55">
        <v>9</v>
      </c>
      <c r="C14828" s="55" t="s">
        <v>49128</v>
      </c>
      <c r="D14828" s="55" t="s">
        <v>4649</v>
      </c>
      <c r="E14828" s="55" t="s">
        <v>49129</v>
      </c>
      <c r="F14828" s="55" t="s">
        <v>4651</v>
      </c>
      <c r="G14828" s="55" t="s">
        <v>49130</v>
      </c>
      <c r="H14828" s="55">
        <v>0</v>
      </c>
    </row>
    <row r="14829" spans="1:8" ht="12.5" customHeight="1">
      <c r="A14829" s="55">
        <v>23420</v>
      </c>
      <c r="B14829" s="55">
        <v>9</v>
      </c>
      <c r="C14829" s="55" t="s">
        <v>49131</v>
      </c>
      <c r="D14829" s="55" t="s">
        <v>4649</v>
      </c>
      <c r="E14829" s="55" t="s">
        <v>49132</v>
      </c>
      <c r="F14829" s="55" t="s">
        <v>4651</v>
      </c>
      <c r="G14829" s="55" t="s">
        <v>49133</v>
      </c>
      <c r="H14829" s="55">
        <v>0</v>
      </c>
    </row>
    <row r="14830" spans="1:8" ht="12.5" customHeight="1">
      <c r="A14830" s="55">
        <v>23428</v>
      </c>
      <c r="B14830" s="55">
        <v>9</v>
      </c>
      <c r="C14830" s="55" t="s">
        <v>49134</v>
      </c>
      <c r="D14830" s="55" t="s">
        <v>4649</v>
      </c>
      <c r="E14830" s="55" t="s">
        <v>49135</v>
      </c>
      <c r="F14830" s="55" t="s">
        <v>4651</v>
      </c>
      <c r="G14830" s="55" t="s">
        <v>49136</v>
      </c>
      <c r="H14830" s="55">
        <v>0</v>
      </c>
    </row>
    <row r="14831" spans="1:8" ht="12.5" customHeight="1">
      <c r="A14831" s="55">
        <v>23576</v>
      </c>
      <c r="B14831" s="55">
        <v>9</v>
      </c>
      <c r="C14831" s="55" t="s">
        <v>49137</v>
      </c>
      <c r="D14831" s="55" t="s">
        <v>4649</v>
      </c>
      <c r="E14831" s="55" t="s">
        <v>49138</v>
      </c>
      <c r="F14831" s="55" t="s">
        <v>4651</v>
      </c>
      <c r="G14831" s="55" t="s">
        <v>49139</v>
      </c>
      <c r="H14831" s="55">
        <v>0</v>
      </c>
    </row>
    <row r="14832" spans="1:8" ht="12.5" customHeight="1">
      <c r="A14832" s="55">
        <v>24885</v>
      </c>
      <c r="B14832" s="55">
        <v>9</v>
      </c>
      <c r="C14832" s="55" t="s">
        <v>49140</v>
      </c>
      <c r="D14832" s="55" t="s">
        <v>4649</v>
      </c>
      <c r="E14832" s="55" t="s">
        <v>49141</v>
      </c>
      <c r="F14832" s="55" t="s">
        <v>4651</v>
      </c>
      <c r="G14832" s="55" t="s">
        <v>49142</v>
      </c>
      <c r="H14832" s="55">
        <v>0</v>
      </c>
    </row>
    <row r="14833" spans="1:8" ht="12.5" customHeight="1">
      <c r="A14833" s="55">
        <v>24901</v>
      </c>
      <c r="B14833" s="55">
        <v>9</v>
      </c>
      <c r="C14833" s="55" t="s">
        <v>49143</v>
      </c>
      <c r="D14833" s="55" t="s">
        <v>4649</v>
      </c>
      <c r="E14833" s="55" t="s">
        <v>49144</v>
      </c>
      <c r="F14833" s="55" t="s">
        <v>4651</v>
      </c>
      <c r="G14833" s="55" t="s">
        <v>49145</v>
      </c>
      <c r="H14833" s="55">
        <v>0</v>
      </c>
    </row>
    <row r="14834" spans="1:8" ht="12.5" customHeight="1">
      <c r="A14834" s="55">
        <v>25031</v>
      </c>
      <c r="B14834" s="55">
        <v>9</v>
      </c>
      <c r="C14834" s="55" t="s">
        <v>49146</v>
      </c>
      <c r="D14834" s="55" t="s">
        <v>4649</v>
      </c>
      <c r="E14834" s="55" t="s">
        <v>49147</v>
      </c>
      <c r="F14834" s="55" t="s">
        <v>4651</v>
      </c>
      <c r="G14834" s="55" t="s">
        <v>49148</v>
      </c>
      <c r="H14834" s="55">
        <v>0</v>
      </c>
    </row>
    <row r="14835" spans="1:8" ht="12.5" customHeight="1">
      <c r="A14835" s="55">
        <v>25235</v>
      </c>
      <c r="B14835" s="55">
        <v>9</v>
      </c>
      <c r="C14835" s="55" t="s">
        <v>49149</v>
      </c>
      <c r="D14835" s="55" t="s">
        <v>4649</v>
      </c>
      <c r="E14835" s="55" t="s">
        <v>49150</v>
      </c>
      <c r="F14835" s="55" t="s">
        <v>4651</v>
      </c>
      <c r="G14835" s="55" t="s">
        <v>49151</v>
      </c>
      <c r="H14835" s="55">
        <v>0</v>
      </c>
    </row>
    <row r="14836" spans="1:8" ht="12.5" customHeight="1">
      <c r="A14836" s="55">
        <v>26019</v>
      </c>
      <c r="B14836" s="55">
        <v>9</v>
      </c>
      <c r="C14836" s="55" t="s">
        <v>49152</v>
      </c>
      <c r="D14836" s="55" t="s">
        <v>4649</v>
      </c>
      <c r="E14836" s="55" t="s">
        <v>49153</v>
      </c>
      <c r="F14836" s="55" t="s">
        <v>4651</v>
      </c>
      <c r="G14836" s="55" t="s">
        <v>49154</v>
      </c>
      <c r="H14836" s="55">
        <v>0</v>
      </c>
    </row>
    <row r="14837" spans="1:8" ht="12.5" customHeight="1">
      <c r="A14837" s="55">
        <v>26022</v>
      </c>
      <c r="B14837" s="55">
        <v>9</v>
      </c>
      <c r="C14837" s="55" t="s">
        <v>49155</v>
      </c>
      <c r="D14837" s="55" t="s">
        <v>4649</v>
      </c>
      <c r="E14837" s="55" t="s">
        <v>49156</v>
      </c>
      <c r="F14837" s="55" t="s">
        <v>4651</v>
      </c>
      <c r="G14837" s="55" t="s">
        <v>49157</v>
      </c>
      <c r="H14837" s="55">
        <v>0</v>
      </c>
    </row>
    <row r="14838" spans="1:8" ht="12.5" customHeight="1">
      <c r="A14838" s="55">
        <v>26785</v>
      </c>
      <c r="B14838" s="55">
        <v>9</v>
      </c>
      <c r="C14838" s="55" t="s">
        <v>49158</v>
      </c>
      <c r="D14838" s="55" t="s">
        <v>4649</v>
      </c>
      <c r="E14838" s="55" t="s">
        <v>49159</v>
      </c>
      <c r="F14838" s="55" t="s">
        <v>4651</v>
      </c>
      <c r="G14838" s="55" t="s">
        <v>49160</v>
      </c>
      <c r="H14838" s="55">
        <v>0</v>
      </c>
    </row>
    <row r="14839" spans="1:8" ht="12.5" customHeight="1">
      <c r="A14839" s="55">
        <v>27512</v>
      </c>
      <c r="B14839" s="55">
        <v>9</v>
      </c>
      <c r="C14839" s="55" t="s">
        <v>49161</v>
      </c>
      <c r="D14839" s="55" t="s">
        <v>4649</v>
      </c>
      <c r="E14839" s="55" t="s">
        <v>49162</v>
      </c>
      <c r="F14839" s="55" t="s">
        <v>4651</v>
      </c>
      <c r="G14839" s="55" t="s">
        <v>49163</v>
      </c>
      <c r="H14839" s="55">
        <v>0</v>
      </c>
    </row>
    <row r="14840" spans="1:8" ht="12.5" customHeight="1">
      <c r="A14840" s="55">
        <v>27584</v>
      </c>
      <c r="B14840" s="55">
        <v>9</v>
      </c>
      <c r="C14840" s="55" t="s">
        <v>49164</v>
      </c>
      <c r="D14840" s="55" t="s">
        <v>4649</v>
      </c>
      <c r="E14840" s="55" t="s">
        <v>49165</v>
      </c>
      <c r="F14840" s="55" t="s">
        <v>4651</v>
      </c>
      <c r="G14840" s="55" t="s">
        <v>49166</v>
      </c>
      <c r="H14840" s="55">
        <v>0</v>
      </c>
    </row>
    <row r="14841" spans="1:8" ht="12.5" customHeight="1">
      <c r="A14841" s="55">
        <v>27688</v>
      </c>
      <c r="B14841" s="55">
        <v>9</v>
      </c>
      <c r="C14841" s="55" t="s">
        <v>49167</v>
      </c>
      <c r="D14841" s="55" t="s">
        <v>4649</v>
      </c>
      <c r="E14841" s="55" t="s">
        <v>49168</v>
      </c>
      <c r="F14841" s="55" t="s">
        <v>4651</v>
      </c>
      <c r="G14841" s="55" t="s">
        <v>49169</v>
      </c>
      <c r="H14841" s="55">
        <v>0</v>
      </c>
    </row>
    <row r="14842" spans="1:8" ht="12.5" customHeight="1">
      <c r="A14842" s="55">
        <v>28108</v>
      </c>
      <c r="B14842" s="55">
        <v>9</v>
      </c>
      <c r="C14842" s="55" t="s">
        <v>49170</v>
      </c>
      <c r="D14842" s="55" t="s">
        <v>4649</v>
      </c>
      <c r="E14842" s="55" t="s">
        <v>49171</v>
      </c>
      <c r="F14842" s="55" t="s">
        <v>4651</v>
      </c>
      <c r="G14842" s="55" t="s">
        <v>49172</v>
      </c>
      <c r="H14842" s="55">
        <v>0</v>
      </c>
    </row>
    <row r="14843" spans="1:8" ht="12.5" customHeight="1">
      <c r="A14843" s="55">
        <v>28486</v>
      </c>
      <c r="B14843" s="55">
        <v>9</v>
      </c>
      <c r="C14843" s="55" t="s">
        <v>49173</v>
      </c>
      <c r="D14843" s="55" t="s">
        <v>4649</v>
      </c>
      <c r="E14843" s="55" t="s">
        <v>49174</v>
      </c>
      <c r="F14843" s="55" t="s">
        <v>4651</v>
      </c>
      <c r="G14843" s="55" t="s">
        <v>49175</v>
      </c>
      <c r="H14843" s="55">
        <v>0</v>
      </c>
    </row>
    <row r="14844" spans="1:8" ht="12.5" customHeight="1">
      <c r="A14844" s="55">
        <v>29189</v>
      </c>
      <c r="B14844" s="55">
        <v>9</v>
      </c>
      <c r="C14844" s="55" t="s">
        <v>49176</v>
      </c>
      <c r="D14844" s="55" t="s">
        <v>4649</v>
      </c>
      <c r="E14844" s="55" t="s">
        <v>49177</v>
      </c>
      <c r="F14844" s="55" t="s">
        <v>4651</v>
      </c>
      <c r="G14844" s="55" t="s">
        <v>49178</v>
      </c>
      <c r="H14844" s="55">
        <v>0</v>
      </c>
    </row>
    <row r="14845" spans="1:8" ht="12.5" customHeight="1">
      <c r="A14845" s="55">
        <v>29333</v>
      </c>
      <c r="B14845" s="55">
        <v>9</v>
      </c>
      <c r="C14845" s="55" t="s">
        <v>49179</v>
      </c>
      <c r="D14845" s="55" t="s">
        <v>4649</v>
      </c>
      <c r="E14845" s="55" t="s">
        <v>49180</v>
      </c>
      <c r="F14845" s="55" t="s">
        <v>4651</v>
      </c>
      <c r="G14845" s="55" t="s">
        <v>49181</v>
      </c>
      <c r="H14845" s="55">
        <v>0</v>
      </c>
    </row>
    <row r="14846" spans="1:8" ht="12.5" customHeight="1">
      <c r="A14846" s="55">
        <v>29462</v>
      </c>
      <c r="B14846" s="55">
        <v>9</v>
      </c>
      <c r="C14846" s="55" t="s">
        <v>49182</v>
      </c>
      <c r="D14846" s="55" t="s">
        <v>4649</v>
      </c>
      <c r="E14846" s="55" t="s">
        <v>49183</v>
      </c>
      <c r="F14846" s="55" t="s">
        <v>4651</v>
      </c>
      <c r="G14846" s="55" t="s">
        <v>49184</v>
      </c>
      <c r="H14846" s="55">
        <v>0</v>
      </c>
    </row>
    <row r="14847" spans="1:8" ht="12.5" customHeight="1">
      <c r="A14847" s="55">
        <v>11028</v>
      </c>
      <c r="B14847" s="55">
        <v>9</v>
      </c>
      <c r="C14847" s="55" t="s">
        <v>49185</v>
      </c>
      <c r="D14847" s="55" t="s">
        <v>4649</v>
      </c>
      <c r="E14847" s="55" t="s">
        <v>49186</v>
      </c>
      <c r="F14847" s="55" t="s">
        <v>4651</v>
      </c>
      <c r="G14847" s="55" t="s">
        <v>49187</v>
      </c>
      <c r="H14847" s="55">
        <v>0</v>
      </c>
    </row>
    <row r="14848" spans="1:8" ht="12.5" customHeight="1">
      <c r="A14848" s="55">
        <v>11123</v>
      </c>
      <c r="B14848" s="55">
        <v>9</v>
      </c>
      <c r="C14848" s="55" t="s">
        <v>49188</v>
      </c>
      <c r="D14848" s="55" t="s">
        <v>4649</v>
      </c>
      <c r="E14848" s="55" t="s">
        <v>49189</v>
      </c>
      <c r="F14848" s="55" t="s">
        <v>4651</v>
      </c>
      <c r="G14848" s="55" t="s">
        <v>49190</v>
      </c>
      <c r="H14848" s="55">
        <v>0</v>
      </c>
    </row>
    <row r="14849" spans="1:8" ht="12.5" customHeight="1">
      <c r="A14849" s="55">
        <v>11991</v>
      </c>
      <c r="B14849" s="55">
        <v>9</v>
      </c>
      <c r="C14849" s="55" t="s">
        <v>49191</v>
      </c>
      <c r="D14849" s="55" t="s">
        <v>4649</v>
      </c>
      <c r="E14849" s="55" t="s">
        <v>49192</v>
      </c>
      <c r="F14849" s="55" t="s">
        <v>4651</v>
      </c>
      <c r="G14849" s="55" t="s">
        <v>49193</v>
      </c>
      <c r="H14849" s="55">
        <v>0</v>
      </c>
    </row>
    <row r="14850" spans="1:8" ht="12.5" customHeight="1">
      <c r="A14850" s="55">
        <v>12035</v>
      </c>
      <c r="B14850" s="55">
        <v>9</v>
      </c>
      <c r="C14850" s="55" t="s">
        <v>49194</v>
      </c>
      <c r="D14850" s="55" t="s">
        <v>4649</v>
      </c>
      <c r="E14850" s="55" t="s">
        <v>49195</v>
      </c>
      <c r="F14850" s="55" t="s">
        <v>4651</v>
      </c>
      <c r="G14850" s="55" t="s">
        <v>49196</v>
      </c>
      <c r="H14850" s="55">
        <v>0</v>
      </c>
    </row>
    <row r="14851" spans="1:8" ht="12.5" customHeight="1">
      <c r="A14851" s="55">
        <v>12341</v>
      </c>
      <c r="B14851" s="55">
        <v>9</v>
      </c>
      <c r="C14851" s="55" t="s">
        <v>49197</v>
      </c>
      <c r="D14851" s="55" t="s">
        <v>4649</v>
      </c>
      <c r="E14851" s="55" t="s">
        <v>49198</v>
      </c>
      <c r="F14851" s="55" t="s">
        <v>4651</v>
      </c>
      <c r="G14851" s="55" t="s">
        <v>49199</v>
      </c>
      <c r="H14851" s="55">
        <v>0</v>
      </c>
    </row>
    <row r="14852" spans="1:8" ht="12.5" customHeight="1">
      <c r="A14852" s="55">
        <v>12579</v>
      </c>
      <c r="B14852" s="55">
        <v>9</v>
      </c>
      <c r="C14852" s="55" t="s">
        <v>49200</v>
      </c>
      <c r="D14852" s="55" t="s">
        <v>4649</v>
      </c>
      <c r="E14852" s="55" t="s">
        <v>49201</v>
      </c>
      <c r="F14852" s="55" t="s">
        <v>4651</v>
      </c>
      <c r="G14852" s="55" t="s">
        <v>49202</v>
      </c>
      <c r="H14852" s="55">
        <v>0</v>
      </c>
    </row>
    <row r="14853" spans="1:8" ht="12.5" customHeight="1">
      <c r="A14853" s="55">
        <v>12683</v>
      </c>
      <c r="B14853" s="55">
        <v>9</v>
      </c>
      <c r="C14853" s="55" t="s">
        <v>49203</v>
      </c>
      <c r="D14853" s="55" t="s">
        <v>4649</v>
      </c>
      <c r="E14853" s="55" t="s">
        <v>49204</v>
      </c>
      <c r="F14853" s="55" t="s">
        <v>4651</v>
      </c>
      <c r="G14853" s="55" t="s">
        <v>49205</v>
      </c>
      <c r="H14853" s="55">
        <v>0</v>
      </c>
    </row>
    <row r="14854" spans="1:8" ht="12.5" customHeight="1">
      <c r="A14854" s="55">
        <v>12992</v>
      </c>
      <c r="B14854" s="55">
        <v>9</v>
      </c>
      <c r="C14854" s="55" t="s">
        <v>49206</v>
      </c>
      <c r="D14854" s="55" t="s">
        <v>4649</v>
      </c>
      <c r="E14854" s="55" t="s">
        <v>49207</v>
      </c>
      <c r="F14854" s="55" t="s">
        <v>4651</v>
      </c>
      <c r="G14854" s="55" t="s">
        <v>49208</v>
      </c>
      <c r="H14854" s="55">
        <v>0</v>
      </c>
    </row>
    <row r="14855" spans="1:8" ht="12.5" customHeight="1">
      <c r="A14855" s="55">
        <v>13007</v>
      </c>
      <c r="B14855" s="55">
        <v>9</v>
      </c>
      <c r="C14855" s="55" t="s">
        <v>49209</v>
      </c>
      <c r="D14855" s="55" t="s">
        <v>4649</v>
      </c>
      <c r="E14855" s="55" t="s">
        <v>49210</v>
      </c>
      <c r="F14855" s="55" t="s">
        <v>4651</v>
      </c>
      <c r="G14855" s="55" t="s">
        <v>49211</v>
      </c>
      <c r="H14855" s="55">
        <v>0</v>
      </c>
    </row>
    <row r="14856" spans="1:8" ht="12.5" customHeight="1">
      <c r="A14856" s="55">
        <v>13024</v>
      </c>
      <c r="B14856" s="55">
        <v>9</v>
      </c>
      <c r="C14856" s="55" t="s">
        <v>49212</v>
      </c>
      <c r="D14856" s="55" t="s">
        <v>4649</v>
      </c>
      <c r="E14856" s="55" t="s">
        <v>49213</v>
      </c>
      <c r="F14856" s="55" t="s">
        <v>4651</v>
      </c>
      <c r="G14856" s="55" t="s">
        <v>49214</v>
      </c>
      <c r="H14856" s="55">
        <v>0</v>
      </c>
    </row>
    <row r="14857" spans="1:8" ht="12.5" customHeight="1">
      <c r="A14857" s="55">
        <v>13114</v>
      </c>
      <c r="B14857" s="55">
        <v>9</v>
      </c>
      <c r="C14857" s="55" t="s">
        <v>49215</v>
      </c>
      <c r="D14857" s="55" t="s">
        <v>4649</v>
      </c>
      <c r="E14857" s="55" t="s">
        <v>49216</v>
      </c>
      <c r="F14857" s="55" t="s">
        <v>4651</v>
      </c>
      <c r="G14857" s="55" t="s">
        <v>49217</v>
      </c>
      <c r="H14857" s="55">
        <v>0</v>
      </c>
    </row>
    <row r="14858" spans="1:8" ht="12.5" customHeight="1">
      <c r="A14858" s="55">
        <v>13127</v>
      </c>
      <c r="B14858" s="55">
        <v>9</v>
      </c>
      <c r="C14858" s="55" t="s">
        <v>49218</v>
      </c>
      <c r="D14858" s="55" t="s">
        <v>4649</v>
      </c>
      <c r="E14858" s="55" t="s">
        <v>49219</v>
      </c>
      <c r="F14858" s="55" t="s">
        <v>4651</v>
      </c>
      <c r="G14858" s="55" t="s">
        <v>49220</v>
      </c>
      <c r="H14858" s="55">
        <v>0</v>
      </c>
    </row>
    <row r="14859" spans="1:8" ht="12.5" customHeight="1">
      <c r="A14859" s="55">
        <v>14069</v>
      </c>
      <c r="B14859" s="55">
        <v>9</v>
      </c>
      <c r="C14859" s="55" t="s">
        <v>49221</v>
      </c>
      <c r="D14859" s="55" t="s">
        <v>4649</v>
      </c>
      <c r="E14859" s="55" t="s">
        <v>49222</v>
      </c>
      <c r="F14859" s="55" t="s">
        <v>4651</v>
      </c>
      <c r="G14859" s="55" t="s">
        <v>49223</v>
      </c>
      <c r="H14859" s="55">
        <v>0</v>
      </c>
    </row>
    <row r="14860" spans="1:8" ht="12.5" customHeight="1">
      <c r="A14860" s="55">
        <v>14132</v>
      </c>
      <c r="B14860" s="55">
        <v>9</v>
      </c>
      <c r="C14860" s="55" t="s">
        <v>49224</v>
      </c>
      <c r="D14860" s="55" t="s">
        <v>4649</v>
      </c>
      <c r="E14860" s="55" t="s">
        <v>49225</v>
      </c>
      <c r="F14860" s="55" t="s">
        <v>4651</v>
      </c>
      <c r="G14860" s="55" t="s">
        <v>49226</v>
      </c>
      <c r="H14860" s="55">
        <v>0</v>
      </c>
    </row>
    <row r="14861" spans="1:8" ht="12.5" customHeight="1">
      <c r="A14861" s="55">
        <v>14215</v>
      </c>
      <c r="B14861" s="55">
        <v>9</v>
      </c>
      <c r="C14861" s="55" t="s">
        <v>49227</v>
      </c>
      <c r="D14861" s="55" t="s">
        <v>4649</v>
      </c>
      <c r="E14861" s="55" t="s">
        <v>49228</v>
      </c>
      <c r="F14861" s="55" t="s">
        <v>4651</v>
      </c>
      <c r="G14861" s="55" t="s">
        <v>49229</v>
      </c>
      <c r="H14861" s="55">
        <v>0</v>
      </c>
    </row>
    <row r="14862" spans="1:8" ht="12.5" customHeight="1">
      <c r="A14862" s="55">
        <v>14223</v>
      </c>
      <c r="B14862" s="55">
        <v>9</v>
      </c>
      <c r="C14862" s="55" t="s">
        <v>49230</v>
      </c>
      <c r="D14862" s="55" t="s">
        <v>4649</v>
      </c>
      <c r="E14862" s="55" t="s">
        <v>49231</v>
      </c>
      <c r="F14862" s="55" t="s">
        <v>4651</v>
      </c>
      <c r="G14862" s="55" t="s">
        <v>49232</v>
      </c>
      <c r="H14862" s="55">
        <v>0</v>
      </c>
    </row>
    <row r="14863" spans="1:8" ht="12.5" customHeight="1">
      <c r="A14863" s="55">
        <v>14233</v>
      </c>
      <c r="B14863" s="55">
        <v>9</v>
      </c>
      <c r="C14863" s="55" t="s">
        <v>49233</v>
      </c>
      <c r="D14863" s="55" t="s">
        <v>4649</v>
      </c>
      <c r="E14863" s="55" t="s">
        <v>49234</v>
      </c>
      <c r="F14863" s="55" t="s">
        <v>4651</v>
      </c>
      <c r="G14863" s="55" t="s">
        <v>49235</v>
      </c>
      <c r="H14863" s="55">
        <v>0</v>
      </c>
    </row>
    <row r="14864" spans="1:8" ht="12.5" customHeight="1">
      <c r="A14864" s="55">
        <v>15042</v>
      </c>
      <c r="B14864" s="55">
        <v>9</v>
      </c>
      <c r="C14864" s="55" t="s">
        <v>49236</v>
      </c>
      <c r="D14864" s="55" t="s">
        <v>4649</v>
      </c>
      <c r="E14864" s="55" t="s">
        <v>49237</v>
      </c>
      <c r="F14864" s="55" t="s">
        <v>4651</v>
      </c>
      <c r="G14864" s="55" t="s">
        <v>49238</v>
      </c>
      <c r="H14864" s="55">
        <v>0</v>
      </c>
    </row>
    <row r="14865" spans="1:8" ht="12.5" customHeight="1">
      <c r="A14865" s="55">
        <v>15120</v>
      </c>
      <c r="B14865" s="55">
        <v>9</v>
      </c>
      <c r="C14865" s="55" t="s">
        <v>49239</v>
      </c>
      <c r="D14865" s="55" t="s">
        <v>4649</v>
      </c>
      <c r="E14865" s="55" t="s">
        <v>49240</v>
      </c>
      <c r="F14865" s="55" t="s">
        <v>4651</v>
      </c>
      <c r="G14865" s="55" t="s">
        <v>49241</v>
      </c>
      <c r="H14865" s="55">
        <v>0</v>
      </c>
    </row>
    <row r="14866" spans="1:8" ht="12.5" customHeight="1">
      <c r="A14866" s="55">
        <v>15184</v>
      </c>
      <c r="B14866" s="55">
        <v>9</v>
      </c>
      <c r="C14866" s="55" t="s">
        <v>49242</v>
      </c>
      <c r="D14866" s="55" t="s">
        <v>4649</v>
      </c>
      <c r="E14866" s="55" t="s">
        <v>49243</v>
      </c>
      <c r="F14866" s="55" t="s">
        <v>4651</v>
      </c>
      <c r="G14866" s="55" t="s">
        <v>49244</v>
      </c>
      <c r="H14866" s="55">
        <v>0</v>
      </c>
    </row>
    <row r="14867" spans="1:8" ht="12.5" customHeight="1">
      <c r="A14867" s="55">
        <v>15578</v>
      </c>
      <c r="B14867" s="55">
        <v>9</v>
      </c>
      <c r="C14867" s="55" t="s">
        <v>49245</v>
      </c>
      <c r="D14867" s="55" t="s">
        <v>4649</v>
      </c>
      <c r="E14867" s="55" t="s">
        <v>49246</v>
      </c>
      <c r="F14867" s="55" t="s">
        <v>4651</v>
      </c>
      <c r="G14867" s="55" t="s">
        <v>49247</v>
      </c>
      <c r="H14867" s="55">
        <v>0</v>
      </c>
    </row>
    <row r="14868" spans="1:8" ht="12.5" customHeight="1">
      <c r="A14868" s="55">
        <v>15764</v>
      </c>
      <c r="B14868" s="55">
        <v>9</v>
      </c>
      <c r="C14868" s="55" t="s">
        <v>49248</v>
      </c>
      <c r="D14868" s="55" t="s">
        <v>4649</v>
      </c>
      <c r="E14868" s="55" t="s">
        <v>49249</v>
      </c>
      <c r="F14868" s="55" t="s">
        <v>4651</v>
      </c>
      <c r="G14868" s="55" t="s">
        <v>49250</v>
      </c>
      <c r="H14868" s="55">
        <v>0</v>
      </c>
    </row>
    <row r="14869" spans="1:8" ht="12.5" customHeight="1">
      <c r="A14869" s="55">
        <v>16023</v>
      </c>
      <c r="B14869" s="55">
        <v>9</v>
      </c>
      <c r="C14869" s="55" t="s">
        <v>49251</v>
      </c>
      <c r="D14869" s="55" t="s">
        <v>4649</v>
      </c>
      <c r="E14869" s="55" t="s">
        <v>49252</v>
      </c>
      <c r="F14869" s="55" t="s">
        <v>4651</v>
      </c>
      <c r="G14869" s="55" t="s">
        <v>49253</v>
      </c>
      <c r="H14869" s="55">
        <v>0</v>
      </c>
    </row>
    <row r="14870" spans="1:8" ht="12.5" customHeight="1">
      <c r="A14870" s="55">
        <v>16162</v>
      </c>
      <c r="B14870" s="55">
        <v>9</v>
      </c>
      <c r="C14870" s="55" t="s">
        <v>49254</v>
      </c>
      <c r="D14870" s="55" t="s">
        <v>4649</v>
      </c>
      <c r="E14870" s="55" t="s">
        <v>49255</v>
      </c>
      <c r="F14870" s="55" t="s">
        <v>4651</v>
      </c>
      <c r="G14870" s="55" t="s">
        <v>49256</v>
      </c>
      <c r="H14870" s="55">
        <v>0</v>
      </c>
    </row>
    <row r="14871" spans="1:8" ht="12.5" customHeight="1">
      <c r="A14871" s="55">
        <v>16165</v>
      </c>
      <c r="B14871" s="55">
        <v>9</v>
      </c>
      <c r="C14871" s="55" t="s">
        <v>49257</v>
      </c>
      <c r="D14871" s="55" t="s">
        <v>4649</v>
      </c>
      <c r="E14871" s="55" t="s">
        <v>49258</v>
      </c>
      <c r="F14871" s="55" t="s">
        <v>4651</v>
      </c>
      <c r="G14871" s="55" t="s">
        <v>49259</v>
      </c>
      <c r="H14871" s="55">
        <v>0</v>
      </c>
    </row>
    <row r="14872" spans="1:8" ht="12.5" customHeight="1">
      <c r="A14872" s="55">
        <v>16181</v>
      </c>
      <c r="B14872" s="55">
        <v>9</v>
      </c>
      <c r="C14872" s="55" t="s">
        <v>49260</v>
      </c>
      <c r="D14872" s="55" t="s">
        <v>4649</v>
      </c>
      <c r="E14872" s="55" t="s">
        <v>49261</v>
      </c>
      <c r="F14872" s="55" t="s">
        <v>4651</v>
      </c>
      <c r="G14872" s="55" t="s">
        <v>49262</v>
      </c>
      <c r="H14872" s="55">
        <v>0</v>
      </c>
    </row>
    <row r="14873" spans="1:8" ht="12.5" customHeight="1">
      <c r="A14873" s="55">
        <v>16615</v>
      </c>
      <c r="B14873" s="55">
        <v>9</v>
      </c>
      <c r="C14873" s="55" t="s">
        <v>49263</v>
      </c>
      <c r="D14873" s="55" t="s">
        <v>4649</v>
      </c>
      <c r="E14873" s="55" t="s">
        <v>49264</v>
      </c>
      <c r="F14873" s="55" t="s">
        <v>4651</v>
      </c>
      <c r="G14873" s="55" t="s">
        <v>49265</v>
      </c>
      <c r="H14873" s="55">
        <v>0</v>
      </c>
    </row>
    <row r="14874" spans="1:8" ht="12.5" customHeight="1">
      <c r="A14874" s="55">
        <v>16927</v>
      </c>
      <c r="B14874" s="55">
        <v>9</v>
      </c>
      <c r="C14874" s="55" t="s">
        <v>49266</v>
      </c>
      <c r="D14874" s="55" t="s">
        <v>4649</v>
      </c>
      <c r="E14874" s="55" t="s">
        <v>49267</v>
      </c>
      <c r="F14874" s="55" t="s">
        <v>4651</v>
      </c>
      <c r="G14874" s="55" t="s">
        <v>49268</v>
      </c>
      <c r="H14874" s="55">
        <v>0</v>
      </c>
    </row>
    <row r="14875" spans="1:8" ht="12.5" customHeight="1">
      <c r="A14875" s="55">
        <v>17232</v>
      </c>
      <c r="B14875" s="55">
        <v>9</v>
      </c>
      <c r="C14875" s="55" t="s">
        <v>49269</v>
      </c>
      <c r="D14875" s="55" t="s">
        <v>4649</v>
      </c>
      <c r="E14875" s="55" t="s">
        <v>49270</v>
      </c>
      <c r="F14875" s="55" t="s">
        <v>4651</v>
      </c>
      <c r="G14875" s="55" t="s">
        <v>49271</v>
      </c>
      <c r="H14875" s="55">
        <v>0</v>
      </c>
    </row>
    <row r="14876" spans="1:8" ht="12.5" customHeight="1">
      <c r="A14876" s="55">
        <v>17257</v>
      </c>
      <c r="B14876" s="55">
        <v>9</v>
      </c>
      <c r="C14876" s="55" t="s">
        <v>49272</v>
      </c>
      <c r="D14876" s="55" t="s">
        <v>4649</v>
      </c>
      <c r="E14876" s="55" t="s">
        <v>49273</v>
      </c>
      <c r="F14876" s="55" t="s">
        <v>4651</v>
      </c>
      <c r="G14876" s="55" t="s">
        <v>49274</v>
      </c>
      <c r="H14876" s="55">
        <v>0</v>
      </c>
    </row>
    <row r="14877" spans="1:8" ht="12.5" customHeight="1">
      <c r="A14877" s="55">
        <v>17298</v>
      </c>
      <c r="B14877" s="55">
        <v>9</v>
      </c>
      <c r="C14877" s="55" t="s">
        <v>49275</v>
      </c>
      <c r="D14877" s="55" t="s">
        <v>4649</v>
      </c>
      <c r="E14877" s="55" t="s">
        <v>49276</v>
      </c>
      <c r="F14877" s="55" t="s">
        <v>4651</v>
      </c>
      <c r="G14877" s="55" t="s">
        <v>49277</v>
      </c>
      <c r="H14877" s="55">
        <v>0</v>
      </c>
    </row>
    <row r="14878" spans="1:8" ht="12.5" customHeight="1">
      <c r="A14878" s="55">
        <v>17479</v>
      </c>
      <c r="B14878" s="55">
        <v>9</v>
      </c>
      <c r="C14878" s="55" t="s">
        <v>49278</v>
      </c>
      <c r="D14878" s="55" t="s">
        <v>4649</v>
      </c>
      <c r="E14878" s="55" t="s">
        <v>49279</v>
      </c>
      <c r="F14878" s="55" t="s">
        <v>4651</v>
      </c>
      <c r="G14878" s="55" t="s">
        <v>49280</v>
      </c>
      <c r="H14878" s="55">
        <v>0</v>
      </c>
    </row>
    <row r="14879" spans="1:8" ht="12.5" customHeight="1">
      <c r="A14879" s="55">
        <v>18303</v>
      </c>
      <c r="B14879" s="55">
        <v>9</v>
      </c>
      <c r="C14879" s="55" t="s">
        <v>49281</v>
      </c>
      <c r="D14879" s="55" t="s">
        <v>4649</v>
      </c>
      <c r="E14879" s="55" t="s">
        <v>49282</v>
      </c>
      <c r="F14879" s="55" t="s">
        <v>4651</v>
      </c>
      <c r="G14879" s="55" t="s">
        <v>49283</v>
      </c>
      <c r="H14879" s="55">
        <v>0</v>
      </c>
    </row>
    <row r="14880" spans="1:8" ht="12.5" customHeight="1">
      <c r="A14880" s="55">
        <v>18308</v>
      </c>
      <c r="B14880" s="55">
        <v>9</v>
      </c>
      <c r="C14880" s="55" t="s">
        <v>49284</v>
      </c>
      <c r="D14880" s="55" t="s">
        <v>4649</v>
      </c>
      <c r="E14880" s="55" t="s">
        <v>49285</v>
      </c>
      <c r="F14880" s="55" t="s">
        <v>4651</v>
      </c>
      <c r="G14880" s="55" t="s">
        <v>49286</v>
      </c>
      <c r="H14880" s="55">
        <v>0</v>
      </c>
    </row>
    <row r="14881" spans="1:8" ht="12.5" customHeight="1">
      <c r="A14881" s="55">
        <v>18466</v>
      </c>
      <c r="B14881" s="55">
        <v>9</v>
      </c>
      <c r="C14881" s="55" t="s">
        <v>49287</v>
      </c>
      <c r="D14881" s="55" t="s">
        <v>4649</v>
      </c>
      <c r="E14881" s="55" t="s">
        <v>49288</v>
      </c>
      <c r="F14881" s="55" t="s">
        <v>4651</v>
      </c>
      <c r="G14881" s="55" t="s">
        <v>49289</v>
      </c>
      <c r="H14881" s="55">
        <v>0</v>
      </c>
    </row>
    <row r="14882" spans="1:8" ht="12.5" customHeight="1">
      <c r="A14882" s="55">
        <v>18725</v>
      </c>
      <c r="B14882" s="55">
        <v>9</v>
      </c>
      <c r="C14882" s="55" t="s">
        <v>49290</v>
      </c>
      <c r="D14882" s="55" t="s">
        <v>4649</v>
      </c>
      <c r="E14882" s="55" t="s">
        <v>49291</v>
      </c>
      <c r="F14882" s="55" t="s">
        <v>4651</v>
      </c>
      <c r="G14882" s="55" t="s">
        <v>49292</v>
      </c>
      <c r="H14882" s="55">
        <v>0</v>
      </c>
    </row>
    <row r="14883" spans="1:8" ht="12.5" customHeight="1">
      <c r="A14883" s="55">
        <v>18740</v>
      </c>
      <c r="B14883" s="55">
        <v>9</v>
      </c>
      <c r="C14883" s="55" t="s">
        <v>49293</v>
      </c>
      <c r="D14883" s="55" t="s">
        <v>4649</v>
      </c>
      <c r="E14883" s="55" t="s">
        <v>49294</v>
      </c>
      <c r="F14883" s="55" t="s">
        <v>4651</v>
      </c>
      <c r="G14883" s="55" t="s">
        <v>49295</v>
      </c>
      <c r="H14883" s="55">
        <v>0</v>
      </c>
    </row>
    <row r="14884" spans="1:8" ht="12.5" customHeight="1">
      <c r="A14884" s="55">
        <v>18742</v>
      </c>
      <c r="B14884" s="55">
        <v>9</v>
      </c>
      <c r="C14884" s="55" t="s">
        <v>49296</v>
      </c>
      <c r="D14884" s="55" t="s">
        <v>4649</v>
      </c>
      <c r="E14884" s="55" t="s">
        <v>49297</v>
      </c>
      <c r="F14884" s="55" t="s">
        <v>4651</v>
      </c>
      <c r="G14884" s="55" t="s">
        <v>49298</v>
      </c>
      <c r="H14884" s="55">
        <v>0</v>
      </c>
    </row>
    <row r="14885" spans="1:8" ht="12.5" customHeight="1">
      <c r="A14885" s="55">
        <v>18766</v>
      </c>
      <c r="B14885" s="55">
        <v>9</v>
      </c>
      <c r="C14885" s="55" t="s">
        <v>49299</v>
      </c>
      <c r="D14885" s="55" t="s">
        <v>4649</v>
      </c>
      <c r="E14885" s="55" t="s">
        <v>49300</v>
      </c>
      <c r="F14885" s="55" t="s">
        <v>4651</v>
      </c>
      <c r="G14885" s="55" t="s">
        <v>49301</v>
      </c>
      <c r="H14885" s="55">
        <v>0</v>
      </c>
    </row>
    <row r="14886" spans="1:8" ht="12.5" customHeight="1">
      <c r="A14886" s="55">
        <v>19962</v>
      </c>
      <c r="B14886" s="55">
        <v>9</v>
      </c>
      <c r="C14886" s="55" t="s">
        <v>49302</v>
      </c>
      <c r="D14886" s="55" t="s">
        <v>4649</v>
      </c>
      <c r="E14886" s="55" t="s">
        <v>49303</v>
      </c>
      <c r="F14886" s="55" t="s">
        <v>4651</v>
      </c>
      <c r="G14886" s="55" t="s">
        <v>49304</v>
      </c>
      <c r="H14886" s="55">
        <v>0</v>
      </c>
    </row>
    <row r="14887" spans="1:8" ht="12.5" customHeight="1">
      <c r="A14887" s="55">
        <v>20450</v>
      </c>
      <c r="B14887" s="55">
        <v>9</v>
      </c>
      <c r="C14887" s="55" t="s">
        <v>49305</v>
      </c>
      <c r="D14887" s="55" t="s">
        <v>4649</v>
      </c>
      <c r="E14887" s="55" t="s">
        <v>49306</v>
      </c>
      <c r="F14887" s="55" t="s">
        <v>4651</v>
      </c>
      <c r="G14887" s="55" t="s">
        <v>49307</v>
      </c>
      <c r="H14887" s="55">
        <v>0</v>
      </c>
    </row>
    <row r="14888" spans="1:8" ht="12.5" customHeight="1">
      <c r="A14888" s="55">
        <v>20456</v>
      </c>
      <c r="B14888" s="55">
        <v>9</v>
      </c>
      <c r="C14888" s="55" t="s">
        <v>49308</v>
      </c>
      <c r="D14888" s="55" t="s">
        <v>4649</v>
      </c>
      <c r="E14888" s="55" t="s">
        <v>49309</v>
      </c>
      <c r="F14888" s="55" t="s">
        <v>4651</v>
      </c>
      <c r="G14888" s="55" t="s">
        <v>49310</v>
      </c>
      <c r="H14888" s="55">
        <v>0</v>
      </c>
    </row>
    <row r="14889" spans="1:8" ht="12.5" customHeight="1">
      <c r="A14889" s="55">
        <v>20602</v>
      </c>
      <c r="B14889" s="55">
        <v>9</v>
      </c>
      <c r="C14889" s="55" t="s">
        <v>49311</v>
      </c>
      <c r="D14889" s="55" t="s">
        <v>4649</v>
      </c>
      <c r="E14889" s="55" t="s">
        <v>49312</v>
      </c>
      <c r="F14889" s="55" t="s">
        <v>4651</v>
      </c>
      <c r="G14889" s="55" t="s">
        <v>49313</v>
      </c>
      <c r="H14889" s="55">
        <v>0</v>
      </c>
    </row>
    <row r="14890" spans="1:8" ht="12.5" customHeight="1">
      <c r="A14890" s="55">
        <v>20988</v>
      </c>
      <c r="B14890" s="55">
        <v>9</v>
      </c>
      <c r="C14890" s="55" t="s">
        <v>49314</v>
      </c>
      <c r="D14890" s="55" t="s">
        <v>4649</v>
      </c>
      <c r="E14890" s="55" t="s">
        <v>49315</v>
      </c>
      <c r="F14890" s="55" t="s">
        <v>4651</v>
      </c>
      <c r="G14890" s="55" t="s">
        <v>49316</v>
      </c>
      <c r="H14890" s="55">
        <v>0</v>
      </c>
    </row>
    <row r="14891" spans="1:8" ht="12.5" customHeight="1">
      <c r="A14891" s="55">
        <v>21225</v>
      </c>
      <c r="B14891" s="55">
        <v>9</v>
      </c>
      <c r="C14891" s="55" t="s">
        <v>49317</v>
      </c>
      <c r="D14891" s="55" t="s">
        <v>4649</v>
      </c>
      <c r="E14891" s="55" t="s">
        <v>49318</v>
      </c>
      <c r="F14891" s="55" t="s">
        <v>4651</v>
      </c>
      <c r="G14891" s="55" t="s">
        <v>49319</v>
      </c>
      <c r="H14891" s="55">
        <v>0</v>
      </c>
    </row>
    <row r="14892" spans="1:8" ht="12.5" customHeight="1">
      <c r="A14892" s="55">
        <v>21555</v>
      </c>
      <c r="B14892" s="55">
        <v>9</v>
      </c>
      <c r="C14892" s="55" t="s">
        <v>49320</v>
      </c>
      <c r="D14892" s="55" t="s">
        <v>4649</v>
      </c>
      <c r="E14892" s="55" t="s">
        <v>49321</v>
      </c>
      <c r="F14892" s="55" t="s">
        <v>4651</v>
      </c>
      <c r="G14892" s="55" t="s">
        <v>49322</v>
      </c>
      <c r="H14892" s="55">
        <v>0</v>
      </c>
    </row>
    <row r="14893" spans="1:8" ht="12.5" customHeight="1">
      <c r="A14893" s="55">
        <v>21973</v>
      </c>
      <c r="B14893" s="55">
        <v>9</v>
      </c>
      <c r="C14893" s="55" t="s">
        <v>49323</v>
      </c>
      <c r="D14893" s="55" t="s">
        <v>4649</v>
      </c>
      <c r="E14893" s="55" t="s">
        <v>49324</v>
      </c>
      <c r="F14893" s="55" t="s">
        <v>4651</v>
      </c>
      <c r="G14893" s="55" t="s">
        <v>49325</v>
      </c>
      <c r="H14893" s="55">
        <v>0</v>
      </c>
    </row>
    <row r="14894" spans="1:8" ht="12.5" customHeight="1">
      <c r="A14894" s="55">
        <v>21995</v>
      </c>
      <c r="B14894" s="55">
        <v>9</v>
      </c>
      <c r="C14894" s="55" t="s">
        <v>49326</v>
      </c>
      <c r="D14894" s="55" t="s">
        <v>4649</v>
      </c>
      <c r="E14894" s="55" t="s">
        <v>49327</v>
      </c>
      <c r="F14894" s="55" t="s">
        <v>4651</v>
      </c>
      <c r="G14894" s="55" t="s">
        <v>49328</v>
      </c>
      <c r="H14894" s="55">
        <v>0</v>
      </c>
    </row>
    <row r="14895" spans="1:8" ht="12.5" customHeight="1">
      <c r="A14895" s="55">
        <v>22213</v>
      </c>
      <c r="B14895" s="55">
        <v>9</v>
      </c>
      <c r="C14895" s="55" t="s">
        <v>49329</v>
      </c>
      <c r="D14895" s="55" t="s">
        <v>4649</v>
      </c>
      <c r="E14895" s="55" t="s">
        <v>49330</v>
      </c>
      <c r="F14895" s="55" t="s">
        <v>4651</v>
      </c>
      <c r="G14895" s="55" t="s">
        <v>49331</v>
      </c>
      <c r="H14895" s="55">
        <v>0</v>
      </c>
    </row>
    <row r="14896" spans="1:8" ht="12.5" customHeight="1">
      <c r="A14896" s="55">
        <v>22855</v>
      </c>
      <c r="B14896" s="55">
        <v>9</v>
      </c>
      <c r="C14896" s="55" t="s">
        <v>49332</v>
      </c>
      <c r="D14896" s="55" t="s">
        <v>4649</v>
      </c>
      <c r="E14896" s="55" t="s">
        <v>49333</v>
      </c>
      <c r="F14896" s="55" t="s">
        <v>4651</v>
      </c>
      <c r="G14896" s="55" t="s">
        <v>49334</v>
      </c>
      <c r="H14896" s="55">
        <v>0</v>
      </c>
    </row>
    <row r="14897" spans="1:8" ht="12.5" customHeight="1">
      <c r="A14897" s="55">
        <v>22986</v>
      </c>
      <c r="B14897" s="55">
        <v>9</v>
      </c>
      <c r="C14897" s="55" t="s">
        <v>49335</v>
      </c>
      <c r="D14897" s="55" t="s">
        <v>4649</v>
      </c>
      <c r="E14897" s="55" t="s">
        <v>49336</v>
      </c>
      <c r="F14897" s="55" t="s">
        <v>4651</v>
      </c>
      <c r="G14897" s="55" t="s">
        <v>49337</v>
      </c>
      <c r="H14897" s="55">
        <v>0</v>
      </c>
    </row>
    <row r="14898" spans="1:8" ht="12.5" customHeight="1">
      <c r="A14898" s="55">
        <v>23085</v>
      </c>
      <c r="B14898" s="55">
        <v>9</v>
      </c>
      <c r="C14898" s="55" t="s">
        <v>49338</v>
      </c>
      <c r="D14898" s="55" t="s">
        <v>4649</v>
      </c>
      <c r="E14898" s="55" t="s">
        <v>49339</v>
      </c>
      <c r="F14898" s="55" t="s">
        <v>4651</v>
      </c>
      <c r="G14898" s="55" t="s">
        <v>49340</v>
      </c>
      <c r="H14898" s="55">
        <v>0</v>
      </c>
    </row>
    <row r="14899" spans="1:8" ht="12.5" customHeight="1">
      <c r="A14899" s="55">
        <v>23332</v>
      </c>
      <c r="B14899" s="55">
        <v>9</v>
      </c>
      <c r="C14899" s="55" t="s">
        <v>49341</v>
      </c>
      <c r="D14899" s="55" t="s">
        <v>4649</v>
      </c>
      <c r="E14899" s="55" t="s">
        <v>49342</v>
      </c>
      <c r="F14899" s="55" t="s">
        <v>4651</v>
      </c>
      <c r="G14899" s="55" t="s">
        <v>49343</v>
      </c>
      <c r="H14899" s="55">
        <v>0</v>
      </c>
    </row>
    <row r="14900" spans="1:8" ht="12.5" customHeight="1">
      <c r="A14900" s="55">
        <v>23424</v>
      </c>
      <c r="B14900" s="55">
        <v>9</v>
      </c>
      <c r="C14900" s="55" t="s">
        <v>49344</v>
      </c>
      <c r="D14900" s="55" t="s">
        <v>4649</v>
      </c>
      <c r="E14900" s="55" t="s">
        <v>49345</v>
      </c>
      <c r="F14900" s="55" t="s">
        <v>4651</v>
      </c>
      <c r="G14900" s="55" t="s">
        <v>49346</v>
      </c>
      <c r="H14900" s="55">
        <v>0</v>
      </c>
    </row>
    <row r="14901" spans="1:8" ht="12.5" customHeight="1">
      <c r="A14901" s="55">
        <v>23432</v>
      </c>
      <c r="B14901" s="55">
        <v>9</v>
      </c>
      <c r="C14901" s="55" t="s">
        <v>49347</v>
      </c>
      <c r="D14901" s="55" t="s">
        <v>4649</v>
      </c>
      <c r="E14901" s="55" t="s">
        <v>49348</v>
      </c>
      <c r="F14901" s="55" t="s">
        <v>4651</v>
      </c>
      <c r="G14901" s="55" t="s">
        <v>49349</v>
      </c>
      <c r="H14901" s="55">
        <v>0</v>
      </c>
    </row>
    <row r="14902" spans="1:8" ht="12.5" customHeight="1">
      <c r="A14902" s="55">
        <v>23523</v>
      </c>
      <c r="B14902" s="55">
        <v>9</v>
      </c>
      <c r="C14902" s="55" t="s">
        <v>49350</v>
      </c>
      <c r="D14902" s="55" t="s">
        <v>4649</v>
      </c>
      <c r="E14902" s="55" t="s">
        <v>49351</v>
      </c>
      <c r="F14902" s="55" t="s">
        <v>4651</v>
      </c>
      <c r="G14902" s="55" t="s">
        <v>49352</v>
      </c>
      <c r="H14902" s="55">
        <v>0</v>
      </c>
    </row>
    <row r="14903" spans="1:8" ht="12.5" customHeight="1">
      <c r="A14903" s="55">
        <v>23537</v>
      </c>
      <c r="B14903" s="55">
        <v>9</v>
      </c>
      <c r="C14903" s="55" t="s">
        <v>49353</v>
      </c>
      <c r="D14903" s="55" t="s">
        <v>4649</v>
      </c>
      <c r="E14903" s="55" t="s">
        <v>49354</v>
      </c>
      <c r="F14903" s="55" t="s">
        <v>4651</v>
      </c>
      <c r="G14903" s="55" t="s">
        <v>49355</v>
      </c>
      <c r="H14903" s="55">
        <v>0</v>
      </c>
    </row>
    <row r="14904" spans="1:8" ht="12.5" customHeight="1">
      <c r="A14904" s="55">
        <v>23546</v>
      </c>
      <c r="B14904" s="55">
        <v>9</v>
      </c>
      <c r="C14904" s="55" t="s">
        <v>49356</v>
      </c>
      <c r="D14904" s="55" t="s">
        <v>4649</v>
      </c>
      <c r="E14904" s="55" t="s">
        <v>49357</v>
      </c>
      <c r="F14904" s="55" t="s">
        <v>4651</v>
      </c>
      <c r="G14904" s="55" t="s">
        <v>49358</v>
      </c>
      <c r="H14904" s="55">
        <v>0</v>
      </c>
    </row>
    <row r="14905" spans="1:8" ht="12.5" customHeight="1">
      <c r="A14905" s="55">
        <v>23547</v>
      </c>
      <c r="B14905" s="55">
        <v>9</v>
      </c>
      <c r="C14905" s="55" t="s">
        <v>49359</v>
      </c>
      <c r="D14905" s="55" t="s">
        <v>4649</v>
      </c>
      <c r="E14905" s="55" t="s">
        <v>49360</v>
      </c>
      <c r="F14905" s="55" t="s">
        <v>4651</v>
      </c>
      <c r="G14905" s="55" t="s">
        <v>49361</v>
      </c>
      <c r="H14905" s="55">
        <v>0</v>
      </c>
    </row>
    <row r="14906" spans="1:8" ht="12.5" customHeight="1">
      <c r="A14906" s="55">
        <v>23562</v>
      </c>
      <c r="B14906" s="55">
        <v>9</v>
      </c>
      <c r="C14906" s="55" t="s">
        <v>49362</v>
      </c>
      <c r="D14906" s="55" t="s">
        <v>4649</v>
      </c>
      <c r="E14906" s="55" t="s">
        <v>49363</v>
      </c>
      <c r="F14906" s="55" t="s">
        <v>4651</v>
      </c>
      <c r="G14906" s="55" t="s">
        <v>49364</v>
      </c>
      <c r="H14906" s="55">
        <v>0</v>
      </c>
    </row>
    <row r="14907" spans="1:8" ht="12.5" customHeight="1">
      <c r="A14907" s="55">
        <v>24470</v>
      </c>
      <c r="B14907" s="55">
        <v>9</v>
      </c>
      <c r="C14907" s="55" t="s">
        <v>49365</v>
      </c>
      <c r="D14907" s="55" t="s">
        <v>4649</v>
      </c>
      <c r="E14907" s="55" t="s">
        <v>49366</v>
      </c>
      <c r="F14907" s="55" t="s">
        <v>4651</v>
      </c>
      <c r="G14907" s="55" t="s">
        <v>49367</v>
      </c>
      <c r="H14907" s="55">
        <v>0</v>
      </c>
    </row>
    <row r="14908" spans="1:8" ht="12.5" customHeight="1">
      <c r="A14908" s="55">
        <v>25053</v>
      </c>
      <c r="B14908" s="55">
        <v>9</v>
      </c>
      <c r="C14908" s="55" t="s">
        <v>49368</v>
      </c>
      <c r="D14908" s="55" t="s">
        <v>4649</v>
      </c>
      <c r="E14908" s="55" t="s">
        <v>49369</v>
      </c>
      <c r="F14908" s="55" t="s">
        <v>4651</v>
      </c>
      <c r="G14908" s="55" t="s">
        <v>49370</v>
      </c>
      <c r="H14908" s="55">
        <v>0</v>
      </c>
    </row>
    <row r="14909" spans="1:8" ht="12.5" customHeight="1">
      <c r="A14909" s="55">
        <v>25123</v>
      </c>
      <c r="B14909" s="55">
        <v>9</v>
      </c>
      <c r="C14909" s="55" t="s">
        <v>49371</v>
      </c>
      <c r="D14909" s="55" t="s">
        <v>4649</v>
      </c>
      <c r="E14909" s="55" t="s">
        <v>49372</v>
      </c>
      <c r="F14909" s="55" t="s">
        <v>4651</v>
      </c>
      <c r="G14909" s="55" t="s">
        <v>49373</v>
      </c>
      <c r="H14909" s="55">
        <v>0</v>
      </c>
    </row>
    <row r="14910" spans="1:8" ht="12.5" customHeight="1">
      <c r="A14910" s="55">
        <v>25716</v>
      </c>
      <c r="B14910" s="55">
        <v>9</v>
      </c>
      <c r="C14910" s="55" t="s">
        <v>49374</v>
      </c>
      <c r="D14910" s="55" t="s">
        <v>4649</v>
      </c>
      <c r="E14910" s="55" t="s">
        <v>49375</v>
      </c>
      <c r="F14910" s="55" t="s">
        <v>4651</v>
      </c>
      <c r="G14910" s="55" t="s">
        <v>49376</v>
      </c>
      <c r="H14910" s="55">
        <v>0</v>
      </c>
    </row>
    <row r="14911" spans="1:8" ht="12.5" customHeight="1">
      <c r="A14911" s="55">
        <v>25949</v>
      </c>
      <c r="B14911" s="55">
        <v>9</v>
      </c>
      <c r="C14911" s="55" t="s">
        <v>49377</v>
      </c>
      <c r="D14911" s="55" t="s">
        <v>4649</v>
      </c>
      <c r="E14911" s="55" t="s">
        <v>49378</v>
      </c>
      <c r="F14911" s="55" t="s">
        <v>4651</v>
      </c>
      <c r="G14911" s="55" t="s">
        <v>49379</v>
      </c>
      <c r="H14911" s="55">
        <v>0</v>
      </c>
    </row>
    <row r="14912" spans="1:8" ht="12.5" customHeight="1">
      <c r="A14912" s="55">
        <v>26162</v>
      </c>
      <c r="B14912" s="55">
        <v>9</v>
      </c>
      <c r="C14912" s="55" t="s">
        <v>49380</v>
      </c>
      <c r="D14912" s="55" t="s">
        <v>4649</v>
      </c>
      <c r="E14912" s="55" t="s">
        <v>49381</v>
      </c>
      <c r="F14912" s="55" t="s">
        <v>4651</v>
      </c>
      <c r="G14912" s="55" t="s">
        <v>49382</v>
      </c>
      <c r="H14912" s="55">
        <v>0</v>
      </c>
    </row>
    <row r="14913" spans="1:8" ht="12.5" customHeight="1">
      <c r="A14913" s="55">
        <v>26559</v>
      </c>
      <c r="B14913" s="55">
        <v>9</v>
      </c>
      <c r="C14913" s="55" t="s">
        <v>49383</v>
      </c>
      <c r="D14913" s="55" t="s">
        <v>4649</v>
      </c>
      <c r="E14913" s="55" t="s">
        <v>49384</v>
      </c>
      <c r="F14913" s="55" t="s">
        <v>4651</v>
      </c>
      <c r="G14913" s="55" t="s">
        <v>49385</v>
      </c>
      <c r="H14913" s="55">
        <v>0</v>
      </c>
    </row>
    <row r="14914" spans="1:8" ht="12.5" customHeight="1">
      <c r="A14914" s="55">
        <v>27483</v>
      </c>
      <c r="B14914" s="55">
        <v>9</v>
      </c>
      <c r="C14914" s="55" t="s">
        <v>49386</v>
      </c>
      <c r="D14914" s="55" t="s">
        <v>4649</v>
      </c>
      <c r="E14914" s="55" t="s">
        <v>49387</v>
      </c>
      <c r="F14914" s="55" t="s">
        <v>4651</v>
      </c>
      <c r="G14914" s="55" t="s">
        <v>49388</v>
      </c>
      <c r="H14914" s="55">
        <v>0</v>
      </c>
    </row>
    <row r="14915" spans="1:8" ht="12.5" customHeight="1">
      <c r="A14915" s="55">
        <v>27497</v>
      </c>
      <c r="B14915" s="55">
        <v>9</v>
      </c>
      <c r="C14915" s="55" t="s">
        <v>49389</v>
      </c>
      <c r="D14915" s="55" t="s">
        <v>4649</v>
      </c>
      <c r="E14915" s="55" t="s">
        <v>49390</v>
      </c>
      <c r="F14915" s="55" t="s">
        <v>4651</v>
      </c>
      <c r="G14915" s="55" t="s">
        <v>49391</v>
      </c>
      <c r="H14915" s="55">
        <v>0</v>
      </c>
    </row>
    <row r="14916" spans="1:8" ht="12.5" customHeight="1">
      <c r="A14916" s="55">
        <v>27703</v>
      </c>
      <c r="B14916" s="55">
        <v>9</v>
      </c>
      <c r="C14916" s="55" t="s">
        <v>49392</v>
      </c>
      <c r="D14916" s="55" t="s">
        <v>4649</v>
      </c>
      <c r="E14916" s="55" t="s">
        <v>49393</v>
      </c>
      <c r="F14916" s="55" t="s">
        <v>4651</v>
      </c>
      <c r="G14916" s="55" t="s">
        <v>49394</v>
      </c>
      <c r="H14916" s="55">
        <v>0</v>
      </c>
    </row>
    <row r="14917" spans="1:8" ht="12.5" customHeight="1">
      <c r="A14917" s="55">
        <v>27719</v>
      </c>
      <c r="B14917" s="55">
        <v>9</v>
      </c>
      <c r="C14917" s="55" t="s">
        <v>49395</v>
      </c>
      <c r="D14917" s="55" t="s">
        <v>4649</v>
      </c>
      <c r="E14917" s="55" t="s">
        <v>49396</v>
      </c>
      <c r="F14917" s="55" t="s">
        <v>4651</v>
      </c>
      <c r="G14917" s="55" t="s">
        <v>49397</v>
      </c>
      <c r="H14917" s="55">
        <v>0</v>
      </c>
    </row>
    <row r="14918" spans="1:8" ht="12.5" customHeight="1">
      <c r="A14918" s="55">
        <v>27976</v>
      </c>
      <c r="B14918" s="55">
        <v>9</v>
      </c>
      <c r="C14918" s="55" t="s">
        <v>49398</v>
      </c>
      <c r="D14918" s="55" t="s">
        <v>4649</v>
      </c>
      <c r="E14918" s="55" t="s">
        <v>49399</v>
      </c>
      <c r="F14918" s="55" t="s">
        <v>4651</v>
      </c>
      <c r="G14918" s="55" t="s">
        <v>49400</v>
      </c>
      <c r="H14918" s="55">
        <v>0</v>
      </c>
    </row>
    <row r="14919" spans="1:8" ht="12.5" customHeight="1">
      <c r="A14919" s="55">
        <v>29300</v>
      </c>
      <c r="B14919" s="55">
        <v>9</v>
      </c>
      <c r="C14919" s="55" t="s">
        <v>49401</v>
      </c>
      <c r="D14919" s="55" t="s">
        <v>4649</v>
      </c>
      <c r="E14919" s="55" t="s">
        <v>49402</v>
      </c>
      <c r="F14919" s="55" t="s">
        <v>4651</v>
      </c>
      <c r="G14919" s="55" t="s">
        <v>49403</v>
      </c>
      <c r="H14919" s="55">
        <v>0</v>
      </c>
    </row>
    <row r="14920" spans="1:8" ht="12.5" customHeight="1">
      <c r="A14920" s="55">
        <v>29301</v>
      </c>
      <c r="B14920" s="55">
        <v>9</v>
      </c>
      <c r="C14920" s="55" t="s">
        <v>49404</v>
      </c>
      <c r="D14920" s="55" t="s">
        <v>4649</v>
      </c>
      <c r="E14920" s="55" t="s">
        <v>49405</v>
      </c>
      <c r="F14920" s="55" t="s">
        <v>4651</v>
      </c>
      <c r="G14920" s="55" t="s">
        <v>49406</v>
      </c>
      <c r="H14920" s="55">
        <v>0</v>
      </c>
    </row>
    <row r="14921" spans="1:8" ht="12.5" customHeight="1">
      <c r="A14921" s="55">
        <v>11034</v>
      </c>
      <c r="B14921" s="55">
        <v>9</v>
      </c>
      <c r="C14921" s="55" t="s">
        <v>49407</v>
      </c>
      <c r="D14921" s="55" t="s">
        <v>4649</v>
      </c>
      <c r="E14921" s="55" t="s">
        <v>49408</v>
      </c>
      <c r="F14921" s="55" t="s">
        <v>4651</v>
      </c>
      <c r="G14921" s="55" t="s">
        <v>49409</v>
      </c>
      <c r="H14921" s="55">
        <v>0</v>
      </c>
    </row>
    <row r="14922" spans="1:8" ht="12.5" customHeight="1">
      <c r="A14922" s="55">
        <v>11146</v>
      </c>
      <c r="B14922" s="55">
        <v>9</v>
      </c>
      <c r="C14922" s="55" t="s">
        <v>49410</v>
      </c>
      <c r="D14922" s="55" t="s">
        <v>4649</v>
      </c>
      <c r="E14922" s="55" t="s">
        <v>49411</v>
      </c>
      <c r="F14922" s="55" t="s">
        <v>4651</v>
      </c>
      <c r="G14922" s="55" t="s">
        <v>49412</v>
      </c>
      <c r="H14922" s="55">
        <v>0</v>
      </c>
    </row>
    <row r="14923" spans="1:8" ht="12.5" customHeight="1">
      <c r="A14923" s="55">
        <v>11367</v>
      </c>
      <c r="B14923" s="55">
        <v>9</v>
      </c>
      <c r="C14923" s="55" t="s">
        <v>49413</v>
      </c>
      <c r="D14923" s="55" t="s">
        <v>4649</v>
      </c>
      <c r="E14923" s="55" t="s">
        <v>49414</v>
      </c>
      <c r="F14923" s="55" t="s">
        <v>4651</v>
      </c>
      <c r="G14923" s="55" t="s">
        <v>49415</v>
      </c>
      <c r="H14923" s="55">
        <v>0</v>
      </c>
    </row>
    <row r="14924" spans="1:8" ht="12.5" customHeight="1">
      <c r="A14924" s="55">
        <v>11370</v>
      </c>
      <c r="B14924" s="55">
        <v>9</v>
      </c>
      <c r="C14924" s="55" t="s">
        <v>49416</v>
      </c>
      <c r="D14924" s="55" t="s">
        <v>4649</v>
      </c>
      <c r="E14924" s="55" t="s">
        <v>49417</v>
      </c>
      <c r="F14924" s="55" t="s">
        <v>4651</v>
      </c>
      <c r="G14924" s="55" t="s">
        <v>49418</v>
      </c>
      <c r="H14924" s="55">
        <v>0</v>
      </c>
    </row>
    <row r="14925" spans="1:8" ht="12.5" customHeight="1">
      <c r="A14925" s="55">
        <v>11461</v>
      </c>
      <c r="B14925" s="55">
        <v>9</v>
      </c>
      <c r="C14925" s="55" t="s">
        <v>49419</v>
      </c>
      <c r="D14925" s="55" t="s">
        <v>4649</v>
      </c>
      <c r="E14925" s="55" t="s">
        <v>49420</v>
      </c>
      <c r="F14925" s="55" t="s">
        <v>4651</v>
      </c>
      <c r="G14925" s="55" t="s">
        <v>49421</v>
      </c>
      <c r="H14925" s="55">
        <v>0</v>
      </c>
    </row>
    <row r="14926" spans="1:8" ht="12.5" customHeight="1">
      <c r="A14926" s="55">
        <v>12038</v>
      </c>
      <c r="B14926" s="55">
        <v>9</v>
      </c>
      <c r="C14926" s="55" t="s">
        <v>49422</v>
      </c>
      <c r="D14926" s="55" t="s">
        <v>4649</v>
      </c>
      <c r="E14926" s="55" t="s">
        <v>49423</v>
      </c>
      <c r="F14926" s="55" t="s">
        <v>4651</v>
      </c>
      <c r="G14926" s="55" t="s">
        <v>49424</v>
      </c>
      <c r="H14926" s="55">
        <v>0</v>
      </c>
    </row>
    <row r="14927" spans="1:8" ht="12.5" customHeight="1">
      <c r="A14927" s="55">
        <v>12253</v>
      </c>
      <c r="B14927" s="55">
        <v>9</v>
      </c>
      <c r="C14927" s="55" t="s">
        <v>49425</v>
      </c>
      <c r="D14927" s="55" t="s">
        <v>4649</v>
      </c>
      <c r="E14927" s="55" t="s">
        <v>49426</v>
      </c>
      <c r="F14927" s="55" t="s">
        <v>4651</v>
      </c>
      <c r="G14927" s="55" t="s">
        <v>49427</v>
      </c>
      <c r="H14927" s="55">
        <v>0</v>
      </c>
    </row>
    <row r="14928" spans="1:8" ht="12.5" customHeight="1">
      <c r="A14928" s="55">
        <v>12582</v>
      </c>
      <c r="B14928" s="55">
        <v>9</v>
      </c>
      <c r="C14928" s="55" t="s">
        <v>49428</v>
      </c>
      <c r="D14928" s="55" t="s">
        <v>4649</v>
      </c>
      <c r="E14928" s="55" t="s">
        <v>49429</v>
      </c>
      <c r="F14928" s="55" t="s">
        <v>4651</v>
      </c>
      <c r="G14928" s="55" t="s">
        <v>49430</v>
      </c>
      <c r="H14928" s="55">
        <v>0</v>
      </c>
    </row>
    <row r="14929" spans="1:8" ht="12.5" customHeight="1">
      <c r="A14929" s="55">
        <v>12587</v>
      </c>
      <c r="B14929" s="55">
        <v>9</v>
      </c>
      <c r="C14929" s="55" t="s">
        <v>49431</v>
      </c>
      <c r="D14929" s="55" t="s">
        <v>4649</v>
      </c>
      <c r="E14929" s="55" t="s">
        <v>49432</v>
      </c>
      <c r="F14929" s="55" t="s">
        <v>4651</v>
      </c>
      <c r="G14929" s="55" t="s">
        <v>49433</v>
      </c>
      <c r="H14929" s="55">
        <v>0</v>
      </c>
    </row>
    <row r="14930" spans="1:8" ht="12.5" customHeight="1">
      <c r="A14930" s="55">
        <v>13004</v>
      </c>
      <c r="B14930" s="55">
        <v>9</v>
      </c>
      <c r="C14930" s="55" t="s">
        <v>49434</v>
      </c>
      <c r="D14930" s="55" t="s">
        <v>4649</v>
      </c>
      <c r="E14930" s="55" t="s">
        <v>49435</v>
      </c>
      <c r="F14930" s="55" t="s">
        <v>4651</v>
      </c>
      <c r="G14930" s="55" t="s">
        <v>49436</v>
      </c>
      <c r="H14930" s="55">
        <v>0</v>
      </c>
    </row>
    <row r="14931" spans="1:8" ht="12.5" customHeight="1">
      <c r="A14931" s="55">
        <v>13046</v>
      </c>
      <c r="B14931" s="55">
        <v>9</v>
      </c>
      <c r="C14931" s="55" t="s">
        <v>49437</v>
      </c>
      <c r="D14931" s="55" t="s">
        <v>4649</v>
      </c>
      <c r="E14931" s="55" t="s">
        <v>49438</v>
      </c>
      <c r="F14931" s="55" t="s">
        <v>4651</v>
      </c>
      <c r="G14931" s="55" t="s">
        <v>49439</v>
      </c>
      <c r="H14931" s="55">
        <v>0</v>
      </c>
    </row>
    <row r="14932" spans="1:8" ht="12.5" customHeight="1">
      <c r="A14932" s="55">
        <v>13089</v>
      </c>
      <c r="B14932" s="55">
        <v>9</v>
      </c>
      <c r="C14932" s="55" t="s">
        <v>49440</v>
      </c>
      <c r="D14932" s="55" t="s">
        <v>4649</v>
      </c>
      <c r="E14932" s="55" t="s">
        <v>49441</v>
      </c>
      <c r="F14932" s="55" t="s">
        <v>4651</v>
      </c>
      <c r="G14932" s="55" t="s">
        <v>49442</v>
      </c>
      <c r="H14932" s="55">
        <v>0</v>
      </c>
    </row>
    <row r="14933" spans="1:8" ht="12.5" customHeight="1">
      <c r="A14933" s="55">
        <v>13090</v>
      </c>
      <c r="B14933" s="55">
        <v>9</v>
      </c>
      <c r="C14933" s="55" t="s">
        <v>49443</v>
      </c>
      <c r="D14933" s="55" t="s">
        <v>4649</v>
      </c>
      <c r="E14933" s="55" t="s">
        <v>49444</v>
      </c>
      <c r="F14933" s="55" t="s">
        <v>4651</v>
      </c>
      <c r="G14933" s="55" t="s">
        <v>49445</v>
      </c>
      <c r="H14933" s="55">
        <v>0</v>
      </c>
    </row>
    <row r="14934" spans="1:8" ht="12.5" customHeight="1">
      <c r="A14934" s="55">
        <v>13121</v>
      </c>
      <c r="B14934" s="55">
        <v>9</v>
      </c>
      <c r="C14934" s="55" t="s">
        <v>49446</v>
      </c>
      <c r="D14934" s="55" t="s">
        <v>4649</v>
      </c>
      <c r="E14934" s="55" t="s">
        <v>49447</v>
      </c>
      <c r="F14934" s="55" t="s">
        <v>4651</v>
      </c>
      <c r="G14934" s="55" t="s">
        <v>49448</v>
      </c>
      <c r="H14934" s="55">
        <v>0</v>
      </c>
    </row>
    <row r="14935" spans="1:8" ht="12.5" customHeight="1">
      <c r="A14935" s="55">
        <v>13149</v>
      </c>
      <c r="B14935" s="55">
        <v>9</v>
      </c>
      <c r="C14935" s="55" t="s">
        <v>49449</v>
      </c>
      <c r="D14935" s="55" t="s">
        <v>4649</v>
      </c>
      <c r="E14935" s="55" t="s">
        <v>49450</v>
      </c>
      <c r="F14935" s="55" t="s">
        <v>4651</v>
      </c>
      <c r="G14935" s="55" t="s">
        <v>49451</v>
      </c>
      <c r="H14935" s="55">
        <v>0</v>
      </c>
    </row>
    <row r="14936" spans="1:8" ht="12.5" customHeight="1">
      <c r="A14936" s="55">
        <v>13633</v>
      </c>
      <c r="B14936" s="55">
        <v>9</v>
      </c>
      <c r="C14936" s="55" t="s">
        <v>49452</v>
      </c>
      <c r="D14936" s="55" t="s">
        <v>4649</v>
      </c>
      <c r="E14936" s="55" t="s">
        <v>49453</v>
      </c>
      <c r="F14936" s="55" t="s">
        <v>4651</v>
      </c>
      <c r="G14936" s="55" t="s">
        <v>49454</v>
      </c>
      <c r="H14936" s="55">
        <v>0</v>
      </c>
    </row>
    <row r="14937" spans="1:8" ht="12.5" customHeight="1">
      <c r="A14937" s="55">
        <v>13996</v>
      </c>
      <c r="B14937" s="55">
        <v>9</v>
      </c>
      <c r="C14937" s="55" t="s">
        <v>49455</v>
      </c>
      <c r="D14937" s="55" t="s">
        <v>4649</v>
      </c>
      <c r="E14937" s="55" t="s">
        <v>49456</v>
      </c>
      <c r="F14937" s="55" t="s">
        <v>4651</v>
      </c>
      <c r="G14937" s="55" t="s">
        <v>49457</v>
      </c>
      <c r="H14937" s="55">
        <v>0</v>
      </c>
    </row>
    <row r="14938" spans="1:8" ht="12.5" customHeight="1">
      <c r="A14938" s="55">
        <v>14048</v>
      </c>
      <c r="B14938" s="55">
        <v>9</v>
      </c>
      <c r="C14938" s="55" t="s">
        <v>49458</v>
      </c>
      <c r="D14938" s="55" t="s">
        <v>4649</v>
      </c>
      <c r="E14938" s="55" t="s">
        <v>49459</v>
      </c>
      <c r="F14938" s="55" t="s">
        <v>4651</v>
      </c>
      <c r="G14938" s="55" t="s">
        <v>49460</v>
      </c>
      <c r="H14938" s="55">
        <v>0</v>
      </c>
    </row>
    <row r="14939" spans="1:8" ht="12.5" customHeight="1">
      <c r="A14939" s="55">
        <v>14066</v>
      </c>
      <c r="B14939" s="55">
        <v>9</v>
      </c>
      <c r="C14939" s="55" t="s">
        <v>49461</v>
      </c>
      <c r="D14939" s="55" t="s">
        <v>4649</v>
      </c>
      <c r="E14939" s="55" t="s">
        <v>49462</v>
      </c>
      <c r="F14939" s="55" t="s">
        <v>4651</v>
      </c>
      <c r="G14939" s="55" t="s">
        <v>49463</v>
      </c>
      <c r="H14939" s="55">
        <v>0</v>
      </c>
    </row>
    <row r="14940" spans="1:8" ht="12.5" customHeight="1">
      <c r="A14940" s="55">
        <v>14074</v>
      </c>
      <c r="B14940" s="55">
        <v>9</v>
      </c>
      <c r="C14940" s="55" t="s">
        <v>49464</v>
      </c>
      <c r="D14940" s="55" t="s">
        <v>4649</v>
      </c>
      <c r="E14940" s="55" t="s">
        <v>49465</v>
      </c>
      <c r="F14940" s="55" t="s">
        <v>4651</v>
      </c>
      <c r="G14940" s="55" t="s">
        <v>49466</v>
      </c>
      <c r="H14940" s="55">
        <v>0</v>
      </c>
    </row>
    <row r="14941" spans="1:8" ht="12.5" customHeight="1">
      <c r="A14941" s="55">
        <v>14299</v>
      </c>
      <c r="B14941" s="55">
        <v>9</v>
      </c>
      <c r="C14941" s="55" t="s">
        <v>49467</v>
      </c>
      <c r="D14941" s="55" t="s">
        <v>4649</v>
      </c>
      <c r="E14941" s="55" t="s">
        <v>49468</v>
      </c>
      <c r="F14941" s="55" t="s">
        <v>4651</v>
      </c>
      <c r="G14941" s="55" t="s">
        <v>49469</v>
      </c>
      <c r="H14941" s="55">
        <v>0</v>
      </c>
    </row>
    <row r="14942" spans="1:8" ht="12.5" customHeight="1">
      <c r="A14942" s="55">
        <v>14666</v>
      </c>
      <c r="B14942" s="55">
        <v>9</v>
      </c>
      <c r="C14942" s="55" t="s">
        <v>49470</v>
      </c>
      <c r="D14942" s="55" t="s">
        <v>4649</v>
      </c>
      <c r="E14942" s="55" t="s">
        <v>49471</v>
      </c>
      <c r="F14942" s="55" t="s">
        <v>4651</v>
      </c>
      <c r="G14942" s="55" t="s">
        <v>49472</v>
      </c>
      <c r="H14942" s="55">
        <v>0</v>
      </c>
    </row>
    <row r="14943" spans="1:8" ht="12.5" customHeight="1">
      <c r="A14943" s="55">
        <v>14855</v>
      </c>
      <c r="B14943" s="55">
        <v>9</v>
      </c>
      <c r="C14943" s="55" t="s">
        <v>49473</v>
      </c>
      <c r="D14943" s="55" t="s">
        <v>4649</v>
      </c>
      <c r="E14943" s="55" t="s">
        <v>49474</v>
      </c>
      <c r="F14943" s="55" t="s">
        <v>4651</v>
      </c>
      <c r="G14943" s="55" t="s">
        <v>49475</v>
      </c>
      <c r="H14943" s="55">
        <v>0</v>
      </c>
    </row>
    <row r="14944" spans="1:8" ht="12.5" customHeight="1">
      <c r="A14944" s="55">
        <v>15128</v>
      </c>
      <c r="B14944" s="55">
        <v>9</v>
      </c>
      <c r="C14944" s="55" t="s">
        <v>49476</v>
      </c>
      <c r="D14944" s="55" t="s">
        <v>4649</v>
      </c>
      <c r="E14944" s="55" t="s">
        <v>49477</v>
      </c>
      <c r="F14944" s="55" t="s">
        <v>4651</v>
      </c>
      <c r="G14944" s="55" t="s">
        <v>49478</v>
      </c>
      <c r="H14944" s="55">
        <v>0</v>
      </c>
    </row>
    <row r="14945" spans="1:8" ht="12.5" customHeight="1">
      <c r="A14945" s="55">
        <v>15241</v>
      </c>
      <c r="B14945" s="55">
        <v>9</v>
      </c>
      <c r="C14945" s="55" t="s">
        <v>49479</v>
      </c>
      <c r="D14945" s="55" t="s">
        <v>4649</v>
      </c>
      <c r="E14945" s="55" t="s">
        <v>49480</v>
      </c>
      <c r="F14945" s="55" t="s">
        <v>4651</v>
      </c>
      <c r="G14945" s="55" t="s">
        <v>49481</v>
      </c>
      <c r="H14945" s="55">
        <v>0</v>
      </c>
    </row>
    <row r="14946" spans="1:8" ht="12.5" customHeight="1">
      <c r="A14946" s="55">
        <v>15439</v>
      </c>
      <c r="B14946" s="55">
        <v>9</v>
      </c>
      <c r="C14946" s="55" t="s">
        <v>49482</v>
      </c>
      <c r="D14946" s="55" t="s">
        <v>4649</v>
      </c>
      <c r="E14946" s="55" t="s">
        <v>49483</v>
      </c>
      <c r="F14946" s="55" t="s">
        <v>4651</v>
      </c>
      <c r="G14946" s="55" t="s">
        <v>49484</v>
      </c>
      <c r="H14946" s="55">
        <v>0</v>
      </c>
    </row>
    <row r="14947" spans="1:8" ht="12.5" customHeight="1">
      <c r="A14947" s="55">
        <v>15807</v>
      </c>
      <c r="B14947" s="55">
        <v>9</v>
      </c>
      <c r="C14947" s="55" t="s">
        <v>49485</v>
      </c>
      <c r="D14947" s="55" t="s">
        <v>4649</v>
      </c>
      <c r="E14947" s="55" t="s">
        <v>49486</v>
      </c>
      <c r="F14947" s="55" t="s">
        <v>4651</v>
      </c>
      <c r="G14947" s="55" t="s">
        <v>49487</v>
      </c>
      <c r="H14947" s="55">
        <v>0</v>
      </c>
    </row>
    <row r="14948" spans="1:8" ht="12.5" customHeight="1">
      <c r="A14948" s="55">
        <v>16025</v>
      </c>
      <c r="B14948" s="55">
        <v>9</v>
      </c>
      <c r="C14948" s="55" t="s">
        <v>49488</v>
      </c>
      <c r="D14948" s="55" t="s">
        <v>4649</v>
      </c>
      <c r="E14948" s="55" t="s">
        <v>49489</v>
      </c>
      <c r="F14948" s="55" t="s">
        <v>4651</v>
      </c>
      <c r="G14948" s="55" t="s">
        <v>49490</v>
      </c>
      <c r="H14948" s="55">
        <v>0</v>
      </c>
    </row>
    <row r="14949" spans="1:8" ht="12.5" customHeight="1">
      <c r="A14949" s="55">
        <v>16026</v>
      </c>
      <c r="B14949" s="55">
        <v>9</v>
      </c>
      <c r="C14949" s="55" t="s">
        <v>49491</v>
      </c>
      <c r="D14949" s="55" t="s">
        <v>4649</v>
      </c>
      <c r="E14949" s="55" t="s">
        <v>49492</v>
      </c>
      <c r="F14949" s="55" t="s">
        <v>4651</v>
      </c>
      <c r="G14949" s="55" t="s">
        <v>49493</v>
      </c>
      <c r="H14949" s="55">
        <v>0</v>
      </c>
    </row>
    <row r="14950" spans="1:8" ht="12.5" customHeight="1">
      <c r="A14950" s="55">
        <v>16173</v>
      </c>
      <c r="B14950" s="55">
        <v>9</v>
      </c>
      <c r="C14950" s="55" t="s">
        <v>49494</v>
      </c>
      <c r="D14950" s="55" t="s">
        <v>4649</v>
      </c>
      <c r="E14950" s="55" t="s">
        <v>49495</v>
      </c>
      <c r="F14950" s="55" t="s">
        <v>4651</v>
      </c>
      <c r="G14950" s="55" t="s">
        <v>49496</v>
      </c>
      <c r="H14950" s="55">
        <v>0</v>
      </c>
    </row>
    <row r="14951" spans="1:8" ht="12.5" customHeight="1">
      <c r="A14951" s="55">
        <v>17256</v>
      </c>
      <c r="B14951" s="55">
        <v>9</v>
      </c>
      <c r="C14951" s="55" t="s">
        <v>49497</v>
      </c>
      <c r="D14951" s="55" t="s">
        <v>4649</v>
      </c>
      <c r="E14951" s="55" t="s">
        <v>49498</v>
      </c>
      <c r="F14951" s="55" t="s">
        <v>4651</v>
      </c>
      <c r="G14951" s="55" t="s">
        <v>49499</v>
      </c>
      <c r="H14951" s="55">
        <v>0</v>
      </c>
    </row>
    <row r="14952" spans="1:8" ht="12.5" customHeight="1">
      <c r="A14952" s="55">
        <v>17731</v>
      </c>
      <c r="B14952" s="55">
        <v>9</v>
      </c>
      <c r="C14952" s="55" t="s">
        <v>49500</v>
      </c>
      <c r="D14952" s="55" t="s">
        <v>4649</v>
      </c>
      <c r="E14952" s="55" t="s">
        <v>49501</v>
      </c>
      <c r="F14952" s="55" t="s">
        <v>4651</v>
      </c>
      <c r="G14952" s="55" t="s">
        <v>49502</v>
      </c>
      <c r="H14952" s="55">
        <v>0</v>
      </c>
    </row>
    <row r="14953" spans="1:8" ht="12.5" customHeight="1">
      <c r="A14953" s="55">
        <v>18217</v>
      </c>
      <c r="B14953" s="55">
        <v>9</v>
      </c>
      <c r="C14953" s="55" t="s">
        <v>49503</v>
      </c>
      <c r="D14953" s="55" t="s">
        <v>4649</v>
      </c>
      <c r="E14953" s="55" t="s">
        <v>49504</v>
      </c>
      <c r="F14953" s="55" t="s">
        <v>4651</v>
      </c>
      <c r="G14953" s="55" t="s">
        <v>49505</v>
      </c>
      <c r="H14953" s="55">
        <v>0</v>
      </c>
    </row>
    <row r="14954" spans="1:8" ht="12.5" customHeight="1">
      <c r="A14954" s="55">
        <v>18461</v>
      </c>
      <c r="B14954" s="55">
        <v>9</v>
      </c>
      <c r="C14954" s="55" t="s">
        <v>49506</v>
      </c>
      <c r="D14954" s="55" t="s">
        <v>4649</v>
      </c>
      <c r="E14954" s="55" t="s">
        <v>49507</v>
      </c>
      <c r="F14954" s="55" t="s">
        <v>4651</v>
      </c>
      <c r="G14954" s="55" t="s">
        <v>49508</v>
      </c>
      <c r="H14954" s="55">
        <v>0</v>
      </c>
    </row>
    <row r="14955" spans="1:8" ht="12.5" customHeight="1">
      <c r="A14955" s="55">
        <v>19268</v>
      </c>
      <c r="B14955" s="55">
        <v>9</v>
      </c>
      <c r="C14955" s="55" t="s">
        <v>49509</v>
      </c>
      <c r="D14955" s="55" t="s">
        <v>4649</v>
      </c>
      <c r="E14955" s="55" t="s">
        <v>49510</v>
      </c>
      <c r="F14955" s="55" t="s">
        <v>4651</v>
      </c>
      <c r="G14955" s="55" t="s">
        <v>49511</v>
      </c>
      <c r="H14955" s="55">
        <v>0</v>
      </c>
    </row>
    <row r="14956" spans="1:8" ht="12.5" customHeight="1">
      <c r="A14956" s="55">
        <v>19566</v>
      </c>
      <c r="B14956" s="55">
        <v>9</v>
      </c>
      <c r="C14956" s="55" t="s">
        <v>49512</v>
      </c>
      <c r="D14956" s="55" t="s">
        <v>4649</v>
      </c>
      <c r="E14956" s="55" t="s">
        <v>49513</v>
      </c>
      <c r="F14956" s="55" t="s">
        <v>4651</v>
      </c>
      <c r="G14956" s="55" t="s">
        <v>49514</v>
      </c>
      <c r="H14956" s="55">
        <v>0</v>
      </c>
    </row>
    <row r="14957" spans="1:8" ht="12.5" customHeight="1">
      <c r="A14957" s="55">
        <v>19600</v>
      </c>
      <c r="B14957" s="55">
        <v>9</v>
      </c>
      <c r="C14957" s="55" t="s">
        <v>49515</v>
      </c>
      <c r="D14957" s="55" t="s">
        <v>4649</v>
      </c>
      <c r="E14957" s="55" t="s">
        <v>49516</v>
      </c>
      <c r="F14957" s="55" t="s">
        <v>4651</v>
      </c>
      <c r="G14957" s="55" t="s">
        <v>49517</v>
      </c>
      <c r="H14957" s="55">
        <v>0</v>
      </c>
    </row>
    <row r="14958" spans="1:8" ht="12.5" customHeight="1">
      <c r="A14958" s="55">
        <v>19630</v>
      </c>
      <c r="B14958" s="55">
        <v>9</v>
      </c>
      <c r="C14958" s="55" t="s">
        <v>49518</v>
      </c>
      <c r="D14958" s="55" t="s">
        <v>4649</v>
      </c>
      <c r="E14958" s="55" t="s">
        <v>49519</v>
      </c>
      <c r="F14958" s="55" t="s">
        <v>4651</v>
      </c>
      <c r="G14958" s="55" t="s">
        <v>49520</v>
      </c>
      <c r="H14958" s="55">
        <v>0</v>
      </c>
    </row>
    <row r="14959" spans="1:8" ht="12.5" customHeight="1">
      <c r="A14959" s="55">
        <v>19673</v>
      </c>
      <c r="B14959" s="55">
        <v>9</v>
      </c>
      <c r="C14959" s="55" t="s">
        <v>49521</v>
      </c>
      <c r="D14959" s="55" t="s">
        <v>4649</v>
      </c>
      <c r="E14959" s="55" t="s">
        <v>49522</v>
      </c>
      <c r="F14959" s="55" t="s">
        <v>4651</v>
      </c>
      <c r="G14959" s="55" t="s">
        <v>49523</v>
      </c>
      <c r="H14959" s="55">
        <v>0</v>
      </c>
    </row>
    <row r="14960" spans="1:8" ht="12.5" customHeight="1">
      <c r="A14960" s="55">
        <v>19766</v>
      </c>
      <c r="B14960" s="55">
        <v>9</v>
      </c>
      <c r="C14960" s="55" t="s">
        <v>49524</v>
      </c>
      <c r="D14960" s="55" t="s">
        <v>4649</v>
      </c>
      <c r="E14960" s="55" t="s">
        <v>49525</v>
      </c>
      <c r="F14960" s="55" t="s">
        <v>4651</v>
      </c>
      <c r="G14960" s="55" t="s">
        <v>49526</v>
      </c>
      <c r="H14960" s="55">
        <v>0</v>
      </c>
    </row>
    <row r="14961" spans="1:8" ht="12.5" customHeight="1">
      <c r="A14961" s="55">
        <v>19970</v>
      </c>
      <c r="B14961" s="55">
        <v>9</v>
      </c>
      <c r="C14961" s="55" t="s">
        <v>49527</v>
      </c>
      <c r="D14961" s="55" t="s">
        <v>4649</v>
      </c>
      <c r="E14961" s="55" t="s">
        <v>49528</v>
      </c>
      <c r="F14961" s="55" t="s">
        <v>4651</v>
      </c>
      <c r="G14961" s="55" t="s">
        <v>49529</v>
      </c>
      <c r="H14961" s="55">
        <v>0</v>
      </c>
    </row>
    <row r="14962" spans="1:8" ht="12.5" customHeight="1">
      <c r="A14962" s="55">
        <v>20258</v>
      </c>
      <c r="B14962" s="55">
        <v>9</v>
      </c>
      <c r="C14962" s="55" t="s">
        <v>49530</v>
      </c>
      <c r="D14962" s="55" t="s">
        <v>4649</v>
      </c>
      <c r="E14962" s="55" t="s">
        <v>49531</v>
      </c>
      <c r="F14962" s="55" t="s">
        <v>4651</v>
      </c>
      <c r="G14962" s="55" t="s">
        <v>49532</v>
      </c>
      <c r="H14962" s="55">
        <v>0</v>
      </c>
    </row>
    <row r="14963" spans="1:8" ht="12.5" customHeight="1">
      <c r="A14963" s="55">
        <v>20614</v>
      </c>
      <c r="B14963" s="55">
        <v>9</v>
      </c>
      <c r="C14963" s="55" t="s">
        <v>49533</v>
      </c>
      <c r="D14963" s="55" t="s">
        <v>4649</v>
      </c>
      <c r="E14963" s="55" t="s">
        <v>49534</v>
      </c>
      <c r="F14963" s="55" t="s">
        <v>4651</v>
      </c>
      <c r="G14963" s="55" t="s">
        <v>49535</v>
      </c>
      <c r="H14963" s="55">
        <v>0</v>
      </c>
    </row>
    <row r="14964" spans="1:8" ht="12.5" customHeight="1">
      <c r="A14964" s="55">
        <v>20822</v>
      </c>
      <c r="B14964" s="55">
        <v>9</v>
      </c>
      <c r="C14964" s="55" t="s">
        <v>49536</v>
      </c>
      <c r="D14964" s="55" t="s">
        <v>4649</v>
      </c>
      <c r="E14964" s="55" t="s">
        <v>49537</v>
      </c>
      <c r="F14964" s="55" t="s">
        <v>4651</v>
      </c>
      <c r="G14964" s="55" t="s">
        <v>49538</v>
      </c>
      <c r="H14964" s="55">
        <v>0</v>
      </c>
    </row>
    <row r="14965" spans="1:8" ht="12.5" customHeight="1">
      <c r="A14965" s="55">
        <v>20993</v>
      </c>
      <c r="B14965" s="55">
        <v>9</v>
      </c>
      <c r="C14965" s="55" t="s">
        <v>49539</v>
      </c>
      <c r="D14965" s="55" t="s">
        <v>4649</v>
      </c>
      <c r="E14965" s="55" t="s">
        <v>49540</v>
      </c>
      <c r="F14965" s="55" t="s">
        <v>4651</v>
      </c>
      <c r="G14965" s="55" t="s">
        <v>49541</v>
      </c>
      <c r="H14965" s="55">
        <v>0</v>
      </c>
    </row>
    <row r="14966" spans="1:8" ht="12.5" customHeight="1">
      <c r="A14966" s="55">
        <v>21197</v>
      </c>
      <c r="B14966" s="55">
        <v>9</v>
      </c>
      <c r="C14966" s="55" t="s">
        <v>49542</v>
      </c>
      <c r="D14966" s="55" t="s">
        <v>4649</v>
      </c>
      <c r="E14966" s="55" t="s">
        <v>49543</v>
      </c>
      <c r="F14966" s="55" t="s">
        <v>4651</v>
      </c>
      <c r="G14966" s="55" t="s">
        <v>49544</v>
      </c>
      <c r="H14966" s="55">
        <v>0</v>
      </c>
    </row>
    <row r="14967" spans="1:8" ht="12.5" customHeight="1">
      <c r="A14967" s="55">
        <v>21202</v>
      </c>
      <c r="B14967" s="55">
        <v>9</v>
      </c>
      <c r="C14967" s="55" t="s">
        <v>49545</v>
      </c>
      <c r="D14967" s="55" t="s">
        <v>4649</v>
      </c>
      <c r="E14967" s="55" t="s">
        <v>49546</v>
      </c>
      <c r="F14967" s="55" t="s">
        <v>4651</v>
      </c>
      <c r="G14967" s="55" t="s">
        <v>49547</v>
      </c>
      <c r="H14967" s="55">
        <v>0</v>
      </c>
    </row>
    <row r="14968" spans="1:8" ht="12.5" customHeight="1">
      <c r="A14968" s="55">
        <v>21376</v>
      </c>
      <c r="B14968" s="55">
        <v>9</v>
      </c>
      <c r="C14968" s="55" t="s">
        <v>49548</v>
      </c>
      <c r="D14968" s="55" t="s">
        <v>4649</v>
      </c>
      <c r="E14968" s="55" t="s">
        <v>49549</v>
      </c>
      <c r="F14968" s="55" t="s">
        <v>4651</v>
      </c>
      <c r="G14968" s="55" t="s">
        <v>49550</v>
      </c>
      <c r="H14968" s="55">
        <v>0</v>
      </c>
    </row>
    <row r="14969" spans="1:8" ht="12.5" customHeight="1">
      <c r="A14969" s="55">
        <v>21888</v>
      </c>
      <c r="B14969" s="55">
        <v>9</v>
      </c>
      <c r="C14969" s="55" t="s">
        <v>49551</v>
      </c>
      <c r="D14969" s="55" t="s">
        <v>4649</v>
      </c>
      <c r="E14969" s="55" t="s">
        <v>49552</v>
      </c>
      <c r="F14969" s="55" t="s">
        <v>4651</v>
      </c>
      <c r="G14969" s="55" t="s">
        <v>49553</v>
      </c>
      <c r="H14969" s="55">
        <v>0</v>
      </c>
    </row>
    <row r="14970" spans="1:8" ht="12.5" customHeight="1">
      <c r="A14970" s="55">
        <v>21976</v>
      </c>
      <c r="B14970" s="55">
        <v>9</v>
      </c>
      <c r="C14970" s="55" t="s">
        <v>49554</v>
      </c>
      <c r="D14970" s="55" t="s">
        <v>4649</v>
      </c>
      <c r="E14970" s="55" t="s">
        <v>49555</v>
      </c>
      <c r="F14970" s="55" t="s">
        <v>4651</v>
      </c>
      <c r="G14970" s="55" t="s">
        <v>49556</v>
      </c>
      <c r="H14970" s="55">
        <v>0</v>
      </c>
    </row>
    <row r="14971" spans="1:8" ht="12.5" customHeight="1">
      <c r="A14971" s="55">
        <v>22002</v>
      </c>
      <c r="B14971" s="55">
        <v>9</v>
      </c>
      <c r="C14971" s="55" t="s">
        <v>49557</v>
      </c>
      <c r="D14971" s="55" t="s">
        <v>4649</v>
      </c>
      <c r="E14971" s="55" t="s">
        <v>49558</v>
      </c>
      <c r="F14971" s="55" t="s">
        <v>4651</v>
      </c>
      <c r="G14971" s="55" t="s">
        <v>49559</v>
      </c>
      <c r="H14971" s="55">
        <v>0</v>
      </c>
    </row>
    <row r="14972" spans="1:8" ht="12.5" customHeight="1">
      <c r="A14972" s="55">
        <v>22031</v>
      </c>
      <c r="B14972" s="55">
        <v>9</v>
      </c>
      <c r="C14972" s="55" t="s">
        <v>49560</v>
      </c>
      <c r="D14972" s="55" t="s">
        <v>4649</v>
      </c>
      <c r="E14972" s="55" t="s">
        <v>49561</v>
      </c>
      <c r="F14972" s="55" t="s">
        <v>4651</v>
      </c>
      <c r="G14972" s="55" t="s">
        <v>49562</v>
      </c>
      <c r="H14972" s="55">
        <v>0</v>
      </c>
    </row>
    <row r="14973" spans="1:8" ht="12.5" customHeight="1">
      <c r="A14973" s="55">
        <v>22033</v>
      </c>
      <c r="B14973" s="55">
        <v>9</v>
      </c>
      <c r="C14973" s="55" t="s">
        <v>49563</v>
      </c>
      <c r="D14973" s="55" t="s">
        <v>4649</v>
      </c>
      <c r="E14973" s="55" t="s">
        <v>49564</v>
      </c>
      <c r="F14973" s="55" t="s">
        <v>4651</v>
      </c>
      <c r="G14973" s="55" t="s">
        <v>49565</v>
      </c>
      <c r="H14973" s="55">
        <v>0</v>
      </c>
    </row>
    <row r="14974" spans="1:8" ht="12.5" customHeight="1">
      <c r="A14974" s="55">
        <v>22409</v>
      </c>
      <c r="B14974" s="55">
        <v>9</v>
      </c>
      <c r="C14974" s="55" t="s">
        <v>49566</v>
      </c>
      <c r="D14974" s="55" t="s">
        <v>4649</v>
      </c>
      <c r="E14974" s="55" t="s">
        <v>49567</v>
      </c>
      <c r="F14974" s="55" t="s">
        <v>4651</v>
      </c>
      <c r="G14974" s="55" t="s">
        <v>49568</v>
      </c>
      <c r="H14974" s="55">
        <v>0</v>
      </c>
    </row>
    <row r="14975" spans="1:8" ht="12.5" customHeight="1">
      <c r="A14975" s="55">
        <v>22847</v>
      </c>
      <c r="B14975" s="55">
        <v>9</v>
      </c>
      <c r="C14975" s="55" t="s">
        <v>49569</v>
      </c>
      <c r="D14975" s="55" t="s">
        <v>4649</v>
      </c>
      <c r="E14975" s="55" t="s">
        <v>49570</v>
      </c>
      <c r="F14975" s="55" t="s">
        <v>4651</v>
      </c>
      <c r="G14975" s="55" t="s">
        <v>49571</v>
      </c>
      <c r="H14975" s="55">
        <v>0</v>
      </c>
    </row>
    <row r="14976" spans="1:8" ht="12.5" customHeight="1">
      <c r="A14976" s="55">
        <v>22850</v>
      </c>
      <c r="B14976" s="55">
        <v>9</v>
      </c>
      <c r="C14976" s="55" t="s">
        <v>49572</v>
      </c>
      <c r="D14976" s="55" t="s">
        <v>4649</v>
      </c>
      <c r="E14976" s="55" t="s">
        <v>49573</v>
      </c>
      <c r="F14976" s="55" t="s">
        <v>4651</v>
      </c>
      <c r="G14976" s="55" t="s">
        <v>49574</v>
      </c>
      <c r="H14976" s="55">
        <v>0</v>
      </c>
    </row>
    <row r="14977" spans="1:8" ht="12.5" customHeight="1">
      <c r="A14977" s="55">
        <v>22851</v>
      </c>
      <c r="B14977" s="55">
        <v>9</v>
      </c>
      <c r="C14977" s="55" t="s">
        <v>49575</v>
      </c>
      <c r="D14977" s="55" t="s">
        <v>4649</v>
      </c>
      <c r="E14977" s="55" t="s">
        <v>49576</v>
      </c>
      <c r="F14977" s="55" t="s">
        <v>4651</v>
      </c>
      <c r="G14977" s="55" t="s">
        <v>49577</v>
      </c>
      <c r="H14977" s="55">
        <v>0</v>
      </c>
    </row>
    <row r="14978" spans="1:8" ht="12.5" customHeight="1">
      <c r="A14978" s="55">
        <v>23348</v>
      </c>
      <c r="B14978" s="55">
        <v>9</v>
      </c>
      <c r="C14978" s="55" t="s">
        <v>49578</v>
      </c>
      <c r="D14978" s="55" t="s">
        <v>4649</v>
      </c>
      <c r="E14978" s="55" t="s">
        <v>49579</v>
      </c>
      <c r="F14978" s="55" t="s">
        <v>4651</v>
      </c>
      <c r="G14978" s="55" t="s">
        <v>49580</v>
      </c>
      <c r="H14978" s="55">
        <v>0</v>
      </c>
    </row>
    <row r="14979" spans="1:8" ht="12.5" customHeight="1">
      <c r="A14979" s="55">
        <v>23408</v>
      </c>
      <c r="B14979" s="55">
        <v>9</v>
      </c>
      <c r="C14979" s="55" t="s">
        <v>49581</v>
      </c>
      <c r="D14979" s="55" t="s">
        <v>4649</v>
      </c>
      <c r="E14979" s="55" t="s">
        <v>49582</v>
      </c>
      <c r="F14979" s="55" t="s">
        <v>4651</v>
      </c>
      <c r="G14979" s="55" t="s">
        <v>49583</v>
      </c>
      <c r="H14979" s="55">
        <v>0</v>
      </c>
    </row>
    <row r="14980" spans="1:8" ht="12.5" customHeight="1">
      <c r="A14980" s="55">
        <v>23657</v>
      </c>
      <c r="B14980" s="55">
        <v>9</v>
      </c>
      <c r="C14980" s="55" t="s">
        <v>49584</v>
      </c>
      <c r="D14980" s="55" t="s">
        <v>4649</v>
      </c>
      <c r="E14980" s="55" t="s">
        <v>49585</v>
      </c>
      <c r="F14980" s="55" t="s">
        <v>4651</v>
      </c>
      <c r="G14980" s="55" t="s">
        <v>49586</v>
      </c>
      <c r="H14980" s="55">
        <v>0</v>
      </c>
    </row>
    <row r="14981" spans="1:8" ht="12.5" customHeight="1">
      <c r="A14981" s="55">
        <v>24002</v>
      </c>
      <c r="B14981" s="55">
        <v>9</v>
      </c>
      <c r="C14981" s="55" t="s">
        <v>49587</v>
      </c>
      <c r="D14981" s="55" t="s">
        <v>4649</v>
      </c>
      <c r="E14981" s="55" t="s">
        <v>49588</v>
      </c>
      <c r="F14981" s="55" t="s">
        <v>4651</v>
      </c>
      <c r="G14981" s="55" t="s">
        <v>49589</v>
      </c>
      <c r="H14981" s="55">
        <v>0</v>
      </c>
    </row>
    <row r="14982" spans="1:8" ht="12.5" customHeight="1">
      <c r="A14982" s="55">
        <v>24244</v>
      </c>
      <c r="B14982" s="55">
        <v>9</v>
      </c>
      <c r="C14982" s="55" t="s">
        <v>49590</v>
      </c>
      <c r="D14982" s="55" t="s">
        <v>4649</v>
      </c>
      <c r="E14982" s="55" t="s">
        <v>49591</v>
      </c>
      <c r="F14982" s="55" t="s">
        <v>4651</v>
      </c>
      <c r="G14982" s="55" t="s">
        <v>49592</v>
      </c>
      <c r="H14982" s="55">
        <v>0</v>
      </c>
    </row>
    <row r="14983" spans="1:8" ht="12.5" customHeight="1">
      <c r="A14983" s="55">
        <v>24303</v>
      </c>
      <c r="B14983" s="55">
        <v>9</v>
      </c>
      <c r="C14983" s="55" t="s">
        <v>49593</v>
      </c>
      <c r="D14983" s="55" t="s">
        <v>4649</v>
      </c>
      <c r="E14983" s="55" t="s">
        <v>49594</v>
      </c>
      <c r="F14983" s="55" t="s">
        <v>4651</v>
      </c>
      <c r="G14983" s="55" t="s">
        <v>49595</v>
      </c>
      <c r="H14983" s="55">
        <v>0</v>
      </c>
    </row>
    <row r="14984" spans="1:8" ht="12.5" customHeight="1">
      <c r="A14984" s="55">
        <v>25011</v>
      </c>
      <c r="B14984" s="55">
        <v>9</v>
      </c>
      <c r="C14984" s="55" t="s">
        <v>49596</v>
      </c>
      <c r="D14984" s="55" t="s">
        <v>4649</v>
      </c>
      <c r="E14984" s="55" t="s">
        <v>49597</v>
      </c>
      <c r="F14984" s="55" t="s">
        <v>4651</v>
      </c>
      <c r="G14984" s="55" t="s">
        <v>49598</v>
      </c>
      <c r="H14984" s="55">
        <v>0</v>
      </c>
    </row>
    <row r="14985" spans="1:8" ht="12.5" customHeight="1">
      <c r="A14985" s="55">
        <v>25113</v>
      </c>
      <c r="B14985" s="55">
        <v>9</v>
      </c>
      <c r="C14985" s="55" t="s">
        <v>49599</v>
      </c>
      <c r="D14985" s="55" t="s">
        <v>4649</v>
      </c>
      <c r="E14985" s="55" t="s">
        <v>49600</v>
      </c>
      <c r="F14985" s="55" t="s">
        <v>4651</v>
      </c>
      <c r="G14985" s="55" t="s">
        <v>49601</v>
      </c>
      <c r="H14985" s="55">
        <v>0</v>
      </c>
    </row>
    <row r="14986" spans="1:8" ht="12.5" customHeight="1">
      <c r="A14986" s="55">
        <v>25217</v>
      </c>
      <c r="B14986" s="55">
        <v>9</v>
      </c>
      <c r="C14986" s="55" t="s">
        <v>49602</v>
      </c>
      <c r="D14986" s="55" t="s">
        <v>4649</v>
      </c>
      <c r="E14986" s="55" t="s">
        <v>49603</v>
      </c>
      <c r="F14986" s="55" t="s">
        <v>4651</v>
      </c>
      <c r="G14986" s="55" t="s">
        <v>49604</v>
      </c>
      <c r="H14986" s="55">
        <v>0</v>
      </c>
    </row>
    <row r="14987" spans="1:8" ht="12.5" customHeight="1">
      <c r="A14987" s="55">
        <v>25555</v>
      </c>
      <c r="B14987" s="55">
        <v>9</v>
      </c>
      <c r="C14987" s="55" t="s">
        <v>49605</v>
      </c>
      <c r="D14987" s="55" t="s">
        <v>4649</v>
      </c>
      <c r="E14987" s="55" t="s">
        <v>49606</v>
      </c>
      <c r="F14987" s="55" t="s">
        <v>4651</v>
      </c>
      <c r="G14987" s="55" t="s">
        <v>49607</v>
      </c>
      <c r="H14987" s="55">
        <v>0</v>
      </c>
    </row>
    <row r="14988" spans="1:8" ht="12.5" customHeight="1">
      <c r="A14988" s="55">
        <v>25708</v>
      </c>
      <c r="B14988" s="55">
        <v>9</v>
      </c>
      <c r="C14988" s="55" t="s">
        <v>49608</v>
      </c>
      <c r="D14988" s="55" t="s">
        <v>4649</v>
      </c>
      <c r="E14988" s="55" t="s">
        <v>49609</v>
      </c>
      <c r="F14988" s="55" t="s">
        <v>4651</v>
      </c>
      <c r="G14988" s="55" t="s">
        <v>49610</v>
      </c>
      <c r="H14988" s="55">
        <v>0</v>
      </c>
    </row>
    <row r="14989" spans="1:8" ht="12.5" customHeight="1">
      <c r="A14989" s="55">
        <v>25810</v>
      </c>
      <c r="B14989" s="55">
        <v>9</v>
      </c>
      <c r="C14989" s="55" t="s">
        <v>49611</v>
      </c>
      <c r="D14989" s="55" t="s">
        <v>4649</v>
      </c>
      <c r="E14989" s="55" t="s">
        <v>49612</v>
      </c>
      <c r="F14989" s="55" t="s">
        <v>4651</v>
      </c>
      <c r="G14989" s="55" t="s">
        <v>49613</v>
      </c>
      <c r="H14989" s="55">
        <v>0</v>
      </c>
    </row>
    <row r="14990" spans="1:8" ht="12.5" customHeight="1">
      <c r="A14990" s="55">
        <v>25819</v>
      </c>
      <c r="B14990" s="55">
        <v>9</v>
      </c>
      <c r="C14990" s="55" t="s">
        <v>49614</v>
      </c>
      <c r="D14990" s="55" t="s">
        <v>4649</v>
      </c>
      <c r="E14990" s="55" t="s">
        <v>49615</v>
      </c>
      <c r="F14990" s="55" t="s">
        <v>4651</v>
      </c>
      <c r="G14990" s="55" t="s">
        <v>49616</v>
      </c>
      <c r="H14990" s="55">
        <v>0</v>
      </c>
    </row>
    <row r="14991" spans="1:8" ht="12.5" customHeight="1">
      <c r="A14991" s="55">
        <v>25941</v>
      </c>
      <c r="B14991" s="55">
        <v>9</v>
      </c>
      <c r="C14991" s="55" t="s">
        <v>49617</v>
      </c>
      <c r="D14991" s="55" t="s">
        <v>4649</v>
      </c>
      <c r="E14991" s="55" t="s">
        <v>49618</v>
      </c>
      <c r="F14991" s="55" t="s">
        <v>4651</v>
      </c>
      <c r="G14991" s="55" t="s">
        <v>49619</v>
      </c>
      <c r="H14991" s="55">
        <v>0</v>
      </c>
    </row>
    <row r="14992" spans="1:8" ht="12.5" customHeight="1">
      <c r="A14992" s="55">
        <v>25944</v>
      </c>
      <c r="B14992" s="55">
        <v>9</v>
      </c>
      <c r="C14992" s="55" t="s">
        <v>49620</v>
      </c>
      <c r="D14992" s="55" t="s">
        <v>4649</v>
      </c>
      <c r="E14992" s="55" t="s">
        <v>49621</v>
      </c>
      <c r="F14992" s="55" t="s">
        <v>4651</v>
      </c>
      <c r="G14992" s="55" t="s">
        <v>49622</v>
      </c>
      <c r="H14992" s="55">
        <v>0</v>
      </c>
    </row>
    <row r="14993" spans="1:8" ht="12.5" customHeight="1">
      <c r="A14993" s="55">
        <v>25948</v>
      </c>
      <c r="B14993" s="55">
        <v>9</v>
      </c>
      <c r="C14993" s="55" t="s">
        <v>49623</v>
      </c>
      <c r="D14993" s="55" t="s">
        <v>4649</v>
      </c>
      <c r="E14993" s="55" t="s">
        <v>49624</v>
      </c>
      <c r="F14993" s="55" t="s">
        <v>4651</v>
      </c>
      <c r="G14993" s="55" t="s">
        <v>49625</v>
      </c>
      <c r="H14993" s="55">
        <v>0</v>
      </c>
    </row>
    <row r="14994" spans="1:8" ht="12.5" customHeight="1">
      <c r="A14994" s="55">
        <v>26179</v>
      </c>
      <c r="B14994" s="55">
        <v>9</v>
      </c>
      <c r="C14994" s="55" t="s">
        <v>49626</v>
      </c>
      <c r="D14994" s="55" t="s">
        <v>4649</v>
      </c>
      <c r="E14994" s="55" t="s">
        <v>49627</v>
      </c>
      <c r="F14994" s="55" t="s">
        <v>4651</v>
      </c>
      <c r="G14994" s="55" t="s">
        <v>49628</v>
      </c>
      <c r="H14994" s="55">
        <v>0</v>
      </c>
    </row>
    <row r="14995" spans="1:8" ht="12.5" customHeight="1">
      <c r="A14995" s="55">
        <v>26445</v>
      </c>
      <c r="B14995" s="55">
        <v>9</v>
      </c>
      <c r="C14995" s="55" t="s">
        <v>49629</v>
      </c>
      <c r="D14995" s="55" t="s">
        <v>4649</v>
      </c>
      <c r="E14995" s="55" t="s">
        <v>49630</v>
      </c>
      <c r="F14995" s="55" t="s">
        <v>4651</v>
      </c>
      <c r="G14995" s="55" t="s">
        <v>49631</v>
      </c>
      <c r="H14995" s="55">
        <v>0</v>
      </c>
    </row>
    <row r="14996" spans="1:8" ht="12.5" customHeight="1">
      <c r="A14996" s="55">
        <v>26568</v>
      </c>
      <c r="B14996" s="55">
        <v>9</v>
      </c>
      <c r="C14996" s="55" t="s">
        <v>49632</v>
      </c>
      <c r="D14996" s="55" t="s">
        <v>4649</v>
      </c>
      <c r="E14996" s="55" t="s">
        <v>49633</v>
      </c>
      <c r="F14996" s="55" t="s">
        <v>4651</v>
      </c>
      <c r="G14996" s="55" t="s">
        <v>49634</v>
      </c>
      <c r="H14996" s="55">
        <v>0</v>
      </c>
    </row>
    <row r="14997" spans="1:8" ht="12.5" customHeight="1">
      <c r="A14997" s="55">
        <v>27473</v>
      </c>
      <c r="B14997" s="55">
        <v>9</v>
      </c>
      <c r="C14997" s="55" t="s">
        <v>49635</v>
      </c>
      <c r="D14997" s="55" t="s">
        <v>4649</v>
      </c>
      <c r="E14997" s="55" t="s">
        <v>49636</v>
      </c>
      <c r="F14997" s="55" t="s">
        <v>4651</v>
      </c>
      <c r="G14997" s="55" t="s">
        <v>49637</v>
      </c>
      <c r="H14997" s="55">
        <v>0</v>
      </c>
    </row>
    <row r="14998" spans="1:8" ht="12.5" customHeight="1">
      <c r="A14998" s="55">
        <v>28207</v>
      </c>
      <c r="B14998" s="55">
        <v>9</v>
      </c>
      <c r="C14998" s="55" t="s">
        <v>49638</v>
      </c>
      <c r="D14998" s="55" t="s">
        <v>4649</v>
      </c>
      <c r="E14998" s="55" t="s">
        <v>49639</v>
      </c>
      <c r="F14998" s="55" t="s">
        <v>4651</v>
      </c>
      <c r="G14998" s="55" t="s">
        <v>49640</v>
      </c>
      <c r="H14998" s="55">
        <v>0</v>
      </c>
    </row>
    <row r="14999" spans="1:8" ht="12.5" customHeight="1">
      <c r="A14999" s="55">
        <v>28306</v>
      </c>
      <c r="B14999" s="55">
        <v>9</v>
      </c>
      <c r="C14999" s="55" t="s">
        <v>49641</v>
      </c>
      <c r="D14999" s="55" t="s">
        <v>4649</v>
      </c>
      <c r="E14999" s="55" t="s">
        <v>49642</v>
      </c>
      <c r="F14999" s="55" t="s">
        <v>4651</v>
      </c>
      <c r="G14999" s="55" t="s">
        <v>49643</v>
      </c>
      <c r="H14999" s="55">
        <v>0</v>
      </c>
    </row>
    <row r="15000" spans="1:8" ht="12.5" customHeight="1">
      <c r="A15000" s="55">
        <v>28327</v>
      </c>
      <c r="B15000" s="55">
        <v>9</v>
      </c>
      <c r="C15000" s="55" t="s">
        <v>49644</v>
      </c>
      <c r="D15000" s="55" t="s">
        <v>4649</v>
      </c>
      <c r="E15000" s="55" t="s">
        <v>49645</v>
      </c>
      <c r="F15000" s="55" t="s">
        <v>4651</v>
      </c>
      <c r="G15000" s="55" t="s">
        <v>49646</v>
      </c>
      <c r="H15000" s="55">
        <v>0</v>
      </c>
    </row>
    <row r="15001" spans="1:8" ht="12.5" customHeight="1">
      <c r="A15001" s="55">
        <v>29298</v>
      </c>
      <c r="B15001" s="55">
        <v>9</v>
      </c>
      <c r="C15001" s="55" t="s">
        <v>49647</v>
      </c>
      <c r="D15001" s="55" t="s">
        <v>4649</v>
      </c>
      <c r="E15001" s="55" t="s">
        <v>49648</v>
      </c>
      <c r="F15001" s="55" t="s">
        <v>4651</v>
      </c>
      <c r="G15001" s="55" t="s">
        <v>49649</v>
      </c>
      <c r="H15001" s="55">
        <v>0</v>
      </c>
    </row>
    <row r="15002" spans="1:8" ht="12.5" customHeight="1">
      <c r="A15002" s="55">
        <v>11047</v>
      </c>
      <c r="B15002" s="55">
        <v>9</v>
      </c>
      <c r="C15002" s="55" t="s">
        <v>49650</v>
      </c>
      <c r="D15002" s="55" t="s">
        <v>4649</v>
      </c>
      <c r="E15002" s="55" t="s">
        <v>49651</v>
      </c>
      <c r="F15002" s="55" t="s">
        <v>4651</v>
      </c>
      <c r="G15002" s="55" t="s">
        <v>49652</v>
      </c>
      <c r="H15002" s="55">
        <v>0</v>
      </c>
    </row>
    <row r="15003" spans="1:8" ht="12.5" customHeight="1">
      <c r="A15003" s="55">
        <v>11059</v>
      </c>
      <c r="B15003" s="55">
        <v>9</v>
      </c>
      <c r="C15003" s="55" t="s">
        <v>49653</v>
      </c>
      <c r="D15003" s="55" t="s">
        <v>4649</v>
      </c>
      <c r="E15003" s="55" t="s">
        <v>49654</v>
      </c>
      <c r="F15003" s="55" t="s">
        <v>4651</v>
      </c>
      <c r="G15003" s="55" t="s">
        <v>49655</v>
      </c>
      <c r="H15003" s="55">
        <v>0</v>
      </c>
    </row>
    <row r="15004" spans="1:8" ht="12.5" customHeight="1">
      <c r="A15004" s="55">
        <v>11079</v>
      </c>
      <c r="B15004" s="55">
        <v>9</v>
      </c>
      <c r="C15004" s="55" t="s">
        <v>49656</v>
      </c>
      <c r="D15004" s="55" t="s">
        <v>4649</v>
      </c>
      <c r="E15004" s="55" t="s">
        <v>49657</v>
      </c>
      <c r="F15004" s="55" t="s">
        <v>4651</v>
      </c>
      <c r="G15004" s="55" t="s">
        <v>49658</v>
      </c>
      <c r="H15004" s="55">
        <v>0</v>
      </c>
    </row>
    <row r="15005" spans="1:8" ht="12.5" customHeight="1">
      <c r="A15005" s="55">
        <v>11755</v>
      </c>
      <c r="B15005" s="55">
        <v>9</v>
      </c>
      <c r="C15005" s="55" t="s">
        <v>49659</v>
      </c>
      <c r="D15005" s="55" t="s">
        <v>4649</v>
      </c>
      <c r="E15005" s="55" t="s">
        <v>49660</v>
      </c>
      <c r="F15005" s="55" t="s">
        <v>4651</v>
      </c>
      <c r="G15005" s="55" t="s">
        <v>49661</v>
      </c>
      <c r="H15005" s="55">
        <v>0</v>
      </c>
    </row>
    <row r="15006" spans="1:8" ht="12.5" customHeight="1">
      <c r="A15006" s="55">
        <v>12349</v>
      </c>
      <c r="B15006" s="55">
        <v>9</v>
      </c>
      <c r="C15006" s="55" t="s">
        <v>49662</v>
      </c>
      <c r="D15006" s="55" t="s">
        <v>4649</v>
      </c>
      <c r="E15006" s="55" t="s">
        <v>49663</v>
      </c>
      <c r="F15006" s="55" t="s">
        <v>4651</v>
      </c>
      <c r="G15006" s="55" t="s">
        <v>49664</v>
      </c>
      <c r="H15006" s="55">
        <v>0</v>
      </c>
    </row>
    <row r="15007" spans="1:8" ht="12.5" customHeight="1">
      <c r="A15007" s="55">
        <v>12993</v>
      </c>
      <c r="B15007" s="55">
        <v>9</v>
      </c>
      <c r="C15007" s="55" t="s">
        <v>49665</v>
      </c>
      <c r="D15007" s="55" t="s">
        <v>4649</v>
      </c>
      <c r="E15007" s="55" t="s">
        <v>49666</v>
      </c>
      <c r="F15007" s="55" t="s">
        <v>4651</v>
      </c>
      <c r="G15007" s="55" t="s">
        <v>49667</v>
      </c>
      <c r="H15007" s="55">
        <v>0</v>
      </c>
    </row>
    <row r="15008" spans="1:8" ht="12.5" customHeight="1">
      <c r="A15008" s="55">
        <v>13627</v>
      </c>
      <c r="B15008" s="55">
        <v>9</v>
      </c>
      <c r="C15008" s="55" t="s">
        <v>49668</v>
      </c>
      <c r="D15008" s="55" t="s">
        <v>4649</v>
      </c>
      <c r="E15008" s="55" t="s">
        <v>49669</v>
      </c>
      <c r="F15008" s="55" t="s">
        <v>4651</v>
      </c>
      <c r="G15008" s="55" t="s">
        <v>49670</v>
      </c>
      <c r="H15008" s="55">
        <v>0</v>
      </c>
    </row>
    <row r="15009" spans="1:8" ht="12.5" customHeight="1">
      <c r="A15009" s="55">
        <v>13964</v>
      </c>
      <c r="B15009" s="55">
        <v>9</v>
      </c>
      <c r="C15009" s="55" t="s">
        <v>49671</v>
      </c>
      <c r="D15009" s="55" t="s">
        <v>4649</v>
      </c>
      <c r="E15009" s="55" t="s">
        <v>49672</v>
      </c>
      <c r="F15009" s="55" t="s">
        <v>4651</v>
      </c>
      <c r="G15009" s="55" t="s">
        <v>49673</v>
      </c>
      <c r="H15009" s="55">
        <v>0</v>
      </c>
    </row>
    <row r="15010" spans="1:8" ht="12.5" customHeight="1">
      <c r="A15010" s="55">
        <v>14030</v>
      </c>
      <c r="B15010" s="55">
        <v>9</v>
      </c>
      <c r="C15010" s="55" t="s">
        <v>49674</v>
      </c>
      <c r="D15010" s="55" t="s">
        <v>4649</v>
      </c>
      <c r="E15010" s="55" t="s">
        <v>49675</v>
      </c>
      <c r="F15010" s="55" t="s">
        <v>4651</v>
      </c>
      <c r="G15010" s="55" t="s">
        <v>49676</v>
      </c>
      <c r="H15010" s="55">
        <v>0</v>
      </c>
    </row>
    <row r="15011" spans="1:8" ht="12.5" customHeight="1">
      <c r="A15011" s="55">
        <v>14071</v>
      </c>
      <c r="B15011" s="55">
        <v>9</v>
      </c>
      <c r="C15011" s="55" t="s">
        <v>49677</v>
      </c>
      <c r="D15011" s="55" t="s">
        <v>4649</v>
      </c>
      <c r="E15011" s="55" t="s">
        <v>49678</v>
      </c>
      <c r="F15011" s="55" t="s">
        <v>4651</v>
      </c>
      <c r="G15011" s="55" t="s">
        <v>49679</v>
      </c>
      <c r="H15011" s="55">
        <v>0</v>
      </c>
    </row>
    <row r="15012" spans="1:8" ht="12.5" customHeight="1">
      <c r="A15012" s="55">
        <v>14229</v>
      </c>
      <c r="B15012" s="55">
        <v>9</v>
      </c>
      <c r="C15012" s="55" t="s">
        <v>49680</v>
      </c>
      <c r="D15012" s="55" t="s">
        <v>4649</v>
      </c>
      <c r="E15012" s="55" t="s">
        <v>49681</v>
      </c>
      <c r="F15012" s="55" t="s">
        <v>4651</v>
      </c>
      <c r="G15012" s="55" t="s">
        <v>49682</v>
      </c>
      <c r="H15012" s="55">
        <v>0</v>
      </c>
    </row>
    <row r="15013" spans="1:8" ht="12.5" customHeight="1">
      <c r="A15013" s="55">
        <v>14319</v>
      </c>
      <c r="B15013" s="55">
        <v>9</v>
      </c>
      <c r="C15013" s="55" t="s">
        <v>49683</v>
      </c>
      <c r="D15013" s="55" t="s">
        <v>4649</v>
      </c>
      <c r="E15013" s="55" t="s">
        <v>49684</v>
      </c>
      <c r="F15013" s="55" t="s">
        <v>4651</v>
      </c>
      <c r="G15013" s="55" t="s">
        <v>49685</v>
      </c>
      <c r="H15013" s="55">
        <v>0</v>
      </c>
    </row>
    <row r="15014" spans="1:8" ht="12.5" customHeight="1">
      <c r="A15014" s="55">
        <v>15209</v>
      </c>
      <c r="B15014" s="55">
        <v>9</v>
      </c>
      <c r="C15014" s="55" t="s">
        <v>49686</v>
      </c>
      <c r="D15014" s="55" t="s">
        <v>4649</v>
      </c>
      <c r="E15014" s="55" t="s">
        <v>49687</v>
      </c>
      <c r="F15014" s="55" t="s">
        <v>4651</v>
      </c>
      <c r="G15014" s="55" t="s">
        <v>49688</v>
      </c>
      <c r="H15014" s="55">
        <v>0</v>
      </c>
    </row>
    <row r="15015" spans="1:8" ht="12.5" customHeight="1">
      <c r="A15015" s="55">
        <v>15600</v>
      </c>
      <c r="B15015" s="55">
        <v>9</v>
      </c>
      <c r="C15015" s="55" t="s">
        <v>49689</v>
      </c>
      <c r="D15015" s="55" t="s">
        <v>4649</v>
      </c>
      <c r="E15015" s="55" t="s">
        <v>49690</v>
      </c>
      <c r="F15015" s="55" t="s">
        <v>4651</v>
      </c>
      <c r="G15015" s="55" t="s">
        <v>49691</v>
      </c>
      <c r="H15015" s="55">
        <v>0</v>
      </c>
    </row>
    <row r="15016" spans="1:8" ht="12.5" customHeight="1">
      <c r="A15016" s="55">
        <v>16172</v>
      </c>
      <c r="B15016" s="55">
        <v>9</v>
      </c>
      <c r="C15016" s="55" t="s">
        <v>49692</v>
      </c>
      <c r="D15016" s="55" t="s">
        <v>4649</v>
      </c>
      <c r="E15016" s="55" t="s">
        <v>49693</v>
      </c>
      <c r="F15016" s="55" t="s">
        <v>4651</v>
      </c>
      <c r="G15016" s="55" t="s">
        <v>49694</v>
      </c>
      <c r="H15016" s="55">
        <v>0</v>
      </c>
    </row>
    <row r="15017" spans="1:8" ht="12.5" customHeight="1">
      <c r="A15017" s="55">
        <v>16176</v>
      </c>
      <c r="B15017" s="55">
        <v>9</v>
      </c>
      <c r="C15017" s="55" t="s">
        <v>49695</v>
      </c>
      <c r="D15017" s="55" t="s">
        <v>4649</v>
      </c>
      <c r="E15017" s="55" t="s">
        <v>49696</v>
      </c>
      <c r="F15017" s="55" t="s">
        <v>4651</v>
      </c>
      <c r="G15017" s="55" t="s">
        <v>49697</v>
      </c>
      <c r="H15017" s="55">
        <v>0</v>
      </c>
    </row>
    <row r="15018" spans="1:8" ht="12.5" customHeight="1">
      <c r="A15018" s="55">
        <v>16177</v>
      </c>
      <c r="B15018" s="55">
        <v>9</v>
      </c>
      <c r="C15018" s="55" t="s">
        <v>49698</v>
      </c>
      <c r="D15018" s="55" t="s">
        <v>4649</v>
      </c>
      <c r="E15018" s="55" t="s">
        <v>49699</v>
      </c>
      <c r="F15018" s="55" t="s">
        <v>4651</v>
      </c>
      <c r="G15018" s="55" t="s">
        <v>49700</v>
      </c>
      <c r="H15018" s="55">
        <v>0</v>
      </c>
    </row>
    <row r="15019" spans="1:8" ht="12.5" customHeight="1">
      <c r="A15019" s="55">
        <v>16674</v>
      </c>
      <c r="B15019" s="55">
        <v>9</v>
      </c>
      <c r="C15019" s="55" t="s">
        <v>49701</v>
      </c>
      <c r="D15019" s="55" t="s">
        <v>4649</v>
      </c>
      <c r="E15019" s="55" t="s">
        <v>49702</v>
      </c>
      <c r="F15019" s="55" t="s">
        <v>4651</v>
      </c>
      <c r="G15019" s="55" t="s">
        <v>49703</v>
      </c>
      <c r="H15019" s="55">
        <v>0</v>
      </c>
    </row>
    <row r="15020" spans="1:8" ht="12.5" customHeight="1">
      <c r="A15020" s="55">
        <v>16706</v>
      </c>
      <c r="B15020" s="55">
        <v>9</v>
      </c>
      <c r="C15020" s="55" t="s">
        <v>49704</v>
      </c>
      <c r="D15020" s="55" t="s">
        <v>4649</v>
      </c>
      <c r="E15020" s="55" t="s">
        <v>49705</v>
      </c>
      <c r="F15020" s="55" t="s">
        <v>4651</v>
      </c>
      <c r="G15020" s="55" t="s">
        <v>49706</v>
      </c>
      <c r="H15020" s="55">
        <v>0</v>
      </c>
    </row>
    <row r="15021" spans="1:8" ht="12.5" customHeight="1">
      <c r="A15021" s="55">
        <v>17233</v>
      </c>
      <c r="B15021" s="55">
        <v>9</v>
      </c>
      <c r="C15021" s="55" t="s">
        <v>49707</v>
      </c>
      <c r="D15021" s="55" t="s">
        <v>4649</v>
      </c>
      <c r="E15021" s="55" t="s">
        <v>49708</v>
      </c>
      <c r="F15021" s="55" t="s">
        <v>4651</v>
      </c>
      <c r="G15021" s="55" t="s">
        <v>49709</v>
      </c>
      <c r="H15021" s="55">
        <v>0</v>
      </c>
    </row>
    <row r="15022" spans="1:8" ht="12.5" customHeight="1">
      <c r="A15022" s="55">
        <v>17284</v>
      </c>
      <c r="B15022" s="55">
        <v>9</v>
      </c>
      <c r="C15022" s="55" t="s">
        <v>49710</v>
      </c>
      <c r="D15022" s="55" t="s">
        <v>4649</v>
      </c>
      <c r="E15022" s="55" t="s">
        <v>49711</v>
      </c>
      <c r="F15022" s="55" t="s">
        <v>4651</v>
      </c>
      <c r="G15022" s="55" t="s">
        <v>49712</v>
      </c>
      <c r="H15022" s="55">
        <v>0</v>
      </c>
    </row>
    <row r="15023" spans="1:8" ht="12.5" customHeight="1">
      <c r="A15023" s="55">
        <v>17324</v>
      </c>
      <c r="B15023" s="55">
        <v>9</v>
      </c>
      <c r="C15023" s="55" t="s">
        <v>49713</v>
      </c>
      <c r="D15023" s="55" t="s">
        <v>4649</v>
      </c>
      <c r="E15023" s="55" t="s">
        <v>49714</v>
      </c>
      <c r="F15023" s="55" t="s">
        <v>4651</v>
      </c>
      <c r="G15023" s="55" t="s">
        <v>49715</v>
      </c>
      <c r="H15023" s="55">
        <v>0</v>
      </c>
    </row>
    <row r="15024" spans="1:8" ht="12.5" customHeight="1">
      <c r="A15024" s="55">
        <v>17478</v>
      </c>
      <c r="B15024" s="55">
        <v>9</v>
      </c>
      <c r="C15024" s="55" t="s">
        <v>49716</v>
      </c>
      <c r="D15024" s="55" t="s">
        <v>4649</v>
      </c>
      <c r="E15024" s="55" t="s">
        <v>49717</v>
      </c>
      <c r="F15024" s="55" t="s">
        <v>4651</v>
      </c>
      <c r="G15024" s="55" t="s">
        <v>49718</v>
      </c>
      <c r="H15024" s="55">
        <v>0</v>
      </c>
    </row>
    <row r="15025" spans="1:8" ht="12.5" customHeight="1">
      <c r="A15025" s="55">
        <v>18201</v>
      </c>
      <c r="B15025" s="55">
        <v>9</v>
      </c>
      <c r="C15025" s="55" t="s">
        <v>49719</v>
      </c>
      <c r="D15025" s="55" t="s">
        <v>4649</v>
      </c>
      <c r="E15025" s="55" t="s">
        <v>49720</v>
      </c>
      <c r="F15025" s="55" t="s">
        <v>4651</v>
      </c>
      <c r="G15025" s="55" t="s">
        <v>49721</v>
      </c>
      <c r="H15025" s="55">
        <v>0</v>
      </c>
    </row>
    <row r="15026" spans="1:8" ht="12.5" customHeight="1">
      <c r="A15026" s="55">
        <v>18256</v>
      </c>
      <c r="B15026" s="55">
        <v>9</v>
      </c>
      <c r="C15026" s="55" t="s">
        <v>49722</v>
      </c>
      <c r="D15026" s="55" t="s">
        <v>4649</v>
      </c>
      <c r="E15026" s="55" t="s">
        <v>49723</v>
      </c>
      <c r="F15026" s="55" t="s">
        <v>4651</v>
      </c>
      <c r="G15026" s="55" t="s">
        <v>49724</v>
      </c>
      <c r="H15026" s="55">
        <v>0</v>
      </c>
    </row>
    <row r="15027" spans="1:8" ht="12.5" customHeight="1">
      <c r="A15027" s="55">
        <v>18263</v>
      </c>
      <c r="B15027" s="55">
        <v>9</v>
      </c>
      <c r="C15027" s="55" t="s">
        <v>49725</v>
      </c>
      <c r="D15027" s="55" t="s">
        <v>4649</v>
      </c>
      <c r="E15027" s="55" t="s">
        <v>49726</v>
      </c>
      <c r="F15027" s="55" t="s">
        <v>4651</v>
      </c>
      <c r="G15027" s="55" t="s">
        <v>49727</v>
      </c>
      <c r="H15027" s="55">
        <v>0</v>
      </c>
    </row>
    <row r="15028" spans="1:8" ht="12.5" customHeight="1">
      <c r="A15028" s="55">
        <v>18470</v>
      </c>
      <c r="B15028" s="55">
        <v>9</v>
      </c>
      <c r="C15028" s="55" t="s">
        <v>49728</v>
      </c>
      <c r="D15028" s="55" t="s">
        <v>4649</v>
      </c>
      <c r="E15028" s="55" t="s">
        <v>49729</v>
      </c>
      <c r="F15028" s="55" t="s">
        <v>4651</v>
      </c>
      <c r="G15028" s="55" t="s">
        <v>49730</v>
      </c>
      <c r="H15028" s="55">
        <v>0</v>
      </c>
    </row>
    <row r="15029" spans="1:8" ht="12.5" customHeight="1">
      <c r="A15029" s="55">
        <v>18897</v>
      </c>
      <c r="B15029" s="55">
        <v>9</v>
      </c>
      <c r="C15029" s="55" t="s">
        <v>49731</v>
      </c>
      <c r="D15029" s="55" t="s">
        <v>4649</v>
      </c>
      <c r="E15029" s="55" t="s">
        <v>49732</v>
      </c>
      <c r="F15029" s="55" t="s">
        <v>4651</v>
      </c>
      <c r="G15029" s="55" t="s">
        <v>49733</v>
      </c>
      <c r="H15029" s="55">
        <v>0</v>
      </c>
    </row>
    <row r="15030" spans="1:8" ht="12.5" customHeight="1">
      <c r="A15030" s="55">
        <v>19094</v>
      </c>
      <c r="B15030" s="55">
        <v>9</v>
      </c>
      <c r="C15030" s="55" t="s">
        <v>49734</v>
      </c>
      <c r="D15030" s="55" t="s">
        <v>4649</v>
      </c>
      <c r="E15030" s="55" t="s">
        <v>49735</v>
      </c>
      <c r="F15030" s="55" t="s">
        <v>4651</v>
      </c>
      <c r="G15030" s="55" t="s">
        <v>49736</v>
      </c>
      <c r="H15030" s="55">
        <v>0</v>
      </c>
    </row>
    <row r="15031" spans="1:8" ht="12.5" customHeight="1">
      <c r="A15031" s="55">
        <v>19974</v>
      </c>
      <c r="B15031" s="55">
        <v>9</v>
      </c>
      <c r="C15031" s="55" t="s">
        <v>49737</v>
      </c>
      <c r="D15031" s="55" t="s">
        <v>4649</v>
      </c>
      <c r="E15031" s="55" t="s">
        <v>49738</v>
      </c>
      <c r="F15031" s="55" t="s">
        <v>4651</v>
      </c>
      <c r="G15031" s="55" t="s">
        <v>49739</v>
      </c>
      <c r="H15031" s="55">
        <v>0</v>
      </c>
    </row>
    <row r="15032" spans="1:8" ht="12.5" customHeight="1">
      <c r="A15032" s="55">
        <v>20238</v>
      </c>
      <c r="B15032" s="55">
        <v>9</v>
      </c>
      <c r="C15032" s="55" t="s">
        <v>49740</v>
      </c>
      <c r="D15032" s="55" t="s">
        <v>4649</v>
      </c>
      <c r="E15032" s="55" t="s">
        <v>49741</v>
      </c>
      <c r="F15032" s="55" t="s">
        <v>4651</v>
      </c>
      <c r="G15032" s="55" t="s">
        <v>49742</v>
      </c>
      <c r="H15032" s="55">
        <v>0</v>
      </c>
    </row>
    <row r="15033" spans="1:8" ht="12.5" customHeight="1">
      <c r="A15033" s="55">
        <v>20820</v>
      </c>
      <c r="B15033" s="55">
        <v>9</v>
      </c>
      <c r="C15033" s="55" t="s">
        <v>49743</v>
      </c>
      <c r="D15033" s="55" t="s">
        <v>4649</v>
      </c>
      <c r="E15033" s="55" t="s">
        <v>49744</v>
      </c>
      <c r="F15033" s="55" t="s">
        <v>4651</v>
      </c>
      <c r="G15033" s="55" t="s">
        <v>49745</v>
      </c>
      <c r="H15033" s="55">
        <v>0</v>
      </c>
    </row>
    <row r="15034" spans="1:8" ht="12.5" customHeight="1">
      <c r="A15034" s="55">
        <v>21874</v>
      </c>
      <c r="B15034" s="55">
        <v>9</v>
      </c>
      <c r="C15034" s="55" t="s">
        <v>49746</v>
      </c>
      <c r="D15034" s="55" t="s">
        <v>4649</v>
      </c>
      <c r="E15034" s="55" t="s">
        <v>49747</v>
      </c>
      <c r="F15034" s="55" t="s">
        <v>4651</v>
      </c>
      <c r="G15034" s="55" t="s">
        <v>49748</v>
      </c>
      <c r="H15034" s="55">
        <v>0</v>
      </c>
    </row>
    <row r="15035" spans="1:8" ht="12.5" customHeight="1">
      <c r="A15035" s="55">
        <v>21950</v>
      </c>
      <c r="B15035" s="55">
        <v>9</v>
      </c>
      <c r="C15035" s="55" t="s">
        <v>49749</v>
      </c>
      <c r="D15035" s="55" t="s">
        <v>4649</v>
      </c>
      <c r="E15035" s="55" t="s">
        <v>49750</v>
      </c>
      <c r="F15035" s="55" t="s">
        <v>4651</v>
      </c>
      <c r="G15035" s="55" t="s">
        <v>49751</v>
      </c>
      <c r="H15035" s="55">
        <v>0</v>
      </c>
    </row>
    <row r="15036" spans="1:8" ht="12.5" customHeight="1">
      <c r="A15036" s="55">
        <v>22206</v>
      </c>
      <c r="B15036" s="55">
        <v>9</v>
      </c>
      <c r="C15036" s="55" t="s">
        <v>49752</v>
      </c>
      <c r="D15036" s="55" t="s">
        <v>4649</v>
      </c>
      <c r="E15036" s="55" t="s">
        <v>49753</v>
      </c>
      <c r="F15036" s="55" t="s">
        <v>4651</v>
      </c>
      <c r="G15036" s="55" t="s">
        <v>49754</v>
      </c>
      <c r="H15036" s="55">
        <v>0</v>
      </c>
    </row>
    <row r="15037" spans="1:8" ht="12.5" customHeight="1">
      <c r="A15037" s="55">
        <v>22841</v>
      </c>
      <c r="B15037" s="55">
        <v>9</v>
      </c>
      <c r="C15037" s="55" t="s">
        <v>49755</v>
      </c>
      <c r="D15037" s="55" t="s">
        <v>4649</v>
      </c>
      <c r="E15037" s="55" t="s">
        <v>49756</v>
      </c>
      <c r="F15037" s="55" t="s">
        <v>4651</v>
      </c>
      <c r="G15037" s="55" t="s">
        <v>49757</v>
      </c>
      <c r="H15037" s="55">
        <v>0</v>
      </c>
    </row>
    <row r="15038" spans="1:8" ht="12.5" customHeight="1">
      <c r="A15038" s="55">
        <v>22911</v>
      </c>
      <c r="B15038" s="55">
        <v>9</v>
      </c>
      <c r="C15038" s="55" t="s">
        <v>49758</v>
      </c>
      <c r="D15038" s="55" t="s">
        <v>4649</v>
      </c>
      <c r="E15038" s="55" t="s">
        <v>49759</v>
      </c>
      <c r="F15038" s="55" t="s">
        <v>4651</v>
      </c>
      <c r="G15038" s="55" t="s">
        <v>49760</v>
      </c>
      <c r="H15038" s="55">
        <v>0</v>
      </c>
    </row>
    <row r="15039" spans="1:8" ht="12.5" customHeight="1">
      <c r="A15039" s="55">
        <v>22944</v>
      </c>
      <c r="B15039" s="55">
        <v>9</v>
      </c>
      <c r="C15039" s="55" t="s">
        <v>49761</v>
      </c>
      <c r="D15039" s="55" t="s">
        <v>4649</v>
      </c>
      <c r="E15039" s="55" t="s">
        <v>49762</v>
      </c>
      <c r="F15039" s="55" t="s">
        <v>4651</v>
      </c>
      <c r="G15039" s="55" t="s">
        <v>49763</v>
      </c>
      <c r="H15039" s="55">
        <v>0</v>
      </c>
    </row>
    <row r="15040" spans="1:8" ht="12.5" customHeight="1">
      <c r="A15040" s="55">
        <v>23320</v>
      </c>
      <c r="B15040" s="55">
        <v>9</v>
      </c>
      <c r="C15040" s="55" t="s">
        <v>49764</v>
      </c>
      <c r="D15040" s="55" t="s">
        <v>4649</v>
      </c>
      <c r="E15040" s="55" t="s">
        <v>49765</v>
      </c>
      <c r="F15040" s="55" t="s">
        <v>4651</v>
      </c>
      <c r="G15040" s="55" t="s">
        <v>49766</v>
      </c>
      <c r="H15040" s="55">
        <v>0</v>
      </c>
    </row>
    <row r="15041" spans="1:8" ht="12.5" customHeight="1">
      <c r="A15041" s="55">
        <v>23539</v>
      </c>
      <c r="B15041" s="55">
        <v>9</v>
      </c>
      <c r="C15041" s="55" t="s">
        <v>49767</v>
      </c>
      <c r="D15041" s="55" t="s">
        <v>4649</v>
      </c>
      <c r="E15041" s="55" t="s">
        <v>49768</v>
      </c>
      <c r="F15041" s="55" t="s">
        <v>4651</v>
      </c>
      <c r="G15041" s="55" t="s">
        <v>49769</v>
      </c>
      <c r="H15041" s="55">
        <v>0</v>
      </c>
    </row>
    <row r="15042" spans="1:8" ht="12.5" customHeight="1">
      <c r="A15042" s="55">
        <v>24161</v>
      </c>
      <c r="B15042" s="55">
        <v>9</v>
      </c>
      <c r="C15042" s="55" t="s">
        <v>49770</v>
      </c>
      <c r="D15042" s="55" t="s">
        <v>4649</v>
      </c>
      <c r="E15042" s="55" t="s">
        <v>49771</v>
      </c>
      <c r="F15042" s="55" t="s">
        <v>4651</v>
      </c>
      <c r="G15042" s="55" t="s">
        <v>49772</v>
      </c>
      <c r="H15042" s="55">
        <v>0</v>
      </c>
    </row>
    <row r="15043" spans="1:8" ht="12.5" customHeight="1">
      <c r="A15043" s="55">
        <v>24175</v>
      </c>
      <c r="B15043" s="55">
        <v>9</v>
      </c>
      <c r="C15043" s="55" t="s">
        <v>49773</v>
      </c>
      <c r="D15043" s="55" t="s">
        <v>4649</v>
      </c>
      <c r="E15043" s="55" t="s">
        <v>49774</v>
      </c>
      <c r="F15043" s="55" t="s">
        <v>4651</v>
      </c>
      <c r="G15043" s="55" t="s">
        <v>49775</v>
      </c>
      <c r="H15043" s="55">
        <v>0</v>
      </c>
    </row>
    <row r="15044" spans="1:8" ht="12.5" customHeight="1">
      <c r="A15044" s="55">
        <v>24360</v>
      </c>
      <c r="B15044" s="55">
        <v>9</v>
      </c>
      <c r="C15044" s="55" t="s">
        <v>49776</v>
      </c>
      <c r="D15044" s="55" t="s">
        <v>4649</v>
      </c>
      <c r="E15044" s="55" t="s">
        <v>49777</v>
      </c>
      <c r="F15044" s="55" t="s">
        <v>4651</v>
      </c>
      <c r="G15044" s="55" t="s">
        <v>49778</v>
      </c>
      <c r="H15044" s="55">
        <v>0</v>
      </c>
    </row>
    <row r="15045" spans="1:8" ht="12.5" customHeight="1">
      <c r="A15045" s="55">
        <v>24377</v>
      </c>
      <c r="B15045" s="55">
        <v>9</v>
      </c>
      <c r="C15045" s="55" t="s">
        <v>49779</v>
      </c>
      <c r="D15045" s="55" t="s">
        <v>4649</v>
      </c>
      <c r="E15045" s="55" t="s">
        <v>49780</v>
      </c>
      <c r="F15045" s="55" t="s">
        <v>4651</v>
      </c>
      <c r="G15045" s="55" t="s">
        <v>49781</v>
      </c>
      <c r="H15045" s="55">
        <v>0</v>
      </c>
    </row>
    <row r="15046" spans="1:8" ht="12.5" customHeight="1">
      <c r="A15046" s="55">
        <v>24505</v>
      </c>
      <c r="B15046" s="55">
        <v>9</v>
      </c>
      <c r="C15046" s="55" t="s">
        <v>49782</v>
      </c>
      <c r="D15046" s="55" t="s">
        <v>4649</v>
      </c>
      <c r="E15046" s="55" t="s">
        <v>49783</v>
      </c>
      <c r="F15046" s="55" t="s">
        <v>4651</v>
      </c>
      <c r="G15046" s="55" t="s">
        <v>49784</v>
      </c>
      <c r="H15046" s="55">
        <v>0</v>
      </c>
    </row>
    <row r="15047" spans="1:8" ht="12.5" customHeight="1">
      <c r="A15047" s="55">
        <v>24887</v>
      </c>
      <c r="B15047" s="55">
        <v>9</v>
      </c>
      <c r="C15047" s="55" t="s">
        <v>49785</v>
      </c>
      <c r="D15047" s="55" t="s">
        <v>4649</v>
      </c>
      <c r="E15047" s="55" t="s">
        <v>49786</v>
      </c>
      <c r="F15047" s="55" t="s">
        <v>4651</v>
      </c>
      <c r="G15047" s="55" t="s">
        <v>49787</v>
      </c>
      <c r="H15047" s="55">
        <v>0</v>
      </c>
    </row>
    <row r="15048" spans="1:8" ht="12.5" customHeight="1">
      <c r="A15048" s="55">
        <v>24896</v>
      </c>
      <c r="B15048" s="55">
        <v>9</v>
      </c>
      <c r="C15048" s="55" t="s">
        <v>49788</v>
      </c>
      <c r="D15048" s="55" t="s">
        <v>4649</v>
      </c>
      <c r="E15048" s="55" t="s">
        <v>49789</v>
      </c>
      <c r="F15048" s="55" t="s">
        <v>4651</v>
      </c>
      <c r="G15048" s="55" t="s">
        <v>49790</v>
      </c>
      <c r="H15048" s="55">
        <v>0</v>
      </c>
    </row>
    <row r="15049" spans="1:8" ht="12.5" customHeight="1">
      <c r="A15049" s="55">
        <v>25131</v>
      </c>
      <c r="B15049" s="55">
        <v>9</v>
      </c>
      <c r="C15049" s="55" t="s">
        <v>49791</v>
      </c>
      <c r="D15049" s="55" t="s">
        <v>4649</v>
      </c>
      <c r="E15049" s="55" t="s">
        <v>49792</v>
      </c>
      <c r="F15049" s="55" t="s">
        <v>4651</v>
      </c>
      <c r="G15049" s="55" t="s">
        <v>49793</v>
      </c>
      <c r="H15049" s="55">
        <v>0</v>
      </c>
    </row>
    <row r="15050" spans="1:8" ht="12.5" customHeight="1">
      <c r="A15050" s="55">
        <v>25294</v>
      </c>
      <c r="B15050" s="55">
        <v>9</v>
      </c>
      <c r="C15050" s="55" t="s">
        <v>49794</v>
      </c>
      <c r="D15050" s="55" t="s">
        <v>4649</v>
      </c>
      <c r="E15050" s="55" t="s">
        <v>49795</v>
      </c>
      <c r="F15050" s="55" t="s">
        <v>4651</v>
      </c>
      <c r="G15050" s="55" t="s">
        <v>49796</v>
      </c>
      <c r="H15050" s="55">
        <v>0</v>
      </c>
    </row>
    <row r="15051" spans="1:8" ht="12.5" customHeight="1">
      <c r="A15051" s="55">
        <v>25564</v>
      </c>
      <c r="B15051" s="55">
        <v>9</v>
      </c>
      <c r="C15051" s="55" t="s">
        <v>49797</v>
      </c>
      <c r="D15051" s="55" t="s">
        <v>4649</v>
      </c>
      <c r="E15051" s="55" t="s">
        <v>49798</v>
      </c>
      <c r="F15051" s="55" t="s">
        <v>4651</v>
      </c>
      <c r="G15051" s="55" t="s">
        <v>49799</v>
      </c>
      <c r="H15051" s="55">
        <v>0</v>
      </c>
    </row>
    <row r="15052" spans="1:8" ht="12.5" customHeight="1">
      <c r="A15052" s="55">
        <v>25946</v>
      </c>
      <c r="B15052" s="55">
        <v>9</v>
      </c>
      <c r="C15052" s="55" t="s">
        <v>49800</v>
      </c>
      <c r="D15052" s="55" t="s">
        <v>4649</v>
      </c>
      <c r="E15052" s="55" t="s">
        <v>49801</v>
      </c>
      <c r="F15052" s="55" t="s">
        <v>4651</v>
      </c>
      <c r="G15052" s="55" t="s">
        <v>49802</v>
      </c>
      <c r="H15052" s="55">
        <v>0</v>
      </c>
    </row>
    <row r="15053" spans="1:8" ht="12.5" customHeight="1">
      <c r="A15053" s="55">
        <v>26182</v>
      </c>
      <c r="B15053" s="55">
        <v>9</v>
      </c>
      <c r="C15053" s="55" t="s">
        <v>49803</v>
      </c>
      <c r="D15053" s="55" t="s">
        <v>4649</v>
      </c>
      <c r="E15053" s="55" t="s">
        <v>49804</v>
      </c>
      <c r="F15053" s="55" t="s">
        <v>4651</v>
      </c>
      <c r="G15053" s="55" t="s">
        <v>49805</v>
      </c>
      <c r="H15053" s="55">
        <v>0</v>
      </c>
    </row>
    <row r="15054" spans="1:8" ht="12.5" customHeight="1">
      <c r="A15054" s="55">
        <v>26585</v>
      </c>
      <c r="B15054" s="55">
        <v>9</v>
      </c>
      <c r="C15054" s="55" t="s">
        <v>49806</v>
      </c>
      <c r="D15054" s="55" t="s">
        <v>4649</v>
      </c>
      <c r="E15054" s="55" t="s">
        <v>49807</v>
      </c>
      <c r="F15054" s="55" t="s">
        <v>4651</v>
      </c>
      <c r="G15054" s="55" t="s">
        <v>49808</v>
      </c>
      <c r="H15054" s="55">
        <v>0</v>
      </c>
    </row>
    <row r="15055" spans="1:8" ht="12.5" customHeight="1">
      <c r="A15055" s="55">
        <v>26664</v>
      </c>
      <c r="B15055" s="55">
        <v>9</v>
      </c>
      <c r="C15055" s="55" t="s">
        <v>49809</v>
      </c>
      <c r="D15055" s="55" t="s">
        <v>4649</v>
      </c>
      <c r="E15055" s="55" t="s">
        <v>49810</v>
      </c>
      <c r="F15055" s="55" t="s">
        <v>4651</v>
      </c>
      <c r="G15055" s="55" t="s">
        <v>49811</v>
      </c>
      <c r="H15055" s="55">
        <v>0</v>
      </c>
    </row>
    <row r="15056" spans="1:8" ht="12.5" customHeight="1">
      <c r="A15056" s="55">
        <v>26742</v>
      </c>
      <c r="B15056" s="55">
        <v>9</v>
      </c>
      <c r="C15056" s="55" t="s">
        <v>49812</v>
      </c>
      <c r="D15056" s="55" t="s">
        <v>4649</v>
      </c>
      <c r="E15056" s="55" t="s">
        <v>49813</v>
      </c>
      <c r="F15056" s="55" t="s">
        <v>4651</v>
      </c>
      <c r="G15056" s="55" t="s">
        <v>49814</v>
      </c>
      <c r="H15056" s="55">
        <v>0</v>
      </c>
    </row>
    <row r="15057" spans="1:8" ht="12.5" customHeight="1">
      <c r="A15057" s="55">
        <v>27145</v>
      </c>
      <c r="B15057" s="55">
        <v>9</v>
      </c>
      <c r="C15057" s="55" t="s">
        <v>49815</v>
      </c>
      <c r="D15057" s="55" t="s">
        <v>4649</v>
      </c>
      <c r="E15057" s="55" t="s">
        <v>49816</v>
      </c>
      <c r="F15057" s="55" t="s">
        <v>4651</v>
      </c>
      <c r="G15057" s="55" t="s">
        <v>49817</v>
      </c>
      <c r="H15057" s="55">
        <v>0</v>
      </c>
    </row>
    <row r="15058" spans="1:8" ht="12.5" customHeight="1">
      <c r="A15058" s="55">
        <v>27341</v>
      </c>
      <c r="B15058" s="55">
        <v>9</v>
      </c>
      <c r="C15058" s="55" t="s">
        <v>49818</v>
      </c>
      <c r="D15058" s="55" t="s">
        <v>4649</v>
      </c>
      <c r="E15058" s="55" t="s">
        <v>49819</v>
      </c>
      <c r="F15058" s="55" t="s">
        <v>4651</v>
      </c>
      <c r="G15058" s="55" t="s">
        <v>49820</v>
      </c>
      <c r="H15058" s="55">
        <v>0</v>
      </c>
    </row>
    <row r="15059" spans="1:8" ht="12.5" customHeight="1">
      <c r="A15059" s="55">
        <v>27871</v>
      </c>
      <c r="B15059" s="55">
        <v>9</v>
      </c>
      <c r="C15059" s="55" t="s">
        <v>49821</v>
      </c>
      <c r="D15059" s="55" t="s">
        <v>4649</v>
      </c>
      <c r="E15059" s="55" t="s">
        <v>49822</v>
      </c>
      <c r="F15059" s="55" t="s">
        <v>4651</v>
      </c>
      <c r="G15059" s="55" t="s">
        <v>49823</v>
      </c>
      <c r="H15059" s="55">
        <v>0</v>
      </c>
    </row>
    <row r="15060" spans="1:8" ht="12.5" customHeight="1">
      <c r="A15060" s="55">
        <v>27875</v>
      </c>
      <c r="B15060" s="55">
        <v>9</v>
      </c>
      <c r="C15060" s="55" t="s">
        <v>49824</v>
      </c>
      <c r="D15060" s="55" t="s">
        <v>4649</v>
      </c>
      <c r="E15060" s="55" t="s">
        <v>49825</v>
      </c>
      <c r="F15060" s="55" t="s">
        <v>4651</v>
      </c>
      <c r="G15060" s="55" t="s">
        <v>49826</v>
      </c>
      <c r="H15060" s="55">
        <v>0</v>
      </c>
    </row>
    <row r="15061" spans="1:8" ht="12.5" customHeight="1">
      <c r="A15061" s="55">
        <v>27878</v>
      </c>
      <c r="B15061" s="55">
        <v>9</v>
      </c>
      <c r="C15061" s="55" t="s">
        <v>49827</v>
      </c>
      <c r="D15061" s="55" t="s">
        <v>4649</v>
      </c>
      <c r="E15061" s="55" t="s">
        <v>49828</v>
      </c>
      <c r="F15061" s="55" t="s">
        <v>4651</v>
      </c>
      <c r="G15061" s="55" t="s">
        <v>49829</v>
      </c>
      <c r="H15061" s="55">
        <v>0</v>
      </c>
    </row>
    <row r="15062" spans="1:8" ht="12.5" customHeight="1">
      <c r="A15062" s="55">
        <v>28205</v>
      </c>
      <c r="B15062" s="55">
        <v>9</v>
      </c>
      <c r="C15062" s="55" t="s">
        <v>49830</v>
      </c>
      <c r="D15062" s="55" t="s">
        <v>4649</v>
      </c>
      <c r="E15062" s="55" t="s">
        <v>49831</v>
      </c>
      <c r="F15062" s="55" t="s">
        <v>4651</v>
      </c>
      <c r="G15062" s="55" t="s">
        <v>49832</v>
      </c>
      <c r="H15062" s="55">
        <v>0</v>
      </c>
    </row>
    <row r="15063" spans="1:8" ht="12.5" customHeight="1">
      <c r="A15063" s="55">
        <v>28949</v>
      </c>
      <c r="B15063" s="55">
        <v>9</v>
      </c>
      <c r="C15063" s="55" t="s">
        <v>49833</v>
      </c>
      <c r="D15063" s="55" t="s">
        <v>4649</v>
      </c>
      <c r="E15063" s="55" t="s">
        <v>49834</v>
      </c>
      <c r="F15063" s="55" t="s">
        <v>4651</v>
      </c>
      <c r="G15063" s="55" t="s">
        <v>49835</v>
      </c>
      <c r="H15063" s="55">
        <v>0</v>
      </c>
    </row>
    <row r="15064" spans="1:8" ht="12.5" customHeight="1">
      <c r="A15064" s="55">
        <v>11030</v>
      </c>
      <c r="B15064" s="55">
        <v>9</v>
      </c>
      <c r="C15064" s="55" t="s">
        <v>49836</v>
      </c>
      <c r="D15064" s="55" t="s">
        <v>4649</v>
      </c>
      <c r="E15064" s="55" t="s">
        <v>49837</v>
      </c>
      <c r="F15064" s="55" t="s">
        <v>4651</v>
      </c>
      <c r="G15064" s="55" t="s">
        <v>49838</v>
      </c>
      <c r="H15064" s="55">
        <v>0</v>
      </c>
    </row>
    <row r="15065" spans="1:8" ht="12.5" customHeight="1">
      <c r="A15065" s="55">
        <v>11076</v>
      </c>
      <c r="B15065" s="55">
        <v>9</v>
      </c>
      <c r="C15065" s="55" t="s">
        <v>49839</v>
      </c>
      <c r="D15065" s="55" t="s">
        <v>4649</v>
      </c>
      <c r="E15065" s="55" t="s">
        <v>49840</v>
      </c>
      <c r="F15065" s="55" t="s">
        <v>4651</v>
      </c>
      <c r="G15065" s="55" t="s">
        <v>49841</v>
      </c>
      <c r="H15065" s="55">
        <v>0</v>
      </c>
    </row>
    <row r="15066" spans="1:8" ht="12.5" customHeight="1">
      <c r="A15066" s="55">
        <v>11124</v>
      </c>
      <c r="B15066" s="55">
        <v>9</v>
      </c>
      <c r="C15066" s="55" t="s">
        <v>49842</v>
      </c>
      <c r="D15066" s="55" t="s">
        <v>4649</v>
      </c>
      <c r="E15066" s="55" t="s">
        <v>49843</v>
      </c>
      <c r="F15066" s="55" t="s">
        <v>4651</v>
      </c>
      <c r="G15066" s="55" t="s">
        <v>49844</v>
      </c>
      <c r="H15066" s="55">
        <v>0</v>
      </c>
    </row>
    <row r="15067" spans="1:8" ht="12.5" customHeight="1">
      <c r="A15067" s="55">
        <v>12677</v>
      </c>
      <c r="B15067" s="55">
        <v>9</v>
      </c>
      <c r="C15067" s="55" t="s">
        <v>49845</v>
      </c>
      <c r="D15067" s="55" t="s">
        <v>4649</v>
      </c>
      <c r="E15067" s="55" t="s">
        <v>49846</v>
      </c>
      <c r="F15067" s="55" t="s">
        <v>4651</v>
      </c>
      <c r="G15067" s="55" t="s">
        <v>49847</v>
      </c>
      <c r="H15067" s="55">
        <v>0</v>
      </c>
    </row>
    <row r="15068" spans="1:8" ht="12.5" customHeight="1">
      <c r="A15068" s="55">
        <v>13044</v>
      </c>
      <c r="B15068" s="55">
        <v>9</v>
      </c>
      <c r="C15068" s="55" t="s">
        <v>49848</v>
      </c>
      <c r="D15068" s="55" t="s">
        <v>4649</v>
      </c>
      <c r="E15068" s="55" t="s">
        <v>49849</v>
      </c>
      <c r="F15068" s="55" t="s">
        <v>4651</v>
      </c>
      <c r="G15068" s="55" t="s">
        <v>49850</v>
      </c>
      <c r="H15068" s="55">
        <v>0</v>
      </c>
    </row>
    <row r="15069" spans="1:8" ht="12.5" customHeight="1">
      <c r="A15069" s="55">
        <v>13079</v>
      </c>
      <c r="B15069" s="55">
        <v>9</v>
      </c>
      <c r="C15069" s="55" t="s">
        <v>49851</v>
      </c>
      <c r="D15069" s="55" t="s">
        <v>4649</v>
      </c>
      <c r="E15069" s="55" t="s">
        <v>49852</v>
      </c>
      <c r="F15069" s="55" t="s">
        <v>4651</v>
      </c>
      <c r="G15069" s="55" t="s">
        <v>49853</v>
      </c>
      <c r="H15069" s="55">
        <v>0</v>
      </c>
    </row>
    <row r="15070" spans="1:8" ht="12.5" customHeight="1">
      <c r="A15070" s="55">
        <v>13116</v>
      </c>
      <c r="B15070" s="55">
        <v>9</v>
      </c>
      <c r="C15070" s="55" t="s">
        <v>49854</v>
      </c>
      <c r="D15070" s="55" t="s">
        <v>4649</v>
      </c>
      <c r="E15070" s="55" t="s">
        <v>49855</v>
      </c>
      <c r="F15070" s="55" t="s">
        <v>4651</v>
      </c>
      <c r="G15070" s="55" t="s">
        <v>49856</v>
      </c>
      <c r="H15070" s="55">
        <v>0</v>
      </c>
    </row>
    <row r="15071" spans="1:8" ht="12.5" customHeight="1">
      <c r="A15071" s="55">
        <v>14033</v>
      </c>
      <c r="B15071" s="55">
        <v>9</v>
      </c>
      <c r="C15071" s="55" t="s">
        <v>49857</v>
      </c>
      <c r="D15071" s="55" t="s">
        <v>4649</v>
      </c>
      <c r="E15071" s="55" t="s">
        <v>49858</v>
      </c>
      <c r="F15071" s="55" t="s">
        <v>4651</v>
      </c>
      <c r="G15071" s="55" t="s">
        <v>49859</v>
      </c>
      <c r="H15071" s="55">
        <v>0</v>
      </c>
    </row>
    <row r="15072" spans="1:8" ht="12.5" customHeight="1">
      <c r="A15072" s="55">
        <v>14214</v>
      </c>
      <c r="B15072" s="55">
        <v>9</v>
      </c>
      <c r="C15072" s="55" t="s">
        <v>49860</v>
      </c>
      <c r="D15072" s="55" t="s">
        <v>4649</v>
      </c>
      <c r="E15072" s="55" t="s">
        <v>49861</v>
      </c>
      <c r="F15072" s="55" t="s">
        <v>4651</v>
      </c>
      <c r="G15072" s="55" t="s">
        <v>49862</v>
      </c>
      <c r="H15072" s="55">
        <v>0</v>
      </c>
    </row>
    <row r="15073" spans="1:8" ht="12.5" customHeight="1">
      <c r="A15073" s="55">
        <v>14219</v>
      </c>
      <c r="B15073" s="55">
        <v>9</v>
      </c>
      <c r="C15073" s="55" t="s">
        <v>49863</v>
      </c>
      <c r="D15073" s="55" t="s">
        <v>4649</v>
      </c>
      <c r="E15073" s="55" t="s">
        <v>49864</v>
      </c>
      <c r="F15073" s="55" t="s">
        <v>4651</v>
      </c>
      <c r="G15073" s="55" t="s">
        <v>49865</v>
      </c>
      <c r="H15073" s="55">
        <v>0</v>
      </c>
    </row>
    <row r="15074" spans="1:8" ht="12.5" customHeight="1">
      <c r="A15074" s="55">
        <v>14235</v>
      </c>
      <c r="B15074" s="55">
        <v>9</v>
      </c>
      <c r="C15074" s="55" t="s">
        <v>49866</v>
      </c>
      <c r="D15074" s="55" t="s">
        <v>4649</v>
      </c>
      <c r="E15074" s="55" t="s">
        <v>49867</v>
      </c>
      <c r="F15074" s="55" t="s">
        <v>4651</v>
      </c>
      <c r="G15074" s="55" t="s">
        <v>49868</v>
      </c>
      <c r="H15074" s="55">
        <v>0</v>
      </c>
    </row>
    <row r="15075" spans="1:8" ht="12.5" customHeight="1">
      <c r="A15075" s="55">
        <v>14679</v>
      </c>
      <c r="B15075" s="55">
        <v>9</v>
      </c>
      <c r="C15075" s="55" t="s">
        <v>49869</v>
      </c>
      <c r="D15075" s="55" t="s">
        <v>4649</v>
      </c>
      <c r="E15075" s="55" t="s">
        <v>49870</v>
      </c>
      <c r="F15075" s="55" t="s">
        <v>4651</v>
      </c>
      <c r="G15075" s="55" t="s">
        <v>49871</v>
      </c>
      <c r="H15075" s="55">
        <v>0</v>
      </c>
    </row>
    <row r="15076" spans="1:8" ht="12.5" customHeight="1">
      <c r="A15076" s="55">
        <v>15205</v>
      </c>
      <c r="B15076" s="55">
        <v>9</v>
      </c>
      <c r="C15076" s="55" t="s">
        <v>49872</v>
      </c>
      <c r="D15076" s="55" t="s">
        <v>4649</v>
      </c>
      <c r="E15076" s="55" t="s">
        <v>49873</v>
      </c>
      <c r="F15076" s="55" t="s">
        <v>4651</v>
      </c>
      <c r="G15076" s="55" t="s">
        <v>49874</v>
      </c>
      <c r="H15076" s="55">
        <v>0</v>
      </c>
    </row>
    <row r="15077" spans="1:8" ht="12.5" customHeight="1">
      <c r="A15077" s="55">
        <v>15717</v>
      </c>
      <c r="B15077" s="55">
        <v>9</v>
      </c>
      <c r="C15077" s="55" t="s">
        <v>49875</v>
      </c>
      <c r="D15077" s="55" t="s">
        <v>4649</v>
      </c>
      <c r="E15077" s="55" t="s">
        <v>49876</v>
      </c>
      <c r="F15077" s="55" t="s">
        <v>4651</v>
      </c>
      <c r="G15077" s="55" t="s">
        <v>49877</v>
      </c>
      <c r="H15077" s="55">
        <v>0</v>
      </c>
    </row>
    <row r="15078" spans="1:8" ht="12.5" customHeight="1">
      <c r="A15078" s="55">
        <v>15804</v>
      </c>
      <c r="B15078" s="55">
        <v>9</v>
      </c>
      <c r="C15078" s="55" t="s">
        <v>49878</v>
      </c>
      <c r="D15078" s="55" t="s">
        <v>4649</v>
      </c>
      <c r="E15078" s="55" t="s">
        <v>49879</v>
      </c>
      <c r="F15078" s="55" t="s">
        <v>4651</v>
      </c>
      <c r="G15078" s="55" t="s">
        <v>49880</v>
      </c>
      <c r="H15078" s="55">
        <v>0</v>
      </c>
    </row>
    <row r="15079" spans="1:8" ht="12.5" customHeight="1">
      <c r="A15079" s="55">
        <v>16156</v>
      </c>
      <c r="B15079" s="55">
        <v>9</v>
      </c>
      <c r="C15079" s="55" t="s">
        <v>49881</v>
      </c>
      <c r="D15079" s="55" t="s">
        <v>4649</v>
      </c>
      <c r="E15079" s="55" t="s">
        <v>49882</v>
      </c>
      <c r="F15079" s="55" t="s">
        <v>4651</v>
      </c>
      <c r="G15079" s="55" t="s">
        <v>49883</v>
      </c>
      <c r="H15079" s="55">
        <v>0</v>
      </c>
    </row>
    <row r="15080" spans="1:8" ht="12.5" customHeight="1">
      <c r="A15080" s="55">
        <v>16345</v>
      </c>
      <c r="B15080" s="55">
        <v>9</v>
      </c>
      <c r="C15080" s="55" t="s">
        <v>49884</v>
      </c>
      <c r="D15080" s="55" t="s">
        <v>4649</v>
      </c>
      <c r="E15080" s="55" t="s">
        <v>49885</v>
      </c>
      <c r="F15080" s="55" t="s">
        <v>4651</v>
      </c>
      <c r="G15080" s="55" t="s">
        <v>49886</v>
      </c>
      <c r="H15080" s="55">
        <v>0</v>
      </c>
    </row>
    <row r="15081" spans="1:8" ht="12.5" customHeight="1">
      <c r="A15081" s="55">
        <v>16734</v>
      </c>
      <c r="B15081" s="55">
        <v>9</v>
      </c>
      <c r="C15081" s="55" t="s">
        <v>49887</v>
      </c>
      <c r="D15081" s="55" t="s">
        <v>4649</v>
      </c>
      <c r="E15081" s="55" t="s">
        <v>49888</v>
      </c>
      <c r="F15081" s="55" t="s">
        <v>4651</v>
      </c>
      <c r="G15081" s="55" t="s">
        <v>49889</v>
      </c>
      <c r="H15081" s="55">
        <v>0</v>
      </c>
    </row>
    <row r="15082" spans="1:8" ht="12.5" customHeight="1">
      <c r="A15082" s="55">
        <v>17309</v>
      </c>
      <c r="B15082" s="55">
        <v>9</v>
      </c>
      <c r="C15082" s="55" t="s">
        <v>49890</v>
      </c>
      <c r="D15082" s="55" t="s">
        <v>4649</v>
      </c>
      <c r="E15082" s="55" t="s">
        <v>49891</v>
      </c>
      <c r="F15082" s="55" t="s">
        <v>4651</v>
      </c>
      <c r="G15082" s="55" t="s">
        <v>49892</v>
      </c>
      <c r="H15082" s="55">
        <v>0</v>
      </c>
    </row>
    <row r="15083" spans="1:8" ht="12.5" customHeight="1">
      <c r="A15083" s="55">
        <v>17327</v>
      </c>
      <c r="B15083" s="55">
        <v>9</v>
      </c>
      <c r="C15083" s="55" t="s">
        <v>49893</v>
      </c>
      <c r="D15083" s="55" t="s">
        <v>4649</v>
      </c>
      <c r="E15083" s="55" t="s">
        <v>49894</v>
      </c>
      <c r="F15083" s="55" t="s">
        <v>4651</v>
      </c>
      <c r="G15083" s="55" t="s">
        <v>49895</v>
      </c>
      <c r="H15083" s="55">
        <v>0</v>
      </c>
    </row>
    <row r="15084" spans="1:8" ht="12.5" customHeight="1">
      <c r="A15084" s="55">
        <v>18221</v>
      </c>
      <c r="B15084" s="55">
        <v>9</v>
      </c>
      <c r="C15084" s="55" t="s">
        <v>49896</v>
      </c>
      <c r="D15084" s="55" t="s">
        <v>4649</v>
      </c>
      <c r="E15084" s="55" t="s">
        <v>49897</v>
      </c>
      <c r="F15084" s="55" t="s">
        <v>4651</v>
      </c>
      <c r="G15084" s="55" t="s">
        <v>49898</v>
      </c>
      <c r="H15084" s="55">
        <v>0</v>
      </c>
    </row>
    <row r="15085" spans="1:8" ht="12.5" customHeight="1">
      <c r="A15085" s="55">
        <v>18336</v>
      </c>
      <c r="B15085" s="55">
        <v>9</v>
      </c>
      <c r="C15085" s="55" t="s">
        <v>49899</v>
      </c>
      <c r="D15085" s="55" t="s">
        <v>4649</v>
      </c>
      <c r="E15085" s="55" t="s">
        <v>49900</v>
      </c>
      <c r="F15085" s="55" t="s">
        <v>4651</v>
      </c>
      <c r="G15085" s="55" t="s">
        <v>49901</v>
      </c>
      <c r="H15085" s="55">
        <v>0</v>
      </c>
    </row>
    <row r="15086" spans="1:8" ht="12.5" customHeight="1">
      <c r="A15086" s="55">
        <v>18728</v>
      </c>
      <c r="B15086" s="55">
        <v>9</v>
      </c>
      <c r="C15086" s="55" t="s">
        <v>49902</v>
      </c>
      <c r="D15086" s="55" t="s">
        <v>4649</v>
      </c>
      <c r="E15086" s="55" t="s">
        <v>49903</v>
      </c>
      <c r="F15086" s="55" t="s">
        <v>4651</v>
      </c>
      <c r="G15086" s="55" t="s">
        <v>49904</v>
      </c>
      <c r="H15086" s="55">
        <v>0</v>
      </c>
    </row>
    <row r="15087" spans="1:8" ht="12.5" customHeight="1">
      <c r="A15087" s="55">
        <v>19267</v>
      </c>
      <c r="B15087" s="55">
        <v>9</v>
      </c>
      <c r="C15087" s="55" t="s">
        <v>49905</v>
      </c>
      <c r="D15087" s="55" t="s">
        <v>4649</v>
      </c>
      <c r="E15087" s="55" t="s">
        <v>49906</v>
      </c>
      <c r="F15087" s="55" t="s">
        <v>4651</v>
      </c>
      <c r="G15087" s="55" t="s">
        <v>49907</v>
      </c>
      <c r="H15087" s="55">
        <v>0</v>
      </c>
    </row>
    <row r="15088" spans="1:8" ht="12.5" customHeight="1">
      <c r="A15088" s="55">
        <v>19632</v>
      </c>
      <c r="B15088" s="55">
        <v>9</v>
      </c>
      <c r="C15088" s="55" t="s">
        <v>49908</v>
      </c>
      <c r="D15088" s="55" t="s">
        <v>4649</v>
      </c>
      <c r="E15088" s="55" t="s">
        <v>49909</v>
      </c>
      <c r="F15088" s="55" t="s">
        <v>4651</v>
      </c>
      <c r="G15088" s="55" t="s">
        <v>49910</v>
      </c>
      <c r="H15088" s="55">
        <v>0</v>
      </c>
    </row>
    <row r="15089" spans="1:8" ht="12.5" customHeight="1">
      <c r="A15089" s="55">
        <v>20317</v>
      </c>
      <c r="B15089" s="55">
        <v>9</v>
      </c>
      <c r="C15089" s="55" t="s">
        <v>49911</v>
      </c>
      <c r="D15089" s="55" t="s">
        <v>4649</v>
      </c>
      <c r="E15089" s="55" t="s">
        <v>49912</v>
      </c>
      <c r="F15089" s="55" t="s">
        <v>4651</v>
      </c>
      <c r="G15089" s="55" t="s">
        <v>49913</v>
      </c>
      <c r="H15089" s="55">
        <v>0</v>
      </c>
    </row>
    <row r="15090" spans="1:8" ht="12.5" customHeight="1">
      <c r="A15090" s="55">
        <v>21181</v>
      </c>
      <c r="B15090" s="55">
        <v>9</v>
      </c>
      <c r="C15090" s="55" t="s">
        <v>49914</v>
      </c>
      <c r="D15090" s="55" t="s">
        <v>4649</v>
      </c>
      <c r="E15090" s="55" t="s">
        <v>49915</v>
      </c>
      <c r="F15090" s="55" t="s">
        <v>4651</v>
      </c>
      <c r="G15090" s="55" t="s">
        <v>49916</v>
      </c>
      <c r="H15090" s="55">
        <v>0</v>
      </c>
    </row>
    <row r="15091" spans="1:8" ht="12.5" customHeight="1">
      <c r="A15091" s="55">
        <v>21279</v>
      </c>
      <c r="B15091" s="55">
        <v>9</v>
      </c>
      <c r="C15091" s="55" t="s">
        <v>49917</v>
      </c>
      <c r="D15091" s="55" t="s">
        <v>4649</v>
      </c>
      <c r="E15091" s="55" t="s">
        <v>49918</v>
      </c>
      <c r="F15091" s="55" t="s">
        <v>4651</v>
      </c>
      <c r="G15091" s="55" t="s">
        <v>49919</v>
      </c>
      <c r="H15091" s="55">
        <v>0</v>
      </c>
    </row>
    <row r="15092" spans="1:8" ht="12.5" customHeight="1">
      <c r="A15092" s="55">
        <v>21570</v>
      </c>
      <c r="B15092" s="55">
        <v>9</v>
      </c>
      <c r="C15092" s="55" t="s">
        <v>49920</v>
      </c>
      <c r="D15092" s="55" t="s">
        <v>4649</v>
      </c>
      <c r="E15092" s="55" t="s">
        <v>49921</v>
      </c>
      <c r="F15092" s="55" t="s">
        <v>4651</v>
      </c>
      <c r="G15092" s="55" t="s">
        <v>49922</v>
      </c>
      <c r="H15092" s="55">
        <v>0</v>
      </c>
    </row>
    <row r="15093" spans="1:8" ht="12.5" customHeight="1">
      <c r="A15093" s="55">
        <v>21946</v>
      </c>
      <c r="B15093" s="55">
        <v>9</v>
      </c>
      <c r="C15093" s="55" t="s">
        <v>49923</v>
      </c>
      <c r="D15093" s="55" t="s">
        <v>4649</v>
      </c>
      <c r="E15093" s="55" t="s">
        <v>49924</v>
      </c>
      <c r="F15093" s="55" t="s">
        <v>4651</v>
      </c>
      <c r="G15093" s="55" t="s">
        <v>49925</v>
      </c>
      <c r="H15093" s="55">
        <v>0</v>
      </c>
    </row>
    <row r="15094" spans="1:8" ht="12.5" customHeight="1">
      <c r="A15094" s="55">
        <v>21989</v>
      </c>
      <c r="B15094" s="55">
        <v>9</v>
      </c>
      <c r="C15094" s="55" t="s">
        <v>49926</v>
      </c>
      <c r="D15094" s="55" t="s">
        <v>4649</v>
      </c>
      <c r="E15094" s="55" t="s">
        <v>49927</v>
      </c>
      <c r="F15094" s="55" t="s">
        <v>4651</v>
      </c>
      <c r="G15094" s="55" t="s">
        <v>49928</v>
      </c>
      <c r="H15094" s="55">
        <v>0</v>
      </c>
    </row>
    <row r="15095" spans="1:8" ht="12.5" customHeight="1">
      <c r="A15095" s="55">
        <v>22214</v>
      </c>
      <c r="B15095" s="55">
        <v>9</v>
      </c>
      <c r="C15095" s="55" t="s">
        <v>49929</v>
      </c>
      <c r="D15095" s="55" t="s">
        <v>4649</v>
      </c>
      <c r="E15095" s="55" t="s">
        <v>49930</v>
      </c>
      <c r="F15095" s="55" t="s">
        <v>4651</v>
      </c>
      <c r="G15095" s="55" t="s">
        <v>49931</v>
      </c>
      <c r="H15095" s="55">
        <v>0</v>
      </c>
    </row>
    <row r="15096" spans="1:8" ht="12.5" customHeight="1">
      <c r="A15096" s="55">
        <v>22407</v>
      </c>
      <c r="B15096" s="55">
        <v>9</v>
      </c>
      <c r="C15096" s="55" t="s">
        <v>49932</v>
      </c>
      <c r="D15096" s="55" t="s">
        <v>4649</v>
      </c>
      <c r="E15096" s="55" t="s">
        <v>49933</v>
      </c>
      <c r="F15096" s="55" t="s">
        <v>4651</v>
      </c>
      <c r="G15096" s="55" t="s">
        <v>49934</v>
      </c>
      <c r="H15096" s="55">
        <v>0</v>
      </c>
    </row>
    <row r="15097" spans="1:8" ht="12.5" customHeight="1">
      <c r="A15097" s="55">
        <v>22580</v>
      </c>
      <c r="B15097" s="55">
        <v>9</v>
      </c>
      <c r="C15097" s="55" t="s">
        <v>49935</v>
      </c>
      <c r="D15097" s="55" t="s">
        <v>4649</v>
      </c>
      <c r="E15097" s="55" t="s">
        <v>49936</v>
      </c>
      <c r="F15097" s="55" t="s">
        <v>4651</v>
      </c>
      <c r="G15097" s="55" t="s">
        <v>49937</v>
      </c>
      <c r="H15097" s="55">
        <v>0</v>
      </c>
    </row>
    <row r="15098" spans="1:8" ht="12.5" customHeight="1">
      <c r="A15098" s="55">
        <v>23310</v>
      </c>
      <c r="B15098" s="55">
        <v>9</v>
      </c>
      <c r="C15098" s="55" t="s">
        <v>49938</v>
      </c>
      <c r="D15098" s="55" t="s">
        <v>4649</v>
      </c>
      <c r="E15098" s="55" t="s">
        <v>49939</v>
      </c>
      <c r="F15098" s="55" t="s">
        <v>4651</v>
      </c>
      <c r="G15098" s="55" t="s">
        <v>49940</v>
      </c>
      <c r="H15098" s="55">
        <v>0</v>
      </c>
    </row>
    <row r="15099" spans="1:8" ht="12.5" customHeight="1">
      <c r="A15099" s="55">
        <v>23422</v>
      </c>
      <c r="B15099" s="55">
        <v>9</v>
      </c>
      <c r="C15099" s="55" t="s">
        <v>49941</v>
      </c>
      <c r="D15099" s="55" t="s">
        <v>4649</v>
      </c>
      <c r="E15099" s="55" t="s">
        <v>49942</v>
      </c>
      <c r="F15099" s="55" t="s">
        <v>4651</v>
      </c>
      <c r="G15099" s="55" t="s">
        <v>49943</v>
      </c>
      <c r="H15099" s="55">
        <v>0</v>
      </c>
    </row>
    <row r="15100" spans="1:8" ht="12.5" customHeight="1">
      <c r="A15100" s="55">
        <v>23438</v>
      </c>
      <c r="B15100" s="55">
        <v>9</v>
      </c>
      <c r="C15100" s="55" t="s">
        <v>49944</v>
      </c>
      <c r="D15100" s="55" t="s">
        <v>4649</v>
      </c>
      <c r="E15100" s="55" t="s">
        <v>49945</v>
      </c>
      <c r="F15100" s="55" t="s">
        <v>4651</v>
      </c>
      <c r="G15100" s="55" t="s">
        <v>49946</v>
      </c>
      <c r="H15100" s="55">
        <v>0</v>
      </c>
    </row>
    <row r="15101" spans="1:8" ht="12.5" customHeight="1">
      <c r="A15101" s="55">
        <v>23658</v>
      </c>
      <c r="B15101" s="55">
        <v>9</v>
      </c>
      <c r="C15101" s="55" t="s">
        <v>49947</v>
      </c>
      <c r="D15101" s="55" t="s">
        <v>4649</v>
      </c>
      <c r="E15101" s="55" t="s">
        <v>49948</v>
      </c>
      <c r="F15101" s="55" t="s">
        <v>4651</v>
      </c>
      <c r="G15101" s="55" t="s">
        <v>49949</v>
      </c>
      <c r="H15101" s="55">
        <v>0</v>
      </c>
    </row>
    <row r="15102" spans="1:8" ht="12.5" customHeight="1">
      <c r="A15102" s="55">
        <v>24484</v>
      </c>
      <c r="B15102" s="55">
        <v>9</v>
      </c>
      <c r="C15102" s="55" t="s">
        <v>49950</v>
      </c>
      <c r="D15102" s="55" t="s">
        <v>4649</v>
      </c>
      <c r="E15102" s="55" t="s">
        <v>49951</v>
      </c>
      <c r="F15102" s="55" t="s">
        <v>4651</v>
      </c>
      <c r="G15102" s="55" t="s">
        <v>49952</v>
      </c>
      <c r="H15102" s="55">
        <v>0</v>
      </c>
    </row>
    <row r="15103" spans="1:8" ht="12.5" customHeight="1">
      <c r="A15103" s="55">
        <v>24589</v>
      </c>
      <c r="B15103" s="55">
        <v>9</v>
      </c>
      <c r="C15103" s="55" t="s">
        <v>49953</v>
      </c>
      <c r="D15103" s="55" t="s">
        <v>4649</v>
      </c>
      <c r="E15103" s="55" t="s">
        <v>49954</v>
      </c>
      <c r="F15103" s="55" t="s">
        <v>4651</v>
      </c>
      <c r="G15103" s="55" t="s">
        <v>49955</v>
      </c>
      <c r="H15103" s="55">
        <v>0</v>
      </c>
    </row>
    <row r="15104" spans="1:8" ht="12.5" customHeight="1">
      <c r="A15104" s="55">
        <v>24615</v>
      </c>
      <c r="B15104" s="55">
        <v>9</v>
      </c>
      <c r="C15104" s="55" t="s">
        <v>49956</v>
      </c>
      <c r="D15104" s="55" t="s">
        <v>4649</v>
      </c>
      <c r="E15104" s="55" t="s">
        <v>49957</v>
      </c>
      <c r="F15104" s="55" t="s">
        <v>4651</v>
      </c>
      <c r="G15104" s="55" t="s">
        <v>49958</v>
      </c>
      <c r="H15104" s="55">
        <v>0</v>
      </c>
    </row>
    <row r="15105" spans="1:8" ht="12.5" customHeight="1">
      <c r="A15105" s="55">
        <v>25227</v>
      </c>
      <c r="B15105" s="55">
        <v>9</v>
      </c>
      <c r="C15105" s="55" t="s">
        <v>49959</v>
      </c>
      <c r="D15105" s="55" t="s">
        <v>4649</v>
      </c>
      <c r="E15105" s="55" t="s">
        <v>49960</v>
      </c>
      <c r="F15105" s="55" t="s">
        <v>4651</v>
      </c>
      <c r="G15105" s="55" t="s">
        <v>49961</v>
      </c>
      <c r="H15105" s="55">
        <v>0</v>
      </c>
    </row>
    <row r="15106" spans="1:8" ht="12.5" customHeight="1">
      <c r="A15106" s="55">
        <v>25560</v>
      </c>
      <c r="B15106" s="55">
        <v>9</v>
      </c>
      <c r="C15106" s="55" t="s">
        <v>49962</v>
      </c>
      <c r="D15106" s="55" t="s">
        <v>4649</v>
      </c>
      <c r="E15106" s="55" t="s">
        <v>49963</v>
      </c>
      <c r="F15106" s="55" t="s">
        <v>4651</v>
      </c>
      <c r="G15106" s="55" t="s">
        <v>49964</v>
      </c>
      <c r="H15106" s="55">
        <v>0</v>
      </c>
    </row>
    <row r="15107" spans="1:8" ht="12.5" customHeight="1">
      <c r="A15107" s="55">
        <v>25561</v>
      </c>
      <c r="B15107" s="55">
        <v>9</v>
      </c>
      <c r="C15107" s="55" t="s">
        <v>49965</v>
      </c>
      <c r="D15107" s="55" t="s">
        <v>4649</v>
      </c>
      <c r="E15107" s="55" t="s">
        <v>49966</v>
      </c>
      <c r="F15107" s="55" t="s">
        <v>4651</v>
      </c>
      <c r="G15107" s="55" t="s">
        <v>49967</v>
      </c>
      <c r="H15107" s="55">
        <v>0</v>
      </c>
    </row>
    <row r="15108" spans="1:8" ht="12.5" customHeight="1">
      <c r="A15108" s="55">
        <v>25920</v>
      </c>
      <c r="B15108" s="55">
        <v>9</v>
      </c>
      <c r="C15108" s="55" t="s">
        <v>49968</v>
      </c>
      <c r="D15108" s="55" t="s">
        <v>4649</v>
      </c>
      <c r="E15108" s="55" t="s">
        <v>49969</v>
      </c>
      <c r="F15108" s="55" t="s">
        <v>4651</v>
      </c>
      <c r="G15108" s="55" t="s">
        <v>49970</v>
      </c>
      <c r="H15108" s="55">
        <v>0</v>
      </c>
    </row>
    <row r="15109" spans="1:8" ht="12.5" customHeight="1">
      <c r="A15109" s="55">
        <v>25927</v>
      </c>
      <c r="B15109" s="55">
        <v>9</v>
      </c>
      <c r="C15109" s="55" t="s">
        <v>49971</v>
      </c>
      <c r="D15109" s="55" t="s">
        <v>4649</v>
      </c>
      <c r="E15109" s="55" t="s">
        <v>49972</v>
      </c>
      <c r="F15109" s="55" t="s">
        <v>4651</v>
      </c>
      <c r="G15109" s="55" t="s">
        <v>49973</v>
      </c>
      <c r="H15109" s="55">
        <v>0</v>
      </c>
    </row>
    <row r="15110" spans="1:8" ht="12.5" customHeight="1">
      <c r="A15110" s="55">
        <v>26159</v>
      </c>
      <c r="B15110" s="55">
        <v>9</v>
      </c>
      <c r="C15110" s="55" t="s">
        <v>49974</v>
      </c>
      <c r="D15110" s="55" t="s">
        <v>4649</v>
      </c>
      <c r="E15110" s="55" t="s">
        <v>49975</v>
      </c>
      <c r="F15110" s="55" t="s">
        <v>4651</v>
      </c>
      <c r="G15110" s="55" t="s">
        <v>49976</v>
      </c>
      <c r="H15110" s="55">
        <v>0</v>
      </c>
    </row>
    <row r="15111" spans="1:8" ht="12.5" customHeight="1">
      <c r="A15111" s="55">
        <v>26563</v>
      </c>
      <c r="B15111" s="55">
        <v>9</v>
      </c>
      <c r="C15111" s="55" t="s">
        <v>49977</v>
      </c>
      <c r="D15111" s="55" t="s">
        <v>4649</v>
      </c>
      <c r="E15111" s="55" t="s">
        <v>49978</v>
      </c>
      <c r="F15111" s="55" t="s">
        <v>4651</v>
      </c>
      <c r="G15111" s="55" t="s">
        <v>49979</v>
      </c>
      <c r="H15111" s="55">
        <v>0</v>
      </c>
    </row>
    <row r="15112" spans="1:8" ht="12.5" customHeight="1">
      <c r="A15112" s="55">
        <v>26657</v>
      </c>
      <c r="B15112" s="55">
        <v>9</v>
      </c>
      <c r="C15112" s="55" t="s">
        <v>49980</v>
      </c>
      <c r="D15112" s="55" t="s">
        <v>4649</v>
      </c>
      <c r="E15112" s="55" t="s">
        <v>49981</v>
      </c>
      <c r="F15112" s="55" t="s">
        <v>4651</v>
      </c>
      <c r="G15112" s="55" t="s">
        <v>49982</v>
      </c>
      <c r="H15112" s="55">
        <v>0</v>
      </c>
    </row>
    <row r="15113" spans="1:8" ht="12.5" customHeight="1">
      <c r="A15113" s="55">
        <v>26772</v>
      </c>
      <c r="B15113" s="55">
        <v>9</v>
      </c>
      <c r="C15113" s="55" t="s">
        <v>49983</v>
      </c>
      <c r="D15113" s="55" t="s">
        <v>4649</v>
      </c>
      <c r="E15113" s="55" t="s">
        <v>49984</v>
      </c>
      <c r="F15113" s="55" t="s">
        <v>4651</v>
      </c>
      <c r="G15113" s="55" t="s">
        <v>49985</v>
      </c>
      <c r="H15113" s="55">
        <v>0</v>
      </c>
    </row>
    <row r="15114" spans="1:8" ht="12.5" customHeight="1">
      <c r="A15114" s="55">
        <v>27499</v>
      </c>
      <c r="B15114" s="55">
        <v>9</v>
      </c>
      <c r="C15114" s="55" t="s">
        <v>49986</v>
      </c>
      <c r="D15114" s="55" t="s">
        <v>4649</v>
      </c>
      <c r="E15114" s="55" t="s">
        <v>49987</v>
      </c>
      <c r="F15114" s="55" t="s">
        <v>4651</v>
      </c>
      <c r="G15114" s="55" t="s">
        <v>49988</v>
      </c>
      <c r="H15114" s="55">
        <v>0</v>
      </c>
    </row>
    <row r="15115" spans="1:8" ht="12.5" customHeight="1">
      <c r="A15115" s="55">
        <v>27583</v>
      </c>
      <c r="B15115" s="55">
        <v>9</v>
      </c>
      <c r="C15115" s="55" t="s">
        <v>49989</v>
      </c>
      <c r="D15115" s="55" t="s">
        <v>4649</v>
      </c>
      <c r="E15115" s="55" t="s">
        <v>49990</v>
      </c>
      <c r="F15115" s="55" t="s">
        <v>4651</v>
      </c>
      <c r="G15115" s="55" t="s">
        <v>49991</v>
      </c>
      <c r="H15115" s="55">
        <v>0</v>
      </c>
    </row>
    <row r="15116" spans="1:8" ht="12.5" customHeight="1">
      <c r="A15116" s="55">
        <v>27722</v>
      </c>
      <c r="B15116" s="55">
        <v>9</v>
      </c>
      <c r="C15116" s="55" t="s">
        <v>49992</v>
      </c>
      <c r="D15116" s="55" t="s">
        <v>4649</v>
      </c>
      <c r="E15116" s="55" t="s">
        <v>49993</v>
      </c>
      <c r="F15116" s="55" t="s">
        <v>4651</v>
      </c>
      <c r="G15116" s="55" t="s">
        <v>49994</v>
      </c>
      <c r="H15116" s="55">
        <v>0</v>
      </c>
    </row>
    <row r="15117" spans="1:8" ht="12.5" customHeight="1">
      <c r="A15117" s="55">
        <v>28098</v>
      </c>
      <c r="B15117" s="55">
        <v>9</v>
      </c>
      <c r="C15117" s="55" t="s">
        <v>49995</v>
      </c>
      <c r="D15117" s="55" t="s">
        <v>4649</v>
      </c>
      <c r="E15117" s="55" t="s">
        <v>49996</v>
      </c>
      <c r="F15117" s="55" t="s">
        <v>4651</v>
      </c>
      <c r="G15117" s="55" t="s">
        <v>49997</v>
      </c>
      <c r="H15117" s="55">
        <v>0</v>
      </c>
    </row>
    <row r="15118" spans="1:8" ht="12.5" customHeight="1">
      <c r="A15118" s="55">
        <v>28107</v>
      </c>
      <c r="B15118" s="55">
        <v>9</v>
      </c>
      <c r="C15118" s="55" t="s">
        <v>49998</v>
      </c>
      <c r="D15118" s="55" t="s">
        <v>4649</v>
      </c>
      <c r="E15118" s="55" t="s">
        <v>49999</v>
      </c>
      <c r="F15118" s="55" t="s">
        <v>4651</v>
      </c>
      <c r="G15118" s="55" t="s">
        <v>50000</v>
      </c>
      <c r="H15118" s="55">
        <v>0</v>
      </c>
    </row>
    <row r="15119" spans="1:8" ht="12.5" customHeight="1">
      <c r="A15119" s="55">
        <v>28329</v>
      </c>
      <c r="B15119" s="55">
        <v>9</v>
      </c>
      <c r="C15119" s="55" t="s">
        <v>50001</v>
      </c>
      <c r="D15119" s="55" t="s">
        <v>4649</v>
      </c>
      <c r="E15119" s="55" t="s">
        <v>50002</v>
      </c>
      <c r="F15119" s="55" t="s">
        <v>4651</v>
      </c>
      <c r="G15119" s="55" t="s">
        <v>50003</v>
      </c>
      <c r="H15119" s="55">
        <v>0</v>
      </c>
    </row>
    <row r="15120" spans="1:8" ht="12.5" customHeight="1">
      <c r="A15120" s="55">
        <v>28872</v>
      </c>
      <c r="B15120" s="55">
        <v>9</v>
      </c>
      <c r="C15120" s="55" t="s">
        <v>50004</v>
      </c>
      <c r="D15120" s="55" t="s">
        <v>4649</v>
      </c>
      <c r="E15120" s="55" t="s">
        <v>50005</v>
      </c>
      <c r="F15120" s="55" t="s">
        <v>4651</v>
      </c>
      <c r="G15120" s="55" t="s">
        <v>50006</v>
      </c>
      <c r="H15120" s="55">
        <v>0</v>
      </c>
    </row>
    <row r="15121" spans="1:8" ht="12.5" customHeight="1">
      <c r="A15121" s="55">
        <v>29065</v>
      </c>
      <c r="B15121" s="55">
        <v>9</v>
      </c>
      <c r="C15121" s="55" t="s">
        <v>50007</v>
      </c>
      <c r="D15121" s="55" t="s">
        <v>4649</v>
      </c>
      <c r="E15121" s="55" t="s">
        <v>50008</v>
      </c>
      <c r="F15121" s="55" t="s">
        <v>4651</v>
      </c>
      <c r="G15121" s="55" t="s">
        <v>50009</v>
      </c>
      <c r="H15121" s="55">
        <v>0</v>
      </c>
    </row>
    <row r="15122" spans="1:8" ht="12.5" customHeight="1">
      <c r="A15122" s="55">
        <v>29090</v>
      </c>
      <c r="B15122" s="55">
        <v>9</v>
      </c>
      <c r="C15122" s="55" t="s">
        <v>50010</v>
      </c>
      <c r="D15122" s="55" t="s">
        <v>4649</v>
      </c>
      <c r="E15122" s="55" t="s">
        <v>50011</v>
      </c>
      <c r="F15122" s="55" t="s">
        <v>4651</v>
      </c>
      <c r="G15122" s="55" t="s">
        <v>50012</v>
      </c>
      <c r="H15122" s="55">
        <v>0</v>
      </c>
    </row>
    <row r="15123" spans="1:8" ht="12.5" customHeight="1">
      <c r="A15123" s="55">
        <v>29116</v>
      </c>
      <c r="B15123" s="55">
        <v>9</v>
      </c>
      <c r="C15123" s="55" t="s">
        <v>50013</v>
      </c>
      <c r="D15123" s="55" t="s">
        <v>4649</v>
      </c>
      <c r="E15123" s="55" t="s">
        <v>50014</v>
      </c>
      <c r="F15123" s="55" t="s">
        <v>4651</v>
      </c>
      <c r="G15123" s="55" t="s">
        <v>50015</v>
      </c>
      <c r="H15123" s="55">
        <v>0</v>
      </c>
    </row>
    <row r="15124" spans="1:8" ht="12.5" customHeight="1">
      <c r="A15124" s="55">
        <v>29117</v>
      </c>
      <c r="B15124" s="55">
        <v>9</v>
      </c>
      <c r="C15124" s="55" t="s">
        <v>50016</v>
      </c>
      <c r="D15124" s="55" t="s">
        <v>4649</v>
      </c>
      <c r="E15124" s="55" t="s">
        <v>50017</v>
      </c>
      <c r="F15124" s="55" t="s">
        <v>4651</v>
      </c>
      <c r="G15124" s="55" t="s">
        <v>50018</v>
      </c>
      <c r="H15124" s="55">
        <v>0</v>
      </c>
    </row>
    <row r="15125" spans="1:8" ht="12.5" customHeight="1">
      <c r="A15125" s="55">
        <v>29186</v>
      </c>
      <c r="B15125" s="55">
        <v>9</v>
      </c>
      <c r="C15125" s="55" t="s">
        <v>50019</v>
      </c>
      <c r="D15125" s="55" t="s">
        <v>4649</v>
      </c>
      <c r="E15125" s="55" t="s">
        <v>50020</v>
      </c>
      <c r="F15125" s="55" t="s">
        <v>4651</v>
      </c>
      <c r="G15125" s="55" t="s">
        <v>50021</v>
      </c>
      <c r="H15125" s="55">
        <v>0</v>
      </c>
    </row>
    <row r="15126" spans="1:8" ht="12.5" customHeight="1">
      <c r="A15126" s="55">
        <v>29316</v>
      </c>
      <c r="B15126" s="55">
        <v>9</v>
      </c>
      <c r="C15126" s="55" t="s">
        <v>50022</v>
      </c>
      <c r="D15126" s="55" t="s">
        <v>4649</v>
      </c>
      <c r="E15126" s="55" t="s">
        <v>50023</v>
      </c>
      <c r="F15126" s="55" t="s">
        <v>4651</v>
      </c>
      <c r="G15126" s="55" t="s">
        <v>50024</v>
      </c>
      <c r="H15126" s="55">
        <v>0</v>
      </c>
    </row>
    <row r="15127" spans="1:8" ht="12.5" customHeight="1">
      <c r="A15127" s="55">
        <v>29337</v>
      </c>
      <c r="B15127" s="55">
        <v>9</v>
      </c>
      <c r="C15127" s="55" t="s">
        <v>50025</v>
      </c>
      <c r="D15127" s="55" t="s">
        <v>4649</v>
      </c>
      <c r="E15127" s="55" t="s">
        <v>50026</v>
      </c>
      <c r="F15127" s="55" t="s">
        <v>4651</v>
      </c>
      <c r="G15127" s="55" t="s">
        <v>50027</v>
      </c>
      <c r="H15127" s="55">
        <v>0</v>
      </c>
    </row>
    <row r="15128" spans="1:8" ht="12.5" customHeight="1">
      <c r="A15128" s="55">
        <v>11025</v>
      </c>
      <c r="B15128" s="55">
        <v>9</v>
      </c>
      <c r="C15128" s="55" t="s">
        <v>50028</v>
      </c>
      <c r="D15128" s="55" t="s">
        <v>4649</v>
      </c>
      <c r="E15128" s="55" t="s">
        <v>50029</v>
      </c>
      <c r="F15128" s="55" t="s">
        <v>4651</v>
      </c>
      <c r="G15128" s="55" t="s">
        <v>50030</v>
      </c>
      <c r="H15128" s="55">
        <v>0</v>
      </c>
    </row>
    <row r="15129" spans="1:8" ht="12.5" customHeight="1">
      <c r="A15129" s="55">
        <v>11061</v>
      </c>
      <c r="B15129" s="55">
        <v>9</v>
      </c>
      <c r="C15129" s="55" t="s">
        <v>50031</v>
      </c>
      <c r="D15129" s="55" t="s">
        <v>4649</v>
      </c>
      <c r="E15129" s="55" t="s">
        <v>50032</v>
      </c>
      <c r="F15129" s="55" t="s">
        <v>4651</v>
      </c>
      <c r="G15129" s="55" t="s">
        <v>50033</v>
      </c>
      <c r="H15129" s="55">
        <v>0</v>
      </c>
    </row>
    <row r="15130" spans="1:8" ht="12.5" customHeight="1">
      <c r="A15130" s="55">
        <v>11446</v>
      </c>
      <c r="B15130" s="55">
        <v>9</v>
      </c>
      <c r="C15130" s="55" t="s">
        <v>50034</v>
      </c>
      <c r="D15130" s="55" t="s">
        <v>4649</v>
      </c>
      <c r="E15130" s="55" t="s">
        <v>50035</v>
      </c>
      <c r="F15130" s="55" t="s">
        <v>4651</v>
      </c>
      <c r="G15130" s="55" t="s">
        <v>50036</v>
      </c>
      <c r="H15130" s="55">
        <v>0</v>
      </c>
    </row>
    <row r="15131" spans="1:8" ht="12.5" customHeight="1">
      <c r="A15131" s="55">
        <v>11898</v>
      </c>
      <c r="B15131" s="55">
        <v>9</v>
      </c>
      <c r="C15131" s="55" t="s">
        <v>50037</v>
      </c>
      <c r="D15131" s="55" t="s">
        <v>4649</v>
      </c>
      <c r="E15131" s="55" t="s">
        <v>50038</v>
      </c>
      <c r="F15131" s="55" t="s">
        <v>4651</v>
      </c>
      <c r="G15131" s="55" t="s">
        <v>50039</v>
      </c>
      <c r="H15131" s="55">
        <v>0</v>
      </c>
    </row>
    <row r="15132" spans="1:8" ht="12.5" customHeight="1">
      <c r="A15132" s="55">
        <v>12242</v>
      </c>
      <c r="B15132" s="55">
        <v>9</v>
      </c>
      <c r="C15132" s="55" t="s">
        <v>50040</v>
      </c>
      <c r="D15132" s="55" t="s">
        <v>4649</v>
      </c>
      <c r="E15132" s="55" t="s">
        <v>50041</v>
      </c>
      <c r="F15132" s="55" t="s">
        <v>4651</v>
      </c>
      <c r="G15132" s="55" t="s">
        <v>50042</v>
      </c>
      <c r="H15132" s="55">
        <v>0</v>
      </c>
    </row>
    <row r="15133" spans="1:8" ht="12.5" customHeight="1">
      <c r="A15133" s="55">
        <v>12360</v>
      </c>
      <c r="B15133" s="55">
        <v>9</v>
      </c>
      <c r="C15133" s="55" t="s">
        <v>50043</v>
      </c>
      <c r="D15133" s="55" t="s">
        <v>4649</v>
      </c>
      <c r="E15133" s="55" t="s">
        <v>50044</v>
      </c>
      <c r="F15133" s="55" t="s">
        <v>4651</v>
      </c>
      <c r="G15133" s="55" t="s">
        <v>50045</v>
      </c>
      <c r="H15133" s="55">
        <v>0</v>
      </c>
    </row>
    <row r="15134" spans="1:8" ht="12.5" customHeight="1">
      <c r="A15134" s="55">
        <v>13108</v>
      </c>
      <c r="B15134" s="55">
        <v>9</v>
      </c>
      <c r="C15134" s="55" t="s">
        <v>50046</v>
      </c>
      <c r="D15134" s="55" t="s">
        <v>4649</v>
      </c>
      <c r="E15134" s="55" t="s">
        <v>50047</v>
      </c>
      <c r="F15134" s="55" t="s">
        <v>4651</v>
      </c>
      <c r="G15134" s="55" t="s">
        <v>50048</v>
      </c>
      <c r="H15134" s="55">
        <v>0</v>
      </c>
    </row>
    <row r="15135" spans="1:8" ht="12.5" customHeight="1">
      <c r="A15135" s="55">
        <v>13159</v>
      </c>
      <c r="B15135" s="55">
        <v>9</v>
      </c>
      <c r="C15135" s="55" t="s">
        <v>50049</v>
      </c>
      <c r="D15135" s="55" t="s">
        <v>4649</v>
      </c>
      <c r="E15135" s="55" t="s">
        <v>50050</v>
      </c>
      <c r="F15135" s="55" t="s">
        <v>4651</v>
      </c>
      <c r="G15135" s="55" t="s">
        <v>50051</v>
      </c>
      <c r="H15135" s="55">
        <v>0</v>
      </c>
    </row>
    <row r="15136" spans="1:8" ht="12.5" customHeight="1">
      <c r="A15136" s="55">
        <v>13527</v>
      </c>
      <c r="B15136" s="55">
        <v>9</v>
      </c>
      <c r="C15136" s="55" t="s">
        <v>50052</v>
      </c>
      <c r="D15136" s="55" t="s">
        <v>4649</v>
      </c>
      <c r="E15136" s="55" t="s">
        <v>50053</v>
      </c>
      <c r="F15136" s="55" t="s">
        <v>4651</v>
      </c>
      <c r="G15136" s="55" t="s">
        <v>50054</v>
      </c>
      <c r="H15136" s="55">
        <v>0</v>
      </c>
    </row>
    <row r="15137" spans="1:8" ht="12.5" customHeight="1">
      <c r="A15137" s="55">
        <v>14016</v>
      </c>
      <c r="B15137" s="55">
        <v>9</v>
      </c>
      <c r="C15137" s="55" t="s">
        <v>50055</v>
      </c>
      <c r="D15137" s="55" t="s">
        <v>4649</v>
      </c>
      <c r="E15137" s="55" t="s">
        <v>50056</v>
      </c>
      <c r="F15137" s="55" t="s">
        <v>4651</v>
      </c>
      <c r="G15137" s="55" t="s">
        <v>50057</v>
      </c>
      <c r="H15137" s="55">
        <v>0</v>
      </c>
    </row>
    <row r="15138" spans="1:8" ht="12.5" customHeight="1">
      <c r="A15138" s="55">
        <v>14131</v>
      </c>
      <c r="B15138" s="55">
        <v>9</v>
      </c>
      <c r="C15138" s="55" t="s">
        <v>50058</v>
      </c>
      <c r="D15138" s="55" t="s">
        <v>4649</v>
      </c>
      <c r="E15138" s="55" t="s">
        <v>50059</v>
      </c>
      <c r="F15138" s="55" t="s">
        <v>4651</v>
      </c>
      <c r="G15138" s="55" t="s">
        <v>50060</v>
      </c>
      <c r="H15138" s="55">
        <v>0</v>
      </c>
    </row>
    <row r="15139" spans="1:8" ht="12.5" customHeight="1">
      <c r="A15139" s="55">
        <v>14276</v>
      </c>
      <c r="B15139" s="55">
        <v>9</v>
      </c>
      <c r="C15139" s="55" t="s">
        <v>50061</v>
      </c>
      <c r="D15139" s="55" t="s">
        <v>4649</v>
      </c>
      <c r="E15139" s="55" t="s">
        <v>50062</v>
      </c>
      <c r="F15139" s="55" t="s">
        <v>4651</v>
      </c>
      <c r="G15139" s="55" t="s">
        <v>50063</v>
      </c>
      <c r="H15139" s="55">
        <v>0</v>
      </c>
    </row>
    <row r="15140" spans="1:8" ht="12.5" customHeight="1">
      <c r="A15140" s="55">
        <v>14278</v>
      </c>
      <c r="B15140" s="55">
        <v>9</v>
      </c>
      <c r="C15140" s="55" t="s">
        <v>50064</v>
      </c>
      <c r="D15140" s="55" t="s">
        <v>4649</v>
      </c>
      <c r="E15140" s="55" t="s">
        <v>50065</v>
      </c>
      <c r="F15140" s="55" t="s">
        <v>4651</v>
      </c>
      <c r="G15140" s="55" t="s">
        <v>50066</v>
      </c>
      <c r="H15140" s="55">
        <v>0</v>
      </c>
    </row>
    <row r="15141" spans="1:8" ht="12.5" customHeight="1">
      <c r="A15141" s="55">
        <v>14318</v>
      </c>
      <c r="B15141" s="55">
        <v>9</v>
      </c>
      <c r="C15141" s="55" t="s">
        <v>50067</v>
      </c>
      <c r="D15141" s="55" t="s">
        <v>4649</v>
      </c>
      <c r="E15141" s="55" t="s">
        <v>50068</v>
      </c>
      <c r="F15141" s="55" t="s">
        <v>4651</v>
      </c>
      <c r="G15141" s="55" t="s">
        <v>50069</v>
      </c>
      <c r="H15141" s="55">
        <v>0</v>
      </c>
    </row>
    <row r="15142" spans="1:8" ht="12.5" customHeight="1">
      <c r="A15142" s="55">
        <v>14685</v>
      </c>
      <c r="B15142" s="55">
        <v>9</v>
      </c>
      <c r="C15142" s="55" t="s">
        <v>50070</v>
      </c>
      <c r="D15142" s="55" t="s">
        <v>4649</v>
      </c>
      <c r="E15142" s="55" t="s">
        <v>50071</v>
      </c>
      <c r="F15142" s="55" t="s">
        <v>4651</v>
      </c>
      <c r="G15142" s="55" t="s">
        <v>50072</v>
      </c>
      <c r="H15142" s="55">
        <v>0</v>
      </c>
    </row>
    <row r="15143" spans="1:8" ht="12.5" customHeight="1">
      <c r="A15143" s="55">
        <v>15034</v>
      </c>
      <c r="B15143" s="55">
        <v>9</v>
      </c>
      <c r="C15143" s="55" t="s">
        <v>50073</v>
      </c>
      <c r="D15143" s="55" t="s">
        <v>4649</v>
      </c>
      <c r="E15143" s="55" t="s">
        <v>50074</v>
      </c>
      <c r="F15143" s="55" t="s">
        <v>4651</v>
      </c>
      <c r="G15143" s="55" t="s">
        <v>50075</v>
      </c>
      <c r="H15143" s="55">
        <v>0</v>
      </c>
    </row>
    <row r="15144" spans="1:8" ht="12.5" customHeight="1">
      <c r="A15144" s="55">
        <v>15604</v>
      </c>
      <c r="B15144" s="55">
        <v>9</v>
      </c>
      <c r="C15144" s="55" t="s">
        <v>50076</v>
      </c>
      <c r="D15144" s="55" t="s">
        <v>4649</v>
      </c>
      <c r="E15144" s="55" t="s">
        <v>50077</v>
      </c>
      <c r="F15144" s="55" t="s">
        <v>4651</v>
      </c>
      <c r="G15144" s="55" t="s">
        <v>50078</v>
      </c>
      <c r="H15144" s="55">
        <v>0</v>
      </c>
    </row>
    <row r="15145" spans="1:8" ht="12.5" customHeight="1">
      <c r="A15145" s="55">
        <v>15642</v>
      </c>
      <c r="B15145" s="55">
        <v>9</v>
      </c>
      <c r="C15145" s="55" t="s">
        <v>50079</v>
      </c>
      <c r="D15145" s="55" t="s">
        <v>4649</v>
      </c>
      <c r="E15145" s="55" t="s">
        <v>50080</v>
      </c>
      <c r="F15145" s="55" t="s">
        <v>4651</v>
      </c>
      <c r="G15145" s="55" t="s">
        <v>50081</v>
      </c>
      <c r="H15145" s="55">
        <v>0</v>
      </c>
    </row>
    <row r="15146" spans="1:8" ht="12.5" customHeight="1">
      <c r="A15146" s="55">
        <v>15723</v>
      </c>
      <c r="B15146" s="55">
        <v>9</v>
      </c>
      <c r="C15146" s="55" t="s">
        <v>50082</v>
      </c>
      <c r="D15146" s="55" t="s">
        <v>4649</v>
      </c>
      <c r="E15146" s="55" t="s">
        <v>50083</v>
      </c>
      <c r="F15146" s="55" t="s">
        <v>4651</v>
      </c>
      <c r="G15146" s="55" t="s">
        <v>50084</v>
      </c>
      <c r="H15146" s="55">
        <v>0</v>
      </c>
    </row>
    <row r="15147" spans="1:8" ht="12.5" customHeight="1">
      <c r="A15147" s="55">
        <v>15731</v>
      </c>
      <c r="B15147" s="55">
        <v>9</v>
      </c>
      <c r="C15147" s="55" t="s">
        <v>50085</v>
      </c>
      <c r="D15147" s="55" t="s">
        <v>4649</v>
      </c>
      <c r="E15147" s="55" t="s">
        <v>50086</v>
      </c>
      <c r="F15147" s="55" t="s">
        <v>4651</v>
      </c>
      <c r="G15147" s="55" t="s">
        <v>50087</v>
      </c>
      <c r="H15147" s="55">
        <v>0</v>
      </c>
    </row>
    <row r="15148" spans="1:8" ht="12.5" customHeight="1">
      <c r="A15148" s="55">
        <v>16338</v>
      </c>
      <c r="B15148" s="55">
        <v>9</v>
      </c>
      <c r="C15148" s="55" t="s">
        <v>50088</v>
      </c>
      <c r="D15148" s="55" t="s">
        <v>4649</v>
      </c>
      <c r="E15148" s="55" t="s">
        <v>50089</v>
      </c>
      <c r="F15148" s="55" t="s">
        <v>4651</v>
      </c>
      <c r="G15148" s="55" t="s">
        <v>50090</v>
      </c>
      <c r="H15148" s="55">
        <v>0</v>
      </c>
    </row>
    <row r="15149" spans="1:8" ht="12.5" customHeight="1">
      <c r="A15149" s="55">
        <v>16742</v>
      </c>
      <c r="B15149" s="55">
        <v>9</v>
      </c>
      <c r="C15149" s="55" t="s">
        <v>50091</v>
      </c>
      <c r="D15149" s="55" t="s">
        <v>4649</v>
      </c>
      <c r="E15149" s="55" t="s">
        <v>50092</v>
      </c>
      <c r="F15149" s="55" t="s">
        <v>4651</v>
      </c>
      <c r="G15149" s="55" t="s">
        <v>50093</v>
      </c>
      <c r="H15149" s="55">
        <v>0</v>
      </c>
    </row>
    <row r="15150" spans="1:8" ht="12.5" customHeight="1">
      <c r="A15150" s="55">
        <v>17051</v>
      </c>
      <c r="B15150" s="55">
        <v>9</v>
      </c>
      <c r="C15150" s="55" t="s">
        <v>50094</v>
      </c>
      <c r="D15150" s="55" t="s">
        <v>4649</v>
      </c>
      <c r="E15150" s="55" t="s">
        <v>50095</v>
      </c>
      <c r="F15150" s="55" t="s">
        <v>4651</v>
      </c>
      <c r="G15150" s="55" t="s">
        <v>50096</v>
      </c>
      <c r="H15150" s="55">
        <v>0</v>
      </c>
    </row>
    <row r="15151" spans="1:8" ht="12.5" customHeight="1">
      <c r="A15151" s="55">
        <v>17056</v>
      </c>
      <c r="B15151" s="55">
        <v>9</v>
      </c>
      <c r="C15151" s="55" t="s">
        <v>50097</v>
      </c>
      <c r="D15151" s="55" t="s">
        <v>4649</v>
      </c>
      <c r="E15151" s="55" t="s">
        <v>50098</v>
      </c>
      <c r="F15151" s="55" t="s">
        <v>4651</v>
      </c>
      <c r="G15151" s="55" t="s">
        <v>50099</v>
      </c>
      <c r="H15151" s="55">
        <v>0</v>
      </c>
    </row>
    <row r="15152" spans="1:8" ht="12.5" customHeight="1">
      <c r="A15152" s="55">
        <v>18195</v>
      </c>
      <c r="B15152" s="55">
        <v>9</v>
      </c>
      <c r="C15152" s="55" t="s">
        <v>50100</v>
      </c>
      <c r="D15152" s="55" t="s">
        <v>4649</v>
      </c>
      <c r="E15152" s="55" t="s">
        <v>50101</v>
      </c>
      <c r="F15152" s="55" t="s">
        <v>4651</v>
      </c>
      <c r="G15152" s="55" t="s">
        <v>50102</v>
      </c>
      <c r="H15152" s="55">
        <v>0</v>
      </c>
    </row>
    <row r="15153" spans="1:8" ht="12.5" customHeight="1">
      <c r="A15153" s="55">
        <v>18200</v>
      </c>
      <c r="B15153" s="55">
        <v>9</v>
      </c>
      <c r="C15153" s="55" t="s">
        <v>50103</v>
      </c>
      <c r="D15153" s="55" t="s">
        <v>4649</v>
      </c>
      <c r="E15153" s="55" t="s">
        <v>50104</v>
      </c>
      <c r="F15153" s="55" t="s">
        <v>4651</v>
      </c>
      <c r="G15153" s="55" t="s">
        <v>50105</v>
      </c>
      <c r="H15153" s="55">
        <v>0</v>
      </c>
    </row>
    <row r="15154" spans="1:8" ht="12.5" customHeight="1">
      <c r="A15154" s="55">
        <v>19571</v>
      </c>
      <c r="B15154" s="55">
        <v>9</v>
      </c>
      <c r="C15154" s="55" t="s">
        <v>50106</v>
      </c>
      <c r="D15154" s="55" t="s">
        <v>4649</v>
      </c>
      <c r="E15154" s="55" t="s">
        <v>50107</v>
      </c>
      <c r="F15154" s="55" t="s">
        <v>4651</v>
      </c>
      <c r="G15154" s="55" t="s">
        <v>50108</v>
      </c>
      <c r="H15154" s="55">
        <v>0</v>
      </c>
    </row>
    <row r="15155" spans="1:8" ht="12.5" customHeight="1">
      <c r="A15155" s="55">
        <v>19593</v>
      </c>
      <c r="B15155" s="55">
        <v>9</v>
      </c>
      <c r="C15155" s="55" t="s">
        <v>50109</v>
      </c>
      <c r="D15155" s="55" t="s">
        <v>4649</v>
      </c>
      <c r="E15155" s="55" t="s">
        <v>50110</v>
      </c>
      <c r="F15155" s="55" t="s">
        <v>4651</v>
      </c>
      <c r="G15155" s="55" t="s">
        <v>50111</v>
      </c>
      <c r="H15155" s="55">
        <v>0</v>
      </c>
    </row>
    <row r="15156" spans="1:8" ht="12.5" customHeight="1">
      <c r="A15156" s="55">
        <v>19609</v>
      </c>
      <c r="B15156" s="55">
        <v>9</v>
      </c>
      <c r="C15156" s="55" t="s">
        <v>50112</v>
      </c>
      <c r="D15156" s="55" t="s">
        <v>4649</v>
      </c>
      <c r="E15156" s="55" t="s">
        <v>50113</v>
      </c>
      <c r="F15156" s="55" t="s">
        <v>4651</v>
      </c>
      <c r="G15156" s="55" t="s">
        <v>50114</v>
      </c>
      <c r="H15156" s="55">
        <v>0</v>
      </c>
    </row>
    <row r="15157" spans="1:8" ht="12.5" customHeight="1">
      <c r="A15157" s="55">
        <v>19650</v>
      </c>
      <c r="B15157" s="55">
        <v>9</v>
      </c>
      <c r="C15157" s="55" t="s">
        <v>50115</v>
      </c>
      <c r="D15157" s="55" t="s">
        <v>4649</v>
      </c>
      <c r="E15157" s="55" t="s">
        <v>50116</v>
      </c>
      <c r="F15157" s="55" t="s">
        <v>4651</v>
      </c>
      <c r="G15157" s="55" t="s">
        <v>50117</v>
      </c>
      <c r="H15157" s="55">
        <v>0</v>
      </c>
    </row>
    <row r="15158" spans="1:8" ht="12.5" customHeight="1">
      <c r="A15158" s="55">
        <v>19666</v>
      </c>
      <c r="B15158" s="55">
        <v>9</v>
      </c>
      <c r="C15158" s="55" t="s">
        <v>50118</v>
      </c>
      <c r="D15158" s="55" t="s">
        <v>4649</v>
      </c>
      <c r="E15158" s="55" t="s">
        <v>50119</v>
      </c>
      <c r="F15158" s="55" t="s">
        <v>4651</v>
      </c>
      <c r="G15158" s="55" t="s">
        <v>50120</v>
      </c>
      <c r="H15158" s="55">
        <v>0</v>
      </c>
    </row>
    <row r="15159" spans="1:8" ht="12.5" customHeight="1">
      <c r="A15159" s="55">
        <v>19790</v>
      </c>
      <c r="B15159" s="55">
        <v>9</v>
      </c>
      <c r="C15159" s="55" t="s">
        <v>50121</v>
      </c>
      <c r="D15159" s="55" t="s">
        <v>4649</v>
      </c>
      <c r="E15159" s="55" t="s">
        <v>50122</v>
      </c>
      <c r="F15159" s="55" t="s">
        <v>4651</v>
      </c>
      <c r="G15159" s="55" t="s">
        <v>50123</v>
      </c>
      <c r="H15159" s="55">
        <v>0</v>
      </c>
    </row>
    <row r="15160" spans="1:8" ht="12.5" customHeight="1">
      <c r="A15160" s="55">
        <v>20252</v>
      </c>
      <c r="B15160" s="55">
        <v>9</v>
      </c>
      <c r="C15160" s="55" t="s">
        <v>50124</v>
      </c>
      <c r="D15160" s="55" t="s">
        <v>4649</v>
      </c>
      <c r="E15160" s="55" t="s">
        <v>50125</v>
      </c>
      <c r="F15160" s="55" t="s">
        <v>4651</v>
      </c>
      <c r="G15160" s="55" t="s">
        <v>50126</v>
      </c>
      <c r="H15160" s="55">
        <v>0</v>
      </c>
    </row>
    <row r="15161" spans="1:8" ht="12.5" customHeight="1">
      <c r="A15161" s="55">
        <v>20418</v>
      </c>
      <c r="B15161" s="55">
        <v>9</v>
      </c>
      <c r="C15161" s="55" t="s">
        <v>50127</v>
      </c>
      <c r="D15161" s="55" t="s">
        <v>4649</v>
      </c>
      <c r="E15161" s="55" t="s">
        <v>50128</v>
      </c>
      <c r="F15161" s="55" t="s">
        <v>4651</v>
      </c>
      <c r="G15161" s="55" t="s">
        <v>50129</v>
      </c>
      <c r="H15161" s="55">
        <v>0</v>
      </c>
    </row>
    <row r="15162" spans="1:8" ht="12.5" customHeight="1">
      <c r="A15162" s="55">
        <v>21227</v>
      </c>
      <c r="B15162" s="55">
        <v>9</v>
      </c>
      <c r="C15162" s="55" t="s">
        <v>50130</v>
      </c>
      <c r="D15162" s="55" t="s">
        <v>4649</v>
      </c>
      <c r="E15162" s="55" t="s">
        <v>50131</v>
      </c>
      <c r="F15162" s="55" t="s">
        <v>4651</v>
      </c>
      <c r="G15162" s="55" t="s">
        <v>50132</v>
      </c>
      <c r="H15162" s="55">
        <v>0</v>
      </c>
    </row>
    <row r="15163" spans="1:8" ht="12.5" customHeight="1">
      <c r="A15163" s="55">
        <v>21371</v>
      </c>
      <c r="B15163" s="55">
        <v>9</v>
      </c>
      <c r="C15163" s="55" t="s">
        <v>50133</v>
      </c>
      <c r="D15163" s="55" t="s">
        <v>4649</v>
      </c>
      <c r="E15163" s="55" t="s">
        <v>50134</v>
      </c>
      <c r="F15163" s="55" t="s">
        <v>4651</v>
      </c>
      <c r="G15163" s="55" t="s">
        <v>50135</v>
      </c>
      <c r="H15163" s="55">
        <v>0</v>
      </c>
    </row>
    <row r="15164" spans="1:8" ht="12.5" customHeight="1">
      <c r="A15164" s="55">
        <v>21893</v>
      </c>
      <c r="B15164" s="55">
        <v>9</v>
      </c>
      <c r="C15164" s="55" t="s">
        <v>50136</v>
      </c>
      <c r="D15164" s="55" t="s">
        <v>4649</v>
      </c>
      <c r="E15164" s="55" t="s">
        <v>50137</v>
      </c>
      <c r="F15164" s="55" t="s">
        <v>4651</v>
      </c>
      <c r="G15164" s="55" t="s">
        <v>50138</v>
      </c>
      <c r="H15164" s="55">
        <v>0</v>
      </c>
    </row>
    <row r="15165" spans="1:8" ht="12.5" customHeight="1">
      <c r="A15165" s="55">
        <v>21953</v>
      </c>
      <c r="B15165" s="55">
        <v>9</v>
      </c>
      <c r="C15165" s="55" t="s">
        <v>50139</v>
      </c>
      <c r="D15165" s="55" t="s">
        <v>4649</v>
      </c>
      <c r="E15165" s="55" t="s">
        <v>50140</v>
      </c>
      <c r="F15165" s="55" t="s">
        <v>4651</v>
      </c>
      <c r="G15165" s="55" t="s">
        <v>50141</v>
      </c>
      <c r="H15165" s="55">
        <v>0</v>
      </c>
    </row>
    <row r="15166" spans="1:8" ht="12.5" customHeight="1">
      <c r="A15166" s="55">
        <v>22840</v>
      </c>
      <c r="B15166" s="55">
        <v>9</v>
      </c>
      <c r="C15166" s="55" t="s">
        <v>50142</v>
      </c>
      <c r="D15166" s="55" t="s">
        <v>4649</v>
      </c>
      <c r="E15166" s="55" t="s">
        <v>50143</v>
      </c>
      <c r="F15166" s="55" t="s">
        <v>4651</v>
      </c>
      <c r="G15166" s="55" t="s">
        <v>50144</v>
      </c>
      <c r="H15166" s="55">
        <v>0</v>
      </c>
    </row>
    <row r="15167" spans="1:8" ht="12.5" customHeight="1">
      <c r="A15167" s="55">
        <v>22846</v>
      </c>
      <c r="B15167" s="55">
        <v>9</v>
      </c>
      <c r="C15167" s="55" t="s">
        <v>50145</v>
      </c>
      <c r="D15167" s="55" t="s">
        <v>4649</v>
      </c>
      <c r="E15167" s="55" t="s">
        <v>50146</v>
      </c>
      <c r="F15167" s="55" t="s">
        <v>4651</v>
      </c>
      <c r="G15167" s="55" t="s">
        <v>50147</v>
      </c>
      <c r="H15167" s="55">
        <v>0</v>
      </c>
    </row>
    <row r="15168" spans="1:8" ht="12.5" customHeight="1">
      <c r="A15168" s="55">
        <v>22937</v>
      </c>
      <c r="B15168" s="55">
        <v>9</v>
      </c>
      <c r="C15168" s="55" t="s">
        <v>50148</v>
      </c>
      <c r="D15168" s="55" t="s">
        <v>4649</v>
      </c>
      <c r="E15168" s="55" t="s">
        <v>50149</v>
      </c>
      <c r="F15168" s="55" t="s">
        <v>4651</v>
      </c>
      <c r="G15168" s="55" t="s">
        <v>50150</v>
      </c>
      <c r="H15168" s="55">
        <v>0</v>
      </c>
    </row>
    <row r="15169" spans="1:8" ht="12.5" customHeight="1">
      <c r="A15169" s="55">
        <v>23315</v>
      </c>
      <c r="B15169" s="55">
        <v>9</v>
      </c>
      <c r="C15169" s="55" t="s">
        <v>50151</v>
      </c>
      <c r="D15169" s="55" t="s">
        <v>4649</v>
      </c>
      <c r="E15169" s="55" t="s">
        <v>50152</v>
      </c>
      <c r="F15169" s="55" t="s">
        <v>4651</v>
      </c>
      <c r="G15169" s="55" t="s">
        <v>50153</v>
      </c>
      <c r="H15169" s="55">
        <v>0</v>
      </c>
    </row>
    <row r="15170" spans="1:8" ht="12.5" customHeight="1">
      <c r="A15170" s="55">
        <v>23570</v>
      </c>
      <c r="B15170" s="55">
        <v>9</v>
      </c>
      <c r="C15170" s="55" t="s">
        <v>50154</v>
      </c>
      <c r="D15170" s="55" t="s">
        <v>4649</v>
      </c>
      <c r="E15170" s="55" t="s">
        <v>50155</v>
      </c>
      <c r="F15170" s="55" t="s">
        <v>4651</v>
      </c>
      <c r="G15170" s="55" t="s">
        <v>50156</v>
      </c>
      <c r="H15170" s="55">
        <v>0</v>
      </c>
    </row>
    <row r="15171" spans="1:8" ht="12.5" customHeight="1">
      <c r="A15171" s="55">
        <v>23643</v>
      </c>
      <c r="B15171" s="55">
        <v>9</v>
      </c>
      <c r="C15171" s="55" t="s">
        <v>50157</v>
      </c>
      <c r="D15171" s="55" t="s">
        <v>4649</v>
      </c>
      <c r="E15171" s="55" t="s">
        <v>50158</v>
      </c>
      <c r="F15171" s="55" t="s">
        <v>4651</v>
      </c>
      <c r="G15171" s="55" t="s">
        <v>50159</v>
      </c>
      <c r="H15171" s="55">
        <v>0</v>
      </c>
    </row>
    <row r="15172" spans="1:8" ht="12.5" customHeight="1">
      <c r="A15172" s="55">
        <v>24302</v>
      </c>
      <c r="B15172" s="55">
        <v>9</v>
      </c>
      <c r="C15172" s="55" t="s">
        <v>50160</v>
      </c>
      <c r="D15172" s="55" t="s">
        <v>4649</v>
      </c>
      <c r="E15172" s="55" t="s">
        <v>50161</v>
      </c>
      <c r="F15172" s="55" t="s">
        <v>4651</v>
      </c>
      <c r="G15172" s="55" t="s">
        <v>50162</v>
      </c>
      <c r="H15172" s="55">
        <v>0</v>
      </c>
    </row>
    <row r="15173" spans="1:8" ht="12.5" customHeight="1">
      <c r="A15173" s="55">
        <v>25013</v>
      </c>
      <c r="B15173" s="55">
        <v>9</v>
      </c>
      <c r="C15173" s="55" t="s">
        <v>50163</v>
      </c>
      <c r="D15173" s="55" t="s">
        <v>4649</v>
      </c>
      <c r="E15173" s="55" t="s">
        <v>50164</v>
      </c>
      <c r="F15173" s="55" t="s">
        <v>4651</v>
      </c>
      <c r="G15173" s="55" t="s">
        <v>50165</v>
      </c>
      <c r="H15173" s="55">
        <v>0</v>
      </c>
    </row>
    <row r="15174" spans="1:8" ht="12.5" customHeight="1">
      <c r="A15174" s="55">
        <v>25027</v>
      </c>
      <c r="B15174" s="55">
        <v>9</v>
      </c>
      <c r="C15174" s="55" t="s">
        <v>50166</v>
      </c>
      <c r="D15174" s="55" t="s">
        <v>4649</v>
      </c>
      <c r="E15174" s="55" t="s">
        <v>50167</v>
      </c>
      <c r="F15174" s="55" t="s">
        <v>4651</v>
      </c>
      <c r="G15174" s="55" t="s">
        <v>50168</v>
      </c>
      <c r="H15174" s="55">
        <v>0</v>
      </c>
    </row>
    <row r="15175" spans="1:8" ht="12.5" customHeight="1">
      <c r="A15175" s="55">
        <v>25037</v>
      </c>
      <c r="B15175" s="55">
        <v>9</v>
      </c>
      <c r="C15175" s="55" t="s">
        <v>50169</v>
      </c>
      <c r="D15175" s="55" t="s">
        <v>4649</v>
      </c>
      <c r="E15175" s="55" t="s">
        <v>50170</v>
      </c>
      <c r="F15175" s="55" t="s">
        <v>4651</v>
      </c>
      <c r="G15175" s="55" t="s">
        <v>50171</v>
      </c>
      <c r="H15175" s="55">
        <v>0</v>
      </c>
    </row>
    <row r="15176" spans="1:8" ht="12.5" customHeight="1">
      <c r="A15176" s="55">
        <v>25717</v>
      </c>
      <c r="B15176" s="55">
        <v>9</v>
      </c>
      <c r="C15176" s="55" t="s">
        <v>50172</v>
      </c>
      <c r="D15176" s="55" t="s">
        <v>4649</v>
      </c>
      <c r="E15176" s="55" t="s">
        <v>50173</v>
      </c>
      <c r="F15176" s="55" t="s">
        <v>4651</v>
      </c>
      <c r="G15176" s="55" t="s">
        <v>50174</v>
      </c>
      <c r="H15176" s="55">
        <v>0</v>
      </c>
    </row>
    <row r="15177" spans="1:8" ht="12.5" customHeight="1">
      <c r="A15177" s="55">
        <v>26187</v>
      </c>
      <c r="B15177" s="55">
        <v>9</v>
      </c>
      <c r="C15177" s="55" t="s">
        <v>50175</v>
      </c>
      <c r="D15177" s="55" t="s">
        <v>4649</v>
      </c>
      <c r="E15177" s="55" t="s">
        <v>50176</v>
      </c>
      <c r="F15177" s="55" t="s">
        <v>4651</v>
      </c>
      <c r="G15177" s="55" t="s">
        <v>50177</v>
      </c>
      <c r="H15177" s="55">
        <v>0</v>
      </c>
    </row>
    <row r="15178" spans="1:8" ht="12.5" customHeight="1">
      <c r="A15178" s="55">
        <v>26433</v>
      </c>
      <c r="B15178" s="55">
        <v>9</v>
      </c>
      <c r="C15178" s="55" t="s">
        <v>50178</v>
      </c>
      <c r="D15178" s="55" t="s">
        <v>4649</v>
      </c>
      <c r="E15178" s="55" t="s">
        <v>50179</v>
      </c>
      <c r="F15178" s="55" t="s">
        <v>4651</v>
      </c>
      <c r="G15178" s="55" t="s">
        <v>50180</v>
      </c>
      <c r="H15178" s="55">
        <v>0</v>
      </c>
    </row>
    <row r="15179" spans="1:8" ht="12.5" customHeight="1">
      <c r="A15179" s="55">
        <v>26564</v>
      </c>
      <c r="B15179" s="55">
        <v>9</v>
      </c>
      <c r="C15179" s="55" t="s">
        <v>50181</v>
      </c>
      <c r="D15179" s="55" t="s">
        <v>4649</v>
      </c>
      <c r="E15179" s="55" t="s">
        <v>50182</v>
      </c>
      <c r="F15179" s="55" t="s">
        <v>4651</v>
      </c>
      <c r="G15179" s="55" t="s">
        <v>50183</v>
      </c>
      <c r="H15179" s="55">
        <v>0</v>
      </c>
    </row>
    <row r="15180" spans="1:8" ht="12.5" customHeight="1">
      <c r="A15180" s="55">
        <v>26667</v>
      </c>
      <c r="B15180" s="55">
        <v>9</v>
      </c>
      <c r="C15180" s="55" t="s">
        <v>50184</v>
      </c>
      <c r="D15180" s="55" t="s">
        <v>4649</v>
      </c>
      <c r="E15180" s="55" t="s">
        <v>50185</v>
      </c>
      <c r="F15180" s="55" t="s">
        <v>4651</v>
      </c>
      <c r="G15180" s="55" t="s">
        <v>50186</v>
      </c>
      <c r="H15180" s="55">
        <v>0</v>
      </c>
    </row>
    <row r="15181" spans="1:8" ht="12.5" customHeight="1">
      <c r="A15181" s="55">
        <v>26918</v>
      </c>
      <c r="B15181" s="55">
        <v>9</v>
      </c>
      <c r="C15181" s="55" t="s">
        <v>50187</v>
      </c>
      <c r="D15181" s="55" t="s">
        <v>4649</v>
      </c>
      <c r="E15181" s="55" t="s">
        <v>50188</v>
      </c>
      <c r="F15181" s="55" t="s">
        <v>4651</v>
      </c>
      <c r="G15181" s="55" t="s">
        <v>50189</v>
      </c>
      <c r="H15181" s="55">
        <v>0</v>
      </c>
    </row>
    <row r="15182" spans="1:8" ht="12.5" customHeight="1">
      <c r="A15182" s="55">
        <v>26924</v>
      </c>
      <c r="B15182" s="55">
        <v>9</v>
      </c>
      <c r="C15182" s="55" t="s">
        <v>50190</v>
      </c>
      <c r="D15182" s="55" t="s">
        <v>4649</v>
      </c>
      <c r="E15182" s="55" t="s">
        <v>50191</v>
      </c>
      <c r="F15182" s="55" t="s">
        <v>4651</v>
      </c>
      <c r="G15182" s="55" t="s">
        <v>50192</v>
      </c>
      <c r="H15182" s="55">
        <v>0</v>
      </c>
    </row>
    <row r="15183" spans="1:8" ht="12.5" customHeight="1">
      <c r="A15183" s="55">
        <v>27697</v>
      </c>
      <c r="B15183" s="55">
        <v>9</v>
      </c>
      <c r="C15183" s="55" t="s">
        <v>50193</v>
      </c>
      <c r="D15183" s="55" t="s">
        <v>4649</v>
      </c>
      <c r="E15183" s="55" t="s">
        <v>50194</v>
      </c>
      <c r="F15183" s="55" t="s">
        <v>4651</v>
      </c>
      <c r="G15183" s="55" t="s">
        <v>50195</v>
      </c>
      <c r="H15183" s="55">
        <v>0</v>
      </c>
    </row>
    <row r="15184" spans="1:8" ht="12.5" customHeight="1">
      <c r="A15184" s="55">
        <v>27707</v>
      </c>
      <c r="B15184" s="55">
        <v>9</v>
      </c>
      <c r="C15184" s="55" t="s">
        <v>50196</v>
      </c>
      <c r="D15184" s="55" t="s">
        <v>4649</v>
      </c>
      <c r="E15184" s="55" t="s">
        <v>50197</v>
      </c>
      <c r="F15184" s="55" t="s">
        <v>4651</v>
      </c>
      <c r="G15184" s="55" t="s">
        <v>50198</v>
      </c>
      <c r="H15184" s="55">
        <v>0</v>
      </c>
    </row>
    <row r="15185" spans="1:8" ht="12.5" customHeight="1">
      <c r="A15185" s="55">
        <v>27708</v>
      </c>
      <c r="B15185" s="55">
        <v>9</v>
      </c>
      <c r="C15185" s="55" t="s">
        <v>50199</v>
      </c>
      <c r="D15185" s="55" t="s">
        <v>4649</v>
      </c>
      <c r="E15185" s="55" t="s">
        <v>50200</v>
      </c>
      <c r="F15185" s="55" t="s">
        <v>4651</v>
      </c>
      <c r="G15185" s="55" t="s">
        <v>50201</v>
      </c>
      <c r="H15185" s="55">
        <v>0</v>
      </c>
    </row>
    <row r="15186" spans="1:8" ht="12.5" customHeight="1">
      <c r="A15186" s="55">
        <v>28118</v>
      </c>
      <c r="B15186" s="55">
        <v>9</v>
      </c>
      <c r="C15186" s="55" t="s">
        <v>50202</v>
      </c>
      <c r="D15186" s="55" t="s">
        <v>4649</v>
      </c>
      <c r="E15186" s="55" t="s">
        <v>50203</v>
      </c>
      <c r="F15186" s="55" t="s">
        <v>4651</v>
      </c>
      <c r="G15186" s="55" t="s">
        <v>50204</v>
      </c>
      <c r="H15186" s="55">
        <v>0</v>
      </c>
    </row>
    <row r="15187" spans="1:8" ht="12.5" customHeight="1">
      <c r="A15187" s="55">
        <v>28928</v>
      </c>
      <c r="B15187" s="55">
        <v>9</v>
      </c>
      <c r="C15187" s="55" t="s">
        <v>50205</v>
      </c>
      <c r="D15187" s="55" t="s">
        <v>4649</v>
      </c>
      <c r="E15187" s="55" t="s">
        <v>50206</v>
      </c>
      <c r="F15187" s="55" t="s">
        <v>4651</v>
      </c>
      <c r="G15187" s="55" t="s">
        <v>50207</v>
      </c>
      <c r="H15187" s="55">
        <v>0</v>
      </c>
    </row>
    <row r="15188" spans="1:8" ht="12.5" customHeight="1">
      <c r="A15188" s="55">
        <v>28932</v>
      </c>
      <c r="B15188" s="55">
        <v>9</v>
      </c>
      <c r="C15188" s="55" t="s">
        <v>50208</v>
      </c>
      <c r="D15188" s="55" t="s">
        <v>4649</v>
      </c>
      <c r="E15188" s="55" t="s">
        <v>50209</v>
      </c>
      <c r="F15188" s="55" t="s">
        <v>4651</v>
      </c>
      <c r="G15188" s="55" t="s">
        <v>50210</v>
      </c>
      <c r="H15188" s="55">
        <v>0</v>
      </c>
    </row>
    <row r="15189" spans="1:8" ht="12.5" customHeight="1">
      <c r="A15189" s="55">
        <v>29292</v>
      </c>
      <c r="B15189" s="55">
        <v>9</v>
      </c>
      <c r="C15189" s="55" t="s">
        <v>50211</v>
      </c>
      <c r="D15189" s="55" t="s">
        <v>4649</v>
      </c>
      <c r="E15189" s="55" t="s">
        <v>50212</v>
      </c>
      <c r="F15189" s="55" t="s">
        <v>4651</v>
      </c>
      <c r="G15189" s="55" t="s">
        <v>50213</v>
      </c>
      <c r="H15189" s="55">
        <v>0</v>
      </c>
    </row>
    <row r="15190" spans="1:8" ht="12.5" customHeight="1">
      <c r="A15190" s="55">
        <v>29295</v>
      </c>
      <c r="B15190" s="55">
        <v>9</v>
      </c>
      <c r="C15190" s="55" t="s">
        <v>50214</v>
      </c>
      <c r="D15190" s="55" t="s">
        <v>4649</v>
      </c>
      <c r="E15190" s="55" t="s">
        <v>50215</v>
      </c>
      <c r="F15190" s="55" t="s">
        <v>4651</v>
      </c>
      <c r="G15190" s="55" t="s">
        <v>50216</v>
      </c>
      <c r="H15190" s="55">
        <v>0</v>
      </c>
    </row>
    <row r="15191" spans="1:8" ht="12.5" customHeight="1">
      <c r="A15191" s="55">
        <v>11050</v>
      </c>
      <c r="B15191" s="55">
        <v>9</v>
      </c>
      <c r="C15191" s="55" t="s">
        <v>50217</v>
      </c>
      <c r="D15191" s="55" t="s">
        <v>4649</v>
      </c>
      <c r="E15191" s="55" t="s">
        <v>50218</v>
      </c>
      <c r="F15191" s="55" t="s">
        <v>4651</v>
      </c>
      <c r="G15191" s="55" t="s">
        <v>50219</v>
      </c>
      <c r="H15191" s="55">
        <v>0</v>
      </c>
    </row>
    <row r="15192" spans="1:8" ht="12.5" customHeight="1">
      <c r="A15192" s="55">
        <v>11368</v>
      </c>
      <c r="B15192" s="55">
        <v>9</v>
      </c>
      <c r="C15192" s="55" t="s">
        <v>50220</v>
      </c>
      <c r="D15192" s="55" t="s">
        <v>4649</v>
      </c>
      <c r="E15192" s="55" t="s">
        <v>50221</v>
      </c>
      <c r="F15192" s="55" t="s">
        <v>4651</v>
      </c>
      <c r="G15192" s="55" t="s">
        <v>50222</v>
      </c>
      <c r="H15192" s="55">
        <v>0</v>
      </c>
    </row>
    <row r="15193" spans="1:8" ht="12.5" customHeight="1">
      <c r="A15193" s="55">
        <v>11761</v>
      </c>
      <c r="B15193" s="55">
        <v>9</v>
      </c>
      <c r="C15193" s="55" t="s">
        <v>50223</v>
      </c>
      <c r="D15193" s="55" t="s">
        <v>4649</v>
      </c>
      <c r="E15193" s="55" t="s">
        <v>50224</v>
      </c>
      <c r="F15193" s="55" t="s">
        <v>4651</v>
      </c>
      <c r="G15193" s="55" t="s">
        <v>50225</v>
      </c>
      <c r="H15193" s="55">
        <v>0</v>
      </c>
    </row>
    <row r="15194" spans="1:8" ht="12.5" customHeight="1">
      <c r="A15194" s="55">
        <v>11901</v>
      </c>
      <c r="B15194" s="55">
        <v>9</v>
      </c>
      <c r="C15194" s="55" t="s">
        <v>50226</v>
      </c>
      <c r="D15194" s="55" t="s">
        <v>4649</v>
      </c>
      <c r="E15194" s="55" t="s">
        <v>50227</v>
      </c>
      <c r="F15194" s="55" t="s">
        <v>4651</v>
      </c>
      <c r="G15194" s="55" t="s">
        <v>50228</v>
      </c>
      <c r="H15194" s="55">
        <v>0</v>
      </c>
    </row>
    <row r="15195" spans="1:8" ht="12.5" customHeight="1">
      <c r="A15195" s="55">
        <v>12339</v>
      </c>
      <c r="B15195" s="55">
        <v>9</v>
      </c>
      <c r="C15195" s="55" t="s">
        <v>50229</v>
      </c>
      <c r="D15195" s="55" t="s">
        <v>4649</v>
      </c>
      <c r="E15195" s="55" t="s">
        <v>50230</v>
      </c>
      <c r="F15195" s="55" t="s">
        <v>4651</v>
      </c>
      <c r="G15195" s="55" t="s">
        <v>50231</v>
      </c>
      <c r="H15195" s="55">
        <v>0</v>
      </c>
    </row>
    <row r="15196" spans="1:8" ht="12.5" customHeight="1">
      <c r="A15196" s="55">
        <v>12372</v>
      </c>
      <c r="B15196" s="55">
        <v>9</v>
      </c>
      <c r="C15196" s="55" t="s">
        <v>50232</v>
      </c>
      <c r="D15196" s="55" t="s">
        <v>4649</v>
      </c>
      <c r="E15196" s="55" t="s">
        <v>50233</v>
      </c>
      <c r="F15196" s="55" t="s">
        <v>4651</v>
      </c>
      <c r="G15196" s="55" t="s">
        <v>50234</v>
      </c>
      <c r="H15196" s="55">
        <v>0</v>
      </c>
    </row>
    <row r="15197" spans="1:8" ht="12.5" customHeight="1">
      <c r="A15197" s="55">
        <v>12691</v>
      </c>
      <c r="B15197" s="55">
        <v>9</v>
      </c>
      <c r="C15197" s="55" t="s">
        <v>50235</v>
      </c>
      <c r="D15197" s="55" t="s">
        <v>4649</v>
      </c>
      <c r="E15197" s="55" t="s">
        <v>50236</v>
      </c>
      <c r="F15197" s="55" t="s">
        <v>4651</v>
      </c>
      <c r="G15197" s="55" t="s">
        <v>50237</v>
      </c>
      <c r="H15197" s="55">
        <v>0</v>
      </c>
    </row>
    <row r="15198" spans="1:8" ht="12.5" customHeight="1">
      <c r="A15198" s="55">
        <v>12989</v>
      </c>
      <c r="B15198" s="55">
        <v>9</v>
      </c>
      <c r="C15198" s="55" t="s">
        <v>50238</v>
      </c>
      <c r="D15198" s="55" t="s">
        <v>4649</v>
      </c>
      <c r="E15198" s="55" t="s">
        <v>50239</v>
      </c>
      <c r="F15198" s="55" t="s">
        <v>4651</v>
      </c>
      <c r="G15198" s="55" t="s">
        <v>50240</v>
      </c>
      <c r="H15198" s="55">
        <v>0</v>
      </c>
    </row>
    <row r="15199" spans="1:8" ht="12.5" customHeight="1">
      <c r="A15199" s="55">
        <v>12998</v>
      </c>
      <c r="B15199" s="55">
        <v>9</v>
      </c>
      <c r="C15199" s="55" t="s">
        <v>50241</v>
      </c>
      <c r="D15199" s="55" t="s">
        <v>4649</v>
      </c>
      <c r="E15199" s="55" t="s">
        <v>50242</v>
      </c>
      <c r="F15199" s="55" t="s">
        <v>4651</v>
      </c>
      <c r="G15199" s="55" t="s">
        <v>50243</v>
      </c>
      <c r="H15199" s="55">
        <v>0</v>
      </c>
    </row>
    <row r="15200" spans="1:8" ht="12.5" customHeight="1">
      <c r="A15200" s="55">
        <v>13006</v>
      </c>
      <c r="B15200" s="55">
        <v>9</v>
      </c>
      <c r="C15200" s="55" t="s">
        <v>50244</v>
      </c>
      <c r="D15200" s="55" t="s">
        <v>4649</v>
      </c>
      <c r="E15200" s="55" t="s">
        <v>50245</v>
      </c>
      <c r="F15200" s="55" t="s">
        <v>4651</v>
      </c>
      <c r="G15200" s="55" t="s">
        <v>50246</v>
      </c>
      <c r="H15200" s="55">
        <v>0</v>
      </c>
    </row>
    <row r="15201" spans="1:8" ht="12.5" customHeight="1">
      <c r="A15201" s="55">
        <v>13009</v>
      </c>
      <c r="B15201" s="55">
        <v>9</v>
      </c>
      <c r="C15201" s="55" t="s">
        <v>50247</v>
      </c>
      <c r="D15201" s="55" t="s">
        <v>4649</v>
      </c>
      <c r="E15201" s="55" t="s">
        <v>50248</v>
      </c>
      <c r="F15201" s="55" t="s">
        <v>4651</v>
      </c>
      <c r="G15201" s="55" t="s">
        <v>50249</v>
      </c>
      <c r="H15201" s="55">
        <v>0</v>
      </c>
    </row>
    <row r="15202" spans="1:8" ht="12.5" customHeight="1">
      <c r="A15202" s="55">
        <v>13082</v>
      </c>
      <c r="B15202" s="55">
        <v>9</v>
      </c>
      <c r="C15202" s="55" t="s">
        <v>50250</v>
      </c>
      <c r="D15202" s="55" t="s">
        <v>4649</v>
      </c>
      <c r="E15202" s="55" t="s">
        <v>50251</v>
      </c>
      <c r="F15202" s="55" t="s">
        <v>4651</v>
      </c>
      <c r="G15202" s="55" t="s">
        <v>50252</v>
      </c>
      <c r="H15202" s="55">
        <v>0</v>
      </c>
    </row>
    <row r="15203" spans="1:8" ht="12.5" customHeight="1">
      <c r="A15203" s="55">
        <v>13632</v>
      </c>
      <c r="B15203" s="55">
        <v>9</v>
      </c>
      <c r="C15203" s="55" t="s">
        <v>50253</v>
      </c>
      <c r="D15203" s="55" t="s">
        <v>4649</v>
      </c>
      <c r="E15203" s="55" t="s">
        <v>50254</v>
      </c>
      <c r="F15203" s="55" t="s">
        <v>4651</v>
      </c>
      <c r="G15203" s="55" t="s">
        <v>50255</v>
      </c>
      <c r="H15203" s="55">
        <v>0</v>
      </c>
    </row>
    <row r="15204" spans="1:8" ht="12.5" customHeight="1">
      <c r="A15204" s="55">
        <v>13651</v>
      </c>
      <c r="B15204" s="55">
        <v>9</v>
      </c>
      <c r="C15204" s="55" t="s">
        <v>50256</v>
      </c>
      <c r="D15204" s="55" t="s">
        <v>4649</v>
      </c>
      <c r="E15204" s="55" t="s">
        <v>50257</v>
      </c>
      <c r="F15204" s="55" t="s">
        <v>4651</v>
      </c>
      <c r="G15204" s="55" t="s">
        <v>50258</v>
      </c>
      <c r="H15204" s="55">
        <v>0</v>
      </c>
    </row>
    <row r="15205" spans="1:8" ht="12.5" customHeight="1">
      <c r="A15205" s="55">
        <v>13973</v>
      </c>
      <c r="B15205" s="55">
        <v>9</v>
      </c>
      <c r="C15205" s="55" t="s">
        <v>50259</v>
      </c>
      <c r="D15205" s="55" t="s">
        <v>4649</v>
      </c>
      <c r="E15205" s="55" t="s">
        <v>50260</v>
      </c>
      <c r="F15205" s="55" t="s">
        <v>4651</v>
      </c>
      <c r="G15205" s="55" t="s">
        <v>50261</v>
      </c>
      <c r="H15205" s="55">
        <v>0</v>
      </c>
    </row>
    <row r="15206" spans="1:8" ht="12.5" customHeight="1">
      <c r="A15206" s="55">
        <v>15028</v>
      </c>
      <c r="B15206" s="55">
        <v>9</v>
      </c>
      <c r="C15206" s="55" t="s">
        <v>50262</v>
      </c>
      <c r="D15206" s="55" t="s">
        <v>4649</v>
      </c>
      <c r="E15206" s="55" t="s">
        <v>50263</v>
      </c>
      <c r="F15206" s="55" t="s">
        <v>4651</v>
      </c>
      <c r="G15206" s="55" t="s">
        <v>50264</v>
      </c>
      <c r="H15206" s="55">
        <v>0</v>
      </c>
    </row>
    <row r="15207" spans="1:8" ht="12.5" customHeight="1">
      <c r="A15207" s="55">
        <v>15124</v>
      </c>
      <c r="B15207" s="55">
        <v>9</v>
      </c>
      <c r="C15207" s="55" t="s">
        <v>50265</v>
      </c>
      <c r="D15207" s="55" t="s">
        <v>4649</v>
      </c>
      <c r="E15207" s="55" t="s">
        <v>50266</v>
      </c>
      <c r="F15207" s="55" t="s">
        <v>4651</v>
      </c>
      <c r="G15207" s="55" t="s">
        <v>50267</v>
      </c>
      <c r="H15207" s="55">
        <v>0</v>
      </c>
    </row>
    <row r="15208" spans="1:8" ht="12.5" customHeight="1">
      <c r="A15208" s="55">
        <v>15138</v>
      </c>
      <c r="B15208" s="55">
        <v>9</v>
      </c>
      <c r="C15208" s="55" t="s">
        <v>50268</v>
      </c>
      <c r="D15208" s="55" t="s">
        <v>4649</v>
      </c>
      <c r="E15208" s="55" t="s">
        <v>50269</v>
      </c>
      <c r="F15208" s="55" t="s">
        <v>4651</v>
      </c>
      <c r="G15208" s="55" t="s">
        <v>50270</v>
      </c>
      <c r="H15208" s="55">
        <v>0</v>
      </c>
    </row>
    <row r="15209" spans="1:8" ht="12.5" customHeight="1">
      <c r="A15209" s="55">
        <v>15186</v>
      </c>
      <c r="B15209" s="55">
        <v>9</v>
      </c>
      <c r="C15209" s="55" t="s">
        <v>50271</v>
      </c>
      <c r="D15209" s="55" t="s">
        <v>4649</v>
      </c>
      <c r="E15209" s="55" t="s">
        <v>50272</v>
      </c>
      <c r="F15209" s="55" t="s">
        <v>4651</v>
      </c>
      <c r="G15209" s="55" t="s">
        <v>50273</v>
      </c>
      <c r="H15209" s="55">
        <v>0</v>
      </c>
    </row>
    <row r="15210" spans="1:8" ht="12.5" customHeight="1">
      <c r="A15210" s="55">
        <v>15231</v>
      </c>
      <c r="B15210" s="55">
        <v>9</v>
      </c>
      <c r="C15210" s="55" t="s">
        <v>50274</v>
      </c>
      <c r="D15210" s="55" t="s">
        <v>4649</v>
      </c>
      <c r="E15210" s="55" t="s">
        <v>50275</v>
      </c>
      <c r="F15210" s="55" t="s">
        <v>4651</v>
      </c>
      <c r="G15210" s="55" t="s">
        <v>50276</v>
      </c>
      <c r="H15210" s="55">
        <v>0</v>
      </c>
    </row>
    <row r="15211" spans="1:8" ht="12.5" customHeight="1">
      <c r="A15211" s="55">
        <v>15240</v>
      </c>
      <c r="B15211" s="55">
        <v>9</v>
      </c>
      <c r="C15211" s="55" t="s">
        <v>50277</v>
      </c>
      <c r="D15211" s="55" t="s">
        <v>4649</v>
      </c>
      <c r="E15211" s="55" t="s">
        <v>50278</v>
      </c>
      <c r="F15211" s="55" t="s">
        <v>4651</v>
      </c>
      <c r="G15211" s="55" t="s">
        <v>50279</v>
      </c>
      <c r="H15211" s="55">
        <v>0</v>
      </c>
    </row>
    <row r="15212" spans="1:8" ht="12.5" customHeight="1">
      <c r="A15212" s="55">
        <v>15436</v>
      </c>
      <c r="B15212" s="55">
        <v>9</v>
      </c>
      <c r="C15212" s="55" t="s">
        <v>50280</v>
      </c>
      <c r="D15212" s="55" t="s">
        <v>4649</v>
      </c>
      <c r="E15212" s="55" t="s">
        <v>50281</v>
      </c>
      <c r="F15212" s="55" t="s">
        <v>4651</v>
      </c>
      <c r="G15212" s="55" t="s">
        <v>50282</v>
      </c>
      <c r="H15212" s="55">
        <v>0</v>
      </c>
    </row>
    <row r="15213" spans="1:8" ht="12.5" customHeight="1">
      <c r="A15213" s="55">
        <v>15587</v>
      </c>
      <c r="B15213" s="55">
        <v>9</v>
      </c>
      <c r="C15213" s="55" t="s">
        <v>50283</v>
      </c>
      <c r="D15213" s="55" t="s">
        <v>4649</v>
      </c>
      <c r="E15213" s="55" t="s">
        <v>50284</v>
      </c>
      <c r="F15213" s="55" t="s">
        <v>4651</v>
      </c>
      <c r="G15213" s="55" t="s">
        <v>50285</v>
      </c>
      <c r="H15213" s="55">
        <v>0</v>
      </c>
    </row>
    <row r="15214" spans="1:8" ht="12.5" customHeight="1">
      <c r="A15214" s="55">
        <v>15646</v>
      </c>
      <c r="B15214" s="55">
        <v>9</v>
      </c>
      <c r="C15214" s="55" t="s">
        <v>50286</v>
      </c>
      <c r="D15214" s="55" t="s">
        <v>4649</v>
      </c>
      <c r="E15214" s="55" t="s">
        <v>50287</v>
      </c>
      <c r="F15214" s="55" t="s">
        <v>4651</v>
      </c>
      <c r="G15214" s="55" t="s">
        <v>50288</v>
      </c>
      <c r="H15214" s="55">
        <v>0</v>
      </c>
    </row>
    <row r="15215" spans="1:8" ht="12.5" customHeight="1">
      <c r="A15215" s="55">
        <v>15752</v>
      </c>
      <c r="B15215" s="55">
        <v>9</v>
      </c>
      <c r="C15215" s="55" t="s">
        <v>50289</v>
      </c>
      <c r="D15215" s="55" t="s">
        <v>4649</v>
      </c>
      <c r="E15215" s="55" t="s">
        <v>50290</v>
      </c>
      <c r="F15215" s="55" t="s">
        <v>4651</v>
      </c>
      <c r="G15215" s="55" t="s">
        <v>50291</v>
      </c>
      <c r="H15215" s="55">
        <v>0</v>
      </c>
    </row>
    <row r="15216" spans="1:8" ht="12.5" customHeight="1">
      <c r="A15216" s="55">
        <v>16163</v>
      </c>
      <c r="B15216" s="55">
        <v>9</v>
      </c>
      <c r="C15216" s="55" t="s">
        <v>50292</v>
      </c>
      <c r="D15216" s="55" t="s">
        <v>4649</v>
      </c>
      <c r="E15216" s="55" t="s">
        <v>50293</v>
      </c>
      <c r="F15216" s="55" t="s">
        <v>4651</v>
      </c>
      <c r="G15216" s="55" t="s">
        <v>50294</v>
      </c>
      <c r="H15216" s="55">
        <v>0</v>
      </c>
    </row>
    <row r="15217" spans="1:8" ht="12.5" customHeight="1">
      <c r="A15217" s="55">
        <v>16170</v>
      </c>
      <c r="B15217" s="55">
        <v>9</v>
      </c>
      <c r="C15217" s="55" t="s">
        <v>50295</v>
      </c>
      <c r="D15217" s="55" t="s">
        <v>4649</v>
      </c>
      <c r="E15217" s="55" t="s">
        <v>50296</v>
      </c>
      <c r="F15217" s="55" t="s">
        <v>4651</v>
      </c>
      <c r="G15217" s="55" t="s">
        <v>50297</v>
      </c>
      <c r="H15217" s="55">
        <v>0</v>
      </c>
    </row>
    <row r="15218" spans="1:8" ht="12.5" customHeight="1">
      <c r="A15218" s="55">
        <v>16517</v>
      </c>
      <c r="B15218" s="55">
        <v>9</v>
      </c>
      <c r="C15218" s="55" t="s">
        <v>50298</v>
      </c>
      <c r="D15218" s="55" t="s">
        <v>4649</v>
      </c>
      <c r="E15218" s="55" t="s">
        <v>50299</v>
      </c>
      <c r="F15218" s="55" t="s">
        <v>4651</v>
      </c>
      <c r="G15218" s="55" t="s">
        <v>50300</v>
      </c>
      <c r="H15218" s="55">
        <v>0</v>
      </c>
    </row>
    <row r="15219" spans="1:8" ht="12.5" customHeight="1">
      <c r="A15219" s="55">
        <v>16520</v>
      </c>
      <c r="B15219" s="55">
        <v>9</v>
      </c>
      <c r="C15219" s="55" t="s">
        <v>50301</v>
      </c>
      <c r="D15219" s="55" t="s">
        <v>4649</v>
      </c>
      <c r="E15219" s="55" t="s">
        <v>50302</v>
      </c>
      <c r="F15219" s="55" t="s">
        <v>4651</v>
      </c>
      <c r="G15219" s="55" t="s">
        <v>50303</v>
      </c>
      <c r="H15219" s="55">
        <v>0</v>
      </c>
    </row>
    <row r="15220" spans="1:8" ht="12.5" customHeight="1">
      <c r="A15220" s="55">
        <v>16685</v>
      </c>
      <c r="B15220" s="55">
        <v>9</v>
      </c>
      <c r="C15220" s="55" t="s">
        <v>50304</v>
      </c>
      <c r="D15220" s="55" t="s">
        <v>4649</v>
      </c>
      <c r="E15220" s="55" t="s">
        <v>50305</v>
      </c>
      <c r="F15220" s="55" t="s">
        <v>4651</v>
      </c>
      <c r="G15220" s="55" t="s">
        <v>50306</v>
      </c>
      <c r="H15220" s="55">
        <v>0</v>
      </c>
    </row>
    <row r="15221" spans="1:8" ht="12.5" customHeight="1">
      <c r="A15221" s="55">
        <v>17071</v>
      </c>
      <c r="B15221" s="55">
        <v>9</v>
      </c>
      <c r="C15221" s="55" t="s">
        <v>50307</v>
      </c>
      <c r="D15221" s="55" t="s">
        <v>4649</v>
      </c>
      <c r="E15221" s="55" t="s">
        <v>50308</v>
      </c>
      <c r="F15221" s="55" t="s">
        <v>4651</v>
      </c>
      <c r="G15221" s="55" t="s">
        <v>50309</v>
      </c>
      <c r="H15221" s="55">
        <v>0</v>
      </c>
    </row>
    <row r="15222" spans="1:8" ht="12.5" customHeight="1">
      <c r="A15222" s="55">
        <v>17323</v>
      </c>
      <c r="B15222" s="55">
        <v>9</v>
      </c>
      <c r="C15222" s="55" t="s">
        <v>50310</v>
      </c>
      <c r="D15222" s="55" t="s">
        <v>4649</v>
      </c>
      <c r="E15222" s="55" t="s">
        <v>50311</v>
      </c>
      <c r="F15222" s="55" t="s">
        <v>4651</v>
      </c>
      <c r="G15222" s="55" t="s">
        <v>50312</v>
      </c>
      <c r="H15222" s="55">
        <v>0</v>
      </c>
    </row>
    <row r="15223" spans="1:8" ht="12.5" customHeight="1">
      <c r="A15223" s="55">
        <v>17515</v>
      </c>
      <c r="B15223" s="55">
        <v>9</v>
      </c>
      <c r="C15223" s="55" t="s">
        <v>50313</v>
      </c>
      <c r="D15223" s="55" t="s">
        <v>4649</v>
      </c>
      <c r="E15223" s="55" t="s">
        <v>50314</v>
      </c>
      <c r="F15223" s="55" t="s">
        <v>4651</v>
      </c>
      <c r="G15223" s="55" t="s">
        <v>50315</v>
      </c>
      <c r="H15223" s="55">
        <v>0</v>
      </c>
    </row>
    <row r="15224" spans="1:8" ht="12.5" customHeight="1">
      <c r="A15224" s="55">
        <v>17908</v>
      </c>
      <c r="B15224" s="55">
        <v>9</v>
      </c>
      <c r="C15224" s="55" t="s">
        <v>50316</v>
      </c>
      <c r="D15224" s="55" t="s">
        <v>4649</v>
      </c>
      <c r="E15224" s="55" t="s">
        <v>50317</v>
      </c>
      <c r="F15224" s="55" t="s">
        <v>4651</v>
      </c>
      <c r="G15224" s="55" t="s">
        <v>50318</v>
      </c>
      <c r="H15224" s="55">
        <v>0</v>
      </c>
    </row>
    <row r="15225" spans="1:8" ht="12.5" customHeight="1">
      <c r="A15225" s="55">
        <v>18250</v>
      </c>
      <c r="B15225" s="55">
        <v>9</v>
      </c>
      <c r="C15225" s="55" t="s">
        <v>50319</v>
      </c>
      <c r="D15225" s="55" t="s">
        <v>4649</v>
      </c>
      <c r="E15225" s="55" t="s">
        <v>50320</v>
      </c>
      <c r="F15225" s="55" t="s">
        <v>4651</v>
      </c>
      <c r="G15225" s="55" t="s">
        <v>50321</v>
      </c>
      <c r="H15225" s="55">
        <v>0</v>
      </c>
    </row>
    <row r="15226" spans="1:8" ht="12.5" customHeight="1">
      <c r="A15226" s="55">
        <v>18269</v>
      </c>
      <c r="B15226" s="55">
        <v>9</v>
      </c>
      <c r="C15226" s="55" t="s">
        <v>50322</v>
      </c>
      <c r="D15226" s="55" t="s">
        <v>4649</v>
      </c>
      <c r="E15226" s="55" t="s">
        <v>50323</v>
      </c>
      <c r="F15226" s="55" t="s">
        <v>4651</v>
      </c>
      <c r="G15226" s="55" t="s">
        <v>50324</v>
      </c>
      <c r="H15226" s="55">
        <v>0</v>
      </c>
    </row>
    <row r="15227" spans="1:8" ht="12.5" customHeight="1">
      <c r="A15227" s="55">
        <v>18331</v>
      </c>
      <c r="B15227" s="55">
        <v>9</v>
      </c>
      <c r="C15227" s="55" t="s">
        <v>50325</v>
      </c>
      <c r="D15227" s="55" t="s">
        <v>4649</v>
      </c>
      <c r="E15227" s="55" t="s">
        <v>50326</v>
      </c>
      <c r="F15227" s="55" t="s">
        <v>4651</v>
      </c>
      <c r="G15227" s="55" t="s">
        <v>50327</v>
      </c>
      <c r="H15227" s="55">
        <v>0</v>
      </c>
    </row>
    <row r="15228" spans="1:8" ht="12.5" customHeight="1">
      <c r="A15228" s="55">
        <v>18333</v>
      </c>
      <c r="B15228" s="55">
        <v>9</v>
      </c>
      <c r="C15228" s="55" t="s">
        <v>50328</v>
      </c>
      <c r="D15228" s="55" t="s">
        <v>4649</v>
      </c>
      <c r="E15228" s="55" t="s">
        <v>50329</v>
      </c>
      <c r="F15228" s="55" t="s">
        <v>4651</v>
      </c>
      <c r="G15228" s="55" t="s">
        <v>50330</v>
      </c>
      <c r="H15228" s="55">
        <v>0</v>
      </c>
    </row>
    <row r="15229" spans="1:8" ht="12.5" customHeight="1">
      <c r="A15229" s="55">
        <v>18488</v>
      </c>
      <c r="B15229" s="55">
        <v>9</v>
      </c>
      <c r="C15229" s="55" t="s">
        <v>50331</v>
      </c>
      <c r="D15229" s="55" t="s">
        <v>4649</v>
      </c>
      <c r="E15229" s="55" t="s">
        <v>50332</v>
      </c>
      <c r="F15229" s="55" t="s">
        <v>4651</v>
      </c>
      <c r="G15229" s="55" t="s">
        <v>50333</v>
      </c>
      <c r="H15229" s="55">
        <v>0</v>
      </c>
    </row>
    <row r="15230" spans="1:8" ht="12.5" customHeight="1">
      <c r="A15230" s="55">
        <v>18702</v>
      </c>
      <c r="B15230" s="55">
        <v>9</v>
      </c>
      <c r="C15230" s="55" t="s">
        <v>50334</v>
      </c>
      <c r="D15230" s="55" t="s">
        <v>4649</v>
      </c>
      <c r="E15230" s="55" t="s">
        <v>50335</v>
      </c>
      <c r="F15230" s="55" t="s">
        <v>4651</v>
      </c>
      <c r="G15230" s="55" t="s">
        <v>50336</v>
      </c>
      <c r="H15230" s="55">
        <v>0</v>
      </c>
    </row>
    <row r="15231" spans="1:8" ht="12.5" customHeight="1">
      <c r="A15231" s="55">
        <v>18721</v>
      </c>
      <c r="B15231" s="55">
        <v>9</v>
      </c>
      <c r="C15231" s="55" t="s">
        <v>50337</v>
      </c>
      <c r="D15231" s="55" t="s">
        <v>4649</v>
      </c>
      <c r="E15231" s="55" t="s">
        <v>50338</v>
      </c>
      <c r="F15231" s="55" t="s">
        <v>4651</v>
      </c>
      <c r="G15231" s="55" t="s">
        <v>50339</v>
      </c>
      <c r="H15231" s="55">
        <v>0</v>
      </c>
    </row>
    <row r="15232" spans="1:8" ht="12.5" customHeight="1">
      <c r="A15232" s="55">
        <v>19271</v>
      </c>
      <c r="B15232" s="55">
        <v>9</v>
      </c>
      <c r="C15232" s="55" t="s">
        <v>50340</v>
      </c>
      <c r="D15232" s="55" t="s">
        <v>4649</v>
      </c>
      <c r="E15232" s="55" t="s">
        <v>50341</v>
      </c>
      <c r="F15232" s="55" t="s">
        <v>4651</v>
      </c>
      <c r="G15232" s="55" t="s">
        <v>50342</v>
      </c>
      <c r="H15232" s="55">
        <v>0</v>
      </c>
    </row>
    <row r="15233" spans="1:8" ht="12.5" customHeight="1">
      <c r="A15233" s="55">
        <v>19951</v>
      </c>
      <c r="B15233" s="55">
        <v>9</v>
      </c>
      <c r="C15233" s="55" t="s">
        <v>50343</v>
      </c>
      <c r="D15233" s="55" t="s">
        <v>4649</v>
      </c>
      <c r="E15233" s="55" t="s">
        <v>50344</v>
      </c>
      <c r="F15233" s="55" t="s">
        <v>4651</v>
      </c>
      <c r="G15233" s="55" t="s">
        <v>50345</v>
      </c>
      <c r="H15233" s="55">
        <v>0</v>
      </c>
    </row>
    <row r="15234" spans="1:8" ht="12.5" customHeight="1">
      <c r="A15234" s="55">
        <v>20160</v>
      </c>
      <c r="B15234" s="55">
        <v>9</v>
      </c>
      <c r="C15234" s="55" t="s">
        <v>50346</v>
      </c>
      <c r="D15234" s="55" t="s">
        <v>4649</v>
      </c>
      <c r="E15234" s="55" t="s">
        <v>50347</v>
      </c>
      <c r="F15234" s="55" t="s">
        <v>4651</v>
      </c>
      <c r="G15234" s="55" t="s">
        <v>50348</v>
      </c>
      <c r="H15234" s="55">
        <v>0</v>
      </c>
    </row>
    <row r="15235" spans="1:8" ht="12.5" customHeight="1">
      <c r="A15235" s="55">
        <v>20419</v>
      </c>
      <c r="B15235" s="55">
        <v>9</v>
      </c>
      <c r="C15235" s="55" t="s">
        <v>50349</v>
      </c>
      <c r="D15235" s="55" t="s">
        <v>4649</v>
      </c>
      <c r="E15235" s="55" t="s">
        <v>50350</v>
      </c>
      <c r="F15235" s="55" t="s">
        <v>4651</v>
      </c>
      <c r="G15235" s="55" t="s">
        <v>50351</v>
      </c>
      <c r="H15235" s="55">
        <v>0</v>
      </c>
    </row>
    <row r="15236" spans="1:8" ht="12.5" customHeight="1">
      <c r="A15236" s="55">
        <v>20812</v>
      </c>
      <c r="B15236" s="55">
        <v>9</v>
      </c>
      <c r="C15236" s="55" t="s">
        <v>50352</v>
      </c>
      <c r="D15236" s="55" t="s">
        <v>4649</v>
      </c>
      <c r="E15236" s="55" t="s">
        <v>50353</v>
      </c>
      <c r="F15236" s="55" t="s">
        <v>4651</v>
      </c>
      <c r="G15236" s="55" t="s">
        <v>50354</v>
      </c>
      <c r="H15236" s="55">
        <v>0</v>
      </c>
    </row>
    <row r="15237" spans="1:8" ht="12.5" customHeight="1">
      <c r="A15237" s="55">
        <v>21168</v>
      </c>
      <c r="B15237" s="55">
        <v>9</v>
      </c>
      <c r="C15237" s="55" t="s">
        <v>50355</v>
      </c>
      <c r="D15237" s="55" t="s">
        <v>4649</v>
      </c>
      <c r="E15237" s="55" t="s">
        <v>50356</v>
      </c>
      <c r="F15237" s="55" t="s">
        <v>4651</v>
      </c>
      <c r="G15237" s="55" t="s">
        <v>50357</v>
      </c>
      <c r="H15237" s="55">
        <v>0</v>
      </c>
    </row>
    <row r="15238" spans="1:8" ht="12.5" customHeight="1">
      <c r="A15238" s="55">
        <v>21562</v>
      </c>
      <c r="B15238" s="55">
        <v>9</v>
      </c>
      <c r="C15238" s="55" t="s">
        <v>50358</v>
      </c>
      <c r="D15238" s="55" t="s">
        <v>4649</v>
      </c>
      <c r="E15238" s="55" t="s">
        <v>50359</v>
      </c>
      <c r="F15238" s="55" t="s">
        <v>4651</v>
      </c>
      <c r="G15238" s="55" t="s">
        <v>50360</v>
      </c>
      <c r="H15238" s="55">
        <v>0</v>
      </c>
    </row>
    <row r="15239" spans="1:8" ht="12.5" customHeight="1">
      <c r="A15239" s="55">
        <v>22176</v>
      </c>
      <c r="B15239" s="55">
        <v>9</v>
      </c>
      <c r="C15239" s="55" t="s">
        <v>50361</v>
      </c>
      <c r="D15239" s="55" t="s">
        <v>4649</v>
      </c>
      <c r="E15239" s="55" t="s">
        <v>50362</v>
      </c>
      <c r="F15239" s="55" t="s">
        <v>4651</v>
      </c>
      <c r="G15239" s="55" t="s">
        <v>50363</v>
      </c>
      <c r="H15239" s="55">
        <v>0</v>
      </c>
    </row>
    <row r="15240" spans="1:8" ht="12.5" customHeight="1">
      <c r="A15240" s="55">
        <v>22204</v>
      </c>
      <c r="B15240" s="55">
        <v>9</v>
      </c>
      <c r="C15240" s="55" t="s">
        <v>50364</v>
      </c>
      <c r="D15240" s="55" t="s">
        <v>4649</v>
      </c>
      <c r="E15240" s="55" t="s">
        <v>50365</v>
      </c>
      <c r="F15240" s="55" t="s">
        <v>4651</v>
      </c>
      <c r="G15240" s="55" t="s">
        <v>50366</v>
      </c>
      <c r="H15240" s="55">
        <v>0</v>
      </c>
    </row>
    <row r="15241" spans="1:8" ht="12.5" customHeight="1">
      <c r="A15241" s="55">
        <v>22404</v>
      </c>
      <c r="B15241" s="55">
        <v>9</v>
      </c>
      <c r="C15241" s="55" t="s">
        <v>50367</v>
      </c>
      <c r="D15241" s="55" t="s">
        <v>4649</v>
      </c>
      <c r="E15241" s="55" t="s">
        <v>50368</v>
      </c>
      <c r="F15241" s="55" t="s">
        <v>4651</v>
      </c>
      <c r="G15241" s="55" t="s">
        <v>50369</v>
      </c>
      <c r="H15241" s="55">
        <v>0</v>
      </c>
    </row>
    <row r="15242" spans="1:8" ht="12.5" customHeight="1">
      <c r="A15242" s="55">
        <v>22953</v>
      </c>
      <c r="B15242" s="55">
        <v>9</v>
      </c>
      <c r="C15242" s="55" t="s">
        <v>50370</v>
      </c>
      <c r="D15242" s="55" t="s">
        <v>4649</v>
      </c>
      <c r="E15242" s="55" t="s">
        <v>50371</v>
      </c>
      <c r="F15242" s="55" t="s">
        <v>4651</v>
      </c>
      <c r="G15242" s="55" t="s">
        <v>50372</v>
      </c>
      <c r="H15242" s="55">
        <v>0</v>
      </c>
    </row>
    <row r="15243" spans="1:8" ht="12.5" customHeight="1">
      <c r="A15243" s="55">
        <v>23008</v>
      </c>
      <c r="B15243" s="55">
        <v>9</v>
      </c>
      <c r="C15243" s="55" t="s">
        <v>50373</v>
      </c>
      <c r="D15243" s="55" t="s">
        <v>4649</v>
      </c>
      <c r="E15243" s="55" t="s">
        <v>50374</v>
      </c>
      <c r="F15243" s="55" t="s">
        <v>4651</v>
      </c>
      <c r="G15243" s="55" t="s">
        <v>50375</v>
      </c>
      <c r="H15243" s="55">
        <v>0</v>
      </c>
    </row>
    <row r="15244" spans="1:8" ht="12.5" customHeight="1">
      <c r="A15244" s="55">
        <v>23532</v>
      </c>
      <c r="B15244" s="55">
        <v>9</v>
      </c>
      <c r="C15244" s="55" t="s">
        <v>50376</v>
      </c>
      <c r="D15244" s="55" t="s">
        <v>4649</v>
      </c>
      <c r="E15244" s="55" t="s">
        <v>50377</v>
      </c>
      <c r="F15244" s="55" t="s">
        <v>4651</v>
      </c>
      <c r="G15244" s="55" t="s">
        <v>50378</v>
      </c>
      <c r="H15244" s="55">
        <v>0</v>
      </c>
    </row>
    <row r="15245" spans="1:8" ht="12.5" customHeight="1">
      <c r="A15245" s="55">
        <v>23646</v>
      </c>
      <c r="B15245" s="55">
        <v>9</v>
      </c>
      <c r="C15245" s="55" t="s">
        <v>50379</v>
      </c>
      <c r="D15245" s="55" t="s">
        <v>4649</v>
      </c>
      <c r="E15245" s="55" t="s">
        <v>50380</v>
      </c>
      <c r="F15245" s="55" t="s">
        <v>4651</v>
      </c>
      <c r="G15245" s="55" t="s">
        <v>50381</v>
      </c>
      <c r="H15245" s="55">
        <v>0</v>
      </c>
    </row>
    <row r="15246" spans="1:8" ht="12.5" customHeight="1">
      <c r="A15246" s="55">
        <v>23995</v>
      </c>
      <c r="B15246" s="55">
        <v>9</v>
      </c>
      <c r="C15246" s="55" t="s">
        <v>50382</v>
      </c>
      <c r="D15246" s="55" t="s">
        <v>4649</v>
      </c>
      <c r="E15246" s="55" t="s">
        <v>50383</v>
      </c>
      <c r="F15246" s="55" t="s">
        <v>4651</v>
      </c>
      <c r="G15246" s="55" t="s">
        <v>50384</v>
      </c>
      <c r="H15246" s="55">
        <v>0</v>
      </c>
    </row>
    <row r="15247" spans="1:8" ht="12.5" customHeight="1">
      <c r="A15247" s="55">
        <v>24179</v>
      </c>
      <c r="B15247" s="55">
        <v>9</v>
      </c>
      <c r="C15247" s="55" t="s">
        <v>50385</v>
      </c>
      <c r="D15247" s="55" t="s">
        <v>4649</v>
      </c>
      <c r="E15247" s="55" t="s">
        <v>50386</v>
      </c>
      <c r="F15247" s="55" t="s">
        <v>4651</v>
      </c>
      <c r="G15247" s="55" t="s">
        <v>50387</v>
      </c>
      <c r="H15247" s="55">
        <v>0</v>
      </c>
    </row>
    <row r="15248" spans="1:8" ht="12.5" customHeight="1">
      <c r="A15248" s="55">
        <v>24247</v>
      </c>
      <c r="B15248" s="55">
        <v>9</v>
      </c>
      <c r="C15248" s="55" t="s">
        <v>50388</v>
      </c>
      <c r="D15248" s="55" t="s">
        <v>4649</v>
      </c>
      <c r="E15248" s="55" t="s">
        <v>50389</v>
      </c>
      <c r="F15248" s="55" t="s">
        <v>4651</v>
      </c>
      <c r="G15248" s="55" t="s">
        <v>50390</v>
      </c>
      <c r="H15248" s="55">
        <v>0</v>
      </c>
    </row>
    <row r="15249" spans="1:8" ht="12.5" customHeight="1">
      <c r="A15249" s="55">
        <v>24456</v>
      </c>
      <c r="B15249" s="55">
        <v>9</v>
      </c>
      <c r="C15249" s="55" t="s">
        <v>50391</v>
      </c>
      <c r="D15249" s="55" t="s">
        <v>4649</v>
      </c>
      <c r="E15249" s="55" t="s">
        <v>50392</v>
      </c>
      <c r="F15249" s="55" t="s">
        <v>4651</v>
      </c>
      <c r="G15249" s="55" t="s">
        <v>50393</v>
      </c>
      <c r="H15249" s="55">
        <v>0</v>
      </c>
    </row>
    <row r="15250" spans="1:8" ht="12.5" customHeight="1">
      <c r="A15250" s="55">
        <v>25032</v>
      </c>
      <c r="B15250" s="55">
        <v>9</v>
      </c>
      <c r="C15250" s="55" t="s">
        <v>50394</v>
      </c>
      <c r="D15250" s="55" t="s">
        <v>4649</v>
      </c>
      <c r="E15250" s="55" t="s">
        <v>50395</v>
      </c>
      <c r="F15250" s="55" t="s">
        <v>4651</v>
      </c>
      <c r="G15250" s="55" t="s">
        <v>50396</v>
      </c>
      <c r="H15250" s="55">
        <v>0</v>
      </c>
    </row>
    <row r="15251" spans="1:8" ht="12.5" customHeight="1">
      <c r="A15251" s="55">
        <v>25051</v>
      </c>
      <c r="B15251" s="55">
        <v>9</v>
      </c>
      <c r="C15251" s="55" t="s">
        <v>50397</v>
      </c>
      <c r="D15251" s="55" t="s">
        <v>4649</v>
      </c>
      <c r="E15251" s="55" t="s">
        <v>50398</v>
      </c>
      <c r="F15251" s="55" t="s">
        <v>4651</v>
      </c>
      <c r="G15251" s="55" t="s">
        <v>50399</v>
      </c>
      <c r="H15251" s="55">
        <v>0</v>
      </c>
    </row>
    <row r="15252" spans="1:8" ht="12.5" customHeight="1">
      <c r="A15252" s="55">
        <v>25239</v>
      </c>
      <c r="B15252" s="55">
        <v>9</v>
      </c>
      <c r="C15252" s="55" t="s">
        <v>50400</v>
      </c>
      <c r="D15252" s="55" t="s">
        <v>4649</v>
      </c>
      <c r="E15252" s="55" t="s">
        <v>50401</v>
      </c>
      <c r="F15252" s="55" t="s">
        <v>4651</v>
      </c>
      <c r="G15252" s="55" t="s">
        <v>50402</v>
      </c>
      <c r="H15252" s="55">
        <v>0</v>
      </c>
    </row>
    <row r="15253" spans="1:8" ht="12.5" customHeight="1">
      <c r="A15253" s="55">
        <v>25562</v>
      </c>
      <c r="B15253" s="55">
        <v>9</v>
      </c>
      <c r="C15253" s="55" t="s">
        <v>50403</v>
      </c>
      <c r="D15253" s="55" t="s">
        <v>4649</v>
      </c>
      <c r="E15253" s="55" t="s">
        <v>50404</v>
      </c>
      <c r="F15253" s="55" t="s">
        <v>4651</v>
      </c>
      <c r="G15253" s="55" t="s">
        <v>50405</v>
      </c>
      <c r="H15253" s="55">
        <v>0</v>
      </c>
    </row>
    <row r="15254" spans="1:8" ht="12.5" customHeight="1">
      <c r="A15254" s="55">
        <v>26132</v>
      </c>
      <c r="B15254" s="55">
        <v>9</v>
      </c>
      <c r="C15254" s="55" t="s">
        <v>50406</v>
      </c>
      <c r="D15254" s="55" t="s">
        <v>4649</v>
      </c>
      <c r="E15254" s="55" t="s">
        <v>50407</v>
      </c>
      <c r="F15254" s="55" t="s">
        <v>4651</v>
      </c>
      <c r="G15254" s="55" t="s">
        <v>50408</v>
      </c>
      <c r="H15254" s="55">
        <v>0</v>
      </c>
    </row>
    <row r="15255" spans="1:8" ht="12.5" customHeight="1">
      <c r="A15255" s="55">
        <v>26190</v>
      </c>
      <c r="B15255" s="55">
        <v>9</v>
      </c>
      <c r="C15255" s="55" t="s">
        <v>50409</v>
      </c>
      <c r="D15255" s="55" t="s">
        <v>4649</v>
      </c>
      <c r="E15255" s="55" t="s">
        <v>50410</v>
      </c>
      <c r="F15255" s="55" t="s">
        <v>4651</v>
      </c>
      <c r="G15255" s="55" t="s">
        <v>50411</v>
      </c>
      <c r="H15255" s="55">
        <v>0</v>
      </c>
    </row>
    <row r="15256" spans="1:8" ht="12.5" customHeight="1">
      <c r="A15256" s="55">
        <v>26747</v>
      </c>
      <c r="B15256" s="55">
        <v>9</v>
      </c>
      <c r="C15256" s="55" t="s">
        <v>50412</v>
      </c>
      <c r="D15256" s="55" t="s">
        <v>4649</v>
      </c>
      <c r="E15256" s="55" t="s">
        <v>50413</v>
      </c>
      <c r="F15256" s="55" t="s">
        <v>4651</v>
      </c>
      <c r="G15256" s="55" t="s">
        <v>50414</v>
      </c>
      <c r="H15256" s="55">
        <v>0</v>
      </c>
    </row>
    <row r="15257" spans="1:8" ht="12.5" customHeight="1">
      <c r="A15257" s="55">
        <v>27144</v>
      </c>
      <c r="B15257" s="55">
        <v>9</v>
      </c>
      <c r="C15257" s="55" t="s">
        <v>50415</v>
      </c>
      <c r="D15257" s="55" t="s">
        <v>4649</v>
      </c>
      <c r="E15257" s="55" t="s">
        <v>50416</v>
      </c>
      <c r="F15257" s="55" t="s">
        <v>4651</v>
      </c>
      <c r="G15257" s="55" t="s">
        <v>50417</v>
      </c>
      <c r="H15257" s="55">
        <v>0</v>
      </c>
    </row>
    <row r="15258" spans="1:8" ht="12.5" customHeight="1">
      <c r="A15258" s="55">
        <v>27580</v>
      </c>
      <c r="B15258" s="55">
        <v>9</v>
      </c>
      <c r="C15258" s="55" t="s">
        <v>50418</v>
      </c>
      <c r="D15258" s="55" t="s">
        <v>4649</v>
      </c>
      <c r="E15258" s="55" t="s">
        <v>50419</v>
      </c>
      <c r="F15258" s="55" t="s">
        <v>4651</v>
      </c>
      <c r="G15258" s="55" t="s">
        <v>50420</v>
      </c>
      <c r="H15258" s="55">
        <v>0</v>
      </c>
    </row>
    <row r="15259" spans="1:8" ht="12.5" customHeight="1">
      <c r="A15259" s="55">
        <v>27716</v>
      </c>
      <c r="B15259" s="55">
        <v>9</v>
      </c>
      <c r="C15259" s="55" t="s">
        <v>50421</v>
      </c>
      <c r="D15259" s="55" t="s">
        <v>4649</v>
      </c>
      <c r="E15259" s="55" t="s">
        <v>50422</v>
      </c>
      <c r="F15259" s="55" t="s">
        <v>4651</v>
      </c>
      <c r="G15259" s="55" t="s">
        <v>50423</v>
      </c>
      <c r="H15259" s="55">
        <v>0</v>
      </c>
    </row>
    <row r="15260" spans="1:8" ht="12.5" customHeight="1">
      <c r="A15260" s="55">
        <v>27968</v>
      </c>
      <c r="B15260" s="55">
        <v>9</v>
      </c>
      <c r="C15260" s="55" t="s">
        <v>50424</v>
      </c>
      <c r="D15260" s="55" t="s">
        <v>4649</v>
      </c>
      <c r="E15260" s="55" t="s">
        <v>50425</v>
      </c>
      <c r="F15260" s="55" t="s">
        <v>4651</v>
      </c>
      <c r="G15260" s="55" t="s">
        <v>50426</v>
      </c>
      <c r="H15260" s="55">
        <v>0</v>
      </c>
    </row>
    <row r="15261" spans="1:8" ht="12.5" customHeight="1">
      <c r="A15261" s="55">
        <v>28716</v>
      </c>
      <c r="B15261" s="55">
        <v>9</v>
      </c>
      <c r="C15261" s="55" t="s">
        <v>50427</v>
      </c>
      <c r="D15261" s="55" t="s">
        <v>4649</v>
      </c>
      <c r="E15261" s="55" t="s">
        <v>50428</v>
      </c>
      <c r="F15261" s="55" t="s">
        <v>4651</v>
      </c>
      <c r="G15261" s="55" t="s">
        <v>50429</v>
      </c>
      <c r="H15261" s="55">
        <v>0</v>
      </c>
    </row>
    <row r="15262" spans="1:8" ht="12.5" customHeight="1">
      <c r="A15262" s="55">
        <v>28931</v>
      </c>
      <c r="B15262" s="55">
        <v>9</v>
      </c>
      <c r="C15262" s="55" t="s">
        <v>50430</v>
      </c>
      <c r="D15262" s="55" t="s">
        <v>4649</v>
      </c>
      <c r="E15262" s="55" t="s">
        <v>50431</v>
      </c>
      <c r="F15262" s="55" t="s">
        <v>4651</v>
      </c>
      <c r="G15262" s="55" t="s">
        <v>50432</v>
      </c>
      <c r="H15262" s="55">
        <v>0</v>
      </c>
    </row>
    <row r="15263" spans="1:8" ht="12.5" customHeight="1">
      <c r="A15263" s="55">
        <v>28945</v>
      </c>
      <c r="B15263" s="55">
        <v>9</v>
      </c>
      <c r="C15263" s="55" t="s">
        <v>50433</v>
      </c>
      <c r="D15263" s="55" t="s">
        <v>4649</v>
      </c>
      <c r="E15263" s="55" t="s">
        <v>50434</v>
      </c>
      <c r="F15263" s="55" t="s">
        <v>4651</v>
      </c>
      <c r="G15263" s="55" t="s">
        <v>50435</v>
      </c>
      <c r="H15263" s="55">
        <v>0</v>
      </c>
    </row>
    <row r="15264" spans="1:8" ht="12.5" customHeight="1">
      <c r="A15264" s="55">
        <v>28951</v>
      </c>
      <c r="B15264" s="55">
        <v>9</v>
      </c>
      <c r="C15264" s="55" t="s">
        <v>50436</v>
      </c>
      <c r="D15264" s="55" t="s">
        <v>4649</v>
      </c>
      <c r="E15264" s="55" t="s">
        <v>50437</v>
      </c>
      <c r="F15264" s="55" t="s">
        <v>4651</v>
      </c>
      <c r="G15264" s="55" t="s">
        <v>50438</v>
      </c>
      <c r="H15264" s="55">
        <v>0</v>
      </c>
    </row>
    <row r="15265" spans="1:8" ht="12.5" customHeight="1">
      <c r="A15265" s="55">
        <v>28961</v>
      </c>
      <c r="B15265" s="55">
        <v>9</v>
      </c>
      <c r="C15265" s="55" t="s">
        <v>50439</v>
      </c>
      <c r="D15265" s="55" t="s">
        <v>4649</v>
      </c>
      <c r="E15265" s="55" t="s">
        <v>50440</v>
      </c>
      <c r="F15265" s="55" t="s">
        <v>4651</v>
      </c>
      <c r="G15265" s="55" t="s">
        <v>50441</v>
      </c>
      <c r="H15265" s="55">
        <v>0</v>
      </c>
    </row>
    <row r="15266" spans="1:8" ht="12.5" customHeight="1">
      <c r="A15266" s="55">
        <v>29083</v>
      </c>
      <c r="B15266" s="55">
        <v>9</v>
      </c>
      <c r="C15266" s="55" t="s">
        <v>50442</v>
      </c>
      <c r="D15266" s="55" t="s">
        <v>4649</v>
      </c>
      <c r="E15266" s="55" t="s">
        <v>50443</v>
      </c>
      <c r="F15266" s="55" t="s">
        <v>4651</v>
      </c>
      <c r="G15266" s="55" t="s">
        <v>50444</v>
      </c>
      <c r="H15266" s="55">
        <v>0</v>
      </c>
    </row>
    <row r="15267" spans="1:8" ht="12.5" customHeight="1">
      <c r="A15267" s="55">
        <v>29302</v>
      </c>
      <c r="B15267" s="55">
        <v>9</v>
      </c>
      <c r="C15267" s="55" t="s">
        <v>50445</v>
      </c>
      <c r="D15267" s="55" t="s">
        <v>4649</v>
      </c>
      <c r="E15267" s="55" t="s">
        <v>50446</v>
      </c>
      <c r="F15267" s="55" t="s">
        <v>4651</v>
      </c>
      <c r="G15267" s="55" t="s">
        <v>50447</v>
      </c>
      <c r="H15267" s="55">
        <v>0</v>
      </c>
    </row>
    <row r="15268" spans="1:8" ht="12.5" customHeight="1">
      <c r="A15268" s="55">
        <v>11751</v>
      </c>
      <c r="B15268" s="55">
        <v>9</v>
      </c>
      <c r="C15268" s="55" t="s">
        <v>50448</v>
      </c>
      <c r="D15268" s="55" t="s">
        <v>4649</v>
      </c>
      <c r="E15268" s="55" t="s">
        <v>50449</v>
      </c>
      <c r="F15268" s="55" t="s">
        <v>4651</v>
      </c>
      <c r="G15268" s="55" t="s">
        <v>50450</v>
      </c>
      <c r="H15268" s="55">
        <v>0</v>
      </c>
    </row>
    <row r="15269" spans="1:8" ht="12.5" customHeight="1">
      <c r="A15269" s="55">
        <v>11965</v>
      </c>
      <c r="B15269" s="55">
        <v>9</v>
      </c>
      <c r="C15269" s="55" t="s">
        <v>50451</v>
      </c>
      <c r="D15269" s="55" t="s">
        <v>4649</v>
      </c>
      <c r="E15269" s="55" t="s">
        <v>50452</v>
      </c>
      <c r="F15269" s="55" t="s">
        <v>4651</v>
      </c>
      <c r="G15269" s="55" t="s">
        <v>50453</v>
      </c>
      <c r="H15269" s="55">
        <v>0</v>
      </c>
    </row>
    <row r="15270" spans="1:8" ht="12.5" customHeight="1">
      <c r="A15270" s="55">
        <v>11994</v>
      </c>
      <c r="B15270" s="55">
        <v>9</v>
      </c>
      <c r="C15270" s="55" t="s">
        <v>50454</v>
      </c>
      <c r="D15270" s="55" t="s">
        <v>4649</v>
      </c>
      <c r="E15270" s="55" t="s">
        <v>50455</v>
      </c>
      <c r="F15270" s="55" t="s">
        <v>4651</v>
      </c>
      <c r="G15270" s="55" t="s">
        <v>50456</v>
      </c>
      <c r="H15270" s="55">
        <v>0</v>
      </c>
    </row>
    <row r="15271" spans="1:8" ht="12.5" customHeight="1">
      <c r="A15271" s="55">
        <v>13104</v>
      </c>
      <c r="B15271" s="55">
        <v>9</v>
      </c>
      <c r="C15271" s="55" t="s">
        <v>50457</v>
      </c>
      <c r="D15271" s="55" t="s">
        <v>4649</v>
      </c>
      <c r="E15271" s="55" t="s">
        <v>50458</v>
      </c>
      <c r="F15271" s="55" t="s">
        <v>4651</v>
      </c>
      <c r="G15271" s="55" t="s">
        <v>50459</v>
      </c>
      <c r="H15271" s="55">
        <v>0</v>
      </c>
    </row>
    <row r="15272" spans="1:8" ht="12.5" customHeight="1">
      <c r="A15272" s="55">
        <v>13138</v>
      </c>
      <c r="B15272" s="55">
        <v>9</v>
      </c>
      <c r="C15272" s="55" t="s">
        <v>50460</v>
      </c>
      <c r="D15272" s="55" t="s">
        <v>4649</v>
      </c>
      <c r="E15272" s="55" t="s">
        <v>50461</v>
      </c>
      <c r="F15272" s="55" t="s">
        <v>4651</v>
      </c>
      <c r="G15272" s="55" t="s">
        <v>50462</v>
      </c>
      <c r="H15272" s="55">
        <v>0</v>
      </c>
    </row>
    <row r="15273" spans="1:8" ht="12.5" customHeight="1">
      <c r="A15273" s="55">
        <v>13139</v>
      </c>
      <c r="B15273" s="55">
        <v>9</v>
      </c>
      <c r="C15273" s="55" t="s">
        <v>50463</v>
      </c>
      <c r="D15273" s="55" t="s">
        <v>4649</v>
      </c>
      <c r="E15273" s="55" t="s">
        <v>50464</v>
      </c>
      <c r="F15273" s="55" t="s">
        <v>4651</v>
      </c>
      <c r="G15273" s="55" t="s">
        <v>50465</v>
      </c>
      <c r="H15273" s="55">
        <v>0</v>
      </c>
    </row>
    <row r="15274" spans="1:8" ht="12.5" customHeight="1">
      <c r="A15274" s="55">
        <v>13158</v>
      </c>
      <c r="B15274" s="55">
        <v>9</v>
      </c>
      <c r="C15274" s="55" t="s">
        <v>50466</v>
      </c>
      <c r="D15274" s="55" t="s">
        <v>4649</v>
      </c>
      <c r="E15274" s="55" t="s">
        <v>50467</v>
      </c>
      <c r="F15274" s="55" t="s">
        <v>4651</v>
      </c>
      <c r="G15274" s="55" t="s">
        <v>50468</v>
      </c>
      <c r="H15274" s="55">
        <v>0</v>
      </c>
    </row>
    <row r="15275" spans="1:8" ht="12.5" customHeight="1">
      <c r="A15275" s="55">
        <v>13519</v>
      </c>
      <c r="B15275" s="55">
        <v>9</v>
      </c>
      <c r="C15275" s="55" t="s">
        <v>50469</v>
      </c>
      <c r="D15275" s="55" t="s">
        <v>4649</v>
      </c>
      <c r="E15275" s="55" t="s">
        <v>50470</v>
      </c>
      <c r="F15275" s="55" t="s">
        <v>4651</v>
      </c>
      <c r="G15275" s="55" t="s">
        <v>50471</v>
      </c>
      <c r="H15275" s="55">
        <v>0</v>
      </c>
    </row>
    <row r="15276" spans="1:8" ht="12.5" customHeight="1">
      <c r="A15276" s="55">
        <v>13643</v>
      </c>
      <c r="B15276" s="55">
        <v>9</v>
      </c>
      <c r="C15276" s="55" t="s">
        <v>50472</v>
      </c>
      <c r="D15276" s="55" t="s">
        <v>4649</v>
      </c>
      <c r="E15276" s="55" t="s">
        <v>50473</v>
      </c>
      <c r="F15276" s="55" t="s">
        <v>4651</v>
      </c>
      <c r="G15276" s="55" t="s">
        <v>50474</v>
      </c>
      <c r="H15276" s="55">
        <v>0</v>
      </c>
    </row>
    <row r="15277" spans="1:8" ht="12.5" customHeight="1">
      <c r="A15277" s="55">
        <v>14230</v>
      </c>
      <c r="B15277" s="55">
        <v>9</v>
      </c>
      <c r="C15277" s="55" t="s">
        <v>50475</v>
      </c>
      <c r="D15277" s="55" t="s">
        <v>4649</v>
      </c>
      <c r="E15277" s="55" t="s">
        <v>50476</v>
      </c>
      <c r="F15277" s="55" t="s">
        <v>4651</v>
      </c>
      <c r="G15277" s="55" t="s">
        <v>50477</v>
      </c>
      <c r="H15277" s="55">
        <v>0</v>
      </c>
    </row>
    <row r="15278" spans="1:8" ht="12.5" customHeight="1">
      <c r="A15278" s="55">
        <v>14665</v>
      </c>
      <c r="B15278" s="55">
        <v>9</v>
      </c>
      <c r="C15278" s="55" t="s">
        <v>50478</v>
      </c>
      <c r="D15278" s="55" t="s">
        <v>4649</v>
      </c>
      <c r="E15278" s="55" t="s">
        <v>50479</v>
      </c>
      <c r="F15278" s="55" t="s">
        <v>4651</v>
      </c>
      <c r="G15278" s="55" t="s">
        <v>50480</v>
      </c>
      <c r="H15278" s="55">
        <v>0</v>
      </c>
    </row>
    <row r="15279" spans="1:8" ht="12.5" customHeight="1">
      <c r="A15279" s="55">
        <v>15148</v>
      </c>
      <c r="B15279" s="55">
        <v>9</v>
      </c>
      <c r="C15279" s="55" t="s">
        <v>50481</v>
      </c>
      <c r="D15279" s="55" t="s">
        <v>4649</v>
      </c>
      <c r="E15279" s="55" t="s">
        <v>50482</v>
      </c>
      <c r="F15279" s="55" t="s">
        <v>4651</v>
      </c>
      <c r="G15279" s="55" t="s">
        <v>50483</v>
      </c>
      <c r="H15279" s="55">
        <v>0</v>
      </c>
    </row>
    <row r="15280" spans="1:8" ht="12.5" customHeight="1">
      <c r="A15280" s="55">
        <v>15152</v>
      </c>
      <c r="B15280" s="55">
        <v>9</v>
      </c>
      <c r="C15280" s="55" t="s">
        <v>50484</v>
      </c>
      <c r="D15280" s="55" t="s">
        <v>4649</v>
      </c>
      <c r="E15280" s="55" t="s">
        <v>50485</v>
      </c>
      <c r="F15280" s="55" t="s">
        <v>4651</v>
      </c>
      <c r="G15280" s="55" t="s">
        <v>50486</v>
      </c>
      <c r="H15280" s="55">
        <v>0</v>
      </c>
    </row>
    <row r="15281" spans="1:8" ht="12.5" customHeight="1">
      <c r="A15281" s="55">
        <v>15227</v>
      </c>
      <c r="B15281" s="55">
        <v>9</v>
      </c>
      <c r="C15281" s="55" t="s">
        <v>50487</v>
      </c>
      <c r="D15281" s="55" t="s">
        <v>4649</v>
      </c>
      <c r="E15281" s="55" t="s">
        <v>50488</v>
      </c>
      <c r="F15281" s="55" t="s">
        <v>4651</v>
      </c>
      <c r="G15281" s="55" t="s">
        <v>50489</v>
      </c>
      <c r="H15281" s="55">
        <v>0</v>
      </c>
    </row>
    <row r="15282" spans="1:8" ht="12.5" customHeight="1">
      <c r="A15282" s="55">
        <v>15601</v>
      </c>
      <c r="B15282" s="55">
        <v>9</v>
      </c>
      <c r="C15282" s="55" t="s">
        <v>50490</v>
      </c>
      <c r="D15282" s="55" t="s">
        <v>4649</v>
      </c>
      <c r="E15282" s="55" t="s">
        <v>50491</v>
      </c>
      <c r="F15282" s="55" t="s">
        <v>4651</v>
      </c>
      <c r="G15282" s="55" t="s">
        <v>50492</v>
      </c>
      <c r="H15282" s="55">
        <v>0</v>
      </c>
    </row>
    <row r="15283" spans="1:8" ht="12.5" customHeight="1">
      <c r="A15283" s="55">
        <v>15728</v>
      </c>
      <c r="B15283" s="55">
        <v>9</v>
      </c>
      <c r="C15283" s="55" t="s">
        <v>50493</v>
      </c>
      <c r="D15283" s="55" t="s">
        <v>4649</v>
      </c>
      <c r="E15283" s="55" t="s">
        <v>50494</v>
      </c>
      <c r="F15283" s="55" t="s">
        <v>4651</v>
      </c>
      <c r="G15283" s="55" t="s">
        <v>50495</v>
      </c>
      <c r="H15283" s="55">
        <v>0</v>
      </c>
    </row>
    <row r="15284" spans="1:8" ht="12.5" customHeight="1">
      <c r="A15284" s="55">
        <v>15828</v>
      </c>
      <c r="B15284" s="55">
        <v>9</v>
      </c>
      <c r="C15284" s="55" t="s">
        <v>50496</v>
      </c>
      <c r="D15284" s="55" t="s">
        <v>4649</v>
      </c>
      <c r="E15284" s="55" t="s">
        <v>50497</v>
      </c>
      <c r="F15284" s="55" t="s">
        <v>4651</v>
      </c>
      <c r="G15284" s="55" t="s">
        <v>50498</v>
      </c>
      <c r="H15284" s="55">
        <v>0</v>
      </c>
    </row>
    <row r="15285" spans="1:8" ht="12.5" customHeight="1">
      <c r="A15285" s="55">
        <v>16180</v>
      </c>
      <c r="B15285" s="55">
        <v>9</v>
      </c>
      <c r="C15285" s="55" t="s">
        <v>50499</v>
      </c>
      <c r="D15285" s="55" t="s">
        <v>4649</v>
      </c>
      <c r="E15285" s="55" t="s">
        <v>50500</v>
      </c>
      <c r="F15285" s="55" t="s">
        <v>4651</v>
      </c>
      <c r="G15285" s="55" t="s">
        <v>50501</v>
      </c>
      <c r="H15285" s="55">
        <v>0</v>
      </c>
    </row>
    <row r="15286" spans="1:8" ht="12.5" customHeight="1">
      <c r="A15286" s="55">
        <v>16339</v>
      </c>
      <c r="B15286" s="55">
        <v>9</v>
      </c>
      <c r="C15286" s="55" t="s">
        <v>50502</v>
      </c>
      <c r="D15286" s="55" t="s">
        <v>4649</v>
      </c>
      <c r="E15286" s="55" t="s">
        <v>50503</v>
      </c>
      <c r="F15286" s="55" t="s">
        <v>4651</v>
      </c>
      <c r="G15286" s="55" t="s">
        <v>50504</v>
      </c>
      <c r="H15286" s="55">
        <v>0</v>
      </c>
    </row>
    <row r="15287" spans="1:8" ht="12.5" customHeight="1">
      <c r="A15287" s="55">
        <v>16496</v>
      </c>
      <c r="B15287" s="55">
        <v>9</v>
      </c>
      <c r="C15287" s="55" t="s">
        <v>50505</v>
      </c>
      <c r="D15287" s="55" t="s">
        <v>4649</v>
      </c>
      <c r="E15287" s="55" t="s">
        <v>50506</v>
      </c>
      <c r="F15287" s="55" t="s">
        <v>4651</v>
      </c>
      <c r="G15287" s="55" t="s">
        <v>50507</v>
      </c>
      <c r="H15287" s="55">
        <v>0</v>
      </c>
    </row>
    <row r="15288" spans="1:8" ht="12.5" customHeight="1">
      <c r="A15288" s="55">
        <v>16612</v>
      </c>
      <c r="B15288" s="55">
        <v>9</v>
      </c>
      <c r="C15288" s="55" t="s">
        <v>50508</v>
      </c>
      <c r="D15288" s="55" t="s">
        <v>4649</v>
      </c>
      <c r="E15288" s="55" t="s">
        <v>50509</v>
      </c>
      <c r="F15288" s="55" t="s">
        <v>4651</v>
      </c>
      <c r="G15288" s="55" t="s">
        <v>50510</v>
      </c>
      <c r="H15288" s="55">
        <v>0</v>
      </c>
    </row>
    <row r="15289" spans="1:8" ht="12.5" customHeight="1">
      <c r="A15289" s="55">
        <v>16656</v>
      </c>
      <c r="B15289" s="55">
        <v>9</v>
      </c>
      <c r="C15289" s="55" t="s">
        <v>50511</v>
      </c>
      <c r="D15289" s="55" t="s">
        <v>4649</v>
      </c>
      <c r="E15289" s="55" t="s">
        <v>50512</v>
      </c>
      <c r="F15289" s="55" t="s">
        <v>4651</v>
      </c>
      <c r="G15289" s="55" t="s">
        <v>50513</v>
      </c>
      <c r="H15289" s="55">
        <v>0</v>
      </c>
    </row>
    <row r="15290" spans="1:8" ht="12.5" customHeight="1">
      <c r="A15290" s="55">
        <v>16744</v>
      </c>
      <c r="B15290" s="55">
        <v>9</v>
      </c>
      <c r="C15290" s="55" t="s">
        <v>50514</v>
      </c>
      <c r="D15290" s="55" t="s">
        <v>4649</v>
      </c>
      <c r="E15290" s="55" t="s">
        <v>50515</v>
      </c>
      <c r="F15290" s="55" t="s">
        <v>4651</v>
      </c>
      <c r="G15290" s="55" t="s">
        <v>50516</v>
      </c>
      <c r="H15290" s="55">
        <v>0</v>
      </c>
    </row>
    <row r="15291" spans="1:8" ht="12.5" customHeight="1">
      <c r="A15291" s="55">
        <v>17230</v>
      </c>
      <c r="B15291" s="55">
        <v>9</v>
      </c>
      <c r="C15291" s="55" t="s">
        <v>50517</v>
      </c>
      <c r="D15291" s="55" t="s">
        <v>4649</v>
      </c>
      <c r="E15291" s="55" t="s">
        <v>50518</v>
      </c>
      <c r="F15291" s="55" t="s">
        <v>4651</v>
      </c>
      <c r="G15291" s="55" t="s">
        <v>50519</v>
      </c>
      <c r="H15291" s="55">
        <v>0</v>
      </c>
    </row>
    <row r="15292" spans="1:8" ht="12.5" customHeight="1">
      <c r="A15292" s="55">
        <v>17370</v>
      </c>
      <c r="B15292" s="55">
        <v>9</v>
      </c>
      <c r="C15292" s="55" t="s">
        <v>50520</v>
      </c>
      <c r="D15292" s="55" t="s">
        <v>4649</v>
      </c>
      <c r="E15292" s="55" t="s">
        <v>50521</v>
      </c>
      <c r="F15292" s="55" t="s">
        <v>4651</v>
      </c>
      <c r="G15292" s="55" t="s">
        <v>50522</v>
      </c>
      <c r="H15292" s="55">
        <v>0</v>
      </c>
    </row>
    <row r="15293" spans="1:8" ht="12.5" customHeight="1">
      <c r="A15293" s="55">
        <v>17511</v>
      </c>
      <c r="B15293" s="55">
        <v>9</v>
      </c>
      <c r="C15293" s="55" t="s">
        <v>50523</v>
      </c>
      <c r="D15293" s="55" t="s">
        <v>4649</v>
      </c>
      <c r="E15293" s="55" t="s">
        <v>50524</v>
      </c>
      <c r="F15293" s="55" t="s">
        <v>4651</v>
      </c>
      <c r="G15293" s="55" t="s">
        <v>50525</v>
      </c>
      <c r="H15293" s="55">
        <v>0</v>
      </c>
    </row>
    <row r="15294" spans="1:8" ht="12.5" customHeight="1">
      <c r="A15294" s="55">
        <v>17924</v>
      </c>
      <c r="B15294" s="55">
        <v>9</v>
      </c>
      <c r="C15294" s="55" t="s">
        <v>50526</v>
      </c>
      <c r="D15294" s="55" t="s">
        <v>4649</v>
      </c>
      <c r="E15294" s="55" t="s">
        <v>50527</v>
      </c>
      <c r="F15294" s="55" t="s">
        <v>4651</v>
      </c>
      <c r="G15294" s="55" t="s">
        <v>50528</v>
      </c>
      <c r="H15294" s="55">
        <v>0</v>
      </c>
    </row>
    <row r="15295" spans="1:8" ht="12.5" customHeight="1">
      <c r="A15295" s="55">
        <v>18188</v>
      </c>
      <c r="B15295" s="55">
        <v>9</v>
      </c>
      <c r="C15295" s="55" t="s">
        <v>50529</v>
      </c>
      <c r="D15295" s="55" t="s">
        <v>4649</v>
      </c>
      <c r="E15295" s="55" t="s">
        <v>50530</v>
      </c>
      <c r="F15295" s="55" t="s">
        <v>4651</v>
      </c>
      <c r="G15295" s="55" t="s">
        <v>50531</v>
      </c>
      <c r="H15295" s="55">
        <v>0</v>
      </c>
    </row>
    <row r="15296" spans="1:8" ht="12.5" customHeight="1">
      <c r="A15296" s="55">
        <v>18279</v>
      </c>
      <c r="B15296" s="55">
        <v>9</v>
      </c>
      <c r="C15296" s="55" t="s">
        <v>50532</v>
      </c>
      <c r="D15296" s="55" t="s">
        <v>4649</v>
      </c>
      <c r="E15296" s="55" t="s">
        <v>50533</v>
      </c>
      <c r="F15296" s="55" t="s">
        <v>4651</v>
      </c>
      <c r="G15296" s="55" t="s">
        <v>50534</v>
      </c>
      <c r="H15296" s="55">
        <v>0</v>
      </c>
    </row>
    <row r="15297" spans="1:8" ht="12.5" customHeight="1">
      <c r="A15297" s="55">
        <v>18306</v>
      </c>
      <c r="B15297" s="55">
        <v>9</v>
      </c>
      <c r="C15297" s="55" t="s">
        <v>50535</v>
      </c>
      <c r="D15297" s="55" t="s">
        <v>4649</v>
      </c>
      <c r="E15297" s="55" t="s">
        <v>50536</v>
      </c>
      <c r="F15297" s="55" t="s">
        <v>4651</v>
      </c>
      <c r="G15297" s="55" t="s">
        <v>50537</v>
      </c>
      <c r="H15297" s="55">
        <v>0</v>
      </c>
    </row>
    <row r="15298" spans="1:8" ht="12.5" customHeight="1">
      <c r="A15298" s="55">
        <v>18367</v>
      </c>
      <c r="B15298" s="55">
        <v>9</v>
      </c>
      <c r="C15298" s="55" t="s">
        <v>50538</v>
      </c>
      <c r="D15298" s="55" t="s">
        <v>4649</v>
      </c>
      <c r="E15298" s="55" t="s">
        <v>50539</v>
      </c>
      <c r="F15298" s="55" t="s">
        <v>4651</v>
      </c>
      <c r="G15298" s="55" t="s">
        <v>50540</v>
      </c>
      <c r="H15298" s="55">
        <v>0</v>
      </c>
    </row>
    <row r="15299" spans="1:8" ht="12.5" customHeight="1">
      <c r="A15299" s="55">
        <v>18692</v>
      </c>
      <c r="B15299" s="55">
        <v>9</v>
      </c>
      <c r="C15299" s="55" t="s">
        <v>50541</v>
      </c>
      <c r="D15299" s="55" t="s">
        <v>4649</v>
      </c>
      <c r="E15299" s="55" t="s">
        <v>50542</v>
      </c>
      <c r="F15299" s="55" t="s">
        <v>4651</v>
      </c>
      <c r="G15299" s="55" t="s">
        <v>50543</v>
      </c>
      <c r="H15299" s="55">
        <v>0</v>
      </c>
    </row>
    <row r="15300" spans="1:8" ht="12.5" customHeight="1">
      <c r="A15300" s="55">
        <v>18696</v>
      </c>
      <c r="B15300" s="55">
        <v>9</v>
      </c>
      <c r="C15300" s="55" t="s">
        <v>50544</v>
      </c>
      <c r="D15300" s="55" t="s">
        <v>4649</v>
      </c>
      <c r="E15300" s="55" t="s">
        <v>50545</v>
      </c>
      <c r="F15300" s="55" t="s">
        <v>4651</v>
      </c>
      <c r="G15300" s="55" t="s">
        <v>50546</v>
      </c>
      <c r="H15300" s="55">
        <v>0</v>
      </c>
    </row>
    <row r="15301" spans="1:8" ht="12.5" customHeight="1">
      <c r="A15301" s="55">
        <v>18730</v>
      </c>
      <c r="B15301" s="55">
        <v>9</v>
      </c>
      <c r="C15301" s="55" t="s">
        <v>50547</v>
      </c>
      <c r="D15301" s="55" t="s">
        <v>4649</v>
      </c>
      <c r="E15301" s="55" t="s">
        <v>50548</v>
      </c>
      <c r="F15301" s="55" t="s">
        <v>4651</v>
      </c>
      <c r="G15301" s="55" t="s">
        <v>50549</v>
      </c>
      <c r="H15301" s="55">
        <v>0</v>
      </c>
    </row>
    <row r="15302" spans="1:8" ht="12.5" customHeight="1">
      <c r="A15302" s="55">
        <v>19101</v>
      </c>
      <c r="B15302" s="55">
        <v>9</v>
      </c>
      <c r="C15302" s="55" t="s">
        <v>50550</v>
      </c>
      <c r="D15302" s="55" t="s">
        <v>4649</v>
      </c>
      <c r="E15302" s="55" t="s">
        <v>50551</v>
      </c>
      <c r="F15302" s="55" t="s">
        <v>4651</v>
      </c>
      <c r="G15302" s="55" t="s">
        <v>50552</v>
      </c>
      <c r="H15302" s="55">
        <v>0</v>
      </c>
    </row>
    <row r="15303" spans="1:8" ht="12.5" customHeight="1">
      <c r="A15303" s="55">
        <v>19265</v>
      </c>
      <c r="B15303" s="55">
        <v>9</v>
      </c>
      <c r="C15303" s="55" t="s">
        <v>50553</v>
      </c>
      <c r="D15303" s="55" t="s">
        <v>4649</v>
      </c>
      <c r="E15303" s="55" t="s">
        <v>50554</v>
      </c>
      <c r="F15303" s="55" t="s">
        <v>4651</v>
      </c>
      <c r="G15303" s="55" t="s">
        <v>50555</v>
      </c>
      <c r="H15303" s="55">
        <v>0</v>
      </c>
    </row>
    <row r="15304" spans="1:8" ht="12.5" customHeight="1">
      <c r="A15304" s="55">
        <v>19613</v>
      </c>
      <c r="B15304" s="55">
        <v>9</v>
      </c>
      <c r="C15304" s="55" t="s">
        <v>50556</v>
      </c>
      <c r="D15304" s="55" t="s">
        <v>4649</v>
      </c>
      <c r="E15304" s="55" t="s">
        <v>50557</v>
      </c>
      <c r="F15304" s="55" t="s">
        <v>4651</v>
      </c>
      <c r="G15304" s="55" t="s">
        <v>50558</v>
      </c>
      <c r="H15304" s="55">
        <v>0</v>
      </c>
    </row>
    <row r="15305" spans="1:8" ht="12.5" customHeight="1">
      <c r="A15305" s="55">
        <v>19787</v>
      </c>
      <c r="B15305" s="55">
        <v>9</v>
      </c>
      <c r="C15305" s="55" t="s">
        <v>50559</v>
      </c>
      <c r="D15305" s="55" t="s">
        <v>4649</v>
      </c>
      <c r="E15305" s="55" t="s">
        <v>50560</v>
      </c>
      <c r="F15305" s="55" t="s">
        <v>4651</v>
      </c>
      <c r="G15305" s="55" t="s">
        <v>50561</v>
      </c>
      <c r="H15305" s="55">
        <v>0</v>
      </c>
    </row>
    <row r="15306" spans="1:8" ht="12.5" customHeight="1">
      <c r="A15306" s="55">
        <v>19949</v>
      </c>
      <c r="B15306" s="55">
        <v>9</v>
      </c>
      <c r="C15306" s="55" t="s">
        <v>50562</v>
      </c>
      <c r="D15306" s="55" t="s">
        <v>4649</v>
      </c>
      <c r="E15306" s="55" t="s">
        <v>50563</v>
      </c>
      <c r="F15306" s="55" t="s">
        <v>4651</v>
      </c>
      <c r="G15306" s="55" t="s">
        <v>50564</v>
      </c>
      <c r="H15306" s="55">
        <v>0</v>
      </c>
    </row>
    <row r="15307" spans="1:8" ht="12.5" customHeight="1">
      <c r="A15307" s="55">
        <v>20611</v>
      </c>
      <c r="B15307" s="55">
        <v>9</v>
      </c>
      <c r="C15307" s="55" t="s">
        <v>50565</v>
      </c>
      <c r="D15307" s="55" t="s">
        <v>4649</v>
      </c>
      <c r="E15307" s="55" t="s">
        <v>50566</v>
      </c>
      <c r="F15307" s="55" t="s">
        <v>4651</v>
      </c>
      <c r="G15307" s="55" t="s">
        <v>50567</v>
      </c>
      <c r="H15307" s="55">
        <v>0</v>
      </c>
    </row>
    <row r="15308" spans="1:8" ht="12.5" customHeight="1">
      <c r="A15308" s="55">
        <v>20612</v>
      </c>
      <c r="B15308" s="55">
        <v>9</v>
      </c>
      <c r="C15308" s="55" t="s">
        <v>50568</v>
      </c>
      <c r="D15308" s="55" t="s">
        <v>4649</v>
      </c>
      <c r="E15308" s="55" t="s">
        <v>50569</v>
      </c>
      <c r="F15308" s="55" t="s">
        <v>4651</v>
      </c>
      <c r="G15308" s="55" t="s">
        <v>50570</v>
      </c>
      <c r="H15308" s="55">
        <v>0</v>
      </c>
    </row>
    <row r="15309" spans="1:8" ht="12.5" customHeight="1">
      <c r="A15309" s="55">
        <v>21174</v>
      </c>
      <c r="B15309" s="55">
        <v>9</v>
      </c>
      <c r="C15309" s="55" t="s">
        <v>50571</v>
      </c>
      <c r="D15309" s="55" t="s">
        <v>4649</v>
      </c>
      <c r="E15309" s="55" t="s">
        <v>50572</v>
      </c>
      <c r="F15309" s="55" t="s">
        <v>4651</v>
      </c>
      <c r="G15309" s="55" t="s">
        <v>50573</v>
      </c>
      <c r="H15309" s="55">
        <v>0</v>
      </c>
    </row>
    <row r="15310" spans="1:8" ht="12.5" customHeight="1">
      <c r="A15310" s="55">
        <v>21360</v>
      </c>
      <c r="B15310" s="55">
        <v>9</v>
      </c>
      <c r="C15310" s="55" t="s">
        <v>50574</v>
      </c>
      <c r="D15310" s="55" t="s">
        <v>4649</v>
      </c>
      <c r="E15310" s="55" t="s">
        <v>50575</v>
      </c>
      <c r="F15310" s="55" t="s">
        <v>4651</v>
      </c>
      <c r="G15310" s="55" t="s">
        <v>50576</v>
      </c>
      <c r="H15310" s="55">
        <v>0</v>
      </c>
    </row>
    <row r="15311" spans="1:8" ht="12.5" customHeight="1">
      <c r="A15311" s="55">
        <v>21409</v>
      </c>
      <c r="B15311" s="55">
        <v>9</v>
      </c>
      <c r="C15311" s="55" t="s">
        <v>50577</v>
      </c>
      <c r="D15311" s="55" t="s">
        <v>4649</v>
      </c>
      <c r="E15311" s="55" t="s">
        <v>50578</v>
      </c>
      <c r="F15311" s="55" t="s">
        <v>4651</v>
      </c>
      <c r="G15311" s="55" t="s">
        <v>50579</v>
      </c>
      <c r="H15311" s="55">
        <v>0</v>
      </c>
    </row>
    <row r="15312" spans="1:8" ht="12.5" customHeight="1">
      <c r="A15312" s="55">
        <v>21972</v>
      </c>
      <c r="B15312" s="55">
        <v>9</v>
      </c>
      <c r="C15312" s="55" t="s">
        <v>50580</v>
      </c>
      <c r="D15312" s="55" t="s">
        <v>4649</v>
      </c>
      <c r="E15312" s="55" t="s">
        <v>50581</v>
      </c>
      <c r="F15312" s="55" t="s">
        <v>4651</v>
      </c>
      <c r="G15312" s="55" t="s">
        <v>50582</v>
      </c>
      <c r="H15312" s="55">
        <v>0</v>
      </c>
    </row>
    <row r="15313" spans="1:8" ht="12.5" customHeight="1">
      <c r="A15313" s="55">
        <v>21994</v>
      </c>
      <c r="B15313" s="55">
        <v>9</v>
      </c>
      <c r="C15313" s="55" t="s">
        <v>50583</v>
      </c>
      <c r="D15313" s="55" t="s">
        <v>4649</v>
      </c>
      <c r="E15313" s="55" t="s">
        <v>50584</v>
      </c>
      <c r="F15313" s="55" t="s">
        <v>4651</v>
      </c>
      <c r="G15313" s="55" t="s">
        <v>50585</v>
      </c>
      <c r="H15313" s="55">
        <v>0</v>
      </c>
    </row>
    <row r="15314" spans="1:8" ht="12.5" customHeight="1">
      <c r="A15314" s="55">
        <v>22181</v>
      </c>
      <c r="B15314" s="55">
        <v>9</v>
      </c>
      <c r="C15314" s="55" t="s">
        <v>50586</v>
      </c>
      <c r="D15314" s="55" t="s">
        <v>4649</v>
      </c>
      <c r="E15314" s="55" t="s">
        <v>50587</v>
      </c>
      <c r="F15314" s="55" t="s">
        <v>4651</v>
      </c>
      <c r="G15314" s="55" t="s">
        <v>50588</v>
      </c>
      <c r="H15314" s="55">
        <v>0</v>
      </c>
    </row>
    <row r="15315" spans="1:8" ht="12.5" customHeight="1">
      <c r="A15315" s="55">
        <v>22208</v>
      </c>
      <c r="B15315" s="55">
        <v>9</v>
      </c>
      <c r="C15315" s="55" t="s">
        <v>50589</v>
      </c>
      <c r="D15315" s="55" t="s">
        <v>4649</v>
      </c>
      <c r="E15315" s="55" t="s">
        <v>50590</v>
      </c>
      <c r="F15315" s="55" t="s">
        <v>4651</v>
      </c>
      <c r="G15315" s="55" t="s">
        <v>50591</v>
      </c>
      <c r="H15315" s="55">
        <v>0</v>
      </c>
    </row>
    <row r="15316" spans="1:8" ht="12.5" customHeight="1">
      <c r="A15316" s="55">
        <v>22581</v>
      </c>
      <c r="B15316" s="55">
        <v>9</v>
      </c>
      <c r="C15316" s="55" t="s">
        <v>50592</v>
      </c>
      <c r="D15316" s="55" t="s">
        <v>4649</v>
      </c>
      <c r="E15316" s="55" t="s">
        <v>50593</v>
      </c>
      <c r="F15316" s="55" t="s">
        <v>4651</v>
      </c>
      <c r="G15316" s="55" t="s">
        <v>50594</v>
      </c>
      <c r="H15316" s="55">
        <v>0</v>
      </c>
    </row>
    <row r="15317" spans="1:8" ht="12.5" customHeight="1">
      <c r="A15317" s="55">
        <v>22959</v>
      </c>
      <c r="B15317" s="55">
        <v>9</v>
      </c>
      <c r="C15317" s="55" t="s">
        <v>50595</v>
      </c>
      <c r="D15317" s="55" t="s">
        <v>4649</v>
      </c>
      <c r="E15317" s="55" t="s">
        <v>50596</v>
      </c>
      <c r="F15317" s="55" t="s">
        <v>4651</v>
      </c>
      <c r="G15317" s="55" t="s">
        <v>50597</v>
      </c>
      <c r="H15317" s="55">
        <v>0</v>
      </c>
    </row>
    <row r="15318" spans="1:8" ht="12.5" customHeight="1">
      <c r="A15318" s="55">
        <v>22978</v>
      </c>
      <c r="B15318" s="55">
        <v>9</v>
      </c>
      <c r="C15318" s="55" t="s">
        <v>50598</v>
      </c>
      <c r="D15318" s="55" t="s">
        <v>4649</v>
      </c>
      <c r="E15318" s="55" t="s">
        <v>50599</v>
      </c>
      <c r="F15318" s="55" t="s">
        <v>4651</v>
      </c>
      <c r="G15318" s="55" t="s">
        <v>50600</v>
      </c>
      <c r="H15318" s="55">
        <v>0</v>
      </c>
    </row>
    <row r="15319" spans="1:8" ht="12.5" customHeight="1">
      <c r="A15319" s="55">
        <v>23077</v>
      </c>
      <c r="B15319" s="55">
        <v>9</v>
      </c>
      <c r="C15319" s="55" t="s">
        <v>50601</v>
      </c>
      <c r="D15319" s="55" t="s">
        <v>4649</v>
      </c>
      <c r="E15319" s="55" t="s">
        <v>50602</v>
      </c>
      <c r="F15319" s="55" t="s">
        <v>4651</v>
      </c>
      <c r="G15319" s="55" t="s">
        <v>50603</v>
      </c>
      <c r="H15319" s="55">
        <v>0</v>
      </c>
    </row>
    <row r="15320" spans="1:8" ht="12.5" customHeight="1">
      <c r="A15320" s="55">
        <v>23530</v>
      </c>
      <c r="B15320" s="55">
        <v>9</v>
      </c>
      <c r="C15320" s="55" t="s">
        <v>50604</v>
      </c>
      <c r="D15320" s="55" t="s">
        <v>4649</v>
      </c>
      <c r="E15320" s="55" t="s">
        <v>50605</v>
      </c>
      <c r="F15320" s="55" t="s">
        <v>4651</v>
      </c>
      <c r="G15320" s="55" t="s">
        <v>50606</v>
      </c>
      <c r="H15320" s="55">
        <v>0</v>
      </c>
    </row>
    <row r="15321" spans="1:8" ht="12.5" customHeight="1">
      <c r="A15321" s="55">
        <v>23644</v>
      </c>
      <c r="B15321" s="55">
        <v>9</v>
      </c>
      <c r="C15321" s="55" t="s">
        <v>50607</v>
      </c>
      <c r="D15321" s="55" t="s">
        <v>4649</v>
      </c>
      <c r="E15321" s="55" t="s">
        <v>50608</v>
      </c>
      <c r="F15321" s="55" t="s">
        <v>4651</v>
      </c>
      <c r="G15321" s="55" t="s">
        <v>50609</v>
      </c>
      <c r="H15321" s="55">
        <v>0</v>
      </c>
    </row>
    <row r="15322" spans="1:8" ht="12.5" customHeight="1">
      <c r="A15322" s="55">
        <v>24280</v>
      </c>
      <c r="B15322" s="55">
        <v>9</v>
      </c>
      <c r="C15322" s="55" t="s">
        <v>50610</v>
      </c>
      <c r="D15322" s="55" t="s">
        <v>4649</v>
      </c>
      <c r="E15322" s="55" t="s">
        <v>50611</v>
      </c>
      <c r="F15322" s="55" t="s">
        <v>4651</v>
      </c>
      <c r="G15322" s="55" t="s">
        <v>50612</v>
      </c>
      <c r="H15322" s="55">
        <v>0</v>
      </c>
    </row>
    <row r="15323" spans="1:8" ht="12.5" customHeight="1">
      <c r="A15323" s="55">
        <v>24593</v>
      </c>
      <c r="B15323" s="55">
        <v>9</v>
      </c>
      <c r="C15323" s="55" t="s">
        <v>50613</v>
      </c>
      <c r="D15323" s="55" t="s">
        <v>4649</v>
      </c>
      <c r="E15323" s="55" t="s">
        <v>50614</v>
      </c>
      <c r="F15323" s="55" t="s">
        <v>4651</v>
      </c>
      <c r="G15323" s="55" t="s">
        <v>50615</v>
      </c>
      <c r="H15323" s="55">
        <v>0</v>
      </c>
    </row>
    <row r="15324" spans="1:8" ht="12.5" customHeight="1">
      <c r="A15324" s="55">
        <v>25137</v>
      </c>
      <c r="B15324" s="55">
        <v>9</v>
      </c>
      <c r="C15324" s="55" t="s">
        <v>50616</v>
      </c>
      <c r="D15324" s="55" t="s">
        <v>4649</v>
      </c>
      <c r="E15324" s="55" t="s">
        <v>50617</v>
      </c>
      <c r="F15324" s="55" t="s">
        <v>4651</v>
      </c>
      <c r="G15324" s="55" t="s">
        <v>50618</v>
      </c>
      <c r="H15324" s="55">
        <v>0</v>
      </c>
    </row>
    <row r="15325" spans="1:8" ht="12.5" customHeight="1">
      <c r="A15325" s="55">
        <v>25233</v>
      </c>
      <c r="B15325" s="55">
        <v>9</v>
      </c>
      <c r="C15325" s="55" t="s">
        <v>50619</v>
      </c>
      <c r="D15325" s="55" t="s">
        <v>4649</v>
      </c>
      <c r="E15325" s="55" t="s">
        <v>50620</v>
      </c>
      <c r="F15325" s="55" t="s">
        <v>4651</v>
      </c>
      <c r="G15325" s="55" t="s">
        <v>50621</v>
      </c>
      <c r="H15325" s="55">
        <v>0</v>
      </c>
    </row>
    <row r="15326" spans="1:8" ht="12.5" customHeight="1">
      <c r="A15326" s="55">
        <v>26024</v>
      </c>
      <c r="B15326" s="55">
        <v>9</v>
      </c>
      <c r="C15326" s="55" t="s">
        <v>50622</v>
      </c>
      <c r="D15326" s="55" t="s">
        <v>4649</v>
      </c>
      <c r="E15326" s="55" t="s">
        <v>50623</v>
      </c>
      <c r="F15326" s="55" t="s">
        <v>4651</v>
      </c>
      <c r="G15326" s="55" t="s">
        <v>50624</v>
      </c>
      <c r="H15326" s="55">
        <v>0</v>
      </c>
    </row>
    <row r="15327" spans="1:8" ht="12.5" customHeight="1">
      <c r="A15327" s="55">
        <v>26157</v>
      </c>
      <c r="B15327" s="55">
        <v>9</v>
      </c>
      <c r="C15327" s="55" t="s">
        <v>50625</v>
      </c>
      <c r="D15327" s="55" t="s">
        <v>4649</v>
      </c>
      <c r="E15327" s="55" t="s">
        <v>50626</v>
      </c>
      <c r="F15327" s="55" t="s">
        <v>4651</v>
      </c>
      <c r="G15327" s="55" t="s">
        <v>50627</v>
      </c>
      <c r="H15327" s="55">
        <v>0</v>
      </c>
    </row>
    <row r="15328" spans="1:8" ht="12.5" customHeight="1">
      <c r="A15328" s="55">
        <v>26427</v>
      </c>
      <c r="B15328" s="55">
        <v>9</v>
      </c>
      <c r="C15328" s="55" t="s">
        <v>50628</v>
      </c>
      <c r="D15328" s="55" t="s">
        <v>4649</v>
      </c>
      <c r="E15328" s="55" t="s">
        <v>50629</v>
      </c>
      <c r="F15328" s="55" t="s">
        <v>4651</v>
      </c>
      <c r="G15328" s="55" t="s">
        <v>50630</v>
      </c>
      <c r="H15328" s="55">
        <v>0</v>
      </c>
    </row>
    <row r="15329" spans="1:8" ht="12.5" customHeight="1">
      <c r="A15329" s="55">
        <v>26651</v>
      </c>
      <c r="B15329" s="55">
        <v>9</v>
      </c>
      <c r="C15329" s="55" t="s">
        <v>50631</v>
      </c>
      <c r="D15329" s="55" t="s">
        <v>4649</v>
      </c>
      <c r="E15329" s="55" t="s">
        <v>50632</v>
      </c>
      <c r="F15329" s="55" t="s">
        <v>4651</v>
      </c>
      <c r="G15329" s="55" t="s">
        <v>50633</v>
      </c>
      <c r="H15329" s="55">
        <v>0</v>
      </c>
    </row>
    <row r="15330" spans="1:8" ht="12.5" customHeight="1">
      <c r="A15330" s="55">
        <v>27356</v>
      </c>
      <c r="B15330" s="55">
        <v>9</v>
      </c>
      <c r="C15330" s="55" t="s">
        <v>50634</v>
      </c>
      <c r="D15330" s="55" t="s">
        <v>4649</v>
      </c>
      <c r="E15330" s="55" t="s">
        <v>50635</v>
      </c>
      <c r="F15330" s="55" t="s">
        <v>4651</v>
      </c>
      <c r="G15330" s="55" t="s">
        <v>50636</v>
      </c>
      <c r="H15330" s="55">
        <v>0</v>
      </c>
    </row>
    <row r="15331" spans="1:8" ht="12.5" customHeight="1">
      <c r="A15331" s="55">
        <v>27593</v>
      </c>
      <c r="B15331" s="55">
        <v>9</v>
      </c>
      <c r="C15331" s="55" t="s">
        <v>50637</v>
      </c>
      <c r="D15331" s="55" t="s">
        <v>4649</v>
      </c>
      <c r="E15331" s="55" t="s">
        <v>50638</v>
      </c>
      <c r="F15331" s="55" t="s">
        <v>4651</v>
      </c>
      <c r="G15331" s="55" t="s">
        <v>50639</v>
      </c>
      <c r="H15331" s="55">
        <v>0</v>
      </c>
    </row>
    <row r="15332" spans="1:8" ht="12.5" customHeight="1">
      <c r="A15332" s="55">
        <v>27744</v>
      </c>
      <c r="B15332" s="55">
        <v>9</v>
      </c>
      <c r="C15332" s="55" t="s">
        <v>50640</v>
      </c>
      <c r="D15332" s="55" t="s">
        <v>4649</v>
      </c>
      <c r="E15332" s="55" t="s">
        <v>50641</v>
      </c>
      <c r="F15332" s="55" t="s">
        <v>4651</v>
      </c>
      <c r="G15332" s="55" t="s">
        <v>50642</v>
      </c>
      <c r="H15332" s="55">
        <v>0</v>
      </c>
    </row>
    <row r="15333" spans="1:8" ht="12.5" customHeight="1">
      <c r="A15333" s="55">
        <v>27986</v>
      </c>
      <c r="B15333" s="55">
        <v>9</v>
      </c>
      <c r="C15333" s="55" t="s">
        <v>50643</v>
      </c>
      <c r="D15333" s="55" t="s">
        <v>4649</v>
      </c>
      <c r="E15333" s="55" t="s">
        <v>50644</v>
      </c>
      <c r="F15333" s="55" t="s">
        <v>4651</v>
      </c>
      <c r="G15333" s="55" t="s">
        <v>50645</v>
      </c>
      <c r="H15333" s="55">
        <v>0</v>
      </c>
    </row>
    <row r="15334" spans="1:8" ht="12.5" customHeight="1">
      <c r="A15334" s="55">
        <v>28481</v>
      </c>
      <c r="B15334" s="55">
        <v>9</v>
      </c>
      <c r="C15334" s="55" t="s">
        <v>50646</v>
      </c>
      <c r="D15334" s="55" t="s">
        <v>4649</v>
      </c>
      <c r="E15334" s="55" t="s">
        <v>50647</v>
      </c>
      <c r="F15334" s="55" t="s">
        <v>4651</v>
      </c>
      <c r="G15334" s="55" t="s">
        <v>50648</v>
      </c>
      <c r="H15334" s="55">
        <v>0</v>
      </c>
    </row>
    <row r="15335" spans="1:8" ht="12.5" customHeight="1">
      <c r="A15335" s="55">
        <v>28717</v>
      </c>
      <c r="B15335" s="55">
        <v>9</v>
      </c>
      <c r="C15335" s="55" t="s">
        <v>50649</v>
      </c>
      <c r="D15335" s="55" t="s">
        <v>4649</v>
      </c>
      <c r="E15335" s="55" t="s">
        <v>50650</v>
      </c>
      <c r="F15335" s="55" t="s">
        <v>4651</v>
      </c>
      <c r="G15335" s="55" t="s">
        <v>50651</v>
      </c>
      <c r="H15335" s="55">
        <v>0</v>
      </c>
    </row>
    <row r="15336" spans="1:8" ht="12.5" customHeight="1">
      <c r="A15336" s="55">
        <v>29113</v>
      </c>
      <c r="B15336" s="55">
        <v>9</v>
      </c>
      <c r="C15336" s="55" t="s">
        <v>50652</v>
      </c>
      <c r="D15336" s="55" t="s">
        <v>4649</v>
      </c>
      <c r="E15336" s="55" t="s">
        <v>50653</v>
      </c>
      <c r="F15336" s="55" t="s">
        <v>4651</v>
      </c>
      <c r="G15336" s="55" t="s">
        <v>50654</v>
      </c>
      <c r="H15336" s="55">
        <v>0</v>
      </c>
    </row>
    <row r="15337" spans="1:8" ht="12.5" customHeight="1">
      <c r="A15337" s="55">
        <v>29313</v>
      </c>
      <c r="B15337" s="55">
        <v>9</v>
      </c>
      <c r="C15337" s="55" t="s">
        <v>50655</v>
      </c>
      <c r="D15337" s="55" t="s">
        <v>4649</v>
      </c>
      <c r="E15337" s="55" t="s">
        <v>50656</v>
      </c>
      <c r="F15337" s="55" t="s">
        <v>4651</v>
      </c>
      <c r="G15337" s="55" t="s">
        <v>50657</v>
      </c>
      <c r="H15337" s="55">
        <v>0</v>
      </c>
    </row>
    <row r="15338" spans="1:8" ht="12.5" customHeight="1">
      <c r="A15338" s="55">
        <v>29344</v>
      </c>
      <c r="B15338" s="55">
        <v>9</v>
      </c>
      <c r="C15338" s="55" t="s">
        <v>50658</v>
      </c>
      <c r="D15338" s="55" t="s">
        <v>4649</v>
      </c>
      <c r="E15338" s="55" t="s">
        <v>50659</v>
      </c>
      <c r="F15338" s="55" t="s">
        <v>4651</v>
      </c>
      <c r="G15338" s="55" t="s">
        <v>50660</v>
      </c>
      <c r="H15338" s="55">
        <v>0</v>
      </c>
    </row>
    <row r="15339" spans="1:8" ht="12.5" customHeight="1">
      <c r="A15339" s="55">
        <v>11003</v>
      </c>
      <c r="B15339" s="55">
        <v>9</v>
      </c>
      <c r="C15339" s="55" t="s">
        <v>50661</v>
      </c>
      <c r="D15339" s="55" t="s">
        <v>4649</v>
      </c>
      <c r="E15339" s="55" t="s">
        <v>50662</v>
      </c>
      <c r="F15339" s="55" t="s">
        <v>4651</v>
      </c>
      <c r="G15339" s="55" t="s">
        <v>50663</v>
      </c>
      <c r="H15339" s="55">
        <v>0</v>
      </c>
    </row>
    <row r="15340" spans="1:8" ht="12.5" customHeight="1">
      <c r="A15340" s="55">
        <v>11073</v>
      </c>
      <c r="B15340" s="55">
        <v>9</v>
      </c>
      <c r="C15340" s="55" t="s">
        <v>50664</v>
      </c>
      <c r="D15340" s="55" t="s">
        <v>4649</v>
      </c>
      <c r="E15340" s="55" t="s">
        <v>50665</v>
      </c>
      <c r="F15340" s="55" t="s">
        <v>4651</v>
      </c>
      <c r="G15340" s="55" t="s">
        <v>50666</v>
      </c>
      <c r="H15340" s="55">
        <v>0</v>
      </c>
    </row>
    <row r="15341" spans="1:8" ht="12.5" customHeight="1">
      <c r="A15341" s="55">
        <v>11121</v>
      </c>
      <c r="B15341" s="55">
        <v>9</v>
      </c>
      <c r="C15341" s="55" t="s">
        <v>50667</v>
      </c>
      <c r="D15341" s="55" t="s">
        <v>4649</v>
      </c>
      <c r="E15341" s="55" t="s">
        <v>50668</v>
      </c>
      <c r="F15341" s="55" t="s">
        <v>4651</v>
      </c>
      <c r="G15341" s="55" t="s">
        <v>50669</v>
      </c>
      <c r="H15341" s="55">
        <v>0</v>
      </c>
    </row>
    <row r="15342" spans="1:8" ht="12.5" customHeight="1">
      <c r="A15342" s="55">
        <v>11364</v>
      </c>
      <c r="B15342" s="55">
        <v>9</v>
      </c>
      <c r="C15342" s="55" t="s">
        <v>50670</v>
      </c>
      <c r="D15342" s="55" t="s">
        <v>4649</v>
      </c>
      <c r="E15342" s="55" t="s">
        <v>50671</v>
      </c>
      <c r="F15342" s="55" t="s">
        <v>4651</v>
      </c>
      <c r="G15342" s="55" t="s">
        <v>50672</v>
      </c>
      <c r="H15342" s="55">
        <v>0</v>
      </c>
    </row>
    <row r="15343" spans="1:8" ht="12.5" customHeight="1">
      <c r="A15343" s="55">
        <v>12347</v>
      </c>
      <c r="B15343" s="55">
        <v>9</v>
      </c>
      <c r="C15343" s="55" t="s">
        <v>50673</v>
      </c>
      <c r="D15343" s="55" t="s">
        <v>4649</v>
      </c>
      <c r="E15343" s="55" t="s">
        <v>50674</v>
      </c>
      <c r="F15343" s="55" t="s">
        <v>4651</v>
      </c>
      <c r="G15343" s="55" t="s">
        <v>50675</v>
      </c>
      <c r="H15343" s="55">
        <v>0</v>
      </c>
    </row>
    <row r="15344" spans="1:8" ht="12.5" customHeight="1">
      <c r="A15344" s="55">
        <v>12350</v>
      </c>
      <c r="B15344" s="55">
        <v>9</v>
      </c>
      <c r="C15344" s="55" t="s">
        <v>50676</v>
      </c>
      <c r="D15344" s="55" t="s">
        <v>4649</v>
      </c>
      <c r="E15344" s="55" t="s">
        <v>50677</v>
      </c>
      <c r="F15344" s="55" t="s">
        <v>4651</v>
      </c>
      <c r="G15344" s="55" t="s">
        <v>50678</v>
      </c>
      <c r="H15344" s="55">
        <v>0</v>
      </c>
    </row>
    <row r="15345" spans="1:8" ht="12.5" customHeight="1">
      <c r="A15345" s="55">
        <v>12355</v>
      </c>
      <c r="B15345" s="55">
        <v>9</v>
      </c>
      <c r="C15345" s="55" t="s">
        <v>50679</v>
      </c>
      <c r="D15345" s="55" t="s">
        <v>4649</v>
      </c>
      <c r="E15345" s="55" t="s">
        <v>50680</v>
      </c>
      <c r="F15345" s="55" t="s">
        <v>4651</v>
      </c>
      <c r="G15345" s="55" t="s">
        <v>50681</v>
      </c>
      <c r="H15345" s="55">
        <v>0</v>
      </c>
    </row>
    <row r="15346" spans="1:8" ht="12.5" customHeight="1">
      <c r="A15346" s="55">
        <v>12991</v>
      </c>
      <c r="B15346" s="55">
        <v>9</v>
      </c>
      <c r="C15346" s="55" t="s">
        <v>50682</v>
      </c>
      <c r="D15346" s="55" t="s">
        <v>4649</v>
      </c>
      <c r="E15346" s="55" t="s">
        <v>50683</v>
      </c>
      <c r="F15346" s="55" t="s">
        <v>4651</v>
      </c>
      <c r="G15346" s="55" t="s">
        <v>50684</v>
      </c>
      <c r="H15346" s="55">
        <v>0</v>
      </c>
    </row>
    <row r="15347" spans="1:8" ht="12.5" customHeight="1">
      <c r="A15347" s="55">
        <v>13022</v>
      </c>
      <c r="B15347" s="55">
        <v>9</v>
      </c>
      <c r="C15347" s="55" t="s">
        <v>50685</v>
      </c>
      <c r="D15347" s="55" t="s">
        <v>4649</v>
      </c>
      <c r="E15347" s="55" t="s">
        <v>50686</v>
      </c>
      <c r="F15347" s="55" t="s">
        <v>4651</v>
      </c>
      <c r="G15347" s="55" t="s">
        <v>50687</v>
      </c>
      <c r="H15347" s="55">
        <v>0</v>
      </c>
    </row>
    <row r="15348" spans="1:8" ht="12.5" customHeight="1">
      <c r="A15348" s="55">
        <v>13132</v>
      </c>
      <c r="B15348" s="55">
        <v>9</v>
      </c>
      <c r="C15348" s="55" t="s">
        <v>50688</v>
      </c>
      <c r="D15348" s="55" t="s">
        <v>4649</v>
      </c>
      <c r="E15348" s="55" t="s">
        <v>50689</v>
      </c>
      <c r="F15348" s="55" t="s">
        <v>4651</v>
      </c>
      <c r="G15348" s="55" t="s">
        <v>50690</v>
      </c>
      <c r="H15348" s="55">
        <v>0</v>
      </c>
    </row>
    <row r="15349" spans="1:8" ht="12.5" customHeight="1">
      <c r="A15349" s="55">
        <v>13617</v>
      </c>
      <c r="B15349" s="55">
        <v>9</v>
      </c>
      <c r="C15349" s="55" t="s">
        <v>50691</v>
      </c>
      <c r="D15349" s="55" t="s">
        <v>4649</v>
      </c>
      <c r="E15349" s="55" t="s">
        <v>50692</v>
      </c>
      <c r="F15349" s="55" t="s">
        <v>4651</v>
      </c>
      <c r="G15349" s="55" t="s">
        <v>50693</v>
      </c>
      <c r="H15349" s="55">
        <v>0</v>
      </c>
    </row>
    <row r="15350" spans="1:8" ht="12.5" customHeight="1">
      <c r="A15350" s="55">
        <v>15217</v>
      </c>
      <c r="B15350" s="55">
        <v>9</v>
      </c>
      <c r="C15350" s="55" t="s">
        <v>50694</v>
      </c>
      <c r="D15350" s="55" t="s">
        <v>4649</v>
      </c>
      <c r="E15350" s="55" t="s">
        <v>50695</v>
      </c>
      <c r="F15350" s="55" t="s">
        <v>4651</v>
      </c>
      <c r="G15350" s="55" t="s">
        <v>50696</v>
      </c>
      <c r="H15350" s="55">
        <v>0</v>
      </c>
    </row>
    <row r="15351" spans="1:8" ht="12.5" customHeight="1">
      <c r="A15351" s="55">
        <v>15232</v>
      </c>
      <c r="B15351" s="55">
        <v>9</v>
      </c>
      <c r="C15351" s="55" t="s">
        <v>50697</v>
      </c>
      <c r="D15351" s="55" t="s">
        <v>4649</v>
      </c>
      <c r="E15351" s="55" t="s">
        <v>50698</v>
      </c>
      <c r="F15351" s="55" t="s">
        <v>4651</v>
      </c>
      <c r="G15351" s="55" t="s">
        <v>50699</v>
      </c>
      <c r="H15351" s="55">
        <v>0</v>
      </c>
    </row>
    <row r="15352" spans="1:8" ht="12.5" customHeight="1">
      <c r="A15352" s="55">
        <v>15268</v>
      </c>
      <c r="B15352" s="55">
        <v>9</v>
      </c>
      <c r="C15352" s="55" t="s">
        <v>50700</v>
      </c>
      <c r="D15352" s="55" t="s">
        <v>4649</v>
      </c>
      <c r="E15352" s="55" t="s">
        <v>50701</v>
      </c>
      <c r="F15352" s="55" t="s">
        <v>4651</v>
      </c>
      <c r="G15352" s="55" t="s">
        <v>50702</v>
      </c>
      <c r="H15352" s="55">
        <v>0</v>
      </c>
    </row>
    <row r="15353" spans="1:8" ht="12.5" customHeight="1">
      <c r="A15353" s="55">
        <v>15595</v>
      </c>
      <c r="B15353" s="55">
        <v>9</v>
      </c>
      <c r="C15353" s="55" t="s">
        <v>50703</v>
      </c>
      <c r="D15353" s="55" t="s">
        <v>4649</v>
      </c>
      <c r="E15353" s="55" t="s">
        <v>50704</v>
      </c>
      <c r="F15353" s="55" t="s">
        <v>4651</v>
      </c>
      <c r="G15353" s="55" t="s">
        <v>50705</v>
      </c>
      <c r="H15353" s="55">
        <v>0</v>
      </c>
    </row>
    <row r="15354" spans="1:8" ht="12.5" customHeight="1">
      <c r="A15354" s="55">
        <v>15758</v>
      </c>
      <c r="B15354" s="55">
        <v>9</v>
      </c>
      <c r="C15354" s="55" t="s">
        <v>50706</v>
      </c>
      <c r="D15354" s="55" t="s">
        <v>4649</v>
      </c>
      <c r="E15354" s="55" t="s">
        <v>50707</v>
      </c>
      <c r="F15354" s="55" t="s">
        <v>4651</v>
      </c>
      <c r="G15354" s="55" t="s">
        <v>50708</v>
      </c>
      <c r="H15354" s="55">
        <v>0</v>
      </c>
    </row>
    <row r="15355" spans="1:8" ht="12.5" customHeight="1">
      <c r="A15355" s="55">
        <v>15766</v>
      </c>
      <c r="B15355" s="55">
        <v>9</v>
      </c>
      <c r="C15355" s="55" t="s">
        <v>50709</v>
      </c>
      <c r="D15355" s="55" t="s">
        <v>4649</v>
      </c>
      <c r="E15355" s="55" t="s">
        <v>50710</v>
      </c>
      <c r="F15355" s="55" t="s">
        <v>4651</v>
      </c>
      <c r="G15355" s="55" t="s">
        <v>50711</v>
      </c>
      <c r="H15355" s="55">
        <v>0</v>
      </c>
    </row>
    <row r="15356" spans="1:8" ht="12.5" customHeight="1">
      <c r="A15356" s="55">
        <v>15806</v>
      </c>
      <c r="B15356" s="55">
        <v>9</v>
      </c>
      <c r="C15356" s="55" t="s">
        <v>50712</v>
      </c>
      <c r="D15356" s="55" t="s">
        <v>4649</v>
      </c>
      <c r="E15356" s="55" t="s">
        <v>50713</v>
      </c>
      <c r="F15356" s="55" t="s">
        <v>4651</v>
      </c>
      <c r="G15356" s="55" t="s">
        <v>50714</v>
      </c>
      <c r="H15356" s="55">
        <v>0</v>
      </c>
    </row>
    <row r="15357" spans="1:8" ht="12.5" customHeight="1">
      <c r="A15357" s="55">
        <v>16618</v>
      </c>
      <c r="B15357" s="55">
        <v>9</v>
      </c>
      <c r="C15357" s="55" t="s">
        <v>50715</v>
      </c>
      <c r="D15357" s="55" t="s">
        <v>4649</v>
      </c>
      <c r="E15357" s="55" t="s">
        <v>50716</v>
      </c>
      <c r="F15357" s="55" t="s">
        <v>4651</v>
      </c>
      <c r="G15357" s="55" t="s">
        <v>50717</v>
      </c>
      <c r="H15357" s="55">
        <v>0</v>
      </c>
    </row>
    <row r="15358" spans="1:8" ht="12.5" customHeight="1">
      <c r="A15358" s="55">
        <v>16690</v>
      </c>
      <c r="B15358" s="55">
        <v>9</v>
      </c>
      <c r="C15358" s="55" t="s">
        <v>50718</v>
      </c>
      <c r="D15358" s="55" t="s">
        <v>4649</v>
      </c>
      <c r="E15358" s="55" t="s">
        <v>50719</v>
      </c>
      <c r="F15358" s="55" t="s">
        <v>4651</v>
      </c>
      <c r="G15358" s="55" t="s">
        <v>50720</v>
      </c>
      <c r="H15358" s="55">
        <v>0</v>
      </c>
    </row>
    <row r="15359" spans="1:8" ht="12.5" customHeight="1">
      <c r="A15359" s="55">
        <v>17077</v>
      </c>
      <c r="B15359" s="55">
        <v>9</v>
      </c>
      <c r="C15359" s="55" t="s">
        <v>50721</v>
      </c>
      <c r="D15359" s="55" t="s">
        <v>4649</v>
      </c>
      <c r="E15359" s="55" t="s">
        <v>50722</v>
      </c>
      <c r="F15359" s="55" t="s">
        <v>4651</v>
      </c>
      <c r="G15359" s="55" t="s">
        <v>50723</v>
      </c>
      <c r="H15359" s="55">
        <v>0</v>
      </c>
    </row>
    <row r="15360" spans="1:8" ht="12.5" customHeight="1">
      <c r="A15360" s="55">
        <v>17239</v>
      </c>
      <c r="B15360" s="55">
        <v>9</v>
      </c>
      <c r="C15360" s="55" t="s">
        <v>50724</v>
      </c>
      <c r="D15360" s="55" t="s">
        <v>4649</v>
      </c>
      <c r="E15360" s="55" t="s">
        <v>50725</v>
      </c>
      <c r="F15360" s="55" t="s">
        <v>4651</v>
      </c>
      <c r="G15360" s="55" t="s">
        <v>50726</v>
      </c>
      <c r="H15360" s="55">
        <v>0</v>
      </c>
    </row>
    <row r="15361" spans="1:8" ht="12.5" customHeight="1">
      <c r="A15361" s="55">
        <v>17252</v>
      </c>
      <c r="B15361" s="55">
        <v>9</v>
      </c>
      <c r="C15361" s="55" t="s">
        <v>50727</v>
      </c>
      <c r="D15361" s="55" t="s">
        <v>4649</v>
      </c>
      <c r="E15361" s="55" t="s">
        <v>50728</v>
      </c>
      <c r="F15361" s="55" t="s">
        <v>4651</v>
      </c>
      <c r="G15361" s="55" t="s">
        <v>50729</v>
      </c>
      <c r="H15361" s="55">
        <v>0</v>
      </c>
    </row>
    <row r="15362" spans="1:8" ht="12.5" customHeight="1">
      <c r="A15362" s="55">
        <v>17352</v>
      </c>
      <c r="B15362" s="55">
        <v>9</v>
      </c>
      <c r="C15362" s="55" t="s">
        <v>50730</v>
      </c>
      <c r="D15362" s="55" t="s">
        <v>4649</v>
      </c>
      <c r="E15362" s="55" t="s">
        <v>50731</v>
      </c>
      <c r="F15362" s="55" t="s">
        <v>4651</v>
      </c>
      <c r="G15362" s="55" t="s">
        <v>50732</v>
      </c>
      <c r="H15362" s="55">
        <v>0</v>
      </c>
    </row>
    <row r="15363" spans="1:8" ht="12.5" customHeight="1">
      <c r="A15363" s="55">
        <v>18212</v>
      </c>
      <c r="B15363" s="55">
        <v>9</v>
      </c>
      <c r="C15363" s="55" t="s">
        <v>50733</v>
      </c>
      <c r="D15363" s="55" t="s">
        <v>4649</v>
      </c>
      <c r="E15363" s="55" t="s">
        <v>50734</v>
      </c>
      <c r="F15363" s="55" t="s">
        <v>4651</v>
      </c>
      <c r="G15363" s="55" t="s">
        <v>50735</v>
      </c>
      <c r="H15363" s="55">
        <v>0</v>
      </c>
    </row>
    <row r="15364" spans="1:8" ht="12.5" customHeight="1">
      <c r="A15364" s="55">
        <v>18219</v>
      </c>
      <c r="B15364" s="55">
        <v>9</v>
      </c>
      <c r="C15364" s="55" t="s">
        <v>50736</v>
      </c>
      <c r="D15364" s="55" t="s">
        <v>4649</v>
      </c>
      <c r="E15364" s="55" t="s">
        <v>50737</v>
      </c>
      <c r="F15364" s="55" t="s">
        <v>4651</v>
      </c>
      <c r="G15364" s="55" t="s">
        <v>50738</v>
      </c>
      <c r="H15364" s="55">
        <v>0</v>
      </c>
    </row>
    <row r="15365" spans="1:8" ht="12.5" customHeight="1">
      <c r="A15365" s="55">
        <v>18220</v>
      </c>
      <c r="B15365" s="55">
        <v>9</v>
      </c>
      <c r="C15365" s="55" t="s">
        <v>50739</v>
      </c>
      <c r="D15365" s="55" t="s">
        <v>4649</v>
      </c>
      <c r="E15365" s="55" t="s">
        <v>50740</v>
      </c>
      <c r="F15365" s="55" t="s">
        <v>4651</v>
      </c>
      <c r="G15365" s="55" t="s">
        <v>50741</v>
      </c>
      <c r="H15365" s="55">
        <v>0</v>
      </c>
    </row>
    <row r="15366" spans="1:8" ht="12.5" customHeight="1">
      <c r="A15366" s="55">
        <v>18266</v>
      </c>
      <c r="B15366" s="55">
        <v>9</v>
      </c>
      <c r="C15366" s="55" t="s">
        <v>50742</v>
      </c>
      <c r="D15366" s="55" t="s">
        <v>4649</v>
      </c>
      <c r="E15366" s="55" t="s">
        <v>50743</v>
      </c>
      <c r="F15366" s="55" t="s">
        <v>4651</v>
      </c>
      <c r="G15366" s="55" t="s">
        <v>50744</v>
      </c>
      <c r="H15366" s="55">
        <v>0</v>
      </c>
    </row>
    <row r="15367" spans="1:8" ht="12.5" customHeight="1">
      <c r="A15367" s="55">
        <v>18289</v>
      </c>
      <c r="B15367" s="55">
        <v>9</v>
      </c>
      <c r="C15367" s="55" t="s">
        <v>50745</v>
      </c>
      <c r="D15367" s="55" t="s">
        <v>4649</v>
      </c>
      <c r="E15367" s="55" t="s">
        <v>50746</v>
      </c>
      <c r="F15367" s="55" t="s">
        <v>4651</v>
      </c>
      <c r="G15367" s="55" t="s">
        <v>50747</v>
      </c>
      <c r="H15367" s="55">
        <v>0</v>
      </c>
    </row>
    <row r="15368" spans="1:8" ht="12.5" customHeight="1">
      <c r="A15368" s="55">
        <v>18293</v>
      </c>
      <c r="B15368" s="55">
        <v>9</v>
      </c>
      <c r="C15368" s="55" t="s">
        <v>50748</v>
      </c>
      <c r="D15368" s="55" t="s">
        <v>4649</v>
      </c>
      <c r="E15368" s="55" t="s">
        <v>50749</v>
      </c>
      <c r="F15368" s="55" t="s">
        <v>4651</v>
      </c>
      <c r="G15368" s="55" t="s">
        <v>50750</v>
      </c>
      <c r="H15368" s="55">
        <v>0</v>
      </c>
    </row>
    <row r="15369" spans="1:8" ht="12.5" customHeight="1">
      <c r="A15369" s="55">
        <v>18703</v>
      </c>
      <c r="B15369" s="55">
        <v>9</v>
      </c>
      <c r="C15369" s="55" t="s">
        <v>50751</v>
      </c>
      <c r="D15369" s="55" t="s">
        <v>4649</v>
      </c>
      <c r="E15369" s="55" t="s">
        <v>50752</v>
      </c>
      <c r="F15369" s="55" t="s">
        <v>4651</v>
      </c>
      <c r="G15369" s="55" t="s">
        <v>50753</v>
      </c>
      <c r="H15369" s="55">
        <v>0</v>
      </c>
    </row>
    <row r="15370" spans="1:8" ht="12.5" customHeight="1">
      <c r="A15370" s="55">
        <v>18727</v>
      </c>
      <c r="B15370" s="55">
        <v>9</v>
      </c>
      <c r="C15370" s="55" t="s">
        <v>50754</v>
      </c>
      <c r="D15370" s="55" t="s">
        <v>4649</v>
      </c>
      <c r="E15370" s="55" t="s">
        <v>50755</v>
      </c>
      <c r="F15370" s="55" t="s">
        <v>4651</v>
      </c>
      <c r="G15370" s="55" t="s">
        <v>50756</v>
      </c>
      <c r="H15370" s="55">
        <v>0</v>
      </c>
    </row>
    <row r="15371" spans="1:8" ht="12.5" customHeight="1">
      <c r="A15371" s="55">
        <v>18738</v>
      </c>
      <c r="B15371" s="55">
        <v>9</v>
      </c>
      <c r="C15371" s="55" t="s">
        <v>50757</v>
      </c>
      <c r="D15371" s="55" t="s">
        <v>4649</v>
      </c>
      <c r="E15371" s="55" t="s">
        <v>50758</v>
      </c>
      <c r="F15371" s="55" t="s">
        <v>4651</v>
      </c>
      <c r="G15371" s="55" t="s">
        <v>50759</v>
      </c>
      <c r="H15371" s="55">
        <v>0</v>
      </c>
    </row>
    <row r="15372" spans="1:8" ht="12.5" customHeight="1">
      <c r="A15372" s="55">
        <v>18748</v>
      </c>
      <c r="B15372" s="55">
        <v>9</v>
      </c>
      <c r="C15372" s="55" t="s">
        <v>50760</v>
      </c>
      <c r="D15372" s="55" t="s">
        <v>4649</v>
      </c>
      <c r="E15372" s="55" t="s">
        <v>50761</v>
      </c>
      <c r="F15372" s="55" t="s">
        <v>4651</v>
      </c>
      <c r="G15372" s="55" t="s">
        <v>50762</v>
      </c>
      <c r="H15372" s="55">
        <v>0</v>
      </c>
    </row>
    <row r="15373" spans="1:8" ht="12.5" customHeight="1">
      <c r="A15373" s="55">
        <v>19560</v>
      </c>
      <c r="B15373" s="55">
        <v>9</v>
      </c>
      <c r="C15373" s="55" t="s">
        <v>50763</v>
      </c>
      <c r="D15373" s="55" t="s">
        <v>4649</v>
      </c>
      <c r="E15373" s="55" t="s">
        <v>50764</v>
      </c>
      <c r="F15373" s="55" t="s">
        <v>4651</v>
      </c>
      <c r="G15373" s="55" t="s">
        <v>50765</v>
      </c>
      <c r="H15373" s="55">
        <v>0</v>
      </c>
    </row>
    <row r="15374" spans="1:8" ht="12.5" customHeight="1">
      <c r="A15374" s="55">
        <v>19595</v>
      </c>
      <c r="B15374" s="55">
        <v>9</v>
      </c>
      <c r="C15374" s="55" t="s">
        <v>50766</v>
      </c>
      <c r="D15374" s="55" t="s">
        <v>4649</v>
      </c>
      <c r="E15374" s="55" t="s">
        <v>50767</v>
      </c>
      <c r="F15374" s="55" t="s">
        <v>4651</v>
      </c>
      <c r="G15374" s="55" t="s">
        <v>50768</v>
      </c>
      <c r="H15374" s="55">
        <v>0</v>
      </c>
    </row>
    <row r="15375" spans="1:8" ht="12.5" customHeight="1">
      <c r="A15375" s="55">
        <v>19762</v>
      </c>
      <c r="B15375" s="55">
        <v>9</v>
      </c>
      <c r="C15375" s="55" t="s">
        <v>50769</v>
      </c>
      <c r="D15375" s="55" t="s">
        <v>4649</v>
      </c>
      <c r="E15375" s="55" t="s">
        <v>50770</v>
      </c>
      <c r="F15375" s="55" t="s">
        <v>4651</v>
      </c>
      <c r="G15375" s="55" t="s">
        <v>50771</v>
      </c>
      <c r="H15375" s="55">
        <v>0</v>
      </c>
    </row>
    <row r="15376" spans="1:8" ht="12.5" customHeight="1">
      <c r="A15376" s="55">
        <v>19796</v>
      </c>
      <c r="B15376" s="55">
        <v>9</v>
      </c>
      <c r="C15376" s="55" t="s">
        <v>50772</v>
      </c>
      <c r="D15376" s="55" t="s">
        <v>4649</v>
      </c>
      <c r="E15376" s="55" t="s">
        <v>50773</v>
      </c>
      <c r="F15376" s="55" t="s">
        <v>4651</v>
      </c>
      <c r="G15376" s="55" t="s">
        <v>50774</v>
      </c>
      <c r="H15376" s="55">
        <v>0</v>
      </c>
    </row>
    <row r="15377" spans="1:8" ht="12.5" customHeight="1">
      <c r="A15377" s="55">
        <v>20265</v>
      </c>
      <c r="B15377" s="55">
        <v>9</v>
      </c>
      <c r="C15377" s="55" t="s">
        <v>50775</v>
      </c>
      <c r="D15377" s="55" t="s">
        <v>4649</v>
      </c>
      <c r="E15377" s="55" t="s">
        <v>50776</v>
      </c>
      <c r="F15377" s="55" t="s">
        <v>4651</v>
      </c>
      <c r="G15377" s="55" t="s">
        <v>50777</v>
      </c>
      <c r="H15377" s="55">
        <v>0</v>
      </c>
    </row>
    <row r="15378" spans="1:8" ht="12.5" customHeight="1">
      <c r="A15378" s="55">
        <v>20283</v>
      </c>
      <c r="B15378" s="55">
        <v>9</v>
      </c>
      <c r="C15378" s="55" t="s">
        <v>50778</v>
      </c>
      <c r="D15378" s="55" t="s">
        <v>4649</v>
      </c>
      <c r="E15378" s="55" t="s">
        <v>50779</v>
      </c>
      <c r="F15378" s="55" t="s">
        <v>4651</v>
      </c>
      <c r="G15378" s="55" t="s">
        <v>50780</v>
      </c>
      <c r="H15378" s="55">
        <v>0</v>
      </c>
    </row>
    <row r="15379" spans="1:8" ht="12.5" customHeight="1">
      <c r="A15379" s="55">
        <v>20618</v>
      </c>
      <c r="B15379" s="55">
        <v>9</v>
      </c>
      <c r="C15379" s="55" t="s">
        <v>50781</v>
      </c>
      <c r="D15379" s="55" t="s">
        <v>4649</v>
      </c>
      <c r="E15379" s="55" t="s">
        <v>50782</v>
      </c>
      <c r="F15379" s="55" t="s">
        <v>4651</v>
      </c>
      <c r="G15379" s="55" t="s">
        <v>50783</v>
      </c>
      <c r="H15379" s="55">
        <v>0</v>
      </c>
    </row>
    <row r="15380" spans="1:8" ht="12.5" customHeight="1">
      <c r="A15380" s="55">
        <v>21173</v>
      </c>
      <c r="B15380" s="55">
        <v>9</v>
      </c>
      <c r="C15380" s="55" t="s">
        <v>50784</v>
      </c>
      <c r="D15380" s="55" t="s">
        <v>4649</v>
      </c>
      <c r="E15380" s="55" t="s">
        <v>50785</v>
      </c>
      <c r="F15380" s="55" t="s">
        <v>4651</v>
      </c>
      <c r="G15380" s="55" t="s">
        <v>50786</v>
      </c>
      <c r="H15380" s="55">
        <v>0</v>
      </c>
    </row>
    <row r="15381" spans="1:8" ht="12.5" customHeight="1">
      <c r="A15381" s="55">
        <v>21194</v>
      </c>
      <c r="B15381" s="55">
        <v>9</v>
      </c>
      <c r="C15381" s="55" t="s">
        <v>50787</v>
      </c>
      <c r="D15381" s="55" t="s">
        <v>4649</v>
      </c>
      <c r="E15381" s="55" t="s">
        <v>50788</v>
      </c>
      <c r="F15381" s="55" t="s">
        <v>4651</v>
      </c>
      <c r="G15381" s="55" t="s">
        <v>50789</v>
      </c>
      <c r="H15381" s="55">
        <v>0</v>
      </c>
    </row>
    <row r="15382" spans="1:8" ht="12.5" customHeight="1">
      <c r="A15382" s="55">
        <v>21208</v>
      </c>
      <c r="B15382" s="55">
        <v>9</v>
      </c>
      <c r="C15382" s="55" t="s">
        <v>50790</v>
      </c>
      <c r="D15382" s="55" t="s">
        <v>4649</v>
      </c>
      <c r="E15382" s="55" t="s">
        <v>50791</v>
      </c>
      <c r="F15382" s="55" t="s">
        <v>4651</v>
      </c>
      <c r="G15382" s="55" t="s">
        <v>50792</v>
      </c>
      <c r="H15382" s="55">
        <v>0</v>
      </c>
    </row>
    <row r="15383" spans="1:8" ht="12.5" customHeight="1">
      <c r="A15383" s="55">
        <v>21971</v>
      </c>
      <c r="B15383" s="55">
        <v>9</v>
      </c>
      <c r="C15383" s="55" t="s">
        <v>50793</v>
      </c>
      <c r="D15383" s="55" t="s">
        <v>4649</v>
      </c>
      <c r="E15383" s="55" t="s">
        <v>50794</v>
      </c>
      <c r="F15383" s="55" t="s">
        <v>4651</v>
      </c>
      <c r="G15383" s="55" t="s">
        <v>50795</v>
      </c>
      <c r="H15383" s="55">
        <v>0</v>
      </c>
    </row>
    <row r="15384" spans="1:8" ht="12.5" customHeight="1">
      <c r="A15384" s="55">
        <v>22209</v>
      </c>
      <c r="B15384" s="55">
        <v>9</v>
      </c>
      <c r="C15384" s="55" t="s">
        <v>50796</v>
      </c>
      <c r="D15384" s="55" t="s">
        <v>4649</v>
      </c>
      <c r="E15384" s="55" t="s">
        <v>50797</v>
      </c>
      <c r="F15384" s="55" t="s">
        <v>4651</v>
      </c>
      <c r="G15384" s="55" t="s">
        <v>50798</v>
      </c>
      <c r="H15384" s="55">
        <v>0</v>
      </c>
    </row>
    <row r="15385" spans="1:8" ht="12.5" customHeight="1">
      <c r="A15385" s="55">
        <v>22852</v>
      </c>
      <c r="B15385" s="55">
        <v>9</v>
      </c>
      <c r="C15385" s="55" t="s">
        <v>50799</v>
      </c>
      <c r="D15385" s="55" t="s">
        <v>4649</v>
      </c>
      <c r="E15385" s="55" t="s">
        <v>50800</v>
      </c>
      <c r="F15385" s="55" t="s">
        <v>4651</v>
      </c>
      <c r="G15385" s="55" t="s">
        <v>50801</v>
      </c>
      <c r="H15385" s="55">
        <v>0</v>
      </c>
    </row>
    <row r="15386" spans="1:8" ht="12.5" customHeight="1">
      <c r="A15386" s="55">
        <v>22912</v>
      </c>
      <c r="B15386" s="55">
        <v>9</v>
      </c>
      <c r="C15386" s="55" t="s">
        <v>50802</v>
      </c>
      <c r="D15386" s="55" t="s">
        <v>4649</v>
      </c>
      <c r="E15386" s="55" t="s">
        <v>50803</v>
      </c>
      <c r="F15386" s="55" t="s">
        <v>4651</v>
      </c>
      <c r="G15386" s="55" t="s">
        <v>50804</v>
      </c>
      <c r="H15386" s="55">
        <v>0</v>
      </c>
    </row>
    <row r="15387" spans="1:8" ht="12.5" customHeight="1">
      <c r="A15387" s="55">
        <v>22913</v>
      </c>
      <c r="B15387" s="55">
        <v>9</v>
      </c>
      <c r="C15387" s="55" t="s">
        <v>50805</v>
      </c>
      <c r="D15387" s="55" t="s">
        <v>4649</v>
      </c>
      <c r="E15387" s="55" t="s">
        <v>50806</v>
      </c>
      <c r="F15387" s="55" t="s">
        <v>4651</v>
      </c>
      <c r="G15387" s="55" t="s">
        <v>50807</v>
      </c>
      <c r="H15387" s="55">
        <v>0</v>
      </c>
    </row>
    <row r="15388" spans="1:8" ht="12.5" customHeight="1">
      <c r="A15388" s="55">
        <v>22941</v>
      </c>
      <c r="B15388" s="55">
        <v>9</v>
      </c>
      <c r="C15388" s="55" t="s">
        <v>50808</v>
      </c>
      <c r="D15388" s="55" t="s">
        <v>4649</v>
      </c>
      <c r="E15388" s="55" t="s">
        <v>50809</v>
      </c>
      <c r="F15388" s="55" t="s">
        <v>4651</v>
      </c>
      <c r="G15388" s="55" t="s">
        <v>50810</v>
      </c>
      <c r="H15388" s="55">
        <v>0</v>
      </c>
    </row>
    <row r="15389" spans="1:8" ht="12.5" customHeight="1">
      <c r="A15389" s="55">
        <v>23416</v>
      </c>
      <c r="B15389" s="55">
        <v>9</v>
      </c>
      <c r="C15389" s="55" t="s">
        <v>50811</v>
      </c>
      <c r="D15389" s="55" t="s">
        <v>4649</v>
      </c>
      <c r="E15389" s="55" t="s">
        <v>50812</v>
      </c>
      <c r="F15389" s="55" t="s">
        <v>4651</v>
      </c>
      <c r="G15389" s="55" t="s">
        <v>50813</v>
      </c>
      <c r="H15389" s="55">
        <v>0</v>
      </c>
    </row>
    <row r="15390" spans="1:8" ht="12.5" customHeight="1">
      <c r="A15390" s="55">
        <v>23542</v>
      </c>
      <c r="B15390" s="55">
        <v>9</v>
      </c>
      <c r="C15390" s="55" t="s">
        <v>50814</v>
      </c>
      <c r="D15390" s="55" t="s">
        <v>4649</v>
      </c>
      <c r="E15390" s="55" t="s">
        <v>50815</v>
      </c>
      <c r="F15390" s="55" t="s">
        <v>4651</v>
      </c>
      <c r="G15390" s="55" t="s">
        <v>50816</v>
      </c>
      <c r="H15390" s="55">
        <v>0</v>
      </c>
    </row>
    <row r="15391" spans="1:8" ht="12.5" customHeight="1">
      <c r="A15391" s="55">
        <v>23650</v>
      </c>
      <c r="B15391" s="55">
        <v>9</v>
      </c>
      <c r="C15391" s="55" t="s">
        <v>50817</v>
      </c>
      <c r="D15391" s="55" t="s">
        <v>4649</v>
      </c>
      <c r="E15391" s="55" t="s">
        <v>50818</v>
      </c>
      <c r="F15391" s="55" t="s">
        <v>4651</v>
      </c>
      <c r="G15391" s="55" t="s">
        <v>50819</v>
      </c>
      <c r="H15391" s="55">
        <v>0</v>
      </c>
    </row>
    <row r="15392" spans="1:8" ht="12.5" customHeight="1">
      <c r="A15392" s="55">
        <v>24454</v>
      </c>
      <c r="B15392" s="55">
        <v>9</v>
      </c>
      <c r="C15392" s="55" t="s">
        <v>50820</v>
      </c>
      <c r="D15392" s="55" t="s">
        <v>4649</v>
      </c>
      <c r="E15392" s="55" t="s">
        <v>50821</v>
      </c>
      <c r="F15392" s="55" t="s">
        <v>4651</v>
      </c>
      <c r="G15392" s="55" t="s">
        <v>50822</v>
      </c>
      <c r="H15392" s="55">
        <v>0</v>
      </c>
    </row>
    <row r="15393" spans="1:8" ht="12.5" customHeight="1">
      <c r="A15393" s="55">
        <v>24457</v>
      </c>
      <c r="B15393" s="55">
        <v>9</v>
      </c>
      <c r="C15393" s="55" t="s">
        <v>50823</v>
      </c>
      <c r="D15393" s="55" t="s">
        <v>4649</v>
      </c>
      <c r="E15393" s="55" t="s">
        <v>50824</v>
      </c>
      <c r="F15393" s="55" t="s">
        <v>4651</v>
      </c>
      <c r="G15393" s="55" t="s">
        <v>50825</v>
      </c>
      <c r="H15393" s="55">
        <v>0</v>
      </c>
    </row>
    <row r="15394" spans="1:8" ht="12.5" customHeight="1">
      <c r="A15394" s="55">
        <v>24481</v>
      </c>
      <c r="B15394" s="55">
        <v>9</v>
      </c>
      <c r="C15394" s="55" t="s">
        <v>50826</v>
      </c>
      <c r="D15394" s="55" t="s">
        <v>4649</v>
      </c>
      <c r="E15394" s="55" t="s">
        <v>50827</v>
      </c>
      <c r="F15394" s="55" t="s">
        <v>4651</v>
      </c>
      <c r="G15394" s="55" t="s">
        <v>50828</v>
      </c>
      <c r="H15394" s="55">
        <v>0</v>
      </c>
    </row>
    <row r="15395" spans="1:8" ht="12.5" customHeight="1">
      <c r="A15395" s="55">
        <v>24921</v>
      </c>
      <c r="B15395" s="55">
        <v>9</v>
      </c>
      <c r="C15395" s="55" t="s">
        <v>50829</v>
      </c>
      <c r="D15395" s="55" t="s">
        <v>4649</v>
      </c>
      <c r="E15395" s="55" t="s">
        <v>50830</v>
      </c>
      <c r="F15395" s="55" t="s">
        <v>4651</v>
      </c>
      <c r="G15395" s="55" t="s">
        <v>50831</v>
      </c>
      <c r="H15395" s="55">
        <v>0</v>
      </c>
    </row>
    <row r="15396" spans="1:8" ht="12.5" customHeight="1">
      <c r="A15396" s="55">
        <v>25109</v>
      </c>
      <c r="B15396" s="55">
        <v>9</v>
      </c>
      <c r="C15396" s="55" t="s">
        <v>50832</v>
      </c>
      <c r="D15396" s="55" t="s">
        <v>4649</v>
      </c>
      <c r="E15396" s="55" t="s">
        <v>50833</v>
      </c>
      <c r="F15396" s="55" t="s">
        <v>4651</v>
      </c>
      <c r="G15396" s="55" t="s">
        <v>50834</v>
      </c>
      <c r="H15396" s="55">
        <v>0</v>
      </c>
    </row>
    <row r="15397" spans="1:8" ht="12.5" customHeight="1">
      <c r="A15397" s="55">
        <v>25112</v>
      </c>
      <c r="B15397" s="55">
        <v>9</v>
      </c>
      <c r="C15397" s="55" t="s">
        <v>50835</v>
      </c>
      <c r="D15397" s="55" t="s">
        <v>4649</v>
      </c>
      <c r="E15397" s="55" t="s">
        <v>50836</v>
      </c>
      <c r="F15397" s="55" t="s">
        <v>4651</v>
      </c>
      <c r="G15397" s="55" t="s">
        <v>50837</v>
      </c>
      <c r="H15397" s="55">
        <v>0</v>
      </c>
    </row>
    <row r="15398" spans="1:8" ht="12.5" customHeight="1">
      <c r="A15398" s="55">
        <v>25830</v>
      </c>
      <c r="B15398" s="55">
        <v>9</v>
      </c>
      <c r="C15398" s="55" t="s">
        <v>50838</v>
      </c>
      <c r="D15398" s="55" t="s">
        <v>4649</v>
      </c>
      <c r="E15398" s="55" t="s">
        <v>50839</v>
      </c>
      <c r="F15398" s="55" t="s">
        <v>4651</v>
      </c>
      <c r="G15398" s="55" t="s">
        <v>50840</v>
      </c>
      <c r="H15398" s="55">
        <v>0</v>
      </c>
    </row>
    <row r="15399" spans="1:8" ht="12.5" customHeight="1">
      <c r="A15399" s="55">
        <v>25918</v>
      </c>
      <c r="B15399" s="55">
        <v>9</v>
      </c>
      <c r="C15399" s="55" t="s">
        <v>50841</v>
      </c>
      <c r="D15399" s="55" t="s">
        <v>4649</v>
      </c>
      <c r="E15399" s="55" t="s">
        <v>50842</v>
      </c>
      <c r="F15399" s="55" t="s">
        <v>4651</v>
      </c>
      <c r="G15399" s="55" t="s">
        <v>50843</v>
      </c>
      <c r="H15399" s="55">
        <v>0</v>
      </c>
    </row>
    <row r="15400" spans="1:8" ht="12.5" customHeight="1">
      <c r="A15400" s="55">
        <v>26020</v>
      </c>
      <c r="B15400" s="55">
        <v>9</v>
      </c>
      <c r="C15400" s="55" t="s">
        <v>50844</v>
      </c>
      <c r="D15400" s="55" t="s">
        <v>4649</v>
      </c>
      <c r="E15400" s="55" t="s">
        <v>50845</v>
      </c>
      <c r="F15400" s="55" t="s">
        <v>4651</v>
      </c>
      <c r="G15400" s="55" t="s">
        <v>50846</v>
      </c>
      <c r="H15400" s="55">
        <v>0</v>
      </c>
    </row>
    <row r="15401" spans="1:8" ht="12.5" customHeight="1">
      <c r="A15401" s="55">
        <v>26138</v>
      </c>
      <c r="B15401" s="55">
        <v>9</v>
      </c>
      <c r="C15401" s="55" t="s">
        <v>50847</v>
      </c>
      <c r="D15401" s="55" t="s">
        <v>4649</v>
      </c>
      <c r="E15401" s="55" t="s">
        <v>50848</v>
      </c>
      <c r="F15401" s="55" t="s">
        <v>4651</v>
      </c>
      <c r="G15401" s="55" t="s">
        <v>50849</v>
      </c>
      <c r="H15401" s="55">
        <v>0</v>
      </c>
    </row>
    <row r="15402" spans="1:8" ht="12.5" customHeight="1">
      <c r="A15402" s="55">
        <v>26191</v>
      </c>
      <c r="B15402" s="55">
        <v>9</v>
      </c>
      <c r="C15402" s="55" t="s">
        <v>50850</v>
      </c>
      <c r="D15402" s="55" t="s">
        <v>4649</v>
      </c>
      <c r="E15402" s="55" t="s">
        <v>50851</v>
      </c>
      <c r="F15402" s="55" t="s">
        <v>4651</v>
      </c>
      <c r="G15402" s="55" t="s">
        <v>50852</v>
      </c>
      <c r="H15402" s="55">
        <v>0</v>
      </c>
    </row>
    <row r="15403" spans="1:8" ht="12.5" customHeight="1">
      <c r="A15403" s="55">
        <v>26740</v>
      </c>
      <c r="B15403" s="55">
        <v>9</v>
      </c>
      <c r="C15403" s="55" t="s">
        <v>50853</v>
      </c>
      <c r="D15403" s="55" t="s">
        <v>4649</v>
      </c>
      <c r="E15403" s="55" t="s">
        <v>50854</v>
      </c>
      <c r="F15403" s="55" t="s">
        <v>4651</v>
      </c>
      <c r="G15403" s="55" t="s">
        <v>50855</v>
      </c>
      <c r="H15403" s="55">
        <v>0</v>
      </c>
    </row>
    <row r="15404" spans="1:8" ht="12.5" customHeight="1">
      <c r="A15404" s="55">
        <v>27343</v>
      </c>
      <c r="B15404" s="55">
        <v>9</v>
      </c>
      <c r="C15404" s="55" t="s">
        <v>50856</v>
      </c>
      <c r="D15404" s="55" t="s">
        <v>4649</v>
      </c>
      <c r="E15404" s="55" t="s">
        <v>50857</v>
      </c>
      <c r="F15404" s="55" t="s">
        <v>4651</v>
      </c>
      <c r="G15404" s="55" t="s">
        <v>50858</v>
      </c>
      <c r="H15404" s="55">
        <v>0</v>
      </c>
    </row>
    <row r="15405" spans="1:8" ht="12.5" customHeight="1">
      <c r="A15405" s="55">
        <v>27363</v>
      </c>
      <c r="B15405" s="55">
        <v>9</v>
      </c>
      <c r="C15405" s="55" t="s">
        <v>50859</v>
      </c>
      <c r="D15405" s="55" t="s">
        <v>4649</v>
      </c>
      <c r="E15405" s="55" t="s">
        <v>50860</v>
      </c>
      <c r="F15405" s="55" t="s">
        <v>4651</v>
      </c>
      <c r="G15405" s="55" t="s">
        <v>50861</v>
      </c>
      <c r="H15405" s="55">
        <v>0</v>
      </c>
    </row>
    <row r="15406" spans="1:8" ht="12.5" customHeight="1">
      <c r="A15406" s="55">
        <v>27745</v>
      </c>
      <c r="B15406" s="55">
        <v>9</v>
      </c>
      <c r="C15406" s="55" t="s">
        <v>50862</v>
      </c>
      <c r="D15406" s="55" t="s">
        <v>4649</v>
      </c>
      <c r="E15406" s="55" t="s">
        <v>50863</v>
      </c>
      <c r="F15406" s="55" t="s">
        <v>4651</v>
      </c>
      <c r="G15406" s="55" t="s">
        <v>50864</v>
      </c>
      <c r="H15406" s="55">
        <v>0</v>
      </c>
    </row>
    <row r="15407" spans="1:8" ht="12.5" customHeight="1">
      <c r="A15407" s="55">
        <v>27877</v>
      </c>
      <c r="B15407" s="55">
        <v>9</v>
      </c>
      <c r="C15407" s="55" t="s">
        <v>50865</v>
      </c>
      <c r="D15407" s="55" t="s">
        <v>4649</v>
      </c>
      <c r="E15407" s="55" t="s">
        <v>50866</v>
      </c>
      <c r="F15407" s="55" t="s">
        <v>4651</v>
      </c>
      <c r="G15407" s="55" t="s">
        <v>50867</v>
      </c>
      <c r="H15407" s="55">
        <v>0</v>
      </c>
    </row>
    <row r="15408" spans="1:8" ht="12.5" customHeight="1">
      <c r="A15408" s="55">
        <v>28479</v>
      </c>
      <c r="B15408" s="55">
        <v>9</v>
      </c>
      <c r="C15408" s="55" t="s">
        <v>50868</v>
      </c>
      <c r="D15408" s="55" t="s">
        <v>4649</v>
      </c>
      <c r="E15408" s="55" t="s">
        <v>50869</v>
      </c>
      <c r="F15408" s="55" t="s">
        <v>4651</v>
      </c>
      <c r="G15408" s="55" t="s">
        <v>50870</v>
      </c>
      <c r="H15408" s="55">
        <v>0</v>
      </c>
    </row>
    <row r="15409" spans="1:8" ht="12.5" customHeight="1">
      <c r="A15409" s="55">
        <v>28925</v>
      </c>
      <c r="B15409" s="55">
        <v>9</v>
      </c>
      <c r="C15409" s="55" t="s">
        <v>50871</v>
      </c>
      <c r="D15409" s="55" t="s">
        <v>4649</v>
      </c>
      <c r="E15409" s="55" t="s">
        <v>50872</v>
      </c>
      <c r="F15409" s="55" t="s">
        <v>4651</v>
      </c>
      <c r="G15409" s="55" t="s">
        <v>50873</v>
      </c>
      <c r="H15409" s="55">
        <v>0</v>
      </c>
    </row>
    <row r="15410" spans="1:8" ht="12.5" customHeight="1">
      <c r="A15410" s="55">
        <v>28929</v>
      </c>
      <c r="B15410" s="55">
        <v>9</v>
      </c>
      <c r="C15410" s="55" t="s">
        <v>50874</v>
      </c>
      <c r="D15410" s="55" t="s">
        <v>4649</v>
      </c>
      <c r="E15410" s="55" t="s">
        <v>50875</v>
      </c>
      <c r="F15410" s="55" t="s">
        <v>4651</v>
      </c>
      <c r="G15410" s="55" t="s">
        <v>50876</v>
      </c>
      <c r="H15410" s="55">
        <v>0</v>
      </c>
    </row>
    <row r="15411" spans="1:8" ht="12.5" customHeight="1">
      <c r="A15411" s="55">
        <v>28938</v>
      </c>
      <c r="B15411" s="55">
        <v>9</v>
      </c>
      <c r="C15411" s="55" t="s">
        <v>50877</v>
      </c>
      <c r="D15411" s="55" t="s">
        <v>4649</v>
      </c>
      <c r="E15411" s="55" t="s">
        <v>50878</v>
      </c>
      <c r="F15411" s="55" t="s">
        <v>4651</v>
      </c>
      <c r="G15411" s="55" t="s">
        <v>50879</v>
      </c>
      <c r="H15411" s="55">
        <v>0</v>
      </c>
    </row>
    <row r="15412" spans="1:8" ht="12.5" customHeight="1">
      <c r="A15412" s="55">
        <v>29063</v>
      </c>
      <c r="B15412" s="55">
        <v>9</v>
      </c>
      <c r="C15412" s="55" t="s">
        <v>50880</v>
      </c>
      <c r="D15412" s="55" t="s">
        <v>4649</v>
      </c>
      <c r="E15412" s="55" t="s">
        <v>50881</v>
      </c>
      <c r="F15412" s="55" t="s">
        <v>4651</v>
      </c>
      <c r="G15412" s="55" t="s">
        <v>50882</v>
      </c>
      <c r="H15412" s="55">
        <v>0</v>
      </c>
    </row>
    <row r="15413" spans="1:8" ht="12.5" customHeight="1">
      <c r="A15413" s="55">
        <v>29120</v>
      </c>
      <c r="B15413" s="55">
        <v>9</v>
      </c>
      <c r="C15413" s="55" t="s">
        <v>50883</v>
      </c>
      <c r="D15413" s="55" t="s">
        <v>4649</v>
      </c>
      <c r="E15413" s="55" t="s">
        <v>50884</v>
      </c>
      <c r="F15413" s="55" t="s">
        <v>4651</v>
      </c>
      <c r="G15413" s="55" t="s">
        <v>50885</v>
      </c>
      <c r="H15413" s="55">
        <v>0</v>
      </c>
    </row>
    <row r="15414" spans="1:8" ht="12.5" customHeight="1">
      <c r="A15414" s="55">
        <v>29123</v>
      </c>
      <c r="B15414" s="55">
        <v>9</v>
      </c>
      <c r="C15414" s="55" t="s">
        <v>50886</v>
      </c>
      <c r="D15414" s="55" t="s">
        <v>4649</v>
      </c>
      <c r="E15414" s="55" t="s">
        <v>50887</v>
      </c>
      <c r="F15414" s="55" t="s">
        <v>4651</v>
      </c>
      <c r="G15414" s="55" t="s">
        <v>50888</v>
      </c>
      <c r="H15414" s="55">
        <v>0</v>
      </c>
    </row>
    <row r="15415" spans="1:8" ht="12.5" customHeight="1">
      <c r="A15415" s="55">
        <v>29181</v>
      </c>
      <c r="B15415" s="55">
        <v>9</v>
      </c>
      <c r="C15415" s="55" t="s">
        <v>50889</v>
      </c>
      <c r="D15415" s="55" t="s">
        <v>4649</v>
      </c>
      <c r="E15415" s="55" t="s">
        <v>50890</v>
      </c>
      <c r="F15415" s="55" t="s">
        <v>4651</v>
      </c>
      <c r="G15415" s="55" t="s">
        <v>50891</v>
      </c>
      <c r="H15415" s="55">
        <v>0</v>
      </c>
    </row>
    <row r="15416" spans="1:8" ht="12.5" customHeight="1">
      <c r="A15416" s="55">
        <v>29188</v>
      </c>
      <c r="B15416" s="55">
        <v>9</v>
      </c>
      <c r="C15416" s="55" t="s">
        <v>50892</v>
      </c>
      <c r="D15416" s="55" t="s">
        <v>4649</v>
      </c>
      <c r="E15416" s="55" t="s">
        <v>50893</v>
      </c>
      <c r="F15416" s="55" t="s">
        <v>4651</v>
      </c>
      <c r="G15416" s="55" t="s">
        <v>50894</v>
      </c>
      <c r="H15416" s="55">
        <v>0</v>
      </c>
    </row>
    <row r="15417" spans="1:8" ht="12.5" customHeight="1">
      <c r="A15417" s="55">
        <v>11093</v>
      </c>
      <c r="B15417" s="55">
        <v>9</v>
      </c>
      <c r="C15417" s="55" t="s">
        <v>50895</v>
      </c>
      <c r="D15417" s="55" t="s">
        <v>4649</v>
      </c>
      <c r="E15417" s="55" t="s">
        <v>50896</v>
      </c>
      <c r="F15417" s="55" t="s">
        <v>4651</v>
      </c>
      <c r="G15417" s="55" t="s">
        <v>50897</v>
      </c>
      <c r="H15417" s="55">
        <v>0</v>
      </c>
    </row>
    <row r="15418" spans="1:8" ht="12.5" customHeight="1">
      <c r="A15418" s="55">
        <v>11114</v>
      </c>
      <c r="B15418" s="55">
        <v>9</v>
      </c>
      <c r="C15418" s="55" t="s">
        <v>50898</v>
      </c>
      <c r="D15418" s="55" t="s">
        <v>4649</v>
      </c>
      <c r="E15418" s="55" t="s">
        <v>50899</v>
      </c>
      <c r="F15418" s="55" t="s">
        <v>4651</v>
      </c>
      <c r="G15418" s="55" t="s">
        <v>50900</v>
      </c>
      <c r="H15418" s="55">
        <v>0</v>
      </c>
    </row>
    <row r="15419" spans="1:8" ht="12.5" customHeight="1">
      <c r="A15419" s="55">
        <v>11753</v>
      </c>
      <c r="B15419" s="55">
        <v>9</v>
      </c>
      <c r="C15419" s="55" t="s">
        <v>50901</v>
      </c>
      <c r="D15419" s="55" t="s">
        <v>4649</v>
      </c>
      <c r="E15419" s="55" t="s">
        <v>50902</v>
      </c>
      <c r="F15419" s="55" t="s">
        <v>4651</v>
      </c>
      <c r="G15419" s="55" t="s">
        <v>50903</v>
      </c>
      <c r="H15419" s="55">
        <v>0</v>
      </c>
    </row>
    <row r="15420" spans="1:8" ht="12.5" customHeight="1">
      <c r="A15420" s="55">
        <v>12001</v>
      </c>
      <c r="B15420" s="55">
        <v>9</v>
      </c>
      <c r="C15420" s="55" t="s">
        <v>50904</v>
      </c>
      <c r="D15420" s="55" t="s">
        <v>4649</v>
      </c>
      <c r="E15420" s="55" t="s">
        <v>50905</v>
      </c>
      <c r="F15420" s="55" t="s">
        <v>4651</v>
      </c>
      <c r="G15420" s="55" t="s">
        <v>50906</v>
      </c>
      <c r="H15420" s="55">
        <v>0</v>
      </c>
    </row>
    <row r="15421" spans="1:8" ht="12.5" customHeight="1">
      <c r="A15421" s="55">
        <v>12013</v>
      </c>
      <c r="B15421" s="55">
        <v>9</v>
      </c>
      <c r="C15421" s="55" t="s">
        <v>50907</v>
      </c>
      <c r="D15421" s="55" t="s">
        <v>4649</v>
      </c>
      <c r="E15421" s="55" t="s">
        <v>50908</v>
      </c>
      <c r="F15421" s="55" t="s">
        <v>4651</v>
      </c>
      <c r="G15421" s="55" t="s">
        <v>50909</v>
      </c>
      <c r="H15421" s="55">
        <v>0</v>
      </c>
    </row>
    <row r="15422" spans="1:8" ht="12.5" customHeight="1">
      <c r="A15422" s="55">
        <v>12342</v>
      </c>
      <c r="B15422" s="55">
        <v>9</v>
      </c>
      <c r="C15422" s="55" t="s">
        <v>50910</v>
      </c>
      <c r="D15422" s="55" t="s">
        <v>4649</v>
      </c>
      <c r="E15422" s="55" t="s">
        <v>50911</v>
      </c>
      <c r="F15422" s="55" t="s">
        <v>4651</v>
      </c>
      <c r="G15422" s="55" t="s">
        <v>50912</v>
      </c>
      <c r="H15422" s="55">
        <v>0</v>
      </c>
    </row>
    <row r="15423" spans="1:8" ht="12.5" customHeight="1">
      <c r="A15423" s="55">
        <v>12572</v>
      </c>
      <c r="B15423" s="55">
        <v>9</v>
      </c>
      <c r="C15423" s="55" t="s">
        <v>50913</v>
      </c>
      <c r="D15423" s="55" t="s">
        <v>4649</v>
      </c>
      <c r="E15423" s="55" t="s">
        <v>50914</v>
      </c>
      <c r="F15423" s="55" t="s">
        <v>4651</v>
      </c>
      <c r="G15423" s="55" t="s">
        <v>50915</v>
      </c>
      <c r="H15423" s="55">
        <v>0</v>
      </c>
    </row>
    <row r="15424" spans="1:8" ht="12.5" customHeight="1">
      <c r="A15424" s="55">
        <v>12679</v>
      </c>
      <c r="B15424" s="55">
        <v>9</v>
      </c>
      <c r="C15424" s="55" t="s">
        <v>50916</v>
      </c>
      <c r="D15424" s="55" t="s">
        <v>4649</v>
      </c>
      <c r="E15424" s="55" t="s">
        <v>50917</v>
      </c>
      <c r="F15424" s="55" t="s">
        <v>4651</v>
      </c>
      <c r="G15424" s="55" t="s">
        <v>50918</v>
      </c>
      <c r="H15424" s="55">
        <v>0</v>
      </c>
    </row>
    <row r="15425" spans="1:8" ht="12.5" customHeight="1">
      <c r="A15425" s="55">
        <v>12698</v>
      </c>
      <c r="B15425" s="55">
        <v>9</v>
      </c>
      <c r="C15425" s="55" t="s">
        <v>50919</v>
      </c>
      <c r="D15425" s="55" t="s">
        <v>4649</v>
      </c>
      <c r="E15425" s="55" t="s">
        <v>50920</v>
      </c>
      <c r="F15425" s="55" t="s">
        <v>4651</v>
      </c>
      <c r="G15425" s="55" t="s">
        <v>50921</v>
      </c>
      <c r="H15425" s="55">
        <v>0</v>
      </c>
    </row>
    <row r="15426" spans="1:8" ht="12.5" customHeight="1">
      <c r="A15426" s="55">
        <v>13020</v>
      </c>
      <c r="B15426" s="55">
        <v>9</v>
      </c>
      <c r="C15426" s="55" t="s">
        <v>50922</v>
      </c>
      <c r="D15426" s="55" t="s">
        <v>4649</v>
      </c>
      <c r="E15426" s="55" t="s">
        <v>50923</v>
      </c>
      <c r="F15426" s="55" t="s">
        <v>4651</v>
      </c>
      <c r="G15426" s="55" t="s">
        <v>50924</v>
      </c>
      <c r="H15426" s="55">
        <v>0</v>
      </c>
    </row>
    <row r="15427" spans="1:8" ht="12.5" customHeight="1">
      <c r="A15427" s="55">
        <v>13021</v>
      </c>
      <c r="B15427" s="55">
        <v>9</v>
      </c>
      <c r="C15427" s="55" t="s">
        <v>50925</v>
      </c>
      <c r="D15427" s="55" t="s">
        <v>4649</v>
      </c>
      <c r="E15427" s="55" t="s">
        <v>50926</v>
      </c>
      <c r="F15427" s="55" t="s">
        <v>4651</v>
      </c>
      <c r="G15427" s="55" t="s">
        <v>50927</v>
      </c>
      <c r="H15427" s="55">
        <v>0</v>
      </c>
    </row>
    <row r="15428" spans="1:8" ht="12.5" customHeight="1">
      <c r="A15428" s="55">
        <v>13051</v>
      </c>
      <c r="B15428" s="55">
        <v>9</v>
      </c>
      <c r="C15428" s="55" t="s">
        <v>50928</v>
      </c>
      <c r="D15428" s="55" t="s">
        <v>4649</v>
      </c>
      <c r="E15428" s="55" t="s">
        <v>50929</v>
      </c>
      <c r="F15428" s="55" t="s">
        <v>4651</v>
      </c>
      <c r="G15428" s="55" t="s">
        <v>50930</v>
      </c>
      <c r="H15428" s="55">
        <v>0</v>
      </c>
    </row>
    <row r="15429" spans="1:8" ht="12.5" customHeight="1">
      <c r="A15429" s="55">
        <v>13140</v>
      </c>
      <c r="B15429" s="55">
        <v>9</v>
      </c>
      <c r="C15429" s="55" t="s">
        <v>50931</v>
      </c>
      <c r="D15429" s="55" t="s">
        <v>4649</v>
      </c>
      <c r="E15429" s="55" t="s">
        <v>50932</v>
      </c>
      <c r="F15429" s="55" t="s">
        <v>4651</v>
      </c>
      <c r="G15429" s="55" t="s">
        <v>50933</v>
      </c>
      <c r="H15429" s="55">
        <v>0</v>
      </c>
    </row>
    <row r="15430" spans="1:8" ht="12.5" customHeight="1">
      <c r="A15430" s="55">
        <v>13640</v>
      </c>
      <c r="B15430" s="55">
        <v>9</v>
      </c>
      <c r="C15430" s="55" t="s">
        <v>50934</v>
      </c>
      <c r="D15430" s="55" t="s">
        <v>4649</v>
      </c>
      <c r="E15430" s="55" t="s">
        <v>50935</v>
      </c>
      <c r="F15430" s="55" t="s">
        <v>4651</v>
      </c>
      <c r="G15430" s="55" t="s">
        <v>50936</v>
      </c>
      <c r="H15430" s="55">
        <v>0</v>
      </c>
    </row>
    <row r="15431" spans="1:8" ht="12.5" customHeight="1">
      <c r="A15431" s="55">
        <v>13974</v>
      </c>
      <c r="B15431" s="55">
        <v>9</v>
      </c>
      <c r="C15431" s="55" t="s">
        <v>50937</v>
      </c>
      <c r="D15431" s="55" t="s">
        <v>4649</v>
      </c>
      <c r="E15431" s="55" t="s">
        <v>50938</v>
      </c>
      <c r="F15431" s="55" t="s">
        <v>4651</v>
      </c>
      <c r="G15431" s="55" t="s">
        <v>50939</v>
      </c>
      <c r="H15431" s="55">
        <v>0</v>
      </c>
    </row>
    <row r="15432" spans="1:8" ht="12.5" customHeight="1">
      <c r="A15432" s="55">
        <v>14101</v>
      </c>
      <c r="B15432" s="55">
        <v>9</v>
      </c>
      <c r="C15432" s="55" t="s">
        <v>50940</v>
      </c>
      <c r="D15432" s="55" t="s">
        <v>4649</v>
      </c>
      <c r="E15432" s="55" t="s">
        <v>50941</v>
      </c>
      <c r="F15432" s="55" t="s">
        <v>4651</v>
      </c>
      <c r="G15432" s="55" t="s">
        <v>50942</v>
      </c>
      <c r="H15432" s="55">
        <v>0</v>
      </c>
    </row>
    <row r="15433" spans="1:8" ht="12.5" customHeight="1">
      <c r="A15433" s="55">
        <v>14307</v>
      </c>
      <c r="B15433" s="55">
        <v>9</v>
      </c>
      <c r="C15433" s="55" t="s">
        <v>50943</v>
      </c>
      <c r="D15433" s="55" t="s">
        <v>4649</v>
      </c>
      <c r="E15433" s="55" t="s">
        <v>50944</v>
      </c>
      <c r="F15433" s="55" t="s">
        <v>4651</v>
      </c>
      <c r="G15433" s="55" t="s">
        <v>50945</v>
      </c>
      <c r="H15433" s="55">
        <v>0</v>
      </c>
    </row>
    <row r="15434" spans="1:8" ht="12.5" customHeight="1">
      <c r="A15434" s="55">
        <v>15030</v>
      </c>
      <c r="B15434" s="55">
        <v>9</v>
      </c>
      <c r="C15434" s="55" t="s">
        <v>50946</v>
      </c>
      <c r="D15434" s="55" t="s">
        <v>4649</v>
      </c>
      <c r="E15434" s="55" t="s">
        <v>50947</v>
      </c>
      <c r="F15434" s="55" t="s">
        <v>4651</v>
      </c>
      <c r="G15434" s="55" t="s">
        <v>50948</v>
      </c>
      <c r="H15434" s="55">
        <v>0</v>
      </c>
    </row>
    <row r="15435" spans="1:8" ht="12.5" customHeight="1">
      <c r="A15435" s="55">
        <v>15123</v>
      </c>
      <c r="B15435" s="55">
        <v>9</v>
      </c>
      <c r="C15435" s="55" t="s">
        <v>50949</v>
      </c>
      <c r="D15435" s="55" t="s">
        <v>4649</v>
      </c>
      <c r="E15435" s="55" t="s">
        <v>50950</v>
      </c>
      <c r="F15435" s="55" t="s">
        <v>4651</v>
      </c>
      <c r="G15435" s="55" t="s">
        <v>50951</v>
      </c>
      <c r="H15435" s="55">
        <v>0</v>
      </c>
    </row>
    <row r="15436" spans="1:8" ht="12.5" customHeight="1">
      <c r="A15436" s="55">
        <v>15754</v>
      </c>
      <c r="B15436" s="55">
        <v>9</v>
      </c>
      <c r="C15436" s="55" t="s">
        <v>50952</v>
      </c>
      <c r="D15436" s="55" t="s">
        <v>4649</v>
      </c>
      <c r="E15436" s="55" t="s">
        <v>50953</v>
      </c>
      <c r="F15436" s="55" t="s">
        <v>4651</v>
      </c>
      <c r="G15436" s="55" t="s">
        <v>50954</v>
      </c>
      <c r="H15436" s="55">
        <v>0</v>
      </c>
    </row>
    <row r="15437" spans="1:8" ht="12.5" customHeight="1">
      <c r="A15437" s="55">
        <v>16494</v>
      </c>
      <c r="B15437" s="55">
        <v>9</v>
      </c>
      <c r="C15437" s="55" t="s">
        <v>50955</v>
      </c>
      <c r="D15437" s="55" t="s">
        <v>4649</v>
      </c>
      <c r="E15437" s="55" t="s">
        <v>50956</v>
      </c>
      <c r="F15437" s="55" t="s">
        <v>4651</v>
      </c>
      <c r="G15437" s="55" t="s">
        <v>50957</v>
      </c>
      <c r="H15437" s="55">
        <v>0</v>
      </c>
    </row>
    <row r="15438" spans="1:8" ht="12.5" customHeight="1">
      <c r="A15438" s="55">
        <v>17246</v>
      </c>
      <c r="B15438" s="55">
        <v>9</v>
      </c>
      <c r="C15438" s="55" t="s">
        <v>50958</v>
      </c>
      <c r="D15438" s="55" t="s">
        <v>4649</v>
      </c>
      <c r="E15438" s="55" t="s">
        <v>50959</v>
      </c>
      <c r="F15438" s="55" t="s">
        <v>4651</v>
      </c>
      <c r="G15438" s="55" t="s">
        <v>50960</v>
      </c>
      <c r="H15438" s="55">
        <v>0</v>
      </c>
    </row>
    <row r="15439" spans="1:8" ht="12.5" customHeight="1">
      <c r="A15439" s="55">
        <v>17259</v>
      </c>
      <c r="B15439" s="55">
        <v>9</v>
      </c>
      <c r="C15439" s="55" t="s">
        <v>50961</v>
      </c>
      <c r="D15439" s="55" t="s">
        <v>4649</v>
      </c>
      <c r="E15439" s="55" t="s">
        <v>50962</v>
      </c>
      <c r="F15439" s="55" t="s">
        <v>4651</v>
      </c>
      <c r="G15439" s="55" t="s">
        <v>50963</v>
      </c>
      <c r="H15439" s="55">
        <v>0</v>
      </c>
    </row>
    <row r="15440" spans="1:8" ht="12.5" customHeight="1">
      <c r="A15440" s="55">
        <v>17334</v>
      </c>
      <c r="B15440" s="55">
        <v>9</v>
      </c>
      <c r="C15440" s="55" t="s">
        <v>50964</v>
      </c>
      <c r="D15440" s="55" t="s">
        <v>4649</v>
      </c>
      <c r="E15440" s="55" t="s">
        <v>50965</v>
      </c>
      <c r="F15440" s="55" t="s">
        <v>4651</v>
      </c>
      <c r="G15440" s="55" t="s">
        <v>50966</v>
      </c>
      <c r="H15440" s="55">
        <v>0</v>
      </c>
    </row>
    <row r="15441" spans="1:8" ht="12.5" customHeight="1">
      <c r="A15441" s="55">
        <v>17496</v>
      </c>
      <c r="B15441" s="55">
        <v>9</v>
      </c>
      <c r="C15441" s="55" t="s">
        <v>50967</v>
      </c>
      <c r="D15441" s="55" t="s">
        <v>4649</v>
      </c>
      <c r="E15441" s="55" t="s">
        <v>50968</v>
      </c>
      <c r="F15441" s="55" t="s">
        <v>4651</v>
      </c>
      <c r="G15441" s="55" t="s">
        <v>50969</v>
      </c>
      <c r="H15441" s="55">
        <v>0</v>
      </c>
    </row>
    <row r="15442" spans="1:8" ht="12.5" customHeight="1">
      <c r="A15442" s="55">
        <v>18198</v>
      </c>
      <c r="B15442" s="55">
        <v>9</v>
      </c>
      <c r="C15442" s="55" t="s">
        <v>50970</v>
      </c>
      <c r="D15442" s="55" t="s">
        <v>4649</v>
      </c>
      <c r="E15442" s="55" t="s">
        <v>50971</v>
      </c>
      <c r="F15442" s="55" t="s">
        <v>4651</v>
      </c>
      <c r="G15442" s="55" t="s">
        <v>50972</v>
      </c>
      <c r="H15442" s="55">
        <v>0</v>
      </c>
    </row>
    <row r="15443" spans="1:8" ht="12.5" customHeight="1">
      <c r="A15443" s="55">
        <v>18290</v>
      </c>
      <c r="B15443" s="55">
        <v>9</v>
      </c>
      <c r="C15443" s="55" t="s">
        <v>50973</v>
      </c>
      <c r="D15443" s="55" t="s">
        <v>4649</v>
      </c>
      <c r="E15443" s="55" t="s">
        <v>50974</v>
      </c>
      <c r="F15443" s="55" t="s">
        <v>4651</v>
      </c>
      <c r="G15443" s="55" t="s">
        <v>50975</v>
      </c>
      <c r="H15443" s="55">
        <v>0</v>
      </c>
    </row>
    <row r="15444" spans="1:8" ht="12.5" customHeight="1">
      <c r="A15444" s="55">
        <v>18906</v>
      </c>
      <c r="B15444" s="55">
        <v>9</v>
      </c>
      <c r="C15444" s="55" t="s">
        <v>50976</v>
      </c>
      <c r="D15444" s="55" t="s">
        <v>4649</v>
      </c>
      <c r="E15444" s="55" t="s">
        <v>50977</v>
      </c>
      <c r="F15444" s="55" t="s">
        <v>4651</v>
      </c>
      <c r="G15444" s="55" t="s">
        <v>50978</v>
      </c>
      <c r="H15444" s="55">
        <v>0</v>
      </c>
    </row>
    <row r="15445" spans="1:8" ht="12.5" customHeight="1">
      <c r="A15445" s="55">
        <v>19083</v>
      </c>
      <c r="B15445" s="55">
        <v>9</v>
      </c>
      <c r="C15445" s="55" t="s">
        <v>50979</v>
      </c>
      <c r="D15445" s="55" t="s">
        <v>4649</v>
      </c>
      <c r="E15445" s="55" t="s">
        <v>50980</v>
      </c>
      <c r="F15445" s="55" t="s">
        <v>4651</v>
      </c>
      <c r="G15445" s="55" t="s">
        <v>50981</v>
      </c>
      <c r="H15445" s="55">
        <v>0</v>
      </c>
    </row>
    <row r="15446" spans="1:8" ht="12.5" customHeight="1">
      <c r="A15446" s="55">
        <v>19617</v>
      </c>
      <c r="B15446" s="55">
        <v>9</v>
      </c>
      <c r="C15446" s="55" t="s">
        <v>50982</v>
      </c>
      <c r="D15446" s="55" t="s">
        <v>4649</v>
      </c>
      <c r="E15446" s="55" t="s">
        <v>50983</v>
      </c>
      <c r="F15446" s="55" t="s">
        <v>4651</v>
      </c>
      <c r="G15446" s="55" t="s">
        <v>50984</v>
      </c>
      <c r="H15446" s="55">
        <v>0</v>
      </c>
    </row>
    <row r="15447" spans="1:8" ht="12.5" customHeight="1">
      <c r="A15447" s="55">
        <v>20221</v>
      </c>
      <c r="B15447" s="55">
        <v>9</v>
      </c>
      <c r="C15447" s="55" t="s">
        <v>50985</v>
      </c>
      <c r="D15447" s="55" t="s">
        <v>4649</v>
      </c>
      <c r="E15447" s="55" t="s">
        <v>50986</v>
      </c>
      <c r="F15447" s="55" t="s">
        <v>4651</v>
      </c>
      <c r="G15447" s="55" t="s">
        <v>50987</v>
      </c>
      <c r="H15447" s="55">
        <v>0</v>
      </c>
    </row>
    <row r="15448" spans="1:8" ht="12.5" customHeight="1">
      <c r="A15448" s="55">
        <v>20227</v>
      </c>
      <c r="B15448" s="55">
        <v>9</v>
      </c>
      <c r="C15448" s="55" t="s">
        <v>50988</v>
      </c>
      <c r="D15448" s="55" t="s">
        <v>4649</v>
      </c>
      <c r="E15448" s="55" t="s">
        <v>50989</v>
      </c>
      <c r="F15448" s="55" t="s">
        <v>4651</v>
      </c>
      <c r="G15448" s="55" t="s">
        <v>50990</v>
      </c>
      <c r="H15448" s="55">
        <v>0</v>
      </c>
    </row>
    <row r="15449" spans="1:8" ht="12.5" customHeight="1">
      <c r="A15449" s="55">
        <v>21221</v>
      </c>
      <c r="B15449" s="55">
        <v>9</v>
      </c>
      <c r="C15449" s="55" t="s">
        <v>50991</v>
      </c>
      <c r="D15449" s="55" t="s">
        <v>4649</v>
      </c>
      <c r="E15449" s="55" t="s">
        <v>50992</v>
      </c>
      <c r="F15449" s="55" t="s">
        <v>4651</v>
      </c>
      <c r="G15449" s="55" t="s">
        <v>50993</v>
      </c>
      <c r="H15449" s="55">
        <v>0</v>
      </c>
    </row>
    <row r="15450" spans="1:8" ht="12.5" customHeight="1">
      <c r="A15450" s="55">
        <v>21896</v>
      </c>
      <c r="B15450" s="55">
        <v>9</v>
      </c>
      <c r="C15450" s="55" t="s">
        <v>50994</v>
      </c>
      <c r="D15450" s="55" t="s">
        <v>4649</v>
      </c>
      <c r="E15450" s="55" t="s">
        <v>50995</v>
      </c>
      <c r="F15450" s="55" t="s">
        <v>4651</v>
      </c>
      <c r="G15450" s="55" t="s">
        <v>50996</v>
      </c>
      <c r="H15450" s="55">
        <v>0</v>
      </c>
    </row>
    <row r="15451" spans="1:8" ht="12.5" customHeight="1">
      <c r="A15451" s="55">
        <v>21990</v>
      </c>
      <c r="B15451" s="55">
        <v>9</v>
      </c>
      <c r="C15451" s="55" t="s">
        <v>50997</v>
      </c>
      <c r="D15451" s="55" t="s">
        <v>4649</v>
      </c>
      <c r="E15451" s="55" t="s">
        <v>50998</v>
      </c>
      <c r="F15451" s="55" t="s">
        <v>4651</v>
      </c>
      <c r="G15451" s="55" t="s">
        <v>50999</v>
      </c>
      <c r="H15451" s="55">
        <v>0</v>
      </c>
    </row>
    <row r="15452" spans="1:8" ht="12.5" customHeight="1">
      <c r="A15452" s="55">
        <v>21999</v>
      </c>
      <c r="B15452" s="55">
        <v>9</v>
      </c>
      <c r="C15452" s="55" t="s">
        <v>51000</v>
      </c>
      <c r="D15452" s="55" t="s">
        <v>4649</v>
      </c>
      <c r="E15452" s="55" t="s">
        <v>51001</v>
      </c>
      <c r="F15452" s="55" t="s">
        <v>4651</v>
      </c>
      <c r="G15452" s="55" t="s">
        <v>51002</v>
      </c>
      <c r="H15452" s="55">
        <v>0</v>
      </c>
    </row>
    <row r="15453" spans="1:8" ht="12.5" customHeight="1">
      <c r="A15453" s="55">
        <v>22003</v>
      </c>
      <c r="B15453" s="55">
        <v>9</v>
      </c>
      <c r="C15453" s="55" t="s">
        <v>51003</v>
      </c>
      <c r="D15453" s="55" t="s">
        <v>4649</v>
      </c>
      <c r="E15453" s="55" t="s">
        <v>51004</v>
      </c>
      <c r="F15453" s="55" t="s">
        <v>4651</v>
      </c>
      <c r="G15453" s="55" t="s">
        <v>51005</v>
      </c>
      <c r="H15453" s="55">
        <v>0</v>
      </c>
    </row>
    <row r="15454" spans="1:8" ht="12.5" customHeight="1">
      <c r="A15454" s="55">
        <v>22909</v>
      </c>
      <c r="B15454" s="55">
        <v>9</v>
      </c>
      <c r="C15454" s="55" t="s">
        <v>51006</v>
      </c>
      <c r="D15454" s="55" t="s">
        <v>4649</v>
      </c>
      <c r="E15454" s="55" t="s">
        <v>51007</v>
      </c>
      <c r="F15454" s="55" t="s">
        <v>4651</v>
      </c>
      <c r="G15454" s="55" t="s">
        <v>51008</v>
      </c>
      <c r="H15454" s="55">
        <v>0</v>
      </c>
    </row>
    <row r="15455" spans="1:8" ht="12.5" customHeight="1">
      <c r="A15455" s="55">
        <v>22938</v>
      </c>
      <c r="B15455" s="55">
        <v>9</v>
      </c>
      <c r="C15455" s="55" t="s">
        <v>51009</v>
      </c>
      <c r="D15455" s="55" t="s">
        <v>4649</v>
      </c>
      <c r="E15455" s="55" t="s">
        <v>51010</v>
      </c>
      <c r="F15455" s="55" t="s">
        <v>4651</v>
      </c>
      <c r="G15455" s="55" t="s">
        <v>51011</v>
      </c>
      <c r="H15455" s="55">
        <v>0</v>
      </c>
    </row>
    <row r="15456" spans="1:8" ht="12.5" customHeight="1">
      <c r="A15456" s="55">
        <v>23099</v>
      </c>
      <c r="B15456" s="55">
        <v>9</v>
      </c>
      <c r="C15456" s="55" t="s">
        <v>51012</v>
      </c>
      <c r="D15456" s="55" t="s">
        <v>4649</v>
      </c>
      <c r="E15456" s="55" t="s">
        <v>51013</v>
      </c>
      <c r="F15456" s="55" t="s">
        <v>4651</v>
      </c>
      <c r="G15456" s="55" t="s">
        <v>51014</v>
      </c>
      <c r="H15456" s="55">
        <v>0</v>
      </c>
    </row>
    <row r="15457" spans="1:8" ht="12.5" customHeight="1">
      <c r="A15457" s="55">
        <v>23534</v>
      </c>
      <c r="B15457" s="55">
        <v>9</v>
      </c>
      <c r="C15457" s="55" t="s">
        <v>51015</v>
      </c>
      <c r="D15457" s="55" t="s">
        <v>4649</v>
      </c>
      <c r="E15457" s="55" t="s">
        <v>51016</v>
      </c>
      <c r="F15457" s="55" t="s">
        <v>4651</v>
      </c>
      <c r="G15457" s="55" t="s">
        <v>51017</v>
      </c>
      <c r="H15457" s="55">
        <v>0</v>
      </c>
    </row>
    <row r="15458" spans="1:8" ht="12.5" customHeight="1">
      <c r="A15458" s="55">
        <v>23648</v>
      </c>
      <c r="B15458" s="55">
        <v>9</v>
      </c>
      <c r="C15458" s="55" t="s">
        <v>51018</v>
      </c>
      <c r="D15458" s="55" t="s">
        <v>4649</v>
      </c>
      <c r="E15458" s="55" t="s">
        <v>51019</v>
      </c>
      <c r="F15458" s="55" t="s">
        <v>4651</v>
      </c>
      <c r="G15458" s="55" t="s">
        <v>51020</v>
      </c>
      <c r="H15458" s="55">
        <v>0</v>
      </c>
    </row>
    <row r="15459" spans="1:8" ht="12.5" customHeight="1">
      <c r="A15459" s="55">
        <v>23654</v>
      </c>
      <c r="B15459" s="55">
        <v>9</v>
      </c>
      <c r="C15459" s="55" t="s">
        <v>51021</v>
      </c>
      <c r="D15459" s="55" t="s">
        <v>4649</v>
      </c>
      <c r="E15459" s="55" t="s">
        <v>51022</v>
      </c>
      <c r="F15459" s="55" t="s">
        <v>4651</v>
      </c>
      <c r="G15459" s="55" t="s">
        <v>51023</v>
      </c>
      <c r="H15459" s="55">
        <v>0</v>
      </c>
    </row>
    <row r="15460" spans="1:8" ht="12.5" customHeight="1">
      <c r="A15460" s="55">
        <v>23665</v>
      </c>
      <c r="B15460" s="55">
        <v>9</v>
      </c>
      <c r="C15460" s="55" t="s">
        <v>51024</v>
      </c>
      <c r="D15460" s="55" t="s">
        <v>4649</v>
      </c>
      <c r="E15460" s="55" t="s">
        <v>51025</v>
      </c>
      <c r="F15460" s="55" t="s">
        <v>4651</v>
      </c>
      <c r="G15460" s="55" t="s">
        <v>51026</v>
      </c>
      <c r="H15460" s="55">
        <v>0</v>
      </c>
    </row>
    <row r="15461" spans="1:8" ht="12.5" customHeight="1">
      <c r="A15461" s="55">
        <v>24249</v>
      </c>
      <c r="B15461" s="55">
        <v>9</v>
      </c>
      <c r="C15461" s="55" t="s">
        <v>51027</v>
      </c>
      <c r="D15461" s="55" t="s">
        <v>4649</v>
      </c>
      <c r="E15461" s="55" t="s">
        <v>51028</v>
      </c>
      <c r="F15461" s="55" t="s">
        <v>4651</v>
      </c>
      <c r="G15461" s="55" t="s">
        <v>51029</v>
      </c>
      <c r="H15461" s="55">
        <v>0</v>
      </c>
    </row>
    <row r="15462" spans="1:8" ht="12.5" customHeight="1">
      <c r="A15462" s="55">
        <v>24612</v>
      </c>
      <c r="B15462" s="55">
        <v>9</v>
      </c>
      <c r="C15462" s="55" t="s">
        <v>51030</v>
      </c>
      <c r="D15462" s="55" t="s">
        <v>4649</v>
      </c>
      <c r="E15462" s="55" t="s">
        <v>51031</v>
      </c>
      <c r="F15462" s="55" t="s">
        <v>4651</v>
      </c>
      <c r="G15462" s="55" t="s">
        <v>51032</v>
      </c>
      <c r="H15462" s="55">
        <v>0</v>
      </c>
    </row>
    <row r="15463" spans="1:8" ht="12.5" customHeight="1">
      <c r="A15463" s="55">
        <v>24884</v>
      </c>
      <c r="B15463" s="55">
        <v>9</v>
      </c>
      <c r="C15463" s="55" t="s">
        <v>51033</v>
      </c>
      <c r="D15463" s="55" t="s">
        <v>4649</v>
      </c>
      <c r="E15463" s="55" t="s">
        <v>51034</v>
      </c>
      <c r="F15463" s="55" t="s">
        <v>4651</v>
      </c>
      <c r="G15463" s="55" t="s">
        <v>51035</v>
      </c>
      <c r="H15463" s="55">
        <v>0</v>
      </c>
    </row>
    <row r="15464" spans="1:8" ht="12.5" customHeight="1">
      <c r="A15464" s="55">
        <v>25034</v>
      </c>
      <c r="B15464" s="55">
        <v>9</v>
      </c>
      <c r="C15464" s="55" t="s">
        <v>51036</v>
      </c>
      <c r="D15464" s="55" t="s">
        <v>4649</v>
      </c>
      <c r="E15464" s="55" t="s">
        <v>51037</v>
      </c>
      <c r="F15464" s="55" t="s">
        <v>4651</v>
      </c>
      <c r="G15464" s="55" t="s">
        <v>51038</v>
      </c>
      <c r="H15464" s="55">
        <v>0</v>
      </c>
    </row>
    <row r="15465" spans="1:8" ht="12.5" customHeight="1">
      <c r="A15465" s="55">
        <v>25134</v>
      </c>
      <c r="B15465" s="55">
        <v>9</v>
      </c>
      <c r="C15465" s="55" t="s">
        <v>51039</v>
      </c>
      <c r="D15465" s="55" t="s">
        <v>4649</v>
      </c>
      <c r="E15465" s="55" t="s">
        <v>51040</v>
      </c>
      <c r="F15465" s="55" t="s">
        <v>4651</v>
      </c>
      <c r="G15465" s="55" t="s">
        <v>51041</v>
      </c>
      <c r="H15465" s="55">
        <v>0</v>
      </c>
    </row>
    <row r="15466" spans="1:8" ht="12.5" customHeight="1">
      <c r="A15466" s="55">
        <v>25215</v>
      </c>
      <c r="B15466" s="55">
        <v>9</v>
      </c>
      <c r="C15466" s="55" t="s">
        <v>51042</v>
      </c>
      <c r="D15466" s="55" t="s">
        <v>4649</v>
      </c>
      <c r="E15466" s="55" t="s">
        <v>51043</v>
      </c>
      <c r="F15466" s="55" t="s">
        <v>4651</v>
      </c>
      <c r="G15466" s="55" t="s">
        <v>51044</v>
      </c>
      <c r="H15466" s="55">
        <v>0</v>
      </c>
    </row>
    <row r="15467" spans="1:8" ht="12.5" customHeight="1">
      <c r="A15467" s="55">
        <v>26036</v>
      </c>
      <c r="B15467" s="55">
        <v>9</v>
      </c>
      <c r="C15467" s="55" t="s">
        <v>51045</v>
      </c>
      <c r="D15467" s="55" t="s">
        <v>4649</v>
      </c>
      <c r="E15467" s="55" t="s">
        <v>51046</v>
      </c>
      <c r="F15467" s="55" t="s">
        <v>4651</v>
      </c>
      <c r="G15467" s="55" t="s">
        <v>51047</v>
      </c>
      <c r="H15467" s="55">
        <v>0</v>
      </c>
    </row>
    <row r="15468" spans="1:8" ht="12.5" customHeight="1">
      <c r="A15468" s="55">
        <v>26158</v>
      </c>
      <c r="B15468" s="55">
        <v>9</v>
      </c>
      <c r="C15468" s="55" t="s">
        <v>51048</v>
      </c>
      <c r="D15468" s="55" t="s">
        <v>4649</v>
      </c>
      <c r="E15468" s="55" t="s">
        <v>51049</v>
      </c>
      <c r="F15468" s="55" t="s">
        <v>4651</v>
      </c>
      <c r="G15468" s="55" t="s">
        <v>51050</v>
      </c>
      <c r="H15468" s="55">
        <v>0</v>
      </c>
    </row>
    <row r="15469" spans="1:8" ht="12.5" customHeight="1">
      <c r="A15469" s="55">
        <v>26774</v>
      </c>
      <c r="B15469" s="55">
        <v>9</v>
      </c>
      <c r="C15469" s="55" t="s">
        <v>51051</v>
      </c>
      <c r="D15469" s="55" t="s">
        <v>4649</v>
      </c>
      <c r="E15469" s="55" t="s">
        <v>51052</v>
      </c>
      <c r="F15469" s="55" t="s">
        <v>4651</v>
      </c>
      <c r="G15469" s="55" t="s">
        <v>51053</v>
      </c>
      <c r="H15469" s="55">
        <v>0</v>
      </c>
    </row>
    <row r="15470" spans="1:8" ht="12.5" customHeight="1">
      <c r="A15470" s="55">
        <v>26921</v>
      </c>
      <c r="B15470" s="55">
        <v>9</v>
      </c>
      <c r="C15470" s="55" t="s">
        <v>51054</v>
      </c>
      <c r="D15470" s="55" t="s">
        <v>4649</v>
      </c>
      <c r="E15470" s="55" t="s">
        <v>51055</v>
      </c>
      <c r="F15470" s="55" t="s">
        <v>4651</v>
      </c>
      <c r="G15470" s="55" t="s">
        <v>51056</v>
      </c>
      <c r="H15470" s="55">
        <v>0</v>
      </c>
    </row>
    <row r="15471" spans="1:8" ht="12.5" customHeight="1">
      <c r="A15471" s="55">
        <v>27718</v>
      </c>
      <c r="B15471" s="55">
        <v>9</v>
      </c>
      <c r="C15471" s="55" t="s">
        <v>51057</v>
      </c>
      <c r="D15471" s="55" t="s">
        <v>4649</v>
      </c>
      <c r="E15471" s="55" t="s">
        <v>51058</v>
      </c>
      <c r="F15471" s="55" t="s">
        <v>4651</v>
      </c>
      <c r="G15471" s="55" t="s">
        <v>51059</v>
      </c>
      <c r="H15471" s="55">
        <v>0</v>
      </c>
    </row>
    <row r="15472" spans="1:8" ht="12.5" customHeight="1">
      <c r="A15472" s="55">
        <v>27863</v>
      </c>
      <c r="B15472" s="55">
        <v>9</v>
      </c>
      <c r="C15472" s="55" t="s">
        <v>51060</v>
      </c>
      <c r="D15472" s="55" t="s">
        <v>4649</v>
      </c>
      <c r="E15472" s="55" t="s">
        <v>51061</v>
      </c>
      <c r="F15472" s="55" t="s">
        <v>4651</v>
      </c>
      <c r="G15472" s="55" t="s">
        <v>51062</v>
      </c>
      <c r="H15472" s="55">
        <v>0</v>
      </c>
    </row>
    <row r="15473" spans="1:8" ht="12.5" customHeight="1">
      <c r="A15473" s="55">
        <v>28325</v>
      </c>
      <c r="B15473" s="55">
        <v>9</v>
      </c>
      <c r="C15473" s="55" t="s">
        <v>51063</v>
      </c>
      <c r="D15473" s="55" t="s">
        <v>4649</v>
      </c>
      <c r="E15473" s="55" t="s">
        <v>51064</v>
      </c>
      <c r="F15473" s="55" t="s">
        <v>4651</v>
      </c>
      <c r="G15473" s="55" t="s">
        <v>51065</v>
      </c>
      <c r="H15473" s="55">
        <v>0</v>
      </c>
    </row>
    <row r="15474" spans="1:8" ht="12.5" customHeight="1">
      <c r="A15474" s="55">
        <v>28353</v>
      </c>
      <c r="B15474" s="55">
        <v>9</v>
      </c>
      <c r="C15474" s="55" t="s">
        <v>51066</v>
      </c>
      <c r="D15474" s="55" t="s">
        <v>4649</v>
      </c>
      <c r="E15474" s="55" t="s">
        <v>51067</v>
      </c>
      <c r="F15474" s="55" t="s">
        <v>4651</v>
      </c>
      <c r="G15474" s="55" t="s">
        <v>51068</v>
      </c>
      <c r="H15474" s="55">
        <v>0</v>
      </c>
    </row>
    <row r="15475" spans="1:8" ht="12.5" customHeight="1">
      <c r="A15475" s="55">
        <v>29085</v>
      </c>
      <c r="B15475" s="55">
        <v>9</v>
      </c>
      <c r="C15475" s="55" t="s">
        <v>51069</v>
      </c>
      <c r="D15475" s="55" t="s">
        <v>4649</v>
      </c>
      <c r="E15475" s="55" t="s">
        <v>51070</v>
      </c>
      <c r="F15475" s="55" t="s">
        <v>4651</v>
      </c>
      <c r="G15475" s="55" t="s">
        <v>51071</v>
      </c>
      <c r="H15475" s="55">
        <v>0</v>
      </c>
    </row>
    <row r="15476" spans="1:8" ht="12.5" customHeight="1">
      <c r="A15476" s="55">
        <v>29095</v>
      </c>
      <c r="B15476" s="55">
        <v>9</v>
      </c>
      <c r="C15476" s="55" t="s">
        <v>51072</v>
      </c>
      <c r="D15476" s="55" t="s">
        <v>4649</v>
      </c>
      <c r="E15476" s="55" t="s">
        <v>51073</v>
      </c>
      <c r="F15476" s="55" t="s">
        <v>4651</v>
      </c>
      <c r="G15476" s="55" t="s">
        <v>51074</v>
      </c>
      <c r="H15476" s="55">
        <v>0</v>
      </c>
    </row>
    <row r="15477" spans="1:8" ht="12.5" customHeight="1">
      <c r="A15477" s="55">
        <v>29114</v>
      </c>
      <c r="B15477" s="55">
        <v>9</v>
      </c>
      <c r="C15477" s="55" t="s">
        <v>51075</v>
      </c>
      <c r="D15477" s="55" t="s">
        <v>4649</v>
      </c>
      <c r="E15477" s="55" t="s">
        <v>51076</v>
      </c>
      <c r="F15477" s="55" t="s">
        <v>4651</v>
      </c>
      <c r="G15477" s="55" t="s">
        <v>51077</v>
      </c>
      <c r="H15477" s="55">
        <v>0</v>
      </c>
    </row>
    <row r="15478" spans="1:8" ht="12.5" customHeight="1">
      <c r="A15478" s="55">
        <v>29192</v>
      </c>
      <c r="B15478" s="55">
        <v>9</v>
      </c>
      <c r="C15478" s="55" t="s">
        <v>51078</v>
      </c>
      <c r="D15478" s="55" t="s">
        <v>4649</v>
      </c>
      <c r="E15478" s="55" t="s">
        <v>51079</v>
      </c>
      <c r="F15478" s="55" t="s">
        <v>4651</v>
      </c>
      <c r="G15478" s="55" t="s">
        <v>51080</v>
      </c>
      <c r="H15478" s="55">
        <v>0</v>
      </c>
    </row>
    <row r="15479" spans="1:8" ht="12.5" customHeight="1">
      <c r="A15479" s="55">
        <v>29290</v>
      </c>
      <c r="B15479" s="55">
        <v>9</v>
      </c>
      <c r="C15479" s="55" t="s">
        <v>51081</v>
      </c>
      <c r="D15479" s="55" t="s">
        <v>4649</v>
      </c>
      <c r="E15479" s="55" t="s">
        <v>51082</v>
      </c>
      <c r="F15479" s="55" t="s">
        <v>4651</v>
      </c>
      <c r="G15479" s="55" t="s">
        <v>51083</v>
      </c>
      <c r="H15479" s="55">
        <v>0</v>
      </c>
    </row>
    <row r="15480" spans="1:8" ht="12.5" customHeight="1">
      <c r="A15480" s="55">
        <v>29294</v>
      </c>
      <c r="B15480" s="55">
        <v>9</v>
      </c>
      <c r="C15480" s="55" t="s">
        <v>51084</v>
      </c>
      <c r="D15480" s="55" t="s">
        <v>4649</v>
      </c>
      <c r="E15480" s="55" t="s">
        <v>51085</v>
      </c>
      <c r="F15480" s="55" t="s">
        <v>4651</v>
      </c>
      <c r="G15480" s="55" t="s">
        <v>51086</v>
      </c>
      <c r="H15480" s="55">
        <v>0</v>
      </c>
    </row>
    <row r="15481" spans="1:8" ht="12.5" customHeight="1">
      <c r="A15481" s="55">
        <v>29296</v>
      </c>
      <c r="B15481" s="55">
        <v>9</v>
      </c>
      <c r="C15481" s="55" t="s">
        <v>51087</v>
      </c>
      <c r="D15481" s="55" t="s">
        <v>4649</v>
      </c>
      <c r="E15481" s="55" t="s">
        <v>51088</v>
      </c>
      <c r="F15481" s="55" t="s">
        <v>4651</v>
      </c>
      <c r="G15481" s="55" t="s">
        <v>51089</v>
      </c>
      <c r="H15481" s="55">
        <v>0</v>
      </c>
    </row>
    <row r="15482" spans="1:8" ht="12.5" customHeight="1">
      <c r="A15482" s="55">
        <v>29452</v>
      </c>
      <c r="B15482" s="55">
        <v>9</v>
      </c>
      <c r="C15482" s="55" t="s">
        <v>51090</v>
      </c>
      <c r="D15482" s="55" t="s">
        <v>4649</v>
      </c>
      <c r="E15482" s="55" t="s">
        <v>51091</v>
      </c>
      <c r="F15482" s="55" t="s">
        <v>4651</v>
      </c>
      <c r="G15482" s="55" t="s">
        <v>51092</v>
      </c>
      <c r="H15482" s="55">
        <v>0</v>
      </c>
    </row>
    <row r="15483" spans="1:8" ht="12.5" customHeight="1">
      <c r="A15483" s="55">
        <v>11096</v>
      </c>
      <c r="B15483" s="55">
        <v>9</v>
      </c>
      <c r="C15483" s="55" t="s">
        <v>51093</v>
      </c>
      <c r="D15483" s="55" t="s">
        <v>4649</v>
      </c>
      <c r="E15483" s="55" t="s">
        <v>51094</v>
      </c>
      <c r="F15483" s="55" t="s">
        <v>4651</v>
      </c>
      <c r="G15483" s="55" t="s">
        <v>51095</v>
      </c>
      <c r="H15483" s="55">
        <v>0</v>
      </c>
    </row>
    <row r="15484" spans="1:8" ht="12.5" customHeight="1">
      <c r="A15484" s="55">
        <v>11103</v>
      </c>
      <c r="B15484" s="55">
        <v>9</v>
      </c>
      <c r="C15484" s="55" t="s">
        <v>51096</v>
      </c>
      <c r="D15484" s="55" t="s">
        <v>4649</v>
      </c>
      <c r="E15484" s="55" t="s">
        <v>51097</v>
      </c>
      <c r="F15484" s="55" t="s">
        <v>4651</v>
      </c>
      <c r="G15484" s="55" t="s">
        <v>51098</v>
      </c>
      <c r="H15484" s="55">
        <v>0</v>
      </c>
    </row>
    <row r="15485" spans="1:8" ht="12.5" customHeight="1">
      <c r="A15485" s="55">
        <v>11371</v>
      </c>
      <c r="B15485" s="55">
        <v>9</v>
      </c>
      <c r="C15485" s="55" t="s">
        <v>51099</v>
      </c>
      <c r="D15485" s="55" t="s">
        <v>4649</v>
      </c>
      <c r="E15485" s="55" t="s">
        <v>51100</v>
      </c>
      <c r="F15485" s="55" t="s">
        <v>4651</v>
      </c>
      <c r="G15485" s="55" t="s">
        <v>51101</v>
      </c>
      <c r="H15485" s="55">
        <v>0</v>
      </c>
    </row>
    <row r="15486" spans="1:8" ht="12.5" customHeight="1">
      <c r="A15486" s="55">
        <v>11754</v>
      </c>
      <c r="B15486" s="55">
        <v>9</v>
      </c>
      <c r="C15486" s="55" t="s">
        <v>51102</v>
      </c>
      <c r="D15486" s="55" t="s">
        <v>4649</v>
      </c>
      <c r="E15486" s="55" t="s">
        <v>51103</v>
      </c>
      <c r="F15486" s="55" t="s">
        <v>4651</v>
      </c>
      <c r="G15486" s="55" t="s">
        <v>51104</v>
      </c>
      <c r="H15486" s="55">
        <v>0</v>
      </c>
    </row>
    <row r="15487" spans="1:8" ht="12.5" customHeight="1">
      <c r="A15487" s="55">
        <v>12666</v>
      </c>
      <c r="B15487" s="55">
        <v>9</v>
      </c>
      <c r="C15487" s="55" t="s">
        <v>51105</v>
      </c>
      <c r="D15487" s="55" t="s">
        <v>4649</v>
      </c>
      <c r="E15487" s="55" t="s">
        <v>51106</v>
      </c>
      <c r="F15487" s="55" t="s">
        <v>4651</v>
      </c>
      <c r="G15487" s="55" t="s">
        <v>51107</v>
      </c>
      <c r="H15487" s="55">
        <v>0</v>
      </c>
    </row>
    <row r="15488" spans="1:8" ht="12.5" customHeight="1">
      <c r="A15488" s="55">
        <v>12667</v>
      </c>
      <c r="B15488" s="55">
        <v>9</v>
      </c>
      <c r="C15488" s="55" t="s">
        <v>51108</v>
      </c>
      <c r="D15488" s="55" t="s">
        <v>4649</v>
      </c>
      <c r="E15488" s="55" t="s">
        <v>51109</v>
      </c>
      <c r="F15488" s="55" t="s">
        <v>4651</v>
      </c>
      <c r="G15488" s="55" t="s">
        <v>51110</v>
      </c>
      <c r="H15488" s="55">
        <v>0</v>
      </c>
    </row>
    <row r="15489" spans="1:8" ht="12.5" customHeight="1">
      <c r="A15489" s="55">
        <v>12689</v>
      </c>
      <c r="B15489" s="55">
        <v>9</v>
      </c>
      <c r="C15489" s="55" t="s">
        <v>51111</v>
      </c>
      <c r="D15489" s="55" t="s">
        <v>4649</v>
      </c>
      <c r="E15489" s="55" t="s">
        <v>51112</v>
      </c>
      <c r="F15489" s="55" t="s">
        <v>4651</v>
      </c>
      <c r="G15489" s="55" t="s">
        <v>51113</v>
      </c>
      <c r="H15489" s="55">
        <v>0</v>
      </c>
    </row>
    <row r="15490" spans="1:8" ht="12.5" customHeight="1">
      <c r="A15490" s="55">
        <v>13011</v>
      </c>
      <c r="B15490" s="55">
        <v>9</v>
      </c>
      <c r="C15490" s="55" t="s">
        <v>51114</v>
      </c>
      <c r="D15490" s="55" t="s">
        <v>4649</v>
      </c>
      <c r="E15490" s="55" t="s">
        <v>51115</v>
      </c>
      <c r="F15490" s="55" t="s">
        <v>4651</v>
      </c>
      <c r="G15490" s="55" t="s">
        <v>51116</v>
      </c>
      <c r="H15490" s="55">
        <v>0</v>
      </c>
    </row>
    <row r="15491" spans="1:8" ht="12.5" customHeight="1">
      <c r="A15491" s="55">
        <v>13107</v>
      </c>
      <c r="B15491" s="55">
        <v>9</v>
      </c>
      <c r="C15491" s="55" t="s">
        <v>51117</v>
      </c>
      <c r="D15491" s="55" t="s">
        <v>4649</v>
      </c>
      <c r="E15491" s="55" t="s">
        <v>51118</v>
      </c>
      <c r="F15491" s="55" t="s">
        <v>4651</v>
      </c>
      <c r="G15491" s="55" t="s">
        <v>51119</v>
      </c>
      <c r="H15491" s="55">
        <v>0</v>
      </c>
    </row>
    <row r="15492" spans="1:8" ht="12.5" customHeight="1">
      <c r="A15492" s="55">
        <v>13111</v>
      </c>
      <c r="B15492" s="55">
        <v>9</v>
      </c>
      <c r="C15492" s="55" t="s">
        <v>51120</v>
      </c>
      <c r="D15492" s="55" t="s">
        <v>4649</v>
      </c>
      <c r="E15492" s="55" t="s">
        <v>51121</v>
      </c>
      <c r="F15492" s="55" t="s">
        <v>4651</v>
      </c>
      <c r="G15492" s="55" t="s">
        <v>51122</v>
      </c>
      <c r="H15492" s="55">
        <v>0</v>
      </c>
    </row>
    <row r="15493" spans="1:8" ht="12.5" customHeight="1">
      <c r="A15493" s="55">
        <v>13668</v>
      </c>
      <c r="B15493" s="55">
        <v>9</v>
      </c>
      <c r="C15493" s="55" t="s">
        <v>51123</v>
      </c>
      <c r="D15493" s="55" t="s">
        <v>4649</v>
      </c>
      <c r="E15493" s="55" t="s">
        <v>51124</v>
      </c>
      <c r="F15493" s="55" t="s">
        <v>4651</v>
      </c>
      <c r="G15493" s="55" t="s">
        <v>51125</v>
      </c>
      <c r="H15493" s="55">
        <v>0</v>
      </c>
    </row>
    <row r="15494" spans="1:8" ht="12.5" customHeight="1">
      <c r="A15494" s="55">
        <v>13954</v>
      </c>
      <c r="B15494" s="55">
        <v>9</v>
      </c>
      <c r="C15494" s="55" t="s">
        <v>51126</v>
      </c>
      <c r="D15494" s="55" t="s">
        <v>4649</v>
      </c>
      <c r="E15494" s="55" t="s">
        <v>51127</v>
      </c>
      <c r="F15494" s="55" t="s">
        <v>4651</v>
      </c>
      <c r="G15494" s="55" t="s">
        <v>51128</v>
      </c>
      <c r="H15494" s="55">
        <v>0</v>
      </c>
    </row>
    <row r="15495" spans="1:8" ht="12.5" customHeight="1">
      <c r="A15495" s="55">
        <v>14324</v>
      </c>
      <c r="B15495" s="55">
        <v>9</v>
      </c>
      <c r="C15495" s="55" t="s">
        <v>51129</v>
      </c>
      <c r="D15495" s="55" t="s">
        <v>4649</v>
      </c>
      <c r="E15495" s="55" t="s">
        <v>51130</v>
      </c>
      <c r="F15495" s="55" t="s">
        <v>4651</v>
      </c>
      <c r="G15495" s="55" t="s">
        <v>51131</v>
      </c>
      <c r="H15495" s="55">
        <v>0</v>
      </c>
    </row>
    <row r="15496" spans="1:8" ht="12.5" customHeight="1">
      <c r="A15496" s="55">
        <v>15215</v>
      </c>
      <c r="B15496" s="55">
        <v>9</v>
      </c>
      <c r="C15496" s="55" t="s">
        <v>51132</v>
      </c>
      <c r="D15496" s="55" t="s">
        <v>4649</v>
      </c>
      <c r="E15496" s="55" t="s">
        <v>51133</v>
      </c>
      <c r="F15496" s="55" t="s">
        <v>4651</v>
      </c>
      <c r="G15496" s="55" t="s">
        <v>51134</v>
      </c>
      <c r="H15496" s="55">
        <v>0</v>
      </c>
    </row>
    <row r="15497" spans="1:8" ht="12.5" customHeight="1">
      <c r="A15497" s="55">
        <v>15603</v>
      </c>
      <c r="B15497" s="55">
        <v>9</v>
      </c>
      <c r="C15497" s="55" t="s">
        <v>51135</v>
      </c>
      <c r="D15497" s="55" t="s">
        <v>4649</v>
      </c>
      <c r="E15497" s="55" t="s">
        <v>51136</v>
      </c>
      <c r="F15497" s="55" t="s">
        <v>4651</v>
      </c>
      <c r="G15497" s="55" t="s">
        <v>51137</v>
      </c>
      <c r="H15497" s="55">
        <v>0</v>
      </c>
    </row>
    <row r="15498" spans="1:8" ht="12.5" customHeight="1">
      <c r="A15498" s="55">
        <v>15716</v>
      </c>
      <c r="B15498" s="55">
        <v>9</v>
      </c>
      <c r="C15498" s="55" t="s">
        <v>51138</v>
      </c>
      <c r="D15498" s="55" t="s">
        <v>4649</v>
      </c>
      <c r="E15498" s="55" t="s">
        <v>51139</v>
      </c>
      <c r="F15498" s="55" t="s">
        <v>4651</v>
      </c>
      <c r="G15498" s="55" t="s">
        <v>51140</v>
      </c>
      <c r="H15498" s="55">
        <v>0</v>
      </c>
    </row>
    <row r="15499" spans="1:8" ht="12.5" customHeight="1">
      <c r="A15499" s="55">
        <v>16030</v>
      </c>
      <c r="B15499" s="55">
        <v>9</v>
      </c>
      <c r="C15499" s="55" t="s">
        <v>51141</v>
      </c>
      <c r="D15499" s="55" t="s">
        <v>4649</v>
      </c>
      <c r="E15499" s="55" t="s">
        <v>51142</v>
      </c>
      <c r="F15499" s="55" t="s">
        <v>4651</v>
      </c>
      <c r="G15499" s="55" t="s">
        <v>51143</v>
      </c>
      <c r="H15499" s="55">
        <v>0</v>
      </c>
    </row>
    <row r="15500" spans="1:8" ht="12.5" customHeight="1">
      <c r="A15500" s="55">
        <v>16332</v>
      </c>
      <c r="B15500" s="55">
        <v>9</v>
      </c>
      <c r="C15500" s="55" t="s">
        <v>51144</v>
      </c>
      <c r="D15500" s="55" t="s">
        <v>4649</v>
      </c>
      <c r="E15500" s="55" t="s">
        <v>51145</v>
      </c>
      <c r="F15500" s="55" t="s">
        <v>4651</v>
      </c>
      <c r="G15500" s="55" t="s">
        <v>51146</v>
      </c>
      <c r="H15500" s="55">
        <v>0</v>
      </c>
    </row>
    <row r="15501" spans="1:8" ht="12.5" customHeight="1">
      <c r="A15501" s="55">
        <v>17315</v>
      </c>
      <c r="B15501" s="55">
        <v>9</v>
      </c>
      <c r="C15501" s="55" t="s">
        <v>51147</v>
      </c>
      <c r="D15501" s="55" t="s">
        <v>4649</v>
      </c>
      <c r="E15501" s="55" t="s">
        <v>51148</v>
      </c>
      <c r="F15501" s="55" t="s">
        <v>4651</v>
      </c>
      <c r="G15501" s="55" t="s">
        <v>51149</v>
      </c>
      <c r="H15501" s="55">
        <v>0</v>
      </c>
    </row>
    <row r="15502" spans="1:8" ht="12.5" customHeight="1">
      <c r="A15502" s="55">
        <v>18304</v>
      </c>
      <c r="B15502" s="55">
        <v>9</v>
      </c>
      <c r="C15502" s="55" t="s">
        <v>51150</v>
      </c>
      <c r="D15502" s="55" t="s">
        <v>4649</v>
      </c>
      <c r="E15502" s="55" t="s">
        <v>51151</v>
      </c>
      <c r="F15502" s="55" t="s">
        <v>4651</v>
      </c>
      <c r="G15502" s="55" t="s">
        <v>51152</v>
      </c>
      <c r="H15502" s="55">
        <v>0</v>
      </c>
    </row>
    <row r="15503" spans="1:8" ht="12.5" customHeight="1">
      <c r="A15503" s="55">
        <v>18305</v>
      </c>
      <c r="B15503" s="55">
        <v>9</v>
      </c>
      <c r="C15503" s="55" t="s">
        <v>51153</v>
      </c>
      <c r="D15503" s="55" t="s">
        <v>4649</v>
      </c>
      <c r="E15503" s="55" t="s">
        <v>51154</v>
      </c>
      <c r="F15503" s="55" t="s">
        <v>4651</v>
      </c>
      <c r="G15503" s="55" t="s">
        <v>51155</v>
      </c>
      <c r="H15503" s="55">
        <v>0</v>
      </c>
    </row>
    <row r="15504" spans="1:8" ht="12.5" customHeight="1">
      <c r="A15504" s="55">
        <v>18337</v>
      </c>
      <c r="B15504" s="55">
        <v>9</v>
      </c>
      <c r="C15504" s="55" t="s">
        <v>51156</v>
      </c>
      <c r="D15504" s="55" t="s">
        <v>4649</v>
      </c>
      <c r="E15504" s="55" t="s">
        <v>51157</v>
      </c>
      <c r="F15504" s="55" t="s">
        <v>4651</v>
      </c>
      <c r="G15504" s="55" t="s">
        <v>51158</v>
      </c>
      <c r="H15504" s="55">
        <v>0</v>
      </c>
    </row>
    <row r="15505" spans="1:8" ht="12.5" customHeight="1">
      <c r="A15505" s="55">
        <v>18338</v>
      </c>
      <c r="B15505" s="55">
        <v>9</v>
      </c>
      <c r="C15505" s="55" t="s">
        <v>51159</v>
      </c>
      <c r="D15505" s="55" t="s">
        <v>4649</v>
      </c>
      <c r="E15505" s="55" t="s">
        <v>51160</v>
      </c>
      <c r="F15505" s="55" t="s">
        <v>4651</v>
      </c>
      <c r="G15505" s="55" t="s">
        <v>51161</v>
      </c>
      <c r="H15505" s="55">
        <v>0</v>
      </c>
    </row>
    <row r="15506" spans="1:8" ht="12.5" customHeight="1">
      <c r="A15506" s="55">
        <v>18722</v>
      </c>
      <c r="B15506" s="55">
        <v>9</v>
      </c>
      <c r="C15506" s="55" t="s">
        <v>51162</v>
      </c>
      <c r="D15506" s="55" t="s">
        <v>4649</v>
      </c>
      <c r="E15506" s="55" t="s">
        <v>51163</v>
      </c>
      <c r="F15506" s="55" t="s">
        <v>4651</v>
      </c>
      <c r="G15506" s="55" t="s">
        <v>51164</v>
      </c>
      <c r="H15506" s="55">
        <v>0</v>
      </c>
    </row>
    <row r="15507" spans="1:8" ht="12.5" customHeight="1">
      <c r="A15507" s="55">
        <v>18909</v>
      </c>
      <c r="B15507" s="55">
        <v>9</v>
      </c>
      <c r="C15507" s="55" t="s">
        <v>51165</v>
      </c>
      <c r="D15507" s="55" t="s">
        <v>4649</v>
      </c>
      <c r="E15507" s="55" t="s">
        <v>51166</v>
      </c>
      <c r="F15507" s="55" t="s">
        <v>4651</v>
      </c>
      <c r="G15507" s="55" t="s">
        <v>51167</v>
      </c>
      <c r="H15507" s="55">
        <v>0</v>
      </c>
    </row>
    <row r="15508" spans="1:8" ht="12.5" customHeight="1">
      <c r="A15508" s="55">
        <v>19585</v>
      </c>
      <c r="B15508" s="55">
        <v>9</v>
      </c>
      <c r="C15508" s="55" t="s">
        <v>51168</v>
      </c>
      <c r="D15508" s="55" t="s">
        <v>4649</v>
      </c>
      <c r="E15508" s="55" t="s">
        <v>51169</v>
      </c>
      <c r="F15508" s="55" t="s">
        <v>4651</v>
      </c>
      <c r="G15508" s="55" t="s">
        <v>51170</v>
      </c>
      <c r="H15508" s="55">
        <v>0</v>
      </c>
    </row>
    <row r="15509" spans="1:8" ht="12.5" customHeight="1">
      <c r="A15509" s="55">
        <v>19588</v>
      </c>
      <c r="B15509" s="55">
        <v>9</v>
      </c>
      <c r="C15509" s="55" t="s">
        <v>51171</v>
      </c>
      <c r="D15509" s="55" t="s">
        <v>4649</v>
      </c>
      <c r="E15509" s="55" t="s">
        <v>51172</v>
      </c>
      <c r="F15509" s="55" t="s">
        <v>4651</v>
      </c>
      <c r="G15509" s="55" t="s">
        <v>51173</v>
      </c>
      <c r="H15509" s="55">
        <v>0</v>
      </c>
    </row>
    <row r="15510" spans="1:8" ht="12.5" customHeight="1">
      <c r="A15510" s="55">
        <v>19605</v>
      </c>
      <c r="B15510" s="55">
        <v>9</v>
      </c>
      <c r="C15510" s="55" t="s">
        <v>51174</v>
      </c>
      <c r="D15510" s="55" t="s">
        <v>4649</v>
      </c>
      <c r="E15510" s="55" t="s">
        <v>51175</v>
      </c>
      <c r="F15510" s="55" t="s">
        <v>4651</v>
      </c>
      <c r="G15510" s="55" t="s">
        <v>51176</v>
      </c>
      <c r="H15510" s="55">
        <v>0</v>
      </c>
    </row>
    <row r="15511" spans="1:8" ht="12.5" customHeight="1">
      <c r="A15511" s="55">
        <v>19953</v>
      </c>
      <c r="B15511" s="55">
        <v>9</v>
      </c>
      <c r="C15511" s="55" t="s">
        <v>51177</v>
      </c>
      <c r="D15511" s="55" t="s">
        <v>4649</v>
      </c>
      <c r="E15511" s="55" t="s">
        <v>51178</v>
      </c>
      <c r="F15511" s="55" t="s">
        <v>4651</v>
      </c>
      <c r="G15511" s="55" t="s">
        <v>51179</v>
      </c>
      <c r="H15511" s="55">
        <v>0</v>
      </c>
    </row>
    <row r="15512" spans="1:8" ht="12.5" customHeight="1">
      <c r="A15512" s="55">
        <v>19963</v>
      </c>
      <c r="B15512" s="55">
        <v>9</v>
      </c>
      <c r="C15512" s="55" t="s">
        <v>51180</v>
      </c>
      <c r="D15512" s="55" t="s">
        <v>4649</v>
      </c>
      <c r="E15512" s="55" t="s">
        <v>51181</v>
      </c>
      <c r="F15512" s="55" t="s">
        <v>4651</v>
      </c>
      <c r="G15512" s="55" t="s">
        <v>51182</v>
      </c>
      <c r="H15512" s="55">
        <v>0</v>
      </c>
    </row>
    <row r="15513" spans="1:8" ht="12.5" customHeight="1">
      <c r="A15513" s="55">
        <v>20226</v>
      </c>
      <c r="B15513" s="55">
        <v>9</v>
      </c>
      <c r="C15513" s="55" t="s">
        <v>51183</v>
      </c>
      <c r="D15513" s="55" t="s">
        <v>4649</v>
      </c>
      <c r="E15513" s="55" t="s">
        <v>51184</v>
      </c>
      <c r="F15513" s="55" t="s">
        <v>4651</v>
      </c>
      <c r="G15513" s="55" t="s">
        <v>51185</v>
      </c>
      <c r="H15513" s="55">
        <v>0</v>
      </c>
    </row>
    <row r="15514" spans="1:8" ht="12.5" customHeight="1">
      <c r="A15514" s="55">
        <v>20415</v>
      </c>
      <c r="B15514" s="55">
        <v>9</v>
      </c>
      <c r="C15514" s="55" t="s">
        <v>51186</v>
      </c>
      <c r="D15514" s="55" t="s">
        <v>4649</v>
      </c>
      <c r="E15514" s="55" t="s">
        <v>51187</v>
      </c>
      <c r="F15514" s="55" t="s">
        <v>4651</v>
      </c>
      <c r="G15514" s="55" t="s">
        <v>51188</v>
      </c>
      <c r="H15514" s="55">
        <v>0</v>
      </c>
    </row>
    <row r="15515" spans="1:8" ht="12.5" customHeight="1">
      <c r="A15515" s="55">
        <v>20453</v>
      </c>
      <c r="B15515" s="55">
        <v>9</v>
      </c>
      <c r="C15515" s="55" t="s">
        <v>51189</v>
      </c>
      <c r="D15515" s="55" t="s">
        <v>4649</v>
      </c>
      <c r="E15515" s="55" t="s">
        <v>51190</v>
      </c>
      <c r="F15515" s="55" t="s">
        <v>4651</v>
      </c>
      <c r="G15515" s="55" t="s">
        <v>51191</v>
      </c>
      <c r="H15515" s="55">
        <v>0</v>
      </c>
    </row>
    <row r="15516" spans="1:8" ht="12.5" customHeight="1">
      <c r="A15516" s="55">
        <v>20455</v>
      </c>
      <c r="B15516" s="55">
        <v>9</v>
      </c>
      <c r="C15516" s="55" t="s">
        <v>51192</v>
      </c>
      <c r="D15516" s="55" t="s">
        <v>4649</v>
      </c>
      <c r="E15516" s="55" t="s">
        <v>51193</v>
      </c>
      <c r="F15516" s="55" t="s">
        <v>4651</v>
      </c>
      <c r="G15516" s="55" t="s">
        <v>51194</v>
      </c>
      <c r="H15516" s="55">
        <v>0</v>
      </c>
    </row>
    <row r="15517" spans="1:8" ht="12.5" customHeight="1">
      <c r="A15517" s="55">
        <v>21377</v>
      </c>
      <c r="B15517" s="55">
        <v>9</v>
      </c>
      <c r="C15517" s="55" t="s">
        <v>51195</v>
      </c>
      <c r="D15517" s="55" t="s">
        <v>4649</v>
      </c>
      <c r="E15517" s="55" t="s">
        <v>51196</v>
      </c>
      <c r="F15517" s="55" t="s">
        <v>4651</v>
      </c>
      <c r="G15517" s="55" t="s">
        <v>51197</v>
      </c>
      <c r="H15517" s="55">
        <v>0</v>
      </c>
    </row>
    <row r="15518" spans="1:8" ht="12.5" customHeight="1">
      <c r="A15518" s="55">
        <v>21382</v>
      </c>
      <c r="B15518" s="55">
        <v>9</v>
      </c>
      <c r="C15518" s="55" t="s">
        <v>51198</v>
      </c>
      <c r="D15518" s="55" t="s">
        <v>4649</v>
      </c>
      <c r="E15518" s="55" t="s">
        <v>51199</v>
      </c>
      <c r="F15518" s="55" t="s">
        <v>4651</v>
      </c>
      <c r="G15518" s="55" t="s">
        <v>51200</v>
      </c>
      <c r="H15518" s="55">
        <v>0</v>
      </c>
    </row>
    <row r="15519" spans="1:8" ht="12.5" customHeight="1">
      <c r="A15519" s="55">
        <v>21387</v>
      </c>
      <c r="B15519" s="55">
        <v>9</v>
      </c>
      <c r="C15519" s="55" t="s">
        <v>51201</v>
      </c>
      <c r="D15519" s="55" t="s">
        <v>4649</v>
      </c>
      <c r="E15519" s="55" t="s">
        <v>51202</v>
      </c>
      <c r="F15519" s="55" t="s">
        <v>4651</v>
      </c>
      <c r="G15519" s="55" t="s">
        <v>51203</v>
      </c>
      <c r="H15519" s="55">
        <v>0</v>
      </c>
    </row>
    <row r="15520" spans="1:8" ht="12.5" customHeight="1">
      <c r="A15520" s="55">
        <v>21405</v>
      </c>
      <c r="B15520" s="55">
        <v>9</v>
      </c>
      <c r="C15520" s="55" t="s">
        <v>51204</v>
      </c>
      <c r="D15520" s="55" t="s">
        <v>4649</v>
      </c>
      <c r="E15520" s="55" t="s">
        <v>51205</v>
      </c>
      <c r="F15520" s="55" t="s">
        <v>4651</v>
      </c>
      <c r="G15520" s="55" t="s">
        <v>51206</v>
      </c>
      <c r="H15520" s="55">
        <v>0</v>
      </c>
    </row>
    <row r="15521" spans="1:8" ht="12.5" customHeight="1">
      <c r="A15521" s="55">
        <v>21565</v>
      </c>
      <c r="B15521" s="55">
        <v>9</v>
      </c>
      <c r="C15521" s="55" t="s">
        <v>51207</v>
      </c>
      <c r="D15521" s="55" t="s">
        <v>4649</v>
      </c>
      <c r="E15521" s="55" t="s">
        <v>51208</v>
      </c>
      <c r="F15521" s="55" t="s">
        <v>4651</v>
      </c>
      <c r="G15521" s="55" t="s">
        <v>51209</v>
      </c>
      <c r="H15521" s="55">
        <v>0</v>
      </c>
    </row>
    <row r="15522" spans="1:8" ht="12.5" customHeight="1">
      <c r="A15522" s="55">
        <v>21872</v>
      </c>
      <c r="B15522" s="55">
        <v>9</v>
      </c>
      <c r="C15522" s="55" t="s">
        <v>51210</v>
      </c>
      <c r="D15522" s="55" t="s">
        <v>4649</v>
      </c>
      <c r="E15522" s="55" t="s">
        <v>51211</v>
      </c>
      <c r="F15522" s="55" t="s">
        <v>4651</v>
      </c>
      <c r="G15522" s="55" t="s">
        <v>51212</v>
      </c>
      <c r="H15522" s="55">
        <v>0</v>
      </c>
    </row>
    <row r="15523" spans="1:8" ht="12.5" customHeight="1">
      <c r="A15523" s="55">
        <v>21898</v>
      </c>
      <c r="B15523" s="55">
        <v>9</v>
      </c>
      <c r="C15523" s="55" t="s">
        <v>51213</v>
      </c>
      <c r="D15523" s="55" t="s">
        <v>4649</v>
      </c>
      <c r="E15523" s="55" t="s">
        <v>51214</v>
      </c>
      <c r="F15523" s="55" t="s">
        <v>4651</v>
      </c>
      <c r="G15523" s="55" t="s">
        <v>51215</v>
      </c>
      <c r="H15523" s="55">
        <v>0</v>
      </c>
    </row>
    <row r="15524" spans="1:8" ht="12.5" customHeight="1">
      <c r="A15524" s="55">
        <v>21984</v>
      </c>
      <c r="B15524" s="55">
        <v>9</v>
      </c>
      <c r="C15524" s="55" t="s">
        <v>51216</v>
      </c>
      <c r="D15524" s="55" t="s">
        <v>4649</v>
      </c>
      <c r="E15524" s="55" t="s">
        <v>51217</v>
      </c>
      <c r="F15524" s="55" t="s">
        <v>4651</v>
      </c>
      <c r="G15524" s="55" t="s">
        <v>51218</v>
      </c>
      <c r="H15524" s="55">
        <v>0</v>
      </c>
    </row>
    <row r="15525" spans="1:8" ht="12.5" customHeight="1">
      <c r="A15525" s="55">
        <v>22198</v>
      </c>
      <c r="B15525" s="55">
        <v>9</v>
      </c>
      <c r="C15525" s="55" t="s">
        <v>51219</v>
      </c>
      <c r="D15525" s="55" t="s">
        <v>4649</v>
      </c>
      <c r="E15525" s="55" t="s">
        <v>51220</v>
      </c>
      <c r="F15525" s="55" t="s">
        <v>4651</v>
      </c>
      <c r="G15525" s="55" t="s">
        <v>51221</v>
      </c>
      <c r="H15525" s="55">
        <v>0</v>
      </c>
    </row>
    <row r="15526" spans="1:8" ht="12.5" customHeight="1">
      <c r="A15526" s="55">
        <v>22950</v>
      </c>
      <c r="B15526" s="55">
        <v>9</v>
      </c>
      <c r="C15526" s="55" t="s">
        <v>51222</v>
      </c>
      <c r="D15526" s="55" t="s">
        <v>4649</v>
      </c>
      <c r="E15526" s="55" t="s">
        <v>51223</v>
      </c>
      <c r="F15526" s="55" t="s">
        <v>4651</v>
      </c>
      <c r="G15526" s="55" t="s">
        <v>51224</v>
      </c>
      <c r="H15526" s="55">
        <v>0</v>
      </c>
    </row>
    <row r="15527" spans="1:8" ht="12.5" customHeight="1">
      <c r="A15527" s="55">
        <v>23521</v>
      </c>
      <c r="B15527" s="55">
        <v>9</v>
      </c>
      <c r="C15527" s="55" t="s">
        <v>51225</v>
      </c>
      <c r="D15527" s="55" t="s">
        <v>4649</v>
      </c>
      <c r="E15527" s="55" t="s">
        <v>51226</v>
      </c>
      <c r="F15527" s="55" t="s">
        <v>4651</v>
      </c>
      <c r="G15527" s="55" t="s">
        <v>51227</v>
      </c>
      <c r="H15527" s="55">
        <v>0</v>
      </c>
    </row>
    <row r="15528" spans="1:8" ht="12.5" customHeight="1">
      <c r="A15528" s="55">
        <v>23656</v>
      </c>
      <c r="B15528" s="55">
        <v>9</v>
      </c>
      <c r="C15528" s="55" t="s">
        <v>51228</v>
      </c>
      <c r="D15528" s="55" t="s">
        <v>4649</v>
      </c>
      <c r="E15528" s="55" t="s">
        <v>51229</v>
      </c>
      <c r="F15528" s="55" t="s">
        <v>4651</v>
      </c>
      <c r="G15528" s="55" t="s">
        <v>51230</v>
      </c>
      <c r="H15528" s="55">
        <v>0</v>
      </c>
    </row>
    <row r="15529" spans="1:8" ht="12.5" customHeight="1">
      <c r="A15529" s="55">
        <v>24170</v>
      </c>
      <c r="B15529" s="55">
        <v>9</v>
      </c>
      <c r="C15529" s="55" t="s">
        <v>51231</v>
      </c>
      <c r="D15529" s="55" t="s">
        <v>4649</v>
      </c>
      <c r="E15529" s="55" t="s">
        <v>51232</v>
      </c>
      <c r="F15529" s="55" t="s">
        <v>4651</v>
      </c>
      <c r="G15529" s="55" t="s">
        <v>51233</v>
      </c>
      <c r="H15529" s="55">
        <v>0</v>
      </c>
    </row>
    <row r="15530" spans="1:8" ht="12.5" customHeight="1">
      <c r="A15530" s="55">
        <v>24172</v>
      </c>
      <c r="B15530" s="55">
        <v>9</v>
      </c>
      <c r="C15530" s="55" t="s">
        <v>51234</v>
      </c>
      <c r="D15530" s="55" t="s">
        <v>4649</v>
      </c>
      <c r="E15530" s="55" t="s">
        <v>51235</v>
      </c>
      <c r="F15530" s="55" t="s">
        <v>4651</v>
      </c>
      <c r="G15530" s="55" t="s">
        <v>51236</v>
      </c>
      <c r="H15530" s="55">
        <v>0</v>
      </c>
    </row>
    <row r="15531" spans="1:8" ht="12.5" customHeight="1">
      <c r="A15531" s="55">
        <v>24251</v>
      </c>
      <c r="B15531" s="55">
        <v>9</v>
      </c>
      <c r="C15531" s="55" t="s">
        <v>51237</v>
      </c>
      <c r="D15531" s="55" t="s">
        <v>4649</v>
      </c>
      <c r="E15531" s="55" t="s">
        <v>51238</v>
      </c>
      <c r="F15531" s="55" t="s">
        <v>4651</v>
      </c>
      <c r="G15531" s="55" t="s">
        <v>51239</v>
      </c>
      <c r="H15531" s="55">
        <v>0</v>
      </c>
    </row>
    <row r="15532" spans="1:8" ht="12.5" customHeight="1">
      <c r="A15532" s="55">
        <v>24460</v>
      </c>
      <c r="B15532" s="55">
        <v>9</v>
      </c>
      <c r="C15532" s="55" t="s">
        <v>51240</v>
      </c>
      <c r="D15532" s="55" t="s">
        <v>4649</v>
      </c>
      <c r="E15532" s="55" t="s">
        <v>51241</v>
      </c>
      <c r="F15532" s="55" t="s">
        <v>4651</v>
      </c>
      <c r="G15532" s="55" t="s">
        <v>51242</v>
      </c>
      <c r="H15532" s="55">
        <v>0</v>
      </c>
    </row>
    <row r="15533" spans="1:8" ht="12.5" customHeight="1">
      <c r="A15533" s="55">
        <v>24585</v>
      </c>
      <c r="B15533" s="55">
        <v>9</v>
      </c>
      <c r="C15533" s="55" t="s">
        <v>51243</v>
      </c>
      <c r="D15533" s="55" t="s">
        <v>4649</v>
      </c>
      <c r="E15533" s="55" t="s">
        <v>51244</v>
      </c>
      <c r="F15533" s="55" t="s">
        <v>4651</v>
      </c>
      <c r="G15533" s="55" t="s">
        <v>51245</v>
      </c>
      <c r="H15533" s="55">
        <v>0</v>
      </c>
    </row>
    <row r="15534" spans="1:8" ht="12.5" customHeight="1">
      <c r="A15534" s="55">
        <v>24595</v>
      </c>
      <c r="B15534" s="55">
        <v>9</v>
      </c>
      <c r="C15534" s="55" t="s">
        <v>51246</v>
      </c>
      <c r="D15534" s="55" t="s">
        <v>4649</v>
      </c>
      <c r="E15534" s="55" t="s">
        <v>51247</v>
      </c>
      <c r="F15534" s="55" t="s">
        <v>4651</v>
      </c>
      <c r="G15534" s="55" t="s">
        <v>51248</v>
      </c>
      <c r="H15534" s="55">
        <v>0</v>
      </c>
    </row>
    <row r="15535" spans="1:8" ht="12.5" customHeight="1">
      <c r="A15535" s="55">
        <v>25009</v>
      </c>
      <c r="B15535" s="55">
        <v>9</v>
      </c>
      <c r="C15535" s="55" t="s">
        <v>51249</v>
      </c>
      <c r="D15535" s="55" t="s">
        <v>4649</v>
      </c>
      <c r="E15535" s="55" t="s">
        <v>51250</v>
      </c>
      <c r="F15535" s="55" t="s">
        <v>4651</v>
      </c>
      <c r="G15535" s="55" t="s">
        <v>51251</v>
      </c>
      <c r="H15535" s="55">
        <v>0</v>
      </c>
    </row>
    <row r="15536" spans="1:8" ht="12.5" customHeight="1">
      <c r="A15536" s="55">
        <v>25138</v>
      </c>
      <c r="B15536" s="55">
        <v>9</v>
      </c>
      <c r="C15536" s="55" t="s">
        <v>51252</v>
      </c>
      <c r="D15536" s="55" t="s">
        <v>4649</v>
      </c>
      <c r="E15536" s="55" t="s">
        <v>51253</v>
      </c>
      <c r="F15536" s="55" t="s">
        <v>4651</v>
      </c>
      <c r="G15536" s="55" t="s">
        <v>51254</v>
      </c>
      <c r="H15536" s="55">
        <v>0</v>
      </c>
    </row>
    <row r="15537" spans="1:8" ht="12.5" customHeight="1">
      <c r="A15537" s="55">
        <v>25240</v>
      </c>
      <c r="B15537" s="55">
        <v>9</v>
      </c>
      <c r="C15537" s="55" t="s">
        <v>51255</v>
      </c>
      <c r="D15537" s="55" t="s">
        <v>4649</v>
      </c>
      <c r="E15537" s="55" t="s">
        <v>51256</v>
      </c>
      <c r="F15537" s="55" t="s">
        <v>4651</v>
      </c>
      <c r="G15537" s="55" t="s">
        <v>51257</v>
      </c>
      <c r="H15537" s="55">
        <v>0</v>
      </c>
    </row>
    <row r="15538" spans="1:8" ht="12.5" customHeight="1">
      <c r="A15538" s="55">
        <v>25295</v>
      </c>
      <c r="B15538" s="55">
        <v>9</v>
      </c>
      <c r="C15538" s="55" t="s">
        <v>51258</v>
      </c>
      <c r="D15538" s="55" t="s">
        <v>4649</v>
      </c>
      <c r="E15538" s="55" t="s">
        <v>51259</v>
      </c>
      <c r="F15538" s="55" t="s">
        <v>4651</v>
      </c>
      <c r="G15538" s="55" t="s">
        <v>51260</v>
      </c>
      <c r="H15538" s="55">
        <v>0</v>
      </c>
    </row>
    <row r="15539" spans="1:8" ht="12.5" customHeight="1">
      <c r="A15539" s="55">
        <v>25919</v>
      </c>
      <c r="B15539" s="55">
        <v>9</v>
      </c>
      <c r="C15539" s="55" t="s">
        <v>51261</v>
      </c>
      <c r="D15539" s="55" t="s">
        <v>4649</v>
      </c>
      <c r="E15539" s="55" t="s">
        <v>51262</v>
      </c>
      <c r="F15539" s="55" t="s">
        <v>4651</v>
      </c>
      <c r="G15539" s="55" t="s">
        <v>51263</v>
      </c>
      <c r="H15539" s="55">
        <v>0</v>
      </c>
    </row>
    <row r="15540" spans="1:8" ht="12.5" customHeight="1">
      <c r="A15540" s="55">
        <v>26030</v>
      </c>
      <c r="B15540" s="55">
        <v>9</v>
      </c>
      <c r="C15540" s="55" t="s">
        <v>51264</v>
      </c>
      <c r="D15540" s="55" t="s">
        <v>4649</v>
      </c>
      <c r="E15540" s="55" t="s">
        <v>51265</v>
      </c>
      <c r="F15540" s="55" t="s">
        <v>4651</v>
      </c>
      <c r="G15540" s="55" t="s">
        <v>51266</v>
      </c>
      <c r="H15540" s="55">
        <v>0</v>
      </c>
    </row>
    <row r="15541" spans="1:8" ht="12.5" customHeight="1">
      <c r="A15541" s="55">
        <v>26035</v>
      </c>
      <c r="B15541" s="55">
        <v>9</v>
      </c>
      <c r="C15541" s="55" t="s">
        <v>51267</v>
      </c>
      <c r="D15541" s="55" t="s">
        <v>4649</v>
      </c>
      <c r="E15541" s="55" t="s">
        <v>51268</v>
      </c>
      <c r="F15541" s="55" t="s">
        <v>4651</v>
      </c>
      <c r="G15541" s="55" t="s">
        <v>51269</v>
      </c>
      <c r="H15541" s="55">
        <v>0</v>
      </c>
    </row>
    <row r="15542" spans="1:8" ht="12.5" customHeight="1">
      <c r="A15542" s="55">
        <v>26424</v>
      </c>
      <c r="B15542" s="55">
        <v>9</v>
      </c>
      <c r="C15542" s="55" t="s">
        <v>51270</v>
      </c>
      <c r="D15542" s="55" t="s">
        <v>4649</v>
      </c>
      <c r="E15542" s="55" t="s">
        <v>51271</v>
      </c>
      <c r="F15542" s="55" t="s">
        <v>4651</v>
      </c>
      <c r="G15542" s="55" t="s">
        <v>51272</v>
      </c>
      <c r="H15542" s="55">
        <v>0</v>
      </c>
    </row>
    <row r="15543" spans="1:8" ht="12.5" customHeight="1">
      <c r="A15543" s="55">
        <v>26444</v>
      </c>
      <c r="B15543" s="55">
        <v>9</v>
      </c>
      <c r="C15543" s="55" t="s">
        <v>51273</v>
      </c>
      <c r="D15543" s="55" t="s">
        <v>4649</v>
      </c>
      <c r="E15543" s="55" t="s">
        <v>51274</v>
      </c>
      <c r="F15543" s="55" t="s">
        <v>4651</v>
      </c>
      <c r="G15543" s="55" t="s">
        <v>51275</v>
      </c>
      <c r="H15543" s="55">
        <v>0</v>
      </c>
    </row>
    <row r="15544" spans="1:8" ht="12.5" customHeight="1">
      <c r="A15544" s="55">
        <v>26543</v>
      </c>
      <c r="B15544" s="55">
        <v>9</v>
      </c>
      <c r="C15544" s="55" t="s">
        <v>51276</v>
      </c>
      <c r="D15544" s="55" t="s">
        <v>4649</v>
      </c>
      <c r="E15544" s="55" t="s">
        <v>51277</v>
      </c>
      <c r="F15544" s="55" t="s">
        <v>4651</v>
      </c>
      <c r="G15544" s="55" t="s">
        <v>51278</v>
      </c>
      <c r="H15544" s="55">
        <v>0</v>
      </c>
    </row>
    <row r="15545" spans="1:8" ht="12.5" customHeight="1">
      <c r="A15545" s="55">
        <v>26746</v>
      </c>
      <c r="B15545" s="55">
        <v>9</v>
      </c>
      <c r="C15545" s="55" t="s">
        <v>51279</v>
      </c>
      <c r="D15545" s="55" t="s">
        <v>4649</v>
      </c>
      <c r="E15545" s="55" t="s">
        <v>51280</v>
      </c>
      <c r="F15545" s="55" t="s">
        <v>4651</v>
      </c>
      <c r="G15545" s="55" t="s">
        <v>51281</v>
      </c>
      <c r="H15545" s="55">
        <v>0</v>
      </c>
    </row>
    <row r="15546" spans="1:8" ht="12.5" customHeight="1">
      <c r="A15546" s="55">
        <v>27581</v>
      </c>
      <c r="B15546" s="55">
        <v>9</v>
      </c>
      <c r="C15546" s="55" t="s">
        <v>51282</v>
      </c>
      <c r="D15546" s="55" t="s">
        <v>4649</v>
      </c>
      <c r="E15546" s="55" t="s">
        <v>51283</v>
      </c>
      <c r="F15546" s="55" t="s">
        <v>4651</v>
      </c>
      <c r="G15546" s="55" t="s">
        <v>51284</v>
      </c>
      <c r="H15546" s="55">
        <v>0</v>
      </c>
    </row>
    <row r="15547" spans="1:8" ht="12.5" customHeight="1">
      <c r="A15547" s="55">
        <v>28138</v>
      </c>
      <c r="B15547" s="55">
        <v>9</v>
      </c>
      <c r="C15547" s="55" t="s">
        <v>51285</v>
      </c>
      <c r="D15547" s="55" t="s">
        <v>4649</v>
      </c>
      <c r="E15547" s="55" t="s">
        <v>51286</v>
      </c>
      <c r="F15547" s="55" t="s">
        <v>4651</v>
      </c>
      <c r="G15547" s="55" t="s">
        <v>51287</v>
      </c>
      <c r="H15547" s="55">
        <v>0</v>
      </c>
    </row>
    <row r="15548" spans="1:8" ht="12.5" customHeight="1">
      <c r="A15548" s="55">
        <v>28326</v>
      </c>
      <c r="B15548" s="55">
        <v>9</v>
      </c>
      <c r="C15548" s="55" t="s">
        <v>51288</v>
      </c>
      <c r="D15548" s="55" t="s">
        <v>4649</v>
      </c>
      <c r="E15548" s="55" t="s">
        <v>51289</v>
      </c>
      <c r="F15548" s="55" t="s">
        <v>4651</v>
      </c>
      <c r="G15548" s="55" t="s">
        <v>51290</v>
      </c>
      <c r="H15548" s="55">
        <v>0</v>
      </c>
    </row>
    <row r="15549" spans="1:8" ht="12.5" customHeight="1">
      <c r="A15549" s="55">
        <v>28482</v>
      </c>
      <c r="B15549" s="55">
        <v>9</v>
      </c>
      <c r="C15549" s="55" t="s">
        <v>51291</v>
      </c>
      <c r="D15549" s="55" t="s">
        <v>4649</v>
      </c>
      <c r="E15549" s="55" t="s">
        <v>51292</v>
      </c>
      <c r="F15549" s="55" t="s">
        <v>4651</v>
      </c>
      <c r="G15549" s="55" t="s">
        <v>51293</v>
      </c>
      <c r="H15549" s="55">
        <v>0</v>
      </c>
    </row>
    <row r="15550" spans="1:8" ht="12.5" customHeight="1">
      <c r="A15550" s="55">
        <v>29331</v>
      </c>
      <c r="B15550" s="55">
        <v>9</v>
      </c>
      <c r="C15550" s="55" t="s">
        <v>51294</v>
      </c>
      <c r="D15550" s="55" t="s">
        <v>4649</v>
      </c>
      <c r="E15550" s="55" t="s">
        <v>51295</v>
      </c>
      <c r="F15550" s="55" t="s">
        <v>4651</v>
      </c>
      <c r="G15550" s="55" t="s">
        <v>51296</v>
      </c>
      <c r="H15550" s="55">
        <v>0</v>
      </c>
    </row>
    <row r="15551" spans="1:8" ht="12.5" customHeight="1">
      <c r="A15551" s="55">
        <v>29461</v>
      </c>
      <c r="B15551" s="55">
        <v>9</v>
      </c>
      <c r="C15551" s="55" t="s">
        <v>51297</v>
      </c>
      <c r="D15551" s="55" t="s">
        <v>4649</v>
      </c>
      <c r="E15551" s="55" t="s">
        <v>51298</v>
      </c>
      <c r="F15551" s="55" t="s">
        <v>4651</v>
      </c>
      <c r="G15551" s="55" t="s">
        <v>51299</v>
      </c>
      <c r="H15551" s="55">
        <v>0</v>
      </c>
    </row>
    <row r="15552" spans="1:8" ht="12.5" customHeight="1">
      <c r="A15552" s="55">
        <v>11039</v>
      </c>
      <c r="B15552" s="55">
        <v>9</v>
      </c>
      <c r="C15552" s="55" t="s">
        <v>51300</v>
      </c>
      <c r="D15552" s="55" t="s">
        <v>4649</v>
      </c>
      <c r="E15552" s="55" t="s">
        <v>51301</v>
      </c>
      <c r="F15552" s="55" t="s">
        <v>4651</v>
      </c>
      <c r="G15552" s="55" t="s">
        <v>51302</v>
      </c>
      <c r="H15552" s="55">
        <v>0</v>
      </c>
    </row>
    <row r="15553" spans="1:8" ht="12.5" customHeight="1">
      <c r="A15553" s="55">
        <v>11454</v>
      </c>
      <c r="B15553" s="55">
        <v>9</v>
      </c>
      <c r="C15553" s="55" t="s">
        <v>51303</v>
      </c>
      <c r="D15553" s="55" t="s">
        <v>4649</v>
      </c>
      <c r="E15553" s="55" t="s">
        <v>51304</v>
      </c>
      <c r="F15553" s="55" t="s">
        <v>4651</v>
      </c>
      <c r="G15553" s="55" t="s">
        <v>51305</v>
      </c>
      <c r="H15553" s="55">
        <v>0</v>
      </c>
    </row>
    <row r="15554" spans="1:8" ht="12.5" customHeight="1">
      <c r="A15554" s="55">
        <v>11760</v>
      </c>
      <c r="B15554" s="55">
        <v>9</v>
      </c>
      <c r="C15554" s="55" t="s">
        <v>51306</v>
      </c>
      <c r="D15554" s="55" t="s">
        <v>4649</v>
      </c>
      <c r="E15554" s="55" t="s">
        <v>51307</v>
      </c>
      <c r="F15554" s="55" t="s">
        <v>4651</v>
      </c>
      <c r="G15554" s="55" t="s">
        <v>51308</v>
      </c>
      <c r="H15554" s="55">
        <v>0</v>
      </c>
    </row>
    <row r="15555" spans="1:8" ht="12.5" customHeight="1">
      <c r="A15555" s="55">
        <v>11942</v>
      </c>
      <c r="B15555" s="55">
        <v>9</v>
      </c>
      <c r="C15555" s="55" t="s">
        <v>51309</v>
      </c>
      <c r="D15555" s="55" t="s">
        <v>4649</v>
      </c>
      <c r="E15555" s="55" t="s">
        <v>51310</v>
      </c>
      <c r="F15555" s="55" t="s">
        <v>4651</v>
      </c>
      <c r="G15555" s="55" t="s">
        <v>51311</v>
      </c>
      <c r="H15555" s="55">
        <v>0</v>
      </c>
    </row>
    <row r="15556" spans="1:8" ht="12.5" customHeight="1">
      <c r="A15556" s="55">
        <v>12011</v>
      </c>
      <c r="B15556" s="55">
        <v>9</v>
      </c>
      <c r="C15556" s="55" t="s">
        <v>51312</v>
      </c>
      <c r="D15556" s="55" t="s">
        <v>4649</v>
      </c>
      <c r="E15556" s="55" t="s">
        <v>51313</v>
      </c>
      <c r="F15556" s="55" t="s">
        <v>4651</v>
      </c>
      <c r="G15556" s="55" t="s">
        <v>51314</v>
      </c>
      <c r="H15556" s="55">
        <v>0</v>
      </c>
    </row>
    <row r="15557" spans="1:8" ht="12.5" customHeight="1">
      <c r="A15557" s="55">
        <v>12241</v>
      </c>
      <c r="B15557" s="55">
        <v>9</v>
      </c>
      <c r="C15557" s="55" t="s">
        <v>51315</v>
      </c>
      <c r="D15557" s="55" t="s">
        <v>4649</v>
      </c>
      <c r="E15557" s="55" t="s">
        <v>51316</v>
      </c>
      <c r="F15557" s="55" t="s">
        <v>4651</v>
      </c>
      <c r="G15557" s="55" t="s">
        <v>51317</v>
      </c>
      <c r="H15557" s="55">
        <v>0</v>
      </c>
    </row>
    <row r="15558" spans="1:8" ht="12.5" customHeight="1">
      <c r="A15558" s="55">
        <v>12680</v>
      </c>
      <c r="B15558" s="55">
        <v>9</v>
      </c>
      <c r="C15558" s="55" t="s">
        <v>51318</v>
      </c>
      <c r="D15558" s="55" t="s">
        <v>4649</v>
      </c>
      <c r="E15558" s="55" t="s">
        <v>51319</v>
      </c>
      <c r="F15558" s="55" t="s">
        <v>4651</v>
      </c>
      <c r="G15558" s="55" t="s">
        <v>51320</v>
      </c>
      <c r="H15558" s="55">
        <v>0</v>
      </c>
    </row>
    <row r="15559" spans="1:8" ht="12.5" customHeight="1">
      <c r="A15559" s="55">
        <v>12700</v>
      </c>
      <c r="B15559" s="55">
        <v>9</v>
      </c>
      <c r="C15559" s="55" t="s">
        <v>51321</v>
      </c>
      <c r="D15559" s="55" t="s">
        <v>4649</v>
      </c>
      <c r="E15559" s="55" t="s">
        <v>51322</v>
      </c>
      <c r="F15559" s="55" t="s">
        <v>4651</v>
      </c>
      <c r="G15559" s="55" t="s">
        <v>51323</v>
      </c>
      <c r="H15559" s="55">
        <v>0</v>
      </c>
    </row>
    <row r="15560" spans="1:8" ht="12.5" customHeight="1">
      <c r="A15560" s="55">
        <v>13042</v>
      </c>
      <c r="B15560" s="55">
        <v>9</v>
      </c>
      <c r="C15560" s="55" t="s">
        <v>51324</v>
      </c>
      <c r="D15560" s="55" t="s">
        <v>4649</v>
      </c>
      <c r="E15560" s="55" t="s">
        <v>51325</v>
      </c>
      <c r="F15560" s="55" t="s">
        <v>4651</v>
      </c>
      <c r="G15560" s="55" t="s">
        <v>51326</v>
      </c>
      <c r="H15560" s="55">
        <v>0</v>
      </c>
    </row>
    <row r="15561" spans="1:8" ht="12.5" customHeight="1">
      <c r="A15561" s="55">
        <v>14039</v>
      </c>
      <c r="B15561" s="55">
        <v>9</v>
      </c>
      <c r="C15561" s="55" t="s">
        <v>51327</v>
      </c>
      <c r="D15561" s="55" t="s">
        <v>4649</v>
      </c>
      <c r="E15561" s="55" t="s">
        <v>51328</v>
      </c>
      <c r="F15561" s="55" t="s">
        <v>4651</v>
      </c>
      <c r="G15561" s="55" t="s">
        <v>51329</v>
      </c>
      <c r="H15561" s="55">
        <v>0</v>
      </c>
    </row>
    <row r="15562" spans="1:8" ht="12.5" customHeight="1">
      <c r="A15562" s="55">
        <v>14237</v>
      </c>
      <c r="B15562" s="55">
        <v>9</v>
      </c>
      <c r="C15562" s="55" t="s">
        <v>51330</v>
      </c>
      <c r="D15562" s="55" t="s">
        <v>4649</v>
      </c>
      <c r="E15562" s="55" t="s">
        <v>51331</v>
      </c>
      <c r="F15562" s="55" t="s">
        <v>4651</v>
      </c>
      <c r="G15562" s="55" t="s">
        <v>51332</v>
      </c>
      <c r="H15562" s="55">
        <v>0</v>
      </c>
    </row>
    <row r="15563" spans="1:8" ht="12.5" customHeight="1">
      <c r="A15563" s="55">
        <v>14684</v>
      </c>
      <c r="B15563" s="55">
        <v>9</v>
      </c>
      <c r="C15563" s="55" t="s">
        <v>51333</v>
      </c>
      <c r="D15563" s="55" t="s">
        <v>4649</v>
      </c>
      <c r="E15563" s="55" t="s">
        <v>51334</v>
      </c>
      <c r="F15563" s="55" t="s">
        <v>4651</v>
      </c>
      <c r="G15563" s="55" t="s">
        <v>51335</v>
      </c>
      <c r="H15563" s="55">
        <v>0</v>
      </c>
    </row>
    <row r="15564" spans="1:8" ht="12.5" customHeight="1">
      <c r="A15564" s="55">
        <v>15019</v>
      </c>
      <c r="B15564" s="55">
        <v>9</v>
      </c>
      <c r="C15564" s="55" t="s">
        <v>51336</v>
      </c>
      <c r="D15564" s="55" t="s">
        <v>4649</v>
      </c>
      <c r="E15564" s="55" t="s">
        <v>51337</v>
      </c>
      <c r="F15564" s="55" t="s">
        <v>4651</v>
      </c>
      <c r="G15564" s="55" t="s">
        <v>51338</v>
      </c>
      <c r="H15564" s="55">
        <v>0</v>
      </c>
    </row>
    <row r="15565" spans="1:8" ht="12.5" customHeight="1">
      <c r="A15565" s="55">
        <v>15143</v>
      </c>
      <c r="B15565" s="55">
        <v>9</v>
      </c>
      <c r="C15565" s="55" t="s">
        <v>51339</v>
      </c>
      <c r="D15565" s="55" t="s">
        <v>4649</v>
      </c>
      <c r="E15565" s="55" t="s">
        <v>51340</v>
      </c>
      <c r="F15565" s="55" t="s">
        <v>4651</v>
      </c>
      <c r="G15565" s="55" t="s">
        <v>51341</v>
      </c>
      <c r="H15565" s="55">
        <v>0</v>
      </c>
    </row>
    <row r="15566" spans="1:8" ht="12.5" customHeight="1">
      <c r="A15566" s="55">
        <v>15715</v>
      </c>
      <c r="B15566" s="55">
        <v>9</v>
      </c>
      <c r="C15566" s="55" t="s">
        <v>51342</v>
      </c>
      <c r="D15566" s="55" t="s">
        <v>4649</v>
      </c>
      <c r="E15566" s="55" t="s">
        <v>51343</v>
      </c>
      <c r="F15566" s="55" t="s">
        <v>4651</v>
      </c>
      <c r="G15566" s="55" t="s">
        <v>51344</v>
      </c>
      <c r="H15566" s="55">
        <v>0</v>
      </c>
    </row>
    <row r="15567" spans="1:8" ht="12.5" customHeight="1">
      <c r="A15567" s="55">
        <v>15783</v>
      </c>
      <c r="B15567" s="55">
        <v>9</v>
      </c>
      <c r="C15567" s="55" t="s">
        <v>51345</v>
      </c>
      <c r="D15567" s="55" t="s">
        <v>4649</v>
      </c>
      <c r="E15567" s="55" t="s">
        <v>51346</v>
      </c>
      <c r="F15567" s="55" t="s">
        <v>4651</v>
      </c>
      <c r="G15567" s="55" t="s">
        <v>51347</v>
      </c>
      <c r="H15567" s="55">
        <v>0</v>
      </c>
    </row>
    <row r="15568" spans="1:8" ht="12.5" customHeight="1">
      <c r="A15568" s="55">
        <v>15789</v>
      </c>
      <c r="B15568" s="55">
        <v>9</v>
      </c>
      <c r="C15568" s="55" t="s">
        <v>51348</v>
      </c>
      <c r="D15568" s="55" t="s">
        <v>4649</v>
      </c>
      <c r="E15568" s="55" t="s">
        <v>51349</v>
      </c>
      <c r="F15568" s="55" t="s">
        <v>4651</v>
      </c>
      <c r="G15568" s="55" t="s">
        <v>51350</v>
      </c>
      <c r="H15568" s="55">
        <v>0</v>
      </c>
    </row>
    <row r="15569" spans="1:8" ht="12.5" customHeight="1">
      <c r="A15569" s="55">
        <v>16157</v>
      </c>
      <c r="B15569" s="55">
        <v>9</v>
      </c>
      <c r="C15569" s="55" t="s">
        <v>51351</v>
      </c>
      <c r="D15569" s="55" t="s">
        <v>4649</v>
      </c>
      <c r="E15569" s="55" t="s">
        <v>51352</v>
      </c>
      <c r="F15569" s="55" t="s">
        <v>4651</v>
      </c>
      <c r="G15569" s="55" t="s">
        <v>51353</v>
      </c>
      <c r="H15569" s="55">
        <v>0</v>
      </c>
    </row>
    <row r="15570" spans="1:8" ht="12.5" customHeight="1">
      <c r="A15570" s="55">
        <v>16175</v>
      </c>
      <c r="B15570" s="55">
        <v>9</v>
      </c>
      <c r="C15570" s="55" t="s">
        <v>51354</v>
      </c>
      <c r="D15570" s="55" t="s">
        <v>4649</v>
      </c>
      <c r="E15570" s="55" t="s">
        <v>51355</v>
      </c>
      <c r="F15570" s="55" t="s">
        <v>4651</v>
      </c>
      <c r="G15570" s="55" t="s">
        <v>51356</v>
      </c>
      <c r="H15570" s="55">
        <v>0</v>
      </c>
    </row>
    <row r="15571" spans="1:8" ht="12.5" customHeight="1">
      <c r="A15571" s="55">
        <v>16608</v>
      </c>
      <c r="B15571" s="55">
        <v>9</v>
      </c>
      <c r="C15571" s="55" t="s">
        <v>51357</v>
      </c>
      <c r="D15571" s="55" t="s">
        <v>4649</v>
      </c>
      <c r="E15571" s="55" t="s">
        <v>51358</v>
      </c>
      <c r="F15571" s="55" t="s">
        <v>4651</v>
      </c>
      <c r="G15571" s="55" t="s">
        <v>51359</v>
      </c>
      <c r="H15571" s="55">
        <v>0</v>
      </c>
    </row>
    <row r="15572" spans="1:8" ht="12.5" customHeight="1">
      <c r="A15572" s="55">
        <v>16630</v>
      </c>
      <c r="B15572" s="55">
        <v>9</v>
      </c>
      <c r="C15572" s="55" t="s">
        <v>51360</v>
      </c>
      <c r="D15572" s="55" t="s">
        <v>4649</v>
      </c>
      <c r="E15572" s="55" t="s">
        <v>51361</v>
      </c>
      <c r="F15572" s="55" t="s">
        <v>4651</v>
      </c>
      <c r="G15572" s="55" t="s">
        <v>51362</v>
      </c>
      <c r="H15572" s="55">
        <v>0</v>
      </c>
    </row>
    <row r="15573" spans="1:8" ht="12.5" customHeight="1">
      <c r="A15573" s="55">
        <v>16689</v>
      </c>
      <c r="B15573" s="55">
        <v>9</v>
      </c>
      <c r="C15573" s="55" t="s">
        <v>51363</v>
      </c>
      <c r="D15573" s="55" t="s">
        <v>4649</v>
      </c>
      <c r="E15573" s="55" t="s">
        <v>51364</v>
      </c>
      <c r="F15573" s="55" t="s">
        <v>4651</v>
      </c>
      <c r="G15573" s="55" t="s">
        <v>51365</v>
      </c>
      <c r="H15573" s="55">
        <v>0</v>
      </c>
    </row>
    <row r="15574" spans="1:8" ht="12.5" customHeight="1">
      <c r="A15574" s="55">
        <v>16701</v>
      </c>
      <c r="B15574" s="55">
        <v>9</v>
      </c>
      <c r="C15574" s="55" t="s">
        <v>51366</v>
      </c>
      <c r="D15574" s="55" t="s">
        <v>4649</v>
      </c>
      <c r="E15574" s="55" t="s">
        <v>51367</v>
      </c>
      <c r="F15574" s="55" t="s">
        <v>4651</v>
      </c>
      <c r="G15574" s="55" t="s">
        <v>51368</v>
      </c>
      <c r="H15574" s="55">
        <v>0</v>
      </c>
    </row>
    <row r="15575" spans="1:8" ht="12.5" customHeight="1">
      <c r="A15575" s="55">
        <v>17253</v>
      </c>
      <c r="B15575" s="55">
        <v>9</v>
      </c>
      <c r="C15575" s="55" t="s">
        <v>51369</v>
      </c>
      <c r="D15575" s="55" t="s">
        <v>4649</v>
      </c>
      <c r="E15575" s="55" t="s">
        <v>51370</v>
      </c>
      <c r="F15575" s="55" t="s">
        <v>4651</v>
      </c>
      <c r="G15575" s="55" t="s">
        <v>51371</v>
      </c>
      <c r="H15575" s="55">
        <v>0</v>
      </c>
    </row>
    <row r="15576" spans="1:8" ht="12.5" customHeight="1">
      <c r="A15576" s="55">
        <v>17291</v>
      </c>
      <c r="B15576" s="55">
        <v>9</v>
      </c>
      <c r="C15576" s="55" t="s">
        <v>51372</v>
      </c>
      <c r="D15576" s="55" t="s">
        <v>4649</v>
      </c>
      <c r="E15576" s="55" t="s">
        <v>51373</v>
      </c>
      <c r="F15576" s="55" t="s">
        <v>4651</v>
      </c>
      <c r="G15576" s="55" t="s">
        <v>51374</v>
      </c>
      <c r="H15576" s="55">
        <v>0</v>
      </c>
    </row>
    <row r="15577" spans="1:8" ht="12.5" customHeight="1">
      <c r="A15577" s="55">
        <v>17355</v>
      </c>
      <c r="B15577" s="55">
        <v>9</v>
      </c>
      <c r="C15577" s="55" t="s">
        <v>51375</v>
      </c>
      <c r="D15577" s="55" t="s">
        <v>4649</v>
      </c>
      <c r="E15577" s="55" t="s">
        <v>51376</v>
      </c>
      <c r="F15577" s="55" t="s">
        <v>4651</v>
      </c>
      <c r="G15577" s="55" t="s">
        <v>51377</v>
      </c>
      <c r="H15577" s="55">
        <v>0</v>
      </c>
    </row>
    <row r="15578" spans="1:8" ht="12.5" customHeight="1">
      <c r="A15578" s="55">
        <v>18259</v>
      </c>
      <c r="B15578" s="55">
        <v>9</v>
      </c>
      <c r="C15578" s="55" t="s">
        <v>51378</v>
      </c>
      <c r="D15578" s="55" t="s">
        <v>4649</v>
      </c>
      <c r="E15578" s="55" t="s">
        <v>51379</v>
      </c>
      <c r="F15578" s="55" t="s">
        <v>4651</v>
      </c>
      <c r="G15578" s="55" t="s">
        <v>51380</v>
      </c>
      <c r="H15578" s="55">
        <v>0</v>
      </c>
    </row>
    <row r="15579" spans="1:8" ht="12.5" customHeight="1">
      <c r="A15579" s="55">
        <v>18325</v>
      </c>
      <c r="B15579" s="55">
        <v>9</v>
      </c>
      <c r="C15579" s="55" t="s">
        <v>51381</v>
      </c>
      <c r="D15579" s="55" t="s">
        <v>4649</v>
      </c>
      <c r="E15579" s="55" t="s">
        <v>51382</v>
      </c>
      <c r="F15579" s="55" t="s">
        <v>4651</v>
      </c>
      <c r="G15579" s="55" t="s">
        <v>51383</v>
      </c>
      <c r="H15579" s="55">
        <v>0</v>
      </c>
    </row>
    <row r="15580" spans="1:8" ht="12.5" customHeight="1">
      <c r="A15580" s="55">
        <v>18483</v>
      </c>
      <c r="B15580" s="55">
        <v>9</v>
      </c>
      <c r="C15580" s="55" t="s">
        <v>51384</v>
      </c>
      <c r="D15580" s="55" t="s">
        <v>4649</v>
      </c>
      <c r="E15580" s="55" t="s">
        <v>51385</v>
      </c>
      <c r="F15580" s="55" t="s">
        <v>4651</v>
      </c>
      <c r="G15580" s="55" t="s">
        <v>51386</v>
      </c>
      <c r="H15580" s="55">
        <v>0</v>
      </c>
    </row>
    <row r="15581" spans="1:8" ht="12.5" customHeight="1">
      <c r="A15581" s="55">
        <v>18693</v>
      </c>
      <c r="B15581" s="55">
        <v>9</v>
      </c>
      <c r="C15581" s="55" t="s">
        <v>51387</v>
      </c>
      <c r="D15581" s="55" t="s">
        <v>4649</v>
      </c>
      <c r="E15581" s="55" t="s">
        <v>51388</v>
      </c>
      <c r="F15581" s="55" t="s">
        <v>4651</v>
      </c>
      <c r="G15581" s="55" t="s">
        <v>51389</v>
      </c>
      <c r="H15581" s="55">
        <v>0</v>
      </c>
    </row>
    <row r="15582" spans="1:8" ht="12.5" customHeight="1">
      <c r="A15582" s="55">
        <v>18705</v>
      </c>
      <c r="B15582" s="55">
        <v>9</v>
      </c>
      <c r="C15582" s="55" t="s">
        <v>51390</v>
      </c>
      <c r="D15582" s="55" t="s">
        <v>4649</v>
      </c>
      <c r="E15582" s="55" t="s">
        <v>51391</v>
      </c>
      <c r="F15582" s="55" t="s">
        <v>4651</v>
      </c>
      <c r="G15582" s="55" t="s">
        <v>51392</v>
      </c>
      <c r="H15582" s="55">
        <v>0</v>
      </c>
    </row>
    <row r="15583" spans="1:8" ht="12.5" customHeight="1">
      <c r="A15583" s="55">
        <v>18712</v>
      </c>
      <c r="B15583" s="55">
        <v>9</v>
      </c>
      <c r="C15583" s="55" t="s">
        <v>51393</v>
      </c>
      <c r="D15583" s="55" t="s">
        <v>4649</v>
      </c>
      <c r="E15583" s="55" t="s">
        <v>51394</v>
      </c>
      <c r="F15583" s="55" t="s">
        <v>4651</v>
      </c>
      <c r="G15583" s="55" t="s">
        <v>51395</v>
      </c>
      <c r="H15583" s="55">
        <v>0</v>
      </c>
    </row>
    <row r="15584" spans="1:8" ht="12.5" customHeight="1">
      <c r="A15584" s="55">
        <v>19089</v>
      </c>
      <c r="B15584" s="55">
        <v>9</v>
      </c>
      <c r="C15584" s="55" t="s">
        <v>51396</v>
      </c>
      <c r="D15584" s="55" t="s">
        <v>4649</v>
      </c>
      <c r="E15584" s="55" t="s">
        <v>51397</v>
      </c>
      <c r="F15584" s="55" t="s">
        <v>4651</v>
      </c>
      <c r="G15584" s="55" t="s">
        <v>51398</v>
      </c>
      <c r="H15584" s="55">
        <v>0</v>
      </c>
    </row>
    <row r="15585" spans="1:8" ht="12.5" customHeight="1">
      <c r="A15585" s="55">
        <v>19090</v>
      </c>
      <c r="B15585" s="55">
        <v>9</v>
      </c>
      <c r="C15585" s="55" t="s">
        <v>51399</v>
      </c>
      <c r="D15585" s="55" t="s">
        <v>4649</v>
      </c>
      <c r="E15585" s="55" t="s">
        <v>51400</v>
      </c>
      <c r="F15585" s="55" t="s">
        <v>4651</v>
      </c>
      <c r="G15585" s="55" t="s">
        <v>51401</v>
      </c>
      <c r="H15585" s="55">
        <v>0</v>
      </c>
    </row>
    <row r="15586" spans="1:8" ht="12.5" customHeight="1">
      <c r="A15586" s="55">
        <v>19092</v>
      </c>
      <c r="B15586" s="55">
        <v>9</v>
      </c>
      <c r="C15586" s="55" t="s">
        <v>51402</v>
      </c>
      <c r="D15586" s="55" t="s">
        <v>4649</v>
      </c>
      <c r="E15586" s="55" t="s">
        <v>51403</v>
      </c>
      <c r="F15586" s="55" t="s">
        <v>4651</v>
      </c>
      <c r="G15586" s="55" t="s">
        <v>51404</v>
      </c>
      <c r="H15586" s="55">
        <v>0</v>
      </c>
    </row>
    <row r="15587" spans="1:8" ht="12.5" customHeight="1">
      <c r="A15587" s="55">
        <v>19586</v>
      </c>
      <c r="B15587" s="55">
        <v>9</v>
      </c>
      <c r="C15587" s="55" t="s">
        <v>51405</v>
      </c>
      <c r="D15587" s="55" t="s">
        <v>4649</v>
      </c>
      <c r="E15587" s="55" t="s">
        <v>51406</v>
      </c>
      <c r="F15587" s="55" t="s">
        <v>4651</v>
      </c>
      <c r="G15587" s="55" t="s">
        <v>51407</v>
      </c>
      <c r="H15587" s="55">
        <v>0</v>
      </c>
    </row>
    <row r="15588" spans="1:8" ht="12.5" customHeight="1">
      <c r="A15588" s="55">
        <v>19621</v>
      </c>
      <c r="B15588" s="55">
        <v>9</v>
      </c>
      <c r="C15588" s="55" t="s">
        <v>51408</v>
      </c>
      <c r="D15588" s="55" t="s">
        <v>4649</v>
      </c>
      <c r="E15588" s="55" t="s">
        <v>51409</v>
      </c>
      <c r="F15588" s="55" t="s">
        <v>4651</v>
      </c>
      <c r="G15588" s="55" t="s">
        <v>51410</v>
      </c>
      <c r="H15588" s="55">
        <v>0</v>
      </c>
    </row>
    <row r="15589" spans="1:8" ht="12.5" customHeight="1">
      <c r="A15589" s="55">
        <v>19674</v>
      </c>
      <c r="B15589" s="55">
        <v>9</v>
      </c>
      <c r="C15589" s="55" t="s">
        <v>51411</v>
      </c>
      <c r="D15589" s="55" t="s">
        <v>4649</v>
      </c>
      <c r="E15589" s="55" t="s">
        <v>51412</v>
      </c>
      <c r="F15589" s="55" t="s">
        <v>4651</v>
      </c>
      <c r="G15589" s="55" t="s">
        <v>51413</v>
      </c>
      <c r="H15589" s="55">
        <v>0</v>
      </c>
    </row>
    <row r="15590" spans="1:8" ht="12.5" customHeight="1">
      <c r="A15590" s="55">
        <v>19955</v>
      </c>
      <c r="B15590" s="55">
        <v>9</v>
      </c>
      <c r="C15590" s="55" t="s">
        <v>51414</v>
      </c>
      <c r="D15590" s="55" t="s">
        <v>4649</v>
      </c>
      <c r="E15590" s="55" t="s">
        <v>51415</v>
      </c>
      <c r="F15590" s="55" t="s">
        <v>4651</v>
      </c>
      <c r="G15590" s="55" t="s">
        <v>51416</v>
      </c>
      <c r="H15590" s="55">
        <v>0</v>
      </c>
    </row>
    <row r="15591" spans="1:8" ht="12.5" customHeight="1">
      <c r="A15591" s="55">
        <v>19961</v>
      </c>
      <c r="B15591" s="55">
        <v>9</v>
      </c>
      <c r="C15591" s="55" t="s">
        <v>51417</v>
      </c>
      <c r="D15591" s="55" t="s">
        <v>4649</v>
      </c>
      <c r="E15591" s="55" t="s">
        <v>51418</v>
      </c>
      <c r="F15591" s="55" t="s">
        <v>4651</v>
      </c>
      <c r="G15591" s="55" t="s">
        <v>51419</v>
      </c>
      <c r="H15591" s="55">
        <v>0</v>
      </c>
    </row>
    <row r="15592" spans="1:8" ht="12.5" customHeight="1">
      <c r="A15592" s="55">
        <v>20249</v>
      </c>
      <c r="B15592" s="55">
        <v>9</v>
      </c>
      <c r="C15592" s="55" t="s">
        <v>51420</v>
      </c>
      <c r="D15592" s="55" t="s">
        <v>4649</v>
      </c>
      <c r="E15592" s="55" t="s">
        <v>51421</v>
      </c>
      <c r="F15592" s="55" t="s">
        <v>4651</v>
      </c>
      <c r="G15592" s="55" t="s">
        <v>51422</v>
      </c>
      <c r="H15592" s="55">
        <v>0</v>
      </c>
    </row>
    <row r="15593" spans="1:8" ht="12.5" customHeight="1">
      <c r="A15593" s="55">
        <v>20427</v>
      </c>
      <c r="B15593" s="55">
        <v>9</v>
      </c>
      <c r="C15593" s="55" t="s">
        <v>51423</v>
      </c>
      <c r="D15593" s="55" t="s">
        <v>4649</v>
      </c>
      <c r="E15593" s="55" t="s">
        <v>51424</v>
      </c>
      <c r="F15593" s="55" t="s">
        <v>4651</v>
      </c>
      <c r="G15593" s="55" t="s">
        <v>51425</v>
      </c>
      <c r="H15593" s="55">
        <v>0</v>
      </c>
    </row>
    <row r="15594" spans="1:8" ht="12.5" customHeight="1">
      <c r="A15594" s="55">
        <v>20454</v>
      </c>
      <c r="B15594" s="55">
        <v>9</v>
      </c>
      <c r="C15594" s="55" t="s">
        <v>51426</v>
      </c>
      <c r="D15594" s="55" t="s">
        <v>4649</v>
      </c>
      <c r="E15594" s="55" t="s">
        <v>51427</v>
      </c>
      <c r="F15594" s="55" t="s">
        <v>4651</v>
      </c>
      <c r="G15594" s="55" t="s">
        <v>51428</v>
      </c>
      <c r="H15594" s="55">
        <v>0</v>
      </c>
    </row>
    <row r="15595" spans="1:8" ht="12.5" customHeight="1">
      <c r="A15595" s="55">
        <v>21370</v>
      </c>
      <c r="B15595" s="55">
        <v>9</v>
      </c>
      <c r="C15595" s="55" t="s">
        <v>51429</v>
      </c>
      <c r="D15595" s="55" t="s">
        <v>4649</v>
      </c>
      <c r="E15595" s="55" t="s">
        <v>51430</v>
      </c>
      <c r="F15595" s="55" t="s">
        <v>4651</v>
      </c>
      <c r="G15595" s="55" t="s">
        <v>51431</v>
      </c>
      <c r="H15595" s="55">
        <v>0</v>
      </c>
    </row>
    <row r="15596" spans="1:8" ht="12.5" customHeight="1">
      <c r="A15596" s="55">
        <v>21875</v>
      </c>
      <c r="B15596" s="55">
        <v>9</v>
      </c>
      <c r="C15596" s="55" t="s">
        <v>51432</v>
      </c>
      <c r="D15596" s="55" t="s">
        <v>4649</v>
      </c>
      <c r="E15596" s="55" t="s">
        <v>51433</v>
      </c>
      <c r="F15596" s="55" t="s">
        <v>4651</v>
      </c>
      <c r="G15596" s="55" t="s">
        <v>51434</v>
      </c>
      <c r="H15596" s="55">
        <v>0</v>
      </c>
    </row>
    <row r="15597" spans="1:8" ht="12.5" customHeight="1">
      <c r="A15597" s="55">
        <v>21885</v>
      </c>
      <c r="B15597" s="55">
        <v>9</v>
      </c>
      <c r="C15597" s="55" t="s">
        <v>51435</v>
      </c>
      <c r="D15597" s="55" t="s">
        <v>4649</v>
      </c>
      <c r="E15597" s="55" t="s">
        <v>51436</v>
      </c>
      <c r="F15597" s="55" t="s">
        <v>4651</v>
      </c>
      <c r="G15597" s="55" t="s">
        <v>51437</v>
      </c>
      <c r="H15597" s="55">
        <v>0</v>
      </c>
    </row>
    <row r="15598" spans="1:8" ht="12.5" customHeight="1">
      <c r="A15598" s="55">
        <v>21970</v>
      </c>
      <c r="B15598" s="55">
        <v>9</v>
      </c>
      <c r="C15598" s="55" t="s">
        <v>51438</v>
      </c>
      <c r="D15598" s="55" t="s">
        <v>4649</v>
      </c>
      <c r="E15598" s="55" t="s">
        <v>51439</v>
      </c>
      <c r="F15598" s="55" t="s">
        <v>4651</v>
      </c>
      <c r="G15598" s="55" t="s">
        <v>51440</v>
      </c>
      <c r="H15598" s="55">
        <v>0</v>
      </c>
    </row>
    <row r="15599" spans="1:8" ht="12.5" customHeight="1">
      <c r="A15599" s="55">
        <v>21986</v>
      </c>
      <c r="B15599" s="55">
        <v>9</v>
      </c>
      <c r="C15599" s="55" t="s">
        <v>51441</v>
      </c>
      <c r="D15599" s="55" t="s">
        <v>4649</v>
      </c>
      <c r="E15599" s="55" t="s">
        <v>51442</v>
      </c>
      <c r="F15599" s="55" t="s">
        <v>4651</v>
      </c>
      <c r="G15599" s="55" t="s">
        <v>51443</v>
      </c>
      <c r="H15599" s="55">
        <v>0</v>
      </c>
    </row>
    <row r="15600" spans="1:8" ht="12.5" customHeight="1">
      <c r="A15600" s="55">
        <v>21988</v>
      </c>
      <c r="B15600" s="55">
        <v>9</v>
      </c>
      <c r="C15600" s="55" t="s">
        <v>51444</v>
      </c>
      <c r="D15600" s="55" t="s">
        <v>4649</v>
      </c>
      <c r="E15600" s="55" t="s">
        <v>51445</v>
      </c>
      <c r="F15600" s="55" t="s">
        <v>4651</v>
      </c>
      <c r="G15600" s="55" t="s">
        <v>51446</v>
      </c>
      <c r="H15600" s="55">
        <v>0</v>
      </c>
    </row>
    <row r="15601" spans="1:8" ht="12.5" customHeight="1">
      <c r="A15601" s="55">
        <v>22173</v>
      </c>
      <c r="B15601" s="55">
        <v>9</v>
      </c>
      <c r="C15601" s="55" t="s">
        <v>51447</v>
      </c>
      <c r="D15601" s="55" t="s">
        <v>4649</v>
      </c>
      <c r="E15601" s="55" t="s">
        <v>51448</v>
      </c>
      <c r="F15601" s="55" t="s">
        <v>4651</v>
      </c>
      <c r="G15601" s="55" t="s">
        <v>51449</v>
      </c>
      <c r="H15601" s="55">
        <v>0</v>
      </c>
    </row>
    <row r="15602" spans="1:8" ht="12.5" customHeight="1">
      <c r="A15602" s="55">
        <v>22201</v>
      </c>
      <c r="B15602" s="55">
        <v>9</v>
      </c>
      <c r="C15602" s="55" t="s">
        <v>51450</v>
      </c>
      <c r="D15602" s="55" t="s">
        <v>4649</v>
      </c>
      <c r="E15602" s="55" t="s">
        <v>51451</v>
      </c>
      <c r="F15602" s="55" t="s">
        <v>4651</v>
      </c>
      <c r="G15602" s="55" t="s">
        <v>51452</v>
      </c>
      <c r="H15602" s="55">
        <v>0</v>
      </c>
    </row>
    <row r="15603" spans="1:8" ht="12.5" customHeight="1">
      <c r="A15603" s="55">
        <v>22402</v>
      </c>
      <c r="B15603" s="55">
        <v>9</v>
      </c>
      <c r="C15603" s="55" t="s">
        <v>51453</v>
      </c>
      <c r="D15603" s="55" t="s">
        <v>4649</v>
      </c>
      <c r="E15603" s="55" t="s">
        <v>51454</v>
      </c>
      <c r="F15603" s="55" t="s">
        <v>4651</v>
      </c>
      <c r="G15603" s="55" t="s">
        <v>51455</v>
      </c>
      <c r="H15603" s="55">
        <v>0</v>
      </c>
    </row>
    <row r="15604" spans="1:8" ht="12.5" customHeight="1">
      <c r="A15604" s="55">
        <v>22910</v>
      </c>
      <c r="B15604" s="55">
        <v>9</v>
      </c>
      <c r="C15604" s="55" t="s">
        <v>51456</v>
      </c>
      <c r="D15604" s="55" t="s">
        <v>4649</v>
      </c>
      <c r="E15604" s="55" t="s">
        <v>51457</v>
      </c>
      <c r="F15604" s="55" t="s">
        <v>4651</v>
      </c>
      <c r="G15604" s="55" t="s">
        <v>51458</v>
      </c>
      <c r="H15604" s="55">
        <v>0</v>
      </c>
    </row>
    <row r="15605" spans="1:8" ht="12.5" customHeight="1">
      <c r="A15605" s="55">
        <v>22963</v>
      </c>
      <c r="B15605" s="55">
        <v>9</v>
      </c>
      <c r="C15605" s="55" t="s">
        <v>51459</v>
      </c>
      <c r="D15605" s="55" t="s">
        <v>4649</v>
      </c>
      <c r="E15605" s="55" t="s">
        <v>51460</v>
      </c>
      <c r="F15605" s="55" t="s">
        <v>4651</v>
      </c>
      <c r="G15605" s="55" t="s">
        <v>51461</v>
      </c>
      <c r="H15605" s="55">
        <v>0</v>
      </c>
    </row>
    <row r="15606" spans="1:8" ht="12.5" customHeight="1">
      <c r="A15606" s="55">
        <v>22987</v>
      </c>
      <c r="B15606" s="55">
        <v>9</v>
      </c>
      <c r="C15606" s="55" t="s">
        <v>51462</v>
      </c>
      <c r="D15606" s="55" t="s">
        <v>4649</v>
      </c>
      <c r="E15606" s="55" t="s">
        <v>51463</v>
      </c>
      <c r="F15606" s="55" t="s">
        <v>4651</v>
      </c>
      <c r="G15606" s="55" t="s">
        <v>51464</v>
      </c>
      <c r="H15606" s="55">
        <v>0</v>
      </c>
    </row>
    <row r="15607" spans="1:8" ht="12.5" customHeight="1">
      <c r="A15607" s="55">
        <v>23122</v>
      </c>
      <c r="B15607" s="55">
        <v>9</v>
      </c>
      <c r="C15607" s="55" t="s">
        <v>51465</v>
      </c>
      <c r="D15607" s="55" t="s">
        <v>4649</v>
      </c>
      <c r="E15607" s="55" t="s">
        <v>51466</v>
      </c>
      <c r="F15607" s="55" t="s">
        <v>4651</v>
      </c>
      <c r="G15607" s="55" t="s">
        <v>51467</v>
      </c>
      <c r="H15607" s="55">
        <v>0</v>
      </c>
    </row>
    <row r="15608" spans="1:8" ht="12.5" customHeight="1">
      <c r="A15608" s="55">
        <v>23346</v>
      </c>
      <c r="B15608" s="55">
        <v>9</v>
      </c>
      <c r="C15608" s="55" t="s">
        <v>51468</v>
      </c>
      <c r="D15608" s="55" t="s">
        <v>4649</v>
      </c>
      <c r="E15608" s="55" t="s">
        <v>51469</v>
      </c>
      <c r="F15608" s="55" t="s">
        <v>4651</v>
      </c>
      <c r="G15608" s="55" t="s">
        <v>51470</v>
      </c>
      <c r="H15608" s="55">
        <v>0</v>
      </c>
    </row>
    <row r="15609" spans="1:8" ht="12.5" customHeight="1">
      <c r="A15609" s="55">
        <v>23411</v>
      </c>
      <c r="B15609" s="55">
        <v>9</v>
      </c>
      <c r="C15609" s="55" t="s">
        <v>51471</v>
      </c>
      <c r="D15609" s="55" t="s">
        <v>4649</v>
      </c>
      <c r="E15609" s="55" t="s">
        <v>51472</v>
      </c>
      <c r="F15609" s="55" t="s">
        <v>4651</v>
      </c>
      <c r="G15609" s="55" t="s">
        <v>51473</v>
      </c>
      <c r="H15609" s="55">
        <v>0</v>
      </c>
    </row>
    <row r="15610" spans="1:8" ht="12.5" customHeight="1">
      <c r="A15610" s="55">
        <v>24304</v>
      </c>
      <c r="B15610" s="55">
        <v>9</v>
      </c>
      <c r="C15610" s="55" t="s">
        <v>51474</v>
      </c>
      <c r="D15610" s="55" t="s">
        <v>4649</v>
      </c>
      <c r="E15610" s="55" t="s">
        <v>51475</v>
      </c>
      <c r="F15610" s="55" t="s">
        <v>4651</v>
      </c>
      <c r="G15610" s="55" t="s">
        <v>51476</v>
      </c>
      <c r="H15610" s="55">
        <v>0</v>
      </c>
    </row>
    <row r="15611" spans="1:8" ht="12.5" customHeight="1">
      <c r="A15611" s="55">
        <v>24382</v>
      </c>
      <c r="B15611" s="55">
        <v>9</v>
      </c>
      <c r="C15611" s="55" t="s">
        <v>51477</v>
      </c>
      <c r="D15611" s="55" t="s">
        <v>4649</v>
      </c>
      <c r="E15611" s="55" t="s">
        <v>51478</v>
      </c>
      <c r="F15611" s="55" t="s">
        <v>4651</v>
      </c>
      <c r="G15611" s="55" t="s">
        <v>51479</v>
      </c>
      <c r="H15611" s="55">
        <v>0</v>
      </c>
    </row>
    <row r="15612" spans="1:8" ht="12.5" customHeight="1">
      <c r="A15612" s="55">
        <v>24475</v>
      </c>
      <c r="B15612" s="55">
        <v>9</v>
      </c>
      <c r="C15612" s="55" t="s">
        <v>51480</v>
      </c>
      <c r="D15612" s="55" t="s">
        <v>4649</v>
      </c>
      <c r="E15612" s="55" t="s">
        <v>51481</v>
      </c>
      <c r="F15612" s="55" t="s">
        <v>4651</v>
      </c>
      <c r="G15612" s="55" t="s">
        <v>51482</v>
      </c>
      <c r="H15612" s="55">
        <v>0</v>
      </c>
    </row>
    <row r="15613" spans="1:8" ht="12.5" customHeight="1">
      <c r="A15613" s="55">
        <v>24920</v>
      </c>
      <c r="B15613" s="55">
        <v>9</v>
      </c>
      <c r="C15613" s="55" t="s">
        <v>51483</v>
      </c>
      <c r="D15613" s="55" t="s">
        <v>4649</v>
      </c>
      <c r="E15613" s="55" t="s">
        <v>51484</v>
      </c>
      <c r="F15613" s="55" t="s">
        <v>4651</v>
      </c>
      <c r="G15613" s="55" t="s">
        <v>51485</v>
      </c>
      <c r="H15613" s="55">
        <v>0</v>
      </c>
    </row>
    <row r="15614" spans="1:8" ht="12.5" customHeight="1">
      <c r="A15614" s="55">
        <v>25232</v>
      </c>
      <c r="B15614" s="55">
        <v>9</v>
      </c>
      <c r="C15614" s="55" t="s">
        <v>51486</v>
      </c>
      <c r="D15614" s="55" t="s">
        <v>4649</v>
      </c>
      <c r="E15614" s="55" t="s">
        <v>51487</v>
      </c>
      <c r="F15614" s="55" t="s">
        <v>4651</v>
      </c>
      <c r="G15614" s="55" t="s">
        <v>51488</v>
      </c>
      <c r="H15614" s="55">
        <v>0</v>
      </c>
    </row>
    <row r="15615" spans="1:8" ht="12.5" customHeight="1">
      <c r="A15615" s="55">
        <v>25236</v>
      </c>
      <c r="B15615" s="55">
        <v>9</v>
      </c>
      <c r="C15615" s="55" t="s">
        <v>51489</v>
      </c>
      <c r="D15615" s="55" t="s">
        <v>4649</v>
      </c>
      <c r="E15615" s="55" t="s">
        <v>51490</v>
      </c>
      <c r="F15615" s="55" t="s">
        <v>4651</v>
      </c>
      <c r="G15615" s="55" t="s">
        <v>51491</v>
      </c>
      <c r="H15615" s="55">
        <v>0</v>
      </c>
    </row>
    <row r="15616" spans="1:8" ht="12.5" customHeight="1">
      <c r="A15616" s="55">
        <v>25568</v>
      </c>
      <c r="B15616" s="55">
        <v>9</v>
      </c>
      <c r="C15616" s="55" t="s">
        <v>51492</v>
      </c>
      <c r="D15616" s="55" t="s">
        <v>4649</v>
      </c>
      <c r="E15616" s="55" t="s">
        <v>51493</v>
      </c>
      <c r="F15616" s="55" t="s">
        <v>4651</v>
      </c>
      <c r="G15616" s="55" t="s">
        <v>51494</v>
      </c>
      <c r="H15616" s="55">
        <v>0</v>
      </c>
    </row>
    <row r="15617" spans="1:8" ht="12.5" customHeight="1">
      <c r="A15617" s="55">
        <v>26027</v>
      </c>
      <c r="B15617" s="55">
        <v>9</v>
      </c>
      <c r="C15617" s="55" t="s">
        <v>51495</v>
      </c>
      <c r="D15617" s="55" t="s">
        <v>4649</v>
      </c>
      <c r="E15617" s="55" t="s">
        <v>51496</v>
      </c>
      <c r="F15617" s="55" t="s">
        <v>4651</v>
      </c>
      <c r="G15617" s="55" t="s">
        <v>51497</v>
      </c>
      <c r="H15617" s="55">
        <v>0</v>
      </c>
    </row>
    <row r="15618" spans="1:8" ht="12.5" customHeight="1">
      <c r="A15618" s="55">
        <v>26139</v>
      </c>
      <c r="B15618" s="55">
        <v>9</v>
      </c>
      <c r="C15618" s="55" t="s">
        <v>51498</v>
      </c>
      <c r="D15618" s="55" t="s">
        <v>4649</v>
      </c>
      <c r="E15618" s="55" t="s">
        <v>51499</v>
      </c>
      <c r="F15618" s="55" t="s">
        <v>4651</v>
      </c>
      <c r="G15618" s="55" t="s">
        <v>51500</v>
      </c>
      <c r="H15618" s="55">
        <v>0</v>
      </c>
    </row>
    <row r="15619" spans="1:8" ht="12.5" customHeight="1">
      <c r="A15619" s="55">
        <v>26749</v>
      </c>
      <c r="B15619" s="55">
        <v>9</v>
      </c>
      <c r="C15619" s="55" t="s">
        <v>51501</v>
      </c>
      <c r="D15619" s="55" t="s">
        <v>4649</v>
      </c>
      <c r="E15619" s="55" t="s">
        <v>51502</v>
      </c>
      <c r="F15619" s="55" t="s">
        <v>4651</v>
      </c>
      <c r="G15619" s="55" t="s">
        <v>51503</v>
      </c>
      <c r="H15619" s="55">
        <v>0</v>
      </c>
    </row>
    <row r="15620" spans="1:8" ht="12.5" customHeight="1">
      <c r="A15620" s="55">
        <v>27496</v>
      </c>
      <c r="B15620" s="55">
        <v>9</v>
      </c>
      <c r="C15620" s="55" t="s">
        <v>51504</v>
      </c>
      <c r="D15620" s="55" t="s">
        <v>4649</v>
      </c>
      <c r="E15620" s="55" t="s">
        <v>51505</v>
      </c>
      <c r="F15620" s="55" t="s">
        <v>4651</v>
      </c>
      <c r="G15620" s="55" t="s">
        <v>51506</v>
      </c>
      <c r="H15620" s="55">
        <v>0</v>
      </c>
    </row>
    <row r="15621" spans="1:8" ht="12.5" customHeight="1">
      <c r="A15621" s="55">
        <v>27500</v>
      </c>
      <c r="B15621" s="55">
        <v>9</v>
      </c>
      <c r="C15621" s="55" t="s">
        <v>51507</v>
      </c>
      <c r="D15621" s="55" t="s">
        <v>4649</v>
      </c>
      <c r="E15621" s="55" t="s">
        <v>51508</v>
      </c>
      <c r="F15621" s="55" t="s">
        <v>4651</v>
      </c>
      <c r="G15621" s="55" t="s">
        <v>51509</v>
      </c>
      <c r="H15621" s="55">
        <v>0</v>
      </c>
    </row>
    <row r="15622" spans="1:8" ht="12.5" customHeight="1">
      <c r="A15622" s="55">
        <v>27596</v>
      </c>
      <c r="B15622" s="55">
        <v>9</v>
      </c>
      <c r="C15622" s="55" t="s">
        <v>51510</v>
      </c>
      <c r="D15622" s="55" t="s">
        <v>4649</v>
      </c>
      <c r="E15622" s="55" t="s">
        <v>51511</v>
      </c>
      <c r="F15622" s="55" t="s">
        <v>4651</v>
      </c>
      <c r="G15622" s="55" t="s">
        <v>51512</v>
      </c>
      <c r="H15622" s="55">
        <v>0</v>
      </c>
    </row>
    <row r="15623" spans="1:8" ht="12.5" customHeight="1">
      <c r="A15623" s="55">
        <v>27971</v>
      </c>
      <c r="B15623" s="55">
        <v>9</v>
      </c>
      <c r="C15623" s="55" t="s">
        <v>51513</v>
      </c>
      <c r="D15623" s="55" t="s">
        <v>4649</v>
      </c>
      <c r="E15623" s="55" t="s">
        <v>51514</v>
      </c>
      <c r="F15623" s="55" t="s">
        <v>4651</v>
      </c>
      <c r="G15623" s="55" t="s">
        <v>51515</v>
      </c>
      <c r="H15623" s="55">
        <v>0</v>
      </c>
    </row>
    <row r="15624" spans="1:8" ht="12.5" customHeight="1">
      <c r="A15624" s="55">
        <v>28311</v>
      </c>
      <c r="B15624" s="55">
        <v>9</v>
      </c>
      <c r="C15624" s="55" t="s">
        <v>51516</v>
      </c>
      <c r="D15624" s="55" t="s">
        <v>4649</v>
      </c>
      <c r="E15624" s="55" t="s">
        <v>51517</v>
      </c>
      <c r="F15624" s="55" t="s">
        <v>4651</v>
      </c>
      <c r="G15624" s="55" t="s">
        <v>51518</v>
      </c>
      <c r="H15624" s="55">
        <v>0</v>
      </c>
    </row>
    <row r="15625" spans="1:8" ht="12.5" customHeight="1">
      <c r="A15625" s="55">
        <v>28318</v>
      </c>
      <c r="B15625" s="55">
        <v>9</v>
      </c>
      <c r="C15625" s="55" t="s">
        <v>51519</v>
      </c>
      <c r="D15625" s="55" t="s">
        <v>4649</v>
      </c>
      <c r="E15625" s="55" t="s">
        <v>51520</v>
      </c>
      <c r="F15625" s="55" t="s">
        <v>4651</v>
      </c>
      <c r="G15625" s="55" t="s">
        <v>51521</v>
      </c>
      <c r="H15625" s="55">
        <v>0</v>
      </c>
    </row>
    <row r="15626" spans="1:8" ht="12.5" customHeight="1">
      <c r="A15626" s="55">
        <v>28320</v>
      </c>
      <c r="B15626" s="55">
        <v>9</v>
      </c>
      <c r="C15626" s="55" t="s">
        <v>51522</v>
      </c>
      <c r="D15626" s="55" t="s">
        <v>4649</v>
      </c>
      <c r="E15626" s="55" t="s">
        <v>51523</v>
      </c>
      <c r="F15626" s="55" t="s">
        <v>4651</v>
      </c>
      <c r="G15626" s="55" t="s">
        <v>51524</v>
      </c>
      <c r="H15626" s="55">
        <v>0</v>
      </c>
    </row>
    <row r="15627" spans="1:8" ht="12.5" customHeight="1">
      <c r="A15627" s="55">
        <v>29305</v>
      </c>
      <c r="B15627" s="55">
        <v>9</v>
      </c>
      <c r="C15627" s="55" t="s">
        <v>51525</v>
      </c>
      <c r="D15627" s="55" t="s">
        <v>4649</v>
      </c>
      <c r="E15627" s="55" t="s">
        <v>51526</v>
      </c>
      <c r="F15627" s="55" t="s">
        <v>4651</v>
      </c>
      <c r="G15627" s="55" t="s">
        <v>51527</v>
      </c>
      <c r="H15627" s="55">
        <v>0</v>
      </c>
    </row>
    <row r="15628" spans="1:8" ht="12.5" customHeight="1">
      <c r="A15628" s="55">
        <v>11001</v>
      </c>
      <c r="B15628" s="55">
        <v>9</v>
      </c>
      <c r="C15628" s="55" t="s">
        <v>51528</v>
      </c>
      <c r="D15628" s="55" t="s">
        <v>4649</v>
      </c>
      <c r="E15628" s="55" t="s">
        <v>51529</v>
      </c>
      <c r="F15628" s="55" t="s">
        <v>4651</v>
      </c>
      <c r="G15628" s="55" t="s">
        <v>51530</v>
      </c>
      <c r="H15628" s="55">
        <v>0</v>
      </c>
    </row>
    <row r="15629" spans="1:8" ht="12.5" customHeight="1">
      <c r="A15629" s="55">
        <v>11055</v>
      </c>
      <c r="B15629" s="55">
        <v>9</v>
      </c>
      <c r="C15629" s="55" t="s">
        <v>51531</v>
      </c>
      <c r="D15629" s="55" t="s">
        <v>4649</v>
      </c>
      <c r="E15629" s="55" t="s">
        <v>51532</v>
      </c>
      <c r="F15629" s="55" t="s">
        <v>4651</v>
      </c>
      <c r="G15629" s="55" t="s">
        <v>51533</v>
      </c>
      <c r="H15629" s="55">
        <v>0</v>
      </c>
    </row>
    <row r="15630" spans="1:8" ht="12.5" customHeight="1">
      <c r="A15630" s="55">
        <v>11100</v>
      </c>
      <c r="B15630" s="55">
        <v>9</v>
      </c>
      <c r="C15630" s="55" t="s">
        <v>51534</v>
      </c>
      <c r="D15630" s="55" t="s">
        <v>4649</v>
      </c>
      <c r="E15630" s="55" t="s">
        <v>51535</v>
      </c>
      <c r="F15630" s="55" t="s">
        <v>4651</v>
      </c>
      <c r="G15630" s="55" t="s">
        <v>51536</v>
      </c>
      <c r="H15630" s="55">
        <v>0</v>
      </c>
    </row>
    <row r="15631" spans="1:8" ht="12.5" customHeight="1">
      <c r="A15631" s="55">
        <v>11358</v>
      </c>
      <c r="B15631" s="55">
        <v>9</v>
      </c>
      <c r="C15631" s="55" t="s">
        <v>51537</v>
      </c>
      <c r="D15631" s="55" t="s">
        <v>4649</v>
      </c>
      <c r="E15631" s="55" t="s">
        <v>51538</v>
      </c>
      <c r="F15631" s="55" t="s">
        <v>4651</v>
      </c>
      <c r="G15631" s="55" t="s">
        <v>51539</v>
      </c>
      <c r="H15631" s="55">
        <v>0</v>
      </c>
    </row>
    <row r="15632" spans="1:8" ht="12.5" customHeight="1">
      <c r="A15632" s="55">
        <v>11918</v>
      </c>
      <c r="B15632" s="55">
        <v>9</v>
      </c>
      <c r="C15632" s="55" t="s">
        <v>51540</v>
      </c>
      <c r="D15632" s="55" t="s">
        <v>4649</v>
      </c>
      <c r="E15632" s="55" t="s">
        <v>51541</v>
      </c>
      <c r="F15632" s="55" t="s">
        <v>4651</v>
      </c>
      <c r="G15632" s="55" t="s">
        <v>51542</v>
      </c>
      <c r="H15632" s="55">
        <v>0</v>
      </c>
    </row>
    <row r="15633" spans="1:8" ht="12.5" customHeight="1">
      <c r="A15633" s="55">
        <v>12353</v>
      </c>
      <c r="B15633" s="55">
        <v>9</v>
      </c>
      <c r="C15633" s="55" t="s">
        <v>51543</v>
      </c>
      <c r="D15633" s="55" t="s">
        <v>4649</v>
      </c>
      <c r="E15633" s="55" t="s">
        <v>51544</v>
      </c>
      <c r="F15633" s="55" t="s">
        <v>4651</v>
      </c>
      <c r="G15633" s="55" t="s">
        <v>51545</v>
      </c>
      <c r="H15633" s="55">
        <v>0</v>
      </c>
    </row>
    <row r="15634" spans="1:8" ht="12.5" customHeight="1">
      <c r="A15634" s="55">
        <v>12697</v>
      </c>
      <c r="B15634" s="55">
        <v>9</v>
      </c>
      <c r="C15634" s="55" t="s">
        <v>51546</v>
      </c>
      <c r="D15634" s="55" t="s">
        <v>4649</v>
      </c>
      <c r="E15634" s="55" t="s">
        <v>51547</v>
      </c>
      <c r="F15634" s="55" t="s">
        <v>4651</v>
      </c>
      <c r="G15634" s="55" t="s">
        <v>51548</v>
      </c>
      <c r="H15634" s="55">
        <v>0</v>
      </c>
    </row>
    <row r="15635" spans="1:8" ht="12.5" customHeight="1">
      <c r="A15635" s="55">
        <v>13010</v>
      </c>
      <c r="B15635" s="55">
        <v>9</v>
      </c>
      <c r="C15635" s="55" t="s">
        <v>51549</v>
      </c>
      <c r="D15635" s="55" t="s">
        <v>4649</v>
      </c>
      <c r="E15635" s="55" t="s">
        <v>51550</v>
      </c>
      <c r="F15635" s="55" t="s">
        <v>4651</v>
      </c>
      <c r="G15635" s="55" t="s">
        <v>51551</v>
      </c>
      <c r="H15635" s="55">
        <v>0</v>
      </c>
    </row>
    <row r="15636" spans="1:8" ht="12.5" customHeight="1">
      <c r="A15636" s="55">
        <v>13078</v>
      </c>
      <c r="B15636" s="55">
        <v>9</v>
      </c>
      <c r="C15636" s="55" t="s">
        <v>51552</v>
      </c>
      <c r="D15636" s="55" t="s">
        <v>4649</v>
      </c>
      <c r="E15636" s="55" t="s">
        <v>51553</v>
      </c>
      <c r="F15636" s="55" t="s">
        <v>4651</v>
      </c>
      <c r="G15636" s="55" t="s">
        <v>51554</v>
      </c>
      <c r="H15636" s="55">
        <v>0</v>
      </c>
    </row>
    <row r="15637" spans="1:8" ht="12.5" customHeight="1">
      <c r="A15637" s="55">
        <v>13128</v>
      </c>
      <c r="B15637" s="55">
        <v>9</v>
      </c>
      <c r="C15637" s="55" t="s">
        <v>51555</v>
      </c>
      <c r="D15637" s="55" t="s">
        <v>4649</v>
      </c>
      <c r="E15637" s="55" t="s">
        <v>51556</v>
      </c>
      <c r="F15637" s="55" t="s">
        <v>4651</v>
      </c>
      <c r="G15637" s="55" t="s">
        <v>51557</v>
      </c>
      <c r="H15637" s="55">
        <v>0</v>
      </c>
    </row>
    <row r="15638" spans="1:8" ht="12.5" customHeight="1">
      <c r="A15638" s="55">
        <v>13156</v>
      </c>
      <c r="B15638" s="55">
        <v>9</v>
      </c>
      <c r="C15638" s="55" t="s">
        <v>51558</v>
      </c>
      <c r="D15638" s="55" t="s">
        <v>4649</v>
      </c>
      <c r="E15638" s="55" t="s">
        <v>51559</v>
      </c>
      <c r="F15638" s="55" t="s">
        <v>4651</v>
      </c>
      <c r="G15638" s="55" t="s">
        <v>51560</v>
      </c>
      <c r="H15638" s="55">
        <v>0</v>
      </c>
    </row>
    <row r="15639" spans="1:8" ht="12.5" customHeight="1">
      <c r="A15639" s="55">
        <v>13619</v>
      </c>
      <c r="B15639" s="55">
        <v>9</v>
      </c>
      <c r="C15639" s="55" t="s">
        <v>51561</v>
      </c>
      <c r="D15639" s="55" t="s">
        <v>4649</v>
      </c>
      <c r="E15639" s="55" t="s">
        <v>51562</v>
      </c>
      <c r="F15639" s="55" t="s">
        <v>4651</v>
      </c>
      <c r="G15639" s="55" t="s">
        <v>51563</v>
      </c>
      <c r="H15639" s="55">
        <v>0</v>
      </c>
    </row>
    <row r="15640" spans="1:8" ht="12.5" customHeight="1">
      <c r="A15640" s="55">
        <v>13962</v>
      </c>
      <c r="B15640" s="55">
        <v>9</v>
      </c>
      <c r="C15640" s="55" t="s">
        <v>51564</v>
      </c>
      <c r="D15640" s="55" t="s">
        <v>4649</v>
      </c>
      <c r="E15640" s="55" t="s">
        <v>51565</v>
      </c>
      <c r="F15640" s="55" t="s">
        <v>4651</v>
      </c>
      <c r="G15640" s="55" t="s">
        <v>51566</v>
      </c>
      <c r="H15640" s="55">
        <v>0</v>
      </c>
    </row>
    <row r="15641" spans="1:8" ht="12.5" customHeight="1">
      <c r="A15641" s="55">
        <v>13968</v>
      </c>
      <c r="B15641" s="55">
        <v>9</v>
      </c>
      <c r="C15641" s="55" t="s">
        <v>51567</v>
      </c>
      <c r="D15641" s="55" t="s">
        <v>4649</v>
      </c>
      <c r="E15641" s="55" t="s">
        <v>51568</v>
      </c>
      <c r="F15641" s="55" t="s">
        <v>4651</v>
      </c>
      <c r="G15641" s="55" t="s">
        <v>51569</v>
      </c>
      <c r="H15641" s="55">
        <v>0</v>
      </c>
    </row>
    <row r="15642" spans="1:8" ht="12.5" customHeight="1">
      <c r="A15642" s="55">
        <v>14046</v>
      </c>
      <c r="B15642" s="55">
        <v>9</v>
      </c>
      <c r="C15642" s="55" t="s">
        <v>51570</v>
      </c>
      <c r="D15642" s="55" t="s">
        <v>4649</v>
      </c>
      <c r="E15642" s="55" t="s">
        <v>51571</v>
      </c>
      <c r="F15642" s="55" t="s">
        <v>4651</v>
      </c>
      <c r="G15642" s="55" t="s">
        <v>51572</v>
      </c>
      <c r="H15642" s="55">
        <v>0</v>
      </c>
    </row>
    <row r="15643" spans="1:8" ht="12.5" customHeight="1">
      <c r="A15643" s="55">
        <v>14068</v>
      </c>
      <c r="B15643" s="55">
        <v>9</v>
      </c>
      <c r="C15643" s="55" t="s">
        <v>51573</v>
      </c>
      <c r="D15643" s="55" t="s">
        <v>4649</v>
      </c>
      <c r="E15643" s="55" t="s">
        <v>51574</v>
      </c>
      <c r="F15643" s="55" t="s">
        <v>4651</v>
      </c>
      <c r="G15643" s="55" t="s">
        <v>51575</v>
      </c>
      <c r="H15643" s="55">
        <v>0</v>
      </c>
    </row>
    <row r="15644" spans="1:8" ht="12.5" customHeight="1">
      <c r="A15644" s="55">
        <v>14347</v>
      </c>
      <c r="B15644" s="55">
        <v>9</v>
      </c>
      <c r="C15644" s="55" t="s">
        <v>51576</v>
      </c>
      <c r="D15644" s="55" t="s">
        <v>4649</v>
      </c>
      <c r="E15644" s="55" t="s">
        <v>51577</v>
      </c>
      <c r="F15644" s="55" t="s">
        <v>4651</v>
      </c>
      <c r="G15644" s="55" t="s">
        <v>51578</v>
      </c>
      <c r="H15644" s="55">
        <v>0</v>
      </c>
    </row>
    <row r="15645" spans="1:8" ht="12.5" customHeight="1">
      <c r="A15645" s="55">
        <v>15036</v>
      </c>
      <c r="B15645" s="55">
        <v>9</v>
      </c>
      <c r="C15645" s="55" t="s">
        <v>51579</v>
      </c>
      <c r="D15645" s="55" t="s">
        <v>4649</v>
      </c>
      <c r="E15645" s="55" t="s">
        <v>51580</v>
      </c>
      <c r="F15645" s="55" t="s">
        <v>4651</v>
      </c>
      <c r="G15645" s="55" t="s">
        <v>51581</v>
      </c>
      <c r="H15645" s="55">
        <v>0</v>
      </c>
    </row>
    <row r="15646" spans="1:8" ht="12.5" customHeight="1">
      <c r="A15646" s="55">
        <v>15224</v>
      </c>
      <c r="B15646" s="55">
        <v>9</v>
      </c>
      <c r="C15646" s="55" t="s">
        <v>51582</v>
      </c>
      <c r="D15646" s="55" t="s">
        <v>4649</v>
      </c>
      <c r="E15646" s="55" t="s">
        <v>51583</v>
      </c>
      <c r="F15646" s="55" t="s">
        <v>4651</v>
      </c>
      <c r="G15646" s="55" t="s">
        <v>51584</v>
      </c>
      <c r="H15646" s="55">
        <v>0</v>
      </c>
    </row>
    <row r="15647" spans="1:8" ht="12.5" customHeight="1">
      <c r="A15647" s="55">
        <v>15242</v>
      </c>
      <c r="B15647" s="55">
        <v>9</v>
      </c>
      <c r="C15647" s="55" t="s">
        <v>51585</v>
      </c>
      <c r="D15647" s="55" t="s">
        <v>4649</v>
      </c>
      <c r="E15647" s="55" t="s">
        <v>51586</v>
      </c>
      <c r="F15647" s="55" t="s">
        <v>4651</v>
      </c>
      <c r="G15647" s="55" t="s">
        <v>51587</v>
      </c>
      <c r="H15647" s="55">
        <v>0</v>
      </c>
    </row>
    <row r="15648" spans="1:8" ht="12.5" customHeight="1">
      <c r="A15648" s="55">
        <v>15579</v>
      </c>
      <c r="B15648" s="55">
        <v>9</v>
      </c>
      <c r="C15648" s="55" t="s">
        <v>51588</v>
      </c>
      <c r="D15648" s="55" t="s">
        <v>4649</v>
      </c>
      <c r="E15648" s="55" t="s">
        <v>51589</v>
      </c>
      <c r="F15648" s="55" t="s">
        <v>4651</v>
      </c>
      <c r="G15648" s="55" t="s">
        <v>51590</v>
      </c>
      <c r="H15648" s="55">
        <v>0</v>
      </c>
    </row>
    <row r="15649" spans="1:8" ht="12.5" customHeight="1">
      <c r="A15649" s="55">
        <v>15592</v>
      </c>
      <c r="B15649" s="55">
        <v>9</v>
      </c>
      <c r="C15649" s="55" t="s">
        <v>51591</v>
      </c>
      <c r="D15649" s="55" t="s">
        <v>4649</v>
      </c>
      <c r="E15649" s="55" t="s">
        <v>51592</v>
      </c>
      <c r="F15649" s="55" t="s">
        <v>4651</v>
      </c>
      <c r="G15649" s="55" t="s">
        <v>51593</v>
      </c>
      <c r="H15649" s="55">
        <v>0</v>
      </c>
    </row>
    <row r="15650" spans="1:8" ht="12.5" customHeight="1">
      <c r="A15650" s="55">
        <v>16166</v>
      </c>
      <c r="B15650" s="55">
        <v>9</v>
      </c>
      <c r="C15650" s="55" t="s">
        <v>51594</v>
      </c>
      <c r="D15650" s="55" t="s">
        <v>4649</v>
      </c>
      <c r="E15650" s="55" t="s">
        <v>51595</v>
      </c>
      <c r="F15650" s="55" t="s">
        <v>4651</v>
      </c>
      <c r="G15650" s="55" t="s">
        <v>51596</v>
      </c>
      <c r="H15650" s="55">
        <v>0</v>
      </c>
    </row>
    <row r="15651" spans="1:8" ht="12.5" customHeight="1">
      <c r="A15651" s="55">
        <v>16480</v>
      </c>
      <c r="B15651" s="55">
        <v>9</v>
      </c>
      <c r="C15651" s="55" t="s">
        <v>51597</v>
      </c>
      <c r="D15651" s="55" t="s">
        <v>4649</v>
      </c>
      <c r="E15651" s="55" t="s">
        <v>51598</v>
      </c>
      <c r="F15651" s="55" t="s">
        <v>4651</v>
      </c>
      <c r="G15651" s="55" t="s">
        <v>51599</v>
      </c>
      <c r="H15651" s="55">
        <v>0</v>
      </c>
    </row>
    <row r="15652" spans="1:8" ht="12.5" customHeight="1">
      <c r="A15652" s="55">
        <v>17279</v>
      </c>
      <c r="B15652" s="55">
        <v>9</v>
      </c>
      <c r="C15652" s="55" t="s">
        <v>51600</v>
      </c>
      <c r="D15652" s="55" t="s">
        <v>4649</v>
      </c>
      <c r="E15652" s="55" t="s">
        <v>51601</v>
      </c>
      <c r="F15652" s="55" t="s">
        <v>4651</v>
      </c>
      <c r="G15652" s="55" t="s">
        <v>51602</v>
      </c>
      <c r="H15652" s="55">
        <v>0</v>
      </c>
    </row>
    <row r="15653" spans="1:8" ht="12.5" customHeight="1">
      <c r="A15653" s="55">
        <v>17351</v>
      </c>
      <c r="B15653" s="55">
        <v>9</v>
      </c>
      <c r="C15653" s="55" t="s">
        <v>51603</v>
      </c>
      <c r="D15653" s="55" t="s">
        <v>4649</v>
      </c>
      <c r="E15653" s="55" t="s">
        <v>51604</v>
      </c>
      <c r="F15653" s="55" t="s">
        <v>4651</v>
      </c>
      <c r="G15653" s="55" t="s">
        <v>51605</v>
      </c>
      <c r="H15653" s="55">
        <v>0</v>
      </c>
    </row>
    <row r="15654" spans="1:8" ht="12.5" customHeight="1">
      <c r="A15654" s="55">
        <v>18253</v>
      </c>
      <c r="B15654" s="55">
        <v>9</v>
      </c>
      <c r="C15654" s="55" t="s">
        <v>51606</v>
      </c>
      <c r="D15654" s="55" t="s">
        <v>4649</v>
      </c>
      <c r="E15654" s="55" t="s">
        <v>51607</v>
      </c>
      <c r="F15654" s="55" t="s">
        <v>4651</v>
      </c>
      <c r="G15654" s="55" t="s">
        <v>51608</v>
      </c>
      <c r="H15654" s="55">
        <v>0</v>
      </c>
    </row>
    <row r="15655" spans="1:8" ht="12.5" customHeight="1">
      <c r="A15655" s="55">
        <v>18274</v>
      </c>
      <c r="B15655" s="55">
        <v>9</v>
      </c>
      <c r="C15655" s="55" t="s">
        <v>51609</v>
      </c>
      <c r="D15655" s="55" t="s">
        <v>4649</v>
      </c>
      <c r="E15655" s="55" t="s">
        <v>51610</v>
      </c>
      <c r="F15655" s="55" t="s">
        <v>4651</v>
      </c>
      <c r="G15655" s="55" t="s">
        <v>51611</v>
      </c>
      <c r="H15655" s="55">
        <v>0</v>
      </c>
    </row>
    <row r="15656" spans="1:8" ht="12.5" customHeight="1">
      <c r="A15656" s="55">
        <v>18288</v>
      </c>
      <c r="B15656" s="55">
        <v>9</v>
      </c>
      <c r="C15656" s="55" t="s">
        <v>51612</v>
      </c>
      <c r="D15656" s="55" t="s">
        <v>4649</v>
      </c>
      <c r="E15656" s="55" t="s">
        <v>51613</v>
      </c>
      <c r="F15656" s="55" t="s">
        <v>4651</v>
      </c>
      <c r="G15656" s="55" t="s">
        <v>51614</v>
      </c>
      <c r="H15656" s="55">
        <v>0</v>
      </c>
    </row>
    <row r="15657" spans="1:8" ht="12.5" customHeight="1">
      <c r="A15657" s="55">
        <v>18482</v>
      </c>
      <c r="B15657" s="55">
        <v>9</v>
      </c>
      <c r="C15657" s="55" t="s">
        <v>51615</v>
      </c>
      <c r="D15657" s="55" t="s">
        <v>4649</v>
      </c>
      <c r="E15657" s="55" t="s">
        <v>51616</v>
      </c>
      <c r="F15657" s="55" t="s">
        <v>4651</v>
      </c>
      <c r="G15657" s="55" t="s">
        <v>51617</v>
      </c>
      <c r="H15657" s="55">
        <v>0</v>
      </c>
    </row>
    <row r="15658" spans="1:8" ht="12.5" customHeight="1">
      <c r="A15658" s="55">
        <v>18731</v>
      </c>
      <c r="B15658" s="55">
        <v>9</v>
      </c>
      <c r="C15658" s="55" t="s">
        <v>51618</v>
      </c>
      <c r="D15658" s="55" t="s">
        <v>4649</v>
      </c>
      <c r="E15658" s="55" t="s">
        <v>51619</v>
      </c>
      <c r="F15658" s="55" t="s">
        <v>4651</v>
      </c>
      <c r="G15658" s="55" t="s">
        <v>51620</v>
      </c>
      <c r="H15658" s="55">
        <v>0</v>
      </c>
    </row>
    <row r="15659" spans="1:8" ht="12.5" customHeight="1">
      <c r="A15659" s="55">
        <v>18901</v>
      </c>
      <c r="B15659" s="55">
        <v>9</v>
      </c>
      <c r="C15659" s="55" t="s">
        <v>51621</v>
      </c>
      <c r="D15659" s="55" t="s">
        <v>4649</v>
      </c>
      <c r="E15659" s="55" t="s">
        <v>51622</v>
      </c>
      <c r="F15659" s="55" t="s">
        <v>4651</v>
      </c>
      <c r="G15659" s="55" t="s">
        <v>51623</v>
      </c>
      <c r="H15659" s="55">
        <v>0</v>
      </c>
    </row>
    <row r="15660" spans="1:8" ht="12.5" customHeight="1">
      <c r="A15660" s="55">
        <v>19568</v>
      </c>
      <c r="B15660" s="55">
        <v>9</v>
      </c>
      <c r="C15660" s="55" t="s">
        <v>51624</v>
      </c>
      <c r="D15660" s="55" t="s">
        <v>4649</v>
      </c>
      <c r="E15660" s="55" t="s">
        <v>51625</v>
      </c>
      <c r="F15660" s="55" t="s">
        <v>4651</v>
      </c>
      <c r="G15660" s="55" t="s">
        <v>51626</v>
      </c>
      <c r="H15660" s="55">
        <v>0</v>
      </c>
    </row>
    <row r="15661" spans="1:8" ht="12.5" customHeight="1">
      <c r="A15661" s="55">
        <v>19589</v>
      </c>
      <c r="B15661" s="55">
        <v>9</v>
      </c>
      <c r="C15661" s="55" t="s">
        <v>51627</v>
      </c>
      <c r="D15661" s="55" t="s">
        <v>4649</v>
      </c>
      <c r="E15661" s="55" t="s">
        <v>51628</v>
      </c>
      <c r="F15661" s="55" t="s">
        <v>4651</v>
      </c>
      <c r="G15661" s="55" t="s">
        <v>51629</v>
      </c>
      <c r="H15661" s="55">
        <v>0</v>
      </c>
    </row>
    <row r="15662" spans="1:8" ht="12.5" customHeight="1">
      <c r="A15662" s="55">
        <v>19793</v>
      </c>
      <c r="B15662" s="55">
        <v>9</v>
      </c>
      <c r="C15662" s="55" t="s">
        <v>51630</v>
      </c>
      <c r="D15662" s="55" t="s">
        <v>4649</v>
      </c>
      <c r="E15662" s="55" t="s">
        <v>51631</v>
      </c>
      <c r="F15662" s="55" t="s">
        <v>4651</v>
      </c>
      <c r="G15662" s="55" t="s">
        <v>51632</v>
      </c>
      <c r="H15662" s="55">
        <v>0</v>
      </c>
    </row>
    <row r="15663" spans="1:8" ht="12.5" customHeight="1">
      <c r="A15663" s="55">
        <v>19947</v>
      </c>
      <c r="B15663" s="55">
        <v>9</v>
      </c>
      <c r="C15663" s="55" t="s">
        <v>51633</v>
      </c>
      <c r="D15663" s="55" t="s">
        <v>4649</v>
      </c>
      <c r="E15663" s="55" t="s">
        <v>51634</v>
      </c>
      <c r="F15663" s="55" t="s">
        <v>4651</v>
      </c>
      <c r="G15663" s="55" t="s">
        <v>51635</v>
      </c>
      <c r="H15663" s="55">
        <v>0</v>
      </c>
    </row>
    <row r="15664" spans="1:8" ht="12.5" customHeight="1">
      <c r="A15664" s="55">
        <v>19968</v>
      </c>
      <c r="B15664" s="55">
        <v>9</v>
      </c>
      <c r="C15664" s="55" t="s">
        <v>51636</v>
      </c>
      <c r="D15664" s="55" t="s">
        <v>4649</v>
      </c>
      <c r="E15664" s="55" t="s">
        <v>51637</v>
      </c>
      <c r="F15664" s="55" t="s">
        <v>4651</v>
      </c>
      <c r="G15664" s="55" t="s">
        <v>51638</v>
      </c>
      <c r="H15664" s="55">
        <v>0</v>
      </c>
    </row>
    <row r="15665" spans="1:8" ht="12.5" customHeight="1">
      <c r="A15665" s="55">
        <v>20460</v>
      </c>
      <c r="B15665" s="55">
        <v>9</v>
      </c>
      <c r="C15665" s="55" t="s">
        <v>51639</v>
      </c>
      <c r="D15665" s="55" t="s">
        <v>4649</v>
      </c>
      <c r="E15665" s="55" t="s">
        <v>51640</v>
      </c>
      <c r="F15665" s="55" t="s">
        <v>4651</v>
      </c>
      <c r="G15665" s="55" t="s">
        <v>51641</v>
      </c>
      <c r="H15665" s="55">
        <v>0</v>
      </c>
    </row>
    <row r="15666" spans="1:8" ht="12.5" customHeight="1">
      <c r="A15666" s="55">
        <v>20606</v>
      </c>
      <c r="B15666" s="55">
        <v>9</v>
      </c>
      <c r="C15666" s="55" t="s">
        <v>51642</v>
      </c>
      <c r="D15666" s="55" t="s">
        <v>4649</v>
      </c>
      <c r="E15666" s="55" t="s">
        <v>51643</v>
      </c>
      <c r="F15666" s="55" t="s">
        <v>4651</v>
      </c>
      <c r="G15666" s="55" t="s">
        <v>51644</v>
      </c>
      <c r="H15666" s="55">
        <v>0</v>
      </c>
    </row>
    <row r="15667" spans="1:8" ht="12.5" customHeight="1">
      <c r="A15667" s="55">
        <v>20609</v>
      </c>
      <c r="B15667" s="55">
        <v>9</v>
      </c>
      <c r="C15667" s="55" t="s">
        <v>51645</v>
      </c>
      <c r="D15667" s="55" t="s">
        <v>4649</v>
      </c>
      <c r="E15667" s="55" t="s">
        <v>51646</v>
      </c>
      <c r="F15667" s="55" t="s">
        <v>4651</v>
      </c>
      <c r="G15667" s="55" t="s">
        <v>51647</v>
      </c>
      <c r="H15667" s="55">
        <v>0</v>
      </c>
    </row>
    <row r="15668" spans="1:8" ht="12.5" customHeight="1">
      <c r="A15668" s="55">
        <v>21170</v>
      </c>
      <c r="B15668" s="55">
        <v>9</v>
      </c>
      <c r="C15668" s="55" t="s">
        <v>51648</v>
      </c>
      <c r="D15668" s="55" t="s">
        <v>4649</v>
      </c>
      <c r="E15668" s="55" t="s">
        <v>51649</v>
      </c>
      <c r="F15668" s="55" t="s">
        <v>4651</v>
      </c>
      <c r="G15668" s="55" t="s">
        <v>51650</v>
      </c>
      <c r="H15668" s="55">
        <v>0</v>
      </c>
    </row>
    <row r="15669" spans="1:8" ht="12.5" customHeight="1">
      <c r="A15669" s="55">
        <v>21209</v>
      </c>
      <c r="B15669" s="55">
        <v>9</v>
      </c>
      <c r="C15669" s="55" t="s">
        <v>51651</v>
      </c>
      <c r="D15669" s="55" t="s">
        <v>4649</v>
      </c>
      <c r="E15669" s="55" t="s">
        <v>51652</v>
      </c>
      <c r="F15669" s="55" t="s">
        <v>4651</v>
      </c>
      <c r="G15669" s="55" t="s">
        <v>51653</v>
      </c>
      <c r="H15669" s="55">
        <v>0</v>
      </c>
    </row>
    <row r="15670" spans="1:8" ht="12.5" customHeight="1">
      <c r="A15670" s="55">
        <v>21213</v>
      </c>
      <c r="B15670" s="55">
        <v>9</v>
      </c>
      <c r="C15670" s="55" t="s">
        <v>51654</v>
      </c>
      <c r="D15670" s="55" t="s">
        <v>4649</v>
      </c>
      <c r="E15670" s="55" t="s">
        <v>51655</v>
      </c>
      <c r="F15670" s="55" t="s">
        <v>4651</v>
      </c>
      <c r="G15670" s="55" t="s">
        <v>51656</v>
      </c>
      <c r="H15670" s="55">
        <v>0</v>
      </c>
    </row>
    <row r="15671" spans="1:8" ht="12.5" customHeight="1">
      <c r="A15671" s="55">
        <v>21217</v>
      </c>
      <c r="B15671" s="55">
        <v>9</v>
      </c>
      <c r="C15671" s="55" t="s">
        <v>51657</v>
      </c>
      <c r="D15671" s="55" t="s">
        <v>4649</v>
      </c>
      <c r="E15671" s="55" t="s">
        <v>51658</v>
      </c>
      <c r="F15671" s="55" t="s">
        <v>4651</v>
      </c>
      <c r="G15671" s="55" t="s">
        <v>51659</v>
      </c>
      <c r="H15671" s="55">
        <v>0</v>
      </c>
    </row>
    <row r="15672" spans="1:8" ht="12.5" customHeight="1">
      <c r="A15672" s="55">
        <v>21222</v>
      </c>
      <c r="B15672" s="55">
        <v>9</v>
      </c>
      <c r="C15672" s="55" t="s">
        <v>51660</v>
      </c>
      <c r="D15672" s="55" t="s">
        <v>4649</v>
      </c>
      <c r="E15672" s="55" t="s">
        <v>51661</v>
      </c>
      <c r="F15672" s="55" t="s">
        <v>4651</v>
      </c>
      <c r="G15672" s="55" t="s">
        <v>51662</v>
      </c>
      <c r="H15672" s="55">
        <v>0</v>
      </c>
    </row>
    <row r="15673" spans="1:8" ht="12.5" customHeight="1">
      <c r="A15673" s="55">
        <v>21258</v>
      </c>
      <c r="B15673" s="55">
        <v>9</v>
      </c>
      <c r="C15673" s="55" t="s">
        <v>51663</v>
      </c>
      <c r="D15673" s="55" t="s">
        <v>4649</v>
      </c>
      <c r="E15673" s="55" t="s">
        <v>51664</v>
      </c>
      <c r="F15673" s="55" t="s">
        <v>4651</v>
      </c>
      <c r="G15673" s="55" t="s">
        <v>51665</v>
      </c>
      <c r="H15673" s="55">
        <v>0</v>
      </c>
    </row>
    <row r="15674" spans="1:8" ht="12.5" customHeight="1">
      <c r="A15674" s="55">
        <v>22000</v>
      </c>
      <c r="B15674" s="55">
        <v>9</v>
      </c>
      <c r="C15674" s="55" t="s">
        <v>51666</v>
      </c>
      <c r="D15674" s="55" t="s">
        <v>4649</v>
      </c>
      <c r="E15674" s="55" t="s">
        <v>51667</v>
      </c>
      <c r="F15674" s="55" t="s">
        <v>4651</v>
      </c>
      <c r="G15674" s="55" t="s">
        <v>51668</v>
      </c>
      <c r="H15674" s="55">
        <v>0</v>
      </c>
    </row>
    <row r="15675" spans="1:8" ht="12.5" customHeight="1">
      <c r="A15675" s="55">
        <v>22571</v>
      </c>
      <c r="B15675" s="55">
        <v>9</v>
      </c>
      <c r="C15675" s="55" t="s">
        <v>51669</v>
      </c>
      <c r="D15675" s="55" t="s">
        <v>4649</v>
      </c>
      <c r="E15675" s="55" t="s">
        <v>51670</v>
      </c>
      <c r="F15675" s="55" t="s">
        <v>4651</v>
      </c>
      <c r="G15675" s="55" t="s">
        <v>51671</v>
      </c>
      <c r="H15675" s="55">
        <v>0</v>
      </c>
    </row>
    <row r="15676" spans="1:8" ht="12.5" customHeight="1">
      <c r="A15676" s="55">
        <v>22858</v>
      </c>
      <c r="B15676" s="55">
        <v>9</v>
      </c>
      <c r="C15676" s="55" t="s">
        <v>51672</v>
      </c>
      <c r="D15676" s="55" t="s">
        <v>4649</v>
      </c>
      <c r="E15676" s="55" t="s">
        <v>51673</v>
      </c>
      <c r="F15676" s="55" t="s">
        <v>4651</v>
      </c>
      <c r="G15676" s="55" t="s">
        <v>51674</v>
      </c>
      <c r="H15676" s="55">
        <v>0</v>
      </c>
    </row>
    <row r="15677" spans="1:8" ht="12.5" customHeight="1">
      <c r="A15677" s="55">
        <v>22951</v>
      </c>
      <c r="B15677" s="55">
        <v>9</v>
      </c>
      <c r="C15677" s="55" t="s">
        <v>51675</v>
      </c>
      <c r="D15677" s="55" t="s">
        <v>4649</v>
      </c>
      <c r="E15677" s="55" t="s">
        <v>51676</v>
      </c>
      <c r="F15677" s="55" t="s">
        <v>4651</v>
      </c>
      <c r="G15677" s="55" t="s">
        <v>51677</v>
      </c>
      <c r="H15677" s="55">
        <v>0</v>
      </c>
    </row>
    <row r="15678" spans="1:8" ht="12.5" customHeight="1">
      <c r="A15678" s="55">
        <v>22961</v>
      </c>
      <c r="B15678" s="55">
        <v>9</v>
      </c>
      <c r="C15678" s="55" t="s">
        <v>51678</v>
      </c>
      <c r="D15678" s="55" t="s">
        <v>4649</v>
      </c>
      <c r="E15678" s="55" t="s">
        <v>51679</v>
      </c>
      <c r="F15678" s="55" t="s">
        <v>4651</v>
      </c>
      <c r="G15678" s="55" t="s">
        <v>51680</v>
      </c>
      <c r="H15678" s="55">
        <v>0</v>
      </c>
    </row>
    <row r="15679" spans="1:8" ht="12.5" customHeight="1">
      <c r="A15679" s="55">
        <v>23106</v>
      </c>
      <c r="B15679" s="55">
        <v>9</v>
      </c>
      <c r="C15679" s="55" t="s">
        <v>51681</v>
      </c>
      <c r="D15679" s="55" t="s">
        <v>4649</v>
      </c>
      <c r="E15679" s="55" t="s">
        <v>51682</v>
      </c>
      <c r="F15679" s="55" t="s">
        <v>4651</v>
      </c>
      <c r="G15679" s="55" t="s">
        <v>51683</v>
      </c>
      <c r="H15679" s="55">
        <v>0</v>
      </c>
    </row>
    <row r="15680" spans="1:8" ht="12.5" customHeight="1">
      <c r="A15680" s="55">
        <v>23312</v>
      </c>
      <c r="B15680" s="55">
        <v>9</v>
      </c>
      <c r="C15680" s="55" t="s">
        <v>51684</v>
      </c>
      <c r="D15680" s="55" t="s">
        <v>4649</v>
      </c>
      <c r="E15680" s="55" t="s">
        <v>51685</v>
      </c>
      <c r="F15680" s="55" t="s">
        <v>4651</v>
      </c>
      <c r="G15680" s="55" t="s">
        <v>51686</v>
      </c>
      <c r="H15680" s="55">
        <v>0</v>
      </c>
    </row>
    <row r="15681" spans="1:8" ht="12.5" customHeight="1">
      <c r="A15681" s="55">
        <v>23421</v>
      </c>
      <c r="B15681" s="55">
        <v>9</v>
      </c>
      <c r="C15681" s="55" t="s">
        <v>51687</v>
      </c>
      <c r="D15681" s="55" t="s">
        <v>4649</v>
      </c>
      <c r="E15681" s="55" t="s">
        <v>51688</v>
      </c>
      <c r="F15681" s="55" t="s">
        <v>4651</v>
      </c>
      <c r="G15681" s="55" t="s">
        <v>51689</v>
      </c>
      <c r="H15681" s="55">
        <v>0</v>
      </c>
    </row>
    <row r="15682" spans="1:8" ht="12.5" customHeight="1">
      <c r="A15682" s="55">
        <v>23645</v>
      </c>
      <c r="B15682" s="55">
        <v>9</v>
      </c>
      <c r="C15682" s="55" t="s">
        <v>51690</v>
      </c>
      <c r="D15682" s="55" t="s">
        <v>4649</v>
      </c>
      <c r="E15682" s="55" t="s">
        <v>51691</v>
      </c>
      <c r="F15682" s="55" t="s">
        <v>4651</v>
      </c>
      <c r="G15682" s="55" t="s">
        <v>51692</v>
      </c>
      <c r="H15682" s="55">
        <v>0</v>
      </c>
    </row>
    <row r="15683" spans="1:8" ht="12.5" customHeight="1">
      <c r="A15683" s="55">
        <v>24003</v>
      </c>
      <c r="B15683" s="55">
        <v>9</v>
      </c>
      <c r="C15683" s="55" t="s">
        <v>51693</v>
      </c>
      <c r="D15683" s="55" t="s">
        <v>4649</v>
      </c>
      <c r="E15683" s="55" t="s">
        <v>51694</v>
      </c>
      <c r="F15683" s="55" t="s">
        <v>4651</v>
      </c>
      <c r="G15683" s="55" t="s">
        <v>51695</v>
      </c>
      <c r="H15683" s="55">
        <v>0</v>
      </c>
    </row>
    <row r="15684" spans="1:8" ht="12.5" customHeight="1">
      <c r="A15684" s="55">
        <v>24007</v>
      </c>
      <c r="B15684" s="55">
        <v>9</v>
      </c>
      <c r="C15684" s="55" t="s">
        <v>51696</v>
      </c>
      <c r="D15684" s="55" t="s">
        <v>4649</v>
      </c>
      <c r="E15684" s="55" t="s">
        <v>51697</v>
      </c>
      <c r="F15684" s="55" t="s">
        <v>4651</v>
      </c>
      <c r="G15684" s="55" t="s">
        <v>51698</v>
      </c>
      <c r="H15684" s="55">
        <v>0</v>
      </c>
    </row>
    <row r="15685" spans="1:8" ht="12.5" customHeight="1">
      <c r="A15685" s="55">
        <v>24162</v>
      </c>
      <c r="B15685" s="55">
        <v>9</v>
      </c>
      <c r="C15685" s="55" t="s">
        <v>51699</v>
      </c>
      <c r="D15685" s="55" t="s">
        <v>4649</v>
      </c>
      <c r="E15685" s="55" t="s">
        <v>51700</v>
      </c>
      <c r="F15685" s="55" t="s">
        <v>4651</v>
      </c>
      <c r="G15685" s="55" t="s">
        <v>51701</v>
      </c>
      <c r="H15685" s="55">
        <v>0</v>
      </c>
    </row>
    <row r="15686" spans="1:8" ht="12.5" customHeight="1">
      <c r="A15686" s="55">
        <v>24169</v>
      </c>
      <c r="B15686" s="55">
        <v>9</v>
      </c>
      <c r="C15686" s="55" t="s">
        <v>51702</v>
      </c>
      <c r="D15686" s="55" t="s">
        <v>4649</v>
      </c>
      <c r="E15686" s="55" t="s">
        <v>51703</v>
      </c>
      <c r="F15686" s="55" t="s">
        <v>4651</v>
      </c>
      <c r="G15686" s="55" t="s">
        <v>51704</v>
      </c>
      <c r="H15686" s="55">
        <v>0</v>
      </c>
    </row>
    <row r="15687" spans="1:8" ht="12.5" customHeight="1">
      <c r="A15687" s="55">
        <v>24178</v>
      </c>
      <c r="B15687" s="55">
        <v>9</v>
      </c>
      <c r="C15687" s="55" t="s">
        <v>51705</v>
      </c>
      <c r="D15687" s="55" t="s">
        <v>4649</v>
      </c>
      <c r="E15687" s="55" t="s">
        <v>51706</v>
      </c>
      <c r="F15687" s="55" t="s">
        <v>4651</v>
      </c>
      <c r="G15687" s="55" t="s">
        <v>51707</v>
      </c>
      <c r="H15687" s="55">
        <v>0</v>
      </c>
    </row>
    <row r="15688" spans="1:8" ht="12.5" customHeight="1">
      <c r="A15688" s="55">
        <v>24376</v>
      </c>
      <c r="B15688" s="55">
        <v>9</v>
      </c>
      <c r="C15688" s="55" t="s">
        <v>51708</v>
      </c>
      <c r="D15688" s="55" t="s">
        <v>4649</v>
      </c>
      <c r="E15688" s="55" t="s">
        <v>51709</v>
      </c>
      <c r="F15688" s="55" t="s">
        <v>4651</v>
      </c>
      <c r="G15688" s="55" t="s">
        <v>51710</v>
      </c>
      <c r="H15688" s="55">
        <v>0</v>
      </c>
    </row>
    <row r="15689" spans="1:8" ht="12.5" customHeight="1">
      <c r="A15689" s="55">
        <v>24614</v>
      </c>
      <c r="B15689" s="55">
        <v>9</v>
      </c>
      <c r="C15689" s="55" t="s">
        <v>51711</v>
      </c>
      <c r="D15689" s="55" t="s">
        <v>4649</v>
      </c>
      <c r="E15689" s="55" t="s">
        <v>51712</v>
      </c>
      <c r="F15689" s="55" t="s">
        <v>4651</v>
      </c>
      <c r="G15689" s="55" t="s">
        <v>51713</v>
      </c>
      <c r="H15689" s="55">
        <v>0</v>
      </c>
    </row>
    <row r="15690" spans="1:8" ht="12.5" customHeight="1">
      <c r="A15690" s="55">
        <v>24918</v>
      </c>
      <c r="B15690" s="55">
        <v>9</v>
      </c>
      <c r="C15690" s="55" t="s">
        <v>51714</v>
      </c>
      <c r="D15690" s="55" t="s">
        <v>4649</v>
      </c>
      <c r="E15690" s="55" t="s">
        <v>51715</v>
      </c>
      <c r="F15690" s="55" t="s">
        <v>4651</v>
      </c>
      <c r="G15690" s="55" t="s">
        <v>51716</v>
      </c>
      <c r="H15690" s="55">
        <v>0</v>
      </c>
    </row>
    <row r="15691" spans="1:8" ht="12.5" customHeight="1">
      <c r="A15691" s="55">
        <v>25017</v>
      </c>
      <c r="B15691" s="55">
        <v>9</v>
      </c>
      <c r="C15691" s="55" t="s">
        <v>51717</v>
      </c>
      <c r="D15691" s="55" t="s">
        <v>4649</v>
      </c>
      <c r="E15691" s="55" t="s">
        <v>51718</v>
      </c>
      <c r="F15691" s="55" t="s">
        <v>4651</v>
      </c>
      <c r="G15691" s="55" t="s">
        <v>51719</v>
      </c>
      <c r="H15691" s="55">
        <v>0</v>
      </c>
    </row>
    <row r="15692" spans="1:8" ht="12.5" customHeight="1">
      <c r="A15692" s="55">
        <v>25130</v>
      </c>
      <c r="B15692" s="55">
        <v>9</v>
      </c>
      <c r="C15692" s="55" t="s">
        <v>51720</v>
      </c>
      <c r="D15692" s="55" t="s">
        <v>4649</v>
      </c>
      <c r="E15692" s="55" t="s">
        <v>51721</v>
      </c>
      <c r="F15692" s="55" t="s">
        <v>4651</v>
      </c>
      <c r="G15692" s="55" t="s">
        <v>51722</v>
      </c>
      <c r="H15692" s="55">
        <v>0</v>
      </c>
    </row>
    <row r="15693" spans="1:8" ht="12.5" customHeight="1">
      <c r="A15693" s="55">
        <v>25218</v>
      </c>
      <c r="B15693" s="55">
        <v>9</v>
      </c>
      <c r="C15693" s="55" t="s">
        <v>51723</v>
      </c>
      <c r="D15693" s="55" t="s">
        <v>4649</v>
      </c>
      <c r="E15693" s="55" t="s">
        <v>51724</v>
      </c>
      <c r="F15693" s="55" t="s">
        <v>4651</v>
      </c>
      <c r="G15693" s="55" t="s">
        <v>51725</v>
      </c>
      <c r="H15693" s="55">
        <v>0</v>
      </c>
    </row>
    <row r="15694" spans="1:8" ht="12.5" customHeight="1">
      <c r="A15694" s="55">
        <v>26155</v>
      </c>
      <c r="B15694" s="55">
        <v>9</v>
      </c>
      <c r="C15694" s="55" t="s">
        <v>51726</v>
      </c>
      <c r="D15694" s="55" t="s">
        <v>4649</v>
      </c>
      <c r="E15694" s="55" t="s">
        <v>51727</v>
      </c>
      <c r="F15694" s="55" t="s">
        <v>4651</v>
      </c>
      <c r="G15694" s="55" t="s">
        <v>51728</v>
      </c>
      <c r="H15694" s="55">
        <v>0</v>
      </c>
    </row>
    <row r="15695" spans="1:8" ht="12.5" customHeight="1">
      <c r="A15695" s="55">
        <v>26440</v>
      </c>
      <c r="B15695" s="55">
        <v>9</v>
      </c>
      <c r="C15695" s="55" t="s">
        <v>51729</v>
      </c>
      <c r="D15695" s="55" t="s">
        <v>4649</v>
      </c>
      <c r="E15695" s="55" t="s">
        <v>51730</v>
      </c>
      <c r="F15695" s="55" t="s">
        <v>4651</v>
      </c>
      <c r="G15695" s="55" t="s">
        <v>51731</v>
      </c>
      <c r="H15695" s="55">
        <v>0</v>
      </c>
    </row>
    <row r="15696" spans="1:8" ht="12.5" customHeight="1">
      <c r="A15696" s="55">
        <v>26549</v>
      </c>
      <c r="B15696" s="55">
        <v>9</v>
      </c>
      <c r="C15696" s="55" t="s">
        <v>51732</v>
      </c>
      <c r="D15696" s="55" t="s">
        <v>4649</v>
      </c>
      <c r="E15696" s="55" t="s">
        <v>51733</v>
      </c>
      <c r="F15696" s="55" t="s">
        <v>4651</v>
      </c>
      <c r="G15696" s="55" t="s">
        <v>51734</v>
      </c>
      <c r="H15696" s="55">
        <v>0</v>
      </c>
    </row>
    <row r="15697" spans="1:8" ht="12.5" customHeight="1">
      <c r="A15697" s="55">
        <v>27148</v>
      </c>
      <c r="B15697" s="55">
        <v>9</v>
      </c>
      <c r="C15697" s="55" t="s">
        <v>51735</v>
      </c>
      <c r="D15697" s="55" t="s">
        <v>4649</v>
      </c>
      <c r="E15697" s="55" t="s">
        <v>51736</v>
      </c>
      <c r="F15697" s="55" t="s">
        <v>4651</v>
      </c>
      <c r="G15697" s="55" t="s">
        <v>51737</v>
      </c>
      <c r="H15697" s="55">
        <v>0</v>
      </c>
    </row>
    <row r="15698" spans="1:8" ht="12.5" customHeight="1">
      <c r="A15698" s="55">
        <v>27518</v>
      </c>
      <c r="B15698" s="55">
        <v>9</v>
      </c>
      <c r="C15698" s="55" t="s">
        <v>51738</v>
      </c>
      <c r="D15698" s="55" t="s">
        <v>4649</v>
      </c>
      <c r="E15698" s="55" t="s">
        <v>51739</v>
      </c>
      <c r="F15698" s="55" t="s">
        <v>4651</v>
      </c>
      <c r="G15698" s="55" t="s">
        <v>51740</v>
      </c>
      <c r="H15698" s="55">
        <v>0</v>
      </c>
    </row>
    <row r="15699" spans="1:8" ht="12.5" customHeight="1">
      <c r="A15699" s="55">
        <v>27700</v>
      </c>
      <c r="B15699" s="55">
        <v>9</v>
      </c>
      <c r="C15699" s="55" t="s">
        <v>51741</v>
      </c>
      <c r="D15699" s="55" t="s">
        <v>4649</v>
      </c>
      <c r="E15699" s="55" t="s">
        <v>51742</v>
      </c>
      <c r="F15699" s="55" t="s">
        <v>4651</v>
      </c>
      <c r="G15699" s="55" t="s">
        <v>51743</v>
      </c>
      <c r="H15699" s="55">
        <v>0</v>
      </c>
    </row>
    <row r="15700" spans="1:8" ht="12.5" customHeight="1">
      <c r="A15700" s="55">
        <v>27866</v>
      </c>
      <c r="B15700" s="55">
        <v>9</v>
      </c>
      <c r="C15700" s="55" t="s">
        <v>51744</v>
      </c>
      <c r="D15700" s="55" t="s">
        <v>4649</v>
      </c>
      <c r="E15700" s="55" t="s">
        <v>51745</v>
      </c>
      <c r="F15700" s="55" t="s">
        <v>4651</v>
      </c>
      <c r="G15700" s="55" t="s">
        <v>51746</v>
      </c>
      <c r="H15700" s="55">
        <v>0</v>
      </c>
    </row>
    <row r="15701" spans="1:8" ht="12.5" customHeight="1">
      <c r="A15701" s="55">
        <v>27872</v>
      </c>
      <c r="B15701" s="55">
        <v>9</v>
      </c>
      <c r="C15701" s="55" t="s">
        <v>51747</v>
      </c>
      <c r="D15701" s="55" t="s">
        <v>4649</v>
      </c>
      <c r="E15701" s="55" t="s">
        <v>51748</v>
      </c>
      <c r="F15701" s="55" t="s">
        <v>4651</v>
      </c>
      <c r="G15701" s="55" t="s">
        <v>51749</v>
      </c>
      <c r="H15701" s="55">
        <v>0</v>
      </c>
    </row>
    <row r="15702" spans="1:8" ht="12.5" customHeight="1">
      <c r="A15702" s="55">
        <v>28139</v>
      </c>
      <c r="B15702" s="55">
        <v>9</v>
      </c>
      <c r="C15702" s="55" t="s">
        <v>51750</v>
      </c>
      <c r="D15702" s="55" t="s">
        <v>4649</v>
      </c>
      <c r="E15702" s="55" t="s">
        <v>51751</v>
      </c>
      <c r="F15702" s="55" t="s">
        <v>4651</v>
      </c>
      <c r="G15702" s="55" t="s">
        <v>51752</v>
      </c>
      <c r="H15702" s="55">
        <v>0</v>
      </c>
    </row>
    <row r="15703" spans="1:8" ht="12.5" customHeight="1">
      <c r="A15703" s="55">
        <v>28201</v>
      </c>
      <c r="B15703" s="55">
        <v>9</v>
      </c>
      <c r="C15703" s="55" t="s">
        <v>51753</v>
      </c>
      <c r="D15703" s="55" t="s">
        <v>4649</v>
      </c>
      <c r="E15703" s="55" t="s">
        <v>51754</v>
      </c>
      <c r="F15703" s="55" t="s">
        <v>4651</v>
      </c>
      <c r="G15703" s="55" t="s">
        <v>51755</v>
      </c>
      <c r="H15703" s="55">
        <v>0</v>
      </c>
    </row>
    <row r="15704" spans="1:8" ht="12.5" customHeight="1">
      <c r="A15704" s="55">
        <v>28217</v>
      </c>
      <c r="B15704" s="55">
        <v>9</v>
      </c>
      <c r="C15704" s="55" t="s">
        <v>51756</v>
      </c>
      <c r="D15704" s="55" t="s">
        <v>4649</v>
      </c>
      <c r="E15704" s="55" t="s">
        <v>51757</v>
      </c>
      <c r="F15704" s="55" t="s">
        <v>4651</v>
      </c>
      <c r="G15704" s="55" t="s">
        <v>51758</v>
      </c>
      <c r="H15704" s="55">
        <v>0</v>
      </c>
    </row>
    <row r="15705" spans="1:8" ht="12.5" customHeight="1">
      <c r="A15705" s="55">
        <v>28307</v>
      </c>
      <c r="B15705" s="55">
        <v>9</v>
      </c>
      <c r="C15705" s="55" t="s">
        <v>51759</v>
      </c>
      <c r="D15705" s="55" t="s">
        <v>4649</v>
      </c>
      <c r="E15705" s="55" t="s">
        <v>51760</v>
      </c>
      <c r="F15705" s="55" t="s">
        <v>4651</v>
      </c>
      <c r="G15705" s="55" t="s">
        <v>51761</v>
      </c>
      <c r="H15705" s="55">
        <v>0</v>
      </c>
    </row>
    <row r="15706" spans="1:8" ht="12.5" customHeight="1">
      <c r="A15706" s="55">
        <v>28720</v>
      </c>
      <c r="B15706" s="55">
        <v>9</v>
      </c>
      <c r="C15706" s="55" t="s">
        <v>51762</v>
      </c>
      <c r="D15706" s="55" t="s">
        <v>4649</v>
      </c>
      <c r="E15706" s="55" t="s">
        <v>51763</v>
      </c>
      <c r="F15706" s="55" t="s">
        <v>4651</v>
      </c>
      <c r="G15706" s="55" t="s">
        <v>51764</v>
      </c>
      <c r="H15706" s="55">
        <v>0</v>
      </c>
    </row>
    <row r="15707" spans="1:8" ht="12.5" customHeight="1">
      <c r="A15707" s="55">
        <v>29064</v>
      </c>
      <c r="B15707" s="55">
        <v>9</v>
      </c>
      <c r="C15707" s="55" t="s">
        <v>51765</v>
      </c>
      <c r="D15707" s="55" t="s">
        <v>4649</v>
      </c>
      <c r="E15707" s="55" t="s">
        <v>51766</v>
      </c>
      <c r="F15707" s="55" t="s">
        <v>4651</v>
      </c>
      <c r="G15707" s="55" t="s">
        <v>51767</v>
      </c>
      <c r="H15707" s="55">
        <v>0</v>
      </c>
    </row>
    <row r="15708" spans="1:8" ht="12.5" customHeight="1">
      <c r="A15708" s="55">
        <v>29118</v>
      </c>
      <c r="B15708" s="55">
        <v>9</v>
      </c>
      <c r="C15708" s="55" t="s">
        <v>51768</v>
      </c>
      <c r="D15708" s="55" t="s">
        <v>4649</v>
      </c>
      <c r="E15708" s="55" t="s">
        <v>51769</v>
      </c>
      <c r="F15708" s="55" t="s">
        <v>4651</v>
      </c>
      <c r="G15708" s="55" t="s">
        <v>51770</v>
      </c>
      <c r="H15708" s="55">
        <v>0</v>
      </c>
    </row>
    <row r="15709" spans="1:8" ht="12.5" customHeight="1">
      <c r="A15709" s="55">
        <v>29178</v>
      </c>
      <c r="B15709" s="55">
        <v>9</v>
      </c>
      <c r="C15709" s="55" t="s">
        <v>51771</v>
      </c>
      <c r="D15709" s="55" t="s">
        <v>4649</v>
      </c>
      <c r="E15709" s="55" t="s">
        <v>51772</v>
      </c>
      <c r="F15709" s="55" t="s">
        <v>4651</v>
      </c>
      <c r="G15709" s="55" t="s">
        <v>51773</v>
      </c>
      <c r="H15709" s="55">
        <v>0</v>
      </c>
    </row>
    <row r="15710" spans="1:8" ht="12.5" customHeight="1">
      <c r="A15710" s="55">
        <v>29318</v>
      </c>
      <c r="B15710" s="55">
        <v>9</v>
      </c>
      <c r="C15710" s="55" t="s">
        <v>51774</v>
      </c>
      <c r="D15710" s="55" t="s">
        <v>4649</v>
      </c>
      <c r="E15710" s="55" t="s">
        <v>51775</v>
      </c>
      <c r="F15710" s="55" t="s">
        <v>4651</v>
      </c>
      <c r="G15710" s="55" t="s">
        <v>51776</v>
      </c>
      <c r="H15710" s="55">
        <v>0</v>
      </c>
    </row>
    <row r="15711" spans="1:8" ht="12.5" customHeight="1">
      <c r="A15711" s="55">
        <v>11044</v>
      </c>
      <c r="B15711" s="55">
        <v>9</v>
      </c>
      <c r="C15711" s="55" t="s">
        <v>51777</v>
      </c>
      <c r="D15711" s="55" t="s">
        <v>4649</v>
      </c>
      <c r="E15711" s="55" t="s">
        <v>51778</v>
      </c>
      <c r="F15711" s="55" t="s">
        <v>4651</v>
      </c>
      <c r="G15711" s="55" t="s">
        <v>51779</v>
      </c>
      <c r="H15711" s="55">
        <v>0</v>
      </c>
    </row>
    <row r="15712" spans="1:8" ht="12.5" customHeight="1">
      <c r="A15712" s="55">
        <v>11051</v>
      </c>
      <c r="B15712" s="55">
        <v>9</v>
      </c>
      <c r="C15712" s="55" t="s">
        <v>51780</v>
      </c>
      <c r="D15712" s="55" t="s">
        <v>4649</v>
      </c>
      <c r="E15712" s="55" t="s">
        <v>51781</v>
      </c>
      <c r="F15712" s="55" t="s">
        <v>4651</v>
      </c>
      <c r="G15712" s="55" t="s">
        <v>51782</v>
      </c>
      <c r="H15712" s="55">
        <v>0</v>
      </c>
    </row>
    <row r="15713" spans="1:8" ht="12.5" customHeight="1">
      <c r="A15713" s="55">
        <v>11052</v>
      </c>
      <c r="B15713" s="55">
        <v>9</v>
      </c>
      <c r="C15713" s="55" t="s">
        <v>51783</v>
      </c>
      <c r="D15713" s="55" t="s">
        <v>4649</v>
      </c>
      <c r="E15713" s="55" t="s">
        <v>51784</v>
      </c>
      <c r="F15713" s="55" t="s">
        <v>4651</v>
      </c>
      <c r="G15713" s="55" t="s">
        <v>51785</v>
      </c>
      <c r="H15713" s="55">
        <v>0</v>
      </c>
    </row>
    <row r="15714" spans="1:8" ht="12.5" customHeight="1">
      <c r="A15714" s="55">
        <v>11068</v>
      </c>
      <c r="B15714" s="55">
        <v>9</v>
      </c>
      <c r="C15714" s="55" t="s">
        <v>51786</v>
      </c>
      <c r="D15714" s="55" t="s">
        <v>4649</v>
      </c>
      <c r="E15714" s="55" t="s">
        <v>51787</v>
      </c>
      <c r="F15714" s="55" t="s">
        <v>4651</v>
      </c>
      <c r="G15714" s="55" t="s">
        <v>51788</v>
      </c>
      <c r="H15714" s="55">
        <v>0</v>
      </c>
    </row>
    <row r="15715" spans="1:8" ht="12.5" customHeight="1">
      <c r="A15715" s="55">
        <v>11359</v>
      </c>
      <c r="B15715" s="55">
        <v>9</v>
      </c>
      <c r="C15715" s="55" t="s">
        <v>51789</v>
      </c>
      <c r="D15715" s="55" t="s">
        <v>4649</v>
      </c>
      <c r="E15715" s="55" t="s">
        <v>51790</v>
      </c>
      <c r="F15715" s="55" t="s">
        <v>4651</v>
      </c>
      <c r="G15715" s="55" t="s">
        <v>51791</v>
      </c>
      <c r="H15715" s="55">
        <v>0</v>
      </c>
    </row>
    <row r="15716" spans="1:8" ht="12.5" customHeight="1">
      <c r="A15716" s="55">
        <v>11365</v>
      </c>
      <c r="B15716" s="55">
        <v>9</v>
      </c>
      <c r="C15716" s="55" t="s">
        <v>51792</v>
      </c>
      <c r="D15716" s="55" t="s">
        <v>4649</v>
      </c>
      <c r="E15716" s="55" t="s">
        <v>51793</v>
      </c>
      <c r="F15716" s="55" t="s">
        <v>4651</v>
      </c>
      <c r="G15716" s="55" t="s">
        <v>51794</v>
      </c>
      <c r="H15716" s="55">
        <v>0</v>
      </c>
    </row>
    <row r="15717" spans="1:8" ht="12.5" customHeight="1">
      <c r="A15717" s="55">
        <v>11757</v>
      </c>
      <c r="B15717" s="55">
        <v>9</v>
      </c>
      <c r="C15717" s="55" t="s">
        <v>51795</v>
      </c>
      <c r="D15717" s="55" t="s">
        <v>4649</v>
      </c>
      <c r="E15717" s="55" t="s">
        <v>51796</v>
      </c>
      <c r="F15717" s="55" t="s">
        <v>4651</v>
      </c>
      <c r="G15717" s="55" t="s">
        <v>51797</v>
      </c>
      <c r="H15717" s="55">
        <v>0</v>
      </c>
    </row>
    <row r="15718" spans="1:8" ht="12.5" customHeight="1">
      <c r="A15718" s="55">
        <v>11988</v>
      </c>
      <c r="B15718" s="55">
        <v>9</v>
      </c>
      <c r="C15718" s="55" t="s">
        <v>51798</v>
      </c>
      <c r="D15718" s="55" t="s">
        <v>4649</v>
      </c>
      <c r="E15718" s="55" t="s">
        <v>51799</v>
      </c>
      <c r="F15718" s="55" t="s">
        <v>4651</v>
      </c>
      <c r="G15718" s="55" t="s">
        <v>51800</v>
      </c>
      <c r="H15718" s="55">
        <v>0</v>
      </c>
    </row>
    <row r="15719" spans="1:8" ht="12.5" customHeight="1">
      <c r="A15719" s="55">
        <v>11999</v>
      </c>
      <c r="B15719" s="55">
        <v>9</v>
      </c>
      <c r="C15719" s="55" t="s">
        <v>51801</v>
      </c>
      <c r="D15719" s="55" t="s">
        <v>4649</v>
      </c>
      <c r="E15719" s="55" t="s">
        <v>51802</v>
      </c>
      <c r="F15719" s="55" t="s">
        <v>4651</v>
      </c>
      <c r="G15719" s="55" t="s">
        <v>51803</v>
      </c>
      <c r="H15719" s="55">
        <v>0</v>
      </c>
    </row>
    <row r="15720" spans="1:8" ht="12.5" customHeight="1">
      <c r="A15720" s="55">
        <v>12248</v>
      </c>
      <c r="B15720" s="55">
        <v>9</v>
      </c>
      <c r="C15720" s="55" t="s">
        <v>51804</v>
      </c>
      <c r="D15720" s="55" t="s">
        <v>4649</v>
      </c>
      <c r="E15720" s="55" t="s">
        <v>51805</v>
      </c>
      <c r="F15720" s="55" t="s">
        <v>4651</v>
      </c>
      <c r="G15720" s="55" t="s">
        <v>51806</v>
      </c>
      <c r="H15720" s="55">
        <v>0</v>
      </c>
    </row>
    <row r="15721" spans="1:8" ht="12.5" customHeight="1">
      <c r="A15721" s="55">
        <v>13013</v>
      </c>
      <c r="B15721" s="55">
        <v>9</v>
      </c>
      <c r="C15721" s="55" t="s">
        <v>51807</v>
      </c>
      <c r="D15721" s="55" t="s">
        <v>4649</v>
      </c>
      <c r="E15721" s="55" t="s">
        <v>51808</v>
      </c>
      <c r="F15721" s="55" t="s">
        <v>4651</v>
      </c>
      <c r="G15721" s="55" t="s">
        <v>51809</v>
      </c>
      <c r="H15721" s="55">
        <v>0</v>
      </c>
    </row>
    <row r="15722" spans="1:8" ht="12.5" customHeight="1">
      <c r="A15722" s="55">
        <v>13637</v>
      </c>
      <c r="B15722" s="55">
        <v>9</v>
      </c>
      <c r="C15722" s="55" t="s">
        <v>51810</v>
      </c>
      <c r="D15722" s="55" t="s">
        <v>4649</v>
      </c>
      <c r="E15722" s="55" t="s">
        <v>51811</v>
      </c>
      <c r="F15722" s="55" t="s">
        <v>4651</v>
      </c>
      <c r="G15722" s="55" t="s">
        <v>51812</v>
      </c>
      <c r="H15722" s="55">
        <v>0</v>
      </c>
    </row>
    <row r="15723" spans="1:8" ht="12.5" customHeight="1">
      <c r="A15723" s="55">
        <v>13650</v>
      </c>
      <c r="B15723" s="55">
        <v>9</v>
      </c>
      <c r="C15723" s="55" t="s">
        <v>51813</v>
      </c>
      <c r="D15723" s="55" t="s">
        <v>4649</v>
      </c>
      <c r="E15723" s="55" t="s">
        <v>51814</v>
      </c>
      <c r="F15723" s="55" t="s">
        <v>4651</v>
      </c>
      <c r="G15723" s="55" t="s">
        <v>51815</v>
      </c>
      <c r="H15723" s="55">
        <v>0</v>
      </c>
    </row>
    <row r="15724" spans="1:8" ht="12.5" customHeight="1">
      <c r="A15724" s="55">
        <v>14020</v>
      </c>
      <c r="B15724" s="55">
        <v>9</v>
      </c>
      <c r="C15724" s="55" t="s">
        <v>51816</v>
      </c>
      <c r="D15724" s="55" t="s">
        <v>4649</v>
      </c>
      <c r="E15724" s="55" t="s">
        <v>51817</v>
      </c>
      <c r="F15724" s="55" t="s">
        <v>4651</v>
      </c>
      <c r="G15724" s="55" t="s">
        <v>51818</v>
      </c>
      <c r="H15724" s="55">
        <v>0</v>
      </c>
    </row>
    <row r="15725" spans="1:8" ht="12.5" customHeight="1">
      <c r="A15725" s="55">
        <v>14049</v>
      </c>
      <c r="B15725" s="55">
        <v>9</v>
      </c>
      <c r="C15725" s="55" t="s">
        <v>51819</v>
      </c>
      <c r="D15725" s="55" t="s">
        <v>4649</v>
      </c>
      <c r="E15725" s="55" t="s">
        <v>51820</v>
      </c>
      <c r="F15725" s="55" t="s">
        <v>4651</v>
      </c>
      <c r="G15725" s="55" t="s">
        <v>51821</v>
      </c>
      <c r="H15725" s="55">
        <v>0</v>
      </c>
    </row>
    <row r="15726" spans="1:8" ht="12.5" customHeight="1">
      <c r="A15726" s="55">
        <v>14053</v>
      </c>
      <c r="B15726" s="55">
        <v>9</v>
      </c>
      <c r="C15726" s="55" t="s">
        <v>51822</v>
      </c>
      <c r="D15726" s="55" t="s">
        <v>4649</v>
      </c>
      <c r="E15726" s="55" t="s">
        <v>51823</v>
      </c>
      <c r="F15726" s="55" t="s">
        <v>4651</v>
      </c>
      <c r="G15726" s="55" t="s">
        <v>51824</v>
      </c>
      <c r="H15726" s="55">
        <v>0</v>
      </c>
    </row>
    <row r="15727" spans="1:8" ht="12.5" customHeight="1">
      <c r="A15727" s="55">
        <v>14070</v>
      </c>
      <c r="B15727" s="55">
        <v>9</v>
      </c>
      <c r="C15727" s="55" t="s">
        <v>51825</v>
      </c>
      <c r="D15727" s="55" t="s">
        <v>4649</v>
      </c>
      <c r="E15727" s="55" t="s">
        <v>51826</v>
      </c>
      <c r="F15727" s="55" t="s">
        <v>4651</v>
      </c>
      <c r="G15727" s="55" t="s">
        <v>51827</v>
      </c>
      <c r="H15727" s="55">
        <v>0</v>
      </c>
    </row>
    <row r="15728" spans="1:8" ht="12.5" customHeight="1">
      <c r="A15728" s="55">
        <v>14300</v>
      </c>
      <c r="B15728" s="55">
        <v>9</v>
      </c>
      <c r="C15728" s="55" t="s">
        <v>51828</v>
      </c>
      <c r="D15728" s="55" t="s">
        <v>4649</v>
      </c>
      <c r="E15728" s="55" t="s">
        <v>51829</v>
      </c>
      <c r="F15728" s="55" t="s">
        <v>4651</v>
      </c>
      <c r="G15728" s="55" t="s">
        <v>51830</v>
      </c>
      <c r="H15728" s="55">
        <v>0</v>
      </c>
    </row>
    <row r="15729" spans="1:8" ht="12.5" customHeight="1">
      <c r="A15729" s="55">
        <v>15207</v>
      </c>
      <c r="B15729" s="55">
        <v>9</v>
      </c>
      <c r="C15729" s="55" t="s">
        <v>51831</v>
      </c>
      <c r="D15729" s="55" t="s">
        <v>4649</v>
      </c>
      <c r="E15729" s="55" t="s">
        <v>51832</v>
      </c>
      <c r="F15729" s="55" t="s">
        <v>4651</v>
      </c>
      <c r="G15729" s="55" t="s">
        <v>51833</v>
      </c>
      <c r="H15729" s="55">
        <v>0</v>
      </c>
    </row>
    <row r="15730" spans="1:8" ht="12.5" customHeight="1">
      <c r="A15730" s="55">
        <v>15262</v>
      </c>
      <c r="B15730" s="55">
        <v>9</v>
      </c>
      <c r="C15730" s="55" t="s">
        <v>51834</v>
      </c>
      <c r="D15730" s="55" t="s">
        <v>4649</v>
      </c>
      <c r="E15730" s="55" t="s">
        <v>51835</v>
      </c>
      <c r="F15730" s="55" t="s">
        <v>4651</v>
      </c>
      <c r="G15730" s="55" t="s">
        <v>51836</v>
      </c>
      <c r="H15730" s="55">
        <v>0</v>
      </c>
    </row>
    <row r="15731" spans="1:8" ht="12.5" customHeight="1">
      <c r="A15731" s="55">
        <v>15264</v>
      </c>
      <c r="B15731" s="55">
        <v>9</v>
      </c>
      <c r="C15731" s="55" t="s">
        <v>51837</v>
      </c>
      <c r="D15731" s="55" t="s">
        <v>4649</v>
      </c>
      <c r="E15731" s="55" t="s">
        <v>51838</v>
      </c>
      <c r="F15731" s="55" t="s">
        <v>4651</v>
      </c>
      <c r="G15731" s="55" t="s">
        <v>51839</v>
      </c>
      <c r="H15731" s="55">
        <v>0</v>
      </c>
    </row>
    <row r="15732" spans="1:8" ht="12.5" customHeight="1">
      <c r="A15732" s="55">
        <v>15648</v>
      </c>
      <c r="B15732" s="55">
        <v>9</v>
      </c>
      <c r="C15732" s="55" t="s">
        <v>51840</v>
      </c>
      <c r="D15732" s="55" t="s">
        <v>4649</v>
      </c>
      <c r="E15732" s="55" t="s">
        <v>51841</v>
      </c>
      <c r="F15732" s="55" t="s">
        <v>4651</v>
      </c>
      <c r="G15732" s="55" t="s">
        <v>51842</v>
      </c>
      <c r="H15732" s="55">
        <v>0</v>
      </c>
    </row>
    <row r="15733" spans="1:8" ht="12.5" customHeight="1">
      <c r="A15733" s="55">
        <v>15831</v>
      </c>
      <c r="B15733" s="55">
        <v>9</v>
      </c>
      <c r="C15733" s="55" t="s">
        <v>51843</v>
      </c>
      <c r="D15733" s="55" t="s">
        <v>4649</v>
      </c>
      <c r="E15733" s="55" t="s">
        <v>51844</v>
      </c>
      <c r="F15733" s="55" t="s">
        <v>4651</v>
      </c>
      <c r="G15733" s="55" t="s">
        <v>51845</v>
      </c>
      <c r="H15733" s="55">
        <v>0</v>
      </c>
    </row>
    <row r="15734" spans="1:8" ht="12.5" customHeight="1">
      <c r="A15734" s="55">
        <v>15833</v>
      </c>
      <c r="B15734" s="55">
        <v>9</v>
      </c>
      <c r="C15734" s="55" t="s">
        <v>51846</v>
      </c>
      <c r="D15734" s="55" t="s">
        <v>4649</v>
      </c>
      <c r="E15734" s="55" t="s">
        <v>51847</v>
      </c>
      <c r="F15734" s="55" t="s">
        <v>4651</v>
      </c>
      <c r="G15734" s="55" t="s">
        <v>51848</v>
      </c>
      <c r="H15734" s="55">
        <v>0</v>
      </c>
    </row>
    <row r="15735" spans="1:8" ht="12.5" customHeight="1">
      <c r="A15735" s="55">
        <v>16031</v>
      </c>
      <c r="B15735" s="55">
        <v>9</v>
      </c>
      <c r="C15735" s="55" t="s">
        <v>51849</v>
      </c>
      <c r="D15735" s="55" t="s">
        <v>4649</v>
      </c>
      <c r="E15735" s="55" t="s">
        <v>51850</v>
      </c>
      <c r="F15735" s="55" t="s">
        <v>4651</v>
      </c>
      <c r="G15735" s="55" t="s">
        <v>51851</v>
      </c>
      <c r="H15735" s="55">
        <v>0</v>
      </c>
    </row>
    <row r="15736" spans="1:8" ht="12.5" customHeight="1">
      <c r="A15736" s="55">
        <v>16662</v>
      </c>
      <c r="B15736" s="55">
        <v>9</v>
      </c>
      <c r="C15736" s="55" t="s">
        <v>51852</v>
      </c>
      <c r="D15736" s="55" t="s">
        <v>4649</v>
      </c>
      <c r="E15736" s="55" t="s">
        <v>51853</v>
      </c>
      <c r="F15736" s="55" t="s">
        <v>4651</v>
      </c>
      <c r="G15736" s="55" t="s">
        <v>51854</v>
      </c>
      <c r="H15736" s="55">
        <v>0</v>
      </c>
    </row>
    <row r="15737" spans="1:8" ht="12.5" customHeight="1">
      <c r="A15737" s="55">
        <v>16665</v>
      </c>
      <c r="B15737" s="55">
        <v>9</v>
      </c>
      <c r="C15737" s="55" t="s">
        <v>51855</v>
      </c>
      <c r="D15737" s="55" t="s">
        <v>4649</v>
      </c>
      <c r="E15737" s="55" t="s">
        <v>51856</v>
      </c>
      <c r="F15737" s="55" t="s">
        <v>4651</v>
      </c>
      <c r="G15737" s="55" t="s">
        <v>51857</v>
      </c>
      <c r="H15737" s="55">
        <v>0</v>
      </c>
    </row>
    <row r="15738" spans="1:8" ht="12.5" customHeight="1">
      <c r="A15738" s="55">
        <v>16693</v>
      </c>
      <c r="B15738" s="55">
        <v>9</v>
      </c>
      <c r="C15738" s="55" t="s">
        <v>51858</v>
      </c>
      <c r="D15738" s="55" t="s">
        <v>4649</v>
      </c>
      <c r="E15738" s="55" t="s">
        <v>51859</v>
      </c>
      <c r="F15738" s="55" t="s">
        <v>4651</v>
      </c>
      <c r="G15738" s="55" t="s">
        <v>51860</v>
      </c>
      <c r="H15738" s="55">
        <v>0</v>
      </c>
    </row>
    <row r="15739" spans="1:8" ht="12.5" customHeight="1">
      <c r="A15739" s="55">
        <v>18196</v>
      </c>
      <c r="B15739" s="55">
        <v>9</v>
      </c>
      <c r="C15739" s="55" t="s">
        <v>51861</v>
      </c>
      <c r="D15739" s="55" t="s">
        <v>4649</v>
      </c>
      <c r="E15739" s="55" t="s">
        <v>51862</v>
      </c>
      <c r="F15739" s="55" t="s">
        <v>4651</v>
      </c>
      <c r="G15739" s="55" t="s">
        <v>51863</v>
      </c>
      <c r="H15739" s="55">
        <v>0</v>
      </c>
    </row>
    <row r="15740" spans="1:8" ht="12.5" customHeight="1">
      <c r="A15740" s="55">
        <v>18197</v>
      </c>
      <c r="B15740" s="55">
        <v>9</v>
      </c>
      <c r="C15740" s="55" t="s">
        <v>51864</v>
      </c>
      <c r="D15740" s="55" t="s">
        <v>4649</v>
      </c>
      <c r="E15740" s="55" t="s">
        <v>51865</v>
      </c>
      <c r="F15740" s="55" t="s">
        <v>4651</v>
      </c>
      <c r="G15740" s="55" t="s">
        <v>51866</v>
      </c>
      <c r="H15740" s="55">
        <v>0</v>
      </c>
    </row>
    <row r="15741" spans="1:8" ht="12.5" customHeight="1">
      <c r="A15741" s="55">
        <v>18211</v>
      </c>
      <c r="B15741" s="55">
        <v>9</v>
      </c>
      <c r="C15741" s="55" t="s">
        <v>51867</v>
      </c>
      <c r="D15741" s="55" t="s">
        <v>4649</v>
      </c>
      <c r="E15741" s="55" t="s">
        <v>51868</v>
      </c>
      <c r="F15741" s="55" t="s">
        <v>4651</v>
      </c>
      <c r="G15741" s="55" t="s">
        <v>51869</v>
      </c>
      <c r="H15741" s="55">
        <v>0</v>
      </c>
    </row>
    <row r="15742" spans="1:8" ht="12.5" customHeight="1">
      <c r="A15742" s="55">
        <v>18283</v>
      </c>
      <c r="B15742" s="55">
        <v>9</v>
      </c>
      <c r="C15742" s="55" t="s">
        <v>51870</v>
      </c>
      <c r="D15742" s="55" t="s">
        <v>4649</v>
      </c>
      <c r="E15742" s="55" t="s">
        <v>51871</v>
      </c>
      <c r="F15742" s="55" t="s">
        <v>4651</v>
      </c>
      <c r="G15742" s="55" t="s">
        <v>51872</v>
      </c>
      <c r="H15742" s="55">
        <v>0</v>
      </c>
    </row>
    <row r="15743" spans="1:8" ht="12.5" customHeight="1">
      <c r="A15743" s="55">
        <v>18301</v>
      </c>
      <c r="B15743" s="55">
        <v>9</v>
      </c>
      <c r="C15743" s="55" t="s">
        <v>51873</v>
      </c>
      <c r="D15743" s="55" t="s">
        <v>4649</v>
      </c>
      <c r="E15743" s="55" t="s">
        <v>51874</v>
      </c>
      <c r="F15743" s="55" t="s">
        <v>4651</v>
      </c>
      <c r="G15743" s="55" t="s">
        <v>51875</v>
      </c>
      <c r="H15743" s="55">
        <v>0</v>
      </c>
    </row>
    <row r="15744" spans="1:8" ht="12.5" customHeight="1">
      <c r="A15744" s="55">
        <v>18700</v>
      </c>
      <c r="B15744" s="55">
        <v>9</v>
      </c>
      <c r="C15744" s="55" t="s">
        <v>51876</v>
      </c>
      <c r="D15744" s="55" t="s">
        <v>4649</v>
      </c>
      <c r="E15744" s="55" t="s">
        <v>51877</v>
      </c>
      <c r="F15744" s="55" t="s">
        <v>4651</v>
      </c>
      <c r="G15744" s="55" t="s">
        <v>51878</v>
      </c>
      <c r="H15744" s="55">
        <v>0</v>
      </c>
    </row>
    <row r="15745" spans="1:8" ht="12.5" customHeight="1">
      <c r="A15745" s="55">
        <v>18741</v>
      </c>
      <c r="B15745" s="55">
        <v>9</v>
      </c>
      <c r="C15745" s="55" t="s">
        <v>51879</v>
      </c>
      <c r="D15745" s="55" t="s">
        <v>4649</v>
      </c>
      <c r="E15745" s="55" t="s">
        <v>51880</v>
      </c>
      <c r="F15745" s="55" t="s">
        <v>4651</v>
      </c>
      <c r="G15745" s="55" t="s">
        <v>51881</v>
      </c>
      <c r="H15745" s="55">
        <v>0</v>
      </c>
    </row>
    <row r="15746" spans="1:8" ht="12.5" customHeight="1">
      <c r="A15746" s="55">
        <v>18885</v>
      </c>
      <c r="B15746" s="55">
        <v>9</v>
      </c>
      <c r="C15746" s="55" t="s">
        <v>51882</v>
      </c>
      <c r="D15746" s="55" t="s">
        <v>4649</v>
      </c>
      <c r="E15746" s="55" t="s">
        <v>51883</v>
      </c>
      <c r="F15746" s="55" t="s">
        <v>4651</v>
      </c>
      <c r="G15746" s="55" t="s">
        <v>51884</v>
      </c>
      <c r="H15746" s="55">
        <v>0</v>
      </c>
    </row>
    <row r="15747" spans="1:8" ht="12.5" customHeight="1">
      <c r="A15747" s="55">
        <v>18928</v>
      </c>
      <c r="B15747" s="55">
        <v>9</v>
      </c>
      <c r="C15747" s="55" t="s">
        <v>51885</v>
      </c>
      <c r="D15747" s="55" t="s">
        <v>4649</v>
      </c>
      <c r="E15747" s="55" t="s">
        <v>51886</v>
      </c>
      <c r="F15747" s="55" t="s">
        <v>4651</v>
      </c>
      <c r="G15747" s="55" t="s">
        <v>51887</v>
      </c>
      <c r="H15747" s="55">
        <v>0</v>
      </c>
    </row>
    <row r="15748" spans="1:8" ht="12.5" customHeight="1">
      <c r="A15748" s="55">
        <v>19084</v>
      </c>
      <c r="B15748" s="55">
        <v>9</v>
      </c>
      <c r="C15748" s="55" t="s">
        <v>51888</v>
      </c>
      <c r="D15748" s="55" t="s">
        <v>4649</v>
      </c>
      <c r="E15748" s="55" t="s">
        <v>51889</v>
      </c>
      <c r="F15748" s="55" t="s">
        <v>4651</v>
      </c>
      <c r="G15748" s="55" t="s">
        <v>51890</v>
      </c>
      <c r="H15748" s="55">
        <v>0</v>
      </c>
    </row>
    <row r="15749" spans="1:8" ht="12.5" customHeight="1">
      <c r="A15749" s="55">
        <v>19602</v>
      </c>
      <c r="B15749" s="55">
        <v>9</v>
      </c>
      <c r="C15749" s="55" t="s">
        <v>51891</v>
      </c>
      <c r="D15749" s="55" t="s">
        <v>4649</v>
      </c>
      <c r="E15749" s="55" t="s">
        <v>51892</v>
      </c>
      <c r="F15749" s="55" t="s">
        <v>4651</v>
      </c>
      <c r="G15749" s="55" t="s">
        <v>51893</v>
      </c>
      <c r="H15749" s="55">
        <v>0</v>
      </c>
    </row>
    <row r="15750" spans="1:8" ht="12.5" customHeight="1">
      <c r="A15750" s="55">
        <v>19608</v>
      </c>
      <c r="B15750" s="55">
        <v>9</v>
      </c>
      <c r="C15750" s="55" t="s">
        <v>51894</v>
      </c>
      <c r="D15750" s="55" t="s">
        <v>4649</v>
      </c>
      <c r="E15750" s="55" t="s">
        <v>51895</v>
      </c>
      <c r="F15750" s="55" t="s">
        <v>4651</v>
      </c>
      <c r="G15750" s="55" t="s">
        <v>51896</v>
      </c>
      <c r="H15750" s="55">
        <v>0</v>
      </c>
    </row>
    <row r="15751" spans="1:8" ht="12.5" customHeight="1">
      <c r="A15751" s="55">
        <v>19612</v>
      </c>
      <c r="B15751" s="55">
        <v>9</v>
      </c>
      <c r="C15751" s="55" t="s">
        <v>51897</v>
      </c>
      <c r="D15751" s="55" t="s">
        <v>4649</v>
      </c>
      <c r="E15751" s="55" t="s">
        <v>51898</v>
      </c>
      <c r="F15751" s="55" t="s">
        <v>4651</v>
      </c>
      <c r="G15751" s="55" t="s">
        <v>51899</v>
      </c>
      <c r="H15751" s="55">
        <v>0</v>
      </c>
    </row>
    <row r="15752" spans="1:8" ht="12.5" customHeight="1">
      <c r="A15752" s="55">
        <v>19615</v>
      </c>
      <c r="B15752" s="55">
        <v>9</v>
      </c>
      <c r="C15752" s="55" t="s">
        <v>51900</v>
      </c>
      <c r="D15752" s="55" t="s">
        <v>4649</v>
      </c>
      <c r="E15752" s="55" t="s">
        <v>51901</v>
      </c>
      <c r="F15752" s="55" t="s">
        <v>4651</v>
      </c>
      <c r="G15752" s="55" t="s">
        <v>51902</v>
      </c>
      <c r="H15752" s="55">
        <v>0</v>
      </c>
    </row>
    <row r="15753" spans="1:8" ht="12.5" customHeight="1">
      <c r="A15753" s="55">
        <v>19748</v>
      </c>
      <c r="B15753" s="55">
        <v>9</v>
      </c>
      <c r="C15753" s="55" t="s">
        <v>51903</v>
      </c>
      <c r="D15753" s="55" t="s">
        <v>4649</v>
      </c>
      <c r="E15753" s="55" t="s">
        <v>51904</v>
      </c>
      <c r="F15753" s="55" t="s">
        <v>4651</v>
      </c>
      <c r="G15753" s="55" t="s">
        <v>51905</v>
      </c>
      <c r="H15753" s="55">
        <v>0</v>
      </c>
    </row>
    <row r="15754" spans="1:8" ht="12.5" customHeight="1">
      <c r="A15754" s="55">
        <v>19956</v>
      </c>
      <c r="B15754" s="55">
        <v>9</v>
      </c>
      <c r="C15754" s="55" t="s">
        <v>51906</v>
      </c>
      <c r="D15754" s="55" t="s">
        <v>4649</v>
      </c>
      <c r="E15754" s="55" t="s">
        <v>51907</v>
      </c>
      <c r="F15754" s="55" t="s">
        <v>4651</v>
      </c>
      <c r="G15754" s="55" t="s">
        <v>51908</v>
      </c>
      <c r="H15754" s="55">
        <v>0</v>
      </c>
    </row>
    <row r="15755" spans="1:8" ht="12.5" customHeight="1">
      <c r="A15755" s="55">
        <v>19967</v>
      </c>
      <c r="B15755" s="55">
        <v>9</v>
      </c>
      <c r="C15755" s="55" t="s">
        <v>51909</v>
      </c>
      <c r="D15755" s="55" t="s">
        <v>4649</v>
      </c>
      <c r="E15755" s="55" t="s">
        <v>51910</v>
      </c>
      <c r="F15755" s="55" t="s">
        <v>4651</v>
      </c>
      <c r="G15755" s="55" t="s">
        <v>51911</v>
      </c>
      <c r="H15755" s="55">
        <v>0</v>
      </c>
    </row>
    <row r="15756" spans="1:8" ht="12.5" customHeight="1">
      <c r="A15756" s="55">
        <v>20604</v>
      </c>
      <c r="B15756" s="55">
        <v>9</v>
      </c>
      <c r="C15756" s="55" t="s">
        <v>51912</v>
      </c>
      <c r="D15756" s="55" t="s">
        <v>4649</v>
      </c>
      <c r="E15756" s="55" t="s">
        <v>51913</v>
      </c>
      <c r="F15756" s="55" t="s">
        <v>4651</v>
      </c>
      <c r="G15756" s="55" t="s">
        <v>51914</v>
      </c>
      <c r="H15756" s="55">
        <v>0</v>
      </c>
    </row>
    <row r="15757" spans="1:8" ht="12.5" customHeight="1">
      <c r="A15757" s="55">
        <v>20613</v>
      </c>
      <c r="B15757" s="55">
        <v>9</v>
      </c>
      <c r="C15757" s="55" t="s">
        <v>51915</v>
      </c>
      <c r="D15757" s="55" t="s">
        <v>4649</v>
      </c>
      <c r="E15757" s="55" t="s">
        <v>51916</v>
      </c>
      <c r="F15757" s="55" t="s">
        <v>4651</v>
      </c>
      <c r="G15757" s="55" t="s">
        <v>51917</v>
      </c>
      <c r="H15757" s="55">
        <v>0</v>
      </c>
    </row>
    <row r="15758" spans="1:8" ht="12.5" customHeight="1">
      <c r="A15758" s="55">
        <v>21190</v>
      </c>
      <c r="B15758" s="55">
        <v>9</v>
      </c>
      <c r="C15758" s="55" t="s">
        <v>51918</v>
      </c>
      <c r="D15758" s="55" t="s">
        <v>4649</v>
      </c>
      <c r="E15758" s="55" t="s">
        <v>51919</v>
      </c>
      <c r="F15758" s="55" t="s">
        <v>4651</v>
      </c>
      <c r="G15758" s="55" t="s">
        <v>51920</v>
      </c>
      <c r="H15758" s="55">
        <v>0</v>
      </c>
    </row>
    <row r="15759" spans="1:8" ht="12.5" customHeight="1">
      <c r="A15759" s="55">
        <v>21956</v>
      </c>
      <c r="B15759" s="55">
        <v>9</v>
      </c>
      <c r="C15759" s="55" t="s">
        <v>51921</v>
      </c>
      <c r="D15759" s="55" t="s">
        <v>4649</v>
      </c>
      <c r="E15759" s="55" t="s">
        <v>51922</v>
      </c>
      <c r="F15759" s="55" t="s">
        <v>4651</v>
      </c>
      <c r="G15759" s="55" t="s">
        <v>51923</v>
      </c>
      <c r="H15759" s="55">
        <v>0</v>
      </c>
    </row>
    <row r="15760" spans="1:8" ht="12.5" customHeight="1">
      <c r="A15760" s="55">
        <v>21975</v>
      </c>
      <c r="B15760" s="55">
        <v>9</v>
      </c>
      <c r="C15760" s="55" t="s">
        <v>51924</v>
      </c>
      <c r="D15760" s="55" t="s">
        <v>4649</v>
      </c>
      <c r="E15760" s="55" t="s">
        <v>51925</v>
      </c>
      <c r="F15760" s="55" t="s">
        <v>4651</v>
      </c>
      <c r="G15760" s="55" t="s">
        <v>51926</v>
      </c>
      <c r="H15760" s="55">
        <v>0</v>
      </c>
    </row>
    <row r="15761" spans="1:8" ht="12.5" customHeight="1">
      <c r="A15761" s="55">
        <v>21981</v>
      </c>
      <c r="B15761" s="55">
        <v>9</v>
      </c>
      <c r="C15761" s="55" t="s">
        <v>51927</v>
      </c>
      <c r="D15761" s="55" t="s">
        <v>4649</v>
      </c>
      <c r="E15761" s="55" t="s">
        <v>51928</v>
      </c>
      <c r="F15761" s="55" t="s">
        <v>4651</v>
      </c>
      <c r="G15761" s="55" t="s">
        <v>51929</v>
      </c>
      <c r="H15761" s="55">
        <v>0</v>
      </c>
    </row>
    <row r="15762" spans="1:8" ht="12.5" customHeight="1">
      <c r="A15762" s="55">
        <v>22017</v>
      </c>
      <c r="B15762" s="55">
        <v>9</v>
      </c>
      <c r="C15762" s="55" t="s">
        <v>51930</v>
      </c>
      <c r="D15762" s="55" t="s">
        <v>4649</v>
      </c>
      <c r="E15762" s="55" t="s">
        <v>51931</v>
      </c>
      <c r="F15762" s="55" t="s">
        <v>4651</v>
      </c>
      <c r="G15762" s="55" t="s">
        <v>51932</v>
      </c>
      <c r="H15762" s="55">
        <v>0</v>
      </c>
    </row>
    <row r="15763" spans="1:8" ht="12.5" customHeight="1">
      <c r="A15763" s="55">
        <v>22150</v>
      </c>
      <c r="B15763" s="55">
        <v>9</v>
      </c>
      <c r="C15763" s="55" t="s">
        <v>51933</v>
      </c>
      <c r="D15763" s="55" t="s">
        <v>4649</v>
      </c>
      <c r="E15763" s="55" t="s">
        <v>51934</v>
      </c>
      <c r="F15763" s="55" t="s">
        <v>4651</v>
      </c>
      <c r="G15763" s="55" t="s">
        <v>51935</v>
      </c>
      <c r="H15763" s="55">
        <v>0</v>
      </c>
    </row>
    <row r="15764" spans="1:8" ht="12.5" customHeight="1">
      <c r="A15764" s="55">
        <v>22169</v>
      </c>
      <c r="B15764" s="55">
        <v>9</v>
      </c>
      <c r="C15764" s="55" t="s">
        <v>51936</v>
      </c>
      <c r="D15764" s="55" t="s">
        <v>4649</v>
      </c>
      <c r="E15764" s="55" t="s">
        <v>51937</v>
      </c>
      <c r="F15764" s="55" t="s">
        <v>4651</v>
      </c>
      <c r="G15764" s="55" t="s">
        <v>51938</v>
      </c>
      <c r="H15764" s="55">
        <v>0</v>
      </c>
    </row>
    <row r="15765" spans="1:8" ht="12.5" customHeight="1">
      <c r="A15765" s="55">
        <v>22172</v>
      </c>
      <c r="B15765" s="55">
        <v>9</v>
      </c>
      <c r="C15765" s="55" t="s">
        <v>51939</v>
      </c>
      <c r="D15765" s="55" t="s">
        <v>4649</v>
      </c>
      <c r="E15765" s="55" t="s">
        <v>51940</v>
      </c>
      <c r="F15765" s="55" t="s">
        <v>4651</v>
      </c>
      <c r="G15765" s="55" t="s">
        <v>51941</v>
      </c>
      <c r="H15765" s="55">
        <v>0</v>
      </c>
    </row>
    <row r="15766" spans="1:8" ht="12.5" customHeight="1">
      <c r="A15766" s="55">
        <v>22905</v>
      </c>
      <c r="B15766" s="55">
        <v>9</v>
      </c>
      <c r="C15766" s="55" t="s">
        <v>51942</v>
      </c>
      <c r="D15766" s="55" t="s">
        <v>4649</v>
      </c>
      <c r="E15766" s="55" t="s">
        <v>51943</v>
      </c>
      <c r="F15766" s="55" t="s">
        <v>4651</v>
      </c>
      <c r="G15766" s="55" t="s">
        <v>51944</v>
      </c>
      <c r="H15766" s="55">
        <v>0</v>
      </c>
    </row>
    <row r="15767" spans="1:8" ht="12.5" customHeight="1">
      <c r="A15767" s="55">
        <v>22936</v>
      </c>
      <c r="B15767" s="55">
        <v>9</v>
      </c>
      <c r="C15767" s="55" t="s">
        <v>51945</v>
      </c>
      <c r="D15767" s="55" t="s">
        <v>4649</v>
      </c>
      <c r="E15767" s="55" t="s">
        <v>51946</v>
      </c>
      <c r="F15767" s="55" t="s">
        <v>4651</v>
      </c>
      <c r="G15767" s="55" t="s">
        <v>51947</v>
      </c>
      <c r="H15767" s="55">
        <v>0</v>
      </c>
    </row>
    <row r="15768" spans="1:8" ht="12.5" customHeight="1">
      <c r="A15768" s="55">
        <v>22958</v>
      </c>
      <c r="B15768" s="55">
        <v>9</v>
      </c>
      <c r="C15768" s="55" t="s">
        <v>51948</v>
      </c>
      <c r="D15768" s="55" t="s">
        <v>4649</v>
      </c>
      <c r="E15768" s="55" t="s">
        <v>51949</v>
      </c>
      <c r="F15768" s="55" t="s">
        <v>4651</v>
      </c>
      <c r="G15768" s="55" t="s">
        <v>51950</v>
      </c>
      <c r="H15768" s="55">
        <v>0</v>
      </c>
    </row>
    <row r="15769" spans="1:8" ht="12.5" customHeight="1">
      <c r="A15769" s="55">
        <v>22965</v>
      </c>
      <c r="B15769" s="55">
        <v>9</v>
      </c>
      <c r="C15769" s="55" t="s">
        <v>51951</v>
      </c>
      <c r="D15769" s="55" t="s">
        <v>4649</v>
      </c>
      <c r="E15769" s="55" t="s">
        <v>51952</v>
      </c>
      <c r="F15769" s="55" t="s">
        <v>4651</v>
      </c>
      <c r="G15769" s="55" t="s">
        <v>51953</v>
      </c>
      <c r="H15769" s="55">
        <v>0</v>
      </c>
    </row>
    <row r="15770" spans="1:8" ht="12.5" customHeight="1">
      <c r="A15770" s="55">
        <v>23324</v>
      </c>
      <c r="B15770" s="55">
        <v>9</v>
      </c>
      <c r="C15770" s="55" t="s">
        <v>51954</v>
      </c>
      <c r="D15770" s="55" t="s">
        <v>4649</v>
      </c>
      <c r="E15770" s="55" t="s">
        <v>51955</v>
      </c>
      <c r="F15770" s="55" t="s">
        <v>4651</v>
      </c>
      <c r="G15770" s="55" t="s">
        <v>51956</v>
      </c>
      <c r="H15770" s="55">
        <v>0</v>
      </c>
    </row>
    <row r="15771" spans="1:8" ht="12.5" customHeight="1">
      <c r="A15771" s="55">
        <v>23409</v>
      </c>
      <c r="B15771" s="55">
        <v>9</v>
      </c>
      <c r="C15771" s="55" t="s">
        <v>51957</v>
      </c>
      <c r="D15771" s="55" t="s">
        <v>4649</v>
      </c>
      <c r="E15771" s="55" t="s">
        <v>51958</v>
      </c>
      <c r="F15771" s="55" t="s">
        <v>4651</v>
      </c>
      <c r="G15771" s="55" t="s">
        <v>51959</v>
      </c>
      <c r="H15771" s="55">
        <v>0</v>
      </c>
    </row>
    <row r="15772" spans="1:8" ht="12.5" customHeight="1">
      <c r="A15772" s="55">
        <v>23524</v>
      </c>
      <c r="B15772" s="55">
        <v>9</v>
      </c>
      <c r="C15772" s="55" t="s">
        <v>51960</v>
      </c>
      <c r="D15772" s="55" t="s">
        <v>4649</v>
      </c>
      <c r="E15772" s="55" t="s">
        <v>51961</v>
      </c>
      <c r="F15772" s="55" t="s">
        <v>4651</v>
      </c>
      <c r="G15772" s="55" t="s">
        <v>51962</v>
      </c>
      <c r="H15772" s="55">
        <v>0</v>
      </c>
    </row>
    <row r="15773" spans="1:8" ht="12.5" customHeight="1">
      <c r="A15773" s="55">
        <v>23994</v>
      </c>
      <c r="B15773" s="55">
        <v>9</v>
      </c>
      <c r="C15773" s="55" t="s">
        <v>51963</v>
      </c>
      <c r="D15773" s="55" t="s">
        <v>4649</v>
      </c>
      <c r="E15773" s="55" t="s">
        <v>51964</v>
      </c>
      <c r="F15773" s="55" t="s">
        <v>4651</v>
      </c>
      <c r="G15773" s="55" t="s">
        <v>51965</v>
      </c>
      <c r="H15773" s="55">
        <v>0</v>
      </c>
    </row>
    <row r="15774" spans="1:8" ht="12.5" customHeight="1">
      <c r="A15774" s="55">
        <v>24243</v>
      </c>
      <c r="B15774" s="55">
        <v>9</v>
      </c>
      <c r="C15774" s="55" t="s">
        <v>51966</v>
      </c>
      <c r="D15774" s="55" t="s">
        <v>4649</v>
      </c>
      <c r="E15774" s="55" t="s">
        <v>51967</v>
      </c>
      <c r="F15774" s="55" t="s">
        <v>4651</v>
      </c>
      <c r="G15774" s="55" t="s">
        <v>51968</v>
      </c>
      <c r="H15774" s="55">
        <v>0</v>
      </c>
    </row>
    <row r="15775" spans="1:8" ht="12.5" customHeight="1">
      <c r="A15775" s="55">
        <v>24368</v>
      </c>
      <c r="B15775" s="55">
        <v>9</v>
      </c>
      <c r="C15775" s="55" t="s">
        <v>51969</v>
      </c>
      <c r="D15775" s="55" t="s">
        <v>4649</v>
      </c>
      <c r="E15775" s="55" t="s">
        <v>51970</v>
      </c>
      <c r="F15775" s="55" t="s">
        <v>4651</v>
      </c>
      <c r="G15775" s="55" t="s">
        <v>51971</v>
      </c>
      <c r="H15775" s="55">
        <v>0</v>
      </c>
    </row>
    <row r="15776" spans="1:8" ht="12.5" customHeight="1">
      <c r="A15776" s="55">
        <v>24592</v>
      </c>
      <c r="B15776" s="55">
        <v>9</v>
      </c>
      <c r="C15776" s="55" t="s">
        <v>51972</v>
      </c>
      <c r="D15776" s="55" t="s">
        <v>4649</v>
      </c>
      <c r="E15776" s="55" t="s">
        <v>51973</v>
      </c>
      <c r="F15776" s="55" t="s">
        <v>4651</v>
      </c>
      <c r="G15776" s="55" t="s">
        <v>51974</v>
      </c>
      <c r="H15776" s="55">
        <v>0</v>
      </c>
    </row>
    <row r="15777" spans="1:8" ht="12.5" customHeight="1">
      <c r="A15777" s="55">
        <v>24604</v>
      </c>
      <c r="B15777" s="55">
        <v>9</v>
      </c>
      <c r="C15777" s="55" t="s">
        <v>51975</v>
      </c>
      <c r="D15777" s="55" t="s">
        <v>4649</v>
      </c>
      <c r="E15777" s="55" t="s">
        <v>51976</v>
      </c>
      <c r="F15777" s="55" t="s">
        <v>4651</v>
      </c>
      <c r="G15777" s="55" t="s">
        <v>51977</v>
      </c>
      <c r="H15777" s="55">
        <v>0</v>
      </c>
    </row>
    <row r="15778" spans="1:8" ht="12.5" customHeight="1">
      <c r="A15778" s="55">
        <v>24609</v>
      </c>
      <c r="B15778" s="55">
        <v>9</v>
      </c>
      <c r="C15778" s="55" t="s">
        <v>51978</v>
      </c>
      <c r="D15778" s="55" t="s">
        <v>4649</v>
      </c>
      <c r="E15778" s="55" t="s">
        <v>51979</v>
      </c>
      <c r="F15778" s="55" t="s">
        <v>4651</v>
      </c>
      <c r="G15778" s="55" t="s">
        <v>51980</v>
      </c>
      <c r="H15778" s="55">
        <v>0</v>
      </c>
    </row>
    <row r="15779" spans="1:8" ht="12.5" customHeight="1">
      <c r="A15779" s="55">
        <v>24904</v>
      </c>
      <c r="B15779" s="55">
        <v>9</v>
      </c>
      <c r="C15779" s="55" t="s">
        <v>51981</v>
      </c>
      <c r="D15779" s="55" t="s">
        <v>4649</v>
      </c>
      <c r="E15779" s="55" t="s">
        <v>51982</v>
      </c>
      <c r="F15779" s="55" t="s">
        <v>4651</v>
      </c>
      <c r="G15779" s="55" t="s">
        <v>51983</v>
      </c>
      <c r="H15779" s="55">
        <v>0</v>
      </c>
    </row>
    <row r="15780" spans="1:8" ht="12.5" customHeight="1">
      <c r="A15780" s="55">
        <v>25026</v>
      </c>
      <c r="B15780" s="55">
        <v>9</v>
      </c>
      <c r="C15780" s="55" t="s">
        <v>51984</v>
      </c>
      <c r="D15780" s="55" t="s">
        <v>4649</v>
      </c>
      <c r="E15780" s="55" t="s">
        <v>51985</v>
      </c>
      <c r="F15780" s="55" t="s">
        <v>4651</v>
      </c>
      <c r="G15780" s="55" t="s">
        <v>51986</v>
      </c>
      <c r="H15780" s="55">
        <v>0</v>
      </c>
    </row>
    <row r="15781" spans="1:8" ht="12.5" customHeight="1">
      <c r="A15781" s="55">
        <v>25029</v>
      </c>
      <c r="B15781" s="55">
        <v>9</v>
      </c>
      <c r="C15781" s="55" t="s">
        <v>51987</v>
      </c>
      <c r="D15781" s="55" t="s">
        <v>4649</v>
      </c>
      <c r="E15781" s="55" t="s">
        <v>51988</v>
      </c>
      <c r="F15781" s="55" t="s">
        <v>4651</v>
      </c>
      <c r="G15781" s="55" t="s">
        <v>51989</v>
      </c>
      <c r="H15781" s="55">
        <v>0</v>
      </c>
    </row>
    <row r="15782" spans="1:8" ht="12.5" customHeight="1">
      <c r="A15782" s="55">
        <v>25058</v>
      </c>
      <c r="B15782" s="55">
        <v>9</v>
      </c>
      <c r="C15782" s="55" t="s">
        <v>51990</v>
      </c>
      <c r="D15782" s="55" t="s">
        <v>4649</v>
      </c>
      <c r="E15782" s="55" t="s">
        <v>51991</v>
      </c>
      <c r="F15782" s="55" t="s">
        <v>4651</v>
      </c>
      <c r="G15782" s="55" t="s">
        <v>51992</v>
      </c>
      <c r="H15782" s="55">
        <v>0</v>
      </c>
    </row>
    <row r="15783" spans="1:8" ht="12.5" customHeight="1">
      <c r="A15783" s="55">
        <v>25936</v>
      </c>
      <c r="B15783" s="55">
        <v>9</v>
      </c>
      <c r="C15783" s="55" t="s">
        <v>51993</v>
      </c>
      <c r="D15783" s="55" t="s">
        <v>4649</v>
      </c>
      <c r="E15783" s="55" t="s">
        <v>51994</v>
      </c>
      <c r="F15783" s="55" t="s">
        <v>4651</v>
      </c>
      <c r="G15783" s="55" t="s">
        <v>51995</v>
      </c>
      <c r="H15783" s="55">
        <v>0</v>
      </c>
    </row>
    <row r="15784" spans="1:8" ht="12.5" customHeight="1">
      <c r="A15784" s="55">
        <v>26031</v>
      </c>
      <c r="B15784" s="55">
        <v>9</v>
      </c>
      <c r="C15784" s="55" t="s">
        <v>51996</v>
      </c>
      <c r="D15784" s="55" t="s">
        <v>4649</v>
      </c>
      <c r="E15784" s="55" t="s">
        <v>51997</v>
      </c>
      <c r="F15784" s="55" t="s">
        <v>4651</v>
      </c>
      <c r="G15784" s="55" t="s">
        <v>51998</v>
      </c>
      <c r="H15784" s="55">
        <v>0</v>
      </c>
    </row>
    <row r="15785" spans="1:8" ht="12.5" customHeight="1">
      <c r="A15785" s="55">
        <v>26152</v>
      </c>
      <c r="B15785" s="55">
        <v>9</v>
      </c>
      <c r="C15785" s="55" t="s">
        <v>51999</v>
      </c>
      <c r="D15785" s="55" t="s">
        <v>4649</v>
      </c>
      <c r="E15785" s="55" t="s">
        <v>52000</v>
      </c>
      <c r="F15785" s="55" t="s">
        <v>4651</v>
      </c>
      <c r="G15785" s="55" t="s">
        <v>52001</v>
      </c>
      <c r="H15785" s="55">
        <v>0</v>
      </c>
    </row>
    <row r="15786" spans="1:8" ht="12.5" customHeight="1">
      <c r="A15786" s="55">
        <v>26548</v>
      </c>
      <c r="B15786" s="55">
        <v>9</v>
      </c>
      <c r="C15786" s="55" t="s">
        <v>52002</v>
      </c>
      <c r="D15786" s="55" t="s">
        <v>4649</v>
      </c>
      <c r="E15786" s="55" t="s">
        <v>52003</v>
      </c>
      <c r="F15786" s="55" t="s">
        <v>4651</v>
      </c>
      <c r="G15786" s="55" t="s">
        <v>52004</v>
      </c>
      <c r="H15786" s="55">
        <v>0</v>
      </c>
    </row>
    <row r="15787" spans="1:8" ht="12.5" customHeight="1">
      <c r="A15787" s="55">
        <v>27149</v>
      </c>
      <c r="B15787" s="55">
        <v>9</v>
      </c>
      <c r="C15787" s="55" t="s">
        <v>52005</v>
      </c>
      <c r="D15787" s="55" t="s">
        <v>4649</v>
      </c>
      <c r="E15787" s="55" t="s">
        <v>52006</v>
      </c>
      <c r="F15787" s="55" t="s">
        <v>4651</v>
      </c>
      <c r="G15787" s="55" t="s">
        <v>52007</v>
      </c>
      <c r="H15787" s="55">
        <v>0</v>
      </c>
    </row>
    <row r="15788" spans="1:8" ht="12.5" customHeight="1">
      <c r="A15788" s="55">
        <v>27728</v>
      </c>
      <c r="B15788" s="55">
        <v>9</v>
      </c>
      <c r="C15788" s="55" t="s">
        <v>52008</v>
      </c>
      <c r="D15788" s="55" t="s">
        <v>4649</v>
      </c>
      <c r="E15788" s="55" t="s">
        <v>52009</v>
      </c>
      <c r="F15788" s="55" t="s">
        <v>4651</v>
      </c>
      <c r="G15788" s="55" t="s">
        <v>52010</v>
      </c>
      <c r="H15788" s="55">
        <v>0</v>
      </c>
    </row>
    <row r="15789" spans="1:8" ht="12.5" customHeight="1">
      <c r="A15789" s="55">
        <v>27985</v>
      </c>
      <c r="B15789" s="55">
        <v>9</v>
      </c>
      <c r="C15789" s="55" t="s">
        <v>52011</v>
      </c>
      <c r="D15789" s="55" t="s">
        <v>4649</v>
      </c>
      <c r="E15789" s="55" t="s">
        <v>52012</v>
      </c>
      <c r="F15789" s="55" t="s">
        <v>4651</v>
      </c>
      <c r="G15789" s="55" t="s">
        <v>52013</v>
      </c>
      <c r="H15789" s="55">
        <v>0</v>
      </c>
    </row>
    <row r="15790" spans="1:8" ht="12.5" customHeight="1">
      <c r="A15790" s="55">
        <v>28135</v>
      </c>
      <c r="B15790" s="55">
        <v>9</v>
      </c>
      <c r="C15790" s="55" t="s">
        <v>52014</v>
      </c>
      <c r="D15790" s="55" t="s">
        <v>4649</v>
      </c>
      <c r="E15790" s="55" t="s">
        <v>52015</v>
      </c>
      <c r="F15790" s="55" t="s">
        <v>4651</v>
      </c>
      <c r="G15790" s="55" t="s">
        <v>52016</v>
      </c>
      <c r="H15790" s="55">
        <v>0</v>
      </c>
    </row>
    <row r="15791" spans="1:8" ht="12.5" customHeight="1">
      <c r="A15791" s="55">
        <v>28204</v>
      </c>
      <c r="B15791" s="55">
        <v>9</v>
      </c>
      <c r="C15791" s="55" t="s">
        <v>52017</v>
      </c>
      <c r="D15791" s="55" t="s">
        <v>4649</v>
      </c>
      <c r="E15791" s="55" t="s">
        <v>52018</v>
      </c>
      <c r="F15791" s="55" t="s">
        <v>4651</v>
      </c>
      <c r="G15791" s="55" t="s">
        <v>52019</v>
      </c>
      <c r="H15791" s="55">
        <v>0</v>
      </c>
    </row>
    <row r="15792" spans="1:8" ht="12.5" customHeight="1">
      <c r="A15792" s="55">
        <v>28316</v>
      </c>
      <c r="B15792" s="55">
        <v>9</v>
      </c>
      <c r="C15792" s="55" t="s">
        <v>52020</v>
      </c>
      <c r="D15792" s="55" t="s">
        <v>4649</v>
      </c>
      <c r="E15792" s="55" t="s">
        <v>52021</v>
      </c>
      <c r="F15792" s="55" t="s">
        <v>4651</v>
      </c>
      <c r="G15792" s="55" t="s">
        <v>52022</v>
      </c>
      <c r="H15792" s="55">
        <v>0</v>
      </c>
    </row>
    <row r="15793" spans="1:8" ht="12.5" customHeight="1">
      <c r="A15793" s="55">
        <v>28483</v>
      </c>
      <c r="B15793" s="55">
        <v>9</v>
      </c>
      <c r="C15793" s="55" t="s">
        <v>52023</v>
      </c>
      <c r="D15793" s="55" t="s">
        <v>4649</v>
      </c>
      <c r="E15793" s="55" t="s">
        <v>52024</v>
      </c>
      <c r="F15793" s="55" t="s">
        <v>4651</v>
      </c>
      <c r="G15793" s="55" t="s">
        <v>52025</v>
      </c>
      <c r="H15793" s="55">
        <v>0</v>
      </c>
    </row>
    <row r="15794" spans="1:8" ht="12.5" customHeight="1">
      <c r="A15794" s="55">
        <v>29194</v>
      </c>
      <c r="B15794" s="55">
        <v>9</v>
      </c>
      <c r="C15794" s="55" t="s">
        <v>52026</v>
      </c>
      <c r="D15794" s="55" t="s">
        <v>4649</v>
      </c>
      <c r="E15794" s="55" t="s">
        <v>52027</v>
      </c>
      <c r="F15794" s="55" t="s">
        <v>4651</v>
      </c>
      <c r="G15794" s="55" t="s">
        <v>52028</v>
      </c>
      <c r="H15794" s="55">
        <v>0</v>
      </c>
    </row>
    <row r="15795" spans="1:8" ht="12.5" customHeight="1">
      <c r="A15795" s="55">
        <v>29455</v>
      </c>
      <c r="B15795" s="55">
        <v>9</v>
      </c>
      <c r="C15795" s="55" t="s">
        <v>52029</v>
      </c>
      <c r="D15795" s="55" t="s">
        <v>4649</v>
      </c>
      <c r="E15795" s="55" t="s">
        <v>52030</v>
      </c>
      <c r="F15795" s="55" t="s">
        <v>4651</v>
      </c>
      <c r="G15795" s="55" t="s">
        <v>52031</v>
      </c>
      <c r="H15795" s="55">
        <v>0</v>
      </c>
    </row>
    <row r="15796" spans="1:8" ht="12.5" customHeight="1">
      <c r="A15796" s="55">
        <v>11026</v>
      </c>
      <c r="B15796" s="55">
        <v>9</v>
      </c>
      <c r="C15796" s="55" t="s">
        <v>52032</v>
      </c>
      <c r="D15796" s="55" t="s">
        <v>4649</v>
      </c>
      <c r="E15796" s="55" t="s">
        <v>52033</v>
      </c>
      <c r="F15796" s="55" t="s">
        <v>4651</v>
      </c>
      <c r="G15796" s="55" t="s">
        <v>52034</v>
      </c>
      <c r="H15796" s="55">
        <v>0</v>
      </c>
    </row>
    <row r="15797" spans="1:8" ht="12.5" customHeight="1">
      <c r="A15797" s="55">
        <v>11120</v>
      </c>
      <c r="B15797" s="55">
        <v>9</v>
      </c>
      <c r="C15797" s="55" t="s">
        <v>52035</v>
      </c>
      <c r="D15797" s="55" t="s">
        <v>4649</v>
      </c>
      <c r="E15797" s="55" t="s">
        <v>52036</v>
      </c>
      <c r="F15797" s="55" t="s">
        <v>4651</v>
      </c>
      <c r="G15797" s="55" t="s">
        <v>52037</v>
      </c>
      <c r="H15797" s="55">
        <v>0</v>
      </c>
    </row>
    <row r="15798" spans="1:8" ht="12.5" customHeight="1">
      <c r="A15798" s="55">
        <v>11453</v>
      </c>
      <c r="B15798" s="55">
        <v>9</v>
      </c>
      <c r="C15798" s="55" t="s">
        <v>52038</v>
      </c>
      <c r="D15798" s="55" t="s">
        <v>4649</v>
      </c>
      <c r="E15798" s="55" t="s">
        <v>52039</v>
      </c>
      <c r="F15798" s="55" t="s">
        <v>4651</v>
      </c>
      <c r="G15798" s="55" t="s">
        <v>52040</v>
      </c>
      <c r="H15798" s="55">
        <v>0</v>
      </c>
    </row>
    <row r="15799" spans="1:8" ht="12.5" customHeight="1">
      <c r="A15799" s="55">
        <v>11756</v>
      </c>
      <c r="B15799" s="55">
        <v>9</v>
      </c>
      <c r="C15799" s="55" t="s">
        <v>52041</v>
      </c>
      <c r="D15799" s="55" t="s">
        <v>4649</v>
      </c>
      <c r="E15799" s="55" t="s">
        <v>52042</v>
      </c>
      <c r="F15799" s="55" t="s">
        <v>4651</v>
      </c>
      <c r="G15799" s="55" t="s">
        <v>52043</v>
      </c>
      <c r="H15799" s="55">
        <v>0</v>
      </c>
    </row>
    <row r="15800" spans="1:8" ht="12.5" customHeight="1">
      <c r="A15800" s="55">
        <v>11892</v>
      </c>
      <c r="B15800" s="55">
        <v>9</v>
      </c>
      <c r="C15800" s="55" t="s">
        <v>52044</v>
      </c>
      <c r="D15800" s="55" t="s">
        <v>4649</v>
      </c>
      <c r="E15800" s="55" t="s">
        <v>52045</v>
      </c>
      <c r="F15800" s="55" t="s">
        <v>4651</v>
      </c>
      <c r="G15800" s="55" t="s">
        <v>52046</v>
      </c>
      <c r="H15800" s="55">
        <v>0</v>
      </c>
    </row>
    <row r="15801" spans="1:8" ht="12.5" customHeight="1">
      <c r="A15801" s="55">
        <v>11900</v>
      </c>
      <c r="B15801" s="55">
        <v>9</v>
      </c>
      <c r="C15801" s="55" t="s">
        <v>52047</v>
      </c>
      <c r="D15801" s="55" t="s">
        <v>4649</v>
      </c>
      <c r="E15801" s="55" t="s">
        <v>52048</v>
      </c>
      <c r="F15801" s="55" t="s">
        <v>4651</v>
      </c>
      <c r="G15801" s="55" t="s">
        <v>52049</v>
      </c>
      <c r="H15801" s="55">
        <v>0</v>
      </c>
    </row>
    <row r="15802" spans="1:8" ht="12.5" customHeight="1">
      <c r="A15802" s="55">
        <v>12009</v>
      </c>
      <c r="B15802" s="55">
        <v>9</v>
      </c>
      <c r="C15802" s="55" t="s">
        <v>52050</v>
      </c>
      <c r="D15802" s="55" t="s">
        <v>4649</v>
      </c>
      <c r="E15802" s="55" t="s">
        <v>52051</v>
      </c>
      <c r="F15802" s="55" t="s">
        <v>4651</v>
      </c>
      <c r="G15802" s="55" t="s">
        <v>52052</v>
      </c>
      <c r="H15802" s="55">
        <v>0</v>
      </c>
    </row>
    <row r="15803" spans="1:8" ht="12.5" customHeight="1">
      <c r="A15803" s="55">
        <v>12244</v>
      </c>
      <c r="B15803" s="55">
        <v>9</v>
      </c>
      <c r="C15803" s="55" t="s">
        <v>52053</v>
      </c>
      <c r="D15803" s="55" t="s">
        <v>4649</v>
      </c>
      <c r="E15803" s="55" t="s">
        <v>52054</v>
      </c>
      <c r="F15803" s="55" t="s">
        <v>4651</v>
      </c>
      <c r="G15803" s="55" t="s">
        <v>52055</v>
      </c>
      <c r="H15803" s="55">
        <v>0</v>
      </c>
    </row>
    <row r="15804" spans="1:8" ht="12.5" customHeight="1">
      <c r="A15804" s="55">
        <v>12346</v>
      </c>
      <c r="B15804" s="55">
        <v>9</v>
      </c>
      <c r="C15804" s="55" t="s">
        <v>52056</v>
      </c>
      <c r="D15804" s="55" t="s">
        <v>4649</v>
      </c>
      <c r="E15804" s="55" t="s">
        <v>52057</v>
      </c>
      <c r="F15804" s="55" t="s">
        <v>4651</v>
      </c>
      <c r="G15804" s="55" t="s">
        <v>52058</v>
      </c>
      <c r="H15804" s="55">
        <v>0</v>
      </c>
    </row>
    <row r="15805" spans="1:8" ht="12.5" customHeight="1">
      <c r="A15805" s="55">
        <v>13105</v>
      </c>
      <c r="B15805" s="55">
        <v>9</v>
      </c>
      <c r="C15805" s="55" t="s">
        <v>52059</v>
      </c>
      <c r="D15805" s="55" t="s">
        <v>4649</v>
      </c>
      <c r="E15805" s="55" t="s">
        <v>52060</v>
      </c>
      <c r="F15805" s="55" t="s">
        <v>4651</v>
      </c>
      <c r="G15805" s="55" t="s">
        <v>52061</v>
      </c>
      <c r="H15805" s="55">
        <v>0</v>
      </c>
    </row>
    <row r="15806" spans="1:8" ht="12.5" customHeight="1">
      <c r="A15806" s="55">
        <v>13621</v>
      </c>
      <c r="B15806" s="55">
        <v>9</v>
      </c>
      <c r="C15806" s="55" t="s">
        <v>52062</v>
      </c>
      <c r="D15806" s="55" t="s">
        <v>4649</v>
      </c>
      <c r="E15806" s="55" t="s">
        <v>52063</v>
      </c>
      <c r="F15806" s="55" t="s">
        <v>4651</v>
      </c>
      <c r="G15806" s="55" t="s">
        <v>52064</v>
      </c>
      <c r="H15806" s="55">
        <v>0</v>
      </c>
    </row>
    <row r="15807" spans="1:8" ht="12.5" customHeight="1">
      <c r="A15807" s="55">
        <v>13624</v>
      </c>
      <c r="B15807" s="55">
        <v>9</v>
      </c>
      <c r="C15807" s="55" t="s">
        <v>52065</v>
      </c>
      <c r="D15807" s="55" t="s">
        <v>4649</v>
      </c>
      <c r="E15807" s="55" t="s">
        <v>52066</v>
      </c>
      <c r="F15807" s="55" t="s">
        <v>4651</v>
      </c>
      <c r="G15807" s="55" t="s">
        <v>52067</v>
      </c>
      <c r="H15807" s="55">
        <v>0</v>
      </c>
    </row>
    <row r="15808" spans="1:8" ht="12.5" customHeight="1">
      <c r="A15808" s="55">
        <v>14050</v>
      </c>
      <c r="B15808" s="55">
        <v>9</v>
      </c>
      <c r="C15808" s="55" t="s">
        <v>52068</v>
      </c>
      <c r="D15808" s="55" t="s">
        <v>4649</v>
      </c>
      <c r="E15808" s="55" t="s">
        <v>52069</v>
      </c>
      <c r="F15808" s="55" t="s">
        <v>4651</v>
      </c>
      <c r="G15808" s="55" t="s">
        <v>52070</v>
      </c>
      <c r="H15808" s="55">
        <v>0</v>
      </c>
    </row>
    <row r="15809" spans="1:8" ht="12.5" customHeight="1">
      <c r="A15809" s="55">
        <v>14073</v>
      </c>
      <c r="B15809" s="55">
        <v>9</v>
      </c>
      <c r="C15809" s="55" t="s">
        <v>52071</v>
      </c>
      <c r="D15809" s="55" t="s">
        <v>4649</v>
      </c>
      <c r="E15809" s="55" t="s">
        <v>52072</v>
      </c>
      <c r="F15809" s="55" t="s">
        <v>4651</v>
      </c>
      <c r="G15809" s="55" t="s">
        <v>52073</v>
      </c>
      <c r="H15809" s="55">
        <v>0</v>
      </c>
    </row>
    <row r="15810" spans="1:8" ht="12.5" customHeight="1">
      <c r="A15810" s="55">
        <v>14125</v>
      </c>
      <c r="B15810" s="55">
        <v>9</v>
      </c>
      <c r="C15810" s="55" t="s">
        <v>52074</v>
      </c>
      <c r="D15810" s="55" t="s">
        <v>4649</v>
      </c>
      <c r="E15810" s="55" t="s">
        <v>52075</v>
      </c>
      <c r="F15810" s="55" t="s">
        <v>4651</v>
      </c>
      <c r="G15810" s="55" t="s">
        <v>52076</v>
      </c>
      <c r="H15810" s="55">
        <v>0</v>
      </c>
    </row>
    <row r="15811" spans="1:8" ht="12.5" customHeight="1">
      <c r="A15811" s="55">
        <v>14277</v>
      </c>
      <c r="B15811" s="55">
        <v>9</v>
      </c>
      <c r="C15811" s="55" t="s">
        <v>52077</v>
      </c>
      <c r="D15811" s="55" t="s">
        <v>4649</v>
      </c>
      <c r="E15811" s="55" t="s">
        <v>52078</v>
      </c>
      <c r="F15811" s="55" t="s">
        <v>4651</v>
      </c>
      <c r="G15811" s="55" t="s">
        <v>52079</v>
      </c>
      <c r="H15811" s="55">
        <v>0</v>
      </c>
    </row>
    <row r="15812" spans="1:8" ht="12.5" customHeight="1">
      <c r="A15812" s="55">
        <v>14860</v>
      </c>
      <c r="B15812" s="55">
        <v>9</v>
      </c>
      <c r="C15812" s="55" t="s">
        <v>52080</v>
      </c>
      <c r="D15812" s="55" t="s">
        <v>4649</v>
      </c>
      <c r="E15812" s="55" t="s">
        <v>52081</v>
      </c>
      <c r="F15812" s="55" t="s">
        <v>4651</v>
      </c>
      <c r="G15812" s="55" t="s">
        <v>52082</v>
      </c>
      <c r="H15812" s="55">
        <v>0</v>
      </c>
    </row>
    <row r="15813" spans="1:8" ht="12.5" customHeight="1">
      <c r="A15813" s="55">
        <v>15026</v>
      </c>
      <c r="B15813" s="55">
        <v>9</v>
      </c>
      <c r="C15813" s="55" t="s">
        <v>52083</v>
      </c>
      <c r="D15813" s="55" t="s">
        <v>4649</v>
      </c>
      <c r="E15813" s="55" t="s">
        <v>52084</v>
      </c>
      <c r="F15813" s="55" t="s">
        <v>4651</v>
      </c>
      <c r="G15813" s="55" t="s">
        <v>52085</v>
      </c>
      <c r="H15813" s="55">
        <v>0</v>
      </c>
    </row>
    <row r="15814" spans="1:8" ht="12.5" customHeight="1">
      <c r="A15814" s="55">
        <v>15218</v>
      </c>
      <c r="B15814" s="55">
        <v>9</v>
      </c>
      <c r="C15814" s="55" t="s">
        <v>52086</v>
      </c>
      <c r="D15814" s="55" t="s">
        <v>4649</v>
      </c>
      <c r="E15814" s="55" t="s">
        <v>52087</v>
      </c>
      <c r="F15814" s="55" t="s">
        <v>4651</v>
      </c>
      <c r="G15814" s="55" t="s">
        <v>52088</v>
      </c>
      <c r="H15814" s="55">
        <v>0</v>
      </c>
    </row>
    <row r="15815" spans="1:8" ht="12.5" customHeight="1">
      <c r="A15815" s="55">
        <v>15576</v>
      </c>
      <c r="B15815" s="55">
        <v>9</v>
      </c>
      <c r="C15815" s="55" t="s">
        <v>52089</v>
      </c>
      <c r="D15815" s="55" t="s">
        <v>4649</v>
      </c>
      <c r="E15815" s="55" t="s">
        <v>52090</v>
      </c>
      <c r="F15815" s="55" t="s">
        <v>4651</v>
      </c>
      <c r="G15815" s="55" t="s">
        <v>52091</v>
      </c>
      <c r="H15815" s="55">
        <v>0</v>
      </c>
    </row>
    <row r="15816" spans="1:8" ht="12.5" customHeight="1">
      <c r="A15816" s="55">
        <v>15808</v>
      </c>
      <c r="B15816" s="55">
        <v>9</v>
      </c>
      <c r="C15816" s="55" t="s">
        <v>52092</v>
      </c>
      <c r="D15816" s="55" t="s">
        <v>4649</v>
      </c>
      <c r="E15816" s="55" t="s">
        <v>52093</v>
      </c>
      <c r="F15816" s="55" t="s">
        <v>4651</v>
      </c>
      <c r="G15816" s="55" t="s">
        <v>52094</v>
      </c>
      <c r="H15816" s="55">
        <v>0</v>
      </c>
    </row>
    <row r="15817" spans="1:8" ht="12.5" customHeight="1">
      <c r="A15817" s="55">
        <v>16482</v>
      </c>
      <c r="B15817" s="55">
        <v>9</v>
      </c>
      <c r="C15817" s="55" t="s">
        <v>52095</v>
      </c>
      <c r="D15817" s="55" t="s">
        <v>4649</v>
      </c>
      <c r="E15817" s="55" t="s">
        <v>52096</v>
      </c>
      <c r="F15817" s="55" t="s">
        <v>4651</v>
      </c>
      <c r="G15817" s="55" t="s">
        <v>52097</v>
      </c>
      <c r="H15817" s="55">
        <v>0</v>
      </c>
    </row>
    <row r="15818" spans="1:8" ht="12.5" customHeight="1">
      <c r="A15818" s="55">
        <v>16632</v>
      </c>
      <c r="B15818" s="55">
        <v>9</v>
      </c>
      <c r="C15818" s="55" t="s">
        <v>52098</v>
      </c>
      <c r="D15818" s="55" t="s">
        <v>4649</v>
      </c>
      <c r="E15818" s="55" t="s">
        <v>52099</v>
      </c>
      <c r="F15818" s="55" t="s">
        <v>4651</v>
      </c>
      <c r="G15818" s="55" t="s">
        <v>52100</v>
      </c>
      <c r="H15818" s="55">
        <v>0</v>
      </c>
    </row>
    <row r="15819" spans="1:8" ht="12.5" customHeight="1">
      <c r="A15819" s="55">
        <v>17059</v>
      </c>
      <c r="B15819" s="55">
        <v>9</v>
      </c>
      <c r="C15819" s="55" t="s">
        <v>52101</v>
      </c>
      <c r="D15819" s="55" t="s">
        <v>4649</v>
      </c>
      <c r="E15819" s="55" t="s">
        <v>52102</v>
      </c>
      <c r="F15819" s="55" t="s">
        <v>4651</v>
      </c>
      <c r="G15819" s="55" t="s">
        <v>52103</v>
      </c>
      <c r="H15819" s="55">
        <v>0</v>
      </c>
    </row>
    <row r="15820" spans="1:8" ht="12.5" customHeight="1">
      <c r="A15820" s="55">
        <v>17240</v>
      </c>
      <c r="B15820" s="55">
        <v>9</v>
      </c>
      <c r="C15820" s="55" t="s">
        <v>52104</v>
      </c>
      <c r="D15820" s="55" t="s">
        <v>4649</v>
      </c>
      <c r="E15820" s="55" t="s">
        <v>52105</v>
      </c>
      <c r="F15820" s="55" t="s">
        <v>4651</v>
      </c>
      <c r="G15820" s="55" t="s">
        <v>52106</v>
      </c>
      <c r="H15820" s="55">
        <v>0</v>
      </c>
    </row>
    <row r="15821" spans="1:8" ht="12.5" customHeight="1">
      <c r="A15821" s="55">
        <v>17290</v>
      </c>
      <c r="B15821" s="55">
        <v>9</v>
      </c>
      <c r="C15821" s="55" t="s">
        <v>52107</v>
      </c>
      <c r="D15821" s="55" t="s">
        <v>4649</v>
      </c>
      <c r="E15821" s="55" t="s">
        <v>52108</v>
      </c>
      <c r="F15821" s="55" t="s">
        <v>4651</v>
      </c>
      <c r="G15821" s="55" t="s">
        <v>52109</v>
      </c>
      <c r="H15821" s="55">
        <v>0</v>
      </c>
    </row>
    <row r="15822" spans="1:8" ht="12.5" customHeight="1">
      <c r="A15822" s="55">
        <v>18254</v>
      </c>
      <c r="B15822" s="55">
        <v>9</v>
      </c>
      <c r="C15822" s="55" t="s">
        <v>52110</v>
      </c>
      <c r="D15822" s="55" t="s">
        <v>4649</v>
      </c>
      <c r="E15822" s="55" t="s">
        <v>52111</v>
      </c>
      <c r="F15822" s="55" t="s">
        <v>4651</v>
      </c>
      <c r="G15822" s="55" t="s">
        <v>52112</v>
      </c>
      <c r="H15822" s="55">
        <v>0</v>
      </c>
    </row>
    <row r="15823" spans="1:8" ht="12.5" customHeight="1">
      <c r="A15823" s="55">
        <v>18280</v>
      </c>
      <c r="B15823" s="55">
        <v>9</v>
      </c>
      <c r="C15823" s="55" t="s">
        <v>52113</v>
      </c>
      <c r="D15823" s="55" t="s">
        <v>4649</v>
      </c>
      <c r="E15823" s="55" t="s">
        <v>52114</v>
      </c>
      <c r="F15823" s="55" t="s">
        <v>4651</v>
      </c>
      <c r="G15823" s="55" t="s">
        <v>52115</v>
      </c>
      <c r="H15823" s="55">
        <v>0</v>
      </c>
    </row>
    <row r="15824" spans="1:8" ht="12.5" customHeight="1">
      <c r="A15824" s="55">
        <v>18298</v>
      </c>
      <c r="B15824" s="55">
        <v>9</v>
      </c>
      <c r="C15824" s="55" t="s">
        <v>52116</v>
      </c>
      <c r="D15824" s="55" t="s">
        <v>4649</v>
      </c>
      <c r="E15824" s="55" t="s">
        <v>52117</v>
      </c>
      <c r="F15824" s="55" t="s">
        <v>4651</v>
      </c>
      <c r="G15824" s="55" t="s">
        <v>52118</v>
      </c>
      <c r="H15824" s="55">
        <v>0</v>
      </c>
    </row>
    <row r="15825" spans="1:8" ht="12.5" customHeight="1">
      <c r="A15825" s="55">
        <v>19270</v>
      </c>
      <c r="B15825" s="55">
        <v>9</v>
      </c>
      <c r="C15825" s="55" t="s">
        <v>52119</v>
      </c>
      <c r="D15825" s="55" t="s">
        <v>4649</v>
      </c>
      <c r="E15825" s="55" t="s">
        <v>52120</v>
      </c>
      <c r="F15825" s="55" t="s">
        <v>4651</v>
      </c>
      <c r="G15825" s="55" t="s">
        <v>52121</v>
      </c>
      <c r="H15825" s="55">
        <v>0</v>
      </c>
    </row>
    <row r="15826" spans="1:8" ht="12.5" customHeight="1">
      <c r="A15826" s="55">
        <v>19599</v>
      </c>
      <c r="B15826" s="55">
        <v>9</v>
      </c>
      <c r="C15826" s="55" t="s">
        <v>52122</v>
      </c>
      <c r="D15826" s="55" t="s">
        <v>4649</v>
      </c>
      <c r="E15826" s="55" t="s">
        <v>52123</v>
      </c>
      <c r="F15826" s="55" t="s">
        <v>4651</v>
      </c>
      <c r="G15826" s="55" t="s">
        <v>52124</v>
      </c>
      <c r="H15826" s="55">
        <v>0</v>
      </c>
    </row>
    <row r="15827" spans="1:8" ht="12.5" customHeight="1">
      <c r="A15827" s="55">
        <v>19607</v>
      </c>
      <c r="B15827" s="55">
        <v>9</v>
      </c>
      <c r="C15827" s="55" t="s">
        <v>52125</v>
      </c>
      <c r="D15827" s="55" t="s">
        <v>4649</v>
      </c>
      <c r="E15827" s="55" t="s">
        <v>52126</v>
      </c>
      <c r="F15827" s="55" t="s">
        <v>4651</v>
      </c>
      <c r="G15827" s="55" t="s">
        <v>52127</v>
      </c>
      <c r="H15827" s="55">
        <v>0</v>
      </c>
    </row>
    <row r="15828" spans="1:8" ht="12.5" customHeight="1">
      <c r="A15828" s="55">
        <v>19753</v>
      </c>
      <c r="B15828" s="55">
        <v>9</v>
      </c>
      <c r="C15828" s="55" t="s">
        <v>52128</v>
      </c>
      <c r="D15828" s="55" t="s">
        <v>4649</v>
      </c>
      <c r="E15828" s="55" t="s">
        <v>52129</v>
      </c>
      <c r="F15828" s="55" t="s">
        <v>4651</v>
      </c>
      <c r="G15828" s="55" t="s">
        <v>52130</v>
      </c>
      <c r="H15828" s="55">
        <v>0</v>
      </c>
    </row>
    <row r="15829" spans="1:8" ht="12.5" customHeight="1">
      <c r="A15829" s="55">
        <v>19964</v>
      </c>
      <c r="B15829" s="55">
        <v>9</v>
      </c>
      <c r="C15829" s="55" t="s">
        <v>52131</v>
      </c>
      <c r="D15829" s="55" t="s">
        <v>4649</v>
      </c>
      <c r="E15829" s="55" t="s">
        <v>52132</v>
      </c>
      <c r="F15829" s="55" t="s">
        <v>4651</v>
      </c>
      <c r="G15829" s="55" t="s">
        <v>52133</v>
      </c>
      <c r="H15829" s="55">
        <v>0</v>
      </c>
    </row>
    <row r="15830" spans="1:8" ht="12.5" customHeight="1">
      <c r="A15830" s="55">
        <v>20269</v>
      </c>
      <c r="B15830" s="55">
        <v>9</v>
      </c>
      <c r="C15830" s="55" t="s">
        <v>52134</v>
      </c>
      <c r="D15830" s="55" t="s">
        <v>4649</v>
      </c>
      <c r="E15830" s="55" t="s">
        <v>52135</v>
      </c>
      <c r="F15830" s="55" t="s">
        <v>4651</v>
      </c>
      <c r="G15830" s="55" t="s">
        <v>52136</v>
      </c>
      <c r="H15830" s="55">
        <v>0</v>
      </c>
    </row>
    <row r="15831" spans="1:8" ht="12.5" customHeight="1">
      <c r="A15831" s="55">
        <v>20416</v>
      </c>
      <c r="B15831" s="55">
        <v>9</v>
      </c>
      <c r="C15831" s="55" t="s">
        <v>52137</v>
      </c>
      <c r="D15831" s="55" t="s">
        <v>4649</v>
      </c>
      <c r="E15831" s="55" t="s">
        <v>52138</v>
      </c>
      <c r="F15831" s="55" t="s">
        <v>4651</v>
      </c>
      <c r="G15831" s="55" t="s">
        <v>52139</v>
      </c>
      <c r="H15831" s="55">
        <v>0</v>
      </c>
    </row>
    <row r="15832" spans="1:8" ht="12.5" customHeight="1">
      <c r="A15832" s="55">
        <v>20816</v>
      </c>
      <c r="B15832" s="55">
        <v>9</v>
      </c>
      <c r="C15832" s="55" t="s">
        <v>52140</v>
      </c>
      <c r="D15832" s="55" t="s">
        <v>4649</v>
      </c>
      <c r="E15832" s="55" t="s">
        <v>52141</v>
      </c>
      <c r="F15832" s="55" t="s">
        <v>4651</v>
      </c>
      <c r="G15832" s="55" t="s">
        <v>52142</v>
      </c>
      <c r="H15832" s="55">
        <v>0</v>
      </c>
    </row>
    <row r="15833" spans="1:8" ht="12.5" customHeight="1">
      <c r="A15833" s="55">
        <v>21188</v>
      </c>
      <c r="B15833" s="55">
        <v>9</v>
      </c>
      <c r="C15833" s="55" t="s">
        <v>52143</v>
      </c>
      <c r="D15833" s="55" t="s">
        <v>4649</v>
      </c>
      <c r="E15833" s="55" t="s">
        <v>52144</v>
      </c>
      <c r="F15833" s="55" t="s">
        <v>4651</v>
      </c>
      <c r="G15833" s="55" t="s">
        <v>52145</v>
      </c>
      <c r="H15833" s="55">
        <v>0</v>
      </c>
    </row>
    <row r="15834" spans="1:8" ht="12.5" customHeight="1">
      <c r="A15834" s="55">
        <v>21193</v>
      </c>
      <c r="B15834" s="55">
        <v>9</v>
      </c>
      <c r="C15834" s="55" t="s">
        <v>52146</v>
      </c>
      <c r="D15834" s="55" t="s">
        <v>4649</v>
      </c>
      <c r="E15834" s="55" t="s">
        <v>52147</v>
      </c>
      <c r="F15834" s="55" t="s">
        <v>4651</v>
      </c>
      <c r="G15834" s="55" t="s">
        <v>52148</v>
      </c>
      <c r="H15834" s="55">
        <v>0</v>
      </c>
    </row>
    <row r="15835" spans="1:8" ht="12.5" customHeight="1">
      <c r="A15835" s="55">
        <v>21212</v>
      </c>
      <c r="B15835" s="55">
        <v>9</v>
      </c>
      <c r="C15835" s="55" t="s">
        <v>52149</v>
      </c>
      <c r="D15835" s="55" t="s">
        <v>4649</v>
      </c>
      <c r="E15835" s="55" t="s">
        <v>52150</v>
      </c>
      <c r="F15835" s="55" t="s">
        <v>4651</v>
      </c>
      <c r="G15835" s="55" t="s">
        <v>52151</v>
      </c>
      <c r="H15835" s="55">
        <v>0</v>
      </c>
    </row>
    <row r="15836" spans="1:8" ht="12.5" customHeight="1">
      <c r="A15836" s="55">
        <v>21232</v>
      </c>
      <c r="B15836" s="55">
        <v>9</v>
      </c>
      <c r="C15836" s="55" t="s">
        <v>52152</v>
      </c>
      <c r="D15836" s="55" t="s">
        <v>4649</v>
      </c>
      <c r="E15836" s="55" t="s">
        <v>52153</v>
      </c>
      <c r="F15836" s="55" t="s">
        <v>4651</v>
      </c>
      <c r="G15836" s="55" t="s">
        <v>52154</v>
      </c>
      <c r="H15836" s="55">
        <v>0</v>
      </c>
    </row>
    <row r="15837" spans="1:8" ht="12.5" customHeight="1">
      <c r="A15837" s="55">
        <v>21373</v>
      </c>
      <c r="B15837" s="55">
        <v>9</v>
      </c>
      <c r="C15837" s="55" t="s">
        <v>52155</v>
      </c>
      <c r="D15837" s="55" t="s">
        <v>4649</v>
      </c>
      <c r="E15837" s="55" t="s">
        <v>52156</v>
      </c>
      <c r="F15837" s="55" t="s">
        <v>4651</v>
      </c>
      <c r="G15837" s="55" t="s">
        <v>52157</v>
      </c>
      <c r="H15837" s="55">
        <v>0</v>
      </c>
    </row>
    <row r="15838" spans="1:8" ht="12.5" customHeight="1">
      <c r="A15838" s="55">
        <v>21876</v>
      </c>
      <c r="B15838" s="55">
        <v>9</v>
      </c>
      <c r="C15838" s="55" t="s">
        <v>52158</v>
      </c>
      <c r="D15838" s="55" t="s">
        <v>4649</v>
      </c>
      <c r="E15838" s="55" t="s">
        <v>52159</v>
      </c>
      <c r="F15838" s="55" t="s">
        <v>4651</v>
      </c>
      <c r="G15838" s="55" t="s">
        <v>52160</v>
      </c>
      <c r="H15838" s="55">
        <v>0</v>
      </c>
    </row>
    <row r="15839" spans="1:8" ht="12.5" customHeight="1">
      <c r="A15839" s="55">
        <v>21982</v>
      </c>
      <c r="B15839" s="55">
        <v>9</v>
      </c>
      <c r="C15839" s="55" t="s">
        <v>52161</v>
      </c>
      <c r="D15839" s="55" t="s">
        <v>4649</v>
      </c>
      <c r="E15839" s="55" t="s">
        <v>52162</v>
      </c>
      <c r="F15839" s="55" t="s">
        <v>4651</v>
      </c>
      <c r="G15839" s="55" t="s">
        <v>52163</v>
      </c>
      <c r="H15839" s="55">
        <v>0</v>
      </c>
    </row>
    <row r="15840" spans="1:8" ht="12.5" customHeight="1">
      <c r="A15840" s="55">
        <v>22147</v>
      </c>
      <c r="B15840" s="55">
        <v>9</v>
      </c>
      <c r="C15840" s="55" t="s">
        <v>52164</v>
      </c>
      <c r="D15840" s="55" t="s">
        <v>4649</v>
      </c>
      <c r="E15840" s="55" t="s">
        <v>52165</v>
      </c>
      <c r="F15840" s="55" t="s">
        <v>4651</v>
      </c>
      <c r="G15840" s="55" t="s">
        <v>52166</v>
      </c>
      <c r="H15840" s="55">
        <v>0</v>
      </c>
    </row>
    <row r="15841" spans="1:8" ht="12.5" customHeight="1">
      <c r="A15841" s="55">
        <v>22906</v>
      </c>
      <c r="B15841" s="55">
        <v>9</v>
      </c>
      <c r="C15841" s="55" t="s">
        <v>52167</v>
      </c>
      <c r="D15841" s="55" t="s">
        <v>4649</v>
      </c>
      <c r="E15841" s="55" t="s">
        <v>52168</v>
      </c>
      <c r="F15841" s="55" t="s">
        <v>4651</v>
      </c>
      <c r="G15841" s="55" t="s">
        <v>52169</v>
      </c>
      <c r="H15841" s="55">
        <v>0</v>
      </c>
    </row>
    <row r="15842" spans="1:8" ht="12.5" customHeight="1">
      <c r="A15842" s="55">
        <v>22952</v>
      </c>
      <c r="B15842" s="55">
        <v>9</v>
      </c>
      <c r="C15842" s="55" t="s">
        <v>52170</v>
      </c>
      <c r="D15842" s="55" t="s">
        <v>4649</v>
      </c>
      <c r="E15842" s="55" t="s">
        <v>52171</v>
      </c>
      <c r="F15842" s="55" t="s">
        <v>4651</v>
      </c>
      <c r="G15842" s="55" t="s">
        <v>52172</v>
      </c>
      <c r="H15842" s="55">
        <v>0</v>
      </c>
    </row>
    <row r="15843" spans="1:8" ht="12.5" customHeight="1">
      <c r="A15843" s="55">
        <v>23343</v>
      </c>
      <c r="B15843" s="55">
        <v>9</v>
      </c>
      <c r="C15843" s="55" t="s">
        <v>52173</v>
      </c>
      <c r="D15843" s="55" t="s">
        <v>4649</v>
      </c>
      <c r="E15843" s="55" t="s">
        <v>52174</v>
      </c>
      <c r="F15843" s="55" t="s">
        <v>4651</v>
      </c>
      <c r="G15843" s="55" t="s">
        <v>52175</v>
      </c>
      <c r="H15843" s="55">
        <v>0</v>
      </c>
    </row>
    <row r="15844" spans="1:8" ht="12.5" customHeight="1">
      <c r="A15844" s="55">
        <v>23429</v>
      </c>
      <c r="B15844" s="55">
        <v>9</v>
      </c>
      <c r="C15844" s="55" t="s">
        <v>52176</v>
      </c>
      <c r="D15844" s="55" t="s">
        <v>4649</v>
      </c>
      <c r="E15844" s="55" t="s">
        <v>52177</v>
      </c>
      <c r="F15844" s="55" t="s">
        <v>4651</v>
      </c>
      <c r="G15844" s="55" t="s">
        <v>52178</v>
      </c>
      <c r="H15844" s="55">
        <v>0</v>
      </c>
    </row>
    <row r="15845" spans="1:8" ht="12.5" customHeight="1">
      <c r="A15845" s="55">
        <v>23436</v>
      </c>
      <c r="B15845" s="55">
        <v>9</v>
      </c>
      <c r="C15845" s="55" t="s">
        <v>52179</v>
      </c>
      <c r="D15845" s="55" t="s">
        <v>4649</v>
      </c>
      <c r="E15845" s="55" t="s">
        <v>52180</v>
      </c>
      <c r="F15845" s="55" t="s">
        <v>4651</v>
      </c>
      <c r="G15845" s="55" t="s">
        <v>52181</v>
      </c>
      <c r="H15845" s="55">
        <v>0</v>
      </c>
    </row>
    <row r="15846" spans="1:8" ht="12.5" customHeight="1">
      <c r="A15846" s="55">
        <v>23526</v>
      </c>
      <c r="B15846" s="55">
        <v>9</v>
      </c>
      <c r="C15846" s="55" t="s">
        <v>52182</v>
      </c>
      <c r="D15846" s="55" t="s">
        <v>4649</v>
      </c>
      <c r="E15846" s="55" t="s">
        <v>52183</v>
      </c>
      <c r="F15846" s="55" t="s">
        <v>4651</v>
      </c>
      <c r="G15846" s="55" t="s">
        <v>52184</v>
      </c>
      <c r="H15846" s="55">
        <v>0</v>
      </c>
    </row>
    <row r="15847" spans="1:8" ht="12.5" customHeight="1">
      <c r="A15847" s="55">
        <v>23543</v>
      </c>
      <c r="B15847" s="55">
        <v>9</v>
      </c>
      <c r="C15847" s="55" t="s">
        <v>52185</v>
      </c>
      <c r="D15847" s="55" t="s">
        <v>4649</v>
      </c>
      <c r="E15847" s="55" t="s">
        <v>52186</v>
      </c>
      <c r="F15847" s="55" t="s">
        <v>4651</v>
      </c>
      <c r="G15847" s="55" t="s">
        <v>52187</v>
      </c>
      <c r="H15847" s="55">
        <v>0</v>
      </c>
    </row>
    <row r="15848" spans="1:8" ht="12.5" customHeight="1">
      <c r="A15848" s="55">
        <v>23662</v>
      </c>
      <c r="B15848" s="55">
        <v>9</v>
      </c>
      <c r="C15848" s="55" t="s">
        <v>52188</v>
      </c>
      <c r="D15848" s="55" t="s">
        <v>4649</v>
      </c>
      <c r="E15848" s="55" t="s">
        <v>52189</v>
      </c>
      <c r="F15848" s="55" t="s">
        <v>4651</v>
      </c>
      <c r="G15848" s="55" t="s">
        <v>52190</v>
      </c>
      <c r="H15848" s="55">
        <v>0</v>
      </c>
    </row>
    <row r="15849" spans="1:8" ht="12.5" customHeight="1">
      <c r="A15849" s="55">
        <v>24274</v>
      </c>
      <c r="B15849" s="55">
        <v>9</v>
      </c>
      <c r="C15849" s="55" t="s">
        <v>52191</v>
      </c>
      <c r="D15849" s="55" t="s">
        <v>4649</v>
      </c>
      <c r="E15849" s="55" t="s">
        <v>52192</v>
      </c>
      <c r="F15849" s="55" t="s">
        <v>4651</v>
      </c>
      <c r="G15849" s="55" t="s">
        <v>52193</v>
      </c>
      <c r="H15849" s="55">
        <v>0</v>
      </c>
    </row>
    <row r="15850" spans="1:8" ht="12.5" customHeight="1">
      <c r="A15850" s="55">
        <v>24473</v>
      </c>
      <c r="B15850" s="55">
        <v>9</v>
      </c>
      <c r="C15850" s="55" t="s">
        <v>52194</v>
      </c>
      <c r="D15850" s="55" t="s">
        <v>4649</v>
      </c>
      <c r="E15850" s="55" t="s">
        <v>52195</v>
      </c>
      <c r="F15850" s="55" t="s">
        <v>4651</v>
      </c>
      <c r="G15850" s="55" t="s">
        <v>52196</v>
      </c>
      <c r="H15850" s="55">
        <v>0</v>
      </c>
    </row>
    <row r="15851" spans="1:8" ht="12.5" customHeight="1">
      <c r="A15851" s="55">
        <v>25117</v>
      </c>
      <c r="B15851" s="55">
        <v>9</v>
      </c>
      <c r="C15851" s="55" t="s">
        <v>52197</v>
      </c>
      <c r="D15851" s="55" t="s">
        <v>4649</v>
      </c>
      <c r="E15851" s="55" t="s">
        <v>52198</v>
      </c>
      <c r="F15851" s="55" t="s">
        <v>4651</v>
      </c>
      <c r="G15851" s="55" t="s">
        <v>52199</v>
      </c>
      <c r="H15851" s="55">
        <v>0</v>
      </c>
    </row>
    <row r="15852" spans="1:8" ht="12.5" customHeight="1">
      <c r="A15852" s="55">
        <v>25712</v>
      </c>
      <c r="B15852" s="55">
        <v>9</v>
      </c>
      <c r="C15852" s="55" t="s">
        <v>52200</v>
      </c>
      <c r="D15852" s="55" t="s">
        <v>4649</v>
      </c>
      <c r="E15852" s="55" t="s">
        <v>52201</v>
      </c>
      <c r="F15852" s="55" t="s">
        <v>4651</v>
      </c>
      <c r="G15852" s="55" t="s">
        <v>52202</v>
      </c>
      <c r="H15852" s="55">
        <v>0</v>
      </c>
    </row>
    <row r="15853" spans="1:8" ht="12.5" customHeight="1">
      <c r="A15853" s="55">
        <v>26145</v>
      </c>
      <c r="B15853" s="55">
        <v>9</v>
      </c>
      <c r="C15853" s="55" t="s">
        <v>52203</v>
      </c>
      <c r="D15853" s="55" t="s">
        <v>4649</v>
      </c>
      <c r="E15853" s="55" t="s">
        <v>52204</v>
      </c>
      <c r="F15853" s="55" t="s">
        <v>4651</v>
      </c>
      <c r="G15853" s="55" t="s">
        <v>52205</v>
      </c>
      <c r="H15853" s="55">
        <v>0</v>
      </c>
    </row>
    <row r="15854" spans="1:8" ht="12.5" customHeight="1">
      <c r="A15854" s="55">
        <v>26654</v>
      </c>
      <c r="B15854" s="55">
        <v>9</v>
      </c>
      <c r="C15854" s="55" t="s">
        <v>52206</v>
      </c>
      <c r="D15854" s="55" t="s">
        <v>4649</v>
      </c>
      <c r="E15854" s="55" t="s">
        <v>52207</v>
      </c>
      <c r="F15854" s="55" t="s">
        <v>4651</v>
      </c>
      <c r="G15854" s="55" t="s">
        <v>52208</v>
      </c>
      <c r="H15854" s="55">
        <v>0</v>
      </c>
    </row>
    <row r="15855" spans="1:8" ht="12.5" customHeight="1">
      <c r="A15855" s="55">
        <v>26660</v>
      </c>
      <c r="B15855" s="55">
        <v>9</v>
      </c>
      <c r="C15855" s="55" t="s">
        <v>52209</v>
      </c>
      <c r="D15855" s="55" t="s">
        <v>4649</v>
      </c>
      <c r="E15855" s="55" t="s">
        <v>52210</v>
      </c>
      <c r="F15855" s="55" t="s">
        <v>4651</v>
      </c>
      <c r="G15855" s="55" t="s">
        <v>52211</v>
      </c>
      <c r="H15855" s="55">
        <v>0</v>
      </c>
    </row>
    <row r="15856" spans="1:8" ht="12.5" customHeight="1">
      <c r="A15856" s="55">
        <v>27592</v>
      </c>
      <c r="B15856" s="55">
        <v>9</v>
      </c>
      <c r="C15856" s="55" t="s">
        <v>52212</v>
      </c>
      <c r="D15856" s="55" t="s">
        <v>4649</v>
      </c>
      <c r="E15856" s="55" t="s">
        <v>52213</v>
      </c>
      <c r="F15856" s="55" t="s">
        <v>4651</v>
      </c>
      <c r="G15856" s="55" t="s">
        <v>52214</v>
      </c>
      <c r="H15856" s="55">
        <v>0</v>
      </c>
    </row>
    <row r="15857" spans="1:8" ht="12.5" customHeight="1">
      <c r="A15857" s="55">
        <v>27743</v>
      </c>
      <c r="B15857" s="55">
        <v>9</v>
      </c>
      <c r="C15857" s="55" t="s">
        <v>52215</v>
      </c>
      <c r="D15857" s="55" t="s">
        <v>4649</v>
      </c>
      <c r="E15857" s="55" t="s">
        <v>52216</v>
      </c>
      <c r="F15857" s="55" t="s">
        <v>4651</v>
      </c>
      <c r="G15857" s="55" t="s">
        <v>52217</v>
      </c>
      <c r="H15857" s="55">
        <v>0</v>
      </c>
    </row>
    <row r="15858" spans="1:8" ht="12.5" customHeight="1">
      <c r="A15858" s="55">
        <v>28120</v>
      </c>
      <c r="B15858" s="55">
        <v>9</v>
      </c>
      <c r="C15858" s="55" t="s">
        <v>52218</v>
      </c>
      <c r="D15858" s="55" t="s">
        <v>4649</v>
      </c>
      <c r="E15858" s="55" t="s">
        <v>52219</v>
      </c>
      <c r="F15858" s="55" t="s">
        <v>4651</v>
      </c>
      <c r="G15858" s="55" t="s">
        <v>52220</v>
      </c>
      <c r="H15858" s="55">
        <v>0</v>
      </c>
    </row>
    <row r="15859" spans="1:8" ht="12.5" customHeight="1">
      <c r="A15859" s="55">
        <v>28308</v>
      </c>
      <c r="B15859" s="55">
        <v>9</v>
      </c>
      <c r="C15859" s="55" t="s">
        <v>52221</v>
      </c>
      <c r="D15859" s="55" t="s">
        <v>4649</v>
      </c>
      <c r="E15859" s="55" t="s">
        <v>52222</v>
      </c>
      <c r="F15859" s="55" t="s">
        <v>4651</v>
      </c>
      <c r="G15859" s="55" t="s">
        <v>52223</v>
      </c>
      <c r="H15859" s="55">
        <v>0</v>
      </c>
    </row>
    <row r="15860" spans="1:8" ht="12.5" customHeight="1">
      <c r="A15860" s="55">
        <v>28963</v>
      </c>
      <c r="B15860" s="55">
        <v>9</v>
      </c>
      <c r="C15860" s="55" t="s">
        <v>52224</v>
      </c>
      <c r="D15860" s="55" t="s">
        <v>4649</v>
      </c>
      <c r="E15860" s="55" t="s">
        <v>52225</v>
      </c>
      <c r="F15860" s="55" t="s">
        <v>4651</v>
      </c>
      <c r="G15860" s="55" t="s">
        <v>52226</v>
      </c>
      <c r="H15860" s="55">
        <v>0</v>
      </c>
    </row>
    <row r="15861" spans="1:8" ht="12.5" customHeight="1">
      <c r="A15861" s="55">
        <v>29287</v>
      </c>
      <c r="B15861" s="55">
        <v>9</v>
      </c>
      <c r="C15861" s="55" t="s">
        <v>52227</v>
      </c>
      <c r="D15861" s="55" t="s">
        <v>4649</v>
      </c>
      <c r="E15861" s="55" t="s">
        <v>52228</v>
      </c>
      <c r="F15861" s="55" t="s">
        <v>4651</v>
      </c>
      <c r="G15861" s="55" t="s">
        <v>52229</v>
      </c>
      <c r="H15861" s="55">
        <v>0</v>
      </c>
    </row>
    <row r="15862" spans="1:8" ht="12.5" customHeight="1">
      <c r="A15862" s="55">
        <v>29297</v>
      </c>
      <c r="B15862" s="55">
        <v>9</v>
      </c>
      <c r="C15862" s="55" t="s">
        <v>52230</v>
      </c>
      <c r="D15862" s="55" t="s">
        <v>4649</v>
      </c>
      <c r="E15862" s="55" t="s">
        <v>52231</v>
      </c>
      <c r="F15862" s="55" t="s">
        <v>4651</v>
      </c>
      <c r="G15862" s="55" t="s">
        <v>52232</v>
      </c>
      <c r="H15862" s="55">
        <v>0</v>
      </c>
    </row>
    <row r="15863" spans="1:8" ht="12.5" customHeight="1">
      <c r="A15863" s="55">
        <v>11035</v>
      </c>
      <c r="B15863" s="55">
        <v>9</v>
      </c>
      <c r="C15863" s="55" t="s">
        <v>52233</v>
      </c>
      <c r="D15863" s="55" t="s">
        <v>4649</v>
      </c>
      <c r="E15863" s="55" t="s">
        <v>52234</v>
      </c>
      <c r="F15863" s="55" t="s">
        <v>4651</v>
      </c>
      <c r="G15863" s="55" t="s">
        <v>52235</v>
      </c>
      <c r="H15863" s="55">
        <v>0</v>
      </c>
    </row>
    <row r="15864" spans="1:8" ht="12.5" customHeight="1">
      <c r="A15864" s="55">
        <v>11101</v>
      </c>
      <c r="B15864" s="55">
        <v>9</v>
      </c>
      <c r="C15864" s="55" t="s">
        <v>52236</v>
      </c>
      <c r="D15864" s="55" t="s">
        <v>4649</v>
      </c>
      <c r="E15864" s="55" t="s">
        <v>52237</v>
      </c>
      <c r="F15864" s="55" t="s">
        <v>4651</v>
      </c>
      <c r="G15864" s="55" t="s">
        <v>52238</v>
      </c>
      <c r="H15864" s="55">
        <v>0</v>
      </c>
    </row>
    <row r="15865" spans="1:8" ht="12.5" customHeight="1">
      <c r="A15865" s="55">
        <v>11104</v>
      </c>
      <c r="B15865" s="55">
        <v>9</v>
      </c>
      <c r="C15865" s="55" t="s">
        <v>52239</v>
      </c>
      <c r="D15865" s="55" t="s">
        <v>4649</v>
      </c>
      <c r="E15865" s="55" t="s">
        <v>52240</v>
      </c>
      <c r="F15865" s="55" t="s">
        <v>4651</v>
      </c>
      <c r="G15865" s="55" t="s">
        <v>52241</v>
      </c>
      <c r="H15865" s="55">
        <v>0</v>
      </c>
    </row>
    <row r="15866" spans="1:8" ht="12.5" customHeight="1">
      <c r="A15866" s="55">
        <v>11899</v>
      </c>
      <c r="B15866" s="55">
        <v>9</v>
      </c>
      <c r="C15866" s="55" t="s">
        <v>52242</v>
      </c>
      <c r="D15866" s="55" t="s">
        <v>4649</v>
      </c>
      <c r="E15866" s="55" t="s">
        <v>52243</v>
      </c>
      <c r="F15866" s="55" t="s">
        <v>4651</v>
      </c>
      <c r="G15866" s="55" t="s">
        <v>52244</v>
      </c>
      <c r="H15866" s="55">
        <v>0</v>
      </c>
    </row>
    <row r="15867" spans="1:8" ht="12.5" customHeight="1">
      <c r="A15867" s="55">
        <v>12584</v>
      </c>
      <c r="B15867" s="55">
        <v>9</v>
      </c>
      <c r="C15867" s="55" t="s">
        <v>52245</v>
      </c>
      <c r="D15867" s="55" t="s">
        <v>4649</v>
      </c>
      <c r="E15867" s="55" t="s">
        <v>52246</v>
      </c>
      <c r="F15867" s="55" t="s">
        <v>4651</v>
      </c>
      <c r="G15867" s="55" t="s">
        <v>52247</v>
      </c>
      <c r="H15867" s="55">
        <v>0</v>
      </c>
    </row>
    <row r="15868" spans="1:8" ht="12.5" customHeight="1">
      <c r="A15868" s="55">
        <v>13003</v>
      </c>
      <c r="B15868" s="55">
        <v>9</v>
      </c>
      <c r="C15868" s="55" t="s">
        <v>52248</v>
      </c>
      <c r="D15868" s="55" t="s">
        <v>4649</v>
      </c>
      <c r="E15868" s="55" t="s">
        <v>52249</v>
      </c>
      <c r="F15868" s="55" t="s">
        <v>4651</v>
      </c>
      <c r="G15868" s="55" t="s">
        <v>52250</v>
      </c>
      <c r="H15868" s="55">
        <v>0</v>
      </c>
    </row>
    <row r="15869" spans="1:8" ht="12.5" customHeight="1">
      <c r="A15869" s="55">
        <v>13040</v>
      </c>
      <c r="B15869" s="55">
        <v>9</v>
      </c>
      <c r="C15869" s="55" t="s">
        <v>52251</v>
      </c>
      <c r="D15869" s="55" t="s">
        <v>4649</v>
      </c>
      <c r="E15869" s="55" t="s">
        <v>52252</v>
      </c>
      <c r="F15869" s="55" t="s">
        <v>4651</v>
      </c>
      <c r="G15869" s="55" t="s">
        <v>52253</v>
      </c>
      <c r="H15869" s="55">
        <v>0</v>
      </c>
    </row>
    <row r="15870" spans="1:8" ht="12.5" customHeight="1">
      <c r="A15870" s="55">
        <v>13975</v>
      </c>
      <c r="B15870" s="55">
        <v>9</v>
      </c>
      <c r="C15870" s="55" t="s">
        <v>52254</v>
      </c>
      <c r="D15870" s="55" t="s">
        <v>4649</v>
      </c>
      <c r="E15870" s="55" t="s">
        <v>52255</v>
      </c>
      <c r="F15870" s="55" t="s">
        <v>4651</v>
      </c>
      <c r="G15870" s="55" t="s">
        <v>52256</v>
      </c>
      <c r="H15870" s="55">
        <v>0</v>
      </c>
    </row>
    <row r="15871" spans="1:8" ht="12.5" customHeight="1">
      <c r="A15871" s="55">
        <v>14019</v>
      </c>
      <c r="B15871" s="55">
        <v>9</v>
      </c>
      <c r="C15871" s="55" t="s">
        <v>52257</v>
      </c>
      <c r="D15871" s="55" t="s">
        <v>4649</v>
      </c>
      <c r="E15871" s="55" t="s">
        <v>52258</v>
      </c>
      <c r="F15871" s="55" t="s">
        <v>4651</v>
      </c>
      <c r="G15871" s="55" t="s">
        <v>52259</v>
      </c>
      <c r="H15871" s="55">
        <v>0</v>
      </c>
    </row>
    <row r="15872" spans="1:8" ht="12.5" customHeight="1">
      <c r="A15872" s="55">
        <v>14047</v>
      </c>
      <c r="B15872" s="55">
        <v>9</v>
      </c>
      <c r="C15872" s="55" t="s">
        <v>52260</v>
      </c>
      <c r="D15872" s="55" t="s">
        <v>4649</v>
      </c>
      <c r="E15872" s="55" t="s">
        <v>52261</v>
      </c>
      <c r="F15872" s="55" t="s">
        <v>4651</v>
      </c>
      <c r="G15872" s="55" t="s">
        <v>52262</v>
      </c>
      <c r="H15872" s="55">
        <v>0</v>
      </c>
    </row>
    <row r="15873" spans="1:8" ht="12.5" customHeight="1">
      <c r="A15873" s="55">
        <v>14221</v>
      </c>
      <c r="B15873" s="55">
        <v>9</v>
      </c>
      <c r="C15873" s="55" t="s">
        <v>52263</v>
      </c>
      <c r="D15873" s="55" t="s">
        <v>4649</v>
      </c>
      <c r="E15873" s="55" t="s">
        <v>52264</v>
      </c>
      <c r="F15873" s="55" t="s">
        <v>4651</v>
      </c>
      <c r="G15873" s="55" t="s">
        <v>52265</v>
      </c>
      <c r="H15873" s="55">
        <v>0</v>
      </c>
    </row>
    <row r="15874" spans="1:8" ht="12.5" customHeight="1">
      <c r="A15874" s="55">
        <v>14304</v>
      </c>
      <c r="B15874" s="55">
        <v>9</v>
      </c>
      <c r="C15874" s="55" t="s">
        <v>52266</v>
      </c>
      <c r="D15874" s="55" t="s">
        <v>4649</v>
      </c>
      <c r="E15874" s="55" t="s">
        <v>52267</v>
      </c>
      <c r="F15874" s="55" t="s">
        <v>4651</v>
      </c>
      <c r="G15874" s="55" t="s">
        <v>52268</v>
      </c>
      <c r="H15874" s="55">
        <v>0</v>
      </c>
    </row>
    <row r="15875" spans="1:8" ht="12.5" customHeight="1">
      <c r="A15875" s="55">
        <v>15142</v>
      </c>
      <c r="B15875" s="55">
        <v>9</v>
      </c>
      <c r="C15875" s="55" t="s">
        <v>52269</v>
      </c>
      <c r="D15875" s="55" t="s">
        <v>4649</v>
      </c>
      <c r="E15875" s="55" t="s">
        <v>52270</v>
      </c>
      <c r="F15875" s="55" t="s">
        <v>4651</v>
      </c>
      <c r="G15875" s="55" t="s">
        <v>52271</v>
      </c>
      <c r="H15875" s="55">
        <v>0</v>
      </c>
    </row>
    <row r="15876" spans="1:8" ht="12.5" customHeight="1">
      <c r="A15876" s="55">
        <v>15644</v>
      </c>
      <c r="B15876" s="55">
        <v>9</v>
      </c>
      <c r="C15876" s="55" t="s">
        <v>52272</v>
      </c>
      <c r="D15876" s="55" t="s">
        <v>4649</v>
      </c>
      <c r="E15876" s="55" t="s">
        <v>52273</v>
      </c>
      <c r="F15876" s="55" t="s">
        <v>4651</v>
      </c>
      <c r="G15876" s="55" t="s">
        <v>52274</v>
      </c>
      <c r="H15876" s="55">
        <v>0</v>
      </c>
    </row>
    <row r="15877" spans="1:8" ht="12.5" customHeight="1">
      <c r="A15877" s="55">
        <v>15765</v>
      </c>
      <c r="B15877" s="55">
        <v>9</v>
      </c>
      <c r="C15877" s="55" t="s">
        <v>52275</v>
      </c>
      <c r="D15877" s="55" t="s">
        <v>4649</v>
      </c>
      <c r="E15877" s="55" t="s">
        <v>52276</v>
      </c>
      <c r="F15877" s="55" t="s">
        <v>4651</v>
      </c>
      <c r="G15877" s="55" t="s">
        <v>52277</v>
      </c>
      <c r="H15877" s="55">
        <v>0</v>
      </c>
    </row>
    <row r="15878" spans="1:8" ht="12.5" customHeight="1">
      <c r="A15878" s="55">
        <v>16159</v>
      </c>
      <c r="B15878" s="55">
        <v>9</v>
      </c>
      <c r="C15878" s="55" t="s">
        <v>52278</v>
      </c>
      <c r="D15878" s="55" t="s">
        <v>4649</v>
      </c>
      <c r="E15878" s="55" t="s">
        <v>52279</v>
      </c>
      <c r="F15878" s="55" t="s">
        <v>4651</v>
      </c>
      <c r="G15878" s="55" t="s">
        <v>52280</v>
      </c>
      <c r="H15878" s="55">
        <v>0</v>
      </c>
    </row>
    <row r="15879" spans="1:8" ht="12.5" customHeight="1">
      <c r="A15879" s="55">
        <v>16481</v>
      </c>
      <c r="B15879" s="55">
        <v>9</v>
      </c>
      <c r="C15879" s="55" t="s">
        <v>52281</v>
      </c>
      <c r="D15879" s="55" t="s">
        <v>4649</v>
      </c>
      <c r="E15879" s="55" t="s">
        <v>52282</v>
      </c>
      <c r="F15879" s="55" t="s">
        <v>4651</v>
      </c>
      <c r="G15879" s="55" t="s">
        <v>52283</v>
      </c>
      <c r="H15879" s="55">
        <v>0</v>
      </c>
    </row>
    <row r="15880" spans="1:8" ht="12.5" customHeight="1">
      <c r="A15880" s="55">
        <v>16633</v>
      </c>
      <c r="B15880" s="55">
        <v>9</v>
      </c>
      <c r="C15880" s="55" t="s">
        <v>52284</v>
      </c>
      <c r="D15880" s="55" t="s">
        <v>4649</v>
      </c>
      <c r="E15880" s="55" t="s">
        <v>52285</v>
      </c>
      <c r="F15880" s="55" t="s">
        <v>4651</v>
      </c>
      <c r="G15880" s="55" t="s">
        <v>52286</v>
      </c>
      <c r="H15880" s="55">
        <v>0</v>
      </c>
    </row>
    <row r="15881" spans="1:8" ht="12.5" customHeight="1">
      <c r="A15881" s="55">
        <v>16698</v>
      </c>
      <c r="B15881" s="55">
        <v>9</v>
      </c>
      <c r="C15881" s="55" t="s">
        <v>52287</v>
      </c>
      <c r="D15881" s="55" t="s">
        <v>4649</v>
      </c>
      <c r="E15881" s="55" t="s">
        <v>52288</v>
      </c>
      <c r="F15881" s="55" t="s">
        <v>4651</v>
      </c>
      <c r="G15881" s="55" t="s">
        <v>52289</v>
      </c>
      <c r="H15881" s="55">
        <v>0</v>
      </c>
    </row>
    <row r="15882" spans="1:8" ht="12.5" customHeight="1">
      <c r="A15882" s="55">
        <v>17277</v>
      </c>
      <c r="B15882" s="55">
        <v>9</v>
      </c>
      <c r="C15882" s="55" t="s">
        <v>52290</v>
      </c>
      <c r="D15882" s="55" t="s">
        <v>4649</v>
      </c>
      <c r="E15882" s="55" t="s">
        <v>52291</v>
      </c>
      <c r="F15882" s="55" t="s">
        <v>4651</v>
      </c>
      <c r="G15882" s="55" t="s">
        <v>52292</v>
      </c>
      <c r="H15882" s="55">
        <v>0</v>
      </c>
    </row>
    <row r="15883" spans="1:8" ht="12.5" customHeight="1">
      <c r="A15883" s="55">
        <v>17320</v>
      </c>
      <c r="B15883" s="55">
        <v>9</v>
      </c>
      <c r="C15883" s="55" t="s">
        <v>52293</v>
      </c>
      <c r="D15883" s="55" t="s">
        <v>4649</v>
      </c>
      <c r="E15883" s="55" t="s">
        <v>52294</v>
      </c>
      <c r="F15883" s="55" t="s">
        <v>4651</v>
      </c>
      <c r="G15883" s="55" t="s">
        <v>52295</v>
      </c>
      <c r="H15883" s="55">
        <v>0</v>
      </c>
    </row>
    <row r="15884" spans="1:8" ht="12.5" customHeight="1">
      <c r="A15884" s="55">
        <v>17353</v>
      </c>
      <c r="B15884" s="55">
        <v>9</v>
      </c>
      <c r="C15884" s="55" t="s">
        <v>52296</v>
      </c>
      <c r="D15884" s="55" t="s">
        <v>4649</v>
      </c>
      <c r="E15884" s="55" t="s">
        <v>52297</v>
      </c>
      <c r="F15884" s="55" t="s">
        <v>4651</v>
      </c>
      <c r="G15884" s="55" t="s">
        <v>52298</v>
      </c>
      <c r="H15884" s="55">
        <v>0</v>
      </c>
    </row>
    <row r="15885" spans="1:8" ht="12.5" customHeight="1">
      <c r="A15885" s="55">
        <v>17724</v>
      </c>
      <c r="B15885" s="55">
        <v>9</v>
      </c>
      <c r="C15885" s="55" t="s">
        <v>52299</v>
      </c>
      <c r="D15885" s="55" t="s">
        <v>4649</v>
      </c>
      <c r="E15885" s="55" t="s">
        <v>52300</v>
      </c>
      <c r="F15885" s="55" t="s">
        <v>4651</v>
      </c>
      <c r="G15885" s="55" t="s">
        <v>52301</v>
      </c>
      <c r="H15885" s="55">
        <v>0</v>
      </c>
    </row>
    <row r="15886" spans="1:8" ht="12.5" customHeight="1">
      <c r="A15886" s="55">
        <v>17926</v>
      </c>
      <c r="B15886" s="55">
        <v>9</v>
      </c>
      <c r="C15886" s="55" t="s">
        <v>52302</v>
      </c>
      <c r="D15886" s="55" t="s">
        <v>4649</v>
      </c>
      <c r="E15886" s="55" t="s">
        <v>52303</v>
      </c>
      <c r="F15886" s="55" t="s">
        <v>4651</v>
      </c>
      <c r="G15886" s="55" t="s">
        <v>52304</v>
      </c>
      <c r="H15886" s="55">
        <v>0</v>
      </c>
    </row>
    <row r="15887" spans="1:8" ht="12.5" customHeight="1">
      <c r="A15887" s="55">
        <v>18716</v>
      </c>
      <c r="B15887" s="55">
        <v>9</v>
      </c>
      <c r="C15887" s="55" t="s">
        <v>52305</v>
      </c>
      <c r="D15887" s="55" t="s">
        <v>4649</v>
      </c>
      <c r="E15887" s="55" t="s">
        <v>52306</v>
      </c>
      <c r="F15887" s="55" t="s">
        <v>4651</v>
      </c>
      <c r="G15887" s="55" t="s">
        <v>52307</v>
      </c>
      <c r="H15887" s="55">
        <v>0</v>
      </c>
    </row>
    <row r="15888" spans="1:8" ht="12.5" customHeight="1">
      <c r="A15888" s="55">
        <v>19087</v>
      </c>
      <c r="B15888" s="55">
        <v>9</v>
      </c>
      <c r="C15888" s="55" t="s">
        <v>52308</v>
      </c>
      <c r="D15888" s="55" t="s">
        <v>4649</v>
      </c>
      <c r="E15888" s="55" t="s">
        <v>52309</v>
      </c>
      <c r="F15888" s="55" t="s">
        <v>4651</v>
      </c>
      <c r="G15888" s="55" t="s">
        <v>52310</v>
      </c>
      <c r="H15888" s="55">
        <v>0</v>
      </c>
    </row>
    <row r="15889" spans="1:8" ht="12.5" customHeight="1">
      <c r="A15889" s="55">
        <v>19264</v>
      </c>
      <c r="B15889" s="55">
        <v>9</v>
      </c>
      <c r="C15889" s="55" t="s">
        <v>52311</v>
      </c>
      <c r="D15889" s="55" t="s">
        <v>4649</v>
      </c>
      <c r="E15889" s="55" t="s">
        <v>52312</v>
      </c>
      <c r="F15889" s="55" t="s">
        <v>4651</v>
      </c>
      <c r="G15889" s="55" t="s">
        <v>52313</v>
      </c>
      <c r="H15889" s="55">
        <v>0</v>
      </c>
    </row>
    <row r="15890" spans="1:8" ht="12.5" customHeight="1">
      <c r="A15890" s="55">
        <v>19559</v>
      </c>
      <c r="B15890" s="55">
        <v>9</v>
      </c>
      <c r="C15890" s="55" t="s">
        <v>52314</v>
      </c>
      <c r="D15890" s="55" t="s">
        <v>4649</v>
      </c>
      <c r="E15890" s="55" t="s">
        <v>52315</v>
      </c>
      <c r="F15890" s="55" t="s">
        <v>4651</v>
      </c>
      <c r="G15890" s="55" t="s">
        <v>52316</v>
      </c>
      <c r="H15890" s="55">
        <v>0</v>
      </c>
    </row>
    <row r="15891" spans="1:8" ht="12.5" customHeight="1">
      <c r="A15891" s="55">
        <v>19580</v>
      </c>
      <c r="B15891" s="55">
        <v>9</v>
      </c>
      <c r="C15891" s="55" t="s">
        <v>52317</v>
      </c>
      <c r="D15891" s="55" t="s">
        <v>4649</v>
      </c>
      <c r="E15891" s="55" t="s">
        <v>52318</v>
      </c>
      <c r="F15891" s="55" t="s">
        <v>4651</v>
      </c>
      <c r="G15891" s="55" t="s">
        <v>52319</v>
      </c>
      <c r="H15891" s="55">
        <v>0</v>
      </c>
    </row>
    <row r="15892" spans="1:8" ht="12.5" customHeight="1">
      <c r="A15892" s="55">
        <v>19677</v>
      </c>
      <c r="B15892" s="55">
        <v>9</v>
      </c>
      <c r="C15892" s="55" t="s">
        <v>52320</v>
      </c>
      <c r="D15892" s="55" t="s">
        <v>4649</v>
      </c>
      <c r="E15892" s="55" t="s">
        <v>52321</v>
      </c>
      <c r="F15892" s="55" t="s">
        <v>4651</v>
      </c>
      <c r="G15892" s="55" t="s">
        <v>52322</v>
      </c>
      <c r="H15892" s="55">
        <v>0</v>
      </c>
    </row>
    <row r="15893" spans="1:8" ht="12.5" customHeight="1">
      <c r="A15893" s="55">
        <v>19795</v>
      </c>
      <c r="B15893" s="55">
        <v>9</v>
      </c>
      <c r="C15893" s="55" t="s">
        <v>52323</v>
      </c>
      <c r="D15893" s="55" t="s">
        <v>4649</v>
      </c>
      <c r="E15893" s="55" t="s">
        <v>52324</v>
      </c>
      <c r="F15893" s="55" t="s">
        <v>4651</v>
      </c>
      <c r="G15893" s="55" t="s">
        <v>52325</v>
      </c>
      <c r="H15893" s="55">
        <v>0</v>
      </c>
    </row>
    <row r="15894" spans="1:8" ht="12.5" customHeight="1">
      <c r="A15894" s="55">
        <v>20153</v>
      </c>
      <c r="B15894" s="55">
        <v>9</v>
      </c>
      <c r="C15894" s="55" t="s">
        <v>52326</v>
      </c>
      <c r="D15894" s="55" t="s">
        <v>4649</v>
      </c>
      <c r="E15894" s="55" t="s">
        <v>52327</v>
      </c>
      <c r="F15894" s="55" t="s">
        <v>4651</v>
      </c>
      <c r="G15894" s="55" t="s">
        <v>52328</v>
      </c>
      <c r="H15894" s="55">
        <v>0</v>
      </c>
    </row>
    <row r="15895" spans="1:8" ht="12.5" customHeight="1">
      <c r="A15895" s="55">
        <v>20228</v>
      </c>
      <c r="B15895" s="55">
        <v>9</v>
      </c>
      <c r="C15895" s="55" t="s">
        <v>52329</v>
      </c>
      <c r="D15895" s="55" t="s">
        <v>4649</v>
      </c>
      <c r="E15895" s="55" t="s">
        <v>52330</v>
      </c>
      <c r="F15895" s="55" t="s">
        <v>4651</v>
      </c>
      <c r="G15895" s="55" t="s">
        <v>52331</v>
      </c>
      <c r="H15895" s="55">
        <v>0</v>
      </c>
    </row>
    <row r="15896" spans="1:8" ht="12.5" customHeight="1">
      <c r="A15896" s="55">
        <v>20234</v>
      </c>
      <c r="B15896" s="55">
        <v>9</v>
      </c>
      <c r="C15896" s="55" t="s">
        <v>52332</v>
      </c>
      <c r="D15896" s="55" t="s">
        <v>4649</v>
      </c>
      <c r="E15896" s="55" t="s">
        <v>52333</v>
      </c>
      <c r="F15896" s="55" t="s">
        <v>4651</v>
      </c>
      <c r="G15896" s="55" t="s">
        <v>52334</v>
      </c>
      <c r="H15896" s="55">
        <v>0</v>
      </c>
    </row>
    <row r="15897" spans="1:8" ht="12.5" customHeight="1">
      <c r="A15897" s="55">
        <v>20242</v>
      </c>
      <c r="B15897" s="55">
        <v>9</v>
      </c>
      <c r="C15897" s="55" t="s">
        <v>52335</v>
      </c>
      <c r="D15897" s="55" t="s">
        <v>4649</v>
      </c>
      <c r="E15897" s="55" t="s">
        <v>52336</v>
      </c>
      <c r="F15897" s="55" t="s">
        <v>4651</v>
      </c>
      <c r="G15897" s="55" t="s">
        <v>52337</v>
      </c>
      <c r="H15897" s="55">
        <v>0</v>
      </c>
    </row>
    <row r="15898" spans="1:8" ht="12.5" customHeight="1">
      <c r="A15898" s="55">
        <v>20251</v>
      </c>
      <c r="B15898" s="55">
        <v>9</v>
      </c>
      <c r="C15898" s="55" t="s">
        <v>52338</v>
      </c>
      <c r="D15898" s="55" t="s">
        <v>4649</v>
      </c>
      <c r="E15898" s="55" t="s">
        <v>52339</v>
      </c>
      <c r="F15898" s="55" t="s">
        <v>4651</v>
      </c>
      <c r="G15898" s="55" t="s">
        <v>52340</v>
      </c>
      <c r="H15898" s="55">
        <v>0</v>
      </c>
    </row>
    <row r="15899" spans="1:8" ht="12.5" customHeight="1">
      <c r="A15899" s="55">
        <v>20263</v>
      </c>
      <c r="B15899" s="55">
        <v>9</v>
      </c>
      <c r="C15899" s="55" t="s">
        <v>52341</v>
      </c>
      <c r="D15899" s="55" t="s">
        <v>4649</v>
      </c>
      <c r="E15899" s="55" t="s">
        <v>52342</v>
      </c>
      <c r="F15899" s="55" t="s">
        <v>4651</v>
      </c>
      <c r="G15899" s="55" t="s">
        <v>52343</v>
      </c>
      <c r="H15899" s="55">
        <v>0</v>
      </c>
    </row>
    <row r="15900" spans="1:8" ht="12.5" customHeight="1">
      <c r="A15900" s="55">
        <v>20407</v>
      </c>
      <c r="B15900" s="55">
        <v>9</v>
      </c>
      <c r="C15900" s="55" t="s">
        <v>52344</v>
      </c>
      <c r="D15900" s="55" t="s">
        <v>4649</v>
      </c>
      <c r="E15900" s="55" t="s">
        <v>52345</v>
      </c>
      <c r="F15900" s="55" t="s">
        <v>4651</v>
      </c>
      <c r="G15900" s="55" t="s">
        <v>52346</v>
      </c>
      <c r="H15900" s="55">
        <v>0</v>
      </c>
    </row>
    <row r="15901" spans="1:8" ht="12.5" customHeight="1">
      <c r="A15901" s="55">
        <v>20601</v>
      </c>
      <c r="B15901" s="55">
        <v>9</v>
      </c>
      <c r="C15901" s="55" t="s">
        <v>52347</v>
      </c>
      <c r="D15901" s="55" t="s">
        <v>4649</v>
      </c>
      <c r="E15901" s="55" t="s">
        <v>52348</v>
      </c>
      <c r="F15901" s="55" t="s">
        <v>4651</v>
      </c>
      <c r="G15901" s="55" t="s">
        <v>52349</v>
      </c>
      <c r="H15901" s="55">
        <v>0</v>
      </c>
    </row>
    <row r="15902" spans="1:8" ht="12.5" customHeight="1">
      <c r="A15902" s="55">
        <v>20623</v>
      </c>
      <c r="B15902" s="55">
        <v>9</v>
      </c>
      <c r="C15902" s="55" t="s">
        <v>52350</v>
      </c>
      <c r="D15902" s="55" t="s">
        <v>4649</v>
      </c>
      <c r="E15902" s="55" t="s">
        <v>52351</v>
      </c>
      <c r="F15902" s="55" t="s">
        <v>4651</v>
      </c>
      <c r="G15902" s="55" t="s">
        <v>52352</v>
      </c>
      <c r="H15902" s="55">
        <v>0</v>
      </c>
    </row>
    <row r="15903" spans="1:8" ht="12.5" customHeight="1">
      <c r="A15903" s="55">
        <v>21183</v>
      </c>
      <c r="B15903" s="55">
        <v>9</v>
      </c>
      <c r="C15903" s="55" t="s">
        <v>52353</v>
      </c>
      <c r="D15903" s="55" t="s">
        <v>4649</v>
      </c>
      <c r="E15903" s="55" t="s">
        <v>52354</v>
      </c>
      <c r="F15903" s="55" t="s">
        <v>4651</v>
      </c>
      <c r="G15903" s="55" t="s">
        <v>52355</v>
      </c>
      <c r="H15903" s="55">
        <v>0</v>
      </c>
    </row>
    <row r="15904" spans="1:8" ht="12.5" customHeight="1">
      <c r="A15904" s="55">
        <v>21367</v>
      </c>
      <c r="B15904" s="55">
        <v>9</v>
      </c>
      <c r="C15904" s="55" t="s">
        <v>52356</v>
      </c>
      <c r="D15904" s="55" t="s">
        <v>4649</v>
      </c>
      <c r="E15904" s="55" t="s">
        <v>52357</v>
      </c>
      <c r="F15904" s="55" t="s">
        <v>4651</v>
      </c>
      <c r="G15904" s="55" t="s">
        <v>52358</v>
      </c>
      <c r="H15904" s="55">
        <v>0</v>
      </c>
    </row>
    <row r="15905" spans="1:8" ht="12.5" customHeight="1">
      <c r="A15905" s="55">
        <v>21880</v>
      </c>
      <c r="B15905" s="55">
        <v>9</v>
      </c>
      <c r="C15905" s="55" t="s">
        <v>52359</v>
      </c>
      <c r="D15905" s="55" t="s">
        <v>4649</v>
      </c>
      <c r="E15905" s="55" t="s">
        <v>52360</v>
      </c>
      <c r="F15905" s="55" t="s">
        <v>4651</v>
      </c>
      <c r="G15905" s="55" t="s">
        <v>52361</v>
      </c>
      <c r="H15905" s="55">
        <v>0</v>
      </c>
    </row>
    <row r="15906" spans="1:8" ht="12.5" customHeight="1">
      <c r="A15906" s="55">
        <v>21881</v>
      </c>
      <c r="B15906" s="55">
        <v>9</v>
      </c>
      <c r="C15906" s="55" t="s">
        <v>52362</v>
      </c>
      <c r="D15906" s="55" t="s">
        <v>4649</v>
      </c>
      <c r="E15906" s="55" t="s">
        <v>52363</v>
      </c>
      <c r="F15906" s="55" t="s">
        <v>4651</v>
      </c>
      <c r="G15906" s="55" t="s">
        <v>52364</v>
      </c>
      <c r="H15906" s="55">
        <v>0</v>
      </c>
    </row>
    <row r="15907" spans="1:8" ht="12.5" customHeight="1">
      <c r="A15907" s="55">
        <v>21895</v>
      </c>
      <c r="B15907" s="55">
        <v>9</v>
      </c>
      <c r="C15907" s="55" t="s">
        <v>52365</v>
      </c>
      <c r="D15907" s="55" t="s">
        <v>4649</v>
      </c>
      <c r="E15907" s="55" t="s">
        <v>52366</v>
      </c>
      <c r="F15907" s="55" t="s">
        <v>4651</v>
      </c>
      <c r="G15907" s="55" t="s">
        <v>52367</v>
      </c>
      <c r="H15907" s="55">
        <v>0</v>
      </c>
    </row>
    <row r="15908" spans="1:8" ht="12.5" customHeight="1">
      <c r="A15908" s="55">
        <v>22001</v>
      </c>
      <c r="B15908" s="55">
        <v>9</v>
      </c>
      <c r="C15908" s="55" t="s">
        <v>52368</v>
      </c>
      <c r="D15908" s="55" t="s">
        <v>4649</v>
      </c>
      <c r="E15908" s="55" t="s">
        <v>52369</v>
      </c>
      <c r="F15908" s="55" t="s">
        <v>4651</v>
      </c>
      <c r="G15908" s="55" t="s">
        <v>52370</v>
      </c>
      <c r="H15908" s="55">
        <v>0</v>
      </c>
    </row>
    <row r="15909" spans="1:8" ht="12.5" customHeight="1">
      <c r="A15909" s="55">
        <v>22020</v>
      </c>
      <c r="B15909" s="55">
        <v>9</v>
      </c>
      <c r="C15909" s="55" t="s">
        <v>52371</v>
      </c>
      <c r="D15909" s="55" t="s">
        <v>4649</v>
      </c>
      <c r="E15909" s="55" t="s">
        <v>52372</v>
      </c>
      <c r="F15909" s="55" t="s">
        <v>4651</v>
      </c>
      <c r="G15909" s="55" t="s">
        <v>52373</v>
      </c>
      <c r="H15909" s="55">
        <v>0</v>
      </c>
    </row>
    <row r="15910" spans="1:8" ht="12.5" customHeight="1">
      <c r="A15910" s="55">
        <v>22151</v>
      </c>
      <c r="B15910" s="55">
        <v>9</v>
      </c>
      <c r="C15910" s="55" t="s">
        <v>52374</v>
      </c>
      <c r="D15910" s="55" t="s">
        <v>4649</v>
      </c>
      <c r="E15910" s="55" t="s">
        <v>52375</v>
      </c>
      <c r="F15910" s="55" t="s">
        <v>4651</v>
      </c>
      <c r="G15910" s="55" t="s">
        <v>52376</v>
      </c>
      <c r="H15910" s="55">
        <v>0</v>
      </c>
    </row>
    <row r="15911" spans="1:8" ht="12.5" customHeight="1">
      <c r="A15911" s="55">
        <v>22843</v>
      </c>
      <c r="B15911" s="55">
        <v>9</v>
      </c>
      <c r="C15911" s="55" t="s">
        <v>52377</v>
      </c>
      <c r="D15911" s="55" t="s">
        <v>4649</v>
      </c>
      <c r="E15911" s="55" t="s">
        <v>52378</v>
      </c>
      <c r="F15911" s="55" t="s">
        <v>4651</v>
      </c>
      <c r="G15911" s="55" t="s">
        <v>52379</v>
      </c>
      <c r="H15911" s="55">
        <v>0</v>
      </c>
    </row>
    <row r="15912" spans="1:8" ht="12.5" customHeight="1">
      <c r="A15912" s="55">
        <v>22932</v>
      </c>
      <c r="B15912" s="55">
        <v>9</v>
      </c>
      <c r="C15912" s="55" t="s">
        <v>52380</v>
      </c>
      <c r="D15912" s="55" t="s">
        <v>4649</v>
      </c>
      <c r="E15912" s="55" t="s">
        <v>52381</v>
      </c>
      <c r="F15912" s="55" t="s">
        <v>4651</v>
      </c>
      <c r="G15912" s="55" t="s">
        <v>52382</v>
      </c>
      <c r="H15912" s="55">
        <v>0</v>
      </c>
    </row>
    <row r="15913" spans="1:8" ht="12.5" customHeight="1">
      <c r="A15913" s="55">
        <v>23311</v>
      </c>
      <c r="B15913" s="55">
        <v>9</v>
      </c>
      <c r="C15913" s="55" t="s">
        <v>52383</v>
      </c>
      <c r="D15913" s="55" t="s">
        <v>4649</v>
      </c>
      <c r="E15913" s="55" t="s">
        <v>52384</v>
      </c>
      <c r="F15913" s="55" t="s">
        <v>4651</v>
      </c>
      <c r="G15913" s="55" t="s">
        <v>52385</v>
      </c>
      <c r="H15913" s="55">
        <v>0</v>
      </c>
    </row>
    <row r="15914" spans="1:8" ht="12.5" customHeight="1">
      <c r="A15914" s="55">
        <v>23997</v>
      </c>
      <c r="B15914" s="55">
        <v>9</v>
      </c>
      <c r="C15914" s="55" t="s">
        <v>52386</v>
      </c>
      <c r="D15914" s="55" t="s">
        <v>4649</v>
      </c>
      <c r="E15914" s="55" t="s">
        <v>52387</v>
      </c>
      <c r="F15914" s="55" t="s">
        <v>4651</v>
      </c>
      <c r="G15914" s="55" t="s">
        <v>52388</v>
      </c>
      <c r="H15914" s="55">
        <v>0</v>
      </c>
    </row>
    <row r="15915" spans="1:8" ht="12.5" customHeight="1">
      <c r="A15915" s="55">
        <v>24246</v>
      </c>
      <c r="B15915" s="55">
        <v>9</v>
      </c>
      <c r="C15915" s="55" t="s">
        <v>52389</v>
      </c>
      <c r="D15915" s="55" t="s">
        <v>4649</v>
      </c>
      <c r="E15915" s="55" t="s">
        <v>52390</v>
      </c>
      <c r="F15915" s="55" t="s">
        <v>4651</v>
      </c>
      <c r="G15915" s="55" t="s">
        <v>52391</v>
      </c>
      <c r="H15915" s="55">
        <v>0</v>
      </c>
    </row>
    <row r="15916" spans="1:8" ht="12.5" customHeight="1">
      <c r="A15916" s="55">
        <v>24283</v>
      </c>
      <c r="B15916" s="55">
        <v>9</v>
      </c>
      <c r="C15916" s="55" t="s">
        <v>52392</v>
      </c>
      <c r="D15916" s="55" t="s">
        <v>4649</v>
      </c>
      <c r="E15916" s="55" t="s">
        <v>52393</v>
      </c>
      <c r="F15916" s="55" t="s">
        <v>4651</v>
      </c>
      <c r="G15916" s="55" t="s">
        <v>52394</v>
      </c>
      <c r="H15916" s="55">
        <v>0</v>
      </c>
    </row>
    <row r="15917" spans="1:8" ht="12.5" customHeight="1">
      <c r="A15917" s="55">
        <v>24372</v>
      </c>
      <c r="B15917" s="55">
        <v>9</v>
      </c>
      <c r="C15917" s="55" t="s">
        <v>52395</v>
      </c>
      <c r="D15917" s="55" t="s">
        <v>4649</v>
      </c>
      <c r="E15917" s="55" t="s">
        <v>52396</v>
      </c>
      <c r="F15917" s="55" t="s">
        <v>4651</v>
      </c>
      <c r="G15917" s="55" t="s">
        <v>52397</v>
      </c>
      <c r="H15917" s="55">
        <v>0</v>
      </c>
    </row>
    <row r="15918" spans="1:8" ht="12.5" customHeight="1">
      <c r="A15918" s="55">
        <v>24378</v>
      </c>
      <c r="B15918" s="55">
        <v>9</v>
      </c>
      <c r="C15918" s="55" t="s">
        <v>52398</v>
      </c>
      <c r="D15918" s="55" t="s">
        <v>4649</v>
      </c>
      <c r="E15918" s="55" t="s">
        <v>52399</v>
      </c>
      <c r="F15918" s="55" t="s">
        <v>4651</v>
      </c>
      <c r="G15918" s="55" t="s">
        <v>52400</v>
      </c>
      <c r="H15918" s="55">
        <v>0</v>
      </c>
    </row>
    <row r="15919" spans="1:8" ht="12.5" customHeight="1">
      <c r="A15919" s="55">
        <v>24453</v>
      </c>
      <c r="B15919" s="55">
        <v>9</v>
      </c>
      <c r="C15919" s="55" t="s">
        <v>52401</v>
      </c>
      <c r="D15919" s="55" t="s">
        <v>4649</v>
      </c>
      <c r="E15919" s="55" t="s">
        <v>52402</v>
      </c>
      <c r="F15919" s="55" t="s">
        <v>4651</v>
      </c>
      <c r="G15919" s="55" t="s">
        <v>52403</v>
      </c>
      <c r="H15919" s="55">
        <v>0</v>
      </c>
    </row>
    <row r="15920" spans="1:8" ht="12.5" customHeight="1">
      <c r="A15920" s="55">
        <v>24504</v>
      </c>
      <c r="B15920" s="55">
        <v>9</v>
      </c>
      <c r="C15920" s="55" t="s">
        <v>52404</v>
      </c>
      <c r="D15920" s="55" t="s">
        <v>4649</v>
      </c>
      <c r="E15920" s="55" t="s">
        <v>52405</v>
      </c>
      <c r="F15920" s="55" t="s">
        <v>4651</v>
      </c>
      <c r="G15920" s="55" t="s">
        <v>52406</v>
      </c>
      <c r="H15920" s="55">
        <v>0</v>
      </c>
    </row>
    <row r="15921" spans="1:8" ht="12.5" customHeight="1">
      <c r="A15921" s="55">
        <v>25030</v>
      </c>
      <c r="B15921" s="55">
        <v>9</v>
      </c>
      <c r="C15921" s="55" t="s">
        <v>52407</v>
      </c>
      <c r="D15921" s="55" t="s">
        <v>4649</v>
      </c>
      <c r="E15921" s="55" t="s">
        <v>52408</v>
      </c>
      <c r="F15921" s="55" t="s">
        <v>4651</v>
      </c>
      <c r="G15921" s="55" t="s">
        <v>52409</v>
      </c>
      <c r="H15921" s="55">
        <v>0</v>
      </c>
    </row>
    <row r="15922" spans="1:8" ht="12.5" customHeight="1">
      <c r="A15922" s="55">
        <v>25223</v>
      </c>
      <c r="B15922" s="55">
        <v>9</v>
      </c>
      <c r="C15922" s="55" t="s">
        <v>52410</v>
      </c>
      <c r="D15922" s="55" t="s">
        <v>4649</v>
      </c>
      <c r="E15922" s="55" t="s">
        <v>52411</v>
      </c>
      <c r="F15922" s="55" t="s">
        <v>4651</v>
      </c>
      <c r="G15922" s="55" t="s">
        <v>52412</v>
      </c>
      <c r="H15922" s="55">
        <v>0</v>
      </c>
    </row>
    <row r="15923" spans="1:8" ht="12.5" customHeight="1">
      <c r="A15923" s="55">
        <v>25228</v>
      </c>
      <c r="B15923" s="55">
        <v>9</v>
      </c>
      <c r="C15923" s="55" t="s">
        <v>52413</v>
      </c>
      <c r="D15923" s="55" t="s">
        <v>4649</v>
      </c>
      <c r="E15923" s="55" t="s">
        <v>52414</v>
      </c>
      <c r="F15923" s="55" t="s">
        <v>4651</v>
      </c>
      <c r="G15923" s="55" t="s">
        <v>52415</v>
      </c>
      <c r="H15923" s="55">
        <v>0</v>
      </c>
    </row>
    <row r="15924" spans="1:8" ht="12.5" customHeight="1">
      <c r="A15924" s="55">
        <v>25713</v>
      </c>
      <c r="B15924" s="55">
        <v>9</v>
      </c>
      <c r="C15924" s="55" t="s">
        <v>52416</v>
      </c>
      <c r="D15924" s="55" t="s">
        <v>4649</v>
      </c>
      <c r="E15924" s="55" t="s">
        <v>52417</v>
      </c>
      <c r="F15924" s="55" t="s">
        <v>4651</v>
      </c>
      <c r="G15924" s="55" t="s">
        <v>52418</v>
      </c>
      <c r="H15924" s="55">
        <v>0</v>
      </c>
    </row>
    <row r="15925" spans="1:8" ht="12.5" customHeight="1">
      <c r="A15925" s="55">
        <v>26165</v>
      </c>
      <c r="B15925" s="55">
        <v>9</v>
      </c>
      <c r="C15925" s="55" t="s">
        <v>52419</v>
      </c>
      <c r="D15925" s="55" t="s">
        <v>4649</v>
      </c>
      <c r="E15925" s="55" t="s">
        <v>52420</v>
      </c>
      <c r="F15925" s="55" t="s">
        <v>4651</v>
      </c>
      <c r="G15925" s="55" t="s">
        <v>52421</v>
      </c>
      <c r="H15925" s="55">
        <v>0</v>
      </c>
    </row>
    <row r="15926" spans="1:8" ht="12.5" customHeight="1">
      <c r="A15926" s="55">
        <v>26437</v>
      </c>
      <c r="B15926" s="55">
        <v>9</v>
      </c>
      <c r="C15926" s="55" t="s">
        <v>52422</v>
      </c>
      <c r="D15926" s="55" t="s">
        <v>4649</v>
      </c>
      <c r="E15926" s="55" t="s">
        <v>52423</v>
      </c>
      <c r="F15926" s="55" t="s">
        <v>4651</v>
      </c>
      <c r="G15926" s="55" t="s">
        <v>52424</v>
      </c>
      <c r="H15926" s="55">
        <v>0</v>
      </c>
    </row>
    <row r="15927" spans="1:8" ht="12.5" customHeight="1">
      <c r="A15927" s="55">
        <v>26665</v>
      </c>
      <c r="B15927" s="55">
        <v>9</v>
      </c>
      <c r="C15927" s="55" t="s">
        <v>52425</v>
      </c>
      <c r="D15927" s="55" t="s">
        <v>4649</v>
      </c>
      <c r="E15927" s="55" t="s">
        <v>52426</v>
      </c>
      <c r="F15927" s="55" t="s">
        <v>4651</v>
      </c>
      <c r="G15927" s="55" t="s">
        <v>52427</v>
      </c>
      <c r="H15927" s="55">
        <v>0</v>
      </c>
    </row>
    <row r="15928" spans="1:8" ht="12.5" customHeight="1">
      <c r="A15928" s="55">
        <v>26750</v>
      </c>
      <c r="B15928" s="55">
        <v>9</v>
      </c>
      <c r="C15928" s="55" t="s">
        <v>52428</v>
      </c>
      <c r="D15928" s="55" t="s">
        <v>4649</v>
      </c>
      <c r="E15928" s="55" t="s">
        <v>52429</v>
      </c>
      <c r="F15928" s="55" t="s">
        <v>4651</v>
      </c>
      <c r="G15928" s="55" t="s">
        <v>52430</v>
      </c>
      <c r="H15928" s="55">
        <v>0</v>
      </c>
    </row>
    <row r="15929" spans="1:8" ht="12.5" customHeight="1">
      <c r="A15929" s="55">
        <v>26771</v>
      </c>
      <c r="B15929" s="55">
        <v>9</v>
      </c>
      <c r="C15929" s="55" t="s">
        <v>52431</v>
      </c>
      <c r="D15929" s="55" t="s">
        <v>4649</v>
      </c>
      <c r="E15929" s="55" t="s">
        <v>52432</v>
      </c>
      <c r="F15929" s="55" t="s">
        <v>4651</v>
      </c>
      <c r="G15929" s="55" t="s">
        <v>52433</v>
      </c>
      <c r="H15929" s="55">
        <v>0</v>
      </c>
    </row>
    <row r="15930" spans="1:8" ht="12.5" customHeight="1">
      <c r="A15930" s="55">
        <v>28110</v>
      </c>
      <c r="B15930" s="55">
        <v>9</v>
      </c>
      <c r="C15930" s="55" t="s">
        <v>52434</v>
      </c>
      <c r="D15930" s="55" t="s">
        <v>4649</v>
      </c>
      <c r="E15930" s="55" t="s">
        <v>52435</v>
      </c>
      <c r="F15930" s="55" t="s">
        <v>4651</v>
      </c>
      <c r="G15930" s="55" t="s">
        <v>52436</v>
      </c>
      <c r="H15930" s="55">
        <v>0</v>
      </c>
    </row>
    <row r="15931" spans="1:8" ht="12.5" customHeight="1">
      <c r="A15931" s="55">
        <v>28206</v>
      </c>
      <c r="B15931" s="55">
        <v>9</v>
      </c>
      <c r="C15931" s="55" t="s">
        <v>52437</v>
      </c>
      <c r="D15931" s="55" t="s">
        <v>4649</v>
      </c>
      <c r="E15931" s="55" t="s">
        <v>52438</v>
      </c>
      <c r="F15931" s="55" t="s">
        <v>4651</v>
      </c>
      <c r="G15931" s="55" t="s">
        <v>52439</v>
      </c>
      <c r="H15931" s="55">
        <v>0</v>
      </c>
    </row>
    <row r="15932" spans="1:8" ht="12.5" customHeight="1">
      <c r="A15932" s="55">
        <v>28219</v>
      </c>
      <c r="B15932" s="55">
        <v>9</v>
      </c>
      <c r="C15932" s="55" t="s">
        <v>52440</v>
      </c>
      <c r="D15932" s="55" t="s">
        <v>4649</v>
      </c>
      <c r="E15932" s="55" t="s">
        <v>52441</v>
      </c>
      <c r="F15932" s="55" t="s">
        <v>4651</v>
      </c>
      <c r="G15932" s="55" t="s">
        <v>52442</v>
      </c>
      <c r="H15932" s="55">
        <v>0</v>
      </c>
    </row>
    <row r="15933" spans="1:8" ht="12.5" customHeight="1">
      <c r="A15933" s="55">
        <v>28926</v>
      </c>
      <c r="B15933" s="55">
        <v>9</v>
      </c>
      <c r="C15933" s="55" t="s">
        <v>52443</v>
      </c>
      <c r="D15933" s="55" t="s">
        <v>4649</v>
      </c>
      <c r="E15933" s="55" t="s">
        <v>52444</v>
      </c>
      <c r="F15933" s="55" t="s">
        <v>4651</v>
      </c>
      <c r="G15933" s="55" t="s">
        <v>52445</v>
      </c>
      <c r="H15933" s="55">
        <v>0</v>
      </c>
    </row>
    <row r="15934" spans="1:8" ht="12.5" customHeight="1">
      <c r="A15934" s="55">
        <v>29067</v>
      </c>
      <c r="B15934" s="55">
        <v>9</v>
      </c>
      <c r="C15934" s="55" t="s">
        <v>52446</v>
      </c>
      <c r="D15934" s="55" t="s">
        <v>4649</v>
      </c>
      <c r="E15934" s="55" t="s">
        <v>52447</v>
      </c>
      <c r="F15934" s="55" t="s">
        <v>4651</v>
      </c>
      <c r="G15934" s="55" t="s">
        <v>52448</v>
      </c>
      <c r="H15934" s="55">
        <v>0</v>
      </c>
    </row>
    <row r="15935" spans="1:8" ht="12.5" customHeight="1">
      <c r="A15935" s="55">
        <v>29100</v>
      </c>
      <c r="B15935" s="55">
        <v>9</v>
      </c>
      <c r="C15935" s="55" t="s">
        <v>52449</v>
      </c>
      <c r="D15935" s="55" t="s">
        <v>4649</v>
      </c>
      <c r="E15935" s="55" t="s">
        <v>52450</v>
      </c>
      <c r="F15935" s="55" t="s">
        <v>4651</v>
      </c>
      <c r="G15935" s="55" t="s">
        <v>52451</v>
      </c>
      <c r="H15935" s="55">
        <v>0</v>
      </c>
    </row>
    <row r="15936" spans="1:8" ht="12.5" customHeight="1">
      <c r="A15936" s="55">
        <v>29291</v>
      </c>
      <c r="B15936" s="55">
        <v>9</v>
      </c>
      <c r="C15936" s="55" t="s">
        <v>52452</v>
      </c>
      <c r="D15936" s="55" t="s">
        <v>4649</v>
      </c>
      <c r="E15936" s="55" t="s">
        <v>52453</v>
      </c>
      <c r="F15936" s="55" t="s">
        <v>4651</v>
      </c>
      <c r="G15936" s="55" t="s">
        <v>52454</v>
      </c>
      <c r="H15936" s="55">
        <v>0</v>
      </c>
    </row>
    <row r="15937" spans="1:8" ht="12.5" customHeight="1">
      <c r="A15937" s="55">
        <v>11463</v>
      </c>
      <c r="B15937" s="55">
        <v>9</v>
      </c>
      <c r="C15937" s="55" t="s">
        <v>52455</v>
      </c>
      <c r="D15937" s="55" t="s">
        <v>4649</v>
      </c>
      <c r="E15937" s="55" t="s">
        <v>52456</v>
      </c>
      <c r="F15937" s="55" t="s">
        <v>4651</v>
      </c>
      <c r="G15937" s="55" t="s">
        <v>52457</v>
      </c>
      <c r="H15937" s="55">
        <v>0</v>
      </c>
    </row>
    <row r="15938" spans="1:8" ht="12.5" customHeight="1">
      <c r="A15938" s="55">
        <v>11912</v>
      </c>
      <c r="B15938" s="55">
        <v>9</v>
      </c>
      <c r="C15938" s="55" t="s">
        <v>52458</v>
      </c>
      <c r="D15938" s="55" t="s">
        <v>4649</v>
      </c>
      <c r="E15938" s="55" t="s">
        <v>52459</v>
      </c>
      <c r="F15938" s="55" t="s">
        <v>4651</v>
      </c>
      <c r="G15938" s="55" t="s">
        <v>52460</v>
      </c>
      <c r="H15938" s="55">
        <v>0</v>
      </c>
    </row>
    <row r="15939" spans="1:8" ht="12.5" customHeight="1">
      <c r="A15939" s="55">
        <v>11977</v>
      </c>
      <c r="B15939" s="55">
        <v>9</v>
      </c>
      <c r="C15939" s="55" t="s">
        <v>52461</v>
      </c>
      <c r="D15939" s="55" t="s">
        <v>4649</v>
      </c>
      <c r="E15939" s="55" t="s">
        <v>52462</v>
      </c>
      <c r="F15939" s="55" t="s">
        <v>4651</v>
      </c>
      <c r="G15939" s="55" t="s">
        <v>52463</v>
      </c>
      <c r="H15939" s="55">
        <v>0</v>
      </c>
    </row>
    <row r="15940" spans="1:8" ht="12.5" customHeight="1">
      <c r="A15940" s="55">
        <v>11992</v>
      </c>
      <c r="B15940" s="55">
        <v>9</v>
      </c>
      <c r="C15940" s="55" t="s">
        <v>52464</v>
      </c>
      <c r="D15940" s="55" t="s">
        <v>4649</v>
      </c>
      <c r="E15940" s="55" t="s">
        <v>52465</v>
      </c>
      <c r="F15940" s="55" t="s">
        <v>4651</v>
      </c>
      <c r="G15940" s="55" t="s">
        <v>52466</v>
      </c>
      <c r="H15940" s="55">
        <v>0</v>
      </c>
    </row>
    <row r="15941" spans="1:8" ht="12.5" customHeight="1">
      <c r="A15941" s="55">
        <v>13008</v>
      </c>
      <c r="B15941" s="55">
        <v>9</v>
      </c>
      <c r="C15941" s="55" t="s">
        <v>52467</v>
      </c>
      <c r="D15941" s="55" t="s">
        <v>4649</v>
      </c>
      <c r="E15941" s="55" t="s">
        <v>52468</v>
      </c>
      <c r="F15941" s="55" t="s">
        <v>4651</v>
      </c>
      <c r="G15941" s="55" t="s">
        <v>52469</v>
      </c>
      <c r="H15941" s="55">
        <v>0</v>
      </c>
    </row>
    <row r="15942" spans="1:8" ht="12.5" customHeight="1">
      <c r="A15942" s="55">
        <v>13120</v>
      </c>
      <c r="B15942" s="55">
        <v>9</v>
      </c>
      <c r="C15942" s="55" t="s">
        <v>52470</v>
      </c>
      <c r="D15942" s="55" t="s">
        <v>4649</v>
      </c>
      <c r="E15942" s="55" t="s">
        <v>52471</v>
      </c>
      <c r="F15942" s="55" t="s">
        <v>4651</v>
      </c>
      <c r="G15942" s="55" t="s">
        <v>52472</v>
      </c>
      <c r="H15942" s="55">
        <v>0</v>
      </c>
    </row>
    <row r="15943" spans="1:8" ht="12.5" customHeight="1">
      <c r="A15943" s="55">
        <v>13125</v>
      </c>
      <c r="B15943" s="55">
        <v>9</v>
      </c>
      <c r="C15943" s="55" t="s">
        <v>52473</v>
      </c>
      <c r="D15943" s="55" t="s">
        <v>4649</v>
      </c>
      <c r="E15943" s="55" t="s">
        <v>52474</v>
      </c>
      <c r="F15943" s="55" t="s">
        <v>4651</v>
      </c>
      <c r="G15943" s="55" t="s">
        <v>52475</v>
      </c>
      <c r="H15943" s="55">
        <v>0</v>
      </c>
    </row>
    <row r="15944" spans="1:8" ht="12.5" customHeight="1">
      <c r="A15944" s="55">
        <v>13952</v>
      </c>
      <c r="B15944" s="55">
        <v>9</v>
      </c>
      <c r="C15944" s="55" t="s">
        <v>52476</v>
      </c>
      <c r="D15944" s="55" t="s">
        <v>4649</v>
      </c>
      <c r="E15944" s="55" t="s">
        <v>52477</v>
      </c>
      <c r="F15944" s="55" t="s">
        <v>4651</v>
      </c>
      <c r="G15944" s="55" t="s">
        <v>52478</v>
      </c>
      <c r="H15944" s="55">
        <v>0</v>
      </c>
    </row>
    <row r="15945" spans="1:8" ht="12.5" customHeight="1">
      <c r="A15945" s="55">
        <v>14013</v>
      </c>
      <c r="B15945" s="55">
        <v>9</v>
      </c>
      <c r="C15945" s="55" t="s">
        <v>52479</v>
      </c>
      <c r="D15945" s="55" t="s">
        <v>4649</v>
      </c>
      <c r="E15945" s="55" t="s">
        <v>52480</v>
      </c>
      <c r="F15945" s="55" t="s">
        <v>4651</v>
      </c>
      <c r="G15945" s="55" t="s">
        <v>52481</v>
      </c>
      <c r="H15945" s="55">
        <v>0</v>
      </c>
    </row>
    <row r="15946" spans="1:8" ht="12.5" customHeight="1">
      <c r="A15946" s="55">
        <v>14063</v>
      </c>
      <c r="B15946" s="55">
        <v>9</v>
      </c>
      <c r="C15946" s="55" t="s">
        <v>52482</v>
      </c>
      <c r="D15946" s="55" t="s">
        <v>4649</v>
      </c>
      <c r="E15946" s="55" t="s">
        <v>52483</v>
      </c>
      <c r="F15946" s="55" t="s">
        <v>4651</v>
      </c>
      <c r="G15946" s="55" t="s">
        <v>52484</v>
      </c>
      <c r="H15946" s="55">
        <v>0</v>
      </c>
    </row>
    <row r="15947" spans="1:8" ht="12.5" customHeight="1">
      <c r="A15947" s="55">
        <v>14127</v>
      </c>
      <c r="B15947" s="55">
        <v>9</v>
      </c>
      <c r="C15947" s="55" t="s">
        <v>52485</v>
      </c>
      <c r="D15947" s="55" t="s">
        <v>4649</v>
      </c>
      <c r="E15947" s="55" t="s">
        <v>52486</v>
      </c>
      <c r="F15947" s="55" t="s">
        <v>4651</v>
      </c>
      <c r="G15947" s="55" t="s">
        <v>52487</v>
      </c>
      <c r="H15947" s="55">
        <v>0</v>
      </c>
    </row>
    <row r="15948" spans="1:8" ht="12.5" customHeight="1">
      <c r="A15948" s="55">
        <v>14310</v>
      </c>
      <c r="B15948" s="55">
        <v>9</v>
      </c>
      <c r="C15948" s="55" t="s">
        <v>52488</v>
      </c>
      <c r="D15948" s="55" t="s">
        <v>4649</v>
      </c>
      <c r="E15948" s="55" t="s">
        <v>52489</v>
      </c>
      <c r="F15948" s="55" t="s">
        <v>4651</v>
      </c>
      <c r="G15948" s="55" t="s">
        <v>52490</v>
      </c>
      <c r="H15948" s="55">
        <v>0</v>
      </c>
    </row>
    <row r="15949" spans="1:8" ht="12.5" customHeight="1">
      <c r="A15949" s="55">
        <v>14522</v>
      </c>
      <c r="B15949" s="55">
        <v>9</v>
      </c>
      <c r="C15949" s="55" t="s">
        <v>52491</v>
      </c>
      <c r="D15949" s="55" t="s">
        <v>4649</v>
      </c>
      <c r="E15949" s="55" t="s">
        <v>52492</v>
      </c>
      <c r="F15949" s="55" t="s">
        <v>4651</v>
      </c>
      <c r="G15949" s="55" t="s">
        <v>52493</v>
      </c>
      <c r="H15949" s="55">
        <v>0</v>
      </c>
    </row>
    <row r="15950" spans="1:8" ht="12.5" customHeight="1">
      <c r="A15950" s="55">
        <v>15022</v>
      </c>
      <c r="B15950" s="55">
        <v>9</v>
      </c>
      <c r="C15950" s="55" t="s">
        <v>52494</v>
      </c>
      <c r="D15950" s="55" t="s">
        <v>4649</v>
      </c>
      <c r="E15950" s="55" t="s">
        <v>52495</v>
      </c>
      <c r="F15950" s="55" t="s">
        <v>4651</v>
      </c>
      <c r="G15950" s="55" t="s">
        <v>52496</v>
      </c>
      <c r="H15950" s="55">
        <v>0</v>
      </c>
    </row>
    <row r="15951" spans="1:8" ht="12.5" customHeight="1">
      <c r="A15951" s="55">
        <v>15133</v>
      </c>
      <c r="B15951" s="55">
        <v>9</v>
      </c>
      <c r="C15951" s="55" t="s">
        <v>52497</v>
      </c>
      <c r="D15951" s="55" t="s">
        <v>4649</v>
      </c>
      <c r="E15951" s="55" t="s">
        <v>52498</v>
      </c>
      <c r="F15951" s="55" t="s">
        <v>4651</v>
      </c>
      <c r="G15951" s="55" t="s">
        <v>52499</v>
      </c>
      <c r="H15951" s="55">
        <v>0</v>
      </c>
    </row>
    <row r="15952" spans="1:8" ht="12.5" customHeight="1">
      <c r="A15952" s="55">
        <v>15185</v>
      </c>
      <c r="B15952" s="55">
        <v>9</v>
      </c>
      <c r="C15952" s="55" t="s">
        <v>52500</v>
      </c>
      <c r="D15952" s="55" t="s">
        <v>4649</v>
      </c>
      <c r="E15952" s="55" t="s">
        <v>52501</v>
      </c>
      <c r="F15952" s="55" t="s">
        <v>4651</v>
      </c>
      <c r="G15952" s="55" t="s">
        <v>52502</v>
      </c>
      <c r="H15952" s="55">
        <v>0</v>
      </c>
    </row>
    <row r="15953" spans="1:8" ht="12.5" customHeight="1">
      <c r="A15953" s="55">
        <v>15225</v>
      </c>
      <c r="B15953" s="55">
        <v>9</v>
      </c>
      <c r="C15953" s="55" t="s">
        <v>52503</v>
      </c>
      <c r="D15953" s="55" t="s">
        <v>4649</v>
      </c>
      <c r="E15953" s="55" t="s">
        <v>52504</v>
      </c>
      <c r="F15953" s="55" t="s">
        <v>4651</v>
      </c>
      <c r="G15953" s="55" t="s">
        <v>52505</v>
      </c>
      <c r="H15953" s="55">
        <v>0</v>
      </c>
    </row>
    <row r="15954" spans="1:8" ht="12.5" customHeight="1">
      <c r="A15954" s="55">
        <v>15229</v>
      </c>
      <c r="B15954" s="55">
        <v>9</v>
      </c>
      <c r="C15954" s="55" t="s">
        <v>52506</v>
      </c>
      <c r="D15954" s="55" t="s">
        <v>4649</v>
      </c>
      <c r="E15954" s="55" t="s">
        <v>52507</v>
      </c>
      <c r="F15954" s="55" t="s">
        <v>4651</v>
      </c>
      <c r="G15954" s="55" t="s">
        <v>52508</v>
      </c>
      <c r="H15954" s="55">
        <v>0</v>
      </c>
    </row>
    <row r="15955" spans="1:8" ht="12.5" customHeight="1">
      <c r="A15955" s="55">
        <v>16348</v>
      </c>
      <c r="B15955" s="55">
        <v>9</v>
      </c>
      <c r="C15955" s="55" t="s">
        <v>52509</v>
      </c>
      <c r="D15955" s="55" t="s">
        <v>4649</v>
      </c>
      <c r="E15955" s="55" t="s">
        <v>52510</v>
      </c>
      <c r="F15955" s="55" t="s">
        <v>4651</v>
      </c>
      <c r="G15955" s="55" t="s">
        <v>52511</v>
      </c>
      <c r="H15955" s="55">
        <v>0</v>
      </c>
    </row>
    <row r="15956" spans="1:8" ht="12.5" customHeight="1">
      <c r="A15956" s="55">
        <v>16686</v>
      </c>
      <c r="B15956" s="55">
        <v>9</v>
      </c>
      <c r="C15956" s="55" t="s">
        <v>52512</v>
      </c>
      <c r="D15956" s="55" t="s">
        <v>4649</v>
      </c>
      <c r="E15956" s="55" t="s">
        <v>52513</v>
      </c>
      <c r="F15956" s="55" t="s">
        <v>4651</v>
      </c>
      <c r="G15956" s="55" t="s">
        <v>52514</v>
      </c>
      <c r="H15956" s="55">
        <v>0</v>
      </c>
    </row>
    <row r="15957" spans="1:8" ht="12.5" customHeight="1">
      <c r="A15957" s="55">
        <v>17048</v>
      </c>
      <c r="B15957" s="55">
        <v>9</v>
      </c>
      <c r="C15957" s="55" t="s">
        <v>52515</v>
      </c>
      <c r="D15957" s="55" t="s">
        <v>4649</v>
      </c>
      <c r="E15957" s="55" t="s">
        <v>52516</v>
      </c>
      <c r="F15957" s="55" t="s">
        <v>4651</v>
      </c>
      <c r="G15957" s="55" t="s">
        <v>52517</v>
      </c>
      <c r="H15957" s="55">
        <v>0</v>
      </c>
    </row>
    <row r="15958" spans="1:8" ht="12.5" customHeight="1">
      <c r="A15958" s="55">
        <v>17049</v>
      </c>
      <c r="B15958" s="55">
        <v>9</v>
      </c>
      <c r="C15958" s="55" t="s">
        <v>52518</v>
      </c>
      <c r="D15958" s="55" t="s">
        <v>4649</v>
      </c>
      <c r="E15958" s="55" t="s">
        <v>52519</v>
      </c>
      <c r="F15958" s="55" t="s">
        <v>4651</v>
      </c>
      <c r="G15958" s="55" t="s">
        <v>52520</v>
      </c>
      <c r="H15958" s="55">
        <v>0</v>
      </c>
    </row>
    <row r="15959" spans="1:8" ht="12.5" customHeight="1">
      <c r="A15959" s="55">
        <v>17331</v>
      </c>
      <c r="B15959" s="55">
        <v>9</v>
      </c>
      <c r="C15959" s="55" t="s">
        <v>52521</v>
      </c>
      <c r="D15959" s="55" t="s">
        <v>4649</v>
      </c>
      <c r="E15959" s="55" t="s">
        <v>52522</v>
      </c>
      <c r="F15959" s="55" t="s">
        <v>4651</v>
      </c>
      <c r="G15959" s="55" t="s">
        <v>52523</v>
      </c>
      <c r="H15959" s="55">
        <v>0</v>
      </c>
    </row>
    <row r="15960" spans="1:8" ht="12.5" customHeight="1">
      <c r="A15960" s="55">
        <v>17333</v>
      </c>
      <c r="B15960" s="55">
        <v>9</v>
      </c>
      <c r="C15960" s="55" t="s">
        <v>52524</v>
      </c>
      <c r="D15960" s="55" t="s">
        <v>4649</v>
      </c>
      <c r="E15960" s="55" t="s">
        <v>52525</v>
      </c>
      <c r="F15960" s="55" t="s">
        <v>4651</v>
      </c>
      <c r="G15960" s="55" t="s">
        <v>52526</v>
      </c>
      <c r="H15960" s="55">
        <v>0</v>
      </c>
    </row>
    <row r="15961" spans="1:8" ht="12.5" customHeight="1">
      <c r="A15961" s="55">
        <v>18255</v>
      </c>
      <c r="B15961" s="55">
        <v>9</v>
      </c>
      <c r="C15961" s="55" t="s">
        <v>52527</v>
      </c>
      <c r="D15961" s="55" t="s">
        <v>4649</v>
      </c>
      <c r="E15961" s="55" t="s">
        <v>52528</v>
      </c>
      <c r="F15961" s="55" t="s">
        <v>4651</v>
      </c>
      <c r="G15961" s="55" t="s">
        <v>52529</v>
      </c>
      <c r="H15961" s="55">
        <v>0</v>
      </c>
    </row>
    <row r="15962" spans="1:8" ht="12.5" customHeight="1">
      <c r="A15962" s="55">
        <v>18261</v>
      </c>
      <c r="B15962" s="55">
        <v>9</v>
      </c>
      <c r="C15962" s="55" t="s">
        <v>52530</v>
      </c>
      <c r="D15962" s="55" t="s">
        <v>4649</v>
      </c>
      <c r="E15962" s="55" t="s">
        <v>52531</v>
      </c>
      <c r="F15962" s="55" t="s">
        <v>4651</v>
      </c>
      <c r="G15962" s="55" t="s">
        <v>52532</v>
      </c>
      <c r="H15962" s="55">
        <v>0</v>
      </c>
    </row>
    <row r="15963" spans="1:8" ht="12.5" customHeight="1">
      <c r="A15963" s="55">
        <v>19085</v>
      </c>
      <c r="B15963" s="55">
        <v>9</v>
      </c>
      <c r="C15963" s="55" t="s">
        <v>52533</v>
      </c>
      <c r="D15963" s="55" t="s">
        <v>4649</v>
      </c>
      <c r="E15963" s="55" t="s">
        <v>52534</v>
      </c>
      <c r="F15963" s="55" t="s">
        <v>4651</v>
      </c>
      <c r="G15963" s="55" t="s">
        <v>52535</v>
      </c>
      <c r="H15963" s="55">
        <v>0</v>
      </c>
    </row>
    <row r="15964" spans="1:8" ht="12.5" customHeight="1">
      <c r="A15964" s="55">
        <v>20444</v>
      </c>
      <c r="B15964" s="55">
        <v>9</v>
      </c>
      <c r="C15964" s="55" t="s">
        <v>52536</v>
      </c>
      <c r="D15964" s="55" t="s">
        <v>4649</v>
      </c>
      <c r="E15964" s="55" t="s">
        <v>52537</v>
      </c>
      <c r="F15964" s="55" t="s">
        <v>4651</v>
      </c>
      <c r="G15964" s="55" t="s">
        <v>52538</v>
      </c>
      <c r="H15964" s="55">
        <v>0</v>
      </c>
    </row>
    <row r="15965" spans="1:8" ht="12.5" customHeight="1">
      <c r="A15965" s="55">
        <v>20610</v>
      </c>
      <c r="B15965" s="55">
        <v>9</v>
      </c>
      <c r="C15965" s="55" t="s">
        <v>52539</v>
      </c>
      <c r="D15965" s="55" t="s">
        <v>4649</v>
      </c>
      <c r="E15965" s="55" t="s">
        <v>52540</v>
      </c>
      <c r="F15965" s="55" t="s">
        <v>4651</v>
      </c>
      <c r="G15965" s="55" t="s">
        <v>52541</v>
      </c>
      <c r="H15965" s="55">
        <v>0</v>
      </c>
    </row>
    <row r="15966" spans="1:8" ht="12.5" customHeight="1">
      <c r="A15966" s="55">
        <v>20819</v>
      </c>
      <c r="B15966" s="55">
        <v>9</v>
      </c>
      <c r="C15966" s="55" t="s">
        <v>52542</v>
      </c>
      <c r="D15966" s="55" t="s">
        <v>4649</v>
      </c>
      <c r="E15966" s="55" t="s">
        <v>52543</v>
      </c>
      <c r="F15966" s="55" t="s">
        <v>4651</v>
      </c>
      <c r="G15966" s="55" t="s">
        <v>52544</v>
      </c>
      <c r="H15966" s="55">
        <v>0</v>
      </c>
    </row>
    <row r="15967" spans="1:8" ht="12.5" customHeight="1">
      <c r="A15967" s="55">
        <v>20983</v>
      </c>
      <c r="B15967" s="55">
        <v>9</v>
      </c>
      <c r="C15967" s="55" t="s">
        <v>52545</v>
      </c>
      <c r="D15967" s="55" t="s">
        <v>4649</v>
      </c>
      <c r="E15967" s="55" t="s">
        <v>52546</v>
      </c>
      <c r="F15967" s="55" t="s">
        <v>4651</v>
      </c>
      <c r="G15967" s="55" t="s">
        <v>52547</v>
      </c>
      <c r="H15967" s="55">
        <v>0</v>
      </c>
    </row>
    <row r="15968" spans="1:8" ht="12.5" customHeight="1">
      <c r="A15968" s="55">
        <v>21214</v>
      </c>
      <c r="B15968" s="55">
        <v>9</v>
      </c>
      <c r="C15968" s="55" t="s">
        <v>52548</v>
      </c>
      <c r="D15968" s="55" t="s">
        <v>4649</v>
      </c>
      <c r="E15968" s="55" t="s">
        <v>52549</v>
      </c>
      <c r="F15968" s="55" t="s">
        <v>4651</v>
      </c>
      <c r="G15968" s="55" t="s">
        <v>52550</v>
      </c>
      <c r="H15968" s="55">
        <v>0</v>
      </c>
    </row>
    <row r="15969" spans="1:8" ht="12.5" customHeight="1">
      <c r="A15969" s="55">
        <v>21958</v>
      </c>
      <c r="B15969" s="55">
        <v>9</v>
      </c>
      <c r="C15969" s="55" t="s">
        <v>52551</v>
      </c>
      <c r="D15969" s="55" t="s">
        <v>4649</v>
      </c>
      <c r="E15969" s="55" t="s">
        <v>52552</v>
      </c>
      <c r="F15969" s="55" t="s">
        <v>4651</v>
      </c>
      <c r="G15969" s="55" t="s">
        <v>52553</v>
      </c>
      <c r="H15969" s="55">
        <v>0</v>
      </c>
    </row>
    <row r="15970" spans="1:8" ht="12.5" customHeight="1">
      <c r="A15970" s="55">
        <v>22582</v>
      </c>
      <c r="B15970" s="55">
        <v>9</v>
      </c>
      <c r="C15970" s="55" t="s">
        <v>52554</v>
      </c>
      <c r="D15970" s="55" t="s">
        <v>4649</v>
      </c>
      <c r="E15970" s="55" t="s">
        <v>52555</v>
      </c>
      <c r="F15970" s="55" t="s">
        <v>4651</v>
      </c>
      <c r="G15970" s="55" t="s">
        <v>52556</v>
      </c>
      <c r="H15970" s="55">
        <v>0</v>
      </c>
    </row>
    <row r="15971" spans="1:8" ht="12.5" customHeight="1">
      <c r="A15971" s="55">
        <v>22848</v>
      </c>
      <c r="B15971" s="55">
        <v>9</v>
      </c>
      <c r="C15971" s="55" t="s">
        <v>52557</v>
      </c>
      <c r="D15971" s="55" t="s">
        <v>4649</v>
      </c>
      <c r="E15971" s="55" t="s">
        <v>52558</v>
      </c>
      <c r="F15971" s="55" t="s">
        <v>4651</v>
      </c>
      <c r="G15971" s="55" t="s">
        <v>52559</v>
      </c>
      <c r="H15971" s="55">
        <v>0</v>
      </c>
    </row>
    <row r="15972" spans="1:8" ht="12.5" customHeight="1">
      <c r="A15972" s="55">
        <v>22930</v>
      </c>
      <c r="B15972" s="55">
        <v>9</v>
      </c>
      <c r="C15972" s="55" t="s">
        <v>52560</v>
      </c>
      <c r="D15972" s="55" t="s">
        <v>4649</v>
      </c>
      <c r="E15972" s="55" t="s">
        <v>52561</v>
      </c>
      <c r="F15972" s="55" t="s">
        <v>4651</v>
      </c>
      <c r="G15972" s="55" t="s">
        <v>52562</v>
      </c>
      <c r="H15972" s="55">
        <v>0</v>
      </c>
    </row>
    <row r="15973" spans="1:8" ht="12.5" customHeight="1">
      <c r="A15973" s="55">
        <v>23087</v>
      </c>
      <c r="B15973" s="55">
        <v>9</v>
      </c>
      <c r="C15973" s="55" t="s">
        <v>52563</v>
      </c>
      <c r="D15973" s="55" t="s">
        <v>4649</v>
      </c>
      <c r="E15973" s="55" t="s">
        <v>52564</v>
      </c>
      <c r="F15973" s="55" t="s">
        <v>4651</v>
      </c>
      <c r="G15973" s="55" t="s">
        <v>52565</v>
      </c>
      <c r="H15973" s="55">
        <v>0</v>
      </c>
    </row>
    <row r="15974" spans="1:8" ht="12.5" customHeight="1">
      <c r="A15974" s="55">
        <v>23128</v>
      </c>
      <c r="B15974" s="55">
        <v>9</v>
      </c>
      <c r="C15974" s="55" t="s">
        <v>52566</v>
      </c>
      <c r="D15974" s="55" t="s">
        <v>4649</v>
      </c>
      <c r="E15974" s="55" t="s">
        <v>52567</v>
      </c>
      <c r="F15974" s="55" t="s">
        <v>4651</v>
      </c>
      <c r="G15974" s="55" t="s">
        <v>52568</v>
      </c>
      <c r="H15974" s="55">
        <v>0</v>
      </c>
    </row>
    <row r="15975" spans="1:8" ht="12.5" customHeight="1">
      <c r="A15975" s="55">
        <v>23528</v>
      </c>
      <c r="B15975" s="55">
        <v>9</v>
      </c>
      <c r="C15975" s="55" t="s">
        <v>52569</v>
      </c>
      <c r="D15975" s="55" t="s">
        <v>4649</v>
      </c>
      <c r="E15975" s="55" t="s">
        <v>52570</v>
      </c>
      <c r="F15975" s="55" t="s">
        <v>4651</v>
      </c>
      <c r="G15975" s="55" t="s">
        <v>52571</v>
      </c>
      <c r="H15975" s="55">
        <v>0</v>
      </c>
    </row>
    <row r="15976" spans="1:8" ht="12.5" customHeight="1">
      <c r="A15976" s="55">
        <v>23571</v>
      </c>
      <c r="B15976" s="55">
        <v>9</v>
      </c>
      <c r="C15976" s="55" t="s">
        <v>52572</v>
      </c>
      <c r="D15976" s="55" t="s">
        <v>4649</v>
      </c>
      <c r="E15976" s="55" t="s">
        <v>52573</v>
      </c>
      <c r="F15976" s="55" t="s">
        <v>4651</v>
      </c>
      <c r="G15976" s="55" t="s">
        <v>52574</v>
      </c>
      <c r="H15976" s="55">
        <v>0</v>
      </c>
    </row>
    <row r="15977" spans="1:8" ht="12.5" customHeight="1">
      <c r="A15977" s="55">
        <v>24267</v>
      </c>
      <c r="B15977" s="55">
        <v>9</v>
      </c>
      <c r="C15977" s="55" t="s">
        <v>52575</v>
      </c>
      <c r="D15977" s="55" t="s">
        <v>4649</v>
      </c>
      <c r="E15977" s="55" t="s">
        <v>52576</v>
      </c>
      <c r="F15977" s="55" t="s">
        <v>4651</v>
      </c>
      <c r="G15977" s="55" t="s">
        <v>52577</v>
      </c>
      <c r="H15977" s="55">
        <v>0</v>
      </c>
    </row>
    <row r="15978" spans="1:8" ht="12.5" customHeight="1">
      <c r="A15978" s="55">
        <v>24281</v>
      </c>
      <c r="B15978" s="55">
        <v>9</v>
      </c>
      <c r="C15978" s="55" t="s">
        <v>52578</v>
      </c>
      <c r="D15978" s="55" t="s">
        <v>4649</v>
      </c>
      <c r="E15978" s="55" t="s">
        <v>52579</v>
      </c>
      <c r="F15978" s="55" t="s">
        <v>4651</v>
      </c>
      <c r="G15978" s="55" t="s">
        <v>52580</v>
      </c>
      <c r="H15978" s="55">
        <v>0</v>
      </c>
    </row>
    <row r="15979" spans="1:8" ht="12.5" customHeight="1">
      <c r="A15979" s="55">
        <v>24305</v>
      </c>
      <c r="B15979" s="55">
        <v>9</v>
      </c>
      <c r="C15979" s="55" t="s">
        <v>52581</v>
      </c>
      <c r="D15979" s="55" t="s">
        <v>4649</v>
      </c>
      <c r="E15979" s="55" t="s">
        <v>52582</v>
      </c>
      <c r="F15979" s="55" t="s">
        <v>4651</v>
      </c>
      <c r="G15979" s="55" t="s">
        <v>52583</v>
      </c>
      <c r="H15979" s="55">
        <v>0</v>
      </c>
    </row>
    <row r="15980" spans="1:8" ht="12.5" customHeight="1">
      <c r="A15980" s="55">
        <v>24480</v>
      </c>
      <c r="B15980" s="55">
        <v>9</v>
      </c>
      <c r="C15980" s="55" t="s">
        <v>52584</v>
      </c>
      <c r="D15980" s="55" t="s">
        <v>4649</v>
      </c>
      <c r="E15980" s="55" t="s">
        <v>52585</v>
      </c>
      <c r="F15980" s="55" t="s">
        <v>4651</v>
      </c>
      <c r="G15980" s="55" t="s">
        <v>52586</v>
      </c>
      <c r="H15980" s="55">
        <v>0</v>
      </c>
    </row>
    <row r="15981" spans="1:8" ht="12.5" customHeight="1">
      <c r="A15981" s="55">
        <v>25057</v>
      </c>
      <c r="B15981" s="55">
        <v>9</v>
      </c>
      <c r="C15981" s="55" t="s">
        <v>52587</v>
      </c>
      <c r="D15981" s="55" t="s">
        <v>4649</v>
      </c>
      <c r="E15981" s="55" t="s">
        <v>52588</v>
      </c>
      <c r="F15981" s="55" t="s">
        <v>4651</v>
      </c>
      <c r="G15981" s="55" t="s">
        <v>52589</v>
      </c>
      <c r="H15981" s="55">
        <v>0</v>
      </c>
    </row>
    <row r="15982" spans="1:8" ht="12.5" customHeight="1">
      <c r="A15982" s="55">
        <v>25128</v>
      </c>
      <c r="B15982" s="55">
        <v>9</v>
      </c>
      <c r="C15982" s="55" t="s">
        <v>52590</v>
      </c>
      <c r="D15982" s="55" t="s">
        <v>4649</v>
      </c>
      <c r="E15982" s="55" t="s">
        <v>52591</v>
      </c>
      <c r="F15982" s="55" t="s">
        <v>4651</v>
      </c>
      <c r="G15982" s="55" t="s">
        <v>52592</v>
      </c>
      <c r="H15982" s="55">
        <v>0</v>
      </c>
    </row>
    <row r="15983" spans="1:8" ht="12.5" customHeight="1">
      <c r="A15983" s="55">
        <v>25140</v>
      </c>
      <c r="B15983" s="55">
        <v>9</v>
      </c>
      <c r="C15983" s="55" t="s">
        <v>52593</v>
      </c>
      <c r="D15983" s="55" t="s">
        <v>4649</v>
      </c>
      <c r="E15983" s="55" t="s">
        <v>52594</v>
      </c>
      <c r="F15983" s="55" t="s">
        <v>4651</v>
      </c>
      <c r="G15983" s="55" t="s">
        <v>52595</v>
      </c>
      <c r="H15983" s="55">
        <v>0</v>
      </c>
    </row>
    <row r="15984" spans="1:8" ht="12.5" customHeight="1">
      <c r="A15984" s="55">
        <v>25230</v>
      </c>
      <c r="B15984" s="55">
        <v>9</v>
      </c>
      <c r="C15984" s="55" t="s">
        <v>52596</v>
      </c>
      <c r="D15984" s="55" t="s">
        <v>4649</v>
      </c>
      <c r="E15984" s="55" t="s">
        <v>52597</v>
      </c>
      <c r="F15984" s="55" t="s">
        <v>4651</v>
      </c>
      <c r="G15984" s="55" t="s">
        <v>52598</v>
      </c>
      <c r="H15984" s="55">
        <v>0</v>
      </c>
    </row>
    <row r="15985" spans="1:8" ht="12.5" customHeight="1">
      <c r="A15985" s="55">
        <v>25559</v>
      </c>
      <c r="B15985" s="55">
        <v>9</v>
      </c>
      <c r="C15985" s="55" t="s">
        <v>52599</v>
      </c>
      <c r="D15985" s="55" t="s">
        <v>4649</v>
      </c>
      <c r="E15985" s="55" t="s">
        <v>52600</v>
      </c>
      <c r="F15985" s="55" t="s">
        <v>4651</v>
      </c>
      <c r="G15985" s="55" t="s">
        <v>52601</v>
      </c>
      <c r="H15985" s="55">
        <v>0</v>
      </c>
    </row>
    <row r="15986" spans="1:8" ht="12.5" customHeight="1">
      <c r="A15986" s="55">
        <v>25816</v>
      </c>
      <c r="B15986" s="55">
        <v>9</v>
      </c>
      <c r="C15986" s="55" t="s">
        <v>52602</v>
      </c>
      <c r="D15986" s="55" t="s">
        <v>4649</v>
      </c>
      <c r="E15986" s="55" t="s">
        <v>52603</v>
      </c>
      <c r="F15986" s="55" t="s">
        <v>4651</v>
      </c>
      <c r="G15986" s="55" t="s">
        <v>52604</v>
      </c>
      <c r="H15986" s="55">
        <v>0</v>
      </c>
    </row>
    <row r="15987" spans="1:8" ht="12.5" customHeight="1">
      <c r="A15987" s="55">
        <v>25912</v>
      </c>
      <c r="B15987" s="55">
        <v>9</v>
      </c>
      <c r="C15987" s="55" t="s">
        <v>52605</v>
      </c>
      <c r="D15987" s="55" t="s">
        <v>4649</v>
      </c>
      <c r="E15987" s="55" t="s">
        <v>52606</v>
      </c>
      <c r="F15987" s="55" t="s">
        <v>4651</v>
      </c>
      <c r="G15987" s="55" t="s">
        <v>52607</v>
      </c>
      <c r="H15987" s="55">
        <v>0</v>
      </c>
    </row>
    <row r="15988" spans="1:8" ht="12.5" customHeight="1">
      <c r="A15988" s="55">
        <v>25921</v>
      </c>
      <c r="B15988" s="55">
        <v>9</v>
      </c>
      <c r="C15988" s="55" t="s">
        <v>52608</v>
      </c>
      <c r="D15988" s="55" t="s">
        <v>4649</v>
      </c>
      <c r="E15988" s="55" t="s">
        <v>52609</v>
      </c>
      <c r="F15988" s="55" t="s">
        <v>4651</v>
      </c>
      <c r="G15988" s="55" t="s">
        <v>52610</v>
      </c>
      <c r="H15988" s="55">
        <v>0</v>
      </c>
    </row>
    <row r="15989" spans="1:8" ht="12.5" customHeight="1">
      <c r="A15989" s="55">
        <v>26434</v>
      </c>
      <c r="B15989" s="55">
        <v>9</v>
      </c>
      <c r="C15989" s="55" t="s">
        <v>52611</v>
      </c>
      <c r="D15989" s="55" t="s">
        <v>4649</v>
      </c>
      <c r="E15989" s="55" t="s">
        <v>52612</v>
      </c>
      <c r="F15989" s="55" t="s">
        <v>4651</v>
      </c>
      <c r="G15989" s="55" t="s">
        <v>52613</v>
      </c>
      <c r="H15989" s="55">
        <v>0</v>
      </c>
    </row>
    <row r="15990" spans="1:8" ht="12.5" customHeight="1">
      <c r="A15990" s="55">
        <v>26765</v>
      </c>
      <c r="B15990" s="55">
        <v>9</v>
      </c>
      <c r="C15990" s="55" t="s">
        <v>52614</v>
      </c>
      <c r="D15990" s="55" t="s">
        <v>4649</v>
      </c>
      <c r="E15990" s="55" t="s">
        <v>52615</v>
      </c>
      <c r="F15990" s="55" t="s">
        <v>4651</v>
      </c>
      <c r="G15990" s="55" t="s">
        <v>52616</v>
      </c>
      <c r="H15990" s="55">
        <v>0</v>
      </c>
    </row>
    <row r="15991" spans="1:8" ht="12.5" customHeight="1">
      <c r="A15991" s="55">
        <v>26767</v>
      </c>
      <c r="B15991" s="55">
        <v>9</v>
      </c>
      <c r="C15991" s="55" t="s">
        <v>52617</v>
      </c>
      <c r="D15991" s="55" t="s">
        <v>4649</v>
      </c>
      <c r="E15991" s="55" t="s">
        <v>52618</v>
      </c>
      <c r="F15991" s="55" t="s">
        <v>4651</v>
      </c>
      <c r="G15991" s="55" t="s">
        <v>52619</v>
      </c>
      <c r="H15991" s="55">
        <v>0</v>
      </c>
    </row>
    <row r="15992" spans="1:8" ht="12.5" customHeight="1">
      <c r="A15992" s="55">
        <v>27299</v>
      </c>
      <c r="B15992" s="55">
        <v>9</v>
      </c>
      <c r="C15992" s="55" t="s">
        <v>52620</v>
      </c>
      <c r="D15992" s="55" t="s">
        <v>4649</v>
      </c>
      <c r="E15992" s="55" t="s">
        <v>52621</v>
      </c>
      <c r="F15992" s="55" t="s">
        <v>4651</v>
      </c>
      <c r="G15992" s="55" t="s">
        <v>52622</v>
      </c>
      <c r="H15992" s="55">
        <v>0</v>
      </c>
    </row>
    <row r="15993" spans="1:8" ht="12.5" customHeight="1">
      <c r="A15993" s="55">
        <v>27489</v>
      </c>
      <c r="B15993" s="55">
        <v>9</v>
      </c>
      <c r="C15993" s="55" t="s">
        <v>52623</v>
      </c>
      <c r="D15993" s="55" t="s">
        <v>4649</v>
      </c>
      <c r="E15993" s="55" t="s">
        <v>52624</v>
      </c>
      <c r="F15993" s="55" t="s">
        <v>4651</v>
      </c>
      <c r="G15993" s="55" t="s">
        <v>52625</v>
      </c>
      <c r="H15993" s="55">
        <v>0</v>
      </c>
    </row>
    <row r="15994" spans="1:8" ht="12.5" customHeight="1">
      <c r="A15994" s="55">
        <v>27491</v>
      </c>
      <c r="B15994" s="55">
        <v>9</v>
      </c>
      <c r="C15994" s="55" t="s">
        <v>52626</v>
      </c>
      <c r="D15994" s="55" t="s">
        <v>4649</v>
      </c>
      <c r="E15994" s="55" t="s">
        <v>52627</v>
      </c>
      <c r="F15994" s="55" t="s">
        <v>4651</v>
      </c>
      <c r="G15994" s="55" t="s">
        <v>52628</v>
      </c>
      <c r="H15994" s="55">
        <v>0</v>
      </c>
    </row>
    <row r="15995" spans="1:8" ht="12.5" customHeight="1">
      <c r="A15995" s="55">
        <v>27585</v>
      </c>
      <c r="B15995" s="55">
        <v>9</v>
      </c>
      <c r="C15995" s="55" t="s">
        <v>52629</v>
      </c>
      <c r="D15995" s="55" t="s">
        <v>4649</v>
      </c>
      <c r="E15995" s="55" t="s">
        <v>52630</v>
      </c>
      <c r="F15995" s="55" t="s">
        <v>4651</v>
      </c>
      <c r="G15995" s="55" t="s">
        <v>52631</v>
      </c>
      <c r="H15995" s="55">
        <v>0</v>
      </c>
    </row>
    <row r="15996" spans="1:8" ht="12.5" customHeight="1">
      <c r="A15996" s="55">
        <v>27686</v>
      </c>
      <c r="B15996" s="55">
        <v>9</v>
      </c>
      <c r="C15996" s="55" t="s">
        <v>52632</v>
      </c>
      <c r="D15996" s="55" t="s">
        <v>4649</v>
      </c>
      <c r="E15996" s="55" t="s">
        <v>52633</v>
      </c>
      <c r="F15996" s="55" t="s">
        <v>4651</v>
      </c>
      <c r="G15996" s="55" t="s">
        <v>52634</v>
      </c>
      <c r="H15996" s="55">
        <v>0</v>
      </c>
    </row>
    <row r="15997" spans="1:8" ht="12.5" customHeight="1">
      <c r="A15997" s="55">
        <v>27711</v>
      </c>
      <c r="B15997" s="55">
        <v>9</v>
      </c>
      <c r="C15997" s="55" t="s">
        <v>52635</v>
      </c>
      <c r="D15997" s="55" t="s">
        <v>4649</v>
      </c>
      <c r="E15997" s="55" t="s">
        <v>52636</v>
      </c>
      <c r="F15997" s="55" t="s">
        <v>4651</v>
      </c>
      <c r="G15997" s="55" t="s">
        <v>52637</v>
      </c>
      <c r="H15997" s="55">
        <v>0</v>
      </c>
    </row>
    <row r="15998" spans="1:8" ht="12.5" customHeight="1">
      <c r="A15998" s="55">
        <v>27879</v>
      </c>
      <c r="B15998" s="55">
        <v>9</v>
      </c>
      <c r="C15998" s="55" t="s">
        <v>52638</v>
      </c>
      <c r="D15998" s="55" t="s">
        <v>4649</v>
      </c>
      <c r="E15998" s="55" t="s">
        <v>52639</v>
      </c>
      <c r="F15998" s="55" t="s">
        <v>4651</v>
      </c>
      <c r="G15998" s="55" t="s">
        <v>52640</v>
      </c>
      <c r="H15998" s="55">
        <v>0</v>
      </c>
    </row>
    <row r="15999" spans="1:8" ht="12.5" customHeight="1">
      <c r="A15999" s="55">
        <v>28209</v>
      </c>
      <c r="B15999" s="55">
        <v>9</v>
      </c>
      <c r="C15999" s="55" t="s">
        <v>52641</v>
      </c>
      <c r="D15999" s="55" t="s">
        <v>4649</v>
      </c>
      <c r="E15999" s="55" t="s">
        <v>52642</v>
      </c>
      <c r="F15999" s="55" t="s">
        <v>4651</v>
      </c>
      <c r="G15999" s="55" t="s">
        <v>52643</v>
      </c>
      <c r="H15999" s="55">
        <v>0</v>
      </c>
    </row>
    <row r="16000" spans="1:8" ht="12.5" customHeight="1">
      <c r="A16000" s="55">
        <v>29066</v>
      </c>
      <c r="B16000" s="55">
        <v>9</v>
      </c>
      <c r="C16000" s="55" t="s">
        <v>52644</v>
      </c>
      <c r="D16000" s="55" t="s">
        <v>4649</v>
      </c>
      <c r="E16000" s="55" t="s">
        <v>52645</v>
      </c>
      <c r="F16000" s="55" t="s">
        <v>4651</v>
      </c>
      <c r="G16000" s="55" t="s">
        <v>52646</v>
      </c>
      <c r="H16000" s="55">
        <v>0</v>
      </c>
    </row>
    <row r="16001" spans="1:8" ht="12.5" customHeight="1">
      <c r="A16001" s="55">
        <v>29092</v>
      </c>
      <c r="B16001" s="55">
        <v>9</v>
      </c>
      <c r="C16001" s="55" t="s">
        <v>52647</v>
      </c>
      <c r="D16001" s="55" t="s">
        <v>4649</v>
      </c>
      <c r="E16001" s="55" t="s">
        <v>52648</v>
      </c>
      <c r="F16001" s="55" t="s">
        <v>4651</v>
      </c>
      <c r="G16001" s="55" t="s">
        <v>52649</v>
      </c>
      <c r="H16001" s="55">
        <v>0</v>
      </c>
    </row>
    <row r="16002" spans="1:8" ht="12.5" customHeight="1">
      <c r="A16002" s="55">
        <v>11108</v>
      </c>
      <c r="B16002" s="55">
        <v>9</v>
      </c>
      <c r="C16002" s="55" t="s">
        <v>52650</v>
      </c>
      <c r="D16002" s="55" t="s">
        <v>4649</v>
      </c>
      <c r="E16002" s="55" t="s">
        <v>52651</v>
      </c>
      <c r="F16002" s="55" t="s">
        <v>4651</v>
      </c>
      <c r="G16002" s="55" t="s">
        <v>52652</v>
      </c>
      <c r="H16002" s="55">
        <v>0</v>
      </c>
    </row>
    <row r="16003" spans="1:8" ht="12.5" customHeight="1">
      <c r="A16003" s="55">
        <v>11150</v>
      </c>
      <c r="B16003" s="55">
        <v>9</v>
      </c>
      <c r="C16003" s="55" t="s">
        <v>52653</v>
      </c>
      <c r="D16003" s="55" t="s">
        <v>4649</v>
      </c>
      <c r="E16003" s="55" t="s">
        <v>52654</v>
      </c>
      <c r="F16003" s="55" t="s">
        <v>4651</v>
      </c>
      <c r="G16003" s="55" t="s">
        <v>52655</v>
      </c>
      <c r="H16003" s="55">
        <v>0</v>
      </c>
    </row>
    <row r="16004" spans="1:8" ht="12.5" customHeight="1">
      <c r="A16004" s="55">
        <v>11448</v>
      </c>
      <c r="B16004" s="55">
        <v>9</v>
      </c>
      <c r="C16004" s="55" t="s">
        <v>52656</v>
      </c>
      <c r="D16004" s="55" t="s">
        <v>4649</v>
      </c>
      <c r="E16004" s="55" t="s">
        <v>52657</v>
      </c>
      <c r="F16004" s="55" t="s">
        <v>4651</v>
      </c>
      <c r="G16004" s="55" t="s">
        <v>52658</v>
      </c>
      <c r="H16004" s="55">
        <v>0</v>
      </c>
    </row>
    <row r="16005" spans="1:8" ht="12.5" customHeight="1">
      <c r="A16005" s="55">
        <v>11948</v>
      </c>
      <c r="B16005" s="55">
        <v>9</v>
      </c>
      <c r="C16005" s="55" t="s">
        <v>52659</v>
      </c>
      <c r="D16005" s="55" t="s">
        <v>4649</v>
      </c>
      <c r="E16005" s="55" t="s">
        <v>52660</v>
      </c>
      <c r="F16005" s="55" t="s">
        <v>4651</v>
      </c>
      <c r="G16005" s="55" t="s">
        <v>52661</v>
      </c>
      <c r="H16005" s="55">
        <v>0</v>
      </c>
    </row>
    <row r="16006" spans="1:8" ht="12.5" customHeight="1">
      <c r="A16006" s="55">
        <v>12575</v>
      </c>
      <c r="B16006" s="55">
        <v>9</v>
      </c>
      <c r="C16006" s="55" t="s">
        <v>52662</v>
      </c>
      <c r="D16006" s="55" t="s">
        <v>4649</v>
      </c>
      <c r="E16006" s="55" t="s">
        <v>52663</v>
      </c>
      <c r="F16006" s="55" t="s">
        <v>4651</v>
      </c>
      <c r="G16006" s="55" t="s">
        <v>52664</v>
      </c>
      <c r="H16006" s="55">
        <v>0</v>
      </c>
    </row>
    <row r="16007" spans="1:8" ht="12.5" customHeight="1">
      <c r="A16007" s="55">
        <v>12589</v>
      </c>
      <c r="B16007" s="55">
        <v>9</v>
      </c>
      <c r="C16007" s="55" t="s">
        <v>52665</v>
      </c>
      <c r="D16007" s="55" t="s">
        <v>4649</v>
      </c>
      <c r="E16007" s="55" t="s">
        <v>52666</v>
      </c>
      <c r="F16007" s="55" t="s">
        <v>4651</v>
      </c>
      <c r="G16007" s="55" t="s">
        <v>52667</v>
      </c>
      <c r="H16007" s="55">
        <v>0</v>
      </c>
    </row>
    <row r="16008" spans="1:8" ht="12.5" customHeight="1">
      <c r="A16008" s="55">
        <v>12672</v>
      </c>
      <c r="B16008" s="55">
        <v>9</v>
      </c>
      <c r="C16008" s="55" t="s">
        <v>52668</v>
      </c>
      <c r="D16008" s="55" t="s">
        <v>4649</v>
      </c>
      <c r="E16008" s="55" t="s">
        <v>52669</v>
      </c>
      <c r="F16008" s="55" t="s">
        <v>4651</v>
      </c>
      <c r="G16008" s="55" t="s">
        <v>52670</v>
      </c>
      <c r="H16008" s="55">
        <v>0</v>
      </c>
    </row>
    <row r="16009" spans="1:8" ht="12.5" customHeight="1">
      <c r="A16009" s="55">
        <v>12676</v>
      </c>
      <c r="B16009" s="55">
        <v>9</v>
      </c>
      <c r="C16009" s="55" t="s">
        <v>52671</v>
      </c>
      <c r="D16009" s="55" t="s">
        <v>4649</v>
      </c>
      <c r="E16009" s="55" t="s">
        <v>52672</v>
      </c>
      <c r="F16009" s="55" t="s">
        <v>4651</v>
      </c>
      <c r="G16009" s="55" t="s">
        <v>52673</v>
      </c>
      <c r="H16009" s="55">
        <v>0</v>
      </c>
    </row>
    <row r="16010" spans="1:8" ht="12.5" customHeight="1">
      <c r="A16010" s="55">
        <v>12693</v>
      </c>
      <c r="B16010" s="55">
        <v>9</v>
      </c>
      <c r="C16010" s="55" t="s">
        <v>52674</v>
      </c>
      <c r="D16010" s="55" t="s">
        <v>4649</v>
      </c>
      <c r="E16010" s="55" t="s">
        <v>52675</v>
      </c>
      <c r="F16010" s="55" t="s">
        <v>4651</v>
      </c>
      <c r="G16010" s="55" t="s">
        <v>52676</v>
      </c>
      <c r="H16010" s="55">
        <v>0</v>
      </c>
    </row>
    <row r="16011" spans="1:8" ht="12.5" customHeight="1">
      <c r="A16011" s="55">
        <v>12999</v>
      </c>
      <c r="B16011" s="55">
        <v>9</v>
      </c>
      <c r="C16011" s="55" t="s">
        <v>52677</v>
      </c>
      <c r="D16011" s="55" t="s">
        <v>4649</v>
      </c>
      <c r="E16011" s="55" t="s">
        <v>52678</v>
      </c>
      <c r="F16011" s="55" t="s">
        <v>4651</v>
      </c>
      <c r="G16011" s="55" t="s">
        <v>52679</v>
      </c>
      <c r="H16011" s="55">
        <v>0</v>
      </c>
    </row>
    <row r="16012" spans="1:8" ht="12.5" customHeight="1">
      <c r="A16012" s="55">
        <v>13000</v>
      </c>
      <c r="B16012" s="55">
        <v>9</v>
      </c>
      <c r="C16012" s="55" t="s">
        <v>52680</v>
      </c>
      <c r="D16012" s="55" t="s">
        <v>4649</v>
      </c>
      <c r="E16012" s="55" t="s">
        <v>52681</v>
      </c>
      <c r="F16012" s="55" t="s">
        <v>4651</v>
      </c>
      <c r="G16012" s="55" t="s">
        <v>52682</v>
      </c>
      <c r="H16012" s="55">
        <v>0</v>
      </c>
    </row>
    <row r="16013" spans="1:8" ht="12.5" customHeight="1">
      <c r="A16013" s="55">
        <v>13953</v>
      </c>
      <c r="B16013" s="55">
        <v>9</v>
      </c>
      <c r="C16013" s="55" t="s">
        <v>52683</v>
      </c>
      <c r="D16013" s="55" t="s">
        <v>4649</v>
      </c>
      <c r="E16013" s="55" t="s">
        <v>52684</v>
      </c>
      <c r="F16013" s="55" t="s">
        <v>4651</v>
      </c>
      <c r="G16013" s="55" t="s">
        <v>52685</v>
      </c>
      <c r="H16013" s="55">
        <v>0</v>
      </c>
    </row>
    <row r="16014" spans="1:8" ht="12.5" customHeight="1">
      <c r="A16014" s="55">
        <v>13960</v>
      </c>
      <c r="B16014" s="55">
        <v>9</v>
      </c>
      <c r="C16014" s="55" t="s">
        <v>52686</v>
      </c>
      <c r="D16014" s="55" t="s">
        <v>4649</v>
      </c>
      <c r="E16014" s="55" t="s">
        <v>52687</v>
      </c>
      <c r="F16014" s="55" t="s">
        <v>4651</v>
      </c>
      <c r="G16014" s="55" t="s">
        <v>52688</v>
      </c>
      <c r="H16014" s="55">
        <v>0</v>
      </c>
    </row>
    <row r="16015" spans="1:8" ht="12.5" customHeight="1">
      <c r="A16015" s="55">
        <v>15122</v>
      </c>
      <c r="B16015" s="55">
        <v>9</v>
      </c>
      <c r="C16015" s="55" t="s">
        <v>52689</v>
      </c>
      <c r="D16015" s="55" t="s">
        <v>4649</v>
      </c>
      <c r="E16015" s="55" t="s">
        <v>52690</v>
      </c>
      <c r="F16015" s="55" t="s">
        <v>4651</v>
      </c>
      <c r="G16015" s="55" t="s">
        <v>52691</v>
      </c>
      <c r="H16015" s="55">
        <v>0</v>
      </c>
    </row>
    <row r="16016" spans="1:8" ht="12.5" customHeight="1">
      <c r="A16016" s="55">
        <v>15265</v>
      </c>
      <c r="B16016" s="55">
        <v>9</v>
      </c>
      <c r="C16016" s="55" t="s">
        <v>52692</v>
      </c>
      <c r="D16016" s="55" t="s">
        <v>4649</v>
      </c>
      <c r="E16016" s="55" t="s">
        <v>52693</v>
      </c>
      <c r="F16016" s="55" t="s">
        <v>4651</v>
      </c>
      <c r="G16016" s="55" t="s">
        <v>52694</v>
      </c>
      <c r="H16016" s="55">
        <v>0</v>
      </c>
    </row>
    <row r="16017" spans="1:8" ht="12.5" customHeight="1">
      <c r="A16017" s="55">
        <v>15589</v>
      </c>
      <c r="B16017" s="55">
        <v>9</v>
      </c>
      <c r="C16017" s="55" t="s">
        <v>52695</v>
      </c>
      <c r="D16017" s="55" t="s">
        <v>4649</v>
      </c>
      <c r="E16017" s="55" t="s">
        <v>52696</v>
      </c>
      <c r="F16017" s="55" t="s">
        <v>4651</v>
      </c>
      <c r="G16017" s="55" t="s">
        <v>52697</v>
      </c>
      <c r="H16017" s="55">
        <v>0</v>
      </c>
    </row>
    <row r="16018" spans="1:8" ht="12.5" customHeight="1">
      <c r="A16018" s="55">
        <v>15643</v>
      </c>
      <c r="B16018" s="55">
        <v>9</v>
      </c>
      <c r="C16018" s="55" t="s">
        <v>52698</v>
      </c>
      <c r="D16018" s="55" t="s">
        <v>4649</v>
      </c>
      <c r="E16018" s="55" t="s">
        <v>52699</v>
      </c>
      <c r="F16018" s="55" t="s">
        <v>4651</v>
      </c>
      <c r="G16018" s="55" t="s">
        <v>52700</v>
      </c>
      <c r="H16018" s="55">
        <v>0</v>
      </c>
    </row>
    <row r="16019" spans="1:8" ht="12.5" customHeight="1">
      <c r="A16019" s="55">
        <v>15787</v>
      </c>
      <c r="B16019" s="55">
        <v>9</v>
      </c>
      <c r="C16019" s="55" t="s">
        <v>52701</v>
      </c>
      <c r="D16019" s="55" t="s">
        <v>4649</v>
      </c>
      <c r="E16019" s="55" t="s">
        <v>52702</v>
      </c>
      <c r="F16019" s="55" t="s">
        <v>4651</v>
      </c>
      <c r="G16019" s="55" t="s">
        <v>52703</v>
      </c>
      <c r="H16019" s="55">
        <v>0</v>
      </c>
    </row>
    <row r="16020" spans="1:8" ht="12.5" customHeight="1">
      <c r="A16020" s="55">
        <v>16164</v>
      </c>
      <c r="B16020" s="55">
        <v>9</v>
      </c>
      <c r="C16020" s="55" t="s">
        <v>52704</v>
      </c>
      <c r="D16020" s="55" t="s">
        <v>4649</v>
      </c>
      <c r="E16020" s="55" t="s">
        <v>52705</v>
      </c>
      <c r="F16020" s="55" t="s">
        <v>4651</v>
      </c>
      <c r="G16020" s="55" t="s">
        <v>52706</v>
      </c>
      <c r="H16020" s="55">
        <v>0</v>
      </c>
    </row>
    <row r="16021" spans="1:8" ht="12.5" customHeight="1">
      <c r="A16021" s="55">
        <v>16610</v>
      </c>
      <c r="B16021" s="55">
        <v>9</v>
      </c>
      <c r="C16021" s="55" t="s">
        <v>52707</v>
      </c>
      <c r="D16021" s="55" t="s">
        <v>4649</v>
      </c>
      <c r="E16021" s="55" t="s">
        <v>52708</v>
      </c>
      <c r="F16021" s="55" t="s">
        <v>4651</v>
      </c>
      <c r="G16021" s="55" t="s">
        <v>52709</v>
      </c>
      <c r="H16021" s="55">
        <v>0</v>
      </c>
    </row>
    <row r="16022" spans="1:8" ht="12.5" customHeight="1">
      <c r="A16022" s="55">
        <v>16626</v>
      </c>
      <c r="B16022" s="55">
        <v>9</v>
      </c>
      <c r="C16022" s="55" t="s">
        <v>52710</v>
      </c>
      <c r="D16022" s="55" t="s">
        <v>4649</v>
      </c>
      <c r="E16022" s="55" t="s">
        <v>52711</v>
      </c>
      <c r="F16022" s="55" t="s">
        <v>4651</v>
      </c>
      <c r="G16022" s="55" t="s">
        <v>52712</v>
      </c>
      <c r="H16022" s="55">
        <v>0</v>
      </c>
    </row>
    <row r="16023" spans="1:8" ht="12.5" customHeight="1">
      <c r="A16023" s="55">
        <v>17072</v>
      </c>
      <c r="B16023" s="55">
        <v>9</v>
      </c>
      <c r="C16023" s="55" t="s">
        <v>52713</v>
      </c>
      <c r="D16023" s="55" t="s">
        <v>4649</v>
      </c>
      <c r="E16023" s="55" t="s">
        <v>52714</v>
      </c>
      <c r="F16023" s="55" t="s">
        <v>4651</v>
      </c>
      <c r="G16023" s="55" t="s">
        <v>52715</v>
      </c>
      <c r="H16023" s="55">
        <v>0</v>
      </c>
    </row>
    <row r="16024" spans="1:8" ht="12.5" customHeight="1">
      <c r="A16024" s="55">
        <v>17322</v>
      </c>
      <c r="B16024" s="55">
        <v>9</v>
      </c>
      <c r="C16024" s="55" t="s">
        <v>52716</v>
      </c>
      <c r="D16024" s="55" t="s">
        <v>4649</v>
      </c>
      <c r="E16024" s="55" t="s">
        <v>52717</v>
      </c>
      <c r="F16024" s="55" t="s">
        <v>4651</v>
      </c>
      <c r="G16024" s="55" t="s">
        <v>52718</v>
      </c>
      <c r="H16024" s="55">
        <v>0</v>
      </c>
    </row>
    <row r="16025" spans="1:8" ht="12.5" customHeight="1">
      <c r="A16025" s="55">
        <v>17727</v>
      </c>
      <c r="B16025" s="55">
        <v>9</v>
      </c>
      <c r="C16025" s="55" t="s">
        <v>52719</v>
      </c>
      <c r="D16025" s="55" t="s">
        <v>4649</v>
      </c>
      <c r="E16025" s="55" t="s">
        <v>52720</v>
      </c>
      <c r="F16025" s="55" t="s">
        <v>4651</v>
      </c>
      <c r="G16025" s="55" t="s">
        <v>52721</v>
      </c>
      <c r="H16025" s="55">
        <v>0</v>
      </c>
    </row>
    <row r="16026" spans="1:8" ht="12.5" customHeight="1">
      <c r="A16026" s="55">
        <v>17917</v>
      </c>
      <c r="B16026" s="55">
        <v>9</v>
      </c>
      <c r="C16026" s="55" t="s">
        <v>52722</v>
      </c>
      <c r="D16026" s="55" t="s">
        <v>4649</v>
      </c>
      <c r="E16026" s="55" t="s">
        <v>52723</v>
      </c>
      <c r="F16026" s="55" t="s">
        <v>4651</v>
      </c>
      <c r="G16026" s="55" t="s">
        <v>52724</v>
      </c>
      <c r="H16026" s="55">
        <v>0</v>
      </c>
    </row>
    <row r="16027" spans="1:8" ht="12.5" customHeight="1">
      <c r="A16027" s="55">
        <v>18222</v>
      </c>
      <c r="B16027" s="55">
        <v>9</v>
      </c>
      <c r="C16027" s="55" t="s">
        <v>52725</v>
      </c>
      <c r="D16027" s="55" t="s">
        <v>4649</v>
      </c>
      <c r="E16027" s="55" t="s">
        <v>52726</v>
      </c>
      <c r="F16027" s="55" t="s">
        <v>4651</v>
      </c>
      <c r="G16027" s="55" t="s">
        <v>52727</v>
      </c>
      <c r="H16027" s="55">
        <v>0</v>
      </c>
    </row>
    <row r="16028" spans="1:8" ht="12.5" customHeight="1">
      <c r="A16028" s="55">
        <v>18265</v>
      </c>
      <c r="B16028" s="55">
        <v>9</v>
      </c>
      <c r="C16028" s="55" t="s">
        <v>52728</v>
      </c>
      <c r="D16028" s="55" t="s">
        <v>4649</v>
      </c>
      <c r="E16028" s="55" t="s">
        <v>52729</v>
      </c>
      <c r="F16028" s="55" t="s">
        <v>4651</v>
      </c>
      <c r="G16028" s="55" t="s">
        <v>52730</v>
      </c>
      <c r="H16028" s="55">
        <v>0</v>
      </c>
    </row>
    <row r="16029" spans="1:8" ht="12.5" customHeight="1">
      <c r="A16029" s="55">
        <v>19088</v>
      </c>
      <c r="B16029" s="55">
        <v>9</v>
      </c>
      <c r="C16029" s="55" t="s">
        <v>52731</v>
      </c>
      <c r="D16029" s="55" t="s">
        <v>4649</v>
      </c>
      <c r="E16029" s="55" t="s">
        <v>52732</v>
      </c>
      <c r="F16029" s="55" t="s">
        <v>4651</v>
      </c>
      <c r="G16029" s="55" t="s">
        <v>52733</v>
      </c>
      <c r="H16029" s="55">
        <v>0</v>
      </c>
    </row>
    <row r="16030" spans="1:8" ht="12.5" customHeight="1">
      <c r="A16030" s="55">
        <v>19555</v>
      </c>
      <c r="B16030" s="55">
        <v>9</v>
      </c>
      <c r="C16030" s="55" t="s">
        <v>52734</v>
      </c>
      <c r="D16030" s="55" t="s">
        <v>4649</v>
      </c>
      <c r="E16030" s="55" t="s">
        <v>52735</v>
      </c>
      <c r="F16030" s="55" t="s">
        <v>4651</v>
      </c>
      <c r="G16030" s="55" t="s">
        <v>52736</v>
      </c>
      <c r="H16030" s="55">
        <v>0</v>
      </c>
    </row>
    <row r="16031" spans="1:8" ht="12.5" customHeight="1">
      <c r="A16031" s="55">
        <v>19575</v>
      </c>
      <c r="B16031" s="55">
        <v>9</v>
      </c>
      <c r="C16031" s="55" t="s">
        <v>52737</v>
      </c>
      <c r="D16031" s="55" t="s">
        <v>4649</v>
      </c>
      <c r="E16031" s="55" t="s">
        <v>52738</v>
      </c>
      <c r="F16031" s="55" t="s">
        <v>4651</v>
      </c>
      <c r="G16031" s="55" t="s">
        <v>52739</v>
      </c>
      <c r="H16031" s="55">
        <v>0</v>
      </c>
    </row>
    <row r="16032" spans="1:8" ht="12.5" customHeight="1">
      <c r="A16032" s="55">
        <v>19792</v>
      </c>
      <c r="B16032" s="55">
        <v>9</v>
      </c>
      <c r="C16032" s="55" t="s">
        <v>52740</v>
      </c>
      <c r="D16032" s="55" t="s">
        <v>4649</v>
      </c>
      <c r="E16032" s="55" t="s">
        <v>52741</v>
      </c>
      <c r="F16032" s="55" t="s">
        <v>4651</v>
      </c>
      <c r="G16032" s="55" t="s">
        <v>52742</v>
      </c>
      <c r="H16032" s="55">
        <v>0</v>
      </c>
    </row>
    <row r="16033" spans="1:8" ht="12.5" customHeight="1">
      <c r="A16033" s="55">
        <v>19966</v>
      </c>
      <c r="B16033" s="55">
        <v>9</v>
      </c>
      <c r="C16033" s="55" t="s">
        <v>52743</v>
      </c>
      <c r="D16033" s="55" t="s">
        <v>4649</v>
      </c>
      <c r="E16033" s="55" t="s">
        <v>52744</v>
      </c>
      <c r="F16033" s="55" t="s">
        <v>4651</v>
      </c>
      <c r="G16033" s="55" t="s">
        <v>52745</v>
      </c>
      <c r="H16033" s="55">
        <v>0</v>
      </c>
    </row>
    <row r="16034" spans="1:8" ht="12.5" customHeight="1">
      <c r="A16034" s="55">
        <v>19972</v>
      </c>
      <c r="B16034" s="55">
        <v>9</v>
      </c>
      <c r="C16034" s="55" t="s">
        <v>52746</v>
      </c>
      <c r="D16034" s="55" t="s">
        <v>4649</v>
      </c>
      <c r="E16034" s="55" t="s">
        <v>52747</v>
      </c>
      <c r="F16034" s="55" t="s">
        <v>4651</v>
      </c>
      <c r="G16034" s="55" t="s">
        <v>52748</v>
      </c>
      <c r="H16034" s="55">
        <v>0</v>
      </c>
    </row>
    <row r="16035" spans="1:8" ht="12.5" customHeight="1">
      <c r="A16035" s="55">
        <v>20156</v>
      </c>
      <c r="B16035" s="55">
        <v>9</v>
      </c>
      <c r="C16035" s="55" t="s">
        <v>52749</v>
      </c>
      <c r="D16035" s="55" t="s">
        <v>4649</v>
      </c>
      <c r="E16035" s="55" t="s">
        <v>52750</v>
      </c>
      <c r="F16035" s="55" t="s">
        <v>4651</v>
      </c>
      <c r="G16035" s="55" t="s">
        <v>52751</v>
      </c>
      <c r="H16035" s="55">
        <v>0</v>
      </c>
    </row>
    <row r="16036" spans="1:8" ht="12.5" customHeight="1">
      <c r="A16036" s="55">
        <v>20626</v>
      </c>
      <c r="B16036" s="55">
        <v>9</v>
      </c>
      <c r="C16036" s="55" t="s">
        <v>52752</v>
      </c>
      <c r="D16036" s="55" t="s">
        <v>4649</v>
      </c>
      <c r="E16036" s="55" t="s">
        <v>52753</v>
      </c>
      <c r="F16036" s="55" t="s">
        <v>4651</v>
      </c>
      <c r="G16036" s="55" t="s">
        <v>52754</v>
      </c>
      <c r="H16036" s="55">
        <v>0</v>
      </c>
    </row>
    <row r="16037" spans="1:8" ht="12.5" customHeight="1">
      <c r="A16037" s="55">
        <v>20821</v>
      </c>
      <c r="B16037" s="55">
        <v>9</v>
      </c>
      <c r="C16037" s="55" t="s">
        <v>52755</v>
      </c>
      <c r="D16037" s="55" t="s">
        <v>4649</v>
      </c>
      <c r="E16037" s="55" t="s">
        <v>52756</v>
      </c>
      <c r="F16037" s="55" t="s">
        <v>4651</v>
      </c>
      <c r="G16037" s="55" t="s">
        <v>52757</v>
      </c>
      <c r="H16037" s="55">
        <v>0</v>
      </c>
    </row>
    <row r="16038" spans="1:8" ht="12.5" customHeight="1">
      <c r="A16038" s="55">
        <v>21196</v>
      </c>
      <c r="B16038" s="55">
        <v>9</v>
      </c>
      <c r="C16038" s="55" t="s">
        <v>52758</v>
      </c>
      <c r="D16038" s="55" t="s">
        <v>4649</v>
      </c>
      <c r="E16038" s="55" t="s">
        <v>52759</v>
      </c>
      <c r="F16038" s="55" t="s">
        <v>4651</v>
      </c>
      <c r="G16038" s="55" t="s">
        <v>52760</v>
      </c>
      <c r="H16038" s="55">
        <v>0</v>
      </c>
    </row>
    <row r="16039" spans="1:8" ht="12.5" customHeight="1">
      <c r="A16039" s="55">
        <v>21966</v>
      </c>
      <c r="B16039" s="55">
        <v>9</v>
      </c>
      <c r="C16039" s="55" t="s">
        <v>52761</v>
      </c>
      <c r="D16039" s="55" t="s">
        <v>4649</v>
      </c>
      <c r="E16039" s="55" t="s">
        <v>52762</v>
      </c>
      <c r="F16039" s="55" t="s">
        <v>4651</v>
      </c>
      <c r="G16039" s="55" t="s">
        <v>52763</v>
      </c>
      <c r="H16039" s="55">
        <v>0</v>
      </c>
    </row>
    <row r="16040" spans="1:8" ht="12.5" customHeight="1">
      <c r="A16040" s="55">
        <v>22406</v>
      </c>
      <c r="B16040" s="55">
        <v>9</v>
      </c>
      <c r="C16040" s="55" t="s">
        <v>52764</v>
      </c>
      <c r="D16040" s="55" t="s">
        <v>4649</v>
      </c>
      <c r="E16040" s="55" t="s">
        <v>52765</v>
      </c>
      <c r="F16040" s="55" t="s">
        <v>4651</v>
      </c>
      <c r="G16040" s="55" t="s">
        <v>52766</v>
      </c>
      <c r="H16040" s="55">
        <v>0</v>
      </c>
    </row>
    <row r="16041" spans="1:8" ht="12.5" customHeight="1">
      <c r="A16041" s="55">
        <v>22904</v>
      </c>
      <c r="B16041" s="55">
        <v>9</v>
      </c>
      <c r="C16041" s="55" t="s">
        <v>52767</v>
      </c>
      <c r="D16041" s="55" t="s">
        <v>4649</v>
      </c>
      <c r="E16041" s="55" t="s">
        <v>52768</v>
      </c>
      <c r="F16041" s="55" t="s">
        <v>4651</v>
      </c>
      <c r="G16041" s="55" t="s">
        <v>52769</v>
      </c>
      <c r="H16041" s="55">
        <v>0</v>
      </c>
    </row>
    <row r="16042" spans="1:8" ht="12.5" customHeight="1">
      <c r="A16042" s="55">
        <v>23529</v>
      </c>
      <c r="B16042" s="55">
        <v>9</v>
      </c>
      <c r="C16042" s="55" t="s">
        <v>52770</v>
      </c>
      <c r="D16042" s="55" t="s">
        <v>4649</v>
      </c>
      <c r="E16042" s="55" t="s">
        <v>52771</v>
      </c>
      <c r="F16042" s="55" t="s">
        <v>4651</v>
      </c>
      <c r="G16042" s="55" t="s">
        <v>52772</v>
      </c>
      <c r="H16042" s="55">
        <v>0</v>
      </c>
    </row>
    <row r="16043" spans="1:8" ht="12.5" customHeight="1">
      <c r="A16043" s="55">
        <v>23536</v>
      </c>
      <c r="B16043" s="55">
        <v>9</v>
      </c>
      <c r="C16043" s="55" t="s">
        <v>52773</v>
      </c>
      <c r="D16043" s="55" t="s">
        <v>4649</v>
      </c>
      <c r="E16043" s="55" t="s">
        <v>52774</v>
      </c>
      <c r="F16043" s="55" t="s">
        <v>4651</v>
      </c>
      <c r="G16043" s="55" t="s">
        <v>52775</v>
      </c>
      <c r="H16043" s="55">
        <v>0</v>
      </c>
    </row>
    <row r="16044" spans="1:8" ht="12.5" customHeight="1">
      <c r="A16044" s="55">
        <v>23996</v>
      </c>
      <c r="B16044" s="55">
        <v>9</v>
      </c>
      <c r="C16044" s="55" t="s">
        <v>52776</v>
      </c>
      <c r="D16044" s="55" t="s">
        <v>4649</v>
      </c>
      <c r="E16044" s="55" t="s">
        <v>52777</v>
      </c>
      <c r="F16044" s="55" t="s">
        <v>4651</v>
      </c>
      <c r="G16044" s="55" t="s">
        <v>52778</v>
      </c>
      <c r="H16044" s="55">
        <v>0</v>
      </c>
    </row>
    <row r="16045" spans="1:8" ht="12.5" customHeight="1">
      <c r="A16045" s="55">
        <v>24279</v>
      </c>
      <c r="B16045" s="55">
        <v>9</v>
      </c>
      <c r="C16045" s="55" t="s">
        <v>52779</v>
      </c>
      <c r="D16045" s="55" t="s">
        <v>4649</v>
      </c>
      <c r="E16045" s="55" t="s">
        <v>52780</v>
      </c>
      <c r="F16045" s="55" t="s">
        <v>4651</v>
      </c>
      <c r="G16045" s="55" t="s">
        <v>52781</v>
      </c>
      <c r="H16045" s="55">
        <v>0</v>
      </c>
    </row>
    <row r="16046" spans="1:8" ht="12.5" customHeight="1">
      <c r="A16046" s="55">
        <v>24300</v>
      </c>
      <c r="B16046" s="55">
        <v>9</v>
      </c>
      <c r="C16046" s="55" t="s">
        <v>52782</v>
      </c>
      <c r="D16046" s="55" t="s">
        <v>4649</v>
      </c>
      <c r="E16046" s="55" t="s">
        <v>52783</v>
      </c>
      <c r="F16046" s="55" t="s">
        <v>4651</v>
      </c>
      <c r="G16046" s="55" t="s">
        <v>52784</v>
      </c>
      <c r="H16046" s="55">
        <v>0</v>
      </c>
    </row>
    <row r="16047" spans="1:8" ht="12.5" customHeight="1">
      <c r="A16047" s="55">
        <v>24483</v>
      </c>
      <c r="B16047" s="55">
        <v>9</v>
      </c>
      <c r="C16047" s="55" t="s">
        <v>52785</v>
      </c>
      <c r="D16047" s="55" t="s">
        <v>4649</v>
      </c>
      <c r="E16047" s="55" t="s">
        <v>52786</v>
      </c>
      <c r="F16047" s="55" t="s">
        <v>4651</v>
      </c>
      <c r="G16047" s="55" t="s">
        <v>52787</v>
      </c>
      <c r="H16047" s="55">
        <v>0</v>
      </c>
    </row>
    <row r="16048" spans="1:8" ht="12.5" customHeight="1">
      <c r="A16048" s="55">
        <v>24908</v>
      </c>
      <c r="B16048" s="55">
        <v>9</v>
      </c>
      <c r="C16048" s="55" t="s">
        <v>52788</v>
      </c>
      <c r="D16048" s="55" t="s">
        <v>4649</v>
      </c>
      <c r="E16048" s="55" t="s">
        <v>52789</v>
      </c>
      <c r="F16048" s="55" t="s">
        <v>4651</v>
      </c>
      <c r="G16048" s="55" t="s">
        <v>52790</v>
      </c>
      <c r="H16048" s="55">
        <v>0</v>
      </c>
    </row>
    <row r="16049" spans="1:8" ht="12.5" customHeight="1">
      <c r="A16049" s="55">
        <v>25036</v>
      </c>
      <c r="B16049" s="55">
        <v>9</v>
      </c>
      <c r="C16049" s="55" t="s">
        <v>52791</v>
      </c>
      <c r="D16049" s="55" t="s">
        <v>4649</v>
      </c>
      <c r="E16049" s="55" t="s">
        <v>52792</v>
      </c>
      <c r="F16049" s="55" t="s">
        <v>4651</v>
      </c>
      <c r="G16049" s="55" t="s">
        <v>52793</v>
      </c>
      <c r="H16049" s="55">
        <v>0</v>
      </c>
    </row>
    <row r="16050" spans="1:8" ht="12.5" customHeight="1">
      <c r="A16050" s="55">
        <v>25132</v>
      </c>
      <c r="B16050" s="55">
        <v>9</v>
      </c>
      <c r="C16050" s="55" t="s">
        <v>52794</v>
      </c>
      <c r="D16050" s="55" t="s">
        <v>4649</v>
      </c>
      <c r="E16050" s="55" t="s">
        <v>52795</v>
      </c>
      <c r="F16050" s="55" t="s">
        <v>4651</v>
      </c>
      <c r="G16050" s="55" t="s">
        <v>52796</v>
      </c>
      <c r="H16050" s="55">
        <v>0</v>
      </c>
    </row>
    <row r="16051" spans="1:8" ht="12.5" customHeight="1">
      <c r="A16051" s="55">
        <v>25214</v>
      </c>
      <c r="B16051" s="55">
        <v>9</v>
      </c>
      <c r="C16051" s="55" t="s">
        <v>52797</v>
      </c>
      <c r="D16051" s="55" t="s">
        <v>4649</v>
      </c>
      <c r="E16051" s="55" t="s">
        <v>52798</v>
      </c>
      <c r="F16051" s="55" t="s">
        <v>4651</v>
      </c>
      <c r="G16051" s="55" t="s">
        <v>52799</v>
      </c>
      <c r="H16051" s="55">
        <v>0</v>
      </c>
    </row>
    <row r="16052" spans="1:8" ht="12.5" customHeight="1">
      <c r="A16052" s="55">
        <v>25268</v>
      </c>
      <c r="B16052" s="55">
        <v>9</v>
      </c>
      <c r="C16052" s="55" t="s">
        <v>52800</v>
      </c>
      <c r="D16052" s="55" t="s">
        <v>4649</v>
      </c>
      <c r="E16052" s="55" t="s">
        <v>52801</v>
      </c>
      <c r="F16052" s="55" t="s">
        <v>4651</v>
      </c>
      <c r="G16052" s="55" t="s">
        <v>52802</v>
      </c>
      <c r="H16052" s="55">
        <v>0</v>
      </c>
    </row>
    <row r="16053" spans="1:8" ht="12.5" customHeight="1">
      <c r="A16053" s="55">
        <v>25828</v>
      </c>
      <c r="B16053" s="55">
        <v>9</v>
      </c>
      <c r="C16053" s="55" t="s">
        <v>52803</v>
      </c>
      <c r="D16053" s="55" t="s">
        <v>4649</v>
      </c>
      <c r="E16053" s="55" t="s">
        <v>52804</v>
      </c>
      <c r="F16053" s="55" t="s">
        <v>4651</v>
      </c>
      <c r="G16053" s="55" t="s">
        <v>52805</v>
      </c>
      <c r="H16053" s="55">
        <v>0</v>
      </c>
    </row>
    <row r="16054" spans="1:8" ht="12.5" customHeight="1">
      <c r="A16054" s="55">
        <v>25926</v>
      </c>
      <c r="B16054" s="55">
        <v>9</v>
      </c>
      <c r="C16054" s="55" t="s">
        <v>52806</v>
      </c>
      <c r="D16054" s="55" t="s">
        <v>4649</v>
      </c>
      <c r="E16054" s="55" t="s">
        <v>52807</v>
      </c>
      <c r="F16054" s="55" t="s">
        <v>4651</v>
      </c>
      <c r="G16054" s="55" t="s">
        <v>52808</v>
      </c>
      <c r="H16054" s="55">
        <v>0</v>
      </c>
    </row>
    <row r="16055" spans="1:8" ht="12.5" customHeight="1">
      <c r="A16055" s="55">
        <v>25960</v>
      </c>
      <c r="B16055" s="55">
        <v>9</v>
      </c>
      <c r="C16055" s="55" t="s">
        <v>52809</v>
      </c>
      <c r="D16055" s="55" t="s">
        <v>4649</v>
      </c>
      <c r="E16055" s="55" t="s">
        <v>52810</v>
      </c>
      <c r="F16055" s="55" t="s">
        <v>4651</v>
      </c>
      <c r="G16055" s="55" t="s">
        <v>52811</v>
      </c>
      <c r="H16055" s="55">
        <v>0</v>
      </c>
    </row>
    <row r="16056" spans="1:8" ht="12.5" customHeight="1">
      <c r="A16056" s="55">
        <v>26144</v>
      </c>
      <c r="B16056" s="55">
        <v>9</v>
      </c>
      <c r="C16056" s="55" t="s">
        <v>52812</v>
      </c>
      <c r="D16056" s="55" t="s">
        <v>4649</v>
      </c>
      <c r="E16056" s="55" t="s">
        <v>52813</v>
      </c>
      <c r="F16056" s="55" t="s">
        <v>4651</v>
      </c>
      <c r="G16056" s="55" t="s">
        <v>52814</v>
      </c>
      <c r="H16056" s="55">
        <v>0</v>
      </c>
    </row>
    <row r="16057" spans="1:8" ht="12.5" customHeight="1">
      <c r="A16057" s="55">
        <v>26435</v>
      </c>
      <c r="B16057" s="55">
        <v>9</v>
      </c>
      <c r="C16057" s="55" t="s">
        <v>52815</v>
      </c>
      <c r="D16057" s="55" t="s">
        <v>4649</v>
      </c>
      <c r="E16057" s="55" t="s">
        <v>52816</v>
      </c>
      <c r="F16057" s="55" t="s">
        <v>4651</v>
      </c>
      <c r="G16057" s="55" t="s">
        <v>52817</v>
      </c>
      <c r="H16057" s="55">
        <v>0</v>
      </c>
    </row>
    <row r="16058" spans="1:8" ht="12.5" customHeight="1">
      <c r="A16058" s="55">
        <v>26797</v>
      </c>
      <c r="B16058" s="55">
        <v>9</v>
      </c>
      <c r="C16058" s="55" t="s">
        <v>52818</v>
      </c>
      <c r="D16058" s="55" t="s">
        <v>4649</v>
      </c>
      <c r="E16058" s="55" t="s">
        <v>52819</v>
      </c>
      <c r="F16058" s="55" t="s">
        <v>4651</v>
      </c>
      <c r="G16058" s="55" t="s">
        <v>52820</v>
      </c>
      <c r="H16058" s="55">
        <v>0</v>
      </c>
    </row>
    <row r="16059" spans="1:8" ht="12.5" customHeight="1">
      <c r="A16059" s="55">
        <v>27691</v>
      </c>
      <c r="B16059" s="55">
        <v>9</v>
      </c>
      <c r="C16059" s="55" t="s">
        <v>52821</v>
      </c>
      <c r="D16059" s="55" t="s">
        <v>4649</v>
      </c>
      <c r="E16059" s="55" t="s">
        <v>52822</v>
      </c>
      <c r="F16059" s="55" t="s">
        <v>4651</v>
      </c>
      <c r="G16059" s="55" t="s">
        <v>52823</v>
      </c>
      <c r="H16059" s="55">
        <v>0</v>
      </c>
    </row>
    <row r="16060" spans="1:8" ht="12.5" customHeight="1">
      <c r="A16060" s="55">
        <v>27698</v>
      </c>
      <c r="B16060" s="55">
        <v>9</v>
      </c>
      <c r="C16060" s="55" t="s">
        <v>52824</v>
      </c>
      <c r="D16060" s="55" t="s">
        <v>4649</v>
      </c>
      <c r="E16060" s="55" t="s">
        <v>52825</v>
      </c>
      <c r="F16060" s="55" t="s">
        <v>4651</v>
      </c>
      <c r="G16060" s="55" t="s">
        <v>52826</v>
      </c>
      <c r="H16060" s="55">
        <v>0</v>
      </c>
    </row>
    <row r="16061" spans="1:8" ht="12.5" customHeight="1">
      <c r="A16061" s="55">
        <v>27987</v>
      </c>
      <c r="B16061" s="55">
        <v>9</v>
      </c>
      <c r="C16061" s="55" t="s">
        <v>52827</v>
      </c>
      <c r="D16061" s="55" t="s">
        <v>4649</v>
      </c>
      <c r="E16061" s="55" t="s">
        <v>52828</v>
      </c>
      <c r="F16061" s="55" t="s">
        <v>4651</v>
      </c>
      <c r="G16061" s="55" t="s">
        <v>52829</v>
      </c>
      <c r="H16061" s="55">
        <v>0</v>
      </c>
    </row>
    <row r="16062" spans="1:8" ht="12.5" customHeight="1">
      <c r="A16062" s="55">
        <v>28140</v>
      </c>
      <c r="B16062" s="55">
        <v>9</v>
      </c>
      <c r="C16062" s="55" t="s">
        <v>52830</v>
      </c>
      <c r="D16062" s="55" t="s">
        <v>4649</v>
      </c>
      <c r="E16062" s="55" t="s">
        <v>52831</v>
      </c>
      <c r="F16062" s="55" t="s">
        <v>4651</v>
      </c>
      <c r="G16062" s="55" t="s">
        <v>52832</v>
      </c>
      <c r="H16062" s="55">
        <v>0</v>
      </c>
    </row>
    <row r="16063" spans="1:8" ht="12.5" customHeight="1">
      <c r="A16063" s="55">
        <v>28313</v>
      </c>
      <c r="B16063" s="55">
        <v>9</v>
      </c>
      <c r="C16063" s="55" t="s">
        <v>52833</v>
      </c>
      <c r="D16063" s="55" t="s">
        <v>4649</v>
      </c>
      <c r="E16063" s="55" t="s">
        <v>52834</v>
      </c>
      <c r="F16063" s="55" t="s">
        <v>4651</v>
      </c>
      <c r="G16063" s="55" t="s">
        <v>52835</v>
      </c>
      <c r="H16063" s="55">
        <v>0</v>
      </c>
    </row>
    <row r="16064" spans="1:8" ht="12.5" customHeight="1">
      <c r="A16064" s="55">
        <v>28956</v>
      </c>
      <c r="B16064" s="55">
        <v>9</v>
      </c>
      <c r="C16064" s="55" t="s">
        <v>52836</v>
      </c>
      <c r="D16064" s="55" t="s">
        <v>4649</v>
      </c>
      <c r="E16064" s="55" t="s">
        <v>52837</v>
      </c>
      <c r="F16064" s="55" t="s">
        <v>4651</v>
      </c>
      <c r="G16064" s="55" t="s">
        <v>52838</v>
      </c>
      <c r="H16064" s="55">
        <v>0</v>
      </c>
    </row>
    <row r="16065" spans="1:8" ht="12.5" customHeight="1">
      <c r="A16065" s="55">
        <v>29102</v>
      </c>
      <c r="B16065" s="55">
        <v>9</v>
      </c>
      <c r="C16065" s="55" t="s">
        <v>52839</v>
      </c>
      <c r="D16065" s="55" t="s">
        <v>4649</v>
      </c>
      <c r="E16065" s="55" t="s">
        <v>52840</v>
      </c>
      <c r="F16065" s="55" t="s">
        <v>4651</v>
      </c>
      <c r="G16065" s="55" t="s">
        <v>52841</v>
      </c>
      <c r="H16065" s="55">
        <v>0</v>
      </c>
    </row>
    <row r="16066" spans="1:8" ht="12.5" customHeight="1">
      <c r="A16066" s="55">
        <v>29182</v>
      </c>
      <c r="B16066" s="55">
        <v>9</v>
      </c>
      <c r="C16066" s="55" t="s">
        <v>52842</v>
      </c>
      <c r="D16066" s="55" t="s">
        <v>4649</v>
      </c>
      <c r="E16066" s="55" t="s">
        <v>52843</v>
      </c>
      <c r="F16066" s="55" t="s">
        <v>4651</v>
      </c>
      <c r="G16066" s="55" t="s">
        <v>52844</v>
      </c>
      <c r="H16066" s="55">
        <v>0</v>
      </c>
    </row>
    <row r="16067" spans="1:8" ht="12.5" customHeight="1">
      <c r="A16067" s="55">
        <v>29289</v>
      </c>
      <c r="B16067" s="55">
        <v>9</v>
      </c>
      <c r="C16067" s="55" t="s">
        <v>52845</v>
      </c>
      <c r="D16067" s="55" t="s">
        <v>4649</v>
      </c>
      <c r="E16067" s="55" t="s">
        <v>52846</v>
      </c>
      <c r="F16067" s="55" t="s">
        <v>4651</v>
      </c>
      <c r="G16067" s="55" t="s">
        <v>52847</v>
      </c>
      <c r="H16067" s="55">
        <v>0</v>
      </c>
    </row>
    <row r="16068" spans="1:8" ht="12.5" customHeight="1">
      <c r="A16068" s="55">
        <v>29310</v>
      </c>
      <c r="B16068" s="55">
        <v>9</v>
      </c>
      <c r="C16068" s="55" t="s">
        <v>52848</v>
      </c>
      <c r="D16068" s="55" t="s">
        <v>4649</v>
      </c>
      <c r="E16068" s="55" t="s">
        <v>52849</v>
      </c>
      <c r="F16068" s="55" t="s">
        <v>4651</v>
      </c>
      <c r="G16068" s="55" t="s">
        <v>52850</v>
      </c>
      <c r="H16068" s="55">
        <v>0</v>
      </c>
    </row>
    <row r="16069" spans="1:8" ht="12.5" customHeight="1">
      <c r="A16069" s="55">
        <v>11056</v>
      </c>
      <c r="B16069" s="55">
        <v>9</v>
      </c>
      <c r="C16069" s="55" t="s">
        <v>52851</v>
      </c>
      <c r="D16069" s="55" t="s">
        <v>4649</v>
      </c>
      <c r="E16069" s="55" t="s">
        <v>52852</v>
      </c>
      <c r="F16069" s="55" t="s">
        <v>4651</v>
      </c>
      <c r="G16069" s="55" t="s">
        <v>52853</v>
      </c>
      <c r="H16069" s="55">
        <v>0</v>
      </c>
    </row>
    <row r="16070" spans="1:8" ht="12.5" customHeight="1">
      <c r="A16070" s="55">
        <v>11092</v>
      </c>
      <c r="B16070" s="55">
        <v>9</v>
      </c>
      <c r="C16070" s="55" t="s">
        <v>52854</v>
      </c>
      <c r="D16070" s="55" t="s">
        <v>4649</v>
      </c>
      <c r="E16070" s="55" t="s">
        <v>52855</v>
      </c>
      <c r="F16070" s="55" t="s">
        <v>4651</v>
      </c>
      <c r="G16070" s="55" t="s">
        <v>52856</v>
      </c>
      <c r="H16070" s="55">
        <v>0</v>
      </c>
    </row>
    <row r="16071" spans="1:8" ht="12.5" customHeight="1">
      <c r="A16071" s="55">
        <v>11113</v>
      </c>
      <c r="B16071" s="55">
        <v>9</v>
      </c>
      <c r="C16071" s="55" t="s">
        <v>52857</v>
      </c>
      <c r="D16071" s="55" t="s">
        <v>4649</v>
      </c>
      <c r="E16071" s="55" t="s">
        <v>52858</v>
      </c>
      <c r="F16071" s="55" t="s">
        <v>4651</v>
      </c>
      <c r="G16071" s="55" t="s">
        <v>52859</v>
      </c>
      <c r="H16071" s="55">
        <v>0</v>
      </c>
    </row>
    <row r="16072" spans="1:8" ht="12.5" customHeight="1">
      <c r="A16072" s="55">
        <v>11115</v>
      </c>
      <c r="B16072" s="55">
        <v>9</v>
      </c>
      <c r="C16072" s="55" t="s">
        <v>52860</v>
      </c>
      <c r="D16072" s="55" t="s">
        <v>4649</v>
      </c>
      <c r="E16072" s="55" t="s">
        <v>52861</v>
      </c>
      <c r="F16072" s="55" t="s">
        <v>4651</v>
      </c>
      <c r="G16072" s="55" t="s">
        <v>52862</v>
      </c>
      <c r="H16072" s="55">
        <v>0</v>
      </c>
    </row>
    <row r="16073" spans="1:8" ht="12.5" customHeight="1">
      <c r="A16073" s="55">
        <v>11149</v>
      </c>
      <c r="B16073" s="55">
        <v>9</v>
      </c>
      <c r="C16073" s="55" t="s">
        <v>52863</v>
      </c>
      <c r="D16073" s="55" t="s">
        <v>4649</v>
      </c>
      <c r="E16073" s="55" t="s">
        <v>52864</v>
      </c>
      <c r="F16073" s="55" t="s">
        <v>4651</v>
      </c>
      <c r="G16073" s="55" t="s">
        <v>52865</v>
      </c>
      <c r="H16073" s="55">
        <v>0</v>
      </c>
    </row>
    <row r="16074" spans="1:8" ht="12.5" customHeight="1">
      <c r="A16074" s="55">
        <v>11362</v>
      </c>
      <c r="B16074" s="55">
        <v>9</v>
      </c>
      <c r="C16074" s="55" t="s">
        <v>52866</v>
      </c>
      <c r="D16074" s="55" t="s">
        <v>4649</v>
      </c>
      <c r="E16074" s="55" t="s">
        <v>52867</v>
      </c>
      <c r="F16074" s="55" t="s">
        <v>4651</v>
      </c>
      <c r="G16074" s="55" t="s">
        <v>52868</v>
      </c>
      <c r="H16074" s="55">
        <v>0</v>
      </c>
    </row>
    <row r="16075" spans="1:8" ht="12.5" customHeight="1">
      <c r="A16075" s="55">
        <v>11921</v>
      </c>
      <c r="B16075" s="55">
        <v>9</v>
      </c>
      <c r="C16075" s="55" t="s">
        <v>52869</v>
      </c>
      <c r="D16075" s="55" t="s">
        <v>4649</v>
      </c>
      <c r="E16075" s="55" t="s">
        <v>52870</v>
      </c>
      <c r="F16075" s="55" t="s">
        <v>4651</v>
      </c>
      <c r="G16075" s="55" t="s">
        <v>52871</v>
      </c>
      <c r="H16075" s="55">
        <v>0</v>
      </c>
    </row>
    <row r="16076" spans="1:8" ht="12.5" customHeight="1">
      <c r="A16076" s="55">
        <v>11929</v>
      </c>
      <c r="B16076" s="55">
        <v>9</v>
      </c>
      <c r="C16076" s="55" t="s">
        <v>52872</v>
      </c>
      <c r="D16076" s="55" t="s">
        <v>4649</v>
      </c>
      <c r="E16076" s="55" t="s">
        <v>52873</v>
      </c>
      <c r="F16076" s="55" t="s">
        <v>4651</v>
      </c>
      <c r="G16076" s="55" t="s">
        <v>52874</v>
      </c>
      <c r="H16076" s="55">
        <v>0</v>
      </c>
    </row>
    <row r="16077" spans="1:8" ht="12.5" customHeight="1">
      <c r="A16077" s="55">
        <v>11990</v>
      </c>
      <c r="B16077" s="55">
        <v>9</v>
      </c>
      <c r="C16077" s="55" t="s">
        <v>52875</v>
      </c>
      <c r="D16077" s="55" t="s">
        <v>4649</v>
      </c>
      <c r="E16077" s="55" t="s">
        <v>52876</v>
      </c>
      <c r="F16077" s="55" t="s">
        <v>4651</v>
      </c>
      <c r="G16077" s="55" t="s">
        <v>52877</v>
      </c>
      <c r="H16077" s="55">
        <v>0</v>
      </c>
    </row>
    <row r="16078" spans="1:8" ht="12.5" customHeight="1">
      <c r="A16078" s="55">
        <v>12034</v>
      </c>
      <c r="B16078" s="55">
        <v>9</v>
      </c>
      <c r="C16078" s="55" t="s">
        <v>52878</v>
      </c>
      <c r="D16078" s="55" t="s">
        <v>4649</v>
      </c>
      <c r="E16078" s="55" t="s">
        <v>52879</v>
      </c>
      <c r="F16078" s="55" t="s">
        <v>4651</v>
      </c>
      <c r="G16078" s="55" t="s">
        <v>52880</v>
      </c>
      <c r="H16078" s="55">
        <v>0</v>
      </c>
    </row>
    <row r="16079" spans="1:8" ht="12.5" customHeight="1">
      <c r="A16079" s="55">
        <v>13080</v>
      </c>
      <c r="B16079" s="55">
        <v>9</v>
      </c>
      <c r="C16079" s="55" t="s">
        <v>52881</v>
      </c>
      <c r="D16079" s="55" t="s">
        <v>4649</v>
      </c>
      <c r="E16079" s="55" t="s">
        <v>52882</v>
      </c>
      <c r="F16079" s="55" t="s">
        <v>4651</v>
      </c>
      <c r="G16079" s="55" t="s">
        <v>52883</v>
      </c>
      <c r="H16079" s="55">
        <v>0</v>
      </c>
    </row>
    <row r="16080" spans="1:8" ht="12.5" customHeight="1">
      <c r="A16080" s="55">
        <v>13523</v>
      </c>
      <c r="B16080" s="55">
        <v>9</v>
      </c>
      <c r="C16080" s="55" t="s">
        <v>52884</v>
      </c>
      <c r="D16080" s="55" t="s">
        <v>4649</v>
      </c>
      <c r="E16080" s="55" t="s">
        <v>52885</v>
      </c>
      <c r="F16080" s="55" t="s">
        <v>4651</v>
      </c>
      <c r="G16080" s="55" t="s">
        <v>52886</v>
      </c>
      <c r="H16080" s="55">
        <v>0</v>
      </c>
    </row>
    <row r="16081" spans="1:8" ht="12.5" customHeight="1">
      <c r="A16081" s="55">
        <v>13528</v>
      </c>
      <c r="B16081" s="55">
        <v>9</v>
      </c>
      <c r="C16081" s="55" t="s">
        <v>52887</v>
      </c>
      <c r="D16081" s="55" t="s">
        <v>4649</v>
      </c>
      <c r="E16081" s="55" t="s">
        <v>52888</v>
      </c>
      <c r="F16081" s="55" t="s">
        <v>4651</v>
      </c>
      <c r="G16081" s="55" t="s">
        <v>52889</v>
      </c>
      <c r="H16081" s="55">
        <v>0</v>
      </c>
    </row>
    <row r="16082" spans="1:8" ht="12.5" customHeight="1">
      <c r="A16082" s="55">
        <v>13644</v>
      </c>
      <c r="B16082" s="55">
        <v>9</v>
      </c>
      <c r="C16082" s="55" t="s">
        <v>52890</v>
      </c>
      <c r="D16082" s="55" t="s">
        <v>4649</v>
      </c>
      <c r="E16082" s="55" t="s">
        <v>52891</v>
      </c>
      <c r="F16082" s="55" t="s">
        <v>4651</v>
      </c>
      <c r="G16082" s="55" t="s">
        <v>52892</v>
      </c>
      <c r="H16082" s="55">
        <v>0</v>
      </c>
    </row>
    <row r="16083" spans="1:8" ht="12.5" customHeight="1">
      <c r="A16083" s="55">
        <v>14123</v>
      </c>
      <c r="B16083" s="55">
        <v>9</v>
      </c>
      <c r="C16083" s="55" t="s">
        <v>52893</v>
      </c>
      <c r="D16083" s="55" t="s">
        <v>4649</v>
      </c>
      <c r="E16083" s="55" t="s">
        <v>52894</v>
      </c>
      <c r="F16083" s="55" t="s">
        <v>4651</v>
      </c>
      <c r="G16083" s="55" t="s">
        <v>52895</v>
      </c>
      <c r="H16083" s="55">
        <v>0</v>
      </c>
    </row>
    <row r="16084" spans="1:8" ht="12.5" customHeight="1">
      <c r="A16084" s="55">
        <v>14308</v>
      </c>
      <c r="B16084" s="55">
        <v>9</v>
      </c>
      <c r="C16084" s="55" t="s">
        <v>52896</v>
      </c>
      <c r="D16084" s="55" t="s">
        <v>4649</v>
      </c>
      <c r="E16084" s="55" t="s">
        <v>52897</v>
      </c>
      <c r="F16084" s="55" t="s">
        <v>4651</v>
      </c>
      <c r="G16084" s="55" t="s">
        <v>52898</v>
      </c>
      <c r="H16084" s="55">
        <v>0</v>
      </c>
    </row>
    <row r="16085" spans="1:8" ht="12.5" customHeight="1">
      <c r="A16085" s="55">
        <v>15588</v>
      </c>
      <c r="B16085" s="55">
        <v>9</v>
      </c>
      <c r="C16085" s="55" t="s">
        <v>52899</v>
      </c>
      <c r="D16085" s="55" t="s">
        <v>4649</v>
      </c>
      <c r="E16085" s="55" t="s">
        <v>52900</v>
      </c>
      <c r="F16085" s="55" t="s">
        <v>4651</v>
      </c>
      <c r="G16085" s="55" t="s">
        <v>52901</v>
      </c>
      <c r="H16085" s="55">
        <v>0</v>
      </c>
    </row>
    <row r="16086" spans="1:8" ht="12.5" customHeight="1">
      <c r="A16086" s="55">
        <v>17299</v>
      </c>
      <c r="B16086" s="55">
        <v>9</v>
      </c>
      <c r="C16086" s="55" t="s">
        <v>52902</v>
      </c>
      <c r="D16086" s="55" t="s">
        <v>4649</v>
      </c>
      <c r="E16086" s="55" t="s">
        <v>52903</v>
      </c>
      <c r="F16086" s="55" t="s">
        <v>4651</v>
      </c>
      <c r="G16086" s="55" t="s">
        <v>52904</v>
      </c>
      <c r="H16086" s="55">
        <v>0</v>
      </c>
    </row>
    <row r="16087" spans="1:8" ht="12.5" customHeight="1">
      <c r="A16087" s="55">
        <v>17911</v>
      </c>
      <c r="B16087" s="55">
        <v>9</v>
      </c>
      <c r="C16087" s="55" t="s">
        <v>52905</v>
      </c>
      <c r="D16087" s="55" t="s">
        <v>4649</v>
      </c>
      <c r="E16087" s="55" t="s">
        <v>52906</v>
      </c>
      <c r="F16087" s="55" t="s">
        <v>4651</v>
      </c>
      <c r="G16087" s="55" t="s">
        <v>52907</v>
      </c>
      <c r="H16087" s="55">
        <v>0</v>
      </c>
    </row>
    <row r="16088" spans="1:8" ht="12.5" customHeight="1">
      <c r="A16088" s="55">
        <v>18285</v>
      </c>
      <c r="B16088" s="55">
        <v>9</v>
      </c>
      <c r="C16088" s="55" t="s">
        <v>52908</v>
      </c>
      <c r="D16088" s="55" t="s">
        <v>4649</v>
      </c>
      <c r="E16088" s="55" t="s">
        <v>52909</v>
      </c>
      <c r="F16088" s="55" t="s">
        <v>4651</v>
      </c>
      <c r="G16088" s="55" t="s">
        <v>52910</v>
      </c>
      <c r="H16088" s="55">
        <v>0</v>
      </c>
    </row>
    <row r="16089" spans="1:8" ht="12.5" customHeight="1">
      <c r="A16089" s="55">
        <v>18296</v>
      </c>
      <c r="B16089" s="55">
        <v>9</v>
      </c>
      <c r="C16089" s="55" t="s">
        <v>52911</v>
      </c>
      <c r="D16089" s="55" t="s">
        <v>4649</v>
      </c>
      <c r="E16089" s="55" t="s">
        <v>52912</v>
      </c>
      <c r="F16089" s="55" t="s">
        <v>4651</v>
      </c>
      <c r="G16089" s="55" t="s">
        <v>52913</v>
      </c>
      <c r="H16089" s="55">
        <v>0</v>
      </c>
    </row>
    <row r="16090" spans="1:8" ht="12.5" customHeight="1">
      <c r="A16090" s="55">
        <v>18463</v>
      </c>
      <c r="B16090" s="55">
        <v>9</v>
      </c>
      <c r="C16090" s="55" t="s">
        <v>52914</v>
      </c>
      <c r="D16090" s="55" t="s">
        <v>4649</v>
      </c>
      <c r="E16090" s="55" t="s">
        <v>52915</v>
      </c>
      <c r="F16090" s="55" t="s">
        <v>4651</v>
      </c>
      <c r="G16090" s="55" t="s">
        <v>52916</v>
      </c>
      <c r="H16090" s="55">
        <v>0</v>
      </c>
    </row>
    <row r="16091" spans="1:8" ht="12.5" customHeight="1">
      <c r="A16091" s="55">
        <v>18715</v>
      </c>
      <c r="B16091" s="55">
        <v>9</v>
      </c>
      <c r="C16091" s="55" t="s">
        <v>52917</v>
      </c>
      <c r="D16091" s="55" t="s">
        <v>4649</v>
      </c>
      <c r="E16091" s="55" t="s">
        <v>52918</v>
      </c>
      <c r="F16091" s="55" t="s">
        <v>4651</v>
      </c>
      <c r="G16091" s="55" t="s">
        <v>52919</v>
      </c>
      <c r="H16091" s="55">
        <v>0</v>
      </c>
    </row>
    <row r="16092" spans="1:8" ht="12.5" customHeight="1">
      <c r="A16092" s="55">
        <v>18907</v>
      </c>
      <c r="B16092" s="55">
        <v>9</v>
      </c>
      <c r="C16092" s="55" t="s">
        <v>52920</v>
      </c>
      <c r="D16092" s="55" t="s">
        <v>4649</v>
      </c>
      <c r="E16092" s="55" t="s">
        <v>52921</v>
      </c>
      <c r="F16092" s="55" t="s">
        <v>4651</v>
      </c>
      <c r="G16092" s="55" t="s">
        <v>52922</v>
      </c>
      <c r="H16092" s="55">
        <v>0</v>
      </c>
    </row>
    <row r="16093" spans="1:8" ht="12.5" customHeight="1">
      <c r="A16093" s="55">
        <v>18908</v>
      </c>
      <c r="B16093" s="55">
        <v>9</v>
      </c>
      <c r="C16093" s="55" t="s">
        <v>52923</v>
      </c>
      <c r="D16093" s="55" t="s">
        <v>4649</v>
      </c>
      <c r="E16093" s="55" t="s">
        <v>52924</v>
      </c>
      <c r="F16093" s="55" t="s">
        <v>4651</v>
      </c>
      <c r="G16093" s="55" t="s">
        <v>52925</v>
      </c>
      <c r="H16093" s="55">
        <v>0</v>
      </c>
    </row>
    <row r="16094" spans="1:8" ht="12.5" customHeight="1">
      <c r="A16094" s="55">
        <v>19583</v>
      </c>
      <c r="B16094" s="55">
        <v>9</v>
      </c>
      <c r="C16094" s="55" t="s">
        <v>52926</v>
      </c>
      <c r="D16094" s="55" t="s">
        <v>4649</v>
      </c>
      <c r="E16094" s="55" t="s">
        <v>52927</v>
      </c>
      <c r="F16094" s="55" t="s">
        <v>4651</v>
      </c>
      <c r="G16094" s="55" t="s">
        <v>52928</v>
      </c>
      <c r="H16094" s="55">
        <v>0</v>
      </c>
    </row>
    <row r="16095" spans="1:8" ht="12.5" customHeight="1">
      <c r="A16095" s="55">
        <v>19584</v>
      </c>
      <c r="B16095" s="55">
        <v>9</v>
      </c>
      <c r="C16095" s="55" t="s">
        <v>52929</v>
      </c>
      <c r="D16095" s="55" t="s">
        <v>4649</v>
      </c>
      <c r="E16095" s="55" t="s">
        <v>52930</v>
      </c>
      <c r="F16095" s="55" t="s">
        <v>4651</v>
      </c>
      <c r="G16095" s="55" t="s">
        <v>52931</v>
      </c>
      <c r="H16095" s="55">
        <v>0</v>
      </c>
    </row>
    <row r="16096" spans="1:8" ht="12.5" customHeight="1">
      <c r="A16096" s="55">
        <v>19631</v>
      </c>
      <c r="B16096" s="55">
        <v>9</v>
      </c>
      <c r="C16096" s="55" t="s">
        <v>52932</v>
      </c>
      <c r="D16096" s="55" t="s">
        <v>4649</v>
      </c>
      <c r="E16096" s="55" t="s">
        <v>52933</v>
      </c>
      <c r="F16096" s="55" t="s">
        <v>4651</v>
      </c>
      <c r="G16096" s="55" t="s">
        <v>52934</v>
      </c>
      <c r="H16096" s="55">
        <v>0</v>
      </c>
    </row>
    <row r="16097" spans="1:8" ht="12.5" customHeight="1">
      <c r="A16097" s="55">
        <v>20429</v>
      </c>
      <c r="B16097" s="55">
        <v>9</v>
      </c>
      <c r="C16097" s="55" t="s">
        <v>52935</v>
      </c>
      <c r="D16097" s="55" t="s">
        <v>4649</v>
      </c>
      <c r="E16097" s="55" t="s">
        <v>52936</v>
      </c>
      <c r="F16097" s="55" t="s">
        <v>4651</v>
      </c>
      <c r="G16097" s="55" t="s">
        <v>52937</v>
      </c>
      <c r="H16097" s="55">
        <v>0</v>
      </c>
    </row>
    <row r="16098" spans="1:8" ht="12.5" customHeight="1">
      <c r="A16098" s="55">
        <v>21178</v>
      </c>
      <c r="B16098" s="55">
        <v>9</v>
      </c>
      <c r="C16098" s="55" t="s">
        <v>52938</v>
      </c>
      <c r="D16098" s="55" t="s">
        <v>4649</v>
      </c>
      <c r="E16098" s="55" t="s">
        <v>52939</v>
      </c>
      <c r="F16098" s="55" t="s">
        <v>4651</v>
      </c>
      <c r="G16098" s="55" t="s">
        <v>52940</v>
      </c>
      <c r="H16098" s="55">
        <v>0</v>
      </c>
    </row>
    <row r="16099" spans="1:8" ht="12.5" customHeight="1">
      <c r="A16099" s="55">
        <v>21179</v>
      </c>
      <c r="B16099" s="55">
        <v>9</v>
      </c>
      <c r="C16099" s="55" t="s">
        <v>52941</v>
      </c>
      <c r="D16099" s="55" t="s">
        <v>4649</v>
      </c>
      <c r="E16099" s="55" t="s">
        <v>52942</v>
      </c>
      <c r="F16099" s="55" t="s">
        <v>4651</v>
      </c>
      <c r="G16099" s="55" t="s">
        <v>52943</v>
      </c>
      <c r="H16099" s="55">
        <v>0</v>
      </c>
    </row>
    <row r="16100" spans="1:8" ht="12.5" customHeight="1">
      <c r="A16100" s="55">
        <v>21205</v>
      </c>
      <c r="B16100" s="55">
        <v>9</v>
      </c>
      <c r="C16100" s="55" t="s">
        <v>52944</v>
      </c>
      <c r="D16100" s="55" t="s">
        <v>4649</v>
      </c>
      <c r="E16100" s="55" t="s">
        <v>52945</v>
      </c>
      <c r="F16100" s="55" t="s">
        <v>4651</v>
      </c>
      <c r="G16100" s="55" t="s">
        <v>52946</v>
      </c>
      <c r="H16100" s="55">
        <v>0</v>
      </c>
    </row>
    <row r="16101" spans="1:8" ht="12.5" customHeight="1">
      <c r="A16101" s="55">
        <v>21211</v>
      </c>
      <c r="B16101" s="55">
        <v>9</v>
      </c>
      <c r="C16101" s="55" t="s">
        <v>52947</v>
      </c>
      <c r="D16101" s="55" t="s">
        <v>4649</v>
      </c>
      <c r="E16101" s="55" t="s">
        <v>52948</v>
      </c>
      <c r="F16101" s="55" t="s">
        <v>4651</v>
      </c>
      <c r="G16101" s="55" t="s">
        <v>52949</v>
      </c>
      <c r="H16101" s="55">
        <v>0</v>
      </c>
    </row>
    <row r="16102" spans="1:8" ht="12.5" customHeight="1">
      <c r="A16102" s="55">
        <v>21556</v>
      </c>
      <c r="B16102" s="55">
        <v>9</v>
      </c>
      <c r="C16102" s="55" t="s">
        <v>52950</v>
      </c>
      <c r="D16102" s="55" t="s">
        <v>4649</v>
      </c>
      <c r="E16102" s="55" t="s">
        <v>52951</v>
      </c>
      <c r="F16102" s="55" t="s">
        <v>4651</v>
      </c>
      <c r="G16102" s="55" t="s">
        <v>52952</v>
      </c>
      <c r="H16102" s="55">
        <v>0</v>
      </c>
    </row>
    <row r="16103" spans="1:8" ht="12.5" customHeight="1">
      <c r="A16103" s="55">
        <v>22064</v>
      </c>
      <c r="B16103" s="55">
        <v>9</v>
      </c>
      <c r="C16103" s="55" t="s">
        <v>52953</v>
      </c>
      <c r="D16103" s="55" t="s">
        <v>4649</v>
      </c>
      <c r="E16103" s="55" t="s">
        <v>52954</v>
      </c>
      <c r="F16103" s="55" t="s">
        <v>4651</v>
      </c>
      <c r="G16103" s="55" t="s">
        <v>52955</v>
      </c>
      <c r="H16103" s="55">
        <v>0</v>
      </c>
    </row>
    <row r="16104" spans="1:8" ht="12.5" customHeight="1">
      <c r="A16104" s="55">
        <v>23096</v>
      </c>
      <c r="B16104" s="55">
        <v>9</v>
      </c>
      <c r="C16104" s="55" t="s">
        <v>52956</v>
      </c>
      <c r="D16104" s="55" t="s">
        <v>4649</v>
      </c>
      <c r="E16104" s="55" t="s">
        <v>52957</v>
      </c>
      <c r="F16104" s="55" t="s">
        <v>4651</v>
      </c>
      <c r="G16104" s="55" t="s">
        <v>52958</v>
      </c>
      <c r="H16104" s="55">
        <v>0</v>
      </c>
    </row>
    <row r="16105" spans="1:8" ht="12.5" customHeight="1">
      <c r="A16105" s="55">
        <v>23322</v>
      </c>
      <c r="B16105" s="55">
        <v>9</v>
      </c>
      <c r="C16105" s="55" t="s">
        <v>52959</v>
      </c>
      <c r="D16105" s="55" t="s">
        <v>4649</v>
      </c>
      <c r="E16105" s="55" t="s">
        <v>52960</v>
      </c>
      <c r="F16105" s="55" t="s">
        <v>4651</v>
      </c>
      <c r="G16105" s="55" t="s">
        <v>52961</v>
      </c>
      <c r="H16105" s="55">
        <v>0</v>
      </c>
    </row>
    <row r="16106" spans="1:8" ht="12.5" customHeight="1">
      <c r="A16106" s="55">
        <v>23544</v>
      </c>
      <c r="B16106" s="55">
        <v>9</v>
      </c>
      <c r="C16106" s="55" t="s">
        <v>52962</v>
      </c>
      <c r="D16106" s="55" t="s">
        <v>4649</v>
      </c>
      <c r="E16106" s="55" t="s">
        <v>52963</v>
      </c>
      <c r="F16106" s="55" t="s">
        <v>4651</v>
      </c>
      <c r="G16106" s="55" t="s">
        <v>52964</v>
      </c>
      <c r="H16106" s="55">
        <v>0</v>
      </c>
    </row>
    <row r="16107" spans="1:8" ht="12.5" customHeight="1">
      <c r="A16107" s="55">
        <v>24008</v>
      </c>
      <c r="B16107" s="55">
        <v>9</v>
      </c>
      <c r="C16107" s="55" t="s">
        <v>52965</v>
      </c>
      <c r="D16107" s="55" t="s">
        <v>4649</v>
      </c>
      <c r="E16107" s="55" t="s">
        <v>52966</v>
      </c>
      <c r="F16107" s="55" t="s">
        <v>4651</v>
      </c>
      <c r="G16107" s="55" t="s">
        <v>52967</v>
      </c>
      <c r="H16107" s="55">
        <v>0</v>
      </c>
    </row>
    <row r="16108" spans="1:8" ht="12.5" customHeight="1">
      <c r="A16108" s="55">
        <v>24164</v>
      </c>
      <c r="B16108" s="55">
        <v>9</v>
      </c>
      <c r="C16108" s="55" t="s">
        <v>52968</v>
      </c>
      <c r="D16108" s="55" t="s">
        <v>4649</v>
      </c>
      <c r="E16108" s="55" t="s">
        <v>52969</v>
      </c>
      <c r="F16108" s="55" t="s">
        <v>4651</v>
      </c>
      <c r="G16108" s="55" t="s">
        <v>52970</v>
      </c>
      <c r="H16108" s="55">
        <v>0</v>
      </c>
    </row>
    <row r="16109" spans="1:8" ht="12.5" customHeight="1">
      <c r="A16109" s="55">
        <v>24381</v>
      </c>
      <c r="B16109" s="55">
        <v>9</v>
      </c>
      <c r="C16109" s="55" t="s">
        <v>52971</v>
      </c>
      <c r="D16109" s="55" t="s">
        <v>4649</v>
      </c>
      <c r="E16109" s="55" t="s">
        <v>52972</v>
      </c>
      <c r="F16109" s="55" t="s">
        <v>4651</v>
      </c>
      <c r="G16109" s="55" t="s">
        <v>52973</v>
      </c>
      <c r="H16109" s="55">
        <v>0</v>
      </c>
    </row>
    <row r="16110" spans="1:8" ht="12.5" customHeight="1">
      <c r="A16110" s="55">
        <v>25022</v>
      </c>
      <c r="B16110" s="55">
        <v>9</v>
      </c>
      <c r="C16110" s="55" t="s">
        <v>52974</v>
      </c>
      <c r="D16110" s="55" t="s">
        <v>4649</v>
      </c>
      <c r="E16110" s="55" t="s">
        <v>52975</v>
      </c>
      <c r="F16110" s="55" t="s">
        <v>4651</v>
      </c>
      <c r="G16110" s="55" t="s">
        <v>52976</v>
      </c>
      <c r="H16110" s="55">
        <v>0</v>
      </c>
    </row>
    <row r="16111" spans="1:8" ht="12.5" customHeight="1">
      <c r="A16111" s="55">
        <v>25124</v>
      </c>
      <c r="B16111" s="55">
        <v>9</v>
      </c>
      <c r="C16111" s="55" t="s">
        <v>52977</v>
      </c>
      <c r="D16111" s="55" t="s">
        <v>4649</v>
      </c>
      <c r="E16111" s="55" t="s">
        <v>52978</v>
      </c>
      <c r="F16111" s="55" t="s">
        <v>4651</v>
      </c>
      <c r="G16111" s="55" t="s">
        <v>52979</v>
      </c>
      <c r="H16111" s="55">
        <v>0</v>
      </c>
    </row>
    <row r="16112" spans="1:8" ht="12.5" customHeight="1">
      <c r="A16112" s="55">
        <v>25136</v>
      </c>
      <c r="B16112" s="55">
        <v>9</v>
      </c>
      <c r="C16112" s="55" t="s">
        <v>52980</v>
      </c>
      <c r="D16112" s="55" t="s">
        <v>4649</v>
      </c>
      <c r="E16112" s="55" t="s">
        <v>52981</v>
      </c>
      <c r="F16112" s="55" t="s">
        <v>4651</v>
      </c>
      <c r="G16112" s="55" t="s">
        <v>52982</v>
      </c>
      <c r="H16112" s="55">
        <v>0</v>
      </c>
    </row>
    <row r="16113" spans="1:8" ht="12.5" customHeight="1">
      <c r="A16113" s="55">
        <v>25263</v>
      </c>
      <c r="B16113" s="55">
        <v>9</v>
      </c>
      <c r="C16113" s="55" t="s">
        <v>52983</v>
      </c>
      <c r="D16113" s="55" t="s">
        <v>4649</v>
      </c>
      <c r="E16113" s="55" t="s">
        <v>52984</v>
      </c>
      <c r="F16113" s="55" t="s">
        <v>4651</v>
      </c>
      <c r="G16113" s="55" t="s">
        <v>52985</v>
      </c>
      <c r="H16113" s="55">
        <v>0</v>
      </c>
    </row>
    <row r="16114" spans="1:8" ht="12.5" customHeight="1">
      <c r="A16114" s="55">
        <v>25567</v>
      </c>
      <c r="B16114" s="55">
        <v>9</v>
      </c>
      <c r="C16114" s="55" t="s">
        <v>52986</v>
      </c>
      <c r="D16114" s="55" t="s">
        <v>4649</v>
      </c>
      <c r="E16114" s="55" t="s">
        <v>52987</v>
      </c>
      <c r="F16114" s="55" t="s">
        <v>4651</v>
      </c>
      <c r="G16114" s="55" t="s">
        <v>52988</v>
      </c>
      <c r="H16114" s="55">
        <v>0</v>
      </c>
    </row>
    <row r="16115" spans="1:8" ht="12.5" customHeight="1">
      <c r="A16115" s="55">
        <v>25825</v>
      </c>
      <c r="B16115" s="55">
        <v>9</v>
      </c>
      <c r="C16115" s="55" t="s">
        <v>52989</v>
      </c>
      <c r="D16115" s="55" t="s">
        <v>4649</v>
      </c>
      <c r="E16115" s="55" t="s">
        <v>52990</v>
      </c>
      <c r="F16115" s="55" t="s">
        <v>4651</v>
      </c>
      <c r="G16115" s="55" t="s">
        <v>52991</v>
      </c>
      <c r="H16115" s="55">
        <v>0</v>
      </c>
    </row>
    <row r="16116" spans="1:8" ht="12.5" customHeight="1">
      <c r="A16116" s="55">
        <v>25947</v>
      </c>
      <c r="B16116" s="55">
        <v>9</v>
      </c>
      <c r="C16116" s="55" t="s">
        <v>52992</v>
      </c>
      <c r="D16116" s="55" t="s">
        <v>4649</v>
      </c>
      <c r="E16116" s="55" t="s">
        <v>52993</v>
      </c>
      <c r="F16116" s="55" t="s">
        <v>4651</v>
      </c>
      <c r="G16116" s="55" t="s">
        <v>52994</v>
      </c>
      <c r="H16116" s="55">
        <v>0</v>
      </c>
    </row>
    <row r="16117" spans="1:8" ht="12.5" customHeight="1">
      <c r="A16117" s="55">
        <v>26129</v>
      </c>
      <c r="B16117" s="55">
        <v>9</v>
      </c>
      <c r="C16117" s="55" t="s">
        <v>52995</v>
      </c>
      <c r="D16117" s="55" t="s">
        <v>4649</v>
      </c>
      <c r="E16117" s="55" t="s">
        <v>52996</v>
      </c>
      <c r="F16117" s="55" t="s">
        <v>4651</v>
      </c>
      <c r="G16117" s="55" t="s">
        <v>52997</v>
      </c>
      <c r="H16117" s="55">
        <v>0</v>
      </c>
    </row>
    <row r="16118" spans="1:8" ht="12.5" customHeight="1">
      <c r="A16118" s="55">
        <v>26561</v>
      </c>
      <c r="B16118" s="55">
        <v>9</v>
      </c>
      <c r="C16118" s="55" t="s">
        <v>52998</v>
      </c>
      <c r="D16118" s="55" t="s">
        <v>4649</v>
      </c>
      <c r="E16118" s="55" t="s">
        <v>52999</v>
      </c>
      <c r="F16118" s="55" t="s">
        <v>4651</v>
      </c>
      <c r="G16118" s="55" t="s">
        <v>53000</v>
      </c>
      <c r="H16118" s="55">
        <v>0</v>
      </c>
    </row>
    <row r="16119" spans="1:8" ht="12.5" customHeight="1">
      <c r="A16119" s="55">
        <v>26916</v>
      </c>
      <c r="B16119" s="55">
        <v>9</v>
      </c>
      <c r="C16119" s="55" t="s">
        <v>53001</v>
      </c>
      <c r="D16119" s="55" t="s">
        <v>4649</v>
      </c>
      <c r="E16119" s="55" t="s">
        <v>53002</v>
      </c>
      <c r="F16119" s="55" t="s">
        <v>4651</v>
      </c>
      <c r="G16119" s="55" t="s">
        <v>53003</v>
      </c>
      <c r="H16119" s="55">
        <v>0</v>
      </c>
    </row>
    <row r="16120" spans="1:8" ht="12.5" customHeight="1">
      <c r="A16120" s="55">
        <v>27362</v>
      </c>
      <c r="B16120" s="55">
        <v>9</v>
      </c>
      <c r="C16120" s="55" t="s">
        <v>53004</v>
      </c>
      <c r="D16120" s="55" t="s">
        <v>4649</v>
      </c>
      <c r="E16120" s="55" t="s">
        <v>53005</v>
      </c>
      <c r="F16120" s="55" t="s">
        <v>4651</v>
      </c>
      <c r="G16120" s="55" t="s">
        <v>53006</v>
      </c>
      <c r="H16120" s="55">
        <v>0</v>
      </c>
    </row>
    <row r="16121" spans="1:8" ht="12.5" customHeight="1">
      <c r="A16121" s="55">
        <v>27485</v>
      </c>
      <c r="B16121" s="55">
        <v>9</v>
      </c>
      <c r="C16121" s="55" t="s">
        <v>53007</v>
      </c>
      <c r="D16121" s="55" t="s">
        <v>4649</v>
      </c>
      <c r="E16121" s="55" t="s">
        <v>53008</v>
      </c>
      <c r="F16121" s="55" t="s">
        <v>4651</v>
      </c>
      <c r="G16121" s="55" t="s">
        <v>53009</v>
      </c>
      <c r="H16121" s="55">
        <v>0</v>
      </c>
    </row>
    <row r="16122" spans="1:8" ht="12.5" customHeight="1">
      <c r="A16122" s="55">
        <v>27706</v>
      </c>
      <c r="B16122" s="55">
        <v>9</v>
      </c>
      <c r="C16122" s="55" t="s">
        <v>53010</v>
      </c>
      <c r="D16122" s="55" t="s">
        <v>4649</v>
      </c>
      <c r="E16122" s="55" t="s">
        <v>53011</v>
      </c>
      <c r="F16122" s="55" t="s">
        <v>4651</v>
      </c>
      <c r="G16122" s="55" t="s">
        <v>53012</v>
      </c>
      <c r="H16122" s="55">
        <v>0</v>
      </c>
    </row>
    <row r="16123" spans="1:8" ht="12.5" customHeight="1">
      <c r="A16123" s="55">
        <v>27720</v>
      </c>
      <c r="B16123" s="55">
        <v>9</v>
      </c>
      <c r="C16123" s="55" t="s">
        <v>53013</v>
      </c>
      <c r="D16123" s="55" t="s">
        <v>4649</v>
      </c>
      <c r="E16123" s="55" t="s">
        <v>53014</v>
      </c>
      <c r="F16123" s="55" t="s">
        <v>4651</v>
      </c>
      <c r="G16123" s="55" t="s">
        <v>53015</v>
      </c>
      <c r="H16123" s="55">
        <v>0</v>
      </c>
    </row>
    <row r="16124" spans="1:8" ht="12.5" customHeight="1">
      <c r="A16124" s="55">
        <v>29187</v>
      </c>
      <c r="B16124" s="55">
        <v>9</v>
      </c>
      <c r="C16124" s="55" t="s">
        <v>53016</v>
      </c>
      <c r="D16124" s="55" t="s">
        <v>4649</v>
      </c>
      <c r="E16124" s="55" t="s">
        <v>53017</v>
      </c>
      <c r="F16124" s="55" t="s">
        <v>4651</v>
      </c>
      <c r="G16124" s="55" t="s">
        <v>53018</v>
      </c>
      <c r="H16124" s="55">
        <v>0</v>
      </c>
    </row>
    <row r="16125" spans="1:8" ht="12.5" customHeight="1">
      <c r="A16125" s="55">
        <v>29288</v>
      </c>
      <c r="B16125" s="55">
        <v>9</v>
      </c>
      <c r="C16125" s="55" t="s">
        <v>53019</v>
      </c>
      <c r="D16125" s="55" t="s">
        <v>4649</v>
      </c>
      <c r="E16125" s="55" t="s">
        <v>53020</v>
      </c>
      <c r="F16125" s="55" t="s">
        <v>4651</v>
      </c>
      <c r="G16125" s="55" t="s">
        <v>53021</v>
      </c>
      <c r="H16125" s="55">
        <v>0</v>
      </c>
    </row>
    <row r="16126" spans="1:8" ht="12.5" customHeight="1">
      <c r="A16126" s="55">
        <v>11007</v>
      </c>
      <c r="B16126" s="55">
        <v>9</v>
      </c>
      <c r="C16126" s="55" t="s">
        <v>53022</v>
      </c>
      <c r="D16126" s="55" t="s">
        <v>4649</v>
      </c>
      <c r="E16126" s="55" t="s">
        <v>53023</v>
      </c>
      <c r="F16126" s="55" t="s">
        <v>4651</v>
      </c>
      <c r="G16126" s="55" t="s">
        <v>53024</v>
      </c>
      <c r="H16126" s="55">
        <v>0</v>
      </c>
    </row>
    <row r="16127" spans="1:8" ht="12.5" customHeight="1">
      <c r="A16127" s="55">
        <v>11125</v>
      </c>
      <c r="B16127" s="55">
        <v>9</v>
      </c>
      <c r="C16127" s="55" t="s">
        <v>53025</v>
      </c>
      <c r="D16127" s="55" t="s">
        <v>4649</v>
      </c>
      <c r="E16127" s="55" t="s">
        <v>53026</v>
      </c>
      <c r="F16127" s="55" t="s">
        <v>4651</v>
      </c>
      <c r="G16127" s="55" t="s">
        <v>53027</v>
      </c>
      <c r="H16127" s="55">
        <v>0</v>
      </c>
    </row>
    <row r="16128" spans="1:8" ht="12.5" customHeight="1">
      <c r="A16128" s="55">
        <v>11451</v>
      </c>
      <c r="B16128" s="55">
        <v>9</v>
      </c>
      <c r="C16128" s="55" t="s">
        <v>53028</v>
      </c>
      <c r="D16128" s="55" t="s">
        <v>4649</v>
      </c>
      <c r="E16128" s="55" t="s">
        <v>53029</v>
      </c>
      <c r="F16128" s="55" t="s">
        <v>4651</v>
      </c>
      <c r="G16128" s="55" t="s">
        <v>53030</v>
      </c>
      <c r="H16128" s="55">
        <v>0</v>
      </c>
    </row>
    <row r="16129" spans="1:8" ht="12.5" customHeight="1">
      <c r="A16129" s="55">
        <v>11750</v>
      </c>
      <c r="B16129" s="55">
        <v>9</v>
      </c>
      <c r="C16129" s="55" t="s">
        <v>53031</v>
      </c>
      <c r="D16129" s="55" t="s">
        <v>4649</v>
      </c>
      <c r="E16129" s="55" t="s">
        <v>53032</v>
      </c>
      <c r="F16129" s="55" t="s">
        <v>4651</v>
      </c>
      <c r="G16129" s="55" t="s">
        <v>53033</v>
      </c>
      <c r="H16129" s="55">
        <v>0</v>
      </c>
    </row>
    <row r="16130" spans="1:8" ht="12.5" customHeight="1">
      <c r="A16130" s="55">
        <v>11764</v>
      </c>
      <c r="B16130" s="55">
        <v>9</v>
      </c>
      <c r="C16130" s="55" t="s">
        <v>53034</v>
      </c>
      <c r="D16130" s="55" t="s">
        <v>4649</v>
      </c>
      <c r="E16130" s="55" t="s">
        <v>53035</v>
      </c>
      <c r="F16130" s="55" t="s">
        <v>4651</v>
      </c>
      <c r="G16130" s="55" t="s">
        <v>53036</v>
      </c>
      <c r="H16130" s="55">
        <v>0</v>
      </c>
    </row>
    <row r="16131" spans="1:8" ht="12.5" customHeight="1">
      <c r="A16131" s="55">
        <v>11916</v>
      </c>
      <c r="B16131" s="55">
        <v>9</v>
      </c>
      <c r="C16131" s="55" t="s">
        <v>53037</v>
      </c>
      <c r="D16131" s="55" t="s">
        <v>4649</v>
      </c>
      <c r="E16131" s="55" t="s">
        <v>53038</v>
      </c>
      <c r="F16131" s="55" t="s">
        <v>4651</v>
      </c>
      <c r="G16131" s="55" t="s">
        <v>53039</v>
      </c>
      <c r="H16131" s="55">
        <v>0</v>
      </c>
    </row>
    <row r="16132" spans="1:8" ht="12.5" customHeight="1">
      <c r="A16132" s="55">
        <v>13123</v>
      </c>
      <c r="B16132" s="55">
        <v>9</v>
      </c>
      <c r="C16132" s="55" t="s">
        <v>53040</v>
      </c>
      <c r="D16132" s="55" t="s">
        <v>4649</v>
      </c>
      <c r="E16132" s="55" t="s">
        <v>53041</v>
      </c>
      <c r="F16132" s="55" t="s">
        <v>4651</v>
      </c>
      <c r="G16132" s="55" t="s">
        <v>53042</v>
      </c>
      <c r="H16132" s="55">
        <v>0</v>
      </c>
    </row>
    <row r="16133" spans="1:8" ht="12.5" customHeight="1">
      <c r="A16133" s="55">
        <v>13160</v>
      </c>
      <c r="B16133" s="55">
        <v>9</v>
      </c>
      <c r="C16133" s="55" t="s">
        <v>53043</v>
      </c>
      <c r="D16133" s="55" t="s">
        <v>4649</v>
      </c>
      <c r="E16133" s="55" t="s">
        <v>53044</v>
      </c>
      <c r="F16133" s="55" t="s">
        <v>4651</v>
      </c>
      <c r="G16133" s="55" t="s">
        <v>53045</v>
      </c>
      <c r="H16133" s="55">
        <v>0</v>
      </c>
    </row>
    <row r="16134" spans="1:8" ht="12.5" customHeight="1">
      <c r="A16134" s="55">
        <v>13639</v>
      </c>
      <c r="B16134" s="55">
        <v>9</v>
      </c>
      <c r="C16134" s="55" t="s">
        <v>53046</v>
      </c>
      <c r="D16134" s="55" t="s">
        <v>4649</v>
      </c>
      <c r="E16134" s="55" t="s">
        <v>53047</v>
      </c>
      <c r="F16134" s="55" t="s">
        <v>4651</v>
      </c>
      <c r="G16134" s="55" t="s">
        <v>53048</v>
      </c>
      <c r="H16134" s="55">
        <v>0</v>
      </c>
    </row>
    <row r="16135" spans="1:8" ht="12.5" customHeight="1">
      <c r="A16135" s="55">
        <v>13981</v>
      </c>
      <c r="B16135" s="55">
        <v>9</v>
      </c>
      <c r="C16135" s="55" t="s">
        <v>53049</v>
      </c>
      <c r="D16135" s="55" t="s">
        <v>4649</v>
      </c>
      <c r="E16135" s="55" t="s">
        <v>53050</v>
      </c>
      <c r="F16135" s="55" t="s">
        <v>4651</v>
      </c>
      <c r="G16135" s="55" t="s">
        <v>53051</v>
      </c>
      <c r="H16135" s="55">
        <v>0</v>
      </c>
    </row>
    <row r="16136" spans="1:8" ht="12.5" customHeight="1">
      <c r="A16136" s="55">
        <v>14065</v>
      </c>
      <c r="B16136" s="55">
        <v>9</v>
      </c>
      <c r="C16136" s="55" t="s">
        <v>53052</v>
      </c>
      <c r="D16136" s="55" t="s">
        <v>4649</v>
      </c>
      <c r="E16136" s="55" t="s">
        <v>53053</v>
      </c>
      <c r="F16136" s="55" t="s">
        <v>4651</v>
      </c>
      <c r="G16136" s="55" t="s">
        <v>53054</v>
      </c>
      <c r="H16136" s="55">
        <v>0</v>
      </c>
    </row>
    <row r="16137" spans="1:8" ht="12.5" customHeight="1">
      <c r="A16137" s="55">
        <v>14306</v>
      </c>
      <c r="B16137" s="55">
        <v>9</v>
      </c>
      <c r="C16137" s="55" t="s">
        <v>53055</v>
      </c>
      <c r="D16137" s="55" t="s">
        <v>4649</v>
      </c>
      <c r="E16137" s="55" t="s">
        <v>53056</v>
      </c>
      <c r="F16137" s="55" t="s">
        <v>4651</v>
      </c>
      <c r="G16137" s="55" t="s">
        <v>53057</v>
      </c>
      <c r="H16137" s="55">
        <v>0</v>
      </c>
    </row>
    <row r="16138" spans="1:8" ht="12.5" customHeight="1">
      <c r="A16138" s="55">
        <v>14670</v>
      </c>
      <c r="B16138" s="55">
        <v>9</v>
      </c>
      <c r="C16138" s="55" t="s">
        <v>53058</v>
      </c>
      <c r="D16138" s="55" t="s">
        <v>4649</v>
      </c>
      <c r="E16138" s="55" t="s">
        <v>53059</v>
      </c>
      <c r="F16138" s="55" t="s">
        <v>4651</v>
      </c>
      <c r="G16138" s="55" t="s">
        <v>53060</v>
      </c>
      <c r="H16138" s="55">
        <v>0</v>
      </c>
    </row>
    <row r="16139" spans="1:8" ht="12.5" customHeight="1">
      <c r="A16139" s="55">
        <v>15130</v>
      </c>
      <c r="B16139" s="55">
        <v>9</v>
      </c>
      <c r="C16139" s="55" t="s">
        <v>53061</v>
      </c>
      <c r="D16139" s="55" t="s">
        <v>4649</v>
      </c>
      <c r="E16139" s="55" t="s">
        <v>53062</v>
      </c>
      <c r="F16139" s="55" t="s">
        <v>4651</v>
      </c>
      <c r="G16139" s="55" t="s">
        <v>53063</v>
      </c>
      <c r="H16139" s="55">
        <v>0</v>
      </c>
    </row>
    <row r="16140" spans="1:8" ht="12.5" customHeight="1">
      <c r="A16140" s="55">
        <v>15136</v>
      </c>
      <c r="B16140" s="55">
        <v>9</v>
      </c>
      <c r="C16140" s="55" t="s">
        <v>53064</v>
      </c>
      <c r="D16140" s="55" t="s">
        <v>4649</v>
      </c>
      <c r="E16140" s="55" t="s">
        <v>53065</v>
      </c>
      <c r="F16140" s="55" t="s">
        <v>4651</v>
      </c>
      <c r="G16140" s="55" t="s">
        <v>53066</v>
      </c>
      <c r="H16140" s="55">
        <v>0</v>
      </c>
    </row>
    <row r="16141" spans="1:8" ht="12.5" customHeight="1">
      <c r="A16141" s="55">
        <v>15465</v>
      </c>
      <c r="B16141" s="55">
        <v>9</v>
      </c>
      <c r="C16141" s="55" t="s">
        <v>53067</v>
      </c>
      <c r="D16141" s="55" t="s">
        <v>4649</v>
      </c>
      <c r="E16141" s="55" t="s">
        <v>53068</v>
      </c>
      <c r="F16141" s="55" t="s">
        <v>4651</v>
      </c>
      <c r="G16141" s="55" t="s">
        <v>53069</v>
      </c>
      <c r="H16141" s="55">
        <v>0</v>
      </c>
    </row>
    <row r="16142" spans="1:8" ht="12.5" customHeight="1">
      <c r="A16142" s="55">
        <v>15599</v>
      </c>
      <c r="B16142" s="55">
        <v>9</v>
      </c>
      <c r="C16142" s="55" t="s">
        <v>53070</v>
      </c>
      <c r="D16142" s="55" t="s">
        <v>4649</v>
      </c>
      <c r="E16142" s="55" t="s">
        <v>53071</v>
      </c>
      <c r="F16142" s="55" t="s">
        <v>4651</v>
      </c>
      <c r="G16142" s="55" t="s">
        <v>53072</v>
      </c>
      <c r="H16142" s="55">
        <v>0</v>
      </c>
    </row>
    <row r="16143" spans="1:8" ht="12.5" customHeight="1">
      <c r="A16143" s="55">
        <v>16525</v>
      </c>
      <c r="B16143" s="55">
        <v>9</v>
      </c>
      <c r="C16143" s="55" t="s">
        <v>53073</v>
      </c>
      <c r="D16143" s="55" t="s">
        <v>4649</v>
      </c>
      <c r="E16143" s="55" t="s">
        <v>53074</v>
      </c>
      <c r="F16143" s="55" t="s">
        <v>4651</v>
      </c>
      <c r="G16143" s="55" t="s">
        <v>53075</v>
      </c>
      <c r="H16143" s="55">
        <v>0</v>
      </c>
    </row>
    <row r="16144" spans="1:8" ht="12.5" customHeight="1">
      <c r="A16144" s="55">
        <v>16609</v>
      </c>
      <c r="B16144" s="55">
        <v>9</v>
      </c>
      <c r="C16144" s="55" t="s">
        <v>53076</v>
      </c>
      <c r="D16144" s="55" t="s">
        <v>4649</v>
      </c>
      <c r="E16144" s="55" t="s">
        <v>53077</v>
      </c>
      <c r="F16144" s="55" t="s">
        <v>4651</v>
      </c>
      <c r="G16144" s="55" t="s">
        <v>53078</v>
      </c>
      <c r="H16144" s="55">
        <v>0</v>
      </c>
    </row>
    <row r="16145" spans="1:8" ht="12.5" customHeight="1">
      <c r="A16145" s="55">
        <v>16660</v>
      </c>
      <c r="B16145" s="55">
        <v>9</v>
      </c>
      <c r="C16145" s="55" t="s">
        <v>53079</v>
      </c>
      <c r="D16145" s="55" t="s">
        <v>4649</v>
      </c>
      <c r="E16145" s="55" t="s">
        <v>53080</v>
      </c>
      <c r="F16145" s="55" t="s">
        <v>4651</v>
      </c>
      <c r="G16145" s="55" t="s">
        <v>53081</v>
      </c>
      <c r="H16145" s="55">
        <v>0</v>
      </c>
    </row>
    <row r="16146" spans="1:8" ht="12.5" customHeight="1">
      <c r="A16146" s="55">
        <v>17229</v>
      </c>
      <c r="B16146" s="55">
        <v>9</v>
      </c>
      <c r="C16146" s="55" t="s">
        <v>53082</v>
      </c>
      <c r="D16146" s="55" t="s">
        <v>4649</v>
      </c>
      <c r="E16146" s="55" t="s">
        <v>53083</v>
      </c>
      <c r="F16146" s="55" t="s">
        <v>4651</v>
      </c>
      <c r="G16146" s="55" t="s">
        <v>53084</v>
      </c>
      <c r="H16146" s="55">
        <v>0</v>
      </c>
    </row>
    <row r="16147" spans="1:8" ht="12.5" customHeight="1">
      <c r="A16147" s="55">
        <v>17286</v>
      </c>
      <c r="B16147" s="55">
        <v>9</v>
      </c>
      <c r="C16147" s="55" t="s">
        <v>53085</v>
      </c>
      <c r="D16147" s="55" t="s">
        <v>4649</v>
      </c>
      <c r="E16147" s="55" t="s">
        <v>53086</v>
      </c>
      <c r="F16147" s="55" t="s">
        <v>4651</v>
      </c>
      <c r="G16147" s="55" t="s">
        <v>53087</v>
      </c>
      <c r="H16147" s="55">
        <v>0</v>
      </c>
    </row>
    <row r="16148" spans="1:8" ht="12.5" customHeight="1">
      <c r="A16148" s="55">
        <v>17308</v>
      </c>
      <c r="B16148" s="55">
        <v>9</v>
      </c>
      <c r="C16148" s="55" t="s">
        <v>53088</v>
      </c>
      <c r="D16148" s="55" t="s">
        <v>4649</v>
      </c>
      <c r="E16148" s="55" t="s">
        <v>53089</v>
      </c>
      <c r="F16148" s="55" t="s">
        <v>4651</v>
      </c>
      <c r="G16148" s="55" t="s">
        <v>53090</v>
      </c>
      <c r="H16148" s="55">
        <v>0</v>
      </c>
    </row>
    <row r="16149" spans="1:8" ht="12.5" customHeight="1">
      <c r="A16149" s="55">
        <v>17319</v>
      </c>
      <c r="B16149" s="55">
        <v>9</v>
      </c>
      <c r="C16149" s="55" t="s">
        <v>53091</v>
      </c>
      <c r="D16149" s="55" t="s">
        <v>4649</v>
      </c>
      <c r="E16149" s="55" t="s">
        <v>53092</v>
      </c>
      <c r="F16149" s="55" t="s">
        <v>4651</v>
      </c>
      <c r="G16149" s="55" t="s">
        <v>53093</v>
      </c>
      <c r="H16149" s="55">
        <v>0</v>
      </c>
    </row>
    <row r="16150" spans="1:8" ht="12.5" customHeight="1">
      <c r="A16150" s="55">
        <v>18451</v>
      </c>
      <c r="B16150" s="55">
        <v>9</v>
      </c>
      <c r="C16150" s="55" t="s">
        <v>53094</v>
      </c>
      <c r="D16150" s="55" t="s">
        <v>4649</v>
      </c>
      <c r="E16150" s="55" t="s">
        <v>53095</v>
      </c>
      <c r="F16150" s="55" t="s">
        <v>4651</v>
      </c>
      <c r="G16150" s="55" t="s">
        <v>53096</v>
      </c>
      <c r="H16150" s="55">
        <v>0</v>
      </c>
    </row>
    <row r="16151" spans="1:8" ht="12.5" customHeight="1">
      <c r="A16151" s="55">
        <v>18739</v>
      </c>
      <c r="B16151" s="55">
        <v>9</v>
      </c>
      <c r="C16151" s="55" t="s">
        <v>53097</v>
      </c>
      <c r="D16151" s="55" t="s">
        <v>4649</v>
      </c>
      <c r="E16151" s="55" t="s">
        <v>53098</v>
      </c>
      <c r="F16151" s="55" t="s">
        <v>4651</v>
      </c>
      <c r="G16151" s="55" t="s">
        <v>53099</v>
      </c>
      <c r="H16151" s="55">
        <v>0</v>
      </c>
    </row>
    <row r="16152" spans="1:8" ht="12.5" customHeight="1">
      <c r="A16152" s="55">
        <v>18932</v>
      </c>
      <c r="B16152" s="55">
        <v>9</v>
      </c>
      <c r="C16152" s="55" t="s">
        <v>53100</v>
      </c>
      <c r="D16152" s="55" t="s">
        <v>4649</v>
      </c>
      <c r="E16152" s="55" t="s">
        <v>53101</v>
      </c>
      <c r="F16152" s="55" t="s">
        <v>4651</v>
      </c>
      <c r="G16152" s="55" t="s">
        <v>53102</v>
      </c>
      <c r="H16152" s="55">
        <v>0</v>
      </c>
    </row>
    <row r="16153" spans="1:8" ht="12.5" customHeight="1">
      <c r="A16153" s="55">
        <v>19786</v>
      </c>
      <c r="B16153" s="55">
        <v>9</v>
      </c>
      <c r="C16153" s="55" t="s">
        <v>53103</v>
      </c>
      <c r="D16153" s="55" t="s">
        <v>4649</v>
      </c>
      <c r="E16153" s="55" t="s">
        <v>53104</v>
      </c>
      <c r="F16153" s="55" t="s">
        <v>4651</v>
      </c>
      <c r="G16153" s="55" t="s">
        <v>53105</v>
      </c>
      <c r="H16153" s="55">
        <v>0</v>
      </c>
    </row>
    <row r="16154" spans="1:8" ht="12.5" customHeight="1">
      <c r="A16154" s="55">
        <v>19958</v>
      </c>
      <c r="B16154" s="55">
        <v>9</v>
      </c>
      <c r="C16154" s="55" t="s">
        <v>53106</v>
      </c>
      <c r="D16154" s="55" t="s">
        <v>4649</v>
      </c>
      <c r="E16154" s="55" t="s">
        <v>53107</v>
      </c>
      <c r="F16154" s="55" t="s">
        <v>4651</v>
      </c>
      <c r="G16154" s="55" t="s">
        <v>53108</v>
      </c>
      <c r="H16154" s="55">
        <v>0</v>
      </c>
    </row>
    <row r="16155" spans="1:8" ht="12.5" customHeight="1">
      <c r="A16155" s="55">
        <v>20158</v>
      </c>
      <c r="B16155" s="55">
        <v>9</v>
      </c>
      <c r="C16155" s="55" t="s">
        <v>53109</v>
      </c>
      <c r="D16155" s="55" t="s">
        <v>4649</v>
      </c>
      <c r="E16155" s="55" t="s">
        <v>53110</v>
      </c>
      <c r="F16155" s="55" t="s">
        <v>4651</v>
      </c>
      <c r="G16155" s="55" t="s">
        <v>53111</v>
      </c>
      <c r="H16155" s="55">
        <v>0</v>
      </c>
    </row>
    <row r="16156" spans="1:8" ht="12.5" customHeight="1">
      <c r="A16156" s="55">
        <v>20222</v>
      </c>
      <c r="B16156" s="55">
        <v>9</v>
      </c>
      <c r="C16156" s="55" t="s">
        <v>53112</v>
      </c>
      <c r="D16156" s="55" t="s">
        <v>4649</v>
      </c>
      <c r="E16156" s="55" t="s">
        <v>53113</v>
      </c>
      <c r="F16156" s="55" t="s">
        <v>4651</v>
      </c>
      <c r="G16156" s="55" t="s">
        <v>53114</v>
      </c>
      <c r="H16156" s="55">
        <v>0</v>
      </c>
    </row>
    <row r="16157" spans="1:8" ht="12.5" customHeight="1">
      <c r="A16157" s="55">
        <v>20223</v>
      </c>
      <c r="B16157" s="55">
        <v>9</v>
      </c>
      <c r="C16157" s="55" t="s">
        <v>53115</v>
      </c>
      <c r="D16157" s="55" t="s">
        <v>4649</v>
      </c>
      <c r="E16157" s="55" t="s">
        <v>53116</v>
      </c>
      <c r="F16157" s="55" t="s">
        <v>4651</v>
      </c>
      <c r="G16157" s="55" t="s">
        <v>53117</v>
      </c>
      <c r="H16157" s="55">
        <v>0</v>
      </c>
    </row>
    <row r="16158" spans="1:8" ht="12.5" customHeight="1">
      <c r="A16158" s="55">
        <v>20284</v>
      </c>
      <c r="B16158" s="55">
        <v>9</v>
      </c>
      <c r="C16158" s="55" t="s">
        <v>53118</v>
      </c>
      <c r="D16158" s="55" t="s">
        <v>4649</v>
      </c>
      <c r="E16158" s="55" t="s">
        <v>53119</v>
      </c>
      <c r="F16158" s="55" t="s">
        <v>4651</v>
      </c>
      <c r="G16158" s="55" t="s">
        <v>53120</v>
      </c>
      <c r="H16158" s="55">
        <v>0</v>
      </c>
    </row>
    <row r="16159" spans="1:8" ht="12.5" customHeight="1">
      <c r="A16159" s="55">
        <v>20987</v>
      </c>
      <c r="B16159" s="55">
        <v>9</v>
      </c>
      <c r="C16159" s="55" t="s">
        <v>53121</v>
      </c>
      <c r="D16159" s="55" t="s">
        <v>4649</v>
      </c>
      <c r="E16159" s="55" t="s">
        <v>53122</v>
      </c>
      <c r="F16159" s="55" t="s">
        <v>4651</v>
      </c>
      <c r="G16159" s="55" t="s">
        <v>53123</v>
      </c>
      <c r="H16159" s="55">
        <v>0</v>
      </c>
    </row>
    <row r="16160" spans="1:8" ht="12.5" customHeight="1">
      <c r="A16160" s="55">
        <v>20990</v>
      </c>
      <c r="B16160" s="55">
        <v>9</v>
      </c>
      <c r="C16160" s="55" t="s">
        <v>53124</v>
      </c>
      <c r="D16160" s="55" t="s">
        <v>4649</v>
      </c>
      <c r="E16160" s="55" t="s">
        <v>53125</v>
      </c>
      <c r="F16160" s="55" t="s">
        <v>4651</v>
      </c>
      <c r="G16160" s="55" t="s">
        <v>53126</v>
      </c>
      <c r="H16160" s="55">
        <v>0</v>
      </c>
    </row>
    <row r="16161" spans="1:8" ht="12.5" customHeight="1">
      <c r="A16161" s="55">
        <v>21167</v>
      </c>
      <c r="B16161" s="55">
        <v>9</v>
      </c>
      <c r="C16161" s="55" t="s">
        <v>53127</v>
      </c>
      <c r="D16161" s="55" t="s">
        <v>4649</v>
      </c>
      <c r="E16161" s="55" t="s">
        <v>53128</v>
      </c>
      <c r="F16161" s="55" t="s">
        <v>4651</v>
      </c>
      <c r="G16161" s="55" t="s">
        <v>53129</v>
      </c>
      <c r="H16161" s="55">
        <v>0</v>
      </c>
    </row>
    <row r="16162" spans="1:8" ht="12.5" customHeight="1">
      <c r="A16162" s="55">
        <v>21215</v>
      </c>
      <c r="B16162" s="55">
        <v>9</v>
      </c>
      <c r="C16162" s="55" t="s">
        <v>53130</v>
      </c>
      <c r="D16162" s="55" t="s">
        <v>4649</v>
      </c>
      <c r="E16162" s="55" t="s">
        <v>53131</v>
      </c>
      <c r="F16162" s="55" t="s">
        <v>4651</v>
      </c>
      <c r="G16162" s="55" t="s">
        <v>53132</v>
      </c>
      <c r="H16162" s="55">
        <v>0</v>
      </c>
    </row>
    <row r="16163" spans="1:8" ht="12.5" customHeight="1">
      <c r="A16163" s="55">
        <v>21224</v>
      </c>
      <c r="B16163" s="55">
        <v>9</v>
      </c>
      <c r="C16163" s="55" t="s">
        <v>53133</v>
      </c>
      <c r="D16163" s="55" t="s">
        <v>4649</v>
      </c>
      <c r="E16163" s="55" t="s">
        <v>53134</v>
      </c>
      <c r="F16163" s="55" t="s">
        <v>4651</v>
      </c>
      <c r="G16163" s="55" t="s">
        <v>53135</v>
      </c>
      <c r="H16163" s="55">
        <v>0</v>
      </c>
    </row>
    <row r="16164" spans="1:8" ht="12.5" customHeight="1">
      <c r="A16164" s="55">
        <v>21366</v>
      </c>
      <c r="B16164" s="55">
        <v>9</v>
      </c>
      <c r="C16164" s="55" t="s">
        <v>53136</v>
      </c>
      <c r="D16164" s="55" t="s">
        <v>4649</v>
      </c>
      <c r="E16164" s="55" t="s">
        <v>53137</v>
      </c>
      <c r="F16164" s="55" t="s">
        <v>4651</v>
      </c>
      <c r="G16164" s="55" t="s">
        <v>53138</v>
      </c>
      <c r="H16164" s="55">
        <v>0</v>
      </c>
    </row>
    <row r="16165" spans="1:8" ht="12.5" customHeight="1">
      <c r="A16165" s="55">
        <v>21887</v>
      </c>
      <c r="B16165" s="55">
        <v>9</v>
      </c>
      <c r="C16165" s="55" t="s">
        <v>53139</v>
      </c>
      <c r="D16165" s="55" t="s">
        <v>4649</v>
      </c>
      <c r="E16165" s="55" t="s">
        <v>53140</v>
      </c>
      <c r="F16165" s="55" t="s">
        <v>4651</v>
      </c>
      <c r="G16165" s="55" t="s">
        <v>53141</v>
      </c>
      <c r="H16165" s="55">
        <v>0</v>
      </c>
    </row>
    <row r="16166" spans="1:8" ht="12.5" customHeight="1">
      <c r="A16166" s="55">
        <v>22167</v>
      </c>
      <c r="B16166" s="55">
        <v>9</v>
      </c>
      <c r="C16166" s="55" t="s">
        <v>53142</v>
      </c>
      <c r="D16166" s="55" t="s">
        <v>4649</v>
      </c>
      <c r="E16166" s="55" t="s">
        <v>53143</v>
      </c>
      <c r="F16166" s="55" t="s">
        <v>4651</v>
      </c>
      <c r="G16166" s="55" t="s">
        <v>53144</v>
      </c>
      <c r="H16166" s="55">
        <v>0</v>
      </c>
    </row>
    <row r="16167" spans="1:8" ht="12.5" customHeight="1">
      <c r="A16167" s="55">
        <v>22195</v>
      </c>
      <c r="B16167" s="55">
        <v>9</v>
      </c>
      <c r="C16167" s="55" t="s">
        <v>53145</v>
      </c>
      <c r="D16167" s="55" t="s">
        <v>4649</v>
      </c>
      <c r="E16167" s="55" t="s">
        <v>53146</v>
      </c>
      <c r="F16167" s="55" t="s">
        <v>4651</v>
      </c>
      <c r="G16167" s="55" t="s">
        <v>53147</v>
      </c>
      <c r="H16167" s="55">
        <v>0</v>
      </c>
    </row>
    <row r="16168" spans="1:8" ht="12.5" customHeight="1">
      <c r="A16168" s="55">
        <v>22921</v>
      </c>
      <c r="B16168" s="55">
        <v>9</v>
      </c>
      <c r="C16168" s="55" t="s">
        <v>53148</v>
      </c>
      <c r="D16168" s="55" t="s">
        <v>4649</v>
      </c>
      <c r="E16168" s="55" t="s">
        <v>53149</v>
      </c>
      <c r="F16168" s="55" t="s">
        <v>4651</v>
      </c>
      <c r="G16168" s="55" t="s">
        <v>53150</v>
      </c>
      <c r="H16168" s="55">
        <v>0</v>
      </c>
    </row>
    <row r="16169" spans="1:8" ht="12.5" customHeight="1">
      <c r="A16169" s="55">
        <v>22924</v>
      </c>
      <c r="B16169" s="55">
        <v>9</v>
      </c>
      <c r="C16169" s="55" t="s">
        <v>53151</v>
      </c>
      <c r="D16169" s="55" t="s">
        <v>4649</v>
      </c>
      <c r="E16169" s="55" t="s">
        <v>53152</v>
      </c>
      <c r="F16169" s="55" t="s">
        <v>4651</v>
      </c>
      <c r="G16169" s="55" t="s">
        <v>53153</v>
      </c>
      <c r="H16169" s="55">
        <v>0</v>
      </c>
    </row>
    <row r="16170" spans="1:8" ht="12.5" customHeight="1">
      <c r="A16170" s="55">
        <v>22925</v>
      </c>
      <c r="B16170" s="55">
        <v>9</v>
      </c>
      <c r="C16170" s="55" t="s">
        <v>53154</v>
      </c>
      <c r="D16170" s="55" t="s">
        <v>4649</v>
      </c>
      <c r="E16170" s="55" t="s">
        <v>53155</v>
      </c>
      <c r="F16170" s="55" t="s">
        <v>4651</v>
      </c>
      <c r="G16170" s="55" t="s">
        <v>53156</v>
      </c>
      <c r="H16170" s="55">
        <v>0</v>
      </c>
    </row>
    <row r="16171" spans="1:8" ht="12.5" customHeight="1">
      <c r="A16171" s="55">
        <v>23079</v>
      </c>
      <c r="B16171" s="55">
        <v>9</v>
      </c>
      <c r="C16171" s="55" t="s">
        <v>53157</v>
      </c>
      <c r="D16171" s="55" t="s">
        <v>4649</v>
      </c>
      <c r="E16171" s="55" t="s">
        <v>53158</v>
      </c>
      <c r="F16171" s="55" t="s">
        <v>4651</v>
      </c>
      <c r="G16171" s="55" t="s">
        <v>53159</v>
      </c>
      <c r="H16171" s="55">
        <v>0</v>
      </c>
    </row>
    <row r="16172" spans="1:8" ht="12.5" customHeight="1">
      <c r="A16172" s="55">
        <v>23121</v>
      </c>
      <c r="B16172" s="55">
        <v>9</v>
      </c>
      <c r="C16172" s="55" t="s">
        <v>53160</v>
      </c>
      <c r="D16172" s="55" t="s">
        <v>4649</v>
      </c>
      <c r="E16172" s="55" t="s">
        <v>53161</v>
      </c>
      <c r="F16172" s="55" t="s">
        <v>4651</v>
      </c>
      <c r="G16172" s="55" t="s">
        <v>53162</v>
      </c>
      <c r="H16172" s="55">
        <v>0</v>
      </c>
    </row>
    <row r="16173" spans="1:8" ht="12.5" customHeight="1">
      <c r="A16173" s="55">
        <v>23307</v>
      </c>
      <c r="B16173" s="55">
        <v>9</v>
      </c>
      <c r="C16173" s="55" t="s">
        <v>53163</v>
      </c>
      <c r="D16173" s="55" t="s">
        <v>4649</v>
      </c>
      <c r="E16173" s="55" t="s">
        <v>53164</v>
      </c>
      <c r="F16173" s="55" t="s">
        <v>4651</v>
      </c>
      <c r="G16173" s="55" t="s">
        <v>53165</v>
      </c>
      <c r="H16173" s="55">
        <v>0</v>
      </c>
    </row>
    <row r="16174" spans="1:8" ht="12.5" customHeight="1">
      <c r="A16174" s="55">
        <v>23418</v>
      </c>
      <c r="B16174" s="55">
        <v>9</v>
      </c>
      <c r="C16174" s="55" t="s">
        <v>53166</v>
      </c>
      <c r="D16174" s="55" t="s">
        <v>4649</v>
      </c>
      <c r="E16174" s="55" t="s">
        <v>53167</v>
      </c>
      <c r="F16174" s="55" t="s">
        <v>4651</v>
      </c>
      <c r="G16174" s="55" t="s">
        <v>53168</v>
      </c>
      <c r="H16174" s="55">
        <v>0</v>
      </c>
    </row>
    <row r="16175" spans="1:8" ht="12.5" customHeight="1">
      <c r="A16175" s="55">
        <v>23433</v>
      </c>
      <c r="B16175" s="55">
        <v>9</v>
      </c>
      <c r="C16175" s="55" t="s">
        <v>53169</v>
      </c>
      <c r="D16175" s="55" t="s">
        <v>4649</v>
      </c>
      <c r="E16175" s="55" t="s">
        <v>53170</v>
      </c>
      <c r="F16175" s="55" t="s">
        <v>4651</v>
      </c>
      <c r="G16175" s="55" t="s">
        <v>53171</v>
      </c>
      <c r="H16175" s="55">
        <v>0</v>
      </c>
    </row>
    <row r="16176" spans="1:8" ht="12.5" customHeight="1">
      <c r="A16176" s="55">
        <v>24004</v>
      </c>
      <c r="B16176" s="55">
        <v>9</v>
      </c>
      <c r="C16176" s="55" t="s">
        <v>53172</v>
      </c>
      <c r="D16176" s="55" t="s">
        <v>4649</v>
      </c>
      <c r="E16176" s="55" t="s">
        <v>53173</v>
      </c>
      <c r="F16176" s="55" t="s">
        <v>4651</v>
      </c>
      <c r="G16176" s="55" t="s">
        <v>53174</v>
      </c>
      <c r="H16176" s="55">
        <v>0</v>
      </c>
    </row>
    <row r="16177" spans="1:8" ht="12.5" customHeight="1">
      <c r="A16177" s="55">
        <v>24160</v>
      </c>
      <c r="B16177" s="55">
        <v>9</v>
      </c>
      <c r="C16177" s="55" t="s">
        <v>53175</v>
      </c>
      <c r="D16177" s="55" t="s">
        <v>4649</v>
      </c>
      <c r="E16177" s="55" t="s">
        <v>53176</v>
      </c>
      <c r="F16177" s="55" t="s">
        <v>4651</v>
      </c>
      <c r="G16177" s="55" t="s">
        <v>53177</v>
      </c>
      <c r="H16177" s="55">
        <v>0</v>
      </c>
    </row>
    <row r="16178" spans="1:8" ht="12.5" customHeight="1">
      <c r="A16178" s="55">
        <v>24464</v>
      </c>
      <c r="B16178" s="55">
        <v>9</v>
      </c>
      <c r="C16178" s="55" t="s">
        <v>53178</v>
      </c>
      <c r="D16178" s="55" t="s">
        <v>4649</v>
      </c>
      <c r="E16178" s="55" t="s">
        <v>53179</v>
      </c>
      <c r="F16178" s="55" t="s">
        <v>4651</v>
      </c>
      <c r="G16178" s="55" t="s">
        <v>53180</v>
      </c>
      <c r="H16178" s="55">
        <v>0</v>
      </c>
    </row>
    <row r="16179" spans="1:8" ht="12.5" customHeight="1">
      <c r="A16179" s="55">
        <v>24597</v>
      </c>
      <c r="B16179" s="55">
        <v>9</v>
      </c>
      <c r="C16179" s="55" t="s">
        <v>53181</v>
      </c>
      <c r="D16179" s="55" t="s">
        <v>4649</v>
      </c>
      <c r="E16179" s="55" t="s">
        <v>53182</v>
      </c>
      <c r="F16179" s="55" t="s">
        <v>4651</v>
      </c>
      <c r="G16179" s="55" t="s">
        <v>53183</v>
      </c>
      <c r="H16179" s="55">
        <v>0</v>
      </c>
    </row>
    <row r="16180" spans="1:8" ht="12.5" customHeight="1">
      <c r="A16180" s="55">
        <v>24611</v>
      </c>
      <c r="B16180" s="55">
        <v>9</v>
      </c>
      <c r="C16180" s="55" t="s">
        <v>53184</v>
      </c>
      <c r="D16180" s="55" t="s">
        <v>4649</v>
      </c>
      <c r="E16180" s="55" t="s">
        <v>53185</v>
      </c>
      <c r="F16180" s="55" t="s">
        <v>4651</v>
      </c>
      <c r="G16180" s="55" t="s">
        <v>53186</v>
      </c>
      <c r="H16180" s="55">
        <v>0</v>
      </c>
    </row>
    <row r="16181" spans="1:8" ht="12.5" customHeight="1">
      <c r="A16181" s="55">
        <v>25811</v>
      </c>
      <c r="B16181" s="55">
        <v>9</v>
      </c>
      <c r="C16181" s="55" t="s">
        <v>53187</v>
      </c>
      <c r="D16181" s="55" t="s">
        <v>4649</v>
      </c>
      <c r="E16181" s="55" t="s">
        <v>53188</v>
      </c>
      <c r="F16181" s="55" t="s">
        <v>4651</v>
      </c>
      <c r="G16181" s="55" t="s">
        <v>53189</v>
      </c>
      <c r="H16181" s="55">
        <v>0</v>
      </c>
    </row>
    <row r="16182" spans="1:8" ht="12.5" customHeight="1">
      <c r="A16182" s="55">
        <v>26423</v>
      </c>
      <c r="B16182" s="55">
        <v>9</v>
      </c>
      <c r="C16182" s="55" t="s">
        <v>53190</v>
      </c>
      <c r="D16182" s="55" t="s">
        <v>4649</v>
      </c>
      <c r="E16182" s="55" t="s">
        <v>53191</v>
      </c>
      <c r="F16182" s="55" t="s">
        <v>4651</v>
      </c>
      <c r="G16182" s="55" t="s">
        <v>53192</v>
      </c>
      <c r="H16182" s="55">
        <v>0</v>
      </c>
    </row>
    <row r="16183" spans="1:8" ht="12.5" customHeight="1">
      <c r="A16183" s="55">
        <v>26438</v>
      </c>
      <c r="B16183" s="55">
        <v>9</v>
      </c>
      <c r="C16183" s="55" t="s">
        <v>53193</v>
      </c>
      <c r="D16183" s="55" t="s">
        <v>4649</v>
      </c>
      <c r="E16183" s="55" t="s">
        <v>53194</v>
      </c>
      <c r="F16183" s="55" t="s">
        <v>4651</v>
      </c>
      <c r="G16183" s="55" t="s">
        <v>53195</v>
      </c>
      <c r="H16183" s="55">
        <v>0</v>
      </c>
    </row>
    <row r="16184" spans="1:8" ht="12.5" customHeight="1">
      <c r="A16184" s="55">
        <v>26669</v>
      </c>
      <c r="B16184" s="55">
        <v>9</v>
      </c>
      <c r="C16184" s="55" t="s">
        <v>53196</v>
      </c>
      <c r="D16184" s="55" t="s">
        <v>4649</v>
      </c>
      <c r="E16184" s="55" t="s">
        <v>53197</v>
      </c>
      <c r="F16184" s="55" t="s">
        <v>4651</v>
      </c>
      <c r="G16184" s="55" t="s">
        <v>53198</v>
      </c>
      <c r="H16184" s="55">
        <v>0</v>
      </c>
    </row>
    <row r="16185" spans="1:8" ht="12.5" customHeight="1">
      <c r="A16185" s="55">
        <v>26672</v>
      </c>
      <c r="B16185" s="55">
        <v>9</v>
      </c>
      <c r="C16185" s="55" t="s">
        <v>53199</v>
      </c>
      <c r="D16185" s="55" t="s">
        <v>4649</v>
      </c>
      <c r="E16185" s="55" t="s">
        <v>53200</v>
      </c>
      <c r="F16185" s="55" t="s">
        <v>4651</v>
      </c>
      <c r="G16185" s="55" t="s">
        <v>53201</v>
      </c>
      <c r="H16185" s="55">
        <v>0</v>
      </c>
    </row>
    <row r="16186" spans="1:8" ht="12.5" customHeight="1">
      <c r="A16186" s="55">
        <v>27354</v>
      </c>
      <c r="B16186" s="55">
        <v>9</v>
      </c>
      <c r="C16186" s="55" t="s">
        <v>53202</v>
      </c>
      <c r="D16186" s="55" t="s">
        <v>4649</v>
      </c>
      <c r="E16186" s="55" t="s">
        <v>53203</v>
      </c>
      <c r="F16186" s="55" t="s">
        <v>4651</v>
      </c>
      <c r="G16186" s="55" t="s">
        <v>53204</v>
      </c>
      <c r="H16186" s="55">
        <v>0</v>
      </c>
    </row>
    <row r="16187" spans="1:8" ht="12.5" customHeight="1">
      <c r="A16187" s="55">
        <v>27513</v>
      </c>
      <c r="B16187" s="55">
        <v>9</v>
      </c>
      <c r="C16187" s="55" t="s">
        <v>53205</v>
      </c>
      <c r="D16187" s="55" t="s">
        <v>4649</v>
      </c>
      <c r="E16187" s="55" t="s">
        <v>53206</v>
      </c>
      <c r="F16187" s="55" t="s">
        <v>4651</v>
      </c>
      <c r="G16187" s="55" t="s">
        <v>53207</v>
      </c>
      <c r="H16187" s="55">
        <v>0</v>
      </c>
    </row>
    <row r="16188" spans="1:8" ht="12.5" customHeight="1">
      <c r="A16188" s="55">
        <v>27582</v>
      </c>
      <c r="B16188" s="55">
        <v>9</v>
      </c>
      <c r="C16188" s="55" t="s">
        <v>53208</v>
      </c>
      <c r="D16188" s="55" t="s">
        <v>4649</v>
      </c>
      <c r="E16188" s="55" t="s">
        <v>53209</v>
      </c>
      <c r="F16188" s="55" t="s">
        <v>4651</v>
      </c>
      <c r="G16188" s="55" t="s">
        <v>53210</v>
      </c>
      <c r="H16188" s="55">
        <v>0</v>
      </c>
    </row>
    <row r="16189" spans="1:8" ht="12.5" customHeight="1">
      <c r="A16189" s="55">
        <v>28939</v>
      </c>
      <c r="B16189" s="55">
        <v>9</v>
      </c>
      <c r="C16189" s="55" t="s">
        <v>53211</v>
      </c>
      <c r="D16189" s="55" t="s">
        <v>4649</v>
      </c>
      <c r="E16189" s="55" t="s">
        <v>53212</v>
      </c>
      <c r="F16189" s="55" t="s">
        <v>4651</v>
      </c>
      <c r="G16189" s="55" t="s">
        <v>53213</v>
      </c>
      <c r="H16189" s="55">
        <v>0</v>
      </c>
    </row>
    <row r="16190" spans="1:8" ht="12.5" customHeight="1">
      <c r="A16190" s="55">
        <v>28948</v>
      </c>
      <c r="B16190" s="55">
        <v>9</v>
      </c>
      <c r="C16190" s="55" t="s">
        <v>53214</v>
      </c>
      <c r="D16190" s="55" t="s">
        <v>4649</v>
      </c>
      <c r="E16190" s="55" t="s">
        <v>53215</v>
      </c>
      <c r="F16190" s="55" t="s">
        <v>4651</v>
      </c>
      <c r="G16190" s="55" t="s">
        <v>53216</v>
      </c>
      <c r="H16190" s="55">
        <v>0</v>
      </c>
    </row>
    <row r="16191" spans="1:8" ht="12.5" customHeight="1">
      <c r="A16191" s="55">
        <v>29098</v>
      </c>
      <c r="B16191" s="55">
        <v>9</v>
      </c>
      <c r="C16191" s="55" t="s">
        <v>53217</v>
      </c>
      <c r="D16191" s="55" t="s">
        <v>4649</v>
      </c>
      <c r="E16191" s="55" t="s">
        <v>53218</v>
      </c>
      <c r="F16191" s="55" t="s">
        <v>4651</v>
      </c>
      <c r="G16191" s="55" t="s">
        <v>53219</v>
      </c>
      <c r="H16191" s="55">
        <v>0</v>
      </c>
    </row>
    <row r="16192" spans="1:8" ht="12.5" customHeight="1">
      <c r="A16192" s="55">
        <v>29320</v>
      </c>
      <c r="B16192" s="55">
        <v>9</v>
      </c>
      <c r="C16192" s="55" t="s">
        <v>53220</v>
      </c>
      <c r="D16192" s="55" t="s">
        <v>4649</v>
      </c>
      <c r="E16192" s="55" t="s">
        <v>53221</v>
      </c>
      <c r="F16192" s="55" t="s">
        <v>4651</v>
      </c>
      <c r="G16192" s="55" t="s">
        <v>53222</v>
      </c>
      <c r="H16192" s="55">
        <v>0</v>
      </c>
    </row>
    <row r="16193" spans="1:8" ht="12.5" customHeight="1">
      <c r="A16193" s="55">
        <v>11006</v>
      </c>
      <c r="B16193" s="55">
        <v>9</v>
      </c>
      <c r="C16193" s="55" t="s">
        <v>53223</v>
      </c>
      <c r="D16193" s="55" t="s">
        <v>4649</v>
      </c>
      <c r="E16193" s="55" t="s">
        <v>53224</v>
      </c>
      <c r="F16193" s="55" t="s">
        <v>4651</v>
      </c>
      <c r="G16193" s="55" t="s">
        <v>53225</v>
      </c>
      <c r="H16193" s="55">
        <v>0</v>
      </c>
    </row>
    <row r="16194" spans="1:8" ht="12.5" customHeight="1">
      <c r="A16194" s="55">
        <v>11017</v>
      </c>
      <c r="B16194" s="55">
        <v>9</v>
      </c>
      <c r="C16194" s="55" t="s">
        <v>53226</v>
      </c>
      <c r="D16194" s="55" t="s">
        <v>4649</v>
      </c>
      <c r="E16194" s="55" t="s">
        <v>53227</v>
      </c>
      <c r="F16194" s="55" t="s">
        <v>4651</v>
      </c>
      <c r="G16194" s="55" t="s">
        <v>53228</v>
      </c>
      <c r="H16194" s="55">
        <v>0</v>
      </c>
    </row>
    <row r="16195" spans="1:8" ht="12.5" customHeight="1">
      <c r="A16195" s="55">
        <v>11031</v>
      </c>
      <c r="B16195" s="55">
        <v>9</v>
      </c>
      <c r="C16195" s="55" t="s">
        <v>53229</v>
      </c>
      <c r="D16195" s="55" t="s">
        <v>4649</v>
      </c>
      <c r="E16195" s="55" t="s">
        <v>53230</v>
      </c>
      <c r="F16195" s="55" t="s">
        <v>4651</v>
      </c>
      <c r="G16195" s="55" t="s">
        <v>53231</v>
      </c>
      <c r="H16195" s="55">
        <v>0</v>
      </c>
    </row>
    <row r="16196" spans="1:8" ht="12.5" customHeight="1">
      <c r="A16196" s="55">
        <v>11098</v>
      </c>
      <c r="B16196" s="55">
        <v>9</v>
      </c>
      <c r="C16196" s="55" t="s">
        <v>53232</v>
      </c>
      <c r="D16196" s="55" t="s">
        <v>4649</v>
      </c>
      <c r="E16196" s="55" t="s">
        <v>53233</v>
      </c>
      <c r="F16196" s="55" t="s">
        <v>4651</v>
      </c>
      <c r="G16196" s="55" t="s">
        <v>53234</v>
      </c>
      <c r="H16196" s="55">
        <v>0</v>
      </c>
    </row>
    <row r="16197" spans="1:8" ht="12.5" customHeight="1">
      <c r="A16197" s="55">
        <v>12359</v>
      </c>
      <c r="B16197" s="55">
        <v>9</v>
      </c>
      <c r="C16197" s="55" t="s">
        <v>53235</v>
      </c>
      <c r="D16197" s="55" t="s">
        <v>4649</v>
      </c>
      <c r="E16197" s="55" t="s">
        <v>53236</v>
      </c>
      <c r="F16197" s="55" t="s">
        <v>4651</v>
      </c>
      <c r="G16197" s="55" t="s">
        <v>53237</v>
      </c>
      <c r="H16197" s="55">
        <v>0</v>
      </c>
    </row>
    <row r="16198" spans="1:8" ht="12.5" customHeight="1">
      <c r="A16198" s="55">
        <v>12699</v>
      </c>
      <c r="B16198" s="55">
        <v>9</v>
      </c>
      <c r="C16198" s="55" t="s">
        <v>53238</v>
      </c>
      <c r="D16198" s="55" t="s">
        <v>4649</v>
      </c>
      <c r="E16198" s="55" t="s">
        <v>53239</v>
      </c>
      <c r="F16198" s="55" t="s">
        <v>4651</v>
      </c>
      <c r="G16198" s="55" t="s">
        <v>53240</v>
      </c>
      <c r="H16198" s="55">
        <v>0</v>
      </c>
    </row>
    <row r="16199" spans="1:8" ht="12.5" customHeight="1">
      <c r="A16199" s="55">
        <v>13629</v>
      </c>
      <c r="B16199" s="55">
        <v>9</v>
      </c>
      <c r="C16199" s="55" t="s">
        <v>53241</v>
      </c>
      <c r="D16199" s="55" t="s">
        <v>4649</v>
      </c>
      <c r="E16199" s="55" t="s">
        <v>53242</v>
      </c>
      <c r="F16199" s="55" t="s">
        <v>4651</v>
      </c>
      <c r="G16199" s="55" t="s">
        <v>53243</v>
      </c>
      <c r="H16199" s="55">
        <v>0</v>
      </c>
    </row>
    <row r="16200" spans="1:8" ht="12.5" customHeight="1">
      <c r="A16200" s="55">
        <v>13957</v>
      </c>
      <c r="B16200" s="55">
        <v>9</v>
      </c>
      <c r="C16200" s="55" t="s">
        <v>53244</v>
      </c>
      <c r="D16200" s="55" t="s">
        <v>4649</v>
      </c>
      <c r="E16200" s="55" t="s">
        <v>53245</v>
      </c>
      <c r="F16200" s="55" t="s">
        <v>4651</v>
      </c>
      <c r="G16200" s="55" t="s">
        <v>53246</v>
      </c>
      <c r="H16200" s="55">
        <v>0</v>
      </c>
    </row>
    <row r="16201" spans="1:8" ht="12.5" customHeight="1">
      <c r="A16201" s="55">
        <v>13958</v>
      </c>
      <c r="B16201" s="55">
        <v>9</v>
      </c>
      <c r="C16201" s="55" t="s">
        <v>53247</v>
      </c>
      <c r="D16201" s="55" t="s">
        <v>4649</v>
      </c>
      <c r="E16201" s="55" t="s">
        <v>53248</v>
      </c>
      <c r="F16201" s="55" t="s">
        <v>4651</v>
      </c>
      <c r="G16201" s="55" t="s">
        <v>53249</v>
      </c>
      <c r="H16201" s="55">
        <v>0</v>
      </c>
    </row>
    <row r="16202" spans="1:8" ht="12.5" customHeight="1">
      <c r="A16202" s="55">
        <v>13965</v>
      </c>
      <c r="B16202" s="55">
        <v>9</v>
      </c>
      <c r="C16202" s="55" t="s">
        <v>53250</v>
      </c>
      <c r="D16202" s="55" t="s">
        <v>4649</v>
      </c>
      <c r="E16202" s="55" t="s">
        <v>53251</v>
      </c>
      <c r="F16202" s="55" t="s">
        <v>4651</v>
      </c>
      <c r="G16202" s="55" t="s">
        <v>53252</v>
      </c>
      <c r="H16202" s="55">
        <v>0</v>
      </c>
    </row>
    <row r="16203" spans="1:8" ht="12.5" customHeight="1">
      <c r="A16203" s="55">
        <v>14072</v>
      </c>
      <c r="B16203" s="55">
        <v>9</v>
      </c>
      <c r="C16203" s="55" t="s">
        <v>53253</v>
      </c>
      <c r="D16203" s="55" t="s">
        <v>4649</v>
      </c>
      <c r="E16203" s="55" t="s">
        <v>53254</v>
      </c>
      <c r="F16203" s="55" t="s">
        <v>4651</v>
      </c>
      <c r="G16203" s="55" t="s">
        <v>53255</v>
      </c>
      <c r="H16203" s="55">
        <v>0</v>
      </c>
    </row>
    <row r="16204" spans="1:8" ht="12.5" customHeight="1">
      <c r="A16204" s="55">
        <v>14102</v>
      </c>
      <c r="B16204" s="55">
        <v>9</v>
      </c>
      <c r="C16204" s="55" t="s">
        <v>53256</v>
      </c>
      <c r="D16204" s="55" t="s">
        <v>4649</v>
      </c>
      <c r="E16204" s="55" t="s">
        <v>53257</v>
      </c>
      <c r="F16204" s="55" t="s">
        <v>4651</v>
      </c>
      <c r="G16204" s="55" t="s">
        <v>53258</v>
      </c>
      <c r="H16204" s="55">
        <v>0</v>
      </c>
    </row>
    <row r="16205" spans="1:8" ht="12.5" customHeight="1">
      <c r="A16205" s="55">
        <v>14209</v>
      </c>
      <c r="B16205" s="55">
        <v>9</v>
      </c>
      <c r="C16205" s="55" t="s">
        <v>53259</v>
      </c>
      <c r="D16205" s="55" t="s">
        <v>4649</v>
      </c>
      <c r="E16205" s="55" t="s">
        <v>53260</v>
      </c>
      <c r="F16205" s="55" t="s">
        <v>4651</v>
      </c>
      <c r="G16205" s="55" t="s">
        <v>53261</v>
      </c>
      <c r="H16205" s="55">
        <v>0</v>
      </c>
    </row>
    <row r="16206" spans="1:8" ht="12.5" customHeight="1">
      <c r="A16206" s="55">
        <v>15204</v>
      </c>
      <c r="B16206" s="55">
        <v>9</v>
      </c>
      <c r="C16206" s="55" t="s">
        <v>53262</v>
      </c>
      <c r="D16206" s="55" t="s">
        <v>4649</v>
      </c>
      <c r="E16206" s="55" t="s">
        <v>53263</v>
      </c>
      <c r="F16206" s="55" t="s">
        <v>4651</v>
      </c>
      <c r="G16206" s="55" t="s">
        <v>53264</v>
      </c>
      <c r="H16206" s="55">
        <v>0</v>
      </c>
    </row>
    <row r="16207" spans="1:8" ht="12.5" customHeight="1">
      <c r="A16207" s="55">
        <v>15426</v>
      </c>
      <c r="B16207" s="55">
        <v>9</v>
      </c>
      <c r="C16207" s="55" t="s">
        <v>53265</v>
      </c>
      <c r="D16207" s="55" t="s">
        <v>4649</v>
      </c>
      <c r="E16207" s="55" t="s">
        <v>53266</v>
      </c>
      <c r="F16207" s="55" t="s">
        <v>4651</v>
      </c>
      <c r="G16207" s="55" t="s">
        <v>53267</v>
      </c>
      <c r="H16207" s="55">
        <v>0</v>
      </c>
    </row>
    <row r="16208" spans="1:8" ht="12.5" customHeight="1">
      <c r="A16208" s="55">
        <v>15581</v>
      </c>
      <c r="B16208" s="55">
        <v>9</v>
      </c>
      <c r="C16208" s="55" t="s">
        <v>53268</v>
      </c>
      <c r="D16208" s="55" t="s">
        <v>4649</v>
      </c>
      <c r="E16208" s="55" t="s">
        <v>53269</v>
      </c>
      <c r="F16208" s="55" t="s">
        <v>4651</v>
      </c>
      <c r="G16208" s="55" t="s">
        <v>53270</v>
      </c>
      <c r="H16208" s="55">
        <v>0</v>
      </c>
    </row>
    <row r="16209" spans="1:8" ht="12.5" customHeight="1">
      <c r="A16209" s="55">
        <v>15753</v>
      </c>
      <c r="B16209" s="55">
        <v>9</v>
      </c>
      <c r="C16209" s="55" t="s">
        <v>53271</v>
      </c>
      <c r="D16209" s="55" t="s">
        <v>4649</v>
      </c>
      <c r="E16209" s="55" t="s">
        <v>53272</v>
      </c>
      <c r="F16209" s="55" t="s">
        <v>4651</v>
      </c>
      <c r="G16209" s="55" t="s">
        <v>53273</v>
      </c>
      <c r="H16209" s="55">
        <v>0</v>
      </c>
    </row>
    <row r="16210" spans="1:8" ht="12.5" customHeight="1">
      <c r="A16210" s="55">
        <v>15794</v>
      </c>
      <c r="B16210" s="55">
        <v>9</v>
      </c>
      <c r="C16210" s="55" t="s">
        <v>53274</v>
      </c>
      <c r="D16210" s="55" t="s">
        <v>4649</v>
      </c>
      <c r="E16210" s="55" t="s">
        <v>53275</v>
      </c>
      <c r="F16210" s="55" t="s">
        <v>4651</v>
      </c>
      <c r="G16210" s="55" t="s">
        <v>53276</v>
      </c>
      <c r="H16210" s="55">
        <v>0</v>
      </c>
    </row>
    <row r="16211" spans="1:8" ht="12.5" customHeight="1">
      <c r="A16211" s="55">
        <v>16167</v>
      </c>
      <c r="B16211" s="55">
        <v>9</v>
      </c>
      <c r="C16211" s="55" t="s">
        <v>53277</v>
      </c>
      <c r="D16211" s="55" t="s">
        <v>4649</v>
      </c>
      <c r="E16211" s="55" t="s">
        <v>53278</v>
      </c>
      <c r="F16211" s="55" t="s">
        <v>4651</v>
      </c>
      <c r="G16211" s="55" t="s">
        <v>53279</v>
      </c>
      <c r="H16211" s="55">
        <v>0</v>
      </c>
    </row>
    <row r="16212" spans="1:8" ht="12.5" customHeight="1">
      <c r="A16212" s="55">
        <v>16174</v>
      </c>
      <c r="B16212" s="55">
        <v>9</v>
      </c>
      <c r="C16212" s="55" t="s">
        <v>53280</v>
      </c>
      <c r="D16212" s="55" t="s">
        <v>4649</v>
      </c>
      <c r="E16212" s="55" t="s">
        <v>53281</v>
      </c>
      <c r="F16212" s="55" t="s">
        <v>4651</v>
      </c>
      <c r="G16212" s="55" t="s">
        <v>53282</v>
      </c>
      <c r="H16212" s="55">
        <v>0</v>
      </c>
    </row>
    <row r="16213" spans="1:8" ht="12.5" customHeight="1">
      <c r="A16213" s="55">
        <v>16350</v>
      </c>
      <c r="B16213" s="55">
        <v>9</v>
      </c>
      <c r="C16213" s="55" t="s">
        <v>53283</v>
      </c>
      <c r="D16213" s="55" t="s">
        <v>4649</v>
      </c>
      <c r="E16213" s="55" t="s">
        <v>53284</v>
      </c>
      <c r="F16213" s="55" t="s">
        <v>4651</v>
      </c>
      <c r="G16213" s="55" t="s">
        <v>53285</v>
      </c>
      <c r="H16213" s="55">
        <v>0</v>
      </c>
    </row>
    <row r="16214" spans="1:8" ht="12.5" customHeight="1">
      <c r="A16214" s="55">
        <v>16352</v>
      </c>
      <c r="B16214" s="55">
        <v>9</v>
      </c>
      <c r="C16214" s="55" t="s">
        <v>53286</v>
      </c>
      <c r="D16214" s="55" t="s">
        <v>4649</v>
      </c>
      <c r="E16214" s="55" t="s">
        <v>53287</v>
      </c>
      <c r="F16214" s="55" t="s">
        <v>4651</v>
      </c>
      <c r="G16214" s="55" t="s">
        <v>53288</v>
      </c>
      <c r="H16214" s="55">
        <v>0</v>
      </c>
    </row>
    <row r="16215" spans="1:8" ht="12.5" customHeight="1">
      <c r="A16215" s="55">
        <v>16712</v>
      </c>
      <c r="B16215" s="55">
        <v>9</v>
      </c>
      <c r="C16215" s="55" t="s">
        <v>53289</v>
      </c>
      <c r="D16215" s="55" t="s">
        <v>4649</v>
      </c>
      <c r="E16215" s="55" t="s">
        <v>53290</v>
      </c>
      <c r="F16215" s="55" t="s">
        <v>4651</v>
      </c>
      <c r="G16215" s="55" t="s">
        <v>53291</v>
      </c>
      <c r="H16215" s="55">
        <v>0</v>
      </c>
    </row>
    <row r="16216" spans="1:8" ht="12.5" customHeight="1">
      <c r="A16216" s="55">
        <v>16739</v>
      </c>
      <c r="B16216" s="55">
        <v>9</v>
      </c>
      <c r="C16216" s="55" t="s">
        <v>53292</v>
      </c>
      <c r="D16216" s="55" t="s">
        <v>4649</v>
      </c>
      <c r="E16216" s="55" t="s">
        <v>53293</v>
      </c>
      <c r="F16216" s="55" t="s">
        <v>4651</v>
      </c>
      <c r="G16216" s="55" t="s">
        <v>53294</v>
      </c>
      <c r="H16216" s="55">
        <v>0</v>
      </c>
    </row>
    <row r="16217" spans="1:8" ht="12.5" customHeight="1">
      <c r="A16217" s="55">
        <v>17045</v>
      </c>
      <c r="B16217" s="55">
        <v>9</v>
      </c>
      <c r="C16217" s="55" t="s">
        <v>53295</v>
      </c>
      <c r="D16217" s="55" t="s">
        <v>4649</v>
      </c>
      <c r="E16217" s="55" t="s">
        <v>53296</v>
      </c>
      <c r="F16217" s="55" t="s">
        <v>4651</v>
      </c>
      <c r="G16217" s="55" t="s">
        <v>53297</v>
      </c>
      <c r="H16217" s="55">
        <v>0</v>
      </c>
    </row>
    <row r="16218" spans="1:8" ht="12.5" customHeight="1">
      <c r="A16218" s="55">
        <v>17228</v>
      </c>
      <c r="B16218" s="55">
        <v>9</v>
      </c>
      <c r="C16218" s="55" t="s">
        <v>53298</v>
      </c>
      <c r="D16218" s="55" t="s">
        <v>4649</v>
      </c>
      <c r="E16218" s="55" t="s">
        <v>53299</v>
      </c>
      <c r="F16218" s="55" t="s">
        <v>4651</v>
      </c>
      <c r="G16218" s="55" t="s">
        <v>53300</v>
      </c>
      <c r="H16218" s="55">
        <v>0</v>
      </c>
    </row>
    <row r="16219" spans="1:8" ht="12.5" customHeight="1">
      <c r="A16219" s="55">
        <v>17329</v>
      </c>
      <c r="B16219" s="55">
        <v>9</v>
      </c>
      <c r="C16219" s="55" t="s">
        <v>53301</v>
      </c>
      <c r="D16219" s="55" t="s">
        <v>4649</v>
      </c>
      <c r="E16219" s="55" t="s">
        <v>53302</v>
      </c>
      <c r="F16219" s="55" t="s">
        <v>4651</v>
      </c>
      <c r="G16219" s="55" t="s">
        <v>53303</v>
      </c>
      <c r="H16219" s="55">
        <v>0</v>
      </c>
    </row>
    <row r="16220" spans="1:8" ht="12.5" customHeight="1">
      <c r="A16220" s="55">
        <v>17729</v>
      </c>
      <c r="B16220" s="55">
        <v>9</v>
      </c>
      <c r="C16220" s="55" t="s">
        <v>53304</v>
      </c>
      <c r="D16220" s="55" t="s">
        <v>4649</v>
      </c>
      <c r="E16220" s="55" t="s">
        <v>53305</v>
      </c>
      <c r="F16220" s="55" t="s">
        <v>4651</v>
      </c>
      <c r="G16220" s="55" t="s">
        <v>53306</v>
      </c>
      <c r="H16220" s="55">
        <v>0</v>
      </c>
    </row>
    <row r="16221" spans="1:8" ht="12.5" customHeight="1">
      <c r="A16221" s="55">
        <v>18295</v>
      </c>
      <c r="B16221" s="55">
        <v>9</v>
      </c>
      <c r="C16221" s="55" t="s">
        <v>53307</v>
      </c>
      <c r="D16221" s="55" t="s">
        <v>4649</v>
      </c>
      <c r="E16221" s="55" t="s">
        <v>53308</v>
      </c>
      <c r="F16221" s="55" t="s">
        <v>4651</v>
      </c>
      <c r="G16221" s="55" t="s">
        <v>53309</v>
      </c>
      <c r="H16221" s="55">
        <v>0</v>
      </c>
    </row>
    <row r="16222" spans="1:8" ht="12.5" customHeight="1">
      <c r="A16222" s="55">
        <v>18332</v>
      </c>
      <c r="B16222" s="55">
        <v>9</v>
      </c>
      <c r="C16222" s="55" t="s">
        <v>53310</v>
      </c>
      <c r="D16222" s="55" t="s">
        <v>4649</v>
      </c>
      <c r="E16222" s="55" t="s">
        <v>53311</v>
      </c>
      <c r="F16222" s="55" t="s">
        <v>4651</v>
      </c>
      <c r="G16222" s="55" t="s">
        <v>53312</v>
      </c>
      <c r="H16222" s="55">
        <v>0</v>
      </c>
    </row>
    <row r="16223" spans="1:8" ht="12.5" customHeight="1">
      <c r="A16223" s="55">
        <v>18485</v>
      </c>
      <c r="B16223" s="55">
        <v>9</v>
      </c>
      <c r="C16223" s="55" t="s">
        <v>53313</v>
      </c>
      <c r="D16223" s="55" t="s">
        <v>4649</v>
      </c>
      <c r="E16223" s="55" t="s">
        <v>53314</v>
      </c>
      <c r="F16223" s="55" t="s">
        <v>4651</v>
      </c>
      <c r="G16223" s="55" t="s">
        <v>53315</v>
      </c>
      <c r="H16223" s="55">
        <v>0</v>
      </c>
    </row>
    <row r="16224" spans="1:8" ht="12.5" customHeight="1">
      <c r="A16224" s="55">
        <v>18769</v>
      </c>
      <c r="B16224" s="55">
        <v>9</v>
      </c>
      <c r="C16224" s="55" t="s">
        <v>53316</v>
      </c>
      <c r="D16224" s="55" t="s">
        <v>4649</v>
      </c>
      <c r="E16224" s="55" t="s">
        <v>53317</v>
      </c>
      <c r="F16224" s="55" t="s">
        <v>4651</v>
      </c>
      <c r="G16224" s="55" t="s">
        <v>53318</v>
      </c>
      <c r="H16224" s="55">
        <v>0</v>
      </c>
    </row>
    <row r="16225" spans="1:8" ht="12.5" customHeight="1">
      <c r="A16225" s="55">
        <v>19614</v>
      </c>
      <c r="B16225" s="55">
        <v>9</v>
      </c>
      <c r="C16225" s="55" t="s">
        <v>53319</v>
      </c>
      <c r="D16225" s="55" t="s">
        <v>4649</v>
      </c>
      <c r="E16225" s="55" t="s">
        <v>53320</v>
      </c>
      <c r="F16225" s="55" t="s">
        <v>4651</v>
      </c>
      <c r="G16225" s="55" t="s">
        <v>53321</v>
      </c>
      <c r="H16225" s="55">
        <v>0</v>
      </c>
    </row>
    <row r="16226" spans="1:8" ht="12.5" customHeight="1">
      <c r="A16226" s="55">
        <v>19950</v>
      </c>
      <c r="B16226" s="55">
        <v>9</v>
      </c>
      <c r="C16226" s="55" t="s">
        <v>53322</v>
      </c>
      <c r="D16226" s="55" t="s">
        <v>4649</v>
      </c>
      <c r="E16226" s="55" t="s">
        <v>53323</v>
      </c>
      <c r="F16226" s="55" t="s">
        <v>4651</v>
      </c>
      <c r="G16226" s="55" t="s">
        <v>53324</v>
      </c>
      <c r="H16226" s="55">
        <v>0</v>
      </c>
    </row>
    <row r="16227" spans="1:8" ht="12.5" customHeight="1">
      <c r="A16227" s="55">
        <v>19978</v>
      </c>
      <c r="B16227" s="55">
        <v>9</v>
      </c>
      <c r="C16227" s="55" t="s">
        <v>53325</v>
      </c>
      <c r="D16227" s="55" t="s">
        <v>4649</v>
      </c>
      <c r="E16227" s="55" t="s">
        <v>53326</v>
      </c>
      <c r="F16227" s="55" t="s">
        <v>4651</v>
      </c>
      <c r="G16227" s="55" t="s">
        <v>53327</v>
      </c>
      <c r="H16227" s="55">
        <v>0</v>
      </c>
    </row>
    <row r="16228" spans="1:8" ht="12.5" customHeight="1">
      <c r="A16228" s="55">
        <v>20219</v>
      </c>
      <c r="B16228" s="55">
        <v>9</v>
      </c>
      <c r="C16228" s="55" t="s">
        <v>53328</v>
      </c>
      <c r="D16228" s="55" t="s">
        <v>4649</v>
      </c>
      <c r="E16228" s="55" t="s">
        <v>53329</v>
      </c>
      <c r="F16228" s="55" t="s">
        <v>4651</v>
      </c>
      <c r="G16228" s="55" t="s">
        <v>53330</v>
      </c>
      <c r="H16228" s="55">
        <v>0</v>
      </c>
    </row>
    <row r="16229" spans="1:8" ht="12.5" customHeight="1">
      <c r="A16229" s="55">
        <v>20260</v>
      </c>
      <c r="B16229" s="55">
        <v>9</v>
      </c>
      <c r="C16229" s="55" t="s">
        <v>53331</v>
      </c>
      <c r="D16229" s="55" t="s">
        <v>4649</v>
      </c>
      <c r="E16229" s="55" t="s">
        <v>53332</v>
      </c>
      <c r="F16229" s="55" t="s">
        <v>4651</v>
      </c>
      <c r="G16229" s="55" t="s">
        <v>53333</v>
      </c>
      <c r="H16229" s="55">
        <v>0</v>
      </c>
    </row>
    <row r="16230" spans="1:8" ht="12.5" customHeight="1">
      <c r="A16230" s="55">
        <v>20984</v>
      </c>
      <c r="B16230" s="55">
        <v>9</v>
      </c>
      <c r="C16230" s="55" t="s">
        <v>53334</v>
      </c>
      <c r="D16230" s="55" t="s">
        <v>4649</v>
      </c>
      <c r="E16230" s="55" t="s">
        <v>53335</v>
      </c>
      <c r="F16230" s="55" t="s">
        <v>4651</v>
      </c>
      <c r="G16230" s="55" t="s">
        <v>53336</v>
      </c>
      <c r="H16230" s="55">
        <v>0</v>
      </c>
    </row>
    <row r="16231" spans="1:8" ht="12.5" customHeight="1">
      <c r="A16231" s="55">
        <v>21165</v>
      </c>
      <c r="B16231" s="55">
        <v>9</v>
      </c>
      <c r="C16231" s="55" t="s">
        <v>53337</v>
      </c>
      <c r="D16231" s="55" t="s">
        <v>4649</v>
      </c>
      <c r="E16231" s="55" t="s">
        <v>53338</v>
      </c>
      <c r="F16231" s="55" t="s">
        <v>4651</v>
      </c>
      <c r="G16231" s="55" t="s">
        <v>53339</v>
      </c>
      <c r="H16231" s="55">
        <v>0</v>
      </c>
    </row>
    <row r="16232" spans="1:8" ht="12.5" customHeight="1">
      <c r="A16232" s="55">
        <v>21176</v>
      </c>
      <c r="B16232" s="55">
        <v>9</v>
      </c>
      <c r="C16232" s="55" t="s">
        <v>53340</v>
      </c>
      <c r="D16232" s="55" t="s">
        <v>4649</v>
      </c>
      <c r="E16232" s="55" t="s">
        <v>53341</v>
      </c>
      <c r="F16232" s="55" t="s">
        <v>4651</v>
      </c>
      <c r="G16232" s="55" t="s">
        <v>53342</v>
      </c>
      <c r="H16232" s="55">
        <v>0</v>
      </c>
    </row>
    <row r="16233" spans="1:8" ht="12.5" customHeight="1">
      <c r="A16233" s="55">
        <v>21248</v>
      </c>
      <c r="B16233" s="55">
        <v>9</v>
      </c>
      <c r="C16233" s="55" t="s">
        <v>53343</v>
      </c>
      <c r="D16233" s="55" t="s">
        <v>4649</v>
      </c>
      <c r="E16233" s="55" t="s">
        <v>53344</v>
      </c>
      <c r="F16233" s="55" t="s">
        <v>4651</v>
      </c>
      <c r="G16233" s="55" t="s">
        <v>53345</v>
      </c>
      <c r="H16233" s="55">
        <v>0</v>
      </c>
    </row>
    <row r="16234" spans="1:8" ht="12.5" customHeight="1">
      <c r="A16234" s="55">
        <v>23097</v>
      </c>
      <c r="B16234" s="55">
        <v>9</v>
      </c>
      <c r="C16234" s="55" t="s">
        <v>53346</v>
      </c>
      <c r="D16234" s="55" t="s">
        <v>4649</v>
      </c>
      <c r="E16234" s="55" t="s">
        <v>53347</v>
      </c>
      <c r="F16234" s="55" t="s">
        <v>4651</v>
      </c>
      <c r="G16234" s="55" t="s">
        <v>53348</v>
      </c>
      <c r="H16234" s="55">
        <v>0</v>
      </c>
    </row>
    <row r="16235" spans="1:8" ht="12.5" customHeight="1">
      <c r="A16235" s="55">
        <v>23437</v>
      </c>
      <c r="B16235" s="55">
        <v>9</v>
      </c>
      <c r="C16235" s="55" t="s">
        <v>53349</v>
      </c>
      <c r="D16235" s="55" t="s">
        <v>4649</v>
      </c>
      <c r="E16235" s="55" t="s">
        <v>53350</v>
      </c>
      <c r="F16235" s="55" t="s">
        <v>4651</v>
      </c>
      <c r="G16235" s="55" t="s">
        <v>53351</v>
      </c>
      <c r="H16235" s="55">
        <v>0</v>
      </c>
    </row>
    <row r="16236" spans="1:8" ht="12.5" customHeight="1">
      <c r="A16236" s="55">
        <v>23535</v>
      </c>
      <c r="B16236" s="55">
        <v>9</v>
      </c>
      <c r="C16236" s="55" t="s">
        <v>53352</v>
      </c>
      <c r="D16236" s="55" t="s">
        <v>4649</v>
      </c>
      <c r="E16236" s="55" t="s">
        <v>53353</v>
      </c>
      <c r="F16236" s="55" t="s">
        <v>4651</v>
      </c>
      <c r="G16236" s="55" t="s">
        <v>53354</v>
      </c>
      <c r="H16236" s="55">
        <v>0</v>
      </c>
    </row>
    <row r="16237" spans="1:8" ht="12.5" customHeight="1">
      <c r="A16237" s="55">
        <v>24177</v>
      </c>
      <c r="B16237" s="55">
        <v>9</v>
      </c>
      <c r="C16237" s="55" t="s">
        <v>53355</v>
      </c>
      <c r="D16237" s="55" t="s">
        <v>4649</v>
      </c>
      <c r="E16237" s="55" t="s">
        <v>53356</v>
      </c>
      <c r="F16237" s="55" t="s">
        <v>4651</v>
      </c>
      <c r="G16237" s="55" t="s">
        <v>53357</v>
      </c>
      <c r="H16237" s="55">
        <v>0</v>
      </c>
    </row>
    <row r="16238" spans="1:8" ht="12.5" customHeight="1">
      <c r="A16238" s="55">
        <v>24266</v>
      </c>
      <c r="B16238" s="55">
        <v>9</v>
      </c>
      <c r="C16238" s="55" t="s">
        <v>53358</v>
      </c>
      <c r="D16238" s="55" t="s">
        <v>4649</v>
      </c>
      <c r="E16238" s="55" t="s">
        <v>53359</v>
      </c>
      <c r="F16238" s="55" t="s">
        <v>4651</v>
      </c>
      <c r="G16238" s="55" t="s">
        <v>53360</v>
      </c>
      <c r="H16238" s="55">
        <v>0</v>
      </c>
    </row>
    <row r="16239" spans="1:8" ht="12.5" customHeight="1">
      <c r="A16239" s="55">
        <v>24307</v>
      </c>
      <c r="B16239" s="55">
        <v>9</v>
      </c>
      <c r="C16239" s="55" t="s">
        <v>53361</v>
      </c>
      <c r="D16239" s="55" t="s">
        <v>4649</v>
      </c>
      <c r="E16239" s="55" t="s">
        <v>53362</v>
      </c>
      <c r="F16239" s="55" t="s">
        <v>4651</v>
      </c>
      <c r="G16239" s="55" t="s">
        <v>53363</v>
      </c>
      <c r="H16239" s="55">
        <v>0</v>
      </c>
    </row>
    <row r="16240" spans="1:8" ht="12.5" customHeight="1">
      <c r="A16240" s="55">
        <v>24455</v>
      </c>
      <c r="B16240" s="55">
        <v>9</v>
      </c>
      <c r="C16240" s="55" t="s">
        <v>53364</v>
      </c>
      <c r="D16240" s="55" t="s">
        <v>4649</v>
      </c>
      <c r="E16240" s="55" t="s">
        <v>53365</v>
      </c>
      <c r="F16240" s="55" t="s">
        <v>4651</v>
      </c>
      <c r="G16240" s="55" t="s">
        <v>53366</v>
      </c>
      <c r="H16240" s="55">
        <v>0</v>
      </c>
    </row>
    <row r="16241" spans="1:8" ht="12.5" customHeight="1">
      <c r="A16241" s="55">
        <v>24890</v>
      </c>
      <c r="B16241" s="55">
        <v>9</v>
      </c>
      <c r="C16241" s="55" t="s">
        <v>53367</v>
      </c>
      <c r="D16241" s="55" t="s">
        <v>4649</v>
      </c>
      <c r="E16241" s="55" t="s">
        <v>53368</v>
      </c>
      <c r="F16241" s="55" t="s">
        <v>4651</v>
      </c>
      <c r="G16241" s="55" t="s">
        <v>53369</v>
      </c>
      <c r="H16241" s="55">
        <v>0</v>
      </c>
    </row>
    <row r="16242" spans="1:8" ht="12.5" customHeight="1">
      <c r="A16242" s="55">
        <v>25028</v>
      </c>
      <c r="B16242" s="55">
        <v>9</v>
      </c>
      <c r="C16242" s="55" t="s">
        <v>53370</v>
      </c>
      <c r="D16242" s="55" t="s">
        <v>4649</v>
      </c>
      <c r="E16242" s="55" t="s">
        <v>53371</v>
      </c>
      <c r="F16242" s="55" t="s">
        <v>4651</v>
      </c>
      <c r="G16242" s="55" t="s">
        <v>53372</v>
      </c>
      <c r="H16242" s="55">
        <v>0</v>
      </c>
    </row>
    <row r="16243" spans="1:8" ht="12.5" customHeight="1">
      <c r="A16243" s="55">
        <v>25250</v>
      </c>
      <c r="B16243" s="55">
        <v>9</v>
      </c>
      <c r="C16243" s="55" t="s">
        <v>53373</v>
      </c>
      <c r="D16243" s="55" t="s">
        <v>4649</v>
      </c>
      <c r="E16243" s="55" t="s">
        <v>53374</v>
      </c>
      <c r="F16243" s="55" t="s">
        <v>4651</v>
      </c>
      <c r="G16243" s="55" t="s">
        <v>53375</v>
      </c>
      <c r="H16243" s="55">
        <v>0</v>
      </c>
    </row>
    <row r="16244" spans="1:8" ht="12.5" customHeight="1">
      <c r="A16244" s="55">
        <v>25812</v>
      </c>
      <c r="B16244" s="55">
        <v>9</v>
      </c>
      <c r="C16244" s="55" t="s">
        <v>53376</v>
      </c>
      <c r="D16244" s="55" t="s">
        <v>4649</v>
      </c>
      <c r="E16244" s="55" t="s">
        <v>53377</v>
      </c>
      <c r="F16244" s="55" t="s">
        <v>4651</v>
      </c>
      <c r="G16244" s="55" t="s">
        <v>53378</v>
      </c>
      <c r="H16244" s="55">
        <v>0</v>
      </c>
    </row>
    <row r="16245" spans="1:8" ht="12.5" customHeight="1">
      <c r="A16245" s="55">
        <v>25823</v>
      </c>
      <c r="B16245" s="55">
        <v>9</v>
      </c>
      <c r="C16245" s="55" t="s">
        <v>53379</v>
      </c>
      <c r="D16245" s="55" t="s">
        <v>4649</v>
      </c>
      <c r="E16245" s="55" t="s">
        <v>53380</v>
      </c>
      <c r="F16245" s="55" t="s">
        <v>4651</v>
      </c>
      <c r="G16245" s="55" t="s">
        <v>53381</v>
      </c>
      <c r="H16245" s="55">
        <v>0</v>
      </c>
    </row>
    <row r="16246" spans="1:8" ht="12.5" customHeight="1">
      <c r="A16246" s="55">
        <v>26134</v>
      </c>
      <c r="B16246" s="55">
        <v>9</v>
      </c>
      <c r="C16246" s="55" t="s">
        <v>53382</v>
      </c>
      <c r="D16246" s="55" t="s">
        <v>4649</v>
      </c>
      <c r="E16246" s="55" t="s">
        <v>53383</v>
      </c>
      <c r="F16246" s="55" t="s">
        <v>4651</v>
      </c>
      <c r="G16246" s="55" t="s">
        <v>53384</v>
      </c>
      <c r="H16246" s="55">
        <v>0</v>
      </c>
    </row>
    <row r="16247" spans="1:8" ht="12.5" customHeight="1">
      <c r="A16247" s="55">
        <v>26143</v>
      </c>
      <c r="B16247" s="55">
        <v>9</v>
      </c>
      <c r="C16247" s="55" t="s">
        <v>53385</v>
      </c>
      <c r="D16247" s="55" t="s">
        <v>4649</v>
      </c>
      <c r="E16247" s="55" t="s">
        <v>53386</v>
      </c>
      <c r="F16247" s="55" t="s">
        <v>4651</v>
      </c>
      <c r="G16247" s="55" t="s">
        <v>53387</v>
      </c>
      <c r="H16247" s="55">
        <v>0</v>
      </c>
    </row>
    <row r="16248" spans="1:8" ht="12.5" customHeight="1">
      <c r="A16248" s="55">
        <v>26661</v>
      </c>
      <c r="B16248" s="55">
        <v>9</v>
      </c>
      <c r="C16248" s="55" t="s">
        <v>53388</v>
      </c>
      <c r="D16248" s="55" t="s">
        <v>4649</v>
      </c>
      <c r="E16248" s="55" t="s">
        <v>53389</v>
      </c>
      <c r="F16248" s="55" t="s">
        <v>4651</v>
      </c>
      <c r="G16248" s="55" t="s">
        <v>53390</v>
      </c>
      <c r="H16248" s="55">
        <v>0</v>
      </c>
    </row>
    <row r="16249" spans="1:8" ht="12.5" customHeight="1">
      <c r="A16249" s="55">
        <v>27469</v>
      </c>
      <c r="B16249" s="55">
        <v>9</v>
      </c>
      <c r="C16249" s="55" t="s">
        <v>53391</v>
      </c>
      <c r="D16249" s="55" t="s">
        <v>4649</v>
      </c>
      <c r="E16249" s="55" t="s">
        <v>53392</v>
      </c>
      <c r="F16249" s="55" t="s">
        <v>4651</v>
      </c>
      <c r="G16249" s="55" t="s">
        <v>53393</v>
      </c>
      <c r="H16249" s="55">
        <v>0</v>
      </c>
    </row>
    <row r="16250" spans="1:8" ht="12.5" customHeight="1">
      <c r="A16250" s="55">
        <v>27484</v>
      </c>
      <c r="B16250" s="55">
        <v>9</v>
      </c>
      <c r="C16250" s="55" t="s">
        <v>53394</v>
      </c>
      <c r="D16250" s="55" t="s">
        <v>4649</v>
      </c>
      <c r="E16250" s="55" t="s">
        <v>53395</v>
      </c>
      <c r="F16250" s="55" t="s">
        <v>4651</v>
      </c>
      <c r="G16250" s="55" t="s">
        <v>53396</v>
      </c>
      <c r="H16250" s="55">
        <v>0</v>
      </c>
    </row>
    <row r="16251" spans="1:8" ht="12.5" customHeight="1">
      <c r="A16251" s="55">
        <v>27979</v>
      </c>
      <c r="B16251" s="55">
        <v>9</v>
      </c>
      <c r="C16251" s="55" t="s">
        <v>53397</v>
      </c>
      <c r="D16251" s="55" t="s">
        <v>4649</v>
      </c>
      <c r="E16251" s="55" t="s">
        <v>53398</v>
      </c>
      <c r="F16251" s="55" t="s">
        <v>4651</v>
      </c>
      <c r="G16251" s="55" t="s">
        <v>53399</v>
      </c>
      <c r="H16251" s="55">
        <v>0</v>
      </c>
    </row>
    <row r="16252" spans="1:8" ht="12.5" customHeight="1">
      <c r="A16252" s="55">
        <v>28537</v>
      </c>
      <c r="B16252" s="55">
        <v>9</v>
      </c>
      <c r="C16252" s="55" t="s">
        <v>53400</v>
      </c>
      <c r="D16252" s="55" t="s">
        <v>4649</v>
      </c>
      <c r="E16252" s="55" t="s">
        <v>53401</v>
      </c>
      <c r="F16252" s="55" t="s">
        <v>4651</v>
      </c>
      <c r="G16252" s="55" t="s">
        <v>53402</v>
      </c>
      <c r="H16252" s="55">
        <v>0</v>
      </c>
    </row>
    <row r="16253" spans="1:8" ht="12.5" customHeight="1">
      <c r="A16253" s="55">
        <v>11010</v>
      </c>
      <c r="B16253" s="55">
        <v>9</v>
      </c>
      <c r="C16253" s="55" t="s">
        <v>53403</v>
      </c>
      <c r="D16253" s="55" t="s">
        <v>4649</v>
      </c>
      <c r="E16253" s="55" t="s">
        <v>53404</v>
      </c>
      <c r="F16253" s="55" t="s">
        <v>4651</v>
      </c>
      <c r="G16253" s="55" t="s">
        <v>53405</v>
      </c>
      <c r="H16253" s="55">
        <v>0</v>
      </c>
    </row>
    <row r="16254" spans="1:8" ht="12.5" customHeight="1">
      <c r="A16254" s="55">
        <v>11075</v>
      </c>
      <c r="B16254" s="55">
        <v>9</v>
      </c>
      <c r="C16254" s="55" t="s">
        <v>53406</v>
      </c>
      <c r="D16254" s="55" t="s">
        <v>4649</v>
      </c>
      <c r="E16254" s="55" t="s">
        <v>53407</v>
      </c>
      <c r="F16254" s="55" t="s">
        <v>4651</v>
      </c>
      <c r="G16254" s="55" t="s">
        <v>53408</v>
      </c>
      <c r="H16254" s="55">
        <v>0</v>
      </c>
    </row>
    <row r="16255" spans="1:8" ht="12.5" customHeight="1">
      <c r="A16255" s="55">
        <v>11097</v>
      </c>
      <c r="B16255" s="55">
        <v>9</v>
      </c>
      <c r="C16255" s="55" t="s">
        <v>53409</v>
      </c>
      <c r="D16255" s="55" t="s">
        <v>4649</v>
      </c>
      <c r="E16255" s="55" t="s">
        <v>53410</v>
      </c>
      <c r="F16255" s="55" t="s">
        <v>4651</v>
      </c>
      <c r="G16255" s="55" t="s">
        <v>53411</v>
      </c>
      <c r="H16255" s="55">
        <v>0</v>
      </c>
    </row>
    <row r="16256" spans="1:8" ht="12.5" customHeight="1">
      <c r="A16256" s="55">
        <v>11111</v>
      </c>
      <c r="B16256" s="55">
        <v>9</v>
      </c>
      <c r="C16256" s="55" t="s">
        <v>53412</v>
      </c>
      <c r="D16256" s="55" t="s">
        <v>4649</v>
      </c>
      <c r="E16256" s="55" t="s">
        <v>53413</v>
      </c>
      <c r="F16256" s="55" t="s">
        <v>4651</v>
      </c>
      <c r="G16256" s="55" t="s">
        <v>53414</v>
      </c>
      <c r="H16256" s="55">
        <v>0</v>
      </c>
    </row>
    <row r="16257" spans="1:8" ht="12.5" customHeight="1">
      <c r="A16257" s="55">
        <v>11112</v>
      </c>
      <c r="B16257" s="55">
        <v>9</v>
      </c>
      <c r="C16257" s="55" t="s">
        <v>53415</v>
      </c>
      <c r="D16257" s="55" t="s">
        <v>4649</v>
      </c>
      <c r="E16257" s="55" t="s">
        <v>53416</v>
      </c>
      <c r="F16257" s="55" t="s">
        <v>4651</v>
      </c>
      <c r="G16257" s="55" t="s">
        <v>53417</v>
      </c>
      <c r="H16257" s="55">
        <v>0</v>
      </c>
    </row>
    <row r="16258" spans="1:8" ht="12.5" customHeight="1">
      <c r="A16258" s="55">
        <v>11361</v>
      </c>
      <c r="B16258" s="55">
        <v>9</v>
      </c>
      <c r="C16258" s="55" t="s">
        <v>53418</v>
      </c>
      <c r="D16258" s="55" t="s">
        <v>4649</v>
      </c>
      <c r="E16258" s="55" t="s">
        <v>53419</v>
      </c>
      <c r="F16258" s="55" t="s">
        <v>4651</v>
      </c>
      <c r="G16258" s="55" t="s">
        <v>53420</v>
      </c>
      <c r="H16258" s="55">
        <v>0</v>
      </c>
    </row>
    <row r="16259" spans="1:8" ht="12.5" customHeight="1">
      <c r="A16259" s="55">
        <v>11909</v>
      </c>
      <c r="B16259" s="55">
        <v>9</v>
      </c>
      <c r="C16259" s="55" t="s">
        <v>53421</v>
      </c>
      <c r="D16259" s="55" t="s">
        <v>4649</v>
      </c>
      <c r="E16259" s="55" t="s">
        <v>53422</v>
      </c>
      <c r="F16259" s="55" t="s">
        <v>4651</v>
      </c>
      <c r="G16259" s="55" t="s">
        <v>53423</v>
      </c>
      <c r="H16259" s="55">
        <v>0</v>
      </c>
    </row>
    <row r="16260" spans="1:8" ht="12.5" customHeight="1">
      <c r="A16260" s="55">
        <v>12243</v>
      </c>
      <c r="B16260" s="55">
        <v>9</v>
      </c>
      <c r="C16260" s="55" t="s">
        <v>53424</v>
      </c>
      <c r="D16260" s="55" t="s">
        <v>4649</v>
      </c>
      <c r="E16260" s="55" t="s">
        <v>53425</v>
      </c>
      <c r="F16260" s="55" t="s">
        <v>4651</v>
      </c>
      <c r="G16260" s="55" t="s">
        <v>53426</v>
      </c>
      <c r="H16260" s="55">
        <v>0</v>
      </c>
    </row>
    <row r="16261" spans="1:8" ht="12.5" customHeight="1">
      <c r="A16261" s="55">
        <v>12371</v>
      </c>
      <c r="B16261" s="55">
        <v>9</v>
      </c>
      <c r="C16261" s="55" t="s">
        <v>53427</v>
      </c>
      <c r="D16261" s="55" t="s">
        <v>4649</v>
      </c>
      <c r="E16261" s="55" t="s">
        <v>53428</v>
      </c>
      <c r="F16261" s="55" t="s">
        <v>4651</v>
      </c>
      <c r="G16261" s="55" t="s">
        <v>53429</v>
      </c>
      <c r="H16261" s="55">
        <v>0</v>
      </c>
    </row>
    <row r="16262" spans="1:8" ht="12.5" customHeight="1">
      <c r="A16262" s="55">
        <v>12686</v>
      </c>
      <c r="B16262" s="55">
        <v>9</v>
      </c>
      <c r="C16262" s="55" t="s">
        <v>53430</v>
      </c>
      <c r="D16262" s="55" t="s">
        <v>4649</v>
      </c>
      <c r="E16262" s="55" t="s">
        <v>53431</v>
      </c>
      <c r="F16262" s="55" t="s">
        <v>4651</v>
      </c>
      <c r="G16262" s="55" t="s">
        <v>53432</v>
      </c>
      <c r="H16262" s="55">
        <v>0</v>
      </c>
    </row>
    <row r="16263" spans="1:8" ht="12.5" customHeight="1">
      <c r="A16263" s="55">
        <v>13026</v>
      </c>
      <c r="B16263" s="55">
        <v>9</v>
      </c>
      <c r="C16263" s="55" t="s">
        <v>53433</v>
      </c>
      <c r="D16263" s="55" t="s">
        <v>4649</v>
      </c>
      <c r="E16263" s="55" t="s">
        <v>53434</v>
      </c>
      <c r="F16263" s="55" t="s">
        <v>4651</v>
      </c>
      <c r="G16263" s="55" t="s">
        <v>53435</v>
      </c>
      <c r="H16263" s="55">
        <v>0</v>
      </c>
    </row>
    <row r="16264" spans="1:8" ht="12.5" customHeight="1">
      <c r="A16264" s="55">
        <v>13103</v>
      </c>
      <c r="B16264" s="55">
        <v>9</v>
      </c>
      <c r="C16264" s="55" t="s">
        <v>53436</v>
      </c>
      <c r="D16264" s="55" t="s">
        <v>4649</v>
      </c>
      <c r="E16264" s="55" t="s">
        <v>53437</v>
      </c>
      <c r="F16264" s="55" t="s">
        <v>4651</v>
      </c>
      <c r="G16264" s="55" t="s">
        <v>53438</v>
      </c>
      <c r="H16264" s="55">
        <v>0</v>
      </c>
    </row>
    <row r="16265" spans="1:8" ht="12.5" customHeight="1">
      <c r="A16265" s="55">
        <v>13134</v>
      </c>
      <c r="B16265" s="55">
        <v>9</v>
      </c>
      <c r="C16265" s="55" t="s">
        <v>53439</v>
      </c>
      <c r="D16265" s="55" t="s">
        <v>4649</v>
      </c>
      <c r="E16265" s="55" t="s">
        <v>53440</v>
      </c>
      <c r="F16265" s="55" t="s">
        <v>4651</v>
      </c>
      <c r="G16265" s="55" t="s">
        <v>53441</v>
      </c>
      <c r="H16265" s="55">
        <v>0</v>
      </c>
    </row>
    <row r="16266" spans="1:8" ht="12.5" customHeight="1">
      <c r="A16266" s="55">
        <v>13521</v>
      </c>
      <c r="B16266" s="55">
        <v>9</v>
      </c>
      <c r="C16266" s="55" t="s">
        <v>53442</v>
      </c>
      <c r="D16266" s="55" t="s">
        <v>4649</v>
      </c>
      <c r="E16266" s="55" t="s">
        <v>53443</v>
      </c>
      <c r="F16266" s="55" t="s">
        <v>4651</v>
      </c>
      <c r="G16266" s="55" t="s">
        <v>53444</v>
      </c>
      <c r="H16266" s="55">
        <v>0</v>
      </c>
    </row>
    <row r="16267" spans="1:8" ht="12.5" customHeight="1">
      <c r="A16267" s="55">
        <v>13622</v>
      </c>
      <c r="B16267" s="55">
        <v>9</v>
      </c>
      <c r="C16267" s="55" t="s">
        <v>53445</v>
      </c>
      <c r="D16267" s="55" t="s">
        <v>4649</v>
      </c>
      <c r="E16267" s="55" t="s">
        <v>53446</v>
      </c>
      <c r="F16267" s="55" t="s">
        <v>4651</v>
      </c>
      <c r="G16267" s="55" t="s">
        <v>53447</v>
      </c>
      <c r="H16267" s="55">
        <v>0</v>
      </c>
    </row>
    <row r="16268" spans="1:8" ht="12.5" customHeight="1">
      <c r="A16268" s="55">
        <v>13628</v>
      </c>
      <c r="B16268" s="55">
        <v>9</v>
      </c>
      <c r="C16268" s="55" t="s">
        <v>53448</v>
      </c>
      <c r="D16268" s="55" t="s">
        <v>4649</v>
      </c>
      <c r="E16268" s="55" t="s">
        <v>53449</v>
      </c>
      <c r="F16268" s="55" t="s">
        <v>4651</v>
      </c>
      <c r="G16268" s="55" t="s">
        <v>53450</v>
      </c>
      <c r="H16268" s="55">
        <v>0</v>
      </c>
    </row>
    <row r="16269" spans="1:8" ht="12.5" customHeight="1">
      <c r="A16269" s="55">
        <v>13669</v>
      </c>
      <c r="B16269" s="55">
        <v>9</v>
      </c>
      <c r="C16269" s="55" t="s">
        <v>53451</v>
      </c>
      <c r="D16269" s="55" t="s">
        <v>4649</v>
      </c>
      <c r="E16269" s="55" t="s">
        <v>53452</v>
      </c>
      <c r="F16269" s="55" t="s">
        <v>4651</v>
      </c>
      <c r="G16269" s="55" t="s">
        <v>53453</v>
      </c>
      <c r="H16269" s="55">
        <v>0</v>
      </c>
    </row>
    <row r="16270" spans="1:8" ht="12.5" customHeight="1">
      <c r="A16270" s="55">
        <v>13959</v>
      </c>
      <c r="B16270" s="55">
        <v>9</v>
      </c>
      <c r="C16270" s="55" t="s">
        <v>53454</v>
      </c>
      <c r="D16270" s="55" t="s">
        <v>4649</v>
      </c>
      <c r="E16270" s="55" t="s">
        <v>53455</v>
      </c>
      <c r="F16270" s="55" t="s">
        <v>4651</v>
      </c>
      <c r="G16270" s="55" t="s">
        <v>53456</v>
      </c>
      <c r="H16270" s="55">
        <v>0</v>
      </c>
    </row>
    <row r="16271" spans="1:8" ht="12.5" customHeight="1">
      <c r="A16271" s="55">
        <v>14133</v>
      </c>
      <c r="B16271" s="55">
        <v>9</v>
      </c>
      <c r="C16271" s="55" t="s">
        <v>53457</v>
      </c>
      <c r="D16271" s="55" t="s">
        <v>4649</v>
      </c>
      <c r="E16271" s="55" t="s">
        <v>53458</v>
      </c>
      <c r="F16271" s="55" t="s">
        <v>4651</v>
      </c>
      <c r="G16271" s="55" t="s">
        <v>53459</v>
      </c>
      <c r="H16271" s="55">
        <v>0</v>
      </c>
    </row>
    <row r="16272" spans="1:8" ht="12.5" customHeight="1">
      <c r="A16272" s="55">
        <v>14263</v>
      </c>
      <c r="B16272" s="55">
        <v>9</v>
      </c>
      <c r="C16272" s="55" t="s">
        <v>53460</v>
      </c>
      <c r="D16272" s="55" t="s">
        <v>4649</v>
      </c>
      <c r="E16272" s="55" t="s">
        <v>53461</v>
      </c>
      <c r="F16272" s="55" t="s">
        <v>4651</v>
      </c>
      <c r="G16272" s="55" t="s">
        <v>53462</v>
      </c>
      <c r="H16272" s="55">
        <v>0</v>
      </c>
    </row>
    <row r="16273" spans="1:8" ht="12.5" customHeight="1">
      <c r="A16273" s="55">
        <v>14286</v>
      </c>
      <c r="B16273" s="55">
        <v>9</v>
      </c>
      <c r="C16273" s="55" t="s">
        <v>53463</v>
      </c>
      <c r="D16273" s="55" t="s">
        <v>4649</v>
      </c>
      <c r="E16273" s="55" t="s">
        <v>53464</v>
      </c>
      <c r="F16273" s="55" t="s">
        <v>4651</v>
      </c>
      <c r="G16273" s="55" t="s">
        <v>53465</v>
      </c>
      <c r="H16273" s="55">
        <v>0</v>
      </c>
    </row>
    <row r="16274" spans="1:8" ht="12.5" customHeight="1">
      <c r="A16274" s="55">
        <v>15151</v>
      </c>
      <c r="B16274" s="55">
        <v>9</v>
      </c>
      <c r="C16274" s="55" t="s">
        <v>53466</v>
      </c>
      <c r="D16274" s="55" t="s">
        <v>4649</v>
      </c>
      <c r="E16274" s="55" t="s">
        <v>53467</v>
      </c>
      <c r="F16274" s="55" t="s">
        <v>4651</v>
      </c>
      <c r="G16274" s="55" t="s">
        <v>53468</v>
      </c>
      <c r="H16274" s="55">
        <v>0</v>
      </c>
    </row>
    <row r="16275" spans="1:8" ht="12.5" customHeight="1">
      <c r="A16275" s="55">
        <v>15437</v>
      </c>
      <c r="B16275" s="55">
        <v>9</v>
      </c>
      <c r="C16275" s="55" t="s">
        <v>53469</v>
      </c>
      <c r="D16275" s="55" t="s">
        <v>4649</v>
      </c>
      <c r="E16275" s="55" t="s">
        <v>53470</v>
      </c>
      <c r="F16275" s="55" t="s">
        <v>4651</v>
      </c>
      <c r="G16275" s="55" t="s">
        <v>53471</v>
      </c>
      <c r="H16275" s="55">
        <v>0</v>
      </c>
    </row>
    <row r="16276" spans="1:8" ht="12.5" customHeight="1">
      <c r="A16276" s="55">
        <v>15735</v>
      </c>
      <c r="B16276" s="55">
        <v>9</v>
      </c>
      <c r="C16276" s="55" t="s">
        <v>53472</v>
      </c>
      <c r="D16276" s="55" t="s">
        <v>4649</v>
      </c>
      <c r="E16276" s="55" t="s">
        <v>53473</v>
      </c>
      <c r="F16276" s="55" t="s">
        <v>4651</v>
      </c>
      <c r="G16276" s="55" t="s">
        <v>53474</v>
      </c>
      <c r="H16276" s="55">
        <v>0</v>
      </c>
    </row>
    <row r="16277" spans="1:8" ht="12.5" customHeight="1">
      <c r="A16277" s="55">
        <v>15810</v>
      </c>
      <c r="B16277" s="55">
        <v>9</v>
      </c>
      <c r="C16277" s="55" t="s">
        <v>53475</v>
      </c>
      <c r="D16277" s="55" t="s">
        <v>4649</v>
      </c>
      <c r="E16277" s="55" t="s">
        <v>53476</v>
      </c>
      <c r="F16277" s="55" t="s">
        <v>4651</v>
      </c>
      <c r="G16277" s="55" t="s">
        <v>53477</v>
      </c>
      <c r="H16277" s="55">
        <v>0</v>
      </c>
    </row>
    <row r="16278" spans="1:8" ht="12.5" customHeight="1">
      <c r="A16278" s="55">
        <v>16524</v>
      </c>
      <c r="B16278" s="55">
        <v>9</v>
      </c>
      <c r="C16278" s="55" t="s">
        <v>53478</v>
      </c>
      <c r="D16278" s="55" t="s">
        <v>4649</v>
      </c>
      <c r="E16278" s="55" t="s">
        <v>53479</v>
      </c>
      <c r="F16278" s="55" t="s">
        <v>4651</v>
      </c>
      <c r="G16278" s="55" t="s">
        <v>53480</v>
      </c>
      <c r="H16278" s="55">
        <v>0</v>
      </c>
    </row>
    <row r="16279" spans="1:8" ht="12.5" customHeight="1">
      <c r="A16279" s="55">
        <v>16634</v>
      </c>
      <c r="B16279" s="55">
        <v>9</v>
      </c>
      <c r="C16279" s="55" t="s">
        <v>53481</v>
      </c>
      <c r="D16279" s="55" t="s">
        <v>4649</v>
      </c>
      <c r="E16279" s="55" t="s">
        <v>53482</v>
      </c>
      <c r="F16279" s="55" t="s">
        <v>4651</v>
      </c>
      <c r="G16279" s="55" t="s">
        <v>53483</v>
      </c>
      <c r="H16279" s="55">
        <v>0</v>
      </c>
    </row>
    <row r="16280" spans="1:8" ht="12.5" customHeight="1">
      <c r="A16280" s="55">
        <v>16675</v>
      </c>
      <c r="B16280" s="55">
        <v>9</v>
      </c>
      <c r="C16280" s="55" t="s">
        <v>53484</v>
      </c>
      <c r="D16280" s="55" t="s">
        <v>4649</v>
      </c>
      <c r="E16280" s="55" t="s">
        <v>53485</v>
      </c>
      <c r="F16280" s="55" t="s">
        <v>4651</v>
      </c>
      <c r="G16280" s="55" t="s">
        <v>53486</v>
      </c>
      <c r="H16280" s="55">
        <v>0</v>
      </c>
    </row>
    <row r="16281" spans="1:8" ht="12.5" customHeight="1">
      <c r="A16281" s="55">
        <v>17062</v>
      </c>
      <c r="B16281" s="55">
        <v>9</v>
      </c>
      <c r="C16281" s="55" t="s">
        <v>53487</v>
      </c>
      <c r="D16281" s="55" t="s">
        <v>4649</v>
      </c>
      <c r="E16281" s="55" t="s">
        <v>53488</v>
      </c>
      <c r="F16281" s="55" t="s">
        <v>4651</v>
      </c>
      <c r="G16281" s="55" t="s">
        <v>53489</v>
      </c>
      <c r="H16281" s="55">
        <v>0</v>
      </c>
    </row>
    <row r="16282" spans="1:8" ht="12.5" customHeight="1">
      <c r="A16282" s="55">
        <v>17293</v>
      </c>
      <c r="B16282" s="55">
        <v>9</v>
      </c>
      <c r="C16282" s="55" t="s">
        <v>53490</v>
      </c>
      <c r="D16282" s="55" t="s">
        <v>4649</v>
      </c>
      <c r="E16282" s="55" t="s">
        <v>53491</v>
      </c>
      <c r="F16282" s="55" t="s">
        <v>4651</v>
      </c>
      <c r="G16282" s="55" t="s">
        <v>53492</v>
      </c>
      <c r="H16282" s="55">
        <v>0</v>
      </c>
    </row>
    <row r="16283" spans="1:8" ht="12.5" customHeight="1">
      <c r="A16283" s="55">
        <v>17304</v>
      </c>
      <c r="B16283" s="55">
        <v>9</v>
      </c>
      <c r="C16283" s="55" t="s">
        <v>53493</v>
      </c>
      <c r="D16283" s="55" t="s">
        <v>4649</v>
      </c>
      <c r="E16283" s="55" t="s">
        <v>53494</v>
      </c>
      <c r="F16283" s="55" t="s">
        <v>4651</v>
      </c>
      <c r="G16283" s="55" t="s">
        <v>53495</v>
      </c>
      <c r="H16283" s="55">
        <v>0</v>
      </c>
    </row>
    <row r="16284" spans="1:8" ht="12.5" customHeight="1">
      <c r="A16284" s="55">
        <v>17495</v>
      </c>
      <c r="B16284" s="55">
        <v>9</v>
      </c>
      <c r="C16284" s="55" t="s">
        <v>53496</v>
      </c>
      <c r="D16284" s="55" t="s">
        <v>4649</v>
      </c>
      <c r="E16284" s="55" t="s">
        <v>53497</v>
      </c>
      <c r="F16284" s="55" t="s">
        <v>4651</v>
      </c>
      <c r="G16284" s="55" t="s">
        <v>53498</v>
      </c>
      <c r="H16284" s="55">
        <v>0</v>
      </c>
    </row>
    <row r="16285" spans="1:8" ht="12.5" customHeight="1">
      <c r="A16285" s="55">
        <v>17503</v>
      </c>
      <c r="B16285" s="55">
        <v>9</v>
      </c>
      <c r="C16285" s="55" t="s">
        <v>53499</v>
      </c>
      <c r="D16285" s="55" t="s">
        <v>4649</v>
      </c>
      <c r="E16285" s="55" t="s">
        <v>53500</v>
      </c>
      <c r="F16285" s="55" t="s">
        <v>4651</v>
      </c>
      <c r="G16285" s="55" t="s">
        <v>53501</v>
      </c>
      <c r="H16285" s="55">
        <v>0</v>
      </c>
    </row>
    <row r="16286" spans="1:8" ht="12.5" customHeight="1">
      <c r="A16286" s="55">
        <v>17736</v>
      </c>
      <c r="B16286" s="55">
        <v>9</v>
      </c>
      <c r="C16286" s="55" t="s">
        <v>53502</v>
      </c>
      <c r="D16286" s="55" t="s">
        <v>4649</v>
      </c>
      <c r="E16286" s="55" t="s">
        <v>53503</v>
      </c>
      <c r="F16286" s="55" t="s">
        <v>4651</v>
      </c>
      <c r="G16286" s="55" t="s">
        <v>53504</v>
      </c>
      <c r="H16286" s="55">
        <v>0</v>
      </c>
    </row>
    <row r="16287" spans="1:8" ht="12.5" customHeight="1">
      <c r="A16287" s="55">
        <v>17905</v>
      </c>
      <c r="B16287" s="55">
        <v>9</v>
      </c>
      <c r="C16287" s="55" t="s">
        <v>53505</v>
      </c>
      <c r="D16287" s="55" t="s">
        <v>4649</v>
      </c>
      <c r="E16287" s="55" t="s">
        <v>53506</v>
      </c>
      <c r="F16287" s="55" t="s">
        <v>4651</v>
      </c>
      <c r="G16287" s="55" t="s">
        <v>53507</v>
      </c>
      <c r="H16287" s="55">
        <v>0</v>
      </c>
    </row>
    <row r="16288" spans="1:8" ht="12.5" customHeight="1">
      <c r="A16288" s="55">
        <v>17915</v>
      </c>
      <c r="B16288" s="55">
        <v>9</v>
      </c>
      <c r="C16288" s="55" t="s">
        <v>53508</v>
      </c>
      <c r="D16288" s="55" t="s">
        <v>4649</v>
      </c>
      <c r="E16288" s="55" t="s">
        <v>53509</v>
      </c>
      <c r="F16288" s="55" t="s">
        <v>4651</v>
      </c>
      <c r="G16288" s="55" t="s">
        <v>53510</v>
      </c>
      <c r="H16288" s="55">
        <v>0</v>
      </c>
    </row>
    <row r="16289" spans="1:8" ht="12.5" customHeight="1">
      <c r="A16289" s="55">
        <v>18284</v>
      </c>
      <c r="B16289" s="55">
        <v>9</v>
      </c>
      <c r="C16289" s="55" t="s">
        <v>53511</v>
      </c>
      <c r="D16289" s="55" t="s">
        <v>4649</v>
      </c>
      <c r="E16289" s="55" t="s">
        <v>53512</v>
      </c>
      <c r="F16289" s="55" t="s">
        <v>4651</v>
      </c>
      <c r="G16289" s="55" t="s">
        <v>53513</v>
      </c>
      <c r="H16289" s="55">
        <v>0</v>
      </c>
    </row>
    <row r="16290" spans="1:8" ht="12.5" customHeight="1">
      <c r="A16290" s="55">
        <v>18701</v>
      </c>
      <c r="B16290" s="55">
        <v>9</v>
      </c>
      <c r="C16290" s="55" t="s">
        <v>53514</v>
      </c>
      <c r="D16290" s="55" t="s">
        <v>4649</v>
      </c>
      <c r="E16290" s="55" t="s">
        <v>53515</v>
      </c>
      <c r="F16290" s="55" t="s">
        <v>4651</v>
      </c>
      <c r="G16290" s="55" t="s">
        <v>53516</v>
      </c>
      <c r="H16290" s="55">
        <v>0</v>
      </c>
    </row>
    <row r="16291" spans="1:8" ht="12.5" customHeight="1">
      <c r="A16291" s="55">
        <v>18732</v>
      </c>
      <c r="B16291" s="55">
        <v>9</v>
      </c>
      <c r="C16291" s="55" t="s">
        <v>53517</v>
      </c>
      <c r="D16291" s="55" t="s">
        <v>4649</v>
      </c>
      <c r="E16291" s="55" t="s">
        <v>53518</v>
      </c>
      <c r="F16291" s="55" t="s">
        <v>4651</v>
      </c>
      <c r="G16291" s="55" t="s">
        <v>53519</v>
      </c>
      <c r="H16291" s="55">
        <v>0</v>
      </c>
    </row>
    <row r="16292" spans="1:8" ht="12.5" customHeight="1">
      <c r="A16292" s="55">
        <v>18931</v>
      </c>
      <c r="B16292" s="55">
        <v>9</v>
      </c>
      <c r="C16292" s="55" t="s">
        <v>53520</v>
      </c>
      <c r="D16292" s="55" t="s">
        <v>4649</v>
      </c>
      <c r="E16292" s="55" t="s">
        <v>53521</v>
      </c>
      <c r="F16292" s="55" t="s">
        <v>4651</v>
      </c>
      <c r="G16292" s="55" t="s">
        <v>53522</v>
      </c>
      <c r="H16292" s="55">
        <v>0</v>
      </c>
    </row>
    <row r="16293" spans="1:8" ht="12.5" customHeight="1">
      <c r="A16293" s="55">
        <v>19603</v>
      </c>
      <c r="B16293" s="55">
        <v>9</v>
      </c>
      <c r="C16293" s="55" t="s">
        <v>53523</v>
      </c>
      <c r="D16293" s="55" t="s">
        <v>4649</v>
      </c>
      <c r="E16293" s="55" t="s">
        <v>53524</v>
      </c>
      <c r="F16293" s="55" t="s">
        <v>4651</v>
      </c>
      <c r="G16293" s="55" t="s">
        <v>53525</v>
      </c>
      <c r="H16293" s="55">
        <v>0</v>
      </c>
    </row>
    <row r="16294" spans="1:8" ht="12.5" customHeight="1">
      <c r="A16294" s="55">
        <v>19616</v>
      </c>
      <c r="B16294" s="55">
        <v>9</v>
      </c>
      <c r="C16294" s="55" t="s">
        <v>53526</v>
      </c>
      <c r="D16294" s="55" t="s">
        <v>4649</v>
      </c>
      <c r="E16294" s="55" t="s">
        <v>53527</v>
      </c>
      <c r="F16294" s="55" t="s">
        <v>4651</v>
      </c>
      <c r="G16294" s="55" t="s">
        <v>53528</v>
      </c>
      <c r="H16294" s="55">
        <v>0</v>
      </c>
    </row>
    <row r="16295" spans="1:8" ht="12.5" customHeight="1">
      <c r="A16295" s="55">
        <v>20231</v>
      </c>
      <c r="B16295" s="55">
        <v>9</v>
      </c>
      <c r="C16295" s="55" t="s">
        <v>53529</v>
      </c>
      <c r="D16295" s="55" t="s">
        <v>4649</v>
      </c>
      <c r="E16295" s="55" t="s">
        <v>53530</v>
      </c>
      <c r="F16295" s="55" t="s">
        <v>4651</v>
      </c>
      <c r="G16295" s="55" t="s">
        <v>53531</v>
      </c>
      <c r="H16295" s="55">
        <v>0</v>
      </c>
    </row>
    <row r="16296" spans="1:8" ht="12.5" customHeight="1">
      <c r="A16296" s="55">
        <v>20282</v>
      </c>
      <c r="B16296" s="55">
        <v>9</v>
      </c>
      <c r="C16296" s="55" t="s">
        <v>53532</v>
      </c>
      <c r="D16296" s="55" t="s">
        <v>4649</v>
      </c>
      <c r="E16296" s="55" t="s">
        <v>53533</v>
      </c>
      <c r="F16296" s="55" t="s">
        <v>4651</v>
      </c>
      <c r="G16296" s="55" t="s">
        <v>53534</v>
      </c>
      <c r="H16296" s="55">
        <v>0</v>
      </c>
    </row>
    <row r="16297" spans="1:8" ht="12.5" customHeight="1">
      <c r="A16297" s="55">
        <v>20423</v>
      </c>
      <c r="B16297" s="55">
        <v>9</v>
      </c>
      <c r="C16297" s="55" t="s">
        <v>53535</v>
      </c>
      <c r="D16297" s="55" t="s">
        <v>4649</v>
      </c>
      <c r="E16297" s="55" t="s">
        <v>53536</v>
      </c>
      <c r="F16297" s="55" t="s">
        <v>4651</v>
      </c>
      <c r="G16297" s="55" t="s">
        <v>53537</v>
      </c>
      <c r="H16297" s="55">
        <v>0</v>
      </c>
    </row>
    <row r="16298" spans="1:8" ht="12.5" customHeight="1">
      <c r="A16298" s="55">
        <v>20451</v>
      </c>
      <c r="B16298" s="55">
        <v>9</v>
      </c>
      <c r="C16298" s="55" t="s">
        <v>53538</v>
      </c>
      <c r="D16298" s="55" t="s">
        <v>4649</v>
      </c>
      <c r="E16298" s="55" t="s">
        <v>53539</v>
      </c>
      <c r="F16298" s="55" t="s">
        <v>4651</v>
      </c>
      <c r="G16298" s="55" t="s">
        <v>53540</v>
      </c>
      <c r="H16298" s="55">
        <v>0</v>
      </c>
    </row>
    <row r="16299" spans="1:8" ht="12.5" customHeight="1">
      <c r="A16299" s="55">
        <v>20627</v>
      </c>
      <c r="B16299" s="55">
        <v>9</v>
      </c>
      <c r="C16299" s="55" t="s">
        <v>53541</v>
      </c>
      <c r="D16299" s="55" t="s">
        <v>4649</v>
      </c>
      <c r="E16299" s="55" t="s">
        <v>53542</v>
      </c>
      <c r="F16299" s="55" t="s">
        <v>4651</v>
      </c>
      <c r="G16299" s="55" t="s">
        <v>53543</v>
      </c>
      <c r="H16299" s="55">
        <v>0</v>
      </c>
    </row>
    <row r="16300" spans="1:8" ht="12.5" customHeight="1">
      <c r="A16300" s="55">
        <v>21169</v>
      </c>
      <c r="B16300" s="55">
        <v>9</v>
      </c>
      <c r="C16300" s="55" t="s">
        <v>53544</v>
      </c>
      <c r="D16300" s="55" t="s">
        <v>4649</v>
      </c>
      <c r="E16300" s="55" t="s">
        <v>53545</v>
      </c>
      <c r="F16300" s="55" t="s">
        <v>4651</v>
      </c>
      <c r="G16300" s="55" t="s">
        <v>53546</v>
      </c>
      <c r="H16300" s="55">
        <v>0</v>
      </c>
    </row>
    <row r="16301" spans="1:8" ht="12.5" customHeight="1">
      <c r="A16301" s="55">
        <v>21198</v>
      </c>
      <c r="B16301" s="55">
        <v>9</v>
      </c>
      <c r="C16301" s="55" t="s">
        <v>53547</v>
      </c>
      <c r="D16301" s="55" t="s">
        <v>4649</v>
      </c>
      <c r="E16301" s="55" t="s">
        <v>53548</v>
      </c>
      <c r="F16301" s="55" t="s">
        <v>4651</v>
      </c>
      <c r="G16301" s="55" t="s">
        <v>53549</v>
      </c>
      <c r="H16301" s="55">
        <v>0</v>
      </c>
    </row>
    <row r="16302" spans="1:8" ht="12.5" customHeight="1">
      <c r="A16302" s="55">
        <v>21201</v>
      </c>
      <c r="B16302" s="55">
        <v>9</v>
      </c>
      <c r="C16302" s="55" t="s">
        <v>53550</v>
      </c>
      <c r="D16302" s="55" t="s">
        <v>4649</v>
      </c>
      <c r="E16302" s="55" t="s">
        <v>53551</v>
      </c>
      <c r="F16302" s="55" t="s">
        <v>4651</v>
      </c>
      <c r="G16302" s="55" t="s">
        <v>53552</v>
      </c>
      <c r="H16302" s="55">
        <v>0</v>
      </c>
    </row>
    <row r="16303" spans="1:8" ht="12.5" customHeight="1">
      <c r="A16303" s="55">
        <v>21560</v>
      </c>
      <c r="B16303" s="55">
        <v>9</v>
      </c>
      <c r="C16303" s="55" t="s">
        <v>53553</v>
      </c>
      <c r="D16303" s="55" t="s">
        <v>4649</v>
      </c>
      <c r="E16303" s="55" t="s">
        <v>53554</v>
      </c>
      <c r="F16303" s="55" t="s">
        <v>4651</v>
      </c>
      <c r="G16303" s="55" t="s">
        <v>53555</v>
      </c>
      <c r="H16303" s="55">
        <v>0</v>
      </c>
    </row>
    <row r="16304" spans="1:8" ht="12.5" customHeight="1">
      <c r="A16304" s="55">
        <v>21943</v>
      </c>
      <c r="B16304" s="55">
        <v>9</v>
      </c>
      <c r="C16304" s="55" t="s">
        <v>53556</v>
      </c>
      <c r="D16304" s="55" t="s">
        <v>4649</v>
      </c>
      <c r="E16304" s="55" t="s">
        <v>53557</v>
      </c>
      <c r="F16304" s="55" t="s">
        <v>4651</v>
      </c>
      <c r="G16304" s="55" t="s">
        <v>53558</v>
      </c>
      <c r="H16304" s="55">
        <v>0</v>
      </c>
    </row>
    <row r="16305" spans="1:8" ht="12.5" customHeight="1">
      <c r="A16305" s="55">
        <v>21955</v>
      </c>
      <c r="B16305" s="55">
        <v>9</v>
      </c>
      <c r="C16305" s="55" t="s">
        <v>53559</v>
      </c>
      <c r="D16305" s="55" t="s">
        <v>4649</v>
      </c>
      <c r="E16305" s="55" t="s">
        <v>53560</v>
      </c>
      <c r="F16305" s="55" t="s">
        <v>4651</v>
      </c>
      <c r="G16305" s="55" t="s">
        <v>53561</v>
      </c>
      <c r="H16305" s="55">
        <v>0</v>
      </c>
    </row>
    <row r="16306" spans="1:8" ht="12.5" customHeight="1">
      <c r="A16306" s="55">
        <v>22200</v>
      </c>
      <c r="B16306" s="55">
        <v>9</v>
      </c>
      <c r="C16306" s="55" t="s">
        <v>53562</v>
      </c>
      <c r="D16306" s="55" t="s">
        <v>4649</v>
      </c>
      <c r="E16306" s="55" t="s">
        <v>53563</v>
      </c>
      <c r="F16306" s="55" t="s">
        <v>4651</v>
      </c>
      <c r="G16306" s="55" t="s">
        <v>53564</v>
      </c>
      <c r="H16306" s="55">
        <v>0</v>
      </c>
    </row>
    <row r="16307" spans="1:8" ht="12.5" customHeight="1">
      <c r="A16307" s="55">
        <v>22917</v>
      </c>
      <c r="B16307" s="55">
        <v>9</v>
      </c>
      <c r="C16307" s="55" t="s">
        <v>53565</v>
      </c>
      <c r="D16307" s="55" t="s">
        <v>4649</v>
      </c>
      <c r="E16307" s="55" t="s">
        <v>53566</v>
      </c>
      <c r="F16307" s="55" t="s">
        <v>4651</v>
      </c>
      <c r="G16307" s="55" t="s">
        <v>53567</v>
      </c>
      <c r="H16307" s="55">
        <v>0</v>
      </c>
    </row>
    <row r="16308" spans="1:8" ht="12.5" customHeight="1">
      <c r="A16308" s="55">
        <v>22962</v>
      </c>
      <c r="B16308" s="55">
        <v>9</v>
      </c>
      <c r="C16308" s="55" t="s">
        <v>53568</v>
      </c>
      <c r="D16308" s="55" t="s">
        <v>4649</v>
      </c>
      <c r="E16308" s="55" t="s">
        <v>53569</v>
      </c>
      <c r="F16308" s="55" t="s">
        <v>4651</v>
      </c>
      <c r="G16308" s="55" t="s">
        <v>53570</v>
      </c>
      <c r="H16308" s="55">
        <v>0</v>
      </c>
    </row>
    <row r="16309" spans="1:8" ht="12.5" customHeight="1">
      <c r="A16309" s="55">
        <v>22966</v>
      </c>
      <c r="B16309" s="55">
        <v>9</v>
      </c>
      <c r="C16309" s="55" t="s">
        <v>53571</v>
      </c>
      <c r="D16309" s="55" t="s">
        <v>4649</v>
      </c>
      <c r="E16309" s="55" t="s">
        <v>53572</v>
      </c>
      <c r="F16309" s="55" t="s">
        <v>4651</v>
      </c>
      <c r="G16309" s="55" t="s">
        <v>53573</v>
      </c>
      <c r="H16309" s="55">
        <v>0</v>
      </c>
    </row>
    <row r="16310" spans="1:8" ht="12.5" customHeight="1">
      <c r="A16310" s="55">
        <v>23998</v>
      </c>
      <c r="B16310" s="55">
        <v>9</v>
      </c>
      <c r="C16310" s="55" t="s">
        <v>53574</v>
      </c>
      <c r="D16310" s="55" t="s">
        <v>4649</v>
      </c>
      <c r="E16310" s="55" t="s">
        <v>53575</v>
      </c>
      <c r="F16310" s="55" t="s">
        <v>4651</v>
      </c>
      <c r="G16310" s="55" t="s">
        <v>53576</v>
      </c>
      <c r="H16310" s="55">
        <v>0</v>
      </c>
    </row>
    <row r="16311" spans="1:8" ht="12.5" customHeight="1">
      <c r="A16311" s="55">
        <v>24270</v>
      </c>
      <c r="B16311" s="55">
        <v>9</v>
      </c>
      <c r="C16311" s="55" t="s">
        <v>53577</v>
      </c>
      <c r="D16311" s="55" t="s">
        <v>4649</v>
      </c>
      <c r="E16311" s="55" t="s">
        <v>53578</v>
      </c>
      <c r="F16311" s="55" t="s">
        <v>4651</v>
      </c>
      <c r="G16311" s="55" t="s">
        <v>53579</v>
      </c>
      <c r="H16311" s="55">
        <v>0</v>
      </c>
    </row>
    <row r="16312" spans="1:8" ht="12.5" customHeight="1">
      <c r="A16312" s="55">
        <v>24911</v>
      </c>
      <c r="B16312" s="55">
        <v>9</v>
      </c>
      <c r="C16312" s="55" t="s">
        <v>53580</v>
      </c>
      <c r="D16312" s="55" t="s">
        <v>4649</v>
      </c>
      <c r="E16312" s="55" t="s">
        <v>53581</v>
      </c>
      <c r="F16312" s="55" t="s">
        <v>4651</v>
      </c>
      <c r="G16312" s="55" t="s">
        <v>53582</v>
      </c>
      <c r="H16312" s="55">
        <v>0</v>
      </c>
    </row>
    <row r="16313" spans="1:8" ht="12.5" customHeight="1">
      <c r="A16313" s="55">
        <v>26375</v>
      </c>
      <c r="B16313" s="55">
        <v>9</v>
      </c>
      <c r="C16313" s="55" t="s">
        <v>53583</v>
      </c>
      <c r="D16313" s="55" t="s">
        <v>4649</v>
      </c>
      <c r="E16313" s="55" t="s">
        <v>53584</v>
      </c>
      <c r="F16313" s="55" t="s">
        <v>4651</v>
      </c>
      <c r="G16313" s="55" t="s">
        <v>53585</v>
      </c>
      <c r="H16313" s="55">
        <v>0</v>
      </c>
    </row>
    <row r="16314" spans="1:8" ht="12.5" customHeight="1">
      <c r="A16314" s="55">
        <v>26590</v>
      </c>
      <c r="B16314" s="55">
        <v>9</v>
      </c>
      <c r="C16314" s="55" t="s">
        <v>53586</v>
      </c>
      <c r="D16314" s="55" t="s">
        <v>4649</v>
      </c>
      <c r="E16314" s="55" t="s">
        <v>53587</v>
      </c>
      <c r="F16314" s="55" t="s">
        <v>4651</v>
      </c>
      <c r="G16314" s="55" t="s">
        <v>53588</v>
      </c>
      <c r="H16314" s="55">
        <v>0</v>
      </c>
    </row>
    <row r="16315" spans="1:8" ht="12.5" customHeight="1">
      <c r="A16315" s="55">
        <v>26754</v>
      </c>
      <c r="B16315" s="55">
        <v>9</v>
      </c>
      <c r="C16315" s="55" t="s">
        <v>53589</v>
      </c>
      <c r="D16315" s="55" t="s">
        <v>4649</v>
      </c>
      <c r="E16315" s="55" t="s">
        <v>53590</v>
      </c>
      <c r="F16315" s="55" t="s">
        <v>4651</v>
      </c>
      <c r="G16315" s="55" t="s">
        <v>53591</v>
      </c>
      <c r="H16315" s="55">
        <v>0</v>
      </c>
    </row>
    <row r="16316" spans="1:8" ht="12.5" customHeight="1">
      <c r="A16316" s="55">
        <v>26755</v>
      </c>
      <c r="B16316" s="55">
        <v>9</v>
      </c>
      <c r="C16316" s="55" t="s">
        <v>53592</v>
      </c>
      <c r="D16316" s="55" t="s">
        <v>4649</v>
      </c>
      <c r="E16316" s="55" t="s">
        <v>53593</v>
      </c>
      <c r="F16316" s="55" t="s">
        <v>4651</v>
      </c>
      <c r="G16316" s="55" t="s">
        <v>53594</v>
      </c>
      <c r="H16316" s="55">
        <v>0</v>
      </c>
    </row>
    <row r="16317" spans="1:8" ht="12.5" customHeight="1">
      <c r="A16317" s="55">
        <v>26919</v>
      </c>
      <c r="B16317" s="55">
        <v>9</v>
      </c>
      <c r="C16317" s="55" t="s">
        <v>53595</v>
      </c>
      <c r="D16317" s="55" t="s">
        <v>4649</v>
      </c>
      <c r="E16317" s="55" t="s">
        <v>53596</v>
      </c>
      <c r="F16317" s="55" t="s">
        <v>4651</v>
      </c>
      <c r="G16317" s="55" t="s">
        <v>53597</v>
      </c>
      <c r="H16317" s="55">
        <v>0</v>
      </c>
    </row>
    <row r="16318" spans="1:8" ht="12.5" customHeight="1">
      <c r="A16318" s="55">
        <v>27470</v>
      </c>
      <c r="B16318" s="55">
        <v>9</v>
      </c>
      <c r="C16318" s="55" t="s">
        <v>53598</v>
      </c>
      <c r="D16318" s="55" t="s">
        <v>4649</v>
      </c>
      <c r="E16318" s="55" t="s">
        <v>53599</v>
      </c>
      <c r="F16318" s="55" t="s">
        <v>4651</v>
      </c>
      <c r="G16318" s="55" t="s">
        <v>53600</v>
      </c>
      <c r="H16318" s="55">
        <v>0</v>
      </c>
    </row>
    <row r="16319" spans="1:8" ht="12.5" customHeight="1">
      <c r="A16319" s="55">
        <v>27493</v>
      </c>
      <c r="B16319" s="55">
        <v>9</v>
      </c>
      <c r="C16319" s="55" t="s">
        <v>53601</v>
      </c>
      <c r="D16319" s="55" t="s">
        <v>4649</v>
      </c>
      <c r="E16319" s="55" t="s">
        <v>53602</v>
      </c>
      <c r="F16319" s="55" t="s">
        <v>4651</v>
      </c>
      <c r="G16319" s="55" t="s">
        <v>53603</v>
      </c>
      <c r="H16319" s="55">
        <v>0</v>
      </c>
    </row>
    <row r="16320" spans="1:8" ht="12.5" customHeight="1">
      <c r="A16320" s="55">
        <v>27514</v>
      </c>
      <c r="B16320" s="55">
        <v>9</v>
      </c>
      <c r="C16320" s="55" t="s">
        <v>53604</v>
      </c>
      <c r="D16320" s="55" t="s">
        <v>4649</v>
      </c>
      <c r="E16320" s="55" t="s">
        <v>53605</v>
      </c>
      <c r="F16320" s="55" t="s">
        <v>4651</v>
      </c>
      <c r="G16320" s="55" t="s">
        <v>53606</v>
      </c>
      <c r="H16320" s="55">
        <v>0</v>
      </c>
    </row>
    <row r="16321" spans="1:8" ht="12.5" customHeight="1">
      <c r="A16321" s="55">
        <v>27694</v>
      </c>
      <c r="B16321" s="55">
        <v>9</v>
      </c>
      <c r="C16321" s="55" t="s">
        <v>53607</v>
      </c>
      <c r="D16321" s="55" t="s">
        <v>4649</v>
      </c>
      <c r="E16321" s="55" t="s">
        <v>53608</v>
      </c>
      <c r="F16321" s="55" t="s">
        <v>4651</v>
      </c>
      <c r="G16321" s="55" t="s">
        <v>53609</v>
      </c>
      <c r="H16321" s="55">
        <v>0</v>
      </c>
    </row>
    <row r="16322" spans="1:8" ht="12.5" customHeight="1">
      <c r="A16322" s="55">
        <v>27721</v>
      </c>
      <c r="B16322" s="55">
        <v>9</v>
      </c>
      <c r="C16322" s="55" t="s">
        <v>53610</v>
      </c>
      <c r="D16322" s="55" t="s">
        <v>4649</v>
      </c>
      <c r="E16322" s="55" t="s">
        <v>53611</v>
      </c>
      <c r="F16322" s="55" t="s">
        <v>4651</v>
      </c>
      <c r="G16322" s="55" t="s">
        <v>53612</v>
      </c>
      <c r="H16322" s="55">
        <v>0</v>
      </c>
    </row>
    <row r="16323" spans="1:8" ht="12.5" customHeight="1">
      <c r="A16323" s="55">
        <v>27984</v>
      </c>
      <c r="B16323" s="55">
        <v>9</v>
      </c>
      <c r="C16323" s="55" t="s">
        <v>53613</v>
      </c>
      <c r="D16323" s="55" t="s">
        <v>4649</v>
      </c>
      <c r="E16323" s="55" t="s">
        <v>53614</v>
      </c>
      <c r="F16323" s="55" t="s">
        <v>4651</v>
      </c>
      <c r="G16323" s="55" t="s">
        <v>53615</v>
      </c>
      <c r="H16323" s="55">
        <v>0</v>
      </c>
    </row>
    <row r="16324" spans="1:8" ht="12.5" customHeight="1">
      <c r="A16324" s="55">
        <v>28091</v>
      </c>
      <c r="B16324" s="55">
        <v>9</v>
      </c>
      <c r="C16324" s="55" t="s">
        <v>53616</v>
      </c>
      <c r="D16324" s="55" t="s">
        <v>4649</v>
      </c>
      <c r="E16324" s="55" t="s">
        <v>53617</v>
      </c>
      <c r="F16324" s="55" t="s">
        <v>4651</v>
      </c>
      <c r="G16324" s="55" t="s">
        <v>53618</v>
      </c>
      <c r="H16324" s="55">
        <v>0</v>
      </c>
    </row>
    <row r="16325" spans="1:8" ht="12.5" customHeight="1">
      <c r="A16325" s="55">
        <v>28133</v>
      </c>
      <c r="B16325" s="55">
        <v>9</v>
      </c>
      <c r="C16325" s="55" t="s">
        <v>53619</v>
      </c>
      <c r="D16325" s="55" t="s">
        <v>4649</v>
      </c>
      <c r="E16325" s="55" t="s">
        <v>53620</v>
      </c>
      <c r="F16325" s="55" t="s">
        <v>4651</v>
      </c>
      <c r="G16325" s="55" t="s">
        <v>53621</v>
      </c>
      <c r="H16325" s="55">
        <v>0</v>
      </c>
    </row>
    <row r="16326" spans="1:8" ht="12.5" customHeight="1">
      <c r="A16326" s="55">
        <v>28304</v>
      </c>
      <c r="B16326" s="55">
        <v>9</v>
      </c>
      <c r="C16326" s="55" t="s">
        <v>53622</v>
      </c>
      <c r="D16326" s="55" t="s">
        <v>4649</v>
      </c>
      <c r="E16326" s="55" t="s">
        <v>53623</v>
      </c>
      <c r="F16326" s="55" t="s">
        <v>4651</v>
      </c>
      <c r="G16326" s="55" t="s">
        <v>53624</v>
      </c>
      <c r="H16326" s="55">
        <v>0</v>
      </c>
    </row>
    <row r="16327" spans="1:8" ht="12.5" customHeight="1">
      <c r="A16327" s="55">
        <v>28309</v>
      </c>
      <c r="B16327" s="55">
        <v>9</v>
      </c>
      <c r="C16327" s="55" t="s">
        <v>53625</v>
      </c>
      <c r="D16327" s="55" t="s">
        <v>4649</v>
      </c>
      <c r="E16327" s="55" t="s">
        <v>53626</v>
      </c>
      <c r="F16327" s="55" t="s">
        <v>4651</v>
      </c>
      <c r="G16327" s="55" t="s">
        <v>53627</v>
      </c>
      <c r="H16327" s="55">
        <v>0</v>
      </c>
    </row>
    <row r="16328" spans="1:8" ht="12.5" customHeight="1">
      <c r="A16328" s="55">
        <v>11110</v>
      </c>
      <c r="B16328" s="55">
        <v>9</v>
      </c>
      <c r="C16328" s="55" t="s">
        <v>53628</v>
      </c>
      <c r="D16328" s="55" t="s">
        <v>4649</v>
      </c>
      <c r="E16328" s="55" t="s">
        <v>53629</v>
      </c>
      <c r="F16328" s="55" t="s">
        <v>4651</v>
      </c>
      <c r="G16328" s="55" t="s">
        <v>53630</v>
      </c>
      <c r="H16328" s="55">
        <v>0</v>
      </c>
    </row>
    <row r="16329" spans="1:8" ht="12.5" customHeight="1">
      <c r="A16329" s="55">
        <v>11134</v>
      </c>
      <c r="B16329" s="55">
        <v>9</v>
      </c>
      <c r="C16329" s="55" t="s">
        <v>53631</v>
      </c>
      <c r="D16329" s="55" t="s">
        <v>4649</v>
      </c>
      <c r="E16329" s="55" t="s">
        <v>53632</v>
      </c>
      <c r="F16329" s="55" t="s">
        <v>4651</v>
      </c>
      <c r="G16329" s="55" t="s">
        <v>53633</v>
      </c>
      <c r="H16329" s="55">
        <v>0</v>
      </c>
    </row>
    <row r="16330" spans="1:8" ht="12.5" customHeight="1">
      <c r="A16330" s="55">
        <v>12005</v>
      </c>
      <c r="B16330" s="55">
        <v>9</v>
      </c>
      <c r="C16330" s="55" t="s">
        <v>53634</v>
      </c>
      <c r="D16330" s="55" t="s">
        <v>4649</v>
      </c>
      <c r="E16330" s="55" t="s">
        <v>53635</v>
      </c>
      <c r="F16330" s="55" t="s">
        <v>4651</v>
      </c>
      <c r="G16330" s="55" t="s">
        <v>53636</v>
      </c>
      <c r="H16330" s="55">
        <v>0</v>
      </c>
    </row>
    <row r="16331" spans="1:8" ht="12.5" customHeight="1">
      <c r="A16331" s="55">
        <v>13037</v>
      </c>
      <c r="B16331" s="55">
        <v>9</v>
      </c>
      <c r="C16331" s="55" t="s">
        <v>53637</v>
      </c>
      <c r="D16331" s="55" t="s">
        <v>4649</v>
      </c>
      <c r="E16331" s="55" t="s">
        <v>53638</v>
      </c>
      <c r="F16331" s="55" t="s">
        <v>4651</v>
      </c>
      <c r="G16331" s="55" t="s">
        <v>53639</v>
      </c>
      <c r="H16331" s="55">
        <v>0</v>
      </c>
    </row>
    <row r="16332" spans="1:8" ht="12.5" customHeight="1">
      <c r="A16332" s="55">
        <v>13112</v>
      </c>
      <c r="B16332" s="55">
        <v>9</v>
      </c>
      <c r="C16332" s="55" t="s">
        <v>53640</v>
      </c>
      <c r="D16332" s="55" t="s">
        <v>4649</v>
      </c>
      <c r="E16332" s="55" t="s">
        <v>53641</v>
      </c>
      <c r="F16332" s="55" t="s">
        <v>4651</v>
      </c>
      <c r="G16332" s="55" t="s">
        <v>53642</v>
      </c>
      <c r="H16332" s="55">
        <v>0</v>
      </c>
    </row>
    <row r="16333" spans="1:8" ht="12.5" customHeight="1">
      <c r="A16333" s="55">
        <v>13963</v>
      </c>
      <c r="B16333" s="55">
        <v>9</v>
      </c>
      <c r="C16333" s="55" t="s">
        <v>53643</v>
      </c>
      <c r="D16333" s="55" t="s">
        <v>4649</v>
      </c>
      <c r="E16333" s="55" t="s">
        <v>53644</v>
      </c>
      <c r="F16333" s="55" t="s">
        <v>4651</v>
      </c>
      <c r="G16333" s="55" t="s">
        <v>53645</v>
      </c>
      <c r="H16333" s="55">
        <v>0</v>
      </c>
    </row>
    <row r="16334" spans="1:8" ht="12.5" customHeight="1">
      <c r="A16334" s="55">
        <v>14062</v>
      </c>
      <c r="B16334" s="55">
        <v>9</v>
      </c>
      <c r="C16334" s="55" t="s">
        <v>53646</v>
      </c>
      <c r="D16334" s="55" t="s">
        <v>4649</v>
      </c>
      <c r="E16334" s="55" t="s">
        <v>53647</v>
      </c>
      <c r="F16334" s="55" t="s">
        <v>4651</v>
      </c>
      <c r="G16334" s="55" t="s">
        <v>53648</v>
      </c>
      <c r="H16334" s="55">
        <v>0</v>
      </c>
    </row>
    <row r="16335" spans="1:8" ht="12.5" customHeight="1">
      <c r="A16335" s="55">
        <v>14259</v>
      </c>
      <c r="B16335" s="55">
        <v>9</v>
      </c>
      <c r="C16335" s="55" t="s">
        <v>53649</v>
      </c>
      <c r="D16335" s="55" t="s">
        <v>4649</v>
      </c>
      <c r="E16335" s="55" t="s">
        <v>53650</v>
      </c>
      <c r="F16335" s="55" t="s">
        <v>4651</v>
      </c>
      <c r="G16335" s="55" t="s">
        <v>53651</v>
      </c>
      <c r="H16335" s="55">
        <v>0</v>
      </c>
    </row>
    <row r="16336" spans="1:8" ht="12.5" customHeight="1">
      <c r="A16336" s="55">
        <v>14261</v>
      </c>
      <c r="B16336" s="55">
        <v>9</v>
      </c>
      <c r="C16336" s="55" t="s">
        <v>53652</v>
      </c>
      <c r="D16336" s="55" t="s">
        <v>4649</v>
      </c>
      <c r="E16336" s="55" t="s">
        <v>53653</v>
      </c>
      <c r="F16336" s="55" t="s">
        <v>4651</v>
      </c>
      <c r="G16336" s="55" t="s">
        <v>53654</v>
      </c>
      <c r="H16336" s="55">
        <v>0</v>
      </c>
    </row>
    <row r="16337" spans="1:8" ht="12.5" customHeight="1">
      <c r="A16337" s="55">
        <v>14326</v>
      </c>
      <c r="B16337" s="55">
        <v>9</v>
      </c>
      <c r="C16337" s="55" t="s">
        <v>53655</v>
      </c>
      <c r="D16337" s="55" t="s">
        <v>4649</v>
      </c>
      <c r="E16337" s="55" t="s">
        <v>53656</v>
      </c>
      <c r="F16337" s="55" t="s">
        <v>4651</v>
      </c>
      <c r="G16337" s="55" t="s">
        <v>53657</v>
      </c>
      <c r="H16337" s="55">
        <v>0</v>
      </c>
    </row>
    <row r="16338" spans="1:8" ht="12.5" customHeight="1">
      <c r="A16338" s="55">
        <v>15219</v>
      </c>
      <c r="B16338" s="55">
        <v>9</v>
      </c>
      <c r="C16338" s="55" t="s">
        <v>53658</v>
      </c>
      <c r="D16338" s="55" t="s">
        <v>4649</v>
      </c>
      <c r="E16338" s="55" t="s">
        <v>53659</v>
      </c>
      <c r="F16338" s="55" t="s">
        <v>4651</v>
      </c>
      <c r="G16338" s="55" t="s">
        <v>53660</v>
      </c>
      <c r="H16338" s="55">
        <v>0</v>
      </c>
    </row>
    <row r="16339" spans="1:8" ht="12.5" customHeight="1">
      <c r="A16339" s="55">
        <v>15647</v>
      </c>
      <c r="B16339" s="55">
        <v>9</v>
      </c>
      <c r="C16339" s="55" t="s">
        <v>53661</v>
      </c>
      <c r="D16339" s="55" t="s">
        <v>4649</v>
      </c>
      <c r="E16339" s="55" t="s">
        <v>53662</v>
      </c>
      <c r="F16339" s="55" t="s">
        <v>4651</v>
      </c>
      <c r="G16339" s="55" t="s">
        <v>53663</v>
      </c>
      <c r="H16339" s="55">
        <v>0</v>
      </c>
    </row>
    <row r="16340" spans="1:8" ht="12.5" customHeight="1">
      <c r="A16340" s="55">
        <v>15809</v>
      </c>
      <c r="B16340" s="55">
        <v>9</v>
      </c>
      <c r="C16340" s="55" t="s">
        <v>53664</v>
      </c>
      <c r="D16340" s="55" t="s">
        <v>4649</v>
      </c>
      <c r="E16340" s="55" t="s">
        <v>53665</v>
      </c>
      <c r="F16340" s="55" t="s">
        <v>4651</v>
      </c>
      <c r="G16340" s="55" t="s">
        <v>53666</v>
      </c>
      <c r="H16340" s="55">
        <v>0</v>
      </c>
    </row>
    <row r="16341" spans="1:8" ht="12.5" customHeight="1">
      <c r="A16341" s="55">
        <v>16624</v>
      </c>
      <c r="B16341" s="55">
        <v>9</v>
      </c>
      <c r="C16341" s="55" t="s">
        <v>53667</v>
      </c>
      <c r="D16341" s="55" t="s">
        <v>4649</v>
      </c>
      <c r="E16341" s="55" t="s">
        <v>53668</v>
      </c>
      <c r="F16341" s="55" t="s">
        <v>4651</v>
      </c>
      <c r="G16341" s="55" t="s">
        <v>53669</v>
      </c>
      <c r="H16341" s="55">
        <v>0</v>
      </c>
    </row>
    <row r="16342" spans="1:8" ht="12.5" customHeight="1">
      <c r="A16342" s="55">
        <v>17067</v>
      </c>
      <c r="B16342" s="55">
        <v>9</v>
      </c>
      <c r="C16342" s="55" t="s">
        <v>53670</v>
      </c>
      <c r="D16342" s="55" t="s">
        <v>4649</v>
      </c>
      <c r="E16342" s="55" t="s">
        <v>53671</v>
      </c>
      <c r="F16342" s="55" t="s">
        <v>4651</v>
      </c>
      <c r="G16342" s="55" t="s">
        <v>53672</v>
      </c>
      <c r="H16342" s="55">
        <v>0</v>
      </c>
    </row>
    <row r="16343" spans="1:8" ht="12.5" customHeight="1">
      <c r="A16343" s="55">
        <v>17294</v>
      </c>
      <c r="B16343" s="55">
        <v>9</v>
      </c>
      <c r="C16343" s="55" t="s">
        <v>53673</v>
      </c>
      <c r="D16343" s="55" t="s">
        <v>4649</v>
      </c>
      <c r="E16343" s="55" t="s">
        <v>53674</v>
      </c>
      <c r="F16343" s="55" t="s">
        <v>4651</v>
      </c>
      <c r="G16343" s="55" t="s">
        <v>53675</v>
      </c>
      <c r="H16343" s="55">
        <v>0</v>
      </c>
    </row>
    <row r="16344" spans="1:8" ht="12.5" customHeight="1">
      <c r="A16344" s="55">
        <v>18191</v>
      </c>
      <c r="B16344" s="55">
        <v>9</v>
      </c>
      <c r="C16344" s="55" t="s">
        <v>53676</v>
      </c>
      <c r="D16344" s="55" t="s">
        <v>4649</v>
      </c>
      <c r="E16344" s="55" t="s">
        <v>53677</v>
      </c>
      <c r="F16344" s="55" t="s">
        <v>4651</v>
      </c>
      <c r="G16344" s="55" t="s">
        <v>53678</v>
      </c>
      <c r="H16344" s="55">
        <v>0</v>
      </c>
    </row>
    <row r="16345" spans="1:8" ht="12.5" customHeight="1">
      <c r="A16345" s="55">
        <v>18719</v>
      </c>
      <c r="B16345" s="55">
        <v>9</v>
      </c>
      <c r="C16345" s="55" t="s">
        <v>53679</v>
      </c>
      <c r="D16345" s="55" t="s">
        <v>4649</v>
      </c>
      <c r="E16345" s="55" t="s">
        <v>53680</v>
      </c>
      <c r="F16345" s="55" t="s">
        <v>4651</v>
      </c>
      <c r="G16345" s="55" t="s">
        <v>53681</v>
      </c>
      <c r="H16345" s="55">
        <v>0</v>
      </c>
    </row>
    <row r="16346" spans="1:8" ht="12.5" customHeight="1">
      <c r="A16346" s="55">
        <v>18929</v>
      </c>
      <c r="B16346" s="55">
        <v>9</v>
      </c>
      <c r="C16346" s="55" t="s">
        <v>53682</v>
      </c>
      <c r="D16346" s="55" t="s">
        <v>4649</v>
      </c>
      <c r="E16346" s="55" t="s">
        <v>53683</v>
      </c>
      <c r="F16346" s="55" t="s">
        <v>4651</v>
      </c>
      <c r="G16346" s="55" t="s">
        <v>53684</v>
      </c>
      <c r="H16346" s="55">
        <v>0</v>
      </c>
    </row>
    <row r="16347" spans="1:8" ht="12.5" customHeight="1">
      <c r="A16347" s="55">
        <v>19620</v>
      </c>
      <c r="B16347" s="55">
        <v>9</v>
      </c>
      <c r="C16347" s="55" t="s">
        <v>53685</v>
      </c>
      <c r="D16347" s="55" t="s">
        <v>4649</v>
      </c>
      <c r="E16347" s="55" t="s">
        <v>53686</v>
      </c>
      <c r="F16347" s="55" t="s">
        <v>4651</v>
      </c>
      <c r="G16347" s="55" t="s">
        <v>53687</v>
      </c>
      <c r="H16347" s="55">
        <v>0</v>
      </c>
    </row>
    <row r="16348" spans="1:8" ht="12.5" customHeight="1">
      <c r="A16348" s="55">
        <v>20237</v>
      </c>
      <c r="B16348" s="55">
        <v>9</v>
      </c>
      <c r="C16348" s="55" t="s">
        <v>53688</v>
      </c>
      <c r="D16348" s="55" t="s">
        <v>4649</v>
      </c>
      <c r="E16348" s="55" t="s">
        <v>53689</v>
      </c>
      <c r="F16348" s="55" t="s">
        <v>4651</v>
      </c>
      <c r="G16348" s="55" t="s">
        <v>53690</v>
      </c>
      <c r="H16348" s="55">
        <v>0</v>
      </c>
    </row>
    <row r="16349" spans="1:8" ht="12.5" customHeight="1">
      <c r="A16349" s="55">
        <v>20259</v>
      </c>
      <c r="B16349" s="55">
        <v>9</v>
      </c>
      <c r="C16349" s="55" t="s">
        <v>53691</v>
      </c>
      <c r="D16349" s="55" t="s">
        <v>4649</v>
      </c>
      <c r="E16349" s="55" t="s">
        <v>53692</v>
      </c>
      <c r="F16349" s="55" t="s">
        <v>4651</v>
      </c>
      <c r="G16349" s="55" t="s">
        <v>53693</v>
      </c>
      <c r="H16349" s="55">
        <v>0</v>
      </c>
    </row>
    <row r="16350" spans="1:8" ht="12.5" customHeight="1">
      <c r="A16350" s="55">
        <v>20447</v>
      </c>
      <c r="B16350" s="55">
        <v>9</v>
      </c>
      <c r="C16350" s="55" t="s">
        <v>53694</v>
      </c>
      <c r="D16350" s="55" t="s">
        <v>4649</v>
      </c>
      <c r="E16350" s="55" t="s">
        <v>53695</v>
      </c>
      <c r="F16350" s="55" t="s">
        <v>4651</v>
      </c>
      <c r="G16350" s="55" t="s">
        <v>53696</v>
      </c>
      <c r="H16350" s="55">
        <v>0</v>
      </c>
    </row>
    <row r="16351" spans="1:8" ht="12.5" customHeight="1">
      <c r="A16351" s="55">
        <v>20607</v>
      </c>
      <c r="B16351" s="55">
        <v>9</v>
      </c>
      <c r="C16351" s="55" t="s">
        <v>53697</v>
      </c>
      <c r="D16351" s="55" t="s">
        <v>4649</v>
      </c>
      <c r="E16351" s="55" t="s">
        <v>53698</v>
      </c>
      <c r="F16351" s="55" t="s">
        <v>4651</v>
      </c>
      <c r="G16351" s="55" t="s">
        <v>53699</v>
      </c>
      <c r="H16351" s="55">
        <v>0</v>
      </c>
    </row>
    <row r="16352" spans="1:8" ht="12.5" customHeight="1">
      <c r="A16352" s="55">
        <v>20616</v>
      </c>
      <c r="B16352" s="55">
        <v>9</v>
      </c>
      <c r="C16352" s="55" t="s">
        <v>53700</v>
      </c>
      <c r="D16352" s="55" t="s">
        <v>4649</v>
      </c>
      <c r="E16352" s="55" t="s">
        <v>53701</v>
      </c>
      <c r="F16352" s="55" t="s">
        <v>4651</v>
      </c>
      <c r="G16352" s="55" t="s">
        <v>53702</v>
      </c>
      <c r="H16352" s="55">
        <v>0</v>
      </c>
    </row>
    <row r="16353" spans="1:8" ht="12.5" customHeight="1">
      <c r="A16353" s="55">
        <v>21166</v>
      </c>
      <c r="B16353" s="55">
        <v>9</v>
      </c>
      <c r="C16353" s="55" t="s">
        <v>53703</v>
      </c>
      <c r="D16353" s="55" t="s">
        <v>4649</v>
      </c>
      <c r="E16353" s="55" t="s">
        <v>53704</v>
      </c>
      <c r="F16353" s="55" t="s">
        <v>4651</v>
      </c>
      <c r="G16353" s="55" t="s">
        <v>53705</v>
      </c>
      <c r="H16353" s="55">
        <v>0</v>
      </c>
    </row>
    <row r="16354" spans="1:8" ht="12.5" customHeight="1">
      <c r="A16354" s="55">
        <v>21195</v>
      </c>
      <c r="B16354" s="55">
        <v>9</v>
      </c>
      <c r="C16354" s="55" t="s">
        <v>53706</v>
      </c>
      <c r="D16354" s="55" t="s">
        <v>4649</v>
      </c>
      <c r="E16354" s="55" t="s">
        <v>53707</v>
      </c>
      <c r="F16354" s="55" t="s">
        <v>4651</v>
      </c>
      <c r="G16354" s="55" t="s">
        <v>53708</v>
      </c>
      <c r="H16354" s="55">
        <v>0</v>
      </c>
    </row>
    <row r="16355" spans="1:8" ht="12.5" customHeight="1">
      <c r="A16355" s="55">
        <v>21223</v>
      </c>
      <c r="B16355" s="55">
        <v>9</v>
      </c>
      <c r="C16355" s="55" t="s">
        <v>53709</v>
      </c>
      <c r="D16355" s="55" t="s">
        <v>4649</v>
      </c>
      <c r="E16355" s="55" t="s">
        <v>53710</v>
      </c>
      <c r="F16355" s="55" t="s">
        <v>4651</v>
      </c>
      <c r="G16355" s="55" t="s">
        <v>53711</v>
      </c>
      <c r="H16355" s="55">
        <v>0</v>
      </c>
    </row>
    <row r="16356" spans="1:8" ht="12.5" customHeight="1">
      <c r="A16356" s="55">
        <v>21572</v>
      </c>
      <c r="B16356" s="55">
        <v>9</v>
      </c>
      <c r="C16356" s="55" t="s">
        <v>53712</v>
      </c>
      <c r="D16356" s="55" t="s">
        <v>4649</v>
      </c>
      <c r="E16356" s="55" t="s">
        <v>53713</v>
      </c>
      <c r="F16356" s="55" t="s">
        <v>4651</v>
      </c>
      <c r="G16356" s="55" t="s">
        <v>53714</v>
      </c>
      <c r="H16356" s="55">
        <v>0</v>
      </c>
    </row>
    <row r="16357" spans="1:8" ht="12.5" customHeight="1">
      <c r="A16357" s="55">
        <v>21979</v>
      </c>
      <c r="B16357" s="55">
        <v>9</v>
      </c>
      <c r="C16357" s="55" t="s">
        <v>53715</v>
      </c>
      <c r="D16357" s="55" t="s">
        <v>4649</v>
      </c>
      <c r="E16357" s="55" t="s">
        <v>53716</v>
      </c>
      <c r="F16357" s="55" t="s">
        <v>4651</v>
      </c>
      <c r="G16357" s="55" t="s">
        <v>53717</v>
      </c>
      <c r="H16357" s="55">
        <v>0</v>
      </c>
    </row>
    <row r="16358" spans="1:8" ht="12.5" customHeight="1">
      <c r="A16358" s="55">
        <v>22004</v>
      </c>
      <c r="B16358" s="55">
        <v>9</v>
      </c>
      <c r="C16358" s="55" t="s">
        <v>53718</v>
      </c>
      <c r="D16358" s="55" t="s">
        <v>4649</v>
      </c>
      <c r="E16358" s="55" t="s">
        <v>53719</v>
      </c>
      <c r="F16358" s="55" t="s">
        <v>4651</v>
      </c>
      <c r="G16358" s="55" t="s">
        <v>53720</v>
      </c>
      <c r="H16358" s="55">
        <v>0</v>
      </c>
    </row>
    <row r="16359" spans="1:8" ht="12.5" customHeight="1">
      <c r="A16359" s="55">
        <v>22006</v>
      </c>
      <c r="B16359" s="55">
        <v>9</v>
      </c>
      <c r="C16359" s="55" t="s">
        <v>53721</v>
      </c>
      <c r="D16359" s="55" t="s">
        <v>4649</v>
      </c>
      <c r="E16359" s="55" t="s">
        <v>53722</v>
      </c>
      <c r="F16359" s="55" t="s">
        <v>4651</v>
      </c>
      <c r="G16359" s="55" t="s">
        <v>53723</v>
      </c>
      <c r="H16359" s="55">
        <v>0</v>
      </c>
    </row>
    <row r="16360" spans="1:8" ht="12.5" customHeight="1">
      <c r="A16360" s="55">
        <v>22572</v>
      </c>
      <c r="B16360" s="55">
        <v>9</v>
      </c>
      <c r="C16360" s="55" t="s">
        <v>53724</v>
      </c>
      <c r="D16360" s="55" t="s">
        <v>4649</v>
      </c>
      <c r="E16360" s="55" t="s">
        <v>53725</v>
      </c>
      <c r="F16360" s="55" t="s">
        <v>4651</v>
      </c>
      <c r="G16360" s="55" t="s">
        <v>53726</v>
      </c>
      <c r="H16360" s="55">
        <v>0</v>
      </c>
    </row>
    <row r="16361" spans="1:8" ht="12.5" customHeight="1">
      <c r="A16361" s="55">
        <v>22918</v>
      </c>
      <c r="B16361" s="55">
        <v>9</v>
      </c>
      <c r="C16361" s="55" t="s">
        <v>53727</v>
      </c>
      <c r="D16361" s="55" t="s">
        <v>4649</v>
      </c>
      <c r="E16361" s="55" t="s">
        <v>53728</v>
      </c>
      <c r="F16361" s="55" t="s">
        <v>4651</v>
      </c>
      <c r="G16361" s="55" t="s">
        <v>53729</v>
      </c>
      <c r="H16361" s="55">
        <v>0</v>
      </c>
    </row>
    <row r="16362" spans="1:8" ht="12.5" customHeight="1">
      <c r="A16362" s="55">
        <v>22934</v>
      </c>
      <c r="B16362" s="55">
        <v>9</v>
      </c>
      <c r="C16362" s="55" t="s">
        <v>53730</v>
      </c>
      <c r="D16362" s="55" t="s">
        <v>4649</v>
      </c>
      <c r="E16362" s="55" t="s">
        <v>53731</v>
      </c>
      <c r="F16362" s="55" t="s">
        <v>4651</v>
      </c>
      <c r="G16362" s="55" t="s">
        <v>53732</v>
      </c>
      <c r="H16362" s="55">
        <v>0</v>
      </c>
    </row>
    <row r="16363" spans="1:8" ht="12.5" customHeight="1">
      <c r="A16363" s="55">
        <v>23013</v>
      </c>
      <c r="B16363" s="55">
        <v>9</v>
      </c>
      <c r="C16363" s="55" t="s">
        <v>53733</v>
      </c>
      <c r="D16363" s="55" t="s">
        <v>4649</v>
      </c>
      <c r="E16363" s="55" t="s">
        <v>53734</v>
      </c>
      <c r="F16363" s="55" t="s">
        <v>4651</v>
      </c>
      <c r="G16363" s="55" t="s">
        <v>53735</v>
      </c>
      <c r="H16363" s="55">
        <v>0</v>
      </c>
    </row>
    <row r="16364" spans="1:8" ht="12.5" customHeight="1">
      <c r="A16364" s="55">
        <v>23117</v>
      </c>
      <c r="B16364" s="55">
        <v>9</v>
      </c>
      <c r="C16364" s="55" t="s">
        <v>53736</v>
      </c>
      <c r="D16364" s="55" t="s">
        <v>4649</v>
      </c>
      <c r="E16364" s="55" t="s">
        <v>53737</v>
      </c>
      <c r="F16364" s="55" t="s">
        <v>4651</v>
      </c>
      <c r="G16364" s="55" t="s">
        <v>53738</v>
      </c>
      <c r="H16364" s="55">
        <v>0</v>
      </c>
    </row>
    <row r="16365" spans="1:8" ht="12.5" customHeight="1">
      <c r="A16365" s="55">
        <v>23331</v>
      </c>
      <c r="B16365" s="55">
        <v>9</v>
      </c>
      <c r="C16365" s="55" t="s">
        <v>53739</v>
      </c>
      <c r="D16365" s="55" t="s">
        <v>4649</v>
      </c>
      <c r="E16365" s="55" t="s">
        <v>53740</v>
      </c>
      <c r="F16365" s="55" t="s">
        <v>4651</v>
      </c>
      <c r="G16365" s="55" t="s">
        <v>53741</v>
      </c>
      <c r="H16365" s="55">
        <v>0</v>
      </c>
    </row>
    <row r="16366" spans="1:8" ht="12.5" customHeight="1">
      <c r="A16366" s="55">
        <v>23345</v>
      </c>
      <c r="B16366" s="55">
        <v>9</v>
      </c>
      <c r="C16366" s="55" t="s">
        <v>53742</v>
      </c>
      <c r="D16366" s="55" t="s">
        <v>4649</v>
      </c>
      <c r="E16366" s="55" t="s">
        <v>53743</v>
      </c>
      <c r="F16366" s="55" t="s">
        <v>4651</v>
      </c>
      <c r="G16366" s="55" t="s">
        <v>53744</v>
      </c>
      <c r="H16366" s="55">
        <v>0</v>
      </c>
    </row>
    <row r="16367" spans="1:8" ht="12.5" customHeight="1">
      <c r="A16367" s="55">
        <v>23573</v>
      </c>
      <c r="B16367" s="55">
        <v>9</v>
      </c>
      <c r="C16367" s="55" t="s">
        <v>53745</v>
      </c>
      <c r="D16367" s="55" t="s">
        <v>4649</v>
      </c>
      <c r="E16367" s="55" t="s">
        <v>53746</v>
      </c>
      <c r="F16367" s="55" t="s">
        <v>4651</v>
      </c>
      <c r="G16367" s="55" t="s">
        <v>53747</v>
      </c>
      <c r="H16367" s="55">
        <v>0</v>
      </c>
    </row>
    <row r="16368" spans="1:8" ht="12.5" customHeight="1">
      <c r="A16368" s="55">
        <v>23649</v>
      </c>
      <c r="B16368" s="55">
        <v>9</v>
      </c>
      <c r="C16368" s="55" t="s">
        <v>53748</v>
      </c>
      <c r="D16368" s="55" t="s">
        <v>4649</v>
      </c>
      <c r="E16368" s="55" t="s">
        <v>53749</v>
      </c>
      <c r="F16368" s="55" t="s">
        <v>4651</v>
      </c>
      <c r="G16368" s="55" t="s">
        <v>53750</v>
      </c>
      <c r="H16368" s="55">
        <v>0</v>
      </c>
    </row>
    <row r="16369" spans="1:8" ht="12.5" customHeight="1">
      <c r="A16369" s="55">
        <v>24167</v>
      </c>
      <c r="B16369" s="55">
        <v>9</v>
      </c>
      <c r="C16369" s="55" t="s">
        <v>53751</v>
      </c>
      <c r="D16369" s="55" t="s">
        <v>4649</v>
      </c>
      <c r="E16369" s="55" t="s">
        <v>53752</v>
      </c>
      <c r="F16369" s="55" t="s">
        <v>4651</v>
      </c>
      <c r="G16369" s="55" t="s">
        <v>53753</v>
      </c>
      <c r="H16369" s="55">
        <v>0</v>
      </c>
    </row>
    <row r="16370" spans="1:8" ht="12.5" customHeight="1">
      <c r="A16370" s="55">
        <v>24364</v>
      </c>
      <c r="B16370" s="55">
        <v>9</v>
      </c>
      <c r="C16370" s="55" t="s">
        <v>53754</v>
      </c>
      <c r="D16370" s="55" t="s">
        <v>4649</v>
      </c>
      <c r="E16370" s="55" t="s">
        <v>53755</v>
      </c>
      <c r="F16370" s="55" t="s">
        <v>4651</v>
      </c>
      <c r="G16370" s="55" t="s">
        <v>53756</v>
      </c>
      <c r="H16370" s="55">
        <v>0</v>
      </c>
    </row>
    <row r="16371" spans="1:8" ht="12.5" customHeight="1">
      <c r="A16371" s="55">
        <v>24459</v>
      </c>
      <c r="B16371" s="55">
        <v>9</v>
      </c>
      <c r="C16371" s="55" t="s">
        <v>53757</v>
      </c>
      <c r="D16371" s="55" t="s">
        <v>4649</v>
      </c>
      <c r="E16371" s="55" t="s">
        <v>53758</v>
      </c>
      <c r="F16371" s="55" t="s">
        <v>4651</v>
      </c>
      <c r="G16371" s="55" t="s">
        <v>53759</v>
      </c>
      <c r="H16371" s="55">
        <v>0</v>
      </c>
    </row>
    <row r="16372" spans="1:8" ht="12.5" customHeight="1">
      <c r="A16372" s="55">
        <v>24467</v>
      </c>
      <c r="B16372" s="55">
        <v>9</v>
      </c>
      <c r="C16372" s="55" t="s">
        <v>53760</v>
      </c>
      <c r="D16372" s="55" t="s">
        <v>4649</v>
      </c>
      <c r="E16372" s="55" t="s">
        <v>53761</v>
      </c>
      <c r="F16372" s="55" t="s">
        <v>4651</v>
      </c>
      <c r="G16372" s="55" t="s">
        <v>53762</v>
      </c>
      <c r="H16372" s="55">
        <v>0</v>
      </c>
    </row>
    <row r="16373" spans="1:8" ht="12.5" customHeight="1">
      <c r="A16373" s="55">
        <v>24596</v>
      </c>
      <c r="B16373" s="55">
        <v>9</v>
      </c>
      <c r="C16373" s="55" t="s">
        <v>53763</v>
      </c>
      <c r="D16373" s="55" t="s">
        <v>4649</v>
      </c>
      <c r="E16373" s="55" t="s">
        <v>53764</v>
      </c>
      <c r="F16373" s="55" t="s">
        <v>4651</v>
      </c>
      <c r="G16373" s="55" t="s">
        <v>53765</v>
      </c>
      <c r="H16373" s="55">
        <v>0</v>
      </c>
    </row>
    <row r="16374" spans="1:8" ht="12.5" customHeight="1">
      <c r="A16374" s="55">
        <v>24603</v>
      </c>
      <c r="B16374" s="55">
        <v>9</v>
      </c>
      <c r="C16374" s="55" t="s">
        <v>53766</v>
      </c>
      <c r="D16374" s="55" t="s">
        <v>4649</v>
      </c>
      <c r="E16374" s="55" t="s">
        <v>53767</v>
      </c>
      <c r="F16374" s="55" t="s">
        <v>4651</v>
      </c>
      <c r="G16374" s="55" t="s">
        <v>53768</v>
      </c>
      <c r="H16374" s="55">
        <v>0</v>
      </c>
    </row>
    <row r="16375" spans="1:8" ht="12.5" customHeight="1">
      <c r="A16375" s="55">
        <v>25020</v>
      </c>
      <c r="B16375" s="55">
        <v>9</v>
      </c>
      <c r="C16375" s="55" t="s">
        <v>53769</v>
      </c>
      <c r="D16375" s="55" t="s">
        <v>4649</v>
      </c>
      <c r="E16375" s="55" t="s">
        <v>53770</v>
      </c>
      <c r="F16375" s="55" t="s">
        <v>4651</v>
      </c>
      <c r="G16375" s="55" t="s">
        <v>53771</v>
      </c>
      <c r="H16375" s="55">
        <v>0</v>
      </c>
    </row>
    <row r="16376" spans="1:8" ht="12.5" customHeight="1">
      <c r="A16376" s="55">
        <v>25119</v>
      </c>
      <c r="B16376" s="55">
        <v>9</v>
      </c>
      <c r="C16376" s="55" t="s">
        <v>53772</v>
      </c>
      <c r="D16376" s="55" t="s">
        <v>4649</v>
      </c>
      <c r="E16376" s="55" t="s">
        <v>53773</v>
      </c>
      <c r="F16376" s="55" t="s">
        <v>4651</v>
      </c>
      <c r="G16376" s="55" t="s">
        <v>53774</v>
      </c>
      <c r="H16376" s="55">
        <v>0</v>
      </c>
    </row>
    <row r="16377" spans="1:8" ht="12.5" customHeight="1">
      <c r="A16377" s="55">
        <v>25216</v>
      </c>
      <c r="B16377" s="55">
        <v>9</v>
      </c>
      <c r="C16377" s="55" t="s">
        <v>53775</v>
      </c>
      <c r="D16377" s="55" t="s">
        <v>4649</v>
      </c>
      <c r="E16377" s="55" t="s">
        <v>53776</v>
      </c>
      <c r="F16377" s="55" t="s">
        <v>4651</v>
      </c>
      <c r="G16377" s="55" t="s">
        <v>53777</v>
      </c>
      <c r="H16377" s="55">
        <v>0</v>
      </c>
    </row>
    <row r="16378" spans="1:8" ht="12.5" customHeight="1">
      <c r="A16378" s="55">
        <v>25229</v>
      </c>
      <c r="B16378" s="55">
        <v>9</v>
      </c>
      <c r="C16378" s="55" t="s">
        <v>53778</v>
      </c>
      <c r="D16378" s="55" t="s">
        <v>4649</v>
      </c>
      <c r="E16378" s="55" t="s">
        <v>53779</v>
      </c>
      <c r="F16378" s="55" t="s">
        <v>4651</v>
      </c>
      <c r="G16378" s="55" t="s">
        <v>53780</v>
      </c>
      <c r="H16378" s="55">
        <v>0</v>
      </c>
    </row>
    <row r="16379" spans="1:8" ht="12.5" customHeight="1">
      <c r="A16379" s="55">
        <v>25231</v>
      </c>
      <c r="B16379" s="55">
        <v>9</v>
      </c>
      <c r="C16379" s="55" t="s">
        <v>53781</v>
      </c>
      <c r="D16379" s="55" t="s">
        <v>4649</v>
      </c>
      <c r="E16379" s="55" t="s">
        <v>53782</v>
      </c>
      <c r="F16379" s="55" t="s">
        <v>4651</v>
      </c>
      <c r="G16379" s="55" t="s">
        <v>53783</v>
      </c>
      <c r="H16379" s="55">
        <v>0</v>
      </c>
    </row>
    <row r="16380" spans="1:8" ht="12.5" customHeight="1">
      <c r="A16380" s="55">
        <v>25822</v>
      </c>
      <c r="B16380" s="55">
        <v>9</v>
      </c>
      <c r="C16380" s="55" t="s">
        <v>53784</v>
      </c>
      <c r="D16380" s="55" t="s">
        <v>4649</v>
      </c>
      <c r="E16380" s="55" t="s">
        <v>53785</v>
      </c>
      <c r="F16380" s="55" t="s">
        <v>4651</v>
      </c>
      <c r="G16380" s="55" t="s">
        <v>53786</v>
      </c>
      <c r="H16380" s="55">
        <v>0</v>
      </c>
    </row>
    <row r="16381" spans="1:8" ht="12.5" customHeight="1">
      <c r="A16381" s="55">
        <v>25923</v>
      </c>
      <c r="B16381" s="55">
        <v>9</v>
      </c>
      <c r="C16381" s="55" t="s">
        <v>53787</v>
      </c>
      <c r="D16381" s="55" t="s">
        <v>4649</v>
      </c>
      <c r="E16381" s="55" t="s">
        <v>53788</v>
      </c>
      <c r="F16381" s="55" t="s">
        <v>4651</v>
      </c>
      <c r="G16381" s="55" t="s">
        <v>53789</v>
      </c>
      <c r="H16381" s="55">
        <v>0</v>
      </c>
    </row>
    <row r="16382" spans="1:8" ht="12.5" customHeight="1">
      <c r="A16382" s="55">
        <v>26446</v>
      </c>
      <c r="B16382" s="55">
        <v>9</v>
      </c>
      <c r="C16382" s="55" t="s">
        <v>53790</v>
      </c>
      <c r="D16382" s="55" t="s">
        <v>4649</v>
      </c>
      <c r="E16382" s="55" t="s">
        <v>53791</v>
      </c>
      <c r="F16382" s="55" t="s">
        <v>4651</v>
      </c>
      <c r="G16382" s="55" t="s">
        <v>53792</v>
      </c>
      <c r="H16382" s="55">
        <v>0</v>
      </c>
    </row>
    <row r="16383" spans="1:8" ht="12.5" customHeight="1">
      <c r="A16383" s="55">
        <v>26770</v>
      </c>
      <c r="B16383" s="55">
        <v>9</v>
      </c>
      <c r="C16383" s="55" t="s">
        <v>53793</v>
      </c>
      <c r="D16383" s="55" t="s">
        <v>4649</v>
      </c>
      <c r="E16383" s="55" t="s">
        <v>53794</v>
      </c>
      <c r="F16383" s="55" t="s">
        <v>4651</v>
      </c>
      <c r="G16383" s="55" t="s">
        <v>53795</v>
      </c>
      <c r="H16383" s="55">
        <v>0</v>
      </c>
    </row>
    <row r="16384" spans="1:8" ht="12.5" customHeight="1">
      <c r="A16384" s="55">
        <v>27146</v>
      </c>
      <c r="B16384" s="55">
        <v>9</v>
      </c>
      <c r="C16384" s="55" t="s">
        <v>53796</v>
      </c>
      <c r="D16384" s="55" t="s">
        <v>4649</v>
      </c>
      <c r="E16384" s="55" t="s">
        <v>53797</v>
      </c>
      <c r="F16384" s="55" t="s">
        <v>4651</v>
      </c>
      <c r="G16384" s="55" t="s">
        <v>53798</v>
      </c>
      <c r="H16384" s="55">
        <v>0</v>
      </c>
    </row>
    <row r="16385" spans="1:8" ht="12.5" customHeight="1">
      <c r="A16385" s="55">
        <v>27340</v>
      </c>
      <c r="B16385" s="55">
        <v>9</v>
      </c>
      <c r="C16385" s="55" t="s">
        <v>53799</v>
      </c>
      <c r="D16385" s="55" t="s">
        <v>4649</v>
      </c>
      <c r="E16385" s="55" t="s">
        <v>53800</v>
      </c>
      <c r="F16385" s="55" t="s">
        <v>4651</v>
      </c>
      <c r="G16385" s="55" t="s">
        <v>53801</v>
      </c>
      <c r="H16385" s="55">
        <v>0</v>
      </c>
    </row>
    <row r="16386" spans="1:8" ht="12.5" customHeight="1">
      <c r="A16386" s="55">
        <v>27365</v>
      </c>
      <c r="B16386" s="55">
        <v>9</v>
      </c>
      <c r="C16386" s="55" t="s">
        <v>53802</v>
      </c>
      <c r="D16386" s="55" t="s">
        <v>4649</v>
      </c>
      <c r="E16386" s="55" t="s">
        <v>53803</v>
      </c>
      <c r="F16386" s="55" t="s">
        <v>4651</v>
      </c>
      <c r="G16386" s="55" t="s">
        <v>53804</v>
      </c>
      <c r="H16386" s="55">
        <v>0</v>
      </c>
    </row>
    <row r="16387" spans="1:8" ht="12.5" customHeight="1">
      <c r="A16387" s="55">
        <v>27587</v>
      </c>
      <c r="B16387" s="55">
        <v>9</v>
      </c>
      <c r="C16387" s="55" t="s">
        <v>53805</v>
      </c>
      <c r="D16387" s="55" t="s">
        <v>4649</v>
      </c>
      <c r="E16387" s="55" t="s">
        <v>53806</v>
      </c>
      <c r="F16387" s="55" t="s">
        <v>4651</v>
      </c>
      <c r="G16387" s="55" t="s">
        <v>53807</v>
      </c>
      <c r="H16387" s="55">
        <v>0</v>
      </c>
    </row>
    <row r="16388" spans="1:8" ht="12.5" customHeight="1">
      <c r="A16388" s="55">
        <v>28115</v>
      </c>
      <c r="B16388" s="55">
        <v>9</v>
      </c>
      <c r="C16388" s="55" t="s">
        <v>53808</v>
      </c>
      <c r="D16388" s="55" t="s">
        <v>4649</v>
      </c>
      <c r="E16388" s="55" t="s">
        <v>53809</v>
      </c>
      <c r="F16388" s="55" t="s">
        <v>4651</v>
      </c>
      <c r="G16388" s="55" t="s">
        <v>53810</v>
      </c>
      <c r="H16388" s="55">
        <v>0</v>
      </c>
    </row>
    <row r="16389" spans="1:8" ht="12.5" customHeight="1">
      <c r="A16389" s="55">
        <v>28350</v>
      </c>
      <c r="B16389" s="55">
        <v>9</v>
      </c>
      <c r="C16389" s="55" t="s">
        <v>53811</v>
      </c>
      <c r="D16389" s="55" t="s">
        <v>4649</v>
      </c>
      <c r="E16389" s="55" t="s">
        <v>53812</v>
      </c>
      <c r="F16389" s="55" t="s">
        <v>4651</v>
      </c>
      <c r="G16389" s="55" t="s">
        <v>53813</v>
      </c>
      <c r="H16389" s="55">
        <v>0</v>
      </c>
    </row>
    <row r="16390" spans="1:8" ht="12.5" customHeight="1">
      <c r="A16390" s="55">
        <v>28721</v>
      </c>
      <c r="B16390" s="55">
        <v>9</v>
      </c>
      <c r="C16390" s="55" t="s">
        <v>53814</v>
      </c>
      <c r="D16390" s="55" t="s">
        <v>4649</v>
      </c>
      <c r="E16390" s="55" t="s">
        <v>53815</v>
      </c>
      <c r="F16390" s="55" t="s">
        <v>4651</v>
      </c>
      <c r="G16390" s="55" t="s">
        <v>53816</v>
      </c>
      <c r="H16390" s="55">
        <v>0</v>
      </c>
    </row>
    <row r="16391" spans="1:8" ht="12.5" customHeight="1">
      <c r="A16391" s="55">
        <v>28922</v>
      </c>
      <c r="B16391" s="55">
        <v>9</v>
      </c>
      <c r="C16391" s="55" t="s">
        <v>53817</v>
      </c>
      <c r="D16391" s="55" t="s">
        <v>4649</v>
      </c>
      <c r="E16391" s="55" t="s">
        <v>53818</v>
      </c>
      <c r="F16391" s="55" t="s">
        <v>4651</v>
      </c>
      <c r="G16391" s="55" t="s">
        <v>53819</v>
      </c>
      <c r="H16391" s="55">
        <v>0</v>
      </c>
    </row>
    <row r="16392" spans="1:8" ht="12.5" customHeight="1">
      <c r="A16392" s="55">
        <v>28959</v>
      </c>
      <c r="B16392" s="55">
        <v>9</v>
      </c>
      <c r="C16392" s="55" t="s">
        <v>53820</v>
      </c>
      <c r="D16392" s="55" t="s">
        <v>4649</v>
      </c>
      <c r="E16392" s="55" t="s">
        <v>53821</v>
      </c>
      <c r="F16392" s="55" t="s">
        <v>4651</v>
      </c>
      <c r="G16392" s="55" t="s">
        <v>53822</v>
      </c>
      <c r="H16392" s="55">
        <v>0</v>
      </c>
    </row>
    <row r="16393" spans="1:8" ht="12.5" customHeight="1">
      <c r="A16393" s="55">
        <v>29088</v>
      </c>
      <c r="B16393" s="55">
        <v>9</v>
      </c>
      <c r="C16393" s="55" t="s">
        <v>53823</v>
      </c>
      <c r="D16393" s="55" t="s">
        <v>4649</v>
      </c>
      <c r="E16393" s="55" t="s">
        <v>53824</v>
      </c>
      <c r="F16393" s="55" t="s">
        <v>4651</v>
      </c>
      <c r="G16393" s="55" t="s">
        <v>53825</v>
      </c>
      <c r="H16393" s="55">
        <v>0</v>
      </c>
    </row>
    <row r="16394" spans="1:8" ht="12.5" customHeight="1">
      <c r="A16394" s="55">
        <v>29342</v>
      </c>
      <c r="B16394" s="55">
        <v>9</v>
      </c>
      <c r="C16394" s="55" t="s">
        <v>53826</v>
      </c>
      <c r="D16394" s="55" t="s">
        <v>4649</v>
      </c>
      <c r="E16394" s="55" t="s">
        <v>53827</v>
      </c>
      <c r="F16394" s="55" t="s">
        <v>4651</v>
      </c>
      <c r="G16394" s="55" t="s">
        <v>53828</v>
      </c>
      <c r="H16394" s="55">
        <v>0</v>
      </c>
    </row>
    <row r="16395" spans="1:8" ht="12.5" customHeight="1">
      <c r="A16395" s="55">
        <v>11445</v>
      </c>
      <c r="B16395" s="55">
        <v>9</v>
      </c>
      <c r="C16395" s="55" t="s">
        <v>53829</v>
      </c>
      <c r="D16395" s="55" t="s">
        <v>4649</v>
      </c>
      <c r="E16395" s="55" t="s">
        <v>53830</v>
      </c>
      <c r="F16395" s="55" t="s">
        <v>4651</v>
      </c>
      <c r="G16395" s="55" t="s">
        <v>53831</v>
      </c>
      <c r="H16395" s="55">
        <v>0</v>
      </c>
    </row>
    <row r="16396" spans="1:8" ht="12.5" customHeight="1">
      <c r="A16396" s="55">
        <v>13001</v>
      </c>
      <c r="B16396" s="55">
        <v>9</v>
      </c>
      <c r="C16396" s="55" t="s">
        <v>53832</v>
      </c>
      <c r="D16396" s="55" t="s">
        <v>4649</v>
      </c>
      <c r="E16396" s="55" t="s">
        <v>53833</v>
      </c>
      <c r="F16396" s="55" t="s">
        <v>4651</v>
      </c>
      <c r="G16396" s="55" t="s">
        <v>53834</v>
      </c>
      <c r="H16396" s="55">
        <v>0</v>
      </c>
    </row>
    <row r="16397" spans="1:8" ht="12.5" customHeight="1">
      <c r="A16397" s="55">
        <v>13005</v>
      </c>
      <c r="B16397" s="55">
        <v>9</v>
      </c>
      <c r="C16397" s="55" t="s">
        <v>53835</v>
      </c>
      <c r="D16397" s="55" t="s">
        <v>4649</v>
      </c>
      <c r="E16397" s="55" t="s">
        <v>53836</v>
      </c>
      <c r="F16397" s="55" t="s">
        <v>4651</v>
      </c>
      <c r="G16397" s="55" t="s">
        <v>53837</v>
      </c>
      <c r="H16397" s="55">
        <v>0</v>
      </c>
    </row>
    <row r="16398" spans="1:8" ht="12.5" customHeight="1">
      <c r="A16398" s="55">
        <v>13018</v>
      </c>
      <c r="B16398" s="55">
        <v>9</v>
      </c>
      <c r="C16398" s="55" t="s">
        <v>53838</v>
      </c>
      <c r="D16398" s="55" t="s">
        <v>4649</v>
      </c>
      <c r="E16398" s="55" t="s">
        <v>53839</v>
      </c>
      <c r="F16398" s="55" t="s">
        <v>4651</v>
      </c>
      <c r="G16398" s="55" t="s">
        <v>53840</v>
      </c>
      <c r="H16398" s="55">
        <v>0</v>
      </c>
    </row>
    <row r="16399" spans="1:8" ht="12.5" customHeight="1">
      <c r="A16399" s="55">
        <v>13041</v>
      </c>
      <c r="B16399" s="55">
        <v>9</v>
      </c>
      <c r="C16399" s="55" t="s">
        <v>53841</v>
      </c>
      <c r="D16399" s="55" t="s">
        <v>4649</v>
      </c>
      <c r="E16399" s="55" t="s">
        <v>53842</v>
      </c>
      <c r="F16399" s="55" t="s">
        <v>4651</v>
      </c>
      <c r="G16399" s="55" t="s">
        <v>53843</v>
      </c>
      <c r="H16399" s="55">
        <v>0</v>
      </c>
    </row>
    <row r="16400" spans="1:8" ht="12.5" customHeight="1">
      <c r="A16400" s="55">
        <v>13050</v>
      </c>
      <c r="B16400" s="55">
        <v>9</v>
      </c>
      <c r="C16400" s="55" t="s">
        <v>53844</v>
      </c>
      <c r="D16400" s="55" t="s">
        <v>4649</v>
      </c>
      <c r="E16400" s="55" t="s">
        <v>53845</v>
      </c>
      <c r="F16400" s="55" t="s">
        <v>4651</v>
      </c>
      <c r="G16400" s="55" t="s">
        <v>53846</v>
      </c>
      <c r="H16400" s="55">
        <v>0</v>
      </c>
    </row>
    <row r="16401" spans="1:8" ht="12.5" customHeight="1">
      <c r="A16401" s="55">
        <v>13091</v>
      </c>
      <c r="B16401" s="55">
        <v>9</v>
      </c>
      <c r="C16401" s="55" t="s">
        <v>53847</v>
      </c>
      <c r="D16401" s="55" t="s">
        <v>4649</v>
      </c>
      <c r="E16401" s="55" t="s">
        <v>53848</v>
      </c>
      <c r="F16401" s="55" t="s">
        <v>4651</v>
      </c>
      <c r="G16401" s="55" t="s">
        <v>53849</v>
      </c>
      <c r="H16401" s="55">
        <v>0</v>
      </c>
    </row>
    <row r="16402" spans="1:8" ht="12.5" customHeight="1">
      <c r="A16402" s="55">
        <v>13972</v>
      </c>
      <c r="B16402" s="55">
        <v>9</v>
      </c>
      <c r="C16402" s="55" t="s">
        <v>53850</v>
      </c>
      <c r="D16402" s="55" t="s">
        <v>4649</v>
      </c>
      <c r="E16402" s="55" t="s">
        <v>53851</v>
      </c>
      <c r="F16402" s="55" t="s">
        <v>4651</v>
      </c>
      <c r="G16402" s="55" t="s">
        <v>53852</v>
      </c>
      <c r="H16402" s="55">
        <v>0</v>
      </c>
    </row>
    <row r="16403" spans="1:8" ht="12.5" customHeight="1">
      <c r="A16403" s="55">
        <v>14015</v>
      </c>
      <c r="B16403" s="55">
        <v>9</v>
      </c>
      <c r="C16403" s="55" t="s">
        <v>53853</v>
      </c>
      <c r="D16403" s="55" t="s">
        <v>4649</v>
      </c>
      <c r="E16403" s="55" t="s">
        <v>53854</v>
      </c>
      <c r="F16403" s="55" t="s">
        <v>4651</v>
      </c>
      <c r="G16403" s="55" t="s">
        <v>53855</v>
      </c>
      <c r="H16403" s="55">
        <v>0</v>
      </c>
    </row>
    <row r="16404" spans="1:8" ht="12.5" customHeight="1">
      <c r="A16404" s="55">
        <v>14064</v>
      </c>
      <c r="B16404" s="55">
        <v>9</v>
      </c>
      <c r="C16404" s="55" t="s">
        <v>53856</v>
      </c>
      <c r="D16404" s="55" t="s">
        <v>4649</v>
      </c>
      <c r="E16404" s="55" t="s">
        <v>53857</v>
      </c>
      <c r="F16404" s="55" t="s">
        <v>4651</v>
      </c>
      <c r="G16404" s="55" t="s">
        <v>53858</v>
      </c>
      <c r="H16404" s="55">
        <v>0</v>
      </c>
    </row>
    <row r="16405" spans="1:8" ht="12.5" customHeight="1">
      <c r="A16405" s="55">
        <v>14315</v>
      </c>
      <c r="B16405" s="55">
        <v>9</v>
      </c>
      <c r="C16405" s="55" t="s">
        <v>53859</v>
      </c>
      <c r="D16405" s="55" t="s">
        <v>4649</v>
      </c>
      <c r="E16405" s="55" t="s">
        <v>53860</v>
      </c>
      <c r="F16405" s="55" t="s">
        <v>4651</v>
      </c>
      <c r="G16405" s="55" t="s">
        <v>53861</v>
      </c>
      <c r="H16405" s="55">
        <v>0</v>
      </c>
    </row>
    <row r="16406" spans="1:8" ht="12.5" customHeight="1">
      <c r="A16406" s="55">
        <v>15149</v>
      </c>
      <c r="B16406" s="55">
        <v>9</v>
      </c>
      <c r="C16406" s="55" t="s">
        <v>53862</v>
      </c>
      <c r="D16406" s="55" t="s">
        <v>4649</v>
      </c>
      <c r="E16406" s="55" t="s">
        <v>53863</v>
      </c>
      <c r="F16406" s="55" t="s">
        <v>4651</v>
      </c>
      <c r="G16406" s="55" t="s">
        <v>53864</v>
      </c>
      <c r="H16406" s="55">
        <v>0</v>
      </c>
    </row>
    <row r="16407" spans="1:8" ht="12.5" customHeight="1">
      <c r="A16407" s="55">
        <v>15181</v>
      </c>
      <c r="B16407" s="55">
        <v>9</v>
      </c>
      <c r="C16407" s="55" t="s">
        <v>53865</v>
      </c>
      <c r="D16407" s="55" t="s">
        <v>4649</v>
      </c>
      <c r="E16407" s="55" t="s">
        <v>53866</v>
      </c>
      <c r="F16407" s="55" t="s">
        <v>4651</v>
      </c>
      <c r="G16407" s="55" t="s">
        <v>53867</v>
      </c>
      <c r="H16407" s="55">
        <v>0</v>
      </c>
    </row>
    <row r="16408" spans="1:8" ht="12.5" customHeight="1">
      <c r="A16408" s="55">
        <v>15719</v>
      </c>
      <c r="B16408" s="55">
        <v>9</v>
      </c>
      <c r="C16408" s="55" t="s">
        <v>53868</v>
      </c>
      <c r="D16408" s="55" t="s">
        <v>4649</v>
      </c>
      <c r="E16408" s="55" t="s">
        <v>53869</v>
      </c>
      <c r="F16408" s="55" t="s">
        <v>4651</v>
      </c>
      <c r="G16408" s="55" t="s">
        <v>53870</v>
      </c>
      <c r="H16408" s="55">
        <v>0</v>
      </c>
    </row>
    <row r="16409" spans="1:8" ht="12.5" customHeight="1">
      <c r="A16409" s="55">
        <v>15796</v>
      </c>
      <c r="B16409" s="55">
        <v>9</v>
      </c>
      <c r="C16409" s="55" t="s">
        <v>53871</v>
      </c>
      <c r="D16409" s="55" t="s">
        <v>4649</v>
      </c>
      <c r="E16409" s="55" t="s">
        <v>53872</v>
      </c>
      <c r="F16409" s="55" t="s">
        <v>4651</v>
      </c>
      <c r="G16409" s="55" t="s">
        <v>53873</v>
      </c>
      <c r="H16409" s="55">
        <v>0</v>
      </c>
    </row>
    <row r="16410" spans="1:8" ht="12.5" customHeight="1">
      <c r="A16410" s="55">
        <v>16178</v>
      </c>
      <c r="B16410" s="55">
        <v>9</v>
      </c>
      <c r="C16410" s="55" t="s">
        <v>53874</v>
      </c>
      <c r="D16410" s="55" t="s">
        <v>4649</v>
      </c>
      <c r="E16410" s="55" t="s">
        <v>53875</v>
      </c>
      <c r="F16410" s="55" t="s">
        <v>4651</v>
      </c>
      <c r="G16410" s="55" t="s">
        <v>53876</v>
      </c>
      <c r="H16410" s="55">
        <v>0</v>
      </c>
    </row>
    <row r="16411" spans="1:8" ht="12.5" customHeight="1">
      <c r="A16411" s="55">
        <v>16527</v>
      </c>
      <c r="B16411" s="55">
        <v>9</v>
      </c>
      <c r="C16411" s="55" t="s">
        <v>53877</v>
      </c>
      <c r="D16411" s="55" t="s">
        <v>4649</v>
      </c>
      <c r="E16411" s="55" t="s">
        <v>53878</v>
      </c>
      <c r="F16411" s="55" t="s">
        <v>4651</v>
      </c>
      <c r="G16411" s="55" t="s">
        <v>53879</v>
      </c>
      <c r="H16411" s="55">
        <v>0</v>
      </c>
    </row>
    <row r="16412" spans="1:8" ht="12.5" customHeight="1">
      <c r="A16412" s="55">
        <v>16680</v>
      </c>
      <c r="B16412" s="55">
        <v>9</v>
      </c>
      <c r="C16412" s="55" t="s">
        <v>53880</v>
      </c>
      <c r="D16412" s="55" t="s">
        <v>4649</v>
      </c>
      <c r="E16412" s="55" t="s">
        <v>53881</v>
      </c>
      <c r="F16412" s="55" t="s">
        <v>4651</v>
      </c>
      <c r="G16412" s="55" t="s">
        <v>53882</v>
      </c>
      <c r="H16412" s="55">
        <v>0</v>
      </c>
    </row>
    <row r="16413" spans="1:8" ht="12.5" customHeight="1">
      <c r="A16413" s="55">
        <v>16682</v>
      </c>
      <c r="B16413" s="55">
        <v>9</v>
      </c>
      <c r="C16413" s="55" t="s">
        <v>53883</v>
      </c>
      <c r="D16413" s="55" t="s">
        <v>4649</v>
      </c>
      <c r="E16413" s="55" t="s">
        <v>53884</v>
      </c>
      <c r="F16413" s="55" t="s">
        <v>4651</v>
      </c>
      <c r="G16413" s="55" t="s">
        <v>53885</v>
      </c>
      <c r="H16413" s="55">
        <v>0</v>
      </c>
    </row>
    <row r="16414" spans="1:8" ht="12.5" customHeight="1">
      <c r="A16414" s="55">
        <v>16729</v>
      </c>
      <c r="B16414" s="55">
        <v>9</v>
      </c>
      <c r="C16414" s="55" t="s">
        <v>53886</v>
      </c>
      <c r="D16414" s="55" t="s">
        <v>4649</v>
      </c>
      <c r="E16414" s="55" t="s">
        <v>53887</v>
      </c>
      <c r="F16414" s="55" t="s">
        <v>4651</v>
      </c>
      <c r="G16414" s="55" t="s">
        <v>53888</v>
      </c>
      <c r="H16414" s="55">
        <v>0</v>
      </c>
    </row>
    <row r="16415" spans="1:8" ht="12.5" customHeight="1">
      <c r="A16415" s="55">
        <v>17052</v>
      </c>
      <c r="B16415" s="55">
        <v>9</v>
      </c>
      <c r="C16415" s="55" t="s">
        <v>53889</v>
      </c>
      <c r="D16415" s="55" t="s">
        <v>4649</v>
      </c>
      <c r="E16415" s="55" t="s">
        <v>53890</v>
      </c>
      <c r="F16415" s="55" t="s">
        <v>4651</v>
      </c>
      <c r="G16415" s="55" t="s">
        <v>53891</v>
      </c>
      <c r="H16415" s="55">
        <v>0</v>
      </c>
    </row>
    <row r="16416" spans="1:8" ht="12.5" customHeight="1">
      <c r="A16416" s="55">
        <v>17241</v>
      </c>
      <c r="B16416" s="55">
        <v>9</v>
      </c>
      <c r="C16416" s="55" t="s">
        <v>53892</v>
      </c>
      <c r="D16416" s="55" t="s">
        <v>4649</v>
      </c>
      <c r="E16416" s="55" t="s">
        <v>53893</v>
      </c>
      <c r="F16416" s="55" t="s">
        <v>4651</v>
      </c>
      <c r="G16416" s="55" t="s">
        <v>53894</v>
      </c>
      <c r="H16416" s="55">
        <v>0</v>
      </c>
    </row>
    <row r="16417" spans="1:8" ht="12.5" customHeight="1">
      <c r="A16417" s="55">
        <v>17244</v>
      </c>
      <c r="B16417" s="55">
        <v>9</v>
      </c>
      <c r="C16417" s="55" t="s">
        <v>53895</v>
      </c>
      <c r="D16417" s="55" t="s">
        <v>4649</v>
      </c>
      <c r="E16417" s="55" t="s">
        <v>53896</v>
      </c>
      <c r="F16417" s="55" t="s">
        <v>4651</v>
      </c>
      <c r="G16417" s="55" t="s">
        <v>53897</v>
      </c>
      <c r="H16417" s="55">
        <v>0</v>
      </c>
    </row>
    <row r="16418" spans="1:8" ht="12.5" customHeight="1">
      <c r="A16418" s="55">
        <v>17280</v>
      </c>
      <c r="B16418" s="55">
        <v>9</v>
      </c>
      <c r="C16418" s="55" t="s">
        <v>53898</v>
      </c>
      <c r="D16418" s="55" t="s">
        <v>4649</v>
      </c>
      <c r="E16418" s="55" t="s">
        <v>53899</v>
      </c>
      <c r="F16418" s="55" t="s">
        <v>4651</v>
      </c>
      <c r="G16418" s="55" t="s">
        <v>53900</v>
      </c>
      <c r="H16418" s="55">
        <v>0</v>
      </c>
    </row>
    <row r="16419" spans="1:8" ht="12.5" customHeight="1">
      <c r="A16419" s="55">
        <v>17522</v>
      </c>
      <c r="B16419" s="55">
        <v>9</v>
      </c>
      <c r="C16419" s="55" t="s">
        <v>53901</v>
      </c>
      <c r="D16419" s="55" t="s">
        <v>4649</v>
      </c>
      <c r="E16419" s="55" t="s">
        <v>53902</v>
      </c>
      <c r="F16419" s="55" t="s">
        <v>4651</v>
      </c>
      <c r="G16419" s="55" t="s">
        <v>53903</v>
      </c>
      <c r="H16419" s="55">
        <v>0</v>
      </c>
    </row>
    <row r="16420" spans="1:8" ht="12.5" customHeight="1">
      <c r="A16420" s="55">
        <v>18450</v>
      </c>
      <c r="B16420" s="55">
        <v>9</v>
      </c>
      <c r="C16420" s="55" t="s">
        <v>53904</v>
      </c>
      <c r="D16420" s="55" t="s">
        <v>4649</v>
      </c>
      <c r="E16420" s="55" t="s">
        <v>53905</v>
      </c>
      <c r="F16420" s="55" t="s">
        <v>4651</v>
      </c>
      <c r="G16420" s="55" t="s">
        <v>53906</v>
      </c>
      <c r="H16420" s="55">
        <v>0</v>
      </c>
    </row>
    <row r="16421" spans="1:8" ht="12.5" customHeight="1">
      <c r="A16421" s="55">
        <v>18710</v>
      </c>
      <c r="B16421" s="55">
        <v>9</v>
      </c>
      <c r="C16421" s="55" t="s">
        <v>53907</v>
      </c>
      <c r="D16421" s="55" t="s">
        <v>4649</v>
      </c>
      <c r="E16421" s="55" t="s">
        <v>53908</v>
      </c>
      <c r="F16421" s="55" t="s">
        <v>4651</v>
      </c>
      <c r="G16421" s="55" t="s">
        <v>53909</v>
      </c>
      <c r="H16421" s="55">
        <v>0</v>
      </c>
    </row>
    <row r="16422" spans="1:8" ht="12.5" customHeight="1">
      <c r="A16422" s="55">
        <v>18898</v>
      </c>
      <c r="B16422" s="55">
        <v>9</v>
      </c>
      <c r="C16422" s="55" t="s">
        <v>53910</v>
      </c>
      <c r="D16422" s="55" t="s">
        <v>4649</v>
      </c>
      <c r="E16422" s="55" t="s">
        <v>53911</v>
      </c>
      <c r="F16422" s="55" t="s">
        <v>4651</v>
      </c>
      <c r="G16422" s="55" t="s">
        <v>53912</v>
      </c>
      <c r="H16422" s="55">
        <v>0</v>
      </c>
    </row>
    <row r="16423" spans="1:8" ht="12.5" customHeight="1">
      <c r="A16423" s="55">
        <v>19086</v>
      </c>
      <c r="B16423" s="55">
        <v>9</v>
      </c>
      <c r="C16423" s="55" t="s">
        <v>53913</v>
      </c>
      <c r="D16423" s="55" t="s">
        <v>4649</v>
      </c>
      <c r="E16423" s="55" t="s">
        <v>53914</v>
      </c>
      <c r="F16423" s="55" t="s">
        <v>4651</v>
      </c>
      <c r="G16423" s="55" t="s">
        <v>53915</v>
      </c>
      <c r="H16423" s="55">
        <v>0</v>
      </c>
    </row>
    <row r="16424" spans="1:8" ht="12.5" customHeight="1">
      <c r="A16424" s="55">
        <v>19561</v>
      </c>
      <c r="B16424" s="55">
        <v>9</v>
      </c>
      <c r="C16424" s="55" t="s">
        <v>53916</v>
      </c>
      <c r="D16424" s="55" t="s">
        <v>4649</v>
      </c>
      <c r="E16424" s="55" t="s">
        <v>53917</v>
      </c>
      <c r="F16424" s="55" t="s">
        <v>4651</v>
      </c>
      <c r="G16424" s="55" t="s">
        <v>53918</v>
      </c>
      <c r="H16424" s="55">
        <v>0</v>
      </c>
    </row>
    <row r="16425" spans="1:8" ht="12.5" customHeight="1">
      <c r="A16425" s="55">
        <v>19577</v>
      </c>
      <c r="B16425" s="55">
        <v>9</v>
      </c>
      <c r="C16425" s="55" t="s">
        <v>53919</v>
      </c>
      <c r="D16425" s="55" t="s">
        <v>4649</v>
      </c>
      <c r="E16425" s="55" t="s">
        <v>53920</v>
      </c>
      <c r="F16425" s="55" t="s">
        <v>4651</v>
      </c>
      <c r="G16425" s="55" t="s">
        <v>53921</v>
      </c>
      <c r="H16425" s="55">
        <v>0</v>
      </c>
    </row>
    <row r="16426" spans="1:8" ht="12.5" customHeight="1">
      <c r="A16426" s="55">
        <v>19667</v>
      </c>
      <c r="B16426" s="55">
        <v>9</v>
      </c>
      <c r="C16426" s="55" t="s">
        <v>53922</v>
      </c>
      <c r="D16426" s="55" t="s">
        <v>4649</v>
      </c>
      <c r="E16426" s="55" t="s">
        <v>53923</v>
      </c>
      <c r="F16426" s="55" t="s">
        <v>4651</v>
      </c>
      <c r="G16426" s="55" t="s">
        <v>53924</v>
      </c>
      <c r="H16426" s="55">
        <v>0</v>
      </c>
    </row>
    <row r="16427" spans="1:8" ht="12.5" customHeight="1">
      <c r="A16427" s="55">
        <v>20232</v>
      </c>
      <c r="B16427" s="55">
        <v>9</v>
      </c>
      <c r="C16427" s="55" t="s">
        <v>53925</v>
      </c>
      <c r="D16427" s="55" t="s">
        <v>4649</v>
      </c>
      <c r="E16427" s="55" t="s">
        <v>53926</v>
      </c>
      <c r="F16427" s="55" t="s">
        <v>4651</v>
      </c>
      <c r="G16427" s="55" t="s">
        <v>53927</v>
      </c>
      <c r="H16427" s="55">
        <v>0</v>
      </c>
    </row>
    <row r="16428" spans="1:8" ht="12.5" customHeight="1">
      <c r="A16428" s="55">
        <v>20261</v>
      </c>
      <c r="B16428" s="55">
        <v>9</v>
      </c>
      <c r="C16428" s="55" t="s">
        <v>53928</v>
      </c>
      <c r="D16428" s="55" t="s">
        <v>4649</v>
      </c>
      <c r="E16428" s="55" t="s">
        <v>53929</v>
      </c>
      <c r="F16428" s="55" t="s">
        <v>4651</v>
      </c>
      <c r="G16428" s="55" t="s">
        <v>53930</v>
      </c>
      <c r="H16428" s="55">
        <v>0</v>
      </c>
    </row>
    <row r="16429" spans="1:8" ht="12.5" customHeight="1">
      <c r="A16429" s="55">
        <v>20309</v>
      </c>
      <c r="B16429" s="55">
        <v>9</v>
      </c>
      <c r="C16429" s="55" t="s">
        <v>53931</v>
      </c>
      <c r="D16429" s="55" t="s">
        <v>4649</v>
      </c>
      <c r="E16429" s="55" t="s">
        <v>53932</v>
      </c>
      <c r="F16429" s="55" t="s">
        <v>4651</v>
      </c>
      <c r="G16429" s="55" t="s">
        <v>53933</v>
      </c>
      <c r="H16429" s="55">
        <v>0</v>
      </c>
    </row>
    <row r="16430" spans="1:8" ht="12.5" customHeight="1">
      <c r="A16430" s="55">
        <v>21561</v>
      </c>
      <c r="B16430" s="55">
        <v>9</v>
      </c>
      <c r="C16430" s="55" t="s">
        <v>53934</v>
      </c>
      <c r="D16430" s="55" t="s">
        <v>4649</v>
      </c>
      <c r="E16430" s="55" t="s">
        <v>53935</v>
      </c>
      <c r="F16430" s="55" t="s">
        <v>4651</v>
      </c>
      <c r="G16430" s="55" t="s">
        <v>53936</v>
      </c>
      <c r="H16430" s="55">
        <v>0</v>
      </c>
    </row>
    <row r="16431" spans="1:8" ht="12.5" customHeight="1">
      <c r="A16431" s="55">
        <v>21563</v>
      </c>
      <c r="B16431" s="55">
        <v>9</v>
      </c>
      <c r="C16431" s="55" t="s">
        <v>53937</v>
      </c>
      <c r="D16431" s="55" t="s">
        <v>4649</v>
      </c>
      <c r="E16431" s="55" t="s">
        <v>53938</v>
      </c>
      <c r="F16431" s="55" t="s">
        <v>4651</v>
      </c>
      <c r="G16431" s="55" t="s">
        <v>53939</v>
      </c>
      <c r="H16431" s="55">
        <v>0</v>
      </c>
    </row>
    <row r="16432" spans="1:8" ht="12.5" customHeight="1">
      <c r="A16432" s="55">
        <v>22032</v>
      </c>
      <c r="B16432" s="55">
        <v>9</v>
      </c>
      <c r="C16432" s="55" t="s">
        <v>53940</v>
      </c>
      <c r="D16432" s="55" t="s">
        <v>4649</v>
      </c>
      <c r="E16432" s="55" t="s">
        <v>53941</v>
      </c>
      <c r="F16432" s="55" t="s">
        <v>4651</v>
      </c>
      <c r="G16432" s="55" t="s">
        <v>53942</v>
      </c>
      <c r="H16432" s="55">
        <v>0</v>
      </c>
    </row>
    <row r="16433" spans="1:8" ht="12.5" customHeight="1">
      <c r="A16433" s="55">
        <v>22193</v>
      </c>
      <c r="B16433" s="55">
        <v>9</v>
      </c>
      <c r="C16433" s="55" t="s">
        <v>53943</v>
      </c>
      <c r="D16433" s="55" t="s">
        <v>4649</v>
      </c>
      <c r="E16433" s="55" t="s">
        <v>53944</v>
      </c>
      <c r="F16433" s="55" t="s">
        <v>4651</v>
      </c>
      <c r="G16433" s="55" t="s">
        <v>53945</v>
      </c>
      <c r="H16433" s="55">
        <v>0</v>
      </c>
    </row>
    <row r="16434" spans="1:8" ht="12.5" customHeight="1">
      <c r="A16434" s="55">
        <v>22202</v>
      </c>
      <c r="B16434" s="55">
        <v>9</v>
      </c>
      <c r="C16434" s="55" t="s">
        <v>53946</v>
      </c>
      <c r="D16434" s="55" t="s">
        <v>4649</v>
      </c>
      <c r="E16434" s="55" t="s">
        <v>53947</v>
      </c>
      <c r="F16434" s="55" t="s">
        <v>4651</v>
      </c>
      <c r="G16434" s="55" t="s">
        <v>53948</v>
      </c>
      <c r="H16434" s="55">
        <v>0</v>
      </c>
    </row>
    <row r="16435" spans="1:8" ht="12.5" customHeight="1">
      <c r="A16435" s="55">
        <v>22574</v>
      </c>
      <c r="B16435" s="55">
        <v>9</v>
      </c>
      <c r="C16435" s="55" t="s">
        <v>53949</v>
      </c>
      <c r="D16435" s="55" t="s">
        <v>4649</v>
      </c>
      <c r="E16435" s="55" t="s">
        <v>53950</v>
      </c>
      <c r="F16435" s="55" t="s">
        <v>4651</v>
      </c>
      <c r="G16435" s="55" t="s">
        <v>53951</v>
      </c>
      <c r="H16435" s="55">
        <v>0</v>
      </c>
    </row>
    <row r="16436" spans="1:8" ht="12.5" customHeight="1">
      <c r="A16436" s="55">
        <v>22939</v>
      </c>
      <c r="B16436" s="55">
        <v>9</v>
      </c>
      <c r="C16436" s="55" t="s">
        <v>53952</v>
      </c>
      <c r="D16436" s="55" t="s">
        <v>4649</v>
      </c>
      <c r="E16436" s="55" t="s">
        <v>53953</v>
      </c>
      <c r="F16436" s="55" t="s">
        <v>4651</v>
      </c>
      <c r="G16436" s="55" t="s">
        <v>53954</v>
      </c>
      <c r="H16436" s="55">
        <v>0</v>
      </c>
    </row>
    <row r="16437" spans="1:8" ht="12.5" customHeight="1">
      <c r="A16437" s="55">
        <v>22947</v>
      </c>
      <c r="B16437" s="55">
        <v>9</v>
      </c>
      <c r="C16437" s="55" t="s">
        <v>53955</v>
      </c>
      <c r="D16437" s="55" t="s">
        <v>4649</v>
      </c>
      <c r="E16437" s="55" t="s">
        <v>53956</v>
      </c>
      <c r="F16437" s="55" t="s">
        <v>4651</v>
      </c>
      <c r="G16437" s="55" t="s">
        <v>53957</v>
      </c>
      <c r="H16437" s="55">
        <v>0</v>
      </c>
    </row>
    <row r="16438" spans="1:8" ht="12.5" customHeight="1">
      <c r="A16438" s="55">
        <v>22960</v>
      </c>
      <c r="B16438" s="55">
        <v>9</v>
      </c>
      <c r="C16438" s="55" t="s">
        <v>53958</v>
      </c>
      <c r="D16438" s="55" t="s">
        <v>4649</v>
      </c>
      <c r="E16438" s="55" t="s">
        <v>53959</v>
      </c>
      <c r="F16438" s="55" t="s">
        <v>4651</v>
      </c>
      <c r="G16438" s="55" t="s">
        <v>53960</v>
      </c>
      <c r="H16438" s="55">
        <v>0</v>
      </c>
    </row>
    <row r="16439" spans="1:8" ht="12.5" customHeight="1">
      <c r="A16439" s="55">
        <v>23012</v>
      </c>
      <c r="B16439" s="55">
        <v>9</v>
      </c>
      <c r="C16439" s="55" t="s">
        <v>53961</v>
      </c>
      <c r="D16439" s="55" t="s">
        <v>4649</v>
      </c>
      <c r="E16439" s="55" t="s">
        <v>53962</v>
      </c>
      <c r="F16439" s="55" t="s">
        <v>4651</v>
      </c>
      <c r="G16439" s="55" t="s">
        <v>53963</v>
      </c>
      <c r="H16439" s="55">
        <v>0</v>
      </c>
    </row>
    <row r="16440" spans="1:8" ht="12.5" customHeight="1">
      <c r="A16440" s="55">
        <v>24228</v>
      </c>
      <c r="B16440" s="55">
        <v>9</v>
      </c>
      <c r="C16440" s="55" t="s">
        <v>53964</v>
      </c>
      <c r="D16440" s="55" t="s">
        <v>4649</v>
      </c>
      <c r="E16440" s="55" t="s">
        <v>53965</v>
      </c>
      <c r="F16440" s="55" t="s">
        <v>4651</v>
      </c>
      <c r="G16440" s="55" t="s">
        <v>53966</v>
      </c>
      <c r="H16440" s="55">
        <v>0</v>
      </c>
    </row>
    <row r="16441" spans="1:8" ht="12.5" customHeight="1">
      <c r="A16441" s="55">
        <v>24906</v>
      </c>
      <c r="B16441" s="55">
        <v>9</v>
      </c>
      <c r="C16441" s="55" t="s">
        <v>53967</v>
      </c>
      <c r="D16441" s="55" t="s">
        <v>4649</v>
      </c>
      <c r="E16441" s="55" t="s">
        <v>53968</v>
      </c>
      <c r="F16441" s="55" t="s">
        <v>4651</v>
      </c>
      <c r="G16441" s="55" t="s">
        <v>53969</v>
      </c>
      <c r="H16441" s="55">
        <v>0</v>
      </c>
    </row>
    <row r="16442" spans="1:8" ht="12.5" customHeight="1">
      <c r="A16442" s="55">
        <v>25241</v>
      </c>
      <c r="B16442" s="55">
        <v>9</v>
      </c>
      <c r="C16442" s="55" t="s">
        <v>53970</v>
      </c>
      <c r="D16442" s="55" t="s">
        <v>4649</v>
      </c>
      <c r="E16442" s="55" t="s">
        <v>53971</v>
      </c>
      <c r="F16442" s="55" t="s">
        <v>4651</v>
      </c>
      <c r="G16442" s="55" t="s">
        <v>53972</v>
      </c>
      <c r="H16442" s="55">
        <v>0</v>
      </c>
    </row>
    <row r="16443" spans="1:8" ht="12.5" customHeight="1">
      <c r="A16443" s="55">
        <v>25829</v>
      </c>
      <c r="B16443" s="55">
        <v>9</v>
      </c>
      <c r="C16443" s="55" t="s">
        <v>53973</v>
      </c>
      <c r="D16443" s="55" t="s">
        <v>4649</v>
      </c>
      <c r="E16443" s="55" t="s">
        <v>53974</v>
      </c>
      <c r="F16443" s="55" t="s">
        <v>4651</v>
      </c>
      <c r="G16443" s="55" t="s">
        <v>53975</v>
      </c>
      <c r="H16443" s="55">
        <v>0</v>
      </c>
    </row>
    <row r="16444" spans="1:8" ht="12.5" customHeight="1">
      <c r="A16444" s="55">
        <v>26166</v>
      </c>
      <c r="B16444" s="55">
        <v>9</v>
      </c>
      <c r="C16444" s="55" t="s">
        <v>53976</v>
      </c>
      <c r="D16444" s="55" t="s">
        <v>4649</v>
      </c>
      <c r="E16444" s="55" t="s">
        <v>53977</v>
      </c>
      <c r="F16444" s="55" t="s">
        <v>4651</v>
      </c>
      <c r="G16444" s="55" t="s">
        <v>53978</v>
      </c>
      <c r="H16444" s="55">
        <v>0</v>
      </c>
    </row>
    <row r="16445" spans="1:8" ht="12.5" customHeight="1">
      <c r="A16445" s="55">
        <v>26167</v>
      </c>
      <c r="B16445" s="55">
        <v>9</v>
      </c>
      <c r="C16445" s="55" t="s">
        <v>53979</v>
      </c>
      <c r="D16445" s="55" t="s">
        <v>4649</v>
      </c>
      <c r="E16445" s="55" t="s">
        <v>53980</v>
      </c>
      <c r="F16445" s="55" t="s">
        <v>4651</v>
      </c>
      <c r="G16445" s="55" t="s">
        <v>53981</v>
      </c>
      <c r="H16445" s="55">
        <v>0</v>
      </c>
    </row>
    <row r="16446" spans="1:8" ht="12.5" customHeight="1">
      <c r="A16446" s="55">
        <v>26591</v>
      </c>
      <c r="B16446" s="55">
        <v>9</v>
      </c>
      <c r="C16446" s="55" t="s">
        <v>53982</v>
      </c>
      <c r="D16446" s="55" t="s">
        <v>4649</v>
      </c>
      <c r="E16446" s="55" t="s">
        <v>53983</v>
      </c>
      <c r="F16446" s="55" t="s">
        <v>4651</v>
      </c>
      <c r="G16446" s="55" t="s">
        <v>53984</v>
      </c>
      <c r="H16446" s="55">
        <v>0</v>
      </c>
    </row>
    <row r="16447" spans="1:8" ht="12.5" customHeight="1">
      <c r="A16447" s="55">
        <v>27369</v>
      </c>
      <c r="B16447" s="55">
        <v>9</v>
      </c>
      <c r="C16447" s="55" t="s">
        <v>53985</v>
      </c>
      <c r="D16447" s="55" t="s">
        <v>4649</v>
      </c>
      <c r="E16447" s="55" t="s">
        <v>53986</v>
      </c>
      <c r="F16447" s="55" t="s">
        <v>4651</v>
      </c>
      <c r="G16447" s="55" t="s">
        <v>53987</v>
      </c>
      <c r="H16447" s="55">
        <v>0</v>
      </c>
    </row>
    <row r="16448" spans="1:8" ht="12.5" customHeight="1">
      <c r="A16448" s="55">
        <v>27717</v>
      </c>
      <c r="B16448" s="55">
        <v>9</v>
      </c>
      <c r="C16448" s="55" t="s">
        <v>53988</v>
      </c>
      <c r="D16448" s="55" t="s">
        <v>4649</v>
      </c>
      <c r="E16448" s="55" t="s">
        <v>53989</v>
      </c>
      <c r="F16448" s="55" t="s">
        <v>4651</v>
      </c>
      <c r="G16448" s="55" t="s">
        <v>53990</v>
      </c>
      <c r="H16448" s="55">
        <v>0</v>
      </c>
    </row>
    <row r="16449" spans="1:8" ht="12.5" customHeight="1">
      <c r="A16449" s="55">
        <v>28312</v>
      </c>
      <c r="B16449" s="55">
        <v>9</v>
      </c>
      <c r="C16449" s="55" t="s">
        <v>53991</v>
      </c>
      <c r="D16449" s="55" t="s">
        <v>4649</v>
      </c>
      <c r="E16449" s="55" t="s">
        <v>53992</v>
      </c>
      <c r="F16449" s="55" t="s">
        <v>4651</v>
      </c>
      <c r="G16449" s="55" t="s">
        <v>53993</v>
      </c>
      <c r="H16449" s="55">
        <v>0</v>
      </c>
    </row>
    <row r="16450" spans="1:8" ht="12.5" customHeight="1">
      <c r="A16450" s="55">
        <v>28924</v>
      </c>
      <c r="B16450" s="55">
        <v>9</v>
      </c>
      <c r="C16450" s="55" t="s">
        <v>53994</v>
      </c>
      <c r="D16450" s="55" t="s">
        <v>4649</v>
      </c>
      <c r="E16450" s="55" t="s">
        <v>53995</v>
      </c>
      <c r="F16450" s="55" t="s">
        <v>4651</v>
      </c>
      <c r="G16450" s="55" t="s">
        <v>53996</v>
      </c>
      <c r="H16450" s="55">
        <v>0</v>
      </c>
    </row>
    <row r="16451" spans="1:8" ht="12.5" customHeight="1">
      <c r="A16451" s="55">
        <v>29190</v>
      </c>
      <c r="B16451" s="55">
        <v>9</v>
      </c>
      <c r="C16451" s="55" t="s">
        <v>53997</v>
      </c>
      <c r="D16451" s="55" t="s">
        <v>4649</v>
      </c>
      <c r="E16451" s="55" t="s">
        <v>53998</v>
      </c>
      <c r="F16451" s="55" t="s">
        <v>4651</v>
      </c>
      <c r="G16451" s="55" t="s">
        <v>53999</v>
      </c>
      <c r="H16451" s="55">
        <v>0</v>
      </c>
    </row>
    <row r="16452" spans="1:8" ht="12.5" customHeight="1">
      <c r="A16452" s="55">
        <v>12571</v>
      </c>
      <c r="B16452" s="55">
        <v>9</v>
      </c>
      <c r="C16452" s="55" t="s">
        <v>54000</v>
      </c>
      <c r="D16452" s="55" t="s">
        <v>4649</v>
      </c>
      <c r="E16452" s="55" t="s">
        <v>54001</v>
      </c>
      <c r="F16452" s="55" t="s">
        <v>4651</v>
      </c>
      <c r="G16452" s="55" t="s">
        <v>54002</v>
      </c>
      <c r="H16452" s="55">
        <v>0</v>
      </c>
    </row>
    <row r="16453" spans="1:8" ht="12.5" customHeight="1">
      <c r="A16453" s="55">
        <v>12576</v>
      </c>
      <c r="B16453" s="55">
        <v>9</v>
      </c>
      <c r="C16453" s="55" t="s">
        <v>54003</v>
      </c>
      <c r="D16453" s="55" t="s">
        <v>4649</v>
      </c>
      <c r="E16453" s="55" t="s">
        <v>54004</v>
      </c>
      <c r="F16453" s="55" t="s">
        <v>4651</v>
      </c>
      <c r="G16453" s="55" t="s">
        <v>54005</v>
      </c>
      <c r="H16453" s="55">
        <v>0</v>
      </c>
    </row>
    <row r="16454" spans="1:8" ht="12.5" customHeight="1">
      <c r="A16454" s="55">
        <v>12692</v>
      </c>
      <c r="B16454" s="55">
        <v>9</v>
      </c>
      <c r="C16454" s="55" t="s">
        <v>54006</v>
      </c>
      <c r="D16454" s="55" t="s">
        <v>4649</v>
      </c>
      <c r="E16454" s="55" t="s">
        <v>54007</v>
      </c>
      <c r="F16454" s="55" t="s">
        <v>4651</v>
      </c>
      <c r="G16454" s="55" t="s">
        <v>54008</v>
      </c>
      <c r="H16454" s="55">
        <v>0</v>
      </c>
    </row>
    <row r="16455" spans="1:8" ht="12.5" customHeight="1">
      <c r="A16455" s="55">
        <v>13038</v>
      </c>
      <c r="B16455" s="55">
        <v>9</v>
      </c>
      <c r="C16455" s="55" t="s">
        <v>54009</v>
      </c>
      <c r="D16455" s="55" t="s">
        <v>4649</v>
      </c>
      <c r="E16455" s="55" t="s">
        <v>54010</v>
      </c>
      <c r="F16455" s="55" t="s">
        <v>4651</v>
      </c>
      <c r="G16455" s="55" t="s">
        <v>54011</v>
      </c>
      <c r="H16455" s="55">
        <v>0</v>
      </c>
    </row>
    <row r="16456" spans="1:8" ht="12.5" customHeight="1">
      <c r="A16456" s="55">
        <v>13135</v>
      </c>
      <c r="B16456" s="55">
        <v>9</v>
      </c>
      <c r="C16456" s="55" t="s">
        <v>54012</v>
      </c>
      <c r="D16456" s="55" t="s">
        <v>4649</v>
      </c>
      <c r="E16456" s="55" t="s">
        <v>54013</v>
      </c>
      <c r="F16456" s="55" t="s">
        <v>4651</v>
      </c>
      <c r="G16456" s="55" t="s">
        <v>54014</v>
      </c>
      <c r="H16456" s="55">
        <v>0</v>
      </c>
    </row>
    <row r="16457" spans="1:8" ht="12.5" customHeight="1">
      <c r="A16457" s="55">
        <v>13137</v>
      </c>
      <c r="B16457" s="55">
        <v>9</v>
      </c>
      <c r="C16457" s="55" t="s">
        <v>54015</v>
      </c>
      <c r="D16457" s="55" t="s">
        <v>4649</v>
      </c>
      <c r="E16457" s="55" t="s">
        <v>54016</v>
      </c>
      <c r="F16457" s="55" t="s">
        <v>4651</v>
      </c>
      <c r="G16457" s="55" t="s">
        <v>54017</v>
      </c>
      <c r="H16457" s="55">
        <v>0</v>
      </c>
    </row>
    <row r="16458" spans="1:8" ht="12.5" customHeight="1">
      <c r="A16458" s="55">
        <v>13525</v>
      </c>
      <c r="B16458" s="55">
        <v>9</v>
      </c>
      <c r="C16458" s="55" t="s">
        <v>54018</v>
      </c>
      <c r="D16458" s="55" t="s">
        <v>4649</v>
      </c>
      <c r="E16458" s="55" t="s">
        <v>54019</v>
      </c>
      <c r="F16458" s="55" t="s">
        <v>4651</v>
      </c>
      <c r="G16458" s="55" t="s">
        <v>54020</v>
      </c>
      <c r="H16458" s="55">
        <v>0</v>
      </c>
    </row>
    <row r="16459" spans="1:8" ht="12.5" customHeight="1">
      <c r="A16459" s="55">
        <v>13618</v>
      </c>
      <c r="B16459" s="55">
        <v>9</v>
      </c>
      <c r="C16459" s="55" t="s">
        <v>54021</v>
      </c>
      <c r="D16459" s="55" t="s">
        <v>4649</v>
      </c>
      <c r="E16459" s="55" t="s">
        <v>54022</v>
      </c>
      <c r="F16459" s="55" t="s">
        <v>4651</v>
      </c>
      <c r="G16459" s="55" t="s">
        <v>54023</v>
      </c>
      <c r="H16459" s="55">
        <v>0</v>
      </c>
    </row>
    <row r="16460" spans="1:8" ht="12.5" customHeight="1">
      <c r="A16460" s="55">
        <v>13631</v>
      </c>
      <c r="B16460" s="55">
        <v>9</v>
      </c>
      <c r="C16460" s="55" t="s">
        <v>54024</v>
      </c>
      <c r="D16460" s="55" t="s">
        <v>4649</v>
      </c>
      <c r="E16460" s="55" t="s">
        <v>54025</v>
      </c>
      <c r="F16460" s="55" t="s">
        <v>4651</v>
      </c>
      <c r="G16460" s="55" t="s">
        <v>54026</v>
      </c>
      <c r="H16460" s="55">
        <v>0</v>
      </c>
    </row>
    <row r="16461" spans="1:8" ht="12.5" customHeight="1">
      <c r="A16461" s="55">
        <v>13636</v>
      </c>
      <c r="B16461" s="55">
        <v>9</v>
      </c>
      <c r="C16461" s="55" t="s">
        <v>54027</v>
      </c>
      <c r="D16461" s="55" t="s">
        <v>4649</v>
      </c>
      <c r="E16461" s="55" t="s">
        <v>54028</v>
      </c>
      <c r="F16461" s="55" t="s">
        <v>4651</v>
      </c>
      <c r="G16461" s="55" t="s">
        <v>54029</v>
      </c>
      <c r="H16461" s="55">
        <v>0</v>
      </c>
    </row>
    <row r="16462" spans="1:8" ht="12.5" customHeight="1">
      <c r="A16462" s="55">
        <v>13648</v>
      </c>
      <c r="B16462" s="55">
        <v>9</v>
      </c>
      <c r="C16462" s="55" t="s">
        <v>54030</v>
      </c>
      <c r="D16462" s="55" t="s">
        <v>4649</v>
      </c>
      <c r="E16462" s="55" t="s">
        <v>54031</v>
      </c>
      <c r="F16462" s="55" t="s">
        <v>4651</v>
      </c>
      <c r="G16462" s="55" t="s">
        <v>54032</v>
      </c>
      <c r="H16462" s="55">
        <v>0</v>
      </c>
    </row>
    <row r="16463" spans="1:8" ht="12.5" customHeight="1">
      <c r="A16463" s="55">
        <v>14227</v>
      </c>
      <c r="B16463" s="55">
        <v>9</v>
      </c>
      <c r="C16463" s="55" t="s">
        <v>54033</v>
      </c>
      <c r="D16463" s="55" t="s">
        <v>4649</v>
      </c>
      <c r="E16463" s="55" t="s">
        <v>54034</v>
      </c>
      <c r="F16463" s="55" t="s">
        <v>4651</v>
      </c>
      <c r="G16463" s="55" t="s">
        <v>54035</v>
      </c>
      <c r="H16463" s="55">
        <v>0</v>
      </c>
    </row>
    <row r="16464" spans="1:8" ht="12.5" customHeight="1">
      <c r="A16464" s="55">
        <v>14302</v>
      </c>
      <c r="B16464" s="55">
        <v>9</v>
      </c>
      <c r="C16464" s="55" t="s">
        <v>54036</v>
      </c>
      <c r="D16464" s="55" t="s">
        <v>4649</v>
      </c>
      <c r="E16464" s="55" t="s">
        <v>54037</v>
      </c>
      <c r="F16464" s="55" t="s">
        <v>4651</v>
      </c>
      <c r="G16464" s="55" t="s">
        <v>54038</v>
      </c>
      <c r="H16464" s="55">
        <v>0</v>
      </c>
    </row>
    <row r="16465" spans="1:8" ht="12.5" customHeight="1">
      <c r="A16465" s="55">
        <v>15037</v>
      </c>
      <c r="B16465" s="55">
        <v>9</v>
      </c>
      <c r="C16465" s="55" t="s">
        <v>54039</v>
      </c>
      <c r="D16465" s="55" t="s">
        <v>4649</v>
      </c>
      <c r="E16465" s="55" t="s">
        <v>54040</v>
      </c>
      <c r="F16465" s="55" t="s">
        <v>4651</v>
      </c>
      <c r="G16465" s="55" t="s">
        <v>54041</v>
      </c>
      <c r="H16465" s="55">
        <v>0</v>
      </c>
    </row>
    <row r="16466" spans="1:8" ht="12.5" customHeight="1">
      <c r="A16466" s="55">
        <v>15266</v>
      </c>
      <c r="B16466" s="55">
        <v>9</v>
      </c>
      <c r="C16466" s="55" t="s">
        <v>54042</v>
      </c>
      <c r="D16466" s="55" t="s">
        <v>4649</v>
      </c>
      <c r="E16466" s="55" t="s">
        <v>54043</v>
      </c>
      <c r="F16466" s="55" t="s">
        <v>4651</v>
      </c>
      <c r="G16466" s="55" t="s">
        <v>54044</v>
      </c>
      <c r="H16466" s="55">
        <v>0</v>
      </c>
    </row>
    <row r="16467" spans="1:8" ht="12.5" customHeight="1">
      <c r="A16467" s="55">
        <v>15585</v>
      </c>
      <c r="B16467" s="55">
        <v>9</v>
      </c>
      <c r="C16467" s="55" t="s">
        <v>54045</v>
      </c>
      <c r="D16467" s="55" t="s">
        <v>4649</v>
      </c>
      <c r="E16467" s="55" t="s">
        <v>54046</v>
      </c>
      <c r="F16467" s="55" t="s">
        <v>4651</v>
      </c>
      <c r="G16467" s="55" t="s">
        <v>54047</v>
      </c>
      <c r="H16467" s="55">
        <v>0</v>
      </c>
    </row>
    <row r="16468" spans="1:8" ht="12.5" customHeight="1">
      <c r="A16468" s="55">
        <v>15726</v>
      </c>
      <c r="B16468" s="55">
        <v>9</v>
      </c>
      <c r="C16468" s="55" t="s">
        <v>54048</v>
      </c>
      <c r="D16468" s="55" t="s">
        <v>4649</v>
      </c>
      <c r="E16468" s="55" t="s">
        <v>54049</v>
      </c>
      <c r="F16468" s="55" t="s">
        <v>4651</v>
      </c>
      <c r="G16468" s="55" t="s">
        <v>54050</v>
      </c>
      <c r="H16468" s="55">
        <v>0</v>
      </c>
    </row>
    <row r="16469" spans="1:8" ht="12.5" customHeight="1">
      <c r="A16469" s="55">
        <v>15733</v>
      </c>
      <c r="B16469" s="55">
        <v>9</v>
      </c>
      <c r="C16469" s="55" t="s">
        <v>54051</v>
      </c>
      <c r="D16469" s="55" t="s">
        <v>4649</v>
      </c>
      <c r="E16469" s="55" t="s">
        <v>54052</v>
      </c>
      <c r="F16469" s="55" t="s">
        <v>4651</v>
      </c>
      <c r="G16469" s="55" t="s">
        <v>54053</v>
      </c>
      <c r="H16469" s="55">
        <v>0</v>
      </c>
    </row>
    <row r="16470" spans="1:8" ht="12.5" customHeight="1">
      <c r="A16470" s="55">
        <v>15755</v>
      </c>
      <c r="B16470" s="55">
        <v>9</v>
      </c>
      <c r="C16470" s="55" t="s">
        <v>54054</v>
      </c>
      <c r="D16470" s="55" t="s">
        <v>4649</v>
      </c>
      <c r="E16470" s="55" t="s">
        <v>54055</v>
      </c>
      <c r="F16470" s="55" t="s">
        <v>4651</v>
      </c>
      <c r="G16470" s="55" t="s">
        <v>54056</v>
      </c>
      <c r="H16470" s="55">
        <v>0</v>
      </c>
    </row>
    <row r="16471" spans="1:8" ht="12.5" customHeight="1">
      <c r="A16471" s="55">
        <v>16161</v>
      </c>
      <c r="B16471" s="55">
        <v>9</v>
      </c>
      <c r="C16471" s="55" t="s">
        <v>54057</v>
      </c>
      <c r="D16471" s="55" t="s">
        <v>4649</v>
      </c>
      <c r="E16471" s="55" t="s">
        <v>54058</v>
      </c>
      <c r="F16471" s="55" t="s">
        <v>4651</v>
      </c>
      <c r="G16471" s="55" t="s">
        <v>54059</v>
      </c>
      <c r="H16471" s="55">
        <v>0</v>
      </c>
    </row>
    <row r="16472" spans="1:8" ht="12.5" customHeight="1">
      <c r="A16472" s="55">
        <v>16614</v>
      </c>
      <c r="B16472" s="55">
        <v>9</v>
      </c>
      <c r="C16472" s="55" t="s">
        <v>54060</v>
      </c>
      <c r="D16472" s="55" t="s">
        <v>4649</v>
      </c>
      <c r="E16472" s="55" t="s">
        <v>54061</v>
      </c>
      <c r="F16472" s="55" t="s">
        <v>4651</v>
      </c>
      <c r="G16472" s="55" t="s">
        <v>54062</v>
      </c>
      <c r="H16472" s="55">
        <v>0</v>
      </c>
    </row>
    <row r="16473" spans="1:8" ht="12.5" customHeight="1">
      <c r="A16473" s="55">
        <v>16658</v>
      </c>
      <c r="B16473" s="55">
        <v>9</v>
      </c>
      <c r="C16473" s="55" t="s">
        <v>54063</v>
      </c>
      <c r="D16473" s="55" t="s">
        <v>4649</v>
      </c>
      <c r="E16473" s="55" t="s">
        <v>54064</v>
      </c>
      <c r="F16473" s="55" t="s">
        <v>4651</v>
      </c>
      <c r="G16473" s="55" t="s">
        <v>54065</v>
      </c>
      <c r="H16473" s="55">
        <v>0</v>
      </c>
    </row>
    <row r="16474" spans="1:8" ht="12.5" customHeight="1">
      <c r="A16474" s="55">
        <v>17231</v>
      </c>
      <c r="B16474" s="55">
        <v>9</v>
      </c>
      <c r="C16474" s="55" t="s">
        <v>54066</v>
      </c>
      <c r="D16474" s="55" t="s">
        <v>4649</v>
      </c>
      <c r="E16474" s="55" t="s">
        <v>54067</v>
      </c>
      <c r="F16474" s="55" t="s">
        <v>4651</v>
      </c>
      <c r="G16474" s="55" t="s">
        <v>54068</v>
      </c>
      <c r="H16474" s="55">
        <v>0</v>
      </c>
    </row>
    <row r="16475" spans="1:8" ht="12.5" customHeight="1">
      <c r="A16475" s="55">
        <v>18213</v>
      </c>
      <c r="B16475" s="55">
        <v>9</v>
      </c>
      <c r="C16475" s="55" t="s">
        <v>54069</v>
      </c>
      <c r="D16475" s="55" t="s">
        <v>4649</v>
      </c>
      <c r="E16475" s="55" t="s">
        <v>54070</v>
      </c>
      <c r="F16475" s="55" t="s">
        <v>4651</v>
      </c>
      <c r="G16475" s="55" t="s">
        <v>54071</v>
      </c>
      <c r="H16475" s="55">
        <v>0</v>
      </c>
    </row>
    <row r="16476" spans="1:8" ht="12.5" customHeight="1">
      <c r="A16476" s="55">
        <v>18270</v>
      </c>
      <c r="B16476" s="55">
        <v>9</v>
      </c>
      <c r="C16476" s="55" t="s">
        <v>54072</v>
      </c>
      <c r="D16476" s="55" t="s">
        <v>4649</v>
      </c>
      <c r="E16476" s="55" t="s">
        <v>54073</v>
      </c>
      <c r="F16476" s="55" t="s">
        <v>4651</v>
      </c>
      <c r="G16476" s="55" t="s">
        <v>54074</v>
      </c>
      <c r="H16476" s="55">
        <v>0</v>
      </c>
    </row>
    <row r="16477" spans="1:8" ht="12.5" customHeight="1">
      <c r="A16477" s="55">
        <v>18695</v>
      </c>
      <c r="B16477" s="55">
        <v>9</v>
      </c>
      <c r="C16477" s="55" t="s">
        <v>54075</v>
      </c>
      <c r="D16477" s="55" t="s">
        <v>4649</v>
      </c>
      <c r="E16477" s="55" t="s">
        <v>54076</v>
      </c>
      <c r="F16477" s="55" t="s">
        <v>4651</v>
      </c>
      <c r="G16477" s="55" t="s">
        <v>54077</v>
      </c>
      <c r="H16477" s="55">
        <v>0</v>
      </c>
    </row>
    <row r="16478" spans="1:8" ht="12.5" customHeight="1">
      <c r="A16478" s="55">
        <v>18697</v>
      </c>
      <c r="B16478" s="55">
        <v>9</v>
      </c>
      <c r="C16478" s="55" t="s">
        <v>54078</v>
      </c>
      <c r="D16478" s="55" t="s">
        <v>4649</v>
      </c>
      <c r="E16478" s="55" t="s">
        <v>54079</v>
      </c>
      <c r="F16478" s="55" t="s">
        <v>4651</v>
      </c>
      <c r="G16478" s="55" t="s">
        <v>54080</v>
      </c>
      <c r="H16478" s="55">
        <v>0</v>
      </c>
    </row>
    <row r="16479" spans="1:8" ht="12.5" customHeight="1">
      <c r="A16479" s="55">
        <v>18713</v>
      </c>
      <c r="B16479" s="55">
        <v>9</v>
      </c>
      <c r="C16479" s="55" t="s">
        <v>54081</v>
      </c>
      <c r="D16479" s="55" t="s">
        <v>4649</v>
      </c>
      <c r="E16479" s="55" t="s">
        <v>54082</v>
      </c>
      <c r="F16479" s="55" t="s">
        <v>4651</v>
      </c>
      <c r="G16479" s="55" t="s">
        <v>54083</v>
      </c>
      <c r="H16479" s="55">
        <v>0</v>
      </c>
    </row>
    <row r="16480" spans="1:8" ht="12.5" customHeight="1">
      <c r="A16480" s="55">
        <v>18746</v>
      </c>
      <c r="B16480" s="55">
        <v>9</v>
      </c>
      <c r="C16480" s="55" t="s">
        <v>54084</v>
      </c>
      <c r="D16480" s="55" t="s">
        <v>4649</v>
      </c>
      <c r="E16480" s="55" t="s">
        <v>54085</v>
      </c>
      <c r="F16480" s="55" t="s">
        <v>4651</v>
      </c>
      <c r="G16480" s="55" t="s">
        <v>54086</v>
      </c>
      <c r="H16480" s="55">
        <v>0</v>
      </c>
    </row>
    <row r="16481" spans="1:8" ht="12.5" customHeight="1">
      <c r="A16481" s="55">
        <v>19564</v>
      </c>
      <c r="B16481" s="55">
        <v>9</v>
      </c>
      <c r="C16481" s="55" t="s">
        <v>54087</v>
      </c>
      <c r="D16481" s="55" t="s">
        <v>4649</v>
      </c>
      <c r="E16481" s="55" t="s">
        <v>54088</v>
      </c>
      <c r="F16481" s="55" t="s">
        <v>4651</v>
      </c>
      <c r="G16481" s="55" t="s">
        <v>54089</v>
      </c>
      <c r="H16481" s="55">
        <v>0</v>
      </c>
    </row>
    <row r="16482" spans="1:8" ht="12.5" customHeight="1">
      <c r="A16482" s="55">
        <v>20404</v>
      </c>
      <c r="B16482" s="55">
        <v>9</v>
      </c>
      <c r="C16482" s="55" t="s">
        <v>54090</v>
      </c>
      <c r="D16482" s="55" t="s">
        <v>4649</v>
      </c>
      <c r="E16482" s="55" t="s">
        <v>54091</v>
      </c>
      <c r="F16482" s="55" t="s">
        <v>4651</v>
      </c>
      <c r="G16482" s="55" t="s">
        <v>54092</v>
      </c>
      <c r="H16482" s="55">
        <v>0</v>
      </c>
    </row>
    <row r="16483" spans="1:8" ht="12.5" customHeight="1">
      <c r="A16483" s="55">
        <v>21257</v>
      </c>
      <c r="B16483" s="55">
        <v>9</v>
      </c>
      <c r="C16483" s="55" t="s">
        <v>54093</v>
      </c>
      <c r="D16483" s="55" t="s">
        <v>4649</v>
      </c>
      <c r="E16483" s="55" t="s">
        <v>54094</v>
      </c>
      <c r="F16483" s="55" t="s">
        <v>4651</v>
      </c>
      <c r="G16483" s="55" t="s">
        <v>54095</v>
      </c>
      <c r="H16483" s="55">
        <v>0</v>
      </c>
    </row>
    <row r="16484" spans="1:8" ht="12.5" customHeight="1">
      <c r="A16484" s="55">
        <v>21362</v>
      </c>
      <c r="B16484" s="55">
        <v>9</v>
      </c>
      <c r="C16484" s="55" t="s">
        <v>54096</v>
      </c>
      <c r="D16484" s="55" t="s">
        <v>4649</v>
      </c>
      <c r="E16484" s="55" t="s">
        <v>54097</v>
      </c>
      <c r="F16484" s="55" t="s">
        <v>4651</v>
      </c>
      <c r="G16484" s="55" t="s">
        <v>54098</v>
      </c>
      <c r="H16484" s="55">
        <v>0</v>
      </c>
    </row>
    <row r="16485" spans="1:8" ht="12.5" customHeight="1">
      <c r="A16485" s="55">
        <v>21873</v>
      </c>
      <c r="B16485" s="55">
        <v>9</v>
      </c>
      <c r="C16485" s="55" t="s">
        <v>54099</v>
      </c>
      <c r="D16485" s="55" t="s">
        <v>4649</v>
      </c>
      <c r="E16485" s="55" t="s">
        <v>54100</v>
      </c>
      <c r="F16485" s="55" t="s">
        <v>4651</v>
      </c>
      <c r="G16485" s="55" t="s">
        <v>54101</v>
      </c>
      <c r="H16485" s="55">
        <v>0</v>
      </c>
    </row>
    <row r="16486" spans="1:8" ht="12.5" customHeight="1">
      <c r="A16486" s="55">
        <v>22844</v>
      </c>
      <c r="B16486" s="55">
        <v>9</v>
      </c>
      <c r="C16486" s="55" t="s">
        <v>54102</v>
      </c>
      <c r="D16486" s="55" t="s">
        <v>4649</v>
      </c>
      <c r="E16486" s="55" t="s">
        <v>54103</v>
      </c>
      <c r="F16486" s="55" t="s">
        <v>4651</v>
      </c>
      <c r="G16486" s="55" t="s">
        <v>54104</v>
      </c>
      <c r="H16486" s="55">
        <v>0</v>
      </c>
    </row>
    <row r="16487" spans="1:8" ht="12.5" customHeight="1">
      <c r="A16487" s="55">
        <v>22849</v>
      </c>
      <c r="B16487" s="55">
        <v>9</v>
      </c>
      <c r="C16487" s="55" t="s">
        <v>54105</v>
      </c>
      <c r="D16487" s="55" t="s">
        <v>4649</v>
      </c>
      <c r="E16487" s="55" t="s">
        <v>54106</v>
      </c>
      <c r="F16487" s="55" t="s">
        <v>4651</v>
      </c>
      <c r="G16487" s="55" t="s">
        <v>54107</v>
      </c>
      <c r="H16487" s="55">
        <v>0</v>
      </c>
    </row>
    <row r="16488" spans="1:8" ht="12.5" customHeight="1">
      <c r="A16488" s="55">
        <v>22856</v>
      </c>
      <c r="B16488" s="55">
        <v>9</v>
      </c>
      <c r="C16488" s="55" t="s">
        <v>54108</v>
      </c>
      <c r="D16488" s="55" t="s">
        <v>4649</v>
      </c>
      <c r="E16488" s="55" t="s">
        <v>54109</v>
      </c>
      <c r="F16488" s="55" t="s">
        <v>4651</v>
      </c>
      <c r="G16488" s="55" t="s">
        <v>54110</v>
      </c>
      <c r="H16488" s="55">
        <v>0</v>
      </c>
    </row>
    <row r="16489" spans="1:8" ht="12.5" customHeight="1">
      <c r="A16489" s="55">
        <v>22988</v>
      </c>
      <c r="B16489" s="55">
        <v>9</v>
      </c>
      <c r="C16489" s="55" t="s">
        <v>54111</v>
      </c>
      <c r="D16489" s="55" t="s">
        <v>4649</v>
      </c>
      <c r="E16489" s="55" t="s">
        <v>54112</v>
      </c>
      <c r="F16489" s="55" t="s">
        <v>4651</v>
      </c>
      <c r="G16489" s="55" t="s">
        <v>54113</v>
      </c>
      <c r="H16489" s="55">
        <v>0</v>
      </c>
    </row>
    <row r="16490" spans="1:8" ht="12.5" customHeight="1">
      <c r="A16490" s="55">
        <v>23314</v>
      </c>
      <c r="B16490" s="55">
        <v>9</v>
      </c>
      <c r="C16490" s="55" t="s">
        <v>54114</v>
      </c>
      <c r="D16490" s="55" t="s">
        <v>4649</v>
      </c>
      <c r="E16490" s="55" t="s">
        <v>54115</v>
      </c>
      <c r="F16490" s="55" t="s">
        <v>4651</v>
      </c>
      <c r="G16490" s="55" t="s">
        <v>54116</v>
      </c>
      <c r="H16490" s="55">
        <v>0</v>
      </c>
    </row>
    <row r="16491" spans="1:8" ht="12.5" customHeight="1">
      <c r="A16491" s="55">
        <v>23419</v>
      </c>
      <c r="B16491" s="55">
        <v>9</v>
      </c>
      <c r="C16491" s="55" t="s">
        <v>54117</v>
      </c>
      <c r="D16491" s="55" t="s">
        <v>4649</v>
      </c>
      <c r="E16491" s="55" t="s">
        <v>54118</v>
      </c>
      <c r="F16491" s="55" t="s">
        <v>4651</v>
      </c>
      <c r="G16491" s="55" t="s">
        <v>54119</v>
      </c>
      <c r="H16491" s="55">
        <v>0</v>
      </c>
    </row>
    <row r="16492" spans="1:8" ht="12.5" customHeight="1">
      <c r="A16492" s="55">
        <v>23653</v>
      </c>
      <c r="B16492" s="55">
        <v>9</v>
      </c>
      <c r="C16492" s="55" t="s">
        <v>54120</v>
      </c>
      <c r="D16492" s="55" t="s">
        <v>4649</v>
      </c>
      <c r="E16492" s="55" t="s">
        <v>54121</v>
      </c>
      <c r="F16492" s="55" t="s">
        <v>4651</v>
      </c>
      <c r="G16492" s="55" t="s">
        <v>54122</v>
      </c>
      <c r="H16492" s="55">
        <v>0</v>
      </c>
    </row>
    <row r="16493" spans="1:8" ht="12.5" customHeight="1">
      <c r="A16493" s="55">
        <v>24273</v>
      </c>
      <c r="B16493" s="55">
        <v>9</v>
      </c>
      <c r="C16493" s="55" t="s">
        <v>54123</v>
      </c>
      <c r="D16493" s="55" t="s">
        <v>4649</v>
      </c>
      <c r="E16493" s="55" t="s">
        <v>54124</v>
      </c>
      <c r="F16493" s="55" t="s">
        <v>4651</v>
      </c>
      <c r="G16493" s="55" t="s">
        <v>54125</v>
      </c>
      <c r="H16493" s="55">
        <v>0</v>
      </c>
    </row>
    <row r="16494" spans="1:8" ht="12.5" customHeight="1">
      <c r="A16494" s="55">
        <v>25818</v>
      </c>
      <c r="B16494" s="55">
        <v>9</v>
      </c>
      <c r="C16494" s="55" t="s">
        <v>54126</v>
      </c>
      <c r="D16494" s="55" t="s">
        <v>4649</v>
      </c>
      <c r="E16494" s="55" t="s">
        <v>54127</v>
      </c>
      <c r="F16494" s="55" t="s">
        <v>4651</v>
      </c>
      <c r="G16494" s="55" t="s">
        <v>54128</v>
      </c>
      <c r="H16494" s="55">
        <v>0</v>
      </c>
    </row>
    <row r="16495" spans="1:8" ht="12.5" customHeight="1">
      <c r="A16495" s="55">
        <v>25958</v>
      </c>
      <c r="B16495" s="55">
        <v>9</v>
      </c>
      <c r="C16495" s="55" t="s">
        <v>54129</v>
      </c>
      <c r="D16495" s="55" t="s">
        <v>4649</v>
      </c>
      <c r="E16495" s="55" t="s">
        <v>54130</v>
      </c>
      <c r="F16495" s="55" t="s">
        <v>4651</v>
      </c>
      <c r="G16495" s="55" t="s">
        <v>54131</v>
      </c>
      <c r="H16495" s="55">
        <v>0</v>
      </c>
    </row>
    <row r="16496" spans="1:8" ht="12.5" customHeight="1">
      <c r="A16496" s="55">
        <v>26425</v>
      </c>
      <c r="B16496" s="55">
        <v>9</v>
      </c>
      <c r="C16496" s="55" t="s">
        <v>54132</v>
      </c>
      <c r="D16496" s="55" t="s">
        <v>4649</v>
      </c>
      <c r="E16496" s="55" t="s">
        <v>54133</v>
      </c>
      <c r="F16496" s="55" t="s">
        <v>4651</v>
      </c>
      <c r="G16496" s="55" t="s">
        <v>54134</v>
      </c>
      <c r="H16496" s="55">
        <v>0</v>
      </c>
    </row>
    <row r="16497" spans="1:8" ht="12.5" customHeight="1">
      <c r="A16497" s="55">
        <v>27350</v>
      </c>
      <c r="B16497" s="55">
        <v>9</v>
      </c>
      <c r="C16497" s="55" t="s">
        <v>54135</v>
      </c>
      <c r="D16497" s="55" t="s">
        <v>4649</v>
      </c>
      <c r="E16497" s="55" t="s">
        <v>54136</v>
      </c>
      <c r="F16497" s="55" t="s">
        <v>4651</v>
      </c>
      <c r="G16497" s="55" t="s">
        <v>54137</v>
      </c>
      <c r="H16497" s="55">
        <v>0</v>
      </c>
    </row>
    <row r="16498" spans="1:8" ht="12.5" customHeight="1">
      <c r="A16498" s="55">
        <v>27733</v>
      </c>
      <c r="B16498" s="55">
        <v>9</v>
      </c>
      <c r="C16498" s="55" t="s">
        <v>54138</v>
      </c>
      <c r="D16498" s="55" t="s">
        <v>4649</v>
      </c>
      <c r="E16498" s="55" t="s">
        <v>54139</v>
      </c>
      <c r="F16498" s="55" t="s">
        <v>4651</v>
      </c>
      <c r="G16498" s="55" t="s">
        <v>54140</v>
      </c>
      <c r="H16498" s="55">
        <v>0</v>
      </c>
    </row>
    <row r="16499" spans="1:8" ht="12.5" customHeight="1">
      <c r="A16499" s="55">
        <v>27869</v>
      </c>
      <c r="B16499" s="55">
        <v>9</v>
      </c>
      <c r="C16499" s="55" t="s">
        <v>54141</v>
      </c>
      <c r="D16499" s="55" t="s">
        <v>4649</v>
      </c>
      <c r="E16499" s="55" t="s">
        <v>54142</v>
      </c>
      <c r="F16499" s="55" t="s">
        <v>4651</v>
      </c>
      <c r="G16499" s="55" t="s">
        <v>54143</v>
      </c>
      <c r="H16499" s="55">
        <v>0</v>
      </c>
    </row>
    <row r="16500" spans="1:8" ht="12.5" customHeight="1">
      <c r="A16500" s="55">
        <v>29062</v>
      </c>
      <c r="B16500" s="55">
        <v>9</v>
      </c>
      <c r="C16500" s="55" t="s">
        <v>54144</v>
      </c>
      <c r="D16500" s="55" t="s">
        <v>4649</v>
      </c>
      <c r="E16500" s="55" t="s">
        <v>54145</v>
      </c>
      <c r="F16500" s="55" t="s">
        <v>4651</v>
      </c>
      <c r="G16500" s="55" t="s">
        <v>54146</v>
      </c>
      <c r="H16500" s="55">
        <v>0</v>
      </c>
    </row>
    <row r="16501" spans="1:8" ht="12.5" customHeight="1">
      <c r="A16501" s="55">
        <v>29097</v>
      </c>
      <c r="B16501" s="55">
        <v>9</v>
      </c>
      <c r="C16501" s="55" t="s">
        <v>54147</v>
      </c>
      <c r="D16501" s="55" t="s">
        <v>4649</v>
      </c>
      <c r="E16501" s="55" t="s">
        <v>54148</v>
      </c>
      <c r="F16501" s="55" t="s">
        <v>4651</v>
      </c>
      <c r="G16501" s="55" t="s">
        <v>54149</v>
      </c>
      <c r="H16501" s="55">
        <v>0</v>
      </c>
    </row>
    <row r="16502" spans="1:8" ht="12.5" customHeight="1">
      <c r="A16502" s="55">
        <v>29115</v>
      </c>
      <c r="B16502" s="55">
        <v>9</v>
      </c>
      <c r="C16502" s="55" t="s">
        <v>54150</v>
      </c>
      <c r="D16502" s="55" t="s">
        <v>4649</v>
      </c>
      <c r="E16502" s="55" t="s">
        <v>54151</v>
      </c>
      <c r="F16502" s="55" t="s">
        <v>4651</v>
      </c>
      <c r="G16502" s="55" t="s">
        <v>54152</v>
      </c>
      <c r="H16502" s="55">
        <v>0</v>
      </c>
    </row>
    <row r="16503" spans="1:8" ht="12.5" customHeight="1">
      <c r="A16503" s="55">
        <v>29459</v>
      </c>
      <c r="B16503" s="55">
        <v>9</v>
      </c>
      <c r="C16503" s="55" t="s">
        <v>54153</v>
      </c>
      <c r="D16503" s="55" t="s">
        <v>4649</v>
      </c>
      <c r="E16503" s="55" t="s">
        <v>54154</v>
      </c>
      <c r="F16503" s="55" t="s">
        <v>4651</v>
      </c>
      <c r="G16503" s="55" t="s">
        <v>54155</v>
      </c>
      <c r="H16503" s="55">
        <v>0</v>
      </c>
    </row>
    <row r="16504" spans="1:8" ht="12.5" customHeight="1">
      <c r="A16504" s="55">
        <v>11054</v>
      </c>
      <c r="B16504" s="55">
        <v>9</v>
      </c>
      <c r="C16504" s="55" t="s">
        <v>54156</v>
      </c>
      <c r="D16504" s="55" t="s">
        <v>4649</v>
      </c>
      <c r="E16504" s="55" t="s">
        <v>54157</v>
      </c>
      <c r="F16504" s="55" t="s">
        <v>4651</v>
      </c>
      <c r="G16504" s="55" t="s">
        <v>54158</v>
      </c>
      <c r="H16504" s="55">
        <v>0</v>
      </c>
    </row>
    <row r="16505" spans="1:8" ht="12.5" customHeight="1">
      <c r="A16505" s="55">
        <v>11452</v>
      </c>
      <c r="B16505" s="55">
        <v>9</v>
      </c>
      <c r="C16505" s="55" t="s">
        <v>54159</v>
      </c>
      <c r="D16505" s="55" t="s">
        <v>4649</v>
      </c>
      <c r="E16505" s="55" t="s">
        <v>54160</v>
      </c>
      <c r="F16505" s="55" t="s">
        <v>4651</v>
      </c>
      <c r="G16505" s="55" t="s">
        <v>54161</v>
      </c>
      <c r="H16505" s="55">
        <v>0</v>
      </c>
    </row>
    <row r="16506" spans="1:8" ht="12.5" customHeight="1">
      <c r="A16506" s="55">
        <v>11458</v>
      </c>
      <c r="B16506" s="55">
        <v>9</v>
      </c>
      <c r="C16506" s="55" t="s">
        <v>54162</v>
      </c>
      <c r="D16506" s="55" t="s">
        <v>4649</v>
      </c>
      <c r="E16506" s="55" t="s">
        <v>54163</v>
      </c>
      <c r="F16506" s="55" t="s">
        <v>4651</v>
      </c>
      <c r="G16506" s="55" t="s">
        <v>54164</v>
      </c>
      <c r="H16506" s="55">
        <v>0</v>
      </c>
    </row>
    <row r="16507" spans="1:8" ht="12.5" customHeight="1">
      <c r="A16507" s="55">
        <v>12671</v>
      </c>
      <c r="B16507" s="55">
        <v>9</v>
      </c>
      <c r="C16507" s="55" t="s">
        <v>54165</v>
      </c>
      <c r="D16507" s="55" t="s">
        <v>4649</v>
      </c>
      <c r="E16507" s="55" t="s">
        <v>54166</v>
      </c>
      <c r="F16507" s="55" t="s">
        <v>4651</v>
      </c>
      <c r="G16507" s="55" t="s">
        <v>54167</v>
      </c>
      <c r="H16507" s="55">
        <v>0</v>
      </c>
    </row>
    <row r="16508" spans="1:8" ht="12.5" customHeight="1">
      <c r="A16508" s="55">
        <v>12673</v>
      </c>
      <c r="B16508" s="55">
        <v>9</v>
      </c>
      <c r="C16508" s="55" t="s">
        <v>54168</v>
      </c>
      <c r="D16508" s="55" t="s">
        <v>4649</v>
      </c>
      <c r="E16508" s="55" t="s">
        <v>54169</v>
      </c>
      <c r="F16508" s="55" t="s">
        <v>4651</v>
      </c>
      <c r="G16508" s="55" t="s">
        <v>54170</v>
      </c>
      <c r="H16508" s="55">
        <v>0</v>
      </c>
    </row>
    <row r="16509" spans="1:8" ht="12.5" customHeight="1">
      <c r="A16509" s="55">
        <v>12705</v>
      </c>
      <c r="B16509" s="55">
        <v>9</v>
      </c>
      <c r="C16509" s="55" t="s">
        <v>54171</v>
      </c>
      <c r="D16509" s="55" t="s">
        <v>4649</v>
      </c>
      <c r="E16509" s="55" t="s">
        <v>54172</v>
      </c>
      <c r="F16509" s="55" t="s">
        <v>4651</v>
      </c>
      <c r="G16509" s="55" t="s">
        <v>54173</v>
      </c>
      <c r="H16509" s="55">
        <v>0</v>
      </c>
    </row>
    <row r="16510" spans="1:8" ht="12.5" customHeight="1">
      <c r="A16510" s="55">
        <v>13113</v>
      </c>
      <c r="B16510" s="55">
        <v>9</v>
      </c>
      <c r="C16510" s="55" t="s">
        <v>54174</v>
      </c>
      <c r="D16510" s="55" t="s">
        <v>4649</v>
      </c>
      <c r="E16510" s="55" t="s">
        <v>54175</v>
      </c>
      <c r="F16510" s="55" t="s">
        <v>4651</v>
      </c>
      <c r="G16510" s="55" t="s">
        <v>54176</v>
      </c>
      <c r="H16510" s="55">
        <v>0</v>
      </c>
    </row>
    <row r="16511" spans="1:8" ht="12.5" customHeight="1">
      <c r="A16511" s="55">
        <v>13119</v>
      </c>
      <c r="B16511" s="55">
        <v>9</v>
      </c>
      <c r="C16511" s="55" t="s">
        <v>54177</v>
      </c>
      <c r="D16511" s="55" t="s">
        <v>4649</v>
      </c>
      <c r="E16511" s="55" t="s">
        <v>54178</v>
      </c>
      <c r="F16511" s="55" t="s">
        <v>4651</v>
      </c>
      <c r="G16511" s="55" t="s">
        <v>54179</v>
      </c>
      <c r="H16511" s="55">
        <v>0</v>
      </c>
    </row>
    <row r="16512" spans="1:8" ht="12.5" customHeight="1">
      <c r="A16512" s="55">
        <v>13642</v>
      </c>
      <c r="B16512" s="55">
        <v>9</v>
      </c>
      <c r="C16512" s="55" t="s">
        <v>54180</v>
      </c>
      <c r="D16512" s="55" t="s">
        <v>4649</v>
      </c>
      <c r="E16512" s="55" t="s">
        <v>54181</v>
      </c>
      <c r="F16512" s="55" t="s">
        <v>4651</v>
      </c>
      <c r="G16512" s="55" t="s">
        <v>54182</v>
      </c>
      <c r="H16512" s="55">
        <v>0</v>
      </c>
    </row>
    <row r="16513" spans="1:8" ht="12.5" customHeight="1">
      <c r="A16513" s="55">
        <v>14012</v>
      </c>
      <c r="B16513" s="55">
        <v>9</v>
      </c>
      <c r="C16513" s="55" t="s">
        <v>54183</v>
      </c>
      <c r="D16513" s="55" t="s">
        <v>4649</v>
      </c>
      <c r="E16513" s="55" t="s">
        <v>54184</v>
      </c>
      <c r="F16513" s="55" t="s">
        <v>4651</v>
      </c>
      <c r="G16513" s="55" t="s">
        <v>54185</v>
      </c>
      <c r="H16513" s="55">
        <v>0</v>
      </c>
    </row>
    <row r="16514" spans="1:8" ht="12.5" customHeight="1">
      <c r="A16514" s="55">
        <v>14034</v>
      </c>
      <c r="B16514" s="55">
        <v>9</v>
      </c>
      <c r="C16514" s="55" t="s">
        <v>54186</v>
      </c>
      <c r="D16514" s="55" t="s">
        <v>4649</v>
      </c>
      <c r="E16514" s="55" t="s">
        <v>54187</v>
      </c>
      <c r="F16514" s="55" t="s">
        <v>4651</v>
      </c>
      <c r="G16514" s="55" t="s">
        <v>54188</v>
      </c>
      <c r="H16514" s="55">
        <v>0</v>
      </c>
    </row>
    <row r="16515" spans="1:8" ht="12.5" customHeight="1">
      <c r="A16515" s="55">
        <v>14051</v>
      </c>
      <c r="B16515" s="55">
        <v>9</v>
      </c>
      <c r="C16515" s="55" t="s">
        <v>54189</v>
      </c>
      <c r="D16515" s="55" t="s">
        <v>4649</v>
      </c>
      <c r="E16515" s="55" t="s">
        <v>54190</v>
      </c>
      <c r="F16515" s="55" t="s">
        <v>4651</v>
      </c>
      <c r="G16515" s="55" t="s">
        <v>54191</v>
      </c>
      <c r="H16515" s="55">
        <v>0</v>
      </c>
    </row>
    <row r="16516" spans="1:8" ht="12.5" customHeight="1">
      <c r="A16516" s="55">
        <v>14103</v>
      </c>
      <c r="B16516" s="55">
        <v>9</v>
      </c>
      <c r="C16516" s="55" t="s">
        <v>54192</v>
      </c>
      <c r="D16516" s="55" t="s">
        <v>4649</v>
      </c>
      <c r="E16516" s="55" t="s">
        <v>54193</v>
      </c>
      <c r="F16516" s="55" t="s">
        <v>4651</v>
      </c>
      <c r="G16516" s="55" t="s">
        <v>54194</v>
      </c>
      <c r="H16516" s="55">
        <v>0</v>
      </c>
    </row>
    <row r="16517" spans="1:8" ht="12.5" customHeight="1">
      <c r="A16517" s="55">
        <v>14312</v>
      </c>
      <c r="B16517" s="55">
        <v>9</v>
      </c>
      <c r="C16517" s="55" t="s">
        <v>54195</v>
      </c>
      <c r="D16517" s="55" t="s">
        <v>4649</v>
      </c>
      <c r="E16517" s="55" t="s">
        <v>54196</v>
      </c>
      <c r="F16517" s="55" t="s">
        <v>4651</v>
      </c>
      <c r="G16517" s="55" t="s">
        <v>54197</v>
      </c>
      <c r="H16517" s="55">
        <v>0</v>
      </c>
    </row>
    <row r="16518" spans="1:8" ht="12.5" customHeight="1">
      <c r="A16518" s="55">
        <v>15043</v>
      </c>
      <c r="B16518" s="55">
        <v>9</v>
      </c>
      <c r="C16518" s="55" t="s">
        <v>54198</v>
      </c>
      <c r="D16518" s="55" t="s">
        <v>4649</v>
      </c>
      <c r="E16518" s="55" t="s">
        <v>54199</v>
      </c>
      <c r="F16518" s="55" t="s">
        <v>4651</v>
      </c>
      <c r="G16518" s="55" t="s">
        <v>54200</v>
      </c>
      <c r="H16518" s="55">
        <v>0</v>
      </c>
    </row>
    <row r="16519" spans="1:8" ht="12.5" customHeight="1">
      <c r="A16519" s="55">
        <v>15121</v>
      </c>
      <c r="B16519" s="55">
        <v>9</v>
      </c>
      <c r="C16519" s="55" t="s">
        <v>54201</v>
      </c>
      <c r="D16519" s="55" t="s">
        <v>4649</v>
      </c>
      <c r="E16519" s="55" t="s">
        <v>54202</v>
      </c>
      <c r="F16519" s="55" t="s">
        <v>4651</v>
      </c>
      <c r="G16519" s="55" t="s">
        <v>54203</v>
      </c>
      <c r="H16519" s="55">
        <v>0</v>
      </c>
    </row>
    <row r="16520" spans="1:8" ht="12.5" customHeight="1">
      <c r="A16520" s="55">
        <v>15212</v>
      </c>
      <c r="B16520" s="55">
        <v>9</v>
      </c>
      <c r="C16520" s="55" t="s">
        <v>54204</v>
      </c>
      <c r="D16520" s="55" t="s">
        <v>4649</v>
      </c>
      <c r="E16520" s="55" t="s">
        <v>54205</v>
      </c>
      <c r="F16520" s="55" t="s">
        <v>4651</v>
      </c>
      <c r="G16520" s="55" t="s">
        <v>54206</v>
      </c>
      <c r="H16520" s="55">
        <v>0</v>
      </c>
    </row>
    <row r="16521" spans="1:8" ht="12.5" customHeight="1">
      <c r="A16521" s="55">
        <v>15261</v>
      </c>
      <c r="B16521" s="55">
        <v>9</v>
      </c>
      <c r="C16521" s="55" t="s">
        <v>54207</v>
      </c>
      <c r="D16521" s="55" t="s">
        <v>4649</v>
      </c>
      <c r="E16521" s="55" t="s">
        <v>54208</v>
      </c>
      <c r="F16521" s="55" t="s">
        <v>4651</v>
      </c>
      <c r="G16521" s="55" t="s">
        <v>54209</v>
      </c>
      <c r="H16521" s="55">
        <v>0</v>
      </c>
    </row>
    <row r="16522" spans="1:8" ht="12.5" customHeight="1">
      <c r="A16522" s="55">
        <v>15784</v>
      </c>
      <c r="B16522" s="55">
        <v>9</v>
      </c>
      <c r="C16522" s="55" t="s">
        <v>54210</v>
      </c>
      <c r="D16522" s="55" t="s">
        <v>4649</v>
      </c>
      <c r="E16522" s="55" t="s">
        <v>54211</v>
      </c>
      <c r="F16522" s="55" t="s">
        <v>4651</v>
      </c>
      <c r="G16522" s="55" t="s">
        <v>54212</v>
      </c>
      <c r="H16522" s="55">
        <v>0</v>
      </c>
    </row>
    <row r="16523" spans="1:8" ht="12.5" customHeight="1">
      <c r="A16523" s="55">
        <v>15822</v>
      </c>
      <c r="B16523" s="55">
        <v>9</v>
      </c>
      <c r="C16523" s="55" t="s">
        <v>54213</v>
      </c>
      <c r="D16523" s="55" t="s">
        <v>4649</v>
      </c>
      <c r="E16523" s="55" t="s">
        <v>54214</v>
      </c>
      <c r="F16523" s="55" t="s">
        <v>4651</v>
      </c>
      <c r="G16523" s="55" t="s">
        <v>54215</v>
      </c>
      <c r="H16523" s="55">
        <v>0</v>
      </c>
    </row>
    <row r="16524" spans="1:8" ht="12.5" customHeight="1">
      <c r="A16524" s="55">
        <v>16027</v>
      </c>
      <c r="B16524" s="55">
        <v>9</v>
      </c>
      <c r="C16524" s="55" t="s">
        <v>54216</v>
      </c>
      <c r="D16524" s="55" t="s">
        <v>4649</v>
      </c>
      <c r="E16524" s="55" t="s">
        <v>54217</v>
      </c>
      <c r="F16524" s="55" t="s">
        <v>4651</v>
      </c>
      <c r="G16524" s="55" t="s">
        <v>54218</v>
      </c>
      <c r="H16524" s="55">
        <v>0</v>
      </c>
    </row>
    <row r="16525" spans="1:8" ht="12.5" customHeight="1">
      <c r="A16525" s="55">
        <v>16523</v>
      </c>
      <c r="B16525" s="55">
        <v>9</v>
      </c>
      <c r="C16525" s="55" t="s">
        <v>54219</v>
      </c>
      <c r="D16525" s="55" t="s">
        <v>4649</v>
      </c>
      <c r="E16525" s="55" t="s">
        <v>54220</v>
      </c>
      <c r="F16525" s="55" t="s">
        <v>4651</v>
      </c>
      <c r="G16525" s="55" t="s">
        <v>54221</v>
      </c>
      <c r="H16525" s="55">
        <v>0</v>
      </c>
    </row>
    <row r="16526" spans="1:8" ht="12.5" customHeight="1">
      <c r="A16526" s="55">
        <v>16625</v>
      </c>
      <c r="B16526" s="55">
        <v>9</v>
      </c>
      <c r="C16526" s="55" t="s">
        <v>54222</v>
      </c>
      <c r="D16526" s="55" t="s">
        <v>4649</v>
      </c>
      <c r="E16526" s="55" t="s">
        <v>54223</v>
      </c>
      <c r="F16526" s="55" t="s">
        <v>4651</v>
      </c>
      <c r="G16526" s="55" t="s">
        <v>54224</v>
      </c>
      <c r="H16526" s="55">
        <v>0</v>
      </c>
    </row>
    <row r="16527" spans="1:8" ht="12.5" customHeight="1">
      <c r="A16527" s="55">
        <v>16926</v>
      </c>
      <c r="B16527" s="55">
        <v>9</v>
      </c>
      <c r="C16527" s="55" t="s">
        <v>54225</v>
      </c>
      <c r="D16527" s="55" t="s">
        <v>4649</v>
      </c>
      <c r="E16527" s="55" t="s">
        <v>54226</v>
      </c>
      <c r="F16527" s="55" t="s">
        <v>4651</v>
      </c>
      <c r="G16527" s="55" t="s">
        <v>54227</v>
      </c>
      <c r="H16527" s="55">
        <v>0</v>
      </c>
    </row>
    <row r="16528" spans="1:8" ht="12.5" customHeight="1">
      <c r="A16528" s="55">
        <v>17247</v>
      </c>
      <c r="B16528" s="55">
        <v>9</v>
      </c>
      <c r="C16528" s="55" t="s">
        <v>54228</v>
      </c>
      <c r="D16528" s="55" t="s">
        <v>4649</v>
      </c>
      <c r="E16528" s="55" t="s">
        <v>54229</v>
      </c>
      <c r="F16528" s="55" t="s">
        <v>4651</v>
      </c>
      <c r="G16528" s="55" t="s">
        <v>54230</v>
      </c>
      <c r="H16528" s="55">
        <v>0</v>
      </c>
    </row>
    <row r="16529" spans="1:8" ht="12.5" customHeight="1">
      <c r="A16529" s="55">
        <v>17287</v>
      </c>
      <c r="B16529" s="55">
        <v>9</v>
      </c>
      <c r="C16529" s="55" t="s">
        <v>54231</v>
      </c>
      <c r="D16529" s="55" t="s">
        <v>4649</v>
      </c>
      <c r="E16529" s="55" t="s">
        <v>54232</v>
      </c>
      <c r="F16529" s="55" t="s">
        <v>4651</v>
      </c>
      <c r="G16529" s="55" t="s">
        <v>54233</v>
      </c>
      <c r="H16529" s="55">
        <v>0</v>
      </c>
    </row>
    <row r="16530" spans="1:8" ht="12.5" customHeight="1">
      <c r="A16530" s="55">
        <v>17305</v>
      </c>
      <c r="B16530" s="55">
        <v>9</v>
      </c>
      <c r="C16530" s="55" t="s">
        <v>54234</v>
      </c>
      <c r="D16530" s="55" t="s">
        <v>4649</v>
      </c>
      <c r="E16530" s="55" t="s">
        <v>54235</v>
      </c>
      <c r="F16530" s="55" t="s">
        <v>4651</v>
      </c>
      <c r="G16530" s="55" t="s">
        <v>54236</v>
      </c>
      <c r="H16530" s="55">
        <v>0</v>
      </c>
    </row>
    <row r="16531" spans="1:8" ht="12.5" customHeight="1">
      <c r="A16531" s="55">
        <v>17316</v>
      </c>
      <c r="B16531" s="55">
        <v>9</v>
      </c>
      <c r="C16531" s="55" t="s">
        <v>54237</v>
      </c>
      <c r="D16531" s="55" t="s">
        <v>4649</v>
      </c>
      <c r="E16531" s="55" t="s">
        <v>54238</v>
      </c>
      <c r="F16531" s="55" t="s">
        <v>4651</v>
      </c>
      <c r="G16531" s="55" t="s">
        <v>54239</v>
      </c>
      <c r="H16531" s="55">
        <v>0</v>
      </c>
    </row>
    <row r="16532" spans="1:8" ht="12.5" customHeight="1">
      <c r="A16532" s="55">
        <v>17375</v>
      </c>
      <c r="B16532" s="55">
        <v>9</v>
      </c>
      <c r="C16532" s="55" t="s">
        <v>54240</v>
      </c>
      <c r="D16532" s="55" t="s">
        <v>4649</v>
      </c>
      <c r="E16532" s="55" t="s">
        <v>54241</v>
      </c>
      <c r="F16532" s="55" t="s">
        <v>4651</v>
      </c>
      <c r="G16532" s="55" t="s">
        <v>54242</v>
      </c>
      <c r="H16532" s="55">
        <v>0</v>
      </c>
    </row>
    <row r="16533" spans="1:8" ht="12.5" customHeight="1">
      <c r="A16533" s="55">
        <v>17493</v>
      </c>
      <c r="B16533" s="55">
        <v>9</v>
      </c>
      <c r="C16533" s="55" t="s">
        <v>54243</v>
      </c>
      <c r="D16533" s="55" t="s">
        <v>4649</v>
      </c>
      <c r="E16533" s="55" t="s">
        <v>54244</v>
      </c>
      <c r="F16533" s="55" t="s">
        <v>4651</v>
      </c>
      <c r="G16533" s="55" t="s">
        <v>54245</v>
      </c>
      <c r="H16533" s="55">
        <v>0</v>
      </c>
    </row>
    <row r="16534" spans="1:8" ht="12.5" customHeight="1">
      <c r="A16534" s="55">
        <v>17494</v>
      </c>
      <c r="B16534" s="55">
        <v>9</v>
      </c>
      <c r="C16534" s="55" t="s">
        <v>54246</v>
      </c>
      <c r="D16534" s="55" t="s">
        <v>4649</v>
      </c>
      <c r="E16534" s="55" t="s">
        <v>54247</v>
      </c>
      <c r="F16534" s="55" t="s">
        <v>4651</v>
      </c>
      <c r="G16534" s="55" t="s">
        <v>54248</v>
      </c>
      <c r="H16534" s="55">
        <v>0</v>
      </c>
    </row>
    <row r="16535" spans="1:8" ht="12.5" customHeight="1">
      <c r="A16535" s="55">
        <v>17501</v>
      </c>
      <c r="B16535" s="55">
        <v>9</v>
      </c>
      <c r="C16535" s="55" t="s">
        <v>54249</v>
      </c>
      <c r="D16535" s="55" t="s">
        <v>4649</v>
      </c>
      <c r="E16535" s="55" t="s">
        <v>54250</v>
      </c>
      <c r="F16535" s="55" t="s">
        <v>4651</v>
      </c>
      <c r="G16535" s="55" t="s">
        <v>54251</v>
      </c>
      <c r="H16535" s="55">
        <v>0</v>
      </c>
    </row>
    <row r="16536" spans="1:8" ht="12.5" customHeight="1">
      <c r="A16536" s="55">
        <v>18246</v>
      </c>
      <c r="B16536" s="55">
        <v>9</v>
      </c>
      <c r="C16536" s="55" t="s">
        <v>54252</v>
      </c>
      <c r="D16536" s="55" t="s">
        <v>4649</v>
      </c>
      <c r="E16536" s="55" t="s">
        <v>54253</v>
      </c>
      <c r="F16536" s="55" t="s">
        <v>4651</v>
      </c>
      <c r="G16536" s="55" t="s">
        <v>54254</v>
      </c>
      <c r="H16536" s="55">
        <v>0</v>
      </c>
    </row>
    <row r="16537" spans="1:8" ht="12.5" customHeight="1">
      <c r="A16537" s="55">
        <v>18281</v>
      </c>
      <c r="B16537" s="55">
        <v>9</v>
      </c>
      <c r="C16537" s="55" t="s">
        <v>54255</v>
      </c>
      <c r="D16537" s="55" t="s">
        <v>4649</v>
      </c>
      <c r="E16537" s="55" t="s">
        <v>54256</v>
      </c>
      <c r="F16537" s="55" t="s">
        <v>4651</v>
      </c>
      <c r="G16537" s="55" t="s">
        <v>54257</v>
      </c>
      <c r="H16537" s="55">
        <v>0</v>
      </c>
    </row>
    <row r="16538" spans="1:8" ht="12.5" customHeight="1">
      <c r="A16538" s="55">
        <v>18291</v>
      </c>
      <c r="B16538" s="55">
        <v>9</v>
      </c>
      <c r="C16538" s="55" t="s">
        <v>54258</v>
      </c>
      <c r="D16538" s="55" t="s">
        <v>4649</v>
      </c>
      <c r="E16538" s="55" t="s">
        <v>54259</v>
      </c>
      <c r="F16538" s="55" t="s">
        <v>4651</v>
      </c>
      <c r="G16538" s="55" t="s">
        <v>54260</v>
      </c>
      <c r="H16538" s="55">
        <v>0</v>
      </c>
    </row>
    <row r="16539" spans="1:8" ht="12.5" customHeight="1">
      <c r="A16539" s="55">
        <v>19103</v>
      </c>
      <c r="B16539" s="55">
        <v>9</v>
      </c>
      <c r="C16539" s="55" t="s">
        <v>54261</v>
      </c>
      <c r="D16539" s="55" t="s">
        <v>4649</v>
      </c>
      <c r="E16539" s="55" t="s">
        <v>54262</v>
      </c>
      <c r="F16539" s="55" t="s">
        <v>4651</v>
      </c>
      <c r="G16539" s="55" t="s">
        <v>54263</v>
      </c>
      <c r="H16539" s="55">
        <v>0</v>
      </c>
    </row>
    <row r="16540" spans="1:8" ht="12.5" customHeight="1">
      <c r="A16540" s="55">
        <v>19269</v>
      </c>
      <c r="B16540" s="55">
        <v>9</v>
      </c>
      <c r="C16540" s="55" t="s">
        <v>54264</v>
      </c>
      <c r="D16540" s="55" t="s">
        <v>4649</v>
      </c>
      <c r="E16540" s="55" t="s">
        <v>54265</v>
      </c>
      <c r="F16540" s="55" t="s">
        <v>4651</v>
      </c>
      <c r="G16540" s="55" t="s">
        <v>54266</v>
      </c>
      <c r="H16540" s="55">
        <v>0</v>
      </c>
    </row>
    <row r="16541" spans="1:8" ht="12.5" customHeight="1">
      <c r="A16541" s="55">
        <v>19652</v>
      </c>
      <c r="B16541" s="55">
        <v>9</v>
      </c>
      <c r="C16541" s="55" t="s">
        <v>54267</v>
      </c>
      <c r="D16541" s="55" t="s">
        <v>4649</v>
      </c>
      <c r="E16541" s="55" t="s">
        <v>54268</v>
      </c>
      <c r="F16541" s="55" t="s">
        <v>4651</v>
      </c>
      <c r="G16541" s="55" t="s">
        <v>54269</v>
      </c>
      <c r="H16541" s="55">
        <v>0</v>
      </c>
    </row>
    <row r="16542" spans="1:8" ht="12.5" customHeight="1">
      <c r="A16542" s="55">
        <v>20236</v>
      </c>
      <c r="B16542" s="55">
        <v>9</v>
      </c>
      <c r="C16542" s="55" t="s">
        <v>54270</v>
      </c>
      <c r="D16542" s="55" t="s">
        <v>4649</v>
      </c>
      <c r="E16542" s="55" t="s">
        <v>54271</v>
      </c>
      <c r="F16542" s="55" t="s">
        <v>4651</v>
      </c>
      <c r="G16542" s="55" t="s">
        <v>54272</v>
      </c>
      <c r="H16542" s="55">
        <v>0</v>
      </c>
    </row>
    <row r="16543" spans="1:8" ht="12.5" customHeight="1">
      <c r="A16543" s="55">
        <v>20406</v>
      </c>
      <c r="B16543" s="55">
        <v>9</v>
      </c>
      <c r="C16543" s="55" t="s">
        <v>54273</v>
      </c>
      <c r="D16543" s="55" t="s">
        <v>4649</v>
      </c>
      <c r="E16543" s="55" t="s">
        <v>54274</v>
      </c>
      <c r="F16543" s="55" t="s">
        <v>4651</v>
      </c>
      <c r="G16543" s="55" t="s">
        <v>54275</v>
      </c>
      <c r="H16543" s="55">
        <v>0</v>
      </c>
    </row>
    <row r="16544" spans="1:8" ht="12.5" customHeight="1">
      <c r="A16544" s="55">
        <v>20600</v>
      </c>
      <c r="B16544" s="55">
        <v>9</v>
      </c>
      <c r="C16544" s="55" t="s">
        <v>54276</v>
      </c>
      <c r="D16544" s="55" t="s">
        <v>4649</v>
      </c>
      <c r="E16544" s="55" t="s">
        <v>54277</v>
      </c>
      <c r="F16544" s="55" t="s">
        <v>4651</v>
      </c>
      <c r="G16544" s="55" t="s">
        <v>54278</v>
      </c>
      <c r="H16544" s="55">
        <v>0</v>
      </c>
    </row>
    <row r="16545" spans="1:8" ht="12.5" customHeight="1">
      <c r="A16545" s="55">
        <v>21210</v>
      </c>
      <c r="B16545" s="55">
        <v>9</v>
      </c>
      <c r="C16545" s="55" t="s">
        <v>54279</v>
      </c>
      <c r="D16545" s="55" t="s">
        <v>4649</v>
      </c>
      <c r="E16545" s="55" t="s">
        <v>54280</v>
      </c>
      <c r="F16545" s="55" t="s">
        <v>4651</v>
      </c>
      <c r="G16545" s="55" t="s">
        <v>54281</v>
      </c>
      <c r="H16545" s="55">
        <v>0</v>
      </c>
    </row>
    <row r="16546" spans="1:8" ht="12.5" customHeight="1">
      <c r="A16546" s="55">
        <v>21220</v>
      </c>
      <c r="B16546" s="55">
        <v>9</v>
      </c>
      <c r="C16546" s="55" t="s">
        <v>54282</v>
      </c>
      <c r="D16546" s="55" t="s">
        <v>4649</v>
      </c>
      <c r="E16546" s="55" t="s">
        <v>54283</v>
      </c>
      <c r="F16546" s="55" t="s">
        <v>4651</v>
      </c>
      <c r="G16546" s="55" t="s">
        <v>54284</v>
      </c>
      <c r="H16546" s="55">
        <v>0</v>
      </c>
    </row>
    <row r="16547" spans="1:8" ht="12.5" customHeight="1">
      <c r="A16547" s="55">
        <v>21361</v>
      </c>
      <c r="B16547" s="55">
        <v>9</v>
      </c>
      <c r="C16547" s="55" t="s">
        <v>54285</v>
      </c>
      <c r="D16547" s="55" t="s">
        <v>4649</v>
      </c>
      <c r="E16547" s="55" t="s">
        <v>54286</v>
      </c>
      <c r="F16547" s="55" t="s">
        <v>4651</v>
      </c>
      <c r="G16547" s="55" t="s">
        <v>54287</v>
      </c>
      <c r="H16547" s="55">
        <v>0</v>
      </c>
    </row>
    <row r="16548" spans="1:8" ht="12.5" customHeight="1">
      <c r="A16548" s="55">
        <v>21363</v>
      </c>
      <c r="B16548" s="55">
        <v>9</v>
      </c>
      <c r="C16548" s="55" t="s">
        <v>54288</v>
      </c>
      <c r="D16548" s="55" t="s">
        <v>4649</v>
      </c>
      <c r="E16548" s="55" t="s">
        <v>54289</v>
      </c>
      <c r="F16548" s="55" t="s">
        <v>4651</v>
      </c>
      <c r="G16548" s="55" t="s">
        <v>54290</v>
      </c>
      <c r="H16548" s="55">
        <v>0</v>
      </c>
    </row>
    <row r="16549" spans="1:8" ht="12.5" customHeight="1">
      <c r="A16549" s="55">
        <v>21365</v>
      </c>
      <c r="B16549" s="55">
        <v>9</v>
      </c>
      <c r="C16549" s="55" t="s">
        <v>54291</v>
      </c>
      <c r="D16549" s="55" t="s">
        <v>4649</v>
      </c>
      <c r="E16549" s="55" t="s">
        <v>54292</v>
      </c>
      <c r="F16549" s="55" t="s">
        <v>4651</v>
      </c>
      <c r="G16549" s="55" t="s">
        <v>54293</v>
      </c>
      <c r="H16549" s="55">
        <v>0</v>
      </c>
    </row>
    <row r="16550" spans="1:8" ht="12.5" customHeight="1">
      <c r="A16550" s="55">
        <v>21945</v>
      </c>
      <c r="B16550" s="55">
        <v>9</v>
      </c>
      <c r="C16550" s="55" t="s">
        <v>54294</v>
      </c>
      <c r="D16550" s="55" t="s">
        <v>4649</v>
      </c>
      <c r="E16550" s="55" t="s">
        <v>54295</v>
      </c>
      <c r="F16550" s="55" t="s">
        <v>4651</v>
      </c>
      <c r="G16550" s="55" t="s">
        <v>54296</v>
      </c>
      <c r="H16550" s="55">
        <v>0</v>
      </c>
    </row>
    <row r="16551" spans="1:8" ht="12.5" customHeight="1">
      <c r="A16551" s="55">
        <v>22196</v>
      </c>
      <c r="B16551" s="55">
        <v>9</v>
      </c>
      <c r="C16551" s="55" t="s">
        <v>54297</v>
      </c>
      <c r="D16551" s="55" t="s">
        <v>4649</v>
      </c>
      <c r="E16551" s="55" t="s">
        <v>54298</v>
      </c>
      <c r="F16551" s="55" t="s">
        <v>4651</v>
      </c>
      <c r="G16551" s="55" t="s">
        <v>54299</v>
      </c>
      <c r="H16551" s="55">
        <v>0</v>
      </c>
    </row>
    <row r="16552" spans="1:8" ht="12.5" customHeight="1">
      <c r="A16552" s="55">
        <v>22203</v>
      </c>
      <c r="B16552" s="55">
        <v>9</v>
      </c>
      <c r="C16552" s="55" t="s">
        <v>54300</v>
      </c>
      <c r="D16552" s="55" t="s">
        <v>4649</v>
      </c>
      <c r="E16552" s="55" t="s">
        <v>54301</v>
      </c>
      <c r="F16552" s="55" t="s">
        <v>4651</v>
      </c>
      <c r="G16552" s="55" t="s">
        <v>54302</v>
      </c>
      <c r="H16552" s="55">
        <v>0</v>
      </c>
    </row>
    <row r="16553" spans="1:8" ht="12.5" customHeight="1">
      <c r="A16553" s="55">
        <v>22207</v>
      </c>
      <c r="B16553" s="55">
        <v>9</v>
      </c>
      <c r="C16553" s="55" t="s">
        <v>54303</v>
      </c>
      <c r="D16553" s="55" t="s">
        <v>4649</v>
      </c>
      <c r="E16553" s="55" t="s">
        <v>54304</v>
      </c>
      <c r="F16553" s="55" t="s">
        <v>4651</v>
      </c>
      <c r="G16553" s="55" t="s">
        <v>54305</v>
      </c>
      <c r="H16553" s="55">
        <v>0</v>
      </c>
    </row>
    <row r="16554" spans="1:8" ht="12.5" customHeight="1">
      <c r="A16554" s="55">
        <v>22410</v>
      </c>
      <c r="B16554" s="55">
        <v>9</v>
      </c>
      <c r="C16554" s="55" t="s">
        <v>54306</v>
      </c>
      <c r="D16554" s="55" t="s">
        <v>4649</v>
      </c>
      <c r="E16554" s="55" t="s">
        <v>54307</v>
      </c>
      <c r="F16554" s="55" t="s">
        <v>4651</v>
      </c>
      <c r="G16554" s="55" t="s">
        <v>54308</v>
      </c>
      <c r="H16554" s="55">
        <v>0</v>
      </c>
    </row>
    <row r="16555" spans="1:8" ht="12.5" customHeight="1">
      <c r="A16555" s="55">
        <v>22914</v>
      </c>
      <c r="B16555" s="55">
        <v>9</v>
      </c>
      <c r="C16555" s="55" t="s">
        <v>54309</v>
      </c>
      <c r="D16555" s="55" t="s">
        <v>4649</v>
      </c>
      <c r="E16555" s="55" t="s">
        <v>54310</v>
      </c>
      <c r="F16555" s="55" t="s">
        <v>4651</v>
      </c>
      <c r="G16555" s="55" t="s">
        <v>54311</v>
      </c>
      <c r="H16555" s="55">
        <v>0</v>
      </c>
    </row>
    <row r="16556" spans="1:8" ht="12.5" customHeight="1">
      <c r="A16556" s="55">
        <v>22915</v>
      </c>
      <c r="B16556" s="55">
        <v>9</v>
      </c>
      <c r="C16556" s="55" t="s">
        <v>54312</v>
      </c>
      <c r="D16556" s="55" t="s">
        <v>4649</v>
      </c>
      <c r="E16556" s="55" t="s">
        <v>54313</v>
      </c>
      <c r="F16556" s="55" t="s">
        <v>4651</v>
      </c>
      <c r="G16556" s="55" t="s">
        <v>54314</v>
      </c>
      <c r="H16556" s="55">
        <v>0</v>
      </c>
    </row>
    <row r="16557" spans="1:8" ht="12.5" customHeight="1">
      <c r="A16557" s="55">
        <v>23101</v>
      </c>
      <c r="B16557" s="55">
        <v>9</v>
      </c>
      <c r="C16557" s="55" t="s">
        <v>54315</v>
      </c>
      <c r="D16557" s="55" t="s">
        <v>4649</v>
      </c>
      <c r="E16557" s="55" t="s">
        <v>54316</v>
      </c>
      <c r="F16557" s="55" t="s">
        <v>4651</v>
      </c>
      <c r="G16557" s="55" t="s">
        <v>54317</v>
      </c>
      <c r="H16557" s="55">
        <v>0</v>
      </c>
    </row>
    <row r="16558" spans="1:8" ht="12.5" customHeight="1">
      <c r="A16558" s="55">
        <v>23522</v>
      </c>
      <c r="B16558" s="55">
        <v>9</v>
      </c>
      <c r="C16558" s="55" t="s">
        <v>54318</v>
      </c>
      <c r="D16558" s="55" t="s">
        <v>4649</v>
      </c>
      <c r="E16558" s="55" t="s">
        <v>54319</v>
      </c>
      <c r="F16558" s="55" t="s">
        <v>4651</v>
      </c>
      <c r="G16558" s="55" t="s">
        <v>54320</v>
      </c>
      <c r="H16558" s="55">
        <v>0</v>
      </c>
    </row>
    <row r="16559" spans="1:8" ht="12.5" customHeight="1">
      <c r="A16559" s="55">
        <v>25817</v>
      </c>
      <c r="B16559" s="55">
        <v>9</v>
      </c>
      <c r="C16559" s="55" t="s">
        <v>54321</v>
      </c>
      <c r="D16559" s="55" t="s">
        <v>4649</v>
      </c>
      <c r="E16559" s="55" t="s">
        <v>54322</v>
      </c>
      <c r="F16559" s="55" t="s">
        <v>4651</v>
      </c>
      <c r="G16559" s="55" t="s">
        <v>54323</v>
      </c>
      <c r="H16559" s="55">
        <v>0</v>
      </c>
    </row>
    <row r="16560" spans="1:8" ht="12.5" customHeight="1">
      <c r="A16560" s="55">
        <v>25937</v>
      </c>
      <c r="B16560" s="55">
        <v>9</v>
      </c>
      <c r="C16560" s="55" t="s">
        <v>54324</v>
      </c>
      <c r="D16560" s="55" t="s">
        <v>4649</v>
      </c>
      <c r="E16560" s="55" t="s">
        <v>54325</v>
      </c>
      <c r="F16560" s="55" t="s">
        <v>4651</v>
      </c>
      <c r="G16560" s="55" t="s">
        <v>54326</v>
      </c>
      <c r="H16560" s="55">
        <v>0</v>
      </c>
    </row>
    <row r="16561" spans="1:8" ht="12.5" customHeight="1">
      <c r="A16561" s="55">
        <v>26136</v>
      </c>
      <c r="B16561" s="55">
        <v>9</v>
      </c>
      <c r="C16561" s="55" t="s">
        <v>54327</v>
      </c>
      <c r="D16561" s="55" t="s">
        <v>4649</v>
      </c>
      <c r="E16561" s="55" t="s">
        <v>54328</v>
      </c>
      <c r="F16561" s="55" t="s">
        <v>4651</v>
      </c>
      <c r="G16561" s="55" t="s">
        <v>54329</v>
      </c>
      <c r="H16561" s="55">
        <v>0</v>
      </c>
    </row>
    <row r="16562" spans="1:8" ht="12.5" customHeight="1">
      <c r="A16562" s="55">
        <v>26569</v>
      </c>
      <c r="B16562" s="55">
        <v>9</v>
      </c>
      <c r="C16562" s="55" t="s">
        <v>54330</v>
      </c>
      <c r="D16562" s="55" t="s">
        <v>4649</v>
      </c>
      <c r="E16562" s="55" t="s">
        <v>54331</v>
      </c>
      <c r="F16562" s="55" t="s">
        <v>4651</v>
      </c>
      <c r="G16562" s="55" t="s">
        <v>54332</v>
      </c>
      <c r="H16562" s="55">
        <v>0</v>
      </c>
    </row>
    <row r="16563" spans="1:8" ht="12.5" customHeight="1">
      <c r="A16563" s="55">
        <v>26741</v>
      </c>
      <c r="B16563" s="55">
        <v>9</v>
      </c>
      <c r="C16563" s="55" t="s">
        <v>54333</v>
      </c>
      <c r="D16563" s="55" t="s">
        <v>4649</v>
      </c>
      <c r="E16563" s="55" t="s">
        <v>54334</v>
      </c>
      <c r="F16563" s="55" t="s">
        <v>4651</v>
      </c>
      <c r="G16563" s="55" t="s">
        <v>54335</v>
      </c>
      <c r="H16563" s="55">
        <v>0</v>
      </c>
    </row>
    <row r="16564" spans="1:8" ht="12.5" customHeight="1">
      <c r="A16564" s="55">
        <v>27348</v>
      </c>
      <c r="B16564" s="55">
        <v>9</v>
      </c>
      <c r="C16564" s="55" t="s">
        <v>54336</v>
      </c>
      <c r="D16564" s="55" t="s">
        <v>4649</v>
      </c>
      <c r="E16564" s="55" t="s">
        <v>54337</v>
      </c>
      <c r="F16564" s="55" t="s">
        <v>4651</v>
      </c>
      <c r="G16564" s="55" t="s">
        <v>54338</v>
      </c>
      <c r="H16564" s="55">
        <v>0</v>
      </c>
    </row>
    <row r="16565" spans="1:8" ht="12.5" customHeight="1">
      <c r="A16565" s="55">
        <v>27472</v>
      </c>
      <c r="B16565" s="55">
        <v>9</v>
      </c>
      <c r="C16565" s="55" t="s">
        <v>54339</v>
      </c>
      <c r="D16565" s="55" t="s">
        <v>4649</v>
      </c>
      <c r="E16565" s="55" t="s">
        <v>54340</v>
      </c>
      <c r="F16565" s="55" t="s">
        <v>4651</v>
      </c>
      <c r="G16565" s="55" t="s">
        <v>54341</v>
      </c>
      <c r="H16565" s="55">
        <v>0</v>
      </c>
    </row>
    <row r="16566" spans="1:8" ht="12.5" customHeight="1">
      <c r="A16566" s="55">
        <v>27516</v>
      </c>
      <c r="B16566" s="55">
        <v>9</v>
      </c>
      <c r="C16566" s="55" t="s">
        <v>54342</v>
      </c>
      <c r="D16566" s="55" t="s">
        <v>4649</v>
      </c>
      <c r="E16566" s="55" t="s">
        <v>54343</v>
      </c>
      <c r="F16566" s="55" t="s">
        <v>4651</v>
      </c>
      <c r="G16566" s="55" t="s">
        <v>54344</v>
      </c>
      <c r="H16566" s="55">
        <v>0</v>
      </c>
    </row>
    <row r="16567" spans="1:8" ht="12.5" customHeight="1">
      <c r="A16567" s="55">
        <v>27685</v>
      </c>
      <c r="B16567" s="55">
        <v>9</v>
      </c>
      <c r="C16567" s="55" t="s">
        <v>54345</v>
      </c>
      <c r="D16567" s="55" t="s">
        <v>4649</v>
      </c>
      <c r="E16567" s="55" t="s">
        <v>54346</v>
      </c>
      <c r="F16567" s="55" t="s">
        <v>4651</v>
      </c>
      <c r="G16567" s="55" t="s">
        <v>54347</v>
      </c>
      <c r="H16567" s="55">
        <v>0</v>
      </c>
    </row>
    <row r="16568" spans="1:8" ht="12.5" customHeight="1">
      <c r="A16568" s="55">
        <v>27864</v>
      </c>
      <c r="B16568" s="55">
        <v>9</v>
      </c>
      <c r="C16568" s="55" t="s">
        <v>54348</v>
      </c>
      <c r="D16568" s="55" t="s">
        <v>4649</v>
      </c>
      <c r="E16568" s="55" t="s">
        <v>54349</v>
      </c>
      <c r="F16568" s="55" t="s">
        <v>4651</v>
      </c>
      <c r="G16568" s="55" t="s">
        <v>54350</v>
      </c>
      <c r="H16568" s="55">
        <v>0</v>
      </c>
    </row>
    <row r="16569" spans="1:8" ht="12.5" customHeight="1">
      <c r="A16569" s="55">
        <v>28930</v>
      </c>
      <c r="B16569" s="55">
        <v>9</v>
      </c>
      <c r="C16569" s="55" t="s">
        <v>54351</v>
      </c>
      <c r="D16569" s="55" t="s">
        <v>4649</v>
      </c>
      <c r="E16569" s="55" t="s">
        <v>54352</v>
      </c>
      <c r="F16569" s="55" t="s">
        <v>4651</v>
      </c>
      <c r="G16569" s="55" t="s">
        <v>54353</v>
      </c>
      <c r="H16569" s="55">
        <v>0</v>
      </c>
    </row>
    <row r="16570" spans="1:8" ht="12.5" customHeight="1">
      <c r="A16570" s="55">
        <v>29099</v>
      </c>
      <c r="B16570" s="55">
        <v>9</v>
      </c>
      <c r="C16570" s="55" t="s">
        <v>54354</v>
      </c>
      <c r="D16570" s="55" t="s">
        <v>4649</v>
      </c>
      <c r="E16570" s="55" t="s">
        <v>54355</v>
      </c>
      <c r="F16570" s="55" t="s">
        <v>4651</v>
      </c>
      <c r="G16570" s="55" t="s">
        <v>54356</v>
      </c>
      <c r="H16570" s="55">
        <v>0</v>
      </c>
    </row>
    <row r="16571" spans="1:8" ht="12.5" customHeight="1">
      <c r="A16571" s="55">
        <v>29185</v>
      </c>
      <c r="B16571" s="55">
        <v>9</v>
      </c>
      <c r="C16571" s="55" t="s">
        <v>54357</v>
      </c>
      <c r="D16571" s="55" t="s">
        <v>4649</v>
      </c>
      <c r="E16571" s="55" t="s">
        <v>54358</v>
      </c>
      <c r="F16571" s="55" t="s">
        <v>4651</v>
      </c>
      <c r="G16571" s="55" t="s">
        <v>54359</v>
      </c>
      <c r="H16571" s="55">
        <v>0</v>
      </c>
    </row>
    <row r="16572" spans="1:8" ht="12.5" customHeight="1">
      <c r="A16572" s="55">
        <v>29193</v>
      </c>
      <c r="B16572" s="55">
        <v>9</v>
      </c>
      <c r="C16572" s="55" t="s">
        <v>54360</v>
      </c>
      <c r="D16572" s="55" t="s">
        <v>4649</v>
      </c>
      <c r="E16572" s="55" t="s">
        <v>54361</v>
      </c>
      <c r="F16572" s="55" t="s">
        <v>4651</v>
      </c>
      <c r="G16572" s="55" t="s">
        <v>54362</v>
      </c>
      <c r="H16572" s="55">
        <v>0</v>
      </c>
    </row>
    <row r="16573" spans="1:8" ht="12.5" customHeight="1">
      <c r="A16573" s="55">
        <v>11351</v>
      </c>
      <c r="B16573" s="55">
        <v>10</v>
      </c>
      <c r="C16573" s="55" t="s">
        <v>54363</v>
      </c>
      <c r="D16573" s="55" t="s">
        <v>4649</v>
      </c>
      <c r="E16573" s="55" t="s">
        <v>54364</v>
      </c>
      <c r="F16573" s="55" t="s">
        <v>4651</v>
      </c>
      <c r="G16573" s="55" t="s">
        <v>54365</v>
      </c>
      <c r="H16573" s="55">
        <v>0</v>
      </c>
    </row>
    <row r="16574" spans="1:8" ht="12.5" customHeight="1">
      <c r="A16574" s="55">
        <v>11610</v>
      </c>
      <c r="B16574" s="55">
        <v>10</v>
      </c>
      <c r="C16574" s="55" t="s">
        <v>54366</v>
      </c>
      <c r="D16574" s="55" t="s">
        <v>4649</v>
      </c>
      <c r="E16574" s="55" t="s">
        <v>54367</v>
      </c>
      <c r="F16574" s="55" t="s">
        <v>4651</v>
      </c>
      <c r="G16574" s="55" t="s">
        <v>54368</v>
      </c>
      <c r="H16574" s="55">
        <v>0</v>
      </c>
    </row>
    <row r="16575" spans="1:8" ht="12.5" customHeight="1">
      <c r="A16575" s="55">
        <v>12391</v>
      </c>
      <c r="B16575" s="55">
        <v>10</v>
      </c>
      <c r="C16575" s="55" t="s">
        <v>54369</v>
      </c>
      <c r="D16575" s="55" t="s">
        <v>4649</v>
      </c>
      <c r="E16575" s="55" t="s">
        <v>54370</v>
      </c>
      <c r="F16575" s="55" t="s">
        <v>4651</v>
      </c>
      <c r="G16575" s="55" t="s">
        <v>54371</v>
      </c>
      <c r="H16575" s="55">
        <v>0</v>
      </c>
    </row>
    <row r="16576" spans="1:8" ht="12.5" customHeight="1">
      <c r="A16576" s="55">
        <v>12590</v>
      </c>
      <c r="B16576" s="55">
        <v>10</v>
      </c>
      <c r="C16576" s="55" t="s">
        <v>54372</v>
      </c>
      <c r="D16576" s="55" t="s">
        <v>4649</v>
      </c>
      <c r="E16576" s="55" t="s">
        <v>54373</v>
      </c>
      <c r="F16576" s="55" t="s">
        <v>4651</v>
      </c>
      <c r="G16576" s="55" t="s">
        <v>54374</v>
      </c>
      <c r="H16576" s="55">
        <v>0</v>
      </c>
    </row>
    <row r="16577" spans="1:8" ht="12.5" customHeight="1">
      <c r="A16577" s="55">
        <v>12596</v>
      </c>
      <c r="B16577" s="55">
        <v>10</v>
      </c>
      <c r="C16577" s="55" t="s">
        <v>54375</v>
      </c>
      <c r="D16577" s="55" t="s">
        <v>4649</v>
      </c>
      <c r="E16577" s="55" t="s">
        <v>54376</v>
      </c>
      <c r="F16577" s="55" t="s">
        <v>4651</v>
      </c>
      <c r="G16577" s="55" t="s">
        <v>54377</v>
      </c>
      <c r="H16577" s="55">
        <v>0</v>
      </c>
    </row>
    <row r="16578" spans="1:8" ht="12.5" customHeight="1">
      <c r="A16578" s="55">
        <v>12664</v>
      </c>
      <c r="B16578" s="55">
        <v>10</v>
      </c>
      <c r="C16578" s="55" t="s">
        <v>54378</v>
      </c>
      <c r="D16578" s="55" t="s">
        <v>4649</v>
      </c>
      <c r="E16578" s="55" t="s">
        <v>54379</v>
      </c>
      <c r="F16578" s="55" t="s">
        <v>4651</v>
      </c>
      <c r="G16578" s="55" t="s">
        <v>54380</v>
      </c>
      <c r="H16578" s="55">
        <v>0</v>
      </c>
    </row>
    <row r="16579" spans="1:8" ht="12.5" customHeight="1">
      <c r="A16579" s="55">
        <v>13253</v>
      </c>
      <c r="B16579" s="55">
        <v>10</v>
      </c>
      <c r="C16579" s="55" t="s">
        <v>54381</v>
      </c>
      <c r="D16579" s="55" t="s">
        <v>4649</v>
      </c>
      <c r="E16579" s="55" t="s">
        <v>54382</v>
      </c>
      <c r="F16579" s="55" t="s">
        <v>4651</v>
      </c>
      <c r="G16579" s="55" t="s">
        <v>54383</v>
      </c>
      <c r="H16579" s="55">
        <v>0</v>
      </c>
    </row>
    <row r="16580" spans="1:8" ht="12.5" customHeight="1">
      <c r="A16580" s="55">
        <v>13553</v>
      </c>
      <c r="B16580" s="55">
        <v>10</v>
      </c>
      <c r="C16580" s="55" t="s">
        <v>54384</v>
      </c>
      <c r="D16580" s="55" t="s">
        <v>4649</v>
      </c>
      <c r="E16580" s="55" t="s">
        <v>54385</v>
      </c>
      <c r="F16580" s="55" t="s">
        <v>4651</v>
      </c>
      <c r="G16580" s="55" t="s">
        <v>54386</v>
      </c>
      <c r="H16580" s="55">
        <v>0</v>
      </c>
    </row>
    <row r="16581" spans="1:8" ht="12.5" customHeight="1">
      <c r="A16581" s="55">
        <v>14832</v>
      </c>
      <c r="B16581" s="55">
        <v>10</v>
      </c>
      <c r="C16581" s="55" t="s">
        <v>54387</v>
      </c>
      <c r="D16581" s="55" t="s">
        <v>4649</v>
      </c>
      <c r="E16581" s="55" t="s">
        <v>54388</v>
      </c>
      <c r="F16581" s="55" t="s">
        <v>4651</v>
      </c>
      <c r="G16581" s="55" t="s">
        <v>54389</v>
      </c>
      <c r="H16581" s="55">
        <v>0</v>
      </c>
    </row>
    <row r="16582" spans="1:8" ht="12.5" customHeight="1">
      <c r="A16582" s="55">
        <v>16201</v>
      </c>
      <c r="B16582" s="55">
        <v>10</v>
      </c>
      <c r="C16582" s="55" t="s">
        <v>54390</v>
      </c>
      <c r="D16582" s="55" t="s">
        <v>4649</v>
      </c>
      <c r="E16582" s="55" t="s">
        <v>54391</v>
      </c>
      <c r="F16582" s="55" t="s">
        <v>4651</v>
      </c>
      <c r="G16582" s="55" t="s">
        <v>54392</v>
      </c>
      <c r="H16582" s="55">
        <v>0</v>
      </c>
    </row>
    <row r="16583" spans="1:8" ht="12.5" customHeight="1">
      <c r="A16583" s="55">
        <v>16277</v>
      </c>
      <c r="B16583" s="55">
        <v>10</v>
      </c>
      <c r="C16583" s="55" t="s">
        <v>54393</v>
      </c>
      <c r="D16583" s="55" t="s">
        <v>4649</v>
      </c>
      <c r="E16583" s="55" t="s">
        <v>54394</v>
      </c>
      <c r="F16583" s="55" t="s">
        <v>4651</v>
      </c>
      <c r="G16583" s="55" t="s">
        <v>54395</v>
      </c>
      <c r="H16583" s="55">
        <v>0</v>
      </c>
    </row>
    <row r="16584" spans="1:8" ht="12.5" customHeight="1">
      <c r="A16584" s="55">
        <v>16420</v>
      </c>
      <c r="B16584" s="55">
        <v>10</v>
      </c>
      <c r="C16584" s="55" t="s">
        <v>54396</v>
      </c>
      <c r="D16584" s="55" t="s">
        <v>4649</v>
      </c>
      <c r="E16584" s="55" t="s">
        <v>54397</v>
      </c>
      <c r="F16584" s="55" t="s">
        <v>4651</v>
      </c>
      <c r="G16584" s="55" t="s">
        <v>54398</v>
      </c>
      <c r="H16584" s="55">
        <v>0</v>
      </c>
    </row>
    <row r="16585" spans="1:8" ht="12.5" customHeight="1">
      <c r="A16585" s="55">
        <v>16573</v>
      </c>
      <c r="B16585" s="55">
        <v>10</v>
      </c>
      <c r="C16585" s="55" t="s">
        <v>54399</v>
      </c>
      <c r="D16585" s="55" t="s">
        <v>4649</v>
      </c>
      <c r="E16585" s="55" t="s">
        <v>54400</v>
      </c>
      <c r="F16585" s="55" t="s">
        <v>4651</v>
      </c>
      <c r="G16585" s="55" t="s">
        <v>54401</v>
      </c>
      <c r="H16585" s="55">
        <v>0</v>
      </c>
    </row>
    <row r="16586" spans="1:8" ht="12.5" customHeight="1">
      <c r="A16586" s="55">
        <v>16599</v>
      </c>
      <c r="B16586" s="55">
        <v>10</v>
      </c>
      <c r="C16586" s="55" t="s">
        <v>54402</v>
      </c>
      <c r="D16586" s="55" t="s">
        <v>4649</v>
      </c>
      <c r="E16586" s="55" t="s">
        <v>54403</v>
      </c>
      <c r="F16586" s="55" t="s">
        <v>4651</v>
      </c>
      <c r="G16586" s="55" t="s">
        <v>54404</v>
      </c>
      <c r="H16586" s="55">
        <v>0</v>
      </c>
    </row>
    <row r="16587" spans="1:8" ht="12.5" customHeight="1">
      <c r="A16587" s="55">
        <v>16945</v>
      </c>
      <c r="B16587" s="55">
        <v>10</v>
      </c>
      <c r="C16587" s="55" t="s">
        <v>54405</v>
      </c>
      <c r="D16587" s="55" t="s">
        <v>4649</v>
      </c>
      <c r="E16587" s="55" t="s">
        <v>54406</v>
      </c>
      <c r="F16587" s="55" t="s">
        <v>4651</v>
      </c>
      <c r="G16587" s="55" t="s">
        <v>54407</v>
      </c>
      <c r="H16587" s="55">
        <v>0</v>
      </c>
    </row>
    <row r="16588" spans="1:8" ht="12.5" customHeight="1">
      <c r="A16588" s="55">
        <v>17715</v>
      </c>
      <c r="B16588" s="55">
        <v>10</v>
      </c>
      <c r="C16588" s="55" t="s">
        <v>54408</v>
      </c>
      <c r="D16588" s="55" t="s">
        <v>4649</v>
      </c>
      <c r="E16588" s="55" t="s">
        <v>54409</v>
      </c>
      <c r="F16588" s="55" t="s">
        <v>4651</v>
      </c>
      <c r="G16588" s="55" t="s">
        <v>54410</v>
      </c>
      <c r="H16588" s="55">
        <v>0</v>
      </c>
    </row>
    <row r="16589" spans="1:8" ht="12.5" customHeight="1">
      <c r="A16589" s="55">
        <v>17776</v>
      </c>
      <c r="B16589" s="55">
        <v>10</v>
      </c>
      <c r="C16589" s="55" t="s">
        <v>54411</v>
      </c>
      <c r="D16589" s="55" t="s">
        <v>4649</v>
      </c>
      <c r="E16589" s="55" t="s">
        <v>54412</v>
      </c>
      <c r="F16589" s="55" t="s">
        <v>4651</v>
      </c>
      <c r="G16589" s="55" t="s">
        <v>54413</v>
      </c>
      <c r="H16589" s="55">
        <v>0</v>
      </c>
    </row>
    <row r="16590" spans="1:8" ht="12.5" customHeight="1">
      <c r="A16590" s="55">
        <v>17974</v>
      </c>
      <c r="B16590" s="55">
        <v>10</v>
      </c>
      <c r="C16590" s="55" t="s">
        <v>54414</v>
      </c>
      <c r="D16590" s="55" t="s">
        <v>4649</v>
      </c>
      <c r="E16590" s="55" t="s">
        <v>54415</v>
      </c>
      <c r="F16590" s="55" t="s">
        <v>4651</v>
      </c>
      <c r="G16590" s="55" t="s">
        <v>54416</v>
      </c>
      <c r="H16590" s="55">
        <v>0</v>
      </c>
    </row>
    <row r="16591" spans="1:8" ht="12.5" customHeight="1">
      <c r="A16591" s="55">
        <v>18620</v>
      </c>
      <c r="B16591" s="55">
        <v>10</v>
      </c>
      <c r="C16591" s="55" t="s">
        <v>54417</v>
      </c>
      <c r="D16591" s="55" t="s">
        <v>4649</v>
      </c>
      <c r="E16591" s="55" t="s">
        <v>54418</v>
      </c>
      <c r="F16591" s="55" t="s">
        <v>4651</v>
      </c>
      <c r="G16591" s="55" t="s">
        <v>54419</v>
      </c>
      <c r="H16591" s="55">
        <v>0</v>
      </c>
    </row>
    <row r="16592" spans="1:8" ht="12.5" customHeight="1">
      <c r="A16592" s="55">
        <v>18622</v>
      </c>
      <c r="B16592" s="55">
        <v>10</v>
      </c>
      <c r="C16592" s="55" t="s">
        <v>54420</v>
      </c>
      <c r="D16592" s="55" t="s">
        <v>4649</v>
      </c>
      <c r="E16592" s="55" t="s">
        <v>54421</v>
      </c>
      <c r="F16592" s="55" t="s">
        <v>4651</v>
      </c>
      <c r="G16592" s="55" t="s">
        <v>54422</v>
      </c>
      <c r="H16592" s="55">
        <v>0</v>
      </c>
    </row>
    <row r="16593" spans="1:8" ht="12.5" customHeight="1">
      <c r="A16593" s="55">
        <v>19050</v>
      </c>
      <c r="B16593" s="55">
        <v>10</v>
      </c>
      <c r="C16593" s="55" t="s">
        <v>54423</v>
      </c>
      <c r="D16593" s="55" t="s">
        <v>4649</v>
      </c>
      <c r="E16593" s="55" t="s">
        <v>54424</v>
      </c>
      <c r="F16593" s="55" t="s">
        <v>4651</v>
      </c>
      <c r="G16593" s="55" t="s">
        <v>54425</v>
      </c>
      <c r="H16593" s="55">
        <v>0</v>
      </c>
    </row>
    <row r="16594" spans="1:8" ht="12.5" customHeight="1">
      <c r="A16594" s="55">
        <v>19055</v>
      </c>
      <c r="B16594" s="55">
        <v>10</v>
      </c>
      <c r="C16594" s="55" t="s">
        <v>54426</v>
      </c>
      <c r="D16594" s="55" t="s">
        <v>4649</v>
      </c>
      <c r="E16594" s="55" t="s">
        <v>54427</v>
      </c>
      <c r="F16594" s="55" t="s">
        <v>4651</v>
      </c>
      <c r="G16594" s="55" t="s">
        <v>54428</v>
      </c>
      <c r="H16594" s="55">
        <v>0</v>
      </c>
    </row>
    <row r="16595" spans="1:8" ht="12.5" customHeight="1">
      <c r="A16595" s="55">
        <v>19362</v>
      </c>
      <c r="B16595" s="55">
        <v>10</v>
      </c>
      <c r="C16595" s="55" t="s">
        <v>54429</v>
      </c>
      <c r="D16595" s="55" t="s">
        <v>4649</v>
      </c>
      <c r="E16595" s="55" t="s">
        <v>54430</v>
      </c>
      <c r="F16595" s="55" t="s">
        <v>4651</v>
      </c>
      <c r="G16595" s="55" t="s">
        <v>54431</v>
      </c>
      <c r="H16595" s="55">
        <v>0</v>
      </c>
    </row>
    <row r="16596" spans="1:8" ht="12.5" customHeight="1">
      <c r="A16596" s="55">
        <v>19917</v>
      </c>
      <c r="B16596" s="55">
        <v>10</v>
      </c>
      <c r="C16596" s="55" t="s">
        <v>54432</v>
      </c>
      <c r="D16596" s="55" t="s">
        <v>4649</v>
      </c>
      <c r="E16596" s="55" t="s">
        <v>54433</v>
      </c>
      <c r="F16596" s="55" t="s">
        <v>4651</v>
      </c>
      <c r="G16596" s="55" t="s">
        <v>54434</v>
      </c>
      <c r="H16596" s="55">
        <v>0</v>
      </c>
    </row>
    <row r="16597" spans="1:8" ht="12.5" customHeight="1">
      <c r="A16597" s="55">
        <v>20058</v>
      </c>
      <c r="B16597" s="55">
        <v>10</v>
      </c>
      <c r="C16597" s="55" t="s">
        <v>54435</v>
      </c>
      <c r="D16597" s="55" t="s">
        <v>4649</v>
      </c>
      <c r="E16597" s="55" t="s">
        <v>54436</v>
      </c>
      <c r="F16597" s="55" t="s">
        <v>4651</v>
      </c>
      <c r="G16597" s="55" t="s">
        <v>54437</v>
      </c>
      <c r="H16597" s="55">
        <v>0</v>
      </c>
    </row>
    <row r="16598" spans="1:8" ht="12.5" customHeight="1">
      <c r="A16598" s="55">
        <v>20730</v>
      </c>
      <c r="B16598" s="55">
        <v>10</v>
      </c>
      <c r="C16598" s="55" t="s">
        <v>54438</v>
      </c>
      <c r="D16598" s="55" t="s">
        <v>4649</v>
      </c>
      <c r="E16598" s="55" t="s">
        <v>54439</v>
      </c>
      <c r="F16598" s="55" t="s">
        <v>4651</v>
      </c>
      <c r="G16598" s="55" t="s">
        <v>54440</v>
      </c>
      <c r="H16598" s="55">
        <v>0</v>
      </c>
    </row>
    <row r="16599" spans="1:8" ht="12.5" customHeight="1">
      <c r="A16599" s="55">
        <v>20881</v>
      </c>
      <c r="B16599" s="55">
        <v>10</v>
      </c>
      <c r="C16599" s="55" t="s">
        <v>54441</v>
      </c>
      <c r="D16599" s="55" t="s">
        <v>4649</v>
      </c>
      <c r="E16599" s="55" t="s">
        <v>54442</v>
      </c>
      <c r="F16599" s="55" t="s">
        <v>4651</v>
      </c>
      <c r="G16599" s="55" t="s">
        <v>54443</v>
      </c>
      <c r="H16599" s="55">
        <v>0</v>
      </c>
    </row>
    <row r="16600" spans="1:8" ht="12.5" customHeight="1">
      <c r="A16600" s="55">
        <v>20929</v>
      </c>
      <c r="B16600" s="55">
        <v>10</v>
      </c>
      <c r="C16600" s="55" t="s">
        <v>54444</v>
      </c>
      <c r="D16600" s="55" t="s">
        <v>4649</v>
      </c>
      <c r="E16600" s="55" t="s">
        <v>54445</v>
      </c>
      <c r="F16600" s="55" t="s">
        <v>4651</v>
      </c>
      <c r="G16600" s="55" t="s">
        <v>54446</v>
      </c>
      <c r="H16600" s="55">
        <v>0</v>
      </c>
    </row>
    <row r="16601" spans="1:8" ht="12.5" customHeight="1">
      <c r="A16601" s="55">
        <v>23938</v>
      </c>
      <c r="B16601" s="55">
        <v>10</v>
      </c>
      <c r="C16601" s="55" t="s">
        <v>54447</v>
      </c>
      <c r="D16601" s="55" t="s">
        <v>4649</v>
      </c>
      <c r="E16601" s="55" t="s">
        <v>54448</v>
      </c>
      <c r="F16601" s="55" t="s">
        <v>4651</v>
      </c>
      <c r="G16601" s="55" t="s">
        <v>54449</v>
      </c>
      <c r="H16601" s="55">
        <v>0</v>
      </c>
    </row>
    <row r="16602" spans="1:8" ht="12.5" customHeight="1">
      <c r="A16602" s="55">
        <v>24011</v>
      </c>
      <c r="B16602" s="55">
        <v>10</v>
      </c>
      <c r="C16602" s="55" t="s">
        <v>54450</v>
      </c>
      <c r="D16602" s="55" t="s">
        <v>4649</v>
      </c>
      <c r="E16602" s="55" t="s">
        <v>54451</v>
      </c>
      <c r="F16602" s="55" t="s">
        <v>4651</v>
      </c>
      <c r="G16602" s="55" t="s">
        <v>54452</v>
      </c>
      <c r="H16602" s="55">
        <v>0</v>
      </c>
    </row>
    <row r="16603" spans="1:8" ht="12.5" customHeight="1">
      <c r="A16603" s="55">
        <v>24152</v>
      </c>
      <c r="B16603" s="55">
        <v>10</v>
      </c>
      <c r="C16603" s="55" t="s">
        <v>54453</v>
      </c>
      <c r="D16603" s="55" t="s">
        <v>4649</v>
      </c>
      <c r="E16603" s="55" t="s">
        <v>54454</v>
      </c>
      <c r="F16603" s="55" t="s">
        <v>4651</v>
      </c>
      <c r="G16603" s="55" t="s">
        <v>54455</v>
      </c>
      <c r="H16603" s="55">
        <v>0</v>
      </c>
    </row>
    <row r="16604" spans="1:8" ht="12.5" customHeight="1">
      <c r="A16604" s="55">
        <v>24574</v>
      </c>
      <c r="B16604" s="55">
        <v>10</v>
      </c>
      <c r="C16604" s="55" t="s">
        <v>54456</v>
      </c>
      <c r="D16604" s="55" t="s">
        <v>4649</v>
      </c>
      <c r="E16604" s="55" t="s">
        <v>54457</v>
      </c>
      <c r="F16604" s="55" t="s">
        <v>4651</v>
      </c>
      <c r="G16604" s="55" t="s">
        <v>54458</v>
      </c>
      <c r="H16604" s="55">
        <v>0</v>
      </c>
    </row>
    <row r="16605" spans="1:8" ht="12.5" customHeight="1">
      <c r="A16605" s="55">
        <v>24714</v>
      </c>
      <c r="B16605" s="55">
        <v>10</v>
      </c>
      <c r="C16605" s="55" t="s">
        <v>54459</v>
      </c>
      <c r="D16605" s="55" t="s">
        <v>4649</v>
      </c>
      <c r="E16605" s="55" t="s">
        <v>54460</v>
      </c>
      <c r="F16605" s="55" t="s">
        <v>4651</v>
      </c>
      <c r="G16605" s="55" t="s">
        <v>54461</v>
      </c>
      <c r="H16605" s="55">
        <v>0</v>
      </c>
    </row>
    <row r="16606" spans="1:8" ht="12.5" customHeight="1">
      <c r="A16606" s="55">
        <v>25481</v>
      </c>
      <c r="B16606" s="55">
        <v>10</v>
      </c>
      <c r="C16606" s="55" t="s">
        <v>54462</v>
      </c>
      <c r="D16606" s="55" t="s">
        <v>4649</v>
      </c>
      <c r="E16606" s="55" t="s">
        <v>54463</v>
      </c>
      <c r="F16606" s="55" t="s">
        <v>4651</v>
      </c>
      <c r="G16606" s="55" t="s">
        <v>54464</v>
      </c>
      <c r="H16606" s="55">
        <v>0</v>
      </c>
    </row>
    <row r="16607" spans="1:8" ht="12.5" customHeight="1">
      <c r="A16607" s="55">
        <v>25547</v>
      </c>
      <c r="B16607" s="55">
        <v>10</v>
      </c>
      <c r="C16607" s="55" t="s">
        <v>54465</v>
      </c>
      <c r="D16607" s="55" t="s">
        <v>4649</v>
      </c>
      <c r="E16607" s="55" t="s">
        <v>54466</v>
      </c>
      <c r="F16607" s="55" t="s">
        <v>4651</v>
      </c>
      <c r="G16607" s="55" t="s">
        <v>54467</v>
      </c>
      <c r="H16607" s="55">
        <v>0</v>
      </c>
    </row>
    <row r="16608" spans="1:8" ht="12.5" customHeight="1">
      <c r="A16608" s="55">
        <v>25553</v>
      </c>
      <c r="B16608" s="55">
        <v>10</v>
      </c>
      <c r="C16608" s="55" t="s">
        <v>54468</v>
      </c>
      <c r="D16608" s="55" t="s">
        <v>4649</v>
      </c>
      <c r="E16608" s="55" t="s">
        <v>54469</v>
      </c>
      <c r="F16608" s="55" t="s">
        <v>4651</v>
      </c>
      <c r="G16608" s="55" t="s">
        <v>54470</v>
      </c>
      <c r="H16608" s="55">
        <v>0</v>
      </c>
    </row>
    <row r="16609" spans="1:8" ht="12.5" customHeight="1">
      <c r="A16609" s="55">
        <v>25668</v>
      </c>
      <c r="B16609" s="55">
        <v>10</v>
      </c>
      <c r="C16609" s="55" t="s">
        <v>54471</v>
      </c>
      <c r="D16609" s="55" t="s">
        <v>4649</v>
      </c>
      <c r="E16609" s="55" t="s">
        <v>54472</v>
      </c>
      <c r="F16609" s="55" t="s">
        <v>4651</v>
      </c>
      <c r="G16609" s="55" t="s">
        <v>54473</v>
      </c>
      <c r="H16609" s="55">
        <v>0</v>
      </c>
    </row>
    <row r="16610" spans="1:8" ht="12.5" customHeight="1">
      <c r="A16610" s="55">
        <v>25692</v>
      </c>
      <c r="B16610" s="55">
        <v>10</v>
      </c>
      <c r="C16610" s="55" t="s">
        <v>54474</v>
      </c>
      <c r="D16610" s="55" t="s">
        <v>4649</v>
      </c>
      <c r="E16610" s="55" t="s">
        <v>54475</v>
      </c>
      <c r="F16610" s="55" t="s">
        <v>4651</v>
      </c>
      <c r="G16610" s="55" t="s">
        <v>54476</v>
      </c>
      <c r="H16610" s="55">
        <v>0</v>
      </c>
    </row>
    <row r="16611" spans="1:8" ht="12.5" customHeight="1">
      <c r="A16611" s="55">
        <v>26411</v>
      </c>
      <c r="B16611" s="55">
        <v>10</v>
      </c>
      <c r="C16611" s="55" t="s">
        <v>54477</v>
      </c>
      <c r="D16611" s="55" t="s">
        <v>4649</v>
      </c>
      <c r="E16611" s="55" t="s">
        <v>54478</v>
      </c>
      <c r="F16611" s="55" t="s">
        <v>4651</v>
      </c>
      <c r="G16611" s="55" t="s">
        <v>54479</v>
      </c>
      <c r="H16611" s="55">
        <v>0</v>
      </c>
    </row>
    <row r="16612" spans="1:8" ht="12.5" customHeight="1">
      <c r="A16612" s="55">
        <v>26895</v>
      </c>
      <c r="B16612" s="55">
        <v>10</v>
      </c>
      <c r="C16612" s="55" t="s">
        <v>54480</v>
      </c>
      <c r="D16612" s="55" t="s">
        <v>4649</v>
      </c>
      <c r="E16612" s="55" t="s">
        <v>54481</v>
      </c>
      <c r="F16612" s="55" t="s">
        <v>4651</v>
      </c>
      <c r="G16612" s="55" t="s">
        <v>54482</v>
      </c>
      <c r="H16612" s="55">
        <v>0</v>
      </c>
    </row>
    <row r="16613" spans="1:8" ht="12.5" customHeight="1">
      <c r="A16613" s="55">
        <v>26915</v>
      </c>
      <c r="B16613" s="55">
        <v>10</v>
      </c>
      <c r="C16613" s="55" t="s">
        <v>54483</v>
      </c>
      <c r="D16613" s="55" t="s">
        <v>4649</v>
      </c>
      <c r="E16613" s="55" t="s">
        <v>54484</v>
      </c>
      <c r="F16613" s="55" t="s">
        <v>4651</v>
      </c>
      <c r="G16613" s="55" t="s">
        <v>54485</v>
      </c>
      <c r="H16613" s="55">
        <v>0</v>
      </c>
    </row>
    <row r="16614" spans="1:8" ht="12.5" customHeight="1">
      <c r="A16614" s="55">
        <v>26979</v>
      </c>
      <c r="B16614" s="55">
        <v>10</v>
      </c>
      <c r="C16614" s="55" t="s">
        <v>54486</v>
      </c>
      <c r="D16614" s="55" t="s">
        <v>4649</v>
      </c>
      <c r="E16614" s="55" t="s">
        <v>54487</v>
      </c>
      <c r="F16614" s="55" t="s">
        <v>4651</v>
      </c>
      <c r="G16614" s="55" t="s">
        <v>54488</v>
      </c>
      <c r="H16614" s="55">
        <v>0</v>
      </c>
    </row>
    <row r="16615" spans="1:8" ht="12.5" customHeight="1">
      <c r="A16615" s="55">
        <v>27817</v>
      </c>
      <c r="B16615" s="55">
        <v>10</v>
      </c>
      <c r="C16615" s="55" t="s">
        <v>54489</v>
      </c>
      <c r="D16615" s="55" t="s">
        <v>4649</v>
      </c>
      <c r="E16615" s="55" t="s">
        <v>54490</v>
      </c>
      <c r="F16615" s="55" t="s">
        <v>4651</v>
      </c>
      <c r="G16615" s="55" t="s">
        <v>54491</v>
      </c>
      <c r="H16615" s="55">
        <v>0</v>
      </c>
    </row>
    <row r="16616" spans="1:8" ht="12.5" customHeight="1">
      <c r="A16616" s="55">
        <v>27953</v>
      </c>
      <c r="B16616" s="55">
        <v>10</v>
      </c>
      <c r="C16616" s="55" t="s">
        <v>54492</v>
      </c>
      <c r="D16616" s="55" t="s">
        <v>4649</v>
      </c>
      <c r="E16616" s="55" t="s">
        <v>54493</v>
      </c>
      <c r="F16616" s="55" t="s">
        <v>4651</v>
      </c>
      <c r="G16616" s="55" t="s">
        <v>54494</v>
      </c>
      <c r="H16616" s="55">
        <v>0</v>
      </c>
    </row>
    <row r="16617" spans="1:8" ht="12.5" customHeight="1">
      <c r="A16617" s="55">
        <v>28503</v>
      </c>
      <c r="B16617" s="55">
        <v>10</v>
      </c>
      <c r="C16617" s="55" t="s">
        <v>54495</v>
      </c>
      <c r="D16617" s="55" t="s">
        <v>4649</v>
      </c>
      <c r="E16617" s="55" t="s">
        <v>54496</v>
      </c>
      <c r="F16617" s="55" t="s">
        <v>4651</v>
      </c>
      <c r="G16617" s="55" t="s">
        <v>54497</v>
      </c>
      <c r="H16617" s="55">
        <v>0</v>
      </c>
    </row>
    <row r="16618" spans="1:8" ht="12.5" customHeight="1">
      <c r="A16618" s="55">
        <v>28557</v>
      </c>
      <c r="B16618" s="55">
        <v>10</v>
      </c>
      <c r="C16618" s="55" t="s">
        <v>54498</v>
      </c>
      <c r="D16618" s="55" t="s">
        <v>4649</v>
      </c>
      <c r="E16618" s="55" t="s">
        <v>54499</v>
      </c>
      <c r="F16618" s="55" t="s">
        <v>4651</v>
      </c>
      <c r="G16618" s="55" t="s">
        <v>54500</v>
      </c>
      <c r="H16618" s="55">
        <v>0</v>
      </c>
    </row>
    <row r="16619" spans="1:8" ht="12.5" customHeight="1">
      <c r="A16619" s="55">
        <v>29478</v>
      </c>
      <c r="B16619" s="55">
        <v>10</v>
      </c>
      <c r="C16619" s="55" t="s">
        <v>54501</v>
      </c>
      <c r="D16619" s="55" t="s">
        <v>4649</v>
      </c>
      <c r="E16619" s="55" t="s">
        <v>54502</v>
      </c>
      <c r="F16619" s="55" t="s">
        <v>4651</v>
      </c>
      <c r="G16619" s="55" t="s">
        <v>54503</v>
      </c>
      <c r="H16619" s="55">
        <v>0</v>
      </c>
    </row>
    <row r="16620" spans="1:8" ht="12.5" customHeight="1">
      <c r="A16620" s="55">
        <v>11355</v>
      </c>
      <c r="B16620" s="55">
        <v>10</v>
      </c>
      <c r="C16620" s="55" t="s">
        <v>54504</v>
      </c>
      <c r="D16620" s="55" t="s">
        <v>4649</v>
      </c>
      <c r="E16620" s="55" t="s">
        <v>54505</v>
      </c>
      <c r="F16620" s="55" t="s">
        <v>4651</v>
      </c>
      <c r="G16620" s="55" t="s">
        <v>54506</v>
      </c>
      <c r="H16620" s="55">
        <v>0</v>
      </c>
    </row>
    <row r="16621" spans="1:8" ht="12.5" customHeight="1">
      <c r="A16621" s="55">
        <v>11408</v>
      </c>
      <c r="B16621" s="55">
        <v>10</v>
      </c>
      <c r="C16621" s="55" t="s">
        <v>54507</v>
      </c>
      <c r="D16621" s="55" t="s">
        <v>4649</v>
      </c>
      <c r="E16621" s="55" t="s">
        <v>54508</v>
      </c>
      <c r="F16621" s="55" t="s">
        <v>4651</v>
      </c>
      <c r="G16621" s="55" t="s">
        <v>54509</v>
      </c>
      <c r="H16621" s="55">
        <v>0</v>
      </c>
    </row>
    <row r="16622" spans="1:8" ht="12.5" customHeight="1">
      <c r="A16622" s="55">
        <v>12216</v>
      </c>
      <c r="B16622" s="55">
        <v>10</v>
      </c>
      <c r="C16622" s="55" t="s">
        <v>54510</v>
      </c>
      <c r="D16622" s="55" t="s">
        <v>4649</v>
      </c>
      <c r="E16622" s="55" t="s">
        <v>54511</v>
      </c>
      <c r="F16622" s="55" t="s">
        <v>4651</v>
      </c>
      <c r="G16622" s="55" t="s">
        <v>54512</v>
      </c>
      <c r="H16622" s="55">
        <v>0</v>
      </c>
    </row>
    <row r="16623" spans="1:8" ht="12.5" customHeight="1">
      <c r="A16623" s="55">
        <v>12222</v>
      </c>
      <c r="B16623" s="55">
        <v>10</v>
      </c>
      <c r="C16623" s="55" t="s">
        <v>54513</v>
      </c>
      <c r="D16623" s="55" t="s">
        <v>4649</v>
      </c>
      <c r="E16623" s="55" t="s">
        <v>54514</v>
      </c>
      <c r="F16623" s="55" t="s">
        <v>4651</v>
      </c>
      <c r="G16623" s="55" t="s">
        <v>54515</v>
      </c>
      <c r="H16623" s="55">
        <v>0</v>
      </c>
    </row>
    <row r="16624" spans="1:8" ht="12.5" customHeight="1">
      <c r="A16624" s="55">
        <v>12281</v>
      </c>
      <c r="B16624" s="55">
        <v>10</v>
      </c>
      <c r="C16624" s="55" t="s">
        <v>54516</v>
      </c>
      <c r="D16624" s="55" t="s">
        <v>4649</v>
      </c>
      <c r="E16624" s="55" t="s">
        <v>54517</v>
      </c>
      <c r="F16624" s="55" t="s">
        <v>4651</v>
      </c>
      <c r="G16624" s="55" t="s">
        <v>54518</v>
      </c>
      <c r="H16624" s="55">
        <v>0</v>
      </c>
    </row>
    <row r="16625" spans="1:8" ht="12.5" customHeight="1">
      <c r="A16625" s="55">
        <v>12303</v>
      </c>
      <c r="B16625" s="55">
        <v>10</v>
      </c>
      <c r="C16625" s="55" t="s">
        <v>54519</v>
      </c>
      <c r="D16625" s="55" t="s">
        <v>4649</v>
      </c>
      <c r="E16625" s="55" t="s">
        <v>54520</v>
      </c>
      <c r="F16625" s="55" t="s">
        <v>4651</v>
      </c>
      <c r="G16625" s="55" t="s">
        <v>54521</v>
      </c>
      <c r="H16625" s="55">
        <v>0</v>
      </c>
    </row>
    <row r="16626" spans="1:8" ht="12.5" customHeight="1">
      <c r="A16626" s="55">
        <v>12329</v>
      </c>
      <c r="B16626" s="55">
        <v>10</v>
      </c>
      <c r="C16626" s="55" t="s">
        <v>54522</v>
      </c>
      <c r="D16626" s="55" t="s">
        <v>4649</v>
      </c>
      <c r="E16626" s="55" t="s">
        <v>54523</v>
      </c>
      <c r="F16626" s="55" t="s">
        <v>4651</v>
      </c>
      <c r="G16626" s="55" t="s">
        <v>54524</v>
      </c>
      <c r="H16626" s="55">
        <v>0</v>
      </c>
    </row>
    <row r="16627" spans="1:8" ht="12.5" customHeight="1">
      <c r="A16627" s="55">
        <v>12836</v>
      </c>
      <c r="B16627" s="55">
        <v>10</v>
      </c>
      <c r="C16627" s="55" t="s">
        <v>54525</v>
      </c>
      <c r="D16627" s="55" t="s">
        <v>4649</v>
      </c>
      <c r="E16627" s="55" t="s">
        <v>54526</v>
      </c>
      <c r="F16627" s="55" t="s">
        <v>4651</v>
      </c>
      <c r="G16627" s="55" t="s">
        <v>54527</v>
      </c>
      <c r="H16627" s="55">
        <v>0</v>
      </c>
    </row>
    <row r="16628" spans="1:8" ht="12.5" customHeight="1">
      <c r="A16628" s="55">
        <v>13503</v>
      </c>
      <c r="B16628" s="55">
        <v>10</v>
      </c>
      <c r="C16628" s="55" t="s">
        <v>54528</v>
      </c>
      <c r="D16628" s="55" t="s">
        <v>4649</v>
      </c>
      <c r="E16628" s="55" t="s">
        <v>54529</v>
      </c>
      <c r="F16628" s="55" t="s">
        <v>4651</v>
      </c>
      <c r="G16628" s="55" t="s">
        <v>54530</v>
      </c>
      <c r="H16628" s="55">
        <v>0</v>
      </c>
    </row>
    <row r="16629" spans="1:8" ht="12.5" customHeight="1">
      <c r="A16629" s="55">
        <v>13517</v>
      </c>
      <c r="B16629" s="55">
        <v>10</v>
      </c>
      <c r="C16629" s="55" t="s">
        <v>54531</v>
      </c>
      <c r="D16629" s="55" t="s">
        <v>4649</v>
      </c>
      <c r="E16629" s="55" t="s">
        <v>54532</v>
      </c>
      <c r="F16629" s="55" t="s">
        <v>4651</v>
      </c>
      <c r="G16629" s="55" t="s">
        <v>54533</v>
      </c>
      <c r="H16629" s="55">
        <v>0</v>
      </c>
    </row>
    <row r="16630" spans="1:8" ht="12.5" customHeight="1">
      <c r="A16630" s="55">
        <v>13612</v>
      </c>
      <c r="B16630" s="55">
        <v>10</v>
      </c>
      <c r="C16630" s="55" t="s">
        <v>54534</v>
      </c>
      <c r="D16630" s="55" t="s">
        <v>4649</v>
      </c>
      <c r="E16630" s="55" t="s">
        <v>54535</v>
      </c>
      <c r="F16630" s="55" t="s">
        <v>4651</v>
      </c>
      <c r="G16630" s="55" t="s">
        <v>54536</v>
      </c>
      <c r="H16630" s="55">
        <v>0</v>
      </c>
    </row>
    <row r="16631" spans="1:8" ht="12.5" customHeight="1">
      <c r="A16631" s="55">
        <v>14530</v>
      </c>
      <c r="B16631" s="55">
        <v>10</v>
      </c>
      <c r="C16631" s="55" t="s">
        <v>54537</v>
      </c>
      <c r="D16631" s="55" t="s">
        <v>4649</v>
      </c>
      <c r="E16631" s="55" t="s">
        <v>54538</v>
      </c>
      <c r="F16631" s="55" t="s">
        <v>4651</v>
      </c>
      <c r="G16631" s="55" t="s">
        <v>54539</v>
      </c>
      <c r="H16631" s="55">
        <v>0</v>
      </c>
    </row>
    <row r="16632" spans="1:8" ht="12.5" customHeight="1">
      <c r="A16632" s="55">
        <v>14535</v>
      </c>
      <c r="B16632" s="55">
        <v>10</v>
      </c>
      <c r="C16632" s="55" t="s">
        <v>54540</v>
      </c>
      <c r="D16632" s="55" t="s">
        <v>4649</v>
      </c>
      <c r="E16632" s="55" t="s">
        <v>54541</v>
      </c>
      <c r="F16632" s="55" t="s">
        <v>4651</v>
      </c>
      <c r="G16632" s="55" t="s">
        <v>54542</v>
      </c>
      <c r="H16632" s="55">
        <v>0</v>
      </c>
    </row>
    <row r="16633" spans="1:8" ht="12.5" customHeight="1">
      <c r="A16633" s="55">
        <v>14720</v>
      </c>
      <c r="B16633" s="55">
        <v>10</v>
      </c>
      <c r="C16633" s="55" t="s">
        <v>54543</v>
      </c>
      <c r="D16633" s="55" t="s">
        <v>4649</v>
      </c>
      <c r="E16633" s="55" t="s">
        <v>54544</v>
      </c>
      <c r="F16633" s="55" t="s">
        <v>4651</v>
      </c>
      <c r="G16633" s="55" t="s">
        <v>54545</v>
      </c>
      <c r="H16633" s="55">
        <v>0</v>
      </c>
    </row>
    <row r="16634" spans="1:8" ht="12.5" customHeight="1">
      <c r="A16634" s="55">
        <v>14863</v>
      </c>
      <c r="B16634" s="55">
        <v>10</v>
      </c>
      <c r="C16634" s="55" t="s">
        <v>54546</v>
      </c>
      <c r="D16634" s="55" t="s">
        <v>4649</v>
      </c>
      <c r="E16634" s="55" t="s">
        <v>54547</v>
      </c>
      <c r="F16634" s="55" t="s">
        <v>4651</v>
      </c>
      <c r="G16634" s="55" t="s">
        <v>54548</v>
      </c>
      <c r="H16634" s="55">
        <v>0</v>
      </c>
    </row>
    <row r="16635" spans="1:8" ht="12.5" customHeight="1">
      <c r="A16635" s="55">
        <v>14865</v>
      </c>
      <c r="B16635" s="55">
        <v>10</v>
      </c>
      <c r="C16635" s="55" t="s">
        <v>54549</v>
      </c>
      <c r="D16635" s="55" t="s">
        <v>4649</v>
      </c>
      <c r="E16635" s="55" t="s">
        <v>54550</v>
      </c>
      <c r="F16635" s="55" t="s">
        <v>4651</v>
      </c>
      <c r="G16635" s="55" t="s">
        <v>54551</v>
      </c>
      <c r="H16635" s="55">
        <v>0</v>
      </c>
    </row>
    <row r="16636" spans="1:8" ht="12.5" customHeight="1">
      <c r="A16636" s="55">
        <v>15081</v>
      </c>
      <c r="B16636" s="55">
        <v>10</v>
      </c>
      <c r="C16636" s="55" t="s">
        <v>54552</v>
      </c>
      <c r="D16636" s="55" t="s">
        <v>4649</v>
      </c>
      <c r="E16636" s="55" t="s">
        <v>54553</v>
      </c>
      <c r="F16636" s="55" t="s">
        <v>4651</v>
      </c>
      <c r="G16636" s="55" t="s">
        <v>54554</v>
      </c>
      <c r="H16636" s="55">
        <v>0</v>
      </c>
    </row>
    <row r="16637" spans="1:8" ht="12.5" customHeight="1">
      <c r="A16637" s="55">
        <v>15106</v>
      </c>
      <c r="B16637" s="55">
        <v>10</v>
      </c>
      <c r="C16637" s="55" t="s">
        <v>54555</v>
      </c>
      <c r="D16637" s="55" t="s">
        <v>4649</v>
      </c>
      <c r="E16637" s="55" t="s">
        <v>54556</v>
      </c>
      <c r="F16637" s="55" t="s">
        <v>4651</v>
      </c>
      <c r="G16637" s="55" t="s">
        <v>54557</v>
      </c>
      <c r="H16637" s="55">
        <v>0</v>
      </c>
    </row>
    <row r="16638" spans="1:8" ht="12.5" customHeight="1">
      <c r="A16638" s="55">
        <v>17720</v>
      </c>
      <c r="B16638" s="55">
        <v>10</v>
      </c>
      <c r="C16638" s="55" t="s">
        <v>54558</v>
      </c>
      <c r="D16638" s="55" t="s">
        <v>4649</v>
      </c>
      <c r="E16638" s="55" t="s">
        <v>54559</v>
      </c>
      <c r="F16638" s="55" t="s">
        <v>4651</v>
      </c>
      <c r="G16638" s="55" t="s">
        <v>54560</v>
      </c>
      <c r="H16638" s="55">
        <v>0</v>
      </c>
    </row>
    <row r="16639" spans="1:8" ht="12.5" customHeight="1">
      <c r="A16639" s="55">
        <v>17991</v>
      </c>
      <c r="B16639" s="55">
        <v>10</v>
      </c>
      <c r="C16639" s="55" t="s">
        <v>54561</v>
      </c>
      <c r="D16639" s="55" t="s">
        <v>4649</v>
      </c>
      <c r="E16639" s="55" t="s">
        <v>54562</v>
      </c>
      <c r="F16639" s="55" t="s">
        <v>4651</v>
      </c>
      <c r="G16639" s="55" t="s">
        <v>54563</v>
      </c>
      <c r="H16639" s="55">
        <v>0</v>
      </c>
    </row>
    <row r="16640" spans="1:8" ht="12.5" customHeight="1">
      <c r="A16640" s="55">
        <v>19302</v>
      </c>
      <c r="B16640" s="55">
        <v>10</v>
      </c>
      <c r="C16640" s="55" t="s">
        <v>54564</v>
      </c>
      <c r="D16640" s="55" t="s">
        <v>4649</v>
      </c>
      <c r="E16640" s="55" t="s">
        <v>54565</v>
      </c>
      <c r="F16640" s="55" t="s">
        <v>4651</v>
      </c>
      <c r="G16640" s="55" t="s">
        <v>54566</v>
      </c>
      <c r="H16640" s="55">
        <v>0</v>
      </c>
    </row>
    <row r="16641" spans="1:8" ht="12.5" customHeight="1">
      <c r="A16641" s="55">
        <v>19459</v>
      </c>
      <c r="B16641" s="55">
        <v>10</v>
      </c>
      <c r="C16641" s="55" t="s">
        <v>54567</v>
      </c>
      <c r="D16641" s="55" t="s">
        <v>4649</v>
      </c>
      <c r="E16641" s="55" t="s">
        <v>54568</v>
      </c>
      <c r="F16641" s="55" t="s">
        <v>4651</v>
      </c>
      <c r="G16641" s="55" t="s">
        <v>54569</v>
      </c>
      <c r="H16641" s="55">
        <v>0</v>
      </c>
    </row>
    <row r="16642" spans="1:8" ht="12.5" customHeight="1">
      <c r="A16642" s="55">
        <v>19933</v>
      </c>
      <c r="B16642" s="55">
        <v>10</v>
      </c>
      <c r="C16642" s="55" t="s">
        <v>54570</v>
      </c>
      <c r="D16642" s="55" t="s">
        <v>4649</v>
      </c>
      <c r="E16642" s="55" t="s">
        <v>54571</v>
      </c>
      <c r="F16642" s="55" t="s">
        <v>4651</v>
      </c>
      <c r="G16642" s="55" t="s">
        <v>54572</v>
      </c>
      <c r="H16642" s="55">
        <v>0</v>
      </c>
    </row>
    <row r="16643" spans="1:8" ht="12.5" customHeight="1">
      <c r="A16643" s="55">
        <v>20907</v>
      </c>
      <c r="B16643" s="55">
        <v>10</v>
      </c>
      <c r="C16643" s="55" t="s">
        <v>54573</v>
      </c>
      <c r="D16643" s="55" t="s">
        <v>4649</v>
      </c>
      <c r="E16643" s="55" t="s">
        <v>54574</v>
      </c>
      <c r="F16643" s="55" t="s">
        <v>4651</v>
      </c>
      <c r="G16643" s="55" t="s">
        <v>54575</v>
      </c>
      <c r="H16643" s="55">
        <v>0</v>
      </c>
    </row>
    <row r="16644" spans="1:8" ht="12.5" customHeight="1">
      <c r="A16644" s="55">
        <v>20933</v>
      </c>
      <c r="B16644" s="55">
        <v>10</v>
      </c>
      <c r="C16644" s="55" t="s">
        <v>54576</v>
      </c>
      <c r="D16644" s="55" t="s">
        <v>4649</v>
      </c>
      <c r="E16644" s="55" t="s">
        <v>54577</v>
      </c>
      <c r="F16644" s="55" t="s">
        <v>4651</v>
      </c>
      <c r="G16644" s="55" t="s">
        <v>54578</v>
      </c>
      <c r="H16644" s="55">
        <v>0</v>
      </c>
    </row>
    <row r="16645" spans="1:8" ht="12.5" customHeight="1">
      <c r="A16645" s="55">
        <v>21079</v>
      </c>
      <c r="B16645" s="55">
        <v>10</v>
      </c>
      <c r="C16645" s="55" t="s">
        <v>54579</v>
      </c>
      <c r="D16645" s="55" t="s">
        <v>4649</v>
      </c>
      <c r="E16645" s="55" t="s">
        <v>54580</v>
      </c>
      <c r="F16645" s="55" t="s">
        <v>4651</v>
      </c>
      <c r="G16645" s="55" t="s">
        <v>54581</v>
      </c>
      <c r="H16645" s="55">
        <v>0</v>
      </c>
    </row>
    <row r="16646" spans="1:8" ht="12.5" customHeight="1">
      <c r="A16646" s="55">
        <v>21864</v>
      </c>
      <c r="B16646" s="55">
        <v>10</v>
      </c>
      <c r="C16646" s="55" t="s">
        <v>54582</v>
      </c>
      <c r="D16646" s="55" t="s">
        <v>4649</v>
      </c>
      <c r="E16646" s="55" t="s">
        <v>54583</v>
      </c>
      <c r="F16646" s="55" t="s">
        <v>4651</v>
      </c>
      <c r="G16646" s="55" t="s">
        <v>54584</v>
      </c>
      <c r="H16646" s="55">
        <v>0</v>
      </c>
    </row>
    <row r="16647" spans="1:8" ht="12.5" customHeight="1">
      <c r="A16647" s="55">
        <v>22503</v>
      </c>
      <c r="B16647" s="55">
        <v>10</v>
      </c>
      <c r="C16647" s="55" t="s">
        <v>54585</v>
      </c>
      <c r="D16647" s="55" t="s">
        <v>4649</v>
      </c>
      <c r="E16647" s="55" t="s">
        <v>54586</v>
      </c>
      <c r="F16647" s="55" t="s">
        <v>4651</v>
      </c>
      <c r="G16647" s="55" t="s">
        <v>54587</v>
      </c>
      <c r="H16647" s="55">
        <v>0</v>
      </c>
    </row>
    <row r="16648" spans="1:8" ht="12.5" customHeight="1">
      <c r="A16648" s="55">
        <v>22646</v>
      </c>
      <c r="B16648" s="55">
        <v>10</v>
      </c>
      <c r="C16648" s="55" t="s">
        <v>54588</v>
      </c>
      <c r="D16648" s="55" t="s">
        <v>4649</v>
      </c>
      <c r="E16648" s="55" t="s">
        <v>54589</v>
      </c>
      <c r="F16648" s="55" t="s">
        <v>4651</v>
      </c>
      <c r="G16648" s="55" t="s">
        <v>54590</v>
      </c>
      <c r="H16648" s="55">
        <v>0</v>
      </c>
    </row>
    <row r="16649" spans="1:8" ht="12.5" customHeight="1">
      <c r="A16649" s="55">
        <v>23636</v>
      </c>
      <c r="B16649" s="55">
        <v>10</v>
      </c>
      <c r="C16649" s="55" t="s">
        <v>54591</v>
      </c>
      <c r="D16649" s="55" t="s">
        <v>4649</v>
      </c>
      <c r="E16649" s="55" t="s">
        <v>54592</v>
      </c>
      <c r="F16649" s="55" t="s">
        <v>4651</v>
      </c>
      <c r="G16649" s="55" t="s">
        <v>54593</v>
      </c>
      <c r="H16649" s="55">
        <v>0</v>
      </c>
    </row>
    <row r="16650" spans="1:8" ht="12.5" customHeight="1">
      <c r="A16650" s="55">
        <v>25470</v>
      </c>
      <c r="B16650" s="55">
        <v>10</v>
      </c>
      <c r="C16650" s="55" t="s">
        <v>54594</v>
      </c>
      <c r="D16650" s="55" t="s">
        <v>4649</v>
      </c>
      <c r="E16650" s="55" t="s">
        <v>54595</v>
      </c>
      <c r="F16650" s="55" t="s">
        <v>4651</v>
      </c>
      <c r="G16650" s="55" t="s">
        <v>54596</v>
      </c>
      <c r="H16650" s="55">
        <v>0</v>
      </c>
    </row>
    <row r="16651" spans="1:8" ht="12.5" customHeight="1">
      <c r="A16651" s="55">
        <v>25637</v>
      </c>
      <c r="B16651" s="55">
        <v>10</v>
      </c>
      <c r="C16651" s="55" t="s">
        <v>54597</v>
      </c>
      <c r="D16651" s="55" t="s">
        <v>4649</v>
      </c>
      <c r="E16651" s="55" t="s">
        <v>54598</v>
      </c>
      <c r="F16651" s="55" t="s">
        <v>4651</v>
      </c>
      <c r="G16651" s="55" t="s">
        <v>54599</v>
      </c>
      <c r="H16651" s="55">
        <v>0</v>
      </c>
    </row>
    <row r="16652" spans="1:8" ht="12.5" customHeight="1">
      <c r="A16652" s="55">
        <v>26934</v>
      </c>
      <c r="B16652" s="55">
        <v>10</v>
      </c>
      <c r="C16652" s="55" t="s">
        <v>54600</v>
      </c>
      <c r="D16652" s="55" t="s">
        <v>4649</v>
      </c>
      <c r="E16652" s="55" t="s">
        <v>54601</v>
      </c>
      <c r="F16652" s="55" t="s">
        <v>4651</v>
      </c>
      <c r="G16652" s="55" t="s">
        <v>54602</v>
      </c>
      <c r="H16652" s="55">
        <v>0</v>
      </c>
    </row>
    <row r="16653" spans="1:8" ht="12.5" customHeight="1">
      <c r="A16653" s="55">
        <v>26962</v>
      </c>
      <c r="B16653" s="55">
        <v>10</v>
      </c>
      <c r="C16653" s="55" t="s">
        <v>54603</v>
      </c>
      <c r="D16653" s="55" t="s">
        <v>4649</v>
      </c>
      <c r="E16653" s="55" t="s">
        <v>54604</v>
      </c>
      <c r="F16653" s="55" t="s">
        <v>4651</v>
      </c>
      <c r="G16653" s="55" t="s">
        <v>54605</v>
      </c>
      <c r="H16653" s="55">
        <v>0</v>
      </c>
    </row>
    <row r="16654" spans="1:8" ht="12.5" customHeight="1">
      <c r="A16654" s="55">
        <v>26973</v>
      </c>
      <c r="B16654" s="55">
        <v>10</v>
      </c>
      <c r="C16654" s="55" t="s">
        <v>54606</v>
      </c>
      <c r="D16654" s="55" t="s">
        <v>4649</v>
      </c>
      <c r="E16654" s="55" t="s">
        <v>54607</v>
      </c>
      <c r="F16654" s="55" t="s">
        <v>4651</v>
      </c>
      <c r="G16654" s="55" t="s">
        <v>54608</v>
      </c>
      <c r="H16654" s="55">
        <v>0</v>
      </c>
    </row>
    <row r="16655" spans="1:8" ht="12.5" customHeight="1">
      <c r="A16655" s="55">
        <v>27121</v>
      </c>
      <c r="B16655" s="55">
        <v>10</v>
      </c>
      <c r="C16655" s="55" t="s">
        <v>54609</v>
      </c>
      <c r="D16655" s="55" t="s">
        <v>4649</v>
      </c>
      <c r="E16655" s="55" t="s">
        <v>54610</v>
      </c>
      <c r="F16655" s="55" t="s">
        <v>4651</v>
      </c>
      <c r="G16655" s="55" t="s">
        <v>54611</v>
      </c>
      <c r="H16655" s="55">
        <v>0</v>
      </c>
    </row>
    <row r="16656" spans="1:8" ht="12.5" customHeight="1">
      <c r="A16656" s="55">
        <v>27156</v>
      </c>
      <c r="B16656" s="55">
        <v>10</v>
      </c>
      <c r="C16656" s="55" t="s">
        <v>54612</v>
      </c>
      <c r="D16656" s="55" t="s">
        <v>4649</v>
      </c>
      <c r="E16656" s="55" t="s">
        <v>54613</v>
      </c>
      <c r="F16656" s="55" t="s">
        <v>4651</v>
      </c>
      <c r="G16656" s="55" t="s">
        <v>54614</v>
      </c>
      <c r="H16656" s="55">
        <v>0</v>
      </c>
    </row>
    <row r="16657" spans="1:8" ht="12.5" customHeight="1">
      <c r="A16657" s="55">
        <v>28511</v>
      </c>
      <c r="B16657" s="55">
        <v>10</v>
      </c>
      <c r="C16657" s="55" t="s">
        <v>54615</v>
      </c>
      <c r="D16657" s="55" t="s">
        <v>4649</v>
      </c>
      <c r="E16657" s="55" t="s">
        <v>54616</v>
      </c>
      <c r="F16657" s="55" t="s">
        <v>4651</v>
      </c>
      <c r="G16657" s="55" t="s">
        <v>54617</v>
      </c>
      <c r="H16657" s="55">
        <v>0</v>
      </c>
    </row>
    <row r="16658" spans="1:8" ht="12.5" customHeight="1">
      <c r="A16658" s="55">
        <v>28921</v>
      </c>
      <c r="B16658" s="55">
        <v>10</v>
      </c>
      <c r="C16658" s="55" t="s">
        <v>54618</v>
      </c>
      <c r="D16658" s="55" t="s">
        <v>4649</v>
      </c>
      <c r="E16658" s="55" t="s">
        <v>54619</v>
      </c>
      <c r="F16658" s="55" t="s">
        <v>4651</v>
      </c>
      <c r="G16658" s="55" t="s">
        <v>54620</v>
      </c>
      <c r="H16658" s="55">
        <v>0</v>
      </c>
    </row>
    <row r="16659" spans="1:8" ht="12.5" customHeight="1">
      <c r="A16659" s="55">
        <v>11250</v>
      </c>
      <c r="B16659" s="55">
        <v>10</v>
      </c>
      <c r="C16659" s="55" t="s">
        <v>54621</v>
      </c>
      <c r="D16659" s="55" t="s">
        <v>4649</v>
      </c>
      <c r="E16659" s="55" t="s">
        <v>54622</v>
      </c>
      <c r="F16659" s="55" t="s">
        <v>4651</v>
      </c>
      <c r="G16659" s="55" t="s">
        <v>54623</v>
      </c>
      <c r="H16659" s="55">
        <v>0</v>
      </c>
    </row>
    <row r="16660" spans="1:8" ht="12.5" customHeight="1">
      <c r="A16660" s="55">
        <v>11603</v>
      </c>
      <c r="B16660" s="55">
        <v>10</v>
      </c>
      <c r="C16660" s="55" t="s">
        <v>54624</v>
      </c>
      <c r="D16660" s="55" t="s">
        <v>4649</v>
      </c>
      <c r="E16660" s="55" t="s">
        <v>54625</v>
      </c>
      <c r="F16660" s="55" t="s">
        <v>4651</v>
      </c>
      <c r="G16660" s="55" t="s">
        <v>54626</v>
      </c>
      <c r="H16660" s="55">
        <v>0</v>
      </c>
    </row>
    <row r="16661" spans="1:8" ht="12.5" customHeight="1">
      <c r="A16661" s="55">
        <v>12502</v>
      </c>
      <c r="B16661" s="55">
        <v>10</v>
      </c>
      <c r="C16661" s="55" t="s">
        <v>54627</v>
      </c>
      <c r="D16661" s="55" t="s">
        <v>4649</v>
      </c>
      <c r="E16661" s="55" t="s">
        <v>54628</v>
      </c>
      <c r="F16661" s="55" t="s">
        <v>4651</v>
      </c>
      <c r="G16661" s="55" t="s">
        <v>54629</v>
      </c>
      <c r="H16661" s="55">
        <v>0</v>
      </c>
    </row>
    <row r="16662" spans="1:8" ht="12.5" customHeight="1">
      <c r="A16662" s="55">
        <v>12568</v>
      </c>
      <c r="B16662" s="55">
        <v>10</v>
      </c>
      <c r="C16662" s="55" t="s">
        <v>54630</v>
      </c>
      <c r="D16662" s="55" t="s">
        <v>4649</v>
      </c>
      <c r="E16662" s="55" t="s">
        <v>54631</v>
      </c>
      <c r="F16662" s="55" t="s">
        <v>4651</v>
      </c>
      <c r="G16662" s="55" t="s">
        <v>54632</v>
      </c>
      <c r="H16662" s="55">
        <v>0</v>
      </c>
    </row>
    <row r="16663" spans="1:8" ht="12.5" customHeight="1">
      <c r="A16663" s="55">
        <v>14799</v>
      </c>
      <c r="B16663" s="55">
        <v>10</v>
      </c>
      <c r="C16663" s="55" t="s">
        <v>54633</v>
      </c>
      <c r="D16663" s="55" t="s">
        <v>4649</v>
      </c>
      <c r="E16663" s="55" t="s">
        <v>54634</v>
      </c>
      <c r="F16663" s="55" t="s">
        <v>4651</v>
      </c>
      <c r="G16663" s="55" t="s">
        <v>54635</v>
      </c>
      <c r="H16663" s="55">
        <v>0</v>
      </c>
    </row>
    <row r="16664" spans="1:8" ht="12.5" customHeight="1">
      <c r="A16664" s="55">
        <v>14974</v>
      </c>
      <c r="B16664" s="55">
        <v>10</v>
      </c>
      <c r="C16664" s="55" t="s">
        <v>54636</v>
      </c>
      <c r="D16664" s="55" t="s">
        <v>4649</v>
      </c>
      <c r="E16664" s="55" t="s">
        <v>54637</v>
      </c>
      <c r="F16664" s="55" t="s">
        <v>4651</v>
      </c>
      <c r="G16664" s="55" t="s">
        <v>54638</v>
      </c>
      <c r="H16664" s="55">
        <v>0</v>
      </c>
    </row>
    <row r="16665" spans="1:8" ht="12.5" customHeight="1">
      <c r="A16665" s="55">
        <v>15048</v>
      </c>
      <c r="B16665" s="55">
        <v>10</v>
      </c>
      <c r="C16665" s="55" t="s">
        <v>54639</v>
      </c>
      <c r="D16665" s="55" t="s">
        <v>4649</v>
      </c>
      <c r="E16665" s="55" t="s">
        <v>54640</v>
      </c>
      <c r="F16665" s="55" t="s">
        <v>4651</v>
      </c>
      <c r="G16665" s="55" t="s">
        <v>54641</v>
      </c>
      <c r="H16665" s="55">
        <v>0</v>
      </c>
    </row>
    <row r="16666" spans="1:8" ht="12.5" customHeight="1">
      <c r="A16666" s="55">
        <v>16828</v>
      </c>
      <c r="B16666" s="55">
        <v>10</v>
      </c>
      <c r="C16666" s="55" t="s">
        <v>54642</v>
      </c>
      <c r="D16666" s="55" t="s">
        <v>4649</v>
      </c>
      <c r="E16666" s="55" t="s">
        <v>54643</v>
      </c>
      <c r="F16666" s="55" t="s">
        <v>4651</v>
      </c>
      <c r="G16666" s="55" t="s">
        <v>54644</v>
      </c>
      <c r="H16666" s="55">
        <v>0</v>
      </c>
    </row>
    <row r="16667" spans="1:8" ht="12.5" customHeight="1">
      <c r="A16667" s="55">
        <v>17218</v>
      </c>
      <c r="B16667" s="55">
        <v>10</v>
      </c>
      <c r="C16667" s="55" t="s">
        <v>54645</v>
      </c>
      <c r="D16667" s="55" t="s">
        <v>4649</v>
      </c>
      <c r="E16667" s="55" t="s">
        <v>54646</v>
      </c>
      <c r="F16667" s="55" t="s">
        <v>4651</v>
      </c>
      <c r="G16667" s="55" t="s">
        <v>54647</v>
      </c>
      <c r="H16667" s="55">
        <v>0</v>
      </c>
    </row>
    <row r="16668" spans="1:8" ht="12.5" customHeight="1">
      <c r="A16668" s="55">
        <v>17717</v>
      </c>
      <c r="B16668" s="55">
        <v>10</v>
      </c>
      <c r="C16668" s="55" t="s">
        <v>54648</v>
      </c>
      <c r="D16668" s="55" t="s">
        <v>4649</v>
      </c>
      <c r="E16668" s="55" t="s">
        <v>54649</v>
      </c>
      <c r="F16668" s="55" t="s">
        <v>4651</v>
      </c>
      <c r="G16668" s="55" t="s">
        <v>54650</v>
      </c>
      <c r="H16668" s="55">
        <v>0</v>
      </c>
    </row>
    <row r="16669" spans="1:8" ht="12.5" customHeight="1">
      <c r="A16669" s="55">
        <v>17785</v>
      </c>
      <c r="B16669" s="55">
        <v>10</v>
      </c>
      <c r="C16669" s="55" t="s">
        <v>54651</v>
      </c>
      <c r="D16669" s="55" t="s">
        <v>4649</v>
      </c>
      <c r="E16669" s="55" t="s">
        <v>54652</v>
      </c>
      <c r="F16669" s="55" t="s">
        <v>4651</v>
      </c>
      <c r="G16669" s="55" t="s">
        <v>54653</v>
      </c>
      <c r="H16669" s="55">
        <v>0</v>
      </c>
    </row>
    <row r="16670" spans="1:8" ht="12.5" customHeight="1">
      <c r="A16670" s="55">
        <v>19187</v>
      </c>
      <c r="B16670" s="55">
        <v>10</v>
      </c>
      <c r="C16670" s="55" t="s">
        <v>54654</v>
      </c>
      <c r="D16670" s="55" t="s">
        <v>4649</v>
      </c>
      <c r="E16670" s="55" t="s">
        <v>54655</v>
      </c>
      <c r="F16670" s="55" t="s">
        <v>4651</v>
      </c>
      <c r="G16670" s="55" t="s">
        <v>54656</v>
      </c>
      <c r="H16670" s="55">
        <v>0</v>
      </c>
    </row>
    <row r="16671" spans="1:8" ht="12.5" customHeight="1">
      <c r="A16671" s="55">
        <v>19341</v>
      </c>
      <c r="B16671" s="55">
        <v>10</v>
      </c>
      <c r="C16671" s="55" t="s">
        <v>54657</v>
      </c>
      <c r="D16671" s="55" t="s">
        <v>4649</v>
      </c>
      <c r="E16671" s="55" t="s">
        <v>54658</v>
      </c>
      <c r="F16671" s="55" t="s">
        <v>4651</v>
      </c>
      <c r="G16671" s="55" t="s">
        <v>54659</v>
      </c>
      <c r="H16671" s="55">
        <v>0</v>
      </c>
    </row>
    <row r="16672" spans="1:8" ht="12.5" customHeight="1">
      <c r="A16672" s="55">
        <v>19418</v>
      </c>
      <c r="B16672" s="55">
        <v>10</v>
      </c>
      <c r="C16672" s="55" t="s">
        <v>54660</v>
      </c>
      <c r="D16672" s="55" t="s">
        <v>4649</v>
      </c>
      <c r="E16672" s="55" t="s">
        <v>54661</v>
      </c>
      <c r="F16672" s="55" t="s">
        <v>4651</v>
      </c>
      <c r="G16672" s="55" t="s">
        <v>54662</v>
      </c>
      <c r="H16672" s="55">
        <v>0</v>
      </c>
    </row>
    <row r="16673" spans="1:8" ht="12.5" customHeight="1">
      <c r="A16673" s="55">
        <v>19918</v>
      </c>
      <c r="B16673" s="55">
        <v>10</v>
      </c>
      <c r="C16673" s="55" t="s">
        <v>54663</v>
      </c>
      <c r="D16673" s="55" t="s">
        <v>4649</v>
      </c>
      <c r="E16673" s="55" t="s">
        <v>54664</v>
      </c>
      <c r="F16673" s="55" t="s">
        <v>4651</v>
      </c>
      <c r="G16673" s="55" t="s">
        <v>54665</v>
      </c>
      <c r="H16673" s="55">
        <v>0</v>
      </c>
    </row>
    <row r="16674" spans="1:8" ht="12.5" customHeight="1">
      <c r="A16674" s="55">
        <v>20588</v>
      </c>
      <c r="B16674" s="55">
        <v>10</v>
      </c>
      <c r="C16674" s="55" t="s">
        <v>54666</v>
      </c>
      <c r="D16674" s="55" t="s">
        <v>4649</v>
      </c>
      <c r="E16674" s="55" t="s">
        <v>54667</v>
      </c>
      <c r="F16674" s="55" t="s">
        <v>4651</v>
      </c>
      <c r="G16674" s="55" t="s">
        <v>54668</v>
      </c>
      <c r="H16674" s="55">
        <v>0</v>
      </c>
    </row>
    <row r="16675" spans="1:8" ht="12.5" customHeight="1">
      <c r="A16675" s="55">
        <v>20848</v>
      </c>
      <c r="B16675" s="55">
        <v>10</v>
      </c>
      <c r="C16675" s="55" t="s">
        <v>54669</v>
      </c>
      <c r="D16675" s="55" t="s">
        <v>4649</v>
      </c>
      <c r="E16675" s="55" t="s">
        <v>54670</v>
      </c>
      <c r="F16675" s="55" t="s">
        <v>4651</v>
      </c>
      <c r="G16675" s="55" t="s">
        <v>54671</v>
      </c>
      <c r="H16675" s="55">
        <v>0</v>
      </c>
    </row>
    <row r="16676" spans="1:8" ht="12.5" customHeight="1">
      <c r="A16676" s="55">
        <v>21039</v>
      </c>
      <c r="B16676" s="55">
        <v>10</v>
      </c>
      <c r="C16676" s="55" t="s">
        <v>54672</v>
      </c>
      <c r="D16676" s="55" t="s">
        <v>4649</v>
      </c>
      <c r="E16676" s="55" t="s">
        <v>54673</v>
      </c>
      <c r="F16676" s="55" t="s">
        <v>4651</v>
      </c>
      <c r="G16676" s="55" t="s">
        <v>54674</v>
      </c>
      <c r="H16676" s="55">
        <v>0</v>
      </c>
    </row>
    <row r="16677" spans="1:8" ht="12.5" customHeight="1">
      <c r="A16677" s="55">
        <v>21049</v>
      </c>
      <c r="B16677" s="55">
        <v>10</v>
      </c>
      <c r="C16677" s="55" t="s">
        <v>54675</v>
      </c>
      <c r="D16677" s="55" t="s">
        <v>4649</v>
      </c>
      <c r="E16677" s="55" t="s">
        <v>54676</v>
      </c>
      <c r="F16677" s="55" t="s">
        <v>4651</v>
      </c>
      <c r="G16677" s="55" t="s">
        <v>54677</v>
      </c>
      <c r="H16677" s="55">
        <v>0</v>
      </c>
    </row>
    <row r="16678" spans="1:8" ht="12.5" customHeight="1">
      <c r="A16678" s="55">
        <v>21068</v>
      </c>
      <c r="B16678" s="55">
        <v>10</v>
      </c>
      <c r="C16678" s="55" t="s">
        <v>54678</v>
      </c>
      <c r="D16678" s="55" t="s">
        <v>4649</v>
      </c>
      <c r="E16678" s="55" t="s">
        <v>54679</v>
      </c>
      <c r="F16678" s="55" t="s">
        <v>4651</v>
      </c>
      <c r="G16678" s="55" t="s">
        <v>54680</v>
      </c>
      <c r="H16678" s="55">
        <v>0</v>
      </c>
    </row>
    <row r="16679" spans="1:8" ht="12.5" customHeight="1">
      <c r="A16679" s="55">
        <v>22566</v>
      </c>
      <c r="B16679" s="55">
        <v>10</v>
      </c>
      <c r="C16679" s="55" t="s">
        <v>54681</v>
      </c>
      <c r="D16679" s="55" t="s">
        <v>4649</v>
      </c>
      <c r="E16679" s="55" t="s">
        <v>54682</v>
      </c>
      <c r="F16679" s="55" t="s">
        <v>4651</v>
      </c>
      <c r="G16679" s="55" t="s">
        <v>54683</v>
      </c>
      <c r="H16679" s="55">
        <v>0</v>
      </c>
    </row>
    <row r="16680" spans="1:8" ht="12.5" customHeight="1">
      <c r="A16680" s="55">
        <v>22588</v>
      </c>
      <c r="B16680" s="55">
        <v>10</v>
      </c>
      <c r="C16680" s="55" t="s">
        <v>54684</v>
      </c>
      <c r="D16680" s="55" t="s">
        <v>4649</v>
      </c>
      <c r="E16680" s="55" t="s">
        <v>54685</v>
      </c>
      <c r="F16680" s="55" t="s">
        <v>4651</v>
      </c>
      <c r="G16680" s="55" t="s">
        <v>54686</v>
      </c>
      <c r="H16680" s="55">
        <v>0</v>
      </c>
    </row>
    <row r="16681" spans="1:8" ht="12.5" customHeight="1">
      <c r="A16681" s="55">
        <v>22589</v>
      </c>
      <c r="B16681" s="55">
        <v>10</v>
      </c>
      <c r="C16681" s="55" t="s">
        <v>54687</v>
      </c>
      <c r="D16681" s="55" t="s">
        <v>4649</v>
      </c>
      <c r="E16681" s="55" t="s">
        <v>54688</v>
      </c>
      <c r="F16681" s="55" t="s">
        <v>4651</v>
      </c>
      <c r="G16681" s="55" t="s">
        <v>54689</v>
      </c>
      <c r="H16681" s="55">
        <v>0</v>
      </c>
    </row>
    <row r="16682" spans="1:8" ht="12.5" customHeight="1">
      <c r="A16682" s="55">
        <v>23607</v>
      </c>
      <c r="B16682" s="55">
        <v>10</v>
      </c>
      <c r="C16682" s="55" t="s">
        <v>54690</v>
      </c>
      <c r="D16682" s="55" t="s">
        <v>4649</v>
      </c>
      <c r="E16682" s="55" t="s">
        <v>54691</v>
      </c>
      <c r="F16682" s="55" t="s">
        <v>4651</v>
      </c>
      <c r="G16682" s="55" t="s">
        <v>54692</v>
      </c>
      <c r="H16682" s="55">
        <v>0</v>
      </c>
    </row>
    <row r="16683" spans="1:8" ht="12.5" customHeight="1">
      <c r="A16683" s="55">
        <v>23750</v>
      </c>
      <c r="B16683" s="55">
        <v>10</v>
      </c>
      <c r="C16683" s="55" t="s">
        <v>54693</v>
      </c>
      <c r="D16683" s="55" t="s">
        <v>4649</v>
      </c>
      <c r="E16683" s="55" t="s">
        <v>54694</v>
      </c>
      <c r="F16683" s="55" t="s">
        <v>4651</v>
      </c>
      <c r="G16683" s="55" t="s">
        <v>54695</v>
      </c>
      <c r="H16683" s="55">
        <v>0</v>
      </c>
    </row>
    <row r="16684" spans="1:8" ht="12.5" customHeight="1">
      <c r="A16684" s="55">
        <v>23769</v>
      </c>
      <c r="B16684" s="55">
        <v>10</v>
      </c>
      <c r="C16684" s="55" t="s">
        <v>54696</v>
      </c>
      <c r="D16684" s="55" t="s">
        <v>4649</v>
      </c>
      <c r="E16684" s="55" t="s">
        <v>54697</v>
      </c>
      <c r="F16684" s="55" t="s">
        <v>4651</v>
      </c>
      <c r="G16684" s="55" t="s">
        <v>54698</v>
      </c>
      <c r="H16684" s="55">
        <v>0</v>
      </c>
    </row>
    <row r="16685" spans="1:8" ht="12.5" customHeight="1">
      <c r="A16685" s="55">
        <v>24868</v>
      </c>
      <c r="B16685" s="55">
        <v>10</v>
      </c>
      <c r="C16685" s="55" t="s">
        <v>54699</v>
      </c>
      <c r="D16685" s="55" t="s">
        <v>4649</v>
      </c>
      <c r="E16685" s="55" t="s">
        <v>54700</v>
      </c>
      <c r="F16685" s="55" t="s">
        <v>4651</v>
      </c>
      <c r="G16685" s="55" t="s">
        <v>54701</v>
      </c>
      <c r="H16685" s="55">
        <v>0</v>
      </c>
    </row>
    <row r="16686" spans="1:8" ht="12.5" customHeight="1">
      <c r="A16686" s="55">
        <v>24880</v>
      </c>
      <c r="B16686" s="55">
        <v>10</v>
      </c>
      <c r="C16686" s="55" t="s">
        <v>54702</v>
      </c>
      <c r="D16686" s="55" t="s">
        <v>4649</v>
      </c>
      <c r="E16686" s="55" t="s">
        <v>54703</v>
      </c>
      <c r="F16686" s="55" t="s">
        <v>4651</v>
      </c>
      <c r="G16686" s="55" t="s">
        <v>54704</v>
      </c>
      <c r="H16686" s="55">
        <v>0</v>
      </c>
    </row>
    <row r="16687" spans="1:8" ht="12.5" customHeight="1">
      <c r="A16687" s="55">
        <v>25573</v>
      </c>
      <c r="B16687" s="55">
        <v>10</v>
      </c>
      <c r="C16687" s="55" t="s">
        <v>54705</v>
      </c>
      <c r="D16687" s="55" t="s">
        <v>4649</v>
      </c>
      <c r="E16687" s="55" t="s">
        <v>54706</v>
      </c>
      <c r="F16687" s="55" t="s">
        <v>4651</v>
      </c>
      <c r="G16687" s="55" t="s">
        <v>54707</v>
      </c>
      <c r="H16687" s="55">
        <v>0</v>
      </c>
    </row>
    <row r="16688" spans="1:8" ht="12.5" customHeight="1">
      <c r="A16688" s="55">
        <v>26868</v>
      </c>
      <c r="B16688" s="55">
        <v>10</v>
      </c>
      <c r="C16688" s="55" t="s">
        <v>54708</v>
      </c>
      <c r="D16688" s="55" t="s">
        <v>4649</v>
      </c>
      <c r="E16688" s="55" t="s">
        <v>54709</v>
      </c>
      <c r="F16688" s="55" t="s">
        <v>4651</v>
      </c>
      <c r="G16688" s="55" t="s">
        <v>54710</v>
      </c>
      <c r="H16688" s="55">
        <v>0</v>
      </c>
    </row>
    <row r="16689" spans="1:8" ht="12.5" customHeight="1">
      <c r="A16689" s="55">
        <v>27815</v>
      </c>
      <c r="B16689" s="55">
        <v>10</v>
      </c>
      <c r="C16689" s="55" t="s">
        <v>54711</v>
      </c>
      <c r="D16689" s="55" t="s">
        <v>4649</v>
      </c>
      <c r="E16689" s="55" t="s">
        <v>54712</v>
      </c>
      <c r="F16689" s="55" t="s">
        <v>4651</v>
      </c>
      <c r="G16689" s="55" t="s">
        <v>54713</v>
      </c>
      <c r="H16689" s="55">
        <v>0</v>
      </c>
    </row>
    <row r="16690" spans="1:8" ht="12.5" customHeight="1">
      <c r="A16690" s="55">
        <v>28742</v>
      </c>
      <c r="B16690" s="55">
        <v>10</v>
      </c>
      <c r="C16690" s="55" t="s">
        <v>54714</v>
      </c>
      <c r="D16690" s="55" t="s">
        <v>4649</v>
      </c>
      <c r="E16690" s="55" t="s">
        <v>54715</v>
      </c>
      <c r="F16690" s="55" t="s">
        <v>4651</v>
      </c>
      <c r="G16690" s="55" t="s">
        <v>54716</v>
      </c>
      <c r="H16690" s="55">
        <v>0</v>
      </c>
    </row>
    <row r="16691" spans="1:8" ht="12.5" customHeight="1">
      <c r="A16691" s="55">
        <v>12848</v>
      </c>
      <c r="B16691" s="55">
        <v>10</v>
      </c>
      <c r="C16691" s="55" t="s">
        <v>54717</v>
      </c>
      <c r="D16691" s="55" t="s">
        <v>4649</v>
      </c>
      <c r="E16691" s="55" t="s">
        <v>54718</v>
      </c>
      <c r="F16691" s="55" t="s">
        <v>4651</v>
      </c>
      <c r="G16691" s="55" t="s">
        <v>54719</v>
      </c>
      <c r="H16691" s="55">
        <v>0</v>
      </c>
    </row>
    <row r="16692" spans="1:8" ht="12.5" customHeight="1">
      <c r="A16692" s="55">
        <v>13582</v>
      </c>
      <c r="B16692" s="55">
        <v>10</v>
      </c>
      <c r="C16692" s="55" t="s">
        <v>54720</v>
      </c>
      <c r="D16692" s="55" t="s">
        <v>4649</v>
      </c>
      <c r="E16692" s="55" t="s">
        <v>54721</v>
      </c>
      <c r="F16692" s="55" t="s">
        <v>4651</v>
      </c>
      <c r="G16692" s="55" t="s">
        <v>54722</v>
      </c>
      <c r="H16692" s="55">
        <v>0</v>
      </c>
    </row>
    <row r="16693" spans="1:8" ht="12.5" customHeight="1">
      <c r="A16693" s="55">
        <v>14770</v>
      </c>
      <c r="B16693" s="55">
        <v>10</v>
      </c>
      <c r="C16693" s="55" t="s">
        <v>54723</v>
      </c>
      <c r="D16693" s="55" t="s">
        <v>4649</v>
      </c>
      <c r="E16693" s="55" t="s">
        <v>54724</v>
      </c>
      <c r="F16693" s="55" t="s">
        <v>4651</v>
      </c>
      <c r="G16693" s="55" t="s">
        <v>54725</v>
      </c>
      <c r="H16693" s="55">
        <v>0</v>
      </c>
    </row>
    <row r="16694" spans="1:8" ht="12.5" customHeight="1">
      <c r="A16694" s="55">
        <v>14836</v>
      </c>
      <c r="B16694" s="55">
        <v>10</v>
      </c>
      <c r="C16694" s="55" t="s">
        <v>54726</v>
      </c>
      <c r="D16694" s="55" t="s">
        <v>4649</v>
      </c>
      <c r="E16694" s="55" t="s">
        <v>54727</v>
      </c>
      <c r="F16694" s="55" t="s">
        <v>4651</v>
      </c>
      <c r="G16694" s="55" t="s">
        <v>54728</v>
      </c>
      <c r="H16694" s="55">
        <v>0</v>
      </c>
    </row>
    <row r="16695" spans="1:8" ht="12.5" customHeight="1">
      <c r="A16695" s="55">
        <v>15701</v>
      </c>
      <c r="B16695" s="55">
        <v>10</v>
      </c>
      <c r="C16695" s="55" t="s">
        <v>54729</v>
      </c>
      <c r="D16695" s="55" t="s">
        <v>4649</v>
      </c>
      <c r="E16695" s="55" t="s">
        <v>54730</v>
      </c>
      <c r="F16695" s="55" t="s">
        <v>4651</v>
      </c>
      <c r="G16695" s="55" t="s">
        <v>54731</v>
      </c>
      <c r="H16695" s="55">
        <v>0</v>
      </c>
    </row>
    <row r="16696" spans="1:8" ht="12.5" customHeight="1">
      <c r="A16696" s="55">
        <v>16387</v>
      </c>
      <c r="B16696" s="55">
        <v>10</v>
      </c>
      <c r="C16696" s="55" t="s">
        <v>54732</v>
      </c>
      <c r="D16696" s="55" t="s">
        <v>4649</v>
      </c>
      <c r="E16696" s="55" t="s">
        <v>54733</v>
      </c>
      <c r="F16696" s="55" t="s">
        <v>4651</v>
      </c>
      <c r="G16696" s="55" t="s">
        <v>54734</v>
      </c>
      <c r="H16696" s="55">
        <v>0</v>
      </c>
    </row>
    <row r="16697" spans="1:8" ht="12.5" customHeight="1">
      <c r="A16697" s="55">
        <v>16454</v>
      </c>
      <c r="B16697" s="55">
        <v>10</v>
      </c>
      <c r="C16697" s="55" t="s">
        <v>54735</v>
      </c>
      <c r="D16697" s="55" t="s">
        <v>4649</v>
      </c>
      <c r="E16697" s="55" t="s">
        <v>54736</v>
      </c>
      <c r="F16697" s="55" t="s">
        <v>4651</v>
      </c>
      <c r="G16697" s="55" t="s">
        <v>54737</v>
      </c>
      <c r="H16697" s="55">
        <v>0</v>
      </c>
    </row>
    <row r="16698" spans="1:8" ht="12.5" customHeight="1">
      <c r="A16698" s="55">
        <v>17803</v>
      </c>
      <c r="B16698" s="55">
        <v>10</v>
      </c>
      <c r="C16698" s="55" t="s">
        <v>54738</v>
      </c>
      <c r="D16698" s="55" t="s">
        <v>4649</v>
      </c>
      <c r="E16698" s="55" t="s">
        <v>54739</v>
      </c>
      <c r="F16698" s="55" t="s">
        <v>4651</v>
      </c>
      <c r="G16698" s="55" t="s">
        <v>54740</v>
      </c>
      <c r="H16698" s="55">
        <v>0</v>
      </c>
    </row>
    <row r="16699" spans="1:8" ht="12.5" customHeight="1">
      <c r="A16699" s="55">
        <v>17951</v>
      </c>
      <c r="B16699" s="55">
        <v>10</v>
      </c>
      <c r="C16699" s="55" t="s">
        <v>54741</v>
      </c>
      <c r="D16699" s="55" t="s">
        <v>4649</v>
      </c>
      <c r="E16699" s="55" t="s">
        <v>54742</v>
      </c>
      <c r="F16699" s="55" t="s">
        <v>4651</v>
      </c>
      <c r="G16699" s="55" t="s">
        <v>54743</v>
      </c>
      <c r="H16699" s="55">
        <v>0</v>
      </c>
    </row>
    <row r="16700" spans="1:8" ht="12.5" customHeight="1">
      <c r="A16700" s="55">
        <v>19355</v>
      </c>
      <c r="B16700" s="55">
        <v>10</v>
      </c>
      <c r="C16700" s="55" t="s">
        <v>54744</v>
      </c>
      <c r="D16700" s="55" t="s">
        <v>4649</v>
      </c>
      <c r="E16700" s="55" t="s">
        <v>54745</v>
      </c>
      <c r="F16700" s="55" t="s">
        <v>4651</v>
      </c>
      <c r="G16700" s="55" t="s">
        <v>54746</v>
      </c>
      <c r="H16700" s="55">
        <v>0</v>
      </c>
    </row>
    <row r="16701" spans="1:8" ht="12.5" customHeight="1">
      <c r="A16701" s="55">
        <v>19928</v>
      </c>
      <c r="B16701" s="55">
        <v>10</v>
      </c>
      <c r="C16701" s="55" t="s">
        <v>54747</v>
      </c>
      <c r="D16701" s="55" t="s">
        <v>4649</v>
      </c>
      <c r="E16701" s="55" t="s">
        <v>54748</v>
      </c>
      <c r="F16701" s="55" t="s">
        <v>4651</v>
      </c>
      <c r="G16701" s="55" t="s">
        <v>54749</v>
      </c>
      <c r="H16701" s="55">
        <v>0</v>
      </c>
    </row>
    <row r="16702" spans="1:8" ht="12.5" customHeight="1">
      <c r="A16702" s="55">
        <v>20179</v>
      </c>
      <c r="B16702" s="55">
        <v>10</v>
      </c>
      <c r="C16702" s="55" t="s">
        <v>54750</v>
      </c>
      <c r="D16702" s="55" t="s">
        <v>4649</v>
      </c>
      <c r="E16702" s="55" t="s">
        <v>54751</v>
      </c>
      <c r="F16702" s="55" t="s">
        <v>4651</v>
      </c>
      <c r="G16702" s="55" t="s">
        <v>54752</v>
      </c>
      <c r="H16702" s="55">
        <v>0</v>
      </c>
    </row>
    <row r="16703" spans="1:8" ht="12.5" customHeight="1">
      <c r="A16703" s="55">
        <v>21104</v>
      </c>
      <c r="B16703" s="55">
        <v>10</v>
      </c>
      <c r="C16703" s="55" t="s">
        <v>54753</v>
      </c>
      <c r="D16703" s="55" t="s">
        <v>4649</v>
      </c>
      <c r="E16703" s="55" t="s">
        <v>54754</v>
      </c>
      <c r="F16703" s="55" t="s">
        <v>4651</v>
      </c>
      <c r="G16703" s="55" t="s">
        <v>54755</v>
      </c>
      <c r="H16703" s="55">
        <v>0</v>
      </c>
    </row>
    <row r="16704" spans="1:8" ht="12.5" customHeight="1">
      <c r="A16704" s="55">
        <v>21110</v>
      </c>
      <c r="B16704" s="55">
        <v>10</v>
      </c>
      <c r="C16704" s="55" t="s">
        <v>54756</v>
      </c>
      <c r="D16704" s="55" t="s">
        <v>4649</v>
      </c>
      <c r="E16704" s="55" t="s">
        <v>54757</v>
      </c>
      <c r="F16704" s="55" t="s">
        <v>4651</v>
      </c>
      <c r="G16704" s="55" t="s">
        <v>54758</v>
      </c>
      <c r="H16704" s="55">
        <v>0</v>
      </c>
    </row>
    <row r="16705" spans="1:8" ht="12.5" customHeight="1">
      <c r="A16705" s="55">
        <v>21116</v>
      </c>
      <c r="B16705" s="55">
        <v>10</v>
      </c>
      <c r="C16705" s="55" t="s">
        <v>54759</v>
      </c>
      <c r="D16705" s="55" t="s">
        <v>4649</v>
      </c>
      <c r="E16705" s="55" t="s">
        <v>54760</v>
      </c>
      <c r="F16705" s="55" t="s">
        <v>4651</v>
      </c>
      <c r="G16705" s="55" t="s">
        <v>54761</v>
      </c>
      <c r="H16705" s="55">
        <v>0</v>
      </c>
    </row>
    <row r="16706" spans="1:8" ht="12.5" customHeight="1">
      <c r="A16706" s="55">
        <v>22539</v>
      </c>
      <c r="B16706" s="55">
        <v>10</v>
      </c>
      <c r="C16706" s="55" t="s">
        <v>54762</v>
      </c>
      <c r="D16706" s="55" t="s">
        <v>4649</v>
      </c>
      <c r="E16706" s="55" t="s">
        <v>54763</v>
      </c>
      <c r="F16706" s="55" t="s">
        <v>4651</v>
      </c>
      <c r="G16706" s="55" t="s">
        <v>54764</v>
      </c>
      <c r="H16706" s="55">
        <v>0</v>
      </c>
    </row>
    <row r="16707" spans="1:8" ht="12.5" customHeight="1">
      <c r="A16707" s="55">
        <v>22550</v>
      </c>
      <c r="B16707" s="55">
        <v>10</v>
      </c>
      <c r="C16707" s="55" t="s">
        <v>54765</v>
      </c>
      <c r="D16707" s="55" t="s">
        <v>4649</v>
      </c>
      <c r="E16707" s="55" t="s">
        <v>54766</v>
      </c>
      <c r="F16707" s="55" t="s">
        <v>4651</v>
      </c>
      <c r="G16707" s="55" t="s">
        <v>54767</v>
      </c>
      <c r="H16707" s="55">
        <v>0</v>
      </c>
    </row>
    <row r="16708" spans="1:8" ht="12.5" customHeight="1">
      <c r="A16708" s="55">
        <v>22557</v>
      </c>
      <c r="B16708" s="55">
        <v>10</v>
      </c>
      <c r="C16708" s="55" t="s">
        <v>54768</v>
      </c>
      <c r="D16708" s="55" t="s">
        <v>4649</v>
      </c>
      <c r="E16708" s="55" t="s">
        <v>54769</v>
      </c>
      <c r="F16708" s="55" t="s">
        <v>4651</v>
      </c>
      <c r="G16708" s="55" t="s">
        <v>54770</v>
      </c>
      <c r="H16708" s="55">
        <v>0</v>
      </c>
    </row>
    <row r="16709" spans="1:8" ht="12.5" customHeight="1">
      <c r="A16709" s="55">
        <v>22592</v>
      </c>
      <c r="B16709" s="55">
        <v>10</v>
      </c>
      <c r="C16709" s="55" t="s">
        <v>54771</v>
      </c>
      <c r="D16709" s="55" t="s">
        <v>4649</v>
      </c>
      <c r="E16709" s="55" t="s">
        <v>54772</v>
      </c>
      <c r="F16709" s="55" t="s">
        <v>4651</v>
      </c>
      <c r="G16709" s="55" t="s">
        <v>54773</v>
      </c>
      <c r="H16709" s="55">
        <v>0</v>
      </c>
    </row>
    <row r="16710" spans="1:8" ht="12.5" customHeight="1">
      <c r="A16710" s="55">
        <v>22669</v>
      </c>
      <c r="B16710" s="55">
        <v>10</v>
      </c>
      <c r="C16710" s="55" t="s">
        <v>54774</v>
      </c>
      <c r="D16710" s="55" t="s">
        <v>4649</v>
      </c>
      <c r="E16710" s="55" t="s">
        <v>54775</v>
      </c>
      <c r="F16710" s="55" t="s">
        <v>4651</v>
      </c>
      <c r="G16710" s="55" t="s">
        <v>54776</v>
      </c>
      <c r="H16710" s="55">
        <v>0</v>
      </c>
    </row>
    <row r="16711" spans="1:8" ht="12.5" customHeight="1">
      <c r="A16711" s="55">
        <v>22818</v>
      </c>
      <c r="B16711" s="55">
        <v>10</v>
      </c>
      <c r="C16711" s="55" t="s">
        <v>54777</v>
      </c>
      <c r="D16711" s="55" t="s">
        <v>4649</v>
      </c>
      <c r="E16711" s="55" t="s">
        <v>54778</v>
      </c>
      <c r="F16711" s="55" t="s">
        <v>4651</v>
      </c>
      <c r="G16711" s="55" t="s">
        <v>54779</v>
      </c>
      <c r="H16711" s="55">
        <v>0</v>
      </c>
    </row>
    <row r="16712" spans="1:8" ht="12.5" customHeight="1">
      <c r="A16712" s="55">
        <v>22819</v>
      </c>
      <c r="B16712" s="55">
        <v>10</v>
      </c>
      <c r="C16712" s="55" t="s">
        <v>54780</v>
      </c>
      <c r="D16712" s="55" t="s">
        <v>4649</v>
      </c>
      <c r="E16712" s="55" t="s">
        <v>54781</v>
      </c>
      <c r="F16712" s="55" t="s">
        <v>4651</v>
      </c>
      <c r="G16712" s="55" t="s">
        <v>54782</v>
      </c>
      <c r="H16712" s="55">
        <v>0</v>
      </c>
    </row>
    <row r="16713" spans="1:8" ht="12.5" customHeight="1">
      <c r="A16713" s="55">
        <v>24026</v>
      </c>
      <c r="B16713" s="55">
        <v>10</v>
      </c>
      <c r="C16713" s="55" t="s">
        <v>54783</v>
      </c>
      <c r="D16713" s="55" t="s">
        <v>4649</v>
      </c>
      <c r="E16713" s="55" t="s">
        <v>54784</v>
      </c>
      <c r="F16713" s="55" t="s">
        <v>4651</v>
      </c>
      <c r="G16713" s="55" t="s">
        <v>54785</v>
      </c>
      <c r="H16713" s="55">
        <v>0</v>
      </c>
    </row>
    <row r="16714" spans="1:8" ht="12.5" customHeight="1">
      <c r="A16714" s="55">
        <v>24199</v>
      </c>
      <c r="B16714" s="55">
        <v>10</v>
      </c>
      <c r="C16714" s="55" t="s">
        <v>54786</v>
      </c>
      <c r="D16714" s="55" t="s">
        <v>4649</v>
      </c>
      <c r="E16714" s="55" t="s">
        <v>54787</v>
      </c>
      <c r="F16714" s="55" t="s">
        <v>4651</v>
      </c>
      <c r="G16714" s="55" t="s">
        <v>54788</v>
      </c>
      <c r="H16714" s="55">
        <v>0</v>
      </c>
    </row>
    <row r="16715" spans="1:8" ht="12.5" customHeight="1">
      <c r="A16715" s="55">
        <v>24534</v>
      </c>
      <c r="B16715" s="55">
        <v>10</v>
      </c>
      <c r="C16715" s="55" t="s">
        <v>54789</v>
      </c>
      <c r="D16715" s="55" t="s">
        <v>4649</v>
      </c>
      <c r="E16715" s="55" t="s">
        <v>54790</v>
      </c>
      <c r="F16715" s="55" t="s">
        <v>4651</v>
      </c>
      <c r="G16715" s="55" t="s">
        <v>54791</v>
      </c>
      <c r="H16715" s="55">
        <v>0</v>
      </c>
    </row>
    <row r="16716" spans="1:8" ht="12.5" customHeight="1">
      <c r="A16716" s="55">
        <v>24583</v>
      </c>
      <c r="B16716" s="55">
        <v>10</v>
      </c>
      <c r="C16716" s="55" t="s">
        <v>54792</v>
      </c>
      <c r="D16716" s="55" t="s">
        <v>4649</v>
      </c>
      <c r="E16716" s="55" t="s">
        <v>54793</v>
      </c>
      <c r="F16716" s="55" t="s">
        <v>4651</v>
      </c>
      <c r="G16716" s="55" t="s">
        <v>54794</v>
      </c>
      <c r="H16716" s="55">
        <v>0</v>
      </c>
    </row>
    <row r="16717" spans="1:8" ht="12.5" customHeight="1">
      <c r="A16717" s="55">
        <v>24859</v>
      </c>
      <c r="B16717" s="55">
        <v>10</v>
      </c>
      <c r="C16717" s="55" t="s">
        <v>54795</v>
      </c>
      <c r="D16717" s="55" t="s">
        <v>4649</v>
      </c>
      <c r="E16717" s="55" t="s">
        <v>54796</v>
      </c>
      <c r="F16717" s="55" t="s">
        <v>4651</v>
      </c>
      <c r="G16717" s="55" t="s">
        <v>54797</v>
      </c>
      <c r="H16717" s="55">
        <v>0</v>
      </c>
    </row>
    <row r="16718" spans="1:8" ht="12.5" customHeight="1">
      <c r="A16718" s="55">
        <v>25605</v>
      </c>
      <c r="B16718" s="55">
        <v>10</v>
      </c>
      <c r="C16718" s="55" t="s">
        <v>54798</v>
      </c>
      <c r="D16718" s="55" t="s">
        <v>4649</v>
      </c>
      <c r="E16718" s="55" t="s">
        <v>54799</v>
      </c>
      <c r="F16718" s="55" t="s">
        <v>4651</v>
      </c>
      <c r="G16718" s="55" t="s">
        <v>54800</v>
      </c>
      <c r="H16718" s="55">
        <v>0</v>
      </c>
    </row>
    <row r="16719" spans="1:8" ht="12.5" customHeight="1">
      <c r="A16719" s="55">
        <v>25774</v>
      </c>
      <c r="B16719" s="55">
        <v>10</v>
      </c>
      <c r="C16719" s="55" t="s">
        <v>54801</v>
      </c>
      <c r="D16719" s="55" t="s">
        <v>4649</v>
      </c>
      <c r="E16719" s="55" t="s">
        <v>54802</v>
      </c>
      <c r="F16719" s="55" t="s">
        <v>4651</v>
      </c>
      <c r="G16719" s="55" t="s">
        <v>54803</v>
      </c>
      <c r="H16719" s="55">
        <v>0</v>
      </c>
    </row>
    <row r="16720" spans="1:8" ht="12.5" customHeight="1">
      <c r="A16720" s="55">
        <v>26876</v>
      </c>
      <c r="B16720" s="55">
        <v>10</v>
      </c>
      <c r="C16720" s="55" t="s">
        <v>54804</v>
      </c>
      <c r="D16720" s="55" t="s">
        <v>4649</v>
      </c>
      <c r="E16720" s="55" t="s">
        <v>54805</v>
      </c>
      <c r="F16720" s="55" t="s">
        <v>4651</v>
      </c>
      <c r="G16720" s="55" t="s">
        <v>54806</v>
      </c>
      <c r="H16720" s="55">
        <v>0</v>
      </c>
    </row>
    <row r="16721" spans="1:8" ht="12.5" customHeight="1">
      <c r="A16721" s="55">
        <v>26896</v>
      </c>
      <c r="B16721" s="55">
        <v>10</v>
      </c>
      <c r="C16721" s="55" t="s">
        <v>54807</v>
      </c>
      <c r="D16721" s="55" t="s">
        <v>4649</v>
      </c>
      <c r="E16721" s="55" t="s">
        <v>54808</v>
      </c>
      <c r="F16721" s="55" t="s">
        <v>4651</v>
      </c>
      <c r="G16721" s="55" t="s">
        <v>54809</v>
      </c>
      <c r="H16721" s="55">
        <v>0</v>
      </c>
    </row>
    <row r="16722" spans="1:8" ht="12.5" customHeight="1">
      <c r="A16722" s="55">
        <v>26978</v>
      </c>
      <c r="B16722" s="55">
        <v>10</v>
      </c>
      <c r="C16722" s="55" t="s">
        <v>54810</v>
      </c>
      <c r="D16722" s="55" t="s">
        <v>4649</v>
      </c>
      <c r="E16722" s="55" t="s">
        <v>54811</v>
      </c>
      <c r="F16722" s="55" t="s">
        <v>4651</v>
      </c>
      <c r="G16722" s="55" t="s">
        <v>54812</v>
      </c>
      <c r="H16722" s="55">
        <v>0</v>
      </c>
    </row>
    <row r="16723" spans="1:8" ht="12.5" customHeight="1">
      <c r="A16723" s="55">
        <v>27822</v>
      </c>
      <c r="B16723" s="55">
        <v>10</v>
      </c>
      <c r="C16723" s="55" t="s">
        <v>54813</v>
      </c>
      <c r="D16723" s="55" t="s">
        <v>4649</v>
      </c>
      <c r="E16723" s="55" t="s">
        <v>54814</v>
      </c>
      <c r="F16723" s="55" t="s">
        <v>4651</v>
      </c>
      <c r="G16723" s="55" t="s">
        <v>54815</v>
      </c>
      <c r="H16723" s="55">
        <v>0</v>
      </c>
    </row>
    <row r="16724" spans="1:8" ht="12.5" customHeight="1">
      <c r="A16724" s="55">
        <v>27949</v>
      </c>
      <c r="B16724" s="55">
        <v>10</v>
      </c>
      <c r="C16724" s="55" t="s">
        <v>54816</v>
      </c>
      <c r="D16724" s="55" t="s">
        <v>4649</v>
      </c>
      <c r="E16724" s="55" t="s">
        <v>54817</v>
      </c>
      <c r="F16724" s="55" t="s">
        <v>4651</v>
      </c>
      <c r="G16724" s="55" t="s">
        <v>54818</v>
      </c>
      <c r="H16724" s="55">
        <v>0</v>
      </c>
    </row>
    <row r="16725" spans="1:8" ht="12.5" customHeight="1">
      <c r="A16725" s="55">
        <v>28397</v>
      </c>
      <c r="B16725" s="55">
        <v>10</v>
      </c>
      <c r="C16725" s="55" t="s">
        <v>54819</v>
      </c>
      <c r="D16725" s="55" t="s">
        <v>4649</v>
      </c>
      <c r="E16725" s="55" t="s">
        <v>54820</v>
      </c>
      <c r="F16725" s="55" t="s">
        <v>4651</v>
      </c>
      <c r="G16725" s="55" t="s">
        <v>54821</v>
      </c>
      <c r="H16725" s="55">
        <v>0</v>
      </c>
    </row>
    <row r="16726" spans="1:8" ht="12.5" customHeight="1">
      <c r="A16726" s="55">
        <v>28477</v>
      </c>
      <c r="B16726" s="55">
        <v>10</v>
      </c>
      <c r="C16726" s="55" t="s">
        <v>54822</v>
      </c>
      <c r="D16726" s="55" t="s">
        <v>4649</v>
      </c>
      <c r="E16726" s="55" t="s">
        <v>54823</v>
      </c>
      <c r="F16726" s="55" t="s">
        <v>4651</v>
      </c>
      <c r="G16726" s="55" t="s">
        <v>54824</v>
      </c>
      <c r="H16726" s="55">
        <v>0</v>
      </c>
    </row>
    <row r="16727" spans="1:8" ht="12.5" customHeight="1">
      <c r="A16727" s="55">
        <v>28693</v>
      </c>
      <c r="B16727" s="55">
        <v>10</v>
      </c>
      <c r="C16727" s="55" t="s">
        <v>54825</v>
      </c>
      <c r="D16727" s="55" t="s">
        <v>4649</v>
      </c>
      <c r="E16727" s="55" t="s">
        <v>54826</v>
      </c>
      <c r="F16727" s="55" t="s">
        <v>4651</v>
      </c>
      <c r="G16727" s="55" t="s">
        <v>54827</v>
      </c>
      <c r="H16727" s="55">
        <v>0</v>
      </c>
    </row>
    <row r="16728" spans="1:8" ht="12.5" customHeight="1">
      <c r="A16728" s="55">
        <v>28753</v>
      </c>
      <c r="B16728" s="55">
        <v>10</v>
      </c>
      <c r="C16728" s="55" t="s">
        <v>54828</v>
      </c>
      <c r="D16728" s="55" t="s">
        <v>4649</v>
      </c>
      <c r="E16728" s="55" t="s">
        <v>54829</v>
      </c>
      <c r="F16728" s="55" t="s">
        <v>4651</v>
      </c>
      <c r="G16728" s="55" t="s">
        <v>54830</v>
      </c>
      <c r="H16728" s="55">
        <v>0</v>
      </c>
    </row>
    <row r="16729" spans="1:8" ht="12.5" customHeight="1">
      <c r="A16729" s="55">
        <v>28755</v>
      </c>
      <c r="B16729" s="55">
        <v>10</v>
      </c>
      <c r="C16729" s="55" t="s">
        <v>54831</v>
      </c>
      <c r="D16729" s="55" t="s">
        <v>4649</v>
      </c>
      <c r="E16729" s="55" t="s">
        <v>54832</v>
      </c>
      <c r="F16729" s="55" t="s">
        <v>4651</v>
      </c>
      <c r="G16729" s="55" t="s">
        <v>54833</v>
      </c>
      <c r="H16729" s="55">
        <v>0</v>
      </c>
    </row>
    <row r="16730" spans="1:8" ht="12.5" customHeight="1">
      <c r="A16730" s="55">
        <v>11341</v>
      </c>
      <c r="B16730" s="55">
        <v>10</v>
      </c>
      <c r="C16730" s="55" t="s">
        <v>54834</v>
      </c>
      <c r="D16730" s="55" t="s">
        <v>4649</v>
      </c>
      <c r="E16730" s="55" t="s">
        <v>54835</v>
      </c>
      <c r="F16730" s="55" t="s">
        <v>4651</v>
      </c>
      <c r="G16730" s="55" t="s">
        <v>54836</v>
      </c>
      <c r="H16730" s="55">
        <v>0</v>
      </c>
    </row>
    <row r="16731" spans="1:8" ht="12.5" customHeight="1">
      <c r="A16731" s="55">
        <v>11413</v>
      </c>
      <c r="B16731" s="55">
        <v>10</v>
      </c>
      <c r="C16731" s="55" t="s">
        <v>54837</v>
      </c>
      <c r="D16731" s="55" t="s">
        <v>4649</v>
      </c>
      <c r="E16731" s="55" t="s">
        <v>54838</v>
      </c>
      <c r="F16731" s="55" t="s">
        <v>4651</v>
      </c>
      <c r="G16731" s="55" t="s">
        <v>54839</v>
      </c>
      <c r="H16731" s="55">
        <v>0</v>
      </c>
    </row>
    <row r="16732" spans="1:8" ht="12.5" customHeight="1">
      <c r="A16732" s="55">
        <v>11580</v>
      </c>
      <c r="B16732" s="55">
        <v>10</v>
      </c>
      <c r="C16732" s="55" t="s">
        <v>54840</v>
      </c>
      <c r="D16732" s="55" t="s">
        <v>4649</v>
      </c>
      <c r="E16732" s="55" t="s">
        <v>54841</v>
      </c>
      <c r="F16732" s="55" t="s">
        <v>4651</v>
      </c>
      <c r="G16732" s="55" t="s">
        <v>54842</v>
      </c>
      <c r="H16732" s="55">
        <v>0</v>
      </c>
    </row>
    <row r="16733" spans="1:8" ht="12.5" customHeight="1">
      <c r="A16733" s="55">
        <v>12743</v>
      </c>
      <c r="B16733" s="55">
        <v>10</v>
      </c>
      <c r="C16733" s="55" t="s">
        <v>54843</v>
      </c>
      <c r="D16733" s="55" t="s">
        <v>4649</v>
      </c>
      <c r="E16733" s="55" t="s">
        <v>54844</v>
      </c>
      <c r="F16733" s="55" t="s">
        <v>4651</v>
      </c>
      <c r="G16733" s="55" t="s">
        <v>54845</v>
      </c>
      <c r="H16733" s="55">
        <v>0</v>
      </c>
    </row>
    <row r="16734" spans="1:8" ht="12.5" customHeight="1">
      <c r="A16734" s="55">
        <v>14165</v>
      </c>
      <c r="B16734" s="55">
        <v>10</v>
      </c>
      <c r="C16734" s="55" t="s">
        <v>54846</v>
      </c>
      <c r="D16734" s="55" t="s">
        <v>4649</v>
      </c>
      <c r="E16734" s="55" t="s">
        <v>54847</v>
      </c>
      <c r="F16734" s="55" t="s">
        <v>4651</v>
      </c>
      <c r="G16734" s="55" t="s">
        <v>54848</v>
      </c>
      <c r="H16734" s="55">
        <v>0</v>
      </c>
    </row>
    <row r="16735" spans="1:8" ht="12.5" customHeight="1">
      <c r="A16735" s="55">
        <v>14847</v>
      </c>
      <c r="B16735" s="55">
        <v>10</v>
      </c>
      <c r="C16735" s="55" t="s">
        <v>54849</v>
      </c>
      <c r="D16735" s="55" t="s">
        <v>4649</v>
      </c>
      <c r="E16735" s="55" t="s">
        <v>54850</v>
      </c>
      <c r="F16735" s="55" t="s">
        <v>4651</v>
      </c>
      <c r="G16735" s="55" t="s">
        <v>54851</v>
      </c>
      <c r="H16735" s="55">
        <v>0</v>
      </c>
    </row>
    <row r="16736" spans="1:8" ht="12.5" customHeight="1">
      <c r="A16736" s="55">
        <v>14993</v>
      </c>
      <c r="B16736" s="55">
        <v>10</v>
      </c>
      <c r="C16736" s="55" t="s">
        <v>54852</v>
      </c>
      <c r="D16736" s="55" t="s">
        <v>4649</v>
      </c>
      <c r="E16736" s="55" t="s">
        <v>54853</v>
      </c>
      <c r="F16736" s="55" t="s">
        <v>4651</v>
      </c>
      <c r="G16736" s="55" t="s">
        <v>54854</v>
      </c>
      <c r="H16736" s="55">
        <v>0</v>
      </c>
    </row>
    <row r="16737" spans="1:8" ht="12.5" customHeight="1">
      <c r="A16737" s="55">
        <v>15621</v>
      </c>
      <c r="B16737" s="55">
        <v>10</v>
      </c>
      <c r="C16737" s="55" t="s">
        <v>54855</v>
      </c>
      <c r="D16737" s="55" t="s">
        <v>4649</v>
      </c>
      <c r="E16737" s="55" t="s">
        <v>54856</v>
      </c>
      <c r="F16737" s="55" t="s">
        <v>4651</v>
      </c>
      <c r="G16737" s="55" t="s">
        <v>54857</v>
      </c>
      <c r="H16737" s="55">
        <v>0</v>
      </c>
    </row>
    <row r="16738" spans="1:8" ht="12.5" customHeight="1">
      <c r="A16738" s="55">
        <v>16193</v>
      </c>
      <c r="B16738" s="55">
        <v>10</v>
      </c>
      <c r="C16738" s="55" t="s">
        <v>54858</v>
      </c>
      <c r="D16738" s="55" t="s">
        <v>4649</v>
      </c>
      <c r="E16738" s="55" t="s">
        <v>54859</v>
      </c>
      <c r="F16738" s="55" t="s">
        <v>4651</v>
      </c>
      <c r="G16738" s="55" t="s">
        <v>54860</v>
      </c>
      <c r="H16738" s="55">
        <v>0</v>
      </c>
    </row>
    <row r="16739" spans="1:8" ht="12.5" customHeight="1">
      <c r="A16739" s="55">
        <v>16200</v>
      </c>
      <c r="B16739" s="55">
        <v>10</v>
      </c>
      <c r="C16739" s="55" t="s">
        <v>54861</v>
      </c>
      <c r="D16739" s="55" t="s">
        <v>4649</v>
      </c>
      <c r="E16739" s="55" t="s">
        <v>54862</v>
      </c>
      <c r="F16739" s="55" t="s">
        <v>4651</v>
      </c>
      <c r="G16739" s="55" t="s">
        <v>54863</v>
      </c>
      <c r="H16739" s="55">
        <v>0</v>
      </c>
    </row>
    <row r="16740" spans="1:8" ht="12.5" customHeight="1">
      <c r="A16740" s="55">
        <v>16256</v>
      </c>
      <c r="B16740" s="55">
        <v>10</v>
      </c>
      <c r="C16740" s="55" t="s">
        <v>54864</v>
      </c>
      <c r="D16740" s="55" t="s">
        <v>4649</v>
      </c>
      <c r="E16740" s="55" t="s">
        <v>54865</v>
      </c>
      <c r="F16740" s="55" t="s">
        <v>4651</v>
      </c>
      <c r="G16740" s="55" t="s">
        <v>54866</v>
      </c>
      <c r="H16740" s="55">
        <v>0</v>
      </c>
    </row>
    <row r="16741" spans="1:8" ht="12.5" customHeight="1">
      <c r="A16741" s="55">
        <v>16306</v>
      </c>
      <c r="B16741" s="55">
        <v>10</v>
      </c>
      <c r="C16741" s="55" t="s">
        <v>54867</v>
      </c>
      <c r="D16741" s="55" t="s">
        <v>4649</v>
      </c>
      <c r="E16741" s="55" t="s">
        <v>54868</v>
      </c>
      <c r="F16741" s="55" t="s">
        <v>4651</v>
      </c>
      <c r="G16741" s="55" t="s">
        <v>54869</v>
      </c>
      <c r="H16741" s="55">
        <v>0</v>
      </c>
    </row>
    <row r="16742" spans="1:8" ht="12.5" customHeight="1">
      <c r="A16742" s="55">
        <v>16932</v>
      </c>
      <c r="B16742" s="55">
        <v>10</v>
      </c>
      <c r="C16742" s="55" t="s">
        <v>54870</v>
      </c>
      <c r="D16742" s="55" t="s">
        <v>4649</v>
      </c>
      <c r="E16742" s="55" t="s">
        <v>54871</v>
      </c>
      <c r="F16742" s="55" t="s">
        <v>4651</v>
      </c>
      <c r="G16742" s="55" t="s">
        <v>54872</v>
      </c>
      <c r="H16742" s="55">
        <v>0</v>
      </c>
    </row>
    <row r="16743" spans="1:8" ht="12.5" customHeight="1">
      <c r="A16743" s="55">
        <v>17706</v>
      </c>
      <c r="B16743" s="55">
        <v>10</v>
      </c>
      <c r="C16743" s="55" t="s">
        <v>54873</v>
      </c>
      <c r="D16743" s="55" t="s">
        <v>4649</v>
      </c>
      <c r="E16743" s="55" t="s">
        <v>54874</v>
      </c>
      <c r="F16743" s="55" t="s">
        <v>4651</v>
      </c>
      <c r="G16743" s="55" t="s">
        <v>54875</v>
      </c>
      <c r="H16743" s="55">
        <v>0</v>
      </c>
    </row>
    <row r="16744" spans="1:8" ht="12.5" customHeight="1">
      <c r="A16744" s="55">
        <v>17978</v>
      </c>
      <c r="B16744" s="55">
        <v>10</v>
      </c>
      <c r="C16744" s="55" t="s">
        <v>54876</v>
      </c>
      <c r="D16744" s="55" t="s">
        <v>4649</v>
      </c>
      <c r="E16744" s="55" t="s">
        <v>54877</v>
      </c>
      <c r="F16744" s="55" t="s">
        <v>4651</v>
      </c>
      <c r="G16744" s="55" t="s">
        <v>54878</v>
      </c>
      <c r="H16744" s="55">
        <v>0</v>
      </c>
    </row>
    <row r="16745" spans="1:8" ht="12.5" customHeight="1">
      <c r="A16745" s="55">
        <v>17979</v>
      </c>
      <c r="B16745" s="55">
        <v>10</v>
      </c>
      <c r="C16745" s="55" t="s">
        <v>54879</v>
      </c>
      <c r="D16745" s="55" t="s">
        <v>4649</v>
      </c>
      <c r="E16745" s="55" t="s">
        <v>54880</v>
      </c>
      <c r="F16745" s="55" t="s">
        <v>4651</v>
      </c>
      <c r="G16745" s="55" t="s">
        <v>54881</v>
      </c>
      <c r="H16745" s="55">
        <v>0</v>
      </c>
    </row>
    <row r="16746" spans="1:8" ht="12.5" customHeight="1">
      <c r="A16746" s="55">
        <v>18178</v>
      </c>
      <c r="B16746" s="55">
        <v>10</v>
      </c>
      <c r="C16746" s="55" t="s">
        <v>54882</v>
      </c>
      <c r="D16746" s="55" t="s">
        <v>4649</v>
      </c>
      <c r="E16746" s="55" t="s">
        <v>54883</v>
      </c>
      <c r="F16746" s="55" t="s">
        <v>4651</v>
      </c>
      <c r="G16746" s="55" t="s">
        <v>54884</v>
      </c>
      <c r="H16746" s="55">
        <v>0</v>
      </c>
    </row>
    <row r="16747" spans="1:8" ht="12.5" customHeight="1">
      <c r="A16747" s="55">
        <v>19940</v>
      </c>
      <c r="B16747" s="55">
        <v>10</v>
      </c>
      <c r="C16747" s="55" t="s">
        <v>54885</v>
      </c>
      <c r="D16747" s="55" t="s">
        <v>4649</v>
      </c>
      <c r="E16747" s="55" t="s">
        <v>54886</v>
      </c>
      <c r="F16747" s="55" t="s">
        <v>4651</v>
      </c>
      <c r="G16747" s="55" t="s">
        <v>54887</v>
      </c>
      <c r="H16747" s="55">
        <v>0</v>
      </c>
    </row>
    <row r="16748" spans="1:8" ht="12.5" customHeight="1">
      <c r="A16748" s="55">
        <v>20170</v>
      </c>
      <c r="B16748" s="55">
        <v>10</v>
      </c>
      <c r="C16748" s="55" t="s">
        <v>54888</v>
      </c>
      <c r="D16748" s="55" t="s">
        <v>4649</v>
      </c>
      <c r="E16748" s="55" t="s">
        <v>54889</v>
      </c>
      <c r="F16748" s="55" t="s">
        <v>4651</v>
      </c>
      <c r="G16748" s="55" t="s">
        <v>54890</v>
      </c>
      <c r="H16748" s="55">
        <v>0</v>
      </c>
    </row>
    <row r="16749" spans="1:8" ht="12.5" customHeight="1">
      <c r="A16749" s="55">
        <v>21025</v>
      </c>
      <c r="B16749" s="55">
        <v>10</v>
      </c>
      <c r="C16749" s="55" t="s">
        <v>54891</v>
      </c>
      <c r="D16749" s="55" t="s">
        <v>4649</v>
      </c>
      <c r="E16749" s="55" t="s">
        <v>54892</v>
      </c>
      <c r="F16749" s="55" t="s">
        <v>4651</v>
      </c>
      <c r="G16749" s="55" t="s">
        <v>54893</v>
      </c>
      <c r="H16749" s="55">
        <v>0</v>
      </c>
    </row>
    <row r="16750" spans="1:8" ht="12.5" customHeight="1">
      <c r="A16750" s="55">
        <v>21111</v>
      </c>
      <c r="B16750" s="55">
        <v>10</v>
      </c>
      <c r="C16750" s="55" t="s">
        <v>54894</v>
      </c>
      <c r="D16750" s="55" t="s">
        <v>4649</v>
      </c>
      <c r="E16750" s="55" t="s">
        <v>54895</v>
      </c>
      <c r="F16750" s="55" t="s">
        <v>4651</v>
      </c>
      <c r="G16750" s="55" t="s">
        <v>54896</v>
      </c>
      <c r="H16750" s="55">
        <v>0</v>
      </c>
    </row>
    <row r="16751" spans="1:8" ht="12.5" customHeight="1">
      <c r="A16751" s="55">
        <v>21738</v>
      </c>
      <c r="B16751" s="55">
        <v>10</v>
      </c>
      <c r="C16751" s="55" t="s">
        <v>54897</v>
      </c>
      <c r="D16751" s="55" t="s">
        <v>4649</v>
      </c>
      <c r="E16751" s="55" t="s">
        <v>54898</v>
      </c>
      <c r="F16751" s="55" t="s">
        <v>4651</v>
      </c>
      <c r="G16751" s="55" t="s">
        <v>54899</v>
      </c>
      <c r="H16751" s="55">
        <v>0</v>
      </c>
    </row>
    <row r="16752" spans="1:8" ht="12.5" customHeight="1">
      <c r="A16752" s="55">
        <v>22308</v>
      </c>
      <c r="B16752" s="55">
        <v>10</v>
      </c>
      <c r="C16752" s="55" t="s">
        <v>54900</v>
      </c>
      <c r="D16752" s="55" t="s">
        <v>4649</v>
      </c>
      <c r="E16752" s="55" t="s">
        <v>54901</v>
      </c>
      <c r="F16752" s="55" t="s">
        <v>4651</v>
      </c>
      <c r="G16752" s="55" t="s">
        <v>54902</v>
      </c>
      <c r="H16752" s="55">
        <v>0</v>
      </c>
    </row>
    <row r="16753" spans="1:8" ht="12.5" customHeight="1">
      <c r="A16753" s="55">
        <v>22530</v>
      </c>
      <c r="B16753" s="55">
        <v>10</v>
      </c>
      <c r="C16753" s="55" t="s">
        <v>54903</v>
      </c>
      <c r="D16753" s="55" t="s">
        <v>4649</v>
      </c>
      <c r="E16753" s="55" t="s">
        <v>54904</v>
      </c>
      <c r="F16753" s="55" t="s">
        <v>4651</v>
      </c>
      <c r="G16753" s="55" t="s">
        <v>54905</v>
      </c>
      <c r="H16753" s="55">
        <v>0</v>
      </c>
    </row>
    <row r="16754" spans="1:8" ht="12.5" customHeight="1">
      <c r="A16754" s="55">
        <v>22629</v>
      </c>
      <c r="B16754" s="55">
        <v>10</v>
      </c>
      <c r="C16754" s="55" t="s">
        <v>54906</v>
      </c>
      <c r="D16754" s="55" t="s">
        <v>4649</v>
      </c>
      <c r="E16754" s="55" t="s">
        <v>54907</v>
      </c>
      <c r="F16754" s="55" t="s">
        <v>4651</v>
      </c>
      <c r="G16754" s="55" t="s">
        <v>54908</v>
      </c>
      <c r="H16754" s="55">
        <v>0</v>
      </c>
    </row>
    <row r="16755" spans="1:8" ht="12.5" customHeight="1">
      <c r="A16755" s="55">
        <v>22823</v>
      </c>
      <c r="B16755" s="55">
        <v>10</v>
      </c>
      <c r="C16755" s="55" t="s">
        <v>54909</v>
      </c>
      <c r="D16755" s="55" t="s">
        <v>4649</v>
      </c>
      <c r="E16755" s="55" t="s">
        <v>54910</v>
      </c>
      <c r="F16755" s="55" t="s">
        <v>4651</v>
      </c>
      <c r="G16755" s="55" t="s">
        <v>54911</v>
      </c>
      <c r="H16755" s="55">
        <v>0</v>
      </c>
    </row>
    <row r="16756" spans="1:8" ht="12.5" customHeight="1">
      <c r="A16756" s="55">
        <v>24048</v>
      </c>
      <c r="B16756" s="55">
        <v>10</v>
      </c>
      <c r="C16756" s="55" t="s">
        <v>54912</v>
      </c>
      <c r="D16756" s="55" t="s">
        <v>4649</v>
      </c>
      <c r="E16756" s="55" t="s">
        <v>54913</v>
      </c>
      <c r="F16756" s="55" t="s">
        <v>4651</v>
      </c>
      <c r="G16756" s="55" t="s">
        <v>54914</v>
      </c>
      <c r="H16756" s="55">
        <v>0</v>
      </c>
    </row>
    <row r="16757" spans="1:8" ht="12.5" customHeight="1">
      <c r="A16757" s="55">
        <v>24540</v>
      </c>
      <c r="B16757" s="55">
        <v>10</v>
      </c>
      <c r="C16757" s="55" t="s">
        <v>54915</v>
      </c>
      <c r="D16757" s="55" t="s">
        <v>4649</v>
      </c>
      <c r="E16757" s="55" t="s">
        <v>54916</v>
      </c>
      <c r="F16757" s="55" t="s">
        <v>4651</v>
      </c>
      <c r="G16757" s="55" t="s">
        <v>54917</v>
      </c>
      <c r="H16757" s="55">
        <v>0</v>
      </c>
    </row>
    <row r="16758" spans="1:8" ht="12.5" customHeight="1">
      <c r="A16758" s="55">
        <v>25312</v>
      </c>
      <c r="B16758" s="55">
        <v>10</v>
      </c>
      <c r="C16758" s="55" t="s">
        <v>54918</v>
      </c>
      <c r="D16758" s="55" t="s">
        <v>4649</v>
      </c>
      <c r="E16758" s="55" t="s">
        <v>54919</v>
      </c>
      <c r="F16758" s="55" t="s">
        <v>4651</v>
      </c>
      <c r="G16758" s="55" t="s">
        <v>54920</v>
      </c>
      <c r="H16758" s="55">
        <v>0</v>
      </c>
    </row>
    <row r="16759" spans="1:8" ht="12.5" customHeight="1">
      <c r="A16759" s="55">
        <v>25502</v>
      </c>
      <c r="B16759" s="55">
        <v>10</v>
      </c>
      <c r="C16759" s="55" t="s">
        <v>54921</v>
      </c>
      <c r="D16759" s="55" t="s">
        <v>4649</v>
      </c>
      <c r="E16759" s="55" t="s">
        <v>54922</v>
      </c>
      <c r="F16759" s="55" t="s">
        <v>4651</v>
      </c>
      <c r="G16759" s="55" t="s">
        <v>54923</v>
      </c>
      <c r="H16759" s="55">
        <v>0</v>
      </c>
    </row>
    <row r="16760" spans="1:8" ht="12.5" customHeight="1">
      <c r="A16760" s="55">
        <v>25776</v>
      </c>
      <c r="B16760" s="55">
        <v>10</v>
      </c>
      <c r="C16760" s="55" t="s">
        <v>54924</v>
      </c>
      <c r="D16760" s="55" t="s">
        <v>4649</v>
      </c>
      <c r="E16760" s="55" t="s">
        <v>54925</v>
      </c>
      <c r="F16760" s="55" t="s">
        <v>4651</v>
      </c>
      <c r="G16760" s="55" t="s">
        <v>54926</v>
      </c>
      <c r="H16760" s="55">
        <v>0</v>
      </c>
    </row>
    <row r="16761" spans="1:8" ht="12.5" customHeight="1">
      <c r="A16761" s="55">
        <v>26386</v>
      </c>
      <c r="B16761" s="55">
        <v>10</v>
      </c>
      <c r="C16761" s="55" t="s">
        <v>54927</v>
      </c>
      <c r="D16761" s="55" t="s">
        <v>4649</v>
      </c>
      <c r="E16761" s="55" t="s">
        <v>54928</v>
      </c>
      <c r="F16761" s="55" t="s">
        <v>4651</v>
      </c>
      <c r="G16761" s="55" t="s">
        <v>54929</v>
      </c>
      <c r="H16761" s="55">
        <v>0</v>
      </c>
    </row>
    <row r="16762" spans="1:8" ht="12.5" customHeight="1">
      <c r="A16762" s="55">
        <v>26844</v>
      </c>
      <c r="B16762" s="55">
        <v>10</v>
      </c>
      <c r="C16762" s="55" t="s">
        <v>54930</v>
      </c>
      <c r="D16762" s="55" t="s">
        <v>4649</v>
      </c>
      <c r="E16762" s="55" t="s">
        <v>54931</v>
      </c>
      <c r="F16762" s="55" t="s">
        <v>4651</v>
      </c>
      <c r="G16762" s="55" t="s">
        <v>54932</v>
      </c>
      <c r="H16762" s="55">
        <v>0</v>
      </c>
    </row>
    <row r="16763" spans="1:8" ht="12.5" customHeight="1">
      <c r="A16763" s="55">
        <v>27131</v>
      </c>
      <c r="B16763" s="55">
        <v>10</v>
      </c>
      <c r="C16763" s="55" t="s">
        <v>54933</v>
      </c>
      <c r="D16763" s="55" t="s">
        <v>4649</v>
      </c>
      <c r="E16763" s="55" t="s">
        <v>54934</v>
      </c>
      <c r="F16763" s="55" t="s">
        <v>4651</v>
      </c>
      <c r="G16763" s="55" t="s">
        <v>54935</v>
      </c>
      <c r="H16763" s="55">
        <v>0</v>
      </c>
    </row>
    <row r="16764" spans="1:8" ht="12.5" customHeight="1">
      <c r="A16764" s="55">
        <v>27818</v>
      </c>
      <c r="B16764" s="55">
        <v>10</v>
      </c>
      <c r="C16764" s="55" t="s">
        <v>54936</v>
      </c>
      <c r="D16764" s="55" t="s">
        <v>4649</v>
      </c>
      <c r="E16764" s="55" t="s">
        <v>54937</v>
      </c>
      <c r="F16764" s="55" t="s">
        <v>4651</v>
      </c>
      <c r="G16764" s="55" t="s">
        <v>54938</v>
      </c>
      <c r="H16764" s="55">
        <v>0</v>
      </c>
    </row>
    <row r="16765" spans="1:8" ht="12.5" customHeight="1">
      <c r="A16765" s="55">
        <v>27940</v>
      </c>
      <c r="B16765" s="55">
        <v>10</v>
      </c>
      <c r="C16765" s="55" t="s">
        <v>54939</v>
      </c>
      <c r="D16765" s="55" t="s">
        <v>4649</v>
      </c>
      <c r="E16765" s="55" t="s">
        <v>54940</v>
      </c>
      <c r="F16765" s="55" t="s">
        <v>4651</v>
      </c>
      <c r="G16765" s="55" t="s">
        <v>54941</v>
      </c>
      <c r="H16765" s="55">
        <v>0</v>
      </c>
    </row>
    <row r="16766" spans="1:8" ht="12.5" customHeight="1">
      <c r="A16766" s="55">
        <v>28370</v>
      </c>
      <c r="B16766" s="55">
        <v>10</v>
      </c>
      <c r="C16766" s="55" t="s">
        <v>54942</v>
      </c>
      <c r="D16766" s="55" t="s">
        <v>4649</v>
      </c>
      <c r="E16766" s="55" t="s">
        <v>54943</v>
      </c>
      <c r="F16766" s="55" t="s">
        <v>4651</v>
      </c>
      <c r="G16766" s="55" t="s">
        <v>54944</v>
      </c>
      <c r="H16766" s="55">
        <v>0</v>
      </c>
    </row>
    <row r="16767" spans="1:8" ht="12.5" customHeight="1">
      <c r="A16767" s="55">
        <v>28427</v>
      </c>
      <c r="B16767" s="55">
        <v>10</v>
      </c>
      <c r="C16767" s="55" t="s">
        <v>54945</v>
      </c>
      <c r="D16767" s="55" t="s">
        <v>4649</v>
      </c>
      <c r="E16767" s="55" t="s">
        <v>54946</v>
      </c>
      <c r="F16767" s="55" t="s">
        <v>4651</v>
      </c>
      <c r="G16767" s="55" t="s">
        <v>54947</v>
      </c>
      <c r="H16767" s="55">
        <v>0</v>
      </c>
    </row>
    <row r="16768" spans="1:8" ht="12.5" customHeight="1">
      <c r="A16768" s="55">
        <v>28552</v>
      </c>
      <c r="B16768" s="55">
        <v>10</v>
      </c>
      <c r="C16768" s="55" t="s">
        <v>54948</v>
      </c>
      <c r="D16768" s="55" t="s">
        <v>4649</v>
      </c>
      <c r="E16768" s="55" t="s">
        <v>54949</v>
      </c>
      <c r="F16768" s="55" t="s">
        <v>4651</v>
      </c>
      <c r="G16768" s="55" t="s">
        <v>54950</v>
      </c>
      <c r="H16768" s="55">
        <v>0</v>
      </c>
    </row>
    <row r="16769" spans="1:8" ht="12.5" customHeight="1">
      <c r="A16769" s="55">
        <v>28916</v>
      </c>
      <c r="B16769" s="55">
        <v>10</v>
      </c>
      <c r="C16769" s="55" t="s">
        <v>54951</v>
      </c>
      <c r="D16769" s="55" t="s">
        <v>4649</v>
      </c>
      <c r="E16769" s="55" t="s">
        <v>54952</v>
      </c>
      <c r="F16769" s="55" t="s">
        <v>4651</v>
      </c>
      <c r="G16769" s="55" t="s">
        <v>54953</v>
      </c>
      <c r="H16769" s="55">
        <v>0</v>
      </c>
    </row>
    <row r="16770" spans="1:8" ht="12.5" customHeight="1">
      <c r="A16770" s="55">
        <v>29359</v>
      </c>
      <c r="B16770" s="55">
        <v>10</v>
      </c>
      <c r="C16770" s="55" t="s">
        <v>54954</v>
      </c>
      <c r="D16770" s="55" t="s">
        <v>4649</v>
      </c>
      <c r="E16770" s="55" t="s">
        <v>54955</v>
      </c>
      <c r="F16770" s="55" t="s">
        <v>4651</v>
      </c>
      <c r="G16770" s="55" t="s">
        <v>54956</v>
      </c>
      <c r="H16770" s="55">
        <v>0</v>
      </c>
    </row>
    <row r="16771" spans="1:8" ht="12.5" customHeight="1">
      <c r="A16771" s="55">
        <v>29469</v>
      </c>
      <c r="B16771" s="55">
        <v>10</v>
      </c>
      <c r="C16771" s="55" t="s">
        <v>54957</v>
      </c>
      <c r="D16771" s="55" t="s">
        <v>4649</v>
      </c>
      <c r="E16771" s="55" t="s">
        <v>54958</v>
      </c>
      <c r="F16771" s="55" t="s">
        <v>4651</v>
      </c>
      <c r="G16771" s="55" t="s">
        <v>54959</v>
      </c>
      <c r="H16771" s="55">
        <v>0</v>
      </c>
    </row>
    <row r="16772" spans="1:8" ht="12.5" customHeight="1">
      <c r="A16772" s="55">
        <v>12263</v>
      </c>
      <c r="B16772" s="55">
        <v>10</v>
      </c>
      <c r="C16772" s="55" t="s">
        <v>54960</v>
      </c>
      <c r="D16772" s="55" t="s">
        <v>4649</v>
      </c>
      <c r="E16772" s="55" t="s">
        <v>54961</v>
      </c>
      <c r="F16772" s="55" t="s">
        <v>4651</v>
      </c>
      <c r="G16772" s="55" t="s">
        <v>54962</v>
      </c>
      <c r="H16772" s="55">
        <v>0</v>
      </c>
    </row>
    <row r="16773" spans="1:8" ht="12.5" customHeight="1">
      <c r="A16773" s="55">
        <v>12551</v>
      </c>
      <c r="B16773" s="55">
        <v>10</v>
      </c>
      <c r="C16773" s="55" t="s">
        <v>54963</v>
      </c>
      <c r="D16773" s="55" t="s">
        <v>4649</v>
      </c>
      <c r="E16773" s="55" t="s">
        <v>54964</v>
      </c>
      <c r="F16773" s="55" t="s">
        <v>4651</v>
      </c>
      <c r="G16773" s="55" t="s">
        <v>54965</v>
      </c>
      <c r="H16773" s="55">
        <v>0</v>
      </c>
    </row>
    <row r="16774" spans="1:8" ht="12.5" customHeight="1">
      <c r="A16774" s="55">
        <v>13690</v>
      </c>
      <c r="B16774" s="55">
        <v>10</v>
      </c>
      <c r="C16774" s="55" t="s">
        <v>54966</v>
      </c>
      <c r="D16774" s="55" t="s">
        <v>4649</v>
      </c>
      <c r="E16774" s="55" t="s">
        <v>54967</v>
      </c>
      <c r="F16774" s="55" t="s">
        <v>4651</v>
      </c>
      <c r="G16774" s="55" t="s">
        <v>54968</v>
      </c>
      <c r="H16774" s="55">
        <v>0</v>
      </c>
    </row>
    <row r="16775" spans="1:8" ht="12.5" customHeight="1">
      <c r="A16775" s="55">
        <v>14208</v>
      </c>
      <c r="B16775" s="55">
        <v>10</v>
      </c>
      <c r="C16775" s="55" t="s">
        <v>54969</v>
      </c>
      <c r="D16775" s="55" t="s">
        <v>4649</v>
      </c>
      <c r="E16775" s="55" t="s">
        <v>54970</v>
      </c>
      <c r="F16775" s="55" t="s">
        <v>4651</v>
      </c>
      <c r="G16775" s="55" t="s">
        <v>54971</v>
      </c>
      <c r="H16775" s="55">
        <v>0</v>
      </c>
    </row>
    <row r="16776" spans="1:8" ht="12.5" customHeight="1">
      <c r="A16776" s="55">
        <v>14981</v>
      </c>
      <c r="B16776" s="55">
        <v>10</v>
      </c>
      <c r="C16776" s="55" t="s">
        <v>54972</v>
      </c>
      <c r="D16776" s="55" t="s">
        <v>4649</v>
      </c>
      <c r="E16776" s="55" t="s">
        <v>54973</v>
      </c>
      <c r="F16776" s="55" t="s">
        <v>4651</v>
      </c>
      <c r="G16776" s="55" t="s">
        <v>54974</v>
      </c>
      <c r="H16776" s="55">
        <v>0</v>
      </c>
    </row>
    <row r="16777" spans="1:8" ht="12.5" customHeight="1">
      <c r="A16777" s="55">
        <v>14983</v>
      </c>
      <c r="B16777" s="55">
        <v>10</v>
      </c>
      <c r="C16777" s="55" t="s">
        <v>54975</v>
      </c>
      <c r="D16777" s="55" t="s">
        <v>4649</v>
      </c>
      <c r="E16777" s="55" t="s">
        <v>54976</v>
      </c>
      <c r="F16777" s="55" t="s">
        <v>4651</v>
      </c>
      <c r="G16777" s="55" t="s">
        <v>54977</v>
      </c>
      <c r="H16777" s="55">
        <v>0</v>
      </c>
    </row>
    <row r="16778" spans="1:8" ht="12.5" customHeight="1">
      <c r="A16778" s="55">
        <v>16386</v>
      </c>
      <c r="B16778" s="55">
        <v>10</v>
      </c>
      <c r="C16778" s="55" t="s">
        <v>54978</v>
      </c>
      <c r="D16778" s="55" t="s">
        <v>4649</v>
      </c>
      <c r="E16778" s="55" t="s">
        <v>54979</v>
      </c>
      <c r="F16778" s="55" t="s">
        <v>4651</v>
      </c>
      <c r="G16778" s="55" t="s">
        <v>54980</v>
      </c>
      <c r="H16778" s="55">
        <v>0</v>
      </c>
    </row>
    <row r="16779" spans="1:8" ht="12.5" customHeight="1">
      <c r="A16779" s="55">
        <v>17700</v>
      </c>
      <c r="B16779" s="55">
        <v>10</v>
      </c>
      <c r="C16779" s="55" t="s">
        <v>54981</v>
      </c>
      <c r="D16779" s="55" t="s">
        <v>4649</v>
      </c>
      <c r="E16779" s="55" t="s">
        <v>54982</v>
      </c>
      <c r="F16779" s="55" t="s">
        <v>4651</v>
      </c>
      <c r="G16779" s="55" t="s">
        <v>54983</v>
      </c>
      <c r="H16779" s="55">
        <v>0</v>
      </c>
    </row>
    <row r="16780" spans="1:8" ht="12.5" customHeight="1">
      <c r="A16780" s="55">
        <v>17723</v>
      </c>
      <c r="B16780" s="55">
        <v>10</v>
      </c>
      <c r="C16780" s="55" t="s">
        <v>54984</v>
      </c>
      <c r="D16780" s="55" t="s">
        <v>4649</v>
      </c>
      <c r="E16780" s="55" t="s">
        <v>54985</v>
      </c>
      <c r="F16780" s="55" t="s">
        <v>4651</v>
      </c>
      <c r="G16780" s="55" t="s">
        <v>54986</v>
      </c>
      <c r="H16780" s="55">
        <v>0</v>
      </c>
    </row>
    <row r="16781" spans="1:8" ht="12.5" customHeight="1">
      <c r="A16781" s="55">
        <v>17882</v>
      </c>
      <c r="B16781" s="55">
        <v>10</v>
      </c>
      <c r="C16781" s="55" t="s">
        <v>54987</v>
      </c>
      <c r="D16781" s="55" t="s">
        <v>4649</v>
      </c>
      <c r="E16781" s="55" t="s">
        <v>54988</v>
      </c>
      <c r="F16781" s="55" t="s">
        <v>4651</v>
      </c>
      <c r="G16781" s="55" t="s">
        <v>54989</v>
      </c>
      <c r="H16781" s="55">
        <v>0</v>
      </c>
    </row>
    <row r="16782" spans="1:8" ht="12.5" customHeight="1">
      <c r="A16782" s="55">
        <v>18013</v>
      </c>
      <c r="B16782" s="55">
        <v>10</v>
      </c>
      <c r="C16782" s="55" t="s">
        <v>54990</v>
      </c>
      <c r="D16782" s="55" t="s">
        <v>4649</v>
      </c>
      <c r="E16782" s="55" t="s">
        <v>54991</v>
      </c>
      <c r="F16782" s="55" t="s">
        <v>4651</v>
      </c>
      <c r="G16782" s="55" t="s">
        <v>54992</v>
      </c>
      <c r="H16782" s="55">
        <v>0</v>
      </c>
    </row>
    <row r="16783" spans="1:8" ht="12.5" customHeight="1">
      <c r="A16783" s="55">
        <v>19044</v>
      </c>
      <c r="B16783" s="55">
        <v>10</v>
      </c>
      <c r="C16783" s="55" t="s">
        <v>54993</v>
      </c>
      <c r="D16783" s="55" t="s">
        <v>4649</v>
      </c>
      <c r="E16783" s="55" t="s">
        <v>54994</v>
      </c>
      <c r="F16783" s="55" t="s">
        <v>4651</v>
      </c>
      <c r="G16783" s="55" t="s">
        <v>54995</v>
      </c>
      <c r="H16783" s="55">
        <v>0</v>
      </c>
    </row>
    <row r="16784" spans="1:8" ht="12.5" customHeight="1">
      <c r="A16784" s="55">
        <v>19172</v>
      </c>
      <c r="B16784" s="55">
        <v>10</v>
      </c>
      <c r="C16784" s="55" t="s">
        <v>54996</v>
      </c>
      <c r="D16784" s="55" t="s">
        <v>4649</v>
      </c>
      <c r="E16784" s="55" t="s">
        <v>54997</v>
      </c>
      <c r="F16784" s="55" t="s">
        <v>4651</v>
      </c>
      <c r="G16784" s="55" t="s">
        <v>54998</v>
      </c>
      <c r="H16784" s="55">
        <v>0</v>
      </c>
    </row>
    <row r="16785" spans="1:8" ht="12.5" customHeight="1">
      <c r="A16785" s="55">
        <v>19299</v>
      </c>
      <c r="B16785" s="55">
        <v>10</v>
      </c>
      <c r="C16785" s="55" t="s">
        <v>54999</v>
      </c>
      <c r="D16785" s="55" t="s">
        <v>4649</v>
      </c>
      <c r="E16785" s="55" t="s">
        <v>55000</v>
      </c>
      <c r="F16785" s="55" t="s">
        <v>4651</v>
      </c>
      <c r="G16785" s="55" t="s">
        <v>55001</v>
      </c>
      <c r="H16785" s="55">
        <v>0</v>
      </c>
    </row>
    <row r="16786" spans="1:8" ht="12.5" customHeight="1">
      <c r="A16786" s="55">
        <v>19347</v>
      </c>
      <c r="B16786" s="55">
        <v>10</v>
      </c>
      <c r="C16786" s="55" t="s">
        <v>55002</v>
      </c>
      <c r="D16786" s="55" t="s">
        <v>4649</v>
      </c>
      <c r="E16786" s="55" t="s">
        <v>55003</v>
      </c>
      <c r="F16786" s="55" t="s">
        <v>4651</v>
      </c>
      <c r="G16786" s="55" t="s">
        <v>55004</v>
      </c>
      <c r="H16786" s="55">
        <v>0</v>
      </c>
    </row>
    <row r="16787" spans="1:8" ht="12.5" customHeight="1">
      <c r="A16787" s="55">
        <v>19382</v>
      </c>
      <c r="B16787" s="55">
        <v>10</v>
      </c>
      <c r="C16787" s="55" t="s">
        <v>55005</v>
      </c>
      <c r="D16787" s="55" t="s">
        <v>4649</v>
      </c>
      <c r="E16787" s="55" t="s">
        <v>55006</v>
      </c>
      <c r="F16787" s="55" t="s">
        <v>4651</v>
      </c>
      <c r="G16787" s="55" t="s">
        <v>55007</v>
      </c>
      <c r="H16787" s="55">
        <v>0</v>
      </c>
    </row>
    <row r="16788" spans="1:8" ht="12.5" customHeight="1">
      <c r="A16788" s="55">
        <v>20055</v>
      </c>
      <c r="B16788" s="55">
        <v>10</v>
      </c>
      <c r="C16788" s="55" t="s">
        <v>55008</v>
      </c>
      <c r="D16788" s="55" t="s">
        <v>4649</v>
      </c>
      <c r="E16788" s="55" t="s">
        <v>55009</v>
      </c>
      <c r="F16788" s="55" t="s">
        <v>4651</v>
      </c>
      <c r="G16788" s="55" t="s">
        <v>55010</v>
      </c>
      <c r="H16788" s="55">
        <v>0</v>
      </c>
    </row>
    <row r="16789" spans="1:8" ht="12.5" customHeight="1">
      <c r="A16789" s="55">
        <v>20566</v>
      </c>
      <c r="B16789" s="55">
        <v>10</v>
      </c>
      <c r="C16789" s="55" t="s">
        <v>55011</v>
      </c>
      <c r="D16789" s="55" t="s">
        <v>4649</v>
      </c>
      <c r="E16789" s="55" t="s">
        <v>55012</v>
      </c>
      <c r="F16789" s="55" t="s">
        <v>4651</v>
      </c>
      <c r="G16789" s="55" t="s">
        <v>55013</v>
      </c>
      <c r="H16789" s="55">
        <v>0</v>
      </c>
    </row>
    <row r="16790" spans="1:8" ht="12.5" customHeight="1">
      <c r="A16790" s="55">
        <v>20599</v>
      </c>
      <c r="B16790" s="55">
        <v>10</v>
      </c>
      <c r="C16790" s="55" t="s">
        <v>55014</v>
      </c>
      <c r="D16790" s="55" t="s">
        <v>4649</v>
      </c>
      <c r="E16790" s="55" t="s">
        <v>55015</v>
      </c>
      <c r="F16790" s="55" t="s">
        <v>4651</v>
      </c>
      <c r="G16790" s="55" t="s">
        <v>55016</v>
      </c>
      <c r="H16790" s="55">
        <v>0</v>
      </c>
    </row>
    <row r="16791" spans="1:8" ht="12.5" customHeight="1">
      <c r="A16791" s="55">
        <v>21106</v>
      </c>
      <c r="B16791" s="55">
        <v>10</v>
      </c>
      <c r="C16791" s="55" t="s">
        <v>55017</v>
      </c>
      <c r="D16791" s="55" t="s">
        <v>4649</v>
      </c>
      <c r="E16791" s="55" t="s">
        <v>55018</v>
      </c>
      <c r="F16791" s="55" t="s">
        <v>4651</v>
      </c>
      <c r="G16791" s="55" t="s">
        <v>55019</v>
      </c>
      <c r="H16791" s="55">
        <v>0</v>
      </c>
    </row>
    <row r="16792" spans="1:8" ht="12.5" customHeight="1">
      <c r="A16792" s="55">
        <v>22382</v>
      </c>
      <c r="B16792" s="55">
        <v>10</v>
      </c>
      <c r="C16792" s="55" t="s">
        <v>55020</v>
      </c>
      <c r="D16792" s="55" t="s">
        <v>4649</v>
      </c>
      <c r="E16792" s="55" t="s">
        <v>55021</v>
      </c>
      <c r="F16792" s="55" t="s">
        <v>4651</v>
      </c>
      <c r="G16792" s="55" t="s">
        <v>55022</v>
      </c>
      <c r="H16792" s="55">
        <v>0</v>
      </c>
    </row>
    <row r="16793" spans="1:8" ht="12.5" customHeight="1">
      <c r="A16793" s="55">
        <v>22639</v>
      </c>
      <c r="B16793" s="55">
        <v>10</v>
      </c>
      <c r="C16793" s="55" t="s">
        <v>55023</v>
      </c>
      <c r="D16793" s="55" t="s">
        <v>4649</v>
      </c>
      <c r="E16793" s="55" t="s">
        <v>55024</v>
      </c>
      <c r="F16793" s="55" t="s">
        <v>4651</v>
      </c>
      <c r="G16793" s="55" t="s">
        <v>55025</v>
      </c>
      <c r="H16793" s="55">
        <v>0</v>
      </c>
    </row>
    <row r="16794" spans="1:8" ht="12.5" customHeight="1">
      <c r="A16794" s="55">
        <v>24533</v>
      </c>
      <c r="B16794" s="55">
        <v>10</v>
      </c>
      <c r="C16794" s="55" t="s">
        <v>55026</v>
      </c>
      <c r="D16794" s="55" t="s">
        <v>4649</v>
      </c>
      <c r="E16794" s="55" t="s">
        <v>55027</v>
      </c>
      <c r="F16794" s="55" t="s">
        <v>4651</v>
      </c>
      <c r="G16794" s="55" t="s">
        <v>55028</v>
      </c>
      <c r="H16794" s="55">
        <v>0</v>
      </c>
    </row>
    <row r="16795" spans="1:8" ht="12.5" customHeight="1">
      <c r="A16795" s="55">
        <v>25446</v>
      </c>
      <c r="B16795" s="55">
        <v>10</v>
      </c>
      <c r="C16795" s="55" t="s">
        <v>55029</v>
      </c>
      <c r="D16795" s="55" t="s">
        <v>4649</v>
      </c>
      <c r="E16795" s="55" t="s">
        <v>55030</v>
      </c>
      <c r="F16795" s="55" t="s">
        <v>4651</v>
      </c>
      <c r="G16795" s="55" t="s">
        <v>55031</v>
      </c>
      <c r="H16795" s="55">
        <v>0</v>
      </c>
    </row>
    <row r="16796" spans="1:8" ht="12.5" customHeight="1">
      <c r="A16796" s="55">
        <v>25512</v>
      </c>
      <c r="B16796" s="55">
        <v>10</v>
      </c>
      <c r="C16796" s="55" t="s">
        <v>55032</v>
      </c>
      <c r="D16796" s="55" t="s">
        <v>4649</v>
      </c>
      <c r="E16796" s="55" t="s">
        <v>55033</v>
      </c>
      <c r="F16796" s="55" t="s">
        <v>4651</v>
      </c>
      <c r="G16796" s="55" t="s">
        <v>55034</v>
      </c>
      <c r="H16796" s="55">
        <v>0</v>
      </c>
    </row>
    <row r="16797" spans="1:8" ht="12.5" customHeight="1">
      <c r="A16797" s="55">
        <v>25775</v>
      </c>
      <c r="B16797" s="55">
        <v>10</v>
      </c>
      <c r="C16797" s="55" t="s">
        <v>55035</v>
      </c>
      <c r="D16797" s="55" t="s">
        <v>4649</v>
      </c>
      <c r="E16797" s="55" t="s">
        <v>55036</v>
      </c>
      <c r="F16797" s="55" t="s">
        <v>4651</v>
      </c>
      <c r="G16797" s="55" t="s">
        <v>55037</v>
      </c>
      <c r="H16797" s="55">
        <v>0</v>
      </c>
    </row>
    <row r="16798" spans="1:8" ht="12.5" customHeight="1">
      <c r="A16798" s="55">
        <v>26417</v>
      </c>
      <c r="B16798" s="55">
        <v>10</v>
      </c>
      <c r="C16798" s="55" t="s">
        <v>55038</v>
      </c>
      <c r="D16798" s="55" t="s">
        <v>4649</v>
      </c>
      <c r="E16798" s="55" t="s">
        <v>55039</v>
      </c>
      <c r="F16798" s="55" t="s">
        <v>4651</v>
      </c>
      <c r="G16798" s="55" t="s">
        <v>55040</v>
      </c>
      <c r="H16798" s="55">
        <v>0</v>
      </c>
    </row>
    <row r="16799" spans="1:8" ht="12.5" customHeight="1">
      <c r="A16799" s="55">
        <v>26866</v>
      </c>
      <c r="B16799" s="55">
        <v>10</v>
      </c>
      <c r="C16799" s="55" t="s">
        <v>55041</v>
      </c>
      <c r="D16799" s="55" t="s">
        <v>4649</v>
      </c>
      <c r="E16799" s="55" t="s">
        <v>55042</v>
      </c>
      <c r="F16799" s="55" t="s">
        <v>4651</v>
      </c>
      <c r="G16799" s="55" t="s">
        <v>55043</v>
      </c>
      <c r="H16799" s="55">
        <v>0</v>
      </c>
    </row>
    <row r="16800" spans="1:8" ht="12.5" customHeight="1">
      <c r="A16800" s="55">
        <v>27165</v>
      </c>
      <c r="B16800" s="55">
        <v>10</v>
      </c>
      <c r="C16800" s="55" t="s">
        <v>55044</v>
      </c>
      <c r="D16800" s="55" t="s">
        <v>4649</v>
      </c>
      <c r="E16800" s="55" t="s">
        <v>55045</v>
      </c>
      <c r="F16800" s="55" t="s">
        <v>4651</v>
      </c>
      <c r="G16800" s="55" t="s">
        <v>55046</v>
      </c>
      <c r="H16800" s="55">
        <v>0</v>
      </c>
    </row>
    <row r="16801" spans="1:8" ht="12.5" customHeight="1">
      <c r="A16801" s="55">
        <v>27804</v>
      </c>
      <c r="B16801" s="55">
        <v>10</v>
      </c>
      <c r="C16801" s="55" t="s">
        <v>55047</v>
      </c>
      <c r="D16801" s="55" t="s">
        <v>4649</v>
      </c>
      <c r="E16801" s="55" t="s">
        <v>55048</v>
      </c>
      <c r="F16801" s="55" t="s">
        <v>4651</v>
      </c>
      <c r="G16801" s="55" t="s">
        <v>55049</v>
      </c>
      <c r="H16801" s="55">
        <v>0</v>
      </c>
    </row>
    <row r="16802" spans="1:8" ht="12.5" customHeight="1">
      <c r="A16802" s="55">
        <v>27938</v>
      </c>
      <c r="B16802" s="55">
        <v>10</v>
      </c>
      <c r="C16802" s="55" t="s">
        <v>55050</v>
      </c>
      <c r="D16802" s="55" t="s">
        <v>4649</v>
      </c>
      <c r="E16802" s="55" t="s">
        <v>55051</v>
      </c>
      <c r="F16802" s="55" t="s">
        <v>4651</v>
      </c>
      <c r="G16802" s="55" t="s">
        <v>55052</v>
      </c>
      <c r="H16802" s="55">
        <v>0</v>
      </c>
    </row>
    <row r="16803" spans="1:8" ht="12.5" customHeight="1">
      <c r="A16803" s="55">
        <v>28469</v>
      </c>
      <c r="B16803" s="55">
        <v>10</v>
      </c>
      <c r="C16803" s="55" t="s">
        <v>55053</v>
      </c>
      <c r="D16803" s="55" t="s">
        <v>4649</v>
      </c>
      <c r="E16803" s="55" t="s">
        <v>55054</v>
      </c>
      <c r="F16803" s="55" t="s">
        <v>4651</v>
      </c>
      <c r="G16803" s="55" t="s">
        <v>55055</v>
      </c>
      <c r="H16803" s="55">
        <v>0</v>
      </c>
    </row>
    <row r="16804" spans="1:8" ht="12.5" customHeight="1">
      <c r="A16804" s="55">
        <v>29358</v>
      </c>
      <c r="B16804" s="55">
        <v>10</v>
      </c>
      <c r="C16804" s="55" t="s">
        <v>55056</v>
      </c>
      <c r="D16804" s="55" t="s">
        <v>4649</v>
      </c>
      <c r="E16804" s="55" t="s">
        <v>55057</v>
      </c>
      <c r="F16804" s="55" t="s">
        <v>4651</v>
      </c>
      <c r="G16804" s="55" t="s">
        <v>55058</v>
      </c>
      <c r="H16804" s="55">
        <v>0</v>
      </c>
    </row>
    <row r="16805" spans="1:8" ht="12.5" customHeight="1">
      <c r="A16805" s="55">
        <v>29443</v>
      </c>
      <c r="B16805" s="55">
        <v>10</v>
      </c>
      <c r="C16805" s="55" t="s">
        <v>55059</v>
      </c>
      <c r="D16805" s="55" t="s">
        <v>4649</v>
      </c>
      <c r="E16805" s="55" t="s">
        <v>55060</v>
      </c>
      <c r="F16805" s="55" t="s">
        <v>4651</v>
      </c>
      <c r="G16805" s="55" t="s">
        <v>55061</v>
      </c>
      <c r="H16805" s="55">
        <v>0</v>
      </c>
    </row>
    <row r="16806" spans="1:8" ht="12.5" customHeight="1">
      <c r="A16806" s="55">
        <v>12595</v>
      </c>
      <c r="B16806" s="55">
        <v>10</v>
      </c>
      <c r="C16806" s="55" t="s">
        <v>55062</v>
      </c>
      <c r="D16806" s="55" t="s">
        <v>4649</v>
      </c>
      <c r="E16806" s="55" t="s">
        <v>55063</v>
      </c>
      <c r="F16806" s="55" t="s">
        <v>4651</v>
      </c>
      <c r="G16806" s="55" t="s">
        <v>55064</v>
      </c>
      <c r="H16806" s="55">
        <v>0</v>
      </c>
    </row>
    <row r="16807" spans="1:8" ht="12.5" customHeight="1">
      <c r="A16807" s="55">
        <v>13551</v>
      </c>
      <c r="B16807" s="55">
        <v>10</v>
      </c>
      <c r="C16807" s="55" t="s">
        <v>55065</v>
      </c>
      <c r="D16807" s="55" t="s">
        <v>4649</v>
      </c>
      <c r="E16807" s="55" t="s">
        <v>55066</v>
      </c>
      <c r="F16807" s="55" t="s">
        <v>4651</v>
      </c>
      <c r="G16807" s="55" t="s">
        <v>55067</v>
      </c>
      <c r="H16807" s="55">
        <v>0</v>
      </c>
    </row>
    <row r="16808" spans="1:8" ht="12.5" customHeight="1">
      <c r="A16808" s="55">
        <v>15077</v>
      </c>
      <c r="B16808" s="55">
        <v>10</v>
      </c>
      <c r="C16808" s="55" t="s">
        <v>55068</v>
      </c>
      <c r="D16808" s="55" t="s">
        <v>4649</v>
      </c>
      <c r="E16808" s="55" t="s">
        <v>55069</v>
      </c>
      <c r="F16808" s="55" t="s">
        <v>4651</v>
      </c>
      <c r="G16808" s="55" t="s">
        <v>55070</v>
      </c>
      <c r="H16808" s="55">
        <v>0</v>
      </c>
    </row>
    <row r="16809" spans="1:8" ht="12.5" customHeight="1">
      <c r="A16809" s="55">
        <v>16329</v>
      </c>
      <c r="B16809" s="55">
        <v>10</v>
      </c>
      <c r="C16809" s="55" t="s">
        <v>55071</v>
      </c>
      <c r="D16809" s="55" t="s">
        <v>4649</v>
      </c>
      <c r="E16809" s="55" t="s">
        <v>55072</v>
      </c>
      <c r="F16809" s="55" t="s">
        <v>4651</v>
      </c>
      <c r="G16809" s="55" t="s">
        <v>55073</v>
      </c>
      <c r="H16809" s="55">
        <v>0</v>
      </c>
    </row>
    <row r="16810" spans="1:8" ht="12.5" customHeight="1">
      <c r="A16810" s="55">
        <v>16562</v>
      </c>
      <c r="B16810" s="55">
        <v>10</v>
      </c>
      <c r="C16810" s="55" t="s">
        <v>55074</v>
      </c>
      <c r="D16810" s="55" t="s">
        <v>4649</v>
      </c>
      <c r="E16810" s="55" t="s">
        <v>55075</v>
      </c>
      <c r="F16810" s="55" t="s">
        <v>4651</v>
      </c>
      <c r="G16810" s="55" t="s">
        <v>55076</v>
      </c>
      <c r="H16810" s="55">
        <v>0</v>
      </c>
    </row>
    <row r="16811" spans="1:8" ht="12.5" customHeight="1">
      <c r="A16811" s="55">
        <v>16588</v>
      </c>
      <c r="B16811" s="55">
        <v>10</v>
      </c>
      <c r="C16811" s="55" t="s">
        <v>55077</v>
      </c>
      <c r="D16811" s="55" t="s">
        <v>4649</v>
      </c>
      <c r="E16811" s="55" t="s">
        <v>55078</v>
      </c>
      <c r="F16811" s="55" t="s">
        <v>4651</v>
      </c>
      <c r="G16811" s="55" t="s">
        <v>55079</v>
      </c>
      <c r="H16811" s="55">
        <v>0</v>
      </c>
    </row>
    <row r="16812" spans="1:8" ht="12.5" customHeight="1">
      <c r="A16812" s="55">
        <v>17794</v>
      </c>
      <c r="B16812" s="55">
        <v>10</v>
      </c>
      <c r="C16812" s="55" t="s">
        <v>55080</v>
      </c>
      <c r="D16812" s="55" t="s">
        <v>4649</v>
      </c>
      <c r="E16812" s="55" t="s">
        <v>55081</v>
      </c>
      <c r="F16812" s="55" t="s">
        <v>4651</v>
      </c>
      <c r="G16812" s="55" t="s">
        <v>55082</v>
      </c>
      <c r="H16812" s="55">
        <v>0</v>
      </c>
    </row>
    <row r="16813" spans="1:8" ht="12.5" customHeight="1">
      <c r="A16813" s="55">
        <v>17961</v>
      </c>
      <c r="B16813" s="55">
        <v>10</v>
      </c>
      <c r="C16813" s="55" t="s">
        <v>55083</v>
      </c>
      <c r="D16813" s="55" t="s">
        <v>4649</v>
      </c>
      <c r="E16813" s="55" t="s">
        <v>55084</v>
      </c>
      <c r="F16813" s="55" t="s">
        <v>4651</v>
      </c>
      <c r="G16813" s="55" t="s">
        <v>55085</v>
      </c>
      <c r="H16813" s="55">
        <v>0</v>
      </c>
    </row>
    <row r="16814" spans="1:8" ht="12.5" customHeight="1">
      <c r="A16814" s="55">
        <v>20558</v>
      </c>
      <c r="B16814" s="55">
        <v>10</v>
      </c>
      <c r="C16814" s="55" t="s">
        <v>55086</v>
      </c>
      <c r="D16814" s="55" t="s">
        <v>4649</v>
      </c>
      <c r="E16814" s="55" t="s">
        <v>55087</v>
      </c>
      <c r="F16814" s="55" t="s">
        <v>4651</v>
      </c>
      <c r="G16814" s="55" t="s">
        <v>55088</v>
      </c>
      <c r="H16814" s="55">
        <v>0</v>
      </c>
    </row>
    <row r="16815" spans="1:8" ht="12.5" customHeight="1">
      <c r="A16815" s="55">
        <v>20585</v>
      </c>
      <c r="B16815" s="55">
        <v>10</v>
      </c>
      <c r="C16815" s="55" t="s">
        <v>55089</v>
      </c>
      <c r="D16815" s="55" t="s">
        <v>4649</v>
      </c>
      <c r="E16815" s="55" t="s">
        <v>55090</v>
      </c>
      <c r="F16815" s="55" t="s">
        <v>4651</v>
      </c>
      <c r="G16815" s="55" t="s">
        <v>55091</v>
      </c>
      <c r="H16815" s="55">
        <v>0</v>
      </c>
    </row>
    <row r="16816" spans="1:8" ht="12.5" customHeight="1">
      <c r="A16816" s="55">
        <v>20921</v>
      </c>
      <c r="B16816" s="55">
        <v>10</v>
      </c>
      <c r="C16816" s="55" t="s">
        <v>55092</v>
      </c>
      <c r="D16816" s="55" t="s">
        <v>4649</v>
      </c>
      <c r="E16816" s="55" t="s">
        <v>55093</v>
      </c>
      <c r="F16816" s="55" t="s">
        <v>4651</v>
      </c>
      <c r="G16816" s="55" t="s">
        <v>55094</v>
      </c>
      <c r="H16816" s="55">
        <v>0</v>
      </c>
    </row>
    <row r="16817" spans="1:8" ht="12.5" customHeight="1">
      <c r="A16817" s="55">
        <v>21018</v>
      </c>
      <c r="B16817" s="55">
        <v>10</v>
      </c>
      <c r="C16817" s="55" t="s">
        <v>55095</v>
      </c>
      <c r="D16817" s="55" t="s">
        <v>4649</v>
      </c>
      <c r="E16817" s="55" t="s">
        <v>55096</v>
      </c>
      <c r="F16817" s="55" t="s">
        <v>4651</v>
      </c>
      <c r="G16817" s="55" t="s">
        <v>55097</v>
      </c>
      <c r="H16817" s="55">
        <v>0</v>
      </c>
    </row>
    <row r="16818" spans="1:8" ht="12.5" customHeight="1">
      <c r="A16818" s="55">
        <v>21678</v>
      </c>
      <c r="B16818" s="55">
        <v>10</v>
      </c>
      <c r="C16818" s="55" t="s">
        <v>55098</v>
      </c>
      <c r="D16818" s="55" t="s">
        <v>4649</v>
      </c>
      <c r="E16818" s="55" t="s">
        <v>55099</v>
      </c>
      <c r="F16818" s="55" t="s">
        <v>4651</v>
      </c>
      <c r="G16818" s="55" t="s">
        <v>55100</v>
      </c>
      <c r="H16818" s="55">
        <v>0</v>
      </c>
    </row>
    <row r="16819" spans="1:8" ht="12.5" customHeight="1">
      <c r="A16819" s="55">
        <v>22429</v>
      </c>
      <c r="B16819" s="55">
        <v>10</v>
      </c>
      <c r="C16819" s="55" t="s">
        <v>55101</v>
      </c>
      <c r="D16819" s="55" t="s">
        <v>4649</v>
      </c>
      <c r="E16819" s="55" t="s">
        <v>55102</v>
      </c>
      <c r="F16819" s="55" t="s">
        <v>4651</v>
      </c>
      <c r="G16819" s="55" t="s">
        <v>55103</v>
      </c>
      <c r="H16819" s="55">
        <v>0</v>
      </c>
    </row>
    <row r="16820" spans="1:8" ht="12.5" customHeight="1">
      <c r="A16820" s="55">
        <v>22656</v>
      </c>
      <c r="B16820" s="55">
        <v>10</v>
      </c>
      <c r="C16820" s="55" t="s">
        <v>55104</v>
      </c>
      <c r="D16820" s="55" t="s">
        <v>4649</v>
      </c>
      <c r="E16820" s="55" t="s">
        <v>55105</v>
      </c>
      <c r="F16820" s="55" t="s">
        <v>4651</v>
      </c>
      <c r="G16820" s="55" t="s">
        <v>55106</v>
      </c>
      <c r="H16820" s="55">
        <v>0</v>
      </c>
    </row>
    <row r="16821" spans="1:8" ht="12.5" customHeight="1">
      <c r="A16821" s="55">
        <v>23224</v>
      </c>
      <c r="B16821" s="55">
        <v>10</v>
      </c>
      <c r="C16821" s="55" t="s">
        <v>55107</v>
      </c>
      <c r="D16821" s="55" t="s">
        <v>4649</v>
      </c>
      <c r="E16821" s="55" t="s">
        <v>55108</v>
      </c>
      <c r="F16821" s="55" t="s">
        <v>4651</v>
      </c>
      <c r="G16821" s="55" t="s">
        <v>55109</v>
      </c>
      <c r="H16821" s="55">
        <v>0</v>
      </c>
    </row>
    <row r="16822" spans="1:8" ht="12.5" customHeight="1">
      <c r="A16822" s="55">
        <v>23599</v>
      </c>
      <c r="B16822" s="55">
        <v>10</v>
      </c>
      <c r="C16822" s="55" t="s">
        <v>55110</v>
      </c>
      <c r="D16822" s="55" t="s">
        <v>4649</v>
      </c>
      <c r="E16822" s="55" t="s">
        <v>55111</v>
      </c>
      <c r="F16822" s="55" t="s">
        <v>4651</v>
      </c>
      <c r="G16822" s="55" t="s">
        <v>55112</v>
      </c>
      <c r="H16822" s="55">
        <v>0</v>
      </c>
    </row>
    <row r="16823" spans="1:8" ht="12.5" customHeight="1">
      <c r="A16823" s="55">
        <v>23743</v>
      </c>
      <c r="B16823" s="55">
        <v>10</v>
      </c>
      <c r="C16823" s="55" t="s">
        <v>55113</v>
      </c>
      <c r="D16823" s="55" t="s">
        <v>4649</v>
      </c>
      <c r="E16823" s="55" t="s">
        <v>55114</v>
      </c>
      <c r="F16823" s="55" t="s">
        <v>4651</v>
      </c>
      <c r="G16823" s="55" t="s">
        <v>55115</v>
      </c>
      <c r="H16823" s="55">
        <v>0</v>
      </c>
    </row>
    <row r="16824" spans="1:8" ht="12.5" customHeight="1">
      <c r="A16824" s="55">
        <v>23983</v>
      </c>
      <c r="B16824" s="55">
        <v>10</v>
      </c>
      <c r="C16824" s="55" t="s">
        <v>55116</v>
      </c>
      <c r="D16824" s="55" t="s">
        <v>4649</v>
      </c>
      <c r="E16824" s="55" t="s">
        <v>55117</v>
      </c>
      <c r="F16824" s="55" t="s">
        <v>4651</v>
      </c>
      <c r="G16824" s="55" t="s">
        <v>55118</v>
      </c>
      <c r="H16824" s="55">
        <v>0</v>
      </c>
    </row>
    <row r="16825" spans="1:8" ht="12.5" customHeight="1">
      <c r="A16825" s="55">
        <v>24085</v>
      </c>
      <c r="B16825" s="55">
        <v>10</v>
      </c>
      <c r="C16825" s="55" t="s">
        <v>55119</v>
      </c>
      <c r="D16825" s="55" t="s">
        <v>4649</v>
      </c>
      <c r="E16825" s="55" t="s">
        <v>55120</v>
      </c>
      <c r="F16825" s="55" t="s">
        <v>4651</v>
      </c>
      <c r="G16825" s="55" t="s">
        <v>55121</v>
      </c>
      <c r="H16825" s="55">
        <v>0</v>
      </c>
    </row>
    <row r="16826" spans="1:8" ht="12.5" customHeight="1">
      <c r="A16826" s="55">
        <v>24558</v>
      </c>
      <c r="B16826" s="55">
        <v>10</v>
      </c>
      <c r="C16826" s="55" t="s">
        <v>55122</v>
      </c>
      <c r="D16826" s="55" t="s">
        <v>4649</v>
      </c>
      <c r="E16826" s="55" t="s">
        <v>55123</v>
      </c>
      <c r="F16826" s="55" t="s">
        <v>4651</v>
      </c>
      <c r="G16826" s="55" t="s">
        <v>55124</v>
      </c>
      <c r="H16826" s="55">
        <v>0</v>
      </c>
    </row>
    <row r="16827" spans="1:8" ht="12.5" customHeight="1">
      <c r="A16827" s="55">
        <v>24581</v>
      </c>
      <c r="B16827" s="55">
        <v>10</v>
      </c>
      <c r="C16827" s="55" t="s">
        <v>55125</v>
      </c>
      <c r="D16827" s="55" t="s">
        <v>4649</v>
      </c>
      <c r="E16827" s="55" t="s">
        <v>55126</v>
      </c>
      <c r="F16827" s="55" t="s">
        <v>4651</v>
      </c>
      <c r="G16827" s="55" t="s">
        <v>55127</v>
      </c>
      <c r="H16827" s="55">
        <v>0</v>
      </c>
    </row>
    <row r="16828" spans="1:8" ht="12.5" customHeight="1">
      <c r="A16828" s="55">
        <v>25546</v>
      </c>
      <c r="B16828" s="55">
        <v>10</v>
      </c>
      <c r="C16828" s="55" t="s">
        <v>55128</v>
      </c>
      <c r="D16828" s="55" t="s">
        <v>4649</v>
      </c>
      <c r="E16828" s="55" t="s">
        <v>55129</v>
      </c>
      <c r="F16828" s="55" t="s">
        <v>4651</v>
      </c>
      <c r="G16828" s="55" t="s">
        <v>55130</v>
      </c>
      <c r="H16828" s="55">
        <v>0</v>
      </c>
    </row>
    <row r="16829" spans="1:8" ht="12.5" customHeight="1">
      <c r="A16829" s="55">
        <v>25636</v>
      </c>
      <c r="B16829" s="55">
        <v>10</v>
      </c>
      <c r="C16829" s="55" t="s">
        <v>55131</v>
      </c>
      <c r="D16829" s="55" t="s">
        <v>4649</v>
      </c>
      <c r="E16829" s="55" t="s">
        <v>55132</v>
      </c>
      <c r="F16829" s="55" t="s">
        <v>4651</v>
      </c>
      <c r="G16829" s="55" t="s">
        <v>55133</v>
      </c>
      <c r="H16829" s="55">
        <v>0</v>
      </c>
    </row>
    <row r="16830" spans="1:8" ht="12.5" customHeight="1">
      <c r="A16830" s="55">
        <v>25657</v>
      </c>
      <c r="B16830" s="55">
        <v>10</v>
      </c>
      <c r="C16830" s="55" t="s">
        <v>55134</v>
      </c>
      <c r="D16830" s="55" t="s">
        <v>4649</v>
      </c>
      <c r="E16830" s="55" t="s">
        <v>55135</v>
      </c>
      <c r="F16830" s="55" t="s">
        <v>4651</v>
      </c>
      <c r="G16830" s="55" t="s">
        <v>55136</v>
      </c>
      <c r="H16830" s="55">
        <v>0</v>
      </c>
    </row>
    <row r="16831" spans="1:8" ht="12.5" customHeight="1">
      <c r="A16831" s="55">
        <v>26205</v>
      </c>
      <c r="B16831" s="55">
        <v>10</v>
      </c>
      <c r="C16831" s="55" t="s">
        <v>55137</v>
      </c>
      <c r="D16831" s="55" t="s">
        <v>4649</v>
      </c>
      <c r="E16831" s="55" t="s">
        <v>55138</v>
      </c>
      <c r="F16831" s="55" t="s">
        <v>4651</v>
      </c>
      <c r="G16831" s="55" t="s">
        <v>55139</v>
      </c>
      <c r="H16831" s="55">
        <v>0</v>
      </c>
    </row>
    <row r="16832" spans="1:8" ht="12.5" customHeight="1">
      <c r="A16832" s="55">
        <v>26216</v>
      </c>
      <c r="B16832" s="55">
        <v>10</v>
      </c>
      <c r="C16832" s="55" t="s">
        <v>55140</v>
      </c>
      <c r="D16832" s="55" t="s">
        <v>4649</v>
      </c>
      <c r="E16832" s="55" t="s">
        <v>55141</v>
      </c>
      <c r="F16832" s="55" t="s">
        <v>4651</v>
      </c>
      <c r="G16832" s="55" t="s">
        <v>55142</v>
      </c>
      <c r="H16832" s="55">
        <v>0</v>
      </c>
    </row>
    <row r="16833" spans="1:8" ht="12.5" customHeight="1">
      <c r="A16833" s="55">
        <v>26364</v>
      </c>
      <c r="B16833" s="55">
        <v>10</v>
      </c>
      <c r="C16833" s="55" t="s">
        <v>55143</v>
      </c>
      <c r="D16833" s="55" t="s">
        <v>4649</v>
      </c>
      <c r="E16833" s="55" t="s">
        <v>55144</v>
      </c>
      <c r="F16833" s="55" t="s">
        <v>4651</v>
      </c>
      <c r="G16833" s="55" t="s">
        <v>55145</v>
      </c>
      <c r="H16833" s="55">
        <v>0</v>
      </c>
    </row>
    <row r="16834" spans="1:8" ht="12.5" customHeight="1">
      <c r="A16834" s="55">
        <v>26830</v>
      </c>
      <c r="B16834" s="55">
        <v>10</v>
      </c>
      <c r="C16834" s="55" t="s">
        <v>55146</v>
      </c>
      <c r="D16834" s="55" t="s">
        <v>4649</v>
      </c>
      <c r="E16834" s="55" t="s">
        <v>55147</v>
      </c>
      <c r="F16834" s="55" t="s">
        <v>4651</v>
      </c>
      <c r="G16834" s="55" t="s">
        <v>55148</v>
      </c>
      <c r="H16834" s="55">
        <v>0</v>
      </c>
    </row>
    <row r="16835" spans="1:8" ht="12.5" customHeight="1">
      <c r="A16835" s="55">
        <v>27168</v>
      </c>
      <c r="B16835" s="55">
        <v>10</v>
      </c>
      <c r="C16835" s="55" t="s">
        <v>55149</v>
      </c>
      <c r="D16835" s="55" t="s">
        <v>4649</v>
      </c>
      <c r="E16835" s="55" t="s">
        <v>55150</v>
      </c>
      <c r="F16835" s="55" t="s">
        <v>4651</v>
      </c>
      <c r="G16835" s="55" t="s">
        <v>55151</v>
      </c>
      <c r="H16835" s="55">
        <v>0</v>
      </c>
    </row>
    <row r="16836" spans="1:8" ht="12.5" customHeight="1">
      <c r="A16836" s="55">
        <v>28424</v>
      </c>
      <c r="B16836" s="55">
        <v>10</v>
      </c>
      <c r="C16836" s="55" t="s">
        <v>55152</v>
      </c>
      <c r="D16836" s="55" t="s">
        <v>4649</v>
      </c>
      <c r="E16836" s="55" t="s">
        <v>55153</v>
      </c>
      <c r="F16836" s="55" t="s">
        <v>4651</v>
      </c>
      <c r="G16836" s="55" t="s">
        <v>55154</v>
      </c>
      <c r="H16836" s="55">
        <v>0</v>
      </c>
    </row>
    <row r="16837" spans="1:8" ht="12.5" customHeight="1">
      <c r="A16837" s="55">
        <v>28524</v>
      </c>
      <c r="B16837" s="55">
        <v>10</v>
      </c>
      <c r="C16837" s="55" t="s">
        <v>55155</v>
      </c>
      <c r="D16837" s="55" t="s">
        <v>4649</v>
      </c>
      <c r="E16837" s="55" t="s">
        <v>55156</v>
      </c>
      <c r="F16837" s="55" t="s">
        <v>4651</v>
      </c>
      <c r="G16837" s="55" t="s">
        <v>55157</v>
      </c>
      <c r="H16837" s="55">
        <v>0</v>
      </c>
    </row>
    <row r="16838" spans="1:8" ht="12.5" customHeight="1">
      <c r="A16838" s="55">
        <v>29477</v>
      </c>
      <c r="B16838" s="55">
        <v>10</v>
      </c>
      <c r="C16838" s="55" t="s">
        <v>55158</v>
      </c>
      <c r="D16838" s="55" t="s">
        <v>4649</v>
      </c>
      <c r="E16838" s="55" t="s">
        <v>55159</v>
      </c>
      <c r="F16838" s="55" t="s">
        <v>4651</v>
      </c>
      <c r="G16838" s="55" t="s">
        <v>55160</v>
      </c>
      <c r="H16838" s="55">
        <v>0</v>
      </c>
    </row>
    <row r="16839" spans="1:8" ht="12.5" customHeight="1">
      <c r="A16839" s="55">
        <v>11497</v>
      </c>
      <c r="B16839" s="55">
        <v>10</v>
      </c>
      <c r="C16839" s="55" t="s">
        <v>55161</v>
      </c>
      <c r="D16839" s="55" t="s">
        <v>4649</v>
      </c>
      <c r="E16839" s="55" t="s">
        <v>55162</v>
      </c>
      <c r="F16839" s="55" t="s">
        <v>4651</v>
      </c>
      <c r="G16839" s="55" t="s">
        <v>55163</v>
      </c>
      <c r="H16839" s="55">
        <v>0</v>
      </c>
    </row>
    <row r="16840" spans="1:8" ht="12.5" customHeight="1">
      <c r="A16840" s="55">
        <v>11586</v>
      </c>
      <c r="B16840" s="55">
        <v>10</v>
      </c>
      <c r="C16840" s="55" t="s">
        <v>55164</v>
      </c>
      <c r="D16840" s="55" t="s">
        <v>4649</v>
      </c>
      <c r="E16840" s="55" t="s">
        <v>55165</v>
      </c>
      <c r="F16840" s="55" t="s">
        <v>4651</v>
      </c>
      <c r="G16840" s="55" t="s">
        <v>55166</v>
      </c>
      <c r="H16840" s="55">
        <v>0</v>
      </c>
    </row>
    <row r="16841" spans="1:8" ht="12.5" customHeight="1">
      <c r="A16841" s="55">
        <v>13600</v>
      </c>
      <c r="B16841" s="55">
        <v>10</v>
      </c>
      <c r="C16841" s="55" t="s">
        <v>55167</v>
      </c>
      <c r="D16841" s="55" t="s">
        <v>4649</v>
      </c>
      <c r="E16841" s="55" t="s">
        <v>55168</v>
      </c>
      <c r="F16841" s="55" t="s">
        <v>4651</v>
      </c>
      <c r="G16841" s="55" t="s">
        <v>55169</v>
      </c>
      <c r="H16841" s="55">
        <v>0</v>
      </c>
    </row>
    <row r="16842" spans="1:8" ht="12.5" customHeight="1">
      <c r="A16842" s="55">
        <v>13664</v>
      </c>
      <c r="B16842" s="55">
        <v>10</v>
      </c>
      <c r="C16842" s="55" t="s">
        <v>55170</v>
      </c>
      <c r="D16842" s="55" t="s">
        <v>4649</v>
      </c>
      <c r="E16842" s="55" t="s">
        <v>55171</v>
      </c>
      <c r="F16842" s="55" t="s">
        <v>4651</v>
      </c>
      <c r="G16842" s="55" t="s">
        <v>55172</v>
      </c>
      <c r="H16842" s="55">
        <v>0</v>
      </c>
    </row>
    <row r="16843" spans="1:8" ht="12.5" customHeight="1">
      <c r="A16843" s="55">
        <v>13694</v>
      </c>
      <c r="B16843" s="55">
        <v>10</v>
      </c>
      <c r="C16843" s="55" t="s">
        <v>55173</v>
      </c>
      <c r="D16843" s="55" t="s">
        <v>4649</v>
      </c>
      <c r="E16843" s="55" t="s">
        <v>55174</v>
      </c>
      <c r="F16843" s="55" t="s">
        <v>4651</v>
      </c>
      <c r="G16843" s="55" t="s">
        <v>55175</v>
      </c>
      <c r="H16843" s="55">
        <v>0</v>
      </c>
    </row>
    <row r="16844" spans="1:8" ht="12.5" customHeight="1">
      <c r="A16844" s="55">
        <v>14712</v>
      </c>
      <c r="B16844" s="55">
        <v>10</v>
      </c>
      <c r="C16844" s="55" t="s">
        <v>55176</v>
      </c>
      <c r="D16844" s="55" t="s">
        <v>4649</v>
      </c>
      <c r="E16844" s="55" t="s">
        <v>55177</v>
      </c>
      <c r="F16844" s="55" t="s">
        <v>4651</v>
      </c>
      <c r="G16844" s="55" t="s">
        <v>55178</v>
      </c>
      <c r="H16844" s="55">
        <v>0</v>
      </c>
    </row>
    <row r="16845" spans="1:8" ht="12.5" customHeight="1">
      <c r="A16845" s="55">
        <v>14783</v>
      </c>
      <c r="B16845" s="55">
        <v>10</v>
      </c>
      <c r="C16845" s="55" t="s">
        <v>55179</v>
      </c>
      <c r="D16845" s="55" t="s">
        <v>4649</v>
      </c>
      <c r="E16845" s="55" t="s">
        <v>55180</v>
      </c>
      <c r="F16845" s="55" t="s">
        <v>4651</v>
      </c>
      <c r="G16845" s="55" t="s">
        <v>55181</v>
      </c>
      <c r="H16845" s="55">
        <v>0</v>
      </c>
    </row>
    <row r="16846" spans="1:8" ht="12.5" customHeight="1">
      <c r="A16846" s="55">
        <v>15057</v>
      </c>
      <c r="B16846" s="55">
        <v>10</v>
      </c>
      <c r="C16846" s="55" t="s">
        <v>55182</v>
      </c>
      <c r="D16846" s="55" t="s">
        <v>4649</v>
      </c>
      <c r="E16846" s="55" t="s">
        <v>55183</v>
      </c>
      <c r="F16846" s="55" t="s">
        <v>4651</v>
      </c>
      <c r="G16846" s="55" t="s">
        <v>55184</v>
      </c>
      <c r="H16846" s="55">
        <v>0</v>
      </c>
    </row>
    <row r="16847" spans="1:8" ht="12.5" customHeight="1">
      <c r="A16847" s="55">
        <v>15097</v>
      </c>
      <c r="B16847" s="55">
        <v>10</v>
      </c>
      <c r="C16847" s="55" t="s">
        <v>55185</v>
      </c>
      <c r="D16847" s="55" t="s">
        <v>4649</v>
      </c>
      <c r="E16847" s="55" t="s">
        <v>55186</v>
      </c>
      <c r="F16847" s="55" t="s">
        <v>4651</v>
      </c>
      <c r="G16847" s="55" t="s">
        <v>55187</v>
      </c>
      <c r="H16847" s="55">
        <v>0</v>
      </c>
    </row>
    <row r="16848" spans="1:8" ht="12.5" customHeight="1">
      <c r="A16848" s="55">
        <v>15638</v>
      </c>
      <c r="B16848" s="55">
        <v>10</v>
      </c>
      <c r="C16848" s="55" t="s">
        <v>55188</v>
      </c>
      <c r="D16848" s="55" t="s">
        <v>4649</v>
      </c>
      <c r="E16848" s="55" t="s">
        <v>55189</v>
      </c>
      <c r="F16848" s="55" t="s">
        <v>4651</v>
      </c>
      <c r="G16848" s="55" t="s">
        <v>55190</v>
      </c>
      <c r="H16848" s="55">
        <v>0</v>
      </c>
    </row>
    <row r="16849" spans="1:8" ht="12.5" customHeight="1">
      <c r="A16849" s="55">
        <v>16443</v>
      </c>
      <c r="B16849" s="55">
        <v>10</v>
      </c>
      <c r="C16849" s="55" t="s">
        <v>55191</v>
      </c>
      <c r="D16849" s="55" t="s">
        <v>4649</v>
      </c>
      <c r="E16849" s="55" t="s">
        <v>55192</v>
      </c>
      <c r="F16849" s="55" t="s">
        <v>4651</v>
      </c>
      <c r="G16849" s="55" t="s">
        <v>55193</v>
      </c>
      <c r="H16849" s="55">
        <v>0</v>
      </c>
    </row>
    <row r="16850" spans="1:8" ht="12.5" customHeight="1">
      <c r="A16850" s="55">
        <v>17626</v>
      </c>
      <c r="B16850" s="55">
        <v>10</v>
      </c>
      <c r="C16850" s="55" t="s">
        <v>55194</v>
      </c>
      <c r="D16850" s="55" t="s">
        <v>4649</v>
      </c>
      <c r="E16850" s="55" t="s">
        <v>55195</v>
      </c>
      <c r="F16850" s="55" t="s">
        <v>4651</v>
      </c>
      <c r="G16850" s="55" t="s">
        <v>55196</v>
      </c>
      <c r="H16850" s="55">
        <v>0</v>
      </c>
    </row>
    <row r="16851" spans="1:8" ht="12.5" customHeight="1">
      <c r="A16851" s="55">
        <v>17744</v>
      </c>
      <c r="B16851" s="55">
        <v>10</v>
      </c>
      <c r="C16851" s="55" t="s">
        <v>55197</v>
      </c>
      <c r="D16851" s="55" t="s">
        <v>4649</v>
      </c>
      <c r="E16851" s="55" t="s">
        <v>55198</v>
      </c>
      <c r="F16851" s="55" t="s">
        <v>4651</v>
      </c>
      <c r="G16851" s="55" t="s">
        <v>55199</v>
      </c>
      <c r="H16851" s="55">
        <v>0</v>
      </c>
    </row>
    <row r="16852" spans="1:8" ht="12.5" customHeight="1">
      <c r="A16852" s="55">
        <v>17990</v>
      </c>
      <c r="B16852" s="55">
        <v>10</v>
      </c>
      <c r="C16852" s="55" t="s">
        <v>55200</v>
      </c>
      <c r="D16852" s="55" t="s">
        <v>4649</v>
      </c>
      <c r="E16852" s="55" t="s">
        <v>55201</v>
      </c>
      <c r="F16852" s="55" t="s">
        <v>4651</v>
      </c>
      <c r="G16852" s="55" t="s">
        <v>55202</v>
      </c>
      <c r="H16852" s="55">
        <v>0</v>
      </c>
    </row>
    <row r="16853" spans="1:8" ht="12.5" customHeight="1">
      <c r="A16853" s="55">
        <v>18024</v>
      </c>
      <c r="B16853" s="55">
        <v>10</v>
      </c>
      <c r="C16853" s="55" t="s">
        <v>55203</v>
      </c>
      <c r="D16853" s="55" t="s">
        <v>4649</v>
      </c>
      <c r="E16853" s="55" t="s">
        <v>55204</v>
      </c>
      <c r="F16853" s="55" t="s">
        <v>4651</v>
      </c>
      <c r="G16853" s="55" t="s">
        <v>55205</v>
      </c>
      <c r="H16853" s="55">
        <v>0</v>
      </c>
    </row>
    <row r="16854" spans="1:8" ht="12.5" customHeight="1">
      <c r="A16854" s="55">
        <v>18028</v>
      </c>
      <c r="B16854" s="55">
        <v>10</v>
      </c>
      <c r="C16854" s="55" t="s">
        <v>55206</v>
      </c>
      <c r="D16854" s="55" t="s">
        <v>4649</v>
      </c>
      <c r="E16854" s="55" t="s">
        <v>55207</v>
      </c>
      <c r="F16854" s="55" t="s">
        <v>4651</v>
      </c>
      <c r="G16854" s="55" t="s">
        <v>55208</v>
      </c>
      <c r="H16854" s="55">
        <v>0</v>
      </c>
    </row>
    <row r="16855" spans="1:8" ht="12.5" customHeight="1">
      <c r="A16855" s="55">
        <v>18156</v>
      </c>
      <c r="B16855" s="55">
        <v>10</v>
      </c>
      <c r="C16855" s="55" t="s">
        <v>55209</v>
      </c>
      <c r="D16855" s="55" t="s">
        <v>4649</v>
      </c>
      <c r="E16855" s="55" t="s">
        <v>55210</v>
      </c>
      <c r="F16855" s="55" t="s">
        <v>4651</v>
      </c>
      <c r="G16855" s="55" t="s">
        <v>55211</v>
      </c>
      <c r="H16855" s="55">
        <v>0</v>
      </c>
    </row>
    <row r="16856" spans="1:8" ht="12.5" customHeight="1">
      <c r="A16856" s="55">
        <v>20136</v>
      </c>
      <c r="B16856" s="55">
        <v>10</v>
      </c>
      <c r="C16856" s="55" t="s">
        <v>55212</v>
      </c>
      <c r="D16856" s="55" t="s">
        <v>4649</v>
      </c>
      <c r="E16856" s="55" t="s">
        <v>55213</v>
      </c>
      <c r="F16856" s="55" t="s">
        <v>4651</v>
      </c>
      <c r="G16856" s="55" t="s">
        <v>55214</v>
      </c>
      <c r="H16856" s="55">
        <v>0</v>
      </c>
    </row>
    <row r="16857" spans="1:8" ht="12.5" customHeight="1">
      <c r="A16857" s="55">
        <v>20561</v>
      </c>
      <c r="B16857" s="55">
        <v>10</v>
      </c>
      <c r="C16857" s="55" t="s">
        <v>55215</v>
      </c>
      <c r="D16857" s="55" t="s">
        <v>4649</v>
      </c>
      <c r="E16857" s="55" t="s">
        <v>55216</v>
      </c>
      <c r="F16857" s="55" t="s">
        <v>4651</v>
      </c>
      <c r="G16857" s="55" t="s">
        <v>55217</v>
      </c>
      <c r="H16857" s="55">
        <v>0</v>
      </c>
    </row>
    <row r="16858" spans="1:8" ht="12.5" customHeight="1">
      <c r="A16858" s="55">
        <v>20902</v>
      </c>
      <c r="B16858" s="55">
        <v>10</v>
      </c>
      <c r="C16858" s="55" t="s">
        <v>55218</v>
      </c>
      <c r="D16858" s="55" t="s">
        <v>4649</v>
      </c>
      <c r="E16858" s="55" t="s">
        <v>55219</v>
      </c>
      <c r="F16858" s="55" t="s">
        <v>4651</v>
      </c>
      <c r="G16858" s="55" t="s">
        <v>55220</v>
      </c>
      <c r="H16858" s="55">
        <v>0</v>
      </c>
    </row>
    <row r="16859" spans="1:8" ht="12.5" customHeight="1">
      <c r="A16859" s="55">
        <v>20963</v>
      </c>
      <c r="B16859" s="55">
        <v>10</v>
      </c>
      <c r="C16859" s="55" t="s">
        <v>55221</v>
      </c>
      <c r="D16859" s="55" t="s">
        <v>4649</v>
      </c>
      <c r="E16859" s="55" t="s">
        <v>55222</v>
      </c>
      <c r="F16859" s="55" t="s">
        <v>4651</v>
      </c>
      <c r="G16859" s="55" t="s">
        <v>55223</v>
      </c>
      <c r="H16859" s="55">
        <v>0</v>
      </c>
    </row>
    <row r="16860" spans="1:8" ht="12.5" customHeight="1">
      <c r="A16860" s="55">
        <v>21524</v>
      </c>
      <c r="B16860" s="55">
        <v>10</v>
      </c>
      <c r="C16860" s="55" t="s">
        <v>55224</v>
      </c>
      <c r="D16860" s="55" t="s">
        <v>4649</v>
      </c>
      <c r="E16860" s="55" t="s">
        <v>55225</v>
      </c>
      <c r="F16860" s="55" t="s">
        <v>4651</v>
      </c>
      <c r="G16860" s="55" t="s">
        <v>55226</v>
      </c>
      <c r="H16860" s="55">
        <v>0</v>
      </c>
    </row>
    <row r="16861" spans="1:8" ht="12.5" customHeight="1">
      <c r="A16861" s="55">
        <v>21848</v>
      </c>
      <c r="B16861" s="55">
        <v>10</v>
      </c>
      <c r="C16861" s="55" t="s">
        <v>55227</v>
      </c>
      <c r="D16861" s="55" t="s">
        <v>4649</v>
      </c>
      <c r="E16861" s="55" t="s">
        <v>55228</v>
      </c>
      <c r="F16861" s="55" t="s">
        <v>4651</v>
      </c>
      <c r="G16861" s="55" t="s">
        <v>55229</v>
      </c>
      <c r="H16861" s="55">
        <v>0</v>
      </c>
    </row>
    <row r="16862" spans="1:8" ht="12.5" customHeight="1">
      <c r="A16862" s="55">
        <v>22496</v>
      </c>
      <c r="B16862" s="55">
        <v>10</v>
      </c>
      <c r="C16862" s="55" t="s">
        <v>55230</v>
      </c>
      <c r="D16862" s="55" t="s">
        <v>4649</v>
      </c>
      <c r="E16862" s="55" t="s">
        <v>55231</v>
      </c>
      <c r="F16862" s="55" t="s">
        <v>4651</v>
      </c>
      <c r="G16862" s="55" t="s">
        <v>55232</v>
      </c>
      <c r="H16862" s="55">
        <v>0</v>
      </c>
    </row>
    <row r="16863" spans="1:8" ht="12.5" customHeight="1">
      <c r="A16863" s="55">
        <v>22532</v>
      </c>
      <c r="B16863" s="55">
        <v>10</v>
      </c>
      <c r="C16863" s="55" t="s">
        <v>55233</v>
      </c>
      <c r="D16863" s="55" t="s">
        <v>4649</v>
      </c>
      <c r="E16863" s="55" t="s">
        <v>55234</v>
      </c>
      <c r="F16863" s="55" t="s">
        <v>4651</v>
      </c>
      <c r="G16863" s="55" t="s">
        <v>55235</v>
      </c>
      <c r="H16863" s="55">
        <v>0</v>
      </c>
    </row>
    <row r="16864" spans="1:8" ht="12.5" customHeight="1">
      <c r="A16864" s="55">
        <v>22586</v>
      </c>
      <c r="B16864" s="55">
        <v>10</v>
      </c>
      <c r="C16864" s="55" t="s">
        <v>55236</v>
      </c>
      <c r="D16864" s="55" t="s">
        <v>4649</v>
      </c>
      <c r="E16864" s="55" t="s">
        <v>55237</v>
      </c>
      <c r="F16864" s="55" t="s">
        <v>4651</v>
      </c>
      <c r="G16864" s="55" t="s">
        <v>55238</v>
      </c>
      <c r="H16864" s="55">
        <v>0</v>
      </c>
    </row>
    <row r="16865" spans="1:8" ht="12.5" customHeight="1">
      <c r="A16865" s="55">
        <v>23625</v>
      </c>
      <c r="B16865" s="55">
        <v>10</v>
      </c>
      <c r="C16865" s="55" t="s">
        <v>55239</v>
      </c>
      <c r="D16865" s="55" t="s">
        <v>4649</v>
      </c>
      <c r="E16865" s="55" t="s">
        <v>55240</v>
      </c>
      <c r="F16865" s="55" t="s">
        <v>4651</v>
      </c>
      <c r="G16865" s="55" t="s">
        <v>55241</v>
      </c>
      <c r="H16865" s="55">
        <v>0</v>
      </c>
    </row>
    <row r="16866" spans="1:8" ht="12.5" customHeight="1">
      <c r="A16866" s="55">
        <v>23747</v>
      </c>
      <c r="B16866" s="55">
        <v>10</v>
      </c>
      <c r="C16866" s="55" t="s">
        <v>55242</v>
      </c>
      <c r="D16866" s="55" t="s">
        <v>4649</v>
      </c>
      <c r="E16866" s="55" t="s">
        <v>55243</v>
      </c>
      <c r="F16866" s="55" t="s">
        <v>4651</v>
      </c>
      <c r="G16866" s="55" t="s">
        <v>55244</v>
      </c>
      <c r="H16866" s="55">
        <v>0</v>
      </c>
    </row>
    <row r="16867" spans="1:8" ht="12.5" customHeight="1">
      <c r="A16867" s="55">
        <v>24145</v>
      </c>
      <c r="B16867" s="55">
        <v>10</v>
      </c>
      <c r="C16867" s="55" t="s">
        <v>55245</v>
      </c>
      <c r="D16867" s="55" t="s">
        <v>4649</v>
      </c>
      <c r="E16867" s="55" t="s">
        <v>55246</v>
      </c>
      <c r="F16867" s="55" t="s">
        <v>4651</v>
      </c>
      <c r="G16867" s="55" t="s">
        <v>55247</v>
      </c>
      <c r="H16867" s="55">
        <v>0</v>
      </c>
    </row>
    <row r="16868" spans="1:8" ht="12.5" customHeight="1">
      <c r="A16868" s="55">
        <v>24697</v>
      </c>
      <c r="B16868" s="55">
        <v>10</v>
      </c>
      <c r="C16868" s="55" t="s">
        <v>55248</v>
      </c>
      <c r="D16868" s="55" t="s">
        <v>4649</v>
      </c>
      <c r="E16868" s="55" t="s">
        <v>55249</v>
      </c>
      <c r="F16868" s="55" t="s">
        <v>4651</v>
      </c>
      <c r="G16868" s="55" t="s">
        <v>55250</v>
      </c>
      <c r="H16868" s="55">
        <v>0</v>
      </c>
    </row>
    <row r="16869" spans="1:8" ht="12.5" customHeight="1">
      <c r="A16869" s="55">
        <v>24865</v>
      </c>
      <c r="B16869" s="55">
        <v>10</v>
      </c>
      <c r="C16869" s="55" t="s">
        <v>55251</v>
      </c>
      <c r="D16869" s="55" t="s">
        <v>4649</v>
      </c>
      <c r="E16869" s="55" t="s">
        <v>55252</v>
      </c>
      <c r="F16869" s="55" t="s">
        <v>4651</v>
      </c>
      <c r="G16869" s="55" t="s">
        <v>55253</v>
      </c>
      <c r="H16869" s="55">
        <v>0</v>
      </c>
    </row>
    <row r="16870" spans="1:8" ht="12.5" customHeight="1">
      <c r="A16870" s="55">
        <v>25325</v>
      </c>
      <c r="B16870" s="55">
        <v>10</v>
      </c>
      <c r="C16870" s="55" t="s">
        <v>55254</v>
      </c>
      <c r="D16870" s="55" t="s">
        <v>4649</v>
      </c>
      <c r="E16870" s="55" t="s">
        <v>55255</v>
      </c>
      <c r="F16870" s="55" t="s">
        <v>4651</v>
      </c>
      <c r="G16870" s="55" t="s">
        <v>55256</v>
      </c>
      <c r="H16870" s="55">
        <v>0</v>
      </c>
    </row>
    <row r="16871" spans="1:8" ht="12.5" customHeight="1">
      <c r="A16871" s="55">
        <v>25572</v>
      </c>
      <c r="B16871" s="55">
        <v>10</v>
      </c>
      <c r="C16871" s="55" t="s">
        <v>55257</v>
      </c>
      <c r="D16871" s="55" t="s">
        <v>4649</v>
      </c>
      <c r="E16871" s="55" t="s">
        <v>55258</v>
      </c>
      <c r="F16871" s="55" t="s">
        <v>4651</v>
      </c>
      <c r="G16871" s="55" t="s">
        <v>55259</v>
      </c>
      <c r="H16871" s="55">
        <v>0</v>
      </c>
    </row>
    <row r="16872" spans="1:8" ht="12.5" customHeight="1">
      <c r="A16872" s="55">
        <v>25675</v>
      </c>
      <c r="B16872" s="55">
        <v>10</v>
      </c>
      <c r="C16872" s="55" t="s">
        <v>55260</v>
      </c>
      <c r="D16872" s="55" t="s">
        <v>4649</v>
      </c>
      <c r="E16872" s="55" t="s">
        <v>55261</v>
      </c>
      <c r="F16872" s="55" t="s">
        <v>4651</v>
      </c>
      <c r="G16872" s="55" t="s">
        <v>55262</v>
      </c>
      <c r="H16872" s="55">
        <v>0</v>
      </c>
    </row>
    <row r="16873" spans="1:8" ht="12.5" customHeight="1">
      <c r="A16873" s="55">
        <v>25727</v>
      </c>
      <c r="B16873" s="55">
        <v>10</v>
      </c>
      <c r="C16873" s="55" t="s">
        <v>55263</v>
      </c>
      <c r="D16873" s="55" t="s">
        <v>4649</v>
      </c>
      <c r="E16873" s="55" t="s">
        <v>55264</v>
      </c>
      <c r="F16873" s="55" t="s">
        <v>4651</v>
      </c>
      <c r="G16873" s="55" t="s">
        <v>55265</v>
      </c>
      <c r="H16873" s="55">
        <v>0</v>
      </c>
    </row>
    <row r="16874" spans="1:8" ht="12.5" customHeight="1">
      <c r="A16874" s="55">
        <v>25782</v>
      </c>
      <c r="B16874" s="55">
        <v>10</v>
      </c>
      <c r="C16874" s="55" t="s">
        <v>55266</v>
      </c>
      <c r="D16874" s="55" t="s">
        <v>4649</v>
      </c>
      <c r="E16874" s="55" t="s">
        <v>55267</v>
      </c>
      <c r="F16874" s="55" t="s">
        <v>4651</v>
      </c>
      <c r="G16874" s="55" t="s">
        <v>55268</v>
      </c>
      <c r="H16874" s="55">
        <v>0</v>
      </c>
    </row>
    <row r="16875" spans="1:8" ht="12.5" customHeight="1">
      <c r="A16875" s="55">
        <v>26222</v>
      </c>
      <c r="B16875" s="55">
        <v>10</v>
      </c>
      <c r="C16875" s="55" t="s">
        <v>55269</v>
      </c>
      <c r="D16875" s="55" t="s">
        <v>4649</v>
      </c>
      <c r="E16875" s="55" t="s">
        <v>55270</v>
      </c>
      <c r="F16875" s="55" t="s">
        <v>4651</v>
      </c>
      <c r="G16875" s="55" t="s">
        <v>55271</v>
      </c>
      <c r="H16875" s="55">
        <v>0</v>
      </c>
    </row>
    <row r="16876" spans="1:8" ht="12.5" customHeight="1">
      <c r="A16876" s="55">
        <v>26372</v>
      </c>
      <c r="B16876" s="55">
        <v>10</v>
      </c>
      <c r="C16876" s="55" t="s">
        <v>55272</v>
      </c>
      <c r="D16876" s="55" t="s">
        <v>4649</v>
      </c>
      <c r="E16876" s="55" t="s">
        <v>55273</v>
      </c>
      <c r="F16876" s="55" t="s">
        <v>4651</v>
      </c>
      <c r="G16876" s="55" t="s">
        <v>55274</v>
      </c>
      <c r="H16876" s="55">
        <v>0</v>
      </c>
    </row>
    <row r="16877" spans="1:8" ht="12.5" customHeight="1">
      <c r="A16877" s="55">
        <v>27185</v>
      </c>
      <c r="B16877" s="55">
        <v>10</v>
      </c>
      <c r="C16877" s="55" t="s">
        <v>55275</v>
      </c>
      <c r="D16877" s="55" t="s">
        <v>4649</v>
      </c>
      <c r="E16877" s="55" t="s">
        <v>55276</v>
      </c>
      <c r="F16877" s="55" t="s">
        <v>4651</v>
      </c>
      <c r="G16877" s="55" t="s">
        <v>55277</v>
      </c>
      <c r="H16877" s="55">
        <v>0</v>
      </c>
    </row>
    <row r="16878" spans="1:8" ht="12.5" customHeight="1">
      <c r="A16878" s="55">
        <v>27319</v>
      </c>
      <c r="B16878" s="55">
        <v>10</v>
      </c>
      <c r="C16878" s="55" t="s">
        <v>55278</v>
      </c>
      <c r="D16878" s="55" t="s">
        <v>4649</v>
      </c>
      <c r="E16878" s="55" t="s">
        <v>55279</v>
      </c>
      <c r="F16878" s="55" t="s">
        <v>4651</v>
      </c>
      <c r="G16878" s="55" t="s">
        <v>55280</v>
      </c>
      <c r="H16878" s="55">
        <v>0</v>
      </c>
    </row>
    <row r="16879" spans="1:8" ht="12.5" customHeight="1">
      <c r="A16879" s="55">
        <v>28416</v>
      </c>
      <c r="B16879" s="55">
        <v>10</v>
      </c>
      <c r="C16879" s="55" t="s">
        <v>55281</v>
      </c>
      <c r="D16879" s="55" t="s">
        <v>4649</v>
      </c>
      <c r="E16879" s="55" t="s">
        <v>55282</v>
      </c>
      <c r="F16879" s="55" t="s">
        <v>4651</v>
      </c>
      <c r="G16879" s="55" t="s">
        <v>55283</v>
      </c>
      <c r="H16879" s="55">
        <v>0</v>
      </c>
    </row>
    <row r="16880" spans="1:8" ht="12.5" customHeight="1">
      <c r="A16880" s="55">
        <v>11387</v>
      </c>
      <c r="B16880" s="55">
        <v>10</v>
      </c>
      <c r="C16880" s="55" t="s">
        <v>55284</v>
      </c>
      <c r="D16880" s="55" t="s">
        <v>4649</v>
      </c>
      <c r="E16880" s="55" t="s">
        <v>55285</v>
      </c>
      <c r="F16880" s="55" t="s">
        <v>4651</v>
      </c>
      <c r="G16880" s="55" t="s">
        <v>55286</v>
      </c>
      <c r="H16880" s="55">
        <v>0</v>
      </c>
    </row>
    <row r="16881" spans="1:8" ht="12.5" customHeight="1">
      <c r="A16881" s="55">
        <v>11585</v>
      </c>
      <c r="B16881" s="55">
        <v>10</v>
      </c>
      <c r="C16881" s="55" t="s">
        <v>55287</v>
      </c>
      <c r="D16881" s="55" t="s">
        <v>4649</v>
      </c>
      <c r="E16881" s="55" t="s">
        <v>55288</v>
      </c>
      <c r="F16881" s="55" t="s">
        <v>4651</v>
      </c>
      <c r="G16881" s="55" t="s">
        <v>55289</v>
      </c>
      <c r="H16881" s="55">
        <v>0</v>
      </c>
    </row>
    <row r="16882" spans="1:8" ht="12.5" customHeight="1">
      <c r="A16882" s="55">
        <v>11589</v>
      </c>
      <c r="B16882" s="55">
        <v>10</v>
      </c>
      <c r="C16882" s="55" t="s">
        <v>55290</v>
      </c>
      <c r="D16882" s="55" t="s">
        <v>4649</v>
      </c>
      <c r="E16882" s="55" t="s">
        <v>55291</v>
      </c>
      <c r="F16882" s="55" t="s">
        <v>4651</v>
      </c>
      <c r="G16882" s="55" t="s">
        <v>55292</v>
      </c>
      <c r="H16882" s="55">
        <v>0</v>
      </c>
    </row>
    <row r="16883" spans="1:8" ht="12.5" customHeight="1">
      <c r="A16883" s="55">
        <v>12309</v>
      </c>
      <c r="B16883" s="55">
        <v>10</v>
      </c>
      <c r="C16883" s="55" t="s">
        <v>55293</v>
      </c>
      <c r="D16883" s="55" t="s">
        <v>4649</v>
      </c>
      <c r="E16883" s="55" t="s">
        <v>55294</v>
      </c>
      <c r="F16883" s="55" t="s">
        <v>4651</v>
      </c>
      <c r="G16883" s="55" t="s">
        <v>55295</v>
      </c>
      <c r="H16883" s="55">
        <v>0</v>
      </c>
    </row>
    <row r="16884" spans="1:8" ht="12.5" customHeight="1">
      <c r="A16884" s="55">
        <v>12508</v>
      </c>
      <c r="B16884" s="55">
        <v>10</v>
      </c>
      <c r="C16884" s="55" t="s">
        <v>55296</v>
      </c>
      <c r="D16884" s="55" t="s">
        <v>4649</v>
      </c>
      <c r="E16884" s="55" t="s">
        <v>55297</v>
      </c>
      <c r="F16884" s="55" t="s">
        <v>4651</v>
      </c>
      <c r="G16884" s="55" t="s">
        <v>55298</v>
      </c>
      <c r="H16884" s="55">
        <v>0</v>
      </c>
    </row>
    <row r="16885" spans="1:8" ht="12.5" customHeight="1">
      <c r="A16885" s="55">
        <v>12566</v>
      </c>
      <c r="B16885" s="55">
        <v>10</v>
      </c>
      <c r="C16885" s="55" t="s">
        <v>55299</v>
      </c>
      <c r="D16885" s="55" t="s">
        <v>4649</v>
      </c>
      <c r="E16885" s="55" t="s">
        <v>55300</v>
      </c>
      <c r="F16885" s="55" t="s">
        <v>4651</v>
      </c>
      <c r="G16885" s="55" t="s">
        <v>55301</v>
      </c>
      <c r="H16885" s="55">
        <v>0</v>
      </c>
    </row>
    <row r="16886" spans="1:8" ht="12.5" customHeight="1">
      <c r="A16886" s="55">
        <v>13590</v>
      </c>
      <c r="B16886" s="55">
        <v>10</v>
      </c>
      <c r="C16886" s="55" t="s">
        <v>55302</v>
      </c>
      <c r="D16886" s="55" t="s">
        <v>4649</v>
      </c>
      <c r="E16886" s="55" t="s">
        <v>55303</v>
      </c>
      <c r="F16886" s="55" t="s">
        <v>4651</v>
      </c>
      <c r="G16886" s="55" t="s">
        <v>55304</v>
      </c>
      <c r="H16886" s="55">
        <v>0</v>
      </c>
    </row>
    <row r="16887" spans="1:8" ht="12.5" customHeight="1">
      <c r="A16887" s="55">
        <v>13791</v>
      </c>
      <c r="B16887" s="55">
        <v>10</v>
      </c>
      <c r="C16887" s="55" t="s">
        <v>55305</v>
      </c>
      <c r="D16887" s="55" t="s">
        <v>4649</v>
      </c>
      <c r="E16887" s="55" t="s">
        <v>55306</v>
      </c>
      <c r="F16887" s="55" t="s">
        <v>4651</v>
      </c>
      <c r="G16887" s="55" t="s">
        <v>55307</v>
      </c>
      <c r="H16887" s="55">
        <v>0</v>
      </c>
    </row>
    <row r="16888" spans="1:8" ht="12.5" customHeight="1">
      <c r="A16888" s="55">
        <v>14150</v>
      </c>
      <c r="B16888" s="55">
        <v>10</v>
      </c>
      <c r="C16888" s="55" t="s">
        <v>55308</v>
      </c>
      <c r="D16888" s="55" t="s">
        <v>4649</v>
      </c>
      <c r="E16888" s="55" t="s">
        <v>55309</v>
      </c>
      <c r="F16888" s="55" t="s">
        <v>4651</v>
      </c>
      <c r="G16888" s="55" t="s">
        <v>55310</v>
      </c>
      <c r="H16888" s="55">
        <v>0</v>
      </c>
    </row>
    <row r="16889" spans="1:8" ht="12.5" customHeight="1">
      <c r="A16889" s="55">
        <v>14194</v>
      </c>
      <c r="B16889" s="55">
        <v>10</v>
      </c>
      <c r="C16889" s="55" t="s">
        <v>55311</v>
      </c>
      <c r="D16889" s="55" t="s">
        <v>4649</v>
      </c>
      <c r="E16889" s="55" t="s">
        <v>55312</v>
      </c>
      <c r="F16889" s="55" t="s">
        <v>4651</v>
      </c>
      <c r="G16889" s="55" t="s">
        <v>55313</v>
      </c>
      <c r="H16889" s="55">
        <v>0</v>
      </c>
    </row>
    <row r="16890" spans="1:8" ht="12.5" customHeight="1">
      <c r="A16890" s="55">
        <v>14794</v>
      </c>
      <c r="B16890" s="55">
        <v>10</v>
      </c>
      <c r="C16890" s="55" t="s">
        <v>55314</v>
      </c>
      <c r="D16890" s="55" t="s">
        <v>4649</v>
      </c>
      <c r="E16890" s="55" t="s">
        <v>55315</v>
      </c>
      <c r="F16890" s="55" t="s">
        <v>4651</v>
      </c>
      <c r="G16890" s="55" t="s">
        <v>55316</v>
      </c>
      <c r="H16890" s="55">
        <v>0</v>
      </c>
    </row>
    <row r="16891" spans="1:8" ht="12.5" customHeight="1">
      <c r="A16891" s="55">
        <v>14975</v>
      </c>
      <c r="B16891" s="55">
        <v>10</v>
      </c>
      <c r="C16891" s="55" t="s">
        <v>55317</v>
      </c>
      <c r="D16891" s="55" t="s">
        <v>4649</v>
      </c>
      <c r="E16891" s="55" t="s">
        <v>55318</v>
      </c>
      <c r="F16891" s="55" t="s">
        <v>4651</v>
      </c>
      <c r="G16891" s="55" t="s">
        <v>55319</v>
      </c>
      <c r="H16891" s="55">
        <v>0</v>
      </c>
    </row>
    <row r="16892" spans="1:8" ht="12.5" customHeight="1">
      <c r="A16892" s="55">
        <v>15610</v>
      </c>
      <c r="B16892" s="55">
        <v>10</v>
      </c>
      <c r="C16892" s="55" t="s">
        <v>55320</v>
      </c>
      <c r="D16892" s="55" t="s">
        <v>4649</v>
      </c>
      <c r="E16892" s="55" t="s">
        <v>55321</v>
      </c>
      <c r="F16892" s="55" t="s">
        <v>4651</v>
      </c>
      <c r="G16892" s="55" t="s">
        <v>55322</v>
      </c>
      <c r="H16892" s="55">
        <v>0</v>
      </c>
    </row>
    <row r="16893" spans="1:8" ht="12.5" customHeight="1">
      <c r="A16893" s="55">
        <v>16449</v>
      </c>
      <c r="B16893" s="55">
        <v>10</v>
      </c>
      <c r="C16893" s="55" t="s">
        <v>55323</v>
      </c>
      <c r="D16893" s="55" t="s">
        <v>4649</v>
      </c>
      <c r="E16893" s="55" t="s">
        <v>55324</v>
      </c>
      <c r="F16893" s="55" t="s">
        <v>4651</v>
      </c>
      <c r="G16893" s="55" t="s">
        <v>55325</v>
      </c>
      <c r="H16893" s="55">
        <v>0</v>
      </c>
    </row>
    <row r="16894" spans="1:8" ht="12.5" customHeight="1">
      <c r="A16894" s="55">
        <v>16563</v>
      </c>
      <c r="B16894" s="55">
        <v>10</v>
      </c>
      <c r="C16894" s="55" t="s">
        <v>55326</v>
      </c>
      <c r="D16894" s="55" t="s">
        <v>4649</v>
      </c>
      <c r="E16894" s="55" t="s">
        <v>55327</v>
      </c>
      <c r="F16894" s="55" t="s">
        <v>4651</v>
      </c>
      <c r="G16894" s="55" t="s">
        <v>55328</v>
      </c>
      <c r="H16894" s="55">
        <v>0</v>
      </c>
    </row>
    <row r="16895" spans="1:8" ht="12.5" customHeight="1">
      <c r="A16895" s="55">
        <v>16827</v>
      </c>
      <c r="B16895" s="55">
        <v>10</v>
      </c>
      <c r="C16895" s="55" t="s">
        <v>55329</v>
      </c>
      <c r="D16895" s="55" t="s">
        <v>4649</v>
      </c>
      <c r="E16895" s="55" t="s">
        <v>55330</v>
      </c>
      <c r="F16895" s="55" t="s">
        <v>4651</v>
      </c>
      <c r="G16895" s="55" t="s">
        <v>55331</v>
      </c>
      <c r="H16895" s="55">
        <v>0</v>
      </c>
    </row>
    <row r="16896" spans="1:8" ht="12.5" customHeight="1">
      <c r="A16896" s="55">
        <v>16933</v>
      </c>
      <c r="B16896" s="55">
        <v>10</v>
      </c>
      <c r="C16896" s="55" t="s">
        <v>55332</v>
      </c>
      <c r="D16896" s="55" t="s">
        <v>4649</v>
      </c>
      <c r="E16896" s="55" t="s">
        <v>55333</v>
      </c>
      <c r="F16896" s="55" t="s">
        <v>4651</v>
      </c>
      <c r="G16896" s="55" t="s">
        <v>55334</v>
      </c>
      <c r="H16896" s="55">
        <v>0</v>
      </c>
    </row>
    <row r="16897" spans="1:8" ht="12.5" customHeight="1">
      <c r="A16897" s="55">
        <v>16938</v>
      </c>
      <c r="B16897" s="55">
        <v>10</v>
      </c>
      <c r="C16897" s="55" t="s">
        <v>55335</v>
      </c>
      <c r="D16897" s="55" t="s">
        <v>4649</v>
      </c>
      <c r="E16897" s="55" t="s">
        <v>55336</v>
      </c>
      <c r="F16897" s="55" t="s">
        <v>4651</v>
      </c>
      <c r="G16897" s="55" t="s">
        <v>55337</v>
      </c>
      <c r="H16897" s="55">
        <v>0</v>
      </c>
    </row>
    <row r="16898" spans="1:8" ht="12.5" customHeight="1">
      <c r="A16898" s="55">
        <v>17085</v>
      </c>
      <c r="B16898" s="55">
        <v>10</v>
      </c>
      <c r="C16898" s="55" t="s">
        <v>55338</v>
      </c>
      <c r="D16898" s="55" t="s">
        <v>4649</v>
      </c>
      <c r="E16898" s="55" t="s">
        <v>55339</v>
      </c>
      <c r="F16898" s="55" t="s">
        <v>4651</v>
      </c>
      <c r="G16898" s="55" t="s">
        <v>55340</v>
      </c>
      <c r="H16898" s="55">
        <v>0</v>
      </c>
    </row>
    <row r="16899" spans="1:8" ht="12.5" customHeight="1">
      <c r="A16899" s="55">
        <v>17819</v>
      </c>
      <c r="B16899" s="55">
        <v>10</v>
      </c>
      <c r="C16899" s="55" t="s">
        <v>55341</v>
      </c>
      <c r="D16899" s="55" t="s">
        <v>4649</v>
      </c>
      <c r="E16899" s="55" t="s">
        <v>55342</v>
      </c>
      <c r="F16899" s="55" t="s">
        <v>4651</v>
      </c>
      <c r="G16899" s="55" t="s">
        <v>55343</v>
      </c>
      <c r="H16899" s="55">
        <v>0</v>
      </c>
    </row>
    <row r="16900" spans="1:8" ht="12.5" customHeight="1">
      <c r="A16900" s="55">
        <v>19477</v>
      </c>
      <c r="B16900" s="55">
        <v>10</v>
      </c>
      <c r="C16900" s="55" t="s">
        <v>55344</v>
      </c>
      <c r="D16900" s="55" t="s">
        <v>4649</v>
      </c>
      <c r="E16900" s="55" t="s">
        <v>55345</v>
      </c>
      <c r="F16900" s="55" t="s">
        <v>4651</v>
      </c>
      <c r="G16900" s="55" t="s">
        <v>55346</v>
      </c>
      <c r="H16900" s="55">
        <v>0</v>
      </c>
    </row>
    <row r="16901" spans="1:8" ht="12.5" customHeight="1">
      <c r="A16901" s="55">
        <v>19502</v>
      </c>
      <c r="B16901" s="55">
        <v>10</v>
      </c>
      <c r="C16901" s="55" t="s">
        <v>55347</v>
      </c>
      <c r="D16901" s="55" t="s">
        <v>4649</v>
      </c>
      <c r="E16901" s="55" t="s">
        <v>55348</v>
      </c>
      <c r="F16901" s="55" t="s">
        <v>4651</v>
      </c>
      <c r="G16901" s="55" t="s">
        <v>55349</v>
      </c>
      <c r="H16901" s="55">
        <v>0</v>
      </c>
    </row>
    <row r="16902" spans="1:8" ht="12.5" customHeight="1">
      <c r="A16902" s="55">
        <v>20053</v>
      </c>
      <c r="B16902" s="55">
        <v>10</v>
      </c>
      <c r="C16902" s="55" t="s">
        <v>55350</v>
      </c>
      <c r="D16902" s="55" t="s">
        <v>4649</v>
      </c>
      <c r="E16902" s="55" t="s">
        <v>55351</v>
      </c>
      <c r="F16902" s="55" t="s">
        <v>4651</v>
      </c>
      <c r="G16902" s="55" t="s">
        <v>55352</v>
      </c>
      <c r="H16902" s="55">
        <v>0</v>
      </c>
    </row>
    <row r="16903" spans="1:8" ht="12.5" customHeight="1">
      <c r="A16903" s="55">
        <v>20576</v>
      </c>
      <c r="B16903" s="55">
        <v>10</v>
      </c>
      <c r="C16903" s="55" t="s">
        <v>55353</v>
      </c>
      <c r="D16903" s="55" t="s">
        <v>4649</v>
      </c>
      <c r="E16903" s="55" t="s">
        <v>55354</v>
      </c>
      <c r="F16903" s="55" t="s">
        <v>4651</v>
      </c>
      <c r="G16903" s="55" t="s">
        <v>55355</v>
      </c>
      <c r="H16903" s="55">
        <v>0</v>
      </c>
    </row>
    <row r="16904" spans="1:8" ht="12.5" customHeight="1">
      <c r="A16904" s="55">
        <v>20834</v>
      </c>
      <c r="B16904" s="55">
        <v>10</v>
      </c>
      <c r="C16904" s="55" t="s">
        <v>55356</v>
      </c>
      <c r="D16904" s="55" t="s">
        <v>4649</v>
      </c>
      <c r="E16904" s="55" t="s">
        <v>55357</v>
      </c>
      <c r="F16904" s="55" t="s">
        <v>4651</v>
      </c>
      <c r="G16904" s="55" t="s">
        <v>55358</v>
      </c>
      <c r="H16904" s="55">
        <v>0</v>
      </c>
    </row>
    <row r="16905" spans="1:8" ht="12.5" customHeight="1">
      <c r="A16905" s="55">
        <v>20879</v>
      </c>
      <c r="B16905" s="55">
        <v>10</v>
      </c>
      <c r="C16905" s="55" t="s">
        <v>55359</v>
      </c>
      <c r="D16905" s="55" t="s">
        <v>4649</v>
      </c>
      <c r="E16905" s="55" t="s">
        <v>55360</v>
      </c>
      <c r="F16905" s="55" t="s">
        <v>4651</v>
      </c>
      <c r="G16905" s="55" t="s">
        <v>55361</v>
      </c>
      <c r="H16905" s="55">
        <v>0</v>
      </c>
    </row>
    <row r="16906" spans="1:8" ht="12.5" customHeight="1">
      <c r="A16906" s="55">
        <v>21066</v>
      </c>
      <c r="B16906" s="55">
        <v>10</v>
      </c>
      <c r="C16906" s="55" t="s">
        <v>55362</v>
      </c>
      <c r="D16906" s="55" t="s">
        <v>4649</v>
      </c>
      <c r="E16906" s="55" t="s">
        <v>55363</v>
      </c>
      <c r="F16906" s="55" t="s">
        <v>4651</v>
      </c>
      <c r="G16906" s="55" t="s">
        <v>55364</v>
      </c>
      <c r="H16906" s="55">
        <v>0</v>
      </c>
    </row>
    <row r="16907" spans="1:8" ht="12.5" customHeight="1">
      <c r="A16907" s="55">
        <v>21829</v>
      </c>
      <c r="B16907" s="55">
        <v>10</v>
      </c>
      <c r="C16907" s="55" t="s">
        <v>55365</v>
      </c>
      <c r="D16907" s="55" t="s">
        <v>4649</v>
      </c>
      <c r="E16907" s="55" t="s">
        <v>55366</v>
      </c>
      <c r="F16907" s="55" t="s">
        <v>4651</v>
      </c>
      <c r="G16907" s="55" t="s">
        <v>55367</v>
      </c>
      <c r="H16907" s="55">
        <v>0</v>
      </c>
    </row>
    <row r="16908" spans="1:8" ht="12.5" customHeight="1">
      <c r="A16908" s="55">
        <v>22311</v>
      </c>
      <c r="B16908" s="55">
        <v>10</v>
      </c>
      <c r="C16908" s="55" t="s">
        <v>55368</v>
      </c>
      <c r="D16908" s="55" t="s">
        <v>4649</v>
      </c>
      <c r="E16908" s="55" t="s">
        <v>55369</v>
      </c>
      <c r="F16908" s="55" t="s">
        <v>4651</v>
      </c>
      <c r="G16908" s="55" t="s">
        <v>55370</v>
      </c>
      <c r="H16908" s="55">
        <v>0</v>
      </c>
    </row>
    <row r="16909" spans="1:8" ht="12.5" customHeight="1">
      <c r="A16909" s="55">
        <v>22662</v>
      </c>
      <c r="B16909" s="55">
        <v>10</v>
      </c>
      <c r="C16909" s="55" t="s">
        <v>55371</v>
      </c>
      <c r="D16909" s="55" t="s">
        <v>4649</v>
      </c>
      <c r="E16909" s="55" t="s">
        <v>55372</v>
      </c>
      <c r="F16909" s="55" t="s">
        <v>4651</v>
      </c>
      <c r="G16909" s="55" t="s">
        <v>55373</v>
      </c>
      <c r="H16909" s="55">
        <v>0</v>
      </c>
    </row>
    <row r="16910" spans="1:8" ht="12.5" customHeight="1">
      <c r="A16910" s="55">
        <v>23635</v>
      </c>
      <c r="B16910" s="55">
        <v>10</v>
      </c>
      <c r="C16910" s="55" t="s">
        <v>55374</v>
      </c>
      <c r="D16910" s="55" t="s">
        <v>4649</v>
      </c>
      <c r="E16910" s="55" t="s">
        <v>55375</v>
      </c>
      <c r="F16910" s="55" t="s">
        <v>4651</v>
      </c>
      <c r="G16910" s="55" t="s">
        <v>55376</v>
      </c>
      <c r="H16910" s="55">
        <v>0</v>
      </c>
    </row>
    <row r="16911" spans="1:8" ht="12.5" customHeight="1">
      <c r="A16911" s="55">
        <v>24881</v>
      </c>
      <c r="B16911" s="55">
        <v>10</v>
      </c>
      <c r="C16911" s="55" t="s">
        <v>55377</v>
      </c>
      <c r="D16911" s="55" t="s">
        <v>4649</v>
      </c>
      <c r="E16911" s="55" t="s">
        <v>55378</v>
      </c>
      <c r="F16911" s="55" t="s">
        <v>4651</v>
      </c>
      <c r="G16911" s="55" t="s">
        <v>55379</v>
      </c>
      <c r="H16911" s="55">
        <v>0</v>
      </c>
    </row>
    <row r="16912" spans="1:8" ht="12.5" customHeight="1">
      <c r="A16912" s="55">
        <v>25669</v>
      </c>
      <c r="B16912" s="55">
        <v>10</v>
      </c>
      <c r="C16912" s="55" t="s">
        <v>55380</v>
      </c>
      <c r="D16912" s="55" t="s">
        <v>4649</v>
      </c>
      <c r="E16912" s="55" t="s">
        <v>55381</v>
      </c>
      <c r="F16912" s="55" t="s">
        <v>4651</v>
      </c>
      <c r="G16912" s="55" t="s">
        <v>55382</v>
      </c>
      <c r="H16912" s="55">
        <v>0</v>
      </c>
    </row>
    <row r="16913" spans="1:8" ht="12.5" customHeight="1">
      <c r="A16913" s="55">
        <v>26208</v>
      </c>
      <c r="B16913" s="55">
        <v>10</v>
      </c>
      <c r="C16913" s="55" t="s">
        <v>55383</v>
      </c>
      <c r="D16913" s="55" t="s">
        <v>4649</v>
      </c>
      <c r="E16913" s="55" t="s">
        <v>55384</v>
      </c>
      <c r="F16913" s="55" t="s">
        <v>4651</v>
      </c>
      <c r="G16913" s="55" t="s">
        <v>55385</v>
      </c>
      <c r="H16913" s="55">
        <v>0</v>
      </c>
    </row>
    <row r="16914" spans="1:8" ht="12.5" customHeight="1">
      <c r="A16914" s="55">
        <v>26401</v>
      </c>
      <c r="B16914" s="55">
        <v>10</v>
      </c>
      <c r="C16914" s="55" t="s">
        <v>55386</v>
      </c>
      <c r="D16914" s="55" t="s">
        <v>4649</v>
      </c>
      <c r="E16914" s="55" t="s">
        <v>55387</v>
      </c>
      <c r="F16914" s="55" t="s">
        <v>4651</v>
      </c>
      <c r="G16914" s="55" t="s">
        <v>55388</v>
      </c>
      <c r="H16914" s="55">
        <v>0</v>
      </c>
    </row>
    <row r="16915" spans="1:8" ht="12.5" customHeight="1">
      <c r="A16915" s="55">
        <v>26928</v>
      </c>
      <c r="B16915" s="55">
        <v>10</v>
      </c>
      <c r="C16915" s="55" t="s">
        <v>55389</v>
      </c>
      <c r="D16915" s="55" t="s">
        <v>4649</v>
      </c>
      <c r="E16915" s="55" t="s">
        <v>55390</v>
      </c>
      <c r="F16915" s="55" t="s">
        <v>4651</v>
      </c>
      <c r="G16915" s="55" t="s">
        <v>55391</v>
      </c>
      <c r="H16915" s="55">
        <v>0</v>
      </c>
    </row>
    <row r="16916" spans="1:8" ht="12.5" customHeight="1">
      <c r="A16916" s="55">
        <v>27337</v>
      </c>
      <c r="B16916" s="55">
        <v>10</v>
      </c>
      <c r="C16916" s="55" t="s">
        <v>55392</v>
      </c>
      <c r="D16916" s="55" t="s">
        <v>4649</v>
      </c>
      <c r="E16916" s="55" t="s">
        <v>55393</v>
      </c>
      <c r="F16916" s="55" t="s">
        <v>4651</v>
      </c>
      <c r="G16916" s="55" t="s">
        <v>55394</v>
      </c>
      <c r="H16916" s="55">
        <v>0</v>
      </c>
    </row>
    <row r="16917" spans="1:8" ht="12.5" customHeight="1">
      <c r="A16917" s="55">
        <v>27890</v>
      </c>
      <c r="B16917" s="55">
        <v>10</v>
      </c>
      <c r="C16917" s="55" t="s">
        <v>55395</v>
      </c>
      <c r="D16917" s="55" t="s">
        <v>4649</v>
      </c>
      <c r="E16917" s="55" t="s">
        <v>55396</v>
      </c>
      <c r="F16917" s="55" t="s">
        <v>4651</v>
      </c>
      <c r="G16917" s="55" t="s">
        <v>55397</v>
      </c>
      <c r="H16917" s="55">
        <v>0</v>
      </c>
    </row>
    <row r="16918" spans="1:8" ht="12.5" customHeight="1">
      <c r="A16918" s="55">
        <v>27891</v>
      </c>
      <c r="B16918" s="55">
        <v>10</v>
      </c>
      <c r="C16918" s="55" t="s">
        <v>55398</v>
      </c>
      <c r="D16918" s="55" t="s">
        <v>4649</v>
      </c>
      <c r="E16918" s="55" t="s">
        <v>55399</v>
      </c>
      <c r="F16918" s="55" t="s">
        <v>4651</v>
      </c>
      <c r="G16918" s="55" t="s">
        <v>55400</v>
      </c>
      <c r="H16918" s="55">
        <v>0</v>
      </c>
    </row>
    <row r="16919" spans="1:8" ht="12.5" customHeight="1">
      <c r="A16919" s="55">
        <v>29384</v>
      </c>
      <c r="B16919" s="55">
        <v>10</v>
      </c>
      <c r="C16919" s="55" t="s">
        <v>55401</v>
      </c>
      <c r="D16919" s="55" t="s">
        <v>4649</v>
      </c>
      <c r="E16919" s="55" t="s">
        <v>55402</v>
      </c>
      <c r="F16919" s="55" t="s">
        <v>4651</v>
      </c>
      <c r="G16919" s="55" t="s">
        <v>55403</v>
      </c>
      <c r="H16919" s="55">
        <v>0</v>
      </c>
    </row>
    <row r="16920" spans="1:8" ht="12.5" customHeight="1">
      <c r="A16920" s="55">
        <v>11555</v>
      </c>
      <c r="B16920" s="55">
        <v>10</v>
      </c>
      <c r="C16920" s="55" t="s">
        <v>55404</v>
      </c>
      <c r="D16920" s="55" t="s">
        <v>4649</v>
      </c>
      <c r="E16920" s="55" t="s">
        <v>55405</v>
      </c>
      <c r="F16920" s="55" t="s">
        <v>4651</v>
      </c>
      <c r="G16920" s="55" t="s">
        <v>55406</v>
      </c>
      <c r="H16920" s="55">
        <v>0</v>
      </c>
    </row>
    <row r="16921" spans="1:8" ht="12.5" customHeight="1">
      <c r="A16921" s="55">
        <v>12310</v>
      </c>
      <c r="B16921" s="55">
        <v>10</v>
      </c>
      <c r="C16921" s="55" t="s">
        <v>55407</v>
      </c>
      <c r="D16921" s="55" t="s">
        <v>4649</v>
      </c>
      <c r="E16921" s="55" t="s">
        <v>55408</v>
      </c>
      <c r="F16921" s="55" t="s">
        <v>4651</v>
      </c>
      <c r="G16921" s="55" t="s">
        <v>55409</v>
      </c>
      <c r="H16921" s="55">
        <v>0</v>
      </c>
    </row>
    <row r="16922" spans="1:8" ht="12.5" customHeight="1">
      <c r="A16922" s="55">
        <v>14776</v>
      </c>
      <c r="B16922" s="55">
        <v>10</v>
      </c>
      <c r="C16922" s="55" t="s">
        <v>55410</v>
      </c>
      <c r="D16922" s="55" t="s">
        <v>4649</v>
      </c>
      <c r="E16922" s="55" t="s">
        <v>55411</v>
      </c>
      <c r="F16922" s="55" t="s">
        <v>4651</v>
      </c>
      <c r="G16922" s="55" t="s">
        <v>55412</v>
      </c>
      <c r="H16922" s="55">
        <v>0</v>
      </c>
    </row>
    <row r="16923" spans="1:8" ht="12.5" customHeight="1">
      <c r="A16923" s="55">
        <v>15919</v>
      </c>
      <c r="B16923" s="55">
        <v>10</v>
      </c>
      <c r="C16923" s="55" t="s">
        <v>55413</v>
      </c>
      <c r="D16923" s="55" t="s">
        <v>4649</v>
      </c>
      <c r="E16923" s="55" t="s">
        <v>55414</v>
      </c>
      <c r="F16923" s="55" t="s">
        <v>4651</v>
      </c>
      <c r="G16923" s="55" t="s">
        <v>55415</v>
      </c>
      <c r="H16923" s="55">
        <v>0</v>
      </c>
    </row>
    <row r="16924" spans="1:8" ht="12.5" customHeight="1">
      <c r="A16924" s="55">
        <v>16300</v>
      </c>
      <c r="B16924" s="55">
        <v>10</v>
      </c>
      <c r="C16924" s="55" t="s">
        <v>55416</v>
      </c>
      <c r="D16924" s="55" t="s">
        <v>4649</v>
      </c>
      <c r="E16924" s="55" t="s">
        <v>55417</v>
      </c>
      <c r="F16924" s="55" t="s">
        <v>4651</v>
      </c>
      <c r="G16924" s="55" t="s">
        <v>55418</v>
      </c>
      <c r="H16924" s="55">
        <v>0</v>
      </c>
    </row>
    <row r="16925" spans="1:8" ht="12.5" customHeight="1">
      <c r="A16925" s="55">
        <v>16530</v>
      </c>
      <c r="B16925" s="55">
        <v>10</v>
      </c>
      <c r="C16925" s="55" t="s">
        <v>55419</v>
      </c>
      <c r="D16925" s="55" t="s">
        <v>4649</v>
      </c>
      <c r="E16925" s="55" t="s">
        <v>55420</v>
      </c>
      <c r="F16925" s="55" t="s">
        <v>4651</v>
      </c>
      <c r="G16925" s="55" t="s">
        <v>55421</v>
      </c>
      <c r="H16925" s="55">
        <v>0</v>
      </c>
    </row>
    <row r="16926" spans="1:8" ht="12.5" customHeight="1">
      <c r="A16926" s="55">
        <v>16602</v>
      </c>
      <c r="B16926" s="55">
        <v>10</v>
      </c>
      <c r="C16926" s="55" t="s">
        <v>55422</v>
      </c>
      <c r="D16926" s="55" t="s">
        <v>4649</v>
      </c>
      <c r="E16926" s="55" t="s">
        <v>55423</v>
      </c>
      <c r="F16926" s="55" t="s">
        <v>4651</v>
      </c>
      <c r="G16926" s="55" t="s">
        <v>55424</v>
      </c>
      <c r="H16926" s="55">
        <v>0</v>
      </c>
    </row>
    <row r="16927" spans="1:8" ht="12.5" customHeight="1">
      <c r="A16927" s="55">
        <v>16934</v>
      </c>
      <c r="B16927" s="55">
        <v>10</v>
      </c>
      <c r="C16927" s="55" t="s">
        <v>55425</v>
      </c>
      <c r="D16927" s="55" t="s">
        <v>4649</v>
      </c>
      <c r="E16927" s="55" t="s">
        <v>55426</v>
      </c>
      <c r="F16927" s="55" t="s">
        <v>4651</v>
      </c>
      <c r="G16927" s="55" t="s">
        <v>55427</v>
      </c>
      <c r="H16927" s="55">
        <v>0</v>
      </c>
    </row>
    <row r="16928" spans="1:8" ht="12.5" customHeight="1">
      <c r="A16928" s="55">
        <v>17896</v>
      </c>
      <c r="B16928" s="55">
        <v>10</v>
      </c>
      <c r="C16928" s="55" t="s">
        <v>55428</v>
      </c>
      <c r="D16928" s="55" t="s">
        <v>4649</v>
      </c>
      <c r="E16928" s="55" t="s">
        <v>55429</v>
      </c>
      <c r="F16928" s="55" t="s">
        <v>4651</v>
      </c>
      <c r="G16928" s="55" t="s">
        <v>55430</v>
      </c>
      <c r="H16928" s="55">
        <v>0</v>
      </c>
    </row>
    <row r="16929" spans="1:8" ht="12.5" customHeight="1">
      <c r="A16929" s="55">
        <v>18168</v>
      </c>
      <c r="B16929" s="55">
        <v>10</v>
      </c>
      <c r="C16929" s="55" t="s">
        <v>55431</v>
      </c>
      <c r="D16929" s="55" t="s">
        <v>4649</v>
      </c>
      <c r="E16929" s="55" t="s">
        <v>55432</v>
      </c>
      <c r="F16929" s="55" t="s">
        <v>4651</v>
      </c>
      <c r="G16929" s="55" t="s">
        <v>55433</v>
      </c>
      <c r="H16929" s="55">
        <v>0</v>
      </c>
    </row>
    <row r="16930" spans="1:8" ht="12.5" customHeight="1">
      <c r="A16930" s="55">
        <v>21028</v>
      </c>
      <c r="B16930" s="55">
        <v>10</v>
      </c>
      <c r="C16930" s="55" t="s">
        <v>55434</v>
      </c>
      <c r="D16930" s="55" t="s">
        <v>4649</v>
      </c>
      <c r="E16930" s="55" t="s">
        <v>55435</v>
      </c>
      <c r="F16930" s="55" t="s">
        <v>4651</v>
      </c>
      <c r="G16930" s="55" t="s">
        <v>55436</v>
      </c>
      <c r="H16930" s="55">
        <v>0</v>
      </c>
    </row>
    <row r="16931" spans="1:8" ht="12.5" customHeight="1">
      <c r="A16931" s="55">
        <v>21040</v>
      </c>
      <c r="B16931" s="55">
        <v>10</v>
      </c>
      <c r="C16931" s="55" t="s">
        <v>55437</v>
      </c>
      <c r="D16931" s="55" t="s">
        <v>4649</v>
      </c>
      <c r="E16931" s="55" t="s">
        <v>55438</v>
      </c>
      <c r="F16931" s="55" t="s">
        <v>4651</v>
      </c>
      <c r="G16931" s="55" t="s">
        <v>55439</v>
      </c>
      <c r="H16931" s="55">
        <v>0</v>
      </c>
    </row>
    <row r="16932" spans="1:8" ht="12.5" customHeight="1">
      <c r="A16932" s="55">
        <v>21071</v>
      </c>
      <c r="B16932" s="55">
        <v>10</v>
      </c>
      <c r="C16932" s="55" t="s">
        <v>55440</v>
      </c>
      <c r="D16932" s="55" t="s">
        <v>4649</v>
      </c>
      <c r="E16932" s="55" t="s">
        <v>55441</v>
      </c>
      <c r="F16932" s="55" t="s">
        <v>4651</v>
      </c>
      <c r="G16932" s="55" t="s">
        <v>55442</v>
      </c>
      <c r="H16932" s="55">
        <v>0</v>
      </c>
    </row>
    <row r="16933" spans="1:8" ht="12.5" customHeight="1">
      <c r="A16933" s="55">
        <v>21092</v>
      </c>
      <c r="B16933" s="55">
        <v>10</v>
      </c>
      <c r="C16933" s="55" t="s">
        <v>55443</v>
      </c>
      <c r="D16933" s="55" t="s">
        <v>4649</v>
      </c>
      <c r="E16933" s="55" t="s">
        <v>55444</v>
      </c>
      <c r="F16933" s="55" t="s">
        <v>4651</v>
      </c>
      <c r="G16933" s="55" t="s">
        <v>55445</v>
      </c>
      <c r="H16933" s="55">
        <v>0</v>
      </c>
    </row>
    <row r="16934" spans="1:8" ht="12.5" customHeight="1">
      <c r="A16934" s="55">
        <v>21516</v>
      </c>
      <c r="B16934" s="55">
        <v>10</v>
      </c>
      <c r="C16934" s="55" t="s">
        <v>55446</v>
      </c>
      <c r="D16934" s="55" t="s">
        <v>4649</v>
      </c>
      <c r="E16934" s="55" t="s">
        <v>55447</v>
      </c>
      <c r="F16934" s="55" t="s">
        <v>4651</v>
      </c>
      <c r="G16934" s="55" t="s">
        <v>55448</v>
      </c>
      <c r="H16934" s="55">
        <v>0</v>
      </c>
    </row>
    <row r="16935" spans="1:8" ht="12.5" customHeight="1">
      <c r="A16935" s="55">
        <v>22416</v>
      </c>
      <c r="B16935" s="55">
        <v>10</v>
      </c>
      <c r="C16935" s="55" t="s">
        <v>55449</v>
      </c>
      <c r="D16935" s="55" t="s">
        <v>4649</v>
      </c>
      <c r="E16935" s="55" t="s">
        <v>55450</v>
      </c>
      <c r="F16935" s="55" t="s">
        <v>4651</v>
      </c>
      <c r="G16935" s="55" t="s">
        <v>55451</v>
      </c>
      <c r="H16935" s="55">
        <v>0</v>
      </c>
    </row>
    <row r="16936" spans="1:8" ht="12.5" customHeight="1">
      <c r="A16936" s="55">
        <v>23442</v>
      </c>
      <c r="B16936" s="55">
        <v>10</v>
      </c>
      <c r="C16936" s="55" t="s">
        <v>55452</v>
      </c>
      <c r="D16936" s="55" t="s">
        <v>4649</v>
      </c>
      <c r="E16936" s="55" t="s">
        <v>55453</v>
      </c>
      <c r="F16936" s="55" t="s">
        <v>4651</v>
      </c>
      <c r="G16936" s="55" t="s">
        <v>55454</v>
      </c>
      <c r="H16936" s="55">
        <v>0</v>
      </c>
    </row>
    <row r="16937" spans="1:8" ht="12.5" customHeight="1">
      <c r="A16937" s="55">
        <v>23762</v>
      </c>
      <c r="B16937" s="55">
        <v>10</v>
      </c>
      <c r="C16937" s="55" t="s">
        <v>55455</v>
      </c>
      <c r="D16937" s="55" t="s">
        <v>4649</v>
      </c>
      <c r="E16937" s="55" t="s">
        <v>55456</v>
      </c>
      <c r="F16937" s="55" t="s">
        <v>4651</v>
      </c>
      <c r="G16937" s="55" t="s">
        <v>55457</v>
      </c>
      <c r="H16937" s="55">
        <v>0</v>
      </c>
    </row>
    <row r="16938" spans="1:8" ht="12.5" customHeight="1">
      <c r="A16938" s="55">
        <v>23948</v>
      </c>
      <c r="B16938" s="55">
        <v>10</v>
      </c>
      <c r="C16938" s="55" t="s">
        <v>55458</v>
      </c>
      <c r="D16938" s="55" t="s">
        <v>4649</v>
      </c>
      <c r="E16938" s="55" t="s">
        <v>55459</v>
      </c>
      <c r="F16938" s="55" t="s">
        <v>4651</v>
      </c>
      <c r="G16938" s="55" t="s">
        <v>55460</v>
      </c>
      <c r="H16938" s="55">
        <v>0</v>
      </c>
    </row>
    <row r="16939" spans="1:8" ht="12.5" customHeight="1">
      <c r="A16939" s="55">
        <v>24857</v>
      </c>
      <c r="B16939" s="55">
        <v>10</v>
      </c>
      <c r="C16939" s="55" t="s">
        <v>55461</v>
      </c>
      <c r="D16939" s="55" t="s">
        <v>4649</v>
      </c>
      <c r="E16939" s="55" t="s">
        <v>55462</v>
      </c>
      <c r="F16939" s="55" t="s">
        <v>4651</v>
      </c>
      <c r="G16939" s="55" t="s">
        <v>55463</v>
      </c>
      <c r="H16939" s="55">
        <v>0</v>
      </c>
    </row>
    <row r="16940" spans="1:8" ht="12.5" customHeight="1">
      <c r="A16940" s="55">
        <v>25592</v>
      </c>
      <c r="B16940" s="55">
        <v>10</v>
      </c>
      <c r="C16940" s="55" t="s">
        <v>55464</v>
      </c>
      <c r="D16940" s="55" t="s">
        <v>4649</v>
      </c>
      <c r="E16940" s="55" t="s">
        <v>55465</v>
      </c>
      <c r="F16940" s="55" t="s">
        <v>4651</v>
      </c>
      <c r="G16940" s="55" t="s">
        <v>55466</v>
      </c>
      <c r="H16940" s="55">
        <v>0</v>
      </c>
    </row>
    <row r="16941" spans="1:8" ht="12.5" customHeight="1">
      <c r="A16941" s="55">
        <v>25798</v>
      </c>
      <c r="B16941" s="55">
        <v>10</v>
      </c>
      <c r="C16941" s="55" t="s">
        <v>55467</v>
      </c>
      <c r="D16941" s="55" t="s">
        <v>4649</v>
      </c>
      <c r="E16941" s="55" t="s">
        <v>55468</v>
      </c>
      <c r="F16941" s="55" t="s">
        <v>4651</v>
      </c>
      <c r="G16941" s="55" t="s">
        <v>55469</v>
      </c>
      <c r="H16941" s="55">
        <v>0</v>
      </c>
    </row>
    <row r="16942" spans="1:8" ht="12.5" customHeight="1">
      <c r="A16942" s="55">
        <v>26911</v>
      </c>
      <c r="B16942" s="55">
        <v>10</v>
      </c>
      <c r="C16942" s="55" t="s">
        <v>55470</v>
      </c>
      <c r="D16942" s="55" t="s">
        <v>4649</v>
      </c>
      <c r="E16942" s="55" t="s">
        <v>55471</v>
      </c>
      <c r="F16942" s="55" t="s">
        <v>4651</v>
      </c>
      <c r="G16942" s="55" t="s">
        <v>55472</v>
      </c>
      <c r="H16942" s="55">
        <v>0</v>
      </c>
    </row>
    <row r="16943" spans="1:8" ht="12.5" customHeight="1">
      <c r="A16943" s="55">
        <v>27171</v>
      </c>
      <c r="B16943" s="55">
        <v>10</v>
      </c>
      <c r="C16943" s="55" t="s">
        <v>55473</v>
      </c>
      <c r="D16943" s="55" t="s">
        <v>4649</v>
      </c>
      <c r="E16943" s="55" t="s">
        <v>55474</v>
      </c>
      <c r="F16943" s="55" t="s">
        <v>4651</v>
      </c>
      <c r="G16943" s="55" t="s">
        <v>55475</v>
      </c>
      <c r="H16943" s="55">
        <v>0</v>
      </c>
    </row>
    <row r="16944" spans="1:8" ht="12.5" customHeight="1">
      <c r="A16944" s="55">
        <v>27308</v>
      </c>
      <c r="B16944" s="55">
        <v>10</v>
      </c>
      <c r="C16944" s="55" t="s">
        <v>55476</v>
      </c>
      <c r="D16944" s="55" t="s">
        <v>4649</v>
      </c>
      <c r="E16944" s="55" t="s">
        <v>55477</v>
      </c>
      <c r="F16944" s="55" t="s">
        <v>4651</v>
      </c>
      <c r="G16944" s="55" t="s">
        <v>55478</v>
      </c>
      <c r="H16944" s="55">
        <v>0</v>
      </c>
    </row>
    <row r="16945" spans="1:8" ht="12.5" customHeight="1">
      <c r="A16945" s="55">
        <v>27317</v>
      </c>
      <c r="B16945" s="55">
        <v>10</v>
      </c>
      <c r="C16945" s="55" t="s">
        <v>55479</v>
      </c>
      <c r="D16945" s="55" t="s">
        <v>4649</v>
      </c>
      <c r="E16945" s="55" t="s">
        <v>55480</v>
      </c>
      <c r="F16945" s="55" t="s">
        <v>4651</v>
      </c>
      <c r="G16945" s="55" t="s">
        <v>55481</v>
      </c>
      <c r="H16945" s="55">
        <v>0</v>
      </c>
    </row>
    <row r="16946" spans="1:8" ht="12.5" customHeight="1">
      <c r="A16946" s="55">
        <v>27852</v>
      </c>
      <c r="B16946" s="55">
        <v>10</v>
      </c>
      <c r="C16946" s="55" t="s">
        <v>55482</v>
      </c>
      <c r="D16946" s="55" t="s">
        <v>4649</v>
      </c>
      <c r="E16946" s="55" t="s">
        <v>55483</v>
      </c>
      <c r="F16946" s="55" t="s">
        <v>4651</v>
      </c>
      <c r="G16946" s="55" t="s">
        <v>55484</v>
      </c>
      <c r="H16946" s="55">
        <v>0</v>
      </c>
    </row>
    <row r="16947" spans="1:8" ht="12.5" customHeight="1">
      <c r="A16947" s="55">
        <v>28410</v>
      </c>
      <c r="B16947" s="55">
        <v>10</v>
      </c>
      <c r="C16947" s="55" t="s">
        <v>55485</v>
      </c>
      <c r="D16947" s="55" t="s">
        <v>4649</v>
      </c>
      <c r="E16947" s="55" t="s">
        <v>55486</v>
      </c>
      <c r="F16947" s="55" t="s">
        <v>4651</v>
      </c>
      <c r="G16947" s="55" t="s">
        <v>55487</v>
      </c>
      <c r="H16947" s="55">
        <v>0</v>
      </c>
    </row>
    <row r="16948" spans="1:8" ht="12.5" customHeight="1">
      <c r="A16948" s="55">
        <v>28438</v>
      </c>
      <c r="B16948" s="55">
        <v>10</v>
      </c>
      <c r="C16948" s="55" t="s">
        <v>55488</v>
      </c>
      <c r="D16948" s="55" t="s">
        <v>4649</v>
      </c>
      <c r="E16948" s="55" t="s">
        <v>55489</v>
      </c>
      <c r="F16948" s="55" t="s">
        <v>4651</v>
      </c>
      <c r="G16948" s="55" t="s">
        <v>55490</v>
      </c>
      <c r="H16948" s="55">
        <v>0</v>
      </c>
    </row>
    <row r="16949" spans="1:8" ht="12.5" customHeight="1">
      <c r="A16949" s="55">
        <v>28549</v>
      </c>
      <c r="B16949" s="55">
        <v>10</v>
      </c>
      <c r="C16949" s="55" t="s">
        <v>55491</v>
      </c>
      <c r="D16949" s="55" t="s">
        <v>4649</v>
      </c>
      <c r="E16949" s="55" t="s">
        <v>55492</v>
      </c>
      <c r="F16949" s="55" t="s">
        <v>4651</v>
      </c>
      <c r="G16949" s="55" t="s">
        <v>55493</v>
      </c>
      <c r="H16949" s="55">
        <v>0</v>
      </c>
    </row>
    <row r="16950" spans="1:8" ht="12.5" customHeight="1">
      <c r="A16950" s="55">
        <v>28703</v>
      </c>
      <c r="B16950" s="55">
        <v>10</v>
      </c>
      <c r="C16950" s="55" t="s">
        <v>55494</v>
      </c>
      <c r="D16950" s="55" t="s">
        <v>4649</v>
      </c>
      <c r="E16950" s="55" t="s">
        <v>55495</v>
      </c>
      <c r="F16950" s="55" t="s">
        <v>4651</v>
      </c>
      <c r="G16950" s="55" t="s">
        <v>55496</v>
      </c>
      <c r="H16950" s="55">
        <v>0</v>
      </c>
    </row>
    <row r="16951" spans="1:8" ht="12.5" customHeight="1">
      <c r="A16951" s="55">
        <v>28883</v>
      </c>
      <c r="B16951" s="55">
        <v>10</v>
      </c>
      <c r="C16951" s="55" t="s">
        <v>55497</v>
      </c>
      <c r="D16951" s="55" t="s">
        <v>4649</v>
      </c>
      <c r="E16951" s="55" t="s">
        <v>55498</v>
      </c>
      <c r="F16951" s="55" t="s">
        <v>4651</v>
      </c>
      <c r="G16951" s="55" t="s">
        <v>55499</v>
      </c>
      <c r="H16951" s="55">
        <v>0</v>
      </c>
    </row>
    <row r="16952" spans="1:8" ht="12.5" customHeight="1">
      <c r="A16952" s="55">
        <v>29357</v>
      </c>
      <c r="B16952" s="55">
        <v>10</v>
      </c>
      <c r="C16952" s="55" t="s">
        <v>55500</v>
      </c>
      <c r="D16952" s="55" t="s">
        <v>4649</v>
      </c>
      <c r="E16952" s="55" t="s">
        <v>55501</v>
      </c>
      <c r="F16952" s="55" t="s">
        <v>4651</v>
      </c>
      <c r="G16952" s="55" t="s">
        <v>55502</v>
      </c>
      <c r="H16952" s="55">
        <v>0</v>
      </c>
    </row>
    <row r="16953" spans="1:8" ht="12.5" customHeight="1">
      <c r="A16953" s="55">
        <v>11376</v>
      </c>
      <c r="B16953" s="55">
        <v>10</v>
      </c>
      <c r="C16953" s="55" t="s">
        <v>55503</v>
      </c>
      <c r="D16953" s="55" t="s">
        <v>4649</v>
      </c>
      <c r="E16953" s="55" t="s">
        <v>55504</v>
      </c>
      <c r="F16953" s="55" t="s">
        <v>4651</v>
      </c>
      <c r="G16953" s="55" t="s">
        <v>55505</v>
      </c>
      <c r="H16953" s="55">
        <v>0</v>
      </c>
    </row>
    <row r="16954" spans="1:8" ht="12.5" customHeight="1">
      <c r="A16954" s="55">
        <v>11558</v>
      </c>
      <c r="B16954" s="55">
        <v>10</v>
      </c>
      <c r="C16954" s="55" t="s">
        <v>55506</v>
      </c>
      <c r="D16954" s="55" t="s">
        <v>4649</v>
      </c>
      <c r="E16954" s="55" t="s">
        <v>55507</v>
      </c>
      <c r="F16954" s="55" t="s">
        <v>4651</v>
      </c>
      <c r="G16954" s="55" t="s">
        <v>55508</v>
      </c>
      <c r="H16954" s="55">
        <v>0</v>
      </c>
    </row>
    <row r="16955" spans="1:8" ht="12.5" customHeight="1">
      <c r="A16955" s="55">
        <v>12134</v>
      </c>
      <c r="B16955" s="55">
        <v>10</v>
      </c>
      <c r="C16955" s="55" t="s">
        <v>55509</v>
      </c>
      <c r="D16955" s="55" t="s">
        <v>4649</v>
      </c>
      <c r="E16955" s="55" t="s">
        <v>55510</v>
      </c>
      <c r="F16955" s="55" t="s">
        <v>4651</v>
      </c>
      <c r="G16955" s="55" t="s">
        <v>55511</v>
      </c>
      <c r="H16955" s="55">
        <v>0</v>
      </c>
    </row>
    <row r="16956" spans="1:8" ht="12.5" customHeight="1">
      <c r="A16956" s="55">
        <v>12525</v>
      </c>
      <c r="B16956" s="55">
        <v>10</v>
      </c>
      <c r="C16956" s="55" t="s">
        <v>55512</v>
      </c>
      <c r="D16956" s="55" t="s">
        <v>4649</v>
      </c>
      <c r="E16956" s="55" t="s">
        <v>55513</v>
      </c>
      <c r="F16956" s="55" t="s">
        <v>4651</v>
      </c>
      <c r="G16956" s="55" t="s">
        <v>55514</v>
      </c>
      <c r="H16956" s="55">
        <v>0</v>
      </c>
    </row>
    <row r="16957" spans="1:8" ht="12.5" customHeight="1">
      <c r="A16957" s="55">
        <v>12559</v>
      </c>
      <c r="B16957" s="55">
        <v>10</v>
      </c>
      <c r="C16957" s="55" t="s">
        <v>55515</v>
      </c>
      <c r="D16957" s="55" t="s">
        <v>4649</v>
      </c>
      <c r="E16957" s="55" t="s">
        <v>55516</v>
      </c>
      <c r="F16957" s="55" t="s">
        <v>4651</v>
      </c>
      <c r="G16957" s="55" t="s">
        <v>55517</v>
      </c>
      <c r="H16957" s="55">
        <v>0</v>
      </c>
    </row>
    <row r="16958" spans="1:8" ht="12.5" customHeight="1">
      <c r="A16958" s="55">
        <v>13530</v>
      </c>
      <c r="B16958" s="55">
        <v>10</v>
      </c>
      <c r="C16958" s="55" t="s">
        <v>55518</v>
      </c>
      <c r="D16958" s="55" t="s">
        <v>4649</v>
      </c>
      <c r="E16958" s="55" t="s">
        <v>55519</v>
      </c>
      <c r="F16958" s="55" t="s">
        <v>4651</v>
      </c>
      <c r="G16958" s="55" t="s">
        <v>55520</v>
      </c>
      <c r="H16958" s="55">
        <v>0</v>
      </c>
    </row>
    <row r="16959" spans="1:8" ht="12.5" customHeight="1">
      <c r="A16959" s="55">
        <v>13547</v>
      </c>
      <c r="B16959" s="55">
        <v>10</v>
      </c>
      <c r="C16959" s="55" t="s">
        <v>55521</v>
      </c>
      <c r="D16959" s="55" t="s">
        <v>4649</v>
      </c>
      <c r="E16959" s="55" t="s">
        <v>55522</v>
      </c>
      <c r="F16959" s="55" t="s">
        <v>4651</v>
      </c>
      <c r="G16959" s="55" t="s">
        <v>55523</v>
      </c>
      <c r="H16959" s="55">
        <v>0</v>
      </c>
    </row>
    <row r="16960" spans="1:8" ht="12.5" customHeight="1">
      <c r="A16960" s="55">
        <v>14529</v>
      </c>
      <c r="B16960" s="55">
        <v>10</v>
      </c>
      <c r="C16960" s="55" t="s">
        <v>55524</v>
      </c>
      <c r="D16960" s="55" t="s">
        <v>4649</v>
      </c>
      <c r="E16960" s="55" t="s">
        <v>55525</v>
      </c>
      <c r="F16960" s="55" t="s">
        <v>4651</v>
      </c>
      <c r="G16960" s="55" t="s">
        <v>55526</v>
      </c>
      <c r="H16960" s="55">
        <v>0</v>
      </c>
    </row>
    <row r="16961" spans="1:8" ht="12.5" customHeight="1">
      <c r="A16961" s="55">
        <v>14540</v>
      </c>
      <c r="B16961" s="55">
        <v>10</v>
      </c>
      <c r="C16961" s="55" t="s">
        <v>55527</v>
      </c>
      <c r="D16961" s="55" t="s">
        <v>4649</v>
      </c>
      <c r="E16961" s="55" t="s">
        <v>55528</v>
      </c>
      <c r="F16961" s="55" t="s">
        <v>4651</v>
      </c>
      <c r="G16961" s="55" t="s">
        <v>55529</v>
      </c>
      <c r="H16961" s="55">
        <v>0</v>
      </c>
    </row>
    <row r="16962" spans="1:8" ht="12.5" customHeight="1">
      <c r="A16962" s="55">
        <v>15102</v>
      </c>
      <c r="B16962" s="55">
        <v>10</v>
      </c>
      <c r="C16962" s="55" t="s">
        <v>55530</v>
      </c>
      <c r="D16962" s="55" t="s">
        <v>4649</v>
      </c>
      <c r="E16962" s="55" t="s">
        <v>55531</v>
      </c>
      <c r="F16962" s="55" t="s">
        <v>4651</v>
      </c>
      <c r="G16962" s="55" t="s">
        <v>55532</v>
      </c>
      <c r="H16962" s="55">
        <v>0</v>
      </c>
    </row>
    <row r="16963" spans="1:8" ht="12.5" customHeight="1">
      <c r="A16963" s="55">
        <v>15108</v>
      </c>
      <c r="B16963" s="55">
        <v>10</v>
      </c>
      <c r="C16963" s="55" t="s">
        <v>55533</v>
      </c>
      <c r="D16963" s="55" t="s">
        <v>4649</v>
      </c>
      <c r="E16963" s="55" t="s">
        <v>55534</v>
      </c>
      <c r="F16963" s="55" t="s">
        <v>4651</v>
      </c>
      <c r="G16963" s="55" t="s">
        <v>55535</v>
      </c>
      <c r="H16963" s="55">
        <v>0</v>
      </c>
    </row>
    <row r="16964" spans="1:8" ht="12.5" customHeight="1">
      <c r="A16964" s="55">
        <v>16401</v>
      </c>
      <c r="B16964" s="55">
        <v>10</v>
      </c>
      <c r="C16964" s="55" t="s">
        <v>55536</v>
      </c>
      <c r="D16964" s="55" t="s">
        <v>4649</v>
      </c>
      <c r="E16964" s="55" t="s">
        <v>55537</v>
      </c>
      <c r="F16964" s="55" t="s">
        <v>4651</v>
      </c>
      <c r="G16964" s="55" t="s">
        <v>55538</v>
      </c>
      <c r="H16964" s="55">
        <v>0</v>
      </c>
    </row>
    <row r="16965" spans="1:8" ht="12.5" customHeight="1">
      <c r="A16965" s="55">
        <v>16447</v>
      </c>
      <c r="B16965" s="55">
        <v>10</v>
      </c>
      <c r="C16965" s="55" t="s">
        <v>55539</v>
      </c>
      <c r="D16965" s="55" t="s">
        <v>4649</v>
      </c>
      <c r="E16965" s="55" t="s">
        <v>55540</v>
      </c>
      <c r="F16965" s="55" t="s">
        <v>4651</v>
      </c>
      <c r="G16965" s="55" t="s">
        <v>55541</v>
      </c>
      <c r="H16965" s="55">
        <v>0</v>
      </c>
    </row>
    <row r="16966" spans="1:8" ht="12.5" customHeight="1">
      <c r="A16966" s="55">
        <v>17948</v>
      </c>
      <c r="B16966" s="55">
        <v>10</v>
      </c>
      <c r="C16966" s="55" t="s">
        <v>55542</v>
      </c>
      <c r="D16966" s="55" t="s">
        <v>4649</v>
      </c>
      <c r="E16966" s="55" t="s">
        <v>55543</v>
      </c>
      <c r="F16966" s="55" t="s">
        <v>4651</v>
      </c>
      <c r="G16966" s="55" t="s">
        <v>55544</v>
      </c>
      <c r="H16966" s="55">
        <v>0</v>
      </c>
    </row>
    <row r="16967" spans="1:8" ht="12.5" customHeight="1">
      <c r="A16967" s="55">
        <v>18632</v>
      </c>
      <c r="B16967" s="55">
        <v>10</v>
      </c>
      <c r="C16967" s="55" t="s">
        <v>55545</v>
      </c>
      <c r="D16967" s="55" t="s">
        <v>4649</v>
      </c>
      <c r="E16967" s="55" t="s">
        <v>55546</v>
      </c>
      <c r="F16967" s="55" t="s">
        <v>4651</v>
      </c>
      <c r="G16967" s="55" t="s">
        <v>55547</v>
      </c>
      <c r="H16967" s="55">
        <v>0</v>
      </c>
    </row>
    <row r="16968" spans="1:8" ht="12.5" customHeight="1">
      <c r="A16968" s="55">
        <v>19195</v>
      </c>
      <c r="B16968" s="55">
        <v>10</v>
      </c>
      <c r="C16968" s="55" t="s">
        <v>55548</v>
      </c>
      <c r="D16968" s="55" t="s">
        <v>4649</v>
      </c>
      <c r="E16968" s="55" t="s">
        <v>55549</v>
      </c>
      <c r="F16968" s="55" t="s">
        <v>4651</v>
      </c>
      <c r="G16968" s="55" t="s">
        <v>55550</v>
      </c>
      <c r="H16968" s="55">
        <v>0</v>
      </c>
    </row>
    <row r="16969" spans="1:8" ht="12.5" customHeight="1">
      <c r="A16969" s="55">
        <v>19919</v>
      </c>
      <c r="B16969" s="55">
        <v>10</v>
      </c>
      <c r="C16969" s="55" t="s">
        <v>55551</v>
      </c>
      <c r="D16969" s="55" t="s">
        <v>4649</v>
      </c>
      <c r="E16969" s="55" t="s">
        <v>55552</v>
      </c>
      <c r="F16969" s="55" t="s">
        <v>4651</v>
      </c>
      <c r="G16969" s="55" t="s">
        <v>55553</v>
      </c>
      <c r="H16969" s="55">
        <v>0</v>
      </c>
    </row>
    <row r="16970" spans="1:8" ht="12.5" customHeight="1">
      <c r="A16970" s="55">
        <v>20856</v>
      </c>
      <c r="B16970" s="55">
        <v>10</v>
      </c>
      <c r="C16970" s="55" t="s">
        <v>55554</v>
      </c>
      <c r="D16970" s="55" t="s">
        <v>4649</v>
      </c>
      <c r="E16970" s="55" t="s">
        <v>55555</v>
      </c>
      <c r="F16970" s="55" t="s">
        <v>4651</v>
      </c>
      <c r="G16970" s="55" t="s">
        <v>55556</v>
      </c>
      <c r="H16970" s="55">
        <v>0</v>
      </c>
    </row>
    <row r="16971" spans="1:8" ht="12.5" customHeight="1">
      <c r="A16971" s="55">
        <v>21509</v>
      </c>
      <c r="B16971" s="55">
        <v>10</v>
      </c>
      <c r="C16971" s="55" t="s">
        <v>55557</v>
      </c>
      <c r="D16971" s="55" t="s">
        <v>4649</v>
      </c>
      <c r="E16971" s="55" t="s">
        <v>55558</v>
      </c>
      <c r="F16971" s="55" t="s">
        <v>4651</v>
      </c>
      <c r="G16971" s="55" t="s">
        <v>55559</v>
      </c>
      <c r="H16971" s="55">
        <v>0</v>
      </c>
    </row>
    <row r="16972" spans="1:8" ht="12.5" customHeight="1">
      <c r="A16972" s="55">
        <v>21669</v>
      </c>
      <c r="B16972" s="55">
        <v>10</v>
      </c>
      <c r="C16972" s="55" t="s">
        <v>55560</v>
      </c>
      <c r="D16972" s="55" t="s">
        <v>4649</v>
      </c>
      <c r="E16972" s="55" t="s">
        <v>55561</v>
      </c>
      <c r="F16972" s="55" t="s">
        <v>4651</v>
      </c>
      <c r="G16972" s="55" t="s">
        <v>55562</v>
      </c>
      <c r="H16972" s="55">
        <v>0</v>
      </c>
    </row>
    <row r="16973" spans="1:8" ht="12.5" customHeight="1">
      <c r="A16973" s="55">
        <v>22325</v>
      </c>
      <c r="B16973" s="55">
        <v>10</v>
      </c>
      <c r="C16973" s="55" t="s">
        <v>55563</v>
      </c>
      <c r="D16973" s="55" t="s">
        <v>4649</v>
      </c>
      <c r="E16973" s="55" t="s">
        <v>55564</v>
      </c>
      <c r="F16973" s="55" t="s">
        <v>4651</v>
      </c>
      <c r="G16973" s="55" t="s">
        <v>55565</v>
      </c>
      <c r="H16973" s="55">
        <v>0</v>
      </c>
    </row>
    <row r="16974" spans="1:8" ht="12.5" customHeight="1">
      <c r="A16974" s="55">
        <v>22446</v>
      </c>
      <c r="B16974" s="55">
        <v>10</v>
      </c>
      <c r="C16974" s="55" t="s">
        <v>55566</v>
      </c>
      <c r="D16974" s="55" t="s">
        <v>4649</v>
      </c>
      <c r="E16974" s="55" t="s">
        <v>55567</v>
      </c>
      <c r="F16974" s="55" t="s">
        <v>4651</v>
      </c>
      <c r="G16974" s="55" t="s">
        <v>55568</v>
      </c>
      <c r="H16974" s="55">
        <v>0</v>
      </c>
    </row>
    <row r="16975" spans="1:8" ht="12.5" customHeight="1">
      <c r="A16975" s="55">
        <v>22475</v>
      </c>
      <c r="B16975" s="55">
        <v>10</v>
      </c>
      <c r="C16975" s="55" t="s">
        <v>55569</v>
      </c>
      <c r="D16975" s="55" t="s">
        <v>4649</v>
      </c>
      <c r="E16975" s="55" t="s">
        <v>55570</v>
      </c>
      <c r="F16975" s="55" t="s">
        <v>4651</v>
      </c>
      <c r="G16975" s="55" t="s">
        <v>55571</v>
      </c>
      <c r="H16975" s="55">
        <v>0</v>
      </c>
    </row>
    <row r="16976" spans="1:8" ht="12.5" customHeight="1">
      <c r="A16976" s="55">
        <v>22526</v>
      </c>
      <c r="B16976" s="55">
        <v>10</v>
      </c>
      <c r="C16976" s="55" t="s">
        <v>55572</v>
      </c>
      <c r="D16976" s="55" t="s">
        <v>4649</v>
      </c>
      <c r="E16976" s="55" t="s">
        <v>55573</v>
      </c>
      <c r="F16976" s="55" t="s">
        <v>4651</v>
      </c>
      <c r="G16976" s="55" t="s">
        <v>55574</v>
      </c>
      <c r="H16976" s="55">
        <v>0</v>
      </c>
    </row>
    <row r="16977" spans="1:8" ht="12.5" customHeight="1">
      <c r="A16977" s="55">
        <v>22535</v>
      </c>
      <c r="B16977" s="55">
        <v>10</v>
      </c>
      <c r="C16977" s="55" t="s">
        <v>55575</v>
      </c>
      <c r="D16977" s="55" t="s">
        <v>4649</v>
      </c>
      <c r="E16977" s="55" t="s">
        <v>55576</v>
      </c>
      <c r="F16977" s="55" t="s">
        <v>4651</v>
      </c>
      <c r="G16977" s="55" t="s">
        <v>55577</v>
      </c>
      <c r="H16977" s="55">
        <v>0</v>
      </c>
    </row>
    <row r="16978" spans="1:8" ht="12.5" customHeight="1">
      <c r="A16978" s="55">
        <v>23235</v>
      </c>
      <c r="B16978" s="55">
        <v>10</v>
      </c>
      <c r="C16978" s="55" t="s">
        <v>55578</v>
      </c>
      <c r="D16978" s="55" t="s">
        <v>4649</v>
      </c>
      <c r="E16978" s="55" t="s">
        <v>55579</v>
      </c>
      <c r="F16978" s="55" t="s">
        <v>4651</v>
      </c>
      <c r="G16978" s="55" t="s">
        <v>55580</v>
      </c>
      <c r="H16978" s="55">
        <v>0</v>
      </c>
    </row>
    <row r="16979" spans="1:8" ht="12.5" customHeight="1">
      <c r="A16979" s="55">
        <v>23924</v>
      </c>
      <c r="B16979" s="55">
        <v>10</v>
      </c>
      <c r="C16979" s="55" t="s">
        <v>55581</v>
      </c>
      <c r="D16979" s="55" t="s">
        <v>4649</v>
      </c>
      <c r="E16979" s="55" t="s">
        <v>55582</v>
      </c>
      <c r="F16979" s="55" t="s">
        <v>4651</v>
      </c>
      <c r="G16979" s="55" t="s">
        <v>55583</v>
      </c>
      <c r="H16979" s="55">
        <v>0</v>
      </c>
    </row>
    <row r="16980" spans="1:8" ht="12.5" customHeight="1">
      <c r="A16980" s="55">
        <v>24197</v>
      </c>
      <c r="B16980" s="55">
        <v>10</v>
      </c>
      <c r="C16980" s="55" t="s">
        <v>55584</v>
      </c>
      <c r="D16980" s="55" t="s">
        <v>4649</v>
      </c>
      <c r="E16980" s="55" t="s">
        <v>55585</v>
      </c>
      <c r="F16980" s="55" t="s">
        <v>4651</v>
      </c>
      <c r="G16980" s="55" t="s">
        <v>55586</v>
      </c>
      <c r="H16980" s="55">
        <v>0</v>
      </c>
    </row>
    <row r="16981" spans="1:8" ht="12.5" customHeight="1">
      <c r="A16981" s="55">
        <v>25578</v>
      </c>
      <c r="B16981" s="55">
        <v>10</v>
      </c>
      <c r="C16981" s="55" t="s">
        <v>55587</v>
      </c>
      <c r="D16981" s="55" t="s">
        <v>4649</v>
      </c>
      <c r="E16981" s="55" t="s">
        <v>55588</v>
      </c>
      <c r="F16981" s="55" t="s">
        <v>4651</v>
      </c>
      <c r="G16981" s="55" t="s">
        <v>55589</v>
      </c>
      <c r="H16981" s="55">
        <v>0</v>
      </c>
    </row>
    <row r="16982" spans="1:8" ht="12.5" customHeight="1">
      <c r="A16982" s="55">
        <v>26858</v>
      </c>
      <c r="B16982" s="55">
        <v>10</v>
      </c>
      <c r="C16982" s="55" t="s">
        <v>55590</v>
      </c>
      <c r="D16982" s="55" t="s">
        <v>4649</v>
      </c>
      <c r="E16982" s="55" t="s">
        <v>55591</v>
      </c>
      <c r="F16982" s="55" t="s">
        <v>4651</v>
      </c>
      <c r="G16982" s="55" t="s">
        <v>55592</v>
      </c>
      <c r="H16982" s="55">
        <v>0</v>
      </c>
    </row>
    <row r="16983" spans="1:8" ht="12.5" customHeight="1">
      <c r="A16983" s="55">
        <v>27833</v>
      </c>
      <c r="B16983" s="55">
        <v>10</v>
      </c>
      <c r="C16983" s="55" t="s">
        <v>55593</v>
      </c>
      <c r="D16983" s="55" t="s">
        <v>4649</v>
      </c>
      <c r="E16983" s="55" t="s">
        <v>55594</v>
      </c>
      <c r="F16983" s="55" t="s">
        <v>4651</v>
      </c>
      <c r="G16983" s="55" t="s">
        <v>55595</v>
      </c>
      <c r="H16983" s="55">
        <v>0</v>
      </c>
    </row>
    <row r="16984" spans="1:8" ht="12.5" customHeight="1">
      <c r="A16984" s="55">
        <v>27939</v>
      </c>
      <c r="B16984" s="55">
        <v>10</v>
      </c>
      <c r="C16984" s="55" t="s">
        <v>55596</v>
      </c>
      <c r="D16984" s="55" t="s">
        <v>4649</v>
      </c>
      <c r="E16984" s="55" t="s">
        <v>55597</v>
      </c>
      <c r="F16984" s="55" t="s">
        <v>4651</v>
      </c>
      <c r="G16984" s="55" t="s">
        <v>55598</v>
      </c>
      <c r="H16984" s="55">
        <v>0</v>
      </c>
    </row>
    <row r="16985" spans="1:8" ht="12.5" customHeight="1">
      <c r="A16985" s="55">
        <v>28451</v>
      </c>
      <c r="B16985" s="55">
        <v>10</v>
      </c>
      <c r="C16985" s="55" t="s">
        <v>55599</v>
      </c>
      <c r="D16985" s="55" t="s">
        <v>4649</v>
      </c>
      <c r="E16985" s="55" t="s">
        <v>55600</v>
      </c>
      <c r="F16985" s="55" t="s">
        <v>4651</v>
      </c>
      <c r="G16985" s="55" t="s">
        <v>55601</v>
      </c>
      <c r="H16985" s="55">
        <v>0</v>
      </c>
    </row>
    <row r="16986" spans="1:8" ht="12.5" customHeight="1">
      <c r="A16986" s="55">
        <v>28474</v>
      </c>
      <c r="B16986" s="55">
        <v>10</v>
      </c>
      <c r="C16986" s="55" t="s">
        <v>55602</v>
      </c>
      <c r="D16986" s="55" t="s">
        <v>4649</v>
      </c>
      <c r="E16986" s="55" t="s">
        <v>55603</v>
      </c>
      <c r="F16986" s="55" t="s">
        <v>4651</v>
      </c>
      <c r="G16986" s="55" t="s">
        <v>55604</v>
      </c>
      <c r="H16986" s="55">
        <v>0</v>
      </c>
    </row>
    <row r="16987" spans="1:8" ht="12.5" customHeight="1">
      <c r="A16987" s="55">
        <v>28880</v>
      </c>
      <c r="B16987" s="55">
        <v>10</v>
      </c>
      <c r="C16987" s="55" t="s">
        <v>55605</v>
      </c>
      <c r="D16987" s="55" t="s">
        <v>4649</v>
      </c>
      <c r="E16987" s="55" t="s">
        <v>55606</v>
      </c>
      <c r="F16987" s="55" t="s">
        <v>4651</v>
      </c>
      <c r="G16987" s="55" t="s">
        <v>55607</v>
      </c>
      <c r="H16987" s="55">
        <v>0</v>
      </c>
    </row>
    <row r="16988" spans="1:8" ht="12.5" customHeight="1">
      <c r="A16988" s="55">
        <v>11244</v>
      </c>
      <c r="B16988" s="55">
        <v>10</v>
      </c>
      <c r="C16988" s="55" t="s">
        <v>55608</v>
      </c>
      <c r="D16988" s="55" t="s">
        <v>4649</v>
      </c>
      <c r="E16988" s="55" t="s">
        <v>55609</v>
      </c>
      <c r="F16988" s="55" t="s">
        <v>4651</v>
      </c>
      <c r="G16988" s="55" t="s">
        <v>55610</v>
      </c>
      <c r="H16988" s="55">
        <v>0</v>
      </c>
    </row>
    <row r="16989" spans="1:8" ht="12.5" customHeight="1">
      <c r="A16989" s="55">
        <v>11388</v>
      </c>
      <c r="B16989" s="55">
        <v>10</v>
      </c>
      <c r="C16989" s="55" t="s">
        <v>55611</v>
      </c>
      <c r="D16989" s="55" t="s">
        <v>4649</v>
      </c>
      <c r="E16989" s="55" t="s">
        <v>55612</v>
      </c>
      <c r="F16989" s="55" t="s">
        <v>4651</v>
      </c>
      <c r="G16989" s="55" t="s">
        <v>55613</v>
      </c>
      <c r="H16989" s="55">
        <v>0</v>
      </c>
    </row>
    <row r="16990" spans="1:8" ht="12.5" customHeight="1">
      <c r="A16990" s="55">
        <v>11474</v>
      </c>
      <c r="B16990" s="55">
        <v>10</v>
      </c>
      <c r="C16990" s="55" t="s">
        <v>55614</v>
      </c>
      <c r="D16990" s="55" t="s">
        <v>4649</v>
      </c>
      <c r="E16990" s="55" t="s">
        <v>55615</v>
      </c>
      <c r="F16990" s="55" t="s">
        <v>4651</v>
      </c>
      <c r="G16990" s="55" t="s">
        <v>55616</v>
      </c>
      <c r="H16990" s="55">
        <v>0</v>
      </c>
    </row>
    <row r="16991" spans="1:8" ht="12.5" customHeight="1">
      <c r="A16991" s="55">
        <v>11612</v>
      </c>
      <c r="B16991" s="55">
        <v>10</v>
      </c>
      <c r="C16991" s="55" t="s">
        <v>55617</v>
      </c>
      <c r="D16991" s="55" t="s">
        <v>4649</v>
      </c>
      <c r="E16991" s="55" t="s">
        <v>55618</v>
      </c>
      <c r="F16991" s="55" t="s">
        <v>4651</v>
      </c>
      <c r="G16991" s="55" t="s">
        <v>55619</v>
      </c>
      <c r="H16991" s="55">
        <v>0</v>
      </c>
    </row>
    <row r="16992" spans="1:8" ht="12.5" customHeight="1">
      <c r="A16992" s="55">
        <v>12239</v>
      </c>
      <c r="B16992" s="55">
        <v>10</v>
      </c>
      <c r="C16992" s="55" t="s">
        <v>55620</v>
      </c>
      <c r="D16992" s="55" t="s">
        <v>4649</v>
      </c>
      <c r="E16992" s="55" t="s">
        <v>55621</v>
      </c>
      <c r="F16992" s="55" t="s">
        <v>4651</v>
      </c>
      <c r="G16992" s="55" t="s">
        <v>55622</v>
      </c>
      <c r="H16992" s="55">
        <v>0</v>
      </c>
    </row>
    <row r="16993" spans="1:8" ht="12.5" customHeight="1">
      <c r="A16993" s="55">
        <v>12630</v>
      </c>
      <c r="B16993" s="55">
        <v>10</v>
      </c>
      <c r="C16993" s="55" t="s">
        <v>55623</v>
      </c>
      <c r="D16993" s="55" t="s">
        <v>4649</v>
      </c>
      <c r="E16993" s="55" t="s">
        <v>55624</v>
      </c>
      <c r="F16993" s="55" t="s">
        <v>4651</v>
      </c>
      <c r="G16993" s="55" t="s">
        <v>55625</v>
      </c>
      <c r="H16993" s="55">
        <v>0</v>
      </c>
    </row>
    <row r="16994" spans="1:8" ht="12.5" customHeight="1">
      <c r="A16994" s="55">
        <v>13562</v>
      </c>
      <c r="B16994" s="55">
        <v>10</v>
      </c>
      <c r="C16994" s="55" t="s">
        <v>55626</v>
      </c>
      <c r="D16994" s="55" t="s">
        <v>4649</v>
      </c>
      <c r="E16994" s="55" t="s">
        <v>55627</v>
      </c>
      <c r="F16994" s="55" t="s">
        <v>4651</v>
      </c>
      <c r="G16994" s="55" t="s">
        <v>55628</v>
      </c>
      <c r="H16994" s="55">
        <v>0</v>
      </c>
    </row>
    <row r="16995" spans="1:8" ht="12.5" customHeight="1">
      <c r="A16995" s="55">
        <v>14196</v>
      </c>
      <c r="B16995" s="55">
        <v>10</v>
      </c>
      <c r="C16995" s="55" t="s">
        <v>55629</v>
      </c>
      <c r="D16995" s="55" t="s">
        <v>4649</v>
      </c>
      <c r="E16995" s="55" t="s">
        <v>55630</v>
      </c>
      <c r="F16995" s="55" t="s">
        <v>4651</v>
      </c>
      <c r="G16995" s="55" t="s">
        <v>55631</v>
      </c>
      <c r="H16995" s="55">
        <v>0</v>
      </c>
    </row>
    <row r="16996" spans="1:8" ht="12.5" customHeight="1">
      <c r="A16996" s="55">
        <v>14955</v>
      </c>
      <c r="B16996" s="55">
        <v>10</v>
      </c>
      <c r="C16996" s="55" t="s">
        <v>55632</v>
      </c>
      <c r="D16996" s="55" t="s">
        <v>4649</v>
      </c>
      <c r="E16996" s="55" t="s">
        <v>55633</v>
      </c>
      <c r="F16996" s="55" t="s">
        <v>4651</v>
      </c>
      <c r="G16996" s="55" t="s">
        <v>55634</v>
      </c>
      <c r="H16996" s="55">
        <v>0</v>
      </c>
    </row>
    <row r="16997" spans="1:8" ht="12.5" customHeight="1">
      <c r="A16997" s="55">
        <v>15052</v>
      </c>
      <c r="B16997" s="55">
        <v>10</v>
      </c>
      <c r="C16997" s="55" t="s">
        <v>55635</v>
      </c>
      <c r="D16997" s="55" t="s">
        <v>4649</v>
      </c>
      <c r="E16997" s="55" t="s">
        <v>55636</v>
      </c>
      <c r="F16997" s="55" t="s">
        <v>4651</v>
      </c>
      <c r="G16997" s="55" t="s">
        <v>55637</v>
      </c>
      <c r="H16997" s="55">
        <v>0</v>
      </c>
    </row>
    <row r="16998" spans="1:8" ht="12.5" customHeight="1">
      <c r="A16998" s="55">
        <v>15690</v>
      </c>
      <c r="B16998" s="55">
        <v>10</v>
      </c>
      <c r="C16998" s="55" t="s">
        <v>55638</v>
      </c>
      <c r="D16998" s="55" t="s">
        <v>4649</v>
      </c>
      <c r="E16998" s="55" t="s">
        <v>55639</v>
      </c>
      <c r="F16998" s="55" t="s">
        <v>4651</v>
      </c>
      <c r="G16998" s="55" t="s">
        <v>55640</v>
      </c>
      <c r="H16998" s="55">
        <v>0</v>
      </c>
    </row>
    <row r="16999" spans="1:8" ht="12.5" customHeight="1">
      <c r="A16999" s="55">
        <v>16036</v>
      </c>
      <c r="B16999" s="55">
        <v>10</v>
      </c>
      <c r="C16999" s="55" t="s">
        <v>55641</v>
      </c>
      <c r="D16999" s="55" t="s">
        <v>4649</v>
      </c>
      <c r="E16999" s="55" t="s">
        <v>55642</v>
      </c>
      <c r="F16999" s="55" t="s">
        <v>4651</v>
      </c>
      <c r="G16999" s="55" t="s">
        <v>55643</v>
      </c>
      <c r="H16999" s="55">
        <v>0</v>
      </c>
    </row>
    <row r="17000" spans="1:8" ht="12.5" customHeight="1">
      <c r="A17000" s="55">
        <v>16058</v>
      </c>
      <c r="B17000" s="55">
        <v>10</v>
      </c>
      <c r="C17000" s="55" t="s">
        <v>55644</v>
      </c>
      <c r="D17000" s="55" t="s">
        <v>4649</v>
      </c>
      <c r="E17000" s="55" t="s">
        <v>55645</v>
      </c>
      <c r="F17000" s="55" t="s">
        <v>4651</v>
      </c>
      <c r="G17000" s="55" t="s">
        <v>55646</v>
      </c>
      <c r="H17000" s="55">
        <v>0</v>
      </c>
    </row>
    <row r="17001" spans="1:8" ht="12.5" customHeight="1">
      <c r="A17001" s="55">
        <v>17115</v>
      </c>
      <c r="B17001" s="55">
        <v>10</v>
      </c>
      <c r="C17001" s="55" t="s">
        <v>55647</v>
      </c>
      <c r="D17001" s="55" t="s">
        <v>4649</v>
      </c>
      <c r="E17001" s="55" t="s">
        <v>55648</v>
      </c>
      <c r="F17001" s="55" t="s">
        <v>4651</v>
      </c>
      <c r="G17001" s="55" t="s">
        <v>55649</v>
      </c>
      <c r="H17001" s="55">
        <v>0</v>
      </c>
    </row>
    <row r="17002" spans="1:8" ht="12.5" customHeight="1">
      <c r="A17002" s="55">
        <v>17186</v>
      </c>
      <c r="B17002" s="55">
        <v>10</v>
      </c>
      <c r="C17002" s="55" t="s">
        <v>55650</v>
      </c>
      <c r="D17002" s="55" t="s">
        <v>4649</v>
      </c>
      <c r="E17002" s="55" t="s">
        <v>55651</v>
      </c>
      <c r="F17002" s="55" t="s">
        <v>4651</v>
      </c>
      <c r="G17002" s="55" t="s">
        <v>55652</v>
      </c>
      <c r="H17002" s="55">
        <v>0</v>
      </c>
    </row>
    <row r="17003" spans="1:8" ht="12.5" customHeight="1">
      <c r="A17003" s="55">
        <v>17645</v>
      </c>
      <c r="B17003" s="55">
        <v>10</v>
      </c>
      <c r="C17003" s="55" t="s">
        <v>55653</v>
      </c>
      <c r="D17003" s="55" t="s">
        <v>4649</v>
      </c>
      <c r="E17003" s="55" t="s">
        <v>55654</v>
      </c>
      <c r="F17003" s="55" t="s">
        <v>4651</v>
      </c>
      <c r="G17003" s="55" t="s">
        <v>55655</v>
      </c>
      <c r="H17003" s="55">
        <v>0</v>
      </c>
    </row>
    <row r="17004" spans="1:8" ht="12.5" customHeight="1">
      <c r="A17004" s="55">
        <v>17708</v>
      </c>
      <c r="B17004" s="55">
        <v>10</v>
      </c>
      <c r="C17004" s="55" t="s">
        <v>55656</v>
      </c>
      <c r="D17004" s="55" t="s">
        <v>4649</v>
      </c>
      <c r="E17004" s="55" t="s">
        <v>55657</v>
      </c>
      <c r="F17004" s="55" t="s">
        <v>4651</v>
      </c>
      <c r="G17004" s="55" t="s">
        <v>55658</v>
      </c>
      <c r="H17004" s="55">
        <v>0</v>
      </c>
    </row>
    <row r="17005" spans="1:8" ht="12.5" customHeight="1">
      <c r="A17005" s="55">
        <v>17755</v>
      </c>
      <c r="B17005" s="55">
        <v>10</v>
      </c>
      <c r="C17005" s="55" t="s">
        <v>55659</v>
      </c>
      <c r="D17005" s="55" t="s">
        <v>4649</v>
      </c>
      <c r="E17005" s="55" t="s">
        <v>55660</v>
      </c>
      <c r="F17005" s="55" t="s">
        <v>4651</v>
      </c>
      <c r="G17005" s="55" t="s">
        <v>55661</v>
      </c>
      <c r="H17005" s="55">
        <v>0</v>
      </c>
    </row>
    <row r="17006" spans="1:8" ht="12.5" customHeight="1">
      <c r="A17006" s="55">
        <v>17763</v>
      </c>
      <c r="B17006" s="55">
        <v>10</v>
      </c>
      <c r="C17006" s="55" t="s">
        <v>55662</v>
      </c>
      <c r="D17006" s="55" t="s">
        <v>4649</v>
      </c>
      <c r="E17006" s="55" t="s">
        <v>55663</v>
      </c>
      <c r="F17006" s="55" t="s">
        <v>4651</v>
      </c>
      <c r="G17006" s="55" t="s">
        <v>55664</v>
      </c>
      <c r="H17006" s="55">
        <v>0</v>
      </c>
    </row>
    <row r="17007" spans="1:8" ht="12.5" customHeight="1">
      <c r="A17007" s="55">
        <v>19193</v>
      </c>
      <c r="B17007" s="55">
        <v>10</v>
      </c>
      <c r="C17007" s="55" t="s">
        <v>55665</v>
      </c>
      <c r="D17007" s="55" t="s">
        <v>4649</v>
      </c>
      <c r="E17007" s="55" t="s">
        <v>55666</v>
      </c>
      <c r="F17007" s="55" t="s">
        <v>4651</v>
      </c>
      <c r="G17007" s="55" t="s">
        <v>55667</v>
      </c>
      <c r="H17007" s="55">
        <v>0</v>
      </c>
    </row>
    <row r="17008" spans="1:8" ht="12.5" customHeight="1">
      <c r="A17008" s="55">
        <v>19322</v>
      </c>
      <c r="B17008" s="55">
        <v>10</v>
      </c>
      <c r="C17008" s="55" t="s">
        <v>55668</v>
      </c>
      <c r="D17008" s="55" t="s">
        <v>4649</v>
      </c>
      <c r="E17008" s="55" t="s">
        <v>55669</v>
      </c>
      <c r="F17008" s="55" t="s">
        <v>4651</v>
      </c>
      <c r="G17008" s="55" t="s">
        <v>55670</v>
      </c>
      <c r="H17008" s="55">
        <v>0</v>
      </c>
    </row>
    <row r="17009" spans="1:8" ht="12.5" customHeight="1">
      <c r="A17009" s="55">
        <v>20900</v>
      </c>
      <c r="B17009" s="55">
        <v>10</v>
      </c>
      <c r="C17009" s="55" t="s">
        <v>55671</v>
      </c>
      <c r="D17009" s="55" t="s">
        <v>4649</v>
      </c>
      <c r="E17009" s="55" t="s">
        <v>55672</v>
      </c>
      <c r="F17009" s="55" t="s">
        <v>4651</v>
      </c>
      <c r="G17009" s="55" t="s">
        <v>55673</v>
      </c>
      <c r="H17009" s="55">
        <v>0</v>
      </c>
    </row>
    <row r="17010" spans="1:8" ht="12.5" customHeight="1">
      <c r="A17010" s="55">
        <v>21011</v>
      </c>
      <c r="B17010" s="55">
        <v>10</v>
      </c>
      <c r="C17010" s="55" t="s">
        <v>55674</v>
      </c>
      <c r="D17010" s="55" t="s">
        <v>4649</v>
      </c>
      <c r="E17010" s="55" t="s">
        <v>55675</v>
      </c>
      <c r="F17010" s="55" t="s">
        <v>4651</v>
      </c>
      <c r="G17010" s="55" t="s">
        <v>55676</v>
      </c>
      <c r="H17010" s="55">
        <v>0</v>
      </c>
    </row>
    <row r="17011" spans="1:8" ht="12.5" customHeight="1">
      <c r="A17011" s="55">
        <v>21046</v>
      </c>
      <c r="B17011" s="55">
        <v>10</v>
      </c>
      <c r="C17011" s="55" t="s">
        <v>55677</v>
      </c>
      <c r="D17011" s="55" t="s">
        <v>4649</v>
      </c>
      <c r="E17011" s="55" t="s">
        <v>55678</v>
      </c>
      <c r="F17011" s="55" t="s">
        <v>4651</v>
      </c>
      <c r="G17011" s="55" t="s">
        <v>55679</v>
      </c>
      <c r="H17011" s="55">
        <v>0</v>
      </c>
    </row>
    <row r="17012" spans="1:8" ht="12.5" customHeight="1">
      <c r="A17012" s="55">
        <v>21067</v>
      </c>
      <c r="B17012" s="55">
        <v>10</v>
      </c>
      <c r="C17012" s="55" t="s">
        <v>55680</v>
      </c>
      <c r="D17012" s="55" t="s">
        <v>4649</v>
      </c>
      <c r="E17012" s="55" t="s">
        <v>55681</v>
      </c>
      <c r="F17012" s="55" t="s">
        <v>4651</v>
      </c>
      <c r="G17012" s="55" t="s">
        <v>55682</v>
      </c>
      <c r="H17012" s="55">
        <v>0</v>
      </c>
    </row>
    <row r="17013" spans="1:8" ht="12.5" customHeight="1">
      <c r="A17013" s="55">
        <v>21682</v>
      </c>
      <c r="B17013" s="55">
        <v>10</v>
      </c>
      <c r="C17013" s="55" t="s">
        <v>55683</v>
      </c>
      <c r="D17013" s="55" t="s">
        <v>4649</v>
      </c>
      <c r="E17013" s="55" t="s">
        <v>55684</v>
      </c>
      <c r="F17013" s="55" t="s">
        <v>4651</v>
      </c>
      <c r="G17013" s="55" t="s">
        <v>55685</v>
      </c>
      <c r="H17013" s="55">
        <v>0</v>
      </c>
    </row>
    <row r="17014" spans="1:8" ht="12.5" customHeight="1">
      <c r="A17014" s="55">
        <v>21822</v>
      </c>
      <c r="B17014" s="55">
        <v>10</v>
      </c>
      <c r="C17014" s="55" t="s">
        <v>55686</v>
      </c>
      <c r="D17014" s="55" t="s">
        <v>4649</v>
      </c>
      <c r="E17014" s="55" t="s">
        <v>55687</v>
      </c>
      <c r="F17014" s="55" t="s">
        <v>4651</v>
      </c>
      <c r="G17014" s="55" t="s">
        <v>55688</v>
      </c>
      <c r="H17014" s="55">
        <v>0</v>
      </c>
    </row>
    <row r="17015" spans="1:8" ht="12.5" customHeight="1">
      <c r="A17015" s="55">
        <v>22553</v>
      </c>
      <c r="B17015" s="55">
        <v>10</v>
      </c>
      <c r="C17015" s="55" t="s">
        <v>55689</v>
      </c>
      <c r="D17015" s="55" t="s">
        <v>4649</v>
      </c>
      <c r="E17015" s="55" t="s">
        <v>55690</v>
      </c>
      <c r="F17015" s="55" t="s">
        <v>4651</v>
      </c>
      <c r="G17015" s="55" t="s">
        <v>55691</v>
      </c>
      <c r="H17015" s="55">
        <v>0</v>
      </c>
    </row>
    <row r="17016" spans="1:8" ht="12.5" customHeight="1">
      <c r="A17016" s="55">
        <v>22618</v>
      </c>
      <c r="B17016" s="55">
        <v>10</v>
      </c>
      <c r="C17016" s="55" t="s">
        <v>55692</v>
      </c>
      <c r="D17016" s="55" t="s">
        <v>4649</v>
      </c>
      <c r="E17016" s="55" t="s">
        <v>55693</v>
      </c>
      <c r="F17016" s="55" t="s">
        <v>4651</v>
      </c>
      <c r="G17016" s="55" t="s">
        <v>55694</v>
      </c>
      <c r="H17016" s="55">
        <v>0</v>
      </c>
    </row>
    <row r="17017" spans="1:8" ht="12.5" customHeight="1">
      <c r="A17017" s="55">
        <v>23617</v>
      </c>
      <c r="B17017" s="55">
        <v>10</v>
      </c>
      <c r="C17017" s="55" t="s">
        <v>55695</v>
      </c>
      <c r="D17017" s="55" t="s">
        <v>4649</v>
      </c>
      <c r="E17017" s="55" t="s">
        <v>55696</v>
      </c>
      <c r="F17017" s="55" t="s">
        <v>4651</v>
      </c>
      <c r="G17017" s="55" t="s">
        <v>55697</v>
      </c>
      <c r="H17017" s="55">
        <v>0</v>
      </c>
    </row>
    <row r="17018" spans="1:8" ht="12.5" customHeight="1">
      <c r="A17018" s="55">
        <v>24020</v>
      </c>
      <c r="B17018" s="55">
        <v>10</v>
      </c>
      <c r="C17018" s="55" t="s">
        <v>55698</v>
      </c>
      <c r="D17018" s="55" t="s">
        <v>4649</v>
      </c>
      <c r="E17018" s="55" t="s">
        <v>55699</v>
      </c>
      <c r="F17018" s="55" t="s">
        <v>4651</v>
      </c>
      <c r="G17018" s="55" t="s">
        <v>55700</v>
      </c>
      <c r="H17018" s="55">
        <v>0</v>
      </c>
    </row>
    <row r="17019" spans="1:8" ht="12.5" customHeight="1">
      <c r="A17019" s="55">
        <v>24055</v>
      </c>
      <c r="B17019" s="55">
        <v>10</v>
      </c>
      <c r="C17019" s="55" t="s">
        <v>55701</v>
      </c>
      <c r="D17019" s="55" t="s">
        <v>4649</v>
      </c>
      <c r="E17019" s="55" t="s">
        <v>55702</v>
      </c>
      <c r="F17019" s="55" t="s">
        <v>4651</v>
      </c>
      <c r="G17019" s="55" t="s">
        <v>55703</v>
      </c>
      <c r="H17019" s="55">
        <v>0</v>
      </c>
    </row>
    <row r="17020" spans="1:8" ht="12.5" customHeight="1">
      <c r="A17020" s="55">
        <v>24064</v>
      </c>
      <c r="B17020" s="55">
        <v>10</v>
      </c>
      <c r="C17020" s="55" t="s">
        <v>55704</v>
      </c>
      <c r="D17020" s="55" t="s">
        <v>4649</v>
      </c>
      <c r="E17020" s="55" t="s">
        <v>55705</v>
      </c>
      <c r="F17020" s="55" t="s">
        <v>4651</v>
      </c>
      <c r="G17020" s="55" t="s">
        <v>55706</v>
      </c>
      <c r="H17020" s="55">
        <v>0</v>
      </c>
    </row>
    <row r="17021" spans="1:8" ht="12.5" customHeight="1">
      <c r="A17021" s="55">
        <v>24069</v>
      </c>
      <c r="B17021" s="55">
        <v>10</v>
      </c>
      <c r="C17021" s="55" t="s">
        <v>55707</v>
      </c>
      <c r="D17021" s="55" t="s">
        <v>4649</v>
      </c>
      <c r="E17021" s="55" t="s">
        <v>55708</v>
      </c>
      <c r="F17021" s="55" t="s">
        <v>4651</v>
      </c>
      <c r="G17021" s="55" t="s">
        <v>55709</v>
      </c>
      <c r="H17021" s="55">
        <v>0</v>
      </c>
    </row>
    <row r="17022" spans="1:8" ht="12.5" customHeight="1">
      <c r="A17022" s="55">
        <v>24545</v>
      </c>
      <c r="B17022" s="55">
        <v>10</v>
      </c>
      <c r="C17022" s="55" t="s">
        <v>55710</v>
      </c>
      <c r="D17022" s="55" t="s">
        <v>4649</v>
      </c>
      <c r="E17022" s="55" t="s">
        <v>55711</v>
      </c>
      <c r="F17022" s="55" t="s">
        <v>4651</v>
      </c>
      <c r="G17022" s="55" t="s">
        <v>55712</v>
      </c>
      <c r="H17022" s="55">
        <v>0</v>
      </c>
    </row>
    <row r="17023" spans="1:8" ht="12.5" customHeight="1">
      <c r="A17023" s="55">
        <v>24555</v>
      </c>
      <c r="B17023" s="55">
        <v>10</v>
      </c>
      <c r="C17023" s="55" t="s">
        <v>55713</v>
      </c>
      <c r="D17023" s="55" t="s">
        <v>4649</v>
      </c>
      <c r="E17023" s="55" t="s">
        <v>55714</v>
      </c>
      <c r="F17023" s="55" t="s">
        <v>4651</v>
      </c>
      <c r="G17023" s="55" t="s">
        <v>55715</v>
      </c>
      <c r="H17023" s="55">
        <v>0</v>
      </c>
    </row>
    <row r="17024" spans="1:8" ht="12.5" customHeight="1">
      <c r="A17024" s="55">
        <v>24699</v>
      </c>
      <c r="B17024" s="55">
        <v>10</v>
      </c>
      <c r="C17024" s="55" t="s">
        <v>55716</v>
      </c>
      <c r="D17024" s="55" t="s">
        <v>4649</v>
      </c>
      <c r="E17024" s="55" t="s">
        <v>55717</v>
      </c>
      <c r="F17024" s="55" t="s">
        <v>4651</v>
      </c>
      <c r="G17024" s="55" t="s">
        <v>55718</v>
      </c>
      <c r="H17024" s="55">
        <v>0</v>
      </c>
    </row>
    <row r="17025" spans="1:8" ht="12.5" customHeight="1">
      <c r="A17025" s="55">
        <v>24847</v>
      </c>
      <c r="B17025" s="55">
        <v>10</v>
      </c>
      <c r="C17025" s="55" t="s">
        <v>55719</v>
      </c>
      <c r="D17025" s="55" t="s">
        <v>4649</v>
      </c>
      <c r="E17025" s="55" t="s">
        <v>55720</v>
      </c>
      <c r="F17025" s="55" t="s">
        <v>4651</v>
      </c>
      <c r="G17025" s="55" t="s">
        <v>55721</v>
      </c>
      <c r="H17025" s="55">
        <v>0</v>
      </c>
    </row>
    <row r="17026" spans="1:8" ht="12.5" customHeight="1">
      <c r="A17026" s="55">
        <v>24870</v>
      </c>
      <c r="B17026" s="55">
        <v>10</v>
      </c>
      <c r="C17026" s="55" t="s">
        <v>55722</v>
      </c>
      <c r="D17026" s="55" t="s">
        <v>4649</v>
      </c>
      <c r="E17026" s="55" t="s">
        <v>55723</v>
      </c>
      <c r="F17026" s="55" t="s">
        <v>4651</v>
      </c>
      <c r="G17026" s="55" t="s">
        <v>55724</v>
      </c>
      <c r="H17026" s="55">
        <v>0</v>
      </c>
    </row>
    <row r="17027" spans="1:8" ht="12.5" customHeight="1">
      <c r="A17027" s="55">
        <v>25474</v>
      </c>
      <c r="B17027" s="55">
        <v>10</v>
      </c>
      <c r="C17027" s="55" t="s">
        <v>55725</v>
      </c>
      <c r="D17027" s="55" t="s">
        <v>4649</v>
      </c>
      <c r="E17027" s="55" t="s">
        <v>55726</v>
      </c>
      <c r="F17027" s="55" t="s">
        <v>4651</v>
      </c>
      <c r="G17027" s="55" t="s">
        <v>55727</v>
      </c>
      <c r="H17027" s="55">
        <v>0</v>
      </c>
    </row>
    <row r="17028" spans="1:8" ht="12.5" customHeight="1">
      <c r="A17028" s="55">
        <v>26206</v>
      </c>
      <c r="B17028" s="55">
        <v>10</v>
      </c>
      <c r="C17028" s="55" t="s">
        <v>55728</v>
      </c>
      <c r="D17028" s="55" t="s">
        <v>4649</v>
      </c>
      <c r="E17028" s="55" t="s">
        <v>55729</v>
      </c>
      <c r="F17028" s="55" t="s">
        <v>4651</v>
      </c>
      <c r="G17028" s="55" t="s">
        <v>55730</v>
      </c>
      <c r="H17028" s="55">
        <v>0</v>
      </c>
    </row>
    <row r="17029" spans="1:8" ht="12.5" customHeight="1">
      <c r="A17029" s="55">
        <v>26219</v>
      </c>
      <c r="B17029" s="55">
        <v>10</v>
      </c>
      <c r="C17029" s="55" t="s">
        <v>55731</v>
      </c>
      <c r="D17029" s="55" t="s">
        <v>4649</v>
      </c>
      <c r="E17029" s="55" t="s">
        <v>55732</v>
      </c>
      <c r="F17029" s="55" t="s">
        <v>4651</v>
      </c>
      <c r="G17029" s="55" t="s">
        <v>55733</v>
      </c>
      <c r="H17029" s="55">
        <v>0</v>
      </c>
    </row>
    <row r="17030" spans="1:8" ht="12.5" customHeight="1">
      <c r="A17030" s="55">
        <v>26824</v>
      </c>
      <c r="B17030" s="55">
        <v>10</v>
      </c>
      <c r="C17030" s="55" t="s">
        <v>55734</v>
      </c>
      <c r="D17030" s="55" t="s">
        <v>4649</v>
      </c>
      <c r="E17030" s="55" t="s">
        <v>55735</v>
      </c>
      <c r="F17030" s="55" t="s">
        <v>4651</v>
      </c>
      <c r="G17030" s="55" t="s">
        <v>55736</v>
      </c>
      <c r="H17030" s="55">
        <v>0</v>
      </c>
    </row>
    <row r="17031" spans="1:8" ht="12.5" customHeight="1">
      <c r="A17031" s="55">
        <v>26846</v>
      </c>
      <c r="B17031" s="55">
        <v>10</v>
      </c>
      <c r="C17031" s="55" t="s">
        <v>55737</v>
      </c>
      <c r="D17031" s="55" t="s">
        <v>4649</v>
      </c>
      <c r="E17031" s="55" t="s">
        <v>55738</v>
      </c>
      <c r="F17031" s="55" t="s">
        <v>4651</v>
      </c>
      <c r="G17031" s="55" t="s">
        <v>55739</v>
      </c>
      <c r="H17031" s="55">
        <v>0</v>
      </c>
    </row>
    <row r="17032" spans="1:8" ht="12.5" customHeight="1">
      <c r="A17032" s="55">
        <v>26865</v>
      </c>
      <c r="B17032" s="55">
        <v>10</v>
      </c>
      <c r="C17032" s="55" t="s">
        <v>55740</v>
      </c>
      <c r="D17032" s="55" t="s">
        <v>4649</v>
      </c>
      <c r="E17032" s="55" t="s">
        <v>55741</v>
      </c>
      <c r="F17032" s="55" t="s">
        <v>4651</v>
      </c>
      <c r="G17032" s="55" t="s">
        <v>55742</v>
      </c>
      <c r="H17032" s="55">
        <v>0</v>
      </c>
    </row>
    <row r="17033" spans="1:8" ht="12.5" customHeight="1">
      <c r="A17033" s="55">
        <v>26892</v>
      </c>
      <c r="B17033" s="55">
        <v>10</v>
      </c>
      <c r="C17033" s="55" t="s">
        <v>55743</v>
      </c>
      <c r="D17033" s="55" t="s">
        <v>4649</v>
      </c>
      <c r="E17033" s="55" t="s">
        <v>55744</v>
      </c>
      <c r="F17033" s="55" t="s">
        <v>4651</v>
      </c>
      <c r="G17033" s="55" t="s">
        <v>55745</v>
      </c>
      <c r="H17033" s="55">
        <v>0</v>
      </c>
    </row>
    <row r="17034" spans="1:8" ht="12.5" customHeight="1">
      <c r="A17034" s="55">
        <v>26910</v>
      </c>
      <c r="B17034" s="55">
        <v>10</v>
      </c>
      <c r="C17034" s="55" t="s">
        <v>55746</v>
      </c>
      <c r="D17034" s="55" t="s">
        <v>4649</v>
      </c>
      <c r="E17034" s="55" t="s">
        <v>55747</v>
      </c>
      <c r="F17034" s="55" t="s">
        <v>4651</v>
      </c>
      <c r="G17034" s="55" t="s">
        <v>55748</v>
      </c>
      <c r="H17034" s="55">
        <v>0</v>
      </c>
    </row>
    <row r="17035" spans="1:8" ht="12.5" customHeight="1">
      <c r="A17035" s="55">
        <v>27152</v>
      </c>
      <c r="B17035" s="55">
        <v>10</v>
      </c>
      <c r="C17035" s="55" t="s">
        <v>55749</v>
      </c>
      <c r="D17035" s="55" t="s">
        <v>4649</v>
      </c>
      <c r="E17035" s="55" t="s">
        <v>55750</v>
      </c>
      <c r="F17035" s="55" t="s">
        <v>4651</v>
      </c>
      <c r="G17035" s="55" t="s">
        <v>55751</v>
      </c>
      <c r="H17035" s="55">
        <v>0</v>
      </c>
    </row>
    <row r="17036" spans="1:8" ht="12.5" customHeight="1">
      <c r="A17036" s="55">
        <v>27158</v>
      </c>
      <c r="B17036" s="55">
        <v>10</v>
      </c>
      <c r="C17036" s="55" t="s">
        <v>55752</v>
      </c>
      <c r="D17036" s="55" t="s">
        <v>4649</v>
      </c>
      <c r="E17036" s="55" t="s">
        <v>55753</v>
      </c>
      <c r="F17036" s="55" t="s">
        <v>4651</v>
      </c>
      <c r="G17036" s="55" t="s">
        <v>55754</v>
      </c>
      <c r="H17036" s="55">
        <v>0</v>
      </c>
    </row>
    <row r="17037" spans="1:8" ht="12.5" customHeight="1">
      <c r="A17037" s="55">
        <v>27847</v>
      </c>
      <c r="B17037" s="55">
        <v>10</v>
      </c>
      <c r="C17037" s="55" t="s">
        <v>55755</v>
      </c>
      <c r="D17037" s="55" t="s">
        <v>4649</v>
      </c>
      <c r="E17037" s="55" t="s">
        <v>55756</v>
      </c>
      <c r="F17037" s="55" t="s">
        <v>4651</v>
      </c>
      <c r="G17037" s="55" t="s">
        <v>55757</v>
      </c>
      <c r="H17037" s="55">
        <v>0</v>
      </c>
    </row>
    <row r="17038" spans="1:8" ht="12.5" customHeight="1">
      <c r="A17038" s="55">
        <v>27958</v>
      </c>
      <c r="B17038" s="55">
        <v>10</v>
      </c>
      <c r="C17038" s="55" t="s">
        <v>55758</v>
      </c>
      <c r="D17038" s="55" t="s">
        <v>4649</v>
      </c>
      <c r="E17038" s="55" t="s">
        <v>55759</v>
      </c>
      <c r="F17038" s="55" t="s">
        <v>4651</v>
      </c>
      <c r="G17038" s="55" t="s">
        <v>55760</v>
      </c>
      <c r="H17038" s="55">
        <v>0</v>
      </c>
    </row>
    <row r="17039" spans="1:8" ht="12.5" customHeight="1">
      <c r="A17039" s="55">
        <v>28914</v>
      </c>
      <c r="B17039" s="55">
        <v>10</v>
      </c>
      <c r="C17039" s="55" t="s">
        <v>55761</v>
      </c>
      <c r="D17039" s="55" t="s">
        <v>4649</v>
      </c>
      <c r="E17039" s="55" t="s">
        <v>55762</v>
      </c>
      <c r="F17039" s="55" t="s">
        <v>4651</v>
      </c>
      <c r="G17039" s="55" t="s">
        <v>55763</v>
      </c>
      <c r="H17039" s="55">
        <v>0</v>
      </c>
    </row>
    <row r="17040" spans="1:8" ht="12.5" customHeight="1">
      <c r="A17040" s="55">
        <v>12224</v>
      </c>
      <c r="B17040" s="55">
        <v>10</v>
      </c>
      <c r="C17040" s="55" t="s">
        <v>55764</v>
      </c>
      <c r="D17040" s="55" t="s">
        <v>4649</v>
      </c>
      <c r="E17040" s="55" t="s">
        <v>55765</v>
      </c>
      <c r="F17040" s="55" t="s">
        <v>4651</v>
      </c>
      <c r="G17040" s="55" t="s">
        <v>55766</v>
      </c>
      <c r="H17040" s="55">
        <v>0</v>
      </c>
    </row>
    <row r="17041" spans="1:8" ht="12.5" customHeight="1">
      <c r="A17041" s="55">
        <v>12233</v>
      </c>
      <c r="B17041" s="55">
        <v>10</v>
      </c>
      <c r="C17041" s="55" t="s">
        <v>55767</v>
      </c>
      <c r="D17041" s="55" t="s">
        <v>4649</v>
      </c>
      <c r="E17041" s="55" t="s">
        <v>55768</v>
      </c>
      <c r="F17041" s="55" t="s">
        <v>4651</v>
      </c>
      <c r="G17041" s="55" t="s">
        <v>55769</v>
      </c>
      <c r="H17041" s="55">
        <v>0</v>
      </c>
    </row>
    <row r="17042" spans="1:8" ht="12.5" customHeight="1">
      <c r="A17042" s="55">
        <v>12598</v>
      </c>
      <c r="B17042" s="55">
        <v>10</v>
      </c>
      <c r="C17042" s="55" t="s">
        <v>55770</v>
      </c>
      <c r="D17042" s="55" t="s">
        <v>4649</v>
      </c>
      <c r="E17042" s="55" t="s">
        <v>55771</v>
      </c>
      <c r="F17042" s="55" t="s">
        <v>4651</v>
      </c>
      <c r="G17042" s="55" t="s">
        <v>55772</v>
      </c>
      <c r="H17042" s="55">
        <v>0</v>
      </c>
    </row>
    <row r="17043" spans="1:8" ht="12.5" customHeight="1">
      <c r="A17043" s="55">
        <v>12609</v>
      </c>
      <c r="B17043" s="55">
        <v>10</v>
      </c>
      <c r="C17043" s="55" t="s">
        <v>55773</v>
      </c>
      <c r="D17043" s="55" t="s">
        <v>4649</v>
      </c>
      <c r="E17043" s="55" t="s">
        <v>55774</v>
      </c>
      <c r="F17043" s="55" t="s">
        <v>4651</v>
      </c>
      <c r="G17043" s="55" t="s">
        <v>55775</v>
      </c>
      <c r="H17043" s="55">
        <v>0</v>
      </c>
    </row>
    <row r="17044" spans="1:8" ht="12.5" customHeight="1">
      <c r="A17044" s="55">
        <v>12808</v>
      </c>
      <c r="B17044" s="55">
        <v>10</v>
      </c>
      <c r="C17044" s="55" t="s">
        <v>55776</v>
      </c>
      <c r="D17044" s="55" t="s">
        <v>4649</v>
      </c>
      <c r="E17044" s="55" t="s">
        <v>55777</v>
      </c>
      <c r="F17044" s="55" t="s">
        <v>4651</v>
      </c>
      <c r="G17044" s="55" t="s">
        <v>55778</v>
      </c>
      <c r="H17044" s="55">
        <v>0</v>
      </c>
    </row>
    <row r="17045" spans="1:8" ht="12.5" customHeight="1">
      <c r="A17045" s="55">
        <v>13788</v>
      </c>
      <c r="B17045" s="55">
        <v>10</v>
      </c>
      <c r="C17045" s="55" t="s">
        <v>55779</v>
      </c>
      <c r="D17045" s="55" t="s">
        <v>4649</v>
      </c>
      <c r="E17045" s="55" t="s">
        <v>55780</v>
      </c>
      <c r="F17045" s="55" t="s">
        <v>4651</v>
      </c>
      <c r="G17045" s="55" t="s">
        <v>55781</v>
      </c>
      <c r="H17045" s="55">
        <v>0</v>
      </c>
    </row>
    <row r="17046" spans="1:8" ht="12.5" customHeight="1">
      <c r="A17046" s="55">
        <v>14175</v>
      </c>
      <c r="B17046" s="55">
        <v>10</v>
      </c>
      <c r="C17046" s="55" t="s">
        <v>55782</v>
      </c>
      <c r="D17046" s="55" t="s">
        <v>4649</v>
      </c>
      <c r="E17046" s="55" t="s">
        <v>55783</v>
      </c>
      <c r="F17046" s="55" t="s">
        <v>4651</v>
      </c>
      <c r="G17046" s="55" t="s">
        <v>55784</v>
      </c>
      <c r="H17046" s="55">
        <v>0</v>
      </c>
    </row>
    <row r="17047" spans="1:8" ht="12.5" customHeight="1">
      <c r="A17047" s="55">
        <v>14806</v>
      </c>
      <c r="B17047" s="55">
        <v>10</v>
      </c>
      <c r="C17047" s="55" t="s">
        <v>55785</v>
      </c>
      <c r="D17047" s="55" t="s">
        <v>4649</v>
      </c>
      <c r="E17047" s="55" t="s">
        <v>55786</v>
      </c>
      <c r="F17047" s="55" t="s">
        <v>4651</v>
      </c>
      <c r="G17047" s="55" t="s">
        <v>55787</v>
      </c>
      <c r="H17047" s="55">
        <v>0</v>
      </c>
    </row>
    <row r="17048" spans="1:8" ht="12.5" customHeight="1">
      <c r="A17048" s="55">
        <v>14982</v>
      </c>
      <c r="B17048" s="55">
        <v>10</v>
      </c>
      <c r="C17048" s="55" t="s">
        <v>55788</v>
      </c>
      <c r="D17048" s="55" t="s">
        <v>4649</v>
      </c>
      <c r="E17048" s="55" t="s">
        <v>55789</v>
      </c>
      <c r="F17048" s="55" t="s">
        <v>4651</v>
      </c>
      <c r="G17048" s="55" t="s">
        <v>55790</v>
      </c>
      <c r="H17048" s="55">
        <v>0</v>
      </c>
    </row>
    <row r="17049" spans="1:8" ht="12.5" customHeight="1">
      <c r="A17049" s="55">
        <v>15933</v>
      </c>
      <c r="B17049" s="55">
        <v>10</v>
      </c>
      <c r="C17049" s="55" t="s">
        <v>55791</v>
      </c>
      <c r="D17049" s="55" t="s">
        <v>4649</v>
      </c>
      <c r="E17049" s="55" t="s">
        <v>55792</v>
      </c>
      <c r="F17049" s="55" t="s">
        <v>4651</v>
      </c>
      <c r="G17049" s="55" t="s">
        <v>55793</v>
      </c>
      <c r="H17049" s="55">
        <v>0</v>
      </c>
    </row>
    <row r="17050" spans="1:8" ht="12.5" customHeight="1">
      <c r="A17050" s="55">
        <v>16251</v>
      </c>
      <c r="B17050" s="55">
        <v>10</v>
      </c>
      <c r="C17050" s="55" t="s">
        <v>55794</v>
      </c>
      <c r="D17050" s="55" t="s">
        <v>4649</v>
      </c>
      <c r="E17050" s="55" t="s">
        <v>55795</v>
      </c>
      <c r="F17050" s="55" t="s">
        <v>4651</v>
      </c>
      <c r="G17050" s="55" t="s">
        <v>55796</v>
      </c>
      <c r="H17050" s="55">
        <v>0</v>
      </c>
    </row>
    <row r="17051" spans="1:8" ht="12.5" customHeight="1">
      <c r="A17051" s="55">
        <v>16428</v>
      </c>
      <c r="B17051" s="55">
        <v>10</v>
      </c>
      <c r="C17051" s="55" t="s">
        <v>55797</v>
      </c>
      <c r="D17051" s="55" t="s">
        <v>4649</v>
      </c>
      <c r="E17051" s="55" t="s">
        <v>55798</v>
      </c>
      <c r="F17051" s="55" t="s">
        <v>4651</v>
      </c>
      <c r="G17051" s="55" t="s">
        <v>55799</v>
      </c>
      <c r="H17051" s="55">
        <v>0</v>
      </c>
    </row>
    <row r="17052" spans="1:8" ht="12.5" customHeight="1">
      <c r="A17052" s="55">
        <v>16595</v>
      </c>
      <c r="B17052" s="55">
        <v>10</v>
      </c>
      <c r="C17052" s="55" t="s">
        <v>55800</v>
      </c>
      <c r="D17052" s="55" t="s">
        <v>4649</v>
      </c>
      <c r="E17052" s="55" t="s">
        <v>55801</v>
      </c>
      <c r="F17052" s="55" t="s">
        <v>4651</v>
      </c>
      <c r="G17052" s="55" t="s">
        <v>55802</v>
      </c>
      <c r="H17052" s="55">
        <v>0</v>
      </c>
    </row>
    <row r="17053" spans="1:8" ht="12.5" customHeight="1">
      <c r="A17053" s="55">
        <v>17772</v>
      </c>
      <c r="B17053" s="55">
        <v>10</v>
      </c>
      <c r="C17053" s="55" t="s">
        <v>55803</v>
      </c>
      <c r="D17053" s="55" t="s">
        <v>4649</v>
      </c>
      <c r="E17053" s="55" t="s">
        <v>55804</v>
      </c>
      <c r="F17053" s="55" t="s">
        <v>4651</v>
      </c>
      <c r="G17053" s="55" t="s">
        <v>55805</v>
      </c>
      <c r="H17053" s="55">
        <v>0</v>
      </c>
    </row>
    <row r="17054" spans="1:8" ht="12.5" customHeight="1">
      <c r="A17054" s="55">
        <v>17782</v>
      </c>
      <c r="B17054" s="55">
        <v>10</v>
      </c>
      <c r="C17054" s="55" t="s">
        <v>55806</v>
      </c>
      <c r="D17054" s="55" t="s">
        <v>4649</v>
      </c>
      <c r="E17054" s="55" t="s">
        <v>55807</v>
      </c>
      <c r="F17054" s="55" t="s">
        <v>4651</v>
      </c>
      <c r="G17054" s="55" t="s">
        <v>55808</v>
      </c>
      <c r="H17054" s="55">
        <v>0</v>
      </c>
    </row>
    <row r="17055" spans="1:8" ht="12.5" customHeight="1">
      <c r="A17055" s="55">
        <v>17879</v>
      </c>
      <c r="B17055" s="55">
        <v>10</v>
      </c>
      <c r="C17055" s="55" t="s">
        <v>55809</v>
      </c>
      <c r="D17055" s="55" t="s">
        <v>4649</v>
      </c>
      <c r="E17055" s="55" t="s">
        <v>55810</v>
      </c>
      <c r="F17055" s="55" t="s">
        <v>4651</v>
      </c>
      <c r="G17055" s="55" t="s">
        <v>55811</v>
      </c>
      <c r="H17055" s="55">
        <v>0</v>
      </c>
    </row>
    <row r="17056" spans="1:8" ht="12.5" customHeight="1">
      <c r="A17056" s="55">
        <v>17887</v>
      </c>
      <c r="B17056" s="55">
        <v>10</v>
      </c>
      <c r="C17056" s="55" t="s">
        <v>55812</v>
      </c>
      <c r="D17056" s="55" t="s">
        <v>4649</v>
      </c>
      <c r="E17056" s="55" t="s">
        <v>55813</v>
      </c>
      <c r="F17056" s="55" t="s">
        <v>4651</v>
      </c>
      <c r="G17056" s="55" t="s">
        <v>55814</v>
      </c>
      <c r="H17056" s="55">
        <v>0</v>
      </c>
    </row>
    <row r="17057" spans="1:8" ht="12.5" customHeight="1">
      <c r="A17057" s="55">
        <v>17962</v>
      </c>
      <c r="B17057" s="55">
        <v>10</v>
      </c>
      <c r="C17057" s="55" t="s">
        <v>55815</v>
      </c>
      <c r="D17057" s="55" t="s">
        <v>4649</v>
      </c>
      <c r="E17057" s="55" t="s">
        <v>55816</v>
      </c>
      <c r="F17057" s="55" t="s">
        <v>4651</v>
      </c>
      <c r="G17057" s="55" t="s">
        <v>55817</v>
      </c>
      <c r="H17057" s="55">
        <v>0</v>
      </c>
    </row>
    <row r="17058" spans="1:8" ht="12.5" customHeight="1">
      <c r="A17058" s="55">
        <v>18631</v>
      </c>
      <c r="B17058" s="55">
        <v>10</v>
      </c>
      <c r="C17058" s="55" t="s">
        <v>55818</v>
      </c>
      <c r="D17058" s="55" t="s">
        <v>4649</v>
      </c>
      <c r="E17058" s="55" t="s">
        <v>55819</v>
      </c>
      <c r="F17058" s="55" t="s">
        <v>4651</v>
      </c>
      <c r="G17058" s="55" t="s">
        <v>55820</v>
      </c>
      <c r="H17058" s="55">
        <v>0</v>
      </c>
    </row>
    <row r="17059" spans="1:8" ht="12.5" customHeight="1">
      <c r="A17059" s="55">
        <v>19173</v>
      </c>
      <c r="B17059" s="55">
        <v>10</v>
      </c>
      <c r="C17059" s="55" t="s">
        <v>55821</v>
      </c>
      <c r="D17059" s="55" t="s">
        <v>4649</v>
      </c>
      <c r="E17059" s="55" t="s">
        <v>55822</v>
      </c>
      <c r="F17059" s="55" t="s">
        <v>4651</v>
      </c>
      <c r="G17059" s="55" t="s">
        <v>55823</v>
      </c>
      <c r="H17059" s="55">
        <v>0</v>
      </c>
    </row>
    <row r="17060" spans="1:8" ht="12.5" customHeight="1">
      <c r="A17060" s="55">
        <v>19497</v>
      </c>
      <c r="B17060" s="55">
        <v>10</v>
      </c>
      <c r="C17060" s="55" t="s">
        <v>55824</v>
      </c>
      <c r="D17060" s="55" t="s">
        <v>4649</v>
      </c>
      <c r="E17060" s="55" t="s">
        <v>55825</v>
      </c>
      <c r="F17060" s="55" t="s">
        <v>4651</v>
      </c>
      <c r="G17060" s="55" t="s">
        <v>55826</v>
      </c>
      <c r="H17060" s="55">
        <v>0</v>
      </c>
    </row>
    <row r="17061" spans="1:8" ht="12.5" customHeight="1">
      <c r="A17061" s="55">
        <v>19522</v>
      </c>
      <c r="B17061" s="55">
        <v>10</v>
      </c>
      <c r="C17061" s="55" t="s">
        <v>55827</v>
      </c>
      <c r="D17061" s="55" t="s">
        <v>4649</v>
      </c>
      <c r="E17061" s="55" t="s">
        <v>55828</v>
      </c>
      <c r="F17061" s="55" t="s">
        <v>4651</v>
      </c>
      <c r="G17061" s="55" t="s">
        <v>55829</v>
      </c>
      <c r="H17061" s="55">
        <v>0</v>
      </c>
    </row>
    <row r="17062" spans="1:8" ht="12.5" customHeight="1">
      <c r="A17062" s="55">
        <v>20725</v>
      </c>
      <c r="B17062" s="55">
        <v>10</v>
      </c>
      <c r="C17062" s="55" t="s">
        <v>55830</v>
      </c>
      <c r="D17062" s="55" t="s">
        <v>4649</v>
      </c>
      <c r="E17062" s="55" t="s">
        <v>55831</v>
      </c>
      <c r="F17062" s="55" t="s">
        <v>4651</v>
      </c>
      <c r="G17062" s="55" t="s">
        <v>55832</v>
      </c>
      <c r="H17062" s="55">
        <v>0</v>
      </c>
    </row>
    <row r="17063" spans="1:8" ht="12.5" customHeight="1">
      <c r="A17063" s="55">
        <v>20859</v>
      </c>
      <c r="B17063" s="55">
        <v>10</v>
      </c>
      <c r="C17063" s="55" t="s">
        <v>55833</v>
      </c>
      <c r="D17063" s="55" t="s">
        <v>4649</v>
      </c>
      <c r="E17063" s="55" t="s">
        <v>55834</v>
      </c>
      <c r="F17063" s="55" t="s">
        <v>4651</v>
      </c>
      <c r="G17063" s="55" t="s">
        <v>55835</v>
      </c>
      <c r="H17063" s="55">
        <v>0</v>
      </c>
    </row>
    <row r="17064" spans="1:8" ht="12.5" customHeight="1">
      <c r="A17064" s="55">
        <v>21074</v>
      </c>
      <c r="B17064" s="55">
        <v>10</v>
      </c>
      <c r="C17064" s="55" t="s">
        <v>55836</v>
      </c>
      <c r="D17064" s="55" t="s">
        <v>4649</v>
      </c>
      <c r="E17064" s="55" t="s">
        <v>55837</v>
      </c>
      <c r="F17064" s="55" t="s">
        <v>4651</v>
      </c>
      <c r="G17064" s="55" t="s">
        <v>55838</v>
      </c>
      <c r="H17064" s="55">
        <v>0</v>
      </c>
    </row>
    <row r="17065" spans="1:8" ht="12.5" customHeight="1">
      <c r="A17065" s="55">
        <v>21540</v>
      </c>
      <c r="B17065" s="55">
        <v>10</v>
      </c>
      <c r="C17065" s="55" t="s">
        <v>55839</v>
      </c>
      <c r="D17065" s="55" t="s">
        <v>4649</v>
      </c>
      <c r="E17065" s="55" t="s">
        <v>55840</v>
      </c>
      <c r="F17065" s="55" t="s">
        <v>4651</v>
      </c>
      <c r="G17065" s="55" t="s">
        <v>55841</v>
      </c>
      <c r="H17065" s="55">
        <v>0</v>
      </c>
    </row>
    <row r="17066" spans="1:8" ht="12.5" customHeight="1">
      <c r="A17066" s="55">
        <v>21679</v>
      </c>
      <c r="B17066" s="55">
        <v>10</v>
      </c>
      <c r="C17066" s="55" t="s">
        <v>55842</v>
      </c>
      <c r="D17066" s="55" t="s">
        <v>4649</v>
      </c>
      <c r="E17066" s="55" t="s">
        <v>55843</v>
      </c>
      <c r="F17066" s="55" t="s">
        <v>4651</v>
      </c>
      <c r="G17066" s="55" t="s">
        <v>55844</v>
      </c>
      <c r="H17066" s="55">
        <v>0</v>
      </c>
    </row>
    <row r="17067" spans="1:8" ht="12.5" customHeight="1">
      <c r="A17067" s="55">
        <v>21854</v>
      </c>
      <c r="B17067" s="55">
        <v>10</v>
      </c>
      <c r="C17067" s="55" t="s">
        <v>55845</v>
      </c>
      <c r="D17067" s="55" t="s">
        <v>4649</v>
      </c>
      <c r="E17067" s="55" t="s">
        <v>55846</v>
      </c>
      <c r="F17067" s="55" t="s">
        <v>4651</v>
      </c>
      <c r="G17067" s="55" t="s">
        <v>55847</v>
      </c>
      <c r="H17067" s="55">
        <v>0</v>
      </c>
    </row>
    <row r="17068" spans="1:8" ht="12.5" customHeight="1">
      <c r="A17068" s="55">
        <v>22427</v>
      </c>
      <c r="B17068" s="55">
        <v>10</v>
      </c>
      <c r="C17068" s="55" t="s">
        <v>55848</v>
      </c>
      <c r="D17068" s="55" t="s">
        <v>4649</v>
      </c>
      <c r="E17068" s="55" t="s">
        <v>55849</v>
      </c>
      <c r="F17068" s="55" t="s">
        <v>4651</v>
      </c>
      <c r="G17068" s="55" t="s">
        <v>55850</v>
      </c>
      <c r="H17068" s="55">
        <v>0</v>
      </c>
    </row>
    <row r="17069" spans="1:8" ht="12.5" customHeight="1">
      <c r="A17069" s="55">
        <v>23236</v>
      </c>
      <c r="B17069" s="55">
        <v>10</v>
      </c>
      <c r="C17069" s="55" t="s">
        <v>55851</v>
      </c>
      <c r="D17069" s="55" t="s">
        <v>4649</v>
      </c>
      <c r="E17069" s="55" t="s">
        <v>55852</v>
      </c>
      <c r="F17069" s="55" t="s">
        <v>4651</v>
      </c>
      <c r="G17069" s="55" t="s">
        <v>55853</v>
      </c>
      <c r="H17069" s="55">
        <v>0</v>
      </c>
    </row>
    <row r="17070" spans="1:8" ht="12.5" customHeight="1">
      <c r="A17070" s="55">
        <v>23944</v>
      </c>
      <c r="B17070" s="55">
        <v>10</v>
      </c>
      <c r="C17070" s="55" t="s">
        <v>55854</v>
      </c>
      <c r="D17070" s="55" t="s">
        <v>4649</v>
      </c>
      <c r="E17070" s="55" t="s">
        <v>55855</v>
      </c>
      <c r="F17070" s="55" t="s">
        <v>4651</v>
      </c>
      <c r="G17070" s="55" t="s">
        <v>55856</v>
      </c>
      <c r="H17070" s="55">
        <v>0</v>
      </c>
    </row>
    <row r="17071" spans="1:8" ht="12.5" customHeight="1">
      <c r="A17071" s="55">
        <v>24015</v>
      </c>
      <c r="B17071" s="55">
        <v>10</v>
      </c>
      <c r="C17071" s="55" t="s">
        <v>55857</v>
      </c>
      <c r="D17071" s="55" t="s">
        <v>4649</v>
      </c>
      <c r="E17071" s="55" t="s">
        <v>55858</v>
      </c>
      <c r="F17071" s="55" t="s">
        <v>4651</v>
      </c>
      <c r="G17071" s="55" t="s">
        <v>55859</v>
      </c>
      <c r="H17071" s="55">
        <v>0</v>
      </c>
    </row>
    <row r="17072" spans="1:8" ht="12.5" customHeight="1">
      <c r="A17072" s="55">
        <v>24079</v>
      </c>
      <c r="B17072" s="55">
        <v>10</v>
      </c>
      <c r="C17072" s="55" t="s">
        <v>55860</v>
      </c>
      <c r="D17072" s="55" t="s">
        <v>4649</v>
      </c>
      <c r="E17072" s="55" t="s">
        <v>55861</v>
      </c>
      <c r="F17072" s="55" t="s">
        <v>4651</v>
      </c>
      <c r="G17072" s="55" t="s">
        <v>55862</v>
      </c>
      <c r="H17072" s="55">
        <v>0</v>
      </c>
    </row>
    <row r="17073" spans="1:8" ht="12.5" customHeight="1">
      <c r="A17073" s="55">
        <v>24154</v>
      </c>
      <c r="B17073" s="55">
        <v>10</v>
      </c>
      <c r="C17073" s="55" t="s">
        <v>55863</v>
      </c>
      <c r="D17073" s="55" t="s">
        <v>4649</v>
      </c>
      <c r="E17073" s="55" t="s">
        <v>55864</v>
      </c>
      <c r="F17073" s="55" t="s">
        <v>4651</v>
      </c>
      <c r="G17073" s="55" t="s">
        <v>55865</v>
      </c>
      <c r="H17073" s="55">
        <v>0</v>
      </c>
    </row>
    <row r="17074" spans="1:8" ht="12.5" customHeight="1">
      <c r="A17074" s="55">
        <v>24582</v>
      </c>
      <c r="B17074" s="55">
        <v>10</v>
      </c>
      <c r="C17074" s="55" t="s">
        <v>55866</v>
      </c>
      <c r="D17074" s="55" t="s">
        <v>4649</v>
      </c>
      <c r="E17074" s="55" t="s">
        <v>55867</v>
      </c>
      <c r="F17074" s="55" t="s">
        <v>4651</v>
      </c>
      <c r="G17074" s="55" t="s">
        <v>55868</v>
      </c>
      <c r="H17074" s="55">
        <v>0</v>
      </c>
    </row>
    <row r="17075" spans="1:8" ht="12.5" customHeight="1">
      <c r="A17075" s="55">
        <v>24851</v>
      </c>
      <c r="B17075" s="55">
        <v>10</v>
      </c>
      <c r="C17075" s="55" t="s">
        <v>55869</v>
      </c>
      <c r="D17075" s="55" t="s">
        <v>4649</v>
      </c>
      <c r="E17075" s="55" t="s">
        <v>55870</v>
      </c>
      <c r="F17075" s="55" t="s">
        <v>4651</v>
      </c>
      <c r="G17075" s="55" t="s">
        <v>55871</v>
      </c>
      <c r="H17075" s="55">
        <v>0</v>
      </c>
    </row>
    <row r="17076" spans="1:8" ht="12.5" customHeight="1">
      <c r="A17076" s="55">
        <v>25304</v>
      </c>
      <c r="B17076" s="55">
        <v>10</v>
      </c>
      <c r="C17076" s="55" t="s">
        <v>55872</v>
      </c>
      <c r="D17076" s="55" t="s">
        <v>4649</v>
      </c>
      <c r="E17076" s="55" t="s">
        <v>55873</v>
      </c>
      <c r="F17076" s="55" t="s">
        <v>4651</v>
      </c>
      <c r="G17076" s="55" t="s">
        <v>55874</v>
      </c>
      <c r="H17076" s="55">
        <v>0</v>
      </c>
    </row>
    <row r="17077" spans="1:8" ht="12.5" customHeight="1">
      <c r="A17077" s="55">
        <v>25499</v>
      </c>
      <c r="B17077" s="55">
        <v>10</v>
      </c>
      <c r="C17077" s="55" t="s">
        <v>55875</v>
      </c>
      <c r="D17077" s="55" t="s">
        <v>4649</v>
      </c>
      <c r="E17077" s="55" t="s">
        <v>55876</v>
      </c>
      <c r="F17077" s="55" t="s">
        <v>4651</v>
      </c>
      <c r="G17077" s="55" t="s">
        <v>55877</v>
      </c>
      <c r="H17077" s="55">
        <v>0</v>
      </c>
    </row>
    <row r="17078" spans="1:8" ht="12.5" customHeight="1">
      <c r="A17078" s="55">
        <v>25646</v>
      </c>
      <c r="B17078" s="55">
        <v>10</v>
      </c>
      <c r="C17078" s="55" t="s">
        <v>55878</v>
      </c>
      <c r="D17078" s="55" t="s">
        <v>4649</v>
      </c>
      <c r="E17078" s="55" t="s">
        <v>55879</v>
      </c>
      <c r="F17078" s="55" t="s">
        <v>4651</v>
      </c>
      <c r="G17078" s="55" t="s">
        <v>55880</v>
      </c>
      <c r="H17078" s="55">
        <v>0</v>
      </c>
    </row>
    <row r="17079" spans="1:8" ht="12.5" customHeight="1">
      <c r="A17079" s="55">
        <v>25741</v>
      </c>
      <c r="B17079" s="55">
        <v>10</v>
      </c>
      <c r="C17079" s="55" t="s">
        <v>55881</v>
      </c>
      <c r="D17079" s="55" t="s">
        <v>4649</v>
      </c>
      <c r="E17079" s="55" t="s">
        <v>55882</v>
      </c>
      <c r="F17079" s="55" t="s">
        <v>4651</v>
      </c>
      <c r="G17079" s="55" t="s">
        <v>55883</v>
      </c>
      <c r="H17079" s="55">
        <v>0</v>
      </c>
    </row>
    <row r="17080" spans="1:8" ht="12.5" customHeight="1">
      <c r="A17080" s="55">
        <v>26037</v>
      </c>
      <c r="B17080" s="55">
        <v>10</v>
      </c>
      <c r="C17080" s="55" t="s">
        <v>55884</v>
      </c>
      <c r="D17080" s="55" t="s">
        <v>4649</v>
      </c>
      <c r="E17080" s="55" t="s">
        <v>55885</v>
      </c>
      <c r="F17080" s="55" t="s">
        <v>4651</v>
      </c>
      <c r="G17080" s="55" t="s">
        <v>55886</v>
      </c>
      <c r="H17080" s="55">
        <v>0</v>
      </c>
    </row>
    <row r="17081" spans="1:8" ht="12.5" customHeight="1">
      <c r="A17081" s="55">
        <v>26407</v>
      </c>
      <c r="B17081" s="55">
        <v>10</v>
      </c>
      <c r="C17081" s="55" t="s">
        <v>55887</v>
      </c>
      <c r="D17081" s="55" t="s">
        <v>4649</v>
      </c>
      <c r="E17081" s="55" t="s">
        <v>55888</v>
      </c>
      <c r="F17081" s="55" t="s">
        <v>4651</v>
      </c>
      <c r="G17081" s="55" t="s">
        <v>55889</v>
      </c>
      <c r="H17081" s="55">
        <v>0</v>
      </c>
    </row>
    <row r="17082" spans="1:8" ht="12.5" customHeight="1">
      <c r="A17082" s="55">
        <v>26870</v>
      </c>
      <c r="B17082" s="55">
        <v>10</v>
      </c>
      <c r="C17082" s="55" t="s">
        <v>55890</v>
      </c>
      <c r="D17082" s="55" t="s">
        <v>4649</v>
      </c>
      <c r="E17082" s="55" t="s">
        <v>55891</v>
      </c>
      <c r="F17082" s="55" t="s">
        <v>4651</v>
      </c>
      <c r="G17082" s="55" t="s">
        <v>55892</v>
      </c>
      <c r="H17082" s="55">
        <v>0</v>
      </c>
    </row>
    <row r="17083" spans="1:8" ht="12.5" customHeight="1">
      <c r="A17083" s="55">
        <v>26885</v>
      </c>
      <c r="B17083" s="55">
        <v>10</v>
      </c>
      <c r="C17083" s="55" t="s">
        <v>55893</v>
      </c>
      <c r="D17083" s="55" t="s">
        <v>4649</v>
      </c>
      <c r="E17083" s="55" t="s">
        <v>55894</v>
      </c>
      <c r="F17083" s="55" t="s">
        <v>4651</v>
      </c>
      <c r="G17083" s="55" t="s">
        <v>55895</v>
      </c>
      <c r="H17083" s="55">
        <v>0</v>
      </c>
    </row>
    <row r="17084" spans="1:8" ht="12.5" customHeight="1">
      <c r="A17084" s="55">
        <v>26901</v>
      </c>
      <c r="B17084" s="55">
        <v>10</v>
      </c>
      <c r="C17084" s="55" t="s">
        <v>55896</v>
      </c>
      <c r="D17084" s="55" t="s">
        <v>4649</v>
      </c>
      <c r="E17084" s="55" t="s">
        <v>55897</v>
      </c>
      <c r="F17084" s="55" t="s">
        <v>4651</v>
      </c>
      <c r="G17084" s="55" t="s">
        <v>55898</v>
      </c>
      <c r="H17084" s="55">
        <v>0</v>
      </c>
    </row>
    <row r="17085" spans="1:8" ht="12.5" customHeight="1">
      <c r="A17085" s="55">
        <v>26905</v>
      </c>
      <c r="B17085" s="55">
        <v>10</v>
      </c>
      <c r="C17085" s="55" t="s">
        <v>55899</v>
      </c>
      <c r="D17085" s="55" t="s">
        <v>4649</v>
      </c>
      <c r="E17085" s="55" t="s">
        <v>55900</v>
      </c>
      <c r="F17085" s="55" t="s">
        <v>4651</v>
      </c>
      <c r="G17085" s="55" t="s">
        <v>55901</v>
      </c>
      <c r="H17085" s="55">
        <v>0</v>
      </c>
    </row>
    <row r="17086" spans="1:8" ht="12.5" customHeight="1">
      <c r="A17086" s="55">
        <v>27786</v>
      </c>
      <c r="B17086" s="55">
        <v>10</v>
      </c>
      <c r="C17086" s="55" t="s">
        <v>55902</v>
      </c>
      <c r="D17086" s="55" t="s">
        <v>4649</v>
      </c>
      <c r="E17086" s="55" t="s">
        <v>55903</v>
      </c>
      <c r="F17086" s="55" t="s">
        <v>4651</v>
      </c>
      <c r="G17086" s="55" t="s">
        <v>55904</v>
      </c>
      <c r="H17086" s="55">
        <v>0</v>
      </c>
    </row>
    <row r="17087" spans="1:8" ht="12.5" customHeight="1">
      <c r="A17087" s="55">
        <v>27800</v>
      </c>
      <c r="B17087" s="55">
        <v>10</v>
      </c>
      <c r="C17087" s="55" t="s">
        <v>55905</v>
      </c>
      <c r="D17087" s="55" t="s">
        <v>4649</v>
      </c>
      <c r="E17087" s="55" t="s">
        <v>55906</v>
      </c>
      <c r="F17087" s="55" t="s">
        <v>4651</v>
      </c>
      <c r="G17087" s="55" t="s">
        <v>55907</v>
      </c>
      <c r="H17087" s="55">
        <v>0</v>
      </c>
    </row>
    <row r="17088" spans="1:8" ht="12.5" customHeight="1">
      <c r="A17088" s="55">
        <v>27839</v>
      </c>
      <c r="B17088" s="55">
        <v>10</v>
      </c>
      <c r="C17088" s="55" t="s">
        <v>55908</v>
      </c>
      <c r="D17088" s="55" t="s">
        <v>4649</v>
      </c>
      <c r="E17088" s="55" t="s">
        <v>55909</v>
      </c>
      <c r="F17088" s="55" t="s">
        <v>4651</v>
      </c>
      <c r="G17088" s="55" t="s">
        <v>55910</v>
      </c>
      <c r="H17088" s="55">
        <v>0</v>
      </c>
    </row>
    <row r="17089" spans="1:8" ht="12.5" customHeight="1">
      <c r="A17089" s="55">
        <v>28468</v>
      </c>
      <c r="B17089" s="55">
        <v>10</v>
      </c>
      <c r="C17089" s="55" t="s">
        <v>55911</v>
      </c>
      <c r="D17089" s="55" t="s">
        <v>4649</v>
      </c>
      <c r="E17089" s="55" t="s">
        <v>55912</v>
      </c>
      <c r="F17089" s="55" t="s">
        <v>4651</v>
      </c>
      <c r="G17089" s="55" t="s">
        <v>55913</v>
      </c>
      <c r="H17089" s="55">
        <v>0</v>
      </c>
    </row>
    <row r="17090" spans="1:8" ht="12.5" customHeight="1">
      <c r="A17090" s="55">
        <v>28733</v>
      </c>
      <c r="B17090" s="55">
        <v>10</v>
      </c>
      <c r="C17090" s="55" t="s">
        <v>55914</v>
      </c>
      <c r="D17090" s="55" t="s">
        <v>4649</v>
      </c>
      <c r="E17090" s="55" t="s">
        <v>55915</v>
      </c>
      <c r="F17090" s="55" t="s">
        <v>4651</v>
      </c>
      <c r="G17090" s="55" t="s">
        <v>55916</v>
      </c>
      <c r="H17090" s="55">
        <v>0</v>
      </c>
    </row>
    <row r="17091" spans="1:8" ht="12.5" customHeight="1">
      <c r="A17091" s="55">
        <v>29369</v>
      </c>
      <c r="B17091" s="55">
        <v>10</v>
      </c>
      <c r="C17091" s="55" t="s">
        <v>55917</v>
      </c>
      <c r="D17091" s="55" t="s">
        <v>4649</v>
      </c>
      <c r="E17091" s="55" t="s">
        <v>55918</v>
      </c>
      <c r="F17091" s="55" t="s">
        <v>4651</v>
      </c>
      <c r="G17091" s="55" t="s">
        <v>55919</v>
      </c>
      <c r="H17091" s="55">
        <v>0</v>
      </c>
    </row>
    <row r="17092" spans="1:8" ht="12.5" customHeight="1">
      <c r="A17092" s="55">
        <v>29433</v>
      </c>
      <c r="B17092" s="55">
        <v>10</v>
      </c>
      <c r="C17092" s="55" t="s">
        <v>55920</v>
      </c>
      <c r="D17092" s="55" t="s">
        <v>4649</v>
      </c>
      <c r="E17092" s="55" t="s">
        <v>55921</v>
      </c>
      <c r="F17092" s="55" t="s">
        <v>4651</v>
      </c>
      <c r="G17092" s="55" t="s">
        <v>55922</v>
      </c>
      <c r="H17092" s="55">
        <v>0</v>
      </c>
    </row>
    <row r="17093" spans="1:8" ht="12.5" customHeight="1">
      <c r="A17093" s="55">
        <v>29468</v>
      </c>
      <c r="B17093" s="55">
        <v>10</v>
      </c>
      <c r="C17093" s="55" t="s">
        <v>55923</v>
      </c>
      <c r="D17093" s="55" t="s">
        <v>4649</v>
      </c>
      <c r="E17093" s="55" t="s">
        <v>55924</v>
      </c>
      <c r="F17093" s="55" t="s">
        <v>4651</v>
      </c>
      <c r="G17093" s="55" t="s">
        <v>55925</v>
      </c>
      <c r="H17093" s="55">
        <v>0</v>
      </c>
    </row>
    <row r="17094" spans="1:8" ht="12.5" customHeight="1">
      <c r="A17094" s="55">
        <v>11556</v>
      </c>
      <c r="B17094" s="55">
        <v>10</v>
      </c>
      <c r="C17094" s="55" t="s">
        <v>55926</v>
      </c>
      <c r="D17094" s="55" t="s">
        <v>4649</v>
      </c>
      <c r="E17094" s="55" t="s">
        <v>55927</v>
      </c>
      <c r="F17094" s="55" t="s">
        <v>4651</v>
      </c>
      <c r="G17094" s="55" t="s">
        <v>55928</v>
      </c>
      <c r="H17094" s="55">
        <v>0</v>
      </c>
    </row>
    <row r="17095" spans="1:8" ht="12.5" customHeight="1">
      <c r="A17095" s="55">
        <v>12336</v>
      </c>
      <c r="B17095" s="55">
        <v>10</v>
      </c>
      <c r="C17095" s="55" t="s">
        <v>55929</v>
      </c>
      <c r="D17095" s="55" t="s">
        <v>4649</v>
      </c>
      <c r="E17095" s="55" t="s">
        <v>55930</v>
      </c>
      <c r="F17095" s="55" t="s">
        <v>4651</v>
      </c>
      <c r="G17095" s="55" t="s">
        <v>55931</v>
      </c>
      <c r="H17095" s="55">
        <v>0</v>
      </c>
    </row>
    <row r="17096" spans="1:8" ht="12.5" customHeight="1">
      <c r="A17096" s="55">
        <v>12376</v>
      </c>
      <c r="B17096" s="55">
        <v>10</v>
      </c>
      <c r="C17096" s="55" t="s">
        <v>55932</v>
      </c>
      <c r="D17096" s="55" t="s">
        <v>4649</v>
      </c>
      <c r="E17096" s="55" t="s">
        <v>55933</v>
      </c>
      <c r="F17096" s="55" t="s">
        <v>4651</v>
      </c>
      <c r="G17096" s="55" t="s">
        <v>55934</v>
      </c>
      <c r="H17096" s="55">
        <v>0</v>
      </c>
    </row>
    <row r="17097" spans="1:8" ht="12.5" customHeight="1">
      <c r="A17097" s="55">
        <v>12403</v>
      </c>
      <c r="B17097" s="55">
        <v>10</v>
      </c>
      <c r="C17097" s="55" t="s">
        <v>55935</v>
      </c>
      <c r="D17097" s="55" t="s">
        <v>4649</v>
      </c>
      <c r="E17097" s="55" t="s">
        <v>55936</v>
      </c>
      <c r="F17097" s="55" t="s">
        <v>4651</v>
      </c>
      <c r="G17097" s="55" t="s">
        <v>55937</v>
      </c>
      <c r="H17097" s="55">
        <v>0</v>
      </c>
    </row>
    <row r="17098" spans="1:8" ht="12.5" customHeight="1">
      <c r="A17098" s="55">
        <v>12519</v>
      </c>
      <c r="B17098" s="55">
        <v>10</v>
      </c>
      <c r="C17098" s="55" t="s">
        <v>55938</v>
      </c>
      <c r="D17098" s="55" t="s">
        <v>4649</v>
      </c>
      <c r="E17098" s="55" t="s">
        <v>55939</v>
      </c>
      <c r="F17098" s="55" t="s">
        <v>4651</v>
      </c>
      <c r="G17098" s="55" t="s">
        <v>55940</v>
      </c>
      <c r="H17098" s="55">
        <v>0</v>
      </c>
    </row>
    <row r="17099" spans="1:8" ht="12.5" customHeight="1">
      <c r="A17099" s="55">
        <v>12569</v>
      </c>
      <c r="B17099" s="55">
        <v>10</v>
      </c>
      <c r="C17099" s="55" t="s">
        <v>55941</v>
      </c>
      <c r="D17099" s="55" t="s">
        <v>4649</v>
      </c>
      <c r="E17099" s="55" t="s">
        <v>55942</v>
      </c>
      <c r="F17099" s="55" t="s">
        <v>4651</v>
      </c>
      <c r="G17099" s="55" t="s">
        <v>55943</v>
      </c>
      <c r="H17099" s="55">
        <v>0</v>
      </c>
    </row>
    <row r="17100" spans="1:8" ht="12.5" customHeight="1">
      <c r="A17100" s="55">
        <v>12627</v>
      </c>
      <c r="B17100" s="55">
        <v>10</v>
      </c>
      <c r="C17100" s="55" t="s">
        <v>55944</v>
      </c>
      <c r="D17100" s="55" t="s">
        <v>4649</v>
      </c>
      <c r="E17100" s="55" t="s">
        <v>55945</v>
      </c>
      <c r="F17100" s="55" t="s">
        <v>4651</v>
      </c>
      <c r="G17100" s="55" t="s">
        <v>55946</v>
      </c>
      <c r="H17100" s="55">
        <v>0</v>
      </c>
    </row>
    <row r="17101" spans="1:8" ht="12.5" customHeight="1">
      <c r="A17101" s="55">
        <v>12633</v>
      </c>
      <c r="B17101" s="55">
        <v>10</v>
      </c>
      <c r="C17101" s="55" t="s">
        <v>55947</v>
      </c>
      <c r="D17101" s="55" t="s">
        <v>4649</v>
      </c>
      <c r="E17101" s="55" t="s">
        <v>55948</v>
      </c>
      <c r="F17101" s="55" t="s">
        <v>4651</v>
      </c>
      <c r="G17101" s="55" t="s">
        <v>55949</v>
      </c>
      <c r="H17101" s="55">
        <v>0</v>
      </c>
    </row>
    <row r="17102" spans="1:8" ht="12.5" customHeight="1">
      <c r="A17102" s="55">
        <v>12853</v>
      </c>
      <c r="B17102" s="55">
        <v>10</v>
      </c>
      <c r="C17102" s="55" t="s">
        <v>55950</v>
      </c>
      <c r="D17102" s="55" t="s">
        <v>4649</v>
      </c>
      <c r="E17102" s="55" t="s">
        <v>55951</v>
      </c>
      <c r="F17102" s="55" t="s">
        <v>4651</v>
      </c>
      <c r="G17102" s="55" t="s">
        <v>55952</v>
      </c>
      <c r="H17102" s="55">
        <v>0</v>
      </c>
    </row>
    <row r="17103" spans="1:8" ht="12.5" customHeight="1">
      <c r="A17103" s="55">
        <v>13505</v>
      </c>
      <c r="B17103" s="55">
        <v>10</v>
      </c>
      <c r="C17103" s="55" t="s">
        <v>55953</v>
      </c>
      <c r="D17103" s="55" t="s">
        <v>4649</v>
      </c>
      <c r="E17103" s="55" t="s">
        <v>55954</v>
      </c>
      <c r="F17103" s="55" t="s">
        <v>4651</v>
      </c>
      <c r="G17103" s="55" t="s">
        <v>55955</v>
      </c>
      <c r="H17103" s="55">
        <v>0</v>
      </c>
    </row>
    <row r="17104" spans="1:8" ht="12.5" customHeight="1">
      <c r="A17104" s="55">
        <v>14862</v>
      </c>
      <c r="B17104" s="55">
        <v>10</v>
      </c>
      <c r="C17104" s="55" t="s">
        <v>55956</v>
      </c>
      <c r="D17104" s="55" t="s">
        <v>4649</v>
      </c>
      <c r="E17104" s="55" t="s">
        <v>55957</v>
      </c>
      <c r="F17104" s="55" t="s">
        <v>4651</v>
      </c>
      <c r="G17104" s="55" t="s">
        <v>55958</v>
      </c>
      <c r="H17104" s="55">
        <v>0</v>
      </c>
    </row>
    <row r="17105" spans="1:8" ht="12.5" customHeight="1">
      <c r="A17105" s="55">
        <v>14941</v>
      </c>
      <c r="B17105" s="55">
        <v>10</v>
      </c>
      <c r="C17105" s="55" t="s">
        <v>55959</v>
      </c>
      <c r="D17105" s="55" t="s">
        <v>4649</v>
      </c>
      <c r="E17105" s="55" t="s">
        <v>55960</v>
      </c>
      <c r="F17105" s="55" t="s">
        <v>4651</v>
      </c>
      <c r="G17105" s="55" t="s">
        <v>55961</v>
      </c>
      <c r="H17105" s="55">
        <v>0</v>
      </c>
    </row>
    <row r="17106" spans="1:8" ht="12.5" customHeight="1">
      <c r="A17106" s="55">
        <v>16038</v>
      </c>
      <c r="B17106" s="55">
        <v>10</v>
      </c>
      <c r="C17106" s="55" t="s">
        <v>55962</v>
      </c>
      <c r="D17106" s="55" t="s">
        <v>4649</v>
      </c>
      <c r="E17106" s="55" t="s">
        <v>55963</v>
      </c>
      <c r="F17106" s="55" t="s">
        <v>4651</v>
      </c>
      <c r="G17106" s="55" t="s">
        <v>55964</v>
      </c>
      <c r="H17106" s="55">
        <v>0</v>
      </c>
    </row>
    <row r="17107" spans="1:8" ht="12.5" customHeight="1">
      <c r="A17107" s="55">
        <v>16045</v>
      </c>
      <c r="B17107" s="55">
        <v>10</v>
      </c>
      <c r="C17107" s="55" t="s">
        <v>55965</v>
      </c>
      <c r="D17107" s="55" t="s">
        <v>4649</v>
      </c>
      <c r="E17107" s="55" t="s">
        <v>55966</v>
      </c>
      <c r="F17107" s="55" t="s">
        <v>4651</v>
      </c>
      <c r="G17107" s="55" t="s">
        <v>55967</v>
      </c>
      <c r="H17107" s="55">
        <v>0</v>
      </c>
    </row>
    <row r="17108" spans="1:8" ht="12.5" customHeight="1">
      <c r="A17108" s="55">
        <v>16550</v>
      </c>
      <c r="B17108" s="55">
        <v>10</v>
      </c>
      <c r="C17108" s="55" t="s">
        <v>55968</v>
      </c>
      <c r="D17108" s="55" t="s">
        <v>4649</v>
      </c>
      <c r="E17108" s="55" t="s">
        <v>55969</v>
      </c>
      <c r="F17108" s="55" t="s">
        <v>4651</v>
      </c>
      <c r="G17108" s="55" t="s">
        <v>55970</v>
      </c>
      <c r="H17108" s="55">
        <v>0</v>
      </c>
    </row>
    <row r="17109" spans="1:8" ht="12.5" customHeight="1">
      <c r="A17109" s="55">
        <v>16823</v>
      </c>
      <c r="B17109" s="55">
        <v>10</v>
      </c>
      <c r="C17109" s="55" t="s">
        <v>55971</v>
      </c>
      <c r="D17109" s="55" t="s">
        <v>4649</v>
      </c>
      <c r="E17109" s="55" t="s">
        <v>55972</v>
      </c>
      <c r="F17109" s="55" t="s">
        <v>4651</v>
      </c>
      <c r="G17109" s="55" t="s">
        <v>55973</v>
      </c>
      <c r="H17109" s="55">
        <v>0</v>
      </c>
    </row>
    <row r="17110" spans="1:8" ht="12.5" customHeight="1">
      <c r="A17110" s="55">
        <v>17792</v>
      </c>
      <c r="B17110" s="55">
        <v>10</v>
      </c>
      <c r="C17110" s="55" t="s">
        <v>55974</v>
      </c>
      <c r="D17110" s="55" t="s">
        <v>4649</v>
      </c>
      <c r="E17110" s="55" t="s">
        <v>55975</v>
      </c>
      <c r="F17110" s="55" t="s">
        <v>4651</v>
      </c>
      <c r="G17110" s="55" t="s">
        <v>55976</v>
      </c>
      <c r="H17110" s="55">
        <v>0</v>
      </c>
    </row>
    <row r="17111" spans="1:8" ht="12.5" customHeight="1">
      <c r="A17111" s="55">
        <v>18135</v>
      </c>
      <c r="B17111" s="55">
        <v>10</v>
      </c>
      <c r="C17111" s="55" t="s">
        <v>55977</v>
      </c>
      <c r="D17111" s="55" t="s">
        <v>4649</v>
      </c>
      <c r="E17111" s="55" t="s">
        <v>55978</v>
      </c>
      <c r="F17111" s="55" t="s">
        <v>4651</v>
      </c>
      <c r="G17111" s="55" t="s">
        <v>55979</v>
      </c>
      <c r="H17111" s="55">
        <v>0</v>
      </c>
    </row>
    <row r="17112" spans="1:8" ht="12.5" customHeight="1">
      <c r="A17112" s="55">
        <v>19037</v>
      </c>
      <c r="B17112" s="55">
        <v>10</v>
      </c>
      <c r="C17112" s="55" t="s">
        <v>55980</v>
      </c>
      <c r="D17112" s="55" t="s">
        <v>4649</v>
      </c>
      <c r="E17112" s="55" t="s">
        <v>55981</v>
      </c>
      <c r="F17112" s="55" t="s">
        <v>4651</v>
      </c>
      <c r="G17112" s="55" t="s">
        <v>55982</v>
      </c>
      <c r="H17112" s="55">
        <v>0</v>
      </c>
    </row>
    <row r="17113" spans="1:8" ht="12.5" customHeight="1">
      <c r="A17113" s="55">
        <v>19048</v>
      </c>
      <c r="B17113" s="55">
        <v>10</v>
      </c>
      <c r="C17113" s="55" t="s">
        <v>55983</v>
      </c>
      <c r="D17113" s="55" t="s">
        <v>4649</v>
      </c>
      <c r="E17113" s="55" t="s">
        <v>55984</v>
      </c>
      <c r="F17113" s="55" t="s">
        <v>4651</v>
      </c>
      <c r="G17113" s="55" t="s">
        <v>55985</v>
      </c>
      <c r="H17113" s="55">
        <v>0</v>
      </c>
    </row>
    <row r="17114" spans="1:8" ht="12.5" customHeight="1">
      <c r="A17114" s="55">
        <v>19290</v>
      </c>
      <c r="B17114" s="55">
        <v>10</v>
      </c>
      <c r="C17114" s="55" t="s">
        <v>55986</v>
      </c>
      <c r="D17114" s="55" t="s">
        <v>4649</v>
      </c>
      <c r="E17114" s="55" t="s">
        <v>55987</v>
      </c>
      <c r="F17114" s="55" t="s">
        <v>4651</v>
      </c>
      <c r="G17114" s="55" t="s">
        <v>55988</v>
      </c>
      <c r="H17114" s="55">
        <v>0</v>
      </c>
    </row>
    <row r="17115" spans="1:8" ht="12.5" customHeight="1">
      <c r="A17115" s="55">
        <v>20806</v>
      </c>
      <c r="B17115" s="55">
        <v>10</v>
      </c>
      <c r="C17115" s="55" t="s">
        <v>55989</v>
      </c>
      <c r="D17115" s="55" t="s">
        <v>4649</v>
      </c>
      <c r="E17115" s="55" t="s">
        <v>55990</v>
      </c>
      <c r="F17115" s="55" t="s">
        <v>4651</v>
      </c>
      <c r="G17115" s="55" t="s">
        <v>55991</v>
      </c>
      <c r="H17115" s="55">
        <v>0</v>
      </c>
    </row>
    <row r="17116" spans="1:8" ht="12.5" customHeight="1">
      <c r="A17116" s="55">
        <v>20892</v>
      </c>
      <c r="B17116" s="55">
        <v>10</v>
      </c>
      <c r="C17116" s="55" t="s">
        <v>55992</v>
      </c>
      <c r="D17116" s="55" t="s">
        <v>4649</v>
      </c>
      <c r="E17116" s="55" t="s">
        <v>55993</v>
      </c>
      <c r="F17116" s="55" t="s">
        <v>4651</v>
      </c>
      <c r="G17116" s="55" t="s">
        <v>55994</v>
      </c>
      <c r="H17116" s="55">
        <v>0</v>
      </c>
    </row>
    <row r="17117" spans="1:8" ht="12.5" customHeight="1">
      <c r="A17117" s="55">
        <v>20973</v>
      </c>
      <c r="B17117" s="55">
        <v>10</v>
      </c>
      <c r="C17117" s="55" t="s">
        <v>55995</v>
      </c>
      <c r="D17117" s="55" t="s">
        <v>4649</v>
      </c>
      <c r="E17117" s="55" t="s">
        <v>55996</v>
      </c>
      <c r="F17117" s="55" t="s">
        <v>4651</v>
      </c>
      <c r="G17117" s="55" t="s">
        <v>55997</v>
      </c>
      <c r="H17117" s="55">
        <v>0</v>
      </c>
    </row>
    <row r="17118" spans="1:8" ht="12.5" customHeight="1">
      <c r="A17118" s="55">
        <v>21056</v>
      </c>
      <c r="B17118" s="55">
        <v>10</v>
      </c>
      <c r="C17118" s="55" t="s">
        <v>55998</v>
      </c>
      <c r="D17118" s="55" t="s">
        <v>4649</v>
      </c>
      <c r="E17118" s="55" t="s">
        <v>55999</v>
      </c>
      <c r="F17118" s="55" t="s">
        <v>4651</v>
      </c>
      <c r="G17118" s="55" t="s">
        <v>56000</v>
      </c>
      <c r="H17118" s="55">
        <v>0</v>
      </c>
    </row>
    <row r="17119" spans="1:8" ht="12.5" customHeight="1">
      <c r="A17119" s="55">
        <v>22634</v>
      </c>
      <c r="B17119" s="55">
        <v>10</v>
      </c>
      <c r="C17119" s="55" t="s">
        <v>56001</v>
      </c>
      <c r="D17119" s="55" t="s">
        <v>4649</v>
      </c>
      <c r="E17119" s="55" t="s">
        <v>56002</v>
      </c>
      <c r="F17119" s="55" t="s">
        <v>4651</v>
      </c>
      <c r="G17119" s="55" t="s">
        <v>56003</v>
      </c>
      <c r="H17119" s="55">
        <v>0</v>
      </c>
    </row>
    <row r="17120" spans="1:8" ht="12.5" customHeight="1">
      <c r="A17120" s="55">
        <v>26214</v>
      </c>
      <c r="B17120" s="55">
        <v>10</v>
      </c>
      <c r="C17120" s="55" t="s">
        <v>56004</v>
      </c>
      <c r="D17120" s="55" t="s">
        <v>4649</v>
      </c>
      <c r="E17120" s="55" t="s">
        <v>56005</v>
      </c>
      <c r="F17120" s="55" t="s">
        <v>4651</v>
      </c>
      <c r="G17120" s="55" t="s">
        <v>56006</v>
      </c>
      <c r="H17120" s="55">
        <v>0</v>
      </c>
    </row>
    <row r="17121" spans="1:8" ht="12.5" customHeight="1">
      <c r="A17121" s="55">
        <v>27762</v>
      </c>
      <c r="B17121" s="55">
        <v>10</v>
      </c>
      <c r="C17121" s="55" t="s">
        <v>56007</v>
      </c>
      <c r="D17121" s="55" t="s">
        <v>4649</v>
      </c>
      <c r="E17121" s="55" t="s">
        <v>56008</v>
      </c>
      <c r="F17121" s="55" t="s">
        <v>4651</v>
      </c>
      <c r="G17121" s="55" t="s">
        <v>56009</v>
      </c>
      <c r="H17121" s="55">
        <v>0</v>
      </c>
    </row>
    <row r="17122" spans="1:8" ht="12.5" customHeight="1">
      <c r="A17122" s="55">
        <v>28473</v>
      </c>
      <c r="B17122" s="55">
        <v>10</v>
      </c>
      <c r="C17122" s="55" t="s">
        <v>56010</v>
      </c>
      <c r="D17122" s="55" t="s">
        <v>4649</v>
      </c>
      <c r="E17122" s="55" t="s">
        <v>56011</v>
      </c>
      <c r="F17122" s="55" t="s">
        <v>4651</v>
      </c>
      <c r="G17122" s="55" t="s">
        <v>56012</v>
      </c>
      <c r="H17122" s="55">
        <v>0</v>
      </c>
    </row>
    <row r="17123" spans="1:8" ht="12.5" customHeight="1">
      <c r="A17123" s="55">
        <v>28697</v>
      </c>
      <c r="B17123" s="55">
        <v>10</v>
      </c>
      <c r="C17123" s="55" t="s">
        <v>56013</v>
      </c>
      <c r="D17123" s="55" t="s">
        <v>4649</v>
      </c>
      <c r="E17123" s="55" t="s">
        <v>56014</v>
      </c>
      <c r="F17123" s="55" t="s">
        <v>4651</v>
      </c>
      <c r="G17123" s="55" t="s">
        <v>56015</v>
      </c>
      <c r="H17123" s="55">
        <v>0</v>
      </c>
    </row>
    <row r="17124" spans="1:8" ht="12.5" customHeight="1">
      <c r="A17124" s="55">
        <v>28759</v>
      </c>
      <c r="B17124" s="55">
        <v>10</v>
      </c>
      <c r="C17124" s="55" t="s">
        <v>56016</v>
      </c>
      <c r="D17124" s="55" t="s">
        <v>4649</v>
      </c>
      <c r="E17124" s="55" t="s">
        <v>56017</v>
      </c>
      <c r="F17124" s="55" t="s">
        <v>4651</v>
      </c>
      <c r="G17124" s="55" t="s">
        <v>56018</v>
      </c>
      <c r="H17124" s="55">
        <v>0</v>
      </c>
    </row>
    <row r="17125" spans="1:8" ht="12.5" customHeight="1">
      <c r="A17125" s="55">
        <v>11398</v>
      </c>
      <c r="B17125" s="55">
        <v>10</v>
      </c>
      <c r="C17125" s="55" t="s">
        <v>56019</v>
      </c>
      <c r="D17125" s="55" t="s">
        <v>4649</v>
      </c>
      <c r="E17125" s="55" t="s">
        <v>56020</v>
      </c>
      <c r="F17125" s="55" t="s">
        <v>4651</v>
      </c>
      <c r="G17125" s="55" t="s">
        <v>56021</v>
      </c>
      <c r="H17125" s="55">
        <v>0</v>
      </c>
    </row>
    <row r="17126" spans="1:8" ht="12.5" customHeight="1">
      <c r="A17126" s="55">
        <v>12277</v>
      </c>
      <c r="B17126" s="55">
        <v>10</v>
      </c>
      <c r="C17126" s="55" t="s">
        <v>56022</v>
      </c>
      <c r="D17126" s="55" t="s">
        <v>4649</v>
      </c>
      <c r="E17126" s="55" t="s">
        <v>56023</v>
      </c>
      <c r="F17126" s="55" t="s">
        <v>4651</v>
      </c>
      <c r="G17126" s="55" t="s">
        <v>56024</v>
      </c>
      <c r="H17126" s="55">
        <v>0</v>
      </c>
    </row>
    <row r="17127" spans="1:8" ht="12.5" customHeight="1">
      <c r="A17127" s="55">
        <v>12476</v>
      </c>
      <c r="B17127" s="55">
        <v>10</v>
      </c>
      <c r="C17127" s="55" t="s">
        <v>56025</v>
      </c>
      <c r="D17127" s="55" t="s">
        <v>4649</v>
      </c>
      <c r="E17127" s="55" t="s">
        <v>56026</v>
      </c>
      <c r="F17127" s="55" t="s">
        <v>4651</v>
      </c>
      <c r="G17127" s="55" t="s">
        <v>56027</v>
      </c>
      <c r="H17127" s="55">
        <v>0</v>
      </c>
    </row>
    <row r="17128" spans="1:8" ht="12.5" customHeight="1">
      <c r="A17128" s="55">
        <v>12861</v>
      </c>
      <c r="B17128" s="55">
        <v>10</v>
      </c>
      <c r="C17128" s="55" t="s">
        <v>56028</v>
      </c>
      <c r="D17128" s="55" t="s">
        <v>4649</v>
      </c>
      <c r="E17128" s="55" t="s">
        <v>56029</v>
      </c>
      <c r="F17128" s="55" t="s">
        <v>4651</v>
      </c>
      <c r="G17128" s="55" t="s">
        <v>56030</v>
      </c>
      <c r="H17128" s="55">
        <v>0</v>
      </c>
    </row>
    <row r="17129" spans="1:8" ht="12.5" customHeight="1">
      <c r="A17129" s="55">
        <v>13557</v>
      </c>
      <c r="B17129" s="55">
        <v>10</v>
      </c>
      <c r="C17129" s="55" t="s">
        <v>56031</v>
      </c>
      <c r="D17129" s="55" t="s">
        <v>4649</v>
      </c>
      <c r="E17129" s="55" t="s">
        <v>56032</v>
      </c>
      <c r="F17129" s="55" t="s">
        <v>4651</v>
      </c>
      <c r="G17129" s="55" t="s">
        <v>56033</v>
      </c>
      <c r="H17129" s="55">
        <v>0</v>
      </c>
    </row>
    <row r="17130" spans="1:8" ht="12.5" customHeight="1">
      <c r="A17130" s="55">
        <v>13798</v>
      </c>
      <c r="B17130" s="55">
        <v>10</v>
      </c>
      <c r="C17130" s="55" t="s">
        <v>56034</v>
      </c>
      <c r="D17130" s="55" t="s">
        <v>4649</v>
      </c>
      <c r="E17130" s="55" t="s">
        <v>56035</v>
      </c>
      <c r="F17130" s="55" t="s">
        <v>4651</v>
      </c>
      <c r="G17130" s="55" t="s">
        <v>56036</v>
      </c>
      <c r="H17130" s="55">
        <v>0</v>
      </c>
    </row>
    <row r="17131" spans="1:8" ht="12.5" customHeight="1">
      <c r="A17131" s="55">
        <v>14771</v>
      </c>
      <c r="B17131" s="55">
        <v>10</v>
      </c>
      <c r="C17131" s="55" t="s">
        <v>56037</v>
      </c>
      <c r="D17131" s="55" t="s">
        <v>4649</v>
      </c>
      <c r="E17131" s="55" t="s">
        <v>56038</v>
      </c>
      <c r="F17131" s="55" t="s">
        <v>4651</v>
      </c>
      <c r="G17131" s="55" t="s">
        <v>56039</v>
      </c>
      <c r="H17131" s="55">
        <v>0</v>
      </c>
    </row>
    <row r="17132" spans="1:8" ht="12.5" customHeight="1">
      <c r="A17132" s="55">
        <v>14840</v>
      </c>
      <c r="B17132" s="55">
        <v>10</v>
      </c>
      <c r="C17132" s="55" t="s">
        <v>56040</v>
      </c>
      <c r="D17132" s="55" t="s">
        <v>4649</v>
      </c>
      <c r="E17132" s="55" t="s">
        <v>56041</v>
      </c>
      <c r="F17132" s="55" t="s">
        <v>4651</v>
      </c>
      <c r="G17132" s="55" t="s">
        <v>56042</v>
      </c>
      <c r="H17132" s="55">
        <v>0</v>
      </c>
    </row>
    <row r="17133" spans="1:8" ht="12.5" customHeight="1">
      <c r="A17133" s="55">
        <v>15661</v>
      </c>
      <c r="B17133" s="55">
        <v>10</v>
      </c>
      <c r="C17133" s="55" t="s">
        <v>56043</v>
      </c>
      <c r="D17133" s="55" t="s">
        <v>4649</v>
      </c>
      <c r="E17133" s="55" t="s">
        <v>56044</v>
      </c>
      <c r="F17133" s="55" t="s">
        <v>4651</v>
      </c>
      <c r="G17133" s="55" t="s">
        <v>56045</v>
      </c>
      <c r="H17133" s="55">
        <v>0</v>
      </c>
    </row>
    <row r="17134" spans="1:8" ht="12.5" customHeight="1">
      <c r="A17134" s="55">
        <v>16053</v>
      </c>
      <c r="B17134" s="55">
        <v>10</v>
      </c>
      <c r="C17134" s="55" t="s">
        <v>56046</v>
      </c>
      <c r="D17134" s="55" t="s">
        <v>4649</v>
      </c>
      <c r="E17134" s="55" t="s">
        <v>56047</v>
      </c>
      <c r="F17134" s="55" t="s">
        <v>4651</v>
      </c>
      <c r="G17134" s="55" t="s">
        <v>56048</v>
      </c>
      <c r="H17134" s="55">
        <v>0</v>
      </c>
    </row>
    <row r="17135" spans="1:8" ht="12.5" customHeight="1">
      <c r="A17135" s="55">
        <v>16189</v>
      </c>
      <c r="B17135" s="55">
        <v>10</v>
      </c>
      <c r="C17135" s="55" t="s">
        <v>56049</v>
      </c>
      <c r="D17135" s="55" t="s">
        <v>4649</v>
      </c>
      <c r="E17135" s="55" t="s">
        <v>56050</v>
      </c>
      <c r="F17135" s="55" t="s">
        <v>4651</v>
      </c>
      <c r="G17135" s="55" t="s">
        <v>56051</v>
      </c>
      <c r="H17135" s="55">
        <v>0</v>
      </c>
    </row>
    <row r="17136" spans="1:8" ht="12.5" customHeight="1">
      <c r="A17136" s="55">
        <v>16272</v>
      </c>
      <c r="B17136" s="55">
        <v>10</v>
      </c>
      <c r="C17136" s="55" t="s">
        <v>56052</v>
      </c>
      <c r="D17136" s="55" t="s">
        <v>4649</v>
      </c>
      <c r="E17136" s="55" t="s">
        <v>56053</v>
      </c>
      <c r="F17136" s="55" t="s">
        <v>4651</v>
      </c>
      <c r="G17136" s="55" t="s">
        <v>56054</v>
      </c>
      <c r="H17136" s="55">
        <v>0</v>
      </c>
    </row>
    <row r="17137" spans="1:8" ht="12.5" customHeight="1">
      <c r="A17137" s="55">
        <v>16437</v>
      </c>
      <c r="B17137" s="55">
        <v>10</v>
      </c>
      <c r="C17137" s="55" t="s">
        <v>56055</v>
      </c>
      <c r="D17137" s="55" t="s">
        <v>4649</v>
      </c>
      <c r="E17137" s="55" t="s">
        <v>56056</v>
      </c>
      <c r="F17137" s="55" t="s">
        <v>4651</v>
      </c>
      <c r="G17137" s="55" t="s">
        <v>56057</v>
      </c>
      <c r="H17137" s="55">
        <v>0</v>
      </c>
    </row>
    <row r="17138" spans="1:8" ht="12.5" customHeight="1">
      <c r="A17138" s="55">
        <v>16831</v>
      </c>
      <c r="B17138" s="55">
        <v>10</v>
      </c>
      <c r="C17138" s="55" t="s">
        <v>56058</v>
      </c>
      <c r="D17138" s="55" t="s">
        <v>4649</v>
      </c>
      <c r="E17138" s="55" t="s">
        <v>56059</v>
      </c>
      <c r="F17138" s="55" t="s">
        <v>4651</v>
      </c>
      <c r="G17138" s="55" t="s">
        <v>56060</v>
      </c>
      <c r="H17138" s="55">
        <v>0</v>
      </c>
    </row>
    <row r="17139" spans="1:8" ht="12.5" customHeight="1">
      <c r="A17139" s="55">
        <v>17101</v>
      </c>
      <c r="B17139" s="55">
        <v>10</v>
      </c>
      <c r="C17139" s="55" t="s">
        <v>56061</v>
      </c>
      <c r="D17139" s="55" t="s">
        <v>4649</v>
      </c>
      <c r="E17139" s="55" t="s">
        <v>56062</v>
      </c>
      <c r="F17139" s="55" t="s">
        <v>4651</v>
      </c>
      <c r="G17139" s="55" t="s">
        <v>56063</v>
      </c>
      <c r="H17139" s="55">
        <v>0</v>
      </c>
    </row>
    <row r="17140" spans="1:8" ht="12.5" customHeight="1">
      <c r="A17140" s="55">
        <v>17821</v>
      </c>
      <c r="B17140" s="55">
        <v>10</v>
      </c>
      <c r="C17140" s="55" t="s">
        <v>56064</v>
      </c>
      <c r="D17140" s="55" t="s">
        <v>4649</v>
      </c>
      <c r="E17140" s="55" t="s">
        <v>56065</v>
      </c>
      <c r="F17140" s="55" t="s">
        <v>4651</v>
      </c>
      <c r="G17140" s="55" t="s">
        <v>56066</v>
      </c>
      <c r="H17140" s="55">
        <v>0</v>
      </c>
    </row>
    <row r="17141" spans="1:8" ht="12.5" customHeight="1">
      <c r="A17141" s="55">
        <v>18141</v>
      </c>
      <c r="B17141" s="55">
        <v>10</v>
      </c>
      <c r="C17141" s="55" t="s">
        <v>56067</v>
      </c>
      <c r="D17141" s="55" t="s">
        <v>4649</v>
      </c>
      <c r="E17141" s="55" t="s">
        <v>56068</v>
      </c>
      <c r="F17141" s="55" t="s">
        <v>4651</v>
      </c>
      <c r="G17141" s="55" t="s">
        <v>56069</v>
      </c>
      <c r="H17141" s="55">
        <v>0</v>
      </c>
    </row>
    <row r="17142" spans="1:8" ht="12.5" customHeight="1">
      <c r="A17142" s="55">
        <v>18158</v>
      </c>
      <c r="B17142" s="55">
        <v>10</v>
      </c>
      <c r="C17142" s="55" t="s">
        <v>56070</v>
      </c>
      <c r="D17142" s="55" t="s">
        <v>4649</v>
      </c>
      <c r="E17142" s="55" t="s">
        <v>56071</v>
      </c>
      <c r="F17142" s="55" t="s">
        <v>4651</v>
      </c>
      <c r="G17142" s="55" t="s">
        <v>56072</v>
      </c>
      <c r="H17142" s="55">
        <v>0</v>
      </c>
    </row>
    <row r="17143" spans="1:8" ht="12.5" customHeight="1">
      <c r="A17143" s="55">
        <v>19279</v>
      </c>
      <c r="B17143" s="55">
        <v>10</v>
      </c>
      <c r="C17143" s="55" t="s">
        <v>56073</v>
      </c>
      <c r="D17143" s="55" t="s">
        <v>4649</v>
      </c>
      <c r="E17143" s="55" t="s">
        <v>56074</v>
      </c>
      <c r="F17143" s="55" t="s">
        <v>4651</v>
      </c>
      <c r="G17143" s="55" t="s">
        <v>56075</v>
      </c>
      <c r="H17143" s="55">
        <v>0</v>
      </c>
    </row>
    <row r="17144" spans="1:8" ht="12.5" customHeight="1">
      <c r="A17144" s="55">
        <v>19337</v>
      </c>
      <c r="B17144" s="55">
        <v>10</v>
      </c>
      <c r="C17144" s="55" t="s">
        <v>56076</v>
      </c>
      <c r="D17144" s="55" t="s">
        <v>4649</v>
      </c>
      <c r="E17144" s="55" t="s">
        <v>56077</v>
      </c>
      <c r="F17144" s="55" t="s">
        <v>4651</v>
      </c>
      <c r="G17144" s="55" t="s">
        <v>56078</v>
      </c>
      <c r="H17144" s="55">
        <v>0</v>
      </c>
    </row>
    <row r="17145" spans="1:8" ht="12.5" customHeight="1">
      <c r="A17145" s="55">
        <v>19440</v>
      </c>
      <c r="B17145" s="55">
        <v>10</v>
      </c>
      <c r="C17145" s="55" t="s">
        <v>56079</v>
      </c>
      <c r="D17145" s="55" t="s">
        <v>4649</v>
      </c>
      <c r="E17145" s="55" t="s">
        <v>56080</v>
      </c>
      <c r="F17145" s="55" t="s">
        <v>4651</v>
      </c>
      <c r="G17145" s="55" t="s">
        <v>56081</v>
      </c>
      <c r="H17145" s="55">
        <v>0</v>
      </c>
    </row>
    <row r="17146" spans="1:8" ht="12.5" customHeight="1">
      <c r="A17146" s="55">
        <v>20951</v>
      </c>
      <c r="B17146" s="55">
        <v>10</v>
      </c>
      <c r="C17146" s="55" t="s">
        <v>56082</v>
      </c>
      <c r="D17146" s="55" t="s">
        <v>4649</v>
      </c>
      <c r="E17146" s="55" t="s">
        <v>56083</v>
      </c>
      <c r="F17146" s="55" t="s">
        <v>4651</v>
      </c>
      <c r="G17146" s="55" t="s">
        <v>56084</v>
      </c>
      <c r="H17146" s="55">
        <v>0</v>
      </c>
    </row>
    <row r="17147" spans="1:8" ht="12.5" customHeight="1">
      <c r="A17147" s="55">
        <v>21093</v>
      </c>
      <c r="B17147" s="55">
        <v>10</v>
      </c>
      <c r="C17147" s="55" t="s">
        <v>56085</v>
      </c>
      <c r="D17147" s="55" t="s">
        <v>4649</v>
      </c>
      <c r="E17147" s="55" t="s">
        <v>56086</v>
      </c>
      <c r="F17147" s="55" t="s">
        <v>4651</v>
      </c>
      <c r="G17147" s="55" t="s">
        <v>56087</v>
      </c>
      <c r="H17147" s="55">
        <v>0</v>
      </c>
    </row>
    <row r="17148" spans="1:8" ht="12.5" customHeight="1">
      <c r="A17148" s="55">
        <v>21507</v>
      </c>
      <c r="B17148" s="55">
        <v>10</v>
      </c>
      <c r="C17148" s="55" t="s">
        <v>56088</v>
      </c>
      <c r="D17148" s="55" t="s">
        <v>4649</v>
      </c>
      <c r="E17148" s="55" t="s">
        <v>56089</v>
      </c>
      <c r="F17148" s="55" t="s">
        <v>4651</v>
      </c>
      <c r="G17148" s="55" t="s">
        <v>56090</v>
      </c>
      <c r="H17148" s="55">
        <v>0</v>
      </c>
    </row>
    <row r="17149" spans="1:8" ht="12.5" customHeight="1">
      <c r="A17149" s="55">
        <v>22396</v>
      </c>
      <c r="B17149" s="55">
        <v>10</v>
      </c>
      <c r="C17149" s="55" t="s">
        <v>56091</v>
      </c>
      <c r="D17149" s="55" t="s">
        <v>4649</v>
      </c>
      <c r="E17149" s="55" t="s">
        <v>56092</v>
      </c>
      <c r="F17149" s="55" t="s">
        <v>4651</v>
      </c>
      <c r="G17149" s="55" t="s">
        <v>56093</v>
      </c>
      <c r="H17149" s="55">
        <v>0</v>
      </c>
    </row>
    <row r="17150" spans="1:8" ht="12.5" customHeight="1">
      <c r="A17150" s="55">
        <v>22559</v>
      </c>
      <c r="B17150" s="55">
        <v>10</v>
      </c>
      <c r="C17150" s="55" t="s">
        <v>56094</v>
      </c>
      <c r="D17150" s="55" t="s">
        <v>4649</v>
      </c>
      <c r="E17150" s="55" t="s">
        <v>56095</v>
      </c>
      <c r="F17150" s="55" t="s">
        <v>4651</v>
      </c>
      <c r="G17150" s="55" t="s">
        <v>56096</v>
      </c>
      <c r="H17150" s="55">
        <v>0</v>
      </c>
    </row>
    <row r="17151" spans="1:8" ht="12.5" customHeight="1">
      <c r="A17151" s="55">
        <v>22794</v>
      </c>
      <c r="B17151" s="55">
        <v>10</v>
      </c>
      <c r="C17151" s="55" t="s">
        <v>56097</v>
      </c>
      <c r="D17151" s="55" t="s">
        <v>4649</v>
      </c>
      <c r="E17151" s="55" t="s">
        <v>56098</v>
      </c>
      <c r="F17151" s="55" t="s">
        <v>4651</v>
      </c>
      <c r="G17151" s="55" t="s">
        <v>56099</v>
      </c>
      <c r="H17151" s="55">
        <v>0</v>
      </c>
    </row>
    <row r="17152" spans="1:8" ht="12.5" customHeight="1">
      <c r="A17152" s="55">
        <v>23618</v>
      </c>
      <c r="B17152" s="55">
        <v>10</v>
      </c>
      <c r="C17152" s="55" t="s">
        <v>56100</v>
      </c>
      <c r="D17152" s="55" t="s">
        <v>4649</v>
      </c>
      <c r="E17152" s="55" t="s">
        <v>56101</v>
      </c>
      <c r="F17152" s="55" t="s">
        <v>4651</v>
      </c>
      <c r="G17152" s="55" t="s">
        <v>56102</v>
      </c>
      <c r="H17152" s="55">
        <v>0</v>
      </c>
    </row>
    <row r="17153" spans="1:8" ht="12.5" customHeight="1">
      <c r="A17153" s="55">
        <v>24035</v>
      </c>
      <c r="B17153" s="55">
        <v>10</v>
      </c>
      <c r="C17153" s="55" t="s">
        <v>56103</v>
      </c>
      <c r="D17153" s="55" t="s">
        <v>4649</v>
      </c>
      <c r="E17153" s="55" t="s">
        <v>56104</v>
      </c>
      <c r="F17153" s="55" t="s">
        <v>4651</v>
      </c>
      <c r="G17153" s="55" t="s">
        <v>56105</v>
      </c>
      <c r="H17153" s="55">
        <v>0</v>
      </c>
    </row>
    <row r="17154" spans="1:8" ht="12.5" customHeight="1">
      <c r="A17154" s="55">
        <v>25584</v>
      </c>
      <c r="B17154" s="55">
        <v>10</v>
      </c>
      <c r="C17154" s="55" t="s">
        <v>56106</v>
      </c>
      <c r="D17154" s="55" t="s">
        <v>4649</v>
      </c>
      <c r="E17154" s="55" t="s">
        <v>56107</v>
      </c>
      <c r="F17154" s="55" t="s">
        <v>4651</v>
      </c>
      <c r="G17154" s="55" t="s">
        <v>56108</v>
      </c>
      <c r="H17154" s="55">
        <v>0</v>
      </c>
    </row>
    <row r="17155" spans="1:8" ht="12.5" customHeight="1">
      <c r="A17155" s="55">
        <v>25686</v>
      </c>
      <c r="B17155" s="55">
        <v>10</v>
      </c>
      <c r="C17155" s="55" t="s">
        <v>56109</v>
      </c>
      <c r="D17155" s="55" t="s">
        <v>4649</v>
      </c>
      <c r="E17155" s="55" t="s">
        <v>56110</v>
      </c>
      <c r="F17155" s="55" t="s">
        <v>4651</v>
      </c>
      <c r="G17155" s="55" t="s">
        <v>56111</v>
      </c>
      <c r="H17155" s="55">
        <v>0</v>
      </c>
    </row>
    <row r="17156" spans="1:8" ht="12.5" customHeight="1">
      <c r="A17156" s="55">
        <v>25750</v>
      </c>
      <c r="B17156" s="55">
        <v>10</v>
      </c>
      <c r="C17156" s="55" t="s">
        <v>56112</v>
      </c>
      <c r="D17156" s="55" t="s">
        <v>4649</v>
      </c>
      <c r="E17156" s="55" t="s">
        <v>56113</v>
      </c>
      <c r="F17156" s="55" t="s">
        <v>4651</v>
      </c>
      <c r="G17156" s="55" t="s">
        <v>56114</v>
      </c>
      <c r="H17156" s="55">
        <v>0</v>
      </c>
    </row>
    <row r="17157" spans="1:8" ht="12.5" customHeight="1">
      <c r="A17157" s="55">
        <v>25753</v>
      </c>
      <c r="B17157" s="55">
        <v>10</v>
      </c>
      <c r="C17157" s="55" t="s">
        <v>56115</v>
      </c>
      <c r="D17157" s="55" t="s">
        <v>4649</v>
      </c>
      <c r="E17157" s="55" t="s">
        <v>56116</v>
      </c>
      <c r="F17157" s="55" t="s">
        <v>4651</v>
      </c>
      <c r="G17157" s="55" t="s">
        <v>56117</v>
      </c>
      <c r="H17157" s="55">
        <v>0</v>
      </c>
    </row>
    <row r="17158" spans="1:8" ht="12.5" customHeight="1">
      <c r="A17158" s="55">
        <v>25781</v>
      </c>
      <c r="B17158" s="55">
        <v>10</v>
      </c>
      <c r="C17158" s="55" t="s">
        <v>56118</v>
      </c>
      <c r="D17158" s="55" t="s">
        <v>4649</v>
      </c>
      <c r="E17158" s="55" t="s">
        <v>56119</v>
      </c>
      <c r="F17158" s="55" t="s">
        <v>4651</v>
      </c>
      <c r="G17158" s="55" t="s">
        <v>56120</v>
      </c>
      <c r="H17158" s="55">
        <v>0</v>
      </c>
    </row>
    <row r="17159" spans="1:8" ht="12.5" customHeight="1">
      <c r="A17159" s="55">
        <v>26409</v>
      </c>
      <c r="B17159" s="55">
        <v>10</v>
      </c>
      <c r="C17159" s="55" t="s">
        <v>56121</v>
      </c>
      <c r="D17159" s="55" t="s">
        <v>4649</v>
      </c>
      <c r="E17159" s="55" t="s">
        <v>56122</v>
      </c>
      <c r="F17159" s="55" t="s">
        <v>4651</v>
      </c>
      <c r="G17159" s="55" t="s">
        <v>56123</v>
      </c>
      <c r="H17159" s="55">
        <v>0</v>
      </c>
    </row>
    <row r="17160" spans="1:8" ht="12.5" customHeight="1">
      <c r="A17160" s="55">
        <v>26863</v>
      </c>
      <c r="B17160" s="55">
        <v>10</v>
      </c>
      <c r="C17160" s="55" t="s">
        <v>56124</v>
      </c>
      <c r="D17160" s="55" t="s">
        <v>4649</v>
      </c>
      <c r="E17160" s="55" t="s">
        <v>56125</v>
      </c>
      <c r="F17160" s="55" t="s">
        <v>4651</v>
      </c>
      <c r="G17160" s="55" t="s">
        <v>56126</v>
      </c>
      <c r="H17160" s="55">
        <v>0</v>
      </c>
    </row>
    <row r="17161" spans="1:8" ht="12.5" customHeight="1">
      <c r="A17161" s="55">
        <v>27008</v>
      </c>
      <c r="B17161" s="55">
        <v>10</v>
      </c>
      <c r="C17161" s="55" t="s">
        <v>56127</v>
      </c>
      <c r="D17161" s="55" t="s">
        <v>4649</v>
      </c>
      <c r="E17161" s="55" t="s">
        <v>56128</v>
      </c>
      <c r="F17161" s="55" t="s">
        <v>4651</v>
      </c>
      <c r="G17161" s="55" t="s">
        <v>56129</v>
      </c>
      <c r="H17161" s="55">
        <v>0</v>
      </c>
    </row>
    <row r="17162" spans="1:8" ht="12.5" customHeight="1">
      <c r="A17162" s="55">
        <v>27141</v>
      </c>
      <c r="B17162" s="55">
        <v>10</v>
      </c>
      <c r="C17162" s="55" t="s">
        <v>56130</v>
      </c>
      <c r="D17162" s="55" t="s">
        <v>4649</v>
      </c>
      <c r="E17162" s="55" t="s">
        <v>56131</v>
      </c>
      <c r="F17162" s="55" t="s">
        <v>4651</v>
      </c>
      <c r="G17162" s="55" t="s">
        <v>56132</v>
      </c>
      <c r="H17162" s="55">
        <v>0</v>
      </c>
    </row>
    <row r="17163" spans="1:8" ht="12.5" customHeight="1">
      <c r="A17163" s="55">
        <v>27179</v>
      </c>
      <c r="B17163" s="55">
        <v>10</v>
      </c>
      <c r="C17163" s="55" t="s">
        <v>56133</v>
      </c>
      <c r="D17163" s="55" t="s">
        <v>4649</v>
      </c>
      <c r="E17163" s="55" t="s">
        <v>56134</v>
      </c>
      <c r="F17163" s="55" t="s">
        <v>4651</v>
      </c>
      <c r="G17163" s="55" t="s">
        <v>56135</v>
      </c>
      <c r="H17163" s="55">
        <v>0</v>
      </c>
    </row>
    <row r="17164" spans="1:8" ht="12.5" customHeight="1">
      <c r="A17164" s="55">
        <v>27856</v>
      </c>
      <c r="B17164" s="55">
        <v>10</v>
      </c>
      <c r="C17164" s="55" t="s">
        <v>56136</v>
      </c>
      <c r="D17164" s="55" t="s">
        <v>4649</v>
      </c>
      <c r="E17164" s="55" t="s">
        <v>56137</v>
      </c>
      <c r="F17164" s="55" t="s">
        <v>4651</v>
      </c>
      <c r="G17164" s="55" t="s">
        <v>56138</v>
      </c>
      <c r="H17164" s="55">
        <v>0</v>
      </c>
    </row>
    <row r="17165" spans="1:8" ht="12.5" customHeight="1">
      <c r="A17165" s="55">
        <v>27964</v>
      </c>
      <c r="B17165" s="55">
        <v>10</v>
      </c>
      <c r="C17165" s="55" t="s">
        <v>56139</v>
      </c>
      <c r="D17165" s="55" t="s">
        <v>4649</v>
      </c>
      <c r="E17165" s="55" t="s">
        <v>56140</v>
      </c>
      <c r="F17165" s="55" t="s">
        <v>4651</v>
      </c>
      <c r="G17165" s="55" t="s">
        <v>56141</v>
      </c>
      <c r="H17165" s="55">
        <v>0</v>
      </c>
    </row>
    <row r="17166" spans="1:8" ht="12.5" customHeight="1">
      <c r="A17166" s="55">
        <v>28530</v>
      </c>
      <c r="B17166" s="55">
        <v>10</v>
      </c>
      <c r="C17166" s="55" t="s">
        <v>56142</v>
      </c>
      <c r="D17166" s="55" t="s">
        <v>4649</v>
      </c>
      <c r="E17166" s="55" t="s">
        <v>56143</v>
      </c>
      <c r="F17166" s="55" t="s">
        <v>4651</v>
      </c>
      <c r="G17166" s="55" t="s">
        <v>56144</v>
      </c>
      <c r="H17166" s="55">
        <v>0</v>
      </c>
    </row>
    <row r="17167" spans="1:8" ht="12.5" customHeight="1">
      <c r="A17167" s="55">
        <v>28694</v>
      </c>
      <c r="B17167" s="55">
        <v>10</v>
      </c>
      <c r="C17167" s="55" t="s">
        <v>56145</v>
      </c>
      <c r="D17167" s="55" t="s">
        <v>4649</v>
      </c>
      <c r="E17167" s="55" t="s">
        <v>56146</v>
      </c>
      <c r="F17167" s="55" t="s">
        <v>4651</v>
      </c>
      <c r="G17167" s="55" t="s">
        <v>56147</v>
      </c>
      <c r="H17167" s="55">
        <v>0</v>
      </c>
    </row>
    <row r="17168" spans="1:8" ht="12.5" customHeight="1">
      <c r="A17168" s="55">
        <v>28734</v>
      </c>
      <c r="B17168" s="55">
        <v>10</v>
      </c>
      <c r="C17168" s="55" t="s">
        <v>56148</v>
      </c>
      <c r="D17168" s="55" t="s">
        <v>4649</v>
      </c>
      <c r="E17168" s="55" t="s">
        <v>56149</v>
      </c>
      <c r="F17168" s="55" t="s">
        <v>4651</v>
      </c>
      <c r="G17168" s="55" t="s">
        <v>56150</v>
      </c>
      <c r="H17168" s="55">
        <v>0</v>
      </c>
    </row>
    <row r="17169" spans="1:8" ht="12.5" customHeight="1">
      <c r="A17169" s="55">
        <v>11247</v>
      </c>
      <c r="B17169" s="55">
        <v>10</v>
      </c>
      <c r="C17169" s="55" t="s">
        <v>56151</v>
      </c>
      <c r="D17169" s="55" t="s">
        <v>4649</v>
      </c>
      <c r="E17169" s="55" t="s">
        <v>56152</v>
      </c>
      <c r="F17169" s="55" t="s">
        <v>4651</v>
      </c>
      <c r="G17169" s="55" t="s">
        <v>56153</v>
      </c>
      <c r="H17169" s="55">
        <v>0</v>
      </c>
    </row>
    <row r="17170" spans="1:8" ht="12.5" customHeight="1">
      <c r="A17170" s="55">
        <v>11482</v>
      </c>
      <c r="B17170" s="55">
        <v>10</v>
      </c>
      <c r="C17170" s="55" t="s">
        <v>56154</v>
      </c>
      <c r="D17170" s="55" t="s">
        <v>4649</v>
      </c>
      <c r="E17170" s="55" t="s">
        <v>56155</v>
      </c>
      <c r="F17170" s="55" t="s">
        <v>4651</v>
      </c>
      <c r="G17170" s="55" t="s">
        <v>56156</v>
      </c>
      <c r="H17170" s="55">
        <v>0</v>
      </c>
    </row>
    <row r="17171" spans="1:8" ht="12.5" customHeight="1">
      <c r="A17171" s="55">
        <v>12214</v>
      </c>
      <c r="B17171" s="55">
        <v>10</v>
      </c>
      <c r="C17171" s="55" t="s">
        <v>56157</v>
      </c>
      <c r="D17171" s="55" t="s">
        <v>4649</v>
      </c>
      <c r="E17171" s="55" t="s">
        <v>56158</v>
      </c>
      <c r="F17171" s="55" t="s">
        <v>4651</v>
      </c>
      <c r="G17171" s="55" t="s">
        <v>56159</v>
      </c>
      <c r="H17171" s="55">
        <v>0</v>
      </c>
    </row>
    <row r="17172" spans="1:8" ht="12.5" customHeight="1">
      <c r="A17172" s="55">
        <v>12840</v>
      </c>
      <c r="B17172" s="55">
        <v>10</v>
      </c>
      <c r="C17172" s="55" t="s">
        <v>56160</v>
      </c>
      <c r="D17172" s="55" t="s">
        <v>4649</v>
      </c>
      <c r="E17172" s="55" t="s">
        <v>56161</v>
      </c>
      <c r="F17172" s="55" t="s">
        <v>4651</v>
      </c>
      <c r="G17172" s="55" t="s">
        <v>56162</v>
      </c>
      <c r="H17172" s="55">
        <v>0</v>
      </c>
    </row>
    <row r="17173" spans="1:8" ht="12.5" customHeight="1">
      <c r="A17173" s="55">
        <v>12856</v>
      </c>
      <c r="B17173" s="55">
        <v>10</v>
      </c>
      <c r="C17173" s="55" t="s">
        <v>56163</v>
      </c>
      <c r="D17173" s="55" t="s">
        <v>4649</v>
      </c>
      <c r="E17173" s="55" t="s">
        <v>56164</v>
      </c>
      <c r="F17173" s="55" t="s">
        <v>4651</v>
      </c>
      <c r="G17173" s="55" t="s">
        <v>56165</v>
      </c>
      <c r="H17173" s="55">
        <v>0</v>
      </c>
    </row>
    <row r="17174" spans="1:8" ht="12.5" customHeight="1">
      <c r="A17174" s="55">
        <v>13507</v>
      </c>
      <c r="B17174" s="55">
        <v>10</v>
      </c>
      <c r="C17174" s="55" t="s">
        <v>56166</v>
      </c>
      <c r="D17174" s="55" t="s">
        <v>4649</v>
      </c>
      <c r="E17174" s="55" t="s">
        <v>56167</v>
      </c>
      <c r="F17174" s="55" t="s">
        <v>4651</v>
      </c>
      <c r="G17174" s="55" t="s">
        <v>56168</v>
      </c>
      <c r="H17174" s="55">
        <v>0</v>
      </c>
    </row>
    <row r="17175" spans="1:8" ht="12.5" customHeight="1">
      <c r="A17175" s="55">
        <v>13576</v>
      </c>
      <c r="B17175" s="55">
        <v>10</v>
      </c>
      <c r="C17175" s="55" t="s">
        <v>56169</v>
      </c>
      <c r="D17175" s="55" t="s">
        <v>4649</v>
      </c>
      <c r="E17175" s="55" t="s">
        <v>56170</v>
      </c>
      <c r="F17175" s="55" t="s">
        <v>4651</v>
      </c>
      <c r="G17175" s="55" t="s">
        <v>56171</v>
      </c>
      <c r="H17175" s="55">
        <v>0</v>
      </c>
    </row>
    <row r="17176" spans="1:8" ht="12.5" customHeight="1">
      <c r="A17176" s="55">
        <v>14692</v>
      </c>
      <c r="B17176" s="55">
        <v>10</v>
      </c>
      <c r="C17176" s="55" t="s">
        <v>56172</v>
      </c>
      <c r="D17176" s="55" t="s">
        <v>4649</v>
      </c>
      <c r="E17176" s="55" t="s">
        <v>56173</v>
      </c>
      <c r="F17176" s="55" t="s">
        <v>4651</v>
      </c>
      <c r="G17176" s="55" t="s">
        <v>56174</v>
      </c>
      <c r="H17176" s="55">
        <v>0</v>
      </c>
    </row>
    <row r="17177" spans="1:8" ht="12.5" customHeight="1">
      <c r="A17177" s="55">
        <v>14949</v>
      </c>
      <c r="B17177" s="55">
        <v>10</v>
      </c>
      <c r="C17177" s="55" t="s">
        <v>56175</v>
      </c>
      <c r="D17177" s="55" t="s">
        <v>4649</v>
      </c>
      <c r="E17177" s="55" t="s">
        <v>56176</v>
      </c>
      <c r="F17177" s="55" t="s">
        <v>4651</v>
      </c>
      <c r="G17177" s="55" t="s">
        <v>56177</v>
      </c>
      <c r="H17177" s="55">
        <v>0</v>
      </c>
    </row>
    <row r="17178" spans="1:8" ht="12.5" customHeight="1">
      <c r="A17178" s="55">
        <v>15449</v>
      </c>
      <c r="B17178" s="55">
        <v>10</v>
      </c>
      <c r="C17178" s="55" t="s">
        <v>56178</v>
      </c>
      <c r="D17178" s="55" t="s">
        <v>4649</v>
      </c>
      <c r="E17178" s="55" t="s">
        <v>56179</v>
      </c>
      <c r="F17178" s="55" t="s">
        <v>4651</v>
      </c>
      <c r="G17178" s="55" t="s">
        <v>56180</v>
      </c>
      <c r="H17178" s="55">
        <v>0</v>
      </c>
    </row>
    <row r="17179" spans="1:8" ht="12.5" customHeight="1">
      <c r="A17179" s="55">
        <v>15711</v>
      </c>
      <c r="B17179" s="55">
        <v>10</v>
      </c>
      <c r="C17179" s="55" t="s">
        <v>56181</v>
      </c>
      <c r="D17179" s="55" t="s">
        <v>4649</v>
      </c>
      <c r="E17179" s="55" t="s">
        <v>56182</v>
      </c>
      <c r="F17179" s="55" t="s">
        <v>4651</v>
      </c>
      <c r="G17179" s="55" t="s">
        <v>56183</v>
      </c>
      <c r="H17179" s="55">
        <v>0</v>
      </c>
    </row>
    <row r="17180" spans="1:8" ht="12.5" customHeight="1">
      <c r="A17180" s="55">
        <v>16035</v>
      </c>
      <c r="B17180" s="55">
        <v>10</v>
      </c>
      <c r="C17180" s="55" t="s">
        <v>56184</v>
      </c>
      <c r="D17180" s="55" t="s">
        <v>4649</v>
      </c>
      <c r="E17180" s="55" t="s">
        <v>56185</v>
      </c>
      <c r="F17180" s="55" t="s">
        <v>4651</v>
      </c>
      <c r="G17180" s="55" t="s">
        <v>56186</v>
      </c>
      <c r="H17180" s="55">
        <v>0</v>
      </c>
    </row>
    <row r="17181" spans="1:8" ht="12.5" customHeight="1">
      <c r="A17181" s="55">
        <v>16054</v>
      </c>
      <c r="B17181" s="55">
        <v>10</v>
      </c>
      <c r="C17181" s="55" t="s">
        <v>56187</v>
      </c>
      <c r="D17181" s="55" t="s">
        <v>4649</v>
      </c>
      <c r="E17181" s="55" t="s">
        <v>56188</v>
      </c>
      <c r="F17181" s="55" t="s">
        <v>4651</v>
      </c>
      <c r="G17181" s="55" t="s">
        <v>56189</v>
      </c>
      <c r="H17181" s="55">
        <v>0</v>
      </c>
    </row>
    <row r="17182" spans="1:8" ht="12.5" customHeight="1">
      <c r="A17182" s="55">
        <v>17639</v>
      </c>
      <c r="B17182" s="55">
        <v>10</v>
      </c>
      <c r="C17182" s="55" t="s">
        <v>56190</v>
      </c>
      <c r="D17182" s="55" t="s">
        <v>4649</v>
      </c>
      <c r="E17182" s="55" t="s">
        <v>56191</v>
      </c>
      <c r="F17182" s="55" t="s">
        <v>4651</v>
      </c>
      <c r="G17182" s="55" t="s">
        <v>56192</v>
      </c>
      <c r="H17182" s="55">
        <v>0</v>
      </c>
    </row>
    <row r="17183" spans="1:8" ht="12.5" customHeight="1">
      <c r="A17183" s="55">
        <v>17820</v>
      </c>
      <c r="B17183" s="55">
        <v>10</v>
      </c>
      <c r="C17183" s="55" t="s">
        <v>56193</v>
      </c>
      <c r="D17183" s="55" t="s">
        <v>4649</v>
      </c>
      <c r="E17183" s="55" t="s">
        <v>56194</v>
      </c>
      <c r="F17183" s="55" t="s">
        <v>4651</v>
      </c>
      <c r="G17183" s="55" t="s">
        <v>56195</v>
      </c>
      <c r="H17183" s="55">
        <v>0</v>
      </c>
    </row>
    <row r="17184" spans="1:8" ht="12.5" customHeight="1">
      <c r="A17184" s="55">
        <v>17967</v>
      </c>
      <c r="B17184" s="55">
        <v>10</v>
      </c>
      <c r="C17184" s="55" t="s">
        <v>56196</v>
      </c>
      <c r="D17184" s="55" t="s">
        <v>4649</v>
      </c>
      <c r="E17184" s="55" t="s">
        <v>56197</v>
      </c>
      <c r="F17184" s="55" t="s">
        <v>4651</v>
      </c>
      <c r="G17184" s="55" t="s">
        <v>56198</v>
      </c>
      <c r="H17184" s="55">
        <v>0</v>
      </c>
    </row>
    <row r="17185" spans="1:8" ht="12.5" customHeight="1">
      <c r="A17185" s="55">
        <v>18127</v>
      </c>
      <c r="B17185" s="55">
        <v>10</v>
      </c>
      <c r="C17185" s="55" t="s">
        <v>56199</v>
      </c>
      <c r="D17185" s="55" t="s">
        <v>4649</v>
      </c>
      <c r="E17185" s="55" t="s">
        <v>56200</v>
      </c>
      <c r="F17185" s="55" t="s">
        <v>4651</v>
      </c>
      <c r="G17185" s="55" t="s">
        <v>56201</v>
      </c>
      <c r="H17185" s="55">
        <v>0</v>
      </c>
    </row>
    <row r="17186" spans="1:8" ht="12.5" customHeight="1">
      <c r="A17186" s="55">
        <v>18149</v>
      </c>
      <c r="B17186" s="55">
        <v>10</v>
      </c>
      <c r="C17186" s="55" t="s">
        <v>56202</v>
      </c>
      <c r="D17186" s="55" t="s">
        <v>4649</v>
      </c>
      <c r="E17186" s="55" t="s">
        <v>56203</v>
      </c>
      <c r="F17186" s="55" t="s">
        <v>4651</v>
      </c>
      <c r="G17186" s="55" t="s">
        <v>56204</v>
      </c>
      <c r="H17186" s="55">
        <v>0</v>
      </c>
    </row>
    <row r="17187" spans="1:8" ht="12.5" customHeight="1">
      <c r="A17187" s="55">
        <v>19346</v>
      </c>
      <c r="B17187" s="55">
        <v>10</v>
      </c>
      <c r="C17187" s="55" t="s">
        <v>56205</v>
      </c>
      <c r="D17187" s="55" t="s">
        <v>4649</v>
      </c>
      <c r="E17187" s="55" t="s">
        <v>56206</v>
      </c>
      <c r="F17187" s="55" t="s">
        <v>4651</v>
      </c>
      <c r="G17187" s="55" t="s">
        <v>56207</v>
      </c>
      <c r="H17187" s="55">
        <v>0</v>
      </c>
    </row>
    <row r="17188" spans="1:8" ht="12.5" customHeight="1">
      <c r="A17188" s="55">
        <v>19437</v>
      </c>
      <c r="B17188" s="55">
        <v>10</v>
      </c>
      <c r="C17188" s="55" t="s">
        <v>56208</v>
      </c>
      <c r="D17188" s="55" t="s">
        <v>4649</v>
      </c>
      <c r="E17188" s="55" t="s">
        <v>56209</v>
      </c>
      <c r="F17188" s="55" t="s">
        <v>4651</v>
      </c>
      <c r="G17188" s="55" t="s">
        <v>56210</v>
      </c>
      <c r="H17188" s="55">
        <v>0</v>
      </c>
    </row>
    <row r="17189" spans="1:8" ht="12.5" customHeight="1">
      <c r="A17189" s="55">
        <v>19471</v>
      </c>
      <c r="B17189" s="55">
        <v>10</v>
      </c>
      <c r="C17189" s="55" t="s">
        <v>56211</v>
      </c>
      <c r="D17189" s="55" t="s">
        <v>4649</v>
      </c>
      <c r="E17189" s="55" t="s">
        <v>56212</v>
      </c>
      <c r="F17189" s="55" t="s">
        <v>4651</v>
      </c>
      <c r="G17189" s="55" t="s">
        <v>56213</v>
      </c>
      <c r="H17189" s="55">
        <v>0</v>
      </c>
    </row>
    <row r="17190" spans="1:8" ht="12.5" customHeight="1">
      <c r="A17190" s="55">
        <v>20811</v>
      </c>
      <c r="B17190" s="55">
        <v>10</v>
      </c>
      <c r="C17190" s="55" t="s">
        <v>56214</v>
      </c>
      <c r="D17190" s="55" t="s">
        <v>4649</v>
      </c>
      <c r="E17190" s="55" t="s">
        <v>56215</v>
      </c>
      <c r="F17190" s="55" t="s">
        <v>4651</v>
      </c>
      <c r="G17190" s="55" t="s">
        <v>56216</v>
      </c>
      <c r="H17190" s="55">
        <v>0</v>
      </c>
    </row>
    <row r="17191" spans="1:8" ht="12.5" customHeight="1">
      <c r="A17191" s="55">
        <v>22457</v>
      </c>
      <c r="B17191" s="55">
        <v>10</v>
      </c>
      <c r="C17191" s="55" t="s">
        <v>56217</v>
      </c>
      <c r="D17191" s="55" t="s">
        <v>4649</v>
      </c>
      <c r="E17191" s="55" t="s">
        <v>56218</v>
      </c>
      <c r="F17191" s="55" t="s">
        <v>4651</v>
      </c>
      <c r="G17191" s="55" t="s">
        <v>56219</v>
      </c>
      <c r="H17191" s="55">
        <v>0</v>
      </c>
    </row>
    <row r="17192" spans="1:8" ht="12.5" customHeight="1">
      <c r="A17192" s="55">
        <v>22637</v>
      </c>
      <c r="B17192" s="55">
        <v>10</v>
      </c>
      <c r="C17192" s="55" t="s">
        <v>56220</v>
      </c>
      <c r="D17192" s="55" t="s">
        <v>4649</v>
      </c>
      <c r="E17192" s="55" t="s">
        <v>56221</v>
      </c>
      <c r="F17192" s="55" t="s">
        <v>4651</v>
      </c>
      <c r="G17192" s="55" t="s">
        <v>56222</v>
      </c>
      <c r="H17192" s="55">
        <v>0</v>
      </c>
    </row>
    <row r="17193" spans="1:8" ht="12.5" customHeight="1">
      <c r="A17193" s="55">
        <v>23760</v>
      </c>
      <c r="B17193" s="55">
        <v>10</v>
      </c>
      <c r="C17193" s="55" t="s">
        <v>56223</v>
      </c>
      <c r="D17193" s="55" t="s">
        <v>4649</v>
      </c>
      <c r="E17193" s="55" t="s">
        <v>56224</v>
      </c>
      <c r="F17193" s="55" t="s">
        <v>4651</v>
      </c>
      <c r="G17193" s="55" t="s">
        <v>56225</v>
      </c>
      <c r="H17193" s="55">
        <v>0</v>
      </c>
    </row>
    <row r="17194" spans="1:8" ht="12.5" customHeight="1">
      <c r="A17194" s="55">
        <v>24705</v>
      </c>
      <c r="B17194" s="55">
        <v>10</v>
      </c>
      <c r="C17194" s="55" t="s">
        <v>56226</v>
      </c>
      <c r="D17194" s="55" t="s">
        <v>4649</v>
      </c>
      <c r="E17194" s="55" t="s">
        <v>56227</v>
      </c>
      <c r="F17194" s="55" t="s">
        <v>4651</v>
      </c>
      <c r="G17194" s="55" t="s">
        <v>56228</v>
      </c>
      <c r="H17194" s="55">
        <v>0</v>
      </c>
    </row>
    <row r="17195" spans="1:8" ht="12.5" customHeight="1">
      <c r="A17195" s="55">
        <v>25501</v>
      </c>
      <c r="B17195" s="55">
        <v>10</v>
      </c>
      <c r="C17195" s="55" t="s">
        <v>56229</v>
      </c>
      <c r="D17195" s="55" t="s">
        <v>4649</v>
      </c>
      <c r="E17195" s="55" t="s">
        <v>56230</v>
      </c>
      <c r="F17195" s="55" t="s">
        <v>4651</v>
      </c>
      <c r="G17195" s="55" t="s">
        <v>56231</v>
      </c>
      <c r="H17195" s="55">
        <v>0</v>
      </c>
    </row>
    <row r="17196" spans="1:8" ht="12.5" customHeight="1">
      <c r="A17196" s="55">
        <v>25609</v>
      </c>
      <c r="B17196" s="55">
        <v>10</v>
      </c>
      <c r="C17196" s="55" t="s">
        <v>56232</v>
      </c>
      <c r="D17196" s="55" t="s">
        <v>4649</v>
      </c>
      <c r="E17196" s="55" t="s">
        <v>56233</v>
      </c>
      <c r="F17196" s="55" t="s">
        <v>4651</v>
      </c>
      <c r="G17196" s="55" t="s">
        <v>56234</v>
      </c>
      <c r="H17196" s="55">
        <v>0</v>
      </c>
    </row>
    <row r="17197" spans="1:8" ht="12.5" customHeight="1">
      <c r="A17197" s="55">
        <v>25746</v>
      </c>
      <c r="B17197" s="55">
        <v>10</v>
      </c>
      <c r="C17197" s="55" t="s">
        <v>56235</v>
      </c>
      <c r="D17197" s="55" t="s">
        <v>4649</v>
      </c>
      <c r="E17197" s="55" t="s">
        <v>56236</v>
      </c>
      <c r="F17197" s="55" t="s">
        <v>4651</v>
      </c>
      <c r="G17197" s="55" t="s">
        <v>56237</v>
      </c>
      <c r="H17197" s="55">
        <v>0</v>
      </c>
    </row>
    <row r="17198" spans="1:8" ht="12.5" customHeight="1">
      <c r="A17198" s="55">
        <v>25801</v>
      </c>
      <c r="B17198" s="55">
        <v>10</v>
      </c>
      <c r="C17198" s="55" t="s">
        <v>56238</v>
      </c>
      <c r="D17198" s="55" t="s">
        <v>4649</v>
      </c>
      <c r="E17198" s="55" t="s">
        <v>56239</v>
      </c>
      <c r="F17198" s="55" t="s">
        <v>4651</v>
      </c>
      <c r="G17198" s="55" t="s">
        <v>56240</v>
      </c>
      <c r="H17198" s="55">
        <v>0</v>
      </c>
    </row>
    <row r="17199" spans="1:8" ht="12.5" customHeight="1">
      <c r="A17199" s="55">
        <v>26860</v>
      </c>
      <c r="B17199" s="55">
        <v>10</v>
      </c>
      <c r="C17199" s="55" t="s">
        <v>56241</v>
      </c>
      <c r="D17199" s="55" t="s">
        <v>4649</v>
      </c>
      <c r="E17199" s="55" t="s">
        <v>56242</v>
      </c>
      <c r="F17199" s="55" t="s">
        <v>4651</v>
      </c>
      <c r="G17199" s="55" t="s">
        <v>56243</v>
      </c>
      <c r="H17199" s="55">
        <v>0</v>
      </c>
    </row>
    <row r="17200" spans="1:8" ht="12.5" customHeight="1">
      <c r="A17200" s="55">
        <v>26970</v>
      </c>
      <c r="B17200" s="55">
        <v>10</v>
      </c>
      <c r="C17200" s="55" t="s">
        <v>56244</v>
      </c>
      <c r="D17200" s="55" t="s">
        <v>4649</v>
      </c>
      <c r="E17200" s="55" t="s">
        <v>56245</v>
      </c>
      <c r="F17200" s="55" t="s">
        <v>4651</v>
      </c>
      <c r="G17200" s="55" t="s">
        <v>56246</v>
      </c>
      <c r="H17200" s="55">
        <v>0</v>
      </c>
    </row>
    <row r="17201" spans="1:8" ht="12.5" customHeight="1">
      <c r="A17201" s="55">
        <v>27957</v>
      </c>
      <c r="B17201" s="55">
        <v>10</v>
      </c>
      <c r="C17201" s="55" t="s">
        <v>56247</v>
      </c>
      <c r="D17201" s="55" t="s">
        <v>4649</v>
      </c>
      <c r="E17201" s="55" t="s">
        <v>56248</v>
      </c>
      <c r="F17201" s="55" t="s">
        <v>4651</v>
      </c>
      <c r="G17201" s="55" t="s">
        <v>56249</v>
      </c>
      <c r="H17201" s="55">
        <v>0</v>
      </c>
    </row>
    <row r="17202" spans="1:8" ht="12.5" customHeight="1">
      <c r="A17202" s="55">
        <v>28415</v>
      </c>
      <c r="B17202" s="55">
        <v>10</v>
      </c>
      <c r="C17202" s="55" t="s">
        <v>56250</v>
      </c>
      <c r="D17202" s="55" t="s">
        <v>4649</v>
      </c>
      <c r="E17202" s="55" t="s">
        <v>56251</v>
      </c>
      <c r="F17202" s="55" t="s">
        <v>4651</v>
      </c>
      <c r="G17202" s="55" t="s">
        <v>56252</v>
      </c>
      <c r="H17202" s="55">
        <v>0</v>
      </c>
    </row>
    <row r="17203" spans="1:8" ht="12.5" customHeight="1">
      <c r="A17203" s="55">
        <v>28508</v>
      </c>
      <c r="B17203" s="55">
        <v>10</v>
      </c>
      <c r="C17203" s="55" t="s">
        <v>56253</v>
      </c>
      <c r="D17203" s="55" t="s">
        <v>4649</v>
      </c>
      <c r="E17203" s="55" t="s">
        <v>56254</v>
      </c>
      <c r="F17203" s="55" t="s">
        <v>4651</v>
      </c>
      <c r="G17203" s="55" t="s">
        <v>56255</v>
      </c>
      <c r="H17203" s="55">
        <v>0</v>
      </c>
    </row>
    <row r="17204" spans="1:8" ht="12.5" customHeight="1">
      <c r="A17204" s="55">
        <v>28729</v>
      </c>
      <c r="B17204" s="55">
        <v>10</v>
      </c>
      <c r="C17204" s="55" t="s">
        <v>56256</v>
      </c>
      <c r="D17204" s="55" t="s">
        <v>4649</v>
      </c>
      <c r="E17204" s="55" t="s">
        <v>56257</v>
      </c>
      <c r="F17204" s="55" t="s">
        <v>4651</v>
      </c>
      <c r="G17204" s="55" t="s">
        <v>56258</v>
      </c>
      <c r="H17204" s="55">
        <v>0</v>
      </c>
    </row>
    <row r="17205" spans="1:8" ht="12.5" customHeight="1">
      <c r="A17205" s="55">
        <v>28735</v>
      </c>
      <c r="B17205" s="55">
        <v>10</v>
      </c>
      <c r="C17205" s="55" t="s">
        <v>56259</v>
      </c>
      <c r="D17205" s="55" t="s">
        <v>4649</v>
      </c>
      <c r="E17205" s="55" t="s">
        <v>56260</v>
      </c>
      <c r="F17205" s="55" t="s">
        <v>4651</v>
      </c>
      <c r="G17205" s="55" t="s">
        <v>56261</v>
      </c>
      <c r="H17205" s="55">
        <v>0</v>
      </c>
    </row>
    <row r="17206" spans="1:8" ht="12.5" customHeight="1">
      <c r="A17206" s="55">
        <v>29401</v>
      </c>
      <c r="B17206" s="55">
        <v>10</v>
      </c>
      <c r="C17206" s="55" t="s">
        <v>56262</v>
      </c>
      <c r="D17206" s="55" t="s">
        <v>4649</v>
      </c>
      <c r="E17206" s="55" t="s">
        <v>56263</v>
      </c>
      <c r="F17206" s="55" t="s">
        <v>4651</v>
      </c>
      <c r="G17206" s="55" t="s">
        <v>56264</v>
      </c>
      <c r="H17206" s="55">
        <v>0</v>
      </c>
    </row>
    <row r="17207" spans="1:8" ht="12.5" customHeight="1">
      <c r="A17207" s="55">
        <v>12326</v>
      </c>
      <c r="B17207" s="55">
        <v>10</v>
      </c>
      <c r="C17207" s="55" t="s">
        <v>56265</v>
      </c>
      <c r="D17207" s="55" t="s">
        <v>4649</v>
      </c>
      <c r="E17207" s="55" t="s">
        <v>56266</v>
      </c>
      <c r="F17207" s="55" t="s">
        <v>4651</v>
      </c>
      <c r="G17207" s="55" t="s">
        <v>56267</v>
      </c>
      <c r="H17207" s="55">
        <v>0</v>
      </c>
    </row>
    <row r="17208" spans="1:8" ht="12.5" customHeight="1">
      <c r="A17208" s="55">
        <v>12381</v>
      </c>
      <c r="B17208" s="55">
        <v>10</v>
      </c>
      <c r="C17208" s="55" t="s">
        <v>56268</v>
      </c>
      <c r="D17208" s="55" t="s">
        <v>4649</v>
      </c>
      <c r="E17208" s="55" t="s">
        <v>56269</v>
      </c>
      <c r="F17208" s="55" t="s">
        <v>4651</v>
      </c>
      <c r="G17208" s="55" t="s">
        <v>56270</v>
      </c>
      <c r="H17208" s="55">
        <v>0</v>
      </c>
    </row>
    <row r="17209" spans="1:8" ht="12.5" customHeight="1">
      <c r="A17209" s="55">
        <v>13495</v>
      </c>
      <c r="B17209" s="55">
        <v>10</v>
      </c>
      <c r="C17209" s="55" t="s">
        <v>56271</v>
      </c>
      <c r="D17209" s="55" t="s">
        <v>4649</v>
      </c>
      <c r="E17209" s="55" t="s">
        <v>56272</v>
      </c>
      <c r="F17209" s="55" t="s">
        <v>4651</v>
      </c>
      <c r="G17209" s="55" t="s">
        <v>56273</v>
      </c>
      <c r="H17209" s="55">
        <v>0</v>
      </c>
    </row>
    <row r="17210" spans="1:8" ht="12.5" customHeight="1">
      <c r="A17210" s="55">
        <v>13830</v>
      </c>
      <c r="B17210" s="55">
        <v>10</v>
      </c>
      <c r="C17210" s="55" t="s">
        <v>56274</v>
      </c>
      <c r="D17210" s="55" t="s">
        <v>4649</v>
      </c>
      <c r="E17210" s="55" t="s">
        <v>56275</v>
      </c>
      <c r="F17210" s="55" t="s">
        <v>4651</v>
      </c>
      <c r="G17210" s="55" t="s">
        <v>56276</v>
      </c>
      <c r="H17210" s="55">
        <v>0</v>
      </c>
    </row>
    <row r="17211" spans="1:8" ht="12.5" customHeight="1">
      <c r="A17211" s="55">
        <v>14423</v>
      </c>
      <c r="B17211" s="55">
        <v>10</v>
      </c>
      <c r="C17211" s="55" t="s">
        <v>56277</v>
      </c>
      <c r="D17211" s="55" t="s">
        <v>4649</v>
      </c>
      <c r="E17211" s="55" t="s">
        <v>56278</v>
      </c>
      <c r="F17211" s="55" t="s">
        <v>4651</v>
      </c>
      <c r="G17211" s="55" t="s">
        <v>56279</v>
      </c>
      <c r="H17211" s="55">
        <v>0</v>
      </c>
    </row>
    <row r="17212" spans="1:8" ht="12.5" customHeight="1">
      <c r="A17212" s="55">
        <v>17225</v>
      </c>
      <c r="B17212" s="55">
        <v>10</v>
      </c>
      <c r="C17212" s="55" t="s">
        <v>56280</v>
      </c>
      <c r="D17212" s="55" t="s">
        <v>4649</v>
      </c>
      <c r="E17212" s="55" t="s">
        <v>56281</v>
      </c>
      <c r="F17212" s="55" t="s">
        <v>4651</v>
      </c>
      <c r="G17212" s="55" t="s">
        <v>56282</v>
      </c>
      <c r="H17212" s="55">
        <v>0</v>
      </c>
    </row>
    <row r="17213" spans="1:8" ht="12.5" customHeight="1">
      <c r="A17213" s="55">
        <v>17644</v>
      </c>
      <c r="B17213" s="55">
        <v>10</v>
      </c>
      <c r="C17213" s="55" t="s">
        <v>56283</v>
      </c>
      <c r="D17213" s="55" t="s">
        <v>4649</v>
      </c>
      <c r="E17213" s="55" t="s">
        <v>56284</v>
      </c>
      <c r="F17213" s="55" t="s">
        <v>4651</v>
      </c>
      <c r="G17213" s="55" t="s">
        <v>56285</v>
      </c>
      <c r="H17213" s="55">
        <v>0</v>
      </c>
    </row>
    <row r="17214" spans="1:8" ht="12.5" customHeight="1">
      <c r="A17214" s="55">
        <v>17709</v>
      </c>
      <c r="B17214" s="55">
        <v>10</v>
      </c>
      <c r="C17214" s="55" t="s">
        <v>56286</v>
      </c>
      <c r="D17214" s="55" t="s">
        <v>4649</v>
      </c>
      <c r="E17214" s="55" t="s">
        <v>56287</v>
      </c>
      <c r="F17214" s="55" t="s">
        <v>4651</v>
      </c>
      <c r="G17214" s="55" t="s">
        <v>56288</v>
      </c>
      <c r="H17214" s="55">
        <v>0</v>
      </c>
    </row>
    <row r="17215" spans="1:8" ht="12.5" customHeight="1">
      <c r="A17215" s="55">
        <v>17958</v>
      </c>
      <c r="B17215" s="55">
        <v>10</v>
      </c>
      <c r="C17215" s="55" t="s">
        <v>56289</v>
      </c>
      <c r="D17215" s="55" t="s">
        <v>4649</v>
      </c>
      <c r="E17215" s="55" t="s">
        <v>56290</v>
      </c>
      <c r="F17215" s="55" t="s">
        <v>4651</v>
      </c>
      <c r="G17215" s="55" t="s">
        <v>56291</v>
      </c>
      <c r="H17215" s="55">
        <v>0</v>
      </c>
    </row>
    <row r="17216" spans="1:8" ht="12.5" customHeight="1">
      <c r="A17216" s="55">
        <v>17960</v>
      </c>
      <c r="B17216" s="55">
        <v>10</v>
      </c>
      <c r="C17216" s="55" t="s">
        <v>56292</v>
      </c>
      <c r="D17216" s="55" t="s">
        <v>4649</v>
      </c>
      <c r="E17216" s="55" t="s">
        <v>56293</v>
      </c>
      <c r="F17216" s="55" t="s">
        <v>4651</v>
      </c>
      <c r="G17216" s="55" t="s">
        <v>56294</v>
      </c>
      <c r="H17216" s="55">
        <v>0</v>
      </c>
    </row>
    <row r="17217" spans="1:8" ht="12.5" customHeight="1">
      <c r="A17217" s="55">
        <v>18037</v>
      </c>
      <c r="B17217" s="55">
        <v>10</v>
      </c>
      <c r="C17217" s="55" t="s">
        <v>56295</v>
      </c>
      <c r="D17217" s="55" t="s">
        <v>4649</v>
      </c>
      <c r="E17217" s="55" t="s">
        <v>56296</v>
      </c>
      <c r="F17217" s="55" t="s">
        <v>4651</v>
      </c>
      <c r="G17217" s="55" t="s">
        <v>56297</v>
      </c>
      <c r="H17217" s="55">
        <v>0</v>
      </c>
    </row>
    <row r="17218" spans="1:8" ht="12.5" customHeight="1">
      <c r="A17218" s="55">
        <v>19260</v>
      </c>
      <c r="B17218" s="55">
        <v>10</v>
      </c>
      <c r="C17218" s="55" t="s">
        <v>56298</v>
      </c>
      <c r="D17218" s="55" t="s">
        <v>4649</v>
      </c>
      <c r="E17218" s="55" t="s">
        <v>56299</v>
      </c>
      <c r="F17218" s="55" t="s">
        <v>4651</v>
      </c>
      <c r="G17218" s="55" t="s">
        <v>56300</v>
      </c>
      <c r="H17218" s="55">
        <v>0</v>
      </c>
    </row>
    <row r="17219" spans="1:8" ht="12.5" customHeight="1">
      <c r="A17219" s="55">
        <v>19389</v>
      </c>
      <c r="B17219" s="55">
        <v>10</v>
      </c>
      <c r="C17219" s="55" t="s">
        <v>56301</v>
      </c>
      <c r="D17219" s="55" t="s">
        <v>4649</v>
      </c>
      <c r="E17219" s="55" t="s">
        <v>56302</v>
      </c>
      <c r="F17219" s="55" t="s">
        <v>4651</v>
      </c>
      <c r="G17219" s="55" t="s">
        <v>56303</v>
      </c>
      <c r="H17219" s="55">
        <v>0</v>
      </c>
    </row>
    <row r="17220" spans="1:8" ht="12.5" customHeight="1">
      <c r="A17220" s="55">
        <v>19470</v>
      </c>
      <c r="B17220" s="55">
        <v>10</v>
      </c>
      <c r="C17220" s="55" t="s">
        <v>56304</v>
      </c>
      <c r="D17220" s="55" t="s">
        <v>4649</v>
      </c>
      <c r="E17220" s="55" t="s">
        <v>56305</v>
      </c>
      <c r="F17220" s="55" t="s">
        <v>4651</v>
      </c>
      <c r="G17220" s="55" t="s">
        <v>56306</v>
      </c>
      <c r="H17220" s="55">
        <v>0</v>
      </c>
    </row>
    <row r="17221" spans="1:8" ht="12.5" customHeight="1">
      <c r="A17221" s="55">
        <v>20724</v>
      </c>
      <c r="B17221" s="55">
        <v>10</v>
      </c>
      <c r="C17221" s="55" t="s">
        <v>56307</v>
      </c>
      <c r="D17221" s="55" t="s">
        <v>4649</v>
      </c>
      <c r="E17221" s="55" t="s">
        <v>56308</v>
      </c>
      <c r="F17221" s="55" t="s">
        <v>4651</v>
      </c>
      <c r="G17221" s="55" t="s">
        <v>56309</v>
      </c>
      <c r="H17221" s="55">
        <v>0</v>
      </c>
    </row>
    <row r="17222" spans="1:8" ht="12.5" customHeight="1">
      <c r="A17222" s="55">
        <v>20849</v>
      </c>
      <c r="B17222" s="55">
        <v>10</v>
      </c>
      <c r="C17222" s="55" t="s">
        <v>56310</v>
      </c>
      <c r="D17222" s="55" t="s">
        <v>4649</v>
      </c>
      <c r="E17222" s="55" t="s">
        <v>56311</v>
      </c>
      <c r="F17222" s="55" t="s">
        <v>4651</v>
      </c>
      <c r="G17222" s="55" t="s">
        <v>56312</v>
      </c>
      <c r="H17222" s="55">
        <v>0</v>
      </c>
    </row>
    <row r="17223" spans="1:8" ht="12.5" customHeight="1">
      <c r="A17223" s="55">
        <v>20886</v>
      </c>
      <c r="B17223" s="55">
        <v>10</v>
      </c>
      <c r="C17223" s="55" t="s">
        <v>56313</v>
      </c>
      <c r="D17223" s="55" t="s">
        <v>4649</v>
      </c>
      <c r="E17223" s="55" t="s">
        <v>56314</v>
      </c>
      <c r="F17223" s="55" t="s">
        <v>4651</v>
      </c>
      <c r="G17223" s="55" t="s">
        <v>56315</v>
      </c>
      <c r="H17223" s="55">
        <v>0</v>
      </c>
    </row>
    <row r="17224" spans="1:8" ht="12.5" customHeight="1">
      <c r="A17224" s="55">
        <v>21135</v>
      </c>
      <c r="B17224" s="55">
        <v>10</v>
      </c>
      <c r="C17224" s="55" t="s">
        <v>56316</v>
      </c>
      <c r="D17224" s="55" t="s">
        <v>4649</v>
      </c>
      <c r="E17224" s="55" t="s">
        <v>56317</v>
      </c>
      <c r="F17224" s="55" t="s">
        <v>4651</v>
      </c>
      <c r="G17224" s="55" t="s">
        <v>56318</v>
      </c>
      <c r="H17224" s="55">
        <v>0</v>
      </c>
    </row>
    <row r="17225" spans="1:8" ht="12.5" customHeight="1">
      <c r="A17225" s="55">
        <v>22309</v>
      </c>
      <c r="B17225" s="55">
        <v>10</v>
      </c>
      <c r="C17225" s="55" t="s">
        <v>56319</v>
      </c>
      <c r="D17225" s="55" t="s">
        <v>4649</v>
      </c>
      <c r="E17225" s="55" t="s">
        <v>56320</v>
      </c>
      <c r="F17225" s="55" t="s">
        <v>4651</v>
      </c>
      <c r="G17225" s="55" t="s">
        <v>56321</v>
      </c>
      <c r="H17225" s="55">
        <v>0</v>
      </c>
    </row>
    <row r="17226" spans="1:8" ht="12.5" customHeight="1">
      <c r="A17226" s="55">
        <v>22434</v>
      </c>
      <c r="B17226" s="55">
        <v>10</v>
      </c>
      <c r="C17226" s="55" t="s">
        <v>56322</v>
      </c>
      <c r="D17226" s="55" t="s">
        <v>4649</v>
      </c>
      <c r="E17226" s="55" t="s">
        <v>56323</v>
      </c>
      <c r="F17226" s="55" t="s">
        <v>4651</v>
      </c>
      <c r="G17226" s="55" t="s">
        <v>56324</v>
      </c>
      <c r="H17226" s="55">
        <v>0</v>
      </c>
    </row>
    <row r="17227" spans="1:8" ht="12.5" customHeight="1">
      <c r="A17227" s="55">
        <v>22461</v>
      </c>
      <c r="B17227" s="55">
        <v>10</v>
      </c>
      <c r="C17227" s="55" t="s">
        <v>56325</v>
      </c>
      <c r="D17227" s="55" t="s">
        <v>4649</v>
      </c>
      <c r="E17227" s="55" t="s">
        <v>56326</v>
      </c>
      <c r="F17227" s="55" t="s">
        <v>4651</v>
      </c>
      <c r="G17227" s="55" t="s">
        <v>56327</v>
      </c>
      <c r="H17227" s="55">
        <v>0</v>
      </c>
    </row>
    <row r="17228" spans="1:8" ht="12.5" customHeight="1">
      <c r="A17228" s="55">
        <v>22558</v>
      </c>
      <c r="B17228" s="55">
        <v>10</v>
      </c>
      <c r="C17228" s="55" t="s">
        <v>56328</v>
      </c>
      <c r="D17228" s="55" t="s">
        <v>4649</v>
      </c>
      <c r="E17228" s="55" t="s">
        <v>56329</v>
      </c>
      <c r="F17228" s="55" t="s">
        <v>4651</v>
      </c>
      <c r="G17228" s="55" t="s">
        <v>56330</v>
      </c>
      <c r="H17228" s="55">
        <v>0</v>
      </c>
    </row>
    <row r="17229" spans="1:8" ht="12.5" customHeight="1">
      <c r="A17229" s="55">
        <v>22622</v>
      </c>
      <c r="B17229" s="55">
        <v>10</v>
      </c>
      <c r="C17229" s="55" t="s">
        <v>56331</v>
      </c>
      <c r="D17229" s="55" t="s">
        <v>4649</v>
      </c>
      <c r="E17229" s="55" t="s">
        <v>56332</v>
      </c>
      <c r="F17229" s="55" t="s">
        <v>4651</v>
      </c>
      <c r="G17229" s="55" t="s">
        <v>56333</v>
      </c>
      <c r="H17229" s="55">
        <v>0</v>
      </c>
    </row>
    <row r="17230" spans="1:8" ht="12.5" customHeight="1">
      <c r="A17230" s="55">
        <v>22838</v>
      </c>
      <c r="B17230" s="55">
        <v>10</v>
      </c>
      <c r="C17230" s="55" t="s">
        <v>56334</v>
      </c>
      <c r="D17230" s="55" t="s">
        <v>4649</v>
      </c>
      <c r="E17230" s="55" t="s">
        <v>56335</v>
      </c>
      <c r="F17230" s="55" t="s">
        <v>4651</v>
      </c>
      <c r="G17230" s="55" t="s">
        <v>56336</v>
      </c>
      <c r="H17230" s="55">
        <v>0</v>
      </c>
    </row>
    <row r="17231" spans="1:8" ht="12.5" customHeight="1">
      <c r="A17231" s="55">
        <v>23230</v>
      </c>
      <c r="B17231" s="55">
        <v>10</v>
      </c>
      <c r="C17231" s="55" t="s">
        <v>56337</v>
      </c>
      <c r="D17231" s="55" t="s">
        <v>4649</v>
      </c>
      <c r="E17231" s="55" t="s">
        <v>56338</v>
      </c>
      <c r="F17231" s="55" t="s">
        <v>4651</v>
      </c>
      <c r="G17231" s="55" t="s">
        <v>56339</v>
      </c>
      <c r="H17231" s="55">
        <v>0</v>
      </c>
    </row>
    <row r="17232" spans="1:8" ht="12.5" customHeight="1">
      <c r="A17232" s="55">
        <v>23923</v>
      </c>
      <c r="B17232" s="55">
        <v>10</v>
      </c>
      <c r="C17232" s="55" t="s">
        <v>56340</v>
      </c>
      <c r="D17232" s="55" t="s">
        <v>4649</v>
      </c>
      <c r="E17232" s="55" t="s">
        <v>56341</v>
      </c>
      <c r="F17232" s="55" t="s">
        <v>4651</v>
      </c>
      <c r="G17232" s="55" t="s">
        <v>56342</v>
      </c>
      <c r="H17232" s="55">
        <v>0</v>
      </c>
    </row>
    <row r="17233" spans="1:8" ht="12.5" customHeight="1">
      <c r="A17233" s="55">
        <v>23971</v>
      </c>
      <c r="B17233" s="55">
        <v>10</v>
      </c>
      <c r="C17233" s="55" t="s">
        <v>56343</v>
      </c>
      <c r="D17233" s="55" t="s">
        <v>4649</v>
      </c>
      <c r="E17233" s="55" t="s">
        <v>56344</v>
      </c>
      <c r="F17233" s="55" t="s">
        <v>4651</v>
      </c>
      <c r="G17233" s="55" t="s">
        <v>56345</v>
      </c>
      <c r="H17233" s="55">
        <v>0</v>
      </c>
    </row>
    <row r="17234" spans="1:8" ht="12.5" customHeight="1">
      <c r="A17234" s="55">
        <v>23988</v>
      </c>
      <c r="B17234" s="55">
        <v>10</v>
      </c>
      <c r="C17234" s="55" t="s">
        <v>56346</v>
      </c>
      <c r="D17234" s="55" t="s">
        <v>4649</v>
      </c>
      <c r="E17234" s="55" t="s">
        <v>56347</v>
      </c>
      <c r="F17234" s="55" t="s">
        <v>4651</v>
      </c>
      <c r="G17234" s="55" t="s">
        <v>56348</v>
      </c>
      <c r="H17234" s="55">
        <v>0</v>
      </c>
    </row>
    <row r="17235" spans="1:8" ht="12.5" customHeight="1">
      <c r="A17235" s="55">
        <v>24034</v>
      </c>
      <c r="B17235" s="55">
        <v>10</v>
      </c>
      <c r="C17235" s="55" t="s">
        <v>56349</v>
      </c>
      <c r="D17235" s="55" t="s">
        <v>4649</v>
      </c>
      <c r="E17235" s="55" t="s">
        <v>56350</v>
      </c>
      <c r="F17235" s="55" t="s">
        <v>4651</v>
      </c>
      <c r="G17235" s="55" t="s">
        <v>56351</v>
      </c>
      <c r="H17235" s="55">
        <v>0</v>
      </c>
    </row>
    <row r="17236" spans="1:8" ht="12.5" customHeight="1">
      <c r="A17236" s="55">
        <v>24541</v>
      </c>
      <c r="B17236" s="55">
        <v>10</v>
      </c>
      <c r="C17236" s="55" t="s">
        <v>56352</v>
      </c>
      <c r="D17236" s="55" t="s">
        <v>4649</v>
      </c>
      <c r="E17236" s="55" t="s">
        <v>56353</v>
      </c>
      <c r="F17236" s="55" t="s">
        <v>4651</v>
      </c>
      <c r="G17236" s="55" t="s">
        <v>56354</v>
      </c>
      <c r="H17236" s="55">
        <v>0</v>
      </c>
    </row>
    <row r="17237" spans="1:8" ht="12.5" customHeight="1">
      <c r="A17237" s="55">
        <v>25656</v>
      </c>
      <c r="B17237" s="55">
        <v>10</v>
      </c>
      <c r="C17237" s="55" t="s">
        <v>56355</v>
      </c>
      <c r="D17237" s="55" t="s">
        <v>4649</v>
      </c>
      <c r="E17237" s="55" t="s">
        <v>56356</v>
      </c>
      <c r="F17237" s="55" t="s">
        <v>4651</v>
      </c>
      <c r="G17237" s="55" t="s">
        <v>56357</v>
      </c>
      <c r="H17237" s="55">
        <v>0</v>
      </c>
    </row>
    <row r="17238" spans="1:8" ht="12.5" customHeight="1">
      <c r="A17238" s="55">
        <v>25785</v>
      </c>
      <c r="B17238" s="55">
        <v>10</v>
      </c>
      <c r="C17238" s="55" t="s">
        <v>56358</v>
      </c>
      <c r="D17238" s="55" t="s">
        <v>4649</v>
      </c>
      <c r="E17238" s="55" t="s">
        <v>56359</v>
      </c>
      <c r="F17238" s="55" t="s">
        <v>4651</v>
      </c>
      <c r="G17238" s="55" t="s">
        <v>56360</v>
      </c>
      <c r="H17238" s="55">
        <v>0</v>
      </c>
    </row>
    <row r="17239" spans="1:8" ht="12.5" customHeight="1">
      <c r="A17239" s="55">
        <v>26955</v>
      </c>
      <c r="B17239" s="55">
        <v>10</v>
      </c>
      <c r="C17239" s="55" t="s">
        <v>56361</v>
      </c>
      <c r="D17239" s="55" t="s">
        <v>4649</v>
      </c>
      <c r="E17239" s="55" t="s">
        <v>56362</v>
      </c>
      <c r="F17239" s="55" t="s">
        <v>4651</v>
      </c>
      <c r="G17239" s="55" t="s">
        <v>56363</v>
      </c>
      <c r="H17239" s="55">
        <v>0</v>
      </c>
    </row>
    <row r="17240" spans="1:8" ht="12.5" customHeight="1">
      <c r="A17240" s="55">
        <v>27848</v>
      </c>
      <c r="B17240" s="55">
        <v>10</v>
      </c>
      <c r="C17240" s="55" t="s">
        <v>56364</v>
      </c>
      <c r="D17240" s="55" t="s">
        <v>4649</v>
      </c>
      <c r="E17240" s="55" t="s">
        <v>56365</v>
      </c>
      <c r="F17240" s="55" t="s">
        <v>4651</v>
      </c>
      <c r="G17240" s="55" t="s">
        <v>56366</v>
      </c>
      <c r="H17240" s="55">
        <v>0</v>
      </c>
    </row>
    <row r="17241" spans="1:8" ht="12.5" customHeight="1">
      <c r="A17241" s="55">
        <v>27909</v>
      </c>
      <c r="B17241" s="55">
        <v>10</v>
      </c>
      <c r="C17241" s="55" t="s">
        <v>56367</v>
      </c>
      <c r="D17241" s="55" t="s">
        <v>4649</v>
      </c>
      <c r="E17241" s="55" t="s">
        <v>56368</v>
      </c>
      <c r="F17241" s="55" t="s">
        <v>4651</v>
      </c>
      <c r="G17241" s="55" t="s">
        <v>56369</v>
      </c>
      <c r="H17241" s="55">
        <v>0</v>
      </c>
    </row>
    <row r="17242" spans="1:8" ht="12.5" customHeight="1">
      <c r="A17242" s="55">
        <v>28896</v>
      </c>
      <c r="B17242" s="55">
        <v>10</v>
      </c>
      <c r="C17242" s="55" t="s">
        <v>56370</v>
      </c>
      <c r="D17242" s="55" t="s">
        <v>4649</v>
      </c>
      <c r="E17242" s="55" t="s">
        <v>56371</v>
      </c>
      <c r="F17242" s="55" t="s">
        <v>4651</v>
      </c>
      <c r="G17242" s="55" t="s">
        <v>56372</v>
      </c>
      <c r="H17242" s="55">
        <v>0</v>
      </c>
    </row>
    <row r="17243" spans="1:8" ht="12.5" customHeight="1">
      <c r="A17243" s="55">
        <v>28907</v>
      </c>
      <c r="B17243" s="55">
        <v>10</v>
      </c>
      <c r="C17243" s="55" t="s">
        <v>56373</v>
      </c>
      <c r="D17243" s="55" t="s">
        <v>4649</v>
      </c>
      <c r="E17243" s="55" t="s">
        <v>56374</v>
      </c>
      <c r="F17243" s="55" t="s">
        <v>4651</v>
      </c>
      <c r="G17243" s="55" t="s">
        <v>56375</v>
      </c>
      <c r="H17243" s="55">
        <v>0</v>
      </c>
    </row>
    <row r="17244" spans="1:8" ht="12.5" customHeight="1">
      <c r="A17244" s="55">
        <v>29425</v>
      </c>
      <c r="B17244" s="55">
        <v>10</v>
      </c>
      <c r="C17244" s="55" t="s">
        <v>56376</v>
      </c>
      <c r="D17244" s="55" t="s">
        <v>4649</v>
      </c>
      <c r="E17244" s="55" t="s">
        <v>56377</v>
      </c>
      <c r="F17244" s="55" t="s">
        <v>4651</v>
      </c>
      <c r="G17244" s="55" t="s">
        <v>56378</v>
      </c>
      <c r="H17244" s="55">
        <v>0</v>
      </c>
    </row>
    <row r="17245" spans="1:8" ht="12.5" customHeight="1">
      <c r="A17245" s="55">
        <v>11609</v>
      </c>
      <c r="B17245" s="55">
        <v>10</v>
      </c>
      <c r="C17245" s="55" t="s">
        <v>56379</v>
      </c>
      <c r="D17245" s="55" t="s">
        <v>4649</v>
      </c>
      <c r="E17245" s="55" t="s">
        <v>56380</v>
      </c>
      <c r="F17245" s="55" t="s">
        <v>4651</v>
      </c>
      <c r="G17245" s="55" t="s">
        <v>56381</v>
      </c>
      <c r="H17245" s="55">
        <v>0</v>
      </c>
    </row>
    <row r="17246" spans="1:8" ht="12.5" customHeight="1">
      <c r="A17246" s="55">
        <v>12320</v>
      </c>
      <c r="B17246" s="55">
        <v>10</v>
      </c>
      <c r="C17246" s="55" t="s">
        <v>56382</v>
      </c>
      <c r="D17246" s="55" t="s">
        <v>4649</v>
      </c>
      <c r="E17246" s="55" t="s">
        <v>56383</v>
      </c>
      <c r="F17246" s="55" t="s">
        <v>4651</v>
      </c>
      <c r="G17246" s="55" t="s">
        <v>56384</v>
      </c>
      <c r="H17246" s="55">
        <v>0</v>
      </c>
    </row>
    <row r="17247" spans="1:8" ht="12.5" customHeight="1">
      <c r="A17247" s="55">
        <v>13784</v>
      </c>
      <c r="B17247" s="55">
        <v>10</v>
      </c>
      <c r="C17247" s="55" t="s">
        <v>56385</v>
      </c>
      <c r="D17247" s="55" t="s">
        <v>4649</v>
      </c>
      <c r="E17247" s="55" t="s">
        <v>56386</v>
      </c>
      <c r="F17247" s="55" t="s">
        <v>4651</v>
      </c>
      <c r="G17247" s="55" t="s">
        <v>56387</v>
      </c>
      <c r="H17247" s="55">
        <v>0</v>
      </c>
    </row>
    <row r="17248" spans="1:8" ht="12.5" customHeight="1">
      <c r="A17248" s="55">
        <v>14784</v>
      </c>
      <c r="B17248" s="55">
        <v>10</v>
      </c>
      <c r="C17248" s="55" t="s">
        <v>56388</v>
      </c>
      <c r="D17248" s="55" t="s">
        <v>4649</v>
      </c>
      <c r="E17248" s="55" t="s">
        <v>56389</v>
      </c>
      <c r="F17248" s="55" t="s">
        <v>4651</v>
      </c>
      <c r="G17248" s="55" t="s">
        <v>56390</v>
      </c>
      <c r="H17248" s="55">
        <v>0</v>
      </c>
    </row>
    <row r="17249" spans="1:8" ht="12.5" customHeight="1">
      <c r="A17249" s="55">
        <v>14809</v>
      </c>
      <c r="B17249" s="55">
        <v>10</v>
      </c>
      <c r="C17249" s="55" t="s">
        <v>56391</v>
      </c>
      <c r="D17249" s="55" t="s">
        <v>4649</v>
      </c>
      <c r="E17249" s="55" t="s">
        <v>56392</v>
      </c>
      <c r="F17249" s="55" t="s">
        <v>4651</v>
      </c>
      <c r="G17249" s="55" t="s">
        <v>56393</v>
      </c>
      <c r="H17249" s="55">
        <v>0</v>
      </c>
    </row>
    <row r="17250" spans="1:8" ht="12.5" customHeight="1">
      <c r="A17250" s="55">
        <v>15922</v>
      </c>
      <c r="B17250" s="55">
        <v>10</v>
      </c>
      <c r="C17250" s="55" t="s">
        <v>56394</v>
      </c>
      <c r="D17250" s="55" t="s">
        <v>4649</v>
      </c>
      <c r="E17250" s="55" t="s">
        <v>56395</v>
      </c>
      <c r="F17250" s="55" t="s">
        <v>4651</v>
      </c>
      <c r="G17250" s="55" t="s">
        <v>56396</v>
      </c>
      <c r="H17250" s="55">
        <v>0</v>
      </c>
    </row>
    <row r="17251" spans="1:8" ht="12.5" customHeight="1">
      <c r="A17251" s="55">
        <v>16294</v>
      </c>
      <c r="B17251" s="55">
        <v>10</v>
      </c>
      <c r="C17251" s="55" t="s">
        <v>56397</v>
      </c>
      <c r="D17251" s="55" t="s">
        <v>4649</v>
      </c>
      <c r="E17251" s="55" t="s">
        <v>56398</v>
      </c>
      <c r="F17251" s="55" t="s">
        <v>4651</v>
      </c>
      <c r="G17251" s="55" t="s">
        <v>56399</v>
      </c>
      <c r="H17251" s="55">
        <v>0</v>
      </c>
    </row>
    <row r="17252" spans="1:8" ht="12.5" customHeight="1">
      <c r="A17252" s="55">
        <v>16317</v>
      </c>
      <c r="B17252" s="55">
        <v>10</v>
      </c>
      <c r="C17252" s="55" t="s">
        <v>56400</v>
      </c>
      <c r="D17252" s="55" t="s">
        <v>4649</v>
      </c>
      <c r="E17252" s="55" t="s">
        <v>56401</v>
      </c>
      <c r="F17252" s="55" t="s">
        <v>4651</v>
      </c>
      <c r="G17252" s="55" t="s">
        <v>56402</v>
      </c>
      <c r="H17252" s="55">
        <v>0</v>
      </c>
    </row>
    <row r="17253" spans="1:8" ht="12.5" customHeight="1">
      <c r="A17253" s="55">
        <v>16546</v>
      </c>
      <c r="B17253" s="55">
        <v>10</v>
      </c>
      <c r="C17253" s="55" t="s">
        <v>56403</v>
      </c>
      <c r="D17253" s="55" t="s">
        <v>4649</v>
      </c>
      <c r="E17253" s="55" t="s">
        <v>56404</v>
      </c>
      <c r="F17253" s="55" t="s">
        <v>4651</v>
      </c>
      <c r="G17253" s="55" t="s">
        <v>56405</v>
      </c>
      <c r="H17253" s="55">
        <v>0</v>
      </c>
    </row>
    <row r="17254" spans="1:8" ht="12.5" customHeight="1">
      <c r="A17254" s="55">
        <v>16585</v>
      </c>
      <c r="B17254" s="55">
        <v>10</v>
      </c>
      <c r="C17254" s="55" t="s">
        <v>56406</v>
      </c>
      <c r="D17254" s="55" t="s">
        <v>4649</v>
      </c>
      <c r="E17254" s="55" t="s">
        <v>56407</v>
      </c>
      <c r="F17254" s="55" t="s">
        <v>4651</v>
      </c>
      <c r="G17254" s="55" t="s">
        <v>56408</v>
      </c>
      <c r="H17254" s="55">
        <v>0</v>
      </c>
    </row>
    <row r="17255" spans="1:8" ht="12.5" customHeight="1">
      <c r="A17255" s="55">
        <v>17213</v>
      </c>
      <c r="B17255" s="55">
        <v>10</v>
      </c>
      <c r="C17255" s="55" t="s">
        <v>56409</v>
      </c>
      <c r="D17255" s="55" t="s">
        <v>4649</v>
      </c>
      <c r="E17255" s="55" t="s">
        <v>56410</v>
      </c>
      <c r="F17255" s="55" t="s">
        <v>4651</v>
      </c>
      <c r="G17255" s="55" t="s">
        <v>56411</v>
      </c>
      <c r="H17255" s="55">
        <v>0</v>
      </c>
    </row>
    <row r="17256" spans="1:8" ht="12.5" customHeight="1">
      <c r="A17256" s="55">
        <v>17808</v>
      </c>
      <c r="B17256" s="55">
        <v>10</v>
      </c>
      <c r="C17256" s="55" t="s">
        <v>56412</v>
      </c>
      <c r="D17256" s="55" t="s">
        <v>4649</v>
      </c>
      <c r="E17256" s="55" t="s">
        <v>56413</v>
      </c>
      <c r="F17256" s="55" t="s">
        <v>4651</v>
      </c>
      <c r="G17256" s="55" t="s">
        <v>56414</v>
      </c>
      <c r="H17256" s="55">
        <v>0</v>
      </c>
    </row>
    <row r="17257" spans="1:8" ht="12.5" customHeight="1">
      <c r="A17257" s="55">
        <v>17937</v>
      </c>
      <c r="B17257" s="55">
        <v>10</v>
      </c>
      <c r="C17257" s="55" t="s">
        <v>56415</v>
      </c>
      <c r="D17257" s="55" t="s">
        <v>4649</v>
      </c>
      <c r="E17257" s="55" t="s">
        <v>56416</v>
      </c>
      <c r="F17257" s="55" t="s">
        <v>4651</v>
      </c>
      <c r="G17257" s="55" t="s">
        <v>56417</v>
      </c>
      <c r="H17257" s="55">
        <v>0</v>
      </c>
    </row>
    <row r="17258" spans="1:8" ht="12.5" customHeight="1">
      <c r="A17258" s="55">
        <v>17969</v>
      </c>
      <c r="B17258" s="55">
        <v>10</v>
      </c>
      <c r="C17258" s="55" t="s">
        <v>56418</v>
      </c>
      <c r="D17258" s="55" t="s">
        <v>4649</v>
      </c>
      <c r="E17258" s="55" t="s">
        <v>56419</v>
      </c>
      <c r="F17258" s="55" t="s">
        <v>4651</v>
      </c>
      <c r="G17258" s="55" t="s">
        <v>56420</v>
      </c>
      <c r="H17258" s="55">
        <v>0</v>
      </c>
    </row>
    <row r="17259" spans="1:8" ht="12.5" customHeight="1">
      <c r="A17259" s="55">
        <v>19060</v>
      </c>
      <c r="B17259" s="55">
        <v>10</v>
      </c>
      <c r="C17259" s="55" t="s">
        <v>56421</v>
      </c>
      <c r="D17259" s="55" t="s">
        <v>4649</v>
      </c>
      <c r="E17259" s="55" t="s">
        <v>56422</v>
      </c>
      <c r="F17259" s="55" t="s">
        <v>4651</v>
      </c>
      <c r="G17259" s="55" t="s">
        <v>56423</v>
      </c>
      <c r="H17259" s="55">
        <v>0</v>
      </c>
    </row>
    <row r="17260" spans="1:8" ht="12.5" customHeight="1">
      <c r="A17260" s="55">
        <v>19066</v>
      </c>
      <c r="B17260" s="55">
        <v>10</v>
      </c>
      <c r="C17260" s="55" t="s">
        <v>56424</v>
      </c>
      <c r="D17260" s="55" t="s">
        <v>4649</v>
      </c>
      <c r="E17260" s="55" t="s">
        <v>56425</v>
      </c>
      <c r="F17260" s="55" t="s">
        <v>4651</v>
      </c>
      <c r="G17260" s="55" t="s">
        <v>56426</v>
      </c>
      <c r="H17260" s="55">
        <v>0</v>
      </c>
    </row>
    <row r="17261" spans="1:8" ht="12.5" customHeight="1">
      <c r="A17261" s="55">
        <v>19190</v>
      </c>
      <c r="B17261" s="55">
        <v>10</v>
      </c>
      <c r="C17261" s="55" t="s">
        <v>56427</v>
      </c>
      <c r="D17261" s="55" t="s">
        <v>4649</v>
      </c>
      <c r="E17261" s="55" t="s">
        <v>56428</v>
      </c>
      <c r="F17261" s="55" t="s">
        <v>4651</v>
      </c>
      <c r="G17261" s="55" t="s">
        <v>56429</v>
      </c>
      <c r="H17261" s="55">
        <v>0</v>
      </c>
    </row>
    <row r="17262" spans="1:8" ht="12.5" customHeight="1">
      <c r="A17262" s="55">
        <v>19369</v>
      </c>
      <c r="B17262" s="55">
        <v>10</v>
      </c>
      <c r="C17262" s="55" t="s">
        <v>56430</v>
      </c>
      <c r="D17262" s="55" t="s">
        <v>4649</v>
      </c>
      <c r="E17262" s="55" t="s">
        <v>56431</v>
      </c>
      <c r="F17262" s="55" t="s">
        <v>4651</v>
      </c>
      <c r="G17262" s="55" t="s">
        <v>56432</v>
      </c>
      <c r="H17262" s="55">
        <v>0</v>
      </c>
    </row>
    <row r="17263" spans="1:8" ht="12.5" customHeight="1">
      <c r="A17263" s="55">
        <v>19425</v>
      </c>
      <c r="B17263" s="55">
        <v>10</v>
      </c>
      <c r="C17263" s="55" t="s">
        <v>56433</v>
      </c>
      <c r="D17263" s="55" t="s">
        <v>4649</v>
      </c>
      <c r="E17263" s="55" t="s">
        <v>56434</v>
      </c>
      <c r="F17263" s="55" t="s">
        <v>4651</v>
      </c>
      <c r="G17263" s="55" t="s">
        <v>56435</v>
      </c>
      <c r="H17263" s="55">
        <v>0</v>
      </c>
    </row>
    <row r="17264" spans="1:8" ht="12.5" customHeight="1">
      <c r="A17264" s="55">
        <v>19486</v>
      </c>
      <c r="B17264" s="55">
        <v>10</v>
      </c>
      <c r="C17264" s="55" t="s">
        <v>56436</v>
      </c>
      <c r="D17264" s="55" t="s">
        <v>4649</v>
      </c>
      <c r="E17264" s="55" t="s">
        <v>56437</v>
      </c>
      <c r="F17264" s="55" t="s">
        <v>4651</v>
      </c>
      <c r="G17264" s="55" t="s">
        <v>56438</v>
      </c>
      <c r="H17264" s="55">
        <v>0</v>
      </c>
    </row>
    <row r="17265" spans="1:8" ht="12.5" customHeight="1">
      <c r="A17265" s="55">
        <v>21036</v>
      </c>
      <c r="B17265" s="55">
        <v>10</v>
      </c>
      <c r="C17265" s="55" t="s">
        <v>56439</v>
      </c>
      <c r="D17265" s="55" t="s">
        <v>4649</v>
      </c>
      <c r="E17265" s="55" t="s">
        <v>56440</v>
      </c>
      <c r="F17265" s="55" t="s">
        <v>4651</v>
      </c>
      <c r="G17265" s="55" t="s">
        <v>56441</v>
      </c>
      <c r="H17265" s="55">
        <v>0</v>
      </c>
    </row>
    <row r="17266" spans="1:8" ht="12.5" customHeight="1">
      <c r="A17266" s="55">
        <v>22422</v>
      </c>
      <c r="B17266" s="55">
        <v>10</v>
      </c>
      <c r="C17266" s="55" t="s">
        <v>56442</v>
      </c>
      <c r="D17266" s="55" t="s">
        <v>4649</v>
      </c>
      <c r="E17266" s="55" t="s">
        <v>56443</v>
      </c>
      <c r="F17266" s="55" t="s">
        <v>4651</v>
      </c>
      <c r="G17266" s="55" t="s">
        <v>56444</v>
      </c>
      <c r="H17266" s="55">
        <v>0</v>
      </c>
    </row>
    <row r="17267" spans="1:8" ht="12.5" customHeight="1">
      <c r="A17267" s="55">
        <v>22504</v>
      </c>
      <c r="B17267" s="55">
        <v>10</v>
      </c>
      <c r="C17267" s="55" t="s">
        <v>56445</v>
      </c>
      <c r="D17267" s="55" t="s">
        <v>4649</v>
      </c>
      <c r="E17267" s="55" t="s">
        <v>56446</v>
      </c>
      <c r="F17267" s="55" t="s">
        <v>4651</v>
      </c>
      <c r="G17267" s="55" t="s">
        <v>56447</v>
      </c>
      <c r="H17267" s="55">
        <v>0</v>
      </c>
    </row>
    <row r="17268" spans="1:8" ht="12.5" customHeight="1">
      <c r="A17268" s="55">
        <v>22798</v>
      </c>
      <c r="B17268" s="55">
        <v>10</v>
      </c>
      <c r="C17268" s="55" t="s">
        <v>56448</v>
      </c>
      <c r="D17268" s="55" t="s">
        <v>4649</v>
      </c>
      <c r="E17268" s="55" t="s">
        <v>56449</v>
      </c>
      <c r="F17268" s="55" t="s">
        <v>4651</v>
      </c>
      <c r="G17268" s="55" t="s">
        <v>56450</v>
      </c>
      <c r="H17268" s="55">
        <v>0</v>
      </c>
    </row>
    <row r="17269" spans="1:8" ht="12.5" customHeight="1">
      <c r="A17269" s="55">
        <v>22807</v>
      </c>
      <c r="B17269" s="55">
        <v>10</v>
      </c>
      <c r="C17269" s="55" t="s">
        <v>56451</v>
      </c>
      <c r="D17269" s="55" t="s">
        <v>4649</v>
      </c>
      <c r="E17269" s="55" t="s">
        <v>56452</v>
      </c>
      <c r="F17269" s="55" t="s">
        <v>4651</v>
      </c>
      <c r="G17269" s="55" t="s">
        <v>56453</v>
      </c>
      <c r="H17269" s="55">
        <v>0</v>
      </c>
    </row>
    <row r="17270" spans="1:8" ht="12.5" customHeight="1">
      <c r="A17270" s="55">
        <v>24019</v>
      </c>
      <c r="B17270" s="55">
        <v>10</v>
      </c>
      <c r="C17270" s="55" t="s">
        <v>56454</v>
      </c>
      <c r="D17270" s="55" t="s">
        <v>4649</v>
      </c>
      <c r="E17270" s="55" t="s">
        <v>56455</v>
      </c>
      <c r="F17270" s="55" t="s">
        <v>4651</v>
      </c>
      <c r="G17270" s="55" t="s">
        <v>56456</v>
      </c>
      <c r="H17270" s="55">
        <v>0</v>
      </c>
    </row>
    <row r="17271" spans="1:8" ht="12.5" customHeight="1">
      <c r="A17271" s="55">
        <v>24207</v>
      </c>
      <c r="B17271" s="55">
        <v>10</v>
      </c>
      <c r="C17271" s="55" t="s">
        <v>56457</v>
      </c>
      <c r="D17271" s="55" t="s">
        <v>4649</v>
      </c>
      <c r="E17271" s="55" t="s">
        <v>56458</v>
      </c>
      <c r="F17271" s="55" t="s">
        <v>4651</v>
      </c>
      <c r="G17271" s="55" t="s">
        <v>56459</v>
      </c>
      <c r="H17271" s="55">
        <v>0</v>
      </c>
    </row>
    <row r="17272" spans="1:8" ht="12.5" customHeight="1">
      <c r="A17272" s="55">
        <v>24550</v>
      </c>
      <c r="B17272" s="55">
        <v>10</v>
      </c>
      <c r="C17272" s="55" t="s">
        <v>56460</v>
      </c>
      <c r="D17272" s="55" t="s">
        <v>4649</v>
      </c>
      <c r="E17272" s="55" t="s">
        <v>56461</v>
      </c>
      <c r="F17272" s="55" t="s">
        <v>4651</v>
      </c>
      <c r="G17272" s="55" t="s">
        <v>56462</v>
      </c>
      <c r="H17272" s="55">
        <v>0</v>
      </c>
    </row>
    <row r="17273" spans="1:8" ht="12.5" customHeight="1">
      <c r="A17273" s="55">
        <v>24703</v>
      </c>
      <c r="B17273" s="55">
        <v>10</v>
      </c>
      <c r="C17273" s="55" t="s">
        <v>56463</v>
      </c>
      <c r="D17273" s="55" t="s">
        <v>4649</v>
      </c>
      <c r="E17273" s="55" t="s">
        <v>56464</v>
      </c>
      <c r="F17273" s="55" t="s">
        <v>4651</v>
      </c>
      <c r="G17273" s="55" t="s">
        <v>56465</v>
      </c>
      <c r="H17273" s="55">
        <v>0</v>
      </c>
    </row>
    <row r="17274" spans="1:8" ht="12.5" customHeight="1">
      <c r="A17274" s="55">
        <v>26416</v>
      </c>
      <c r="B17274" s="55">
        <v>10</v>
      </c>
      <c r="C17274" s="55" t="s">
        <v>56466</v>
      </c>
      <c r="D17274" s="55" t="s">
        <v>4649</v>
      </c>
      <c r="E17274" s="55" t="s">
        <v>56467</v>
      </c>
      <c r="F17274" s="55" t="s">
        <v>4651</v>
      </c>
      <c r="G17274" s="55" t="s">
        <v>56468</v>
      </c>
      <c r="H17274" s="55">
        <v>0</v>
      </c>
    </row>
    <row r="17275" spans="1:8" ht="12.5" customHeight="1">
      <c r="A17275" s="55">
        <v>26850</v>
      </c>
      <c r="B17275" s="55">
        <v>10</v>
      </c>
      <c r="C17275" s="55" t="s">
        <v>56469</v>
      </c>
      <c r="D17275" s="55" t="s">
        <v>4649</v>
      </c>
      <c r="E17275" s="55" t="s">
        <v>56470</v>
      </c>
      <c r="F17275" s="55" t="s">
        <v>4651</v>
      </c>
      <c r="G17275" s="55" t="s">
        <v>56471</v>
      </c>
      <c r="H17275" s="55">
        <v>0</v>
      </c>
    </row>
    <row r="17276" spans="1:8" ht="12.5" customHeight="1">
      <c r="A17276" s="55">
        <v>26869</v>
      </c>
      <c r="B17276" s="55">
        <v>10</v>
      </c>
      <c r="C17276" s="55" t="s">
        <v>56472</v>
      </c>
      <c r="D17276" s="55" t="s">
        <v>4649</v>
      </c>
      <c r="E17276" s="55" t="s">
        <v>56473</v>
      </c>
      <c r="F17276" s="55" t="s">
        <v>4651</v>
      </c>
      <c r="G17276" s="55" t="s">
        <v>56474</v>
      </c>
      <c r="H17276" s="55">
        <v>0</v>
      </c>
    </row>
    <row r="17277" spans="1:8" ht="12.5" customHeight="1">
      <c r="A17277" s="55">
        <v>26914</v>
      </c>
      <c r="B17277" s="55">
        <v>10</v>
      </c>
      <c r="C17277" s="55" t="s">
        <v>56475</v>
      </c>
      <c r="D17277" s="55" t="s">
        <v>4649</v>
      </c>
      <c r="E17277" s="55" t="s">
        <v>56476</v>
      </c>
      <c r="F17277" s="55" t="s">
        <v>4651</v>
      </c>
      <c r="G17277" s="55" t="s">
        <v>56477</v>
      </c>
      <c r="H17277" s="55">
        <v>0</v>
      </c>
    </row>
    <row r="17278" spans="1:8" ht="12.5" customHeight="1">
      <c r="A17278" s="55">
        <v>27927</v>
      </c>
      <c r="B17278" s="55">
        <v>10</v>
      </c>
      <c r="C17278" s="55" t="s">
        <v>56478</v>
      </c>
      <c r="D17278" s="55" t="s">
        <v>4649</v>
      </c>
      <c r="E17278" s="55" t="s">
        <v>56479</v>
      </c>
      <c r="F17278" s="55" t="s">
        <v>4651</v>
      </c>
      <c r="G17278" s="55" t="s">
        <v>56480</v>
      </c>
      <c r="H17278" s="55">
        <v>0</v>
      </c>
    </row>
    <row r="17279" spans="1:8" ht="12.5" customHeight="1">
      <c r="A17279" s="55">
        <v>28463</v>
      </c>
      <c r="B17279" s="55">
        <v>10</v>
      </c>
      <c r="C17279" s="55" t="s">
        <v>56481</v>
      </c>
      <c r="D17279" s="55" t="s">
        <v>4649</v>
      </c>
      <c r="E17279" s="55" t="s">
        <v>56482</v>
      </c>
      <c r="F17279" s="55" t="s">
        <v>4651</v>
      </c>
      <c r="G17279" s="55" t="s">
        <v>56483</v>
      </c>
      <c r="H17279" s="55">
        <v>0</v>
      </c>
    </row>
    <row r="17280" spans="1:8" ht="12.5" customHeight="1">
      <c r="A17280" s="55">
        <v>28748</v>
      </c>
      <c r="B17280" s="55">
        <v>10</v>
      </c>
      <c r="C17280" s="55" t="s">
        <v>56484</v>
      </c>
      <c r="D17280" s="55" t="s">
        <v>4649</v>
      </c>
      <c r="E17280" s="55" t="s">
        <v>56485</v>
      </c>
      <c r="F17280" s="55" t="s">
        <v>4651</v>
      </c>
      <c r="G17280" s="55" t="s">
        <v>56486</v>
      </c>
      <c r="H17280" s="55">
        <v>0</v>
      </c>
    </row>
    <row r="17281" spans="1:8" ht="12.5" customHeight="1">
      <c r="A17281" s="55">
        <v>11239</v>
      </c>
      <c r="B17281" s="55">
        <v>10</v>
      </c>
      <c r="C17281" s="55" t="s">
        <v>56487</v>
      </c>
      <c r="D17281" s="55" t="s">
        <v>4649</v>
      </c>
      <c r="E17281" s="55" t="s">
        <v>56488</v>
      </c>
      <c r="F17281" s="55" t="s">
        <v>4651</v>
      </c>
      <c r="G17281" s="55" t="s">
        <v>56489</v>
      </c>
      <c r="H17281" s="55">
        <v>0</v>
      </c>
    </row>
    <row r="17282" spans="1:8" ht="12.5" customHeight="1">
      <c r="A17282" s="55">
        <v>12318</v>
      </c>
      <c r="B17282" s="55">
        <v>10</v>
      </c>
      <c r="C17282" s="55" t="s">
        <v>56490</v>
      </c>
      <c r="D17282" s="55" t="s">
        <v>4649</v>
      </c>
      <c r="E17282" s="55" t="s">
        <v>56491</v>
      </c>
      <c r="F17282" s="55" t="s">
        <v>4651</v>
      </c>
      <c r="G17282" s="55" t="s">
        <v>56492</v>
      </c>
      <c r="H17282" s="55">
        <v>0</v>
      </c>
    </row>
    <row r="17283" spans="1:8" ht="12.5" customHeight="1">
      <c r="A17283" s="55">
        <v>12730</v>
      </c>
      <c r="B17283" s="55">
        <v>10</v>
      </c>
      <c r="C17283" s="55" t="s">
        <v>56493</v>
      </c>
      <c r="D17283" s="55" t="s">
        <v>4649</v>
      </c>
      <c r="E17283" s="55" t="s">
        <v>56494</v>
      </c>
      <c r="F17283" s="55" t="s">
        <v>4651</v>
      </c>
      <c r="G17283" s="55" t="s">
        <v>56495</v>
      </c>
      <c r="H17283" s="55">
        <v>0</v>
      </c>
    </row>
    <row r="17284" spans="1:8" ht="12.5" customHeight="1">
      <c r="A17284" s="55">
        <v>12874</v>
      </c>
      <c r="B17284" s="55">
        <v>10</v>
      </c>
      <c r="C17284" s="55" t="s">
        <v>56496</v>
      </c>
      <c r="D17284" s="55" t="s">
        <v>4649</v>
      </c>
      <c r="E17284" s="55" t="s">
        <v>56497</v>
      </c>
      <c r="F17284" s="55" t="s">
        <v>4651</v>
      </c>
      <c r="G17284" s="55" t="s">
        <v>56498</v>
      </c>
      <c r="H17284" s="55">
        <v>0</v>
      </c>
    </row>
    <row r="17285" spans="1:8" ht="12.5" customHeight="1">
      <c r="A17285" s="55">
        <v>13408</v>
      </c>
      <c r="B17285" s="55">
        <v>10</v>
      </c>
      <c r="C17285" s="55" t="s">
        <v>56499</v>
      </c>
      <c r="D17285" s="55" t="s">
        <v>4649</v>
      </c>
      <c r="E17285" s="55" t="s">
        <v>56500</v>
      </c>
      <c r="F17285" s="55" t="s">
        <v>4651</v>
      </c>
      <c r="G17285" s="55" t="s">
        <v>56501</v>
      </c>
      <c r="H17285" s="55">
        <v>0</v>
      </c>
    </row>
    <row r="17286" spans="1:8" ht="12.5" customHeight="1">
      <c r="A17286" s="55">
        <v>14964</v>
      </c>
      <c r="B17286" s="55">
        <v>10</v>
      </c>
      <c r="C17286" s="55" t="s">
        <v>56502</v>
      </c>
      <c r="D17286" s="55" t="s">
        <v>4649</v>
      </c>
      <c r="E17286" s="55" t="s">
        <v>56503</v>
      </c>
      <c r="F17286" s="55" t="s">
        <v>4651</v>
      </c>
      <c r="G17286" s="55" t="s">
        <v>56504</v>
      </c>
      <c r="H17286" s="55">
        <v>0</v>
      </c>
    </row>
    <row r="17287" spans="1:8" ht="12.5" customHeight="1">
      <c r="A17287" s="55">
        <v>17097</v>
      </c>
      <c r="B17287" s="55">
        <v>10</v>
      </c>
      <c r="C17287" s="55" t="s">
        <v>56505</v>
      </c>
      <c r="D17287" s="55" t="s">
        <v>4649</v>
      </c>
      <c r="E17287" s="55" t="s">
        <v>56506</v>
      </c>
      <c r="F17287" s="55" t="s">
        <v>4651</v>
      </c>
      <c r="G17287" s="55" t="s">
        <v>56507</v>
      </c>
      <c r="H17287" s="55">
        <v>0</v>
      </c>
    </row>
    <row r="17288" spans="1:8" ht="12.5" customHeight="1">
      <c r="A17288" s="55">
        <v>17214</v>
      </c>
      <c r="B17288" s="55">
        <v>10</v>
      </c>
      <c r="C17288" s="55" t="s">
        <v>56508</v>
      </c>
      <c r="D17288" s="55" t="s">
        <v>4649</v>
      </c>
      <c r="E17288" s="55" t="s">
        <v>56509</v>
      </c>
      <c r="F17288" s="55" t="s">
        <v>4651</v>
      </c>
      <c r="G17288" s="55" t="s">
        <v>56510</v>
      </c>
      <c r="H17288" s="55">
        <v>0</v>
      </c>
    </row>
    <row r="17289" spans="1:8" ht="12.5" customHeight="1">
      <c r="A17289" s="55">
        <v>19058</v>
      </c>
      <c r="B17289" s="55">
        <v>10</v>
      </c>
      <c r="C17289" s="55" t="s">
        <v>56511</v>
      </c>
      <c r="D17289" s="55" t="s">
        <v>4649</v>
      </c>
      <c r="E17289" s="55" t="s">
        <v>56512</v>
      </c>
      <c r="F17289" s="55" t="s">
        <v>4651</v>
      </c>
      <c r="G17289" s="55" t="s">
        <v>56513</v>
      </c>
      <c r="H17289" s="55">
        <v>0</v>
      </c>
    </row>
    <row r="17290" spans="1:8" ht="12.5" customHeight="1">
      <c r="A17290" s="55">
        <v>19077</v>
      </c>
      <c r="B17290" s="55">
        <v>10</v>
      </c>
      <c r="C17290" s="55" t="s">
        <v>56514</v>
      </c>
      <c r="D17290" s="55" t="s">
        <v>4649</v>
      </c>
      <c r="E17290" s="55" t="s">
        <v>56515</v>
      </c>
      <c r="F17290" s="55" t="s">
        <v>4651</v>
      </c>
      <c r="G17290" s="55" t="s">
        <v>56516</v>
      </c>
      <c r="H17290" s="55">
        <v>0</v>
      </c>
    </row>
    <row r="17291" spans="1:8" ht="12.5" customHeight="1">
      <c r="A17291" s="55">
        <v>19247</v>
      </c>
      <c r="B17291" s="55">
        <v>10</v>
      </c>
      <c r="C17291" s="55" t="s">
        <v>56517</v>
      </c>
      <c r="D17291" s="55" t="s">
        <v>4649</v>
      </c>
      <c r="E17291" s="55" t="s">
        <v>56518</v>
      </c>
      <c r="F17291" s="55" t="s">
        <v>4651</v>
      </c>
      <c r="G17291" s="55" t="s">
        <v>56519</v>
      </c>
      <c r="H17291" s="55">
        <v>0</v>
      </c>
    </row>
    <row r="17292" spans="1:8" ht="12.5" customHeight="1">
      <c r="A17292" s="55">
        <v>19350</v>
      </c>
      <c r="B17292" s="55">
        <v>10</v>
      </c>
      <c r="C17292" s="55" t="s">
        <v>56520</v>
      </c>
      <c r="D17292" s="55" t="s">
        <v>4649</v>
      </c>
      <c r="E17292" s="55" t="s">
        <v>56521</v>
      </c>
      <c r="F17292" s="55" t="s">
        <v>4651</v>
      </c>
      <c r="G17292" s="55" t="s">
        <v>56522</v>
      </c>
      <c r="H17292" s="55">
        <v>0</v>
      </c>
    </row>
    <row r="17293" spans="1:8" ht="12.5" customHeight="1">
      <c r="A17293" s="55">
        <v>19359</v>
      </c>
      <c r="B17293" s="55">
        <v>10</v>
      </c>
      <c r="C17293" s="55" t="s">
        <v>56523</v>
      </c>
      <c r="D17293" s="55" t="s">
        <v>4649</v>
      </c>
      <c r="E17293" s="55" t="s">
        <v>56524</v>
      </c>
      <c r="F17293" s="55" t="s">
        <v>4651</v>
      </c>
      <c r="G17293" s="55" t="s">
        <v>56525</v>
      </c>
      <c r="H17293" s="55">
        <v>0</v>
      </c>
    </row>
    <row r="17294" spans="1:8" ht="12.5" customHeight="1">
      <c r="A17294" s="55">
        <v>20851</v>
      </c>
      <c r="B17294" s="55">
        <v>10</v>
      </c>
      <c r="C17294" s="55" t="s">
        <v>56526</v>
      </c>
      <c r="D17294" s="55" t="s">
        <v>4649</v>
      </c>
      <c r="E17294" s="55" t="s">
        <v>56527</v>
      </c>
      <c r="F17294" s="55" t="s">
        <v>4651</v>
      </c>
      <c r="G17294" s="55" t="s">
        <v>56528</v>
      </c>
      <c r="H17294" s="55">
        <v>0</v>
      </c>
    </row>
    <row r="17295" spans="1:8" ht="12.5" customHeight="1">
      <c r="A17295" s="55">
        <v>20889</v>
      </c>
      <c r="B17295" s="55">
        <v>10</v>
      </c>
      <c r="C17295" s="55" t="s">
        <v>56529</v>
      </c>
      <c r="D17295" s="55" t="s">
        <v>4649</v>
      </c>
      <c r="E17295" s="55" t="s">
        <v>56530</v>
      </c>
      <c r="F17295" s="55" t="s">
        <v>4651</v>
      </c>
      <c r="G17295" s="55" t="s">
        <v>56531</v>
      </c>
      <c r="H17295" s="55">
        <v>0</v>
      </c>
    </row>
    <row r="17296" spans="1:8" ht="12.5" customHeight="1">
      <c r="A17296" s="55">
        <v>20917</v>
      </c>
      <c r="B17296" s="55">
        <v>10</v>
      </c>
      <c r="C17296" s="55" t="s">
        <v>56532</v>
      </c>
      <c r="D17296" s="55" t="s">
        <v>4649</v>
      </c>
      <c r="E17296" s="55" t="s">
        <v>56533</v>
      </c>
      <c r="F17296" s="55" t="s">
        <v>4651</v>
      </c>
      <c r="G17296" s="55" t="s">
        <v>56534</v>
      </c>
      <c r="H17296" s="55">
        <v>0</v>
      </c>
    </row>
    <row r="17297" spans="1:8" ht="12.5" customHeight="1">
      <c r="A17297" s="55">
        <v>21534</v>
      </c>
      <c r="B17297" s="55">
        <v>10</v>
      </c>
      <c r="C17297" s="55" t="s">
        <v>56535</v>
      </c>
      <c r="D17297" s="55" t="s">
        <v>4649</v>
      </c>
      <c r="E17297" s="55" t="s">
        <v>56536</v>
      </c>
      <c r="F17297" s="55" t="s">
        <v>4651</v>
      </c>
      <c r="G17297" s="55" t="s">
        <v>56537</v>
      </c>
      <c r="H17297" s="55">
        <v>0</v>
      </c>
    </row>
    <row r="17298" spans="1:8" ht="12.5" customHeight="1">
      <c r="A17298" s="55">
        <v>21857</v>
      </c>
      <c r="B17298" s="55">
        <v>10</v>
      </c>
      <c r="C17298" s="55" t="s">
        <v>56538</v>
      </c>
      <c r="D17298" s="55" t="s">
        <v>4649</v>
      </c>
      <c r="E17298" s="55" t="s">
        <v>56539</v>
      </c>
      <c r="F17298" s="55" t="s">
        <v>4651</v>
      </c>
      <c r="G17298" s="55" t="s">
        <v>56540</v>
      </c>
      <c r="H17298" s="55">
        <v>0</v>
      </c>
    </row>
    <row r="17299" spans="1:8" ht="12.5" customHeight="1">
      <c r="A17299" s="55">
        <v>22320</v>
      </c>
      <c r="B17299" s="55">
        <v>10</v>
      </c>
      <c r="C17299" s="55" t="s">
        <v>56541</v>
      </c>
      <c r="D17299" s="55" t="s">
        <v>4649</v>
      </c>
      <c r="E17299" s="55" t="s">
        <v>56542</v>
      </c>
      <c r="F17299" s="55" t="s">
        <v>4651</v>
      </c>
      <c r="G17299" s="55" t="s">
        <v>56543</v>
      </c>
      <c r="H17299" s="55">
        <v>0</v>
      </c>
    </row>
    <row r="17300" spans="1:8" ht="12.5" customHeight="1">
      <c r="A17300" s="55">
        <v>23753</v>
      </c>
      <c r="B17300" s="55">
        <v>10</v>
      </c>
      <c r="C17300" s="55" t="s">
        <v>56544</v>
      </c>
      <c r="D17300" s="55" t="s">
        <v>4649</v>
      </c>
      <c r="E17300" s="55" t="s">
        <v>56545</v>
      </c>
      <c r="F17300" s="55" t="s">
        <v>4651</v>
      </c>
      <c r="G17300" s="55" t="s">
        <v>56546</v>
      </c>
      <c r="H17300" s="55">
        <v>0</v>
      </c>
    </row>
    <row r="17301" spans="1:8" ht="12.5" customHeight="1">
      <c r="A17301" s="55">
        <v>23954</v>
      </c>
      <c r="B17301" s="55">
        <v>10</v>
      </c>
      <c r="C17301" s="55" t="s">
        <v>56547</v>
      </c>
      <c r="D17301" s="55" t="s">
        <v>4649</v>
      </c>
      <c r="E17301" s="55" t="s">
        <v>56548</v>
      </c>
      <c r="F17301" s="55" t="s">
        <v>4651</v>
      </c>
      <c r="G17301" s="55" t="s">
        <v>56549</v>
      </c>
      <c r="H17301" s="55">
        <v>0</v>
      </c>
    </row>
    <row r="17302" spans="1:8" ht="12.5" customHeight="1">
      <c r="A17302" s="55">
        <v>24115</v>
      </c>
      <c r="B17302" s="55">
        <v>10</v>
      </c>
      <c r="C17302" s="55" t="s">
        <v>56550</v>
      </c>
      <c r="D17302" s="55" t="s">
        <v>4649</v>
      </c>
      <c r="E17302" s="55" t="s">
        <v>56551</v>
      </c>
      <c r="F17302" s="55" t="s">
        <v>4651</v>
      </c>
      <c r="G17302" s="55" t="s">
        <v>56552</v>
      </c>
      <c r="H17302" s="55">
        <v>0</v>
      </c>
    </row>
    <row r="17303" spans="1:8" ht="12.5" customHeight="1">
      <c r="A17303" s="55">
        <v>24200</v>
      </c>
      <c r="B17303" s="55">
        <v>10</v>
      </c>
      <c r="C17303" s="55" t="s">
        <v>56553</v>
      </c>
      <c r="D17303" s="55" t="s">
        <v>4649</v>
      </c>
      <c r="E17303" s="55" t="s">
        <v>56554</v>
      </c>
      <c r="F17303" s="55" t="s">
        <v>4651</v>
      </c>
      <c r="G17303" s="55" t="s">
        <v>56555</v>
      </c>
      <c r="H17303" s="55">
        <v>0</v>
      </c>
    </row>
    <row r="17304" spans="1:8" ht="12.5" customHeight="1">
      <c r="A17304" s="55">
        <v>25448</v>
      </c>
      <c r="B17304" s="55">
        <v>10</v>
      </c>
      <c r="C17304" s="55" t="s">
        <v>56556</v>
      </c>
      <c r="D17304" s="55" t="s">
        <v>4649</v>
      </c>
      <c r="E17304" s="55" t="s">
        <v>56557</v>
      </c>
      <c r="F17304" s="55" t="s">
        <v>4651</v>
      </c>
      <c r="G17304" s="55" t="s">
        <v>56558</v>
      </c>
      <c r="H17304" s="55">
        <v>0</v>
      </c>
    </row>
    <row r="17305" spans="1:8" ht="12.5" customHeight="1">
      <c r="A17305" s="55">
        <v>25482</v>
      </c>
      <c r="B17305" s="55">
        <v>10</v>
      </c>
      <c r="C17305" s="55" t="s">
        <v>56559</v>
      </c>
      <c r="D17305" s="55" t="s">
        <v>4649</v>
      </c>
      <c r="E17305" s="55" t="s">
        <v>56560</v>
      </c>
      <c r="F17305" s="55" t="s">
        <v>4651</v>
      </c>
      <c r="G17305" s="55" t="s">
        <v>56561</v>
      </c>
      <c r="H17305" s="55">
        <v>0</v>
      </c>
    </row>
    <row r="17306" spans="1:8" ht="12.5" customHeight="1">
      <c r="A17306" s="55">
        <v>25804</v>
      </c>
      <c r="B17306" s="55">
        <v>10</v>
      </c>
      <c r="C17306" s="55" t="s">
        <v>56562</v>
      </c>
      <c r="D17306" s="55" t="s">
        <v>4649</v>
      </c>
      <c r="E17306" s="55" t="s">
        <v>56563</v>
      </c>
      <c r="F17306" s="55" t="s">
        <v>4651</v>
      </c>
      <c r="G17306" s="55" t="s">
        <v>56564</v>
      </c>
      <c r="H17306" s="55">
        <v>0</v>
      </c>
    </row>
    <row r="17307" spans="1:8" ht="12.5" customHeight="1">
      <c r="A17307" s="55">
        <v>26877</v>
      </c>
      <c r="B17307" s="55">
        <v>10</v>
      </c>
      <c r="C17307" s="55" t="s">
        <v>56565</v>
      </c>
      <c r="D17307" s="55" t="s">
        <v>4649</v>
      </c>
      <c r="E17307" s="55" t="s">
        <v>56566</v>
      </c>
      <c r="F17307" s="55" t="s">
        <v>4651</v>
      </c>
      <c r="G17307" s="55" t="s">
        <v>56567</v>
      </c>
      <c r="H17307" s="55">
        <v>0</v>
      </c>
    </row>
    <row r="17308" spans="1:8" ht="12.5" customHeight="1">
      <c r="A17308" s="55">
        <v>27821</v>
      </c>
      <c r="B17308" s="55">
        <v>10</v>
      </c>
      <c r="C17308" s="55" t="s">
        <v>56568</v>
      </c>
      <c r="D17308" s="55" t="s">
        <v>4649</v>
      </c>
      <c r="E17308" s="55" t="s">
        <v>56569</v>
      </c>
      <c r="F17308" s="55" t="s">
        <v>4651</v>
      </c>
      <c r="G17308" s="55" t="s">
        <v>56570</v>
      </c>
      <c r="H17308" s="55">
        <v>0</v>
      </c>
    </row>
    <row r="17309" spans="1:8" ht="12.5" customHeight="1">
      <c r="A17309" s="55">
        <v>27892</v>
      </c>
      <c r="B17309" s="55">
        <v>10</v>
      </c>
      <c r="C17309" s="55" t="s">
        <v>56571</v>
      </c>
      <c r="D17309" s="55" t="s">
        <v>4649</v>
      </c>
      <c r="E17309" s="55" t="s">
        <v>56572</v>
      </c>
      <c r="F17309" s="55" t="s">
        <v>4651</v>
      </c>
      <c r="G17309" s="55" t="s">
        <v>56573</v>
      </c>
      <c r="H17309" s="55">
        <v>0</v>
      </c>
    </row>
    <row r="17310" spans="1:8" ht="12.5" customHeight="1">
      <c r="A17310" s="55">
        <v>28366</v>
      </c>
      <c r="B17310" s="55">
        <v>10</v>
      </c>
      <c r="C17310" s="55" t="s">
        <v>56574</v>
      </c>
      <c r="D17310" s="55" t="s">
        <v>4649</v>
      </c>
      <c r="E17310" s="55" t="s">
        <v>56575</v>
      </c>
      <c r="F17310" s="55" t="s">
        <v>4651</v>
      </c>
      <c r="G17310" s="55" t="s">
        <v>56576</v>
      </c>
      <c r="H17310" s="55">
        <v>0</v>
      </c>
    </row>
    <row r="17311" spans="1:8" ht="12.5" customHeight="1">
      <c r="A17311" s="55">
        <v>28426</v>
      </c>
      <c r="B17311" s="55">
        <v>10</v>
      </c>
      <c r="C17311" s="55" t="s">
        <v>56577</v>
      </c>
      <c r="D17311" s="55" t="s">
        <v>4649</v>
      </c>
      <c r="E17311" s="55" t="s">
        <v>56578</v>
      </c>
      <c r="F17311" s="55" t="s">
        <v>4651</v>
      </c>
      <c r="G17311" s="55" t="s">
        <v>56579</v>
      </c>
      <c r="H17311" s="55">
        <v>0</v>
      </c>
    </row>
    <row r="17312" spans="1:8" ht="12.5" customHeight="1">
      <c r="A17312" s="55">
        <v>29382</v>
      </c>
      <c r="B17312" s="55">
        <v>10</v>
      </c>
      <c r="C17312" s="55" t="s">
        <v>56580</v>
      </c>
      <c r="D17312" s="55" t="s">
        <v>4649</v>
      </c>
      <c r="E17312" s="55" t="s">
        <v>56581</v>
      </c>
      <c r="F17312" s="55" t="s">
        <v>4651</v>
      </c>
      <c r="G17312" s="55" t="s">
        <v>56582</v>
      </c>
      <c r="H17312" s="55">
        <v>0</v>
      </c>
    </row>
    <row r="17313" spans="1:8" ht="12.5" customHeight="1">
      <c r="A17313" s="55">
        <v>29383</v>
      </c>
      <c r="B17313" s="55">
        <v>10</v>
      </c>
      <c r="C17313" s="55" t="s">
        <v>56583</v>
      </c>
      <c r="D17313" s="55" t="s">
        <v>4649</v>
      </c>
      <c r="E17313" s="55" t="s">
        <v>56584</v>
      </c>
      <c r="F17313" s="55" t="s">
        <v>4651</v>
      </c>
      <c r="G17313" s="55" t="s">
        <v>56585</v>
      </c>
      <c r="H17313" s="55">
        <v>0</v>
      </c>
    </row>
    <row r="17314" spans="1:8" ht="12.5" customHeight="1">
      <c r="A17314" s="55">
        <v>12286</v>
      </c>
      <c r="B17314" s="55">
        <v>10</v>
      </c>
      <c r="C17314" s="55" t="s">
        <v>56586</v>
      </c>
      <c r="D17314" s="55" t="s">
        <v>4649</v>
      </c>
      <c r="E17314" s="55" t="s">
        <v>56587</v>
      </c>
      <c r="F17314" s="55" t="s">
        <v>4651</v>
      </c>
      <c r="G17314" s="55" t="s">
        <v>56588</v>
      </c>
      <c r="H17314" s="55">
        <v>0</v>
      </c>
    </row>
    <row r="17315" spans="1:8" ht="12.5" customHeight="1">
      <c r="A17315" s="55">
        <v>12465</v>
      </c>
      <c r="B17315" s="55">
        <v>10</v>
      </c>
      <c r="C17315" s="55" t="s">
        <v>56589</v>
      </c>
      <c r="D17315" s="55" t="s">
        <v>4649</v>
      </c>
      <c r="E17315" s="55" t="s">
        <v>56590</v>
      </c>
      <c r="F17315" s="55" t="s">
        <v>4651</v>
      </c>
      <c r="G17315" s="55" t="s">
        <v>56591</v>
      </c>
      <c r="H17315" s="55">
        <v>0</v>
      </c>
    </row>
    <row r="17316" spans="1:8" ht="12.5" customHeight="1">
      <c r="A17316" s="55">
        <v>12473</v>
      </c>
      <c r="B17316" s="55">
        <v>10</v>
      </c>
      <c r="C17316" s="55" t="s">
        <v>56592</v>
      </c>
      <c r="D17316" s="55" t="s">
        <v>4649</v>
      </c>
      <c r="E17316" s="55" t="s">
        <v>56593</v>
      </c>
      <c r="F17316" s="55" t="s">
        <v>4651</v>
      </c>
      <c r="G17316" s="55" t="s">
        <v>56594</v>
      </c>
      <c r="H17316" s="55">
        <v>0</v>
      </c>
    </row>
    <row r="17317" spans="1:8" ht="12.5" customHeight="1">
      <c r="A17317" s="55">
        <v>12545</v>
      </c>
      <c r="B17317" s="55">
        <v>10</v>
      </c>
      <c r="C17317" s="55" t="s">
        <v>56595</v>
      </c>
      <c r="D17317" s="55" t="s">
        <v>4649</v>
      </c>
      <c r="E17317" s="55" t="s">
        <v>56596</v>
      </c>
      <c r="F17317" s="55" t="s">
        <v>4651</v>
      </c>
      <c r="G17317" s="55" t="s">
        <v>56597</v>
      </c>
      <c r="H17317" s="55">
        <v>0</v>
      </c>
    </row>
    <row r="17318" spans="1:8" ht="12.5" customHeight="1">
      <c r="A17318" s="55">
        <v>12597</v>
      </c>
      <c r="B17318" s="55">
        <v>10</v>
      </c>
      <c r="C17318" s="55" t="s">
        <v>56598</v>
      </c>
      <c r="D17318" s="55" t="s">
        <v>4649</v>
      </c>
      <c r="E17318" s="55" t="s">
        <v>56599</v>
      </c>
      <c r="F17318" s="55" t="s">
        <v>4651</v>
      </c>
      <c r="G17318" s="55" t="s">
        <v>56600</v>
      </c>
      <c r="H17318" s="55">
        <v>0</v>
      </c>
    </row>
    <row r="17319" spans="1:8" ht="12.5" customHeight="1">
      <c r="A17319" s="55">
        <v>12619</v>
      </c>
      <c r="B17319" s="55">
        <v>10</v>
      </c>
      <c r="C17319" s="55" t="s">
        <v>56601</v>
      </c>
      <c r="D17319" s="55" t="s">
        <v>4649</v>
      </c>
      <c r="E17319" s="55" t="s">
        <v>56602</v>
      </c>
      <c r="F17319" s="55" t="s">
        <v>4651</v>
      </c>
      <c r="G17319" s="55" t="s">
        <v>56603</v>
      </c>
      <c r="H17319" s="55">
        <v>0</v>
      </c>
    </row>
    <row r="17320" spans="1:8" ht="12.5" customHeight="1">
      <c r="A17320" s="55">
        <v>12634</v>
      </c>
      <c r="B17320" s="55">
        <v>10</v>
      </c>
      <c r="C17320" s="55" t="s">
        <v>56604</v>
      </c>
      <c r="D17320" s="55" t="s">
        <v>4649</v>
      </c>
      <c r="E17320" s="55" t="s">
        <v>56605</v>
      </c>
      <c r="F17320" s="55" t="s">
        <v>4651</v>
      </c>
      <c r="G17320" s="55" t="s">
        <v>56606</v>
      </c>
      <c r="H17320" s="55">
        <v>0</v>
      </c>
    </row>
    <row r="17321" spans="1:8" ht="12.5" customHeight="1">
      <c r="A17321" s="55">
        <v>15668</v>
      </c>
      <c r="B17321" s="55">
        <v>10</v>
      </c>
      <c r="C17321" s="55" t="s">
        <v>56607</v>
      </c>
      <c r="D17321" s="55" t="s">
        <v>4649</v>
      </c>
      <c r="E17321" s="55" t="s">
        <v>56608</v>
      </c>
      <c r="F17321" s="55" t="s">
        <v>4651</v>
      </c>
      <c r="G17321" s="55" t="s">
        <v>56609</v>
      </c>
      <c r="H17321" s="55">
        <v>0</v>
      </c>
    </row>
    <row r="17322" spans="1:8" ht="12.5" customHeight="1">
      <c r="A17322" s="55">
        <v>16190</v>
      </c>
      <c r="B17322" s="55">
        <v>10</v>
      </c>
      <c r="C17322" s="55" t="s">
        <v>56610</v>
      </c>
      <c r="D17322" s="55" t="s">
        <v>4649</v>
      </c>
      <c r="E17322" s="55" t="s">
        <v>56611</v>
      </c>
      <c r="F17322" s="55" t="s">
        <v>4651</v>
      </c>
      <c r="G17322" s="55" t="s">
        <v>56612</v>
      </c>
      <c r="H17322" s="55">
        <v>0</v>
      </c>
    </row>
    <row r="17323" spans="1:8" ht="12.5" customHeight="1">
      <c r="A17323" s="55">
        <v>16543</v>
      </c>
      <c r="B17323" s="55">
        <v>10</v>
      </c>
      <c r="C17323" s="55" t="s">
        <v>56613</v>
      </c>
      <c r="D17323" s="55" t="s">
        <v>4649</v>
      </c>
      <c r="E17323" s="55" t="s">
        <v>56614</v>
      </c>
      <c r="F17323" s="55" t="s">
        <v>4651</v>
      </c>
      <c r="G17323" s="55" t="s">
        <v>56615</v>
      </c>
      <c r="H17323" s="55">
        <v>0</v>
      </c>
    </row>
    <row r="17324" spans="1:8" ht="12.5" customHeight="1">
      <c r="A17324" s="55">
        <v>17105</v>
      </c>
      <c r="B17324" s="55">
        <v>10</v>
      </c>
      <c r="C17324" s="55" t="s">
        <v>56616</v>
      </c>
      <c r="D17324" s="55" t="s">
        <v>4649</v>
      </c>
      <c r="E17324" s="55" t="s">
        <v>56617</v>
      </c>
      <c r="F17324" s="55" t="s">
        <v>4651</v>
      </c>
      <c r="G17324" s="55" t="s">
        <v>56618</v>
      </c>
      <c r="H17324" s="55">
        <v>0</v>
      </c>
    </row>
    <row r="17325" spans="1:8" ht="12.5" customHeight="1">
      <c r="A17325" s="55">
        <v>17880</v>
      </c>
      <c r="B17325" s="55">
        <v>10</v>
      </c>
      <c r="C17325" s="55" t="s">
        <v>56619</v>
      </c>
      <c r="D17325" s="55" t="s">
        <v>4649</v>
      </c>
      <c r="E17325" s="55" t="s">
        <v>56620</v>
      </c>
      <c r="F17325" s="55" t="s">
        <v>4651</v>
      </c>
      <c r="G17325" s="55" t="s">
        <v>56621</v>
      </c>
      <c r="H17325" s="55">
        <v>0</v>
      </c>
    </row>
    <row r="17326" spans="1:8" ht="12.5" customHeight="1">
      <c r="A17326" s="55">
        <v>18000</v>
      </c>
      <c r="B17326" s="55">
        <v>10</v>
      </c>
      <c r="C17326" s="55" t="s">
        <v>56622</v>
      </c>
      <c r="D17326" s="55" t="s">
        <v>4649</v>
      </c>
      <c r="E17326" s="55" t="s">
        <v>56623</v>
      </c>
      <c r="F17326" s="55" t="s">
        <v>4651</v>
      </c>
      <c r="G17326" s="55" t="s">
        <v>56624</v>
      </c>
      <c r="H17326" s="55">
        <v>0</v>
      </c>
    </row>
    <row r="17327" spans="1:8" ht="12.5" customHeight="1">
      <c r="A17327" s="55">
        <v>19301</v>
      </c>
      <c r="B17327" s="55">
        <v>10</v>
      </c>
      <c r="C17327" s="55" t="s">
        <v>56625</v>
      </c>
      <c r="D17327" s="55" t="s">
        <v>4649</v>
      </c>
      <c r="E17327" s="55" t="s">
        <v>56626</v>
      </c>
      <c r="F17327" s="55" t="s">
        <v>4651</v>
      </c>
      <c r="G17327" s="55" t="s">
        <v>56627</v>
      </c>
      <c r="H17327" s="55">
        <v>0</v>
      </c>
    </row>
    <row r="17328" spans="1:8" ht="12.5" customHeight="1">
      <c r="A17328" s="55">
        <v>21520</v>
      </c>
      <c r="B17328" s="55">
        <v>10</v>
      </c>
      <c r="C17328" s="55" t="s">
        <v>56628</v>
      </c>
      <c r="D17328" s="55" t="s">
        <v>4649</v>
      </c>
      <c r="E17328" s="55" t="s">
        <v>56629</v>
      </c>
      <c r="F17328" s="55" t="s">
        <v>4651</v>
      </c>
      <c r="G17328" s="55" t="s">
        <v>56630</v>
      </c>
      <c r="H17328" s="55">
        <v>0</v>
      </c>
    </row>
    <row r="17329" spans="1:8" ht="12.5" customHeight="1">
      <c r="A17329" s="55">
        <v>21855</v>
      </c>
      <c r="B17329" s="55">
        <v>10</v>
      </c>
      <c r="C17329" s="55" t="s">
        <v>56631</v>
      </c>
      <c r="D17329" s="55" t="s">
        <v>4649</v>
      </c>
      <c r="E17329" s="55" t="s">
        <v>56632</v>
      </c>
      <c r="F17329" s="55" t="s">
        <v>4651</v>
      </c>
      <c r="G17329" s="55" t="s">
        <v>56633</v>
      </c>
      <c r="H17329" s="55">
        <v>0</v>
      </c>
    </row>
    <row r="17330" spans="1:8" ht="12.5" customHeight="1">
      <c r="A17330" s="55">
        <v>22418</v>
      </c>
      <c r="B17330" s="55">
        <v>10</v>
      </c>
      <c r="C17330" s="55" t="s">
        <v>56634</v>
      </c>
      <c r="D17330" s="55" t="s">
        <v>4649</v>
      </c>
      <c r="E17330" s="55" t="s">
        <v>56635</v>
      </c>
      <c r="F17330" s="55" t="s">
        <v>4651</v>
      </c>
      <c r="G17330" s="55" t="s">
        <v>56636</v>
      </c>
      <c r="H17330" s="55">
        <v>0</v>
      </c>
    </row>
    <row r="17331" spans="1:8" ht="12.5" customHeight="1">
      <c r="A17331" s="55">
        <v>22536</v>
      </c>
      <c r="B17331" s="55">
        <v>10</v>
      </c>
      <c r="C17331" s="55" t="s">
        <v>56637</v>
      </c>
      <c r="D17331" s="55" t="s">
        <v>4649</v>
      </c>
      <c r="E17331" s="55" t="s">
        <v>56638</v>
      </c>
      <c r="F17331" s="55" t="s">
        <v>4651</v>
      </c>
      <c r="G17331" s="55" t="s">
        <v>56639</v>
      </c>
      <c r="H17331" s="55">
        <v>0</v>
      </c>
    </row>
    <row r="17332" spans="1:8" ht="12.5" customHeight="1">
      <c r="A17332" s="55">
        <v>24217</v>
      </c>
      <c r="B17332" s="55">
        <v>10</v>
      </c>
      <c r="C17332" s="55" t="s">
        <v>56640</v>
      </c>
      <c r="D17332" s="55" t="s">
        <v>4649</v>
      </c>
      <c r="E17332" s="55" t="s">
        <v>56641</v>
      </c>
      <c r="F17332" s="55" t="s">
        <v>4651</v>
      </c>
      <c r="G17332" s="55" t="s">
        <v>56642</v>
      </c>
      <c r="H17332" s="55">
        <v>0</v>
      </c>
    </row>
    <row r="17333" spans="1:8" ht="12.5" customHeight="1">
      <c r="A17333" s="55">
        <v>24840</v>
      </c>
      <c r="B17333" s="55">
        <v>10</v>
      </c>
      <c r="C17333" s="55" t="s">
        <v>56643</v>
      </c>
      <c r="D17333" s="55" t="s">
        <v>4649</v>
      </c>
      <c r="E17333" s="55" t="s">
        <v>56644</v>
      </c>
      <c r="F17333" s="55" t="s">
        <v>4651</v>
      </c>
      <c r="G17333" s="55" t="s">
        <v>56645</v>
      </c>
      <c r="H17333" s="55">
        <v>0</v>
      </c>
    </row>
    <row r="17334" spans="1:8" ht="12.5" customHeight="1">
      <c r="A17334" s="55">
        <v>25315</v>
      </c>
      <c r="B17334" s="55">
        <v>10</v>
      </c>
      <c r="C17334" s="55" t="s">
        <v>56646</v>
      </c>
      <c r="D17334" s="55" t="s">
        <v>4649</v>
      </c>
      <c r="E17334" s="55" t="s">
        <v>56647</v>
      </c>
      <c r="F17334" s="55" t="s">
        <v>4651</v>
      </c>
      <c r="G17334" s="55" t="s">
        <v>56648</v>
      </c>
      <c r="H17334" s="55">
        <v>0</v>
      </c>
    </row>
    <row r="17335" spans="1:8" ht="12.5" customHeight="1">
      <c r="A17335" s="55">
        <v>25699</v>
      </c>
      <c r="B17335" s="55">
        <v>10</v>
      </c>
      <c r="C17335" s="55" t="s">
        <v>56649</v>
      </c>
      <c r="D17335" s="55" t="s">
        <v>4649</v>
      </c>
      <c r="E17335" s="55" t="s">
        <v>56650</v>
      </c>
      <c r="F17335" s="55" t="s">
        <v>4651</v>
      </c>
      <c r="G17335" s="55" t="s">
        <v>56651</v>
      </c>
      <c r="H17335" s="55">
        <v>0</v>
      </c>
    </row>
    <row r="17336" spans="1:8" ht="12.5" customHeight="1">
      <c r="A17336" s="55">
        <v>25747</v>
      </c>
      <c r="B17336" s="55">
        <v>10</v>
      </c>
      <c r="C17336" s="55" t="s">
        <v>56652</v>
      </c>
      <c r="D17336" s="55" t="s">
        <v>4649</v>
      </c>
      <c r="E17336" s="55" t="s">
        <v>56653</v>
      </c>
      <c r="F17336" s="55" t="s">
        <v>4651</v>
      </c>
      <c r="G17336" s="55" t="s">
        <v>56654</v>
      </c>
      <c r="H17336" s="55">
        <v>0</v>
      </c>
    </row>
    <row r="17337" spans="1:8" ht="12.5" customHeight="1">
      <c r="A17337" s="55">
        <v>25778</v>
      </c>
      <c r="B17337" s="55">
        <v>10</v>
      </c>
      <c r="C17337" s="55" t="s">
        <v>56655</v>
      </c>
      <c r="D17337" s="55" t="s">
        <v>4649</v>
      </c>
      <c r="E17337" s="55" t="s">
        <v>56656</v>
      </c>
      <c r="F17337" s="55" t="s">
        <v>4651</v>
      </c>
      <c r="G17337" s="55" t="s">
        <v>56657</v>
      </c>
      <c r="H17337" s="55">
        <v>0</v>
      </c>
    </row>
    <row r="17338" spans="1:8" ht="12.5" customHeight="1">
      <c r="A17338" s="55">
        <v>25799</v>
      </c>
      <c r="B17338" s="55">
        <v>10</v>
      </c>
      <c r="C17338" s="55" t="s">
        <v>56658</v>
      </c>
      <c r="D17338" s="55" t="s">
        <v>4649</v>
      </c>
      <c r="E17338" s="55" t="s">
        <v>56659</v>
      </c>
      <c r="F17338" s="55" t="s">
        <v>4651</v>
      </c>
      <c r="G17338" s="55" t="s">
        <v>56660</v>
      </c>
      <c r="H17338" s="55">
        <v>0</v>
      </c>
    </row>
    <row r="17339" spans="1:8" ht="12.5" customHeight="1">
      <c r="A17339" s="55">
        <v>26834</v>
      </c>
      <c r="B17339" s="55">
        <v>10</v>
      </c>
      <c r="C17339" s="55" t="s">
        <v>56661</v>
      </c>
      <c r="D17339" s="55" t="s">
        <v>4649</v>
      </c>
      <c r="E17339" s="55" t="s">
        <v>56662</v>
      </c>
      <c r="F17339" s="55" t="s">
        <v>4651</v>
      </c>
      <c r="G17339" s="55" t="s">
        <v>56663</v>
      </c>
      <c r="H17339" s="55">
        <v>0</v>
      </c>
    </row>
    <row r="17340" spans="1:8" ht="12.5" customHeight="1">
      <c r="A17340" s="55">
        <v>26971</v>
      </c>
      <c r="B17340" s="55">
        <v>10</v>
      </c>
      <c r="C17340" s="55" t="s">
        <v>56664</v>
      </c>
      <c r="D17340" s="55" t="s">
        <v>4649</v>
      </c>
      <c r="E17340" s="55" t="s">
        <v>56665</v>
      </c>
      <c r="F17340" s="55" t="s">
        <v>4651</v>
      </c>
      <c r="G17340" s="55" t="s">
        <v>56666</v>
      </c>
      <c r="H17340" s="55">
        <v>0</v>
      </c>
    </row>
    <row r="17341" spans="1:8" ht="12.5" customHeight="1">
      <c r="A17341" s="55">
        <v>27125</v>
      </c>
      <c r="B17341" s="55">
        <v>10</v>
      </c>
      <c r="C17341" s="55" t="s">
        <v>56667</v>
      </c>
      <c r="D17341" s="55" t="s">
        <v>4649</v>
      </c>
      <c r="E17341" s="55" t="s">
        <v>56668</v>
      </c>
      <c r="F17341" s="55" t="s">
        <v>4651</v>
      </c>
      <c r="G17341" s="55" t="s">
        <v>56669</v>
      </c>
      <c r="H17341" s="55">
        <v>0</v>
      </c>
    </row>
    <row r="17342" spans="1:8" ht="12.5" customHeight="1">
      <c r="A17342" s="55">
        <v>27956</v>
      </c>
      <c r="B17342" s="55">
        <v>10</v>
      </c>
      <c r="C17342" s="55" t="s">
        <v>56670</v>
      </c>
      <c r="D17342" s="55" t="s">
        <v>4649</v>
      </c>
      <c r="E17342" s="55" t="s">
        <v>56671</v>
      </c>
      <c r="F17342" s="55" t="s">
        <v>4651</v>
      </c>
      <c r="G17342" s="55" t="s">
        <v>56672</v>
      </c>
      <c r="H17342" s="55">
        <v>0</v>
      </c>
    </row>
    <row r="17343" spans="1:8" ht="12.5" customHeight="1">
      <c r="A17343" s="55">
        <v>28459</v>
      </c>
      <c r="B17343" s="55">
        <v>10</v>
      </c>
      <c r="C17343" s="55" t="s">
        <v>56673</v>
      </c>
      <c r="D17343" s="55" t="s">
        <v>4649</v>
      </c>
      <c r="E17343" s="55" t="s">
        <v>56674</v>
      </c>
      <c r="F17343" s="55" t="s">
        <v>4651</v>
      </c>
      <c r="G17343" s="55" t="s">
        <v>56675</v>
      </c>
      <c r="H17343" s="55">
        <v>0</v>
      </c>
    </row>
    <row r="17344" spans="1:8" ht="12.5" customHeight="1">
      <c r="A17344" s="55">
        <v>11489</v>
      </c>
      <c r="B17344" s="55">
        <v>10</v>
      </c>
      <c r="C17344" s="55" t="s">
        <v>56676</v>
      </c>
      <c r="D17344" s="55" t="s">
        <v>4649</v>
      </c>
      <c r="E17344" s="55" t="s">
        <v>56677</v>
      </c>
      <c r="F17344" s="55" t="s">
        <v>4651</v>
      </c>
      <c r="G17344" s="55" t="s">
        <v>56678</v>
      </c>
      <c r="H17344" s="55">
        <v>0</v>
      </c>
    </row>
    <row r="17345" spans="1:8" ht="12.5" customHeight="1">
      <c r="A17345" s="55">
        <v>11573</v>
      </c>
      <c r="B17345" s="55">
        <v>10</v>
      </c>
      <c r="C17345" s="55" t="s">
        <v>56679</v>
      </c>
      <c r="D17345" s="55" t="s">
        <v>4649</v>
      </c>
      <c r="E17345" s="55" t="s">
        <v>56680</v>
      </c>
      <c r="F17345" s="55" t="s">
        <v>4651</v>
      </c>
      <c r="G17345" s="55" t="s">
        <v>56681</v>
      </c>
      <c r="H17345" s="55">
        <v>0</v>
      </c>
    </row>
    <row r="17346" spans="1:8" ht="12.5" customHeight="1">
      <c r="A17346" s="55">
        <v>11579</v>
      </c>
      <c r="B17346" s="55">
        <v>10</v>
      </c>
      <c r="C17346" s="55" t="s">
        <v>56682</v>
      </c>
      <c r="D17346" s="55" t="s">
        <v>4649</v>
      </c>
      <c r="E17346" s="55" t="s">
        <v>56683</v>
      </c>
      <c r="F17346" s="55" t="s">
        <v>4651</v>
      </c>
      <c r="G17346" s="55" t="s">
        <v>56684</v>
      </c>
      <c r="H17346" s="55">
        <v>0</v>
      </c>
    </row>
    <row r="17347" spans="1:8" ht="12.5" customHeight="1">
      <c r="A17347" s="55">
        <v>12272</v>
      </c>
      <c r="B17347" s="55">
        <v>10</v>
      </c>
      <c r="C17347" s="55" t="s">
        <v>56685</v>
      </c>
      <c r="D17347" s="55" t="s">
        <v>4649</v>
      </c>
      <c r="E17347" s="55" t="s">
        <v>56686</v>
      </c>
      <c r="F17347" s="55" t="s">
        <v>4651</v>
      </c>
      <c r="G17347" s="55" t="s">
        <v>56687</v>
      </c>
      <c r="H17347" s="55">
        <v>0</v>
      </c>
    </row>
    <row r="17348" spans="1:8" ht="12.5" customHeight="1">
      <c r="A17348" s="55">
        <v>12506</v>
      </c>
      <c r="B17348" s="55">
        <v>10</v>
      </c>
      <c r="C17348" s="55" t="s">
        <v>56688</v>
      </c>
      <c r="D17348" s="55" t="s">
        <v>4649</v>
      </c>
      <c r="E17348" s="55" t="s">
        <v>56689</v>
      </c>
      <c r="F17348" s="55" t="s">
        <v>4651</v>
      </c>
      <c r="G17348" s="55" t="s">
        <v>56690</v>
      </c>
      <c r="H17348" s="55">
        <v>0</v>
      </c>
    </row>
    <row r="17349" spans="1:8" ht="12.5" customHeight="1">
      <c r="A17349" s="55">
        <v>12640</v>
      </c>
      <c r="B17349" s="55">
        <v>10</v>
      </c>
      <c r="C17349" s="55" t="s">
        <v>56691</v>
      </c>
      <c r="D17349" s="55" t="s">
        <v>4649</v>
      </c>
      <c r="E17349" s="55" t="s">
        <v>56692</v>
      </c>
      <c r="F17349" s="55" t="s">
        <v>4651</v>
      </c>
      <c r="G17349" s="55" t="s">
        <v>56693</v>
      </c>
      <c r="H17349" s="55">
        <v>0</v>
      </c>
    </row>
    <row r="17350" spans="1:8" ht="12.5" customHeight="1">
      <c r="A17350" s="55">
        <v>12652</v>
      </c>
      <c r="B17350" s="55">
        <v>10</v>
      </c>
      <c r="C17350" s="55" t="s">
        <v>56694</v>
      </c>
      <c r="D17350" s="55" t="s">
        <v>4649</v>
      </c>
      <c r="E17350" s="55" t="s">
        <v>56695</v>
      </c>
      <c r="F17350" s="55" t="s">
        <v>4651</v>
      </c>
      <c r="G17350" s="55" t="s">
        <v>56696</v>
      </c>
      <c r="H17350" s="55">
        <v>0</v>
      </c>
    </row>
    <row r="17351" spans="1:8" ht="12.5" customHeight="1">
      <c r="A17351" s="55">
        <v>12860</v>
      </c>
      <c r="B17351" s="55">
        <v>10</v>
      </c>
      <c r="C17351" s="55" t="s">
        <v>56697</v>
      </c>
      <c r="D17351" s="55" t="s">
        <v>4649</v>
      </c>
      <c r="E17351" s="55" t="s">
        <v>56698</v>
      </c>
      <c r="F17351" s="55" t="s">
        <v>4651</v>
      </c>
      <c r="G17351" s="55" t="s">
        <v>56699</v>
      </c>
      <c r="H17351" s="55">
        <v>0</v>
      </c>
    </row>
    <row r="17352" spans="1:8" ht="12.5" customHeight="1">
      <c r="A17352" s="55">
        <v>13411</v>
      </c>
      <c r="B17352" s="55">
        <v>10</v>
      </c>
      <c r="C17352" s="55" t="s">
        <v>56700</v>
      </c>
      <c r="D17352" s="55" t="s">
        <v>4649</v>
      </c>
      <c r="E17352" s="55" t="s">
        <v>56701</v>
      </c>
      <c r="F17352" s="55" t="s">
        <v>4651</v>
      </c>
      <c r="G17352" s="55" t="s">
        <v>56702</v>
      </c>
      <c r="H17352" s="55">
        <v>0</v>
      </c>
    </row>
    <row r="17353" spans="1:8" ht="12.5" customHeight="1">
      <c r="A17353" s="55">
        <v>13585</v>
      </c>
      <c r="B17353" s="55">
        <v>10</v>
      </c>
      <c r="C17353" s="55" t="s">
        <v>56703</v>
      </c>
      <c r="D17353" s="55" t="s">
        <v>4649</v>
      </c>
      <c r="E17353" s="55" t="s">
        <v>56704</v>
      </c>
      <c r="F17353" s="55" t="s">
        <v>4651</v>
      </c>
      <c r="G17353" s="55" t="s">
        <v>56705</v>
      </c>
      <c r="H17353" s="55">
        <v>0</v>
      </c>
    </row>
    <row r="17354" spans="1:8" ht="12.5" customHeight="1">
      <c r="A17354" s="55">
        <v>14427</v>
      </c>
      <c r="B17354" s="55">
        <v>10</v>
      </c>
      <c r="C17354" s="55" t="s">
        <v>56706</v>
      </c>
      <c r="D17354" s="55" t="s">
        <v>4649</v>
      </c>
      <c r="E17354" s="55" t="s">
        <v>56707</v>
      </c>
      <c r="F17354" s="55" t="s">
        <v>4651</v>
      </c>
      <c r="G17354" s="55" t="s">
        <v>56708</v>
      </c>
      <c r="H17354" s="55">
        <v>0</v>
      </c>
    </row>
    <row r="17355" spans="1:8" ht="12.5" customHeight="1">
      <c r="A17355" s="55">
        <v>14928</v>
      </c>
      <c r="B17355" s="55">
        <v>10</v>
      </c>
      <c r="C17355" s="55" t="s">
        <v>56709</v>
      </c>
      <c r="D17355" s="55" t="s">
        <v>4649</v>
      </c>
      <c r="E17355" s="55" t="s">
        <v>56710</v>
      </c>
      <c r="F17355" s="55" t="s">
        <v>4651</v>
      </c>
      <c r="G17355" s="55" t="s">
        <v>56711</v>
      </c>
      <c r="H17355" s="55">
        <v>0</v>
      </c>
    </row>
    <row r="17356" spans="1:8" ht="12.5" customHeight="1">
      <c r="A17356" s="55">
        <v>14947</v>
      </c>
      <c r="B17356" s="55">
        <v>10</v>
      </c>
      <c r="C17356" s="55" t="s">
        <v>56712</v>
      </c>
      <c r="D17356" s="55" t="s">
        <v>4649</v>
      </c>
      <c r="E17356" s="55" t="s">
        <v>56713</v>
      </c>
      <c r="F17356" s="55" t="s">
        <v>4651</v>
      </c>
      <c r="G17356" s="55" t="s">
        <v>56714</v>
      </c>
      <c r="H17356" s="55">
        <v>0</v>
      </c>
    </row>
    <row r="17357" spans="1:8" ht="12.5" customHeight="1">
      <c r="A17357" s="55">
        <v>15047</v>
      </c>
      <c r="B17357" s="55">
        <v>10</v>
      </c>
      <c r="C17357" s="55" t="s">
        <v>56715</v>
      </c>
      <c r="D17357" s="55" t="s">
        <v>4649</v>
      </c>
      <c r="E17357" s="55" t="s">
        <v>56716</v>
      </c>
      <c r="F17357" s="55" t="s">
        <v>4651</v>
      </c>
      <c r="G17357" s="55" t="s">
        <v>56717</v>
      </c>
      <c r="H17357" s="55">
        <v>0</v>
      </c>
    </row>
    <row r="17358" spans="1:8" ht="12.5" customHeight="1">
      <c r="A17358" s="55">
        <v>15440</v>
      </c>
      <c r="B17358" s="55">
        <v>10</v>
      </c>
      <c r="C17358" s="55" t="s">
        <v>56718</v>
      </c>
      <c r="D17358" s="55" t="s">
        <v>4649</v>
      </c>
      <c r="E17358" s="55" t="s">
        <v>56719</v>
      </c>
      <c r="F17358" s="55" t="s">
        <v>4651</v>
      </c>
      <c r="G17358" s="55" t="s">
        <v>56720</v>
      </c>
      <c r="H17358" s="55">
        <v>0</v>
      </c>
    </row>
    <row r="17359" spans="1:8" ht="12.5" customHeight="1">
      <c r="A17359" s="55">
        <v>15453</v>
      </c>
      <c r="B17359" s="55">
        <v>10</v>
      </c>
      <c r="C17359" s="55" t="s">
        <v>56721</v>
      </c>
      <c r="D17359" s="55" t="s">
        <v>4649</v>
      </c>
      <c r="E17359" s="55" t="s">
        <v>56722</v>
      </c>
      <c r="F17359" s="55" t="s">
        <v>4651</v>
      </c>
      <c r="G17359" s="55" t="s">
        <v>56723</v>
      </c>
      <c r="H17359" s="55">
        <v>0</v>
      </c>
    </row>
    <row r="17360" spans="1:8" ht="12.5" customHeight="1">
      <c r="A17360" s="55">
        <v>16460</v>
      </c>
      <c r="B17360" s="55">
        <v>10</v>
      </c>
      <c r="C17360" s="55" t="s">
        <v>56724</v>
      </c>
      <c r="D17360" s="55" t="s">
        <v>4649</v>
      </c>
      <c r="E17360" s="55" t="s">
        <v>56725</v>
      </c>
      <c r="F17360" s="55" t="s">
        <v>4651</v>
      </c>
      <c r="G17360" s="55" t="s">
        <v>56726</v>
      </c>
      <c r="H17360" s="55">
        <v>0</v>
      </c>
    </row>
    <row r="17361" spans="1:8" ht="12.5" customHeight="1">
      <c r="A17361" s="55">
        <v>16509</v>
      </c>
      <c r="B17361" s="55">
        <v>10</v>
      </c>
      <c r="C17361" s="55" t="s">
        <v>56727</v>
      </c>
      <c r="D17361" s="55" t="s">
        <v>4649</v>
      </c>
      <c r="E17361" s="55" t="s">
        <v>56728</v>
      </c>
      <c r="F17361" s="55" t="s">
        <v>4651</v>
      </c>
      <c r="G17361" s="55" t="s">
        <v>56729</v>
      </c>
      <c r="H17361" s="55">
        <v>0</v>
      </c>
    </row>
    <row r="17362" spans="1:8" ht="12.5" customHeight="1">
      <c r="A17362" s="55">
        <v>16579</v>
      </c>
      <c r="B17362" s="55">
        <v>10</v>
      </c>
      <c r="C17362" s="55" t="s">
        <v>56730</v>
      </c>
      <c r="D17362" s="55" t="s">
        <v>4649</v>
      </c>
      <c r="E17362" s="55" t="s">
        <v>56731</v>
      </c>
      <c r="F17362" s="55" t="s">
        <v>4651</v>
      </c>
      <c r="G17362" s="55" t="s">
        <v>56732</v>
      </c>
      <c r="H17362" s="55">
        <v>0</v>
      </c>
    </row>
    <row r="17363" spans="1:8" ht="12.5" customHeight="1">
      <c r="A17363" s="55">
        <v>17627</v>
      </c>
      <c r="B17363" s="55">
        <v>10</v>
      </c>
      <c r="C17363" s="55" t="s">
        <v>56733</v>
      </c>
      <c r="D17363" s="55" t="s">
        <v>4649</v>
      </c>
      <c r="E17363" s="55" t="s">
        <v>56734</v>
      </c>
      <c r="F17363" s="55" t="s">
        <v>4651</v>
      </c>
      <c r="G17363" s="55" t="s">
        <v>56735</v>
      </c>
      <c r="H17363" s="55">
        <v>0</v>
      </c>
    </row>
    <row r="17364" spans="1:8" ht="12.5" customHeight="1">
      <c r="A17364" s="55">
        <v>17628</v>
      </c>
      <c r="B17364" s="55">
        <v>10</v>
      </c>
      <c r="C17364" s="55" t="s">
        <v>56736</v>
      </c>
      <c r="D17364" s="55" t="s">
        <v>4649</v>
      </c>
      <c r="E17364" s="55" t="s">
        <v>56737</v>
      </c>
      <c r="F17364" s="55" t="s">
        <v>4651</v>
      </c>
      <c r="G17364" s="55" t="s">
        <v>56738</v>
      </c>
      <c r="H17364" s="55">
        <v>0</v>
      </c>
    </row>
    <row r="17365" spans="1:8" ht="12.5" customHeight="1">
      <c r="A17365" s="55">
        <v>17815</v>
      </c>
      <c r="B17365" s="55">
        <v>10</v>
      </c>
      <c r="C17365" s="55" t="s">
        <v>56739</v>
      </c>
      <c r="D17365" s="55" t="s">
        <v>4649</v>
      </c>
      <c r="E17365" s="55" t="s">
        <v>56740</v>
      </c>
      <c r="F17365" s="55" t="s">
        <v>4651</v>
      </c>
      <c r="G17365" s="55" t="s">
        <v>56741</v>
      </c>
      <c r="H17365" s="55">
        <v>0</v>
      </c>
    </row>
    <row r="17366" spans="1:8" ht="12.5" customHeight="1">
      <c r="A17366" s="55">
        <v>18627</v>
      </c>
      <c r="B17366" s="55">
        <v>10</v>
      </c>
      <c r="C17366" s="55" t="s">
        <v>56742</v>
      </c>
      <c r="D17366" s="55" t="s">
        <v>4649</v>
      </c>
      <c r="E17366" s="55" t="s">
        <v>56743</v>
      </c>
      <c r="F17366" s="55" t="s">
        <v>4651</v>
      </c>
      <c r="G17366" s="55" t="s">
        <v>56744</v>
      </c>
      <c r="H17366" s="55">
        <v>0</v>
      </c>
    </row>
    <row r="17367" spans="1:8" ht="12.5" customHeight="1">
      <c r="A17367" s="55">
        <v>20596</v>
      </c>
      <c r="B17367" s="55">
        <v>10</v>
      </c>
      <c r="C17367" s="55" t="s">
        <v>56745</v>
      </c>
      <c r="D17367" s="55" t="s">
        <v>4649</v>
      </c>
      <c r="E17367" s="55" t="s">
        <v>56746</v>
      </c>
      <c r="F17367" s="55" t="s">
        <v>4651</v>
      </c>
      <c r="G17367" s="55" t="s">
        <v>56747</v>
      </c>
      <c r="H17367" s="55">
        <v>0</v>
      </c>
    </row>
    <row r="17368" spans="1:8" ht="12.5" customHeight="1">
      <c r="A17368" s="55">
        <v>21136</v>
      </c>
      <c r="B17368" s="55">
        <v>10</v>
      </c>
      <c r="C17368" s="55" t="s">
        <v>56748</v>
      </c>
      <c r="D17368" s="55" t="s">
        <v>4649</v>
      </c>
      <c r="E17368" s="55" t="s">
        <v>56749</v>
      </c>
      <c r="F17368" s="55" t="s">
        <v>4651</v>
      </c>
      <c r="G17368" s="55" t="s">
        <v>56750</v>
      </c>
      <c r="H17368" s="55">
        <v>0</v>
      </c>
    </row>
    <row r="17369" spans="1:8" ht="12.5" customHeight="1">
      <c r="A17369" s="55">
        <v>22315</v>
      </c>
      <c r="B17369" s="55">
        <v>10</v>
      </c>
      <c r="C17369" s="55" t="s">
        <v>56751</v>
      </c>
      <c r="D17369" s="55" t="s">
        <v>4649</v>
      </c>
      <c r="E17369" s="55" t="s">
        <v>56752</v>
      </c>
      <c r="F17369" s="55" t="s">
        <v>4651</v>
      </c>
      <c r="G17369" s="55" t="s">
        <v>56753</v>
      </c>
      <c r="H17369" s="55">
        <v>0</v>
      </c>
    </row>
    <row r="17370" spans="1:8" ht="12.5" customHeight="1">
      <c r="A17370" s="55">
        <v>22383</v>
      </c>
      <c r="B17370" s="55">
        <v>10</v>
      </c>
      <c r="C17370" s="55" t="s">
        <v>56754</v>
      </c>
      <c r="D17370" s="55" t="s">
        <v>4649</v>
      </c>
      <c r="E17370" s="55" t="s">
        <v>56755</v>
      </c>
      <c r="F17370" s="55" t="s">
        <v>4651</v>
      </c>
      <c r="G17370" s="55" t="s">
        <v>56756</v>
      </c>
      <c r="H17370" s="55">
        <v>0</v>
      </c>
    </row>
    <row r="17371" spans="1:8" ht="12.5" customHeight="1">
      <c r="A17371" s="55">
        <v>22421</v>
      </c>
      <c r="B17371" s="55">
        <v>10</v>
      </c>
      <c r="C17371" s="55" t="s">
        <v>56757</v>
      </c>
      <c r="D17371" s="55" t="s">
        <v>4649</v>
      </c>
      <c r="E17371" s="55" t="s">
        <v>56758</v>
      </c>
      <c r="F17371" s="55" t="s">
        <v>4651</v>
      </c>
      <c r="G17371" s="55" t="s">
        <v>56759</v>
      </c>
      <c r="H17371" s="55">
        <v>0</v>
      </c>
    </row>
    <row r="17372" spans="1:8" ht="12.5" customHeight="1">
      <c r="A17372" s="55">
        <v>22451</v>
      </c>
      <c r="B17372" s="55">
        <v>10</v>
      </c>
      <c r="C17372" s="55" t="s">
        <v>56760</v>
      </c>
      <c r="D17372" s="55" t="s">
        <v>4649</v>
      </c>
      <c r="E17372" s="55" t="s">
        <v>56761</v>
      </c>
      <c r="F17372" s="55" t="s">
        <v>4651</v>
      </c>
      <c r="G17372" s="55" t="s">
        <v>56762</v>
      </c>
      <c r="H17372" s="55">
        <v>0</v>
      </c>
    </row>
    <row r="17373" spans="1:8" ht="12.5" customHeight="1">
      <c r="A17373" s="55">
        <v>22502</v>
      </c>
      <c r="B17373" s="55">
        <v>10</v>
      </c>
      <c r="C17373" s="55" t="s">
        <v>56763</v>
      </c>
      <c r="D17373" s="55" t="s">
        <v>4649</v>
      </c>
      <c r="E17373" s="55" t="s">
        <v>56764</v>
      </c>
      <c r="F17373" s="55" t="s">
        <v>4651</v>
      </c>
      <c r="G17373" s="55" t="s">
        <v>56765</v>
      </c>
      <c r="H17373" s="55">
        <v>0</v>
      </c>
    </row>
    <row r="17374" spans="1:8" ht="12.5" customHeight="1">
      <c r="A17374" s="55">
        <v>22605</v>
      </c>
      <c r="B17374" s="55">
        <v>10</v>
      </c>
      <c r="C17374" s="55" t="s">
        <v>56766</v>
      </c>
      <c r="D17374" s="55" t="s">
        <v>4649</v>
      </c>
      <c r="E17374" s="55" t="s">
        <v>56767</v>
      </c>
      <c r="F17374" s="55" t="s">
        <v>4651</v>
      </c>
      <c r="G17374" s="55" t="s">
        <v>56768</v>
      </c>
      <c r="H17374" s="55">
        <v>0</v>
      </c>
    </row>
    <row r="17375" spans="1:8" ht="12.5" customHeight="1">
      <c r="A17375" s="55">
        <v>25523</v>
      </c>
      <c r="B17375" s="55">
        <v>10</v>
      </c>
      <c r="C17375" s="55" t="s">
        <v>56769</v>
      </c>
      <c r="D17375" s="55" t="s">
        <v>4649</v>
      </c>
      <c r="E17375" s="55" t="s">
        <v>56770</v>
      </c>
      <c r="F17375" s="55" t="s">
        <v>4651</v>
      </c>
      <c r="G17375" s="55" t="s">
        <v>56771</v>
      </c>
      <c r="H17375" s="55">
        <v>0</v>
      </c>
    </row>
    <row r="17376" spans="1:8" ht="12.5" customHeight="1">
      <c r="A17376" s="55">
        <v>25608</v>
      </c>
      <c r="B17376" s="55">
        <v>10</v>
      </c>
      <c r="C17376" s="55" t="s">
        <v>56772</v>
      </c>
      <c r="D17376" s="55" t="s">
        <v>4649</v>
      </c>
      <c r="E17376" s="55" t="s">
        <v>56773</v>
      </c>
      <c r="F17376" s="55" t="s">
        <v>4651</v>
      </c>
      <c r="G17376" s="55" t="s">
        <v>56774</v>
      </c>
      <c r="H17376" s="55">
        <v>0</v>
      </c>
    </row>
    <row r="17377" spans="1:8" ht="12.5" customHeight="1">
      <c r="A17377" s="55">
        <v>25760</v>
      </c>
      <c r="B17377" s="55">
        <v>10</v>
      </c>
      <c r="C17377" s="55" t="s">
        <v>56775</v>
      </c>
      <c r="D17377" s="55" t="s">
        <v>4649</v>
      </c>
      <c r="E17377" s="55" t="s">
        <v>56776</v>
      </c>
      <c r="F17377" s="55" t="s">
        <v>4651</v>
      </c>
      <c r="G17377" s="55" t="s">
        <v>56777</v>
      </c>
      <c r="H17377" s="55">
        <v>0</v>
      </c>
    </row>
    <row r="17378" spans="1:8" ht="12.5" customHeight="1">
      <c r="A17378" s="55">
        <v>26217</v>
      </c>
      <c r="B17378" s="55">
        <v>10</v>
      </c>
      <c r="C17378" s="55" t="s">
        <v>56778</v>
      </c>
      <c r="D17378" s="55" t="s">
        <v>4649</v>
      </c>
      <c r="E17378" s="55" t="s">
        <v>56779</v>
      </c>
      <c r="F17378" s="55" t="s">
        <v>4651</v>
      </c>
      <c r="G17378" s="55" t="s">
        <v>56780</v>
      </c>
      <c r="H17378" s="55">
        <v>0</v>
      </c>
    </row>
    <row r="17379" spans="1:8" ht="12.5" customHeight="1">
      <c r="A17379" s="55">
        <v>26390</v>
      </c>
      <c r="B17379" s="55">
        <v>10</v>
      </c>
      <c r="C17379" s="55" t="s">
        <v>56781</v>
      </c>
      <c r="D17379" s="55" t="s">
        <v>4649</v>
      </c>
      <c r="E17379" s="55" t="s">
        <v>56782</v>
      </c>
      <c r="F17379" s="55" t="s">
        <v>4651</v>
      </c>
      <c r="G17379" s="55" t="s">
        <v>56783</v>
      </c>
      <c r="H17379" s="55">
        <v>0</v>
      </c>
    </row>
    <row r="17380" spans="1:8" ht="12.5" customHeight="1">
      <c r="A17380" s="55">
        <v>26404</v>
      </c>
      <c r="B17380" s="55">
        <v>10</v>
      </c>
      <c r="C17380" s="55" t="s">
        <v>56784</v>
      </c>
      <c r="D17380" s="55" t="s">
        <v>4649</v>
      </c>
      <c r="E17380" s="55" t="s">
        <v>56785</v>
      </c>
      <c r="F17380" s="55" t="s">
        <v>4651</v>
      </c>
      <c r="G17380" s="55" t="s">
        <v>56786</v>
      </c>
      <c r="H17380" s="55">
        <v>0</v>
      </c>
    </row>
    <row r="17381" spans="1:8" ht="12.5" customHeight="1">
      <c r="A17381" s="55">
        <v>26886</v>
      </c>
      <c r="B17381" s="55">
        <v>10</v>
      </c>
      <c r="C17381" s="55" t="s">
        <v>56787</v>
      </c>
      <c r="D17381" s="55" t="s">
        <v>4649</v>
      </c>
      <c r="E17381" s="55" t="s">
        <v>56788</v>
      </c>
      <c r="F17381" s="55" t="s">
        <v>4651</v>
      </c>
      <c r="G17381" s="55" t="s">
        <v>56789</v>
      </c>
      <c r="H17381" s="55">
        <v>0</v>
      </c>
    </row>
    <row r="17382" spans="1:8" ht="12.5" customHeight="1">
      <c r="A17382" s="55">
        <v>27837</v>
      </c>
      <c r="B17382" s="55">
        <v>10</v>
      </c>
      <c r="C17382" s="55" t="s">
        <v>56790</v>
      </c>
      <c r="D17382" s="55" t="s">
        <v>4649</v>
      </c>
      <c r="E17382" s="55" t="s">
        <v>56791</v>
      </c>
      <c r="F17382" s="55" t="s">
        <v>4651</v>
      </c>
      <c r="G17382" s="55" t="s">
        <v>56792</v>
      </c>
      <c r="H17382" s="55">
        <v>0</v>
      </c>
    </row>
    <row r="17383" spans="1:8" ht="12.5" customHeight="1">
      <c r="A17383" s="55">
        <v>27841</v>
      </c>
      <c r="B17383" s="55">
        <v>10</v>
      </c>
      <c r="C17383" s="55" t="s">
        <v>56793</v>
      </c>
      <c r="D17383" s="55" t="s">
        <v>4649</v>
      </c>
      <c r="E17383" s="55" t="s">
        <v>56794</v>
      </c>
      <c r="F17383" s="55" t="s">
        <v>4651</v>
      </c>
      <c r="G17383" s="55" t="s">
        <v>56795</v>
      </c>
      <c r="H17383" s="55">
        <v>0</v>
      </c>
    </row>
    <row r="17384" spans="1:8" ht="12.5" customHeight="1">
      <c r="A17384" s="55">
        <v>27896</v>
      </c>
      <c r="B17384" s="55">
        <v>10</v>
      </c>
      <c r="C17384" s="55" t="s">
        <v>56796</v>
      </c>
      <c r="D17384" s="55" t="s">
        <v>4649</v>
      </c>
      <c r="E17384" s="55" t="s">
        <v>56797</v>
      </c>
      <c r="F17384" s="55" t="s">
        <v>4651</v>
      </c>
      <c r="G17384" s="55" t="s">
        <v>56798</v>
      </c>
      <c r="H17384" s="55">
        <v>0</v>
      </c>
    </row>
    <row r="17385" spans="1:8" ht="12.5" customHeight="1">
      <c r="A17385" s="55">
        <v>28730</v>
      </c>
      <c r="B17385" s="55">
        <v>10</v>
      </c>
      <c r="C17385" s="55" t="s">
        <v>56799</v>
      </c>
      <c r="D17385" s="55" t="s">
        <v>4649</v>
      </c>
      <c r="E17385" s="55" t="s">
        <v>56800</v>
      </c>
      <c r="F17385" s="55" t="s">
        <v>4651</v>
      </c>
      <c r="G17385" s="55" t="s">
        <v>56801</v>
      </c>
      <c r="H17385" s="55">
        <v>0</v>
      </c>
    </row>
    <row r="17386" spans="1:8" ht="12.5" customHeight="1">
      <c r="A17386" s="55">
        <v>28898</v>
      </c>
      <c r="B17386" s="55">
        <v>10</v>
      </c>
      <c r="C17386" s="55" t="s">
        <v>56802</v>
      </c>
      <c r="D17386" s="55" t="s">
        <v>4649</v>
      </c>
      <c r="E17386" s="55" t="s">
        <v>56803</v>
      </c>
      <c r="F17386" s="55" t="s">
        <v>4651</v>
      </c>
      <c r="G17386" s="55" t="s">
        <v>56804</v>
      </c>
      <c r="H17386" s="55">
        <v>0</v>
      </c>
    </row>
    <row r="17387" spans="1:8" ht="12.5" customHeight="1">
      <c r="A17387" s="55">
        <v>11337</v>
      </c>
      <c r="B17387" s="55">
        <v>10</v>
      </c>
      <c r="C17387" s="55" t="s">
        <v>56805</v>
      </c>
      <c r="D17387" s="55" t="s">
        <v>4649</v>
      </c>
      <c r="E17387" s="55" t="s">
        <v>56806</v>
      </c>
      <c r="F17387" s="55" t="s">
        <v>4651</v>
      </c>
      <c r="G17387" s="55" t="s">
        <v>56807</v>
      </c>
      <c r="H17387" s="55">
        <v>0</v>
      </c>
    </row>
    <row r="17388" spans="1:8" ht="12.5" customHeight="1">
      <c r="A17388" s="55">
        <v>12334</v>
      </c>
      <c r="B17388" s="55">
        <v>10</v>
      </c>
      <c r="C17388" s="55" t="s">
        <v>56808</v>
      </c>
      <c r="D17388" s="55" t="s">
        <v>4649</v>
      </c>
      <c r="E17388" s="55" t="s">
        <v>56809</v>
      </c>
      <c r="F17388" s="55" t="s">
        <v>4651</v>
      </c>
      <c r="G17388" s="55" t="s">
        <v>56810</v>
      </c>
      <c r="H17388" s="55">
        <v>0</v>
      </c>
    </row>
    <row r="17389" spans="1:8" ht="12.5" customHeight="1">
      <c r="A17389" s="55">
        <v>12380</v>
      </c>
      <c r="B17389" s="55">
        <v>10</v>
      </c>
      <c r="C17389" s="55" t="s">
        <v>56811</v>
      </c>
      <c r="D17389" s="55" t="s">
        <v>4649</v>
      </c>
      <c r="E17389" s="55" t="s">
        <v>56812</v>
      </c>
      <c r="F17389" s="55" t="s">
        <v>4651</v>
      </c>
      <c r="G17389" s="55" t="s">
        <v>56813</v>
      </c>
      <c r="H17389" s="55">
        <v>0</v>
      </c>
    </row>
    <row r="17390" spans="1:8" ht="12.5" customHeight="1">
      <c r="A17390" s="55">
        <v>13534</v>
      </c>
      <c r="B17390" s="55">
        <v>10</v>
      </c>
      <c r="C17390" s="55" t="s">
        <v>56814</v>
      </c>
      <c r="D17390" s="55" t="s">
        <v>4649</v>
      </c>
      <c r="E17390" s="55" t="s">
        <v>56815</v>
      </c>
      <c r="F17390" s="55" t="s">
        <v>4651</v>
      </c>
      <c r="G17390" s="55" t="s">
        <v>56816</v>
      </c>
      <c r="H17390" s="55">
        <v>0</v>
      </c>
    </row>
    <row r="17391" spans="1:8" ht="12.5" customHeight="1">
      <c r="A17391" s="55">
        <v>13772</v>
      </c>
      <c r="B17391" s="55">
        <v>10</v>
      </c>
      <c r="C17391" s="55" t="s">
        <v>56817</v>
      </c>
      <c r="D17391" s="55" t="s">
        <v>4649</v>
      </c>
      <c r="E17391" s="55" t="s">
        <v>56818</v>
      </c>
      <c r="F17391" s="55" t="s">
        <v>4651</v>
      </c>
      <c r="G17391" s="55" t="s">
        <v>56819</v>
      </c>
      <c r="H17391" s="55">
        <v>0</v>
      </c>
    </row>
    <row r="17392" spans="1:8" ht="12.5" customHeight="1">
      <c r="A17392" s="55">
        <v>14156</v>
      </c>
      <c r="B17392" s="55">
        <v>10</v>
      </c>
      <c r="C17392" s="55" t="s">
        <v>56820</v>
      </c>
      <c r="D17392" s="55" t="s">
        <v>4649</v>
      </c>
      <c r="E17392" s="55" t="s">
        <v>56821</v>
      </c>
      <c r="F17392" s="55" t="s">
        <v>4651</v>
      </c>
      <c r="G17392" s="55" t="s">
        <v>56822</v>
      </c>
      <c r="H17392" s="55">
        <v>0</v>
      </c>
    </row>
    <row r="17393" spans="1:8" ht="12.5" customHeight="1">
      <c r="A17393" s="55">
        <v>16324</v>
      </c>
      <c r="B17393" s="55">
        <v>10</v>
      </c>
      <c r="C17393" s="55" t="s">
        <v>56823</v>
      </c>
      <c r="D17393" s="55" t="s">
        <v>4649</v>
      </c>
      <c r="E17393" s="55" t="s">
        <v>56824</v>
      </c>
      <c r="F17393" s="55" t="s">
        <v>4651</v>
      </c>
      <c r="G17393" s="55" t="s">
        <v>56825</v>
      </c>
      <c r="H17393" s="55">
        <v>0</v>
      </c>
    </row>
    <row r="17394" spans="1:8" ht="12.5" customHeight="1">
      <c r="A17394" s="55">
        <v>16461</v>
      </c>
      <c r="B17394" s="55">
        <v>10</v>
      </c>
      <c r="C17394" s="55" t="s">
        <v>56826</v>
      </c>
      <c r="D17394" s="55" t="s">
        <v>4649</v>
      </c>
      <c r="E17394" s="55" t="s">
        <v>56827</v>
      </c>
      <c r="F17394" s="55" t="s">
        <v>4651</v>
      </c>
      <c r="G17394" s="55" t="s">
        <v>56828</v>
      </c>
      <c r="H17394" s="55">
        <v>0</v>
      </c>
    </row>
    <row r="17395" spans="1:8" ht="12.5" customHeight="1">
      <c r="A17395" s="55">
        <v>16571</v>
      </c>
      <c r="B17395" s="55">
        <v>10</v>
      </c>
      <c r="C17395" s="55" t="s">
        <v>56829</v>
      </c>
      <c r="D17395" s="55" t="s">
        <v>4649</v>
      </c>
      <c r="E17395" s="55" t="s">
        <v>56830</v>
      </c>
      <c r="F17395" s="55" t="s">
        <v>4651</v>
      </c>
      <c r="G17395" s="55" t="s">
        <v>56831</v>
      </c>
      <c r="H17395" s="55">
        <v>0</v>
      </c>
    </row>
    <row r="17396" spans="1:8" ht="12.5" customHeight="1">
      <c r="A17396" s="55">
        <v>17207</v>
      </c>
      <c r="B17396" s="55">
        <v>10</v>
      </c>
      <c r="C17396" s="55" t="s">
        <v>56832</v>
      </c>
      <c r="D17396" s="55" t="s">
        <v>4649</v>
      </c>
      <c r="E17396" s="55" t="s">
        <v>56833</v>
      </c>
      <c r="F17396" s="55" t="s">
        <v>4651</v>
      </c>
      <c r="G17396" s="55" t="s">
        <v>56834</v>
      </c>
      <c r="H17396" s="55">
        <v>0</v>
      </c>
    </row>
    <row r="17397" spans="1:8" ht="12.5" customHeight="1">
      <c r="A17397" s="55">
        <v>17760</v>
      </c>
      <c r="B17397" s="55">
        <v>10</v>
      </c>
      <c r="C17397" s="55" t="s">
        <v>56835</v>
      </c>
      <c r="D17397" s="55" t="s">
        <v>4649</v>
      </c>
      <c r="E17397" s="55" t="s">
        <v>56836</v>
      </c>
      <c r="F17397" s="55" t="s">
        <v>4651</v>
      </c>
      <c r="G17397" s="55" t="s">
        <v>56837</v>
      </c>
      <c r="H17397" s="55">
        <v>0</v>
      </c>
    </row>
    <row r="17398" spans="1:8" ht="12.5" customHeight="1">
      <c r="A17398" s="55">
        <v>19258</v>
      </c>
      <c r="B17398" s="55">
        <v>10</v>
      </c>
      <c r="C17398" s="55" t="s">
        <v>56838</v>
      </c>
      <c r="D17398" s="55" t="s">
        <v>4649</v>
      </c>
      <c r="E17398" s="55" t="s">
        <v>56839</v>
      </c>
      <c r="F17398" s="55" t="s">
        <v>4651</v>
      </c>
      <c r="G17398" s="55" t="s">
        <v>56840</v>
      </c>
      <c r="H17398" s="55">
        <v>0</v>
      </c>
    </row>
    <row r="17399" spans="1:8" ht="12.5" customHeight="1">
      <c r="A17399" s="55">
        <v>19342</v>
      </c>
      <c r="B17399" s="55">
        <v>10</v>
      </c>
      <c r="C17399" s="55" t="s">
        <v>56841</v>
      </c>
      <c r="D17399" s="55" t="s">
        <v>4649</v>
      </c>
      <c r="E17399" s="55" t="s">
        <v>56842</v>
      </c>
      <c r="F17399" s="55" t="s">
        <v>4651</v>
      </c>
      <c r="G17399" s="55" t="s">
        <v>56843</v>
      </c>
      <c r="H17399" s="55">
        <v>0</v>
      </c>
    </row>
    <row r="17400" spans="1:8" ht="12.5" customHeight="1">
      <c r="A17400" s="55">
        <v>20173</v>
      </c>
      <c r="B17400" s="55">
        <v>10</v>
      </c>
      <c r="C17400" s="55" t="s">
        <v>56844</v>
      </c>
      <c r="D17400" s="55" t="s">
        <v>4649</v>
      </c>
      <c r="E17400" s="55" t="s">
        <v>56845</v>
      </c>
      <c r="F17400" s="55" t="s">
        <v>4651</v>
      </c>
      <c r="G17400" s="55" t="s">
        <v>56846</v>
      </c>
      <c r="H17400" s="55">
        <v>0</v>
      </c>
    </row>
    <row r="17401" spans="1:8" ht="12.5" customHeight="1">
      <c r="A17401" s="55">
        <v>20569</v>
      </c>
      <c r="B17401" s="55">
        <v>10</v>
      </c>
      <c r="C17401" s="55" t="s">
        <v>56847</v>
      </c>
      <c r="D17401" s="55" t="s">
        <v>4649</v>
      </c>
      <c r="E17401" s="55" t="s">
        <v>56848</v>
      </c>
      <c r="F17401" s="55" t="s">
        <v>4651</v>
      </c>
      <c r="G17401" s="55" t="s">
        <v>56849</v>
      </c>
      <c r="H17401" s="55">
        <v>0</v>
      </c>
    </row>
    <row r="17402" spans="1:8" ht="12.5" customHeight="1">
      <c r="A17402" s="55">
        <v>21739</v>
      </c>
      <c r="B17402" s="55">
        <v>10</v>
      </c>
      <c r="C17402" s="55" t="s">
        <v>56850</v>
      </c>
      <c r="D17402" s="55" t="s">
        <v>4649</v>
      </c>
      <c r="E17402" s="55" t="s">
        <v>56851</v>
      </c>
      <c r="F17402" s="55" t="s">
        <v>4651</v>
      </c>
      <c r="G17402" s="55" t="s">
        <v>56852</v>
      </c>
      <c r="H17402" s="55">
        <v>0</v>
      </c>
    </row>
    <row r="17403" spans="1:8" ht="12.5" customHeight="1">
      <c r="A17403" s="55">
        <v>22594</v>
      </c>
      <c r="B17403" s="55">
        <v>10</v>
      </c>
      <c r="C17403" s="55" t="s">
        <v>56853</v>
      </c>
      <c r="D17403" s="55" t="s">
        <v>4649</v>
      </c>
      <c r="E17403" s="55" t="s">
        <v>56854</v>
      </c>
      <c r="F17403" s="55" t="s">
        <v>4651</v>
      </c>
      <c r="G17403" s="55" t="s">
        <v>56855</v>
      </c>
      <c r="H17403" s="55">
        <v>0</v>
      </c>
    </row>
    <row r="17404" spans="1:8" ht="12.5" customHeight="1">
      <c r="A17404" s="55">
        <v>22657</v>
      </c>
      <c r="B17404" s="55">
        <v>10</v>
      </c>
      <c r="C17404" s="55" t="s">
        <v>56856</v>
      </c>
      <c r="D17404" s="55" t="s">
        <v>4649</v>
      </c>
      <c r="E17404" s="55" t="s">
        <v>56857</v>
      </c>
      <c r="F17404" s="55" t="s">
        <v>4651</v>
      </c>
      <c r="G17404" s="55" t="s">
        <v>56858</v>
      </c>
      <c r="H17404" s="55">
        <v>0</v>
      </c>
    </row>
    <row r="17405" spans="1:8" ht="12.5" customHeight="1">
      <c r="A17405" s="55">
        <v>23628</v>
      </c>
      <c r="B17405" s="55">
        <v>10</v>
      </c>
      <c r="C17405" s="55" t="s">
        <v>56859</v>
      </c>
      <c r="D17405" s="55" t="s">
        <v>4649</v>
      </c>
      <c r="E17405" s="55" t="s">
        <v>56860</v>
      </c>
      <c r="F17405" s="55" t="s">
        <v>4651</v>
      </c>
      <c r="G17405" s="55" t="s">
        <v>56861</v>
      </c>
      <c r="H17405" s="55">
        <v>0</v>
      </c>
    </row>
    <row r="17406" spans="1:8" ht="12.5" customHeight="1">
      <c r="A17406" s="55">
        <v>23774</v>
      </c>
      <c r="B17406" s="55">
        <v>10</v>
      </c>
      <c r="C17406" s="55" t="s">
        <v>56862</v>
      </c>
      <c r="D17406" s="55" t="s">
        <v>4649</v>
      </c>
      <c r="E17406" s="55" t="s">
        <v>56863</v>
      </c>
      <c r="F17406" s="55" t="s">
        <v>4651</v>
      </c>
      <c r="G17406" s="55" t="s">
        <v>56864</v>
      </c>
      <c r="H17406" s="55">
        <v>0</v>
      </c>
    </row>
    <row r="17407" spans="1:8" ht="12.5" customHeight="1">
      <c r="A17407" s="55">
        <v>24058</v>
      </c>
      <c r="B17407" s="55">
        <v>10</v>
      </c>
      <c r="C17407" s="55" t="s">
        <v>56865</v>
      </c>
      <c r="D17407" s="55" t="s">
        <v>4649</v>
      </c>
      <c r="E17407" s="55" t="s">
        <v>56866</v>
      </c>
      <c r="F17407" s="55" t="s">
        <v>4651</v>
      </c>
      <c r="G17407" s="55" t="s">
        <v>56867</v>
      </c>
      <c r="H17407" s="55">
        <v>0</v>
      </c>
    </row>
    <row r="17408" spans="1:8" ht="12.5" customHeight="1">
      <c r="A17408" s="55">
        <v>24104</v>
      </c>
      <c r="B17408" s="55">
        <v>10</v>
      </c>
      <c r="C17408" s="55" t="s">
        <v>56868</v>
      </c>
      <c r="D17408" s="55" t="s">
        <v>4649</v>
      </c>
      <c r="E17408" s="55" t="s">
        <v>56869</v>
      </c>
      <c r="F17408" s="55" t="s">
        <v>4651</v>
      </c>
      <c r="G17408" s="55" t="s">
        <v>56870</v>
      </c>
      <c r="H17408" s="55">
        <v>0</v>
      </c>
    </row>
    <row r="17409" spans="1:8" ht="12.5" customHeight="1">
      <c r="A17409" s="55">
        <v>25511</v>
      </c>
      <c r="B17409" s="55">
        <v>10</v>
      </c>
      <c r="C17409" s="55" t="s">
        <v>56871</v>
      </c>
      <c r="D17409" s="55" t="s">
        <v>4649</v>
      </c>
      <c r="E17409" s="55" t="s">
        <v>56872</v>
      </c>
      <c r="F17409" s="55" t="s">
        <v>4651</v>
      </c>
      <c r="G17409" s="55" t="s">
        <v>56873</v>
      </c>
      <c r="H17409" s="55">
        <v>0</v>
      </c>
    </row>
    <row r="17410" spans="1:8" ht="12.5" customHeight="1">
      <c r="A17410" s="55">
        <v>25576</v>
      </c>
      <c r="B17410" s="55">
        <v>10</v>
      </c>
      <c r="C17410" s="55" t="s">
        <v>56874</v>
      </c>
      <c r="D17410" s="55" t="s">
        <v>4649</v>
      </c>
      <c r="E17410" s="55" t="s">
        <v>56875</v>
      </c>
      <c r="F17410" s="55" t="s">
        <v>4651</v>
      </c>
      <c r="G17410" s="55" t="s">
        <v>56876</v>
      </c>
      <c r="H17410" s="55">
        <v>0</v>
      </c>
    </row>
    <row r="17411" spans="1:8" ht="12.5" customHeight="1">
      <c r="A17411" s="55">
        <v>25641</v>
      </c>
      <c r="B17411" s="55">
        <v>10</v>
      </c>
      <c r="C17411" s="55" t="s">
        <v>56877</v>
      </c>
      <c r="D17411" s="55" t="s">
        <v>4649</v>
      </c>
      <c r="E17411" s="55" t="s">
        <v>56878</v>
      </c>
      <c r="F17411" s="55" t="s">
        <v>4651</v>
      </c>
      <c r="G17411" s="55" t="s">
        <v>56879</v>
      </c>
      <c r="H17411" s="55">
        <v>0</v>
      </c>
    </row>
    <row r="17412" spans="1:8" ht="12.5" customHeight="1">
      <c r="A17412" s="55">
        <v>26836</v>
      </c>
      <c r="B17412" s="55">
        <v>10</v>
      </c>
      <c r="C17412" s="55" t="s">
        <v>56880</v>
      </c>
      <c r="D17412" s="55" t="s">
        <v>4649</v>
      </c>
      <c r="E17412" s="55" t="s">
        <v>56881</v>
      </c>
      <c r="F17412" s="55" t="s">
        <v>4651</v>
      </c>
      <c r="G17412" s="55" t="s">
        <v>56882</v>
      </c>
      <c r="H17412" s="55">
        <v>0</v>
      </c>
    </row>
    <row r="17413" spans="1:8" ht="12.5" customHeight="1">
      <c r="A17413" s="55">
        <v>26842</v>
      </c>
      <c r="B17413" s="55">
        <v>10</v>
      </c>
      <c r="C17413" s="55" t="s">
        <v>56883</v>
      </c>
      <c r="D17413" s="55" t="s">
        <v>4649</v>
      </c>
      <c r="E17413" s="55" t="s">
        <v>56884</v>
      </c>
      <c r="F17413" s="55" t="s">
        <v>4651</v>
      </c>
      <c r="G17413" s="55" t="s">
        <v>56885</v>
      </c>
      <c r="H17413" s="55">
        <v>0</v>
      </c>
    </row>
    <row r="17414" spans="1:8" ht="12.5" customHeight="1">
      <c r="A17414" s="55">
        <v>27164</v>
      </c>
      <c r="B17414" s="55">
        <v>10</v>
      </c>
      <c r="C17414" s="55" t="s">
        <v>56886</v>
      </c>
      <c r="D17414" s="55" t="s">
        <v>4649</v>
      </c>
      <c r="E17414" s="55" t="s">
        <v>56887</v>
      </c>
      <c r="F17414" s="55" t="s">
        <v>4651</v>
      </c>
      <c r="G17414" s="55" t="s">
        <v>56888</v>
      </c>
      <c r="H17414" s="55">
        <v>0</v>
      </c>
    </row>
    <row r="17415" spans="1:8" ht="12.5" customHeight="1">
      <c r="A17415" s="55">
        <v>27906</v>
      </c>
      <c r="B17415" s="55">
        <v>10</v>
      </c>
      <c r="C17415" s="55" t="s">
        <v>56889</v>
      </c>
      <c r="D17415" s="55" t="s">
        <v>4649</v>
      </c>
      <c r="E17415" s="55" t="s">
        <v>56890</v>
      </c>
      <c r="F17415" s="55" t="s">
        <v>4651</v>
      </c>
      <c r="G17415" s="55" t="s">
        <v>56891</v>
      </c>
      <c r="H17415" s="55">
        <v>0</v>
      </c>
    </row>
    <row r="17416" spans="1:8" ht="12.5" customHeight="1">
      <c r="A17416" s="55">
        <v>27946</v>
      </c>
      <c r="B17416" s="55">
        <v>10</v>
      </c>
      <c r="C17416" s="55" t="s">
        <v>56892</v>
      </c>
      <c r="D17416" s="55" t="s">
        <v>4649</v>
      </c>
      <c r="E17416" s="55" t="s">
        <v>56893</v>
      </c>
      <c r="F17416" s="55" t="s">
        <v>4651</v>
      </c>
      <c r="G17416" s="55" t="s">
        <v>56894</v>
      </c>
      <c r="H17416" s="55">
        <v>0</v>
      </c>
    </row>
    <row r="17417" spans="1:8" ht="12.5" customHeight="1">
      <c r="A17417" s="55">
        <v>28732</v>
      </c>
      <c r="B17417" s="55">
        <v>10</v>
      </c>
      <c r="C17417" s="55" t="s">
        <v>56895</v>
      </c>
      <c r="D17417" s="55" t="s">
        <v>4649</v>
      </c>
      <c r="E17417" s="55" t="s">
        <v>56896</v>
      </c>
      <c r="F17417" s="55" t="s">
        <v>4651</v>
      </c>
      <c r="G17417" s="55" t="s">
        <v>56897</v>
      </c>
      <c r="H17417" s="55">
        <v>0</v>
      </c>
    </row>
    <row r="17418" spans="1:8" ht="12.5" customHeight="1">
      <c r="A17418" s="55">
        <v>28746</v>
      </c>
      <c r="B17418" s="55">
        <v>10</v>
      </c>
      <c r="C17418" s="55" t="s">
        <v>56898</v>
      </c>
      <c r="D17418" s="55" t="s">
        <v>4649</v>
      </c>
      <c r="E17418" s="55" t="s">
        <v>56899</v>
      </c>
      <c r="F17418" s="55" t="s">
        <v>4651</v>
      </c>
      <c r="G17418" s="55" t="s">
        <v>56900</v>
      </c>
      <c r="H17418" s="55">
        <v>0</v>
      </c>
    </row>
    <row r="17419" spans="1:8" ht="12.5" customHeight="1">
      <c r="A17419" s="55">
        <v>11385</v>
      </c>
      <c r="B17419" s="55">
        <v>10</v>
      </c>
      <c r="C17419" s="55" t="s">
        <v>56901</v>
      </c>
      <c r="D17419" s="55" t="s">
        <v>4649</v>
      </c>
      <c r="E17419" s="55" t="s">
        <v>56902</v>
      </c>
      <c r="F17419" s="55" t="s">
        <v>4651</v>
      </c>
      <c r="G17419" s="55" t="s">
        <v>56903</v>
      </c>
      <c r="H17419" s="55">
        <v>0</v>
      </c>
    </row>
    <row r="17420" spans="1:8" ht="12.5" customHeight="1">
      <c r="A17420" s="55">
        <v>11563</v>
      </c>
      <c r="B17420" s="55">
        <v>10</v>
      </c>
      <c r="C17420" s="55" t="s">
        <v>56904</v>
      </c>
      <c r="D17420" s="55" t="s">
        <v>4649</v>
      </c>
      <c r="E17420" s="55" t="s">
        <v>56905</v>
      </c>
      <c r="F17420" s="55" t="s">
        <v>4651</v>
      </c>
      <c r="G17420" s="55" t="s">
        <v>56906</v>
      </c>
      <c r="H17420" s="55">
        <v>0</v>
      </c>
    </row>
    <row r="17421" spans="1:8" ht="12.5" customHeight="1">
      <c r="A17421" s="55">
        <v>12260</v>
      </c>
      <c r="B17421" s="55">
        <v>10</v>
      </c>
      <c r="C17421" s="55" t="s">
        <v>56907</v>
      </c>
      <c r="D17421" s="55" t="s">
        <v>4649</v>
      </c>
      <c r="E17421" s="55" t="s">
        <v>56908</v>
      </c>
      <c r="F17421" s="55" t="s">
        <v>4651</v>
      </c>
      <c r="G17421" s="55" t="s">
        <v>56909</v>
      </c>
      <c r="H17421" s="55">
        <v>0</v>
      </c>
    </row>
    <row r="17422" spans="1:8" ht="12.5" customHeight="1">
      <c r="A17422" s="55">
        <v>12315</v>
      </c>
      <c r="B17422" s="55">
        <v>10</v>
      </c>
      <c r="C17422" s="55" t="s">
        <v>56910</v>
      </c>
      <c r="D17422" s="55" t="s">
        <v>4649</v>
      </c>
      <c r="E17422" s="55" t="s">
        <v>56911</v>
      </c>
      <c r="F17422" s="55" t="s">
        <v>4651</v>
      </c>
      <c r="G17422" s="55" t="s">
        <v>56912</v>
      </c>
      <c r="H17422" s="55">
        <v>0</v>
      </c>
    </row>
    <row r="17423" spans="1:8" ht="12.5" customHeight="1">
      <c r="A17423" s="55">
        <v>12526</v>
      </c>
      <c r="B17423" s="55">
        <v>10</v>
      </c>
      <c r="C17423" s="55" t="s">
        <v>56913</v>
      </c>
      <c r="D17423" s="55" t="s">
        <v>4649</v>
      </c>
      <c r="E17423" s="55" t="s">
        <v>56914</v>
      </c>
      <c r="F17423" s="55" t="s">
        <v>4651</v>
      </c>
      <c r="G17423" s="55" t="s">
        <v>56915</v>
      </c>
      <c r="H17423" s="55">
        <v>0</v>
      </c>
    </row>
    <row r="17424" spans="1:8" ht="12.5" customHeight="1">
      <c r="A17424" s="55">
        <v>12550</v>
      </c>
      <c r="B17424" s="55">
        <v>10</v>
      </c>
      <c r="C17424" s="55" t="s">
        <v>56916</v>
      </c>
      <c r="D17424" s="55" t="s">
        <v>4649</v>
      </c>
      <c r="E17424" s="55" t="s">
        <v>56917</v>
      </c>
      <c r="F17424" s="55" t="s">
        <v>4651</v>
      </c>
      <c r="G17424" s="55" t="s">
        <v>56918</v>
      </c>
      <c r="H17424" s="55">
        <v>0</v>
      </c>
    </row>
    <row r="17425" spans="1:8" ht="12.5" customHeight="1">
      <c r="A17425" s="55">
        <v>12593</v>
      </c>
      <c r="B17425" s="55">
        <v>10</v>
      </c>
      <c r="C17425" s="55" t="s">
        <v>56919</v>
      </c>
      <c r="D17425" s="55" t="s">
        <v>4649</v>
      </c>
      <c r="E17425" s="55" t="s">
        <v>56920</v>
      </c>
      <c r="F17425" s="55" t="s">
        <v>4651</v>
      </c>
      <c r="G17425" s="55" t="s">
        <v>56921</v>
      </c>
      <c r="H17425" s="55">
        <v>0</v>
      </c>
    </row>
    <row r="17426" spans="1:8" ht="12.5" customHeight="1">
      <c r="A17426" s="55">
        <v>12857</v>
      </c>
      <c r="B17426" s="55">
        <v>10</v>
      </c>
      <c r="C17426" s="55" t="s">
        <v>56922</v>
      </c>
      <c r="D17426" s="55" t="s">
        <v>4649</v>
      </c>
      <c r="E17426" s="55" t="s">
        <v>56923</v>
      </c>
      <c r="F17426" s="55" t="s">
        <v>4651</v>
      </c>
      <c r="G17426" s="55" t="s">
        <v>56924</v>
      </c>
      <c r="H17426" s="55">
        <v>0</v>
      </c>
    </row>
    <row r="17427" spans="1:8" ht="12.5" customHeight="1">
      <c r="A17427" s="55">
        <v>13783</v>
      </c>
      <c r="B17427" s="55">
        <v>10</v>
      </c>
      <c r="C17427" s="55" t="s">
        <v>56925</v>
      </c>
      <c r="D17427" s="55" t="s">
        <v>4649</v>
      </c>
      <c r="E17427" s="55" t="s">
        <v>56926</v>
      </c>
      <c r="F17427" s="55" t="s">
        <v>4651</v>
      </c>
      <c r="G17427" s="55" t="s">
        <v>56927</v>
      </c>
      <c r="H17427" s="55">
        <v>0</v>
      </c>
    </row>
    <row r="17428" spans="1:8" ht="12.5" customHeight="1">
      <c r="A17428" s="55">
        <v>14831</v>
      </c>
      <c r="B17428" s="55">
        <v>10</v>
      </c>
      <c r="C17428" s="55" t="s">
        <v>56928</v>
      </c>
      <c r="D17428" s="55" t="s">
        <v>4649</v>
      </c>
      <c r="E17428" s="55" t="s">
        <v>56929</v>
      </c>
      <c r="F17428" s="55" t="s">
        <v>4651</v>
      </c>
      <c r="G17428" s="55" t="s">
        <v>56930</v>
      </c>
      <c r="H17428" s="55">
        <v>0</v>
      </c>
    </row>
    <row r="17429" spans="1:8" ht="12.5" customHeight="1">
      <c r="A17429" s="55">
        <v>15103</v>
      </c>
      <c r="B17429" s="55">
        <v>10</v>
      </c>
      <c r="C17429" s="55" t="s">
        <v>56931</v>
      </c>
      <c r="D17429" s="55" t="s">
        <v>4649</v>
      </c>
      <c r="E17429" s="55" t="s">
        <v>56932</v>
      </c>
      <c r="F17429" s="55" t="s">
        <v>4651</v>
      </c>
      <c r="G17429" s="55" t="s">
        <v>56933</v>
      </c>
      <c r="H17429" s="55">
        <v>0</v>
      </c>
    </row>
    <row r="17430" spans="1:8" ht="12.5" customHeight="1">
      <c r="A17430" s="55">
        <v>15448</v>
      </c>
      <c r="B17430" s="55">
        <v>10</v>
      </c>
      <c r="C17430" s="55" t="s">
        <v>56934</v>
      </c>
      <c r="D17430" s="55" t="s">
        <v>4649</v>
      </c>
      <c r="E17430" s="55" t="s">
        <v>56935</v>
      </c>
      <c r="F17430" s="55" t="s">
        <v>4651</v>
      </c>
      <c r="G17430" s="55" t="s">
        <v>56936</v>
      </c>
      <c r="H17430" s="55">
        <v>0</v>
      </c>
    </row>
    <row r="17431" spans="1:8" ht="12.5" customHeight="1">
      <c r="A17431" s="55">
        <v>15699</v>
      </c>
      <c r="B17431" s="55">
        <v>10</v>
      </c>
      <c r="C17431" s="55" t="s">
        <v>56937</v>
      </c>
      <c r="D17431" s="55" t="s">
        <v>4649</v>
      </c>
      <c r="E17431" s="55" t="s">
        <v>56938</v>
      </c>
      <c r="F17431" s="55" t="s">
        <v>4651</v>
      </c>
      <c r="G17431" s="55" t="s">
        <v>56939</v>
      </c>
      <c r="H17431" s="55">
        <v>0</v>
      </c>
    </row>
    <row r="17432" spans="1:8" ht="12.5" customHeight="1">
      <c r="A17432" s="55">
        <v>17205</v>
      </c>
      <c r="B17432" s="55">
        <v>10</v>
      </c>
      <c r="C17432" s="55" t="s">
        <v>56940</v>
      </c>
      <c r="D17432" s="55" t="s">
        <v>4649</v>
      </c>
      <c r="E17432" s="55" t="s">
        <v>56941</v>
      </c>
      <c r="F17432" s="55" t="s">
        <v>4651</v>
      </c>
      <c r="G17432" s="55" t="s">
        <v>56942</v>
      </c>
      <c r="H17432" s="55">
        <v>0</v>
      </c>
    </row>
    <row r="17433" spans="1:8" ht="12.5" customHeight="1">
      <c r="A17433" s="55">
        <v>17814</v>
      </c>
      <c r="B17433" s="55">
        <v>10</v>
      </c>
      <c r="C17433" s="55" t="s">
        <v>56943</v>
      </c>
      <c r="D17433" s="55" t="s">
        <v>4649</v>
      </c>
      <c r="E17433" s="55" t="s">
        <v>56944</v>
      </c>
      <c r="F17433" s="55" t="s">
        <v>4651</v>
      </c>
      <c r="G17433" s="55" t="s">
        <v>56945</v>
      </c>
      <c r="H17433" s="55">
        <v>0</v>
      </c>
    </row>
    <row r="17434" spans="1:8" ht="12.5" customHeight="1">
      <c r="A17434" s="55">
        <v>17829</v>
      </c>
      <c r="B17434" s="55">
        <v>10</v>
      </c>
      <c r="C17434" s="55" t="s">
        <v>56946</v>
      </c>
      <c r="D17434" s="55" t="s">
        <v>4649</v>
      </c>
      <c r="E17434" s="55" t="s">
        <v>56947</v>
      </c>
      <c r="F17434" s="55" t="s">
        <v>4651</v>
      </c>
      <c r="G17434" s="55" t="s">
        <v>56948</v>
      </c>
      <c r="H17434" s="55">
        <v>0</v>
      </c>
    </row>
    <row r="17435" spans="1:8" ht="12.5" customHeight="1">
      <c r="A17435" s="55">
        <v>17888</v>
      </c>
      <c r="B17435" s="55">
        <v>10</v>
      </c>
      <c r="C17435" s="55" t="s">
        <v>56949</v>
      </c>
      <c r="D17435" s="55" t="s">
        <v>4649</v>
      </c>
      <c r="E17435" s="55" t="s">
        <v>56950</v>
      </c>
      <c r="F17435" s="55" t="s">
        <v>4651</v>
      </c>
      <c r="G17435" s="55" t="s">
        <v>56951</v>
      </c>
      <c r="H17435" s="55">
        <v>0</v>
      </c>
    </row>
    <row r="17436" spans="1:8" ht="12.5" customHeight="1">
      <c r="A17436" s="55">
        <v>17959</v>
      </c>
      <c r="B17436" s="55">
        <v>10</v>
      </c>
      <c r="C17436" s="55" t="s">
        <v>56952</v>
      </c>
      <c r="D17436" s="55" t="s">
        <v>4649</v>
      </c>
      <c r="E17436" s="55" t="s">
        <v>56953</v>
      </c>
      <c r="F17436" s="55" t="s">
        <v>4651</v>
      </c>
      <c r="G17436" s="55" t="s">
        <v>56954</v>
      </c>
      <c r="H17436" s="55">
        <v>0</v>
      </c>
    </row>
    <row r="17437" spans="1:8" ht="12.5" customHeight="1">
      <c r="A17437" s="55">
        <v>19059</v>
      </c>
      <c r="B17437" s="55">
        <v>10</v>
      </c>
      <c r="C17437" s="55" t="s">
        <v>56955</v>
      </c>
      <c r="D17437" s="55" t="s">
        <v>4649</v>
      </c>
      <c r="E17437" s="55" t="s">
        <v>56956</v>
      </c>
      <c r="F17437" s="55" t="s">
        <v>4651</v>
      </c>
      <c r="G17437" s="55" t="s">
        <v>56957</v>
      </c>
      <c r="H17437" s="55">
        <v>0</v>
      </c>
    </row>
    <row r="17438" spans="1:8" ht="12.5" customHeight="1">
      <c r="A17438" s="55">
        <v>19520</v>
      </c>
      <c r="B17438" s="55">
        <v>10</v>
      </c>
      <c r="C17438" s="55" t="s">
        <v>56958</v>
      </c>
      <c r="D17438" s="55" t="s">
        <v>4649</v>
      </c>
      <c r="E17438" s="55" t="s">
        <v>56959</v>
      </c>
      <c r="F17438" s="55" t="s">
        <v>4651</v>
      </c>
      <c r="G17438" s="55" t="s">
        <v>56960</v>
      </c>
      <c r="H17438" s="55">
        <v>0</v>
      </c>
    </row>
    <row r="17439" spans="1:8" ht="12.5" customHeight="1">
      <c r="A17439" s="55">
        <v>20052</v>
      </c>
      <c r="B17439" s="55">
        <v>10</v>
      </c>
      <c r="C17439" s="55" t="s">
        <v>56961</v>
      </c>
      <c r="D17439" s="55" t="s">
        <v>4649</v>
      </c>
      <c r="E17439" s="55" t="s">
        <v>56962</v>
      </c>
      <c r="F17439" s="55" t="s">
        <v>4651</v>
      </c>
      <c r="G17439" s="55" t="s">
        <v>56963</v>
      </c>
      <c r="H17439" s="55">
        <v>0</v>
      </c>
    </row>
    <row r="17440" spans="1:8" ht="12.5" customHeight="1">
      <c r="A17440" s="55">
        <v>22599</v>
      </c>
      <c r="B17440" s="55">
        <v>10</v>
      </c>
      <c r="C17440" s="55" t="s">
        <v>56964</v>
      </c>
      <c r="D17440" s="55" t="s">
        <v>4649</v>
      </c>
      <c r="E17440" s="55" t="s">
        <v>56965</v>
      </c>
      <c r="F17440" s="55" t="s">
        <v>4651</v>
      </c>
      <c r="G17440" s="55" t="s">
        <v>56966</v>
      </c>
      <c r="H17440" s="55">
        <v>0</v>
      </c>
    </row>
    <row r="17441" spans="1:8" ht="12.5" customHeight="1">
      <c r="A17441" s="55">
        <v>22670</v>
      </c>
      <c r="B17441" s="55">
        <v>10</v>
      </c>
      <c r="C17441" s="55" t="s">
        <v>56967</v>
      </c>
      <c r="D17441" s="55" t="s">
        <v>4649</v>
      </c>
      <c r="E17441" s="55" t="s">
        <v>56968</v>
      </c>
      <c r="F17441" s="55" t="s">
        <v>4651</v>
      </c>
      <c r="G17441" s="55" t="s">
        <v>56969</v>
      </c>
      <c r="H17441" s="55">
        <v>0</v>
      </c>
    </row>
    <row r="17442" spans="1:8" ht="12.5" customHeight="1">
      <c r="A17442" s="55">
        <v>22671</v>
      </c>
      <c r="B17442" s="55">
        <v>10</v>
      </c>
      <c r="C17442" s="55" t="s">
        <v>56970</v>
      </c>
      <c r="D17442" s="55" t="s">
        <v>4649</v>
      </c>
      <c r="E17442" s="55" t="s">
        <v>56971</v>
      </c>
      <c r="F17442" s="55" t="s">
        <v>4651</v>
      </c>
      <c r="G17442" s="55" t="s">
        <v>56972</v>
      </c>
      <c r="H17442" s="55">
        <v>0</v>
      </c>
    </row>
    <row r="17443" spans="1:8" ht="12.5" customHeight="1">
      <c r="A17443" s="55">
        <v>22828</v>
      </c>
      <c r="B17443" s="55">
        <v>10</v>
      </c>
      <c r="C17443" s="55" t="s">
        <v>56973</v>
      </c>
      <c r="D17443" s="55" t="s">
        <v>4649</v>
      </c>
      <c r="E17443" s="55" t="s">
        <v>56974</v>
      </c>
      <c r="F17443" s="55" t="s">
        <v>4651</v>
      </c>
      <c r="G17443" s="55" t="s">
        <v>56975</v>
      </c>
      <c r="H17443" s="55">
        <v>0</v>
      </c>
    </row>
    <row r="17444" spans="1:8" ht="12.5" customHeight="1">
      <c r="A17444" s="55">
        <v>23219</v>
      </c>
      <c r="B17444" s="55">
        <v>10</v>
      </c>
      <c r="C17444" s="55" t="s">
        <v>56976</v>
      </c>
      <c r="D17444" s="55" t="s">
        <v>4649</v>
      </c>
      <c r="E17444" s="55" t="s">
        <v>56977</v>
      </c>
      <c r="F17444" s="55" t="s">
        <v>4651</v>
      </c>
      <c r="G17444" s="55" t="s">
        <v>56978</v>
      </c>
      <c r="H17444" s="55">
        <v>0</v>
      </c>
    </row>
    <row r="17445" spans="1:8" ht="12.5" customHeight="1">
      <c r="A17445" s="55">
        <v>23223</v>
      </c>
      <c r="B17445" s="55">
        <v>10</v>
      </c>
      <c r="C17445" s="55" t="s">
        <v>56979</v>
      </c>
      <c r="D17445" s="55" t="s">
        <v>4649</v>
      </c>
      <c r="E17445" s="55" t="s">
        <v>56980</v>
      </c>
      <c r="F17445" s="55" t="s">
        <v>4651</v>
      </c>
      <c r="G17445" s="55" t="s">
        <v>56981</v>
      </c>
      <c r="H17445" s="55">
        <v>0</v>
      </c>
    </row>
    <row r="17446" spans="1:8" ht="12.5" customHeight="1">
      <c r="A17446" s="55">
        <v>23597</v>
      </c>
      <c r="B17446" s="55">
        <v>10</v>
      </c>
      <c r="C17446" s="55" t="s">
        <v>56982</v>
      </c>
      <c r="D17446" s="55" t="s">
        <v>4649</v>
      </c>
      <c r="E17446" s="55" t="s">
        <v>56983</v>
      </c>
      <c r="F17446" s="55" t="s">
        <v>4651</v>
      </c>
      <c r="G17446" s="55" t="s">
        <v>56984</v>
      </c>
      <c r="H17446" s="55">
        <v>0</v>
      </c>
    </row>
    <row r="17447" spans="1:8" ht="12.5" customHeight="1">
      <c r="A17447" s="55">
        <v>24045</v>
      </c>
      <c r="B17447" s="55">
        <v>10</v>
      </c>
      <c r="C17447" s="55" t="s">
        <v>56985</v>
      </c>
      <c r="D17447" s="55" t="s">
        <v>4649</v>
      </c>
      <c r="E17447" s="55" t="s">
        <v>56986</v>
      </c>
      <c r="F17447" s="55" t="s">
        <v>4651</v>
      </c>
      <c r="G17447" s="55" t="s">
        <v>56987</v>
      </c>
      <c r="H17447" s="55">
        <v>0</v>
      </c>
    </row>
    <row r="17448" spans="1:8" ht="12.5" customHeight="1">
      <c r="A17448" s="55">
        <v>24835</v>
      </c>
      <c r="B17448" s="55">
        <v>10</v>
      </c>
      <c r="C17448" s="55" t="s">
        <v>56988</v>
      </c>
      <c r="D17448" s="55" t="s">
        <v>4649</v>
      </c>
      <c r="E17448" s="55" t="s">
        <v>56989</v>
      </c>
      <c r="F17448" s="55" t="s">
        <v>4651</v>
      </c>
      <c r="G17448" s="55" t="s">
        <v>56990</v>
      </c>
      <c r="H17448" s="55">
        <v>0</v>
      </c>
    </row>
    <row r="17449" spans="1:8" ht="12.5" customHeight="1">
      <c r="A17449" s="55">
        <v>25505</v>
      </c>
      <c r="B17449" s="55">
        <v>10</v>
      </c>
      <c r="C17449" s="55" t="s">
        <v>56991</v>
      </c>
      <c r="D17449" s="55" t="s">
        <v>4649</v>
      </c>
      <c r="E17449" s="55" t="s">
        <v>56992</v>
      </c>
      <c r="F17449" s="55" t="s">
        <v>4651</v>
      </c>
      <c r="G17449" s="55" t="s">
        <v>56993</v>
      </c>
      <c r="H17449" s="55">
        <v>0</v>
      </c>
    </row>
    <row r="17450" spans="1:8" ht="12.5" customHeight="1">
      <c r="A17450" s="55">
        <v>25721</v>
      </c>
      <c r="B17450" s="55">
        <v>10</v>
      </c>
      <c r="C17450" s="55" t="s">
        <v>56994</v>
      </c>
      <c r="D17450" s="55" t="s">
        <v>4649</v>
      </c>
      <c r="E17450" s="55" t="s">
        <v>56995</v>
      </c>
      <c r="F17450" s="55" t="s">
        <v>4651</v>
      </c>
      <c r="G17450" s="55" t="s">
        <v>56996</v>
      </c>
      <c r="H17450" s="55">
        <v>0</v>
      </c>
    </row>
    <row r="17451" spans="1:8" ht="12.5" customHeight="1">
      <c r="A17451" s="55">
        <v>26215</v>
      </c>
      <c r="B17451" s="55">
        <v>10</v>
      </c>
      <c r="C17451" s="55" t="s">
        <v>56997</v>
      </c>
      <c r="D17451" s="55" t="s">
        <v>4649</v>
      </c>
      <c r="E17451" s="55" t="s">
        <v>56998</v>
      </c>
      <c r="F17451" s="55" t="s">
        <v>4651</v>
      </c>
      <c r="G17451" s="55" t="s">
        <v>56999</v>
      </c>
      <c r="H17451" s="55">
        <v>0</v>
      </c>
    </row>
    <row r="17452" spans="1:8" ht="12.5" customHeight="1">
      <c r="A17452" s="55">
        <v>27007</v>
      </c>
      <c r="B17452" s="55">
        <v>10</v>
      </c>
      <c r="C17452" s="55" t="s">
        <v>57000</v>
      </c>
      <c r="D17452" s="55" t="s">
        <v>4649</v>
      </c>
      <c r="E17452" s="55" t="s">
        <v>57001</v>
      </c>
      <c r="F17452" s="55" t="s">
        <v>4651</v>
      </c>
      <c r="G17452" s="55" t="s">
        <v>57002</v>
      </c>
      <c r="H17452" s="55">
        <v>0</v>
      </c>
    </row>
    <row r="17453" spans="1:8" ht="12.5" customHeight="1">
      <c r="A17453" s="55">
        <v>27901</v>
      </c>
      <c r="B17453" s="55">
        <v>10</v>
      </c>
      <c r="C17453" s="55" t="s">
        <v>57003</v>
      </c>
      <c r="D17453" s="55" t="s">
        <v>4649</v>
      </c>
      <c r="E17453" s="55" t="s">
        <v>57004</v>
      </c>
      <c r="F17453" s="55" t="s">
        <v>4651</v>
      </c>
      <c r="G17453" s="55" t="s">
        <v>57005</v>
      </c>
      <c r="H17453" s="55">
        <v>0</v>
      </c>
    </row>
    <row r="17454" spans="1:8" ht="12.5" customHeight="1">
      <c r="A17454" s="55">
        <v>28526</v>
      </c>
      <c r="B17454" s="55">
        <v>10</v>
      </c>
      <c r="C17454" s="55" t="s">
        <v>57006</v>
      </c>
      <c r="D17454" s="55" t="s">
        <v>4649</v>
      </c>
      <c r="E17454" s="55" t="s">
        <v>57007</v>
      </c>
      <c r="F17454" s="55" t="s">
        <v>4651</v>
      </c>
      <c r="G17454" s="55" t="s">
        <v>57008</v>
      </c>
      <c r="H17454" s="55">
        <v>0</v>
      </c>
    </row>
    <row r="17455" spans="1:8" ht="12.5" customHeight="1">
      <c r="A17455" s="55">
        <v>28879</v>
      </c>
      <c r="B17455" s="55">
        <v>10</v>
      </c>
      <c r="C17455" s="55" t="s">
        <v>57009</v>
      </c>
      <c r="D17455" s="55" t="s">
        <v>4649</v>
      </c>
      <c r="E17455" s="55" t="s">
        <v>57010</v>
      </c>
      <c r="F17455" s="55" t="s">
        <v>4651</v>
      </c>
      <c r="G17455" s="55" t="s">
        <v>57011</v>
      </c>
      <c r="H17455" s="55">
        <v>0</v>
      </c>
    </row>
    <row r="17456" spans="1:8" ht="12.5" customHeight="1">
      <c r="A17456" s="55">
        <v>28891</v>
      </c>
      <c r="B17456" s="55">
        <v>10</v>
      </c>
      <c r="C17456" s="55" t="s">
        <v>57012</v>
      </c>
      <c r="D17456" s="55" t="s">
        <v>4649</v>
      </c>
      <c r="E17456" s="55" t="s">
        <v>57013</v>
      </c>
      <c r="F17456" s="55" t="s">
        <v>4651</v>
      </c>
      <c r="G17456" s="55" t="s">
        <v>57014</v>
      </c>
      <c r="H17456" s="55">
        <v>0</v>
      </c>
    </row>
    <row r="17457" spans="1:8" ht="12.5" customHeight="1">
      <c r="A17457" s="55">
        <v>28918</v>
      </c>
      <c r="B17457" s="55">
        <v>10</v>
      </c>
      <c r="C17457" s="55" t="s">
        <v>57015</v>
      </c>
      <c r="D17457" s="55" t="s">
        <v>4649</v>
      </c>
      <c r="E17457" s="55" t="s">
        <v>57016</v>
      </c>
      <c r="F17457" s="55" t="s">
        <v>4651</v>
      </c>
      <c r="G17457" s="55" t="s">
        <v>57017</v>
      </c>
      <c r="H17457" s="55">
        <v>0</v>
      </c>
    </row>
    <row r="17458" spans="1:8" ht="12.5" customHeight="1">
      <c r="A17458" s="55">
        <v>11243</v>
      </c>
      <c r="B17458" s="55">
        <v>10</v>
      </c>
      <c r="C17458" s="55" t="s">
        <v>57018</v>
      </c>
      <c r="D17458" s="55" t="s">
        <v>4649</v>
      </c>
      <c r="E17458" s="55" t="s">
        <v>57019</v>
      </c>
      <c r="F17458" s="55" t="s">
        <v>4651</v>
      </c>
      <c r="G17458" s="55" t="s">
        <v>57020</v>
      </c>
      <c r="H17458" s="55">
        <v>0</v>
      </c>
    </row>
    <row r="17459" spans="1:8" ht="12.5" customHeight="1">
      <c r="A17459" s="55">
        <v>11542</v>
      </c>
      <c r="B17459" s="55">
        <v>10</v>
      </c>
      <c r="C17459" s="55" t="s">
        <v>57021</v>
      </c>
      <c r="D17459" s="55" t="s">
        <v>4649</v>
      </c>
      <c r="E17459" s="55" t="s">
        <v>57022</v>
      </c>
      <c r="F17459" s="55" t="s">
        <v>4651</v>
      </c>
      <c r="G17459" s="55" t="s">
        <v>57023</v>
      </c>
      <c r="H17459" s="55">
        <v>0</v>
      </c>
    </row>
    <row r="17460" spans="1:8" ht="12.5" customHeight="1">
      <c r="A17460" s="55">
        <v>11568</v>
      </c>
      <c r="B17460" s="55">
        <v>10</v>
      </c>
      <c r="C17460" s="55" t="s">
        <v>57024</v>
      </c>
      <c r="D17460" s="55" t="s">
        <v>4649</v>
      </c>
      <c r="E17460" s="55" t="s">
        <v>57025</v>
      </c>
      <c r="F17460" s="55" t="s">
        <v>4651</v>
      </c>
      <c r="G17460" s="55" t="s">
        <v>57026</v>
      </c>
      <c r="H17460" s="55">
        <v>0</v>
      </c>
    </row>
    <row r="17461" spans="1:8" ht="12.5" customHeight="1">
      <c r="A17461" s="55">
        <v>11569</v>
      </c>
      <c r="B17461" s="55">
        <v>10</v>
      </c>
      <c r="C17461" s="55" t="s">
        <v>57027</v>
      </c>
      <c r="D17461" s="55" t="s">
        <v>4649</v>
      </c>
      <c r="E17461" s="55" t="s">
        <v>57028</v>
      </c>
      <c r="F17461" s="55" t="s">
        <v>4651</v>
      </c>
      <c r="G17461" s="55" t="s">
        <v>57029</v>
      </c>
      <c r="H17461" s="55">
        <v>0</v>
      </c>
    </row>
    <row r="17462" spans="1:8" ht="12.5" customHeight="1">
      <c r="A17462" s="55">
        <v>12271</v>
      </c>
      <c r="B17462" s="55">
        <v>10</v>
      </c>
      <c r="C17462" s="55" t="s">
        <v>57030</v>
      </c>
      <c r="D17462" s="55" t="s">
        <v>4649</v>
      </c>
      <c r="E17462" s="55" t="s">
        <v>57031</v>
      </c>
      <c r="F17462" s="55" t="s">
        <v>4651</v>
      </c>
      <c r="G17462" s="55" t="s">
        <v>57032</v>
      </c>
      <c r="H17462" s="55">
        <v>0</v>
      </c>
    </row>
    <row r="17463" spans="1:8" ht="12.5" customHeight="1">
      <c r="A17463" s="55">
        <v>12335</v>
      </c>
      <c r="B17463" s="55">
        <v>10</v>
      </c>
      <c r="C17463" s="55" t="s">
        <v>57033</v>
      </c>
      <c r="D17463" s="55" t="s">
        <v>4649</v>
      </c>
      <c r="E17463" s="55" t="s">
        <v>57034</v>
      </c>
      <c r="F17463" s="55" t="s">
        <v>4651</v>
      </c>
      <c r="G17463" s="55" t="s">
        <v>57035</v>
      </c>
      <c r="H17463" s="55">
        <v>0</v>
      </c>
    </row>
    <row r="17464" spans="1:8" ht="12.5" customHeight="1">
      <c r="A17464" s="55">
        <v>12504</v>
      </c>
      <c r="B17464" s="55">
        <v>10</v>
      </c>
      <c r="C17464" s="55" t="s">
        <v>57036</v>
      </c>
      <c r="D17464" s="55" t="s">
        <v>4649</v>
      </c>
      <c r="E17464" s="55" t="s">
        <v>57037</v>
      </c>
      <c r="F17464" s="55" t="s">
        <v>4651</v>
      </c>
      <c r="G17464" s="55" t="s">
        <v>57038</v>
      </c>
      <c r="H17464" s="55">
        <v>0</v>
      </c>
    </row>
    <row r="17465" spans="1:8" ht="12.5" customHeight="1">
      <c r="A17465" s="55">
        <v>13815</v>
      </c>
      <c r="B17465" s="55">
        <v>10</v>
      </c>
      <c r="C17465" s="55" t="s">
        <v>57039</v>
      </c>
      <c r="D17465" s="55" t="s">
        <v>4649</v>
      </c>
      <c r="E17465" s="55" t="s">
        <v>57040</v>
      </c>
      <c r="F17465" s="55" t="s">
        <v>4651</v>
      </c>
      <c r="G17465" s="55" t="s">
        <v>57041</v>
      </c>
      <c r="H17465" s="55">
        <v>0</v>
      </c>
    </row>
    <row r="17466" spans="1:8" ht="12.5" customHeight="1">
      <c r="A17466" s="55">
        <v>14778</v>
      </c>
      <c r="B17466" s="55">
        <v>10</v>
      </c>
      <c r="C17466" s="55" t="s">
        <v>57042</v>
      </c>
      <c r="D17466" s="55" t="s">
        <v>4649</v>
      </c>
      <c r="E17466" s="55" t="s">
        <v>57043</v>
      </c>
      <c r="F17466" s="55" t="s">
        <v>4651</v>
      </c>
      <c r="G17466" s="55" t="s">
        <v>57044</v>
      </c>
      <c r="H17466" s="55">
        <v>0</v>
      </c>
    </row>
    <row r="17467" spans="1:8" ht="12.5" customHeight="1">
      <c r="A17467" s="55">
        <v>14929</v>
      </c>
      <c r="B17467" s="55">
        <v>10</v>
      </c>
      <c r="C17467" s="55" t="s">
        <v>57045</v>
      </c>
      <c r="D17467" s="55" t="s">
        <v>4649</v>
      </c>
      <c r="E17467" s="55" t="s">
        <v>57046</v>
      </c>
      <c r="F17467" s="55" t="s">
        <v>4651</v>
      </c>
      <c r="G17467" s="55" t="s">
        <v>57047</v>
      </c>
      <c r="H17467" s="55">
        <v>0</v>
      </c>
    </row>
    <row r="17468" spans="1:8" ht="12.5" customHeight="1">
      <c r="A17468" s="55">
        <v>14999</v>
      </c>
      <c r="B17468" s="55">
        <v>10</v>
      </c>
      <c r="C17468" s="55" t="s">
        <v>57048</v>
      </c>
      <c r="D17468" s="55" t="s">
        <v>4649</v>
      </c>
      <c r="E17468" s="55" t="s">
        <v>57049</v>
      </c>
      <c r="F17468" s="55" t="s">
        <v>4651</v>
      </c>
      <c r="G17468" s="55" t="s">
        <v>57050</v>
      </c>
      <c r="H17468" s="55">
        <v>0</v>
      </c>
    </row>
    <row r="17469" spans="1:8" ht="12.5" customHeight="1">
      <c r="A17469" s="55">
        <v>15630</v>
      </c>
      <c r="B17469" s="55">
        <v>10</v>
      </c>
      <c r="C17469" s="55" t="s">
        <v>57051</v>
      </c>
      <c r="D17469" s="55" t="s">
        <v>4649</v>
      </c>
      <c r="E17469" s="55" t="s">
        <v>57052</v>
      </c>
      <c r="F17469" s="55" t="s">
        <v>4651</v>
      </c>
      <c r="G17469" s="55" t="s">
        <v>57053</v>
      </c>
      <c r="H17469" s="55">
        <v>0</v>
      </c>
    </row>
    <row r="17470" spans="1:8" ht="12.5" customHeight="1">
      <c r="A17470" s="55">
        <v>16293</v>
      </c>
      <c r="B17470" s="55">
        <v>10</v>
      </c>
      <c r="C17470" s="55" t="s">
        <v>57054</v>
      </c>
      <c r="D17470" s="55" t="s">
        <v>4649</v>
      </c>
      <c r="E17470" s="55" t="s">
        <v>57055</v>
      </c>
      <c r="F17470" s="55" t="s">
        <v>4651</v>
      </c>
      <c r="G17470" s="55" t="s">
        <v>57056</v>
      </c>
      <c r="H17470" s="55">
        <v>0</v>
      </c>
    </row>
    <row r="17471" spans="1:8" ht="12.5" customHeight="1">
      <c r="A17471" s="55">
        <v>17642</v>
      </c>
      <c r="B17471" s="55">
        <v>10</v>
      </c>
      <c r="C17471" s="55" t="s">
        <v>57057</v>
      </c>
      <c r="D17471" s="55" t="s">
        <v>4649</v>
      </c>
      <c r="E17471" s="55" t="s">
        <v>57058</v>
      </c>
      <c r="F17471" s="55" t="s">
        <v>4651</v>
      </c>
      <c r="G17471" s="55" t="s">
        <v>57059</v>
      </c>
      <c r="H17471" s="55">
        <v>0</v>
      </c>
    </row>
    <row r="17472" spans="1:8" ht="12.5" customHeight="1">
      <c r="A17472" s="55">
        <v>17757</v>
      </c>
      <c r="B17472" s="55">
        <v>10</v>
      </c>
      <c r="C17472" s="55" t="s">
        <v>57060</v>
      </c>
      <c r="D17472" s="55" t="s">
        <v>4649</v>
      </c>
      <c r="E17472" s="55" t="s">
        <v>57061</v>
      </c>
      <c r="F17472" s="55" t="s">
        <v>4651</v>
      </c>
      <c r="G17472" s="55" t="s">
        <v>57062</v>
      </c>
      <c r="H17472" s="55">
        <v>0</v>
      </c>
    </row>
    <row r="17473" spans="1:8" ht="12.5" customHeight="1">
      <c r="A17473" s="55">
        <v>17786</v>
      </c>
      <c r="B17473" s="55">
        <v>10</v>
      </c>
      <c r="C17473" s="55" t="s">
        <v>57063</v>
      </c>
      <c r="D17473" s="55" t="s">
        <v>4649</v>
      </c>
      <c r="E17473" s="55" t="s">
        <v>57064</v>
      </c>
      <c r="F17473" s="55" t="s">
        <v>4651</v>
      </c>
      <c r="G17473" s="55" t="s">
        <v>57065</v>
      </c>
      <c r="H17473" s="55">
        <v>0</v>
      </c>
    </row>
    <row r="17474" spans="1:8" ht="12.5" customHeight="1">
      <c r="A17474" s="55">
        <v>18007</v>
      </c>
      <c r="B17474" s="55">
        <v>10</v>
      </c>
      <c r="C17474" s="55" t="s">
        <v>57066</v>
      </c>
      <c r="D17474" s="55" t="s">
        <v>4649</v>
      </c>
      <c r="E17474" s="55" t="s">
        <v>57067</v>
      </c>
      <c r="F17474" s="55" t="s">
        <v>4651</v>
      </c>
      <c r="G17474" s="55" t="s">
        <v>57068</v>
      </c>
      <c r="H17474" s="55">
        <v>0</v>
      </c>
    </row>
    <row r="17475" spans="1:8" ht="12.5" customHeight="1">
      <c r="A17475" s="55">
        <v>18625</v>
      </c>
      <c r="B17475" s="55">
        <v>10</v>
      </c>
      <c r="C17475" s="55" t="s">
        <v>57069</v>
      </c>
      <c r="D17475" s="55" t="s">
        <v>4649</v>
      </c>
      <c r="E17475" s="55" t="s">
        <v>57070</v>
      </c>
      <c r="F17475" s="55" t="s">
        <v>4651</v>
      </c>
      <c r="G17475" s="55" t="s">
        <v>57071</v>
      </c>
      <c r="H17475" s="55">
        <v>0</v>
      </c>
    </row>
    <row r="17476" spans="1:8" ht="12.5" customHeight="1">
      <c r="A17476" s="55">
        <v>19049</v>
      </c>
      <c r="B17476" s="55">
        <v>10</v>
      </c>
      <c r="C17476" s="55" t="s">
        <v>57072</v>
      </c>
      <c r="D17476" s="55" t="s">
        <v>4649</v>
      </c>
      <c r="E17476" s="55" t="s">
        <v>57073</v>
      </c>
      <c r="F17476" s="55" t="s">
        <v>4651</v>
      </c>
      <c r="G17476" s="55" t="s">
        <v>57074</v>
      </c>
      <c r="H17476" s="55">
        <v>0</v>
      </c>
    </row>
    <row r="17477" spans="1:8" ht="12.5" customHeight="1">
      <c r="A17477" s="55">
        <v>19348</v>
      </c>
      <c r="B17477" s="55">
        <v>10</v>
      </c>
      <c r="C17477" s="55" t="s">
        <v>57075</v>
      </c>
      <c r="D17477" s="55" t="s">
        <v>4649</v>
      </c>
      <c r="E17477" s="55" t="s">
        <v>57076</v>
      </c>
      <c r="F17477" s="55" t="s">
        <v>4651</v>
      </c>
      <c r="G17477" s="55" t="s">
        <v>57077</v>
      </c>
      <c r="H17477" s="55">
        <v>0</v>
      </c>
    </row>
    <row r="17478" spans="1:8" ht="12.5" customHeight="1">
      <c r="A17478" s="55">
        <v>19455</v>
      </c>
      <c r="B17478" s="55">
        <v>10</v>
      </c>
      <c r="C17478" s="55" t="s">
        <v>57078</v>
      </c>
      <c r="D17478" s="55" t="s">
        <v>4649</v>
      </c>
      <c r="E17478" s="55" t="s">
        <v>57079</v>
      </c>
      <c r="F17478" s="55" t="s">
        <v>4651</v>
      </c>
      <c r="G17478" s="55" t="s">
        <v>57080</v>
      </c>
      <c r="H17478" s="55">
        <v>0</v>
      </c>
    </row>
    <row r="17479" spans="1:8" ht="12.5" customHeight="1">
      <c r="A17479" s="55">
        <v>20862</v>
      </c>
      <c r="B17479" s="55">
        <v>10</v>
      </c>
      <c r="C17479" s="55" t="s">
        <v>57081</v>
      </c>
      <c r="D17479" s="55" t="s">
        <v>4649</v>
      </c>
      <c r="E17479" s="55" t="s">
        <v>57082</v>
      </c>
      <c r="F17479" s="55" t="s">
        <v>4651</v>
      </c>
      <c r="G17479" s="55" t="s">
        <v>57083</v>
      </c>
      <c r="H17479" s="55">
        <v>0</v>
      </c>
    </row>
    <row r="17480" spans="1:8" ht="12.5" customHeight="1">
      <c r="A17480" s="55">
        <v>21541</v>
      </c>
      <c r="B17480" s="55">
        <v>10</v>
      </c>
      <c r="C17480" s="55" t="s">
        <v>57084</v>
      </c>
      <c r="D17480" s="55" t="s">
        <v>4649</v>
      </c>
      <c r="E17480" s="55" t="s">
        <v>57085</v>
      </c>
      <c r="F17480" s="55" t="s">
        <v>4651</v>
      </c>
      <c r="G17480" s="55" t="s">
        <v>57086</v>
      </c>
      <c r="H17480" s="55">
        <v>0</v>
      </c>
    </row>
    <row r="17481" spans="1:8" ht="12.5" customHeight="1">
      <c r="A17481" s="55">
        <v>22826</v>
      </c>
      <c r="B17481" s="55">
        <v>10</v>
      </c>
      <c r="C17481" s="55" t="s">
        <v>57087</v>
      </c>
      <c r="D17481" s="55" t="s">
        <v>4649</v>
      </c>
      <c r="E17481" s="55" t="s">
        <v>57088</v>
      </c>
      <c r="F17481" s="55" t="s">
        <v>4651</v>
      </c>
      <c r="G17481" s="55" t="s">
        <v>57089</v>
      </c>
      <c r="H17481" s="55">
        <v>0</v>
      </c>
    </row>
    <row r="17482" spans="1:8" ht="12.5" customHeight="1">
      <c r="A17482" s="55">
        <v>24047</v>
      </c>
      <c r="B17482" s="55">
        <v>10</v>
      </c>
      <c r="C17482" s="55" t="s">
        <v>57090</v>
      </c>
      <c r="D17482" s="55" t="s">
        <v>4649</v>
      </c>
      <c r="E17482" s="55" t="s">
        <v>57091</v>
      </c>
      <c r="F17482" s="55" t="s">
        <v>4651</v>
      </c>
      <c r="G17482" s="55" t="s">
        <v>57092</v>
      </c>
      <c r="H17482" s="55">
        <v>0</v>
      </c>
    </row>
    <row r="17483" spans="1:8" ht="12.5" customHeight="1">
      <c r="A17483" s="55">
        <v>24184</v>
      </c>
      <c r="B17483" s="55">
        <v>10</v>
      </c>
      <c r="C17483" s="55" t="s">
        <v>57093</v>
      </c>
      <c r="D17483" s="55" t="s">
        <v>4649</v>
      </c>
      <c r="E17483" s="55" t="s">
        <v>57094</v>
      </c>
      <c r="F17483" s="55" t="s">
        <v>4651</v>
      </c>
      <c r="G17483" s="55" t="s">
        <v>57095</v>
      </c>
      <c r="H17483" s="55">
        <v>0</v>
      </c>
    </row>
    <row r="17484" spans="1:8" ht="12.5" customHeight="1">
      <c r="A17484" s="55">
        <v>24192</v>
      </c>
      <c r="B17484" s="55">
        <v>10</v>
      </c>
      <c r="C17484" s="55" t="s">
        <v>57096</v>
      </c>
      <c r="D17484" s="55" t="s">
        <v>4649</v>
      </c>
      <c r="E17484" s="55" t="s">
        <v>57097</v>
      </c>
      <c r="F17484" s="55" t="s">
        <v>4651</v>
      </c>
      <c r="G17484" s="55" t="s">
        <v>57098</v>
      </c>
      <c r="H17484" s="55">
        <v>0</v>
      </c>
    </row>
    <row r="17485" spans="1:8" ht="12.5" customHeight="1">
      <c r="A17485" s="55">
        <v>24852</v>
      </c>
      <c r="B17485" s="55">
        <v>10</v>
      </c>
      <c r="C17485" s="55" t="s">
        <v>57099</v>
      </c>
      <c r="D17485" s="55" t="s">
        <v>4649</v>
      </c>
      <c r="E17485" s="55" t="s">
        <v>57100</v>
      </c>
      <c r="F17485" s="55" t="s">
        <v>4651</v>
      </c>
      <c r="G17485" s="55" t="s">
        <v>57101</v>
      </c>
      <c r="H17485" s="55">
        <v>0</v>
      </c>
    </row>
    <row r="17486" spans="1:8" ht="12.5" customHeight="1">
      <c r="A17486" s="55">
        <v>25313</v>
      </c>
      <c r="B17486" s="55">
        <v>10</v>
      </c>
      <c r="C17486" s="55" t="s">
        <v>57102</v>
      </c>
      <c r="D17486" s="55" t="s">
        <v>4649</v>
      </c>
      <c r="E17486" s="55" t="s">
        <v>57103</v>
      </c>
      <c r="F17486" s="55" t="s">
        <v>4651</v>
      </c>
      <c r="G17486" s="55" t="s">
        <v>57104</v>
      </c>
      <c r="H17486" s="55">
        <v>0</v>
      </c>
    </row>
    <row r="17487" spans="1:8" ht="12.5" customHeight="1">
      <c r="A17487" s="55">
        <v>26361</v>
      </c>
      <c r="B17487" s="55">
        <v>10</v>
      </c>
      <c r="C17487" s="55" t="s">
        <v>57105</v>
      </c>
      <c r="D17487" s="55" t="s">
        <v>4649</v>
      </c>
      <c r="E17487" s="55" t="s">
        <v>57106</v>
      </c>
      <c r="F17487" s="55" t="s">
        <v>4651</v>
      </c>
      <c r="G17487" s="55" t="s">
        <v>57107</v>
      </c>
      <c r="H17487" s="55">
        <v>0</v>
      </c>
    </row>
    <row r="17488" spans="1:8" ht="12.5" customHeight="1">
      <c r="A17488" s="55">
        <v>26937</v>
      </c>
      <c r="B17488" s="55">
        <v>10</v>
      </c>
      <c r="C17488" s="55" t="s">
        <v>57108</v>
      </c>
      <c r="D17488" s="55" t="s">
        <v>4649</v>
      </c>
      <c r="E17488" s="55" t="s">
        <v>57109</v>
      </c>
      <c r="F17488" s="55" t="s">
        <v>4651</v>
      </c>
      <c r="G17488" s="55" t="s">
        <v>57110</v>
      </c>
      <c r="H17488" s="55">
        <v>0</v>
      </c>
    </row>
    <row r="17489" spans="1:8" ht="12.5" customHeight="1">
      <c r="A17489" s="55">
        <v>27002</v>
      </c>
      <c r="B17489" s="55">
        <v>10</v>
      </c>
      <c r="C17489" s="55" t="s">
        <v>57111</v>
      </c>
      <c r="D17489" s="55" t="s">
        <v>4649</v>
      </c>
      <c r="E17489" s="55" t="s">
        <v>57112</v>
      </c>
      <c r="F17489" s="55" t="s">
        <v>4651</v>
      </c>
      <c r="G17489" s="55" t="s">
        <v>57113</v>
      </c>
      <c r="H17489" s="55">
        <v>0</v>
      </c>
    </row>
    <row r="17490" spans="1:8" ht="12.5" customHeight="1">
      <c r="A17490" s="55">
        <v>27175</v>
      </c>
      <c r="B17490" s="55">
        <v>10</v>
      </c>
      <c r="C17490" s="55" t="s">
        <v>57114</v>
      </c>
      <c r="D17490" s="55" t="s">
        <v>4649</v>
      </c>
      <c r="E17490" s="55" t="s">
        <v>57115</v>
      </c>
      <c r="F17490" s="55" t="s">
        <v>4651</v>
      </c>
      <c r="G17490" s="55" t="s">
        <v>57116</v>
      </c>
      <c r="H17490" s="55">
        <v>0</v>
      </c>
    </row>
    <row r="17491" spans="1:8" ht="12.5" customHeight="1">
      <c r="A17491" s="55">
        <v>28439</v>
      </c>
      <c r="B17491" s="55">
        <v>10</v>
      </c>
      <c r="C17491" s="55" t="s">
        <v>57117</v>
      </c>
      <c r="D17491" s="55" t="s">
        <v>4649</v>
      </c>
      <c r="E17491" s="55" t="s">
        <v>57118</v>
      </c>
      <c r="F17491" s="55" t="s">
        <v>4651</v>
      </c>
      <c r="G17491" s="55" t="s">
        <v>57119</v>
      </c>
      <c r="H17491" s="55">
        <v>0</v>
      </c>
    </row>
    <row r="17492" spans="1:8" ht="12.5" customHeight="1">
      <c r="A17492" s="55">
        <v>28561</v>
      </c>
      <c r="B17492" s="55">
        <v>10</v>
      </c>
      <c r="C17492" s="55" t="s">
        <v>57120</v>
      </c>
      <c r="D17492" s="55" t="s">
        <v>4649</v>
      </c>
      <c r="E17492" s="55" t="s">
        <v>57121</v>
      </c>
      <c r="F17492" s="55" t="s">
        <v>4651</v>
      </c>
      <c r="G17492" s="55" t="s">
        <v>57122</v>
      </c>
      <c r="H17492" s="55">
        <v>0</v>
      </c>
    </row>
    <row r="17493" spans="1:8" ht="12.5" customHeight="1">
      <c r="A17493" s="55">
        <v>28570</v>
      </c>
      <c r="B17493" s="55">
        <v>10</v>
      </c>
      <c r="C17493" s="55" t="s">
        <v>57123</v>
      </c>
      <c r="D17493" s="55" t="s">
        <v>4649</v>
      </c>
      <c r="E17493" s="55" t="s">
        <v>57124</v>
      </c>
      <c r="F17493" s="55" t="s">
        <v>4651</v>
      </c>
      <c r="G17493" s="55" t="s">
        <v>57125</v>
      </c>
      <c r="H17493" s="55">
        <v>0</v>
      </c>
    </row>
    <row r="17494" spans="1:8" ht="12.5" customHeight="1">
      <c r="A17494" s="55">
        <v>11414</v>
      </c>
      <c r="B17494" s="55">
        <v>10</v>
      </c>
      <c r="C17494" s="55" t="s">
        <v>57126</v>
      </c>
      <c r="D17494" s="55" t="s">
        <v>4649</v>
      </c>
      <c r="E17494" s="55" t="s">
        <v>57127</v>
      </c>
      <c r="F17494" s="55" t="s">
        <v>4651</v>
      </c>
      <c r="G17494" s="55" t="s">
        <v>57128</v>
      </c>
      <c r="H17494" s="55">
        <v>0</v>
      </c>
    </row>
    <row r="17495" spans="1:8" ht="12.5" customHeight="1">
      <c r="A17495" s="55">
        <v>11615</v>
      </c>
      <c r="B17495" s="55">
        <v>10</v>
      </c>
      <c r="C17495" s="55" t="s">
        <v>57129</v>
      </c>
      <c r="D17495" s="55" t="s">
        <v>4649</v>
      </c>
      <c r="E17495" s="55" t="s">
        <v>57130</v>
      </c>
      <c r="F17495" s="55" t="s">
        <v>4651</v>
      </c>
      <c r="G17495" s="55" t="s">
        <v>57131</v>
      </c>
      <c r="H17495" s="55">
        <v>0</v>
      </c>
    </row>
    <row r="17496" spans="1:8" ht="12.5" customHeight="1">
      <c r="A17496" s="55">
        <v>12492</v>
      </c>
      <c r="B17496" s="55">
        <v>10</v>
      </c>
      <c r="C17496" s="55" t="s">
        <v>57132</v>
      </c>
      <c r="D17496" s="55" t="s">
        <v>4649</v>
      </c>
      <c r="E17496" s="55" t="s">
        <v>57133</v>
      </c>
      <c r="F17496" s="55" t="s">
        <v>4651</v>
      </c>
      <c r="G17496" s="55" t="s">
        <v>57134</v>
      </c>
      <c r="H17496" s="55">
        <v>0</v>
      </c>
    </row>
    <row r="17497" spans="1:8" ht="12.5" customHeight="1">
      <c r="A17497" s="55">
        <v>12513</v>
      </c>
      <c r="B17497" s="55">
        <v>10</v>
      </c>
      <c r="C17497" s="55" t="s">
        <v>57135</v>
      </c>
      <c r="D17497" s="55" t="s">
        <v>4649</v>
      </c>
      <c r="E17497" s="55" t="s">
        <v>57136</v>
      </c>
      <c r="F17497" s="55" t="s">
        <v>4651</v>
      </c>
      <c r="G17497" s="55" t="s">
        <v>57137</v>
      </c>
      <c r="H17497" s="55">
        <v>0</v>
      </c>
    </row>
    <row r="17498" spans="1:8" ht="12.5" customHeight="1">
      <c r="A17498" s="55">
        <v>12563</v>
      </c>
      <c r="B17498" s="55">
        <v>10</v>
      </c>
      <c r="C17498" s="55" t="s">
        <v>57138</v>
      </c>
      <c r="D17498" s="55" t="s">
        <v>4649</v>
      </c>
      <c r="E17498" s="55" t="s">
        <v>57139</v>
      </c>
      <c r="F17498" s="55" t="s">
        <v>4651</v>
      </c>
      <c r="G17498" s="55" t="s">
        <v>57140</v>
      </c>
      <c r="H17498" s="55">
        <v>0</v>
      </c>
    </row>
    <row r="17499" spans="1:8" ht="12.5" customHeight="1">
      <c r="A17499" s="55">
        <v>12622</v>
      </c>
      <c r="B17499" s="55">
        <v>10</v>
      </c>
      <c r="C17499" s="55" t="s">
        <v>57141</v>
      </c>
      <c r="D17499" s="55" t="s">
        <v>4649</v>
      </c>
      <c r="E17499" s="55" t="s">
        <v>57142</v>
      </c>
      <c r="F17499" s="55" t="s">
        <v>4651</v>
      </c>
      <c r="G17499" s="55" t="s">
        <v>57143</v>
      </c>
      <c r="H17499" s="55">
        <v>0</v>
      </c>
    </row>
    <row r="17500" spans="1:8" ht="12.5" customHeight="1">
      <c r="A17500" s="55">
        <v>12733</v>
      </c>
      <c r="B17500" s="55">
        <v>10</v>
      </c>
      <c r="C17500" s="55" t="s">
        <v>57144</v>
      </c>
      <c r="D17500" s="55" t="s">
        <v>4649</v>
      </c>
      <c r="E17500" s="55" t="s">
        <v>57145</v>
      </c>
      <c r="F17500" s="55" t="s">
        <v>4651</v>
      </c>
      <c r="G17500" s="55" t="s">
        <v>57146</v>
      </c>
      <c r="H17500" s="55">
        <v>0</v>
      </c>
    </row>
    <row r="17501" spans="1:8" ht="12.5" customHeight="1">
      <c r="A17501" s="55">
        <v>12744</v>
      </c>
      <c r="B17501" s="55">
        <v>10</v>
      </c>
      <c r="C17501" s="55" t="s">
        <v>57147</v>
      </c>
      <c r="D17501" s="55" t="s">
        <v>4649</v>
      </c>
      <c r="E17501" s="55" t="s">
        <v>57148</v>
      </c>
      <c r="F17501" s="55" t="s">
        <v>4651</v>
      </c>
      <c r="G17501" s="55" t="s">
        <v>57149</v>
      </c>
      <c r="H17501" s="55">
        <v>0</v>
      </c>
    </row>
    <row r="17502" spans="1:8" ht="12.5" customHeight="1">
      <c r="A17502" s="55">
        <v>13688</v>
      </c>
      <c r="B17502" s="55">
        <v>10</v>
      </c>
      <c r="C17502" s="55" t="s">
        <v>57150</v>
      </c>
      <c r="D17502" s="55" t="s">
        <v>4649</v>
      </c>
      <c r="E17502" s="55" t="s">
        <v>57151</v>
      </c>
      <c r="F17502" s="55" t="s">
        <v>4651</v>
      </c>
      <c r="G17502" s="55" t="s">
        <v>57152</v>
      </c>
      <c r="H17502" s="55">
        <v>0</v>
      </c>
    </row>
    <row r="17503" spans="1:8" ht="12.5" customHeight="1">
      <c r="A17503" s="55">
        <v>13765</v>
      </c>
      <c r="B17503" s="55">
        <v>10</v>
      </c>
      <c r="C17503" s="55" t="s">
        <v>57153</v>
      </c>
      <c r="D17503" s="55" t="s">
        <v>4649</v>
      </c>
      <c r="E17503" s="55" t="s">
        <v>57154</v>
      </c>
      <c r="F17503" s="55" t="s">
        <v>4651</v>
      </c>
      <c r="G17503" s="55" t="s">
        <v>57155</v>
      </c>
      <c r="H17503" s="55">
        <v>0</v>
      </c>
    </row>
    <row r="17504" spans="1:8" ht="12.5" customHeight="1">
      <c r="A17504" s="55">
        <v>13810</v>
      </c>
      <c r="B17504" s="55">
        <v>10</v>
      </c>
      <c r="C17504" s="55" t="s">
        <v>57156</v>
      </c>
      <c r="D17504" s="55" t="s">
        <v>4649</v>
      </c>
      <c r="E17504" s="55" t="s">
        <v>57157</v>
      </c>
      <c r="F17504" s="55" t="s">
        <v>4651</v>
      </c>
      <c r="G17504" s="55" t="s">
        <v>57158</v>
      </c>
      <c r="H17504" s="55">
        <v>0</v>
      </c>
    </row>
    <row r="17505" spans="1:8" ht="12.5" customHeight="1">
      <c r="A17505" s="55">
        <v>13814</v>
      </c>
      <c r="B17505" s="55">
        <v>10</v>
      </c>
      <c r="C17505" s="55" t="s">
        <v>57159</v>
      </c>
      <c r="D17505" s="55" t="s">
        <v>4649</v>
      </c>
      <c r="E17505" s="55" t="s">
        <v>57160</v>
      </c>
      <c r="F17505" s="55" t="s">
        <v>4651</v>
      </c>
      <c r="G17505" s="55" t="s">
        <v>57161</v>
      </c>
      <c r="H17505" s="55">
        <v>0</v>
      </c>
    </row>
    <row r="17506" spans="1:8" ht="12.5" customHeight="1">
      <c r="A17506" s="55">
        <v>14146</v>
      </c>
      <c r="B17506" s="55">
        <v>10</v>
      </c>
      <c r="C17506" s="55" t="s">
        <v>57162</v>
      </c>
      <c r="D17506" s="55" t="s">
        <v>4649</v>
      </c>
      <c r="E17506" s="55" t="s">
        <v>57163</v>
      </c>
      <c r="F17506" s="55" t="s">
        <v>4651</v>
      </c>
      <c r="G17506" s="55" t="s">
        <v>57164</v>
      </c>
      <c r="H17506" s="55">
        <v>0</v>
      </c>
    </row>
    <row r="17507" spans="1:8" ht="12.5" customHeight="1">
      <c r="A17507" s="55">
        <v>15062</v>
      </c>
      <c r="B17507" s="55">
        <v>10</v>
      </c>
      <c r="C17507" s="55" t="s">
        <v>57165</v>
      </c>
      <c r="D17507" s="55" t="s">
        <v>4649</v>
      </c>
      <c r="E17507" s="55" t="s">
        <v>57166</v>
      </c>
      <c r="F17507" s="55" t="s">
        <v>4651</v>
      </c>
      <c r="G17507" s="55" t="s">
        <v>57167</v>
      </c>
      <c r="H17507" s="55">
        <v>0</v>
      </c>
    </row>
    <row r="17508" spans="1:8" ht="12.5" customHeight="1">
      <c r="A17508" s="55">
        <v>15088</v>
      </c>
      <c r="B17508" s="55">
        <v>10</v>
      </c>
      <c r="C17508" s="55" t="s">
        <v>57168</v>
      </c>
      <c r="D17508" s="55" t="s">
        <v>4649</v>
      </c>
      <c r="E17508" s="55" t="s">
        <v>57169</v>
      </c>
      <c r="F17508" s="55" t="s">
        <v>4651</v>
      </c>
      <c r="G17508" s="55" t="s">
        <v>57170</v>
      </c>
      <c r="H17508" s="55">
        <v>0</v>
      </c>
    </row>
    <row r="17509" spans="1:8" ht="12.5" customHeight="1">
      <c r="A17509" s="55">
        <v>15441</v>
      </c>
      <c r="B17509" s="55">
        <v>10</v>
      </c>
      <c r="C17509" s="55" t="s">
        <v>57171</v>
      </c>
      <c r="D17509" s="55" t="s">
        <v>4649</v>
      </c>
      <c r="E17509" s="55" t="s">
        <v>57172</v>
      </c>
      <c r="F17509" s="55" t="s">
        <v>4651</v>
      </c>
      <c r="G17509" s="55" t="s">
        <v>57173</v>
      </c>
      <c r="H17509" s="55">
        <v>0</v>
      </c>
    </row>
    <row r="17510" spans="1:8" ht="12.5" customHeight="1">
      <c r="A17510" s="55">
        <v>16318</v>
      </c>
      <c r="B17510" s="55">
        <v>10</v>
      </c>
      <c r="C17510" s="55" t="s">
        <v>57174</v>
      </c>
      <c r="D17510" s="55" t="s">
        <v>4649</v>
      </c>
      <c r="E17510" s="55" t="s">
        <v>57175</v>
      </c>
      <c r="F17510" s="55" t="s">
        <v>4651</v>
      </c>
      <c r="G17510" s="55" t="s">
        <v>57176</v>
      </c>
      <c r="H17510" s="55">
        <v>0</v>
      </c>
    </row>
    <row r="17511" spans="1:8" ht="12.5" customHeight="1">
      <c r="A17511" s="55">
        <v>17087</v>
      </c>
      <c r="B17511" s="55">
        <v>10</v>
      </c>
      <c r="C17511" s="55" t="s">
        <v>57177</v>
      </c>
      <c r="D17511" s="55" t="s">
        <v>4649</v>
      </c>
      <c r="E17511" s="55" t="s">
        <v>57178</v>
      </c>
      <c r="F17511" s="55" t="s">
        <v>4651</v>
      </c>
      <c r="G17511" s="55" t="s">
        <v>57179</v>
      </c>
      <c r="H17511" s="55">
        <v>0</v>
      </c>
    </row>
    <row r="17512" spans="1:8" ht="12.5" customHeight="1">
      <c r="A17512" s="55">
        <v>17844</v>
      </c>
      <c r="B17512" s="55">
        <v>10</v>
      </c>
      <c r="C17512" s="55" t="s">
        <v>57180</v>
      </c>
      <c r="D17512" s="55" t="s">
        <v>4649</v>
      </c>
      <c r="E17512" s="55" t="s">
        <v>57181</v>
      </c>
      <c r="F17512" s="55" t="s">
        <v>4651</v>
      </c>
      <c r="G17512" s="55" t="s">
        <v>57182</v>
      </c>
      <c r="H17512" s="55">
        <v>0</v>
      </c>
    </row>
    <row r="17513" spans="1:8" ht="12.5" customHeight="1">
      <c r="A17513" s="55">
        <v>19036</v>
      </c>
      <c r="B17513" s="55">
        <v>10</v>
      </c>
      <c r="C17513" s="55" t="s">
        <v>57183</v>
      </c>
      <c r="D17513" s="55" t="s">
        <v>4649</v>
      </c>
      <c r="E17513" s="55" t="s">
        <v>57184</v>
      </c>
      <c r="F17513" s="55" t="s">
        <v>4651</v>
      </c>
      <c r="G17513" s="55" t="s">
        <v>57185</v>
      </c>
      <c r="H17513" s="55">
        <v>0</v>
      </c>
    </row>
    <row r="17514" spans="1:8" ht="12.5" customHeight="1">
      <c r="A17514" s="55">
        <v>19291</v>
      </c>
      <c r="B17514" s="55">
        <v>10</v>
      </c>
      <c r="C17514" s="55" t="s">
        <v>57186</v>
      </c>
      <c r="D17514" s="55" t="s">
        <v>4649</v>
      </c>
      <c r="E17514" s="55" t="s">
        <v>57187</v>
      </c>
      <c r="F17514" s="55" t="s">
        <v>4651</v>
      </c>
      <c r="G17514" s="55" t="s">
        <v>57188</v>
      </c>
      <c r="H17514" s="55">
        <v>0</v>
      </c>
    </row>
    <row r="17515" spans="1:8" ht="12.5" customHeight="1">
      <c r="A17515" s="55">
        <v>19493</v>
      </c>
      <c r="B17515" s="55">
        <v>10</v>
      </c>
      <c r="C17515" s="55" t="s">
        <v>57189</v>
      </c>
      <c r="D17515" s="55" t="s">
        <v>4649</v>
      </c>
      <c r="E17515" s="55" t="s">
        <v>57190</v>
      </c>
      <c r="F17515" s="55" t="s">
        <v>4651</v>
      </c>
      <c r="G17515" s="55" t="s">
        <v>57191</v>
      </c>
      <c r="H17515" s="55">
        <v>0</v>
      </c>
    </row>
    <row r="17516" spans="1:8" ht="12.5" customHeight="1">
      <c r="A17516" s="55">
        <v>19499</v>
      </c>
      <c r="B17516" s="55">
        <v>10</v>
      </c>
      <c r="C17516" s="55" t="s">
        <v>57192</v>
      </c>
      <c r="D17516" s="55" t="s">
        <v>4649</v>
      </c>
      <c r="E17516" s="55" t="s">
        <v>57193</v>
      </c>
      <c r="F17516" s="55" t="s">
        <v>4651</v>
      </c>
      <c r="G17516" s="55" t="s">
        <v>57194</v>
      </c>
      <c r="H17516" s="55">
        <v>0</v>
      </c>
    </row>
    <row r="17517" spans="1:8" ht="12.5" customHeight="1">
      <c r="A17517" s="55">
        <v>20922</v>
      </c>
      <c r="B17517" s="55">
        <v>10</v>
      </c>
      <c r="C17517" s="55" t="s">
        <v>57195</v>
      </c>
      <c r="D17517" s="55" t="s">
        <v>4649</v>
      </c>
      <c r="E17517" s="55" t="s">
        <v>57196</v>
      </c>
      <c r="F17517" s="55" t="s">
        <v>4651</v>
      </c>
      <c r="G17517" s="55" t="s">
        <v>57197</v>
      </c>
      <c r="H17517" s="55">
        <v>0</v>
      </c>
    </row>
    <row r="17518" spans="1:8" ht="12.5" customHeight="1">
      <c r="A17518" s="55">
        <v>21026</v>
      </c>
      <c r="B17518" s="55">
        <v>10</v>
      </c>
      <c r="C17518" s="55" t="s">
        <v>57198</v>
      </c>
      <c r="D17518" s="55" t="s">
        <v>4649</v>
      </c>
      <c r="E17518" s="55" t="s">
        <v>57199</v>
      </c>
      <c r="F17518" s="55" t="s">
        <v>4651</v>
      </c>
      <c r="G17518" s="55" t="s">
        <v>57200</v>
      </c>
      <c r="H17518" s="55">
        <v>0</v>
      </c>
    </row>
    <row r="17519" spans="1:8" ht="12.5" customHeight="1">
      <c r="A17519" s="55">
        <v>21511</v>
      </c>
      <c r="B17519" s="55">
        <v>10</v>
      </c>
      <c r="C17519" s="55" t="s">
        <v>57201</v>
      </c>
      <c r="D17519" s="55" t="s">
        <v>4649</v>
      </c>
      <c r="E17519" s="55" t="s">
        <v>57202</v>
      </c>
      <c r="F17519" s="55" t="s">
        <v>4651</v>
      </c>
      <c r="G17519" s="55" t="s">
        <v>57203</v>
      </c>
      <c r="H17519" s="55">
        <v>0</v>
      </c>
    </row>
    <row r="17520" spans="1:8" ht="12.5" customHeight="1">
      <c r="A17520" s="55">
        <v>21858</v>
      </c>
      <c r="B17520" s="55">
        <v>10</v>
      </c>
      <c r="C17520" s="55" t="s">
        <v>57204</v>
      </c>
      <c r="D17520" s="55" t="s">
        <v>4649</v>
      </c>
      <c r="E17520" s="55" t="s">
        <v>57205</v>
      </c>
      <c r="F17520" s="55" t="s">
        <v>4651</v>
      </c>
      <c r="G17520" s="55" t="s">
        <v>57206</v>
      </c>
      <c r="H17520" s="55">
        <v>0</v>
      </c>
    </row>
    <row r="17521" spans="1:8" ht="12.5" customHeight="1">
      <c r="A17521" s="55">
        <v>22554</v>
      </c>
      <c r="B17521" s="55">
        <v>10</v>
      </c>
      <c r="C17521" s="55" t="s">
        <v>57207</v>
      </c>
      <c r="D17521" s="55" t="s">
        <v>4649</v>
      </c>
      <c r="E17521" s="55" t="s">
        <v>57208</v>
      </c>
      <c r="F17521" s="55" t="s">
        <v>4651</v>
      </c>
      <c r="G17521" s="55" t="s">
        <v>57209</v>
      </c>
      <c r="H17521" s="55">
        <v>0</v>
      </c>
    </row>
    <row r="17522" spans="1:8" ht="12.5" customHeight="1">
      <c r="A17522" s="55">
        <v>23629</v>
      </c>
      <c r="B17522" s="55">
        <v>10</v>
      </c>
      <c r="C17522" s="55" t="s">
        <v>57210</v>
      </c>
      <c r="D17522" s="55" t="s">
        <v>4649</v>
      </c>
      <c r="E17522" s="55" t="s">
        <v>57211</v>
      </c>
      <c r="F17522" s="55" t="s">
        <v>4651</v>
      </c>
      <c r="G17522" s="55" t="s">
        <v>57212</v>
      </c>
      <c r="H17522" s="55">
        <v>0</v>
      </c>
    </row>
    <row r="17523" spans="1:8" ht="12.5" customHeight="1">
      <c r="A17523" s="55">
        <v>23775</v>
      </c>
      <c r="B17523" s="55">
        <v>10</v>
      </c>
      <c r="C17523" s="55" t="s">
        <v>57213</v>
      </c>
      <c r="D17523" s="55" t="s">
        <v>4649</v>
      </c>
      <c r="E17523" s="55" t="s">
        <v>57214</v>
      </c>
      <c r="F17523" s="55" t="s">
        <v>4651</v>
      </c>
      <c r="G17523" s="55" t="s">
        <v>57215</v>
      </c>
      <c r="H17523" s="55">
        <v>0</v>
      </c>
    </row>
    <row r="17524" spans="1:8" ht="12.5" customHeight="1">
      <c r="A17524" s="55">
        <v>23985</v>
      </c>
      <c r="B17524" s="55">
        <v>10</v>
      </c>
      <c r="C17524" s="55" t="s">
        <v>57216</v>
      </c>
      <c r="D17524" s="55" t="s">
        <v>4649</v>
      </c>
      <c r="E17524" s="55" t="s">
        <v>57217</v>
      </c>
      <c r="F17524" s="55" t="s">
        <v>4651</v>
      </c>
      <c r="G17524" s="55" t="s">
        <v>57218</v>
      </c>
      <c r="H17524" s="55">
        <v>0</v>
      </c>
    </row>
    <row r="17525" spans="1:8" ht="12.5" customHeight="1">
      <c r="A17525" s="55">
        <v>23986</v>
      </c>
      <c r="B17525" s="55">
        <v>10</v>
      </c>
      <c r="C17525" s="55" t="s">
        <v>57219</v>
      </c>
      <c r="D17525" s="55" t="s">
        <v>4649</v>
      </c>
      <c r="E17525" s="55" t="s">
        <v>57220</v>
      </c>
      <c r="F17525" s="55" t="s">
        <v>4651</v>
      </c>
      <c r="G17525" s="55" t="s">
        <v>57221</v>
      </c>
      <c r="H17525" s="55">
        <v>0</v>
      </c>
    </row>
    <row r="17526" spans="1:8" ht="12.5" customHeight="1">
      <c r="A17526" s="55">
        <v>24101</v>
      </c>
      <c r="B17526" s="55">
        <v>10</v>
      </c>
      <c r="C17526" s="55" t="s">
        <v>57222</v>
      </c>
      <c r="D17526" s="55" t="s">
        <v>4649</v>
      </c>
      <c r="E17526" s="55" t="s">
        <v>57223</v>
      </c>
      <c r="F17526" s="55" t="s">
        <v>4651</v>
      </c>
      <c r="G17526" s="55" t="s">
        <v>57224</v>
      </c>
      <c r="H17526" s="55">
        <v>0</v>
      </c>
    </row>
    <row r="17527" spans="1:8" ht="12.5" customHeight="1">
      <c r="A17527" s="55">
        <v>25598</v>
      </c>
      <c r="B17527" s="55">
        <v>10</v>
      </c>
      <c r="C17527" s="55" t="s">
        <v>57225</v>
      </c>
      <c r="D17527" s="55" t="s">
        <v>4649</v>
      </c>
      <c r="E17527" s="55" t="s">
        <v>57226</v>
      </c>
      <c r="F17527" s="55" t="s">
        <v>4651</v>
      </c>
      <c r="G17527" s="55" t="s">
        <v>57227</v>
      </c>
      <c r="H17527" s="55">
        <v>0</v>
      </c>
    </row>
    <row r="17528" spans="1:8" ht="12.5" customHeight="1">
      <c r="A17528" s="55">
        <v>26397</v>
      </c>
      <c r="B17528" s="55">
        <v>10</v>
      </c>
      <c r="C17528" s="55" t="s">
        <v>57228</v>
      </c>
      <c r="D17528" s="55" t="s">
        <v>4649</v>
      </c>
      <c r="E17528" s="55" t="s">
        <v>57229</v>
      </c>
      <c r="F17528" s="55" t="s">
        <v>4651</v>
      </c>
      <c r="G17528" s="55" t="s">
        <v>57230</v>
      </c>
      <c r="H17528" s="55">
        <v>0</v>
      </c>
    </row>
    <row r="17529" spans="1:8" ht="12.5" customHeight="1">
      <c r="A17529" s="55">
        <v>26817</v>
      </c>
      <c r="B17529" s="55">
        <v>10</v>
      </c>
      <c r="C17529" s="55" t="s">
        <v>57231</v>
      </c>
      <c r="D17529" s="55" t="s">
        <v>4649</v>
      </c>
      <c r="E17529" s="55" t="s">
        <v>57232</v>
      </c>
      <c r="F17529" s="55" t="s">
        <v>4651</v>
      </c>
      <c r="G17529" s="55" t="s">
        <v>57233</v>
      </c>
      <c r="H17529" s="55">
        <v>0</v>
      </c>
    </row>
    <row r="17530" spans="1:8" ht="12.5" customHeight="1">
      <c r="A17530" s="55">
        <v>27781</v>
      </c>
      <c r="B17530" s="55">
        <v>10</v>
      </c>
      <c r="C17530" s="55" t="s">
        <v>57234</v>
      </c>
      <c r="D17530" s="55" t="s">
        <v>4649</v>
      </c>
      <c r="E17530" s="55" t="s">
        <v>57235</v>
      </c>
      <c r="F17530" s="55" t="s">
        <v>4651</v>
      </c>
      <c r="G17530" s="55" t="s">
        <v>57236</v>
      </c>
      <c r="H17530" s="55">
        <v>0</v>
      </c>
    </row>
    <row r="17531" spans="1:8" ht="12.5" customHeight="1">
      <c r="A17531" s="55">
        <v>27929</v>
      </c>
      <c r="B17531" s="55">
        <v>10</v>
      </c>
      <c r="C17531" s="55" t="s">
        <v>57237</v>
      </c>
      <c r="D17531" s="55" t="s">
        <v>4649</v>
      </c>
      <c r="E17531" s="55" t="s">
        <v>57238</v>
      </c>
      <c r="F17531" s="55" t="s">
        <v>4651</v>
      </c>
      <c r="G17531" s="55" t="s">
        <v>57239</v>
      </c>
      <c r="H17531" s="55">
        <v>0</v>
      </c>
    </row>
    <row r="17532" spans="1:8" ht="12.5" customHeight="1">
      <c r="A17532" s="55">
        <v>27955</v>
      </c>
      <c r="B17532" s="55">
        <v>10</v>
      </c>
      <c r="C17532" s="55" t="s">
        <v>57240</v>
      </c>
      <c r="D17532" s="55" t="s">
        <v>4649</v>
      </c>
      <c r="E17532" s="55" t="s">
        <v>57241</v>
      </c>
      <c r="F17532" s="55" t="s">
        <v>4651</v>
      </c>
      <c r="G17532" s="55" t="s">
        <v>57242</v>
      </c>
      <c r="H17532" s="55">
        <v>0</v>
      </c>
    </row>
    <row r="17533" spans="1:8" ht="12.5" customHeight="1">
      <c r="A17533" s="55">
        <v>29360</v>
      </c>
      <c r="B17533" s="55">
        <v>10</v>
      </c>
      <c r="C17533" s="55" t="s">
        <v>57243</v>
      </c>
      <c r="D17533" s="55" t="s">
        <v>4649</v>
      </c>
      <c r="E17533" s="55" t="s">
        <v>57244</v>
      </c>
      <c r="F17533" s="55" t="s">
        <v>4651</v>
      </c>
      <c r="G17533" s="55" t="s">
        <v>57245</v>
      </c>
      <c r="H17533" s="55">
        <v>0</v>
      </c>
    </row>
    <row r="17534" spans="1:8" ht="12.5" customHeight="1">
      <c r="A17534" s="55">
        <v>29416</v>
      </c>
      <c r="B17534" s="55">
        <v>10</v>
      </c>
      <c r="C17534" s="55" t="s">
        <v>57246</v>
      </c>
      <c r="D17534" s="55" t="s">
        <v>4649</v>
      </c>
      <c r="E17534" s="55" t="s">
        <v>57247</v>
      </c>
      <c r="F17534" s="55" t="s">
        <v>4651</v>
      </c>
      <c r="G17534" s="55" t="s">
        <v>57248</v>
      </c>
      <c r="H17534" s="55">
        <v>0</v>
      </c>
    </row>
    <row r="17535" spans="1:8" ht="12.5" customHeight="1">
      <c r="A17535" s="55">
        <v>11550</v>
      </c>
      <c r="B17535" s="55">
        <v>10</v>
      </c>
      <c r="C17535" s="55" t="s">
        <v>57249</v>
      </c>
      <c r="D17535" s="55" t="s">
        <v>4649</v>
      </c>
      <c r="E17535" s="55" t="s">
        <v>57250</v>
      </c>
      <c r="F17535" s="55" t="s">
        <v>4651</v>
      </c>
      <c r="G17535" s="55" t="s">
        <v>57251</v>
      </c>
      <c r="H17535" s="55">
        <v>0</v>
      </c>
    </row>
    <row r="17536" spans="1:8" ht="12.5" customHeight="1">
      <c r="A17536" s="55">
        <v>12215</v>
      </c>
      <c r="B17536" s="55">
        <v>10</v>
      </c>
      <c r="C17536" s="55" t="s">
        <v>57252</v>
      </c>
      <c r="D17536" s="55" t="s">
        <v>4649</v>
      </c>
      <c r="E17536" s="55" t="s">
        <v>57253</v>
      </c>
      <c r="F17536" s="55" t="s">
        <v>4651</v>
      </c>
      <c r="G17536" s="55" t="s">
        <v>57254</v>
      </c>
      <c r="H17536" s="55">
        <v>0</v>
      </c>
    </row>
    <row r="17537" spans="1:8" ht="12.5" customHeight="1">
      <c r="A17537" s="55">
        <v>12292</v>
      </c>
      <c r="B17537" s="55">
        <v>10</v>
      </c>
      <c r="C17537" s="55" t="s">
        <v>57255</v>
      </c>
      <c r="D17537" s="55" t="s">
        <v>4649</v>
      </c>
      <c r="E17537" s="55" t="s">
        <v>57256</v>
      </c>
      <c r="F17537" s="55" t="s">
        <v>4651</v>
      </c>
      <c r="G17537" s="55" t="s">
        <v>57257</v>
      </c>
      <c r="H17537" s="55">
        <v>0</v>
      </c>
    </row>
    <row r="17538" spans="1:8" ht="12.5" customHeight="1">
      <c r="A17538" s="55">
        <v>13412</v>
      </c>
      <c r="B17538" s="55">
        <v>10</v>
      </c>
      <c r="C17538" s="55" t="s">
        <v>57258</v>
      </c>
      <c r="D17538" s="55" t="s">
        <v>4649</v>
      </c>
      <c r="E17538" s="55" t="s">
        <v>57259</v>
      </c>
      <c r="F17538" s="55" t="s">
        <v>4651</v>
      </c>
      <c r="G17538" s="55" t="s">
        <v>57260</v>
      </c>
      <c r="H17538" s="55">
        <v>0</v>
      </c>
    </row>
    <row r="17539" spans="1:8" ht="12.5" customHeight="1">
      <c r="A17539" s="55">
        <v>14706</v>
      </c>
      <c r="B17539" s="55">
        <v>10</v>
      </c>
      <c r="C17539" s="55" t="s">
        <v>57261</v>
      </c>
      <c r="D17539" s="55" t="s">
        <v>4649</v>
      </c>
      <c r="E17539" s="55" t="s">
        <v>57262</v>
      </c>
      <c r="F17539" s="55" t="s">
        <v>4651</v>
      </c>
      <c r="G17539" s="55" t="s">
        <v>57263</v>
      </c>
      <c r="H17539" s="55">
        <v>0</v>
      </c>
    </row>
    <row r="17540" spans="1:8" ht="12.5" customHeight="1">
      <c r="A17540" s="55">
        <v>14792</v>
      </c>
      <c r="B17540" s="55">
        <v>10</v>
      </c>
      <c r="C17540" s="55" t="s">
        <v>57264</v>
      </c>
      <c r="D17540" s="55" t="s">
        <v>4649</v>
      </c>
      <c r="E17540" s="55" t="s">
        <v>57265</v>
      </c>
      <c r="F17540" s="55" t="s">
        <v>4651</v>
      </c>
      <c r="G17540" s="55" t="s">
        <v>57266</v>
      </c>
      <c r="H17540" s="55">
        <v>0</v>
      </c>
    </row>
    <row r="17541" spans="1:8" ht="12.5" customHeight="1">
      <c r="A17541" s="55">
        <v>14820</v>
      </c>
      <c r="B17541" s="55">
        <v>10</v>
      </c>
      <c r="C17541" s="55" t="s">
        <v>57267</v>
      </c>
      <c r="D17541" s="55" t="s">
        <v>4649</v>
      </c>
      <c r="E17541" s="55" t="s">
        <v>57268</v>
      </c>
      <c r="F17541" s="55" t="s">
        <v>4651</v>
      </c>
      <c r="G17541" s="55" t="s">
        <v>57269</v>
      </c>
      <c r="H17541" s="55">
        <v>0</v>
      </c>
    </row>
    <row r="17542" spans="1:8" ht="12.5" customHeight="1">
      <c r="A17542" s="55">
        <v>14846</v>
      </c>
      <c r="B17542" s="55">
        <v>10</v>
      </c>
      <c r="C17542" s="55" t="s">
        <v>57270</v>
      </c>
      <c r="D17542" s="55" t="s">
        <v>4649</v>
      </c>
      <c r="E17542" s="55" t="s">
        <v>57271</v>
      </c>
      <c r="F17542" s="55" t="s">
        <v>4651</v>
      </c>
      <c r="G17542" s="55" t="s">
        <v>57272</v>
      </c>
      <c r="H17542" s="55">
        <v>0</v>
      </c>
    </row>
    <row r="17543" spans="1:8" ht="12.5" customHeight="1">
      <c r="A17543" s="55">
        <v>15083</v>
      </c>
      <c r="B17543" s="55">
        <v>10</v>
      </c>
      <c r="C17543" s="55" t="s">
        <v>57273</v>
      </c>
      <c r="D17543" s="55" t="s">
        <v>4649</v>
      </c>
      <c r="E17543" s="55" t="s">
        <v>57274</v>
      </c>
      <c r="F17543" s="55" t="s">
        <v>4651</v>
      </c>
      <c r="G17543" s="55" t="s">
        <v>57275</v>
      </c>
      <c r="H17543" s="55">
        <v>0</v>
      </c>
    </row>
    <row r="17544" spans="1:8" ht="12.5" customHeight="1">
      <c r="A17544" s="55">
        <v>16198</v>
      </c>
      <c r="B17544" s="55">
        <v>10</v>
      </c>
      <c r="C17544" s="55" t="s">
        <v>57276</v>
      </c>
      <c r="D17544" s="55" t="s">
        <v>4649</v>
      </c>
      <c r="E17544" s="55" t="s">
        <v>57277</v>
      </c>
      <c r="F17544" s="55" t="s">
        <v>4651</v>
      </c>
      <c r="G17544" s="55" t="s">
        <v>57278</v>
      </c>
      <c r="H17544" s="55">
        <v>0</v>
      </c>
    </row>
    <row r="17545" spans="1:8" ht="12.5" customHeight="1">
      <c r="A17545" s="55">
        <v>16446</v>
      </c>
      <c r="B17545" s="55">
        <v>10</v>
      </c>
      <c r="C17545" s="55" t="s">
        <v>57279</v>
      </c>
      <c r="D17545" s="55" t="s">
        <v>4649</v>
      </c>
      <c r="E17545" s="55" t="s">
        <v>57280</v>
      </c>
      <c r="F17545" s="55" t="s">
        <v>4651</v>
      </c>
      <c r="G17545" s="55" t="s">
        <v>57281</v>
      </c>
      <c r="H17545" s="55">
        <v>0</v>
      </c>
    </row>
    <row r="17546" spans="1:8" ht="12.5" customHeight="1">
      <c r="A17546" s="55">
        <v>16531</v>
      </c>
      <c r="B17546" s="55">
        <v>10</v>
      </c>
      <c r="C17546" s="55" t="s">
        <v>57282</v>
      </c>
      <c r="D17546" s="55" t="s">
        <v>4649</v>
      </c>
      <c r="E17546" s="55" t="s">
        <v>57283</v>
      </c>
      <c r="F17546" s="55" t="s">
        <v>4651</v>
      </c>
      <c r="G17546" s="55" t="s">
        <v>57284</v>
      </c>
      <c r="H17546" s="55">
        <v>0</v>
      </c>
    </row>
    <row r="17547" spans="1:8" ht="12.5" customHeight="1">
      <c r="A17547" s="55">
        <v>17226</v>
      </c>
      <c r="B17547" s="55">
        <v>10</v>
      </c>
      <c r="C17547" s="55" t="s">
        <v>57285</v>
      </c>
      <c r="D17547" s="55" t="s">
        <v>4649</v>
      </c>
      <c r="E17547" s="55" t="s">
        <v>57286</v>
      </c>
      <c r="F17547" s="55" t="s">
        <v>4651</v>
      </c>
      <c r="G17547" s="55" t="s">
        <v>57287</v>
      </c>
      <c r="H17547" s="55">
        <v>0</v>
      </c>
    </row>
    <row r="17548" spans="1:8" ht="12.5" customHeight="1">
      <c r="A17548" s="55">
        <v>17705</v>
      </c>
      <c r="B17548" s="55">
        <v>10</v>
      </c>
      <c r="C17548" s="55" t="s">
        <v>57288</v>
      </c>
      <c r="D17548" s="55" t="s">
        <v>4649</v>
      </c>
      <c r="E17548" s="55" t="s">
        <v>57289</v>
      </c>
      <c r="F17548" s="55" t="s">
        <v>4651</v>
      </c>
      <c r="G17548" s="55" t="s">
        <v>57290</v>
      </c>
      <c r="H17548" s="55">
        <v>0</v>
      </c>
    </row>
    <row r="17549" spans="1:8" ht="12.5" customHeight="1">
      <c r="A17549" s="55">
        <v>17936</v>
      </c>
      <c r="B17549" s="55">
        <v>10</v>
      </c>
      <c r="C17549" s="55" t="s">
        <v>57291</v>
      </c>
      <c r="D17549" s="55" t="s">
        <v>4649</v>
      </c>
      <c r="E17549" s="55" t="s">
        <v>57292</v>
      </c>
      <c r="F17549" s="55" t="s">
        <v>4651</v>
      </c>
      <c r="G17549" s="55" t="s">
        <v>57293</v>
      </c>
      <c r="H17549" s="55">
        <v>0</v>
      </c>
    </row>
    <row r="17550" spans="1:8" ht="12.5" customHeight="1">
      <c r="A17550" s="55">
        <v>18172</v>
      </c>
      <c r="B17550" s="55">
        <v>10</v>
      </c>
      <c r="C17550" s="55" t="s">
        <v>57294</v>
      </c>
      <c r="D17550" s="55" t="s">
        <v>4649</v>
      </c>
      <c r="E17550" s="55" t="s">
        <v>57295</v>
      </c>
      <c r="F17550" s="55" t="s">
        <v>4651</v>
      </c>
      <c r="G17550" s="55" t="s">
        <v>57296</v>
      </c>
      <c r="H17550" s="55">
        <v>0</v>
      </c>
    </row>
    <row r="17551" spans="1:8" ht="12.5" customHeight="1">
      <c r="A17551" s="55">
        <v>19263</v>
      </c>
      <c r="B17551" s="55">
        <v>10</v>
      </c>
      <c r="C17551" s="55" t="s">
        <v>57297</v>
      </c>
      <c r="D17551" s="55" t="s">
        <v>4649</v>
      </c>
      <c r="E17551" s="55" t="s">
        <v>57298</v>
      </c>
      <c r="F17551" s="55" t="s">
        <v>4651</v>
      </c>
      <c r="G17551" s="55" t="s">
        <v>57299</v>
      </c>
      <c r="H17551" s="55">
        <v>0</v>
      </c>
    </row>
    <row r="17552" spans="1:8" ht="12.5" customHeight="1">
      <c r="A17552" s="55">
        <v>19360</v>
      </c>
      <c r="B17552" s="55">
        <v>10</v>
      </c>
      <c r="C17552" s="55" t="s">
        <v>57300</v>
      </c>
      <c r="D17552" s="55" t="s">
        <v>4649</v>
      </c>
      <c r="E17552" s="55" t="s">
        <v>57301</v>
      </c>
      <c r="F17552" s="55" t="s">
        <v>4651</v>
      </c>
      <c r="G17552" s="55" t="s">
        <v>57302</v>
      </c>
      <c r="H17552" s="55">
        <v>0</v>
      </c>
    </row>
    <row r="17553" spans="1:8" ht="12.5" customHeight="1">
      <c r="A17553" s="55">
        <v>20567</v>
      </c>
      <c r="B17553" s="55">
        <v>10</v>
      </c>
      <c r="C17553" s="55" t="s">
        <v>57303</v>
      </c>
      <c r="D17553" s="55" t="s">
        <v>4649</v>
      </c>
      <c r="E17553" s="55" t="s">
        <v>57304</v>
      </c>
      <c r="F17553" s="55" t="s">
        <v>4651</v>
      </c>
      <c r="G17553" s="55" t="s">
        <v>57305</v>
      </c>
      <c r="H17553" s="55">
        <v>0</v>
      </c>
    </row>
    <row r="17554" spans="1:8" ht="12.5" customHeight="1">
      <c r="A17554" s="55">
        <v>21069</v>
      </c>
      <c r="B17554" s="55">
        <v>10</v>
      </c>
      <c r="C17554" s="55" t="s">
        <v>57306</v>
      </c>
      <c r="D17554" s="55" t="s">
        <v>4649</v>
      </c>
      <c r="E17554" s="55" t="s">
        <v>57307</v>
      </c>
      <c r="F17554" s="55" t="s">
        <v>4651</v>
      </c>
      <c r="G17554" s="55" t="s">
        <v>57308</v>
      </c>
      <c r="H17554" s="55">
        <v>0</v>
      </c>
    </row>
    <row r="17555" spans="1:8" ht="12.5" customHeight="1">
      <c r="A17555" s="55">
        <v>21847</v>
      </c>
      <c r="B17555" s="55">
        <v>10</v>
      </c>
      <c r="C17555" s="55" t="s">
        <v>57309</v>
      </c>
      <c r="D17555" s="55" t="s">
        <v>4649</v>
      </c>
      <c r="E17555" s="55" t="s">
        <v>57310</v>
      </c>
      <c r="F17555" s="55" t="s">
        <v>4651</v>
      </c>
      <c r="G17555" s="55" t="s">
        <v>57311</v>
      </c>
      <c r="H17555" s="55">
        <v>0</v>
      </c>
    </row>
    <row r="17556" spans="1:8" ht="12.5" customHeight="1">
      <c r="A17556" s="55">
        <v>22437</v>
      </c>
      <c r="B17556" s="55">
        <v>10</v>
      </c>
      <c r="C17556" s="55" t="s">
        <v>57312</v>
      </c>
      <c r="D17556" s="55" t="s">
        <v>4649</v>
      </c>
      <c r="E17556" s="55" t="s">
        <v>57313</v>
      </c>
      <c r="F17556" s="55" t="s">
        <v>4651</v>
      </c>
      <c r="G17556" s="55" t="s">
        <v>57314</v>
      </c>
      <c r="H17556" s="55">
        <v>0</v>
      </c>
    </row>
    <row r="17557" spans="1:8" ht="12.5" customHeight="1">
      <c r="A17557" s="55">
        <v>22564</v>
      </c>
      <c r="B17557" s="55">
        <v>10</v>
      </c>
      <c r="C17557" s="55" t="s">
        <v>57315</v>
      </c>
      <c r="D17557" s="55" t="s">
        <v>4649</v>
      </c>
      <c r="E17557" s="55" t="s">
        <v>57316</v>
      </c>
      <c r="F17557" s="55" t="s">
        <v>4651</v>
      </c>
      <c r="G17557" s="55" t="s">
        <v>57317</v>
      </c>
      <c r="H17557" s="55">
        <v>0</v>
      </c>
    </row>
    <row r="17558" spans="1:8" ht="12.5" customHeight="1">
      <c r="A17558" s="55">
        <v>22799</v>
      </c>
      <c r="B17558" s="55">
        <v>10</v>
      </c>
      <c r="C17558" s="55" t="s">
        <v>57318</v>
      </c>
      <c r="D17558" s="55" t="s">
        <v>4649</v>
      </c>
      <c r="E17558" s="55" t="s">
        <v>57319</v>
      </c>
      <c r="F17558" s="55" t="s">
        <v>4651</v>
      </c>
      <c r="G17558" s="55" t="s">
        <v>57320</v>
      </c>
      <c r="H17558" s="55">
        <v>0</v>
      </c>
    </row>
    <row r="17559" spans="1:8" ht="12.5" customHeight="1">
      <c r="A17559" s="55">
        <v>23598</v>
      </c>
      <c r="B17559" s="55">
        <v>10</v>
      </c>
      <c r="C17559" s="55" t="s">
        <v>57321</v>
      </c>
      <c r="D17559" s="55" t="s">
        <v>4649</v>
      </c>
      <c r="E17559" s="55" t="s">
        <v>57322</v>
      </c>
      <c r="F17559" s="55" t="s">
        <v>4651</v>
      </c>
      <c r="G17559" s="55" t="s">
        <v>57323</v>
      </c>
      <c r="H17559" s="55">
        <v>0</v>
      </c>
    </row>
    <row r="17560" spans="1:8" ht="12.5" customHeight="1">
      <c r="A17560" s="55">
        <v>23777</v>
      </c>
      <c r="B17560" s="55">
        <v>10</v>
      </c>
      <c r="C17560" s="55" t="s">
        <v>57324</v>
      </c>
      <c r="D17560" s="55" t="s">
        <v>4649</v>
      </c>
      <c r="E17560" s="55" t="s">
        <v>57325</v>
      </c>
      <c r="F17560" s="55" t="s">
        <v>4651</v>
      </c>
      <c r="G17560" s="55" t="s">
        <v>57326</v>
      </c>
      <c r="H17560" s="55">
        <v>0</v>
      </c>
    </row>
    <row r="17561" spans="1:8" ht="12.5" customHeight="1">
      <c r="A17561" s="55">
        <v>25537</v>
      </c>
      <c r="B17561" s="55">
        <v>10</v>
      </c>
      <c r="C17561" s="55" t="s">
        <v>57327</v>
      </c>
      <c r="D17561" s="55" t="s">
        <v>4649</v>
      </c>
      <c r="E17561" s="55" t="s">
        <v>57328</v>
      </c>
      <c r="F17561" s="55" t="s">
        <v>4651</v>
      </c>
      <c r="G17561" s="55" t="s">
        <v>57329</v>
      </c>
      <c r="H17561" s="55">
        <v>0</v>
      </c>
    </row>
    <row r="17562" spans="1:8" ht="12.5" customHeight="1">
      <c r="A17562" s="55">
        <v>25545</v>
      </c>
      <c r="B17562" s="55">
        <v>10</v>
      </c>
      <c r="C17562" s="55" t="s">
        <v>57330</v>
      </c>
      <c r="D17562" s="55" t="s">
        <v>4649</v>
      </c>
      <c r="E17562" s="55" t="s">
        <v>57331</v>
      </c>
      <c r="F17562" s="55" t="s">
        <v>4651</v>
      </c>
      <c r="G17562" s="55" t="s">
        <v>57332</v>
      </c>
      <c r="H17562" s="55">
        <v>0</v>
      </c>
    </row>
    <row r="17563" spans="1:8" ht="12.5" customHeight="1">
      <c r="A17563" s="55">
        <v>25659</v>
      </c>
      <c r="B17563" s="55">
        <v>10</v>
      </c>
      <c r="C17563" s="55" t="s">
        <v>57333</v>
      </c>
      <c r="D17563" s="55" t="s">
        <v>4649</v>
      </c>
      <c r="E17563" s="55" t="s">
        <v>57334</v>
      </c>
      <c r="F17563" s="55" t="s">
        <v>4651</v>
      </c>
      <c r="G17563" s="55" t="s">
        <v>57335</v>
      </c>
      <c r="H17563" s="55">
        <v>0</v>
      </c>
    </row>
    <row r="17564" spans="1:8" ht="12.5" customHeight="1">
      <c r="A17564" s="55">
        <v>25739</v>
      </c>
      <c r="B17564" s="55">
        <v>10</v>
      </c>
      <c r="C17564" s="55" t="s">
        <v>57336</v>
      </c>
      <c r="D17564" s="55" t="s">
        <v>4649</v>
      </c>
      <c r="E17564" s="55" t="s">
        <v>57337</v>
      </c>
      <c r="F17564" s="55" t="s">
        <v>4651</v>
      </c>
      <c r="G17564" s="55" t="s">
        <v>57338</v>
      </c>
      <c r="H17564" s="55">
        <v>0</v>
      </c>
    </row>
    <row r="17565" spans="1:8" ht="12.5" customHeight="1">
      <c r="A17565" s="55">
        <v>27785</v>
      </c>
      <c r="B17565" s="55">
        <v>10</v>
      </c>
      <c r="C17565" s="55" t="s">
        <v>57339</v>
      </c>
      <c r="D17565" s="55" t="s">
        <v>4649</v>
      </c>
      <c r="E17565" s="55" t="s">
        <v>57340</v>
      </c>
      <c r="F17565" s="55" t="s">
        <v>4651</v>
      </c>
      <c r="G17565" s="55" t="s">
        <v>57341</v>
      </c>
      <c r="H17565" s="55">
        <v>0</v>
      </c>
    </row>
    <row r="17566" spans="1:8" ht="12.5" customHeight="1">
      <c r="A17566" s="55">
        <v>27925</v>
      </c>
      <c r="B17566" s="55">
        <v>10</v>
      </c>
      <c r="C17566" s="55" t="s">
        <v>57342</v>
      </c>
      <c r="D17566" s="55" t="s">
        <v>4649</v>
      </c>
      <c r="E17566" s="55" t="s">
        <v>57343</v>
      </c>
      <c r="F17566" s="55" t="s">
        <v>4651</v>
      </c>
      <c r="G17566" s="55" t="s">
        <v>57344</v>
      </c>
      <c r="H17566" s="55">
        <v>0</v>
      </c>
    </row>
    <row r="17567" spans="1:8" ht="12.5" customHeight="1">
      <c r="A17567" s="55">
        <v>27945</v>
      </c>
      <c r="B17567" s="55">
        <v>10</v>
      </c>
      <c r="C17567" s="55" t="s">
        <v>57345</v>
      </c>
      <c r="D17567" s="55" t="s">
        <v>4649</v>
      </c>
      <c r="E17567" s="55" t="s">
        <v>57346</v>
      </c>
      <c r="F17567" s="55" t="s">
        <v>4651</v>
      </c>
      <c r="G17567" s="55" t="s">
        <v>57347</v>
      </c>
      <c r="H17567" s="55">
        <v>0</v>
      </c>
    </row>
    <row r="17568" spans="1:8" ht="12.5" customHeight="1">
      <c r="A17568" s="55">
        <v>28372</v>
      </c>
      <c r="B17568" s="55">
        <v>10</v>
      </c>
      <c r="C17568" s="55" t="s">
        <v>57348</v>
      </c>
      <c r="D17568" s="55" t="s">
        <v>4649</v>
      </c>
      <c r="E17568" s="55" t="s">
        <v>57349</v>
      </c>
      <c r="F17568" s="55" t="s">
        <v>4651</v>
      </c>
      <c r="G17568" s="55" t="s">
        <v>57350</v>
      </c>
      <c r="H17568" s="55">
        <v>0</v>
      </c>
    </row>
    <row r="17569" spans="1:8" ht="12.5" customHeight="1">
      <c r="A17569" s="55">
        <v>28403</v>
      </c>
      <c r="B17569" s="55">
        <v>10</v>
      </c>
      <c r="C17569" s="55" t="s">
        <v>57351</v>
      </c>
      <c r="D17569" s="55" t="s">
        <v>4649</v>
      </c>
      <c r="E17569" s="55" t="s">
        <v>57352</v>
      </c>
      <c r="F17569" s="55" t="s">
        <v>4651</v>
      </c>
      <c r="G17569" s="55" t="s">
        <v>57353</v>
      </c>
      <c r="H17569" s="55">
        <v>0</v>
      </c>
    </row>
    <row r="17570" spans="1:8" ht="12.5" customHeight="1">
      <c r="A17570" s="55">
        <v>28527</v>
      </c>
      <c r="B17570" s="55">
        <v>10</v>
      </c>
      <c r="C17570" s="55" t="s">
        <v>57354</v>
      </c>
      <c r="D17570" s="55" t="s">
        <v>4649</v>
      </c>
      <c r="E17570" s="55" t="s">
        <v>57355</v>
      </c>
      <c r="F17570" s="55" t="s">
        <v>4651</v>
      </c>
      <c r="G17570" s="55" t="s">
        <v>57356</v>
      </c>
      <c r="H17570" s="55">
        <v>0</v>
      </c>
    </row>
    <row r="17571" spans="1:8" ht="12.5" customHeight="1">
      <c r="A17571" s="55">
        <v>28696</v>
      </c>
      <c r="B17571" s="55">
        <v>10</v>
      </c>
      <c r="C17571" s="55" t="s">
        <v>57357</v>
      </c>
      <c r="D17571" s="55" t="s">
        <v>4649</v>
      </c>
      <c r="E17571" s="55" t="s">
        <v>57358</v>
      </c>
      <c r="F17571" s="55" t="s">
        <v>4651</v>
      </c>
      <c r="G17571" s="55" t="s">
        <v>57359</v>
      </c>
      <c r="H17571" s="55">
        <v>0</v>
      </c>
    </row>
    <row r="17572" spans="1:8" ht="12.5" customHeight="1">
      <c r="A17572" s="55">
        <v>28745</v>
      </c>
      <c r="B17572" s="55">
        <v>10</v>
      </c>
      <c r="C17572" s="55" t="s">
        <v>57360</v>
      </c>
      <c r="D17572" s="55" t="s">
        <v>4649</v>
      </c>
      <c r="E17572" s="55" t="s">
        <v>57361</v>
      </c>
      <c r="F17572" s="55" t="s">
        <v>4651</v>
      </c>
      <c r="G17572" s="55" t="s">
        <v>57362</v>
      </c>
      <c r="H17572" s="55">
        <v>0</v>
      </c>
    </row>
    <row r="17573" spans="1:8" ht="12.5" customHeight="1">
      <c r="A17573" s="55">
        <v>29444</v>
      </c>
      <c r="B17573" s="55">
        <v>10</v>
      </c>
      <c r="C17573" s="55" t="s">
        <v>57363</v>
      </c>
      <c r="D17573" s="55" t="s">
        <v>4649</v>
      </c>
      <c r="E17573" s="55" t="s">
        <v>57364</v>
      </c>
      <c r="F17573" s="55" t="s">
        <v>4651</v>
      </c>
      <c r="G17573" s="55" t="s">
        <v>57365</v>
      </c>
      <c r="H17573" s="55">
        <v>0</v>
      </c>
    </row>
    <row r="17574" spans="1:8" ht="12.5" customHeight="1">
      <c r="A17574" s="55">
        <v>11469</v>
      </c>
      <c r="B17574" s="55">
        <v>10</v>
      </c>
      <c r="C17574" s="55" t="s">
        <v>57366</v>
      </c>
      <c r="D17574" s="55" t="s">
        <v>4649</v>
      </c>
      <c r="E17574" s="55" t="s">
        <v>57367</v>
      </c>
      <c r="F17574" s="55" t="s">
        <v>4651</v>
      </c>
      <c r="G17574" s="55" t="s">
        <v>57368</v>
      </c>
      <c r="H17574" s="55">
        <v>0</v>
      </c>
    </row>
    <row r="17575" spans="1:8" ht="12.5" customHeight="1">
      <c r="A17575" s="55">
        <v>12392</v>
      </c>
      <c r="B17575" s="55">
        <v>10</v>
      </c>
      <c r="C17575" s="55" t="s">
        <v>57369</v>
      </c>
      <c r="D17575" s="55" t="s">
        <v>4649</v>
      </c>
      <c r="E17575" s="55" t="s">
        <v>57370</v>
      </c>
      <c r="F17575" s="55" t="s">
        <v>4651</v>
      </c>
      <c r="G17575" s="55" t="s">
        <v>57371</v>
      </c>
      <c r="H17575" s="55">
        <v>0</v>
      </c>
    </row>
    <row r="17576" spans="1:8" ht="12.5" customHeight="1">
      <c r="A17576" s="55">
        <v>12637</v>
      </c>
      <c r="B17576" s="55">
        <v>10</v>
      </c>
      <c r="C17576" s="55" t="s">
        <v>57372</v>
      </c>
      <c r="D17576" s="55" t="s">
        <v>4649</v>
      </c>
      <c r="E17576" s="55" t="s">
        <v>57373</v>
      </c>
      <c r="F17576" s="55" t="s">
        <v>4651</v>
      </c>
      <c r="G17576" s="55" t="s">
        <v>57374</v>
      </c>
      <c r="H17576" s="55">
        <v>0</v>
      </c>
    </row>
    <row r="17577" spans="1:8" ht="12.5" customHeight="1">
      <c r="A17577" s="55">
        <v>12739</v>
      </c>
      <c r="B17577" s="55">
        <v>10</v>
      </c>
      <c r="C17577" s="55" t="s">
        <v>57375</v>
      </c>
      <c r="D17577" s="55" t="s">
        <v>4649</v>
      </c>
      <c r="E17577" s="55" t="s">
        <v>57376</v>
      </c>
      <c r="F17577" s="55" t="s">
        <v>4651</v>
      </c>
      <c r="G17577" s="55" t="s">
        <v>57377</v>
      </c>
      <c r="H17577" s="55">
        <v>0</v>
      </c>
    </row>
    <row r="17578" spans="1:8" ht="12.5" customHeight="1">
      <c r="A17578" s="55">
        <v>12745</v>
      </c>
      <c r="B17578" s="55">
        <v>10</v>
      </c>
      <c r="C17578" s="55" t="s">
        <v>57378</v>
      </c>
      <c r="D17578" s="55" t="s">
        <v>4649</v>
      </c>
      <c r="E17578" s="55" t="s">
        <v>57379</v>
      </c>
      <c r="F17578" s="55" t="s">
        <v>4651</v>
      </c>
      <c r="G17578" s="55" t="s">
        <v>57380</v>
      </c>
      <c r="H17578" s="55">
        <v>0</v>
      </c>
    </row>
    <row r="17579" spans="1:8" ht="12.5" customHeight="1">
      <c r="A17579" s="55">
        <v>13252</v>
      </c>
      <c r="B17579" s="55">
        <v>10</v>
      </c>
      <c r="C17579" s="55" t="s">
        <v>57381</v>
      </c>
      <c r="D17579" s="55" t="s">
        <v>4649</v>
      </c>
      <c r="E17579" s="55" t="s">
        <v>57382</v>
      </c>
      <c r="F17579" s="55" t="s">
        <v>4651</v>
      </c>
      <c r="G17579" s="55" t="s">
        <v>57383</v>
      </c>
      <c r="H17579" s="55">
        <v>0</v>
      </c>
    </row>
    <row r="17580" spans="1:8" ht="12.5" customHeight="1">
      <c r="A17580" s="55">
        <v>13509</v>
      </c>
      <c r="B17580" s="55">
        <v>10</v>
      </c>
      <c r="C17580" s="55" t="s">
        <v>57384</v>
      </c>
      <c r="D17580" s="55" t="s">
        <v>4649</v>
      </c>
      <c r="E17580" s="55" t="s">
        <v>57385</v>
      </c>
      <c r="F17580" s="55" t="s">
        <v>4651</v>
      </c>
      <c r="G17580" s="55" t="s">
        <v>57386</v>
      </c>
      <c r="H17580" s="55">
        <v>0</v>
      </c>
    </row>
    <row r="17581" spans="1:8" ht="12.5" customHeight="1">
      <c r="A17581" s="55">
        <v>13581</v>
      </c>
      <c r="B17581" s="55">
        <v>10</v>
      </c>
      <c r="C17581" s="55" t="s">
        <v>57387</v>
      </c>
      <c r="D17581" s="55" t="s">
        <v>4649</v>
      </c>
      <c r="E17581" s="55" t="s">
        <v>57388</v>
      </c>
      <c r="F17581" s="55" t="s">
        <v>4651</v>
      </c>
      <c r="G17581" s="55" t="s">
        <v>57389</v>
      </c>
      <c r="H17581" s="55">
        <v>0</v>
      </c>
    </row>
    <row r="17582" spans="1:8" ht="12.5" customHeight="1">
      <c r="A17582" s="55">
        <v>13816</v>
      </c>
      <c r="B17582" s="55">
        <v>10</v>
      </c>
      <c r="C17582" s="55" t="s">
        <v>57390</v>
      </c>
      <c r="D17582" s="55" t="s">
        <v>4649</v>
      </c>
      <c r="E17582" s="55" t="s">
        <v>57391</v>
      </c>
      <c r="F17582" s="55" t="s">
        <v>4651</v>
      </c>
      <c r="G17582" s="55" t="s">
        <v>57392</v>
      </c>
      <c r="H17582" s="55">
        <v>0</v>
      </c>
    </row>
    <row r="17583" spans="1:8" ht="12.5" customHeight="1">
      <c r="A17583" s="55">
        <v>14817</v>
      </c>
      <c r="B17583" s="55">
        <v>10</v>
      </c>
      <c r="C17583" s="55" t="s">
        <v>57393</v>
      </c>
      <c r="D17583" s="55" t="s">
        <v>4649</v>
      </c>
      <c r="E17583" s="55" t="s">
        <v>57394</v>
      </c>
      <c r="F17583" s="55" t="s">
        <v>4651</v>
      </c>
      <c r="G17583" s="55" t="s">
        <v>57395</v>
      </c>
      <c r="H17583" s="55">
        <v>0</v>
      </c>
    </row>
    <row r="17584" spans="1:8" ht="12.5" customHeight="1">
      <c r="A17584" s="55">
        <v>15051</v>
      </c>
      <c r="B17584" s="55">
        <v>10</v>
      </c>
      <c r="C17584" s="55" t="s">
        <v>57396</v>
      </c>
      <c r="D17584" s="55" t="s">
        <v>4649</v>
      </c>
      <c r="E17584" s="55" t="s">
        <v>57397</v>
      </c>
      <c r="F17584" s="55" t="s">
        <v>4651</v>
      </c>
      <c r="G17584" s="55" t="s">
        <v>57398</v>
      </c>
      <c r="H17584" s="55">
        <v>0</v>
      </c>
    </row>
    <row r="17585" spans="1:8" ht="12.5" customHeight="1">
      <c r="A17585" s="55">
        <v>15631</v>
      </c>
      <c r="B17585" s="55">
        <v>10</v>
      </c>
      <c r="C17585" s="55" t="s">
        <v>57399</v>
      </c>
      <c r="D17585" s="55" t="s">
        <v>4649</v>
      </c>
      <c r="E17585" s="55" t="s">
        <v>57400</v>
      </c>
      <c r="F17585" s="55" t="s">
        <v>4651</v>
      </c>
      <c r="G17585" s="55" t="s">
        <v>57401</v>
      </c>
      <c r="H17585" s="55">
        <v>0</v>
      </c>
    </row>
    <row r="17586" spans="1:8" ht="12.5" customHeight="1">
      <c r="A17586" s="55">
        <v>16260</v>
      </c>
      <c r="B17586" s="55">
        <v>10</v>
      </c>
      <c r="C17586" s="55" t="s">
        <v>57402</v>
      </c>
      <c r="D17586" s="55" t="s">
        <v>4649</v>
      </c>
      <c r="E17586" s="55" t="s">
        <v>57403</v>
      </c>
      <c r="F17586" s="55" t="s">
        <v>4651</v>
      </c>
      <c r="G17586" s="55" t="s">
        <v>57404</v>
      </c>
      <c r="H17586" s="55">
        <v>0</v>
      </c>
    </row>
    <row r="17587" spans="1:8" ht="12.5" customHeight="1">
      <c r="A17587" s="55">
        <v>16553</v>
      </c>
      <c r="B17587" s="55">
        <v>10</v>
      </c>
      <c r="C17587" s="55" t="s">
        <v>57405</v>
      </c>
      <c r="D17587" s="55" t="s">
        <v>4649</v>
      </c>
      <c r="E17587" s="55" t="s">
        <v>57406</v>
      </c>
      <c r="F17587" s="55" t="s">
        <v>4651</v>
      </c>
      <c r="G17587" s="55" t="s">
        <v>57407</v>
      </c>
      <c r="H17587" s="55">
        <v>0</v>
      </c>
    </row>
    <row r="17588" spans="1:8" ht="12.5" customHeight="1">
      <c r="A17588" s="55">
        <v>17828</v>
      </c>
      <c r="B17588" s="55">
        <v>10</v>
      </c>
      <c r="C17588" s="55" t="s">
        <v>57408</v>
      </c>
      <c r="D17588" s="55" t="s">
        <v>4649</v>
      </c>
      <c r="E17588" s="55" t="s">
        <v>57409</v>
      </c>
      <c r="F17588" s="55" t="s">
        <v>4651</v>
      </c>
      <c r="G17588" s="55" t="s">
        <v>57410</v>
      </c>
      <c r="H17588" s="55">
        <v>0</v>
      </c>
    </row>
    <row r="17589" spans="1:8" ht="12.5" customHeight="1">
      <c r="A17589" s="55">
        <v>17968</v>
      </c>
      <c r="B17589" s="55">
        <v>10</v>
      </c>
      <c r="C17589" s="55" t="s">
        <v>57411</v>
      </c>
      <c r="D17589" s="55" t="s">
        <v>4649</v>
      </c>
      <c r="E17589" s="55" t="s">
        <v>57412</v>
      </c>
      <c r="F17589" s="55" t="s">
        <v>4651</v>
      </c>
      <c r="G17589" s="55" t="s">
        <v>57413</v>
      </c>
      <c r="H17589" s="55">
        <v>0</v>
      </c>
    </row>
    <row r="17590" spans="1:8" ht="12.5" customHeight="1">
      <c r="A17590" s="55">
        <v>19457</v>
      </c>
      <c r="B17590" s="55">
        <v>10</v>
      </c>
      <c r="C17590" s="55" t="s">
        <v>57414</v>
      </c>
      <c r="D17590" s="55" t="s">
        <v>4649</v>
      </c>
      <c r="E17590" s="55" t="s">
        <v>57415</v>
      </c>
      <c r="F17590" s="55" t="s">
        <v>4651</v>
      </c>
      <c r="G17590" s="55" t="s">
        <v>57416</v>
      </c>
      <c r="H17590" s="55">
        <v>0</v>
      </c>
    </row>
    <row r="17591" spans="1:8" ht="12.5" customHeight="1">
      <c r="A17591" s="55">
        <v>19513</v>
      </c>
      <c r="B17591" s="55">
        <v>10</v>
      </c>
      <c r="C17591" s="55" t="s">
        <v>57417</v>
      </c>
      <c r="D17591" s="55" t="s">
        <v>4649</v>
      </c>
      <c r="E17591" s="55" t="s">
        <v>57418</v>
      </c>
      <c r="F17591" s="55" t="s">
        <v>4651</v>
      </c>
      <c r="G17591" s="55" t="s">
        <v>57419</v>
      </c>
      <c r="H17591" s="55">
        <v>0</v>
      </c>
    </row>
    <row r="17592" spans="1:8" ht="12.5" customHeight="1">
      <c r="A17592" s="55">
        <v>20711</v>
      </c>
      <c r="B17592" s="55">
        <v>10</v>
      </c>
      <c r="C17592" s="55" t="s">
        <v>57420</v>
      </c>
      <c r="D17592" s="55" t="s">
        <v>4649</v>
      </c>
      <c r="E17592" s="55" t="s">
        <v>57421</v>
      </c>
      <c r="F17592" s="55" t="s">
        <v>4651</v>
      </c>
      <c r="G17592" s="55" t="s">
        <v>57422</v>
      </c>
      <c r="H17592" s="55">
        <v>0</v>
      </c>
    </row>
    <row r="17593" spans="1:8" ht="12.5" customHeight="1">
      <c r="A17593" s="55">
        <v>20712</v>
      </c>
      <c r="B17593" s="55">
        <v>10</v>
      </c>
      <c r="C17593" s="55" t="s">
        <v>57423</v>
      </c>
      <c r="D17593" s="55" t="s">
        <v>4649</v>
      </c>
      <c r="E17593" s="55" t="s">
        <v>57424</v>
      </c>
      <c r="F17593" s="55" t="s">
        <v>4651</v>
      </c>
      <c r="G17593" s="55" t="s">
        <v>57425</v>
      </c>
      <c r="H17593" s="55">
        <v>0</v>
      </c>
    </row>
    <row r="17594" spans="1:8" ht="12.5" customHeight="1">
      <c r="A17594" s="55">
        <v>20965</v>
      </c>
      <c r="B17594" s="55">
        <v>10</v>
      </c>
      <c r="C17594" s="55" t="s">
        <v>57426</v>
      </c>
      <c r="D17594" s="55" t="s">
        <v>4649</v>
      </c>
      <c r="E17594" s="55" t="s">
        <v>57427</v>
      </c>
      <c r="F17594" s="55" t="s">
        <v>4651</v>
      </c>
      <c r="G17594" s="55" t="s">
        <v>57428</v>
      </c>
      <c r="H17594" s="55">
        <v>0</v>
      </c>
    </row>
    <row r="17595" spans="1:8" ht="12.5" customHeight="1">
      <c r="A17595" s="55">
        <v>22428</v>
      </c>
      <c r="B17595" s="55">
        <v>10</v>
      </c>
      <c r="C17595" s="55" t="s">
        <v>57429</v>
      </c>
      <c r="D17595" s="55" t="s">
        <v>4649</v>
      </c>
      <c r="E17595" s="55" t="s">
        <v>57430</v>
      </c>
      <c r="F17595" s="55" t="s">
        <v>4651</v>
      </c>
      <c r="G17595" s="55" t="s">
        <v>57431</v>
      </c>
      <c r="H17595" s="55">
        <v>0</v>
      </c>
    </row>
    <row r="17596" spans="1:8" ht="12.5" customHeight="1">
      <c r="A17596" s="55">
        <v>23978</v>
      </c>
      <c r="B17596" s="55">
        <v>10</v>
      </c>
      <c r="C17596" s="55" t="s">
        <v>57432</v>
      </c>
      <c r="D17596" s="55" t="s">
        <v>4649</v>
      </c>
      <c r="E17596" s="55" t="s">
        <v>57433</v>
      </c>
      <c r="F17596" s="55" t="s">
        <v>4651</v>
      </c>
      <c r="G17596" s="55" t="s">
        <v>57434</v>
      </c>
      <c r="H17596" s="55">
        <v>0</v>
      </c>
    </row>
    <row r="17597" spans="1:8" ht="12.5" customHeight="1">
      <c r="A17597" s="55">
        <v>24031</v>
      </c>
      <c r="B17597" s="55">
        <v>10</v>
      </c>
      <c r="C17597" s="55" t="s">
        <v>57435</v>
      </c>
      <c r="D17597" s="55" t="s">
        <v>4649</v>
      </c>
      <c r="E17597" s="55" t="s">
        <v>57436</v>
      </c>
      <c r="F17597" s="55" t="s">
        <v>4651</v>
      </c>
      <c r="G17597" s="55" t="s">
        <v>57437</v>
      </c>
      <c r="H17597" s="55">
        <v>0</v>
      </c>
    </row>
    <row r="17598" spans="1:8" ht="12.5" customHeight="1">
      <c r="A17598" s="55">
        <v>24132</v>
      </c>
      <c r="B17598" s="55">
        <v>10</v>
      </c>
      <c r="C17598" s="55" t="s">
        <v>57438</v>
      </c>
      <c r="D17598" s="55" t="s">
        <v>4649</v>
      </c>
      <c r="E17598" s="55" t="s">
        <v>57439</v>
      </c>
      <c r="F17598" s="55" t="s">
        <v>4651</v>
      </c>
      <c r="G17598" s="55" t="s">
        <v>57440</v>
      </c>
      <c r="H17598" s="55">
        <v>0</v>
      </c>
    </row>
    <row r="17599" spans="1:8" ht="12.5" customHeight="1">
      <c r="A17599" s="55">
        <v>24549</v>
      </c>
      <c r="B17599" s="55">
        <v>10</v>
      </c>
      <c r="C17599" s="55" t="s">
        <v>57441</v>
      </c>
      <c r="D17599" s="55" t="s">
        <v>4649</v>
      </c>
      <c r="E17599" s="55" t="s">
        <v>57442</v>
      </c>
      <c r="F17599" s="55" t="s">
        <v>4651</v>
      </c>
      <c r="G17599" s="55" t="s">
        <v>57443</v>
      </c>
      <c r="H17599" s="55">
        <v>0</v>
      </c>
    </row>
    <row r="17600" spans="1:8" ht="12.5" customHeight="1">
      <c r="A17600" s="55">
        <v>25655</v>
      </c>
      <c r="B17600" s="55">
        <v>10</v>
      </c>
      <c r="C17600" s="55" t="s">
        <v>57444</v>
      </c>
      <c r="D17600" s="55" t="s">
        <v>4649</v>
      </c>
      <c r="E17600" s="55" t="s">
        <v>57445</v>
      </c>
      <c r="F17600" s="55" t="s">
        <v>4651</v>
      </c>
      <c r="G17600" s="55" t="s">
        <v>57446</v>
      </c>
      <c r="H17600" s="55">
        <v>0</v>
      </c>
    </row>
    <row r="17601" spans="1:8" ht="12.5" customHeight="1">
      <c r="A17601" s="55">
        <v>27820</v>
      </c>
      <c r="B17601" s="55">
        <v>10</v>
      </c>
      <c r="C17601" s="55" t="s">
        <v>57447</v>
      </c>
      <c r="D17601" s="55" t="s">
        <v>4649</v>
      </c>
      <c r="E17601" s="55" t="s">
        <v>57448</v>
      </c>
      <c r="F17601" s="55" t="s">
        <v>4651</v>
      </c>
      <c r="G17601" s="55" t="s">
        <v>57449</v>
      </c>
      <c r="H17601" s="55">
        <v>0</v>
      </c>
    </row>
    <row r="17602" spans="1:8" ht="12.5" customHeight="1">
      <c r="A17602" s="55">
        <v>28399</v>
      </c>
      <c r="B17602" s="55">
        <v>10</v>
      </c>
      <c r="C17602" s="55" t="s">
        <v>57450</v>
      </c>
      <c r="D17602" s="55" t="s">
        <v>4649</v>
      </c>
      <c r="E17602" s="55" t="s">
        <v>57451</v>
      </c>
      <c r="F17602" s="55" t="s">
        <v>4651</v>
      </c>
      <c r="G17602" s="55" t="s">
        <v>57452</v>
      </c>
      <c r="H17602" s="55">
        <v>0</v>
      </c>
    </row>
    <row r="17603" spans="1:8" ht="12.5" customHeight="1">
      <c r="A17603" s="55">
        <v>12123</v>
      </c>
      <c r="B17603" s="55">
        <v>10</v>
      </c>
      <c r="C17603" s="55" t="s">
        <v>57453</v>
      </c>
      <c r="D17603" s="55" t="s">
        <v>4649</v>
      </c>
      <c r="E17603" s="55" t="s">
        <v>57454</v>
      </c>
      <c r="F17603" s="55" t="s">
        <v>4651</v>
      </c>
      <c r="G17603" s="55" t="s">
        <v>57455</v>
      </c>
      <c r="H17603" s="55">
        <v>0</v>
      </c>
    </row>
    <row r="17604" spans="1:8" ht="12.5" customHeight="1">
      <c r="A17604" s="55">
        <v>12126</v>
      </c>
      <c r="B17604" s="55">
        <v>10</v>
      </c>
      <c r="C17604" s="55" t="s">
        <v>57456</v>
      </c>
      <c r="D17604" s="55" t="s">
        <v>4649</v>
      </c>
      <c r="E17604" s="55" t="s">
        <v>57457</v>
      </c>
      <c r="F17604" s="55" t="s">
        <v>4651</v>
      </c>
      <c r="G17604" s="55" t="s">
        <v>57458</v>
      </c>
      <c r="H17604" s="55">
        <v>0</v>
      </c>
    </row>
    <row r="17605" spans="1:8" ht="12.5" customHeight="1">
      <c r="A17605" s="55">
        <v>12404</v>
      </c>
      <c r="B17605" s="55">
        <v>10</v>
      </c>
      <c r="C17605" s="55" t="s">
        <v>57459</v>
      </c>
      <c r="D17605" s="55" t="s">
        <v>4649</v>
      </c>
      <c r="E17605" s="55" t="s">
        <v>57460</v>
      </c>
      <c r="F17605" s="55" t="s">
        <v>4651</v>
      </c>
      <c r="G17605" s="55" t="s">
        <v>57461</v>
      </c>
      <c r="H17605" s="55">
        <v>0</v>
      </c>
    </row>
    <row r="17606" spans="1:8" ht="12.5" customHeight="1">
      <c r="A17606" s="55">
        <v>12405</v>
      </c>
      <c r="B17606" s="55">
        <v>10</v>
      </c>
      <c r="C17606" s="55" t="s">
        <v>57462</v>
      </c>
      <c r="D17606" s="55" t="s">
        <v>4649</v>
      </c>
      <c r="E17606" s="55" t="s">
        <v>57463</v>
      </c>
      <c r="F17606" s="55" t="s">
        <v>4651</v>
      </c>
      <c r="G17606" s="55" t="s">
        <v>57464</v>
      </c>
      <c r="H17606" s="55">
        <v>0</v>
      </c>
    </row>
    <row r="17607" spans="1:8" ht="12.5" customHeight="1">
      <c r="A17607" s="55">
        <v>12855</v>
      </c>
      <c r="B17607" s="55">
        <v>10</v>
      </c>
      <c r="C17607" s="55" t="s">
        <v>57465</v>
      </c>
      <c r="D17607" s="55" t="s">
        <v>4649</v>
      </c>
      <c r="E17607" s="55" t="s">
        <v>57466</v>
      </c>
      <c r="F17607" s="55" t="s">
        <v>4651</v>
      </c>
      <c r="G17607" s="55" t="s">
        <v>57467</v>
      </c>
      <c r="H17607" s="55">
        <v>0</v>
      </c>
    </row>
    <row r="17608" spans="1:8" ht="12.5" customHeight="1">
      <c r="A17608" s="55">
        <v>13804</v>
      </c>
      <c r="B17608" s="55">
        <v>10</v>
      </c>
      <c r="C17608" s="55" t="s">
        <v>57468</v>
      </c>
      <c r="D17608" s="55" t="s">
        <v>4649</v>
      </c>
      <c r="E17608" s="55" t="s">
        <v>57469</v>
      </c>
      <c r="F17608" s="55" t="s">
        <v>4651</v>
      </c>
      <c r="G17608" s="55" t="s">
        <v>57470</v>
      </c>
      <c r="H17608" s="55">
        <v>0</v>
      </c>
    </row>
    <row r="17609" spans="1:8" ht="12.5" customHeight="1">
      <c r="A17609" s="55">
        <v>13838</v>
      </c>
      <c r="B17609" s="55">
        <v>10</v>
      </c>
      <c r="C17609" s="55" t="s">
        <v>57471</v>
      </c>
      <c r="D17609" s="55" t="s">
        <v>4649</v>
      </c>
      <c r="E17609" s="55" t="s">
        <v>57472</v>
      </c>
      <c r="F17609" s="55" t="s">
        <v>4651</v>
      </c>
      <c r="G17609" s="55" t="s">
        <v>57473</v>
      </c>
      <c r="H17609" s="55">
        <v>0</v>
      </c>
    </row>
    <row r="17610" spans="1:8" ht="12.5" customHeight="1">
      <c r="A17610" s="55">
        <v>14159</v>
      </c>
      <c r="B17610" s="55">
        <v>10</v>
      </c>
      <c r="C17610" s="55" t="s">
        <v>57474</v>
      </c>
      <c r="D17610" s="55" t="s">
        <v>4649</v>
      </c>
      <c r="E17610" s="55" t="s">
        <v>57475</v>
      </c>
      <c r="F17610" s="55" t="s">
        <v>4651</v>
      </c>
      <c r="G17610" s="55" t="s">
        <v>57476</v>
      </c>
      <c r="H17610" s="55">
        <v>0</v>
      </c>
    </row>
    <row r="17611" spans="1:8" ht="12.5" customHeight="1">
      <c r="A17611" s="55">
        <v>14777</v>
      </c>
      <c r="B17611" s="55">
        <v>10</v>
      </c>
      <c r="C17611" s="55" t="s">
        <v>57477</v>
      </c>
      <c r="D17611" s="55" t="s">
        <v>4649</v>
      </c>
      <c r="E17611" s="55" t="s">
        <v>57478</v>
      </c>
      <c r="F17611" s="55" t="s">
        <v>4651</v>
      </c>
      <c r="G17611" s="55" t="s">
        <v>57479</v>
      </c>
      <c r="H17611" s="55">
        <v>0</v>
      </c>
    </row>
    <row r="17612" spans="1:8" ht="12.5" customHeight="1">
      <c r="A17612" s="55">
        <v>14992</v>
      </c>
      <c r="B17612" s="55">
        <v>10</v>
      </c>
      <c r="C17612" s="55" t="s">
        <v>57480</v>
      </c>
      <c r="D17612" s="55" t="s">
        <v>4649</v>
      </c>
      <c r="E17612" s="55" t="s">
        <v>57481</v>
      </c>
      <c r="F17612" s="55" t="s">
        <v>4651</v>
      </c>
      <c r="G17612" s="55" t="s">
        <v>57482</v>
      </c>
      <c r="H17612" s="55">
        <v>0</v>
      </c>
    </row>
    <row r="17613" spans="1:8" ht="12.5" customHeight="1">
      <c r="A17613" s="55">
        <v>16575</v>
      </c>
      <c r="B17613" s="55">
        <v>10</v>
      </c>
      <c r="C17613" s="55" t="s">
        <v>57483</v>
      </c>
      <c r="D17613" s="55" t="s">
        <v>4649</v>
      </c>
      <c r="E17613" s="55" t="s">
        <v>57484</v>
      </c>
      <c r="F17613" s="55" t="s">
        <v>4651</v>
      </c>
      <c r="G17613" s="55" t="s">
        <v>57485</v>
      </c>
      <c r="H17613" s="55">
        <v>0</v>
      </c>
    </row>
    <row r="17614" spans="1:8" ht="12.5" customHeight="1">
      <c r="A17614" s="55">
        <v>16584</v>
      </c>
      <c r="B17614" s="55">
        <v>10</v>
      </c>
      <c r="C17614" s="55" t="s">
        <v>57486</v>
      </c>
      <c r="D17614" s="55" t="s">
        <v>4649</v>
      </c>
      <c r="E17614" s="55" t="s">
        <v>57487</v>
      </c>
      <c r="F17614" s="55" t="s">
        <v>4651</v>
      </c>
      <c r="G17614" s="55" t="s">
        <v>57488</v>
      </c>
      <c r="H17614" s="55">
        <v>0</v>
      </c>
    </row>
    <row r="17615" spans="1:8" ht="12.5" customHeight="1">
      <c r="A17615" s="55">
        <v>17743</v>
      </c>
      <c r="B17615" s="55">
        <v>10</v>
      </c>
      <c r="C17615" s="55" t="s">
        <v>57489</v>
      </c>
      <c r="D17615" s="55" t="s">
        <v>4649</v>
      </c>
      <c r="E17615" s="55" t="s">
        <v>57490</v>
      </c>
      <c r="F17615" s="55" t="s">
        <v>4651</v>
      </c>
      <c r="G17615" s="55" t="s">
        <v>57491</v>
      </c>
      <c r="H17615" s="55">
        <v>0</v>
      </c>
    </row>
    <row r="17616" spans="1:8" ht="12.5" customHeight="1">
      <c r="A17616" s="55">
        <v>17849</v>
      </c>
      <c r="B17616" s="55">
        <v>10</v>
      </c>
      <c r="C17616" s="55" t="s">
        <v>57492</v>
      </c>
      <c r="D17616" s="55" t="s">
        <v>4649</v>
      </c>
      <c r="E17616" s="55" t="s">
        <v>57493</v>
      </c>
      <c r="F17616" s="55" t="s">
        <v>4651</v>
      </c>
      <c r="G17616" s="55" t="s">
        <v>57494</v>
      </c>
      <c r="H17616" s="55">
        <v>0</v>
      </c>
    </row>
    <row r="17617" spans="1:8" ht="12.5" customHeight="1">
      <c r="A17617" s="55">
        <v>18026</v>
      </c>
      <c r="B17617" s="55">
        <v>10</v>
      </c>
      <c r="C17617" s="55" t="s">
        <v>57495</v>
      </c>
      <c r="D17617" s="55" t="s">
        <v>4649</v>
      </c>
      <c r="E17617" s="55" t="s">
        <v>57496</v>
      </c>
      <c r="F17617" s="55" t="s">
        <v>4651</v>
      </c>
      <c r="G17617" s="55" t="s">
        <v>57497</v>
      </c>
      <c r="H17617" s="55">
        <v>0</v>
      </c>
    </row>
    <row r="17618" spans="1:8" ht="12.5" customHeight="1">
      <c r="A17618" s="55">
        <v>18173</v>
      </c>
      <c r="B17618" s="55">
        <v>10</v>
      </c>
      <c r="C17618" s="55" t="s">
        <v>57498</v>
      </c>
      <c r="D17618" s="55" t="s">
        <v>4649</v>
      </c>
      <c r="E17618" s="55" t="s">
        <v>57499</v>
      </c>
      <c r="F17618" s="55" t="s">
        <v>4651</v>
      </c>
      <c r="G17618" s="55" t="s">
        <v>57500</v>
      </c>
      <c r="H17618" s="55">
        <v>0</v>
      </c>
    </row>
    <row r="17619" spans="1:8" ht="12.5" customHeight="1">
      <c r="A17619" s="55">
        <v>18181</v>
      </c>
      <c r="B17619" s="55">
        <v>10</v>
      </c>
      <c r="C17619" s="55" t="s">
        <v>57501</v>
      </c>
      <c r="D17619" s="55" t="s">
        <v>4649</v>
      </c>
      <c r="E17619" s="55" t="s">
        <v>57502</v>
      </c>
      <c r="F17619" s="55" t="s">
        <v>4651</v>
      </c>
      <c r="G17619" s="55" t="s">
        <v>57503</v>
      </c>
      <c r="H17619" s="55">
        <v>0</v>
      </c>
    </row>
    <row r="17620" spans="1:8" ht="12.5" customHeight="1">
      <c r="A17620" s="55">
        <v>19912</v>
      </c>
      <c r="B17620" s="55">
        <v>10</v>
      </c>
      <c r="C17620" s="55" t="s">
        <v>57504</v>
      </c>
      <c r="D17620" s="55" t="s">
        <v>4649</v>
      </c>
      <c r="E17620" s="55" t="s">
        <v>57505</v>
      </c>
      <c r="F17620" s="55" t="s">
        <v>4651</v>
      </c>
      <c r="G17620" s="55" t="s">
        <v>57506</v>
      </c>
      <c r="H17620" s="55">
        <v>0</v>
      </c>
    </row>
    <row r="17621" spans="1:8" ht="12.5" customHeight="1">
      <c r="A17621" s="55">
        <v>20880</v>
      </c>
      <c r="B17621" s="55">
        <v>10</v>
      </c>
      <c r="C17621" s="55" t="s">
        <v>57507</v>
      </c>
      <c r="D17621" s="55" t="s">
        <v>4649</v>
      </c>
      <c r="E17621" s="55" t="s">
        <v>57508</v>
      </c>
      <c r="F17621" s="55" t="s">
        <v>4651</v>
      </c>
      <c r="G17621" s="55" t="s">
        <v>57509</v>
      </c>
      <c r="H17621" s="55">
        <v>0</v>
      </c>
    </row>
    <row r="17622" spans="1:8" ht="12.5" customHeight="1">
      <c r="A17622" s="55">
        <v>20885</v>
      </c>
      <c r="B17622" s="55">
        <v>10</v>
      </c>
      <c r="C17622" s="55" t="s">
        <v>57510</v>
      </c>
      <c r="D17622" s="55" t="s">
        <v>4649</v>
      </c>
      <c r="E17622" s="55" t="s">
        <v>57511</v>
      </c>
      <c r="F17622" s="55" t="s">
        <v>4651</v>
      </c>
      <c r="G17622" s="55" t="s">
        <v>57512</v>
      </c>
      <c r="H17622" s="55">
        <v>0</v>
      </c>
    </row>
    <row r="17623" spans="1:8" ht="12.5" customHeight="1">
      <c r="A17623" s="55">
        <v>21130</v>
      </c>
      <c r="B17623" s="55">
        <v>10</v>
      </c>
      <c r="C17623" s="55" t="s">
        <v>57513</v>
      </c>
      <c r="D17623" s="55" t="s">
        <v>4649</v>
      </c>
      <c r="E17623" s="55" t="s">
        <v>57514</v>
      </c>
      <c r="F17623" s="55" t="s">
        <v>4651</v>
      </c>
      <c r="G17623" s="55" t="s">
        <v>57515</v>
      </c>
      <c r="H17623" s="55">
        <v>0</v>
      </c>
    </row>
    <row r="17624" spans="1:8" ht="12.5" customHeight="1">
      <c r="A17624" s="55">
        <v>21548</v>
      </c>
      <c r="B17624" s="55">
        <v>10</v>
      </c>
      <c r="C17624" s="55" t="s">
        <v>57516</v>
      </c>
      <c r="D17624" s="55" t="s">
        <v>4649</v>
      </c>
      <c r="E17624" s="55" t="s">
        <v>57517</v>
      </c>
      <c r="F17624" s="55" t="s">
        <v>4651</v>
      </c>
      <c r="G17624" s="55" t="s">
        <v>57518</v>
      </c>
      <c r="H17624" s="55">
        <v>0</v>
      </c>
    </row>
    <row r="17625" spans="1:8" ht="12.5" customHeight="1">
      <c r="A17625" s="55">
        <v>22468</v>
      </c>
      <c r="B17625" s="55">
        <v>10</v>
      </c>
      <c r="C17625" s="55" t="s">
        <v>57519</v>
      </c>
      <c r="D17625" s="55" t="s">
        <v>4649</v>
      </c>
      <c r="E17625" s="55" t="s">
        <v>57520</v>
      </c>
      <c r="F17625" s="55" t="s">
        <v>4651</v>
      </c>
      <c r="G17625" s="55" t="s">
        <v>57521</v>
      </c>
      <c r="H17625" s="55">
        <v>0</v>
      </c>
    </row>
    <row r="17626" spans="1:8" ht="12.5" customHeight="1">
      <c r="A17626" s="55">
        <v>22611</v>
      </c>
      <c r="B17626" s="55">
        <v>10</v>
      </c>
      <c r="C17626" s="55" t="s">
        <v>57522</v>
      </c>
      <c r="D17626" s="55" t="s">
        <v>4649</v>
      </c>
      <c r="E17626" s="55" t="s">
        <v>57523</v>
      </c>
      <c r="F17626" s="55" t="s">
        <v>4651</v>
      </c>
      <c r="G17626" s="55" t="s">
        <v>57524</v>
      </c>
      <c r="H17626" s="55">
        <v>0</v>
      </c>
    </row>
    <row r="17627" spans="1:8" ht="12.5" customHeight="1">
      <c r="A17627" s="55">
        <v>23904</v>
      </c>
      <c r="B17627" s="55">
        <v>10</v>
      </c>
      <c r="C17627" s="55" t="s">
        <v>57525</v>
      </c>
      <c r="D17627" s="55" t="s">
        <v>4649</v>
      </c>
      <c r="E17627" s="55" t="s">
        <v>57526</v>
      </c>
      <c r="F17627" s="55" t="s">
        <v>4651</v>
      </c>
      <c r="G17627" s="55" t="s">
        <v>57527</v>
      </c>
      <c r="H17627" s="55">
        <v>0</v>
      </c>
    </row>
    <row r="17628" spans="1:8" ht="12.5" customHeight="1">
      <c r="A17628" s="55">
        <v>25599</v>
      </c>
      <c r="B17628" s="55">
        <v>10</v>
      </c>
      <c r="C17628" s="55" t="s">
        <v>57528</v>
      </c>
      <c r="D17628" s="55" t="s">
        <v>4649</v>
      </c>
      <c r="E17628" s="55" t="s">
        <v>57529</v>
      </c>
      <c r="F17628" s="55" t="s">
        <v>4651</v>
      </c>
      <c r="G17628" s="55" t="s">
        <v>57530</v>
      </c>
      <c r="H17628" s="55">
        <v>0</v>
      </c>
    </row>
    <row r="17629" spans="1:8" ht="12.5" customHeight="1">
      <c r="A17629" s="55">
        <v>25701</v>
      </c>
      <c r="B17629" s="55">
        <v>10</v>
      </c>
      <c r="C17629" s="55" t="s">
        <v>57531</v>
      </c>
      <c r="D17629" s="55" t="s">
        <v>4649</v>
      </c>
      <c r="E17629" s="55" t="s">
        <v>57532</v>
      </c>
      <c r="F17629" s="55" t="s">
        <v>4651</v>
      </c>
      <c r="G17629" s="55" t="s">
        <v>57533</v>
      </c>
      <c r="H17629" s="55">
        <v>0</v>
      </c>
    </row>
    <row r="17630" spans="1:8" ht="12.5" customHeight="1">
      <c r="A17630" s="55">
        <v>25748</v>
      </c>
      <c r="B17630" s="55">
        <v>10</v>
      </c>
      <c r="C17630" s="55" t="s">
        <v>57534</v>
      </c>
      <c r="D17630" s="55" t="s">
        <v>4649</v>
      </c>
      <c r="E17630" s="55" t="s">
        <v>57535</v>
      </c>
      <c r="F17630" s="55" t="s">
        <v>4651</v>
      </c>
      <c r="G17630" s="55" t="s">
        <v>57536</v>
      </c>
      <c r="H17630" s="55">
        <v>0</v>
      </c>
    </row>
    <row r="17631" spans="1:8" ht="12.5" customHeight="1">
      <c r="A17631" s="55">
        <v>27186</v>
      </c>
      <c r="B17631" s="55">
        <v>10</v>
      </c>
      <c r="C17631" s="55" t="s">
        <v>57537</v>
      </c>
      <c r="D17631" s="55" t="s">
        <v>4649</v>
      </c>
      <c r="E17631" s="55" t="s">
        <v>57538</v>
      </c>
      <c r="F17631" s="55" t="s">
        <v>4651</v>
      </c>
      <c r="G17631" s="55" t="s">
        <v>57539</v>
      </c>
      <c r="H17631" s="55">
        <v>0</v>
      </c>
    </row>
    <row r="17632" spans="1:8" ht="12.5" customHeight="1">
      <c r="A17632" s="55">
        <v>28377</v>
      </c>
      <c r="B17632" s="55">
        <v>10</v>
      </c>
      <c r="C17632" s="55" t="s">
        <v>57540</v>
      </c>
      <c r="D17632" s="55" t="s">
        <v>4649</v>
      </c>
      <c r="E17632" s="55" t="s">
        <v>57541</v>
      </c>
      <c r="F17632" s="55" t="s">
        <v>4651</v>
      </c>
      <c r="G17632" s="55" t="s">
        <v>57542</v>
      </c>
      <c r="H17632" s="55">
        <v>0</v>
      </c>
    </row>
    <row r="17633" spans="1:8" ht="12.5" customHeight="1">
      <c r="A17633" s="55">
        <v>28446</v>
      </c>
      <c r="B17633" s="55">
        <v>10</v>
      </c>
      <c r="C17633" s="55" t="s">
        <v>57543</v>
      </c>
      <c r="D17633" s="55" t="s">
        <v>4649</v>
      </c>
      <c r="E17633" s="55" t="s">
        <v>57544</v>
      </c>
      <c r="F17633" s="55" t="s">
        <v>4651</v>
      </c>
      <c r="G17633" s="55" t="s">
        <v>57545</v>
      </c>
      <c r="H17633" s="55">
        <v>0</v>
      </c>
    </row>
    <row r="17634" spans="1:8" ht="12.5" customHeight="1">
      <c r="A17634" s="55">
        <v>29473</v>
      </c>
      <c r="B17634" s="55">
        <v>10</v>
      </c>
      <c r="C17634" s="55" t="s">
        <v>57546</v>
      </c>
      <c r="D17634" s="55" t="s">
        <v>4649</v>
      </c>
      <c r="E17634" s="55" t="s">
        <v>57547</v>
      </c>
      <c r="F17634" s="55" t="s">
        <v>4651</v>
      </c>
      <c r="G17634" s="55" t="s">
        <v>57548</v>
      </c>
      <c r="H17634" s="55">
        <v>0</v>
      </c>
    </row>
    <row r="17635" spans="1:8" ht="12.5" customHeight="1">
      <c r="A17635" s="55">
        <v>11493</v>
      </c>
      <c r="B17635" s="55">
        <v>10</v>
      </c>
      <c r="C17635" s="55" t="s">
        <v>57549</v>
      </c>
      <c r="D17635" s="55" t="s">
        <v>4649</v>
      </c>
      <c r="E17635" s="55" t="s">
        <v>57550</v>
      </c>
      <c r="F17635" s="55" t="s">
        <v>4651</v>
      </c>
      <c r="G17635" s="55" t="s">
        <v>57551</v>
      </c>
      <c r="H17635" s="55">
        <v>0</v>
      </c>
    </row>
    <row r="17636" spans="1:8" ht="12.5" customHeight="1">
      <c r="A17636" s="55">
        <v>11549</v>
      </c>
      <c r="B17636" s="55">
        <v>10</v>
      </c>
      <c r="C17636" s="55" t="s">
        <v>57552</v>
      </c>
      <c r="D17636" s="55" t="s">
        <v>4649</v>
      </c>
      <c r="E17636" s="55" t="s">
        <v>57553</v>
      </c>
      <c r="F17636" s="55" t="s">
        <v>4651</v>
      </c>
      <c r="G17636" s="55" t="s">
        <v>57554</v>
      </c>
      <c r="H17636" s="55">
        <v>0</v>
      </c>
    </row>
    <row r="17637" spans="1:8" ht="12.5" customHeight="1">
      <c r="A17637" s="55">
        <v>12283</v>
      </c>
      <c r="B17637" s="55">
        <v>10</v>
      </c>
      <c r="C17637" s="55" t="s">
        <v>57555</v>
      </c>
      <c r="D17637" s="55" t="s">
        <v>4649</v>
      </c>
      <c r="E17637" s="55" t="s">
        <v>57556</v>
      </c>
      <c r="F17637" s="55" t="s">
        <v>4651</v>
      </c>
      <c r="G17637" s="55" t="s">
        <v>57557</v>
      </c>
      <c r="H17637" s="55">
        <v>0</v>
      </c>
    </row>
    <row r="17638" spans="1:8" ht="12.5" customHeight="1">
      <c r="A17638" s="55">
        <v>12610</v>
      </c>
      <c r="B17638" s="55">
        <v>10</v>
      </c>
      <c r="C17638" s="55" t="s">
        <v>57558</v>
      </c>
      <c r="D17638" s="55" t="s">
        <v>4649</v>
      </c>
      <c r="E17638" s="55" t="s">
        <v>57559</v>
      </c>
      <c r="F17638" s="55" t="s">
        <v>4651</v>
      </c>
      <c r="G17638" s="55" t="s">
        <v>57560</v>
      </c>
      <c r="H17638" s="55">
        <v>0</v>
      </c>
    </row>
    <row r="17639" spans="1:8" ht="12.5" customHeight="1">
      <c r="A17639" s="55">
        <v>12729</v>
      </c>
      <c r="B17639" s="55">
        <v>10</v>
      </c>
      <c r="C17639" s="55" t="s">
        <v>57561</v>
      </c>
      <c r="D17639" s="55" t="s">
        <v>4649</v>
      </c>
      <c r="E17639" s="55" t="s">
        <v>57562</v>
      </c>
      <c r="F17639" s="55" t="s">
        <v>4651</v>
      </c>
      <c r="G17639" s="55" t="s">
        <v>57563</v>
      </c>
      <c r="H17639" s="55">
        <v>0</v>
      </c>
    </row>
    <row r="17640" spans="1:8" ht="12.5" customHeight="1">
      <c r="A17640" s="55">
        <v>13251</v>
      </c>
      <c r="B17640" s="55">
        <v>10</v>
      </c>
      <c r="C17640" s="55" t="s">
        <v>57564</v>
      </c>
      <c r="D17640" s="55" t="s">
        <v>4649</v>
      </c>
      <c r="E17640" s="55" t="s">
        <v>57565</v>
      </c>
      <c r="F17640" s="55" t="s">
        <v>4651</v>
      </c>
      <c r="G17640" s="55" t="s">
        <v>57566</v>
      </c>
      <c r="H17640" s="55">
        <v>0</v>
      </c>
    </row>
    <row r="17641" spans="1:8" ht="12.5" customHeight="1">
      <c r="A17641" s="55">
        <v>13609</v>
      </c>
      <c r="B17641" s="55">
        <v>10</v>
      </c>
      <c r="C17641" s="55" t="s">
        <v>57567</v>
      </c>
      <c r="D17641" s="55" t="s">
        <v>4649</v>
      </c>
      <c r="E17641" s="55" t="s">
        <v>57568</v>
      </c>
      <c r="F17641" s="55" t="s">
        <v>4651</v>
      </c>
      <c r="G17641" s="55" t="s">
        <v>57569</v>
      </c>
      <c r="H17641" s="55">
        <v>0</v>
      </c>
    </row>
    <row r="17642" spans="1:8" ht="12.5" customHeight="1">
      <c r="A17642" s="55">
        <v>14531</v>
      </c>
      <c r="B17642" s="55">
        <v>10</v>
      </c>
      <c r="C17642" s="55" t="s">
        <v>57570</v>
      </c>
      <c r="D17642" s="55" t="s">
        <v>4649</v>
      </c>
      <c r="E17642" s="55" t="s">
        <v>57571</v>
      </c>
      <c r="F17642" s="55" t="s">
        <v>4651</v>
      </c>
      <c r="G17642" s="55" t="s">
        <v>57572</v>
      </c>
      <c r="H17642" s="55">
        <v>0</v>
      </c>
    </row>
    <row r="17643" spans="1:8" ht="12.5" customHeight="1">
      <c r="A17643" s="55">
        <v>14833</v>
      </c>
      <c r="B17643" s="55">
        <v>10</v>
      </c>
      <c r="C17643" s="55" t="s">
        <v>57573</v>
      </c>
      <c r="D17643" s="55" t="s">
        <v>4649</v>
      </c>
      <c r="E17643" s="55" t="s">
        <v>57574</v>
      </c>
      <c r="F17643" s="55" t="s">
        <v>4651</v>
      </c>
      <c r="G17643" s="55" t="s">
        <v>57575</v>
      </c>
      <c r="H17643" s="55">
        <v>0</v>
      </c>
    </row>
    <row r="17644" spans="1:8" ht="12.5" customHeight="1">
      <c r="A17644" s="55">
        <v>14861</v>
      </c>
      <c r="B17644" s="55">
        <v>10</v>
      </c>
      <c r="C17644" s="55" t="s">
        <v>57576</v>
      </c>
      <c r="D17644" s="55" t="s">
        <v>4649</v>
      </c>
      <c r="E17644" s="55" t="s">
        <v>57577</v>
      </c>
      <c r="F17644" s="55" t="s">
        <v>4651</v>
      </c>
      <c r="G17644" s="55" t="s">
        <v>57578</v>
      </c>
      <c r="H17644" s="55">
        <v>0</v>
      </c>
    </row>
    <row r="17645" spans="1:8" ht="12.5" customHeight="1">
      <c r="A17645" s="55">
        <v>14938</v>
      </c>
      <c r="B17645" s="55">
        <v>10</v>
      </c>
      <c r="C17645" s="55" t="s">
        <v>57579</v>
      </c>
      <c r="D17645" s="55" t="s">
        <v>4649</v>
      </c>
      <c r="E17645" s="55" t="s">
        <v>57580</v>
      </c>
      <c r="F17645" s="55" t="s">
        <v>4651</v>
      </c>
      <c r="G17645" s="55" t="s">
        <v>57581</v>
      </c>
      <c r="H17645" s="55">
        <v>0</v>
      </c>
    </row>
    <row r="17646" spans="1:8" ht="12.5" customHeight="1">
      <c r="A17646" s="55">
        <v>17112</v>
      </c>
      <c r="B17646" s="55">
        <v>10</v>
      </c>
      <c r="C17646" s="55" t="s">
        <v>57582</v>
      </c>
      <c r="D17646" s="55" t="s">
        <v>4649</v>
      </c>
      <c r="E17646" s="55" t="s">
        <v>57583</v>
      </c>
      <c r="F17646" s="55" t="s">
        <v>4651</v>
      </c>
      <c r="G17646" s="55" t="s">
        <v>57584</v>
      </c>
      <c r="H17646" s="55">
        <v>0</v>
      </c>
    </row>
    <row r="17647" spans="1:8" ht="12.5" customHeight="1">
      <c r="A17647" s="55">
        <v>17753</v>
      </c>
      <c r="B17647" s="55">
        <v>10</v>
      </c>
      <c r="C17647" s="55" t="s">
        <v>57585</v>
      </c>
      <c r="D17647" s="55" t="s">
        <v>4649</v>
      </c>
      <c r="E17647" s="55" t="s">
        <v>57586</v>
      </c>
      <c r="F17647" s="55" t="s">
        <v>4651</v>
      </c>
      <c r="G17647" s="55" t="s">
        <v>57587</v>
      </c>
      <c r="H17647" s="55">
        <v>0</v>
      </c>
    </row>
    <row r="17648" spans="1:8" ht="12.5" customHeight="1">
      <c r="A17648" s="55">
        <v>17890</v>
      </c>
      <c r="B17648" s="55">
        <v>10</v>
      </c>
      <c r="C17648" s="55" t="s">
        <v>57588</v>
      </c>
      <c r="D17648" s="55" t="s">
        <v>4649</v>
      </c>
      <c r="E17648" s="55" t="s">
        <v>57589</v>
      </c>
      <c r="F17648" s="55" t="s">
        <v>4651</v>
      </c>
      <c r="G17648" s="55" t="s">
        <v>57590</v>
      </c>
      <c r="H17648" s="55">
        <v>0</v>
      </c>
    </row>
    <row r="17649" spans="1:8" ht="12.5" customHeight="1">
      <c r="A17649" s="55">
        <v>19072</v>
      </c>
      <c r="B17649" s="55">
        <v>10</v>
      </c>
      <c r="C17649" s="55" t="s">
        <v>57591</v>
      </c>
      <c r="D17649" s="55" t="s">
        <v>4649</v>
      </c>
      <c r="E17649" s="55" t="s">
        <v>57592</v>
      </c>
      <c r="F17649" s="55" t="s">
        <v>4651</v>
      </c>
      <c r="G17649" s="55" t="s">
        <v>57593</v>
      </c>
      <c r="H17649" s="55">
        <v>0</v>
      </c>
    </row>
    <row r="17650" spans="1:8" ht="12.5" customHeight="1">
      <c r="A17650" s="55">
        <v>19334</v>
      </c>
      <c r="B17650" s="55">
        <v>10</v>
      </c>
      <c r="C17650" s="55" t="s">
        <v>57594</v>
      </c>
      <c r="D17650" s="55" t="s">
        <v>4649</v>
      </c>
      <c r="E17650" s="55" t="s">
        <v>57595</v>
      </c>
      <c r="F17650" s="55" t="s">
        <v>4651</v>
      </c>
      <c r="G17650" s="55" t="s">
        <v>57596</v>
      </c>
      <c r="H17650" s="55">
        <v>0</v>
      </c>
    </row>
    <row r="17651" spans="1:8" ht="12.5" customHeight="1">
      <c r="A17651" s="55">
        <v>19942</v>
      </c>
      <c r="B17651" s="55">
        <v>10</v>
      </c>
      <c r="C17651" s="55" t="s">
        <v>57597</v>
      </c>
      <c r="D17651" s="55" t="s">
        <v>4649</v>
      </c>
      <c r="E17651" s="55" t="s">
        <v>57598</v>
      </c>
      <c r="F17651" s="55" t="s">
        <v>4651</v>
      </c>
      <c r="G17651" s="55" t="s">
        <v>57599</v>
      </c>
      <c r="H17651" s="55">
        <v>0</v>
      </c>
    </row>
    <row r="17652" spans="1:8" ht="12.5" customHeight="1">
      <c r="A17652" s="55">
        <v>20872</v>
      </c>
      <c r="B17652" s="55">
        <v>10</v>
      </c>
      <c r="C17652" s="55" t="s">
        <v>57600</v>
      </c>
      <c r="D17652" s="55" t="s">
        <v>4649</v>
      </c>
      <c r="E17652" s="55" t="s">
        <v>57601</v>
      </c>
      <c r="F17652" s="55" t="s">
        <v>4651</v>
      </c>
      <c r="G17652" s="55" t="s">
        <v>57602</v>
      </c>
      <c r="H17652" s="55">
        <v>0</v>
      </c>
    </row>
    <row r="17653" spans="1:8" ht="12.5" customHeight="1">
      <c r="A17653" s="55">
        <v>20972</v>
      </c>
      <c r="B17653" s="55">
        <v>10</v>
      </c>
      <c r="C17653" s="55" t="s">
        <v>57603</v>
      </c>
      <c r="D17653" s="55" t="s">
        <v>4649</v>
      </c>
      <c r="E17653" s="55" t="s">
        <v>57604</v>
      </c>
      <c r="F17653" s="55" t="s">
        <v>4651</v>
      </c>
      <c r="G17653" s="55" t="s">
        <v>57605</v>
      </c>
      <c r="H17653" s="55">
        <v>0</v>
      </c>
    </row>
    <row r="17654" spans="1:8" ht="12.5" customHeight="1">
      <c r="A17654" s="55">
        <v>21101</v>
      </c>
      <c r="B17654" s="55">
        <v>10</v>
      </c>
      <c r="C17654" s="55" t="s">
        <v>57606</v>
      </c>
      <c r="D17654" s="55" t="s">
        <v>4649</v>
      </c>
      <c r="E17654" s="55" t="s">
        <v>57607</v>
      </c>
      <c r="F17654" s="55" t="s">
        <v>4651</v>
      </c>
      <c r="G17654" s="55" t="s">
        <v>57608</v>
      </c>
      <c r="H17654" s="55">
        <v>0</v>
      </c>
    </row>
    <row r="17655" spans="1:8" ht="12.5" customHeight="1">
      <c r="A17655" s="55">
        <v>21137</v>
      </c>
      <c r="B17655" s="55">
        <v>10</v>
      </c>
      <c r="C17655" s="55" t="s">
        <v>57609</v>
      </c>
      <c r="D17655" s="55" t="s">
        <v>4649</v>
      </c>
      <c r="E17655" s="55" t="s">
        <v>57610</v>
      </c>
      <c r="F17655" s="55" t="s">
        <v>4651</v>
      </c>
      <c r="G17655" s="55" t="s">
        <v>57611</v>
      </c>
      <c r="H17655" s="55">
        <v>0</v>
      </c>
    </row>
    <row r="17656" spans="1:8" ht="12.5" customHeight="1">
      <c r="A17656" s="55">
        <v>21856</v>
      </c>
      <c r="B17656" s="55">
        <v>10</v>
      </c>
      <c r="C17656" s="55" t="s">
        <v>57612</v>
      </c>
      <c r="D17656" s="55" t="s">
        <v>4649</v>
      </c>
      <c r="E17656" s="55" t="s">
        <v>57613</v>
      </c>
      <c r="F17656" s="55" t="s">
        <v>4651</v>
      </c>
      <c r="G17656" s="55" t="s">
        <v>57614</v>
      </c>
      <c r="H17656" s="55">
        <v>0</v>
      </c>
    </row>
    <row r="17657" spans="1:8" ht="12.5" customHeight="1">
      <c r="A17657" s="55">
        <v>22600</v>
      </c>
      <c r="B17657" s="55">
        <v>10</v>
      </c>
      <c r="C17657" s="55" t="s">
        <v>57615</v>
      </c>
      <c r="D17657" s="55" t="s">
        <v>4649</v>
      </c>
      <c r="E17657" s="55" t="s">
        <v>57616</v>
      </c>
      <c r="F17657" s="55" t="s">
        <v>4651</v>
      </c>
      <c r="G17657" s="55" t="s">
        <v>57617</v>
      </c>
      <c r="H17657" s="55">
        <v>0</v>
      </c>
    </row>
    <row r="17658" spans="1:8" ht="12.5" customHeight="1">
      <c r="A17658" s="55">
        <v>22635</v>
      </c>
      <c r="B17658" s="55">
        <v>10</v>
      </c>
      <c r="C17658" s="55" t="s">
        <v>57618</v>
      </c>
      <c r="D17658" s="55" t="s">
        <v>4649</v>
      </c>
      <c r="E17658" s="55" t="s">
        <v>57619</v>
      </c>
      <c r="F17658" s="55" t="s">
        <v>4651</v>
      </c>
      <c r="G17658" s="55" t="s">
        <v>57620</v>
      </c>
      <c r="H17658" s="55">
        <v>0</v>
      </c>
    </row>
    <row r="17659" spans="1:8" ht="12.5" customHeight="1">
      <c r="A17659" s="55">
        <v>23225</v>
      </c>
      <c r="B17659" s="55">
        <v>10</v>
      </c>
      <c r="C17659" s="55" t="s">
        <v>57621</v>
      </c>
      <c r="D17659" s="55" t="s">
        <v>4649</v>
      </c>
      <c r="E17659" s="55" t="s">
        <v>57622</v>
      </c>
      <c r="F17659" s="55" t="s">
        <v>4651</v>
      </c>
      <c r="G17659" s="55" t="s">
        <v>57623</v>
      </c>
      <c r="H17659" s="55">
        <v>0</v>
      </c>
    </row>
    <row r="17660" spans="1:8" ht="12.5" customHeight="1">
      <c r="A17660" s="55">
        <v>23770</v>
      </c>
      <c r="B17660" s="55">
        <v>10</v>
      </c>
      <c r="C17660" s="55" t="s">
        <v>57624</v>
      </c>
      <c r="D17660" s="55" t="s">
        <v>4649</v>
      </c>
      <c r="E17660" s="55" t="s">
        <v>57625</v>
      </c>
      <c r="F17660" s="55" t="s">
        <v>4651</v>
      </c>
      <c r="G17660" s="55" t="s">
        <v>57626</v>
      </c>
      <c r="H17660" s="55">
        <v>0</v>
      </c>
    </row>
    <row r="17661" spans="1:8" ht="12.5" customHeight="1">
      <c r="A17661" s="55">
        <v>23984</v>
      </c>
      <c r="B17661" s="55">
        <v>10</v>
      </c>
      <c r="C17661" s="55" t="s">
        <v>57627</v>
      </c>
      <c r="D17661" s="55" t="s">
        <v>4649</v>
      </c>
      <c r="E17661" s="55" t="s">
        <v>57628</v>
      </c>
      <c r="F17661" s="55" t="s">
        <v>4651</v>
      </c>
      <c r="G17661" s="55" t="s">
        <v>57629</v>
      </c>
      <c r="H17661" s="55">
        <v>0</v>
      </c>
    </row>
    <row r="17662" spans="1:8" ht="12.5" customHeight="1">
      <c r="A17662" s="55">
        <v>24073</v>
      </c>
      <c r="B17662" s="55">
        <v>10</v>
      </c>
      <c r="C17662" s="55" t="s">
        <v>57630</v>
      </c>
      <c r="D17662" s="55" t="s">
        <v>4649</v>
      </c>
      <c r="E17662" s="55" t="s">
        <v>57631</v>
      </c>
      <c r="F17662" s="55" t="s">
        <v>4651</v>
      </c>
      <c r="G17662" s="55" t="s">
        <v>57632</v>
      </c>
      <c r="H17662" s="55">
        <v>0</v>
      </c>
    </row>
    <row r="17663" spans="1:8" ht="12.5" customHeight="1">
      <c r="A17663" s="55">
        <v>24193</v>
      </c>
      <c r="B17663" s="55">
        <v>10</v>
      </c>
      <c r="C17663" s="55" t="s">
        <v>57633</v>
      </c>
      <c r="D17663" s="55" t="s">
        <v>4649</v>
      </c>
      <c r="E17663" s="55" t="s">
        <v>57634</v>
      </c>
      <c r="F17663" s="55" t="s">
        <v>4651</v>
      </c>
      <c r="G17663" s="55" t="s">
        <v>57635</v>
      </c>
      <c r="H17663" s="55">
        <v>0</v>
      </c>
    </row>
    <row r="17664" spans="1:8" ht="12.5" customHeight="1">
      <c r="A17664" s="55">
        <v>24537</v>
      </c>
      <c r="B17664" s="55">
        <v>10</v>
      </c>
      <c r="C17664" s="55" t="s">
        <v>57636</v>
      </c>
      <c r="D17664" s="55" t="s">
        <v>4649</v>
      </c>
      <c r="E17664" s="55" t="s">
        <v>57637</v>
      </c>
      <c r="F17664" s="55" t="s">
        <v>4651</v>
      </c>
      <c r="G17664" s="55" t="s">
        <v>57638</v>
      </c>
      <c r="H17664" s="55">
        <v>0</v>
      </c>
    </row>
    <row r="17665" spans="1:8" ht="12.5" customHeight="1">
      <c r="A17665" s="55">
        <v>25453</v>
      </c>
      <c r="B17665" s="55">
        <v>10</v>
      </c>
      <c r="C17665" s="55" t="s">
        <v>57639</v>
      </c>
      <c r="D17665" s="55" t="s">
        <v>4649</v>
      </c>
      <c r="E17665" s="55" t="s">
        <v>57640</v>
      </c>
      <c r="F17665" s="55" t="s">
        <v>4651</v>
      </c>
      <c r="G17665" s="55" t="s">
        <v>57641</v>
      </c>
      <c r="H17665" s="55">
        <v>0</v>
      </c>
    </row>
    <row r="17666" spans="1:8" ht="12.5" customHeight="1">
      <c r="A17666" s="55">
        <v>25531</v>
      </c>
      <c r="B17666" s="55">
        <v>10</v>
      </c>
      <c r="C17666" s="55" t="s">
        <v>57642</v>
      </c>
      <c r="D17666" s="55" t="s">
        <v>4649</v>
      </c>
      <c r="E17666" s="55" t="s">
        <v>57643</v>
      </c>
      <c r="F17666" s="55" t="s">
        <v>4651</v>
      </c>
      <c r="G17666" s="55" t="s">
        <v>57644</v>
      </c>
      <c r="H17666" s="55">
        <v>0</v>
      </c>
    </row>
    <row r="17667" spans="1:8" ht="12.5" customHeight="1">
      <c r="A17667" s="55">
        <v>25784</v>
      </c>
      <c r="B17667" s="55">
        <v>10</v>
      </c>
      <c r="C17667" s="55" t="s">
        <v>57645</v>
      </c>
      <c r="D17667" s="55" t="s">
        <v>4649</v>
      </c>
      <c r="E17667" s="55" t="s">
        <v>57646</v>
      </c>
      <c r="F17667" s="55" t="s">
        <v>4651</v>
      </c>
      <c r="G17667" s="55" t="s">
        <v>57647</v>
      </c>
      <c r="H17667" s="55">
        <v>0</v>
      </c>
    </row>
    <row r="17668" spans="1:8" ht="12.5" customHeight="1">
      <c r="A17668" s="55">
        <v>26211</v>
      </c>
      <c r="B17668" s="55">
        <v>10</v>
      </c>
      <c r="C17668" s="55" t="s">
        <v>57648</v>
      </c>
      <c r="D17668" s="55" t="s">
        <v>4649</v>
      </c>
      <c r="E17668" s="55" t="s">
        <v>57649</v>
      </c>
      <c r="F17668" s="55" t="s">
        <v>4651</v>
      </c>
      <c r="G17668" s="55" t="s">
        <v>57650</v>
      </c>
      <c r="H17668" s="55">
        <v>0</v>
      </c>
    </row>
    <row r="17669" spans="1:8" ht="12.5" customHeight="1">
      <c r="A17669" s="55">
        <v>26220</v>
      </c>
      <c r="B17669" s="55">
        <v>10</v>
      </c>
      <c r="C17669" s="55" t="s">
        <v>57651</v>
      </c>
      <c r="D17669" s="55" t="s">
        <v>4649</v>
      </c>
      <c r="E17669" s="55" t="s">
        <v>57652</v>
      </c>
      <c r="F17669" s="55" t="s">
        <v>4651</v>
      </c>
      <c r="G17669" s="55" t="s">
        <v>57653</v>
      </c>
      <c r="H17669" s="55">
        <v>0</v>
      </c>
    </row>
    <row r="17670" spans="1:8" ht="12.5" customHeight="1">
      <c r="A17670" s="55">
        <v>27305</v>
      </c>
      <c r="B17670" s="55">
        <v>10</v>
      </c>
      <c r="C17670" s="55" t="s">
        <v>57654</v>
      </c>
      <c r="D17670" s="55" t="s">
        <v>4649</v>
      </c>
      <c r="E17670" s="55" t="s">
        <v>57655</v>
      </c>
      <c r="F17670" s="55" t="s">
        <v>4651</v>
      </c>
      <c r="G17670" s="55" t="s">
        <v>57656</v>
      </c>
      <c r="H17670" s="55">
        <v>0</v>
      </c>
    </row>
    <row r="17671" spans="1:8" ht="12.5" customHeight="1">
      <c r="A17671" s="55">
        <v>28392</v>
      </c>
      <c r="B17671" s="55">
        <v>10</v>
      </c>
      <c r="C17671" s="55" t="s">
        <v>57657</v>
      </c>
      <c r="D17671" s="55" t="s">
        <v>4649</v>
      </c>
      <c r="E17671" s="55" t="s">
        <v>57658</v>
      </c>
      <c r="F17671" s="55" t="s">
        <v>4651</v>
      </c>
      <c r="G17671" s="55" t="s">
        <v>57659</v>
      </c>
      <c r="H17671" s="55">
        <v>0</v>
      </c>
    </row>
    <row r="17672" spans="1:8" ht="12.5" customHeight="1">
      <c r="A17672" s="55">
        <v>11565</v>
      </c>
      <c r="B17672" s="55">
        <v>10</v>
      </c>
      <c r="C17672" s="55" t="s">
        <v>57660</v>
      </c>
      <c r="D17672" s="55" t="s">
        <v>4649</v>
      </c>
      <c r="E17672" s="55" t="s">
        <v>57661</v>
      </c>
      <c r="F17672" s="55" t="s">
        <v>4651</v>
      </c>
      <c r="G17672" s="55" t="s">
        <v>57662</v>
      </c>
      <c r="H17672" s="55">
        <v>0</v>
      </c>
    </row>
    <row r="17673" spans="1:8" ht="12.5" customHeight="1">
      <c r="A17673" s="55">
        <v>12871</v>
      </c>
      <c r="B17673" s="55">
        <v>10</v>
      </c>
      <c r="C17673" s="55" t="s">
        <v>57663</v>
      </c>
      <c r="D17673" s="55" t="s">
        <v>4649</v>
      </c>
      <c r="E17673" s="55" t="s">
        <v>57664</v>
      </c>
      <c r="F17673" s="55" t="s">
        <v>4651</v>
      </c>
      <c r="G17673" s="55" t="s">
        <v>57665</v>
      </c>
      <c r="H17673" s="55">
        <v>0</v>
      </c>
    </row>
    <row r="17674" spans="1:8" ht="12.5" customHeight="1">
      <c r="A17674" s="55">
        <v>13603</v>
      </c>
      <c r="B17674" s="55">
        <v>10</v>
      </c>
      <c r="C17674" s="55" t="s">
        <v>57666</v>
      </c>
      <c r="D17674" s="55" t="s">
        <v>4649</v>
      </c>
      <c r="E17674" s="55" t="s">
        <v>57667</v>
      </c>
      <c r="F17674" s="55" t="s">
        <v>4651</v>
      </c>
      <c r="G17674" s="55" t="s">
        <v>57668</v>
      </c>
      <c r="H17674" s="55">
        <v>0</v>
      </c>
    </row>
    <row r="17675" spans="1:8" ht="12.5" customHeight="1">
      <c r="A17675" s="55">
        <v>13776</v>
      </c>
      <c r="B17675" s="55">
        <v>10</v>
      </c>
      <c r="C17675" s="55" t="s">
        <v>57669</v>
      </c>
      <c r="D17675" s="55" t="s">
        <v>4649</v>
      </c>
      <c r="E17675" s="55" t="s">
        <v>57670</v>
      </c>
      <c r="F17675" s="55" t="s">
        <v>4651</v>
      </c>
      <c r="G17675" s="55" t="s">
        <v>57671</v>
      </c>
      <c r="H17675" s="55">
        <v>0</v>
      </c>
    </row>
    <row r="17676" spans="1:8" ht="12.5" customHeight="1">
      <c r="A17676" s="55">
        <v>13777</v>
      </c>
      <c r="B17676" s="55">
        <v>10</v>
      </c>
      <c r="C17676" s="55" t="s">
        <v>57672</v>
      </c>
      <c r="D17676" s="55" t="s">
        <v>4649</v>
      </c>
      <c r="E17676" s="55" t="s">
        <v>57673</v>
      </c>
      <c r="F17676" s="55" t="s">
        <v>4651</v>
      </c>
      <c r="G17676" s="55" t="s">
        <v>57674</v>
      </c>
      <c r="H17676" s="55">
        <v>0</v>
      </c>
    </row>
    <row r="17677" spans="1:8" ht="12.5" customHeight="1">
      <c r="A17677" s="55">
        <v>14804</v>
      </c>
      <c r="B17677" s="55">
        <v>10</v>
      </c>
      <c r="C17677" s="55" t="s">
        <v>57675</v>
      </c>
      <c r="D17677" s="55" t="s">
        <v>4649</v>
      </c>
      <c r="E17677" s="55" t="s">
        <v>57676</v>
      </c>
      <c r="F17677" s="55" t="s">
        <v>4651</v>
      </c>
      <c r="G17677" s="55" t="s">
        <v>57677</v>
      </c>
      <c r="H17677" s="55">
        <v>0</v>
      </c>
    </row>
    <row r="17678" spans="1:8" ht="12.5" customHeight="1">
      <c r="A17678" s="55">
        <v>15620</v>
      </c>
      <c r="B17678" s="55">
        <v>10</v>
      </c>
      <c r="C17678" s="55" t="s">
        <v>57678</v>
      </c>
      <c r="D17678" s="55" t="s">
        <v>4649</v>
      </c>
      <c r="E17678" s="55" t="s">
        <v>57679</v>
      </c>
      <c r="F17678" s="55" t="s">
        <v>4651</v>
      </c>
      <c r="G17678" s="55" t="s">
        <v>57680</v>
      </c>
      <c r="H17678" s="55">
        <v>0</v>
      </c>
    </row>
    <row r="17679" spans="1:8" ht="12.5" customHeight="1">
      <c r="A17679" s="55">
        <v>16033</v>
      </c>
      <c r="B17679" s="55">
        <v>10</v>
      </c>
      <c r="C17679" s="55" t="s">
        <v>57681</v>
      </c>
      <c r="D17679" s="55" t="s">
        <v>4649</v>
      </c>
      <c r="E17679" s="55" t="s">
        <v>57682</v>
      </c>
      <c r="F17679" s="55" t="s">
        <v>4651</v>
      </c>
      <c r="G17679" s="55" t="s">
        <v>57683</v>
      </c>
      <c r="H17679" s="55">
        <v>0</v>
      </c>
    </row>
    <row r="17680" spans="1:8" ht="12.5" customHeight="1">
      <c r="A17680" s="55">
        <v>16328</v>
      </c>
      <c r="B17680" s="55">
        <v>10</v>
      </c>
      <c r="C17680" s="55" t="s">
        <v>57684</v>
      </c>
      <c r="D17680" s="55" t="s">
        <v>4649</v>
      </c>
      <c r="E17680" s="55" t="s">
        <v>57685</v>
      </c>
      <c r="F17680" s="55" t="s">
        <v>4651</v>
      </c>
      <c r="G17680" s="55" t="s">
        <v>57686</v>
      </c>
      <c r="H17680" s="55">
        <v>0</v>
      </c>
    </row>
    <row r="17681" spans="1:8" ht="12.5" customHeight="1">
      <c r="A17681" s="55">
        <v>16402</v>
      </c>
      <c r="B17681" s="55">
        <v>10</v>
      </c>
      <c r="C17681" s="55" t="s">
        <v>57687</v>
      </c>
      <c r="D17681" s="55" t="s">
        <v>4649</v>
      </c>
      <c r="E17681" s="55" t="s">
        <v>57688</v>
      </c>
      <c r="F17681" s="55" t="s">
        <v>4651</v>
      </c>
      <c r="G17681" s="55" t="s">
        <v>57689</v>
      </c>
      <c r="H17681" s="55">
        <v>0</v>
      </c>
    </row>
    <row r="17682" spans="1:8" ht="12.5" customHeight="1">
      <c r="A17682" s="55">
        <v>16465</v>
      </c>
      <c r="B17682" s="55">
        <v>10</v>
      </c>
      <c r="C17682" s="55" t="s">
        <v>57690</v>
      </c>
      <c r="D17682" s="55" t="s">
        <v>4649</v>
      </c>
      <c r="E17682" s="55" t="s">
        <v>57691</v>
      </c>
      <c r="F17682" s="55" t="s">
        <v>4651</v>
      </c>
      <c r="G17682" s="55" t="s">
        <v>57692</v>
      </c>
      <c r="H17682" s="55">
        <v>0</v>
      </c>
    </row>
    <row r="17683" spans="1:8" ht="12.5" customHeight="1">
      <c r="A17683" s="55">
        <v>16554</v>
      </c>
      <c r="B17683" s="55">
        <v>10</v>
      </c>
      <c r="C17683" s="55" t="s">
        <v>57693</v>
      </c>
      <c r="D17683" s="55" t="s">
        <v>4649</v>
      </c>
      <c r="E17683" s="55" t="s">
        <v>57694</v>
      </c>
      <c r="F17683" s="55" t="s">
        <v>4651</v>
      </c>
      <c r="G17683" s="55" t="s">
        <v>57695</v>
      </c>
      <c r="H17683" s="55">
        <v>0</v>
      </c>
    </row>
    <row r="17684" spans="1:8" ht="12.5" customHeight="1">
      <c r="A17684" s="55">
        <v>18633</v>
      </c>
      <c r="B17684" s="55">
        <v>10</v>
      </c>
      <c r="C17684" s="55" t="s">
        <v>57696</v>
      </c>
      <c r="D17684" s="55" t="s">
        <v>4649</v>
      </c>
      <c r="E17684" s="55" t="s">
        <v>57697</v>
      </c>
      <c r="F17684" s="55" t="s">
        <v>4651</v>
      </c>
      <c r="G17684" s="55" t="s">
        <v>57698</v>
      </c>
      <c r="H17684" s="55">
        <v>0</v>
      </c>
    </row>
    <row r="17685" spans="1:8" ht="12.5" customHeight="1">
      <c r="A17685" s="55">
        <v>19445</v>
      </c>
      <c r="B17685" s="55">
        <v>10</v>
      </c>
      <c r="C17685" s="55" t="s">
        <v>57699</v>
      </c>
      <c r="D17685" s="55" t="s">
        <v>4649</v>
      </c>
      <c r="E17685" s="55" t="s">
        <v>57700</v>
      </c>
      <c r="F17685" s="55" t="s">
        <v>4651</v>
      </c>
      <c r="G17685" s="55" t="s">
        <v>57701</v>
      </c>
      <c r="H17685" s="55">
        <v>0</v>
      </c>
    </row>
    <row r="17686" spans="1:8" ht="12.5" customHeight="1">
      <c r="A17686" s="55">
        <v>19479</v>
      </c>
      <c r="B17686" s="55">
        <v>10</v>
      </c>
      <c r="C17686" s="55" t="s">
        <v>57702</v>
      </c>
      <c r="D17686" s="55" t="s">
        <v>4649</v>
      </c>
      <c r="E17686" s="55" t="s">
        <v>57703</v>
      </c>
      <c r="F17686" s="55" t="s">
        <v>4651</v>
      </c>
      <c r="G17686" s="55" t="s">
        <v>57704</v>
      </c>
      <c r="H17686" s="55">
        <v>0</v>
      </c>
    </row>
    <row r="17687" spans="1:8" ht="12.5" customHeight="1">
      <c r="A17687" s="55">
        <v>19483</v>
      </c>
      <c r="B17687" s="55">
        <v>10</v>
      </c>
      <c r="C17687" s="55" t="s">
        <v>57705</v>
      </c>
      <c r="D17687" s="55" t="s">
        <v>4649</v>
      </c>
      <c r="E17687" s="55" t="s">
        <v>57706</v>
      </c>
      <c r="F17687" s="55" t="s">
        <v>4651</v>
      </c>
      <c r="G17687" s="55" t="s">
        <v>57707</v>
      </c>
      <c r="H17687" s="55">
        <v>0</v>
      </c>
    </row>
    <row r="17688" spans="1:8" ht="12.5" customHeight="1">
      <c r="A17688" s="55">
        <v>19512</v>
      </c>
      <c r="B17688" s="55">
        <v>10</v>
      </c>
      <c r="C17688" s="55" t="s">
        <v>57708</v>
      </c>
      <c r="D17688" s="55" t="s">
        <v>4649</v>
      </c>
      <c r="E17688" s="55" t="s">
        <v>57709</v>
      </c>
      <c r="F17688" s="55" t="s">
        <v>4651</v>
      </c>
      <c r="G17688" s="55" t="s">
        <v>57710</v>
      </c>
      <c r="H17688" s="55">
        <v>0</v>
      </c>
    </row>
    <row r="17689" spans="1:8" ht="12.5" customHeight="1">
      <c r="A17689" s="55">
        <v>20165</v>
      </c>
      <c r="B17689" s="55">
        <v>10</v>
      </c>
      <c r="C17689" s="55" t="s">
        <v>57711</v>
      </c>
      <c r="D17689" s="55" t="s">
        <v>4649</v>
      </c>
      <c r="E17689" s="55" t="s">
        <v>57712</v>
      </c>
      <c r="F17689" s="55" t="s">
        <v>4651</v>
      </c>
      <c r="G17689" s="55" t="s">
        <v>57713</v>
      </c>
      <c r="H17689" s="55">
        <v>0</v>
      </c>
    </row>
    <row r="17690" spans="1:8" ht="12.5" customHeight="1">
      <c r="A17690" s="55">
        <v>20565</v>
      </c>
      <c r="B17690" s="55">
        <v>10</v>
      </c>
      <c r="C17690" s="55" t="s">
        <v>57714</v>
      </c>
      <c r="D17690" s="55" t="s">
        <v>4649</v>
      </c>
      <c r="E17690" s="55" t="s">
        <v>57715</v>
      </c>
      <c r="F17690" s="55" t="s">
        <v>4651</v>
      </c>
      <c r="G17690" s="55" t="s">
        <v>57716</v>
      </c>
      <c r="H17690" s="55">
        <v>0</v>
      </c>
    </row>
    <row r="17691" spans="1:8" ht="12.5" customHeight="1">
      <c r="A17691" s="55">
        <v>21824</v>
      </c>
      <c r="B17691" s="55">
        <v>10</v>
      </c>
      <c r="C17691" s="55" t="s">
        <v>57717</v>
      </c>
      <c r="D17691" s="55" t="s">
        <v>4649</v>
      </c>
      <c r="E17691" s="55" t="s">
        <v>57718</v>
      </c>
      <c r="F17691" s="55" t="s">
        <v>4651</v>
      </c>
      <c r="G17691" s="55" t="s">
        <v>57719</v>
      </c>
      <c r="H17691" s="55">
        <v>0</v>
      </c>
    </row>
    <row r="17692" spans="1:8" ht="12.5" customHeight="1">
      <c r="A17692" s="55">
        <v>22569</v>
      </c>
      <c r="B17692" s="55">
        <v>10</v>
      </c>
      <c r="C17692" s="55" t="s">
        <v>57720</v>
      </c>
      <c r="D17692" s="55" t="s">
        <v>4649</v>
      </c>
      <c r="E17692" s="55" t="s">
        <v>57721</v>
      </c>
      <c r="F17692" s="55" t="s">
        <v>4651</v>
      </c>
      <c r="G17692" s="55" t="s">
        <v>57722</v>
      </c>
      <c r="H17692" s="55">
        <v>0</v>
      </c>
    </row>
    <row r="17693" spans="1:8" ht="12.5" customHeight="1">
      <c r="A17693" s="55">
        <v>22630</v>
      </c>
      <c r="B17693" s="55">
        <v>10</v>
      </c>
      <c r="C17693" s="55" t="s">
        <v>57723</v>
      </c>
      <c r="D17693" s="55" t="s">
        <v>4649</v>
      </c>
      <c r="E17693" s="55" t="s">
        <v>57724</v>
      </c>
      <c r="F17693" s="55" t="s">
        <v>4651</v>
      </c>
      <c r="G17693" s="55" t="s">
        <v>57725</v>
      </c>
      <c r="H17693" s="55">
        <v>0</v>
      </c>
    </row>
    <row r="17694" spans="1:8" ht="12.5" customHeight="1">
      <c r="A17694" s="55">
        <v>23767</v>
      </c>
      <c r="B17694" s="55">
        <v>10</v>
      </c>
      <c r="C17694" s="55" t="s">
        <v>57726</v>
      </c>
      <c r="D17694" s="55" t="s">
        <v>4649</v>
      </c>
      <c r="E17694" s="55" t="s">
        <v>57727</v>
      </c>
      <c r="F17694" s="55" t="s">
        <v>4651</v>
      </c>
      <c r="G17694" s="55" t="s">
        <v>57728</v>
      </c>
      <c r="H17694" s="55">
        <v>0</v>
      </c>
    </row>
    <row r="17695" spans="1:8" ht="12.5" customHeight="1">
      <c r="A17695" s="55">
        <v>23940</v>
      </c>
      <c r="B17695" s="55">
        <v>10</v>
      </c>
      <c r="C17695" s="55" t="s">
        <v>57729</v>
      </c>
      <c r="D17695" s="55" t="s">
        <v>4649</v>
      </c>
      <c r="E17695" s="55" t="s">
        <v>57730</v>
      </c>
      <c r="F17695" s="55" t="s">
        <v>4651</v>
      </c>
      <c r="G17695" s="55" t="s">
        <v>57731</v>
      </c>
      <c r="H17695" s="55">
        <v>0</v>
      </c>
    </row>
    <row r="17696" spans="1:8" ht="12.5" customHeight="1">
      <c r="A17696" s="55">
        <v>25465</v>
      </c>
      <c r="B17696" s="55">
        <v>10</v>
      </c>
      <c r="C17696" s="55" t="s">
        <v>57732</v>
      </c>
      <c r="D17696" s="55" t="s">
        <v>4649</v>
      </c>
      <c r="E17696" s="55" t="s">
        <v>57733</v>
      </c>
      <c r="F17696" s="55" t="s">
        <v>4651</v>
      </c>
      <c r="G17696" s="55" t="s">
        <v>57734</v>
      </c>
      <c r="H17696" s="55">
        <v>0</v>
      </c>
    </row>
    <row r="17697" spans="1:8" ht="12.5" customHeight="1">
      <c r="A17697" s="55">
        <v>26360</v>
      </c>
      <c r="B17697" s="55">
        <v>10</v>
      </c>
      <c r="C17697" s="55" t="s">
        <v>57735</v>
      </c>
      <c r="D17697" s="55" t="s">
        <v>4649</v>
      </c>
      <c r="E17697" s="55" t="s">
        <v>57736</v>
      </c>
      <c r="F17697" s="55" t="s">
        <v>4651</v>
      </c>
      <c r="G17697" s="55" t="s">
        <v>57737</v>
      </c>
      <c r="H17697" s="55">
        <v>0</v>
      </c>
    </row>
    <row r="17698" spans="1:8" ht="12.5" customHeight="1">
      <c r="A17698" s="55">
        <v>26379</v>
      </c>
      <c r="B17698" s="55">
        <v>10</v>
      </c>
      <c r="C17698" s="55" t="s">
        <v>57738</v>
      </c>
      <c r="D17698" s="55" t="s">
        <v>4649</v>
      </c>
      <c r="E17698" s="55" t="s">
        <v>57739</v>
      </c>
      <c r="F17698" s="55" t="s">
        <v>4651</v>
      </c>
      <c r="G17698" s="55" t="s">
        <v>57740</v>
      </c>
      <c r="H17698" s="55">
        <v>0</v>
      </c>
    </row>
    <row r="17699" spans="1:8" ht="12.5" customHeight="1">
      <c r="A17699" s="55">
        <v>26833</v>
      </c>
      <c r="B17699" s="55">
        <v>10</v>
      </c>
      <c r="C17699" s="55" t="s">
        <v>57741</v>
      </c>
      <c r="D17699" s="55" t="s">
        <v>4649</v>
      </c>
      <c r="E17699" s="55" t="s">
        <v>57742</v>
      </c>
      <c r="F17699" s="55" t="s">
        <v>4651</v>
      </c>
      <c r="G17699" s="55" t="s">
        <v>57743</v>
      </c>
      <c r="H17699" s="55">
        <v>0</v>
      </c>
    </row>
    <row r="17700" spans="1:8" ht="12.5" customHeight="1">
      <c r="A17700" s="55">
        <v>26947</v>
      </c>
      <c r="B17700" s="55">
        <v>10</v>
      </c>
      <c r="C17700" s="55" t="s">
        <v>57744</v>
      </c>
      <c r="D17700" s="55" t="s">
        <v>4649</v>
      </c>
      <c r="E17700" s="55" t="s">
        <v>57745</v>
      </c>
      <c r="F17700" s="55" t="s">
        <v>4651</v>
      </c>
      <c r="G17700" s="55" t="s">
        <v>57746</v>
      </c>
      <c r="H17700" s="55">
        <v>0</v>
      </c>
    </row>
    <row r="17701" spans="1:8" ht="12.5" customHeight="1">
      <c r="A17701" s="55">
        <v>26992</v>
      </c>
      <c r="B17701" s="55">
        <v>10</v>
      </c>
      <c r="C17701" s="55" t="s">
        <v>57747</v>
      </c>
      <c r="D17701" s="55" t="s">
        <v>4649</v>
      </c>
      <c r="E17701" s="55" t="s">
        <v>57748</v>
      </c>
      <c r="F17701" s="55" t="s">
        <v>4651</v>
      </c>
      <c r="G17701" s="55" t="s">
        <v>57749</v>
      </c>
      <c r="H17701" s="55">
        <v>0</v>
      </c>
    </row>
    <row r="17702" spans="1:8" ht="12.5" customHeight="1">
      <c r="A17702" s="55">
        <v>27885</v>
      </c>
      <c r="B17702" s="55">
        <v>10</v>
      </c>
      <c r="C17702" s="55" t="s">
        <v>57750</v>
      </c>
      <c r="D17702" s="55" t="s">
        <v>4649</v>
      </c>
      <c r="E17702" s="55" t="s">
        <v>57751</v>
      </c>
      <c r="F17702" s="55" t="s">
        <v>4651</v>
      </c>
      <c r="G17702" s="55" t="s">
        <v>57752</v>
      </c>
      <c r="H17702" s="55">
        <v>0</v>
      </c>
    </row>
    <row r="17703" spans="1:8" ht="12.5" customHeight="1">
      <c r="A17703" s="55">
        <v>29407</v>
      </c>
      <c r="B17703" s="55">
        <v>10</v>
      </c>
      <c r="C17703" s="55" t="s">
        <v>57753</v>
      </c>
      <c r="D17703" s="55" t="s">
        <v>4649</v>
      </c>
      <c r="E17703" s="55" t="s">
        <v>57754</v>
      </c>
      <c r="F17703" s="55" t="s">
        <v>4651</v>
      </c>
      <c r="G17703" s="55" t="s">
        <v>57755</v>
      </c>
      <c r="H17703" s="55">
        <v>0</v>
      </c>
    </row>
    <row r="17704" spans="1:8" ht="12.5" customHeight="1">
      <c r="A17704" s="55">
        <v>11434</v>
      </c>
      <c r="B17704" s="55">
        <v>10</v>
      </c>
      <c r="C17704" s="55" t="s">
        <v>57756</v>
      </c>
      <c r="D17704" s="55" t="s">
        <v>4649</v>
      </c>
      <c r="E17704" s="55" t="s">
        <v>57757</v>
      </c>
      <c r="F17704" s="55" t="s">
        <v>4651</v>
      </c>
      <c r="G17704" s="55" t="s">
        <v>57758</v>
      </c>
      <c r="H17704" s="55">
        <v>0</v>
      </c>
    </row>
    <row r="17705" spans="1:8" ht="12.5" customHeight="1">
      <c r="A17705" s="55">
        <v>12259</v>
      </c>
      <c r="B17705" s="55">
        <v>10</v>
      </c>
      <c r="C17705" s="55" t="s">
        <v>57759</v>
      </c>
      <c r="D17705" s="55" t="s">
        <v>4649</v>
      </c>
      <c r="E17705" s="55" t="s">
        <v>57760</v>
      </c>
      <c r="F17705" s="55" t="s">
        <v>4651</v>
      </c>
      <c r="G17705" s="55" t="s">
        <v>57761</v>
      </c>
      <c r="H17705" s="55">
        <v>0</v>
      </c>
    </row>
    <row r="17706" spans="1:8" ht="12.5" customHeight="1">
      <c r="A17706" s="55">
        <v>12299</v>
      </c>
      <c r="B17706" s="55">
        <v>10</v>
      </c>
      <c r="C17706" s="55" t="s">
        <v>57762</v>
      </c>
      <c r="D17706" s="55" t="s">
        <v>4649</v>
      </c>
      <c r="E17706" s="55" t="s">
        <v>57763</v>
      </c>
      <c r="F17706" s="55" t="s">
        <v>4651</v>
      </c>
      <c r="G17706" s="55" t="s">
        <v>57764</v>
      </c>
      <c r="H17706" s="55">
        <v>0</v>
      </c>
    </row>
    <row r="17707" spans="1:8" ht="12.5" customHeight="1">
      <c r="A17707" s="55">
        <v>12491</v>
      </c>
      <c r="B17707" s="55">
        <v>10</v>
      </c>
      <c r="C17707" s="55" t="s">
        <v>57765</v>
      </c>
      <c r="D17707" s="55" t="s">
        <v>4649</v>
      </c>
      <c r="E17707" s="55" t="s">
        <v>57766</v>
      </c>
      <c r="F17707" s="55" t="s">
        <v>4651</v>
      </c>
      <c r="G17707" s="55" t="s">
        <v>57767</v>
      </c>
      <c r="H17707" s="55">
        <v>0</v>
      </c>
    </row>
    <row r="17708" spans="1:8" ht="12.5" customHeight="1">
      <c r="A17708" s="55">
        <v>12599</v>
      </c>
      <c r="B17708" s="55">
        <v>10</v>
      </c>
      <c r="C17708" s="55" t="s">
        <v>57768</v>
      </c>
      <c r="D17708" s="55" t="s">
        <v>4649</v>
      </c>
      <c r="E17708" s="55" t="s">
        <v>57769</v>
      </c>
      <c r="F17708" s="55" t="s">
        <v>4651</v>
      </c>
      <c r="G17708" s="55" t="s">
        <v>57770</v>
      </c>
      <c r="H17708" s="55">
        <v>0</v>
      </c>
    </row>
    <row r="17709" spans="1:8" ht="12.5" customHeight="1">
      <c r="A17709" s="55">
        <v>12647</v>
      </c>
      <c r="B17709" s="55">
        <v>10</v>
      </c>
      <c r="C17709" s="55" t="s">
        <v>57771</v>
      </c>
      <c r="D17709" s="55" t="s">
        <v>4649</v>
      </c>
      <c r="E17709" s="55" t="s">
        <v>57772</v>
      </c>
      <c r="F17709" s="55" t="s">
        <v>4651</v>
      </c>
      <c r="G17709" s="55" t="s">
        <v>57773</v>
      </c>
      <c r="H17709" s="55">
        <v>0</v>
      </c>
    </row>
    <row r="17710" spans="1:8" ht="12.5" customHeight="1">
      <c r="A17710" s="55">
        <v>13533</v>
      </c>
      <c r="B17710" s="55">
        <v>10</v>
      </c>
      <c r="C17710" s="55" t="s">
        <v>57774</v>
      </c>
      <c r="D17710" s="55" t="s">
        <v>4649</v>
      </c>
      <c r="E17710" s="55" t="s">
        <v>57775</v>
      </c>
      <c r="F17710" s="55" t="s">
        <v>4651</v>
      </c>
      <c r="G17710" s="55" t="s">
        <v>57776</v>
      </c>
      <c r="H17710" s="55">
        <v>0</v>
      </c>
    </row>
    <row r="17711" spans="1:8" ht="12.5" customHeight="1">
      <c r="A17711" s="55">
        <v>13544</v>
      </c>
      <c r="B17711" s="55">
        <v>10</v>
      </c>
      <c r="C17711" s="55" t="s">
        <v>57777</v>
      </c>
      <c r="D17711" s="55" t="s">
        <v>4649</v>
      </c>
      <c r="E17711" s="55" t="s">
        <v>57778</v>
      </c>
      <c r="F17711" s="55" t="s">
        <v>4651</v>
      </c>
      <c r="G17711" s="55" t="s">
        <v>57779</v>
      </c>
      <c r="H17711" s="55">
        <v>0</v>
      </c>
    </row>
    <row r="17712" spans="1:8" ht="12.5" customHeight="1">
      <c r="A17712" s="55">
        <v>13583</v>
      </c>
      <c r="B17712" s="55">
        <v>10</v>
      </c>
      <c r="C17712" s="55" t="s">
        <v>57780</v>
      </c>
      <c r="D17712" s="55" t="s">
        <v>4649</v>
      </c>
      <c r="E17712" s="55" t="s">
        <v>57781</v>
      </c>
      <c r="F17712" s="55" t="s">
        <v>4651</v>
      </c>
      <c r="G17712" s="55" t="s">
        <v>57782</v>
      </c>
      <c r="H17712" s="55">
        <v>0</v>
      </c>
    </row>
    <row r="17713" spans="1:8" ht="12.5" customHeight="1">
      <c r="A17713" s="55">
        <v>14172</v>
      </c>
      <c r="B17713" s="55">
        <v>10</v>
      </c>
      <c r="C17713" s="55" t="s">
        <v>57783</v>
      </c>
      <c r="D17713" s="55" t="s">
        <v>4649</v>
      </c>
      <c r="E17713" s="55" t="s">
        <v>57784</v>
      </c>
      <c r="F17713" s="55" t="s">
        <v>4651</v>
      </c>
      <c r="G17713" s="55" t="s">
        <v>57785</v>
      </c>
      <c r="H17713" s="55">
        <v>0</v>
      </c>
    </row>
    <row r="17714" spans="1:8" ht="12.5" customHeight="1">
      <c r="A17714" s="55">
        <v>14546</v>
      </c>
      <c r="B17714" s="55">
        <v>10</v>
      </c>
      <c r="C17714" s="55" t="s">
        <v>57786</v>
      </c>
      <c r="D17714" s="55" t="s">
        <v>4649</v>
      </c>
      <c r="E17714" s="55" t="s">
        <v>57787</v>
      </c>
      <c r="F17714" s="55" t="s">
        <v>4651</v>
      </c>
      <c r="G17714" s="55" t="s">
        <v>57788</v>
      </c>
      <c r="H17714" s="55">
        <v>0</v>
      </c>
    </row>
    <row r="17715" spans="1:8" ht="12.5" customHeight="1">
      <c r="A17715" s="55">
        <v>14793</v>
      </c>
      <c r="B17715" s="55">
        <v>10</v>
      </c>
      <c r="C17715" s="55" t="s">
        <v>57789</v>
      </c>
      <c r="D17715" s="55" t="s">
        <v>4649</v>
      </c>
      <c r="E17715" s="55" t="s">
        <v>57790</v>
      </c>
      <c r="F17715" s="55" t="s">
        <v>4651</v>
      </c>
      <c r="G17715" s="55" t="s">
        <v>57791</v>
      </c>
      <c r="H17715" s="55">
        <v>0</v>
      </c>
    </row>
    <row r="17716" spans="1:8" ht="12.5" customHeight="1">
      <c r="A17716" s="55">
        <v>16308</v>
      </c>
      <c r="B17716" s="55">
        <v>10</v>
      </c>
      <c r="C17716" s="55" t="s">
        <v>57792</v>
      </c>
      <c r="D17716" s="55" t="s">
        <v>4649</v>
      </c>
      <c r="E17716" s="55" t="s">
        <v>57793</v>
      </c>
      <c r="F17716" s="55" t="s">
        <v>4651</v>
      </c>
      <c r="G17716" s="55" t="s">
        <v>57794</v>
      </c>
      <c r="H17716" s="55">
        <v>0</v>
      </c>
    </row>
    <row r="17717" spans="1:8" ht="12.5" customHeight="1">
      <c r="A17717" s="55">
        <v>16405</v>
      </c>
      <c r="B17717" s="55">
        <v>10</v>
      </c>
      <c r="C17717" s="55" t="s">
        <v>57795</v>
      </c>
      <c r="D17717" s="55" t="s">
        <v>4649</v>
      </c>
      <c r="E17717" s="55" t="s">
        <v>57796</v>
      </c>
      <c r="F17717" s="55" t="s">
        <v>4651</v>
      </c>
      <c r="G17717" s="55" t="s">
        <v>57797</v>
      </c>
      <c r="H17717" s="55">
        <v>0</v>
      </c>
    </row>
    <row r="17718" spans="1:8" ht="12.5" customHeight="1">
      <c r="A17718" s="55">
        <v>17202</v>
      </c>
      <c r="B17718" s="55">
        <v>10</v>
      </c>
      <c r="C17718" s="55" t="s">
        <v>57798</v>
      </c>
      <c r="D17718" s="55" t="s">
        <v>4649</v>
      </c>
      <c r="E17718" s="55" t="s">
        <v>57799</v>
      </c>
      <c r="F17718" s="55" t="s">
        <v>4651</v>
      </c>
      <c r="G17718" s="55" t="s">
        <v>57800</v>
      </c>
      <c r="H17718" s="55">
        <v>0</v>
      </c>
    </row>
    <row r="17719" spans="1:8" ht="12.5" customHeight="1">
      <c r="A17719" s="55">
        <v>17884</v>
      </c>
      <c r="B17719" s="55">
        <v>10</v>
      </c>
      <c r="C17719" s="55" t="s">
        <v>57801</v>
      </c>
      <c r="D17719" s="55" t="s">
        <v>4649</v>
      </c>
      <c r="E17719" s="55" t="s">
        <v>57802</v>
      </c>
      <c r="F17719" s="55" t="s">
        <v>4651</v>
      </c>
      <c r="G17719" s="55" t="s">
        <v>57803</v>
      </c>
      <c r="H17719" s="55">
        <v>0</v>
      </c>
    </row>
    <row r="17720" spans="1:8" ht="12.5" customHeight="1">
      <c r="A17720" s="55">
        <v>19073</v>
      </c>
      <c r="B17720" s="55">
        <v>10</v>
      </c>
      <c r="C17720" s="55" t="s">
        <v>57804</v>
      </c>
      <c r="D17720" s="55" t="s">
        <v>4649</v>
      </c>
      <c r="E17720" s="55" t="s">
        <v>57805</v>
      </c>
      <c r="F17720" s="55" t="s">
        <v>4651</v>
      </c>
      <c r="G17720" s="55" t="s">
        <v>57806</v>
      </c>
      <c r="H17720" s="55">
        <v>0</v>
      </c>
    </row>
    <row r="17721" spans="1:8" ht="12.5" customHeight="1">
      <c r="A17721" s="55">
        <v>19305</v>
      </c>
      <c r="B17721" s="55">
        <v>10</v>
      </c>
      <c r="C17721" s="55" t="s">
        <v>57807</v>
      </c>
      <c r="D17721" s="55" t="s">
        <v>4649</v>
      </c>
      <c r="E17721" s="55" t="s">
        <v>57808</v>
      </c>
      <c r="F17721" s="55" t="s">
        <v>4651</v>
      </c>
      <c r="G17721" s="55" t="s">
        <v>57809</v>
      </c>
      <c r="H17721" s="55">
        <v>0</v>
      </c>
    </row>
    <row r="17722" spans="1:8" ht="12.5" customHeight="1">
      <c r="A17722" s="55">
        <v>19361</v>
      </c>
      <c r="B17722" s="55">
        <v>10</v>
      </c>
      <c r="C17722" s="55" t="s">
        <v>57810</v>
      </c>
      <c r="D17722" s="55" t="s">
        <v>4649</v>
      </c>
      <c r="E17722" s="55" t="s">
        <v>57811</v>
      </c>
      <c r="F17722" s="55" t="s">
        <v>4651</v>
      </c>
      <c r="G17722" s="55" t="s">
        <v>57812</v>
      </c>
      <c r="H17722" s="55">
        <v>0</v>
      </c>
    </row>
    <row r="17723" spans="1:8" ht="12.5" customHeight="1">
      <c r="A17723" s="55">
        <v>19379</v>
      </c>
      <c r="B17723" s="55">
        <v>10</v>
      </c>
      <c r="C17723" s="55" t="s">
        <v>57813</v>
      </c>
      <c r="D17723" s="55" t="s">
        <v>4649</v>
      </c>
      <c r="E17723" s="55" t="s">
        <v>57814</v>
      </c>
      <c r="F17723" s="55" t="s">
        <v>4651</v>
      </c>
      <c r="G17723" s="55" t="s">
        <v>57815</v>
      </c>
      <c r="H17723" s="55">
        <v>0</v>
      </c>
    </row>
    <row r="17724" spans="1:8" ht="12.5" customHeight="1">
      <c r="A17724" s="55">
        <v>19392</v>
      </c>
      <c r="B17724" s="55">
        <v>10</v>
      </c>
      <c r="C17724" s="55" t="s">
        <v>57816</v>
      </c>
      <c r="D17724" s="55" t="s">
        <v>4649</v>
      </c>
      <c r="E17724" s="55" t="s">
        <v>57817</v>
      </c>
      <c r="F17724" s="55" t="s">
        <v>4651</v>
      </c>
      <c r="G17724" s="55" t="s">
        <v>57818</v>
      </c>
      <c r="H17724" s="55">
        <v>0</v>
      </c>
    </row>
    <row r="17725" spans="1:8" ht="12.5" customHeight="1">
      <c r="A17725" s="55">
        <v>19927</v>
      </c>
      <c r="B17725" s="55">
        <v>10</v>
      </c>
      <c r="C17725" s="55" t="s">
        <v>57819</v>
      </c>
      <c r="D17725" s="55" t="s">
        <v>4649</v>
      </c>
      <c r="E17725" s="55" t="s">
        <v>57820</v>
      </c>
      <c r="F17725" s="55" t="s">
        <v>4651</v>
      </c>
      <c r="G17725" s="55" t="s">
        <v>57821</v>
      </c>
      <c r="H17725" s="55">
        <v>0</v>
      </c>
    </row>
    <row r="17726" spans="1:8" ht="12.5" customHeight="1">
      <c r="A17726" s="55">
        <v>20042</v>
      </c>
      <c r="B17726" s="55">
        <v>10</v>
      </c>
      <c r="C17726" s="55" t="s">
        <v>57822</v>
      </c>
      <c r="D17726" s="55" t="s">
        <v>4649</v>
      </c>
      <c r="E17726" s="55" t="s">
        <v>57823</v>
      </c>
      <c r="F17726" s="55" t="s">
        <v>4651</v>
      </c>
      <c r="G17726" s="55" t="s">
        <v>57824</v>
      </c>
      <c r="H17726" s="55">
        <v>0</v>
      </c>
    </row>
    <row r="17727" spans="1:8" ht="12.5" customHeight="1">
      <c r="A17727" s="55">
        <v>20570</v>
      </c>
      <c r="B17727" s="55">
        <v>10</v>
      </c>
      <c r="C17727" s="55" t="s">
        <v>57825</v>
      </c>
      <c r="D17727" s="55" t="s">
        <v>4649</v>
      </c>
      <c r="E17727" s="55" t="s">
        <v>57826</v>
      </c>
      <c r="F17727" s="55" t="s">
        <v>4651</v>
      </c>
      <c r="G17727" s="55" t="s">
        <v>57827</v>
      </c>
      <c r="H17727" s="55">
        <v>0</v>
      </c>
    </row>
    <row r="17728" spans="1:8" ht="12.5" customHeight="1">
      <c r="A17728" s="55">
        <v>20852</v>
      </c>
      <c r="B17728" s="55">
        <v>10</v>
      </c>
      <c r="C17728" s="55" t="s">
        <v>57828</v>
      </c>
      <c r="D17728" s="55" t="s">
        <v>4649</v>
      </c>
      <c r="E17728" s="55" t="s">
        <v>57829</v>
      </c>
      <c r="F17728" s="55" t="s">
        <v>4651</v>
      </c>
      <c r="G17728" s="55" t="s">
        <v>57830</v>
      </c>
      <c r="H17728" s="55">
        <v>0</v>
      </c>
    </row>
    <row r="17729" spans="1:8" ht="12.5" customHeight="1">
      <c r="A17729" s="55">
        <v>20866</v>
      </c>
      <c r="B17729" s="55">
        <v>10</v>
      </c>
      <c r="C17729" s="55" t="s">
        <v>57831</v>
      </c>
      <c r="D17729" s="55" t="s">
        <v>4649</v>
      </c>
      <c r="E17729" s="55" t="s">
        <v>57832</v>
      </c>
      <c r="F17729" s="55" t="s">
        <v>4651</v>
      </c>
      <c r="G17729" s="55" t="s">
        <v>57833</v>
      </c>
      <c r="H17729" s="55">
        <v>0</v>
      </c>
    </row>
    <row r="17730" spans="1:8" ht="12.5" customHeight="1">
      <c r="A17730" s="55">
        <v>20949</v>
      </c>
      <c r="B17730" s="55">
        <v>10</v>
      </c>
      <c r="C17730" s="55" t="s">
        <v>57834</v>
      </c>
      <c r="D17730" s="55" t="s">
        <v>4649</v>
      </c>
      <c r="E17730" s="55" t="s">
        <v>57835</v>
      </c>
      <c r="F17730" s="55" t="s">
        <v>4651</v>
      </c>
      <c r="G17730" s="55" t="s">
        <v>57836</v>
      </c>
      <c r="H17730" s="55">
        <v>0</v>
      </c>
    </row>
    <row r="17731" spans="1:8" ht="12.5" customHeight="1">
      <c r="A17731" s="55">
        <v>21512</v>
      </c>
      <c r="B17731" s="55">
        <v>10</v>
      </c>
      <c r="C17731" s="55" t="s">
        <v>57837</v>
      </c>
      <c r="D17731" s="55" t="s">
        <v>4649</v>
      </c>
      <c r="E17731" s="55" t="s">
        <v>57838</v>
      </c>
      <c r="F17731" s="55" t="s">
        <v>4651</v>
      </c>
      <c r="G17731" s="55" t="s">
        <v>57839</v>
      </c>
      <c r="H17731" s="55">
        <v>0</v>
      </c>
    </row>
    <row r="17732" spans="1:8" ht="12.5" customHeight="1">
      <c r="A17732" s="55">
        <v>21544</v>
      </c>
      <c r="B17732" s="55">
        <v>10</v>
      </c>
      <c r="C17732" s="55" t="s">
        <v>57840</v>
      </c>
      <c r="D17732" s="55" t="s">
        <v>4649</v>
      </c>
      <c r="E17732" s="55" t="s">
        <v>57841</v>
      </c>
      <c r="F17732" s="55" t="s">
        <v>4651</v>
      </c>
      <c r="G17732" s="55" t="s">
        <v>57842</v>
      </c>
      <c r="H17732" s="55">
        <v>0</v>
      </c>
    </row>
    <row r="17733" spans="1:8" ht="12.5" customHeight="1">
      <c r="A17733" s="55">
        <v>21839</v>
      </c>
      <c r="B17733" s="55">
        <v>10</v>
      </c>
      <c r="C17733" s="55" t="s">
        <v>57843</v>
      </c>
      <c r="D17733" s="55" t="s">
        <v>4649</v>
      </c>
      <c r="E17733" s="55" t="s">
        <v>57844</v>
      </c>
      <c r="F17733" s="55" t="s">
        <v>4651</v>
      </c>
      <c r="G17733" s="55" t="s">
        <v>57845</v>
      </c>
      <c r="H17733" s="55">
        <v>0</v>
      </c>
    </row>
    <row r="17734" spans="1:8" ht="12.5" customHeight="1">
      <c r="A17734" s="55">
        <v>22822</v>
      </c>
      <c r="B17734" s="55">
        <v>10</v>
      </c>
      <c r="C17734" s="55" t="s">
        <v>57846</v>
      </c>
      <c r="D17734" s="55" t="s">
        <v>4649</v>
      </c>
      <c r="E17734" s="55" t="s">
        <v>57847</v>
      </c>
      <c r="F17734" s="55" t="s">
        <v>4651</v>
      </c>
      <c r="G17734" s="55" t="s">
        <v>57848</v>
      </c>
      <c r="H17734" s="55">
        <v>0</v>
      </c>
    </row>
    <row r="17735" spans="1:8" ht="12.5" customHeight="1">
      <c r="A17735" s="55">
        <v>23220</v>
      </c>
      <c r="B17735" s="55">
        <v>10</v>
      </c>
      <c r="C17735" s="55" t="s">
        <v>57849</v>
      </c>
      <c r="D17735" s="55" t="s">
        <v>4649</v>
      </c>
      <c r="E17735" s="55" t="s">
        <v>57850</v>
      </c>
      <c r="F17735" s="55" t="s">
        <v>4651</v>
      </c>
      <c r="G17735" s="55" t="s">
        <v>57851</v>
      </c>
      <c r="H17735" s="55">
        <v>0</v>
      </c>
    </row>
    <row r="17736" spans="1:8" ht="12.5" customHeight="1">
      <c r="A17736" s="55">
        <v>23907</v>
      </c>
      <c r="B17736" s="55">
        <v>10</v>
      </c>
      <c r="C17736" s="55" t="s">
        <v>57852</v>
      </c>
      <c r="D17736" s="55" t="s">
        <v>4649</v>
      </c>
      <c r="E17736" s="55" t="s">
        <v>57853</v>
      </c>
      <c r="F17736" s="55" t="s">
        <v>4651</v>
      </c>
      <c r="G17736" s="55" t="s">
        <v>57854</v>
      </c>
      <c r="H17736" s="55">
        <v>0</v>
      </c>
    </row>
    <row r="17737" spans="1:8" ht="12.5" customHeight="1">
      <c r="A17737" s="55">
        <v>24112</v>
      </c>
      <c r="B17737" s="55">
        <v>10</v>
      </c>
      <c r="C17737" s="55" t="s">
        <v>57855</v>
      </c>
      <c r="D17737" s="55" t="s">
        <v>4649</v>
      </c>
      <c r="E17737" s="55" t="s">
        <v>57856</v>
      </c>
      <c r="F17737" s="55" t="s">
        <v>4651</v>
      </c>
      <c r="G17737" s="55" t="s">
        <v>57857</v>
      </c>
      <c r="H17737" s="55">
        <v>0</v>
      </c>
    </row>
    <row r="17738" spans="1:8" ht="12.5" customHeight="1">
      <c r="A17738" s="55">
        <v>25308</v>
      </c>
      <c r="B17738" s="55">
        <v>10</v>
      </c>
      <c r="C17738" s="55" t="s">
        <v>57858</v>
      </c>
      <c r="D17738" s="55" t="s">
        <v>4649</v>
      </c>
      <c r="E17738" s="55" t="s">
        <v>57859</v>
      </c>
      <c r="F17738" s="55" t="s">
        <v>4651</v>
      </c>
      <c r="G17738" s="55" t="s">
        <v>57860</v>
      </c>
      <c r="H17738" s="55">
        <v>0</v>
      </c>
    </row>
    <row r="17739" spans="1:8" ht="12.5" customHeight="1">
      <c r="A17739" s="55">
        <v>25467</v>
      </c>
      <c r="B17739" s="55">
        <v>10</v>
      </c>
      <c r="C17739" s="55" t="s">
        <v>57861</v>
      </c>
      <c r="D17739" s="55" t="s">
        <v>4649</v>
      </c>
      <c r="E17739" s="55" t="s">
        <v>57862</v>
      </c>
      <c r="F17739" s="55" t="s">
        <v>4651</v>
      </c>
      <c r="G17739" s="55" t="s">
        <v>57863</v>
      </c>
      <c r="H17739" s="55">
        <v>0</v>
      </c>
    </row>
    <row r="17740" spans="1:8" ht="12.5" customHeight="1">
      <c r="A17740" s="55">
        <v>25480</v>
      </c>
      <c r="B17740" s="55">
        <v>10</v>
      </c>
      <c r="C17740" s="55" t="s">
        <v>57864</v>
      </c>
      <c r="D17740" s="55" t="s">
        <v>4649</v>
      </c>
      <c r="E17740" s="55" t="s">
        <v>57865</v>
      </c>
      <c r="F17740" s="55" t="s">
        <v>4651</v>
      </c>
      <c r="G17740" s="55" t="s">
        <v>57866</v>
      </c>
      <c r="H17740" s="55">
        <v>0</v>
      </c>
    </row>
    <row r="17741" spans="1:8" ht="12.5" customHeight="1">
      <c r="A17741" s="55">
        <v>25500</v>
      </c>
      <c r="B17741" s="55">
        <v>10</v>
      </c>
      <c r="C17741" s="55" t="s">
        <v>57867</v>
      </c>
      <c r="D17741" s="55" t="s">
        <v>4649</v>
      </c>
      <c r="E17741" s="55" t="s">
        <v>57868</v>
      </c>
      <c r="F17741" s="55" t="s">
        <v>4651</v>
      </c>
      <c r="G17741" s="55" t="s">
        <v>57869</v>
      </c>
      <c r="H17741" s="55">
        <v>0</v>
      </c>
    </row>
    <row r="17742" spans="1:8" ht="12.5" customHeight="1">
      <c r="A17742" s="55">
        <v>25687</v>
      </c>
      <c r="B17742" s="55">
        <v>10</v>
      </c>
      <c r="C17742" s="55" t="s">
        <v>57870</v>
      </c>
      <c r="D17742" s="55" t="s">
        <v>4649</v>
      </c>
      <c r="E17742" s="55" t="s">
        <v>57871</v>
      </c>
      <c r="F17742" s="55" t="s">
        <v>4651</v>
      </c>
      <c r="G17742" s="55" t="s">
        <v>57872</v>
      </c>
      <c r="H17742" s="55">
        <v>0</v>
      </c>
    </row>
    <row r="17743" spans="1:8" ht="12.5" customHeight="1">
      <c r="A17743" s="55">
        <v>25728</v>
      </c>
      <c r="B17743" s="55">
        <v>10</v>
      </c>
      <c r="C17743" s="55" t="s">
        <v>57873</v>
      </c>
      <c r="D17743" s="55" t="s">
        <v>4649</v>
      </c>
      <c r="E17743" s="55" t="s">
        <v>57874</v>
      </c>
      <c r="F17743" s="55" t="s">
        <v>4651</v>
      </c>
      <c r="G17743" s="55" t="s">
        <v>57875</v>
      </c>
      <c r="H17743" s="55">
        <v>0</v>
      </c>
    </row>
    <row r="17744" spans="1:8" ht="12.5" customHeight="1">
      <c r="A17744" s="55">
        <v>26938</v>
      </c>
      <c r="B17744" s="55">
        <v>10</v>
      </c>
      <c r="C17744" s="55" t="s">
        <v>57876</v>
      </c>
      <c r="D17744" s="55" t="s">
        <v>4649</v>
      </c>
      <c r="E17744" s="55" t="s">
        <v>57877</v>
      </c>
      <c r="F17744" s="55" t="s">
        <v>4651</v>
      </c>
      <c r="G17744" s="55" t="s">
        <v>57878</v>
      </c>
      <c r="H17744" s="55">
        <v>0</v>
      </c>
    </row>
    <row r="17745" spans="1:8" ht="12.5" customHeight="1">
      <c r="A17745" s="55">
        <v>26966</v>
      </c>
      <c r="B17745" s="55">
        <v>10</v>
      </c>
      <c r="C17745" s="55" t="s">
        <v>57879</v>
      </c>
      <c r="D17745" s="55" t="s">
        <v>4649</v>
      </c>
      <c r="E17745" s="55" t="s">
        <v>57880</v>
      </c>
      <c r="F17745" s="55" t="s">
        <v>4651</v>
      </c>
      <c r="G17745" s="55" t="s">
        <v>57881</v>
      </c>
      <c r="H17745" s="55">
        <v>0</v>
      </c>
    </row>
    <row r="17746" spans="1:8" ht="12.5" customHeight="1">
      <c r="A17746" s="55">
        <v>27331</v>
      </c>
      <c r="B17746" s="55">
        <v>10</v>
      </c>
      <c r="C17746" s="55" t="s">
        <v>57882</v>
      </c>
      <c r="D17746" s="55" t="s">
        <v>4649</v>
      </c>
      <c r="E17746" s="55" t="s">
        <v>57883</v>
      </c>
      <c r="F17746" s="55" t="s">
        <v>4651</v>
      </c>
      <c r="G17746" s="55" t="s">
        <v>57884</v>
      </c>
      <c r="H17746" s="55">
        <v>0</v>
      </c>
    </row>
    <row r="17747" spans="1:8" ht="12.5" customHeight="1">
      <c r="A17747" s="55">
        <v>27905</v>
      </c>
      <c r="B17747" s="55">
        <v>10</v>
      </c>
      <c r="C17747" s="55" t="s">
        <v>57885</v>
      </c>
      <c r="D17747" s="55" t="s">
        <v>4649</v>
      </c>
      <c r="E17747" s="55" t="s">
        <v>57886</v>
      </c>
      <c r="F17747" s="55" t="s">
        <v>4651</v>
      </c>
      <c r="G17747" s="55" t="s">
        <v>57887</v>
      </c>
      <c r="H17747" s="55">
        <v>0</v>
      </c>
    </row>
    <row r="17748" spans="1:8" ht="12.5" customHeight="1">
      <c r="A17748" s="55">
        <v>28738</v>
      </c>
      <c r="B17748" s="55">
        <v>10</v>
      </c>
      <c r="C17748" s="55" t="s">
        <v>57888</v>
      </c>
      <c r="D17748" s="55" t="s">
        <v>4649</v>
      </c>
      <c r="E17748" s="55" t="s">
        <v>57889</v>
      </c>
      <c r="F17748" s="55" t="s">
        <v>4651</v>
      </c>
      <c r="G17748" s="55" t="s">
        <v>57890</v>
      </c>
      <c r="H17748" s="55">
        <v>0</v>
      </c>
    </row>
    <row r="17749" spans="1:8" ht="12.5" customHeight="1">
      <c r="A17749" s="55">
        <v>29366</v>
      </c>
      <c r="B17749" s="55">
        <v>10</v>
      </c>
      <c r="C17749" s="55" t="s">
        <v>57891</v>
      </c>
      <c r="D17749" s="55" t="s">
        <v>4649</v>
      </c>
      <c r="E17749" s="55" t="s">
        <v>57892</v>
      </c>
      <c r="F17749" s="55" t="s">
        <v>4651</v>
      </c>
      <c r="G17749" s="55" t="s">
        <v>57893</v>
      </c>
      <c r="H17749" s="55">
        <v>0</v>
      </c>
    </row>
    <row r="17750" spans="1:8" ht="12.5" customHeight="1">
      <c r="A17750" s="55">
        <v>29432</v>
      </c>
      <c r="B17750" s="55">
        <v>10</v>
      </c>
      <c r="C17750" s="55" t="s">
        <v>57894</v>
      </c>
      <c r="D17750" s="55" t="s">
        <v>4649</v>
      </c>
      <c r="E17750" s="55" t="s">
        <v>57895</v>
      </c>
      <c r="F17750" s="55" t="s">
        <v>4651</v>
      </c>
      <c r="G17750" s="55" t="s">
        <v>57896</v>
      </c>
      <c r="H17750" s="55">
        <v>0</v>
      </c>
    </row>
    <row r="17751" spans="1:8" ht="12.5" customHeight="1">
      <c r="A17751" s="55">
        <v>11353</v>
      </c>
      <c r="B17751" s="55">
        <v>10</v>
      </c>
      <c r="C17751" s="55" t="s">
        <v>57897</v>
      </c>
      <c r="D17751" s="55" t="s">
        <v>4649</v>
      </c>
      <c r="E17751" s="55" t="s">
        <v>57898</v>
      </c>
      <c r="F17751" s="55" t="s">
        <v>4651</v>
      </c>
      <c r="G17751" s="55" t="s">
        <v>57899</v>
      </c>
      <c r="H17751" s="55">
        <v>0</v>
      </c>
    </row>
    <row r="17752" spans="1:8" ht="12.5" customHeight="1">
      <c r="A17752" s="55">
        <v>11394</v>
      </c>
      <c r="B17752" s="55">
        <v>10</v>
      </c>
      <c r="C17752" s="55" t="s">
        <v>57900</v>
      </c>
      <c r="D17752" s="55" t="s">
        <v>4649</v>
      </c>
      <c r="E17752" s="55" t="s">
        <v>57901</v>
      </c>
      <c r="F17752" s="55" t="s">
        <v>4651</v>
      </c>
      <c r="G17752" s="55" t="s">
        <v>57902</v>
      </c>
      <c r="H17752" s="55">
        <v>0</v>
      </c>
    </row>
    <row r="17753" spans="1:8" ht="12.5" customHeight="1">
      <c r="A17753" s="55">
        <v>12394</v>
      </c>
      <c r="B17753" s="55">
        <v>10</v>
      </c>
      <c r="C17753" s="55" t="s">
        <v>57903</v>
      </c>
      <c r="D17753" s="55" t="s">
        <v>4649</v>
      </c>
      <c r="E17753" s="55" t="s">
        <v>57904</v>
      </c>
      <c r="F17753" s="55" t="s">
        <v>4651</v>
      </c>
      <c r="G17753" s="55" t="s">
        <v>57905</v>
      </c>
      <c r="H17753" s="55">
        <v>0</v>
      </c>
    </row>
    <row r="17754" spans="1:8" ht="12.5" customHeight="1">
      <c r="A17754" s="55">
        <v>12505</v>
      </c>
      <c r="B17754" s="55">
        <v>10</v>
      </c>
      <c r="C17754" s="55" t="s">
        <v>57906</v>
      </c>
      <c r="D17754" s="55" t="s">
        <v>4649</v>
      </c>
      <c r="E17754" s="55" t="s">
        <v>57907</v>
      </c>
      <c r="F17754" s="55" t="s">
        <v>4651</v>
      </c>
      <c r="G17754" s="55" t="s">
        <v>57908</v>
      </c>
      <c r="H17754" s="55">
        <v>0</v>
      </c>
    </row>
    <row r="17755" spans="1:8" ht="12.5" customHeight="1">
      <c r="A17755" s="55">
        <v>12608</v>
      </c>
      <c r="B17755" s="55">
        <v>10</v>
      </c>
      <c r="C17755" s="55" t="s">
        <v>57909</v>
      </c>
      <c r="D17755" s="55" t="s">
        <v>4649</v>
      </c>
      <c r="E17755" s="55" t="s">
        <v>57910</v>
      </c>
      <c r="F17755" s="55" t="s">
        <v>4651</v>
      </c>
      <c r="G17755" s="55" t="s">
        <v>57911</v>
      </c>
      <c r="H17755" s="55">
        <v>0</v>
      </c>
    </row>
    <row r="17756" spans="1:8" ht="12.5" customHeight="1">
      <c r="A17756" s="55">
        <v>12611</v>
      </c>
      <c r="B17756" s="55">
        <v>10</v>
      </c>
      <c r="C17756" s="55" t="s">
        <v>57912</v>
      </c>
      <c r="D17756" s="55" t="s">
        <v>4649</v>
      </c>
      <c r="E17756" s="55" t="s">
        <v>57913</v>
      </c>
      <c r="F17756" s="55" t="s">
        <v>4651</v>
      </c>
      <c r="G17756" s="55" t="s">
        <v>57914</v>
      </c>
      <c r="H17756" s="55">
        <v>0</v>
      </c>
    </row>
    <row r="17757" spans="1:8" ht="12.5" customHeight="1">
      <c r="A17757" s="55">
        <v>12644</v>
      </c>
      <c r="B17757" s="55">
        <v>10</v>
      </c>
      <c r="C17757" s="55" t="s">
        <v>57915</v>
      </c>
      <c r="D17757" s="55" t="s">
        <v>4649</v>
      </c>
      <c r="E17757" s="55" t="s">
        <v>57916</v>
      </c>
      <c r="F17757" s="55" t="s">
        <v>4651</v>
      </c>
      <c r="G17757" s="55" t="s">
        <v>57917</v>
      </c>
      <c r="H17757" s="55">
        <v>0</v>
      </c>
    </row>
    <row r="17758" spans="1:8" ht="12.5" customHeight="1">
      <c r="A17758" s="55">
        <v>12653</v>
      </c>
      <c r="B17758" s="55">
        <v>10</v>
      </c>
      <c r="C17758" s="55" t="s">
        <v>57918</v>
      </c>
      <c r="D17758" s="55" t="s">
        <v>4649</v>
      </c>
      <c r="E17758" s="55" t="s">
        <v>57919</v>
      </c>
      <c r="F17758" s="55" t="s">
        <v>4651</v>
      </c>
      <c r="G17758" s="55" t="s">
        <v>57920</v>
      </c>
      <c r="H17758" s="55">
        <v>0</v>
      </c>
    </row>
    <row r="17759" spans="1:8" ht="12.5" customHeight="1">
      <c r="A17759" s="55">
        <v>13693</v>
      </c>
      <c r="B17759" s="55">
        <v>10</v>
      </c>
      <c r="C17759" s="55" t="s">
        <v>57921</v>
      </c>
      <c r="D17759" s="55" t="s">
        <v>4649</v>
      </c>
      <c r="E17759" s="55" t="s">
        <v>57922</v>
      </c>
      <c r="F17759" s="55" t="s">
        <v>4651</v>
      </c>
      <c r="G17759" s="55" t="s">
        <v>57923</v>
      </c>
      <c r="H17759" s="55">
        <v>0</v>
      </c>
    </row>
    <row r="17760" spans="1:8" ht="12.5" customHeight="1">
      <c r="A17760" s="55">
        <v>13805</v>
      </c>
      <c r="B17760" s="55">
        <v>10</v>
      </c>
      <c r="C17760" s="55" t="s">
        <v>57924</v>
      </c>
      <c r="D17760" s="55" t="s">
        <v>4649</v>
      </c>
      <c r="E17760" s="55" t="s">
        <v>57925</v>
      </c>
      <c r="F17760" s="55" t="s">
        <v>4651</v>
      </c>
      <c r="G17760" s="55" t="s">
        <v>57926</v>
      </c>
      <c r="H17760" s="55">
        <v>0</v>
      </c>
    </row>
    <row r="17761" spans="1:8" ht="12.5" customHeight="1">
      <c r="A17761" s="55">
        <v>14191</v>
      </c>
      <c r="B17761" s="55">
        <v>10</v>
      </c>
      <c r="C17761" s="55" t="s">
        <v>57927</v>
      </c>
      <c r="D17761" s="55" t="s">
        <v>4649</v>
      </c>
      <c r="E17761" s="55" t="s">
        <v>57928</v>
      </c>
      <c r="F17761" s="55" t="s">
        <v>4651</v>
      </c>
      <c r="G17761" s="55" t="s">
        <v>57929</v>
      </c>
      <c r="H17761" s="55">
        <v>0</v>
      </c>
    </row>
    <row r="17762" spans="1:8" ht="12.5" customHeight="1">
      <c r="A17762" s="55">
        <v>14839</v>
      </c>
      <c r="B17762" s="55">
        <v>10</v>
      </c>
      <c r="C17762" s="55" t="s">
        <v>57930</v>
      </c>
      <c r="D17762" s="55" t="s">
        <v>4649</v>
      </c>
      <c r="E17762" s="55" t="s">
        <v>57931</v>
      </c>
      <c r="F17762" s="55" t="s">
        <v>4651</v>
      </c>
      <c r="G17762" s="55" t="s">
        <v>57932</v>
      </c>
      <c r="H17762" s="55">
        <v>0</v>
      </c>
    </row>
    <row r="17763" spans="1:8" ht="12.5" customHeight="1">
      <c r="A17763" s="55">
        <v>15075</v>
      </c>
      <c r="B17763" s="55">
        <v>10</v>
      </c>
      <c r="C17763" s="55" t="s">
        <v>57933</v>
      </c>
      <c r="D17763" s="55" t="s">
        <v>4649</v>
      </c>
      <c r="E17763" s="55" t="s">
        <v>57934</v>
      </c>
      <c r="F17763" s="55" t="s">
        <v>4651</v>
      </c>
      <c r="G17763" s="55" t="s">
        <v>57935</v>
      </c>
      <c r="H17763" s="55">
        <v>0</v>
      </c>
    </row>
    <row r="17764" spans="1:8" ht="12.5" customHeight="1">
      <c r="A17764" s="55">
        <v>16050</v>
      </c>
      <c r="B17764" s="55">
        <v>10</v>
      </c>
      <c r="C17764" s="55" t="s">
        <v>57936</v>
      </c>
      <c r="D17764" s="55" t="s">
        <v>4649</v>
      </c>
      <c r="E17764" s="55" t="s">
        <v>57937</v>
      </c>
      <c r="F17764" s="55" t="s">
        <v>4651</v>
      </c>
      <c r="G17764" s="55" t="s">
        <v>57938</v>
      </c>
      <c r="H17764" s="55">
        <v>0</v>
      </c>
    </row>
    <row r="17765" spans="1:8" ht="12.5" customHeight="1">
      <c r="A17765" s="55">
        <v>16188</v>
      </c>
      <c r="B17765" s="55">
        <v>10</v>
      </c>
      <c r="C17765" s="55" t="s">
        <v>57939</v>
      </c>
      <c r="D17765" s="55" t="s">
        <v>4649</v>
      </c>
      <c r="E17765" s="55" t="s">
        <v>57940</v>
      </c>
      <c r="F17765" s="55" t="s">
        <v>4651</v>
      </c>
      <c r="G17765" s="55" t="s">
        <v>57941</v>
      </c>
      <c r="H17765" s="55">
        <v>0</v>
      </c>
    </row>
    <row r="17766" spans="1:8" ht="12.5" customHeight="1">
      <c r="A17766" s="55">
        <v>16275</v>
      </c>
      <c r="B17766" s="55">
        <v>10</v>
      </c>
      <c r="C17766" s="55" t="s">
        <v>57942</v>
      </c>
      <c r="D17766" s="55" t="s">
        <v>4649</v>
      </c>
      <c r="E17766" s="55" t="s">
        <v>57943</v>
      </c>
      <c r="F17766" s="55" t="s">
        <v>4651</v>
      </c>
      <c r="G17766" s="55" t="s">
        <v>57944</v>
      </c>
      <c r="H17766" s="55">
        <v>0</v>
      </c>
    </row>
    <row r="17767" spans="1:8" ht="12.5" customHeight="1">
      <c r="A17767" s="55">
        <v>16564</v>
      </c>
      <c r="B17767" s="55">
        <v>10</v>
      </c>
      <c r="C17767" s="55" t="s">
        <v>57945</v>
      </c>
      <c r="D17767" s="55" t="s">
        <v>4649</v>
      </c>
      <c r="E17767" s="55" t="s">
        <v>57946</v>
      </c>
      <c r="F17767" s="55" t="s">
        <v>4651</v>
      </c>
      <c r="G17767" s="55" t="s">
        <v>57947</v>
      </c>
      <c r="H17767" s="55">
        <v>0</v>
      </c>
    </row>
    <row r="17768" spans="1:8" ht="12.5" customHeight="1">
      <c r="A17768" s="55">
        <v>17192</v>
      </c>
      <c r="B17768" s="55">
        <v>10</v>
      </c>
      <c r="C17768" s="55" t="s">
        <v>57948</v>
      </c>
      <c r="D17768" s="55" t="s">
        <v>4649</v>
      </c>
      <c r="E17768" s="55" t="s">
        <v>57949</v>
      </c>
      <c r="F17768" s="55" t="s">
        <v>4651</v>
      </c>
      <c r="G17768" s="55" t="s">
        <v>57950</v>
      </c>
      <c r="H17768" s="55">
        <v>0</v>
      </c>
    </row>
    <row r="17769" spans="1:8" ht="12.5" customHeight="1">
      <c r="A17769" s="55">
        <v>17812</v>
      </c>
      <c r="B17769" s="55">
        <v>10</v>
      </c>
      <c r="C17769" s="55" t="s">
        <v>57951</v>
      </c>
      <c r="D17769" s="55" t="s">
        <v>4649</v>
      </c>
      <c r="E17769" s="55" t="s">
        <v>57952</v>
      </c>
      <c r="F17769" s="55" t="s">
        <v>4651</v>
      </c>
      <c r="G17769" s="55" t="s">
        <v>57953</v>
      </c>
      <c r="H17769" s="55">
        <v>0</v>
      </c>
    </row>
    <row r="17770" spans="1:8" ht="12.5" customHeight="1">
      <c r="A17770" s="55">
        <v>18030</v>
      </c>
      <c r="B17770" s="55">
        <v>10</v>
      </c>
      <c r="C17770" s="55" t="s">
        <v>57954</v>
      </c>
      <c r="D17770" s="55" t="s">
        <v>4649</v>
      </c>
      <c r="E17770" s="55" t="s">
        <v>57955</v>
      </c>
      <c r="F17770" s="55" t="s">
        <v>4651</v>
      </c>
      <c r="G17770" s="55" t="s">
        <v>57956</v>
      </c>
      <c r="H17770" s="55">
        <v>0</v>
      </c>
    </row>
    <row r="17771" spans="1:8" ht="12.5" customHeight="1">
      <c r="A17771" s="55">
        <v>18041</v>
      </c>
      <c r="B17771" s="55">
        <v>10</v>
      </c>
      <c r="C17771" s="55" t="s">
        <v>57957</v>
      </c>
      <c r="D17771" s="55" t="s">
        <v>4649</v>
      </c>
      <c r="E17771" s="55" t="s">
        <v>57958</v>
      </c>
      <c r="F17771" s="55" t="s">
        <v>4651</v>
      </c>
      <c r="G17771" s="55" t="s">
        <v>57959</v>
      </c>
      <c r="H17771" s="55">
        <v>0</v>
      </c>
    </row>
    <row r="17772" spans="1:8" ht="12.5" customHeight="1">
      <c r="A17772" s="55">
        <v>19047</v>
      </c>
      <c r="B17772" s="55">
        <v>10</v>
      </c>
      <c r="C17772" s="55" t="s">
        <v>57960</v>
      </c>
      <c r="D17772" s="55" t="s">
        <v>4649</v>
      </c>
      <c r="E17772" s="55" t="s">
        <v>57961</v>
      </c>
      <c r="F17772" s="55" t="s">
        <v>4651</v>
      </c>
      <c r="G17772" s="55" t="s">
        <v>57962</v>
      </c>
      <c r="H17772" s="55">
        <v>0</v>
      </c>
    </row>
    <row r="17773" spans="1:8" ht="12.5" customHeight="1">
      <c r="A17773" s="55">
        <v>19448</v>
      </c>
      <c r="B17773" s="55">
        <v>10</v>
      </c>
      <c r="C17773" s="55" t="s">
        <v>57963</v>
      </c>
      <c r="D17773" s="55" t="s">
        <v>4649</v>
      </c>
      <c r="E17773" s="55" t="s">
        <v>57964</v>
      </c>
      <c r="F17773" s="55" t="s">
        <v>4651</v>
      </c>
      <c r="G17773" s="55" t="s">
        <v>57965</v>
      </c>
      <c r="H17773" s="55">
        <v>0</v>
      </c>
    </row>
    <row r="17774" spans="1:8" ht="12.5" customHeight="1">
      <c r="A17774" s="55">
        <v>19906</v>
      </c>
      <c r="B17774" s="55">
        <v>10</v>
      </c>
      <c r="C17774" s="55" t="s">
        <v>57966</v>
      </c>
      <c r="D17774" s="55" t="s">
        <v>4649</v>
      </c>
      <c r="E17774" s="55" t="s">
        <v>57967</v>
      </c>
      <c r="F17774" s="55" t="s">
        <v>4651</v>
      </c>
      <c r="G17774" s="55" t="s">
        <v>57968</v>
      </c>
      <c r="H17774" s="55">
        <v>0</v>
      </c>
    </row>
    <row r="17775" spans="1:8" ht="12.5" customHeight="1">
      <c r="A17775" s="55">
        <v>19926</v>
      </c>
      <c r="B17775" s="55">
        <v>10</v>
      </c>
      <c r="C17775" s="55" t="s">
        <v>57969</v>
      </c>
      <c r="D17775" s="55" t="s">
        <v>4649</v>
      </c>
      <c r="E17775" s="55" t="s">
        <v>57970</v>
      </c>
      <c r="F17775" s="55" t="s">
        <v>4651</v>
      </c>
      <c r="G17775" s="55" t="s">
        <v>57971</v>
      </c>
      <c r="H17775" s="55">
        <v>0</v>
      </c>
    </row>
    <row r="17776" spans="1:8" ht="12.5" customHeight="1">
      <c r="A17776" s="55">
        <v>20710</v>
      </c>
      <c r="B17776" s="55">
        <v>10</v>
      </c>
      <c r="C17776" s="55" t="s">
        <v>57972</v>
      </c>
      <c r="D17776" s="55" t="s">
        <v>4649</v>
      </c>
      <c r="E17776" s="55" t="s">
        <v>57973</v>
      </c>
      <c r="F17776" s="55" t="s">
        <v>4651</v>
      </c>
      <c r="G17776" s="55" t="s">
        <v>57974</v>
      </c>
      <c r="H17776" s="55">
        <v>0</v>
      </c>
    </row>
    <row r="17777" spans="1:8" ht="12.5" customHeight="1">
      <c r="A17777" s="55">
        <v>22302</v>
      </c>
      <c r="B17777" s="55">
        <v>10</v>
      </c>
      <c r="C17777" s="55" t="s">
        <v>57975</v>
      </c>
      <c r="D17777" s="55" t="s">
        <v>4649</v>
      </c>
      <c r="E17777" s="55" t="s">
        <v>57976</v>
      </c>
      <c r="F17777" s="55" t="s">
        <v>4651</v>
      </c>
      <c r="G17777" s="55" t="s">
        <v>57977</v>
      </c>
      <c r="H17777" s="55">
        <v>0</v>
      </c>
    </row>
    <row r="17778" spans="1:8" ht="12.5" customHeight="1">
      <c r="A17778" s="55">
        <v>22454</v>
      </c>
      <c r="B17778" s="55">
        <v>10</v>
      </c>
      <c r="C17778" s="55" t="s">
        <v>57978</v>
      </c>
      <c r="D17778" s="55" t="s">
        <v>4649</v>
      </c>
      <c r="E17778" s="55" t="s">
        <v>57979</v>
      </c>
      <c r="F17778" s="55" t="s">
        <v>4651</v>
      </c>
      <c r="G17778" s="55" t="s">
        <v>57980</v>
      </c>
      <c r="H17778" s="55">
        <v>0</v>
      </c>
    </row>
    <row r="17779" spans="1:8" ht="12.5" customHeight="1">
      <c r="A17779" s="55">
        <v>24030</v>
      </c>
      <c r="B17779" s="55">
        <v>10</v>
      </c>
      <c r="C17779" s="55" t="s">
        <v>57981</v>
      </c>
      <c r="D17779" s="55" t="s">
        <v>4649</v>
      </c>
      <c r="E17779" s="55" t="s">
        <v>57982</v>
      </c>
      <c r="F17779" s="55" t="s">
        <v>4651</v>
      </c>
      <c r="G17779" s="55" t="s">
        <v>57983</v>
      </c>
      <c r="H17779" s="55">
        <v>0</v>
      </c>
    </row>
    <row r="17780" spans="1:8" ht="12.5" customHeight="1">
      <c r="A17780" s="55">
        <v>24054</v>
      </c>
      <c r="B17780" s="55">
        <v>10</v>
      </c>
      <c r="C17780" s="55" t="s">
        <v>57984</v>
      </c>
      <c r="D17780" s="55" t="s">
        <v>4649</v>
      </c>
      <c r="E17780" s="55" t="s">
        <v>57985</v>
      </c>
      <c r="F17780" s="55" t="s">
        <v>4651</v>
      </c>
      <c r="G17780" s="55" t="s">
        <v>57986</v>
      </c>
      <c r="H17780" s="55">
        <v>0</v>
      </c>
    </row>
    <row r="17781" spans="1:8" ht="12.5" customHeight="1">
      <c r="A17781" s="55">
        <v>24065</v>
      </c>
      <c r="B17781" s="55">
        <v>10</v>
      </c>
      <c r="C17781" s="55" t="s">
        <v>57987</v>
      </c>
      <c r="D17781" s="55" t="s">
        <v>4649</v>
      </c>
      <c r="E17781" s="55" t="s">
        <v>57988</v>
      </c>
      <c r="F17781" s="55" t="s">
        <v>4651</v>
      </c>
      <c r="G17781" s="55" t="s">
        <v>57989</v>
      </c>
      <c r="H17781" s="55">
        <v>0</v>
      </c>
    </row>
    <row r="17782" spans="1:8" ht="12.5" customHeight="1">
      <c r="A17782" s="55">
        <v>25324</v>
      </c>
      <c r="B17782" s="55">
        <v>10</v>
      </c>
      <c r="C17782" s="55" t="s">
        <v>57990</v>
      </c>
      <c r="D17782" s="55" t="s">
        <v>4649</v>
      </c>
      <c r="E17782" s="55" t="s">
        <v>57991</v>
      </c>
      <c r="F17782" s="55" t="s">
        <v>4651</v>
      </c>
      <c r="G17782" s="55" t="s">
        <v>57992</v>
      </c>
      <c r="H17782" s="55">
        <v>0</v>
      </c>
    </row>
    <row r="17783" spans="1:8" ht="12.5" customHeight="1">
      <c r="A17783" s="55">
        <v>25612</v>
      </c>
      <c r="B17783" s="55">
        <v>10</v>
      </c>
      <c r="C17783" s="55" t="s">
        <v>57993</v>
      </c>
      <c r="D17783" s="55" t="s">
        <v>4649</v>
      </c>
      <c r="E17783" s="55" t="s">
        <v>57994</v>
      </c>
      <c r="F17783" s="55" t="s">
        <v>4651</v>
      </c>
      <c r="G17783" s="55" t="s">
        <v>57995</v>
      </c>
      <c r="H17783" s="55">
        <v>0</v>
      </c>
    </row>
    <row r="17784" spans="1:8" ht="12.5" customHeight="1">
      <c r="A17784" s="55">
        <v>25647</v>
      </c>
      <c r="B17784" s="55">
        <v>10</v>
      </c>
      <c r="C17784" s="55" t="s">
        <v>57996</v>
      </c>
      <c r="D17784" s="55" t="s">
        <v>4649</v>
      </c>
      <c r="E17784" s="55" t="s">
        <v>57997</v>
      </c>
      <c r="F17784" s="55" t="s">
        <v>4651</v>
      </c>
      <c r="G17784" s="55" t="s">
        <v>57998</v>
      </c>
      <c r="H17784" s="55">
        <v>0</v>
      </c>
    </row>
    <row r="17785" spans="1:8" ht="12.5" customHeight="1">
      <c r="A17785" s="55">
        <v>25800</v>
      </c>
      <c r="B17785" s="55">
        <v>10</v>
      </c>
      <c r="C17785" s="55" t="s">
        <v>57999</v>
      </c>
      <c r="D17785" s="55" t="s">
        <v>4649</v>
      </c>
      <c r="E17785" s="55" t="s">
        <v>58000</v>
      </c>
      <c r="F17785" s="55" t="s">
        <v>4651</v>
      </c>
      <c r="G17785" s="55" t="s">
        <v>58001</v>
      </c>
      <c r="H17785" s="55">
        <v>0</v>
      </c>
    </row>
    <row r="17786" spans="1:8" ht="12.5" customHeight="1">
      <c r="A17786" s="55">
        <v>26891</v>
      </c>
      <c r="B17786" s="55">
        <v>10</v>
      </c>
      <c r="C17786" s="55" t="s">
        <v>58002</v>
      </c>
      <c r="D17786" s="55" t="s">
        <v>4649</v>
      </c>
      <c r="E17786" s="55" t="s">
        <v>58003</v>
      </c>
      <c r="F17786" s="55" t="s">
        <v>4651</v>
      </c>
      <c r="G17786" s="55" t="s">
        <v>58004</v>
      </c>
      <c r="H17786" s="55">
        <v>0</v>
      </c>
    </row>
    <row r="17787" spans="1:8" ht="12.5" customHeight="1">
      <c r="A17787" s="55">
        <v>27880</v>
      </c>
      <c r="B17787" s="55">
        <v>10</v>
      </c>
      <c r="C17787" s="55" t="s">
        <v>58005</v>
      </c>
      <c r="D17787" s="55" t="s">
        <v>4649</v>
      </c>
      <c r="E17787" s="55" t="s">
        <v>58006</v>
      </c>
      <c r="F17787" s="55" t="s">
        <v>4651</v>
      </c>
      <c r="G17787" s="55" t="s">
        <v>58007</v>
      </c>
      <c r="H17787" s="55">
        <v>0</v>
      </c>
    </row>
    <row r="17788" spans="1:8" ht="12.5" customHeight="1">
      <c r="A17788" s="55">
        <v>28425</v>
      </c>
      <c r="B17788" s="55">
        <v>10</v>
      </c>
      <c r="C17788" s="55" t="s">
        <v>58008</v>
      </c>
      <c r="D17788" s="55" t="s">
        <v>4649</v>
      </c>
      <c r="E17788" s="55" t="s">
        <v>58009</v>
      </c>
      <c r="F17788" s="55" t="s">
        <v>4651</v>
      </c>
      <c r="G17788" s="55" t="s">
        <v>58010</v>
      </c>
      <c r="H17788" s="55">
        <v>0</v>
      </c>
    </row>
    <row r="17789" spans="1:8" ht="12.5" customHeight="1">
      <c r="A17789" s="55">
        <v>28523</v>
      </c>
      <c r="B17789" s="55">
        <v>10</v>
      </c>
      <c r="C17789" s="55" t="s">
        <v>58011</v>
      </c>
      <c r="D17789" s="55" t="s">
        <v>4649</v>
      </c>
      <c r="E17789" s="55" t="s">
        <v>58012</v>
      </c>
      <c r="F17789" s="55" t="s">
        <v>4651</v>
      </c>
      <c r="G17789" s="55" t="s">
        <v>58013</v>
      </c>
      <c r="H17789" s="55">
        <v>0</v>
      </c>
    </row>
    <row r="17790" spans="1:8" ht="12.5" customHeight="1">
      <c r="A17790" s="55">
        <v>28731</v>
      </c>
      <c r="B17790" s="55">
        <v>10</v>
      </c>
      <c r="C17790" s="55" t="s">
        <v>58014</v>
      </c>
      <c r="D17790" s="55" t="s">
        <v>4649</v>
      </c>
      <c r="E17790" s="55" t="s">
        <v>58015</v>
      </c>
      <c r="F17790" s="55" t="s">
        <v>4651</v>
      </c>
      <c r="G17790" s="55" t="s">
        <v>58016</v>
      </c>
      <c r="H17790" s="55">
        <v>0</v>
      </c>
    </row>
    <row r="17791" spans="1:8" ht="12.5" customHeight="1">
      <c r="A17791" s="55">
        <v>28747</v>
      </c>
      <c r="B17791" s="55">
        <v>10</v>
      </c>
      <c r="C17791" s="55" t="s">
        <v>58017</v>
      </c>
      <c r="D17791" s="55" t="s">
        <v>4649</v>
      </c>
      <c r="E17791" s="55" t="s">
        <v>58018</v>
      </c>
      <c r="F17791" s="55" t="s">
        <v>4651</v>
      </c>
      <c r="G17791" s="55" t="s">
        <v>58019</v>
      </c>
      <c r="H17791" s="55">
        <v>0</v>
      </c>
    </row>
    <row r="17792" spans="1:8" ht="12.5" customHeight="1">
      <c r="A17792" s="55">
        <v>29367</v>
      </c>
      <c r="B17792" s="55">
        <v>10</v>
      </c>
      <c r="C17792" s="55" t="s">
        <v>58020</v>
      </c>
      <c r="D17792" s="55" t="s">
        <v>4649</v>
      </c>
      <c r="E17792" s="55" t="s">
        <v>58021</v>
      </c>
      <c r="F17792" s="55" t="s">
        <v>4651</v>
      </c>
      <c r="G17792" s="55" t="s">
        <v>58022</v>
      </c>
      <c r="H17792" s="55">
        <v>0</v>
      </c>
    </row>
    <row r="17793" spans="1:8" ht="12.5" customHeight="1">
      <c r="A17793" s="55">
        <v>29376</v>
      </c>
      <c r="B17793" s="55">
        <v>10</v>
      </c>
      <c r="C17793" s="55" t="s">
        <v>58023</v>
      </c>
      <c r="D17793" s="55" t="s">
        <v>4649</v>
      </c>
      <c r="E17793" s="55" t="s">
        <v>58024</v>
      </c>
      <c r="F17793" s="55" t="s">
        <v>4651</v>
      </c>
      <c r="G17793" s="55" t="s">
        <v>58025</v>
      </c>
      <c r="H17793" s="55">
        <v>0</v>
      </c>
    </row>
    <row r="17794" spans="1:8" ht="12.5" customHeight="1">
      <c r="A17794" s="55">
        <v>29439</v>
      </c>
      <c r="B17794" s="55">
        <v>10</v>
      </c>
      <c r="C17794" s="55" t="s">
        <v>58026</v>
      </c>
      <c r="D17794" s="55" t="s">
        <v>4649</v>
      </c>
      <c r="E17794" s="55" t="s">
        <v>58027</v>
      </c>
      <c r="F17794" s="55" t="s">
        <v>4651</v>
      </c>
      <c r="G17794" s="55" t="s">
        <v>58028</v>
      </c>
      <c r="H17794" s="55">
        <v>0</v>
      </c>
    </row>
    <row r="17795" spans="1:8" ht="12.5" customHeight="1">
      <c r="A17795" s="55">
        <v>11344</v>
      </c>
      <c r="B17795" s="55">
        <v>10</v>
      </c>
      <c r="C17795" s="55" t="s">
        <v>58029</v>
      </c>
      <c r="D17795" s="55" t="s">
        <v>4649</v>
      </c>
      <c r="E17795" s="55" t="s">
        <v>58030</v>
      </c>
      <c r="F17795" s="55" t="s">
        <v>4651</v>
      </c>
      <c r="G17795" s="55" t="s">
        <v>58031</v>
      </c>
      <c r="H17795" s="55">
        <v>0</v>
      </c>
    </row>
    <row r="17796" spans="1:8" ht="12.5" customHeight="1">
      <c r="A17796" s="55">
        <v>12289</v>
      </c>
      <c r="B17796" s="55">
        <v>10</v>
      </c>
      <c r="C17796" s="55" t="s">
        <v>58032</v>
      </c>
      <c r="D17796" s="55" t="s">
        <v>4649</v>
      </c>
      <c r="E17796" s="55" t="s">
        <v>58033</v>
      </c>
      <c r="F17796" s="55" t="s">
        <v>4651</v>
      </c>
      <c r="G17796" s="55" t="s">
        <v>58034</v>
      </c>
      <c r="H17796" s="55">
        <v>0</v>
      </c>
    </row>
    <row r="17797" spans="1:8" ht="12.5" customHeight="1">
      <c r="A17797" s="55">
        <v>12311</v>
      </c>
      <c r="B17797" s="55">
        <v>10</v>
      </c>
      <c r="C17797" s="55" t="s">
        <v>58035</v>
      </c>
      <c r="D17797" s="55" t="s">
        <v>4649</v>
      </c>
      <c r="E17797" s="55" t="s">
        <v>58036</v>
      </c>
      <c r="F17797" s="55" t="s">
        <v>4651</v>
      </c>
      <c r="G17797" s="55" t="s">
        <v>58037</v>
      </c>
      <c r="H17797" s="55">
        <v>0</v>
      </c>
    </row>
    <row r="17798" spans="1:8" ht="12.5" customHeight="1">
      <c r="A17798" s="55">
        <v>12316</v>
      </c>
      <c r="B17798" s="55">
        <v>10</v>
      </c>
      <c r="C17798" s="55" t="s">
        <v>58038</v>
      </c>
      <c r="D17798" s="55" t="s">
        <v>4649</v>
      </c>
      <c r="E17798" s="55" t="s">
        <v>58039</v>
      </c>
      <c r="F17798" s="55" t="s">
        <v>4651</v>
      </c>
      <c r="G17798" s="55" t="s">
        <v>58040</v>
      </c>
      <c r="H17798" s="55">
        <v>0</v>
      </c>
    </row>
    <row r="17799" spans="1:8" ht="12.5" customHeight="1">
      <c r="A17799" s="55">
        <v>12382</v>
      </c>
      <c r="B17799" s="55">
        <v>10</v>
      </c>
      <c r="C17799" s="55" t="s">
        <v>58041</v>
      </c>
      <c r="D17799" s="55" t="s">
        <v>4649</v>
      </c>
      <c r="E17799" s="55" t="s">
        <v>58042</v>
      </c>
      <c r="F17799" s="55" t="s">
        <v>4651</v>
      </c>
      <c r="G17799" s="55" t="s">
        <v>58043</v>
      </c>
      <c r="H17799" s="55">
        <v>0</v>
      </c>
    </row>
    <row r="17800" spans="1:8" ht="12.5" customHeight="1">
      <c r="A17800" s="55">
        <v>12615</v>
      </c>
      <c r="B17800" s="55">
        <v>10</v>
      </c>
      <c r="C17800" s="55" t="s">
        <v>58044</v>
      </c>
      <c r="D17800" s="55" t="s">
        <v>4649</v>
      </c>
      <c r="E17800" s="55" t="s">
        <v>58045</v>
      </c>
      <c r="F17800" s="55" t="s">
        <v>4651</v>
      </c>
      <c r="G17800" s="55" t="s">
        <v>58046</v>
      </c>
      <c r="H17800" s="55">
        <v>0</v>
      </c>
    </row>
    <row r="17801" spans="1:8" ht="12.5" customHeight="1">
      <c r="A17801" s="55">
        <v>12658</v>
      </c>
      <c r="B17801" s="55">
        <v>10</v>
      </c>
      <c r="C17801" s="55" t="s">
        <v>58047</v>
      </c>
      <c r="D17801" s="55" t="s">
        <v>4649</v>
      </c>
      <c r="E17801" s="55" t="s">
        <v>58048</v>
      </c>
      <c r="F17801" s="55" t="s">
        <v>4651</v>
      </c>
      <c r="G17801" s="55" t="s">
        <v>58049</v>
      </c>
      <c r="H17801" s="55">
        <v>0</v>
      </c>
    </row>
    <row r="17802" spans="1:8" ht="12.5" customHeight="1">
      <c r="A17802" s="55">
        <v>14155</v>
      </c>
      <c r="B17802" s="55">
        <v>10</v>
      </c>
      <c r="C17802" s="55" t="s">
        <v>58050</v>
      </c>
      <c r="D17802" s="55" t="s">
        <v>4649</v>
      </c>
      <c r="E17802" s="55" t="s">
        <v>58051</v>
      </c>
      <c r="F17802" s="55" t="s">
        <v>4651</v>
      </c>
      <c r="G17802" s="55" t="s">
        <v>58052</v>
      </c>
      <c r="H17802" s="55">
        <v>0</v>
      </c>
    </row>
    <row r="17803" spans="1:8" ht="12.5" customHeight="1">
      <c r="A17803" s="55">
        <v>14199</v>
      </c>
      <c r="B17803" s="55">
        <v>10</v>
      </c>
      <c r="C17803" s="55" t="s">
        <v>58053</v>
      </c>
      <c r="D17803" s="55" t="s">
        <v>4649</v>
      </c>
      <c r="E17803" s="55" t="s">
        <v>58054</v>
      </c>
      <c r="F17803" s="55" t="s">
        <v>4651</v>
      </c>
      <c r="G17803" s="55" t="s">
        <v>58055</v>
      </c>
      <c r="H17803" s="55">
        <v>0</v>
      </c>
    </row>
    <row r="17804" spans="1:8" ht="12.5" customHeight="1">
      <c r="A17804" s="55">
        <v>14864</v>
      </c>
      <c r="B17804" s="55">
        <v>10</v>
      </c>
      <c r="C17804" s="55" t="s">
        <v>58056</v>
      </c>
      <c r="D17804" s="55" t="s">
        <v>4649</v>
      </c>
      <c r="E17804" s="55" t="s">
        <v>58057</v>
      </c>
      <c r="F17804" s="55" t="s">
        <v>4651</v>
      </c>
      <c r="G17804" s="55" t="s">
        <v>58058</v>
      </c>
      <c r="H17804" s="55">
        <v>0</v>
      </c>
    </row>
    <row r="17805" spans="1:8" ht="12.5" customHeight="1">
      <c r="A17805" s="55">
        <v>16464</v>
      </c>
      <c r="B17805" s="55">
        <v>10</v>
      </c>
      <c r="C17805" s="55" t="s">
        <v>58059</v>
      </c>
      <c r="D17805" s="55" t="s">
        <v>4649</v>
      </c>
      <c r="E17805" s="55" t="s">
        <v>58060</v>
      </c>
      <c r="F17805" s="55" t="s">
        <v>4651</v>
      </c>
      <c r="G17805" s="55" t="s">
        <v>58061</v>
      </c>
      <c r="H17805" s="55">
        <v>0</v>
      </c>
    </row>
    <row r="17806" spans="1:8" ht="12.5" customHeight="1">
      <c r="A17806" s="55">
        <v>16591</v>
      </c>
      <c r="B17806" s="55">
        <v>10</v>
      </c>
      <c r="C17806" s="55" t="s">
        <v>58062</v>
      </c>
      <c r="D17806" s="55" t="s">
        <v>4649</v>
      </c>
      <c r="E17806" s="55" t="s">
        <v>58063</v>
      </c>
      <c r="F17806" s="55" t="s">
        <v>4651</v>
      </c>
      <c r="G17806" s="55" t="s">
        <v>58064</v>
      </c>
      <c r="H17806" s="55">
        <v>0</v>
      </c>
    </row>
    <row r="17807" spans="1:8" ht="12.5" customHeight="1">
      <c r="A17807" s="55">
        <v>18012</v>
      </c>
      <c r="B17807" s="55">
        <v>10</v>
      </c>
      <c r="C17807" s="55" t="s">
        <v>58065</v>
      </c>
      <c r="D17807" s="55" t="s">
        <v>4649</v>
      </c>
      <c r="E17807" s="55" t="s">
        <v>58066</v>
      </c>
      <c r="F17807" s="55" t="s">
        <v>4651</v>
      </c>
      <c r="G17807" s="55" t="s">
        <v>58067</v>
      </c>
      <c r="H17807" s="55">
        <v>0</v>
      </c>
    </row>
    <row r="17808" spans="1:8" ht="12.5" customHeight="1">
      <c r="A17808" s="55">
        <v>18021</v>
      </c>
      <c r="B17808" s="55">
        <v>10</v>
      </c>
      <c r="C17808" s="55" t="s">
        <v>58068</v>
      </c>
      <c r="D17808" s="55" t="s">
        <v>4649</v>
      </c>
      <c r="E17808" s="55" t="s">
        <v>58069</v>
      </c>
      <c r="F17808" s="55" t="s">
        <v>4651</v>
      </c>
      <c r="G17808" s="55" t="s">
        <v>58070</v>
      </c>
      <c r="H17808" s="55">
        <v>0</v>
      </c>
    </row>
    <row r="17809" spans="1:8" ht="12.5" customHeight="1">
      <c r="A17809" s="55">
        <v>18155</v>
      </c>
      <c r="B17809" s="55">
        <v>10</v>
      </c>
      <c r="C17809" s="55" t="s">
        <v>58071</v>
      </c>
      <c r="D17809" s="55" t="s">
        <v>4649</v>
      </c>
      <c r="E17809" s="55" t="s">
        <v>58072</v>
      </c>
      <c r="F17809" s="55" t="s">
        <v>4651</v>
      </c>
      <c r="G17809" s="55" t="s">
        <v>58073</v>
      </c>
      <c r="H17809" s="55">
        <v>0</v>
      </c>
    </row>
    <row r="17810" spans="1:8" ht="12.5" customHeight="1">
      <c r="A17810" s="55">
        <v>19478</v>
      </c>
      <c r="B17810" s="55">
        <v>10</v>
      </c>
      <c r="C17810" s="55" t="s">
        <v>58074</v>
      </c>
      <c r="D17810" s="55" t="s">
        <v>4649</v>
      </c>
      <c r="E17810" s="55" t="s">
        <v>58075</v>
      </c>
      <c r="F17810" s="55" t="s">
        <v>4651</v>
      </c>
      <c r="G17810" s="55" t="s">
        <v>58076</v>
      </c>
      <c r="H17810" s="55">
        <v>0</v>
      </c>
    </row>
    <row r="17811" spans="1:8" ht="12.5" customHeight="1">
      <c r="A17811" s="55">
        <v>20167</v>
      </c>
      <c r="B17811" s="55">
        <v>10</v>
      </c>
      <c r="C17811" s="55" t="s">
        <v>58077</v>
      </c>
      <c r="D17811" s="55" t="s">
        <v>4649</v>
      </c>
      <c r="E17811" s="55" t="s">
        <v>58078</v>
      </c>
      <c r="F17811" s="55" t="s">
        <v>4651</v>
      </c>
      <c r="G17811" s="55" t="s">
        <v>58079</v>
      </c>
      <c r="H17811" s="55">
        <v>0</v>
      </c>
    </row>
    <row r="17812" spans="1:8" ht="12.5" customHeight="1">
      <c r="A17812" s="55">
        <v>20592</v>
      </c>
      <c r="B17812" s="55">
        <v>10</v>
      </c>
      <c r="C17812" s="55" t="s">
        <v>58080</v>
      </c>
      <c r="D17812" s="55" t="s">
        <v>4649</v>
      </c>
      <c r="E17812" s="55" t="s">
        <v>58081</v>
      </c>
      <c r="F17812" s="55" t="s">
        <v>4651</v>
      </c>
      <c r="G17812" s="55" t="s">
        <v>58082</v>
      </c>
      <c r="H17812" s="55">
        <v>0</v>
      </c>
    </row>
    <row r="17813" spans="1:8" ht="12.5" customHeight="1">
      <c r="A17813" s="55">
        <v>20809</v>
      </c>
      <c r="B17813" s="55">
        <v>10</v>
      </c>
      <c r="C17813" s="55" t="s">
        <v>58083</v>
      </c>
      <c r="D17813" s="55" t="s">
        <v>4649</v>
      </c>
      <c r="E17813" s="55" t="s">
        <v>58084</v>
      </c>
      <c r="F17813" s="55" t="s">
        <v>4651</v>
      </c>
      <c r="G17813" s="55" t="s">
        <v>58085</v>
      </c>
      <c r="H17813" s="55">
        <v>0</v>
      </c>
    </row>
    <row r="17814" spans="1:8" ht="12.5" customHeight="1">
      <c r="A17814" s="55">
        <v>20837</v>
      </c>
      <c r="B17814" s="55">
        <v>10</v>
      </c>
      <c r="C17814" s="55" t="s">
        <v>58086</v>
      </c>
      <c r="D17814" s="55" t="s">
        <v>4649</v>
      </c>
      <c r="E17814" s="55" t="s">
        <v>58087</v>
      </c>
      <c r="F17814" s="55" t="s">
        <v>4651</v>
      </c>
      <c r="G17814" s="55" t="s">
        <v>58088</v>
      </c>
      <c r="H17814" s="55">
        <v>0</v>
      </c>
    </row>
    <row r="17815" spans="1:8" ht="12.5" customHeight="1">
      <c r="A17815" s="55">
        <v>20909</v>
      </c>
      <c r="B17815" s="55">
        <v>10</v>
      </c>
      <c r="C17815" s="55" t="s">
        <v>58089</v>
      </c>
      <c r="D17815" s="55" t="s">
        <v>4649</v>
      </c>
      <c r="E17815" s="55" t="s">
        <v>58090</v>
      </c>
      <c r="F17815" s="55" t="s">
        <v>4651</v>
      </c>
      <c r="G17815" s="55" t="s">
        <v>58091</v>
      </c>
      <c r="H17815" s="55">
        <v>0</v>
      </c>
    </row>
    <row r="17816" spans="1:8" ht="12.5" customHeight="1">
      <c r="A17816" s="55">
        <v>20968</v>
      </c>
      <c r="B17816" s="55">
        <v>10</v>
      </c>
      <c r="C17816" s="55" t="s">
        <v>58092</v>
      </c>
      <c r="D17816" s="55" t="s">
        <v>4649</v>
      </c>
      <c r="E17816" s="55" t="s">
        <v>58093</v>
      </c>
      <c r="F17816" s="55" t="s">
        <v>4651</v>
      </c>
      <c r="G17816" s="55" t="s">
        <v>58094</v>
      </c>
      <c r="H17816" s="55">
        <v>0</v>
      </c>
    </row>
    <row r="17817" spans="1:8" ht="12.5" customHeight="1">
      <c r="A17817" s="55">
        <v>20975</v>
      </c>
      <c r="B17817" s="55">
        <v>10</v>
      </c>
      <c r="C17817" s="55" t="s">
        <v>58095</v>
      </c>
      <c r="D17817" s="55" t="s">
        <v>4649</v>
      </c>
      <c r="E17817" s="55" t="s">
        <v>58096</v>
      </c>
      <c r="F17817" s="55" t="s">
        <v>4651</v>
      </c>
      <c r="G17817" s="55" t="s">
        <v>58097</v>
      </c>
      <c r="H17817" s="55">
        <v>0</v>
      </c>
    </row>
    <row r="17818" spans="1:8" ht="12.5" customHeight="1">
      <c r="A17818" s="55">
        <v>21023</v>
      </c>
      <c r="B17818" s="55">
        <v>10</v>
      </c>
      <c r="C17818" s="55" t="s">
        <v>58098</v>
      </c>
      <c r="D17818" s="55" t="s">
        <v>4649</v>
      </c>
      <c r="E17818" s="55" t="s">
        <v>58099</v>
      </c>
      <c r="F17818" s="55" t="s">
        <v>4651</v>
      </c>
      <c r="G17818" s="55" t="s">
        <v>58100</v>
      </c>
      <c r="H17818" s="55">
        <v>0</v>
      </c>
    </row>
    <row r="17819" spans="1:8" ht="12.5" customHeight="1">
      <c r="A17819" s="55">
        <v>21034</v>
      </c>
      <c r="B17819" s="55">
        <v>10</v>
      </c>
      <c r="C17819" s="55" t="s">
        <v>58101</v>
      </c>
      <c r="D17819" s="55" t="s">
        <v>4649</v>
      </c>
      <c r="E17819" s="55" t="s">
        <v>58102</v>
      </c>
      <c r="F17819" s="55" t="s">
        <v>4651</v>
      </c>
      <c r="G17819" s="55" t="s">
        <v>58103</v>
      </c>
      <c r="H17819" s="55">
        <v>0</v>
      </c>
    </row>
    <row r="17820" spans="1:8" ht="12.5" customHeight="1">
      <c r="A17820" s="55">
        <v>22643</v>
      </c>
      <c r="B17820" s="55">
        <v>10</v>
      </c>
      <c r="C17820" s="55" t="s">
        <v>58104</v>
      </c>
      <c r="D17820" s="55" t="s">
        <v>4649</v>
      </c>
      <c r="E17820" s="55" t="s">
        <v>58105</v>
      </c>
      <c r="F17820" s="55" t="s">
        <v>4651</v>
      </c>
      <c r="G17820" s="55" t="s">
        <v>58106</v>
      </c>
      <c r="H17820" s="55">
        <v>0</v>
      </c>
    </row>
    <row r="17821" spans="1:8" ht="12.5" customHeight="1">
      <c r="A17821" s="55">
        <v>22653</v>
      </c>
      <c r="B17821" s="55">
        <v>10</v>
      </c>
      <c r="C17821" s="55" t="s">
        <v>58107</v>
      </c>
      <c r="D17821" s="55" t="s">
        <v>4649</v>
      </c>
      <c r="E17821" s="55" t="s">
        <v>58108</v>
      </c>
      <c r="F17821" s="55" t="s">
        <v>4651</v>
      </c>
      <c r="G17821" s="55" t="s">
        <v>58109</v>
      </c>
      <c r="H17821" s="55">
        <v>0</v>
      </c>
    </row>
    <row r="17822" spans="1:8" ht="12.5" customHeight="1">
      <c r="A17822" s="55">
        <v>23608</v>
      </c>
      <c r="B17822" s="55">
        <v>10</v>
      </c>
      <c r="C17822" s="55" t="s">
        <v>58110</v>
      </c>
      <c r="D17822" s="55" t="s">
        <v>4649</v>
      </c>
      <c r="E17822" s="55" t="s">
        <v>58111</v>
      </c>
      <c r="F17822" s="55" t="s">
        <v>4651</v>
      </c>
      <c r="G17822" s="55" t="s">
        <v>58112</v>
      </c>
      <c r="H17822" s="55">
        <v>0</v>
      </c>
    </row>
    <row r="17823" spans="1:8" ht="12.5" customHeight="1">
      <c r="A17823" s="55">
        <v>25626</v>
      </c>
      <c r="B17823" s="55">
        <v>10</v>
      </c>
      <c r="C17823" s="55" t="s">
        <v>58113</v>
      </c>
      <c r="D17823" s="55" t="s">
        <v>4649</v>
      </c>
      <c r="E17823" s="55" t="s">
        <v>58114</v>
      </c>
      <c r="F17823" s="55" t="s">
        <v>4651</v>
      </c>
      <c r="G17823" s="55" t="s">
        <v>58115</v>
      </c>
      <c r="H17823" s="55">
        <v>0</v>
      </c>
    </row>
    <row r="17824" spans="1:8" ht="12.5" customHeight="1">
      <c r="A17824" s="55">
        <v>25761</v>
      </c>
      <c r="B17824" s="55">
        <v>10</v>
      </c>
      <c r="C17824" s="55" t="s">
        <v>58116</v>
      </c>
      <c r="D17824" s="55" t="s">
        <v>4649</v>
      </c>
      <c r="E17824" s="55" t="s">
        <v>58117</v>
      </c>
      <c r="F17824" s="55" t="s">
        <v>4651</v>
      </c>
      <c r="G17824" s="55" t="s">
        <v>58118</v>
      </c>
      <c r="H17824" s="55">
        <v>0</v>
      </c>
    </row>
    <row r="17825" spans="1:8" ht="12.5" customHeight="1">
      <c r="A17825" s="55">
        <v>27802</v>
      </c>
      <c r="B17825" s="55">
        <v>10</v>
      </c>
      <c r="C17825" s="55" t="s">
        <v>58119</v>
      </c>
      <c r="D17825" s="55" t="s">
        <v>4649</v>
      </c>
      <c r="E17825" s="55" t="s">
        <v>58120</v>
      </c>
      <c r="F17825" s="55" t="s">
        <v>4651</v>
      </c>
      <c r="G17825" s="55" t="s">
        <v>58121</v>
      </c>
      <c r="H17825" s="55">
        <v>0</v>
      </c>
    </row>
    <row r="17826" spans="1:8" ht="12.5" customHeight="1">
      <c r="A17826" s="55">
        <v>27828</v>
      </c>
      <c r="B17826" s="55">
        <v>10</v>
      </c>
      <c r="C17826" s="55" t="s">
        <v>58122</v>
      </c>
      <c r="D17826" s="55" t="s">
        <v>4649</v>
      </c>
      <c r="E17826" s="55" t="s">
        <v>58123</v>
      </c>
      <c r="F17826" s="55" t="s">
        <v>4651</v>
      </c>
      <c r="G17826" s="55" t="s">
        <v>58124</v>
      </c>
      <c r="H17826" s="55">
        <v>0</v>
      </c>
    </row>
    <row r="17827" spans="1:8" ht="12.5" customHeight="1">
      <c r="A17827" s="55">
        <v>27967</v>
      </c>
      <c r="B17827" s="55">
        <v>10</v>
      </c>
      <c r="C17827" s="55" t="s">
        <v>58125</v>
      </c>
      <c r="D17827" s="55" t="s">
        <v>4649</v>
      </c>
      <c r="E17827" s="55" t="s">
        <v>58126</v>
      </c>
      <c r="F17827" s="55" t="s">
        <v>4651</v>
      </c>
      <c r="G17827" s="55" t="s">
        <v>58127</v>
      </c>
      <c r="H17827" s="55">
        <v>0</v>
      </c>
    </row>
    <row r="17828" spans="1:8" ht="12.5" customHeight="1">
      <c r="A17828" s="55">
        <v>28436</v>
      </c>
      <c r="B17828" s="55">
        <v>10</v>
      </c>
      <c r="C17828" s="55" t="s">
        <v>58128</v>
      </c>
      <c r="D17828" s="55" t="s">
        <v>4649</v>
      </c>
      <c r="E17828" s="55" t="s">
        <v>58129</v>
      </c>
      <c r="F17828" s="55" t="s">
        <v>4651</v>
      </c>
      <c r="G17828" s="55" t="s">
        <v>58130</v>
      </c>
      <c r="H17828" s="55">
        <v>0</v>
      </c>
    </row>
    <row r="17829" spans="1:8" ht="12.5" customHeight="1">
      <c r="A17829" s="55">
        <v>29431</v>
      </c>
      <c r="B17829" s="55">
        <v>10</v>
      </c>
      <c r="C17829" s="55" t="s">
        <v>58131</v>
      </c>
      <c r="D17829" s="55" t="s">
        <v>4649</v>
      </c>
      <c r="E17829" s="55" t="s">
        <v>58132</v>
      </c>
      <c r="F17829" s="55" t="s">
        <v>4651</v>
      </c>
      <c r="G17829" s="55" t="s">
        <v>58133</v>
      </c>
      <c r="H17829" s="55">
        <v>0</v>
      </c>
    </row>
    <row r="17830" spans="1:8" ht="12.5" customHeight="1">
      <c r="A17830" s="55">
        <v>11419</v>
      </c>
      <c r="B17830" s="55">
        <v>10</v>
      </c>
      <c r="C17830" s="55" t="s">
        <v>58134</v>
      </c>
      <c r="D17830" s="55" t="s">
        <v>4649</v>
      </c>
      <c r="E17830" s="55" t="s">
        <v>58135</v>
      </c>
      <c r="F17830" s="55" t="s">
        <v>4651</v>
      </c>
      <c r="G17830" s="55" t="s">
        <v>58136</v>
      </c>
      <c r="H17830" s="55">
        <v>0</v>
      </c>
    </row>
    <row r="17831" spans="1:8" ht="12.5" customHeight="1">
      <c r="A17831" s="55">
        <v>11485</v>
      </c>
      <c r="B17831" s="55">
        <v>10</v>
      </c>
      <c r="C17831" s="55" t="s">
        <v>58137</v>
      </c>
      <c r="D17831" s="55" t="s">
        <v>4649</v>
      </c>
      <c r="E17831" s="55" t="s">
        <v>58138</v>
      </c>
      <c r="F17831" s="55" t="s">
        <v>4651</v>
      </c>
      <c r="G17831" s="55" t="s">
        <v>58139</v>
      </c>
      <c r="H17831" s="55">
        <v>0</v>
      </c>
    </row>
    <row r="17832" spans="1:8" ht="12.5" customHeight="1">
      <c r="A17832" s="55">
        <v>11488</v>
      </c>
      <c r="B17832" s="55">
        <v>10</v>
      </c>
      <c r="C17832" s="55" t="s">
        <v>58140</v>
      </c>
      <c r="D17832" s="55" t="s">
        <v>4649</v>
      </c>
      <c r="E17832" s="55" t="s">
        <v>58141</v>
      </c>
      <c r="F17832" s="55" t="s">
        <v>4651</v>
      </c>
      <c r="G17832" s="55" t="s">
        <v>58142</v>
      </c>
      <c r="H17832" s="55">
        <v>0</v>
      </c>
    </row>
    <row r="17833" spans="1:8" ht="12.5" customHeight="1">
      <c r="A17833" s="55">
        <v>12328</v>
      </c>
      <c r="B17833" s="55">
        <v>10</v>
      </c>
      <c r="C17833" s="55" t="s">
        <v>58143</v>
      </c>
      <c r="D17833" s="55" t="s">
        <v>4649</v>
      </c>
      <c r="E17833" s="55" t="s">
        <v>58144</v>
      </c>
      <c r="F17833" s="55" t="s">
        <v>4651</v>
      </c>
      <c r="G17833" s="55" t="s">
        <v>58145</v>
      </c>
      <c r="H17833" s="55">
        <v>0</v>
      </c>
    </row>
    <row r="17834" spans="1:8" ht="12.5" customHeight="1">
      <c r="A17834" s="55">
        <v>12540</v>
      </c>
      <c r="B17834" s="55">
        <v>10</v>
      </c>
      <c r="C17834" s="55" t="s">
        <v>58146</v>
      </c>
      <c r="D17834" s="55" t="s">
        <v>4649</v>
      </c>
      <c r="E17834" s="55" t="s">
        <v>58147</v>
      </c>
      <c r="F17834" s="55" t="s">
        <v>4651</v>
      </c>
      <c r="G17834" s="55" t="s">
        <v>58148</v>
      </c>
      <c r="H17834" s="55">
        <v>0</v>
      </c>
    </row>
    <row r="17835" spans="1:8" ht="12.5" customHeight="1">
      <c r="A17835" s="55">
        <v>12592</v>
      </c>
      <c r="B17835" s="55">
        <v>10</v>
      </c>
      <c r="C17835" s="55" t="s">
        <v>58149</v>
      </c>
      <c r="D17835" s="55" t="s">
        <v>4649</v>
      </c>
      <c r="E17835" s="55" t="s">
        <v>58150</v>
      </c>
      <c r="F17835" s="55" t="s">
        <v>4651</v>
      </c>
      <c r="G17835" s="55" t="s">
        <v>58151</v>
      </c>
      <c r="H17835" s="55">
        <v>0</v>
      </c>
    </row>
    <row r="17836" spans="1:8" ht="12.5" customHeight="1">
      <c r="A17836" s="55">
        <v>12612</v>
      </c>
      <c r="B17836" s="55">
        <v>10</v>
      </c>
      <c r="C17836" s="55" t="s">
        <v>58152</v>
      </c>
      <c r="D17836" s="55" t="s">
        <v>4649</v>
      </c>
      <c r="E17836" s="55" t="s">
        <v>58153</v>
      </c>
      <c r="F17836" s="55" t="s">
        <v>4651</v>
      </c>
      <c r="G17836" s="55" t="s">
        <v>58154</v>
      </c>
      <c r="H17836" s="55">
        <v>0</v>
      </c>
    </row>
    <row r="17837" spans="1:8" ht="12.5" customHeight="1">
      <c r="A17837" s="55">
        <v>13254</v>
      </c>
      <c r="B17837" s="55">
        <v>10</v>
      </c>
      <c r="C17837" s="55" t="s">
        <v>58155</v>
      </c>
      <c r="D17837" s="55" t="s">
        <v>4649</v>
      </c>
      <c r="E17837" s="55" t="s">
        <v>58156</v>
      </c>
      <c r="F17837" s="55" t="s">
        <v>4651</v>
      </c>
      <c r="G17837" s="55" t="s">
        <v>58157</v>
      </c>
      <c r="H17837" s="55">
        <v>0</v>
      </c>
    </row>
    <row r="17838" spans="1:8" ht="12.5" customHeight="1">
      <c r="A17838" s="55">
        <v>13591</v>
      </c>
      <c r="B17838" s="55">
        <v>10</v>
      </c>
      <c r="C17838" s="55" t="s">
        <v>58158</v>
      </c>
      <c r="D17838" s="55" t="s">
        <v>4649</v>
      </c>
      <c r="E17838" s="55" t="s">
        <v>58159</v>
      </c>
      <c r="F17838" s="55" t="s">
        <v>4651</v>
      </c>
      <c r="G17838" s="55" t="s">
        <v>58160</v>
      </c>
      <c r="H17838" s="55">
        <v>0</v>
      </c>
    </row>
    <row r="17839" spans="1:8" ht="12.5" customHeight="1">
      <c r="A17839" s="55">
        <v>14158</v>
      </c>
      <c r="B17839" s="55">
        <v>10</v>
      </c>
      <c r="C17839" s="55" t="s">
        <v>58161</v>
      </c>
      <c r="D17839" s="55" t="s">
        <v>4649</v>
      </c>
      <c r="E17839" s="55" t="s">
        <v>58162</v>
      </c>
      <c r="F17839" s="55" t="s">
        <v>4651</v>
      </c>
      <c r="G17839" s="55" t="s">
        <v>58163</v>
      </c>
      <c r="H17839" s="55">
        <v>0</v>
      </c>
    </row>
    <row r="17840" spans="1:8" ht="12.5" customHeight="1">
      <c r="A17840" s="55">
        <v>14542</v>
      </c>
      <c r="B17840" s="55">
        <v>10</v>
      </c>
      <c r="C17840" s="55" t="s">
        <v>58164</v>
      </c>
      <c r="D17840" s="55" t="s">
        <v>4649</v>
      </c>
      <c r="E17840" s="55" t="s">
        <v>58165</v>
      </c>
      <c r="F17840" s="55" t="s">
        <v>4651</v>
      </c>
      <c r="G17840" s="55" t="s">
        <v>58166</v>
      </c>
      <c r="H17840" s="55">
        <v>0</v>
      </c>
    </row>
    <row r="17841" spans="1:8" ht="12.5" customHeight="1">
      <c r="A17841" s="55">
        <v>14694</v>
      </c>
      <c r="B17841" s="55">
        <v>10</v>
      </c>
      <c r="C17841" s="55" t="s">
        <v>58167</v>
      </c>
      <c r="D17841" s="55" t="s">
        <v>4649</v>
      </c>
      <c r="E17841" s="55" t="s">
        <v>58168</v>
      </c>
      <c r="F17841" s="55" t="s">
        <v>4651</v>
      </c>
      <c r="G17841" s="55" t="s">
        <v>58169</v>
      </c>
      <c r="H17841" s="55">
        <v>0</v>
      </c>
    </row>
    <row r="17842" spans="1:8" ht="12.5" customHeight="1">
      <c r="A17842" s="55">
        <v>14700</v>
      </c>
      <c r="B17842" s="55">
        <v>10</v>
      </c>
      <c r="C17842" s="55" t="s">
        <v>58170</v>
      </c>
      <c r="D17842" s="55" t="s">
        <v>4649</v>
      </c>
      <c r="E17842" s="55" t="s">
        <v>58171</v>
      </c>
      <c r="F17842" s="55" t="s">
        <v>4651</v>
      </c>
      <c r="G17842" s="55" t="s">
        <v>58172</v>
      </c>
      <c r="H17842" s="55">
        <v>0</v>
      </c>
    </row>
    <row r="17843" spans="1:8" ht="12.5" customHeight="1">
      <c r="A17843" s="55">
        <v>14843</v>
      </c>
      <c r="B17843" s="55">
        <v>10</v>
      </c>
      <c r="C17843" s="55" t="s">
        <v>58173</v>
      </c>
      <c r="D17843" s="55" t="s">
        <v>4649</v>
      </c>
      <c r="E17843" s="55" t="s">
        <v>58174</v>
      </c>
      <c r="F17843" s="55" t="s">
        <v>4651</v>
      </c>
      <c r="G17843" s="55" t="s">
        <v>58175</v>
      </c>
      <c r="H17843" s="55">
        <v>0</v>
      </c>
    </row>
    <row r="17844" spans="1:8" ht="12.5" customHeight="1">
      <c r="A17844" s="55">
        <v>14934</v>
      </c>
      <c r="B17844" s="55">
        <v>10</v>
      </c>
      <c r="C17844" s="55" t="s">
        <v>58176</v>
      </c>
      <c r="D17844" s="55" t="s">
        <v>4649</v>
      </c>
      <c r="E17844" s="55" t="s">
        <v>58177</v>
      </c>
      <c r="F17844" s="55" t="s">
        <v>4651</v>
      </c>
      <c r="G17844" s="55" t="s">
        <v>58178</v>
      </c>
      <c r="H17844" s="55">
        <v>0</v>
      </c>
    </row>
    <row r="17845" spans="1:8" ht="12.5" customHeight="1">
      <c r="A17845" s="55">
        <v>15354</v>
      </c>
      <c r="B17845" s="55">
        <v>10</v>
      </c>
      <c r="C17845" s="55" t="s">
        <v>58179</v>
      </c>
      <c r="D17845" s="55" t="s">
        <v>4649</v>
      </c>
      <c r="E17845" s="55" t="s">
        <v>58180</v>
      </c>
      <c r="F17845" s="55" t="s">
        <v>4651</v>
      </c>
      <c r="G17845" s="55" t="s">
        <v>58181</v>
      </c>
      <c r="H17845" s="55">
        <v>0</v>
      </c>
    </row>
    <row r="17846" spans="1:8" ht="12.5" customHeight="1">
      <c r="A17846" s="55">
        <v>15619</v>
      </c>
      <c r="B17846" s="55">
        <v>10</v>
      </c>
      <c r="C17846" s="55" t="s">
        <v>58182</v>
      </c>
      <c r="D17846" s="55" t="s">
        <v>4649</v>
      </c>
      <c r="E17846" s="55" t="s">
        <v>58183</v>
      </c>
      <c r="F17846" s="55" t="s">
        <v>4651</v>
      </c>
      <c r="G17846" s="55" t="s">
        <v>58184</v>
      </c>
      <c r="H17846" s="55">
        <v>0</v>
      </c>
    </row>
    <row r="17847" spans="1:8" ht="12.5" customHeight="1">
      <c r="A17847" s="55">
        <v>16191</v>
      </c>
      <c r="B17847" s="55">
        <v>10</v>
      </c>
      <c r="C17847" s="55" t="s">
        <v>58185</v>
      </c>
      <c r="D17847" s="55" t="s">
        <v>4649</v>
      </c>
      <c r="E17847" s="55" t="s">
        <v>58186</v>
      </c>
      <c r="F17847" s="55" t="s">
        <v>4651</v>
      </c>
      <c r="G17847" s="55" t="s">
        <v>58187</v>
      </c>
      <c r="H17847" s="55">
        <v>0</v>
      </c>
    </row>
    <row r="17848" spans="1:8" ht="12.5" customHeight="1">
      <c r="A17848" s="55">
        <v>18147</v>
      </c>
      <c r="B17848" s="55">
        <v>10</v>
      </c>
      <c r="C17848" s="55" t="s">
        <v>58188</v>
      </c>
      <c r="D17848" s="55" t="s">
        <v>4649</v>
      </c>
      <c r="E17848" s="55" t="s">
        <v>58189</v>
      </c>
      <c r="F17848" s="55" t="s">
        <v>4651</v>
      </c>
      <c r="G17848" s="55" t="s">
        <v>58190</v>
      </c>
      <c r="H17848" s="55">
        <v>0</v>
      </c>
    </row>
    <row r="17849" spans="1:8" ht="12.5" customHeight="1">
      <c r="A17849" s="55">
        <v>19378</v>
      </c>
      <c r="B17849" s="55">
        <v>10</v>
      </c>
      <c r="C17849" s="55" t="s">
        <v>58191</v>
      </c>
      <c r="D17849" s="55" t="s">
        <v>4649</v>
      </c>
      <c r="E17849" s="55" t="s">
        <v>58192</v>
      </c>
      <c r="F17849" s="55" t="s">
        <v>4651</v>
      </c>
      <c r="G17849" s="55" t="s">
        <v>58193</v>
      </c>
      <c r="H17849" s="55">
        <v>0</v>
      </c>
    </row>
    <row r="17850" spans="1:8" ht="12.5" customHeight="1">
      <c r="A17850" s="55">
        <v>19416</v>
      </c>
      <c r="B17850" s="55">
        <v>10</v>
      </c>
      <c r="C17850" s="55" t="s">
        <v>58194</v>
      </c>
      <c r="D17850" s="55" t="s">
        <v>4649</v>
      </c>
      <c r="E17850" s="55" t="s">
        <v>58195</v>
      </c>
      <c r="F17850" s="55" t="s">
        <v>4651</v>
      </c>
      <c r="G17850" s="55" t="s">
        <v>58196</v>
      </c>
      <c r="H17850" s="55">
        <v>0</v>
      </c>
    </row>
    <row r="17851" spans="1:8" ht="12.5" customHeight="1">
      <c r="A17851" s="55">
        <v>19506</v>
      </c>
      <c r="B17851" s="55">
        <v>10</v>
      </c>
      <c r="C17851" s="55" t="s">
        <v>58197</v>
      </c>
      <c r="D17851" s="55" t="s">
        <v>4649</v>
      </c>
      <c r="E17851" s="55" t="s">
        <v>58198</v>
      </c>
      <c r="F17851" s="55" t="s">
        <v>4651</v>
      </c>
      <c r="G17851" s="55" t="s">
        <v>58199</v>
      </c>
      <c r="H17851" s="55">
        <v>0</v>
      </c>
    </row>
    <row r="17852" spans="1:8" ht="12.5" customHeight="1">
      <c r="A17852" s="55">
        <v>20575</v>
      </c>
      <c r="B17852" s="55">
        <v>10</v>
      </c>
      <c r="C17852" s="55" t="s">
        <v>58200</v>
      </c>
      <c r="D17852" s="55" t="s">
        <v>4649</v>
      </c>
      <c r="E17852" s="55" t="s">
        <v>58201</v>
      </c>
      <c r="F17852" s="55" t="s">
        <v>4651</v>
      </c>
      <c r="G17852" s="55" t="s">
        <v>58202</v>
      </c>
      <c r="H17852" s="55">
        <v>0</v>
      </c>
    </row>
    <row r="17853" spans="1:8" ht="12.5" customHeight="1">
      <c r="A17853" s="55">
        <v>20804</v>
      </c>
      <c r="B17853" s="55">
        <v>10</v>
      </c>
      <c r="C17853" s="55" t="s">
        <v>58203</v>
      </c>
      <c r="D17853" s="55" t="s">
        <v>4649</v>
      </c>
      <c r="E17853" s="55" t="s">
        <v>58204</v>
      </c>
      <c r="F17853" s="55" t="s">
        <v>4651</v>
      </c>
      <c r="G17853" s="55" t="s">
        <v>58205</v>
      </c>
      <c r="H17853" s="55">
        <v>0</v>
      </c>
    </row>
    <row r="17854" spans="1:8" ht="12.5" customHeight="1">
      <c r="A17854" s="55">
        <v>20864</v>
      </c>
      <c r="B17854" s="55">
        <v>10</v>
      </c>
      <c r="C17854" s="55" t="s">
        <v>58206</v>
      </c>
      <c r="D17854" s="55" t="s">
        <v>4649</v>
      </c>
      <c r="E17854" s="55" t="s">
        <v>58207</v>
      </c>
      <c r="F17854" s="55" t="s">
        <v>4651</v>
      </c>
      <c r="G17854" s="55" t="s">
        <v>58208</v>
      </c>
      <c r="H17854" s="55">
        <v>0</v>
      </c>
    </row>
    <row r="17855" spans="1:8" ht="12.5" customHeight="1">
      <c r="A17855" s="55">
        <v>20906</v>
      </c>
      <c r="B17855" s="55">
        <v>10</v>
      </c>
      <c r="C17855" s="55" t="s">
        <v>58209</v>
      </c>
      <c r="D17855" s="55" t="s">
        <v>4649</v>
      </c>
      <c r="E17855" s="55" t="s">
        <v>58210</v>
      </c>
      <c r="F17855" s="55" t="s">
        <v>4651</v>
      </c>
      <c r="G17855" s="55" t="s">
        <v>58211</v>
      </c>
      <c r="H17855" s="55">
        <v>0</v>
      </c>
    </row>
    <row r="17856" spans="1:8" ht="12.5" customHeight="1">
      <c r="A17856" s="55">
        <v>21840</v>
      </c>
      <c r="B17856" s="55">
        <v>10</v>
      </c>
      <c r="C17856" s="55" t="s">
        <v>58212</v>
      </c>
      <c r="D17856" s="55" t="s">
        <v>4649</v>
      </c>
      <c r="E17856" s="55" t="s">
        <v>58213</v>
      </c>
      <c r="F17856" s="55" t="s">
        <v>4651</v>
      </c>
      <c r="G17856" s="55" t="s">
        <v>58214</v>
      </c>
      <c r="H17856" s="55">
        <v>0</v>
      </c>
    </row>
    <row r="17857" spans="1:8" ht="12.5" customHeight="1">
      <c r="A17857" s="55">
        <v>22608</v>
      </c>
      <c r="B17857" s="55">
        <v>10</v>
      </c>
      <c r="C17857" s="55" t="s">
        <v>58215</v>
      </c>
      <c r="D17857" s="55" t="s">
        <v>4649</v>
      </c>
      <c r="E17857" s="55" t="s">
        <v>58216</v>
      </c>
      <c r="F17857" s="55" t="s">
        <v>4651</v>
      </c>
      <c r="G17857" s="55" t="s">
        <v>58217</v>
      </c>
      <c r="H17857" s="55">
        <v>0</v>
      </c>
    </row>
    <row r="17858" spans="1:8" ht="12.5" customHeight="1">
      <c r="A17858" s="55">
        <v>22631</v>
      </c>
      <c r="B17858" s="55">
        <v>10</v>
      </c>
      <c r="C17858" s="55" t="s">
        <v>58218</v>
      </c>
      <c r="D17858" s="55" t="s">
        <v>4649</v>
      </c>
      <c r="E17858" s="55" t="s">
        <v>58219</v>
      </c>
      <c r="F17858" s="55" t="s">
        <v>4651</v>
      </c>
      <c r="G17858" s="55" t="s">
        <v>58220</v>
      </c>
      <c r="H17858" s="55">
        <v>0</v>
      </c>
    </row>
    <row r="17859" spans="1:8" ht="12.5" customHeight="1">
      <c r="A17859" s="55">
        <v>22813</v>
      </c>
      <c r="B17859" s="55">
        <v>10</v>
      </c>
      <c r="C17859" s="55" t="s">
        <v>58221</v>
      </c>
      <c r="D17859" s="55" t="s">
        <v>4649</v>
      </c>
      <c r="E17859" s="55" t="s">
        <v>58222</v>
      </c>
      <c r="F17859" s="55" t="s">
        <v>4651</v>
      </c>
      <c r="G17859" s="55" t="s">
        <v>58223</v>
      </c>
      <c r="H17859" s="55">
        <v>0</v>
      </c>
    </row>
    <row r="17860" spans="1:8" ht="12.5" customHeight="1">
      <c r="A17860" s="55">
        <v>23638</v>
      </c>
      <c r="B17860" s="55">
        <v>10</v>
      </c>
      <c r="C17860" s="55" t="s">
        <v>58224</v>
      </c>
      <c r="D17860" s="55" t="s">
        <v>4649</v>
      </c>
      <c r="E17860" s="55" t="s">
        <v>58225</v>
      </c>
      <c r="F17860" s="55" t="s">
        <v>4651</v>
      </c>
      <c r="G17860" s="55" t="s">
        <v>58226</v>
      </c>
      <c r="H17860" s="55">
        <v>0</v>
      </c>
    </row>
    <row r="17861" spans="1:8" ht="12.5" customHeight="1">
      <c r="A17861" s="55">
        <v>23945</v>
      </c>
      <c r="B17861" s="55">
        <v>10</v>
      </c>
      <c r="C17861" s="55" t="s">
        <v>58227</v>
      </c>
      <c r="D17861" s="55" t="s">
        <v>4649</v>
      </c>
      <c r="E17861" s="55" t="s">
        <v>58228</v>
      </c>
      <c r="F17861" s="55" t="s">
        <v>4651</v>
      </c>
      <c r="G17861" s="55" t="s">
        <v>58229</v>
      </c>
      <c r="H17861" s="55">
        <v>0</v>
      </c>
    </row>
    <row r="17862" spans="1:8" ht="12.5" customHeight="1">
      <c r="A17862" s="55">
        <v>23967</v>
      </c>
      <c r="B17862" s="55">
        <v>10</v>
      </c>
      <c r="C17862" s="55" t="s">
        <v>58230</v>
      </c>
      <c r="D17862" s="55" t="s">
        <v>4649</v>
      </c>
      <c r="E17862" s="55" t="s">
        <v>58231</v>
      </c>
      <c r="F17862" s="55" t="s">
        <v>4651</v>
      </c>
      <c r="G17862" s="55" t="s">
        <v>58232</v>
      </c>
      <c r="H17862" s="55">
        <v>0</v>
      </c>
    </row>
    <row r="17863" spans="1:8" ht="12.5" customHeight="1">
      <c r="A17863" s="55">
        <v>24721</v>
      </c>
      <c r="B17863" s="55">
        <v>10</v>
      </c>
      <c r="C17863" s="55" t="s">
        <v>58233</v>
      </c>
      <c r="D17863" s="55" t="s">
        <v>4649</v>
      </c>
      <c r="E17863" s="55" t="s">
        <v>58234</v>
      </c>
      <c r="F17863" s="55" t="s">
        <v>4651</v>
      </c>
      <c r="G17863" s="55" t="s">
        <v>58235</v>
      </c>
      <c r="H17863" s="55">
        <v>0</v>
      </c>
    </row>
    <row r="17864" spans="1:8" ht="12.5" customHeight="1">
      <c r="A17864" s="55">
        <v>24853</v>
      </c>
      <c r="B17864" s="55">
        <v>10</v>
      </c>
      <c r="C17864" s="55" t="s">
        <v>58236</v>
      </c>
      <c r="D17864" s="55" t="s">
        <v>4649</v>
      </c>
      <c r="E17864" s="55" t="s">
        <v>58237</v>
      </c>
      <c r="F17864" s="55" t="s">
        <v>4651</v>
      </c>
      <c r="G17864" s="55" t="s">
        <v>58238</v>
      </c>
      <c r="H17864" s="55">
        <v>0</v>
      </c>
    </row>
    <row r="17865" spans="1:8" ht="12.5" customHeight="1">
      <c r="A17865" s="55">
        <v>24860</v>
      </c>
      <c r="B17865" s="55">
        <v>10</v>
      </c>
      <c r="C17865" s="55" t="s">
        <v>58239</v>
      </c>
      <c r="D17865" s="55" t="s">
        <v>4649</v>
      </c>
      <c r="E17865" s="55" t="s">
        <v>58240</v>
      </c>
      <c r="F17865" s="55" t="s">
        <v>4651</v>
      </c>
      <c r="G17865" s="55" t="s">
        <v>58241</v>
      </c>
      <c r="H17865" s="55">
        <v>0</v>
      </c>
    </row>
    <row r="17866" spans="1:8" ht="12.5" customHeight="1">
      <c r="A17866" s="55">
        <v>25493</v>
      </c>
      <c r="B17866" s="55">
        <v>10</v>
      </c>
      <c r="C17866" s="55" t="s">
        <v>58242</v>
      </c>
      <c r="D17866" s="55" t="s">
        <v>4649</v>
      </c>
      <c r="E17866" s="55" t="s">
        <v>58243</v>
      </c>
      <c r="F17866" s="55" t="s">
        <v>4651</v>
      </c>
      <c r="G17866" s="55" t="s">
        <v>58244</v>
      </c>
      <c r="H17866" s="55">
        <v>0</v>
      </c>
    </row>
    <row r="17867" spans="1:8" ht="12.5" customHeight="1">
      <c r="A17867" s="55">
        <v>25604</v>
      </c>
      <c r="B17867" s="55">
        <v>10</v>
      </c>
      <c r="C17867" s="55" t="s">
        <v>58245</v>
      </c>
      <c r="D17867" s="55" t="s">
        <v>4649</v>
      </c>
      <c r="E17867" s="55" t="s">
        <v>58246</v>
      </c>
      <c r="F17867" s="55" t="s">
        <v>4651</v>
      </c>
      <c r="G17867" s="55" t="s">
        <v>58247</v>
      </c>
      <c r="H17867" s="55">
        <v>0</v>
      </c>
    </row>
    <row r="17868" spans="1:8" ht="12.5" customHeight="1">
      <c r="A17868" s="55">
        <v>25627</v>
      </c>
      <c r="B17868" s="55">
        <v>10</v>
      </c>
      <c r="C17868" s="55" t="s">
        <v>58248</v>
      </c>
      <c r="D17868" s="55" t="s">
        <v>4649</v>
      </c>
      <c r="E17868" s="55" t="s">
        <v>58249</v>
      </c>
      <c r="F17868" s="55" t="s">
        <v>4651</v>
      </c>
      <c r="G17868" s="55" t="s">
        <v>58250</v>
      </c>
      <c r="H17868" s="55">
        <v>0</v>
      </c>
    </row>
    <row r="17869" spans="1:8" ht="12.5" customHeight="1">
      <c r="A17869" s="55">
        <v>25632</v>
      </c>
      <c r="B17869" s="55">
        <v>10</v>
      </c>
      <c r="C17869" s="55" t="s">
        <v>58251</v>
      </c>
      <c r="D17869" s="55" t="s">
        <v>4649</v>
      </c>
      <c r="E17869" s="55" t="s">
        <v>58252</v>
      </c>
      <c r="F17869" s="55" t="s">
        <v>4651</v>
      </c>
      <c r="G17869" s="55" t="s">
        <v>58253</v>
      </c>
      <c r="H17869" s="55">
        <v>0</v>
      </c>
    </row>
    <row r="17870" spans="1:8" ht="12.5" customHeight="1">
      <c r="A17870" s="55">
        <v>27799</v>
      </c>
      <c r="B17870" s="55">
        <v>10</v>
      </c>
      <c r="C17870" s="55" t="s">
        <v>58254</v>
      </c>
      <c r="D17870" s="55" t="s">
        <v>4649</v>
      </c>
      <c r="E17870" s="55" t="s">
        <v>58255</v>
      </c>
      <c r="F17870" s="55" t="s">
        <v>4651</v>
      </c>
      <c r="G17870" s="55" t="s">
        <v>58256</v>
      </c>
      <c r="H17870" s="55">
        <v>0</v>
      </c>
    </row>
    <row r="17871" spans="1:8" ht="12.5" customHeight="1">
      <c r="A17871" s="55">
        <v>27810</v>
      </c>
      <c r="B17871" s="55">
        <v>10</v>
      </c>
      <c r="C17871" s="55" t="s">
        <v>58257</v>
      </c>
      <c r="D17871" s="55" t="s">
        <v>4649</v>
      </c>
      <c r="E17871" s="55" t="s">
        <v>58258</v>
      </c>
      <c r="F17871" s="55" t="s">
        <v>4651</v>
      </c>
      <c r="G17871" s="55" t="s">
        <v>58259</v>
      </c>
      <c r="H17871" s="55">
        <v>0</v>
      </c>
    </row>
    <row r="17872" spans="1:8" ht="12.5" customHeight="1">
      <c r="A17872" s="55">
        <v>28516</v>
      </c>
      <c r="B17872" s="55">
        <v>10</v>
      </c>
      <c r="C17872" s="55" t="s">
        <v>58260</v>
      </c>
      <c r="D17872" s="55" t="s">
        <v>4649</v>
      </c>
      <c r="E17872" s="55" t="s">
        <v>58261</v>
      </c>
      <c r="F17872" s="55" t="s">
        <v>4651</v>
      </c>
      <c r="G17872" s="55" t="s">
        <v>58262</v>
      </c>
      <c r="H17872" s="55">
        <v>0</v>
      </c>
    </row>
    <row r="17873" spans="1:8" ht="12.5" customHeight="1">
      <c r="A17873" s="55">
        <v>28695</v>
      </c>
      <c r="B17873" s="55">
        <v>10</v>
      </c>
      <c r="C17873" s="55" t="s">
        <v>58263</v>
      </c>
      <c r="D17873" s="55" t="s">
        <v>4649</v>
      </c>
      <c r="E17873" s="55" t="s">
        <v>58264</v>
      </c>
      <c r="F17873" s="55" t="s">
        <v>4651</v>
      </c>
      <c r="G17873" s="55" t="s">
        <v>58265</v>
      </c>
      <c r="H17873" s="55">
        <v>0</v>
      </c>
    </row>
    <row r="17874" spans="1:8" ht="12.5" customHeight="1">
      <c r="A17874" s="55">
        <v>29480</v>
      </c>
      <c r="B17874" s="55">
        <v>10</v>
      </c>
      <c r="C17874" s="55" t="s">
        <v>58266</v>
      </c>
      <c r="D17874" s="55" t="s">
        <v>4649</v>
      </c>
      <c r="E17874" s="55" t="s">
        <v>58267</v>
      </c>
      <c r="F17874" s="55" t="s">
        <v>4651</v>
      </c>
      <c r="G17874" s="55" t="s">
        <v>58268</v>
      </c>
      <c r="H17874" s="55">
        <v>0</v>
      </c>
    </row>
    <row r="17875" spans="1:8" ht="12.5" customHeight="1">
      <c r="A17875" s="55">
        <v>11238</v>
      </c>
      <c r="B17875" s="55">
        <v>10</v>
      </c>
      <c r="C17875" s="55" t="s">
        <v>58269</v>
      </c>
      <c r="D17875" s="55" t="s">
        <v>4649</v>
      </c>
      <c r="E17875" s="55" t="s">
        <v>58270</v>
      </c>
      <c r="F17875" s="55" t="s">
        <v>4651</v>
      </c>
      <c r="G17875" s="55" t="s">
        <v>58271</v>
      </c>
      <c r="H17875" s="55">
        <v>0</v>
      </c>
    </row>
    <row r="17876" spans="1:8" ht="12.5" customHeight="1">
      <c r="A17876" s="55">
        <v>12594</v>
      </c>
      <c r="B17876" s="55">
        <v>10</v>
      </c>
      <c r="C17876" s="55" t="s">
        <v>58272</v>
      </c>
      <c r="D17876" s="55" t="s">
        <v>4649</v>
      </c>
      <c r="E17876" s="55" t="s">
        <v>58273</v>
      </c>
      <c r="F17876" s="55" t="s">
        <v>4651</v>
      </c>
      <c r="G17876" s="55" t="s">
        <v>58274</v>
      </c>
      <c r="H17876" s="55">
        <v>0</v>
      </c>
    </row>
    <row r="17877" spans="1:8" ht="12.5" customHeight="1">
      <c r="A17877" s="55">
        <v>12847</v>
      </c>
      <c r="B17877" s="55">
        <v>10</v>
      </c>
      <c r="C17877" s="55" t="s">
        <v>58275</v>
      </c>
      <c r="D17877" s="55" t="s">
        <v>4649</v>
      </c>
      <c r="E17877" s="55" t="s">
        <v>58276</v>
      </c>
      <c r="F17877" s="55" t="s">
        <v>4651</v>
      </c>
      <c r="G17877" s="55" t="s">
        <v>58277</v>
      </c>
      <c r="H17877" s="55">
        <v>0</v>
      </c>
    </row>
    <row r="17878" spans="1:8" ht="12.5" customHeight="1">
      <c r="A17878" s="55">
        <v>13493</v>
      </c>
      <c r="B17878" s="55">
        <v>10</v>
      </c>
      <c r="C17878" s="55" t="s">
        <v>58278</v>
      </c>
      <c r="D17878" s="55" t="s">
        <v>4649</v>
      </c>
      <c r="E17878" s="55" t="s">
        <v>58279</v>
      </c>
      <c r="F17878" s="55" t="s">
        <v>4651</v>
      </c>
      <c r="G17878" s="55" t="s">
        <v>58280</v>
      </c>
      <c r="H17878" s="55">
        <v>0</v>
      </c>
    </row>
    <row r="17879" spans="1:8" ht="12.5" customHeight="1">
      <c r="A17879" s="55">
        <v>13689</v>
      </c>
      <c r="B17879" s="55">
        <v>10</v>
      </c>
      <c r="C17879" s="55" t="s">
        <v>58281</v>
      </c>
      <c r="D17879" s="55" t="s">
        <v>4649</v>
      </c>
      <c r="E17879" s="55" t="s">
        <v>58282</v>
      </c>
      <c r="F17879" s="55" t="s">
        <v>4651</v>
      </c>
      <c r="G17879" s="55" t="s">
        <v>58283</v>
      </c>
      <c r="H17879" s="55">
        <v>0</v>
      </c>
    </row>
    <row r="17880" spans="1:8" ht="12.5" customHeight="1">
      <c r="A17880" s="55">
        <v>14968</v>
      </c>
      <c r="B17880" s="55">
        <v>10</v>
      </c>
      <c r="C17880" s="55" t="s">
        <v>58284</v>
      </c>
      <c r="D17880" s="55" t="s">
        <v>4649</v>
      </c>
      <c r="E17880" s="55" t="s">
        <v>58285</v>
      </c>
      <c r="F17880" s="55" t="s">
        <v>4651</v>
      </c>
      <c r="G17880" s="55" t="s">
        <v>58286</v>
      </c>
      <c r="H17880" s="55">
        <v>0</v>
      </c>
    </row>
    <row r="17881" spans="1:8" ht="12.5" customHeight="1">
      <c r="A17881" s="55">
        <v>15087</v>
      </c>
      <c r="B17881" s="55">
        <v>10</v>
      </c>
      <c r="C17881" s="55" t="s">
        <v>58287</v>
      </c>
      <c r="D17881" s="55" t="s">
        <v>4649</v>
      </c>
      <c r="E17881" s="55" t="s">
        <v>58288</v>
      </c>
      <c r="F17881" s="55" t="s">
        <v>4651</v>
      </c>
      <c r="G17881" s="55" t="s">
        <v>58289</v>
      </c>
      <c r="H17881" s="55">
        <v>0</v>
      </c>
    </row>
    <row r="17882" spans="1:8" ht="12.5" customHeight="1">
      <c r="A17882" s="55">
        <v>15671</v>
      </c>
      <c r="B17882" s="55">
        <v>10</v>
      </c>
      <c r="C17882" s="55" t="s">
        <v>58290</v>
      </c>
      <c r="D17882" s="55" t="s">
        <v>4649</v>
      </c>
      <c r="E17882" s="55" t="s">
        <v>58291</v>
      </c>
      <c r="F17882" s="55" t="s">
        <v>4651</v>
      </c>
      <c r="G17882" s="55" t="s">
        <v>58292</v>
      </c>
      <c r="H17882" s="55">
        <v>0</v>
      </c>
    </row>
    <row r="17883" spans="1:8" ht="12.5" customHeight="1">
      <c r="A17883" s="55">
        <v>16406</v>
      </c>
      <c r="B17883" s="55">
        <v>10</v>
      </c>
      <c r="C17883" s="55" t="s">
        <v>58293</v>
      </c>
      <c r="D17883" s="55" t="s">
        <v>4649</v>
      </c>
      <c r="E17883" s="55" t="s">
        <v>58294</v>
      </c>
      <c r="F17883" s="55" t="s">
        <v>4651</v>
      </c>
      <c r="G17883" s="55" t="s">
        <v>58295</v>
      </c>
      <c r="H17883" s="55">
        <v>0</v>
      </c>
    </row>
    <row r="17884" spans="1:8" ht="12.5" customHeight="1">
      <c r="A17884" s="55">
        <v>16935</v>
      </c>
      <c r="B17884" s="55">
        <v>10</v>
      </c>
      <c r="C17884" s="55" t="s">
        <v>58296</v>
      </c>
      <c r="D17884" s="55" t="s">
        <v>4649</v>
      </c>
      <c r="E17884" s="55" t="s">
        <v>58297</v>
      </c>
      <c r="F17884" s="55" t="s">
        <v>4651</v>
      </c>
      <c r="G17884" s="55" t="s">
        <v>58298</v>
      </c>
      <c r="H17884" s="55">
        <v>0</v>
      </c>
    </row>
    <row r="17885" spans="1:8" ht="12.5" customHeight="1">
      <c r="A17885" s="55">
        <v>17094</v>
      </c>
      <c r="B17885" s="55">
        <v>10</v>
      </c>
      <c r="C17885" s="55" t="s">
        <v>58299</v>
      </c>
      <c r="D17885" s="55" t="s">
        <v>4649</v>
      </c>
      <c r="E17885" s="55" t="s">
        <v>58300</v>
      </c>
      <c r="F17885" s="55" t="s">
        <v>4651</v>
      </c>
      <c r="G17885" s="55" t="s">
        <v>58301</v>
      </c>
      <c r="H17885" s="55">
        <v>0</v>
      </c>
    </row>
    <row r="17886" spans="1:8" ht="12.5" customHeight="1">
      <c r="A17886" s="55">
        <v>17632</v>
      </c>
      <c r="B17886" s="55">
        <v>10</v>
      </c>
      <c r="C17886" s="55" t="s">
        <v>58302</v>
      </c>
      <c r="D17886" s="55" t="s">
        <v>4649</v>
      </c>
      <c r="E17886" s="55" t="s">
        <v>58303</v>
      </c>
      <c r="F17886" s="55" t="s">
        <v>4651</v>
      </c>
      <c r="G17886" s="55" t="s">
        <v>58304</v>
      </c>
      <c r="H17886" s="55">
        <v>0</v>
      </c>
    </row>
    <row r="17887" spans="1:8" ht="12.5" customHeight="1">
      <c r="A17887" s="55">
        <v>17889</v>
      </c>
      <c r="B17887" s="55">
        <v>10</v>
      </c>
      <c r="C17887" s="55" t="s">
        <v>58305</v>
      </c>
      <c r="D17887" s="55" t="s">
        <v>4649</v>
      </c>
      <c r="E17887" s="55" t="s">
        <v>58306</v>
      </c>
      <c r="F17887" s="55" t="s">
        <v>4651</v>
      </c>
      <c r="G17887" s="55" t="s">
        <v>58307</v>
      </c>
      <c r="H17887" s="55">
        <v>0</v>
      </c>
    </row>
    <row r="17888" spans="1:8" ht="12.5" customHeight="1">
      <c r="A17888" s="55">
        <v>18160</v>
      </c>
      <c r="B17888" s="55">
        <v>10</v>
      </c>
      <c r="C17888" s="55" t="s">
        <v>58308</v>
      </c>
      <c r="D17888" s="55" t="s">
        <v>4649</v>
      </c>
      <c r="E17888" s="55" t="s">
        <v>58309</v>
      </c>
      <c r="F17888" s="55" t="s">
        <v>4651</v>
      </c>
      <c r="G17888" s="55" t="s">
        <v>58310</v>
      </c>
      <c r="H17888" s="55">
        <v>0</v>
      </c>
    </row>
    <row r="17889" spans="1:8" ht="12.5" customHeight="1">
      <c r="A17889" s="55">
        <v>19032</v>
      </c>
      <c r="B17889" s="55">
        <v>10</v>
      </c>
      <c r="C17889" s="55" t="s">
        <v>58311</v>
      </c>
      <c r="D17889" s="55" t="s">
        <v>4649</v>
      </c>
      <c r="E17889" s="55" t="s">
        <v>58312</v>
      </c>
      <c r="F17889" s="55" t="s">
        <v>4651</v>
      </c>
      <c r="G17889" s="55" t="s">
        <v>58313</v>
      </c>
      <c r="H17889" s="55">
        <v>0</v>
      </c>
    </row>
    <row r="17890" spans="1:8" ht="12.5" customHeight="1">
      <c r="A17890" s="55">
        <v>19082</v>
      </c>
      <c r="B17890" s="55">
        <v>10</v>
      </c>
      <c r="C17890" s="55" t="s">
        <v>58314</v>
      </c>
      <c r="D17890" s="55" t="s">
        <v>4649</v>
      </c>
      <c r="E17890" s="55" t="s">
        <v>58315</v>
      </c>
      <c r="F17890" s="55" t="s">
        <v>4651</v>
      </c>
      <c r="G17890" s="55" t="s">
        <v>58316</v>
      </c>
      <c r="H17890" s="55">
        <v>0</v>
      </c>
    </row>
    <row r="17891" spans="1:8" ht="12.5" customHeight="1">
      <c r="A17891" s="55">
        <v>20717</v>
      </c>
      <c r="B17891" s="55">
        <v>10</v>
      </c>
      <c r="C17891" s="55" t="s">
        <v>58317</v>
      </c>
      <c r="D17891" s="55" t="s">
        <v>4649</v>
      </c>
      <c r="E17891" s="55" t="s">
        <v>58318</v>
      </c>
      <c r="F17891" s="55" t="s">
        <v>4651</v>
      </c>
      <c r="G17891" s="55" t="s">
        <v>58319</v>
      </c>
      <c r="H17891" s="55">
        <v>0</v>
      </c>
    </row>
    <row r="17892" spans="1:8" ht="12.5" customHeight="1">
      <c r="A17892" s="55">
        <v>20950</v>
      </c>
      <c r="B17892" s="55">
        <v>10</v>
      </c>
      <c r="C17892" s="55" t="s">
        <v>58320</v>
      </c>
      <c r="D17892" s="55" t="s">
        <v>4649</v>
      </c>
      <c r="E17892" s="55" t="s">
        <v>58321</v>
      </c>
      <c r="F17892" s="55" t="s">
        <v>4651</v>
      </c>
      <c r="G17892" s="55" t="s">
        <v>58322</v>
      </c>
      <c r="H17892" s="55">
        <v>0</v>
      </c>
    </row>
    <row r="17893" spans="1:8" ht="12.5" customHeight="1">
      <c r="A17893" s="55">
        <v>21044</v>
      </c>
      <c r="B17893" s="55">
        <v>10</v>
      </c>
      <c r="C17893" s="55" t="s">
        <v>58323</v>
      </c>
      <c r="D17893" s="55" t="s">
        <v>4649</v>
      </c>
      <c r="E17893" s="55" t="s">
        <v>58324</v>
      </c>
      <c r="F17893" s="55" t="s">
        <v>4651</v>
      </c>
      <c r="G17893" s="55" t="s">
        <v>58325</v>
      </c>
      <c r="H17893" s="55">
        <v>0</v>
      </c>
    </row>
    <row r="17894" spans="1:8" ht="12.5" customHeight="1">
      <c r="A17894" s="55">
        <v>21817</v>
      </c>
      <c r="B17894" s="55">
        <v>10</v>
      </c>
      <c r="C17894" s="55" t="s">
        <v>58326</v>
      </c>
      <c r="D17894" s="55" t="s">
        <v>4649</v>
      </c>
      <c r="E17894" s="55" t="s">
        <v>58327</v>
      </c>
      <c r="F17894" s="55" t="s">
        <v>4651</v>
      </c>
      <c r="G17894" s="55" t="s">
        <v>58328</v>
      </c>
      <c r="H17894" s="55">
        <v>0</v>
      </c>
    </row>
    <row r="17895" spans="1:8" ht="12.5" customHeight="1">
      <c r="A17895" s="55">
        <v>22540</v>
      </c>
      <c r="B17895" s="55">
        <v>10</v>
      </c>
      <c r="C17895" s="55" t="s">
        <v>58329</v>
      </c>
      <c r="D17895" s="55" t="s">
        <v>4649</v>
      </c>
      <c r="E17895" s="55" t="s">
        <v>58330</v>
      </c>
      <c r="F17895" s="55" t="s">
        <v>4651</v>
      </c>
      <c r="G17895" s="55" t="s">
        <v>58331</v>
      </c>
      <c r="H17895" s="55">
        <v>0</v>
      </c>
    </row>
    <row r="17896" spans="1:8" ht="12.5" customHeight="1">
      <c r="A17896" s="55">
        <v>23935</v>
      </c>
      <c r="B17896" s="55">
        <v>10</v>
      </c>
      <c r="C17896" s="55" t="s">
        <v>58332</v>
      </c>
      <c r="D17896" s="55" t="s">
        <v>4649</v>
      </c>
      <c r="E17896" s="55" t="s">
        <v>58333</v>
      </c>
      <c r="F17896" s="55" t="s">
        <v>4651</v>
      </c>
      <c r="G17896" s="55" t="s">
        <v>58334</v>
      </c>
      <c r="H17896" s="55">
        <v>0</v>
      </c>
    </row>
    <row r="17897" spans="1:8" ht="12.5" customHeight="1">
      <c r="A17897" s="55">
        <v>24211</v>
      </c>
      <c r="B17897" s="55">
        <v>10</v>
      </c>
      <c r="C17897" s="55" t="s">
        <v>58335</v>
      </c>
      <c r="D17897" s="55" t="s">
        <v>4649</v>
      </c>
      <c r="E17897" s="55" t="s">
        <v>58336</v>
      </c>
      <c r="F17897" s="55" t="s">
        <v>4651</v>
      </c>
      <c r="G17897" s="55" t="s">
        <v>58337</v>
      </c>
      <c r="H17897" s="55">
        <v>0</v>
      </c>
    </row>
    <row r="17898" spans="1:8" ht="12.5" customHeight="1">
      <c r="A17898" s="55">
        <v>25454</v>
      </c>
      <c r="B17898" s="55">
        <v>10</v>
      </c>
      <c r="C17898" s="55" t="s">
        <v>58338</v>
      </c>
      <c r="D17898" s="55" t="s">
        <v>4649</v>
      </c>
      <c r="E17898" s="55" t="s">
        <v>58339</v>
      </c>
      <c r="F17898" s="55" t="s">
        <v>4651</v>
      </c>
      <c r="G17898" s="55" t="s">
        <v>58340</v>
      </c>
      <c r="H17898" s="55">
        <v>0</v>
      </c>
    </row>
    <row r="17899" spans="1:8" ht="12.5" customHeight="1">
      <c r="A17899" s="55">
        <v>26207</v>
      </c>
      <c r="B17899" s="55">
        <v>10</v>
      </c>
      <c r="C17899" s="55" t="s">
        <v>58341</v>
      </c>
      <c r="D17899" s="55" t="s">
        <v>4649</v>
      </c>
      <c r="E17899" s="55" t="s">
        <v>58342</v>
      </c>
      <c r="F17899" s="55" t="s">
        <v>4651</v>
      </c>
      <c r="G17899" s="55" t="s">
        <v>58343</v>
      </c>
      <c r="H17899" s="55">
        <v>0</v>
      </c>
    </row>
    <row r="17900" spans="1:8" ht="12.5" customHeight="1">
      <c r="A17900" s="55">
        <v>26387</v>
      </c>
      <c r="B17900" s="55">
        <v>10</v>
      </c>
      <c r="C17900" s="55" t="s">
        <v>58344</v>
      </c>
      <c r="D17900" s="55" t="s">
        <v>4649</v>
      </c>
      <c r="E17900" s="55" t="s">
        <v>58345</v>
      </c>
      <c r="F17900" s="55" t="s">
        <v>4651</v>
      </c>
      <c r="G17900" s="55" t="s">
        <v>58346</v>
      </c>
      <c r="H17900" s="55">
        <v>0</v>
      </c>
    </row>
    <row r="17901" spans="1:8" ht="12.5" customHeight="1">
      <c r="A17901" s="55">
        <v>26837</v>
      </c>
      <c r="B17901" s="55">
        <v>10</v>
      </c>
      <c r="C17901" s="55" t="s">
        <v>58347</v>
      </c>
      <c r="D17901" s="55" t="s">
        <v>4649</v>
      </c>
      <c r="E17901" s="55" t="s">
        <v>58348</v>
      </c>
      <c r="F17901" s="55" t="s">
        <v>4651</v>
      </c>
      <c r="G17901" s="55" t="s">
        <v>58349</v>
      </c>
      <c r="H17901" s="55">
        <v>0</v>
      </c>
    </row>
    <row r="17902" spans="1:8" ht="12.5" customHeight="1">
      <c r="A17902" s="55">
        <v>26897</v>
      </c>
      <c r="B17902" s="55">
        <v>10</v>
      </c>
      <c r="C17902" s="55" t="s">
        <v>58350</v>
      </c>
      <c r="D17902" s="55" t="s">
        <v>4649</v>
      </c>
      <c r="E17902" s="55" t="s">
        <v>58351</v>
      </c>
      <c r="F17902" s="55" t="s">
        <v>4651</v>
      </c>
      <c r="G17902" s="55" t="s">
        <v>58352</v>
      </c>
      <c r="H17902" s="55">
        <v>0</v>
      </c>
    </row>
    <row r="17903" spans="1:8" ht="12.5" customHeight="1">
      <c r="A17903" s="55">
        <v>28387</v>
      </c>
      <c r="B17903" s="55">
        <v>10</v>
      </c>
      <c r="C17903" s="55" t="s">
        <v>58353</v>
      </c>
      <c r="D17903" s="55" t="s">
        <v>4649</v>
      </c>
      <c r="E17903" s="55" t="s">
        <v>58354</v>
      </c>
      <c r="F17903" s="55" t="s">
        <v>4651</v>
      </c>
      <c r="G17903" s="55" t="s">
        <v>58355</v>
      </c>
      <c r="H17903" s="55">
        <v>0</v>
      </c>
    </row>
    <row r="17904" spans="1:8" ht="12.5" customHeight="1">
      <c r="A17904" s="55">
        <v>11494</v>
      </c>
      <c r="B17904" s="55">
        <v>10</v>
      </c>
      <c r="C17904" s="55" t="s">
        <v>58356</v>
      </c>
      <c r="D17904" s="55" t="s">
        <v>4649</v>
      </c>
      <c r="E17904" s="55" t="s">
        <v>58357</v>
      </c>
      <c r="F17904" s="55" t="s">
        <v>4651</v>
      </c>
      <c r="G17904" s="55" t="s">
        <v>58358</v>
      </c>
      <c r="H17904" s="55">
        <v>0</v>
      </c>
    </row>
    <row r="17905" spans="1:8" ht="12.5" customHeight="1">
      <c r="A17905" s="55">
        <v>12235</v>
      </c>
      <c r="B17905" s="55">
        <v>10</v>
      </c>
      <c r="C17905" s="55" t="s">
        <v>58359</v>
      </c>
      <c r="D17905" s="55" t="s">
        <v>4649</v>
      </c>
      <c r="E17905" s="55" t="s">
        <v>58360</v>
      </c>
      <c r="F17905" s="55" t="s">
        <v>4651</v>
      </c>
      <c r="G17905" s="55" t="s">
        <v>58361</v>
      </c>
      <c r="H17905" s="55">
        <v>0</v>
      </c>
    </row>
    <row r="17906" spans="1:8" ht="12.5" customHeight="1">
      <c r="A17906" s="55">
        <v>12304</v>
      </c>
      <c r="B17906" s="55">
        <v>10</v>
      </c>
      <c r="C17906" s="55" t="s">
        <v>58362</v>
      </c>
      <c r="D17906" s="55" t="s">
        <v>4649</v>
      </c>
      <c r="E17906" s="55" t="s">
        <v>58363</v>
      </c>
      <c r="F17906" s="55" t="s">
        <v>4651</v>
      </c>
      <c r="G17906" s="55" t="s">
        <v>58364</v>
      </c>
      <c r="H17906" s="55">
        <v>0</v>
      </c>
    </row>
    <row r="17907" spans="1:8" ht="12.5" customHeight="1">
      <c r="A17907" s="55">
        <v>12305</v>
      </c>
      <c r="B17907" s="55">
        <v>10</v>
      </c>
      <c r="C17907" s="55" t="s">
        <v>58365</v>
      </c>
      <c r="D17907" s="55" t="s">
        <v>4649</v>
      </c>
      <c r="E17907" s="55" t="s">
        <v>58366</v>
      </c>
      <c r="F17907" s="55" t="s">
        <v>4651</v>
      </c>
      <c r="G17907" s="55" t="s">
        <v>58367</v>
      </c>
      <c r="H17907" s="55">
        <v>0</v>
      </c>
    </row>
    <row r="17908" spans="1:8" ht="12.5" customHeight="1">
      <c r="A17908" s="55">
        <v>12385</v>
      </c>
      <c r="B17908" s="55">
        <v>10</v>
      </c>
      <c r="C17908" s="55" t="s">
        <v>58368</v>
      </c>
      <c r="D17908" s="55" t="s">
        <v>4649</v>
      </c>
      <c r="E17908" s="55" t="s">
        <v>58369</v>
      </c>
      <c r="F17908" s="55" t="s">
        <v>4651</v>
      </c>
      <c r="G17908" s="55" t="s">
        <v>58370</v>
      </c>
      <c r="H17908" s="55">
        <v>0</v>
      </c>
    </row>
    <row r="17909" spans="1:8" ht="12.5" customHeight="1">
      <c r="A17909" s="55">
        <v>12460</v>
      </c>
      <c r="B17909" s="55">
        <v>10</v>
      </c>
      <c r="C17909" s="55" t="s">
        <v>58371</v>
      </c>
      <c r="D17909" s="55" t="s">
        <v>4649</v>
      </c>
      <c r="E17909" s="55" t="s">
        <v>58372</v>
      </c>
      <c r="F17909" s="55" t="s">
        <v>4651</v>
      </c>
      <c r="G17909" s="55" t="s">
        <v>58373</v>
      </c>
      <c r="H17909" s="55">
        <v>0</v>
      </c>
    </row>
    <row r="17910" spans="1:8" ht="12.5" customHeight="1">
      <c r="A17910" s="55">
        <v>12626</v>
      </c>
      <c r="B17910" s="55">
        <v>10</v>
      </c>
      <c r="C17910" s="55" t="s">
        <v>58374</v>
      </c>
      <c r="D17910" s="55" t="s">
        <v>4649</v>
      </c>
      <c r="E17910" s="55" t="s">
        <v>58375</v>
      </c>
      <c r="F17910" s="55" t="s">
        <v>4651</v>
      </c>
      <c r="G17910" s="55" t="s">
        <v>58376</v>
      </c>
      <c r="H17910" s="55">
        <v>0</v>
      </c>
    </row>
    <row r="17911" spans="1:8" ht="12.5" customHeight="1">
      <c r="A17911" s="55">
        <v>13563</v>
      </c>
      <c r="B17911" s="55">
        <v>10</v>
      </c>
      <c r="C17911" s="55" t="s">
        <v>58377</v>
      </c>
      <c r="D17911" s="55" t="s">
        <v>4649</v>
      </c>
      <c r="E17911" s="55" t="s">
        <v>58378</v>
      </c>
      <c r="F17911" s="55" t="s">
        <v>4651</v>
      </c>
      <c r="G17911" s="55" t="s">
        <v>58379</v>
      </c>
      <c r="H17911" s="55">
        <v>0</v>
      </c>
    </row>
    <row r="17912" spans="1:8" ht="12.5" customHeight="1">
      <c r="A17912" s="55">
        <v>13691</v>
      </c>
      <c r="B17912" s="55">
        <v>10</v>
      </c>
      <c r="C17912" s="55" t="s">
        <v>58380</v>
      </c>
      <c r="D17912" s="55" t="s">
        <v>4649</v>
      </c>
      <c r="E17912" s="55" t="s">
        <v>58381</v>
      </c>
      <c r="F17912" s="55" t="s">
        <v>4651</v>
      </c>
      <c r="G17912" s="55" t="s">
        <v>58382</v>
      </c>
      <c r="H17912" s="55">
        <v>0</v>
      </c>
    </row>
    <row r="17913" spans="1:8" ht="12.5" customHeight="1">
      <c r="A17913" s="55">
        <v>14533</v>
      </c>
      <c r="B17913" s="55">
        <v>10</v>
      </c>
      <c r="C17913" s="55" t="s">
        <v>58383</v>
      </c>
      <c r="D17913" s="55" t="s">
        <v>4649</v>
      </c>
      <c r="E17913" s="55" t="s">
        <v>58384</v>
      </c>
      <c r="F17913" s="55" t="s">
        <v>4651</v>
      </c>
      <c r="G17913" s="55" t="s">
        <v>58385</v>
      </c>
      <c r="H17913" s="55">
        <v>0</v>
      </c>
    </row>
    <row r="17914" spans="1:8" ht="12.5" customHeight="1">
      <c r="A17914" s="55">
        <v>14958</v>
      </c>
      <c r="B17914" s="55">
        <v>10</v>
      </c>
      <c r="C17914" s="55" t="s">
        <v>58386</v>
      </c>
      <c r="D17914" s="55" t="s">
        <v>4649</v>
      </c>
      <c r="E17914" s="55" t="s">
        <v>58387</v>
      </c>
      <c r="F17914" s="55" t="s">
        <v>4651</v>
      </c>
      <c r="G17914" s="55" t="s">
        <v>58388</v>
      </c>
      <c r="H17914" s="55">
        <v>0</v>
      </c>
    </row>
    <row r="17915" spans="1:8" ht="12.5" customHeight="1">
      <c r="A17915" s="55">
        <v>15635</v>
      </c>
      <c r="B17915" s="55">
        <v>10</v>
      </c>
      <c r="C17915" s="55" t="s">
        <v>58389</v>
      </c>
      <c r="D17915" s="55" t="s">
        <v>4649</v>
      </c>
      <c r="E17915" s="55" t="s">
        <v>58390</v>
      </c>
      <c r="F17915" s="55" t="s">
        <v>4651</v>
      </c>
      <c r="G17915" s="55" t="s">
        <v>58391</v>
      </c>
      <c r="H17915" s="55">
        <v>0</v>
      </c>
    </row>
    <row r="17916" spans="1:8" ht="12.5" customHeight="1">
      <c r="A17916" s="55">
        <v>15669</v>
      </c>
      <c r="B17916" s="55">
        <v>10</v>
      </c>
      <c r="C17916" s="55" t="s">
        <v>58392</v>
      </c>
      <c r="D17916" s="55" t="s">
        <v>4649</v>
      </c>
      <c r="E17916" s="55" t="s">
        <v>58393</v>
      </c>
      <c r="F17916" s="55" t="s">
        <v>4651</v>
      </c>
      <c r="G17916" s="55" t="s">
        <v>58394</v>
      </c>
      <c r="H17916" s="55">
        <v>0</v>
      </c>
    </row>
    <row r="17917" spans="1:8" ht="12.5" customHeight="1">
      <c r="A17917" s="55">
        <v>16321</v>
      </c>
      <c r="B17917" s="55">
        <v>10</v>
      </c>
      <c r="C17917" s="55" t="s">
        <v>58395</v>
      </c>
      <c r="D17917" s="55" t="s">
        <v>4649</v>
      </c>
      <c r="E17917" s="55" t="s">
        <v>58396</v>
      </c>
      <c r="F17917" s="55" t="s">
        <v>4651</v>
      </c>
      <c r="G17917" s="55" t="s">
        <v>58397</v>
      </c>
      <c r="H17917" s="55">
        <v>0</v>
      </c>
    </row>
    <row r="17918" spans="1:8" ht="12.5" customHeight="1">
      <c r="A17918" s="55">
        <v>16325</v>
      </c>
      <c r="B17918" s="55">
        <v>10</v>
      </c>
      <c r="C17918" s="55" t="s">
        <v>58398</v>
      </c>
      <c r="D17918" s="55" t="s">
        <v>4649</v>
      </c>
      <c r="E17918" s="55" t="s">
        <v>58399</v>
      </c>
      <c r="F17918" s="55" t="s">
        <v>4651</v>
      </c>
      <c r="G17918" s="55" t="s">
        <v>58400</v>
      </c>
      <c r="H17918" s="55">
        <v>0</v>
      </c>
    </row>
    <row r="17919" spans="1:8" ht="12.5" customHeight="1">
      <c r="A17919" s="55">
        <v>16452</v>
      </c>
      <c r="B17919" s="55">
        <v>10</v>
      </c>
      <c r="C17919" s="55" t="s">
        <v>58401</v>
      </c>
      <c r="D17919" s="55" t="s">
        <v>4649</v>
      </c>
      <c r="E17919" s="55" t="s">
        <v>58402</v>
      </c>
      <c r="F17919" s="55" t="s">
        <v>4651</v>
      </c>
      <c r="G17919" s="55" t="s">
        <v>58403</v>
      </c>
      <c r="H17919" s="55">
        <v>0</v>
      </c>
    </row>
    <row r="17920" spans="1:8" ht="12.5" customHeight="1">
      <c r="A17920" s="55">
        <v>18187</v>
      </c>
      <c r="B17920" s="55">
        <v>10</v>
      </c>
      <c r="C17920" s="55" t="s">
        <v>58404</v>
      </c>
      <c r="D17920" s="55" t="s">
        <v>4649</v>
      </c>
      <c r="E17920" s="55" t="s">
        <v>58405</v>
      </c>
      <c r="F17920" s="55" t="s">
        <v>4651</v>
      </c>
      <c r="G17920" s="55" t="s">
        <v>58406</v>
      </c>
      <c r="H17920" s="55">
        <v>0</v>
      </c>
    </row>
    <row r="17921" spans="1:8" ht="12.5" customHeight="1">
      <c r="A17921" s="55">
        <v>18629</v>
      </c>
      <c r="B17921" s="55">
        <v>10</v>
      </c>
      <c r="C17921" s="55" t="s">
        <v>58407</v>
      </c>
      <c r="D17921" s="55" t="s">
        <v>4649</v>
      </c>
      <c r="E17921" s="55" t="s">
        <v>58408</v>
      </c>
      <c r="F17921" s="55" t="s">
        <v>4651</v>
      </c>
      <c r="G17921" s="55" t="s">
        <v>58409</v>
      </c>
      <c r="H17921" s="55">
        <v>0</v>
      </c>
    </row>
    <row r="17922" spans="1:8" ht="12.5" customHeight="1">
      <c r="A17922" s="55">
        <v>19424</v>
      </c>
      <c r="B17922" s="55">
        <v>10</v>
      </c>
      <c r="C17922" s="55" t="s">
        <v>58410</v>
      </c>
      <c r="D17922" s="55" t="s">
        <v>4649</v>
      </c>
      <c r="E17922" s="55" t="s">
        <v>58411</v>
      </c>
      <c r="F17922" s="55" t="s">
        <v>4651</v>
      </c>
      <c r="G17922" s="55" t="s">
        <v>58412</v>
      </c>
      <c r="H17922" s="55">
        <v>0</v>
      </c>
    </row>
    <row r="17923" spans="1:8" ht="12.5" customHeight="1">
      <c r="A17923" s="55">
        <v>19905</v>
      </c>
      <c r="B17923" s="55">
        <v>10</v>
      </c>
      <c r="C17923" s="55" t="s">
        <v>58413</v>
      </c>
      <c r="D17923" s="55" t="s">
        <v>4649</v>
      </c>
      <c r="E17923" s="55" t="s">
        <v>58414</v>
      </c>
      <c r="F17923" s="55" t="s">
        <v>4651</v>
      </c>
      <c r="G17923" s="55" t="s">
        <v>58415</v>
      </c>
      <c r="H17923" s="55">
        <v>0</v>
      </c>
    </row>
    <row r="17924" spans="1:8" ht="12.5" customHeight="1">
      <c r="A17924" s="55">
        <v>20054</v>
      </c>
      <c r="B17924" s="55">
        <v>10</v>
      </c>
      <c r="C17924" s="55" t="s">
        <v>58416</v>
      </c>
      <c r="D17924" s="55" t="s">
        <v>4649</v>
      </c>
      <c r="E17924" s="55" t="s">
        <v>58417</v>
      </c>
      <c r="F17924" s="55" t="s">
        <v>4651</v>
      </c>
      <c r="G17924" s="55" t="s">
        <v>58418</v>
      </c>
      <c r="H17924" s="55">
        <v>0</v>
      </c>
    </row>
    <row r="17925" spans="1:8" ht="12.5" customHeight="1">
      <c r="A17925" s="55">
        <v>20825</v>
      </c>
      <c r="B17925" s="55">
        <v>10</v>
      </c>
      <c r="C17925" s="55" t="s">
        <v>58419</v>
      </c>
      <c r="D17925" s="55" t="s">
        <v>4649</v>
      </c>
      <c r="E17925" s="55" t="s">
        <v>58420</v>
      </c>
      <c r="F17925" s="55" t="s">
        <v>4651</v>
      </c>
      <c r="G17925" s="55" t="s">
        <v>58421</v>
      </c>
      <c r="H17925" s="55">
        <v>0</v>
      </c>
    </row>
    <row r="17926" spans="1:8" ht="12.5" customHeight="1">
      <c r="A17926" s="55">
        <v>20904</v>
      </c>
      <c r="B17926" s="55">
        <v>10</v>
      </c>
      <c r="C17926" s="55" t="s">
        <v>58422</v>
      </c>
      <c r="D17926" s="55" t="s">
        <v>4649</v>
      </c>
      <c r="E17926" s="55" t="s">
        <v>58423</v>
      </c>
      <c r="F17926" s="55" t="s">
        <v>4651</v>
      </c>
      <c r="G17926" s="55" t="s">
        <v>58424</v>
      </c>
      <c r="H17926" s="55">
        <v>0</v>
      </c>
    </row>
    <row r="17927" spans="1:8" ht="12.5" customHeight="1">
      <c r="A17927" s="55">
        <v>20952</v>
      </c>
      <c r="B17927" s="55">
        <v>10</v>
      </c>
      <c r="C17927" s="55" t="s">
        <v>58425</v>
      </c>
      <c r="D17927" s="55" t="s">
        <v>4649</v>
      </c>
      <c r="E17927" s="55" t="s">
        <v>58426</v>
      </c>
      <c r="F17927" s="55" t="s">
        <v>4651</v>
      </c>
      <c r="G17927" s="55" t="s">
        <v>58427</v>
      </c>
      <c r="H17927" s="55">
        <v>0</v>
      </c>
    </row>
    <row r="17928" spans="1:8" ht="12.5" customHeight="1">
      <c r="A17928" s="55">
        <v>21020</v>
      </c>
      <c r="B17928" s="55">
        <v>10</v>
      </c>
      <c r="C17928" s="55" t="s">
        <v>58428</v>
      </c>
      <c r="D17928" s="55" t="s">
        <v>4649</v>
      </c>
      <c r="E17928" s="55" t="s">
        <v>58429</v>
      </c>
      <c r="F17928" s="55" t="s">
        <v>4651</v>
      </c>
      <c r="G17928" s="55" t="s">
        <v>58430</v>
      </c>
      <c r="H17928" s="55">
        <v>0</v>
      </c>
    </row>
    <row r="17929" spans="1:8" ht="12.5" customHeight="1">
      <c r="A17929" s="55">
        <v>21830</v>
      </c>
      <c r="B17929" s="55">
        <v>10</v>
      </c>
      <c r="C17929" s="55" t="s">
        <v>58431</v>
      </c>
      <c r="D17929" s="55" t="s">
        <v>4649</v>
      </c>
      <c r="E17929" s="55" t="s">
        <v>58432</v>
      </c>
      <c r="F17929" s="55" t="s">
        <v>4651</v>
      </c>
      <c r="G17929" s="55" t="s">
        <v>58433</v>
      </c>
      <c r="H17929" s="55">
        <v>0</v>
      </c>
    </row>
    <row r="17930" spans="1:8" ht="12.5" customHeight="1">
      <c r="A17930" s="55">
        <v>22385</v>
      </c>
      <c r="B17930" s="55">
        <v>10</v>
      </c>
      <c r="C17930" s="55" t="s">
        <v>58434</v>
      </c>
      <c r="D17930" s="55" t="s">
        <v>4649</v>
      </c>
      <c r="E17930" s="55" t="s">
        <v>58435</v>
      </c>
      <c r="F17930" s="55" t="s">
        <v>4651</v>
      </c>
      <c r="G17930" s="55" t="s">
        <v>58436</v>
      </c>
      <c r="H17930" s="55">
        <v>0</v>
      </c>
    </row>
    <row r="17931" spans="1:8" ht="12.5" customHeight="1">
      <c r="A17931" s="55">
        <v>22505</v>
      </c>
      <c r="B17931" s="55">
        <v>10</v>
      </c>
      <c r="C17931" s="55" t="s">
        <v>58437</v>
      </c>
      <c r="D17931" s="55" t="s">
        <v>4649</v>
      </c>
      <c r="E17931" s="55" t="s">
        <v>58438</v>
      </c>
      <c r="F17931" s="55" t="s">
        <v>4651</v>
      </c>
      <c r="G17931" s="55" t="s">
        <v>58439</v>
      </c>
      <c r="H17931" s="55">
        <v>0</v>
      </c>
    </row>
    <row r="17932" spans="1:8" ht="12.5" customHeight="1">
      <c r="A17932" s="55">
        <v>22687</v>
      </c>
      <c r="B17932" s="55">
        <v>10</v>
      </c>
      <c r="C17932" s="55" t="s">
        <v>58440</v>
      </c>
      <c r="D17932" s="55" t="s">
        <v>4649</v>
      </c>
      <c r="E17932" s="55" t="s">
        <v>58441</v>
      </c>
      <c r="F17932" s="55" t="s">
        <v>4651</v>
      </c>
      <c r="G17932" s="55" t="s">
        <v>58442</v>
      </c>
      <c r="H17932" s="55">
        <v>0</v>
      </c>
    </row>
    <row r="17933" spans="1:8" ht="12.5" customHeight="1">
      <c r="A17933" s="55">
        <v>22825</v>
      </c>
      <c r="B17933" s="55">
        <v>10</v>
      </c>
      <c r="C17933" s="55" t="s">
        <v>58443</v>
      </c>
      <c r="D17933" s="55" t="s">
        <v>4649</v>
      </c>
      <c r="E17933" s="55" t="s">
        <v>58444</v>
      </c>
      <c r="F17933" s="55" t="s">
        <v>4651</v>
      </c>
      <c r="G17933" s="55" t="s">
        <v>58445</v>
      </c>
      <c r="H17933" s="55">
        <v>0</v>
      </c>
    </row>
    <row r="17934" spans="1:8" ht="12.5" customHeight="1">
      <c r="A17934" s="55">
        <v>23966</v>
      </c>
      <c r="B17934" s="55">
        <v>10</v>
      </c>
      <c r="C17934" s="55" t="s">
        <v>58446</v>
      </c>
      <c r="D17934" s="55" t="s">
        <v>4649</v>
      </c>
      <c r="E17934" s="55" t="s">
        <v>58447</v>
      </c>
      <c r="F17934" s="55" t="s">
        <v>4651</v>
      </c>
      <c r="G17934" s="55" t="s">
        <v>58448</v>
      </c>
      <c r="H17934" s="55">
        <v>0</v>
      </c>
    </row>
    <row r="17935" spans="1:8" ht="12.5" customHeight="1">
      <c r="A17935" s="55">
        <v>24202</v>
      </c>
      <c r="B17935" s="55">
        <v>10</v>
      </c>
      <c r="C17935" s="55" t="s">
        <v>58449</v>
      </c>
      <c r="D17935" s="55" t="s">
        <v>4649</v>
      </c>
      <c r="E17935" s="55" t="s">
        <v>58450</v>
      </c>
      <c r="F17935" s="55" t="s">
        <v>4651</v>
      </c>
      <c r="G17935" s="55" t="s">
        <v>58451</v>
      </c>
      <c r="H17935" s="55">
        <v>0</v>
      </c>
    </row>
    <row r="17936" spans="1:8" ht="12.5" customHeight="1">
      <c r="A17936" s="55">
        <v>24557</v>
      </c>
      <c r="B17936" s="55">
        <v>10</v>
      </c>
      <c r="C17936" s="55" t="s">
        <v>58452</v>
      </c>
      <c r="D17936" s="55" t="s">
        <v>4649</v>
      </c>
      <c r="E17936" s="55" t="s">
        <v>58453</v>
      </c>
      <c r="F17936" s="55" t="s">
        <v>4651</v>
      </c>
      <c r="G17936" s="55" t="s">
        <v>58454</v>
      </c>
      <c r="H17936" s="55">
        <v>0</v>
      </c>
    </row>
    <row r="17937" spans="1:8" ht="12.5" customHeight="1">
      <c r="A17937" s="55">
        <v>25301</v>
      </c>
      <c r="B17937" s="55">
        <v>10</v>
      </c>
      <c r="C17937" s="55" t="s">
        <v>58455</v>
      </c>
      <c r="D17937" s="55" t="s">
        <v>4649</v>
      </c>
      <c r="E17937" s="55" t="s">
        <v>58456</v>
      </c>
      <c r="F17937" s="55" t="s">
        <v>4651</v>
      </c>
      <c r="G17937" s="55" t="s">
        <v>58457</v>
      </c>
      <c r="H17937" s="55">
        <v>0</v>
      </c>
    </row>
    <row r="17938" spans="1:8" ht="12.5" customHeight="1">
      <c r="A17938" s="55">
        <v>25577</v>
      </c>
      <c r="B17938" s="55">
        <v>10</v>
      </c>
      <c r="C17938" s="55" t="s">
        <v>58458</v>
      </c>
      <c r="D17938" s="55" t="s">
        <v>4649</v>
      </c>
      <c r="E17938" s="55" t="s">
        <v>58459</v>
      </c>
      <c r="F17938" s="55" t="s">
        <v>4651</v>
      </c>
      <c r="G17938" s="55" t="s">
        <v>58460</v>
      </c>
      <c r="H17938" s="55">
        <v>0</v>
      </c>
    </row>
    <row r="17939" spans="1:8" ht="12.5" customHeight="1">
      <c r="A17939" s="55">
        <v>25582</v>
      </c>
      <c r="B17939" s="55">
        <v>10</v>
      </c>
      <c r="C17939" s="55" t="s">
        <v>58461</v>
      </c>
      <c r="D17939" s="55" t="s">
        <v>4649</v>
      </c>
      <c r="E17939" s="55" t="s">
        <v>58462</v>
      </c>
      <c r="F17939" s="55" t="s">
        <v>4651</v>
      </c>
      <c r="G17939" s="55" t="s">
        <v>58463</v>
      </c>
      <c r="H17939" s="55">
        <v>0</v>
      </c>
    </row>
    <row r="17940" spans="1:8" ht="12.5" customHeight="1">
      <c r="A17940" s="55">
        <v>25689</v>
      </c>
      <c r="B17940" s="55">
        <v>10</v>
      </c>
      <c r="C17940" s="55" t="s">
        <v>58464</v>
      </c>
      <c r="D17940" s="55" t="s">
        <v>4649</v>
      </c>
      <c r="E17940" s="55" t="s">
        <v>58465</v>
      </c>
      <c r="F17940" s="55" t="s">
        <v>4651</v>
      </c>
      <c r="G17940" s="55" t="s">
        <v>58466</v>
      </c>
      <c r="H17940" s="55">
        <v>0</v>
      </c>
    </row>
    <row r="17941" spans="1:8" ht="12.5" customHeight="1">
      <c r="A17941" s="55">
        <v>25755</v>
      </c>
      <c r="B17941" s="55">
        <v>10</v>
      </c>
      <c r="C17941" s="55" t="s">
        <v>58467</v>
      </c>
      <c r="D17941" s="55" t="s">
        <v>4649</v>
      </c>
      <c r="E17941" s="55" t="s">
        <v>58468</v>
      </c>
      <c r="F17941" s="55" t="s">
        <v>4651</v>
      </c>
      <c r="G17941" s="55" t="s">
        <v>58469</v>
      </c>
      <c r="H17941" s="55">
        <v>0</v>
      </c>
    </row>
    <row r="17942" spans="1:8" ht="12.5" customHeight="1">
      <c r="A17942" s="55">
        <v>26893</v>
      </c>
      <c r="B17942" s="55">
        <v>10</v>
      </c>
      <c r="C17942" s="55" t="s">
        <v>58470</v>
      </c>
      <c r="D17942" s="55" t="s">
        <v>4649</v>
      </c>
      <c r="E17942" s="55" t="s">
        <v>58471</v>
      </c>
      <c r="F17942" s="55" t="s">
        <v>4651</v>
      </c>
      <c r="G17942" s="55" t="s">
        <v>58472</v>
      </c>
      <c r="H17942" s="55">
        <v>0</v>
      </c>
    </row>
    <row r="17943" spans="1:8" ht="12.5" customHeight="1">
      <c r="A17943" s="55">
        <v>26929</v>
      </c>
      <c r="B17943" s="55">
        <v>10</v>
      </c>
      <c r="C17943" s="55" t="s">
        <v>58473</v>
      </c>
      <c r="D17943" s="55" t="s">
        <v>4649</v>
      </c>
      <c r="E17943" s="55" t="s">
        <v>58474</v>
      </c>
      <c r="F17943" s="55" t="s">
        <v>4651</v>
      </c>
      <c r="G17943" s="55" t="s">
        <v>58475</v>
      </c>
      <c r="H17943" s="55">
        <v>0</v>
      </c>
    </row>
    <row r="17944" spans="1:8" ht="12.5" customHeight="1">
      <c r="A17944" s="55">
        <v>26993</v>
      </c>
      <c r="B17944" s="55">
        <v>10</v>
      </c>
      <c r="C17944" s="55" t="s">
        <v>58476</v>
      </c>
      <c r="D17944" s="55" t="s">
        <v>4649</v>
      </c>
      <c r="E17944" s="55" t="s">
        <v>58477</v>
      </c>
      <c r="F17944" s="55" t="s">
        <v>4651</v>
      </c>
      <c r="G17944" s="55" t="s">
        <v>58478</v>
      </c>
      <c r="H17944" s="55">
        <v>0</v>
      </c>
    </row>
    <row r="17945" spans="1:8" ht="12.5" customHeight="1">
      <c r="A17945" s="55">
        <v>27137</v>
      </c>
      <c r="B17945" s="55">
        <v>10</v>
      </c>
      <c r="C17945" s="55" t="s">
        <v>58479</v>
      </c>
      <c r="D17945" s="55" t="s">
        <v>4649</v>
      </c>
      <c r="E17945" s="55" t="s">
        <v>58480</v>
      </c>
      <c r="F17945" s="55" t="s">
        <v>4651</v>
      </c>
      <c r="G17945" s="55" t="s">
        <v>58481</v>
      </c>
      <c r="H17945" s="55">
        <v>0</v>
      </c>
    </row>
    <row r="17946" spans="1:8" ht="12.5" customHeight="1">
      <c r="A17946" s="55">
        <v>27778</v>
      </c>
      <c r="B17946" s="55">
        <v>10</v>
      </c>
      <c r="C17946" s="55" t="s">
        <v>58482</v>
      </c>
      <c r="D17946" s="55" t="s">
        <v>4649</v>
      </c>
      <c r="E17946" s="55" t="s">
        <v>58483</v>
      </c>
      <c r="F17946" s="55" t="s">
        <v>4651</v>
      </c>
      <c r="G17946" s="55" t="s">
        <v>58484</v>
      </c>
      <c r="H17946" s="55">
        <v>0</v>
      </c>
    </row>
    <row r="17947" spans="1:8" ht="12.5" customHeight="1">
      <c r="A17947" s="55">
        <v>28371</v>
      </c>
      <c r="B17947" s="55">
        <v>10</v>
      </c>
      <c r="C17947" s="55" t="s">
        <v>58485</v>
      </c>
      <c r="D17947" s="55" t="s">
        <v>4649</v>
      </c>
      <c r="E17947" s="55" t="s">
        <v>58486</v>
      </c>
      <c r="F17947" s="55" t="s">
        <v>4651</v>
      </c>
      <c r="G17947" s="55" t="s">
        <v>58487</v>
      </c>
      <c r="H17947" s="55">
        <v>0</v>
      </c>
    </row>
    <row r="17948" spans="1:8" ht="12.5" customHeight="1">
      <c r="A17948" s="55">
        <v>28712</v>
      </c>
      <c r="B17948" s="55">
        <v>10</v>
      </c>
      <c r="C17948" s="55" t="s">
        <v>58488</v>
      </c>
      <c r="D17948" s="55" t="s">
        <v>4649</v>
      </c>
      <c r="E17948" s="55" t="s">
        <v>58489</v>
      </c>
      <c r="F17948" s="55" t="s">
        <v>4651</v>
      </c>
      <c r="G17948" s="55" t="s">
        <v>58490</v>
      </c>
      <c r="H17948" s="55">
        <v>0</v>
      </c>
    </row>
    <row r="17949" spans="1:8" ht="12.5" customHeight="1">
      <c r="A17949" s="55">
        <v>11375</v>
      </c>
      <c r="B17949" s="55">
        <v>10</v>
      </c>
      <c r="C17949" s="55" t="s">
        <v>58491</v>
      </c>
      <c r="D17949" s="55" t="s">
        <v>4649</v>
      </c>
      <c r="E17949" s="55" t="s">
        <v>58492</v>
      </c>
      <c r="F17949" s="55" t="s">
        <v>4651</v>
      </c>
      <c r="G17949" s="55" t="s">
        <v>58493</v>
      </c>
      <c r="H17949" s="55">
        <v>0</v>
      </c>
    </row>
    <row r="17950" spans="1:8" ht="12.5" customHeight="1">
      <c r="A17950" s="55">
        <v>11604</v>
      </c>
      <c r="B17950" s="55">
        <v>10</v>
      </c>
      <c r="C17950" s="55" t="s">
        <v>58494</v>
      </c>
      <c r="D17950" s="55" t="s">
        <v>4649</v>
      </c>
      <c r="E17950" s="55" t="s">
        <v>58495</v>
      </c>
      <c r="F17950" s="55" t="s">
        <v>4651</v>
      </c>
      <c r="G17950" s="55" t="s">
        <v>58496</v>
      </c>
      <c r="H17950" s="55">
        <v>0</v>
      </c>
    </row>
    <row r="17951" spans="1:8" ht="12.5" customHeight="1">
      <c r="A17951" s="55">
        <v>12133</v>
      </c>
      <c r="B17951" s="55">
        <v>10</v>
      </c>
      <c r="C17951" s="55" t="s">
        <v>58497</v>
      </c>
      <c r="D17951" s="55" t="s">
        <v>4649</v>
      </c>
      <c r="E17951" s="55" t="s">
        <v>58498</v>
      </c>
      <c r="F17951" s="55" t="s">
        <v>4651</v>
      </c>
      <c r="G17951" s="55" t="s">
        <v>58499</v>
      </c>
      <c r="H17951" s="55">
        <v>0</v>
      </c>
    </row>
    <row r="17952" spans="1:8" ht="12.5" customHeight="1">
      <c r="A17952" s="55">
        <v>12740</v>
      </c>
      <c r="B17952" s="55">
        <v>10</v>
      </c>
      <c r="C17952" s="55" t="s">
        <v>58500</v>
      </c>
      <c r="D17952" s="55" t="s">
        <v>4649</v>
      </c>
      <c r="E17952" s="55" t="s">
        <v>58501</v>
      </c>
      <c r="F17952" s="55" t="s">
        <v>4651</v>
      </c>
      <c r="G17952" s="55" t="s">
        <v>58502</v>
      </c>
      <c r="H17952" s="55">
        <v>0</v>
      </c>
    </row>
    <row r="17953" spans="1:8" ht="12.5" customHeight="1">
      <c r="A17953" s="55">
        <v>13792</v>
      </c>
      <c r="B17953" s="55">
        <v>10</v>
      </c>
      <c r="C17953" s="55" t="s">
        <v>58503</v>
      </c>
      <c r="D17953" s="55" t="s">
        <v>4649</v>
      </c>
      <c r="E17953" s="55" t="s">
        <v>58504</v>
      </c>
      <c r="F17953" s="55" t="s">
        <v>4651</v>
      </c>
      <c r="G17953" s="55" t="s">
        <v>58505</v>
      </c>
      <c r="H17953" s="55">
        <v>0</v>
      </c>
    </row>
    <row r="17954" spans="1:8" ht="12.5" customHeight="1">
      <c r="A17954" s="55">
        <v>14157</v>
      </c>
      <c r="B17954" s="55">
        <v>10</v>
      </c>
      <c r="C17954" s="55" t="s">
        <v>58506</v>
      </c>
      <c r="D17954" s="55" t="s">
        <v>4649</v>
      </c>
      <c r="E17954" s="55" t="s">
        <v>58507</v>
      </c>
      <c r="F17954" s="55" t="s">
        <v>4651</v>
      </c>
      <c r="G17954" s="55" t="s">
        <v>58508</v>
      </c>
      <c r="H17954" s="55">
        <v>0</v>
      </c>
    </row>
    <row r="17955" spans="1:8" ht="12.5" customHeight="1">
      <c r="A17955" s="55">
        <v>14705</v>
      </c>
      <c r="B17955" s="55">
        <v>10</v>
      </c>
      <c r="C17955" s="55" t="s">
        <v>58509</v>
      </c>
      <c r="D17955" s="55" t="s">
        <v>4649</v>
      </c>
      <c r="E17955" s="55" t="s">
        <v>58510</v>
      </c>
      <c r="F17955" s="55" t="s">
        <v>4651</v>
      </c>
      <c r="G17955" s="55" t="s">
        <v>58511</v>
      </c>
      <c r="H17955" s="55">
        <v>0</v>
      </c>
    </row>
    <row r="17956" spans="1:8" ht="12.5" customHeight="1">
      <c r="A17956" s="55">
        <v>14815</v>
      </c>
      <c r="B17956" s="55">
        <v>10</v>
      </c>
      <c r="C17956" s="55" t="s">
        <v>58512</v>
      </c>
      <c r="D17956" s="55" t="s">
        <v>4649</v>
      </c>
      <c r="E17956" s="55" t="s">
        <v>58513</v>
      </c>
      <c r="F17956" s="55" t="s">
        <v>4651</v>
      </c>
      <c r="G17956" s="55" t="s">
        <v>58514</v>
      </c>
      <c r="H17956" s="55">
        <v>0</v>
      </c>
    </row>
    <row r="17957" spans="1:8" ht="12.5" customHeight="1">
      <c r="A17957" s="55">
        <v>15118</v>
      </c>
      <c r="B17957" s="55">
        <v>10</v>
      </c>
      <c r="C17957" s="55" t="s">
        <v>58515</v>
      </c>
      <c r="D17957" s="55" t="s">
        <v>4649</v>
      </c>
      <c r="E17957" s="55" t="s">
        <v>58516</v>
      </c>
      <c r="F17957" s="55" t="s">
        <v>4651</v>
      </c>
      <c r="G17957" s="55" t="s">
        <v>58517</v>
      </c>
      <c r="H17957" s="55">
        <v>0</v>
      </c>
    </row>
    <row r="17958" spans="1:8" ht="12.5" customHeight="1">
      <c r="A17958" s="55">
        <v>15660</v>
      </c>
      <c r="B17958" s="55">
        <v>10</v>
      </c>
      <c r="C17958" s="55" t="s">
        <v>58518</v>
      </c>
      <c r="D17958" s="55" t="s">
        <v>4649</v>
      </c>
      <c r="E17958" s="55" t="s">
        <v>58519</v>
      </c>
      <c r="F17958" s="55" t="s">
        <v>4651</v>
      </c>
      <c r="G17958" s="55" t="s">
        <v>58520</v>
      </c>
      <c r="H17958" s="55">
        <v>0</v>
      </c>
    </row>
    <row r="17959" spans="1:8" ht="12.5" customHeight="1">
      <c r="A17959" s="55">
        <v>15662</v>
      </c>
      <c r="B17959" s="55">
        <v>10</v>
      </c>
      <c r="C17959" s="55" t="s">
        <v>58521</v>
      </c>
      <c r="D17959" s="55" t="s">
        <v>4649</v>
      </c>
      <c r="E17959" s="55" t="s">
        <v>58522</v>
      </c>
      <c r="F17959" s="55" t="s">
        <v>4651</v>
      </c>
      <c r="G17959" s="55" t="s">
        <v>58523</v>
      </c>
      <c r="H17959" s="55">
        <v>0</v>
      </c>
    </row>
    <row r="17960" spans="1:8" ht="12.5" customHeight="1">
      <c r="A17960" s="55">
        <v>16459</v>
      </c>
      <c r="B17960" s="55">
        <v>10</v>
      </c>
      <c r="C17960" s="55" t="s">
        <v>58524</v>
      </c>
      <c r="D17960" s="55" t="s">
        <v>4649</v>
      </c>
      <c r="E17960" s="55" t="s">
        <v>58525</v>
      </c>
      <c r="F17960" s="55" t="s">
        <v>4651</v>
      </c>
      <c r="G17960" s="55" t="s">
        <v>58526</v>
      </c>
      <c r="H17960" s="55">
        <v>0</v>
      </c>
    </row>
    <row r="17961" spans="1:8" ht="12.5" customHeight="1">
      <c r="A17961" s="55">
        <v>16470</v>
      </c>
      <c r="B17961" s="55">
        <v>10</v>
      </c>
      <c r="C17961" s="55" t="s">
        <v>58527</v>
      </c>
      <c r="D17961" s="55" t="s">
        <v>4649</v>
      </c>
      <c r="E17961" s="55" t="s">
        <v>58528</v>
      </c>
      <c r="F17961" s="55" t="s">
        <v>4651</v>
      </c>
      <c r="G17961" s="55" t="s">
        <v>58529</v>
      </c>
      <c r="H17961" s="55">
        <v>0</v>
      </c>
    </row>
    <row r="17962" spans="1:8" ht="12.5" customHeight="1">
      <c r="A17962" s="55">
        <v>17747</v>
      </c>
      <c r="B17962" s="55">
        <v>10</v>
      </c>
      <c r="C17962" s="55" t="s">
        <v>58530</v>
      </c>
      <c r="D17962" s="55" t="s">
        <v>4649</v>
      </c>
      <c r="E17962" s="55" t="s">
        <v>58531</v>
      </c>
      <c r="F17962" s="55" t="s">
        <v>4651</v>
      </c>
      <c r="G17962" s="55" t="s">
        <v>58532</v>
      </c>
      <c r="H17962" s="55">
        <v>0</v>
      </c>
    </row>
    <row r="17963" spans="1:8" ht="12.5" customHeight="1">
      <c r="A17963" s="55">
        <v>17835</v>
      </c>
      <c r="B17963" s="55">
        <v>10</v>
      </c>
      <c r="C17963" s="55" t="s">
        <v>58533</v>
      </c>
      <c r="D17963" s="55" t="s">
        <v>4649</v>
      </c>
      <c r="E17963" s="55" t="s">
        <v>58534</v>
      </c>
      <c r="F17963" s="55" t="s">
        <v>4651</v>
      </c>
      <c r="G17963" s="55" t="s">
        <v>58535</v>
      </c>
      <c r="H17963" s="55">
        <v>0</v>
      </c>
    </row>
    <row r="17964" spans="1:8" ht="12.5" customHeight="1">
      <c r="A17964" s="55">
        <v>17840</v>
      </c>
      <c r="B17964" s="55">
        <v>10</v>
      </c>
      <c r="C17964" s="55" t="s">
        <v>58536</v>
      </c>
      <c r="D17964" s="55" t="s">
        <v>4649</v>
      </c>
      <c r="E17964" s="55" t="s">
        <v>58537</v>
      </c>
      <c r="F17964" s="55" t="s">
        <v>4651</v>
      </c>
      <c r="G17964" s="55" t="s">
        <v>58538</v>
      </c>
      <c r="H17964" s="55">
        <v>0</v>
      </c>
    </row>
    <row r="17965" spans="1:8" ht="12.5" customHeight="1">
      <c r="A17965" s="55">
        <v>17972</v>
      </c>
      <c r="B17965" s="55">
        <v>10</v>
      </c>
      <c r="C17965" s="55" t="s">
        <v>58539</v>
      </c>
      <c r="D17965" s="55" t="s">
        <v>4649</v>
      </c>
      <c r="E17965" s="55" t="s">
        <v>58540</v>
      </c>
      <c r="F17965" s="55" t="s">
        <v>4651</v>
      </c>
      <c r="G17965" s="55" t="s">
        <v>58541</v>
      </c>
      <c r="H17965" s="55">
        <v>0</v>
      </c>
    </row>
    <row r="17966" spans="1:8" ht="12.5" customHeight="1">
      <c r="A17966" s="55">
        <v>19186</v>
      </c>
      <c r="B17966" s="55">
        <v>10</v>
      </c>
      <c r="C17966" s="55" t="s">
        <v>58542</v>
      </c>
      <c r="D17966" s="55" t="s">
        <v>4649</v>
      </c>
      <c r="E17966" s="55" t="s">
        <v>58543</v>
      </c>
      <c r="F17966" s="55" t="s">
        <v>4651</v>
      </c>
      <c r="G17966" s="55" t="s">
        <v>58544</v>
      </c>
      <c r="H17966" s="55">
        <v>0</v>
      </c>
    </row>
    <row r="17967" spans="1:8" ht="12.5" customHeight="1">
      <c r="A17967" s="55">
        <v>19253</v>
      </c>
      <c r="B17967" s="55">
        <v>10</v>
      </c>
      <c r="C17967" s="55" t="s">
        <v>58545</v>
      </c>
      <c r="D17967" s="55" t="s">
        <v>4649</v>
      </c>
      <c r="E17967" s="55" t="s">
        <v>58546</v>
      </c>
      <c r="F17967" s="55" t="s">
        <v>4651</v>
      </c>
      <c r="G17967" s="55" t="s">
        <v>58547</v>
      </c>
      <c r="H17967" s="55">
        <v>0</v>
      </c>
    </row>
    <row r="17968" spans="1:8" ht="12.5" customHeight="1">
      <c r="A17968" s="55">
        <v>19500</v>
      </c>
      <c r="B17968" s="55">
        <v>10</v>
      </c>
      <c r="C17968" s="55" t="s">
        <v>58548</v>
      </c>
      <c r="D17968" s="55" t="s">
        <v>4649</v>
      </c>
      <c r="E17968" s="55" t="s">
        <v>58549</v>
      </c>
      <c r="F17968" s="55" t="s">
        <v>4651</v>
      </c>
      <c r="G17968" s="55" t="s">
        <v>58550</v>
      </c>
      <c r="H17968" s="55">
        <v>0</v>
      </c>
    </row>
    <row r="17969" spans="1:8" ht="12.5" customHeight="1">
      <c r="A17969" s="55">
        <v>19505</v>
      </c>
      <c r="B17969" s="55">
        <v>10</v>
      </c>
      <c r="C17969" s="55" t="s">
        <v>58551</v>
      </c>
      <c r="D17969" s="55" t="s">
        <v>4649</v>
      </c>
      <c r="E17969" s="55" t="s">
        <v>58552</v>
      </c>
      <c r="F17969" s="55" t="s">
        <v>4651</v>
      </c>
      <c r="G17969" s="55" t="s">
        <v>58553</v>
      </c>
      <c r="H17969" s="55">
        <v>0</v>
      </c>
    </row>
    <row r="17970" spans="1:8" ht="12.5" customHeight="1">
      <c r="A17970" s="55">
        <v>19938</v>
      </c>
      <c r="B17970" s="55">
        <v>10</v>
      </c>
      <c r="C17970" s="55" t="s">
        <v>58554</v>
      </c>
      <c r="D17970" s="55" t="s">
        <v>4649</v>
      </c>
      <c r="E17970" s="55" t="s">
        <v>58555</v>
      </c>
      <c r="F17970" s="55" t="s">
        <v>4651</v>
      </c>
      <c r="G17970" s="55" t="s">
        <v>58556</v>
      </c>
      <c r="H17970" s="55">
        <v>0</v>
      </c>
    </row>
    <row r="17971" spans="1:8" ht="12.5" customHeight="1">
      <c r="A17971" s="55">
        <v>20147</v>
      </c>
      <c r="B17971" s="55">
        <v>10</v>
      </c>
      <c r="C17971" s="55" t="s">
        <v>58557</v>
      </c>
      <c r="D17971" s="55" t="s">
        <v>4649</v>
      </c>
      <c r="E17971" s="55" t="s">
        <v>58558</v>
      </c>
      <c r="F17971" s="55" t="s">
        <v>4651</v>
      </c>
      <c r="G17971" s="55" t="s">
        <v>58559</v>
      </c>
      <c r="H17971" s="55">
        <v>0</v>
      </c>
    </row>
    <row r="17972" spans="1:8" ht="12.5" customHeight="1">
      <c r="A17972" s="55">
        <v>20713</v>
      </c>
      <c r="B17972" s="55">
        <v>10</v>
      </c>
      <c r="C17972" s="55" t="s">
        <v>58560</v>
      </c>
      <c r="D17972" s="55" t="s">
        <v>4649</v>
      </c>
      <c r="E17972" s="55" t="s">
        <v>58561</v>
      </c>
      <c r="F17972" s="55" t="s">
        <v>4651</v>
      </c>
      <c r="G17972" s="55" t="s">
        <v>58562</v>
      </c>
      <c r="H17972" s="55">
        <v>0</v>
      </c>
    </row>
    <row r="17973" spans="1:8" ht="12.5" customHeight="1">
      <c r="A17973" s="55">
        <v>20863</v>
      </c>
      <c r="B17973" s="55">
        <v>10</v>
      </c>
      <c r="C17973" s="55" t="s">
        <v>58563</v>
      </c>
      <c r="D17973" s="55" t="s">
        <v>4649</v>
      </c>
      <c r="E17973" s="55" t="s">
        <v>58564</v>
      </c>
      <c r="F17973" s="55" t="s">
        <v>4651</v>
      </c>
      <c r="G17973" s="55" t="s">
        <v>58565</v>
      </c>
      <c r="H17973" s="55">
        <v>0</v>
      </c>
    </row>
    <row r="17974" spans="1:8" ht="12.5" customHeight="1">
      <c r="A17974" s="55">
        <v>21053</v>
      </c>
      <c r="B17974" s="55">
        <v>10</v>
      </c>
      <c r="C17974" s="55" t="s">
        <v>58566</v>
      </c>
      <c r="D17974" s="55" t="s">
        <v>4649</v>
      </c>
      <c r="E17974" s="55" t="s">
        <v>58567</v>
      </c>
      <c r="F17974" s="55" t="s">
        <v>4651</v>
      </c>
      <c r="G17974" s="55" t="s">
        <v>58568</v>
      </c>
      <c r="H17974" s="55">
        <v>0</v>
      </c>
    </row>
    <row r="17975" spans="1:8" ht="12.5" customHeight="1">
      <c r="A17975" s="55">
        <v>21118</v>
      </c>
      <c r="B17975" s="55">
        <v>10</v>
      </c>
      <c r="C17975" s="55" t="s">
        <v>58569</v>
      </c>
      <c r="D17975" s="55" t="s">
        <v>4649</v>
      </c>
      <c r="E17975" s="55" t="s">
        <v>58570</v>
      </c>
      <c r="F17975" s="55" t="s">
        <v>4651</v>
      </c>
      <c r="G17975" s="55" t="s">
        <v>58571</v>
      </c>
      <c r="H17975" s="55">
        <v>0</v>
      </c>
    </row>
    <row r="17976" spans="1:8" ht="12.5" customHeight="1">
      <c r="A17976" s="55">
        <v>21668</v>
      </c>
      <c r="B17976" s="55">
        <v>10</v>
      </c>
      <c r="C17976" s="55" t="s">
        <v>58572</v>
      </c>
      <c r="D17976" s="55" t="s">
        <v>4649</v>
      </c>
      <c r="E17976" s="55" t="s">
        <v>58573</v>
      </c>
      <c r="F17976" s="55" t="s">
        <v>4651</v>
      </c>
      <c r="G17976" s="55" t="s">
        <v>58574</v>
      </c>
      <c r="H17976" s="55">
        <v>0</v>
      </c>
    </row>
    <row r="17977" spans="1:8" ht="12.5" customHeight="1">
      <c r="A17977" s="55">
        <v>21865</v>
      </c>
      <c r="B17977" s="55">
        <v>10</v>
      </c>
      <c r="C17977" s="55" t="s">
        <v>58575</v>
      </c>
      <c r="D17977" s="55" t="s">
        <v>4649</v>
      </c>
      <c r="E17977" s="55" t="s">
        <v>58576</v>
      </c>
      <c r="F17977" s="55" t="s">
        <v>4651</v>
      </c>
      <c r="G17977" s="55" t="s">
        <v>58577</v>
      </c>
      <c r="H17977" s="55">
        <v>0</v>
      </c>
    </row>
    <row r="17978" spans="1:8" ht="12.5" customHeight="1">
      <c r="A17978" s="55">
        <v>22442</v>
      </c>
      <c r="B17978" s="55">
        <v>10</v>
      </c>
      <c r="C17978" s="55" t="s">
        <v>58578</v>
      </c>
      <c r="D17978" s="55" t="s">
        <v>4649</v>
      </c>
      <c r="E17978" s="55" t="s">
        <v>58579</v>
      </c>
      <c r="F17978" s="55" t="s">
        <v>4651</v>
      </c>
      <c r="G17978" s="55" t="s">
        <v>58580</v>
      </c>
      <c r="H17978" s="55">
        <v>0</v>
      </c>
    </row>
    <row r="17979" spans="1:8" ht="12.5" customHeight="1">
      <c r="A17979" s="55">
        <v>22470</v>
      </c>
      <c r="B17979" s="55">
        <v>10</v>
      </c>
      <c r="C17979" s="55" t="s">
        <v>58581</v>
      </c>
      <c r="D17979" s="55" t="s">
        <v>4649</v>
      </c>
      <c r="E17979" s="55" t="s">
        <v>58582</v>
      </c>
      <c r="F17979" s="55" t="s">
        <v>4651</v>
      </c>
      <c r="G17979" s="55" t="s">
        <v>58583</v>
      </c>
      <c r="H17979" s="55">
        <v>0</v>
      </c>
    </row>
    <row r="17980" spans="1:8" ht="12.5" customHeight="1">
      <c r="A17980" s="55">
        <v>22668</v>
      </c>
      <c r="B17980" s="55">
        <v>10</v>
      </c>
      <c r="C17980" s="55" t="s">
        <v>58584</v>
      </c>
      <c r="D17980" s="55" t="s">
        <v>4649</v>
      </c>
      <c r="E17980" s="55" t="s">
        <v>58585</v>
      </c>
      <c r="F17980" s="55" t="s">
        <v>4651</v>
      </c>
      <c r="G17980" s="55" t="s">
        <v>58586</v>
      </c>
      <c r="H17980" s="55">
        <v>0</v>
      </c>
    </row>
    <row r="17981" spans="1:8" ht="12.5" customHeight="1">
      <c r="A17981" s="55">
        <v>23779</v>
      </c>
      <c r="B17981" s="55">
        <v>10</v>
      </c>
      <c r="C17981" s="55" t="s">
        <v>58587</v>
      </c>
      <c r="D17981" s="55" t="s">
        <v>4649</v>
      </c>
      <c r="E17981" s="55" t="s">
        <v>58588</v>
      </c>
      <c r="F17981" s="55" t="s">
        <v>4651</v>
      </c>
      <c r="G17981" s="55" t="s">
        <v>58589</v>
      </c>
      <c r="H17981" s="55">
        <v>0</v>
      </c>
    </row>
    <row r="17982" spans="1:8" ht="12.5" customHeight="1">
      <c r="A17982" s="55">
        <v>24576</v>
      </c>
      <c r="B17982" s="55">
        <v>10</v>
      </c>
      <c r="C17982" s="55" t="s">
        <v>58590</v>
      </c>
      <c r="D17982" s="55" t="s">
        <v>4649</v>
      </c>
      <c r="E17982" s="55" t="s">
        <v>58591</v>
      </c>
      <c r="F17982" s="55" t="s">
        <v>4651</v>
      </c>
      <c r="G17982" s="55" t="s">
        <v>58592</v>
      </c>
      <c r="H17982" s="55">
        <v>0</v>
      </c>
    </row>
    <row r="17983" spans="1:8" ht="12.5" customHeight="1">
      <c r="A17983" s="55">
        <v>26210</v>
      </c>
      <c r="B17983" s="55">
        <v>10</v>
      </c>
      <c r="C17983" s="55" t="s">
        <v>58593</v>
      </c>
      <c r="D17983" s="55" t="s">
        <v>4649</v>
      </c>
      <c r="E17983" s="55" t="s">
        <v>58594</v>
      </c>
      <c r="F17983" s="55" t="s">
        <v>4651</v>
      </c>
      <c r="G17983" s="55" t="s">
        <v>58595</v>
      </c>
      <c r="H17983" s="55">
        <v>0</v>
      </c>
    </row>
    <row r="17984" spans="1:8" ht="12.5" customHeight="1">
      <c r="A17984" s="55">
        <v>26232</v>
      </c>
      <c r="B17984" s="55">
        <v>10</v>
      </c>
      <c r="C17984" s="55" t="s">
        <v>58596</v>
      </c>
      <c r="D17984" s="55" t="s">
        <v>4649</v>
      </c>
      <c r="E17984" s="55" t="s">
        <v>58597</v>
      </c>
      <c r="F17984" s="55" t="s">
        <v>4651</v>
      </c>
      <c r="G17984" s="55" t="s">
        <v>58598</v>
      </c>
      <c r="H17984" s="55">
        <v>0</v>
      </c>
    </row>
    <row r="17985" spans="1:8" ht="12.5" customHeight="1">
      <c r="A17985" s="55">
        <v>26359</v>
      </c>
      <c r="B17985" s="55">
        <v>10</v>
      </c>
      <c r="C17985" s="55" t="s">
        <v>58599</v>
      </c>
      <c r="D17985" s="55" t="s">
        <v>4649</v>
      </c>
      <c r="E17985" s="55" t="s">
        <v>58600</v>
      </c>
      <c r="F17985" s="55" t="s">
        <v>4651</v>
      </c>
      <c r="G17985" s="55" t="s">
        <v>58601</v>
      </c>
      <c r="H17985" s="55">
        <v>0</v>
      </c>
    </row>
    <row r="17986" spans="1:8" ht="12.5" customHeight="1">
      <c r="A17986" s="55">
        <v>26408</v>
      </c>
      <c r="B17986" s="55">
        <v>10</v>
      </c>
      <c r="C17986" s="55" t="s">
        <v>58602</v>
      </c>
      <c r="D17986" s="55" t="s">
        <v>4649</v>
      </c>
      <c r="E17986" s="55" t="s">
        <v>58603</v>
      </c>
      <c r="F17986" s="55" t="s">
        <v>4651</v>
      </c>
      <c r="G17986" s="55" t="s">
        <v>58604</v>
      </c>
      <c r="H17986" s="55">
        <v>0</v>
      </c>
    </row>
    <row r="17987" spans="1:8" ht="12.5" customHeight="1">
      <c r="A17987" s="55">
        <v>27806</v>
      </c>
      <c r="B17987" s="55">
        <v>10</v>
      </c>
      <c r="C17987" s="55" t="s">
        <v>58605</v>
      </c>
      <c r="D17987" s="55" t="s">
        <v>4649</v>
      </c>
      <c r="E17987" s="55" t="s">
        <v>58606</v>
      </c>
      <c r="F17987" s="55" t="s">
        <v>4651</v>
      </c>
      <c r="G17987" s="55" t="s">
        <v>58607</v>
      </c>
      <c r="H17987" s="55">
        <v>0</v>
      </c>
    </row>
    <row r="17988" spans="1:8" ht="12.5" customHeight="1">
      <c r="A17988" s="55">
        <v>27904</v>
      </c>
      <c r="B17988" s="55">
        <v>10</v>
      </c>
      <c r="C17988" s="55" t="s">
        <v>58608</v>
      </c>
      <c r="D17988" s="55" t="s">
        <v>4649</v>
      </c>
      <c r="E17988" s="55" t="s">
        <v>58609</v>
      </c>
      <c r="F17988" s="55" t="s">
        <v>4651</v>
      </c>
      <c r="G17988" s="55" t="s">
        <v>58610</v>
      </c>
      <c r="H17988" s="55">
        <v>0</v>
      </c>
    </row>
    <row r="17989" spans="1:8" ht="12.5" customHeight="1">
      <c r="A17989" s="55">
        <v>27928</v>
      </c>
      <c r="B17989" s="55">
        <v>10</v>
      </c>
      <c r="C17989" s="55" t="s">
        <v>58611</v>
      </c>
      <c r="D17989" s="55" t="s">
        <v>4649</v>
      </c>
      <c r="E17989" s="55" t="s">
        <v>58612</v>
      </c>
      <c r="F17989" s="55" t="s">
        <v>4651</v>
      </c>
      <c r="G17989" s="55" t="s">
        <v>58613</v>
      </c>
      <c r="H17989" s="55">
        <v>0</v>
      </c>
    </row>
    <row r="17990" spans="1:8" ht="12.5" customHeight="1">
      <c r="A17990" s="55">
        <v>28525</v>
      </c>
      <c r="B17990" s="55">
        <v>10</v>
      </c>
      <c r="C17990" s="55" t="s">
        <v>58614</v>
      </c>
      <c r="D17990" s="55" t="s">
        <v>4649</v>
      </c>
      <c r="E17990" s="55" t="s">
        <v>58615</v>
      </c>
      <c r="F17990" s="55" t="s">
        <v>4651</v>
      </c>
      <c r="G17990" s="55" t="s">
        <v>58616</v>
      </c>
      <c r="H17990" s="55">
        <v>0</v>
      </c>
    </row>
    <row r="17991" spans="1:8" ht="12.5" customHeight="1">
      <c r="A17991" s="55">
        <v>28908</v>
      </c>
      <c r="B17991" s="55">
        <v>10</v>
      </c>
      <c r="C17991" s="55" t="s">
        <v>58617</v>
      </c>
      <c r="D17991" s="55" t="s">
        <v>4649</v>
      </c>
      <c r="E17991" s="55" t="s">
        <v>58618</v>
      </c>
      <c r="F17991" s="55" t="s">
        <v>4651</v>
      </c>
      <c r="G17991" s="55" t="s">
        <v>58619</v>
      </c>
      <c r="H17991" s="55">
        <v>0</v>
      </c>
    </row>
    <row r="17992" spans="1:8" ht="12.5" customHeight="1">
      <c r="A17992" s="55">
        <v>29373</v>
      </c>
      <c r="B17992" s="55">
        <v>10</v>
      </c>
      <c r="C17992" s="55" t="s">
        <v>58620</v>
      </c>
      <c r="D17992" s="55" t="s">
        <v>4649</v>
      </c>
      <c r="E17992" s="55" t="s">
        <v>58621</v>
      </c>
      <c r="F17992" s="55" t="s">
        <v>4651</v>
      </c>
      <c r="G17992" s="55" t="s">
        <v>58622</v>
      </c>
      <c r="H17992" s="55">
        <v>0</v>
      </c>
    </row>
    <row r="17993" spans="1:8" ht="12.5" customHeight="1">
      <c r="A17993" s="55">
        <v>11350</v>
      </c>
      <c r="B17993" s="55">
        <v>10</v>
      </c>
      <c r="C17993" s="55" t="s">
        <v>58623</v>
      </c>
      <c r="D17993" s="55" t="s">
        <v>4649</v>
      </c>
      <c r="E17993" s="55" t="s">
        <v>58624</v>
      </c>
      <c r="F17993" s="55" t="s">
        <v>4651</v>
      </c>
      <c r="G17993" s="55" t="s">
        <v>58625</v>
      </c>
      <c r="H17993" s="55">
        <v>0</v>
      </c>
    </row>
    <row r="17994" spans="1:8" ht="12.5" customHeight="1">
      <c r="A17994" s="55">
        <v>11468</v>
      </c>
      <c r="B17994" s="55">
        <v>10</v>
      </c>
      <c r="C17994" s="55" t="s">
        <v>58626</v>
      </c>
      <c r="D17994" s="55" t="s">
        <v>4649</v>
      </c>
      <c r="E17994" s="55" t="s">
        <v>58627</v>
      </c>
      <c r="F17994" s="55" t="s">
        <v>4651</v>
      </c>
      <c r="G17994" s="55" t="s">
        <v>58628</v>
      </c>
      <c r="H17994" s="55">
        <v>0</v>
      </c>
    </row>
    <row r="17995" spans="1:8" ht="12.5" customHeight="1">
      <c r="A17995" s="55">
        <v>11553</v>
      </c>
      <c r="B17995" s="55">
        <v>10</v>
      </c>
      <c r="C17995" s="55" t="s">
        <v>58629</v>
      </c>
      <c r="D17995" s="55" t="s">
        <v>4649</v>
      </c>
      <c r="E17995" s="55" t="s">
        <v>58630</v>
      </c>
      <c r="F17995" s="55" t="s">
        <v>4651</v>
      </c>
      <c r="G17995" s="55" t="s">
        <v>58631</v>
      </c>
      <c r="H17995" s="55">
        <v>0</v>
      </c>
    </row>
    <row r="17996" spans="1:8" ht="12.5" customHeight="1">
      <c r="A17996" s="55">
        <v>12264</v>
      </c>
      <c r="B17996" s="55">
        <v>10</v>
      </c>
      <c r="C17996" s="55" t="s">
        <v>58632</v>
      </c>
      <c r="D17996" s="55" t="s">
        <v>4649</v>
      </c>
      <c r="E17996" s="55" t="s">
        <v>58633</v>
      </c>
      <c r="F17996" s="55" t="s">
        <v>4651</v>
      </c>
      <c r="G17996" s="55" t="s">
        <v>58634</v>
      </c>
      <c r="H17996" s="55">
        <v>0</v>
      </c>
    </row>
    <row r="17997" spans="1:8" ht="12.5" customHeight="1">
      <c r="A17997" s="55">
        <v>12293</v>
      </c>
      <c r="B17997" s="55">
        <v>10</v>
      </c>
      <c r="C17997" s="55" t="s">
        <v>58635</v>
      </c>
      <c r="D17997" s="55" t="s">
        <v>4649</v>
      </c>
      <c r="E17997" s="55" t="s">
        <v>58636</v>
      </c>
      <c r="F17997" s="55" t="s">
        <v>4651</v>
      </c>
      <c r="G17997" s="55" t="s">
        <v>58637</v>
      </c>
      <c r="H17997" s="55">
        <v>0</v>
      </c>
    </row>
    <row r="17998" spans="1:8" ht="12.5" customHeight="1">
      <c r="A17998" s="55">
        <v>12564</v>
      </c>
      <c r="B17998" s="55">
        <v>10</v>
      </c>
      <c r="C17998" s="55" t="s">
        <v>58638</v>
      </c>
      <c r="D17998" s="55" t="s">
        <v>4649</v>
      </c>
      <c r="E17998" s="55" t="s">
        <v>58639</v>
      </c>
      <c r="F17998" s="55" t="s">
        <v>4651</v>
      </c>
      <c r="G17998" s="55" t="s">
        <v>58640</v>
      </c>
      <c r="H17998" s="55">
        <v>0</v>
      </c>
    </row>
    <row r="17999" spans="1:8" ht="12.5" customHeight="1">
      <c r="A17999" s="55">
        <v>12839</v>
      </c>
      <c r="B17999" s="55">
        <v>10</v>
      </c>
      <c r="C17999" s="55" t="s">
        <v>58641</v>
      </c>
      <c r="D17999" s="55" t="s">
        <v>4649</v>
      </c>
      <c r="E17999" s="55" t="s">
        <v>58642</v>
      </c>
      <c r="F17999" s="55" t="s">
        <v>4651</v>
      </c>
      <c r="G17999" s="55" t="s">
        <v>58643</v>
      </c>
      <c r="H17999" s="55">
        <v>0</v>
      </c>
    </row>
    <row r="18000" spans="1:8" ht="12.5" customHeight="1">
      <c r="A18000" s="55">
        <v>12865</v>
      </c>
      <c r="B18000" s="55">
        <v>10</v>
      </c>
      <c r="C18000" s="55" t="s">
        <v>58644</v>
      </c>
      <c r="D18000" s="55" t="s">
        <v>4649</v>
      </c>
      <c r="E18000" s="55" t="s">
        <v>58645</v>
      </c>
      <c r="F18000" s="55" t="s">
        <v>4651</v>
      </c>
      <c r="G18000" s="55" t="s">
        <v>58646</v>
      </c>
      <c r="H18000" s="55">
        <v>0</v>
      </c>
    </row>
    <row r="18001" spans="1:8" ht="12.5" customHeight="1">
      <c r="A18001" s="55">
        <v>13599</v>
      </c>
      <c r="B18001" s="55">
        <v>10</v>
      </c>
      <c r="C18001" s="55" t="s">
        <v>58647</v>
      </c>
      <c r="D18001" s="55" t="s">
        <v>4649</v>
      </c>
      <c r="E18001" s="55" t="s">
        <v>58648</v>
      </c>
      <c r="F18001" s="55" t="s">
        <v>4651</v>
      </c>
      <c r="G18001" s="55" t="s">
        <v>58649</v>
      </c>
      <c r="H18001" s="55">
        <v>0</v>
      </c>
    </row>
    <row r="18002" spans="1:8" ht="12.5" customHeight="1">
      <c r="A18002" s="55">
        <v>13687</v>
      </c>
      <c r="B18002" s="55">
        <v>10</v>
      </c>
      <c r="C18002" s="55" t="s">
        <v>58650</v>
      </c>
      <c r="D18002" s="55" t="s">
        <v>4649</v>
      </c>
      <c r="E18002" s="55" t="s">
        <v>58651</v>
      </c>
      <c r="F18002" s="55" t="s">
        <v>4651</v>
      </c>
      <c r="G18002" s="55" t="s">
        <v>58652</v>
      </c>
      <c r="H18002" s="55">
        <v>0</v>
      </c>
    </row>
    <row r="18003" spans="1:8" ht="12.5" customHeight="1">
      <c r="A18003" s="55">
        <v>13794</v>
      </c>
      <c r="B18003" s="55">
        <v>10</v>
      </c>
      <c r="C18003" s="55" t="s">
        <v>58653</v>
      </c>
      <c r="D18003" s="55" t="s">
        <v>4649</v>
      </c>
      <c r="E18003" s="55" t="s">
        <v>58654</v>
      </c>
      <c r="F18003" s="55" t="s">
        <v>4651</v>
      </c>
      <c r="G18003" s="55" t="s">
        <v>58655</v>
      </c>
      <c r="H18003" s="55">
        <v>0</v>
      </c>
    </row>
    <row r="18004" spans="1:8" ht="12.5" customHeight="1">
      <c r="A18004" s="55">
        <v>13820</v>
      </c>
      <c r="B18004" s="55">
        <v>10</v>
      </c>
      <c r="C18004" s="55" t="s">
        <v>58656</v>
      </c>
      <c r="D18004" s="55" t="s">
        <v>4649</v>
      </c>
      <c r="E18004" s="55" t="s">
        <v>58657</v>
      </c>
      <c r="F18004" s="55" t="s">
        <v>4651</v>
      </c>
      <c r="G18004" s="55" t="s">
        <v>58658</v>
      </c>
      <c r="H18004" s="55">
        <v>0</v>
      </c>
    </row>
    <row r="18005" spans="1:8" ht="12.5" customHeight="1">
      <c r="A18005" s="55">
        <v>14184</v>
      </c>
      <c r="B18005" s="55">
        <v>10</v>
      </c>
      <c r="C18005" s="55" t="s">
        <v>58659</v>
      </c>
      <c r="D18005" s="55" t="s">
        <v>4649</v>
      </c>
      <c r="E18005" s="55" t="s">
        <v>58660</v>
      </c>
      <c r="F18005" s="55" t="s">
        <v>4651</v>
      </c>
      <c r="G18005" s="55" t="s">
        <v>58661</v>
      </c>
      <c r="H18005" s="55">
        <v>0</v>
      </c>
    </row>
    <row r="18006" spans="1:8" ht="12.5" customHeight="1">
      <c r="A18006" s="55">
        <v>14429</v>
      </c>
      <c r="B18006" s="55">
        <v>10</v>
      </c>
      <c r="C18006" s="55" t="s">
        <v>58662</v>
      </c>
      <c r="D18006" s="55" t="s">
        <v>4649</v>
      </c>
      <c r="E18006" s="55" t="s">
        <v>58663</v>
      </c>
      <c r="F18006" s="55" t="s">
        <v>4651</v>
      </c>
      <c r="G18006" s="55" t="s">
        <v>58664</v>
      </c>
      <c r="H18006" s="55">
        <v>0</v>
      </c>
    </row>
    <row r="18007" spans="1:8" ht="12.5" customHeight="1">
      <c r="A18007" s="55">
        <v>14553</v>
      </c>
      <c r="B18007" s="55">
        <v>10</v>
      </c>
      <c r="C18007" s="55" t="s">
        <v>58665</v>
      </c>
      <c r="D18007" s="55" t="s">
        <v>4649</v>
      </c>
      <c r="E18007" s="55" t="s">
        <v>58666</v>
      </c>
      <c r="F18007" s="55" t="s">
        <v>4651</v>
      </c>
      <c r="G18007" s="55" t="s">
        <v>58667</v>
      </c>
      <c r="H18007" s="55">
        <v>0</v>
      </c>
    </row>
    <row r="18008" spans="1:8" ht="12.5" customHeight="1">
      <c r="A18008" s="55">
        <v>14808</v>
      </c>
      <c r="B18008" s="55">
        <v>10</v>
      </c>
      <c r="C18008" s="55" t="s">
        <v>58668</v>
      </c>
      <c r="D18008" s="55" t="s">
        <v>4649</v>
      </c>
      <c r="E18008" s="55" t="s">
        <v>58669</v>
      </c>
      <c r="F18008" s="55" t="s">
        <v>4651</v>
      </c>
      <c r="G18008" s="55" t="s">
        <v>58670</v>
      </c>
      <c r="H18008" s="55">
        <v>0</v>
      </c>
    </row>
    <row r="18009" spans="1:8" ht="12.5" customHeight="1">
      <c r="A18009" s="55">
        <v>15444</v>
      </c>
      <c r="B18009" s="55">
        <v>10</v>
      </c>
      <c r="C18009" s="55" t="s">
        <v>58671</v>
      </c>
      <c r="D18009" s="55" t="s">
        <v>4649</v>
      </c>
      <c r="E18009" s="55" t="s">
        <v>58672</v>
      </c>
      <c r="F18009" s="55" t="s">
        <v>4651</v>
      </c>
      <c r="G18009" s="55" t="s">
        <v>58673</v>
      </c>
      <c r="H18009" s="55">
        <v>0</v>
      </c>
    </row>
    <row r="18010" spans="1:8" ht="12.5" customHeight="1">
      <c r="A18010" s="55">
        <v>15461</v>
      </c>
      <c r="B18010" s="55">
        <v>10</v>
      </c>
      <c r="C18010" s="55" t="s">
        <v>58674</v>
      </c>
      <c r="D18010" s="55" t="s">
        <v>4649</v>
      </c>
      <c r="E18010" s="55" t="s">
        <v>58675</v>
      </c>
      <c r="F18010" s="55" t="s">
        <v>4651</v>
      </c>
      <c r="G18010" s="55" t="s">
        <v>58676</v>
      </c>
      <c r="H18010" s="55">
        <v>0</v>
      </c>
    </row>
    <row r="18011" spans="1:8" ht="12.5" customHeight="1">
      <c r="A18011" s="55">
        <v>15702</v>
      </c>
      <c r="B18011" s="55">
        <v>10</v>
      </c>
      <c r="C18011" s="55" t="s">
        <v>58677</v>
      </c>
      <c r="D18011" s="55" t="s">
        <v>4649</v>
      </c>
      <c r="E18011" s="55" t="s">
        <v>58678</v>
      </c>
      <c r="F18011" s="55" t="s">
        <v>4651</v>
      </c>
      <c r="G18011" s="55" t="s">
        <v>58679</v>
      </c>
      <c r="H18011" s="55">
        <v>0</v>
      </c>
    </row>
    <row r="18012" spans="1:8" ht="12.5" customHeight="1">
      <c r="A18012" s="55">
        <v>15929</v>
      </c>
      <c r="B18012" s="55">
        <v>10</v>
      </c>
      <c r="C18012" s="55" t="s">
        <v>58680</v>
      </c>
      <c r="D18012" s="55" t="s">
        <v>4649</v>
      </c>
      <c r="E18012" s="55" t="s">
        <v>58681</v>
      </c>
      <c r="F18012" s="55" t="s">
        <v>4651</v>
      </c>
      <c r="G18012" s="55" t="s">
        <v>58682</v>
      </c>
      <c r="H18012" s="55">
        <v>0</v>
      </c>
    </row>
    <row r="18013" spans="1:8" ht="12.5" customHeight="1">
      <c r="A18013" s="55">
        <v>16250</v>
      </c>
      <c r="B18013" s="55">
        <v>10</v>
      </c>
      <c r="C18013" s="55" t="s">
        <v>58683</v>
      </c>
      <c r="D18013" s="55" t="s">
        <v>4649</v>
      </c>
      <c r="E18013" s="55" t="s">
        <v>58684</v>
      </c>
      <c r="F18013" s="55" t="s">
        <v>4651</v>
      </c>
      <c r="G18013" s="55" t="s">
        <v>58685</v>
      </c>
      <c r="H18013" s="55">
        <v>0</v>
      </c>
    </row>
    <row r="18014" spans="1:8" ht="12.5" customHeight="1">
      <c r="A18014" s="55">
        <v>16410</v>
      </c>
      <c r="B18014" s="55">
        <v>10</v>
      </c>
      <c r="C18014" s="55" t="s">
        <v>58686</v>
      </c>
      <c r="D18014" s="55" t="s">
        <v>4649</v>
      </c>
      <c r="E18014" s="55" t="s">
        <v>58687</v>
      </c>
      <c r="F18014" s="55" t="s">
        <v>4651</v>
      </c>
      <c r="G18014" s="55" t="s">
        <v>58688</v>
      </c>
      <c r="H18014" s="55">
        <v>0</v>
      </c>
    </row>
    <row r="18015" spans="1:8" ht="12.5" customHeight="1">
      <c r="A18015" s="55">
        <v>16435</v>
      </c>
      <c r="B18015" s="55">
        <v>10</v>
      </c>
      <c r="C18015" s="55" t="s">
        <v>58689</v>
      </c>
      <c r="D18015" s="55" t="s">
        <v>4649</v>
      </c>
      <c r="E18015" s="55" t="s">
        <v>58690</v>
      </c>
      <c r="F18015" s="55" t="s">
        <v>4651</v>
      </c>
      <c r="G18015" s="55" t="s">
        <v>58691</v>
      </c>
      <c r="H18015" s="55">
        <v>0</v>
      </c>
    </row>
    <row r="18016" spans="1:8" ht="12.5" customHeight="1">
      <c r="A18016" s="55">
        <v>16541</v>
      </c>
      <c r="B18016" s="55">
        <v>10</v>
      </c>
      <c r="C18016" s="55" t="s">
        <v>58692</v>
      </c>
      <c r="D18016" s="55" t="s">
        <v>4649</v>
      </c>
      <c r="E18016" s="55" t="s">
        <v>58693</v>
      </c>
      <c r="F18016" s="55" t="s">
        <v>4651</v>
      </c>
      <c r="G18016" s="55" t="s">
        <v>58694</v>
      </c>
      <c r="H18016" s="55">
        <v>0</v>
      </c>
    </row>
    <row r="18017" spans="1:8" ht="12.5" customHeight="1">
      <c r="A18017" s="55">
        <v>16822</v>
      </c>
      <c r="B18017" s="55">
        <v>10</v>
      </c>
      <c r="C18017" s="55" t="s">
        <v>58695</v>
      </c>
      <c r="D18017" s="55" t="s">
        <v>4649</v>
      </c>
      <c r="E18017" s="55" t="s">
        <v>58696</v>
      </c>
      <c r="F18017" s="55" t="s">
        <v>4651</v>
      </c>
      <c r="G18017" s="55" t="s">
        <v>58697</v>
      </c>
      <c r="H18017" s="55">
        <v>0</v>
      </c>
    </row>
    <row r="18018" spans="1:8" ht="12.5" customHeight="1">
      <c r="A18018" s="55">
        <v>16946</v>
      </c>
      <c r="B18018" s="55">
        <v>10</v>
      </c>
      <c r="C18018" s="55" t="s">
        <v>58698</v>
      </c>
      <c r="D18018" s="55" t="s">
        <v>4649</v>
      </c>
      <c r="E18018" s="55" t="s">
        <v>58699</v>
      </c>
      <c r="F18018" s="55" t="s">
        <v>4651</v>
      </c>
      <c r="G18018" s="55" t="s">
        <v>58700</v>
      </c>
      <c r="H18018" s="55">
        <v>0</v>
      </c>
    </row>
    <row r="18019" spans="1:8" ht="12.5" customHeight="1">
      <c r="A18019" s="55">
        <v>17798</v>
      </c>
      <c r="B18019" s="55">
        <v>10</v>
      </c>
      <c r="C18019" s="55" t="s">
        <v>58701</v>
      </c>
      <c r="D18019" s="55" t="s">
        <v>4649</v>
      </c>
      <c r="E18019" s="55" t="s">
        <v>58702</v>
      </c>
      <c r="F18019" s="55" t="s">
        <v>4651</v>
      </c>
      <c r="G18019" s="55" t="s">
        <v>58703</v>
      </c>
      <c r="H18019" s="55">
        <v>0</v>
      </c>
    </row>
    <row r="18020" spans="1:8" ht="12.5" customHeight="1">
      <c r="A18020" s="55">
        <v>18166</v>
      </c>
      <c r="B18020" s="55">
        <v>10</v>
      </c>
      <c r="C18020" s="55" t="s">
        <v>58704</v>
      </c>
      <c r="D18020" s="55" t="s">
        <v>4649</v>
      </c>
      <c r="E18020" s="55" t="s">
        <v>58705</v>
      </c>
      <c r="F18020" s="55" t="s">
        <v>4651</v>
      </c>
      <c r="G18020" s="55" t="s">
        <v>58706</v>
      </c>
      <c r="H18020" s="55">
        <v>0</v>
      </c>
    </row>
    <row r="18021" spans="1:8" ht="12.5" customHeight="1">
      <c r="A18021" s="55">
        <v>18177</v>
      </c>
      <c r="B18021" s="55">
        <v>10</v>
      </c>
      <c r="C18021" s="55" t="s">
        <v>58707</v>
      </c>
      <c r="D18021" s="55" t="s">
        <v>4649</v>
      </c>
      <c r="E18021" s="55" t="s">
        <v>58708</v>
      </c>
      <c r="F18021" s="55" t="s">
        <v>4651</v>
      </c>
      <c r="G18021" s="55" t="s">
        <v>58709</v>
      </c>
      <c r="H18021" s="55">
        <v>0</v>
      </c>
    </row>
    <row r="18022" spans="1:8" ht="12.5" customHeight="1">
      <c r="A18022" s="55">
        <v>19435</v>
      </c>
      <c r="B18022" s="55">
        <v>10</v>
      </c>
      <c r="C18022" s="55" t="s">
        <v>58710</v>
      </c>
      <c r="D18022" s="55" t="s">
        <v>4649</v>
      </c>
      <c r="E18022" s="55" t="s">
        <v>58711</v>
      </c>
      <c r="F18022" s="55" t="s">
        <v>4651</v>
      </c>
      <c r="G18022" s="55" t="s">
        <v>58712</v>
      </c>
      <c r="H18022" s="55">
        <v>0</v>
      </c>
    </row>
    <row r="18023" spans="1:8" ht="12.5" customHeight="1">
      <c r="A18023" s="55">
        <v>19911</v>
      </c>
      <c r="B18023" s="55">
        <v>10</v>
      </c>
      <c r="C18023" s="55" t="s">
        <v>58713</v>
      </c>
      <c r="D18023" s="55" t="s">
        <v>4649</v>
      </c>
      <c r="E18023" s="55" t="s">
        <v>58714</v>
      </c>
      <c r="F18023" s="55" t="s">
        <v>4651</v>
      </c>
      <c r="G18023" s="55" t="s">
        <v>58715</v>
      </c>
      <c r="H18023" s="55">
        <v>0</v>
      </c>
    </row>
    <row r="18024" spans="1:8" ht="12.5" customHeight="1">
      <c r="A18024" s="55">
        <v>20048</v>
      </c>
      <c r="B18024" s="55">
        <v>10</v>
      </c>
      <c r="C18024" s="55" t="s">
        <v>58716</v>
      </c>
      <c r="D18024" s="55" t="s">
        <v>4649</v>
      </c>
      <c r="E18024" s="55" t="s">
        <v>58717</v>
      </c>
      <c r="F18024" s="55" t="s">
        <v>4651</v>
      </c>
      <c r="G18024" s="55" t="s">
        <v>58718</v>
      </c>
      <c r="H18024" s="55">
        <v>0</v>
      </c>
    </row>
    <row r="18025" spans="1:8" ht="12.5" customHeight="1">
      <c r="A18025" s="55">
        <v>20551</v>
      </c>
      <c r="B18025" s="55">
        <v>10</v>
      </c>
      <c r="C18025" s="55" t="s">
        <v>58719</v>
      </c>
      <c r="D18025" s="55" t="s">
        <v>4649</v>
      </c>
      <c r="E18025" s="55" t="s">
        <v>58720</v>
      </c>
      <c r="F18025" s="55" t="s">
        <v>4651</v>
      </c>
      <c r="G18025" s="55" t="s">
        <v>58721</v>
      </c>
      <c r="H18025" s="55">
        <v>0</v>
      </c>
    </row>
    <row r="18026" spans="1:8" ht="12.5" customHeight="1">
      <c r="A18026" s="55">
        <v>20552</v>
      </c>
      <c r="B18026" s="55">
        <v>10</v>
      </c>
      <c r="C18026" s="55" t="s">
        <v>58722</v>
      </c>
      <c r="D18026" s="55" t="s">
        <v>4649</v>
      </c>
      <c r="E18026" s="55" t="s">
        <v>58723</v>
      </c>
      <c r="F18026" s="55" t="s">
        <v>4651</v>
      </c>
      <c r="G18026" s="55" t="s">
        <v>58724</v>
      </c>
      <c r="H18026" s="55">
        <v>0</v>
      </c>
    </row>
    <row r="18027" spans="1:8" ht="12.5" customHeight="1">
      <c r="A18027" s="55">
        <v>21124</v>
      </c>
      <c r="B18027" s="55">
        <v>10</v>
      </c>
      <c r="C18027" s="55" t="s">
        <v>58725</v>
      </c>
      <c r="D18027" s="55" t="s">
        <v>4649</v>
      </c>
      <c r="E18027" s="55" t="s">
        <v>58726</v>
      </c>
      <c r="F18027" s="55" t="s">
        <v>4651</v>
      </c>
      <c r="G18027" s="55" t="s">
        <v>58727</v>
      </c>
      <c r="H18027" s="55">
        <v>0</v>
      </c>
    </row>
    <row r="18028" spans="1:8" ht="12.5" customHeight="1">
      <c r="A18028" s="55">
        <v>22305</v>
      </c>
      <c r="B18028" s="55">
        <v>10</v>
      </c>
      <c r="C18028" s="55" t="s">
        <v>58728</v>
      </c>
      <c r="D18028" s="55" t="s">
        <v>4649</v>
      </c>
      <c r="E18028" s="55" t="s">
        <v>58729</v>
      </c>
      <c r="F18028" s="55" t="s">
        <v>4651</v>
      </c>
      <c r="G18028" s="55" t="s">
        <v>58730</v>
      </c>
      <c r="H18028" s="55">
        <v>0</v>
      </c>
    </row>
    <row r="18029" spans="1:8" ht="12.5" customHeight="1">
      <c r="A18029" s="55">
        <v>22456</v>
      </c>
      <c r="B18029" s="55">
        <v>10</v>
      </c>
      <c r="C18029" s="55" t="s">
        <v>58731</v>
      </c>
      <c r="D18029" s="55" t="s">
        <v>4649</v>
      </c>
      <c r="E18029" s="55" t="s">
        <v>58732</v>
      </c>
      <c r="F18029" s="55" t="s">
        <v>4651</v>
      </c>
      <c r="G18029" s="55" t="s">
        <v>58733</v>
      </c>
      <c r="H18029" s="55">
        <v>0</v>
      </c>
    </row>
    <row r="18030" spans="1:8" ht="12.5" customHeight="1">
      <c r="A18030" s="55">
        <v>23768</v>
      </c>
      <c r="B18030" s="55">
        <v>10</v>
      </c>
      <c r="C18030" s="55" t="s">
        <v>58734</v>
      </c>
      <c r="D18030" s="55" t="s">
        <v>4649</v>
      </c>
      <c r="E18030" s="55" t="s">
        <v>58735</v>
      </c>
      <c r="F18030" s="55" t="s">
        <v>4651</v>
      </c>
      <c r="G18030" s="55" t="s">
        <v>58736</v>
      </c>
      <c r="H18030" s="55">
        <v>0</v>
      </c>
    </row>
    <row r="18031" spans="1:8" ht="12.5" customHeight="1">
      <c r="A18031" s="55">
        <v>23930</v>
      </c>
      <c r="B18031" s="55">
        <v>10</v>
      </c>
      <c r="C18031" s="55" t="s">
        <v>58737</v>
      </c>
      <c r="D18031" s="55" t="s">
        <v>4649</v>
      </c>
      <c r="E18031" s="55" t="s">
        <v>58738</v>
      </c>
      <c r="F18031" s="55" t="s">
        <v>4651</v>
      </c>
      <c r="G18031" s="55" t="s">
        <v>58739</v>
      </c>
      <c r="H18031" s="55">
        <v>0</v>
      </c>
    </row>
    <row r="18032" spans="1:8" ht="12.5" customHeight="1">
      <c r="A18032" s="55">
        <v>23968</v>
      </c>
      <c r="B18032" s="55">
        <v>10</v>
      </c>
      <c r="C18032" s="55" t="s">
        <v>58740</v>
      </c>
      <c r="D18032" s="55" t="s">
        <v>4649</v>
      </c>
      <c r="E18032" s="55" t="s">
        <v>58741</v>
      </c>
      <c r="F18032" s="55" t="s">
        <v>4651</v>
      </c>
      <c r="G18032" s="55" t="s">
        <v>58742</v>
      </c>
      <c r="H18032" s="55">
        <v>0</v>
      </c>
    </row>
    <row r="18033" spans="1:8" ht="12.5" customHeight="1">
      <c r="A18033" s="55">
        <v>24100</v>
      </c>
      <c r="B18033" s="55">
        <v>10</v>
      </c>
      <c r="C18033" s="55" t="s">
        <v>58743</v>
      </c>
      <c r="D18033" s="55" t="s">
        <v>4649</v>
      </c>
      <c r="E18033" s="55" t="s">
        <v>58744</v>
      </c>
      <c r="F18033" s="55" t="s">
        <v>4651</v>
      </c>
      <c r="G18033" s="55" t="s">
        <v>58745</v>
      </c>
      <c r="H18033" s="55">
        <v>0</v>
      </c>
    </row>
    <row r="18034" spans="1:8" ht="12.5" customHeight="1">
      <c r="A18034" s="55">
        <v>24568</v>
      </c>
      <c r="B18034" s="55">
        <v>10</v>
      </c>
      <c r="C18034" s="55" t="s">
        <v>58746</v>
      </c>
      <c r="D18034" s="55" t="s">
        <v>4649</v>
      </c>
      <c r="E18034" s="55" t="s">
        <v>58747</v>
      </c>
      <c r="F18034" s="55" t="s">
        <v>4651</v>
      </c>
      <c r="G18034" s="55" t="s">
        <v>58748</v>
      </c>
      <c r="H18034" s="55">
        <v>0</v>
      </c>
    </row>
    <row r="18035" spans="1:8" ht="12.5" customHeight="1">
      <c r="A18035" s="55">
        <v>24869</v>
      </c>
      <c r="B18035" s="55">
        <v>10</v>
      </c>
      <c r="C18035" s="55" t="s">
        <v>58749</v>
      </c>
      <c r="D18035" s="55" t="s">
        <v>4649</v>
      </c>
      <c r="E18035" s="55" t="s">
        <v>58750</v>
      </c>
      <c r="F18035" s="55" t="s">
        <v>4651</v>
      </c>
      <c r="G18035" s="55" t="s">
        <v>58751</v>
      </c>
      <c r="H18035" s="55">
        <v>0</v>
      </c>
    </row>
    <row r="18036" spans="1:8" ht="12.5" customHeight="1">
      <c r="A18036" s="55">
        <v>25141</v>
      </c>
      <c r="B18036" s="55">
        <v>10</v>
      </c>
      <c r="C18036" s="55" t="s">
        <v>58752</v>
      </c>
      <c r="D18036" s="55" t="s">
        <v>4649</v>
      </c>
      <c r="E18036" s="55" t="s">
        <v>58753</v>
      </c>
      <c r="F18036" s="55" t="s">
        <v>4651</v>
      </c>
      <c r="G18036" s="55" t="s">
        <v>58754</v>
      </c>
      <c r="H18036" s="55">
        <v>0</v>
      </c>
    </row>
    <row r="18037" spans="1:8" ht="12.5" customHeight="1">
      <c r="A18037" s="55">
        <v>25489</v>
      </c>
      <c r="B18037" s="55">
        <v>10</v>
      </c>
      <c r="C18037" s="55" t="s">
        <v>58755</v>
      </c>
      <c r="D18037" s="55" t="s">
        <v>4649</v>
      </c>
      <c r="E18037" s="55" t="s">
        <v>58756</v>
      </c>
      <c r="F18037" s="55" t="s">
        <v>4651</v>
      </c>
      <c r="G18037" s="55" t="s">
        <v>58757</v>
      </c>
      <c r="H18037" s="55">
        <v>0</v>
      </c>
    </row>
    <row r="18038" spans="1:8" ht="12.5" customHeight="1">
      <c r="A18038" s="55">
        <v>25544</v>
      </c>
      <c r="B18038" s="55">
        <v>10</v>
      </c>
      <c r="C18038" s="55" t="s">
        <v>58758</v>
      </c>
      <c r="D18038" s="55" t="s">
        <v>4649</v>
      </c>
      <c r="E18038" s="55" t="s">
        <v>58759</v>
      </c>
      <c r="F18038" s="55" t="s">
        <v>4651</v>
      </c>
      <c r="G18038" s="55" t="s">
        <v>58760</v>
      </c>
      <c r="H18038" s="55">
        <v>0</v>
      </c>
    </row>
    <row r="18039" spans="1:8" ht="12.5" customHeight="1">
      <c r="A18039" s="55">
        <v>25631</v>
      </c>
      <c r="B18039" s="55">
        <v>10</v>
      </c>
      <c r="C18039" s="55" t="s">
        <v>58761</v>
      </c>
      <c r="D18039" s="55" t="s">
        <v>4649</v>
      </c>
      <c r="E18039" s="55" t="s">
        <v>58762</v>
      </c>
      <c r="F18039" s="55" t="s">
        <v>4651</v>
      </c>
      <c r="G18039" s="55" t="s">
        <v>58763</v>
      </c>
      <c r="H18039" s="55">
        <v>0</v>
      </c>
    </row>
    <row r="18040" spans="1:8" ht="12.5" customHeight="1">
      <c r="A18040" s="55">
        <v>25642</v>
      </c>
      <c r="B18040" s="55">
        <v>10</v>
      </c>
      <c r="C18040" s="55" t="s">
        <v>58764</v>
      </c>
      <c r="D18040" s="55" t="s">
        <v>4649</v>
      </c>
      <c r="E18040" s="55" t="s">
        <v>58765</v>
      </c>
      <c r="F18040" s="55" t="s">
        <v>4651</v>
      </c>
      <c r="G18040" s="55" t="s">
        <v>58766</v>
      </c>
      <c r="H18040" s="55">
        <v>0</v>
      </c>
    </row>
    <row r="18041" spans="1:8" ht="12.5" customHeight="1">
      <c r="A18041" s="55">
        <v>25805</v>
      </c>
      <c r="B18041" s="55">
        <v>10</v>
      </c>
      <c r="C18041" s="55" t="s">
        <v>58767</v>
      </c>
      <c r="D18041" s="55" t="s">
        <v>4649</v>
      </c>
      <c r="E18041" s="55" t="s">
        <v>58768</v>
      </c>
      <c r="F18041" s="55" t="s">
        <v>4651</v>
      </c>
      <c r="G18041" s="55" t="s">
        <v>58769</v>
      </c>
      <c r="H18041" s="55">
        <v>0</v>
      </c>
    </row>
    <row r="18042" spans="1:8" ht="12.5" customHeight="1">
      <c r="A18042" s="55">
        <v>28365</v>
      </c>
      <c r="B18042" s="55">
        <v>10</v>
      </c>
      <c r="C18042" s="55" t="s">
        <v>58770</v>
      </c>
      <c r="D18042" s="55" t="s">
        <v>4649</v>
      </c>
      <c r="E18042" s="55" t="s">
        <v>58771</v>
      </c>
      <c r="F18042" s="55" t="s">
        <v>4651</v>
      </c>
      <c r="G18042" s="55" t="s">
        <v>58772</v>
      </c>
      <c r="H18042" s="55">
        <v>0</v>
      </c>
    </row>
    <row r="18043" spans="1:8" ht="12.5" customHeight="1">
      <c r="A18043" s="55">
        <v>28367</v>
      </c>
      <c r="B18043" s="55">
        <v>10</v>
      </c>
      <c r="C18043" s="55" t="s">
        <v>58773</v>
      </c>
      <c r="D18043" s="55" t="s">
        <v>4649</v>
      </c>
      <c r="E18043" s="55" t="s">
        <v>58774</v>
      </c>
      <c r="F18043" s="55" t="s">
        <v>4651</v>
      </c>
      <c r="G18043" s="55" t="s">
        <v>58775</v>
      </c>
      <c r="H18043" s="55">
        <v>0</v>
      </c>
    </row>
    <row r="18044" spans="1:8" ht="12.5" customHeight="1">
      <c r="A18044" s="55">
        <v>28386</v>
      </c>
      <c r="B18044" s="55">
        <v>10</v>
      </c>
      <c r="C18044" s="55" t="s">
        <v>58776</v>
      </c>
      <c r="D18044" s="55" t="s">
        <v>4649</v>
      </c>
      <c r="E18044" s="55" t="s">
        <v>58777</v>
      </c>
      <c r="F18044" s="55" t="s">
        <v>4651</v>
      </c>
      <c r="G18044" s="55" t="s">
        <v>58778</v>
      </c>
      <c r="H18044" s="55">
        <v>0</v>
      </c>
    </row>
    <row r="18045" spans="1:8" ht="12.5" customHeight="1">
      <c r="A18045" s="55">
        <v>11333</v>
      </c>
      <c r="B18045" s="55">
        <v>10</v>
      </c>
      <c r="C18045" s="55" t="s">
        <v>58779</v>
      </c>
      <c r="D18045" s="55" t="s">
        <v>4649</v>
      </c>
      <c r="E18045" s="55" t="s">
        <v>58780</v>
      </c>
      <c r="F18045" s="55" t="s">
        <v>4651</v>
      </c>
      <c r="G18045" s="55" t="s">
        <v>58781</v>
      </c>
      <c r="H18045" s="55">
        <v>0</v>
      </c>
    </row>
    <row r="18046" spans="1:8" ht="12.5" customHeight="1">
      <c r="A18046" s="55">
        <v>11548</v>
      </c>
      <c r="B18046" s="55">
        <v>10</v>
      </c>
      <c r="C18046" s="55" t="s">
        <v>58782</v>
      </c>
      <c r="D18046" s="55" t="s">
        <v>4649</v>
      </c>
      <c r="E18046" s="55" t="s">
        <v>58783</v>
      </c>
      <c r="F18046" s="55" t="s">
        <v>4651</v>
      </c>
      <c r="G18046" s="55" t="s">
        <v>58784</v>
      </c>
      <c r="H18046" s="55">
        <v>0</v>
      </c>
    </row>
    <row r="18047" spans="1:8" ht="12.5" customHeight="1">
      <c r="A18047" s="55">
        <v>11560</v>
      </c>
      <c r="B18047" s="55">
        <v>10</v>
      </c>
      <c r="C18047" s="55" t="s">
        <v>58785</v>
      </c>
      <c r="D18047" s="55" t="s">
        <v>4649</v>
      </c>
      <c r="E18047" s="55" t="s">
        <v>58786</v>
      </c>
      <c r="F18047" s="55" t="s">
        <v>4651</v>
      </c>
      <c r="G18047" s="55" t="s">
        <v>58787</v>
      </c>
      <c r="H18047" s="55">
        <v>0</v>
      </c>
    </row>
    <row r="18048" spans="1:8" ht="12.5" customHeight="1">
      <c r="A18048" s="55">
        <v>12317</v>
      </c>
      <c r="B18048" s="55">
        <v>10</v>
      </c>
      <c r="C18048" s="55" t="s">
        <v>58788</v>
      </c>
      <c r="D18048" s="55" t="s">
        <v>4649</v>
      </c>
      <c r="E18048" s="55" t="s">
        <v>58789</v>
      </c>
      <c r="F18048" s="55" t="s">
        <v>4651</v>
      </c>
      <c r="G18048" s="55" t="s">
        <v>58790</v>
      </c>
      <c r="H18048" s="55">
        <v>0</v>
      </c>
    </row>
    <row r="18049" spans="1:8" ht="12.5" customHeight="1">
      <c r="A18049" s="55">
        <v>12459</v>
      </c>
      <c r="B18049" s="55">
        <v>10</v>
      </c>
      <c r="C18049" s="55" t="s">
        <v>58791</v>
      </c>
      <c r="D18049" s="55" t="s">
        <v>4649</v>
      </c>
      <c r="E18049" s="55" t="s">
        <v>58792</v>
      </c>
      <c r="F18049" s="55" t="s">
        <v>4651</v>
      </c>
      <c r="G18049" s="55" t="s">
        <v>58793</v>
      </c>
      <c r="H18049" s="55">
        <v>0</v>
      </c>
    </row>
    <row r="18050" spans="1:8" ht="12.5" customHeight="1">
      <c r="A18050" s="55">
        <v>12554</v>
      </c>
      <c r="B18050" s="55">
        <v>10</v>
      </c>
      <c r="C18050" s="55" t="s">
        <v>58794</v>
      </c>
      <c r="D18050" s="55" t="s">
        <v>4649</v>
      </c>
      <c r="E18050" s="55" t="s">
        <v>58795</v>
      </c>
      <c r="F18050" s="55" t="s">
        <v>4651</v>
      </c>
      <c r="G18050" s="55" t="s">
        <v>58796</v>
      </c>
      <c r="H18050" s="55">
        <v>0</v>
      </c>
    </row>
    <row r="18051" spans="1:8" ht="12.5" customHeight="1">
      <c r="A18051" s="55">
        <v>12873</v>
      </c>
      <c r="B18051" s="55">
        <v>10</v>
      </c>
      <c r="C18051" s="55" t="s">
        <v>58797</v>
      </c>
      <c r="D18051" s="55" t="s">
        <v>4649</v>
      </c>
      <c r="E18051" s="55" t="s">
        <v>58798</v>
      </c>
      <c r="F18051" s="55" t="s">
        <v>4651</v>
      </c>
      <c r="G18051" s="55" t="s">
        <v>58799</v>
      </c>
      <c r="H18051" s="55">
        <v>0</v>
      </c>
    </row>
    <row r="18052" spans="1:8" ht="12.5" customHeight="1">
      <c r="A18052" s="55">
        <v>13516</v>
      </c>
      <c r="B18052" s="55">
        <v>10</v>
      </c>
      <c r="C18052" s="55" t="s">
        <v>58800</v>
      </c>
      <c r="D18052" s="55" t="s">
        <v>4649</v>
      </c>
      <c r="E18052" s="55" t="s">
        <v>58801</v>
      </c>
      <c r="F18052" s="55" t="s">
        <v>4651</v>
      </c>
      <c r="G18052" s="55" t="s">
        <v>58802</v>
      </c>
      <c r="H18052" s="55">
        <v>0</v>
      </c>
    </row>
    <row r="18053" spans="1:8" ht="12.5" customHeight="1">
      <c r="A18053" s="55">
        <v>13554</v>
      </c>
      <c r="B18053" s="55">
        <v>10</v>
      </c>
      <c r="C18053" s="55" t="s">
        <v>58803</v>
      </c>
      <c r="D18053" s="55" t="s">
        <v>4649</v>
      </c>
      <c r="E18053" s="55" t="s">
        <v>58804</v>
      </c>
      <c r="F18053" s="55" t="s">
        <v>4651</v>
      </c>
      <c r="G18053" s="55" t="s">
        <v>58805</v>
      </c>
      <c r="H18053" s="55">
        <v>0</v>
      </c>
    </row>
    <row r="18054" spans="1:8" ht="12.5" customHeight="1">
      <c r="A18054" s="55">
        <v>13680</v>
      </c>
      <c r="B18054" s="55">
        <v>10</v>
      </c>
      <c r="C18054" s="55" t="s">
        <v>58806</v>
      </c>
      <c r="D18054" s="55" t="s">
        <v>4649</v>
      </c>
      <c r="E18054" s="55" t="s">
        <v>58807</v>
      </c>
      <c r="F18054" s="55" t="s">
        <v>4651</v>
      </c>
      <c r="G18054" s="55" t="s">
        <v>58808</v>
      </c>
      <c r="H18054" s="55">
        <v>0</v>
      </c>
    </row>
    <row r="18055" spans="1:8" ht="12.5" customHeight="1">
      <c r="A18055" s="55">
        <v>14525</v>
      </c>
      <c r="B18055" s="55">
        <v>10</v>
      </c>
      <c r="C18055" s="55" t="s">
        <v>58809</v>
      </c>
      <c r="D18055" s="55" t="s">
        <v>4649</v>
      </c>
      <c r="E18055" s="55" t="s">
        <v>58810</v>
      </c>
      <c r="F18055" s="55" t="s">
        <v>4651</v>
      </c>
      <c r="G18055" s="55" t="s">
        <v>58811</v>
      </c>
      <c r="H18055" s="55">
        <v>0</v>
      </c>
    </row>
    <row r="18056" spans="1:8" ht="12.5" customHeight="1">
      <c r="A18056" s="55">
        <v>14812</v>
      </c>
      <c r="B18056" s="55">
        <v>10</v>
      </c>
      <c r="C18056" s="55" t="s">
        <v>58812</v>
      </c>
      <c r="D18056" s="55" t="s">
        <v>4649</v>
      </c>
      <c r="E18056" s="55" t="s">
        <v>58813</v>
      </c>
      <c r="F18056" s="55" t="s">
        <v>4651</v>
      </c>
      <c r="G18056" s="55" t="s">
        <v>58814</v>
      </c>
      <c r="H18056" s="55">
        <v>0</v>
      </c>
    </row>
    <row r="18057" spans="1:8" ht="12.5" customHeight="1">
      <c r="A18057" s="55">
        <v>14963</v>
      </c>
      <c r="B18057" s="55">
        <v>10</v>
      </c>
      <c r="C18057" s="55" t="s">
        <v>58815</v>
      </c>
      <c r="D18057" s="55" t="s">
        <v>4649</v>
      </c>
      <c r="E18057" s="55" t="s">
        <v>58816</v>
      </c>
      <c r="F18057" s="55" t="s">
        <v>4651</v>
      </c>
      <c r="G18057" s="55" t="s">
        <v>58817</v>
      </c>
      <c r="H18057" s="55">
        <v>0</v>
      </c>
    </row>
    <row r="18058" spans="1:8" ht="12.5" customHeight="1">
      <c r="A18058" s="55">
        <v>14984</v>
      </c>
      <c r="B18058" s="55">
        <v>10</v>
      </c>
      <c r="C18058" s="55" t="s">
        <v>58818</v>
      </c>
      <c r="D18058" s="55" t="s">
        <v>4649</v>
      </c>
      <c r="E18058" s="55" t="s">
        <v>58819</v>
      </c>
      <c r="F18058" s="55" t="s">
        <v>4651</v>
      </c>
      <c r="G18058" s="55" t="s">
        <v>58820</v>
      </c>
      <c r="H18058" s="55">
        <v>0</v>
      </c>
    </row>
    <row r="18059" spans="1:8" ht="12.5" customHeight="1">
      <c r="A18059" s="55">
        <v>14986</v>
      </c>
      <c r="B18059" s="55">
        <v>10</v>
      </c>
      <c r="C18059" s="55" t="s">
        <v>58821</v>
      </c>
      <c r="D18059" s="55" t="s">
        <v>4649</v>
      </c>
      <c r="E18059" s="55" t="s">
        <v>58822</v>
      </c>
      <c r="F18059" s="55" t="s">
        <v>4651</v>
      </c>
      <c r="G18059" s="55" t="s">
        <v>58823</v>
      </c>
      <c r="H18059" s="55">
        <v>0</v>
      </c>
    </row>
    <row r="18060" spans="1:8" ht="12.5" customHeight="1">
      <c r="A18060" s="55">
        <v>15615</v>
      </c>
      <c r="B18060" s="55">
        <v>10</v>
      </c>
      <c r="C18060" s="55" t="s">
        <v>58824</v>
      </c>
      <c r="D18060" s="55" t="s">
        <v>4649</v>
      </c>
      <c r="E18060" s="55" t="s">
        <v>58825</v>
      </c>
      <c r="F18060" s="55" t="s">
        <v>4651</v>
      </c>
      <c r="G18060" s="55" t="s">
        <v>58826</v>
      </c>
      <c r="H18060" s="55">
        <v>0</v>
      </c>
    </row>
    <row r="18061" spans="1:8" ht="12.5" customHeight="1">
      <c r="A18061" s="55">
        <v>16444</v>
      </c>
      <c r="B18061" s="55">
        <v>10</v>
      </c>
      <c r="C18061" s="55" t="s">
        <v>58827</v>
      </c>
      <c r="D18061" s="55" t="s">
        <v>4649</v>
      </c>
      <c r="E18061" s="55" t="s">
        <v>58828</v>
      </c>
      <c r="F18061" s="55" t="s">
        <v>4651</v>
      </c>
      <c r="G18061" s="55" t="s">
        <v>58829</v>
      </c>
      <c r="H18061" s="55">
        <v>0</v>
      </c>
    </row>
    <row r="18062" spans="1:8" ht="12.5" customHeight="1">
      <c r="A18062" s="55">
        <v>16594</v>
      </c>
      <c r="B18062" s="55">
        <v>10</v>
      </c>
      <c r="C18062" s="55" t="s">
        <v>58830</v>
      </c>
      <c r="D18062" s="55" t="s">
        <v>4649</v>
      </c>
      <c r="E18062" s="55" t="s">
        <v>58831</v>
      </c>
      <c r="F18062" s="55" t="s">
        <v>4651</v>
      </c>
      <c r="G18062" s="55" t="s">
        <v>58832</v>
      </c>
      <c r="H18062" s="55">
        <v>0</v>
      </c>
    </row>
    <row r="18063" spans="1:8" ht="12.5" customHeight="1">
      <c r="A18063" s="55">
        <v>17977</v>
      </c>
      <c r="B18063" s="55">
        <v>10</v>
      </c>
      <c r="C18063" s="55" t="s">
        <v>58833</v>
      </c>
      <c r="D18063" s="55" t="s">
        <v>4649</v>
      </c>
      <c r="E18063" s="55" t="s">
        <v>58834</v>
      </c>
      <c r="F18063" s="55" t="s">
        <v>4651</v>
      </c>
      <c r="G18063" s="55" t="s">
        <v>58835</v>
      </c>
      <c r="H18063" s="55">
        <v>0</v>
      </c>
    </row>
    <row r="18064" spans="1:8" ht="12.5" customHeight="1">
      <c r="A18064" s="55">
        <v>20133</v>
      </c>
      <c r="B18064" s="55">
        <v>10</v>
      </c>
      <c r="C18064" s="55" t="s">
        <v>58836</v>
      </c>
      <c r="D18064" s="55" t="s">
        <v>4649</v>
      </c>
      <c r="E18064" s="55" t="s">
        <v>58837</v>
      </c>
      <c r="F18064" s="55" t="s">
        <v>4651</v>
      </c>
      <c r="G18064" s="55" t="s">
        <v>58838</v>
      </c>
      <c r="H18064" s="55">
        <v>0</v>
      </c>
    </row>
    <row r="18065" spans="1:8" ht="12.5" customHeight="1">
      <c r="A18065" s="55">
        <v>20807</v>
      </c>
      <c r="B18065" s="55">
        <v>10</v>
      </c>
      <c r="C18065" s="55" t="s">
        <v>58839</v>
      </c>
      <c r="D18065" s="55" t="s">
        <v>4649</v>
      </c>
      <c r="E18065" s="55" t="s">
        <v>58840</v>
      </c>
      <c r="F18065" s="55" t="s">
        <v>4651</v>
      </c>
      <c r="G18065" s="55" t="s">
        <v>58841</v>
      </c>
      <c r="H18065" s="55">
        <v>0</v>
      </c>
    </row>
    <row r="18066" spans="1:8" ht="12.5" customHeight="1">
      <c r="A18066" s="55">
        <v>21083</v>
      </c>
      <c r="B18066" s="55">
        <v>10</v>
      </c>
      <c r="C18066" s="55" t="s">
        <v>58842</v>
      </c>
      <c r="D18066" s="55" t="s">
        <v>4649</v>
      </c>
      <c r="E18066" s="55" t="s">
        <v>58843</v>
      </c>
      <c r="F18066" s="55" t="s">
        <v>4651</v>
      </c>
      <c r="G18066" s="55" t="s">
        <v>58844</v>
      </c>
      <c r="H18066" s="55">
        <v>0</v>
      </c>
    </row>
    <row r="18067" spans="1:8" ht="12.5" customHeight="1">
      <c r="A18067" s="55">
        <v>21517</v>
      </c>
      <c r="B18067" s="55">
        <v>10</v>
      </c>
      <c r="C18067" s="55" t="s">
        <v>58845</v>
      </c>
      <c r="D18067" s="55" t="s">
        <v>4649</v>
      </c>
      <c r="E18067" s="55" t="s">
        <v>58846</v>
      </c>
      <c r="F18067" s="55" t="s">
        <v>4651</v>
      </c>
      <c r="G18067" s="55" t="s">
        <v>58847</v>
      </c>
      <c r="H18067" s="55">
        <v>0</v>
      </c>
    </row>
    <row r="18068" spans="1:8" ht="12.5" customHeight="1">
      <c r="A18068" s="55">
        <v>22313</v>
      </c>
      <c r="B18068" s="55">
        <v>10</v>
      </c>
      <c r="C18068" s="55" t="s">
        <v>58848</v>
      </c>
      <c r="D18068" s="55" t="s">
        <v>4649</v>
      </c>
      <c r="E18068" s="55" t="s">
        <v>58849</v>
      </c>
      <c r="F18068" s="55" t="s">
        <v>4651</v>
      </c>
      <c r="G18068" s="55" t="s">
        <v>58850</v>
      </c>
      <c r="H18068" s="55">
        <v>0</v>
      </c>
    </row>
    <row r="18069" spans="1:8" ht="12.5" customHeight="1">
      <c r="A18069" s="55">
        <v>22520</v>
      </c>
      <c r="B18069" s="55">
        <v>10</v>
      </c>
      <c r="C18069" s="55" t="s">
        <v>58851</v>
      </c>
      <c r="D18069" s="55" t="s">
        <v>4649</v>
      </c>
      <c r="E18069" s="55" t="s">
        <v>58852</v>
      </c>
      <c r="F18069" s="55" t="s">
        <v>4651</v>
      </c>
      <c r="G18069" s="55" t="s">
        <v>58853</v>
      </c>
      <c r="H18069" s="55">
        <v>0</v>
      </c>
    </row>
    <row r="18070" spans="1:8" ht="12.5" customHeight="1">
      <c r="A18070" s="55">
        <v>22596</v>
      </c>
      <c r="B18070" s="55">
        <v>10</v>
      </c>
      <c r="C18070" s="55" t="s">
        <v>58854</v>
      </c>
      <c r="D18070" s="55" t="s">
        <v>4649</v>
      </c>
      <c r="E18070" s="55" t="s">
        <v>58855</v>
      </c>
      <c r="F18070" s="55" t="s">
        <v>4651</v>
      </c>
      <c r="G18070" s="55" t="s">
        <v>58856</v>
      </c>
      <c r="H18070" s="55">
        <v>0</v>
      </c>
    </row>
    <row r="18071" spans="1:8" ht="12.5" customHeight="1">
      <c r="A18071" s="55">
        <v>22604</v>
      </c>
      <c r="B18071" s="55">
        <v>10</v>
      </c>
      <c r="C18071" s="55" t="s">
        <v>58857</v>
      </c>
      <c r="D18071" s="55" t="s">
        <v>4649</v>
      </c>
      <c r="E18071" s="55" t="s">
        <v>58858</v>
      </c>
      <c r="F18071" s="55" t="s">
        <v>4651</v>
      </c>
      <c r="G18071" s="55" t="s">
        <v>58859</v>
      </c>
      <c r="H18071" s="55">
        <v>0</v>
      </c>
    </row>
    <row r="18072" spans="1:8" ht="12.5" customHeight="1">
      <c r="A18072" s="55">
        <v>22811</v>
      </c>
      <c r="B18072" s="55">
        <v>10</v>
      </c>
      <c r="C18072" s="55" t="s">
        <v>58860</v>
      </c>
      <c r="D18072" s="55" t="s">
        <v>4649</v>
      </c>
      <c r="E18072" s="55" t="s">
        <v>58861</v>
      </c>
      <c r="F18072" s="55" t="s">
        <v>4651</v>
      </c>
      <c r="G18072" s="55" t="s">
        <v>58862</v>
      </c>
      <c r="H18072" s="55">
        <v>0</v>
      </c>
    </row>
    <row r="18073" spans="1:8" ht="12.5" customHeight="1">
      <c r="A18073" s="55">
        <v>23614</v>
      </c>
      <c r="B18073" s="55">
        <v>10</v>
      </c>
      <c r="C18073" s="55" t="s">
        <v>58863</v>
      </c>
      <c r="D18073" s="55" t="s">
        <v>4649</v>
      </c>
      <c r="E18073" s="55" t="s">
        <v>58864</v>
      </c>
      <c r="F18073" s="55" t="s">
        <v>4651</v>
      </c>
      <c r="G18073" s="55" t="s">
        <v>58865</v>
      </c>
      <c r="H18073" s="55">
        <v>0</v>
      </c>
    </row>
    <row r="18074" spans="1:8" ht="12.5" customHeight="1">
      <c r="A18074" s="55">
        <v>23987</v>
      </c>
      <c r="B18074" s="55">
        <v>10</v>
      </c>
      <c r="C18074" s="55" t="s">
        <v>58866</v>
      </c>
      <c r="D18074" s="55" t="s">
        <v>4649</v>
      </c>
      <c r="E18074" s="55" t="s">
        <v>58867</v>
      </c>
      <c r="F18074" s="55" t="s">
        <v>4651</v>
      </c>
      <c r="G18074" s="55" t="s">
        <v>58868</v>
      </c>
      <c r="H18074" s="55">
        <v>0</v>
      </c>
    </row>
    <row r="18075" spans="1:8" ht="12.5" customHeight="1">
      <c r="A18075" s="55">
        <v>25616</v>
      </c>
      <c r="B18075" s="55">
        <v>10</v>
      </c>
      <c r="C18075" s="55" t="s">
        <v>58869</v>
      </c>
      <c r="D18075" s="55" t="s">
        <v>4649</v>
      </c>
      <c r="E18075" s="55" t="s">
        <v>58870</v>
      </c>
      <c r="F18075" s="55" t="s">
        <v>4651</v>
      </c>
      <c r="G18075" s="55" t="s">
        <v>58871</v>
      </c>
      <c r="H18075" s="55">
        <v>0</v>
      </c>
    </row>
    <row r="18076" spans="1:8" ht="12.5" customHeight="1">
      <c r="A18076" s="55">
        <v>26398</v>
      </c>
      <c r="B18076" s="55">
        <v>10</v>
      </c>
      <c r="C18076" s="55" t="s">
        <v>58872</v>
      </c>
      <c r="D18076" s="55" t="s">
        <v>4649</v>
      </c>
      <c r="E18076" s="55" t="s">
        <v>58873</v>
      </c>
      <c r="F18076" s="55" t="s">
        <v>4651</v>
      </c>
      <c r="G18076" s="55" t="s">
        <v>58874</v>
      </c>
      <c r="H18076" s="55">
        <v>0</v>
      </c>
    </row>
    <row r="18077" spans="1:8" ht="12.5" customHeight="1">
      <c r="A18077" s="55">
        <v>26888</v>
      </c>
      <c r="B18077" s="55">
        <v>10</v>
      </c>
      <c r="C18077" s="55" t="s">
        <v>58875</v>
      </c>
      <c r="D18077" s="55" t="s">
        <v>4649</v>
      </c>
      <c r="E18077" s="55" t="s">
        <v>58876</v>
      </c>
      <c r="F18077" s="55" t="s">
        <v>4651</v>
      </c>
      <c r="G18077" s="55" t="s">
        <v>58877</v>
      </c>
      <c r="H18077" s="55">
        <v>0</v>
      </c>
    </row>
    <row r="18078" spans="1:8" ht="12.5" customHeight="1">
      <c r="A18078" s="55">
        <v>26949</v>
      </c>
      <c r="B18078" s="55">
        <v>10</v>
      </c>
      <c r="C18078" s="55" t="s">
        <v>58878</v>
      </c>
      <c r="D18078" s="55" t="s">
        <v>4649</v>
      </c>
      <c r="E18078" s="55" t="s">
        <v>58879</v>
      </c>
      <c r="F18078" s="55" t="s">
        <v>4651</v>
      </c>
      <c r="G18078" s="55" t="s">
        <v>58880</v>
      </c>
      <c r="H18078" s="55">
        <v>0</v>
      </c>
    </row>
    <row r="18079" spans="1:8" ht="12.5" customHeight="1">
      <c r="A18079" s="55">
        <v>29368</v>
      </c>
      <c r="B18079" s="55">
        <v>10</v>
      </c>
      <c r="C18079" s="55" t="s">
        <v>58881</v>
      </c>
      <c r="D18079" s="55" t="s">
        <v>4649</v>
      </c>
      <c r="E18079" s="55" t="s">
        <v>58882</v>
      </c>
      <c r="F18079" s="55" t="s">
        <v>4651</v>
      </c>
      <c r="G18079" s="55" t="s">
        <v>58883</v>
      </c>
      <c r="H18079" s="55">
        <v>0</v>
      </c>
    </row>
    <row r="18080" spans="1:8" ht="12.5" customHeight="1">
      <c r="A18080" s="55">
        <v>11475</v>
      </c>
      <c r="B18080" s="55">
        <v>10</v>
      </c>
      <c r="C18080" s="55" t="s">
        <v>58884</v>
      </c>
      <c r="D18080" s="55" t="s">
        <v>4649</v>
      </c>
      <c r="E18080" s="55" t="s">
        <v>58885</v>
      </c>
      <c r="F18080" s="55" t="s">
        <v>4651</v>
      </c>
      <c r="G18080" s="55" t="s">
        <v>58886</v>
      </c>
      <c r="H18080" s="55">
        <v>0</v>
      </c>
    </row>
    <row r="18081" spans="1:8" ht="12.5" customHeight="1">
      <c r="A18081" s="55">
        <v>13675</v>
      </c>
      <c r="B18081" s="55">
        <v>10</v>
      </c>
      <c r="C18081" s="55" t="s">
        <v>58887</v>
      </c>
      <c r="D18081" s="55" t="s">
        <v>4649</v>
      </c>
      <c r="E18081" s="55" t="s">
        <v>58888</v>
      </c>
      <c r="F18081" s="55" t="s">
        <v>4651</v>
      </c>
      <c r="G18081" s="55" t="s">
        <v>58889</v>
      </c>
      <c r="H18081" s="55">
        <v>0</v>
      </c>
    </row>
    <row r="18082" spans="1:8" ht="12.5" customHeight="1">
      <c r="A18082" s="55">
        <v>15046</v>
      </c>
      <c r="B18082" s="55">
        <v>10</v>
      </c>
      <c r="C18082" s="55" t="s">
        <v>58890</v>
      </c>
      <c r="D18082" s="55" t="s">
        <v>4649</v>
      </c>
      <c r="E18082" s="55" t="s">
        <v>58891</v>
      </c>
      <c r="F18082" s="55" t="s">
        <v>4651</v>
      </c>
      <c r="G18082" s="55" t="s">
        <v>58892</v>
      </c>
      <c r="H18082" s="55">
        <v>0</v>
      </c>
    </row>
    <row r="18083" spans="1:8" ht="12.5" customHeight="1">
      <c r="A18083" s="55">
        <v>15089</v>
      </c>
      <c r="B18083" s="55">
        <v>10</v>
      </c>
      <c r="C18083" s="55" t="s">
        <v>58893</v>
      </c>
      <c r="D18083" s="55" t="s">
        <v>4649</v>
      </c>
      <c r="E18083" s="55" t="s">
        <v>58894</v>
      </c>
      <c r="F18083" s="55" t="s">
        <v>4651</v>
      </c>
      <c r="G18083" s="55" t="s">
        <v>58895</v>
      </c>
      <c r="H18083" s="55">
        <v>0</v>
      </c>
    </row>
    <row r="18084" spans="1:8" ht="12.5" customHeight="1">
      <c r="A18084" s="55">
        <v>15612</v>
      </c>
      <c r="B18084" s="55">
        <v>10</v>
      </c>
      <c r="C18084" s="55" t="s">
        <v>58896</v>
      </c>
      <c r="D18084" s="55" t="s">
        <v>4649</v>
      </c>
      <c r="E18084" s="55" t="s">
        <v>58897</v>
      </c>
      <c r="F18084" s="55" t="s">
        <v>4651</v>
      </c>
      <c r="G18084" s="55" t="s">
        <v>58898</v>
      </c>
      <c r="H18084" s="55">
        <v>0</v>
      </c>
    </row>
    <row r="18085" spans="1:8" ht="12.5" customHeight="1">
      <c r="A18085" s="55">
        <v>15653</v>
      </c>
      <c r="B18085" s="55">
        <v>10</v>
      </c>
      <c r="C18085" s="55" t="s">
        <v>58899</v>
      </c>
      <c r="D18085" s="55" t="s">
        <v>4649</v>
      </c>
      <c r="E18085" s="55" t="s">
        <v>58900</v>
      </c>
      <c r="F18085" s="55" t="s">
        <v>4651</v>
      </c>
      <c r="G18085" s="55" t="s">
        <v>58901</v>
      </c>
      <c r="H18085" s="55">
        <v>0</v>
      </c>
    </row>
    <row r="18086" spans="1:8" ht="12.5" customHeight="1">
      <c r="A18086" s="55">
        <v>16192</v>
      </c>
      <c r="B18086" s="55">
        <v>10</v>
      </c>
      <c r="C18086" s="55" t="s">
        <v>58902</v>
      </c>
      <c r="D18086" s="55" t="s">
        <v>4649</v>
      </c>
      <c r="E18086" s="55" t="s">
        <v>58903</v>
      </c>
      <c r="F18086" s="55" t="s">
        <v>4651</v>
      </c>
      <c r="G18086" s="55" t="s">
        <v>58904</v>
      </c>
      <c r="H18086" s="55">
        <v>0</v>
      </c>
    </row>
    <row r="18087" spans="1:8" ht="12.5" customHeight="1">
      <c r="A18087" s="55">
        <v>16829</v>
      </c>
      <c r="B18087" s="55">
        <v>10</v>
      </c>
      <c r="C18087" s="55" t="s">
        <v>58905</v>
      </c>
      <c r="D18087" s="55" t="s">
        <v>4649</v>
      </c>
      <c r="E18087" s="55" t="s">
        <v>58906</v>
      </c>
      <c r="F18087" s="55" t="s">
        <v>4651</v>
      </c>
      <c r="G18087" s="55" t="s">
        <v>58907</v>
      </c>
      <c r="H18087" s="55">
        <v>0</v>
      </c>
    </row>
    <row r="18088" spans="1:8" ht="12.5" customHeight="1">
      <c r="A18088" s="55">
        <v>17701</v>
      </c>
      <c r="B18088" s="55">
        <v>10</v>
      </c>
      <c r="C18088" s="55" t="s">
        <v>58908</v>
      </c>
      <c r="D18088" s="55" t="s">
        <v>4649</v>
      </c>
      <c r="E18088" s="55" t="s">
        <v>58909</v>
      </c>
      <c r="F18088" s="55" t="s">
        <v>4651</v>
      </c>
      <c r="G18088" s="55" t="s">
        <v>58910</v>
      </c>
      <c r="H18088" s="55">
        <v>0</v>
      </c>
    </row>
    <row r="18089" spans="1:8" ht="12.5" customHeight="1">
      <c r="A18089" s="55">
        <v>17813</v>
      </c>
      <c r="B18089" s="55">
        <v>10</v>
      </c>
      <c r="C18089" s="55" t="s">
        <v>58911</v>
      </c>
      <c r="D18089" s="55" t="s">
        <v>4649</v>
      </c>
      <c r="E18089" s="55" t="s">
        <v>58912</v>
      </c>
      <c r="F18089" s="55" t="s">
        <v>4651</v>
      </c>
      <c r="G18089" s="55" t="s">
        <v>58913</v>
      </c>
      <c r="H18089" s="55">
        <v>0</v>
      </c>
    </row>
    <row r="18090" spans="1:8" ht="12.5" customHeight="1">
      <c r="A18090" s="55">
        <v>19498</v>
      </c>
      <c r="B18090" s="55">
        <v>10</v>
      </c>
      <c r="C18090" s="55" t="s">
        <v>58914</v>
      </c>
      <c r="D18090" s="55" t="s">
        <v>4649</v>
      </c>
      <c r="E18090" s="55" t="s">
        <v>58915</v>
      </c>
      <c r="F18090" s="55" t="s">
        <v>4651</v>
      </c>
      <c r="G18090" s="55" t="s">
        <v>58916</v>
      </c>
      <c r="H18090" s="55">
        <v>0</v>
      </c>
    </row>
    <row r="18091" spans="1:8" ht="12.5" customHeight="1">
      <c r="A18091" s="55">
        <v>20134</v>
      </c>
      <c r="B18091" s="55">
        <v>10</v>
      </c>
      <c r="C18091" s="55" t="s">
        <v>58917</v>
      </c>
      <c r="D18091" s="55" t="s">
        <v>4649</v>
      </c>
      <c r="E18091" s="55" t="s">
        <v>58918</v>
      </c>
      <c r="F18091" s="55" t="s">
        <v>4651</v>
      </c>
      <c r="G18091" s="55" t="s">
        <v>58919</v>
      </c>
      <c r="H18091" s="55">
        <v>0</v>
      </c>
    </row>
    <row r="18092" spans="1:8" ht="12.5" customHeight="1">
      <c r="A18092" s="55">
        <v>20800</v>
      </c>
      <c r="B18092" s="55">
        <v>10</v>
      </c>
      <c r="C18092" s="55" t="s">
        <v>58920</v>
      </c>
      <c r="D18092" s="55" t="s">
        <v>4649</v>
      </c>
      <c r="E18092" s="55" t="s">
        <v>58921</v>
      </c>
      <c r="F18092" s="55" t="s">
        <v>4651</v>
      </c>
      <c r="G18092" s="55" t="s">
        <v>58922</v>
      </c>
      <c r="H18092" s="55">
        <v>0</v>
      </c>
    </row>
    <row r="18093" spans="1:8" ht="12.5" customHeight="1">
      <c r="A18093" s="55">
        <v>20838</v>
      </c>
      <c r="B18093" s="55">
        <v>10</v>
      </c>
      <c r="C18093" s="55" t="s">
        <v>58923</v>
      </c>
      <c r="D18093" s="55" t="s">
        <v>4649</v>
      </c>
      <c r="E18093" s="55" t="s">
        <v>58924</v>
      </c>
      <c r="F18093" s="55" t="s">
        <v>4651</v>
      </c>
      <c r="G18093" s="55" t="s">
        <v>58925</v>
      </c>
      <c r="H18093" s="55">
        <v>0</v>
      </c>
    </row>
    <row r="18094" spans="1:8" ht="12.5" customHeight="1">
      <c r="A18094" s="55">
        <v>20850</v>
      </c>
      <c r="B18094" s="55">
        <v>10</v>
      </c>
      <c r="C18094" s="55" t="s">
        <v>58926</v>
      </c>
      <c r="D18094" s="55" t="s">
        <v>4649</v>
      </c>
      <c r="E18094" s="55" t="s">
        <v>58927</v>
      </c>
      <c r="F18094" s="55" t="s">
        <v>4651</v>
      </c>
      <c r="G18094" s="55" t="s">
        <v>58928</v>
      </c>
      <c r="H18094" s="55">
        <v>0</v>
      </c>
    </row>
    <row r="18095" spans="1:8" ht="12.5" customHeight="1">
      <c r="A18095" s="55">
        <v>22433</v>
      </c>
      <c r="B18095" s="55">
        <v>10</v>
      </c>
      <c r="C18095" s="55" t="s">
        <v>58929</v>
      </c>
      <c r="D18095" s="55" t="s">
        <v>4649</v>
      </c>
      <c r="E18095" s="55" t="s">
        <v>58930</v>
      </c>
      <c r="F18095" s="55" t="s">
        <v>4651</v>
      </c>
      <c r="G18095" s="55" t="s">
        <v>58931</v>
      </c>
      <c r="H18095" s="55">
        <v>0</v>
      </c>
    </row>
    <row r="18096" spans="1:8" ht="12.5" customHeight="1">
      <c r="A18096" s="55">
        <v>22467</v>
      </c>
      <c r="B18096" s="55">
        <v>10</v>
      </c>
      <c r="C18096" s="55" t="s">
        <v>58932</v>
      </c>
      <c r="D18096" s="55" t="s">
        <v>4649</v>
      </c>
      <c r="E18096" s="55" t="s">
        <v>58933</v>
      </c>
      <c r="F18096" s="55" t="s">
        <v>4651</v>
      </c>
      <c r="G18096" s="55" t="s">
        <v>58934</v>
      </c>
      <c r="H18096" s="55">
        <v>0</v>
      </c>
    </row>
    <row r="18097" spans="1:8" ht="12.5" customHeight="1">
      <c r="A18097" s="55">
        <v>22510</v>
      </c>
      <c r="B18097" s="55">
        <v>10</v>
      </c>
      <c r="C18097" s="55" t="s">
        <v>58935</v>
      </c>
      <c r="D18097" s="55" t="s">
        <v>4649</v>
      </c>
      <c r="E18097" s="55" t="s">
        <v>58936</v>
      </c>
      <c r="F18097" s="55" t="s">
        <v>4651</v>
      </c>
      <c r="G18097" s="55" t="s">
        <v>58937</v>
      </c>
      <c r="H18097" s="55">
        <v>0</v>
      </c>
    </row>
    <row r="18098" spans="1:8" ht="12.5" customHeight="1">
      <c r="A18098" s="55">
        <v>23751</v>
      </c>
      <c r="B18098" s="55">
        <v>10</v>
      </c>
      <c r="C18098" s="55" t="s">
        <v>58938</v>
      </c>
      <c r="D18098" s="55" t="s">
        <v>4649</v>
      </c>
      <c r="E18098" s="55" t="s">
        <v>58939</v>
      </c>
      <c r="F18098" s="55" t="s">
        <v>4651</v>
      </c>
      <c r="G18098" s="55" t="s">
        <v>58940</v>
      </c>
      <c r="H18098" s="55">
        <v>0</v>
      </c>
    </row>
    <row r="18099" spans="1:8" ht="12.5" customHeight="1">
      <c r="A18099" s="55">
        <v>24051</v>
      </c>
      <c r="B18099" s="55">
        <v>10</v>
      </c>
      <c r="C18099" s="55" t="s">
        <v>58941</v>
      </c>
      <c r="D18099" s="55" t="s">
        <v>4649</v>
      </c>
      <c r="E18099" s="55" t="s">
        <v>58942</v>
      </c>
      <c r="F18099" s="55" t="s">
        <v>4651</v>
      </c>
      <c r="G18099" s="55" t="s">
        <v>58943</v>
      </c>
      <c r="H18099" s="55">
        <v>0</v>
      </c>
    </row>
    <row r="18100" spans="1:8" ht="12.5" customHeight="1">
      <c r="A18100" s="55">
        <v>24213</v>
      </c>
      <c r="B18100" s="55">
        <v>10</v>
      </c>
      <c r="C18100" s="55" t="s">
        <v>58944</v>
      </c>
      <c r="D18100" s="55" t="s">
        <v>4649</v>
      </c>
      <c r="E18100" s="55" t="s">
        <v>58945</v>
      </c>
      <c r="F18100" s="55" t="s">
        <v>4651</v>
      </c>
      <c r="G18100" s="55" t="s">
        <v>58946</v>
      </c>
      <c r="H18100" s="55">
        <v>0</v>
      </c>
    </row>
    <row r="18101" spans="1:8" ht="12.5" customHeight="1">
      <c r="A18101" s="55">
        <v>24689</v>
      </c>
      <c r="B18101" s="55">
        <v>10</v>
      </c>
      <c r="C18101" s="55" t="s">
        <v>58947</v>
      </c>
      <c r="D18101" s="55" t="s">
        <v>4649</v>
      </c>
      <c r="E18101" s="55" t="s">
        <v>58948</v>
      </c>
      <c r="F18101" s="55" t="s">
        <v>4651</v>
      </c>
      <c r="G18101" s="55" t="s">
        <v>58949</v>
      </c>
      <c r="H18101" s="55">
        <v>0</v>
      </c>
    </row>
    <row r="18102" spans="1:8" ht="12.5" customHeight="1">
      <c r="A18102" s="55">
        <v>27842</v>
      </c>
      <c r="B18102" s="55">
        <v>10</v>
      </c>
      <c r="C18102" s="55" t="s">
        <v>58950</v>
      </c>
      <c r="D18102" s="55" t="s">
        <v>4649</v>
      </c>
      <c r="E18102" s="55" t="s">
        <v>58951</v>
      </c>
      <c r="F18102" s="55" t="s">
        <v>4651</v>
      </c>
      <c r="G18102" s="55" t="s">
        <v>58952</v>
      </c>
      <c r="H18102" s="55">
        <v>0</v>
      </c>
    </row>
    <row r="18103" spans="1:8" ht="12.5" customHeight="1">
      <c r="A18103" s="55">
        <v>27907</v>
      </c>
      <c r="B18103" s="55">
        <v>10</v>
      </c>
      <c r="C18103" s="55" t="s">
        <v>58953</v>
      </c>
      <c r="D18103" s="55" t="s">
        <v>4649</v>
      </c>
      <c r="E18103" s="55" t="s">
        <v>58954</v>
      </c>
      <c r="F18103" s="55" t="s">
        <v>4651</v>
      </c>
      <c r="G18103" s="55" t="s">
        <v>58955</v>
      </c>
      <c r="H18103" s="55">
        <v>0</v>
      </c>
    </row>
    <row r="18104" spans="1:8" ht="12.5" customHeight="1">
      <c r="A18104" s="55">
        <v>28437</v>
      </c>
      <c r="B18104" s="55">
        <v>10</v>
      </c>
      <c r="C18104" s="55" t="s">
        <v>58956</v>
      </c>
      <c r="D18104" s="55" t="s">
        <v>4649</v>
      </c>
      <c r="E18104" s="55" t="s">
        <v>58957</v>
      </c>
      <c r="F18104" s="55" t="s">
        <v>4651</v>
      </c>
      <c r="G18104" s="55" t="s">
        <v>58958</v>
      </c>
      <c r="H18104" s="55">
        <v>0</v>
      </c>
    </row>
    <row r="18105" spans="1:8" ht="12.5" customHeight="1">
      <c r="A18105" s="55">
        <v>29386</v>
      </c>
      <c r="B18105" s="55">
        <v>10</v>
      </c>
      <c r="C18105" s="55" t="s">
        <v>58959</v>
      </c>
      <c r="D18105" s="55" t="s">
        <v>4649</v>
      </c>
      <c r="E18105" s="55" t="s">
        <v>58960</v>
      </c>
      <c r="F18105" s="55" t="s">
        <v>4651</v>
      </c>
      <c r="G18105" s="55" t="s">
        <v>58961</v>
      </c>
      <c r="H18105" s="55">
        <v>0</v>
      </c>
    </row>
    <row r="18106" spans="1:8" ht="12.5" customHeight="1">
      <c r="A18106" s="55">
        <v>29411</v>
      </c>
      <c r="B18106" s="55">
        <v>10</v>
      </c>
      <c r="C18106" s="55" t="s">
        <v>58962</v>
      </c>
      <c r="D18106" s="55" t="s">
        <v>4649</v>
      </c>
      <c r="E18106" s="55" t="s">
        <v>58963</v>
      </c>
      <c r="F18106" s="55" t="s">
        <v>4651</v>
      </c>
      <c r="G18106" s="55" t="s">
        <v>58964</v>
      </c>
      <c r="H18106" s="55">
        <v>0</v>
      </c>
    </row>
    <row r="18107" spans="1:8" ht="12.5" customHeight="1">
      <c r="A18107" s="55">
        <v>11343</v>
      </c>
      <c r="B18107" s="55">
        <v>10</v>
      </c>
      <c r="C18107" s="55" t="s">
        <v>58965</v>
      </c>
      <c r="D18107" s="55" t="s">
        <v>4649</v>
      </c>
      <c r="E18107" s="55" t="s">
        <v>58966</v>
      </c>
      <c r="F18107" s="55" t="s">
        <v>4651</v>
      </c>
      <c r="G18107" s="55" t="s">
        <v>58967</v>
      </c>
      <c r="H18107" s="55">
        <v>0</v>
      </c>
    </row>
    <row r="18108" spans="1:8" ht="12.5" customHeight="1">
      <c r="A18108" s="55">
        <v>11596</v>
      </c>
      <c r="B18108" s="55">
        <v>10</v>
      </c>
      <c r="C18108" s="55" t="s">
        <v>58968</v>
      </c>
      <c r="D18108" s="55" t="s">
        <v>4649</v>
      </c>
      <c r="E18108" s="55" t="s">
        <v>58969</v>
      </c>
      <c r="F18108" s="55" t="s">
        <v>4651</v>
      </c>
      <c r="G18108" s="55" t="s">
        <v>58970</v>
      </c>
      <c r="H18108" s="55">
        <v>0</v>
      </c>
    </row>
    <row r="18109" spans="1:8" ht="12.5" customHeight="1">
      <c r="A18109" s="55">
        <v>12486</v>
      </c>
      <c r="B18109" s="55">
        <v>10</v>
      </c>
      <c r="C18109" s="55" t="s">
        <v>58971</v>
      </c>
      <c r="D18109" s="55" t="s">
        <v>4649</v>
      </c>
      <c r="E18109" s="55" t="s">
        <v>58972</v>
      </c>
      <c r="F18109" s="55" t="s">
        <v>4651</v>
      </c>
      <c r="G18109" s="55" t="s">
        <v>58973</v>
      </c>
      <c r="H18109" s="55">
        <v>0</v>
      </c>
    </row>
    <row r="18110" spans="1:8" ht="12.5" customHeight="1">
      <c r="A18110" s="55">
        <v>12803</v>
      </c>
      <c r="B18110" s="55">
        <v>10</v>
      </c>
      <c r="C18110" s="55" t="s">
        <v>58974</v>
      </c>
      <c r="D18110" s="55" t="s">
        <v>4649</v>
      </c>
      <c r="E18110" s="55" t="s">
        <v>58975</v>
      </c>
      <c r="F18110" s="55" t="s">
        <v>4651</v>
      </c>
      <c r="G18110" s="55" t="s">
        <v>58976</v>
      </c>
      <c r="H18110" s="55">
        <v>0</v>
      </c>
    </row>
    <row r="18111" spans="1:8" ht="12.5" customHeight="1">
      <c r="A18111" s="55">
        <v>13809</v>
      </c>
      <c r="B18111" s="55">
        <v>10</v>
      </c>
      <c r="C18111" s="55" t="s">
        <v>58977</v>
      </c>
      <c r="D18111" s="55" t="s">
        <v>4649</v>
      </c>
      <c r="E18111" s="55" t="s">
        <v>58978</v>
      </c>
      <c r="F18111" s="55" t="s">
        <v>4651</v>
      </c>
      <c r="G18111" s="55" t="s">
        <v>58979</v>
      </c>
      <c r="H18111" s="55">
        <v>0</v>
      </c>
    </row>
    <row r="18112" spans="1:8" ht="12.5" customHeight="1">
      <c r="A18112" s="55">
        <v>14552</v>
      </c>
      <c r="B18112" s="55">
        <v>10</v>
      </c>
      <c r="C18112" s="55" t="s">
        <v>58980</v>
      </c>
      <c r="D18112" s="55" t="s">
        <v>4649</v>
      </c>
      <c r="E18112" s="55" t="s">
        <v>58981</v>
      </c>
      <c r="F18112" s="55" t="s">
        <v>4651</v>
      </c>
      <c r="G18112" s="55" t="s">
        <v>58982</v>
      </c>
      <c r="H18112" s="55">
        <v>0</v>
      </c>
    </row>
    <row r="18113" spans="1:8" ht="12.5" customHeight="1">
      <c r="A18113" s="55">
        <v>14991</v>
      </c>
      <c r="B18113" s="55">
        <v>10</v>
      </c>
      <c r="C18113" s="55" t="s">
        <v>58983</v>
      </c>
      <c r="D18113" s="55" t="s">
        <v>4649</v>
      </c>
      <c r="E18113" s="55" t="s">
        <v>58984</v>
      </c>
      <c r="F18113" s="55" t="s">
        <v>4651</v>
      </c>
      <c r="G18113" s="55" t="s">
        <v>58985</v>
      </c>
      <c r="H18113" s="55">
        <v>0</v>
      </c>
    </row>
    <row r="18114" spans="1:8" ht="12.5" customHeight="1">
      <c r="A18114" s="55">
        <v>15632</v>
      </c>
      <c r="B18114" s="55">
        <v>10</v>
      </c>
      <c r="C18114" s="55" t="s">
        <v>58986</v>
      </c>
      <c r="D18114" s="55" t="s">
        <v>4649</v>
      </c>
      <c r="E18114" s="55" t="s">
        <v>58987</v>
      </c>
      <c r="F18114" s="55" t="s">
        <v>4651</v>
      </c>
      <c r="G18114" s="55" t="s">
        <v>58988</v>
      </c>
      <c r="H18114" s="55">
        <v>0</v>
      </c>
    </row>
    <row r="18115" spans="1:8" ht="12.5" customHeight="1">
      <c r="A18115" s="55">
        <v>15686</v>
      </c>
      <c r="B18115" s="55">
        <v>10</v>
      </c>
      <c r="C18115" s="55" t="s">
        <v>58989</v>
      </c>
      <c r="D18115" s="55" t="s">
        <v>4649</v>
      </c>
      <c r="E18115" s="55" t="s">
        <v>58990</v>
      </c>
      <c r="F18115" s="55" t="s">
        <v>4651</v>
      </c>
      <c r="G18115" s="55" t="s">
        <v>58991</v>
      </c>
      <c r="H18115" s="55">
        <v>0</v>
      </c>
    </row>
    <row r="18116" spans="1:8" ht="12.5" customHeight="1">
      <c r="A18116" s="55">
        <v>16417</v>
      </c>
      <c r="B18116" s="55">
        <v>10</v>
      </c>
      <c r="C18116" s="55" t="s">
        <v>58992</v>
      </c>
      <c r="D18116" s="55" t="s">
        <v>4649</v>
      </c>
      <c r="E18116" s="55" t="s">
        <v>58993</v>
      </c>
      <c r="F18116" s="55" t="s">
        <v>4651</v>
      </c>
      <c r="G18116" s="55" t="s">
        <v>58994</v>
      </c>
      <c r="H18116" s="55">
        <v>0</v>
      </c>
    </row>
    <row r="18117" spans="1:8" ht="12.5" customHeight="1">
      <c r="A18117" s="55">
        <v>16593</v>
      </c>
      <c r="B18117" s="55">
        <v>10</v>
      </c>
      <c r="C18117" s="55" t="s">
        <v>58995</v>
      </c>
      <c r="D18117" s="55" t="s">
        <v>4649</v>
      </c>
      <c r="E18117" s="55" t="s">
        <v>58996</v>
      </c>
      <c r="F18117" s="55" t="s">
        <v>4651</v>
      </c>
      <c r="G18117" s="55" t="s">
        <v>58997</v>
      </c>
      <c r="H18117" s="55">
        <v>0</v>
      </c>
    </row>
    <row r="18118" spans="1:8" ht="12.5" customHeight="1">
      <c r="A18118" s="55">
        <v>17838</v>
      </c>
      <c r="B18118" s="55">
        <v>10</v>
      </c>
      <c r="C18118" s="55" t="s">
        <v>58998</v>
      </c>
      <c r="D18118" s="55" t="s">
        <v>4649</v>
      </c>
      <c r="E18118" s="55" t="s">
        <v>58999</v>
      </c>
      <c r="F18118" s="55" t="s">
        <v>4651</v>
      </c>
      <c r="G18118" s="55" t="s">
        <v>59000</v>
      </c>
      <c r="H18118" s="55">
        <v>0</v>
      </c>
    </row>
    <row r="18119" spans="1:8" ht="12.5" customHeight="1">
      <c r="A18119" s="55">
        <v>19262</v>
      </c>
      <c r="B18119" s="55">
        <v>10</v>
      </c>
      <c r="C18119" s="55" t="s">
        <v>59001</v>
      </c>
      <c r="D18119" s="55" t="s">
        <v>4649</v>
      </c>
      <c r="E18119" s="55" t="s">
        <v>59002</v>
      </c>
      <c r="F18119" s="55" t="s">
        <v>4651</v>
      </c>
      <c r="G18119" s="55" t="s">
        <v>59003</v>
      </c>
      <c r="H18119" s="55">
        <v>0</v>
      </c>
    </row>
    <row r="18120" spans="1:8" ht="12.5" customHeight="1">
      <c r="A18120" s="55">
        <v>19312</v>
      </c>
      <c r="B18120" s="55">
        <v>10</v>
      </c>
      <c r="C18120" s="55" t="s">
        <v>59004</v>
      </c>
      <c r="D18120" s="55" t="s">
        <v>4649</v>
      </c>
      <c r="E18120" s="55" t="s">
        <v>59005</v>
      </c>
      <c r="F18120" s="55" t="s">
        <v>4651</v>
      </c>
      <c r="G18120" s="55" t="s">
        <v>59006</v>
      </c>
      <c r="H18120" s="55">
        <v>0</v>
      </c>
    </row>
    <row r="18121" spans="1:8" ht="12.5" customHeight="1">
      <c r="A18121" s="55">
        <v>19467</v>
      </c>
      <c r="B18121" s="55">
        <v>10</v>
      </c>
      <c r="C18121" s="55" t="s">
        <v>59007</v>
      </c>
      <c r="D18121" s="55" t="s">
        <v>4649</v>
      </c>
      <c r="E18121" s="55" t="s">
        <v>59008</v>
      </c>
      <c r="F18121" s="55" t="s">
        <v>4651</v>
      </c>
      <c r="G18121" s="55" t="s">
        <v>59009</v>
      </c>
      <c r="H18121" s="55">
        <v>0</v>
      </c>
    </row>
    <row r="18122" spans="1:8" ht="12.5" customHeight="1">
      <c r="A18122" s="55">
        <v>20164</v>
      </c>
      <c r="B18122" s="55">
        <v>10</v>
      </c>
      <c r="C18122" s="55" t="s">
        <v>59010</v>
      </c>
      <c r="D18122" s="55" t="s">
        <v>4649</v>
      </c>
      <c r="E18122" s="55" t="s">
        <v>59011</v>
      </c>
      <c r="F18122" s="55" t="s">
        <v>4651</v>
      </c>
      <c r="G18122" s="55" t="s">
        <v>59012</v>
      </c>
      <c r="H18122" s="55">
        <v>0</v>
      </c>
    </row>
    <row r="18123" spans="1:8" ht="12.5" customHeight="1">
      <c r="A18123" s="55">
        <v>21012</v>
      </c>
      <c r="B18123" s="55">
        <v>10</v>
      </c>
      <c r="C18123" s="55" t="s">
        <v>59013</v>
      </c>
      <c r="D18123" s="55" t="s">
        <v>4649</v>
      </c>
      <c r="E18123" s="55" t="s">
        <v>59014</v>
      </c>
      <c r="F18123" s="55" t="s">
        <v>4651</v>
      </c>
      <c r="G18123" s="55" t="s">
        <v>59015</v>
      </c>
      <c r="H18123" s="55">
        <v>0</v>
      </c>
    </row>
    <row r="18124" spans="1:8" ht="12.5" customHeight="1">
      <c r="A18124" s="55">
        <v>21740</v>
      </c>
      <c r="B18124" s="55">
        <v>10</v>
      </c>
      <c r="C18124" s="55" t="s">
        <v>59016</v>
      </c>
      <c r="D18124" s="55" t="s">
        <v>4649</v>
      </c>
      <c r="E18124" s="55" t="s">
        <v>59017</v>
      </c>
      <c r="F18124" s="55" t="s">
        <v>4651</v>
      </c>
      <c r="G18124" s="55" t="s">
        <v>59018</v>
      </c>
      <c r="H18124" s="55">
        <v>0</v>
      </c>
    </row>
    <row r="18125" spans="1:8" ht="12.5" customHeight="1">
      <c r="A18125" s="55">
        <v>21841</v>
      </c>
      <c r="B18125" s="55">
        <v>10</v>
      </c>
      <c r="C18125" s="55" t="s">
        <v>59019</v>
      </c>
      <c r="D18125" s="55" t="s">
        <v>4649</v>
      </c>
      <c r="E18125" s="55" t="s">
        <v>59020</v>
      </c>
      <c r="F18125" s="55" t="s">
        <v>4651</v>
      </c>
      <c r="G18125" s="55" t="s">
        <v>59021</v>
      </c>
      <c r="H18125" s="55">
        <v>0</v>
      </c>
    </row>
    <row r="18126" spans="1:8" ht="12.5" customHeight="1">
      <c r="A18126" s="55">
        <v>21870</v>
      </c>
      <c r="B18126" s="55">
        <v>10</v>
      </c>
      <c r="C18126" s="55" t="s">
        <v>59022</v>
      </c>
      <c r="D18126" s="55" t="s">
        <v>4649</v>
      </c>
      <c r="E18126" s="55" t="s">
        <v>59023</v>
      </c>
      <c r="F18126" s="55" t="s">
        <v>4651</v>
      </c>
      <c r="G18126" s="55" t="s">
        <v>59024</v>
      </c>
      <c r="H18126" s="55">
        <v>0</v>
      </c>
    </row>
    <row r="18127" spans="1:8" ht="12.5" customHeight="1">
      <c r="A18127" s="55">
        <v>22695</v>
      </c>
      <c r="B18127" s="55">
        <v>10</v>
      </c>
      <c r="C18127" s="55" t="s">
        <v>59025</v>
      </c>
      <c r="D18127" s="55" t="s">
        <v>4649</v>
      </c>
      <c r="E18127" s="55" t="s">
        <v>59026</v>
      </c>
      <c r="F18127" s="55" t="s">
        <v>4651</v>
      </c>
      <c r="G18127" s="55" t="s">
        <v>59027</v>
      </c>
      <c r="H18127" s="55">
        <v>0</v>
      </c>
    </row>
    <row r="18128" spans="1:8" ht="12.5" customHeight="1">
      <c r="A18128" s="55">
        <v>23232</v>
      </c>
      <c r="B18128" s="55">
        <v>10</v>
      </c>
      <c r="C18128" s="55" t="s">
        <v>59028</v>
      </c>
      <c r="D18128" s="55" t="s">
        <v>4649</v>
      </c>
      <c r="E18128" s="55" t="s">
        <v>59029</v>
      </c>
      <c r="F18128" s="55" t="s">
        <v>4651</v>
      </c>
      <c r="G18128" s="55" t="s">
        <v>59030</v>
      </c>
      <c r="H18128" s="55">
        <v>0</v>
      </c>
    </row>
    <row r="18129" spans="1:8" ht="12.5" customHeight="1">
      <c r="A18129" s="55">
        <v>23606</v>
      </c>
      <c r="B18129" s="55">
        <v>10</v>
      </c>
      <c r="C18129" s="55" t="s">
        <v>59031</v>
      </c>
      <c r="D18129" s="55" t="s">
        <v>4649</v>
      </c>
      <c r="E18129" s="55" t="s">
        <v>59032</v>
      </c>
      <c r="F18129" s="55" t="s">
        <v>4651</v>
      </c>
      <c r="G18129" s="55" t="s">
        <v>59033</v>
      </c>
      <c r="H18129" s="55">
        <v>0</v>
      </c>
    </row>
    <row r="18130" spans="1:8" ht="12.5" customHeight="1">
      <c r="A18130" s="55">
        <v>24044</v>
      </c>
      <c r="B18130" s="55">
        <v>10</v>
      </c>
      <c r="C18130" s="55" t="s">
        <v>59034</v>
      </c>
      <c r="D18130" s="55" t="s">
        <v>4649</v>
      </c>
      <c r="E18130" s="55" t="s">
        <v>59035</v>
      </c>
      <c r="F18130" s="55" t="s">
        <v>4651</v>
      </c>
      <c r="G18130" s="55" t="s">
        <v>59036</v>
      </c>
      <c r="H18130" s="55">
        <v>0</v>
      </c>
    </row>
    <row r="18131" spans="1:8" ht="12.5" customHeight="1">
      <c r="A18131" s="55">
        <v>24712</v>
      </c>
      <c r="B18131" s="55">
        <v>10</v>
      </c>
      <c r="C18131" s="55" t="s">
        <v>59037</v>
      </c>
      <c r="D18131" s="55" t="s">
        <v>4649</v>
      </c>
      <c r="E18131" s="55" t="s">
        <v>59038</v>
      </c>
      <c r="F18131" s="55" t="s">
        <v>4651</v>
      </c>
      <c r="G18131" s="55" t="s">
        <v>59039</v>
      </c>
      <c r="H18131" s="55">
        <v>0</v>
      </c>
    </row>
    <row r="18132" spans="1:8" ht="12.5" customHeight="1">
      <c r="A18132" s="55">
        <v>25488</v>
      </c>
      <c r="B18132" s="55">
        <v>10</v>
      </c>
      <c r="C18132" s="55" t="s">
        <v>59040</v>
      </c>
      <c r="D18132" s="55" t="s">
        <v>4649</v>
      </c>
      <c r="E18132" s="55" t="s">
        <v>59041</v>
      </c>
      <c r="F18132" s="55" t="s">
        <v>4651</v>
      </c>
      <c r="G18132" s="55" t="s">
        <v>59042</v>
      </c>
      <c r="H18132" s="55">
        <v>0</v>
      </c>
    </row>
    <row r="18133" spans="1:8" ht="12.5" customHeight="1">
      <c r="A18133" s="55">
        <v>26942</v>
      </c>
      <c r="B18133" s="55">
        <v>10</v>
      </c>
      <c r="C18133" s="55" t="s">
        <v>59043</v>
      </c>
      <c r="D18133" s="55" t="s">
        <v>4649</v>
      </c>
      <c r="E18133" s="55" t="s">
        <v>59044</v>
      </c>
      <c r="F18133" s="55" t="s">
        <v>4651</v>
      </c>
      <c r="G18133" s="55" t="s">
        <v>59045</v>
      </c>
      <c r="H18133" s="55">
        <v>0</v>
      </c>
    </row>
    <row r="18134" spans="1:8" ht="12.5" customHeight="1">
      <c r="A18134" s="55">
        <v>26944</v>
      </c>
      <c r="B18134" s="55">
        <v>10</v>
      </c>
      <c r="C18134" s="55" t="s">
        <v>59046</v>
      </c>
      <c r="D18134" s="55" t="s">
        <v>4649</v>
      </c>
      <c r="E18134" s="55" t="s">
        <v>59047</v>
      </c>
      <c r="F18134" s="55" t="s">
        <v>4651</v>
      </c>
      <c r="G18134" s="55" t="s">
        <v>59048</v>
      </c>
      <c r="H18134" s="55">
        <v>0</v>
      </c>
    </row>
    <row r="18135" spans="1:8" ht="12.5" customHeight="1">
      <c r="A18135" s="55">
        <v>27788</v>
      </c>
      <c r="B18135" s="55">
        <v>10</v>
      </c>
      <c r="C18135" s="55" t="s">
        <v>59049</v>
      </c>
      <c r="D18135" s="55" t="s">
        <v>4649</v>
      </c>
      <c r="E18135" s="55" t="s">
        <v>59050</v>
      </c>
      <c r="F18135" s="55" t="s">
        <v>4651</v>
      </c>
      <c r="G18135" s="55" t="s">
        <v>59051</v>
      </c>
      <c r="H18135" s="55">
        <v>0</v>
      </c>
    </row>
    <row r="18136" spans="1:8" ht="12.5" customHeight="1">
      <c r="A18136" s="55">
        <v>28408</v>
      </c>
      <c r="B18136" s="55">
        <v>10</v>
      </c>
      <c r="C18136" s="55" t="s">
        <v>59052</v>
      </c>
      <c r="D18136" s="55" t="s">
        <v>4649</v>
      </c>
      <c r="E18136" s="55" t="s">
        <v>59053</v>
      </c>
      <c r="F18136" s="55" t="s">
        <v>4651</v>
      </c>
      <c r="G18136" s="55" t="s">
        <v>59054</v>
      </c>
      <c r="H18136" s="55">
        <v>0</v>
      </c>
    </row>
    <row r="18137" spans="1:8" ht="12.5" customHeight="1">
      <c r="A18137" s="55">
        <v>11400</v>
      </c>
      <c r="B18137" s="55">
        <v>10</v>
      </c>
      <c r="C18137" s="55" t="s">
        <v>59055</v>
      </c>
      <c r="D18137" s="55" t="s">
        <v>4649</v>
      </c>
      <c r="E18137" s="55" t="s">
        <v>59056</v>
      </c>
      <c r="F18137" s="55" t="s">
        <v>4651</v>
      </c>
      <c r="G18137" s="55" t="s">
        <v>59057</v>
      </c>
      <c r="H18137" s="55">
        <v>0</v>
      </c>
    </row>
    <row r="18138" spans="1:8" ht="12.5" customHeight="1">
      <c r="A18138" s="55">
        <v>11422</v>
      </c>
      <c r="B18138" s="55">
        <v>10</v>
      </c>
      <c r="C18138" s="55" t="s">
        <v>59058</v>
      </c>
      <c r="D18138" s="55" t="s">
        <v>4649</v>
      </c>
      <c r="E18138" s="55" t="s">
        <v>59059</v>
      </c>
      <c r="F18138" s="55" t="s">
        <v>4651</v>
      </c>
      <c r="G18138" s="55" t="s">
        <v>59060</v>
      </c>
      <c r="H18138" s="55">
        <v>0</v>
      </c>
    </row>
    <row r="18139" spans="1:8" ht="12.5" customHeight="1">
      <c r="A18139" s="55">
        <v>11496</v>
      </c>
      <c r="B18139" s="55">
        <v>10</v>
      </c>
      <c r="C18139" s="55" t="s">
        <v>59061</v>
      </c>
      <c r="D18139" s="55" t="s">
        <v>4649</v>
      </c>
      <c r="E18139" s="55" t="s">
        <v>59062</v>
      </c>
      <c r="F18139" s="55" t="s">
        <v>4651</v>
      </c>
      <c r="G18139" s="55" t="s">
        <v>59063</v>
      </c>
      <c r="H18139" s="55">
        <v>0</v>
      </c>
    </row>
    <row r="18140" spans="1:8" ht="12.5" customHeight="1">
      <c r="A18140" s="55">
        <v>12282</v>
      </c>
      <c r="B18140" s="55">
        <v>10</v>
      </c>
      <c r="C18140" s="55" t="s">
        <v>59064</v>
      </c>
      <c r="D18140" s="55" t="s">
        <v>4649</v>
      </c>
      <c r="E18140" s="55" t="s">
        <v>59065</v>
      </c>
      <c r="F18140" s="55" t="s">
        <v>4651</v>
      </c>
      <c r="G18140" s="55" t="s">
        <v>59066</v>
      </c>
      <c r="H18140" s="55">
        <v>0</v>
      </c>
    </row>
    <row r="18141" spans="1:8" ht="12.5" customHeight="1">
      <c r="A18141" s="55">
        <v>12746</v>
      </c>
      <c r="B18141" s="55">
        <v>10</v>
      </c>
      <c r="C18141" s="55" t="s">
        <v>59067</v>
      </c>
      <c r="D18141" s="55" t="s">
        <v>4649</v>
      </c>
      <c r="E18141" s="55" t="s">
        <v>59068</v>
      </c>
      <c r="F18141" s="55" t="s">
        <v>4651</v>
      </c>
      <c r="G18141" s="55" t="s">
        <v>59069</v>
      </c>
      <c r="H18141" s="55">
        <v>0</v>
      </c>
    </row>
    <row r="18142" spans="1:8" ht="12.5" customHeight="1">
      <c r="A18142" s="55">
        <v>13561</v>
      </c>
      <c r="B18142" s="55">
        <v>10</v>
      </c>
      <c r="C18142" s="55" t="s">
        <v>59070</v>
      </c>
      <c r="D18142" s="55" t="s">
        <v>4649</v>
      </c>
      <c r="E18142" s="55" t="s">
        <v>59071</v>
      </c>
      <c r="F18142" s="55" t="s">
        <v>4651</v>
      </c>
      <c r="G18142" s="55" t="s">
        <v>59072</v>
      </c>
      <c r="H18142" s="55">
        <v>0</v>
      </c>
    </row>
    <row r="18143" spans="1:8" ht="12.5" customHeight="1">
      <c r="A18143" s="55">
        <v>13602</v>
      </c>
      <c r="B18143" s="55">
        <v>10</v>
      </c>
      <c r="C18143" s="55" t="s">
        <v>59073</v>
      </c>
      <c r="D18143" s="55" t="s">
        <v>4649</v>
      </c>
      <c r="E18143" s="55" t="s">
        <v>59074</v>
      </c>
      <c r="F18143" s="55" t="s">
        <v>4651</v>
      </c>
      <c r="G18143" s="55" t="s">
        <v>59075</v>
      </c>
      <c r="H18143" s="55">
        <v>0</v>
      </c>
    </row>
    <row r="18144" spans="1:8" ht="12.5" customHeight="1">
      <c r="A18144" s="55">
        <v>14183</v>
      </c>
      <c r="B18144" s="55">
        <v>10</v>
      </c>
      <c r="C18144" s="55" t="s">
        <v>59076</v>
      </c>
      <c r="D18144" s="55" t="s">
        <v>4649</v>
      </c>
      <c r="E18144" s="55" t="s">
        <v>59077</v>
      </c>
      <c r="F18144" s="55" t="s">
        <v>4651</v>
      </c>
      <c r="G18144" s="55" t="s">
        <v>59078</v>
      </c>
      <c r="H18144" s="55">
        <v>0</v>
      </c>
    </row>
    <row r="18145" spans="1:8" ht="12.5" customHeight="1">
      <c r="A18145" s="55">
        <v>14697</v>
      </c>
      <c r="B18145" s="55">
        <v>10</v>
      </c>
      <c r="C18145" s="55" t="s">
        <v>59079</v>
      </c>
      <c r="D18145" s="55" t="s">
        <v>4649</v>
      </c>
      <c r="E18145" s="55" t="s">
        <v>59080</v>
      </c>
      <c r="F18145" s="55" t="s">
        <v>4651</v>
      </c>
      <c r="G18145" s="55" t="s">
        <v>59081</v>
      </c>
      <c r="H18145" s="55">
        <v>0</v>
      </c>
    </row>
    <row r="18146" spans="1:8" ht="12.5" customHeight="1">
      <c r="A18146" s="55">
        <v>14816</v>
      </c>
      <c r="B18146" s="55">
        <v>10</v>
      </c>
      <c r="C18146" s="55" t="s">
        <v>59082</v>
      </c>
      <c r="D18146" s="55" t="s">
        <v>4649</v>
      </c>
      <c r="E18146" s="55" t="s">
        <v>59083</v>
      </c>
      <c r="F18146" s="55" t="s">
        <v>4651</v>
      </c>
      <c r="G18146" s="55" t="s">
        <v>59084</v>
      </c>
      <c r="H18146" s="55">
        <v>0</v>
      </c>
    </row>
    <row r="18147" spans="1:8" ht="12.5" customHeight="1">
      <c r="A18147" s="55">
        <v>14988</v>
      </c>
      <c r="B18147" s="55">
        <v>10</v>
      </c>
      <c r="C18147" s="55" t="s">
        <v>59085</v>
      </c>
      <c r="D18147" s="55" t="s">
        <v>4649</v>
      </c>
      <c r="E18147" s="55" t="s">
        <v>59086</v>
      </c>
      <c r="F18147" s="55" t="s">
        <v>4651</v>
      </c>
      <c r="G18147" s="55" t="s">
        <v>59087</v>
      </c>
      <c r="H18147" s="55">
        <v>0</v>
      </c>
    </row>
    <row r="18148" spans="1:8" ht="12.5" customHeight="1">
      <c r="A18148" s="55">
        <v>15119</v>
      </c>
      <c r="B18148" s="55">
        <v>10</v>
      </c>
      <c r="C18148" s="55" t="s">
        <v>59088</v>
      </c>
      <c r="D18148" s="55" t="s">
        <v>4649</v>
      </c>
      <c r="E18148" s="55" t="s">
        <v>59089</v>
      </c>
      <c r="F18148" s="55" t="s">
        <v>4651</v>
      </c>
      <c r="G18148" s="55" t="s">
        <v>59090</v>
      </c>
      <c r="H18148" s="55">
        <v>0</v>
      </c>
    </row>
    <row r="18149" spans="1:8" ht="12.5" customHeight="1">
      <c r="A18149" s="55">
        <v>15614</v>
      </c>
      <c r="B18149" s="55">
        <v>10</v>
      </c>
      <c r="C18149" s="55" t="s">
        <v>59091</v>
      </c>
      <c r="D18149" s="55" t="s">
        <v>4649</v>
      </c>
      <c r="E18149" s="55" t="s">
        <v>59092</v>
      </c>
      <c r="F18149" s="55" t="s">
        <v>4651</v>
      </c>
      <c r="G18149" s="55" t="s">
        <v>59093</v>
      </c>
      <c r="H18149" s="55">
        <v>0</v>
      </c>
    </row>
    <row r="18150" spans="1:8" ht="12.5" customHeight="1">
      <c r="A18150" s="55">
        <v>15634</v>
      </c>
      <c r="B18150" s="55">
        <v>10</v>
      </c>
      <c r="C18150" s="55" t="s">
        <v>59094</v>
      </c>
      <c r="D18150" s="55" t="s">
        <v>4649</v>
      </c>
      <c r="E18150" s="55" t="s">
        <v>59095</v>
      </c>
      <c r="F18150" s="55" t="s">
        <v>4651</v>
      </c>
      <c r="G18150" s="55" t="s">
        <v>59096</v>
      </c>
      <c r="H18150" s="55">
        <v>0</v>
      </c>
    </row>
    <row r="18151" spans="1:8" ht="12.5" customHeight="1">
      <c r="A18151" s="55">
        <v>15652</v>
      </c>
      <c r="B18151" s="55">
        <v>10</v>
      </c>
      <c r="C18151" s="55" t="s">
        <v>59097</v>
      </c>
      <c r="D18151" s="55" t="s">
        <v>4649</v>
      </c>
      <c r="E18151" s="55" t="s">
        <v>59098</v>
      </c>
      <c r="F18151" s="55" t="s">
        <v>4651</v>
      </c>
      <c r="G18151" s="55" t="s">
        <v>59099</v>
      </c>
      <c r="H18151" s="55">
        <v>0</v>
      </c>
    </row>
    <row r="18152" spans="1:8" ht="12.5" customHeight="1">
      <c r="A18152" s="55">
        <v>15657</v>
      </c>
      <c r="B18152" s="55">
        <v>10</v>
      </c>
      <c r="C18152" s="55" t="s">
        <v>59100</v>
      </c>
      <c r="D18152" s="55" t="s">
        <v>4649</v>
      </c>
      <c r="E18152" s="55" t="s">
        <v>59101</v>
      </c>
      <c r="F18152" s="55" t="s">
        <v>4651</v>
      </c>
      <c r="G18152" s="55" t="s">
        <v>59102</v>
      </c>
      <c r="H18152" s="55">
        <v>0</v>
      </c>
    </row>
    <row r="18153" spans="1:8" ht="12.5" customHeight="1">
      <c r="A18153" s="55">
        <v>15691</v>
      </c>
      <c r="B18153" s="55">
        <v>10</v>
      </c>
      <c r="C18153" s="55" t="s">
        <v>59103</v>
      </c>
      <c r="D18153" s="55" t="s">
        <v>4649</v>
      </c>
      <c r="E18153" s="55" t="s">
        <v>59104</v>
      </c>
      <c r="F18153" s="55" t="s">
        <v>4651</v>
      </c>
      <c r="G18153" s="55" t="s">
        <v>59105</v>
      </c>
      <c r="H18153" s="55">
        <v>0</v>
      </c>
    </row>
    <row r="18154" spans="1:8" ht="12.5" customHeight="1">
      <c r="A18154" s="55">
        <v>16542</v>
      </c>
      <c r="B18154" s="55">
        <v>10</v>
      </c>
      <c r="C18154" s="55" t="s">
        <v>59106</v>
      </c>
      <c r="D18154" s="55" t="s">
        <v>4649</v>
      </c>
      <c r="E18154" s="55" t="s">
        <v>59107</v>
      </c>
      <c r="F18154" s="55" t="s">
        <v>4651</v>
      </c>
      <c r="G18154" s="55" t="s">
        <v>59108</v>
      </c>
      <c r="H18154" s="55">
        <v>0</v>
      </c>
    </row>
    <row r="18155" spans="1:8" ht="12.5" customHeight="1">
      <c r="A18155" s="55">
        <v>17204</v>
      </c>
      <c r="B18155" s="55">
        <v>10</v>
      </c>
      <c r="C18155" s="55" t="s">
        <v>59109</v>
      </c>
      <c r="D18155" s="55" t="s">
        <v>4649</v>
      </c>
      <c r="E18155" s="55" t="s">
        <v>59110</v>
      </c>
      <c r="F18155" s="55" t="s">
        <v>4651</v>
      </c>
      <c r="G18155" s="55" t="s">
        <v>59111</v>
      </c>
      <c r="H18155" s="55">
        <v>0</v>
      </c>
    </row>
    <row r="18156" spans="1:8" ht="12.5" customHeight="1">
      <c r="A18156" s="55">
        <v>17855</v>
      </c>
      <c r="B18156" s="55">
        <v>10</v>
      </c>
      <c r="C18156" s="55" t="s">
        <v>59112</v>
      </c>
      <c r="D18156" s="55" t="s">
        <v>4649</v>
      </c>
      <c r="E18156" s="55" t="s">
        <v>59113</v>
      </c>
      <c r="F18156" s="55" t="s">
        <v>4651</v>
      </c>
      <c r="G18156" s="55" t="s">
        <v>59114</v>
      </c>
      <c r="H18156" s="55">
        <v>0</v>
      </c>
    </row>
    <row r="18157" spans="1:8" ht="12.5" customHeight="1">
      <c r="A18157" s="55">
        <v>17981</v>
      </c>
      <c r="B18157" s="55">
        <v>10</v>
      </c>
      <c r="C18157" s="55" t="s">
        <v>59115</v>
      </c>
      <c r="D18157" s="55" t="s">
        <v>4649</v>
      </c>
      <c r="E18157" s="55" t="s">
        <v>59116</v>
      </c>
      <c r="F18157" s="55" t="s">
        <v>4651</v>
      </c>
      <c r="G18157" s="55" t="s">
        <v>59117</v>
      </c>
      <c r="H18157" s="55">
        <v>0</v>
      </c>
    </row>
    <row r="18158" spans="1:8" ht="12.5" customHeight="1">
      <c r="A18158" s="55">
        <v>19175</v>
      </c>
      <c r="B18158" s="55">
        <v>10</v>
      </c>
      <c r="C18158" s="55" t="s">
        <v>59118</v>
      </c>
      <c r="D18158" s="55" t="s">
        <v>4649</v>
      </c>
      <c r="E18158" s="55" t="s">
        <v>59119</v>
      </c>
      <c r="F18158" s="55" t="s">
        <v>4651</v>
      </c>
      <c r="G18158" s="55" t="s">
        <v>59120</v>
      </c>
      <c r="H18158" s="55">
        <v>0</v>
      </c>
    </row>
    <row r="18159" spans="1:8" ht="12.5" customHeight="1">
      <c r="A18159" s="55">
        <v>19308</v>
      </c>
      <c r="B18159" s="55">
        <v>10</v>
      </c>
      <c r="C18159" s="55" t="s">
        <v>59121</v>
      </c>
      <c r="D18159" s="55" t="s">
        <v>4649</v>
      </c>
      <c r="E18159" s="55" t="s">
        <v>59122</v>
      </c>
      <c r="F18159" s="55" t="s">
        <v>4651</v>
      </c>
      <c r="G18159" s="55" t="s">
        <v>59123</v>
      </c>
      <c r="H18159" s="55">
        <v>0</v>
      </c>
    </row>
    <row r="18160" spans="1:8" ht="12.5" customHeight="1">
      <c r="A18160" s="55">
        <v>19430</v>
      </c>
      <c r="B18160" s="55">
        <v>10</v>
      </c>
      <c r="C18160" s="55" t="s">
        <v>59124</v>
      </c>
      <c r="D18160" s="55" t="s">
        <v>4649</v>
      </c>
      <c r="E18160" s="55" t="s">
        <v>59125</v>
      </c>
      <c r="F18160" s="55" t="s">
        <v>4651</v>
      </c>
      <c r="G18160" s="55" t="s">
        <v>59126</v>
      </c>
      <c r="H18160" s="55">
        <v>0</v>
      </c>
    </row>
    <row r="18161" spans="1:8" ht="12.5" customHeight="1">
      <c r="A18161" s="55">
        <v>20149</v>
      </c>
      <c r="B18161" s="55">
        <v>10</v>
      </c>
      <c r="C18161" s="55" t="s">
        <v>59127</v>
      </c>
      <c r="D18161" s="55" t="s">
        <v>4649</v>
      </c>
      <c r="E18161" s="55" t="s">
        <v>59128</v>
      </c>
      <c r="F18161" s="55" t="s">
        <v>4651</v>
      </c>
      <c r="G18161" s="55" t="s">
        <v>59129</v>
      </c>
      <c r="H18161" s="55">
        <v>0</v>
      </c>
    </row>
    <row r="18162" spans="1:8" ht="12.5" customHeight="1">
      <c r="A18162" s="55">
        <v>20832</v>
      </c>
      <c r="B18162" s="55">
        <v>10</v>
      </c>
      <c r="C18162" s="55" t="s">
        <v>59130</v>
      </c>
      <c r="D18162" s="55" t="s">
        <v>4649</v>
      </c>
      <c r="E18162" s="55" t="s">
        <v>59131</v>
      </c>
      <c r="F18162" s="55" t="s">
        <v>4651</v>
      </c>
      <c r="G18162" s="55" t="s">
        <v>59132</v>
      </c>
      <c r="H18162" s="55">
        <v>0</v>
      </c>
    </row>
    <row r="18163" spans="1:8" ht="12.5" customHeight="1">
      <c r="A18163" s="55">
        <v>20938</v>
      </c>
      <c r="B18163" s="55">
        <v>10</v>
      </c>
      <c r="C18163" s="55" t="s">
        <v>59133</v>
      </c>
      <c r="D18163" s="55" t="s">
        <v>4649</v>
      </c>
      <c r="E18163" s="55" t="s">
        <v>59134</v>
      </c>
      <c r="F18163" s="55" t="s">
        <v>4651</v>
      </c>
      <c r="G18163" s="55" t="s">
        <v>59135</v>
      </c>
      <c r="H18163" s="55">
        <v>0</v>
      </c>
    </row>
    <row r="18164" spans="1:8" ht="12.5" customHeight="1">
      <c r="A18164" s="55">
        <v>21508</v>
      </c>
      <c r="B18164" s="55">
        <v>10</v>
      </c>
      <c r="C18164" s="55" t="s">
        <v>59136</v>
      </c>
      <c r="D18164" s="55" t="s">
        <v>4649</v>
      </c>
      <c r="E18164" s="55" t="s">
        <v>59137</v>
      </c>
      <c r="F18164" s="55" t="s">
        <v>4651</v>
      </c>
      <c r="G18164" s="55" t="s">
        <v>59138</v>
      </c>
      <c r="H18164" s="55">
        <v>0</v>
      </c>
    </row>
    <row r="18165" spans="1:8" ht="12.5" customHeight="1">
      <c r="A18165" s="55">
        <v>24566</v>
      </c>
      <c r="B18165" s="55">
        <v>10</v>
      </c>
      <c r="C18165" s="55" t="s">
        <v>59139</v>
      </c>
      <c r="D18165" s="55" t="s">
        <v>4649</v>
      </c>
      <c r="E18165" s="55" t="s">
        <v>59140</v>
      </c>
      <c r="F18165" s="55" t="s">
        <v>4651</v>
      </c>
      <c r="G18165" s="55" t="s">
        <v>59141</v>
      </c>
      <c r="H18165" s="55">
        <v>0</v>
      </c>
    </row>
    <row r="18166" spans="1:8" ht="12.5" customHeight="1">
      <c r="A18166" s="55">
        <v>24569</v>
      </c>
      <c r="B18166" s="55">
        <v>10</v>
      </c>
      <c r="C18166" s="55" t="s">
        <v>59142</v>
      </c>
      <c r="D18166" s="55" t="s">
        <v>4649</v>
      </c>
      <c r="E18166" s="55" t="s">
        <v>59143</v>
      </c>
      <c r="F18166" s="55" t="s">
        <v>4651</v>
      </c>
      <c r="G18166" s="55" t="s">
        <v>59144</v>
      </c>
      <c r="H18166" s="55">
        <v>0</v>
      </c>
    </row>
    <row r="18167" spans="1:8" ht="12.5" customHeight="1">
      <c r="A18167" s="55">
        <v>25298</v>
      </c>
      <c r="B18167" s="55">
        <v>10</v>
      </c>
      <c r="C18167" s="55" t="s">
        <v>59145</v>
      </c>
      <c r="D18167" s="55" t="s">
        <v>4649</v>
      </c>
      <c r="E18167" s="55" t="s">
        <v>59146</v>
      </c>
      <c r="F18167" s="55" t="s">
        <v>4651</v>
      </c>
      <c r="G18167" s="55" t="s">
        <v>59147</v>
      </c>
      <c r="H18167" s="55">
        <v>0</v>
      </c>
    </row>
    <row r="18168" spans="1:8" ht="12.5" customHeight="1">
      <c r="A18168" s="55">
        <v>25676</v>
      </c>
      <c r="B18168" s="55">
        <v>10</v>
      </c>
      <c r="C18168" s="55" t="s">
        <v>59148</v>
      </c>
      <c r="D18168" s="55" t="s">
        <v>4649</v>
      </c>
      <c r="E18168" s="55" t="s">
        <v>59149</v>
      </c>
      <c r="F18168" s="55" t="s">
        <v>4651</v>
      </c>
      <c r="G18168" s="55" t="s">
        <v>59150</v>
      </c>
      <c r="H18168" s="55">
        <v>0</v>
      </c>
    </row>
    <row r="18169" spans="1:8" ht="12.5" customHeight="1">
      <c r="A18169" s="55">
        <v>25796</v>
      </c>
      <c r="B18169" s="55">
        <v>10</v>
      </c>
      <c r="C18169" s="55" t="s">
        <v>59151</v>
      </c>
      <c r="D18169" s="55" t="s">
        <v>4649</v>
      </c>
      <c r="E18169" s="55" t="s">
        <v>59152</v>
      </c>
      <c r="F18169" s="55" t="s">
        <v>4651</v>
      </c>
      <c r="G18169" s="55" t="s">
        <v>59153</v>
      </c>
      <c r="H18169" s="55">
        <v>0</v>
      </c>
    </row>
    <row r="18170" spans="1:8" ht="12.5" customHeight="1">
      <c r="A18170" s="55">
        <v>26820</v>
      </c>
      <c r="B18170" s="55">
        <v>10</v>
      </c>
      <c r="C18170" s="55" t="s">
        <v>59154</v>
      </c>
      <c r="D18170" s="55" t="s">
        <v>4649</v>
      </c>
      <c r="E18170" s="55" t="s">
        <v>59155</v>
      </c>
      <c r="F18170" s="55" t="s">
        <v>4651</v>
      </c>
      <c r="G18170" s="55" t="s">
        <v>59156</v>
      </c>
      <c r="H18170" s="55">
        <v>0</v>
      </c>
    </row>
    <row r="18171" spans="1:8" ht="12.5" customHeight="1">
      <c r="A18171" s="55">
        <v>26999</v>
      </c>
      <c r="B18171" s="55">
        <v>10</v>
      </c>
      <c r="C18171" s="55" t="s">
        <v>59157</v>
      </c>
      <c r="D18171" s="55" t="s">
        <v>4649</v>
      </c>
      <c r="E18171" s="55" t="s">
        <v>59158</v>
      </c>
      <c r="F18171" s="55" t="s">
        <v>4651</v>
      </c>
      <c r="G18171" s="55" t="s">
        <v>59159</v>
      </c>
      <c r="H18171" s="55">
        <v>0</v>
      </c>
    </row>
    <row r="18172" spans="1:8" ht="12.5" customHeight="1">
      <c r="A18172" s="55">
        <v>27789</v>
      </c>
      <c r="B18172" s="55">
        <v>10</v>
      </c>
      <c r="C18172" s="55" t="s">
        <v>59160</v>
      </c>
      <c r="D18172" s="55" t="s">
        <v>4649</v>
      </c>
      <c r="E18172" s="55" t="s">
        <v>59161</v>
      </c>
      <c r="F18172" s="55" t="s">
        <v>4651</v>
      </c>
      <c r="G18172" s="55" t="s">
        <v>59162</v>
      </c>
      <c r="H18172" s="55">
        <v>0</v>
      </c>
    </row>
    <row r="18173" spans="1:8" ht="12.5" customHeight="1">
      <c r="A18173" s="55">
        <v>28878</v>
      </c>
      <c r="B18173" s="55">
        <v>10</v>
      </c>
      <c r="C18173" s="55" t="s">
        <v>59163</v>
      </c>
      <c r="D18173" s="55" t="s">
        <v>4649</v>
      </c>
      <c r="E18173" s="55" t="s">
        <v>59164</v>
      </c>
      <c r="F18173" s="55" t="s">
        <v>4651</v>
      </c>
      <c r="G18173" s="55" t="s">
        <v>59165</v>
      </c>
      <c r="H18173" s="55">
        <v>0</v>
      </c>
    </row>
    <row r="18174" spans="1:8" ht="12.5" customHeight="1">
      <c r="A18174" s="55">
        <v>28884</v>
      </c>
      <c r="B18174" s="55">
        <v>10</v>
      </c>
      <c r="C18174" s="55" t="s">
        <v>59166</v>
      </c>
      <c r="D18174" s="55" t="s">
        <v>4649</v>
      </c>
      <c r="E18174" s="55" t="s">
        <v>59167</v>
      </c>
      <c r="F18174" s="55" t="s">
        <v>4651</v>
      </c>
      <c r="G18174" s="55" t="s">
        <v>59168</v>
      </c>
      <c r="H18174" s="55">
        <v>0</v>
      </c>
    </row>
    <row r="18175" spans="1:8" ht="12.5" customHeight="1">
      <c r="A18175" s="55">
        <v>11575</v>
      </c>
      <c r="B18175" s="55">
        <v>10</v>
      </c>
      <c r="C18175" s="55" t="s">
        <v>59169</v>
      </c>
      <c r="D18175" s="55" t="s">
        <v>4649</v>
      </c>
      <c r="E18175" s="55" t="s">
        <v>59170</v>
      </c>
      <c r="F18175" s="55" t="s">
        <v>4651</v>
      </c>
      <c r="G18175" s="55" t="s">
        <v>59171</v>
      </c>
      <c r="H18175" s="55">
        <v>0</v>
      </c>
    </row>
    <row r="18176" spans="1:8" ht="12.5" customHeight="1">
      <c r="A18176" s="55">
        <v>12210</v>
      </c>
      <c r="B18176" s="55">
        <v>10</v>
      </c>
      <c r="C18176" s="55" t="s">
        <v>59172</v>
      </c>
      <c r="D18176" s="55" t="s">
        <v>4649</v>
      </c>
      <c r="E18176" s="55" t="s">
        <v>59173</v>
      </c>
      <c r="F18176" s="55" t="s">
        <v>4651</v>
      </c>
      <c r="G18176" s="55" t="s">
        <v>59174</v>
      </c>
      <c r="H18176" s="55">
        <v>0</v>
      </c>
    </row>
    <row r="18177" spans="1:8" ht="12.5" customHeight="1">
      <c r="A18177" s="55">
        <v>12262</v>
      </c>
      <c r="B18177" s="55">
        <v>10</v>
      </c>
      <c r="C18177" s="55" t="s">
        <v>59175</v>
      </c>
      <c r="D18177" s="55" t="s">
        <v>4649</v>
      </c>
      <c r="E18177" s="55" t="s">
        <v>59176</v>
      </c>
      <c r="F18177" s="55" t="s">
        <v>4651</v>
      </c>
      <c r="G18177" s="55" t="s">
        <v>59177</v>
      </c>
      <c r="H18177" s="55">
        <v>0</v>
      </c>
    </row>
    <row r="18178" spans="1:8" ht="12.5" customHeight="1">
      <c r="A18178" s="55">
        <v>12601</v>
      </c>
      <c r="B18178" s="55">
        <v>10</v>
      </c>
      <c r="C18178" s="55" t="s">
        <v>59178</v>
      </c>
      <c r="D18178" s="55" t="s">
        <v>4649</v>
      </c>
      <c r="E18178" s="55" t="s">
        <v>59179</v>
      </c>
      <c r="F18178" s="55" t="s">
        <v>4651</v>
      </c>
      <c r="G18178" s="55" t="s">
        <v>59180</v>
      </c>
      <c r="H18178" s="55">
        <v>0</v>
      </c>
    </row>
    <row r="18179" spans="1:8" ht="12.5" customHeight="1">
      <c r="A18179" s="55">
        <v>13262</v>
      </c>
      <c r="B18179" s="55">
        <v>10</v>
      </c>
      <c r="C18179" s="55" t="s">
        <v>59181</v>
      </c>
      <c r="D18179" s="55" t="s">
        <v>4649</v>
      </c>
      <c r="E18179" s="55" t="s">
        <v>59182</v>
      </c>
      <c r="F18179" s="55" t="s">
        <v>4651</v>
      </c>
      <c r="G18179" s="55" t="s">
        <v>59183</v>
      </c>
      <c r="H18179" s="55">
        <v>0</v>
      </c>
    </row>
    <row r="18180" spans="1:8" ht="12.5" customHeight="1">
      <c r="A18180" s="55">
        <v>13535</v>
      </c>
      <c r="B18180" s="55">
        <v>10</v>
      </c>
      <c r="C18180" s="55" t="s">
        <v>59184</v>
      </c>
      <c r="D18180" s="55" t="s">
        <v>4649</v>
      </c>
      <c r="E18180" s="55" t="s">
        <v>59185</v>
      </c>
      <c r="F18180" s="55" t="s">
        <v>4651</v>
      </c>
      <c r="G18180" s="55" t="s">
        <v>59186</v>
      </c>
      <c r="H18180" s="55">
        <v>0</v>
      </c>
    </row>
    <row r="18181" spans="1:8" ht="12.5" customHeight="1">
      <c r="A18181" s="55">
        <v>13539</v>
      </c>
      <c r="B18181" s="55">
        <v>10</v>
      </c>
      <c r="C18181" s="55" t="s">
        <v>59187</v>
      </c>
      <c r="D18181" s="55" t="s">
        <v>4649</v>
      </c>
      <c r="E18181" s="55" t="s">
        <v>59188</v>
      </c>
      <c r="F18181" s="55" t="s">
        <v>4651</v>
      </c>
      <c r="G18181" s="55" t="s">
        <v>59189</v>
      </c>
      <c r="H18181" s="55">
        <v>0</v>
      </c>
    </row>
    <row r="18182" spans="1:8" ht="12.5" customHeight="1">
      <c r="A18182" s="55">
        <v>13692</v>
      </c>
      <c r="B18182" s="55">
        <v>10</v>
      </c>
      <c r="C18182" s="55" t="s">
        <v>59190</v>
      </c>
      <c r="D18182" s="55" t="s">
        <v>4649</v>
      </c>
      <c r="E18182" s="55" t="s">
        <v>59191</v>
      </c>
      <c r="F18182" s="55" t="s">
        <v>4651</v>
      </c>
      <c r="G18182" s="55" t="s">
        <v>59192</v>
      </c>
      <c r="H18182" s="55">
        <v>0</v>
      </c>
    </row>
    <row r="18183" spans="1:8" ht="12.5" customHeight="1">
      <c r="A18183" s="55">
        <v>16445</v>
      </c>
      <c r="B18183" s="55">
        <v>10</v>
      </c>
      <c r="C18183" s="55" t="s">
        <v>59193</v>
      </c>
      <c r="D18183" s="55" t="s">
        <v>4649</v>
      </c>
      <c r="E18183" s="55" t="s">
        <v>59194</v>
      </c>
      <c r="F18183" s="55" t="s">
        <v>4651</v>
      </c>
      <c r="G18183" s="55" t="s">
        <v>59195</v>
      </c>
      <c r="H18183" s="55">
        <v>0</v>
      </c>
    </row>
    <row r="18184" spans="1:8" ht="12.5" customHeight="1">
      <c r="A18184" s="55">
        <v>16467</v>
      </c>
      <c r="B18184" s="55">
        <v>10</v>
      </c>
      <c r="C18184" s="55" t="s">
        <v>59196</v>
      </c>
      <c r="D18184" s="55" t="s">
        <v>4649</v>
      </c>
      <c r="E18184" s="55" t="s">
        <v>59197</v>
      </c>
      <c r="F18184" s="55" t="s">
        <v>4651</v>
      </c>
      <c r="G18184" s="55" t="s">
        <v>59198</v>
      </c>
      <c r="H18184" s="55">
        <v>0</v>
      </c>
    </row>
    <row r="18185" spans="1:8" ht="12.5" customHeight="1">
      <c r="A18185" s="55">
        <v>16574</v>
      </c>
      <c r="B18185" s="55">
        <v>10</v>
      </c>
      <c r="C18185" s="55" t="s">
        <v>59199</v>
      </c>
      <c r="D18185" s="55" t="s">
        <v>4649</v>
      </c>
      <c r="E18185" s="55" t="s">
        <v>59200</v>
      </c>
      <c r="F18185" s="55" t="s">
        <v>4651</v>
      </c>
      <c r="G18185" s="55" t="s">
        <v>59201</v>
      </c>
      <c r="H18185" s="55">
        <v>0</v>
      </c>
    </row>
    <row r="18186" spans="1:8" ht="12.5" customHeight="1">
      <c r="A18186" s="55">
        <v>16590</v>
      </c>
      <c r="B18186" s="55">
        <v>10</v>
      </c>
      <c r="C18186" s="55" t="s">
        <v>59202</v>
      </c>
      <c r="D18186" s="55" t="s">
        <v>4649</v>
      </c>
      <c r="E18186" s="55" t="s">
        <v>59203</v>
      </c>
      <c r="F18186" s="55" t="s">
        <v>4651</v>
      </c>
      <c r="G18186" s="55" t="s">
        <v>59204</v>
      </c>
      <c r="H18186" s="55">
        <v>0</v>
      </c>
    </row>
    <row r="18187" spans="1:8" ht="12.5" customHeight="1">
      <c r="A18187" s="55">
        <v>17903</v>
      </c>
      <c r="B18187" s="55">
        <v>10</v>
      </c>
      <c r="C18187" s="55" t="s">
        <v>59205</v>
      </c>
      <c r="D18187" s="55" t="s">
        <v>4649</v>
      </c>
      <c r="E18187" s="55" t="s">
        <v>59206</v>
      </c>
      <c r="F18187" s="55" t="s">
        <v>4651</v>
      </c>
      <c r="G18187" s="55" t="s">
        <v>59207</v>
      </c>
      <c r="H18187" s="55">
        <v>0</v>
      </c>
    </row>
    <row r="18188" spans="1:8" ht="12.5" customHeight="1">
      <c r="A18188" s="55">
        <v>18042</v>
      </c>
      <c r="B18188" s="55">
        <v>10</v>
      </c>
      <c r="C18188" s="55" t="s">
        <v>59208</v>
      </c>
      <c r="D18188" s="55" t="s">
        <v>4649</v>
      </c>
      <c r="E18188" s="55" t="s">
        <v>59209</v>
      </c>
      <c r="F18188" s="55" t="s">
        <v>4651</v>
      </c>
      <c r="G18188" s="55" t="s">
        <v>59210</v>
      </c>
      <c r="H18188" s="55">
        <v>0</v>
      </c>
    </row>
    <row r="18189" spans="1:8" ht="12.5" customHeight="1">
      <c r="A18189" s="55">
        <v>18165</v>
      </c>
      <c r="B18189" s="55">
        <v>10</v>
      </c>
      <c r="C18189" s="55" t="s">
        <v>59211</v>
      </c>
      <c r="D18189" s="55" t="s">
        <v>4649</v>
      </c>
      <c r="E18189" s="55" t="s">
        <v>59212</v>
      </c>
      <c r="F18189" s="55" t="s">
        <v>4651</v>
      </c>
      <c r="G18189" s="55" t="s">
        <v>59213</v>
      </c>
      <c r="H18189" s="55">
        <v>0</v>
      </c>
    </row>
    <row r="18190" spans="1:8" ht="12.5" customHeight="1">
      <c r="A18190" s="55">
        <v>19307</v>
      </c>
      <c r="B18190" s="55">
        <v>10</v>
      </c>
      <c r="C18190" s="55" t="s">
        <v>59214</v>
      </c>
      <c r="D18190" s="55" t="s">
        <v>4649</v>
      </c>
      <c r="E18190" s="55" t="s">
        <v>59215</v>
      </c>
      <c r="F18190" s="55" t="s">
        <v>4651</v>
      </c>
      <c r="G18190" s="55" t="s">
        <v>59216</v>
      </c>
      <c r="H18190" s="55">
        <v>0</v>
      </c>
    </row>
    <row r="18191" spans="1:8" ht="12.5" customHeight="1">
      <c r="A18191" s="55">
        <v>20049</v>
      </c>
      <c r="B18191" s="55">
        <v>10</v>
      </c>
      <c r="C18191" s="55" t="s">
        <v>59217</v>
      </c>
      <c r="D18191" s="55" t="s">
        <v>4649</v>
      </c>
      <c r="E18191" s="55" t="s">
        <v>59218</v>
      </c>
      <c r="F18191" s="55" t="s">
        <v>4651</v>
      </c>
      <c r="G18191" s="55" t="s">
        <v>59219</v>
      </c>
      <c r="H18191" s="55">
        <v>0</v>
      </c>
    </row>
    <row r="18192" spans="1:8" ht="12.5" customHeight="1">
      <c r="A18192" s="55">
        <v>20550</v>
      </c>
      <c r="B18192" s="55">
        <v>10</v>
      </c>
      <c r="C18192" s="55" t="s">
        <v>59220</v>
      </c>
      <c r="D18192" s="55" t="s">
        <v>4649</v>
      </c>
      <c r="E18192" s="55" t="s">
        <v>59221</v>
      </c>
      <c r="F18192" s="55" t="s">
        <v>4651</v>
      </c>
      <c r="G18192" s="55" t="s">
        <v>59222</v>
      </c>
      <c r="H18192" s="55">
        <v>0</v>
      </c>
    </row>
    <row r="18193" spans="1:8" ht="12.5" customHeight="1">
      <c r="A18193" s="55">
        <v>20721</v>
      </c>
      <c r="B18193" s="55">
        <v>10</v>
      </c>
      <c r="C18193" s="55" t="s">
        <v>59223</v>
      </c>
      <c r="D18193" s="55" t="s">
        <v>4649</v>
      </c>
      <c r="E18193" s="55" t="s">
        <v>59224</v>
      </c>
      <c r="F18193" s="55" t="s">
        <v>4651</v>
      </c>
      <c r="G18193" s="55" t="s">
        <v>59225</v>
      </c>
      <c r="H18193" s="55">
        <v>0</v>
      </c>
    </row>
    <row r="18194" spans="1:8" ht="12.5" customHeight="1">
      <c r="A18194" s="55">
        <v>20839</v>
      </c>
      <c r="B18194" s="55">
        <v>10</v>
      </c>
      <c r="C18194" s="55" t="s">
        <v>59226</v>
      </c>
      <c r="D18194" s="55" t="s">
        <v>4649</v>
      </c>
      <c r="E18194" s="55" t="s">
        <v>59227</v>
      </c>
      <c r="F18194" s="55" t="s">
        <v>4651</v>
      </c>
      <c r="G18194" s="55" t="s">
        <v>59228</v>
      </c>
      <c r="H18194" s="55">
        <v>0</v>
      </c>
    </row>
    <row r="18195" spans="1:8" ht="12.5" customHeight="1">
      <c r="A18195" s="55">
        <v>21545</v>
      </c>
      <c r="B18195" s="55">
        <v>10</v>
      </c>
      <c r="C18195" s="55" t="s">
        <v>59229</v>
      </c>
      <c r="D18195" s="55" t="s">
        <v>4649</v>
      </c>
      <c r="E18195" s="55" t="s">
        <v>59230</v>
      </c>
      <c r="F18195" s="55" t="s">
        <v>4651</v>
      </c>
      <c r="G18195" s="55" t="s">
        <v>59231</v>
      </c>
      <c r="H18195" s="55">
        <v>0</v>
      </c>
    </row>
    <row r="18196" spans="1:8" ht="12.5" customHeight="1">
      <c r="A18196" s="55">
        <v>22388</v>
      </c>
      <c r="B18196" s="55">
        <v>10</v>
      </c>
      <c r="C18196" s="55" t="s">
        <v>59232</v>
      </c>
      <c r="D18196" s="55" t="s">
        <v>4649</v>
      </c>
      <c r="E18196" s="55" t="s">
        <v>59233</v>
      </c>
      <c r="F18196" s="55" t="s">
        <v>4651</v>
      </c>
      <c r="G18196" s="55" t="s">
        <v>59234</v>
      </c>
      <c r="H18196" s="55">
        <v>0</v>
      </c>
    </row>
    <row r="18197" spans="1:8" ht="12.5" customHeight="1">
      <c r="A18197" s="55">
        <v>22439</v>
      </c>
      <c r="B18197" s="55">
        <v>10</v>
      </c>
      <c r="C18197" s="55" t="s">
        <v>59235</v>
      </c>
      <c r="D18197" s="55" t="s">
        <v>4649</v>
      </c>
      <c r="E18197" s="55" t="s">
        <v>59236</v>
      </c>
      <c r="F18197" s="55" t="s">
        <v>4651</v>
      </c>
      <c r="G18197" s="55" t="s">
        <v>59237</v>
      </c>
      <c r="H18197" s="55">
        <v>0</v>
      </c>
    </row>
    <row r="18198" spans="1:8" ht="12.5" customHeight="1">
      <c r="A18198" s="55">
        <v>22570</v>
      </c>
      <c r="B18198" s="55">
        <v>10</v>
      </c>
      <c r="C18198" s="55" t="s">
        <v>59238</v>
      </c>
      <c r="D18198" s="55" t="s">
        <v>4649</v>
      </c>
      <c r="E18198" s="55" t="s">
        <v>59239</v>
      </c>
      <c r="F18198" s="55" t="s">
        <v>4651</v>
      </c>
      <c r="G18198" s="55" t="s">
        <v>59240</v>
      </c>
      <c r="H18198" s="55">
        <v>0</v>
      </c>
    </row>
    <row r="18199" spans="1:8" ht="12.5" customHeight="1">
      <c r="A18199" s="55">
        <v>23620</v>
      </c>
      <c r="B18199" s="55">
        <v>10</v>
      </c>
      <c r="C18199" s="55" t="s">
        <v>59241</v>
      </c>
      <c r="D18199" s="55" t="s">
        <v>4649</v>
      </c>
      <c r="E18199" s="55" t="s">
        <v>59242</v>
      </c>
      <c r="F18199" s="55" t="s">
        <v>4651</v>
      </c>
      <c r="G18199" s="55" t="s">
        <v>59243</v>
      </c>
      <c r="H18199" s="55">
        <v>0</v>
      </c>
    </row>
    <row r="18200" spans="1:8" ht="12.5" customHeight="1">
      <c r="A18200" s="55">
        <v>24094</v>
      </c>
      <c r="B18200" s="55">
        <v>10</v>
      </c>
      <c r="C18200" s="55" t="s">
        <v>59244</v>
      </c>
      <c r="D18200" s="55" t="s">
        <v>4649</v>
      </c>
      <c r="E18200" s="55" t="s">
        <v>59245</v>
      </c>
      <c r="F18200" s="55" t="s">
        <v>4651</v>
      </c>
      <c r="G18200" s="55" t="s">
        <v>59246</v>
      </c>
      <c r="H18200" s="55">
        <v>0</v>
      </c>
    </row>
    <row r="18201" spans="1:8" ht="12.5" customHeight="1">
      <c r="A18201" s="55">
        <v>24151</v>
      </c>
      <c r="B18201" s="55">
        <v>10</v>
      </c>
      <c r="C18201" s="55" t="s">
        <v>59247</v>
      </c>
      <c r="D18201" s="55" t="s">
        <v>4649</v>
      </c>
      <c r="E18201" s="55" t="s">
        <v>59248</v>
      </c>
      <c r="F18201" s="55" t="s">
        <v>4651</v>
      </c>
      <c r="G18201" s="55" t="s">
        <v>59249</v>
      </c>
      <c r="H18201" s="55">
        <v>0</v>
      </c>
    </row>
    <row r="18202" spans="1:8" ht="12.5" customHeight="1">
      <c r="A18202" s="55">
        <v>24188</v>
      </c>
      <c r="B18202" s="55">
        <v>10</v>
      </c>
      <c r="C18202" s="55" t="s">
        <v>59250</v>
      </c>
      <c r="D18202" s="55" t="s">
        <v>4649</v>
      </c>
      <c r="E18202" s="55" t="s">
        <v>59251</v>
      </c>
      <c r="F18202" s="55" t="s">
        <v>4651</v>
      </c>
      <c r="G18202" s="55" t="s">
        <v>59252</v>
      </c>
      <c r="H18202" s="55">
        <v>0</v>
      </c>
    </row>
    <row r="18203" spans="1:8" ht="12.5" customHeight="1">
      <c r="A18203" s="55">
        <v>24573</v>
      </c>
      <c r="B18203" s="55">
        <v>10</v>
      </c>
      <c r="C18203" s="55" t="s">
        <v>59253</v>
      </c>
      <c r="D18203" s="55" t="s">
        <v>4649</v>
      </c>
      <c r="E18203" s="55" t="s">
        <v>59254</v>
      </c>
      <c r="F18203" s="55" t="s">
        <v>4651</v>
      </c>
      <c r="G18203" s="55" t="s">
        <v>59255</v>
      </c>
      <c r="H18203" s="55">
        <v>0</v>
      </c>
    </row>
    <row r="18204" spans="1:8" ht="12.5" customHeight="1">
      <c r="A18204" s="55">
        <v>24720</v>
      </c>
      <c r="B18204" s="55">
        <v>10</v>
      </c>
      <c r="C18204" s="55" t="s">
        <v>59256</v>
      </c>
      <c r="D18204" s="55" t="s">
        <v>4649</v>
      </c>
      <c r="E18204" s="55" t="s">
        <v>59257</v>
      </c>
      <c r="F18204" s="55" t="s">
        <v>4651</v>
      </c>
      <c r="G18204" s="55" t="s">
        <v>59258</v>
      </c>
      <c r="H18204" s="55">
        <v>0</v>
      </c>
    </row>
    <row r="18205" spans="1:8" ht="12.5" customHeight="1">
      <c r="A18205" s="55">
        <v>25628</v>
      </c>
      <c r="B18205" s="55">
        <v>10</v>
      </c>
      <c r="C18205" s="55" t="s">
        <v>59259</v>
      </c>
      <c r="D18205" s="55" t="s">
        <v>4649</v>
      </c>
      <c r="E18205" s="55" t="s">
        <v>59260</v>
      </c>
      <c r="F18205" s="55" t="s">
        <v>4651</v>
      </c>
      <c r="G18205" s="55" t="s">
        <v>59261</v>
      </c>
      <c r="H18205" s="55">
        <v>0</v>
      </c>
    </row>
    <row r="18206" spans="1:8" ht="12.5" customHeight="1">
      <c r="A18206" s="55">
        <v>25726</v>
      </c>
      <c r="B18206" s="55">
        <v>10</v>
      </c>
      <c r="C18206" s="55" t="s">
        <v>59262</v>
      </c>
      <c r="D18206" s="55" t="s">
        <v>4649</v>
      </c>
      <c r="E18206" s="55" t="s">
        <v>59263</v>
      </c>
      <c r="F18206" s="55" t="s">
        <v>4651</v>
      </c>
      <c r="G18206" s="55" t="s">
        <v>59264</v>
      </c>
      <c r="H18206" s="55">
        <v>0</v>
      </c>
    </row>
    <row r="18207" spans="1:8" ht="12.5" customHeight="1">
      <c r="A18207" s="55">
        <v>26849</v>
      </c>
      <c r="B18207" s="55">
        <v>10</v>
      </c>
      <c r="C18207" s="55" t="s">
        <v>59265</v>
      </c>
      <c r="D18207" s="55" t="s">
        <v>4649</v>
      </c>
      <c r="E18207" s="55" t="s">
        <v>59266</v>
      </c>
      <c r="F18207" s="55" t="s">
        <v>4651</v>
      </c>
      <c r="G18207" s="55" t="s">
        <v>59267</v>
      </c>
      <c r="H18207" s="55">
        <v>0</v>
      </c>
    </row>
    <row r="18208" spans="1:8" ht="12.5" customHeight="1">
      <c r="A18208" s="55">
        <v>27132</v>
      </c>
      <c r="B18208" s="55">
        <v>10</v>
      </c>
      <c r="C18208" s="55" t="s">
        <v>59268</v>
      </c>
      <c r="D18208" s="55" t="s">
        <v>4649</v>
      </c>
      <c r="E18208" s="55" t="s">
        <v>59269</v>
      </c>
      <c r="F18208" s="55" t="s">
        <v>4651</v>
      </c>
      <c r="G18208" s="55" t="s">
        <v>59270</v>
      </c>
      <c r="H18208" s="55">
        <v>0</v>
      </c>
    </row>
    <row r="18209" spans="1:8" ht="12.5" customHeight="1">
      <c r="A18209" s="55">
        <v>11476</v>
      </c>
      <c r="B18209" s="55">
        <v>10</v>
      </c>
      <c r="C18209" s="55" t="s">
        <v>59271</v>
      </c>
      <c r="D18209" s="55" t="s">
        <v>4649</v>
      </c>
      <c r="E18209" s="55" t="s">
        <v>59272</v>
      </c>
      <c r="F18209" s="55" t="s">
        <v>4651</v>
      </c>
      <c r="G18209" s="55" t="s">
        <v>59273</v>
      </c>
      <c r="H18209" s="55">
        <v>0</v>
      </c>
    </row>
    <row r="18210" spans="1:8" ht="12.5" customHeight="1">
      <c r="A18210" s="55">
        <v>12503</v>
      </c>
      <c r="B18210" s="55">
        <v>10</v>
      </c>
      <c r="C18210" s="55" t="s">
        <v>59274</v>
      </c>
      <c r="D18210" s="55" t="s">
        <v>4649</v>
      </c>
      <c r="E18210" s="55" t="s">
        <v>59275</v>
      </c>
      <c r="F18210" s="55" t="s">
        <v>4651</v>
      </c>
      <c r="G18210" s="55" t="s">
        <v>59276</v>
      </c>
      <c r="H18210" s="55">
        <v>0</v>
      </c>
    </row>
    <row r="18211" spans="1:8" ht="12.5" customHeight="1">
      <c r="A18211" s="55">
        <v>12654</v>
      </c>
      <c r="B18211" s="55">
        <v>10</v>
      </c>
      <c r="C18211" s="55" t="s">
        <v>59277</v>
      </c>
      <c r="D18211" s="55" t="s">
        <v>4649</v>
      </c>
      <c r="E18211" s="55" t="s">
        <v>59278</v>
      </c>
      <c r="F18211" s="55" t="s">
        <v>4651</v>
      </c>
      <c r="G18211" s="55" t="s">
        <v>59279</v>
      </c>
      <c r="H18211" s="55">
        <v>0</v>
      </c>
    </row>
    <row r="18212" spans="1:8" ht="12.5" customHeight="1">
      <c r="A18212" s="55">
        <v>13407</v>
      </c>
      <c r="B18212" s="55">
        <v>10</v>
      </c>
      <c r="C18212" s="55" t="s">
        <v>59280</v>
      </c>
      <c r="D18212" s="55" t="s">
        <v>4649</v>
      </c>
      <c r="E18212" s="55" t="s">
        <v>59281</v>
      </c>
      <c r="F18212" s="55" t="s">
        <v>4651</v>
      </c>
      <c r="G18212" s="55" t="s">
        <v>59282</v>
      </c>
      <c r="H18212" s="55">
        <v>0</v>
      </c>
    </row>
    <row r="18213" spans="1:8" ht="12.5" customHeight="1">
      <c r="A18213" s="55">
        <v>13785</v>
      </c>
      <c r="B18213" s="55">
        <v>10</v>
      </c>
      <c r="C18213" s="55" t="s">
        <v>59283</v>
      </c>
      <c r="D18213" s="55" t="s">
        <v>4649</v>
      </c>
      <c r="E18213" s="55" t="s">
        <v>59284</v>
      </c>
      <c r="F18213" s="55" t="s">
        <v>4651</v>
      </c>
      <c r="G18213" s="55" t="s">
        <v>59285</v>
      </c>
      <c r="H18213" s="55">
        <v>0</v>
      </c>
    </row>
    <row r="18214" spans="1:8" ht="12.5" customHeight="1">
      <c r="A18214" s="55">
        <v>14702</v>
      </c>
      <c r="B18214" s="55">
        <v>10</v>
      </c>
      <c r="C18214" s="55" t="s">
        <v>59286</v>
      </c>
      <c r="D18214" s="55" t="s">
        <v>4649</v>
      </c>
      <c r="E18214" s="55" t="s">
        <v>59287</v>
      </c>
      <c r="F18214" s="55" t="s">
        <v>4651</v>
      </c>
      <c r="G18214" s="55" t="s">
        <v>59288</v>
      </c>
      <c r="H18214" s="55">
        <v>0</v>
      </c>
    </row>
    <row r="18215" spans="1:8" ht="12.5" customHeight="1">
      <c r="A18215" s="55">
        <v>14814</v>
      </c>
      <c r="B18215" s="55">
        <v>10</v>
      </c>
      <c r="C18215" s="55" t="s">
        <v>59289</v>
      </c>
      <c r="D18215" s="55" t="s">
        <v>4649</v>
      </c>
      <c r="E18215" s="55" t="s">
        <v>59290</v>
      </c>
      <c r="F18215" s="55" t="s">
        <v>4651</v>
      </c>
      <c r="G18215" s="55" t="s">
        <v>59291</v>
      </c>
      <c r="H18215" s="55">
        <v>0</v>
      </c>
    </row>
    <row r="18216" spans="1:8" ht="12.5" customHeight="1">
      <c r="A18216" s="55">
        <v>16282</v>
      </c>
      <c r="B18216" s="55">
        <v>10</v>
      </c>
      <c r="C18216" s="55" t="s">
        <v>59292</v>
      </c>
      <c r="D18216" s="55" t="s">
        <v>4649</v>
      </c>
      <c r="E18216" s="55" t="s">
        <v>59293</v>
      </c>
      <c r="F18216" s="55" t="s">
        <v>4651</v>
      </c>
      <c r="G18216" s="55" t="s">
        <v>59294</v>
      </c>
      <c r="H18216" s="55">
        <v>0</v>
      </c>
    </row>
    <row r="18217" spans="1:8" ht="12.5" customHeight="1">
      <c r="A18217" s="55">
        <v>17203</v>
      </c>
      <c r="B18217" s="55">
        <v>10</v>
      </c>
      <c r="C18217" s="55" t="s">
        <v>59295</v>
      </c>
      <c r="D18217" s="55" t="s">
        <v>4649</v>
      </c>
      <c r="E18217" s="55" t="s">
        <v>59296</v>
      </c>
      <c r="F18217" s="55" t="s">
        <v>4651</v>
      </c>
      <c r="G18217" s="55" t="s">
        <v>59297</v>
      </c>
      <c r="H18217" s="55">
        <v>0</v>
      </c>
    </row>
    <row r="18218" spans="1:8" ht="12.5" customHeight="1">
      <c r="A18218" s="55">
        <v>17750</v>
      </c>
      <c r="B18218" s="55">
        <v>10</v>
      </c>
      <c r="C18218" s="55" t="s">
        <v>59298</v>
      </c>
      <c r="D18218" s="55" t="s">
        <v>4649</v>
      </c>
      <c r="E18218" s="55" t="s">
        <v>59299</v>
      </c>
      <c r="F18218" s="55" t="s">
        <v>4651</v>
      </c>
      <c r="G18218" s="55" t="s">
        <v>59300</v>
      </c>
      <c r="H18218" s="55">
        <v>0</v>
      </c>
    </row>
    <row r="18219" spans="1:8" ht="12.5" customHeight="1">
      <c r="A18219" s="55">
        <v>17807</v>
      </c>
      <c r="B18219" s="55">
        <v>10</v>
      </c>
      <c r="C18219" s="55" t="s">
        <v>59301</v>
      </c>
      <c r="D18219" s="55" t="s">
        <v>4649</v>
      </c>
      <c r="E18219" s="55" t="s">
        <v>59302</v>
      </c>
      <c r="F18219" s="55" t="s">
        <v>4651</v>
      </c>
      <c r="G18219" s="55" t="s">
        <v>59303</v>
      </c>
      <c r="H18219" s="55">
        <v>0</v>
      </c>
    </row>
    <row r="18220" spans="1:8" ht="12.5" customHeight="1">
      <c r="A18220" s="55">
        <v>17839</v>
      </c>
      <c r="B18220" s="55">
        <v>10</v>
      </c>
      <c r="C18220" s="55" t="s">
        <v>59304</v>
      </c>
      <c r="D18220" s="55" t="s">
        <v>4649</v>
      </c>
      <c r="E18220" s="55" t="s">
        <v>59305</v>
      </c>
      <c r="F18220" s="55" t="s">
        <v>4651</v>
      </c>
      <c r="G18220" s="55" t="s">
        <v>59306</v>
      </c>
      <c r="H18220" s="55">
        <v>0</v>
      </c>
    </row>
    <row r="18221" spans="1:8" ht="12.5" customHeight="1">
      <c r="A18221" s="55">
        <v>17841</v>
      </c>
      <c r="B18221" s="55">
        <v>10</v>
      </c>
      <c r="C18221" s="55" t="s">
        <v>59307</v>
      </c>
      <c r="D18221" s="55" t="s">
        <v>4649</v>
      </c>
      <c r="E18221" s="55" t="s">
        <v>59308</v>
      </c>
      <c r="F18221" s="55" t="s">
        <v>4651</v>
      </c>
      <c r="G18221" s="55" t="s">
        <v>59309</v>
      </c>
      <c r="H18221" s="55">
        <v>0</v>
      </c>
    </row>
    <row r="18222" spans="1:8" ht="12.5" customHeight="1">
      <c r="A18222" s="55">
        <v>17966</v>
      </c>
      <c r="B18222" s="55">
        <v>10</v>
      </c>
      <c r="C18222" s="55" t="s">
        <v>59310</v>
      </c>
      <c r="D18222" s="55" t="s">
        <v>4649</v>
      </c>
      <c r="E18222" s="55" t="s">
        <v>59311</v>
      </c>
      <c r="F18222" s="55" t="s">
        <v>4651</v>
      </c>
      <c r="G18222" s="55" t="s">
        <v>59312</v>
      </c>
      <c r="H18222" s="55">
        <v>0</v>
      </c>
    </row>
    <row r="18223" spans="1:8" ht="12.5" customHeight="1">
      <c r="A18223" s="55">
        <v>18186</v>
      </c>
      <c r="B18223" s="55">
        <v>10</v>
      </c>
      <c r="C18223" s="55" t="s">
        <v>59313</v>
      </c>
      <c r="D18223" s="55" t="s">
        <v>4649</v>
      </c>
      <c r="E18223" s="55" t="s">
        <v>59314</v>
      </c>
      <c r="F18223" s="55" t="s">
        <v>4651</v>
      </c>
      <c r="G18223" s="55" t="s">
        <v>59315</v>
      </c>
      <c r="H18223" s="55">
        <v>0</v>
      </c>
    </row>
    <row r="18224" spans="1:8" ht="12.5" customHeight="1">
      <c r="A18224" s="55">
        <v>19054</v>
      </c>
      <c r="B18224" s="55">
        <v>10</v>
      </c>
      <c r="C18224" s="55" t="s">
        <v>59316</v>
      </c>
      <c r="D18224" s="55" t="s">
        <v>4649</v>
      </c>
      <c r="E18224" s="55" t="s">
        <v>59317</v>
      </c>
      <c r="F18224" s="55" t="s">
        <v>4651</v>
      </c>
      <c r="G18224" s="55" t="s">
        <v>59318</v>
      </c>
      <c r="H18224" s="55">
        <v>0</v>
      </c>
    </row>
    <row r="18225" spans="1:8" ht="12.5" customHeight="1">
      <c r="A18225" s="55">
        <v>19192</v>
      </c>
      <c r="B18225" s="55">
        <v>10</v>
      </c>
      <c r="C18225" s="55" t="s">
        <v>59319</v>
      </c>
      <c r="D18225" s="55" t="s">
        <v>4649</v>
      </c>
      <c r="E18225" s="55" t="s">
        <v>59320</v>
      </c>
      <c r="F18225" s="55" t="s">
        <v>4651</v>
      </c>
      <c r="G18225" s="55" t="s">
        <v>59321</v>
      </c>
      <c r="H18225" s="55">
        <v>0</v>
      </c>
    </row>
    <row r="18226" spans="1:8" ht="12.5" customHeight="1">
      <c r="A18226" s="55">
        <v>19510</v>
      </c>
      <c r="B18226" s="55">
        <v>10</v>
      </c>
      <c r="C18226" s="55" t="s">
        <v>59322</v>
      </c>
      <c r="D18226" s="55" t="s">
        <v>4649</v>
      </c>
      <c r="E18226" s="55" t="s">
        <v>59323</v>
      </c>
      <c r="F18226" s="55" t="s">
        <v>4651</v>
      </c>
      <c r="G18226" s="55" t="s">
        <v>59324</v>
      </c>
      <c r="H18226" s="55">
        <v>0</v>
      </c>
    </row>
    <row r="18227" spans="1:8" ht="12.5" customHeight="1">
      <c r="A18227" s="55">
        <v>19946</v>
      </c>
      <c r="B18227" s="55">
        <v>10</v>
      </c>
      <c r="C18227" s="55" t="s">
        <v>59325</v>
      </c>
      <c r="D18227" s="55" t="s">
        <v>4649</v>
      </c>
      <c r="E18227" s="55" t="s">
        <v>59326</v>
      </c>
      <c r="F18227" s="55" t="s">
        <v>4651</v>
      </c>
      <c r="G18227" s="55" t="s">
        <v>59327</v>
      </c>
      <c r="H18227" s="55">
        <v>0</v>
      </c>
    </row>
    <row r="18228" spans="1:8" ht="12.5" customHeight="1">
      <c r="A18228" s="55">
        <v>20931</v>
      </c>
      <c r="B18228" s="55">
        <v>10</v>
      </c>
      <c r="C18228" s="55" t="s">
        <v>59328</v>
      </c>
      <c r="D18228" s="55" t="s">
        <v>4649</v>
      </c>
      <c r="E18228" s="55" t="s">
        <v>59329</v>
      </c>
      <c r="F18228" s="55" t="s">
        <v>4651</v>
      </c>
      <c r="G18228" s="55" t="s">
        <v>59330</v>
      </c>
      <c r="H18228" s="55">
        <v>0</v>
      </c>
    </row>
    <row r="18229" spans="1:8" ht="12.5" customHeight="1">
      <c r="A18229" s="55">
        <v>20943</v>
      </c>
      <c r="B18229" s="55">
        <v>10</v>
      </c>
      <c r="C18229" s="55" t="s">
        <v>59331</v>
      </c>
      <c r="D18229" s="55" t="s">
        <v>4649</v>
      </c>
      <c r="E18229" s="55" t="s">
        <v>59332</v>
      </c>
      <c r="F18229" s="55" t="s">
        <v>4651</v>
      </c>
      <c r="G18229" s="55" t="s">
        <v>59333</v>
      </c>
      <c r="H18229" s="55">
        <v>0</v>
      </c>
    </row>
    <row r="18230" spans="1:8" ht="12.5" customHeight="1">
      <c r="A18230" s="55">
        <v>21060</v>
      </c>
      <c r="B18230" s="55">
        <v>10</v>
      </c>
      <c r="C18230" s="55" t="s">
        <v>59334</v>
      </c>
      <c r="D18230" s="55" t="s">
        <v>4649</v>
      </c>
      <c r="E18230" s="55" t="s">
        <v>59335</v>
      </c>
      <c r="F18230" s="55" t="s">
        <v>4651</v>
      </c>
      <c r="G18230" s="55" t="s">
        <v>59336</v>
      </c>
      <c r="H18230" s="55">
        <v>0</v>
      </c>
    </row>
    <row r="18231" spans="1:8" ht="12.5" customHeight="1">
      <c r="A18231" s="55">
        <v>22304</v>
      </c>
      <c r="B18231" s="55">
        <v>10</v>
      </c>
      <c r="C18231" s="55" t="s">
        <v>59337</v>
      </c>
      <c r="D18231" s="55" t="s">
        <v>4649</v>
      </c>
      <c r="E18231" s="55" t="s">
        <v>59338</v>
      </c>
      <c r="F18231" s="55" t="s">
        <v>4651</v>
      </c>
      <c r="G18231" s="55" t="s">
        <v>59339</v>
      </c>
      <c r="H18231" s="55">
        <v>0</v>
      </c>
    </row>
    <row r="18232" spans="1:8" ht="12.5" customHeight="1">
      <c r="A18232" s="55">
        <v>22613</v>
      </c>
      <c r="B18232" s="55">
        <v>10</v>
      </c>
      <c r="C18232" s="55" t="s">
        <v>59340</v>
      </c>
      <c r="D18232" s="55" t="s">
        <v>4649</v>
      </c>
      <c r="E18232" s="55" t="s">
        <v>59341</v>
      </c>
      <c r="F18232" s="55" t="s">
        <v>4651</v>
      </c>
      <c r="G18232" s="55" t="s">
        <v>59342</v>
      </c>
      <c r="H18232" s="55">
        <v>0</v>
      </c>
    </row>
    <row r="18233" spans="1:8" ht="12.5" customHeight="1">
      <c r="A18233" s="55">
        <v>22636</v>
      </c>
      <c r="B18233" s="55">
        <v>10</v>
      </c>
      <c r="C18233" s="55" t="s">
        <v>59343</v>
      </c>
      <c r="D18233" s="55" t="s">
        <v>4649</v>
      </c>
      <c r="E18233" s="55" t="s">
        <v>59344</v>
      </c>
      <c r="F18233" s="55" t="s">
        <v>4651</v>
      </c>
      <c r="G18233" s="55" t="s">
        <v>59345</v>
      </c>
      <c r="H18233" s="55">
        <v>0</v>
      </c>
    </row>
    <row r="18234" spans="1:8" ht="12.5" customHeight="1">
      <c r="A18234" s="55">
        <v>23639</v>
      </c>
      <c r="B18234" s="55">
        <v>10</v>
      </c>
      <c r="C18234" s="55" t="s">
        <v>59346</v>
      </c>
      <c r="D18234" s="55" t="s">
        <v>4649</v>
      </c>
      <c r="E18234" s="55" t="s">
        <v>59347</v>
      </c>
      <c r="F18234" s="55" t="s">
        <v>4651</v>
      </c>
      <c r="G18234" s="55" t="s">
        <v>59348</v>
      </c>
      <c r="H18234" s="55">
        <v>0</v>
      </c>
    </row>
    <row r="18235" spans="1:8" ht="12.5" customHeight="1">
      <c r="A18235" s="55">
        <v>24554</v>
      </c>
      <c r="B18235" s="55">
        <v>10</v>
      </c>
      <c r="C18235" s="55" t="s">
        <v>59349</v>
      </c>
      <c r="D18235" s="55" t="s">
        <v>4649</v>
      </c>
      <c r="E18235" s="55" t="s">
        <v>59350</v>
      </c>
      <c r="F18235" s="55" t="s">
        <v>4651</v>
      </c>
      <c r="G18235" s="55" t="s">
        <v>59351</v>
      </c>
      <c r="H18235" s="55">
        <v>0</v>
      </c>
    </row>
    <row r="18236" spans="1:8" ht="12.5" customHeight="1">
      <c r="A18236" s="55">
        <v>25447</v>
      </c>
      <c r="B18236" s="55">
        <v>10</v>
      </c>
      <c r="C18236" s="55" t="s">
        <v>59352</v>
      </c>
      <c r="D18236" s="55" t="s">
        <v>4649</v>
      </c>
      <c r="E18236" s="55" t="s">
        <v>59353</v>
      </c>
      <c r="F18236" s="55" t="s">
        <v>4651</v>
      </c>
      <c r="G18236" s="55" t="s">
        <v>59354</v>
      </c>
      <c r="H18236" s="55">
        <v>0</v>
      </c>
    </row>
    <row r="18237" spans="1:8" ht="12.5" customHeight="1">
      <c r="A18237" s="55">
        <v>25585</v>
      </c>
      <c r="B18237" s="55">
        <v>10</v>
      </c>
      <c r="C18237" s="55" t="s">
        <v>59355</v>
      </c>
      <c r="D18237" s="55" t="s">
        <v>4649</v>
      </c>
      <c r="E18237" s="55" t="s">
        <v>59356</v>
      </c>
      <c r="F18237" s="55" t="s">
        <v>4651</v>
      </c>
      <c r="G18237" s="55" t="s">
        <v>59357</v>
      </c>
      <c r="H18237" s="55">
        <v>0</v>
      </c>
    </row>
    <row r="18238" spans="1:8" ht="12.5" customHeight="1">
      <c r="A18238" s="55">
        <v>26356</v>
      </c>
      <c r="B18238" s="55">
        <v>10</v>
      </c>
      <c r="C18238" s="55" t="s">
        <v>59358</v>
      </c>
      <c r="D18238" s="55" t="s">
        <v>4649</v>
      </c>
      <c r="E18238" s="55" t="s">
        <v>59359</v>
      </c>
      <c r="F18238" s="55" t="s">
        <v>4651</v>
      </c>
      <c r="G18238" s="55" t="s">
        <v>59360</v>
      </c>
      <c r="H18238" s="55">
        <v>0</v>
      </c>
    </row>
    <row r="18239" spans="1:8" ht="12.5" customHeight="1">
      <c r="A18239" s="55">
        <v>26931</v>
      </c>
      <c r="B18239" s="55">
        <v>10</v>
      </c>
      <c r="C18239" s="55" t="s">
        <v>59361</v>
      </c>
      <c r="D18239" s="55" t="s">
        <v>4649</v>
      </c>
      <c r="E18239" s="55" t="s">
        <v>59362</v>
      </c>
      <c r="F18239" s="55" t="s">
        <v>4651</v>
      </c>
      <c r="G18239" s="55" t="s">
        <v>59363</v>
      </c>
      <c r="H18239" s="55">
        <v>0</v>
      </c>
    </row>
    <row r="18240" spans="1:8" ht="12.5" customHeight="1">
      <c r="A18240" s="55">
        <v>26959</v>
      </c>
      <c r="B18240" s="55">
        <v>10</v>
      </c>
      <c r="C18240" s="55" t="s">
        <v>59364</v>
      </c>
      <c r="D18240" s="55" t="s">
        <v>4649</v>
      </c>
      <c r="E18240" s="55" t="s">
        <v>59365</v>
      </c>
      <c r="F18240" s="55" t="s">
        <v>4651</v>
      </c>
      <c r="G18240" s="55" t="s">
        <v>59366</v>
      </c>
      <c r="H18240" s="55">
        <v>0</v>
      </c>
    </row>
    <row r="18241" spans="1:8" ht="12.5" customHeight="1">
      <c r="A18241" s="55">
        <v>27151</v>
      </c>
      <c r="B18241" s="55">
        <v>10</v>
      </c>
      <c r="C18241" s="55" t="s">
        <v>59367</v>
      </c>
      <c r="D18241" s="55" t="s">
        <v>4649</v>
      </c>
      <c r="E18241" s="55" t="s">
        <v>59368</v>
      </c>
      <c r="F18241" s="55" t="s">
        <v>4651</v>
      </c>
      <c r="G18241" s="55" t="s">
        <v>59369</v>
      </c>
      <c r="H18241" s="55">
        <v>0</v>
      </c>
    </row>
    <row r="18242" spans="1:8" ht="12.5" customHeight="1">
      <c r="A18242" s="55">
        <v>27782</v>
      </c>
      <c r="B18242" s="55">
        <v>10</v>
      </c>
      <c r="C18242" s="55" t="s">
        <v>59370</v>
      </c>
      <c r="D18242" s="55" t="s">
        <v>4649</v>
      </c>
      <c r="E18242" s="55" t="s">
        <v>59371</v>
      </c>
      <c r="F18242" s="55" t="s">
        <v>4651</v>
      </c>
      <c r="G18242" s="55" t="s">
        <v>59372</v>
      </c>
      <c r="H18242" s="55">
        <v>0</v>
      </c>
    </row>
    <row r="18243" spans="1:8" ht="12.5" customHeight="1">
      <c r="A18243" s="55">
        <v>28375</v>
      </c>
      <c r="B18243" s="55">
        <v>10</v>
      </c>
      <c r="C18243" s="55" t="s">
        <v>59373</v>
      </c>
      <c r="D18243" s="55" t="s">
        <v>4649</v>
      </c>
      <c r="E18243" s="55" t="s">
        <v>59374</v>
      </c>
      <c r="F18243" s="55" t="s">
        <v>4651</v>
      </c>
      <c r="G18243" s="55" t="s">
        <v>59375</v>
      </c>
      <c r="H18243" s="55">
        <v>0</v>
      </c>
    </row>
    <row r="18244" spans="1:8" ht="12.5" customHeight="1">
      <c r="A18244" s="55">
        <v>28428</v>
      </c>
      <c r="B18244" s="55">
        <v>10</v>
      </c>
      <c r="C18244" s="55" t="s">
        <v>59376</v>
      </c>
      <c r="D18244" s="55" t="s">
        <v>4649</v>
      </c>
      <c r="E18244" s="55" t="s">
        <v>59377</v>
      </c>
      <c r="F18244" s="55" t="s">
        <v>4651</v>
      </c>
      <c r="G18244" s="55" t="s">
        <v>59378</v>
      </c>
      <c r="H18244" s="55">
        <v>0</v>
      </c>
    </row>
    <row r="18245" spans="1:8" ht="12.5" customHeight="1">
      <c r="A18245" s="55">
        <v>11616</v>
      </c>
      <c r="B18245" s="55">
        <v>10</v>
      </c>
      <c r="C18245" s="55" t="s">
        <v>59379</v>
      </c>
      <c r="D18245" s="55" t="s">
        <v>4649</v>
      </c>
      <c r="E18245" s="55" t="s">
        <v>59380</v>
      </c>
      <c r="F18245" s="55" t="s">
        <v>4651</v>
      </c>
      <c r="G18245" s="55" t="s">
        <v>59381</v>
      </c>
      <c r="H18245" s="55">
        <v>0</v>
      </c>
    </row>
    <row r="18246" spans="1:8" ht="12.5" customHeight="1">
      <c r="A18246" s="55">
        <v>12294</v>
      </c>
      <c r="B18246" s="55">
        <v>10</v>
      </c>
      <c r="C18246" s="55" t="s">
        <v>59382</v>
      </c>
      <c r="D18246" s="55" t="s">
        <v>4649</v>
      </c>
      <c r="E18246" s="55" t="s">
        <v>59383</v>
      </c>
      <c r="F18246" s="55" t="s">
        <v>4651</v>
      </c>
      <c r="G18246" s="55" t="s">
        <v>59384</v>
      </c>
      <c r="H18246" s="55">
        <v>0</v>
      </c>
    </row>
    <row r="18247" spans="1:8" ht="12.5" customHeight="1">
      <c r="A18247" s="55">
        <v>12560</v>
      </c>
      <c r="B18247" s="55">
        <v>10</v>
      </c>
      <c r="C18247" s="55" t="s">
        <v>59385</v>
      </c>
      <c r="D18247" s="55" t="s">
        <v>4649</v>
      </c>
      <c r="E18247" s="55" t="s">
        <v>59386</v>
      </c>
      <c r="F18247" s="55" t="s">
        <v>4651</v>
      </c>
      <c r="G18247" s="55" t="s">
        <v>59387</v>
      </c>
      <c r="H18247" s="55">
        <v>0</v>
      </c>
    </row>
    <row r="18248" spans="1:8" ht="12.5" customHeight="1">
      <c r="A18248" s="55">
        <v>12603</v>
      </c>
      <c r="B18248" s="55">
        <v>10</v>
      </c>
      <c r="C18248" s="55" t="s">
        <v>59388</v>
      </c>
      <c r="D18248" s="55" t="s">
        <v>4649</v>
      </c>
      <c r="E18248" s="55" t="s">
        <v>59389</v>
      </c>
      <c r="F18248" s="55" t="s">
        <v>4651</v>
      </c>
      <c r="G18248" s="55" t="s">
        <v>59390</v>
      </c>
      <c r="H18248" s="55">
        <v>0</v>
      </c>
    </row>
    <row r="18249" spans="1:8" ht="12.5" customHeight="1">
      <c r="A18249" s="55">
        <v>12623</v>
      </c>
      <c r="B18249" s="55">
        <v>10</v>
      </c>
      <c r="C18249" s="55" t="s">
        <v>59391</v>
      </c>
      <c r="D18249" s="55" t="s">
        <v>4649</v>
      </c>
      <c r="E18249" s="55" t="s">
        <v>59392</v>
      </c>
      <c r="F18249" s="55" t="s">
        <v>4651</v>
      </c>
      <c r="G18249" s="55" t="s">
        <v>59393</v>
      </c>
      <c r="H18249" s="55">
        <v>0</v>
      </c>
    </row>
    <row r="18250" spans="1:8" ht="12.5" customHeight="1">
      <c r="A18250" s="55">
        <v>12648</v>
      </c>
      <c r="B18250" s="55">
        <v>10</v>
      </c>
      <c r="C18250" s="55" t="s">
        <v>59394</v>
      </c>
      <c r="D18250" s="55" t="s">
        <v>4649</v>
      </c>
      <c r="E18250" s="55" t="s">
        <v>59395</v>
      </c>
      <c r="F18250" s="55" t="s">
        <v>4651</v>
      </c>
      <c r="G18250" s="55" t="s">
        <v>59396</v>
      </c>
      <c r="H18250" s="55">
        <v>0</v>
      </c>
    </row>
    <row r="18251" spans="1:8" ht="12.5" customHeight="1">
      <c r="A18251" s="55">
        <v>13584</v>
      </c>
      <c r="B18251" s="55">
        <v>10</v>
      </c>
      <c r="C18251" s="55" t="s">
        <v>59397</v>
      </c>
      <c r="D18251" s="55" t="s">
        <v>4649</v>
      </c>
      <c r="E18251" s="55" t="s">
        <v>59398</v>
      </c>
      <c r="F18251" s="55" t="s">
        <v>4651</v>
      </c>
      <c r="G18251" s="55" t="s">
        <v>59399</v>
      </c>
      <c r="H18251" s="55">
        <v>0</v>
      </c>
    </row>
    <row r="18252" spans="1:8" ht="12.5" customHeight="1">
      <c r="A18252" s="55">
        <v>13846</v>
      </c>
      <c r="B18252" s="55">
        <v>10</v>
      </c>
      <c r="C18252" s="55" t="s">
        <v>59400</v>
      </c>
      <c r="D18252" s="55" t="s">
        <v>4649</v>
      </c>
      <c r="E18252" s="55" t="s">
        <v>59401</v>
      </c>
      <c r="F18252" s="55" t="s">
        <v>4651</v>
      </c>
      <c r="G18252" s="55" t="s">
        <v>59402</v>
      </c>
      <c r="H18252" s="55">
        <v>0</v>
      </c>
    </row>
    <row r="18253" spans="1:8" ht="12.5" customHeight="1">
      <c r="A18253" s="55">
        <v>14545</v>
      </c>
      <c r="B18253" s="55">
        <v>10</v>
      </c>
      <c r="C18253" s="55" t="s">
        <v>59403</v>
      </c>
      <c r="D18253" s="55" t="s">
        <v>4649</v>
      </c>
      <c r="E18253" s="55" t="s">
        <v>59404</v>
      </c>
      <c r="F18253" s="55" t="s">
        <v>4651</v>
      </c>
      <c r="G18253" s="55" t="s">
        <v>59405</v>
      </c>
      <c r="H18253" s="55">
        <v>0</v>
      </c>
    </row>
    <row r="18254" spans="1:8" ht="12.5" customHeight="1">
      <c r="A18254" s="55">
        <v>14554</v>
      </c>
      <c r="B18254" s="55">
        <v>10</v>
      </c>
      <c r="C18254" s="55" t="s">
        <v>59406</v>
      </c>
      <c r="D18254" s="55" t="s">
        <v>4649</v>
      </c>
      <c r="E18254" s="55" t="s">
        <v>59407</v>
      </c>
      <c r="F18254" s="55" t="s">
        <v>4651</v>
      </c>
      <c r="G18254" s="55" t="s">
        <v>59408</v>
      </c>
      <c r="H18254" s="55">
        <v>0</v>
      </c>
    </row>
    <row r="18255" spans="1:8" ht="12.5" customHeight="1">
      <c r="A18255" s="55">
        <v>16187</v>
      </c>
      <c r="B18255" s="55">
        <v>10</v>
      </c>
      <c r="C18255" s="55" t="s">
        <v>59409</v>
      </c>
      <c r="D18255" s="55" t="s">
        <v>4649</v>
      </c>
      <c r="E18255" s="55" t="s">
        <v>59410</v>
      </c>
      <c r="F18255" s="55" t="s">
        <v>4651</v>
      </c>
      <c r="G18255" s="55" t="s">
        <v>59411</v>
      </c>
      <c r="H18255" s="55">
        <v>0</v>
      </c>
    </row>
    <row r="18256" spans="1:8" ht="12.5" customHeight="1">
      <c r="A18256" s="55">
        <v>16453</v>
      </c>
      <c r="B18256" s="55">
        <v>10</v>
      </c>
      <c r="C18256" s="55" t="s">
        <v>59412</v>
      </c>
      <c r="D18256" s="55" t="s">
        <v>4649</v>
      </c>
      <c r="E18256" s="55" t="s">
        <v>59413</v>
      </c>
      <c r="F18256" s="55" t="s">
        <v>4651</v>
      </c>
      <c r="G18256" s="55" t="s">
        <v>59414</v>
      </c>
      <c r="H18256" s="55">
        <v>0</v>
      </c>
    </row>
    <row r="18257" spans="1:8" ht="12.5" customHeight="1">
      <c r="A18257" s="55">
        <v>16511</v>
      </c>
      <c r="B18257" s="55">
        <v>10</v>
      </c>
      <c r="C18257" s="55" t="s">
        <v>59415</v>
      </c>
      <c r="D18257" s="55" t="s">
        <v>4649</v>
      </c>
      <c r="E18257" s="55" t="s">
        <v>59416</v>
      </c>
      <c r="F18257" s="55" t="s">
        <v>4651</v>
      </c>
      <c r="G18257" s="55" t="s">
        <v>59417</v>
      </c>
      <c r="H18257" s="55">
        <v>0</v>
      </c>
    </row>
    <row r="18258" spans="1:8" ht="12.5" customHeight="1">
      <c r="A18258" s="55">
        <v>16512</v>
      </c>
      <c r="B18258" s="55">
        <v>10</v>
      </c>
      <c r="C18258" s="55" t="s">
        <v>59418</v>
      </c>
      <c r="D18258" s="55" t="s">
        <v>4649</v>
      </c>
      <c r="E18258" s="55" t="s">
        <v>59419</v>
      </c>
      <c r="F18258" s="55" t="s">
        <v>4651</v>
      </c>
      <c r="G18258" s="55" t="s">
        <v>59420</v>
      </c>
      <c r="H18258" s="55">
        <v>0</v>
      </c>
    </row>
    <row r="18259" spans="1:8" ht="12.5" customHeight="1">
      <c r="A18259" s="55">
        <v>16561</v>
      </c>
      <c r="B18259" s="55">
        <v>10</v>
      </c>
      <c r="C18259" s="55" t="s">
        <v>59421</v>
      </c>
      <c r="D18259" s="55" t="s">
        <v>4649</v>
      </c>
      <c r="E18259" s="55" t="s">
        <v>59422</v>
      </c>
      <c r="F18259" s="55" t="s">
        <v>4651</v>
      </c>
      <c r="G18259" s="55" t="s">
        <v>59423</v>
      </c>
      <c r="H18259" s="55">
        <v>0</v>
      </c>
    </row>
    <row r="18260" spans="1:8" ht="12.5" customHeight="1">
      <c r="A18260" s="55">
        <v>17098</v>
      </c>
      <c r="B18260" s="55">
        <v>10</v>
      </c>
      <c r="C18260" s="55" t="s">
        <v>59424</v>
      </c>
      <c r="D18260" s="55" t="s">
        <v>4649</v>
      </c>
      <c r="E18260" s="55" t="s">
        <v>59425</v>
      </c>
      <c r="F18260" s="55" t="s">
        <v>4651</v>
      </c>
      <c r="G18260" s="55" t="s">
        <v>59426</v>
      </c>
      <c r="H18260" s="55">
        <v>0</v>
      </c>
    </row>
    <row r="18261" spans="1:8" ht="12.5" customHeight="1">
      <c r="A18261" s="55">
        <v>17790</v>
      </c>
      <c r="B18261" s="55">
        <v>10</v>
      </c>
      <c r="C18261" s="55" t="s">
        <v>59427</v>
      </c>
      <c r="D18261" s="55" t="s">
        <v>4649</v>
      </c>
      <c r="E18261" s="55" t="s">
        <v>59428</v>
      </c>
      <c r="F18261" s="55" t="s">
        <v>4651</v>
      </c>
      <c r="G18261" s="55" t="s">
        <v>59429</v>
      </c>
      <c r="H18261" s="55">
        <v>0</v>
      </c>
    </row>
    <row r="18262" spans="1:8" ht="12.5" customHeight="1">
      <c r="A18262" s="55">
        <v>17810</v>
      </c>
      <c r="B18262" s="55">
        <v>10</v>
      </c>
      <c r="C18262" s="55" t="s">
        <v>59430</v>
      </c>
      <c r="D18262" s="55" t="s">
        <v>4649</v>
      </c>
      <c r="E18262" s="55" t="s">
        <v>59431</v>
      </c>
      <c r="F18262" s="55" t="s">
        <v>4651</v>
      </c>
      <c r="G18262" s="55" t="s">
        <v>59432</v>
      </c>
      <c r="H18262" s="55">
        <v>0</v>
      </c>
    </row>
    <row r="18263" spans="1:8" ht="12.5" customHeight="1">
      <c r="A18263" s="55">
        <v>17881</v>
      </c>
      <c r="B18263" s="55">
        <v>10</v>
      </c>
      <c r="C18263" s="55" t="s">
        <v>59433</v>
      </c>
      <c r="D18263" s="55" t="s">
        <v>4649</v>
      </c>
      <c r="E18263" s="55" t="s">
        <v>59434</v>
      </c>
      <c r="F18263" s="55" t="s">
        <v>4651</v>
      </c>
      <c r="G18263" s="55" t="s">
        <v>59435</v>
      </c>
      <c r="H18263" s="55">
        <v>0</v>
      </c>
    </row>
    <row r="18264" spans="1:8" ht="12.5" customHeight="1">
      <c r="A18264" s="55">
        <v>17943</v>
      </c>
      <c r="B18264" s="55">
        <v>10</v>
      </c>
      <c r="C18264" s="55" t="s">
        <v>59436</v>
      </c>
      <c r="D18264" s="55" t="s">
        <v>4649</v>
      </c>
      <c r="E18264" s="55" t="s">
        <v>59437</v>
      </c>
      <c r="F18264" s="55" t="s">
        <v>4651</v>
      </c>
      <c r="G18264" s="55" t="s">
        <v>59438</v>
      </c>
      <c r="H18264" s="55">
        <v>0</v>
      </c>
    </row>
    <row r="18265" spans="1:8" ht="12.5" customHeight="1">
      <c r="A18265" s="55">
        <v>19461</v>
      </c>
      <c r="B18265" s="55">
        <v>10</v>
      </c>
      <c r="C18265" s="55" t="s">
        <v>59439</v>
      </c>
      <c r="D18265" s="55" t="s">
        <v>4649</v>
      </c>
      <c r="E18265" s="55" t="s">
        <v>59440</v>
      </c>
      <c r="F18265" s="55" t="s">
        <v>4651</v>
      </c>
      <c r="G18265" s="55" t="s">
        <v>59441</v>
      </c>
      <c r="H18265" s="55">
        <v>0</v>
      </c>
    </row>
    <row r="18266" spans="1:8" ht="12.5" customHeight="1">
      <c r="A18266" s="55">
        <v>20060</v>
      </c>
      <c r="B18266" s="55">
        <v>10</v>
      </c>
      <c r="C18266" s="55" t="s">
        <v>59442</v>
      </c>
      <c r="D18266" s="55" t="s">
        <v>4649</v>
      </c>
      <c r="E18266" s="55" t="s">
        <v>59443</v>
      </c>
      <c r="F18266" s="55" t="s">
        <v>4651</v>
      </c>
      <c r="G18266" s="55" t="s">
        <v>59444</v>
      </c>
      <c r="H18266" s="55">
        <v>0</v>
      </c>
    </row>
    <row r="18267" spans="1:8" ht="12.5" customHeight="1">
      <c r="A18267" s="55">
        <v>20564</v>
      </c>
      <c r="B18267" s="55">
        <v>10</v>
      </c>
      <c r="C18267" s="55" t="s">
        <v>59445</v>
      </c>
      <c r="D18267" s="55" t="s">
        <v>4649</v>
      </c>
      <c r="E18267" s="55" t="s">
        <v>59446</v>
      </c>
      <c r="F18267" s="55" t="s">
        <v>4651</v>
      </c>
      <c r="G18267" s="55" t="s">
        <v>59447</v>
      </c>
      <c r="H18267" s="55">
        <v>0</v>
      </c>
    </row>
    <row r="18268" spans="1:8" ht="12.5" customHeight="1">
      <c r="A18268" s="55">
        <v>20801</v>
      </c>
      <c r="B18268" s="55">
        <v>10</v>
      </c>
      <c r="C18268" s="55" t="s">
        <v>59448</v>
      </c>
      <c r="D18268" s="55" t="s">
        <v>4649</v>
      </c>
      <c r="E18268" s="55" t="s">
        <v>59449</v>
      </c>
      <c r="F18268" s="55" t="s">
        <v>4651</v>
      </c>
      <c r="G18268" s="55" t="s">
        <v>59450</v>
      </c>
      <c r="H18268" s="55">
        <v>0</v>
      </c>
    </row>
    <row r="18269" spans="1:8" ht="12.5" customHeight="1">
      <c r="A18269" s="55">
        <v>20824</v>
      </c>
      <c r="B18269" s="55">
        <v>10</v>
      </c>
      <c r="C18269" s="55" t="s">
        <v>59451</v>
      </c>
      <c r="D18269" s="55" t="s">
        <v>4649</v>
      </c>
      <c r="E18269" s="55" t="s">
        <v>59452</v>
      </c>
      <c r="F18269" s="55" t="s">
        <v>4651</v>
      </c>
      <c r="G18269" s="55" t="s">
        <v>59453</v>
      </c>
      <c r="H18269" s="55">
        <v>0</v>
      </c>
    </row>
    <row r="18270" spans="1:8" ht="12.5" customHeight="1">
      <c r="A18270" s="55">
        <v>20868</v>
      </c>
      <c r="B18270" s="55">
        <v>10</v>
      </c>
      <c r="C18270" s="55" t="s">
        <v>59454</v>
      </c>
      <c r="D18270" s="55" t="s">
        <v>4649</v>
      </c>
      <c r="E18270" s="55" t="s">
        <v>59455</v>
      </c>
      <c r="F18270" s="55" t="s">
        <v>4651</v>
      </c>
      <c r="G18270" s="55" t="s">
        <v>59456</v>
      </c>
      <c r="H18270" s="55">
        <v>0</v>
      </c>
    </row>
    <row r="18271" spans="1:8" ht="12.5" customHeight="1">
      <c r="A18271" s="55">
        <v>20869</v>
      </c>
      <c r="B18271" s="55">
        <v>10</v>
      </c>
      <c r="C18271" s="55" t="s">
        <v>59457</v>
      </c>
      <c r="D18271" s="55" t="s">
        <v>4649</v>
      </c>
      <c r="E18271" s="55" t="s">
        <v>59458</v>
      </c>
      <c r="F18271" s="55" t="s">
        <v>4651</v>
      </c>
      <c r="G18271" s="55" t="s">
        <v>59459</v>
      </c>
      <c r="H18271" s="55">
        <v>0</v>
      </c>
    </row>
    <row r="18272" spans="1:8" ht="12.5" customHeight="1">
      <c r="A18272" s="55">
        <v>20890</v>
      </c>
      <c r="B18272" s="55">
        <v>10</v>
      </c>
      <c r="C18272" s="55" t="s">
        <v>59460</v>
      </c>
      <c r="D18272" s="55" t="s">
        <v>4649</v>
      </c>
      <c r="E18272" s="55" t="s">
        <v>59461</v>
      </c>
      <c r="F18272" s="55" t="s">
        <v>4651</v>
      </c>
      <c r="G18272" s="55" t="s">
        <v>59462</v>
      </c>
      <c r="H18272" s="55">
        <v>0</v>
      </c>
    </row>
    <row r="18273" spans="1:8" ht="12.5" customHeight="1">
      <c r="A18273" s="55">
        <v>21103</v>
      </c>
      <c r="B18273" s="55">
        <v>10</v>
      </c>
      <c r="C18273" s="55" t="s">
        <v>59463</v>
      </c>
      <c r="D18273" s="55" t="s">
        <v>4649</v>
      </c>
      <c r="E18273" s="55" t="s">
        <v>59464</v>
      </c>
      <c r="F18273" s="55" t="s">
        <v>4651</v>
      </c>
      <c r="G18273" s="55" t="s">
        <v>59465</v>
      </c>
      <c r="H18273" s="55">
        <v>0</v>
      </c>
    </row>
    <row r="18274" spans="1:8" ht="12.5" customHeight="1">
      <c r="A18274" s="55">
        <v>21105</v>
      </c>
      <c r="B18274" s="55">
        <v>10</v>
      </c>
      <c r="C18274" s="55" t="s">
        <v>59466</v>
      </c>
      <c r="D18274" s="55" t="s">
        <v>4649</v>
      </c>
      <c r="E18274" s="55" t="s">
        <v>59467</v>
      </c>
      <c r="F18274" s="55" t="s">
        <v>4651</v>
      </c>
      <c r="G18274" s="55" t="s">
        <v>59468</v>
      </c>
      <c r="H18274" s="55">
        <v>0</v>
      </c>
    </row>
    <row r="18275" spans="1:8" ht="12.5" customHeight="1">
      <c r="A18275" s="55">
        <v>21525</v>
      </c>
      <c r="B18275" s="55">
        <v>10</v>
      </c>
      <c r="C18275" s="55" t="s">
        <v>59469</v>
      </c>
      <c r="D18275" s="55" t="s">
        <v>4649</v>
      </c>
      <c r="E18275" s="55" t="s">
        <v>59470</v>
      </c>
      <c r="F18275" s="55" t="s">
        <v>4651</v>
      </c>
      <c r="G18275" s="55" t="s">
        <v>59471</v>
      </c>
      <c r="H18275" s="55">
        <v>0</v>
      </c>
    </row>
    <row r="18276" spans="1:8" ht="12.5" customHeight="1">
      <c r="A18276" s="55">
        <v>22321</v>
      </c>
      <c r="B18276" s="55">
        <v>10</v>
      </c>
      <c r="C18276" s="55" t="s">
        <v>59472</v>
      </c>
      <c r="D18276" s="55" t="s">
        <v>4649</v>
      </c>
      <c r="E18276" s="55" t="s">
        <v>59473</v>
      </c>
      <c r="F18276" s="55" t="s">
        <v>4651</v>
      </c>
      <c r="G18276" s="55" t="s">
        <v>59474</v>
      </c>
      <c r="H18276" s="55">
        <v>0</v>
      </c>
    </row>
    <row r="18277" spans="1:8" ht="12.5" customHeight="1">
      <c r="A18277" s="55">
        <v>22460</v>
      </c>
      <c r="B18277" s="55">
        <v>10</v>
      </c>
      <c r="C18277" s="55" t="s">
        <v>59475</v>
      </c>
      <c r="D18277" s="55" t="s">
        <v>4649</v>
      </c>
      <c r="E18277" s="55" t="s">
        <v>59476</v>
      </c>
      <c r="F18277" s="55" t="s">
        <v>4651</v>
      </c>
      <c r="G18277" s="55" t="s">
        <v>59477</v>
      </c>
      <c r="H18277" s="55">
        <v>0</v>
      </c>
    </row>
    <row r="18278" spans="1:8" ht="12.5" customHeight="1">
      <c r="A18278" s="55">
        <v>22518</v>
      </c>
      <c r="B18278" s="55">
        <v>10</v>
      </c>
      <c r="C18278" s="55" t="s">
        <v>59478</v>
      </c>
      <c r="D18278" s="55" t="s">
        <v>4649</v>
      </c>
      <c r="E18278" s="55" t="s">
        <v>59479</v>
      </c>
      <c r="F18278" s="55" t="s">
        <v>4651</v>
      </c>
      <c r="G18278" s="55" t="s">
        <v>59480</v>
      </c>
      <c r="H18278" s="55">
        <v>0</v>
      </c>
    </row>
    <row r="18279" spans="1:8" ht="12.5" customHeight="1">
      <c r="A18279" s="55">
        <v>22812</v>
      </c>
      <c r="B18279" s="55">
        <v>10</v>
      </c>
      <c r="C18279" s="55" t="s">
        <v>59481</v>
      </c>
      <c r="D18279" s="55" t="s">
        <v>4649</v>
      </c>
      <c r="E18279" s="55" t="s">
        <v>59482</v>
      </c>
      <c r="F18279" s="55" t="s">
        <v>4651</v>
      </c>
      <c r="G18279" s="55" t="s">
        <v>59483</v>
      </c>
      <c r="H18279" s="55">
        <v>0</v>
      </c>
    </row>
    <row r="18280" spans="1:8" ht="12.5" customHeight="1">
      <c r="A18280" s="55">
        <v>22837</v>
      </c>
      <c r="B18280" s="55">
        <v>10</v>
      </c>
      <c r="C18280" s="55" t="s">
        <v>59484</v>
      </c>
      <c r="D18280" s="55" t="s">
        <v>4649</v>
      </c>
      <c r="E18280" s="55" t="s">
        <v>59485</v>
      </c>
      <c r="F18280" s="55" t="s">
        <v>4651</v>
      </c>
      <c r="G18280" s="55" t="s">
        <v>59486</v>
      </c>
      <c r="H18280" s="55">
        <v>0</v>
      </c>
    </row>
    <row r="18281" spans="1:8" ht="12.5" customHeight="1">
      <c r="A18281" s="55">
        <v>25603</v>
      </c>
      <c r="B18281" s="55">
        <v>10</v>
      </c>
      <c r="C18281" s="55" t="s">
        <v>59487</v>
      </c>
      <c r="D18281" s="55" t="s">
        <v>4649</v>
      </c>
      <c r="E18281" s="55" t="s">
        <v>59488</v>
      </c>
      <c r="F18281" s="55" t="s">
        <v>4651</v>
      </c>
      <c r="G18281" s="55" t="s">
        <v>59489</v>
      </c>
      <c r="H18281" s="55">
        <v>0</v>
      </c>
    </row>
    <row r="18282" spans="1:8" ht="12.5" customHeight="1">
      <c r="A18282" s="55">
        <v>25611</v>
      </c>
      <c r="B18282" s="55">
        <v>10</v>
      </c>
      <c r="C18282" s="55" t="s">
        <v>59490</v>
      </c>
      <c r="D18282" s="55" t="s">
        <v>4649</v>
      </c>
      <c r="E18282" s="55" t="s">
        <v>59491</v>
      </c>
      <c r="F18282" s="55" t="s">
        <v>4651</v>
      </c>
      <c r="G18282" s="55" t="s">
        <v>59492</v>
      </c>
      <c r="H18282" s="55">
        <v>0</v>
      </c>
    </row>
    <row r="18283" spans="1:8" ht="12.5" customHeight="1">
      <c r="A18283" s="55">
        <v>25757</v>
      </c>
      <c r="B18283" s="55">
        <v>10</v>
      </c>
      <c r="C18283" s="55" t="s">
        <v>59493</v>
      </c>
      <c r="D18283" s="55" t="s">
        <v>4649</v>
      </c>
      <c r="E18283" s="55" t="s">
        <v>59494</v>
      </c>
      <c r="F18283" s="55" t="s">
        <v>4651</v>
      </c>
      <c r="G18283" s="55" t="s">
        <v>59495</v>
      </c>
      <c r="H18283" s="55">
        <v>0</v>
      </c>
    </row>
    <row r="18284" spans="1:8" ht="12.5" customHeight="1">
      <c r="A18284" s="55">
        <v>27162</v>
      </c>
      <c r="B18284" s="55">
        <v>10</v>
      </c>
      <c r="C18284" s="55" t="s">
        <v>59496</v>
      </c>
      <c r="D18284" s="55" t="s">
        <v>4649</v>
      </c>
      <c r="E18284" s="55" t="s">
        <v>59497</v>
      </c>
      <c r="F18284" s="55" t="s">
        <v>4651</v>
      </c>
      <c r="G18284" s="55" t="s">
        <v>59498</v>
      </c>
      <c r="H18284" s="55">
        <v>0</v>
      </c>
    </row>
    <row r="18285" spans="1:8" ht="12.5" customHeight="1">
      <c r="A18285" s="55">
        <v>28515</v>
      </c>
      <c r="B18285" s="55">
        <v>10</v>
      </c>
      <c r="C18285" s="55" t="s">
        <v>59499</v>
      </c>
      <c r="D18285" s="55" t="s">
        <v>4649</v>
      </c>
      <c r="E18285" s="55" t="s">
        <v>59500</v>
      </c>
      <c r="F18285" s="55" t="s">
        <v>4651</v>
      </c>
      <c r="G18285" s="55" t="s">
        <v>59501</v>
      </c>
      <c r="H18285" s="55">
        <v>0</v>
      </c>
    </row>
    <row r="18286" spans="1:8" ht="12.5" customHeight="1">
      <c r="A18286" s="55">
        <v>28709</v>
      </c>
      <c r="B18286" s="55">
        <v>10</v>
      </c>
      <c r="C18286" s="55" t="s">
        <v>59502</v>
      </c>
      <c r="D18286" s="55" t="s">
        <v>4649</v>
      </c>
      <c r="E18286" s="55" t="s">
        <v>59503</v>
      </c>
      <c r="F18286" s="55" t="s">
        <v>4651</v>
      </c>
      <c r="G18286" s="55" t="s">
        <v>59504</v>
      </c>
      <c r="H18286" s="55">
        <v>0</v>
      </c>
    </row>
    <row r="18287" spans="1:8" ht="12.5" customHeight="1">
      <c r="A18287" s="55">
        <v>28723</v>
      </c>
      <c r="B18287" s="55">
        <v>10</v>
      </c>
      <c r="C18287" s="55" t="s">
        <v>59505</v>
      </c>
      <c r="D18287" s="55" t="s">
        <v>4649</v>
      </c>
      <c r="E18287" s="55" t="s">
        <v>59506</v>
      </c>
      <c r="F18287" s="55" t="s">
        <v>4651</v>
      </c>
      <c r="G18287" s="55" t="s">
        <v>59507</v>
      </c>
      <c r="H18287" s="55">
        <v>0</v>
      </c>
    </row>
    <row r="18288" spans="1:8" ht="12.5" customHeight="1">
      <c r="A18288" s="55">
        <v>28899</v>
      </c>
      <c r="B18288" s="55">
        <v>10</v>
      </c>
      <c r="C18288" s="55" t="s">
        <v>59508</v>
      </c>
      <c r="D18288" s="55" t="s">
        <v>4649</v>
      </c>
      <c r="E18288" s="55" t="s">
        <v>59509</v>
      </c>
      <c r="F18288" s="55" t="s">
        <v>4651</v>
      </c>
      <c r="G18288" s="55" t="s">
        <v>59510</v>
      </c>
      <c r="H18288" s="55">
        <v>0</v>
      </c>
    </row>
    <row r="18289" spans="1:8" ht="12.5" customHeight="1">
      <c r="A18289" s="55">
        <v>11334</v>
      </c>
      <c r="B18289" s="55">
        <v>10</v>
      </c>
      <c r="C18289" s="55" t="s">
        <v>59511</v>
      </c>
      <c r="D18289" s="55" t="s">
        <v>4649</v>
      </c>
      <c r="E18289" s="55" t="s">
        <v>59512</v>
      </c>
      <c r="F18289" s="55" t="s">
        <v>4651</v>
      </c>
      <c r="G18289" s="55" t="s">
        <v>59513</v>
      </c>
      <c r="H18289" s="55">
        <v>0</v>
      </c>
    </row>
    <row r="18290" spans="1:8" ht="12.5" customHeight="1">
      <c r="A18290" s="55">
        <v>12284</v>
      </c>
      <c r="B18290" s="55">
        <v>10</v>
      </c>
      <c r="C18290" s="55" t="s">
        <v>59514</v>
      </c>
      <c r="D18290" s="55" t="s">
        <v>4649</v>
      </c>
      <c r="E18290" s="55" t="s">
        <v>59515</v>
      </c>
      <c r="F18290" s="55" t="s">
        <v>4651</v>
      </c>
      <c r="G18290" s="55" t="s">
        <v>59516</v>
      </c>
      <c r="H18290" s="55">
        <v>0</v>
      </c>
    </row>
    <row r="18291" spans="1:8" ht="12.5" customHeight="1">
      <c r="A18291" s="55">
        <v>12287</v>
      </c>
      <c r="B18291" s="55">
        <v>10</v>
      </c>
      <c r="C18291" s="55" t="s">
        <v>59517</v>
      </c>
      <c r="D18291" s="55" t="s">
        <v>4649</v>
      </c>
      <c r="E18291" s="55" t="s">
        <v>59518</v>
      </c>
      <c r="F18291" s="55" t="s">
        <v>4651</v>
      </c>
      <c r="G18291" s="55" t="s">
        <v>59519</v>
      </c>
      <c r="H18291" s="55">
        <v>0</v>
      </c>
    </row>
    <row r="18292" spans="1:8" ht="12.5" customHeight="1">
      <c r="A18292" s="55">
        <v>12602</v>
      </c>
      <c r="B18292" s="55">
        <v>10</v>
      </c>
      <c r="C18292" s="55" t="s">
        <v>59520</v>
      </c>
      <c r="D18292" s="55" t="s">
        <v>4649</v>
      </c>
      <c r="E18292" s="55" t="s">
        <v>59521</v>
      </c>
      <c r="F18292" s="55" t="s">
        <v>4651</v>
      </c>
      <c r="G18292" s="55" t="s">
        <v>59522</v>
      </c>
      <c r="H18292" s="55">
        <v>0</v>
      </c>
    </row>
    <row r="18293" spans="1:8" ht="12.5" customHeight="1">
      <c r="A18293" s="55">
        <v>12645</v>
      </c>
      <c r="B18293" s="55">
        <v>10</v>
      </c>
      <c r="C18293" s="55" t="s">
        <v>59523</v>
      </c>
      <c r="D18293" s="55" t="s">
        <v>4649</v>
      </c>
      <c r="E18293" s="55" t="s">
        <v>59524</v>
      </c>
      <c r="F18293" s="55" t="s">
        <v>4651</v>
      </c>
      <c r="G18293" s="55" t="s">
        <v>59525</v>
      </c>
      <c r="H18293" s="55">
        <v>0</v>
      </c>
    </row>
    <row r="18294" spans="1:8" ht="12.5" customHeight="1">
      <c r="A18294" s="55">
        <v>12854</v>
      </c>
      <c r="B18294" s="55">
        <v>10</v>
      </c>
      <c r="C18294" s="55" t="s">
        <v>59526</v>
      </c>
      <c r="D18294" s="55" t="s">
        <v>4649</v>
      </c>
      <c r="E18294" s="55" t="s">
        <v>59527</v>
      </c>
      <c r="F18294" s="55" t="s">
        <v>4651</v>
      </c>
      <c r="G18294" s="55" t="s">
        <v>59528</v>
      </c>
      <c r="H18294" s="55">
        <v>0</v>
      </c>
    </row>
    <row r="18295" spans="1:8" ht="12.5" customHeight="1">
      <c r="A18295" s="55">
        <v>13604</v>
      </c>
      <c r="B18295" s="55">
        <v>10</v>
      </c>
      <c r="C18295" s="55" t="s">
        <v>59529</v>
      </c>
      <c r="D18295" s="55" t="s">
        <v>4649</v>
      </c>
      <c r="E18295" s="55" t="s">
        <v>59530</v>
      </c>
      <c r="F18295" s="55" t="s">
        <v>4651</v>
      </c>
      <c r="G18295" s="55" t="s">
        <v>59531</v>
      </c>
      <c r="H18295" s="55">
        <v>0</v>
      </c>
    </row>
    <row r="18296" spans="1:8" ht="12.5" customHeight="1">
      <c r="A18296" s="55">
        <v>13661</v>
      </c>
      <c r="B18296" s="55">
        <v>10</v>
      </c>
      <c r="C18296" s="55" t="s">
        <v>59532</v>
      </c>
      <c r="D18296" s="55" t="s">
        <v>4649</v>
      </c>
      <c r="E18296" s="55" t="s">
        <v>59533</v>
      </c>
      <c r="F18296" s="55" t="s">
        <v>4651</v>
      </c>
      <c r="G18296" s="55" t="s">
        <v>59534</v>
      </c>
      <c r="H18296" s="55">
        <v>0</v>
      </c>
    </row>
    <row r="18297" spans="1:8" ht="12.5" customHeight="1">
      <c r="A18297" s="55">
        <v>13676</v>
      </c>
      <c r="B18297" s="55">
        <v>10</v>
      </c>
      <c r="C18297" s="55" t="s">
        <v>59535</v>
      </c>
      <c r="D18297" s="55" t="s">
        <v>4649</v>
      </c>
      <c r="E18297" s="55" t="s">
        <v>59536</v>
      </c>
      <c r="F18297" s="55" t="s">
        <v>4651</v>
      </c>
      <c r="G18297" s="55" t="s">
        <v>59537</v>
      </c>
      <c r="H18297" s="55">
        <v>0</v>
      </c>
    </row>
    <row r="18298" spans="1:8" ht="12.5" customHeight="1">
      <c r="A18298" s="55">
        <v>13847</v>
      </c>
      <c r="B18298" s="55">
        <v>10</v>
      </c>
      <c r="C18298" s="55" t="s">
        <v>59538</v>
      </c>
      <c r="D18298" s="55" t="s">
        <v>4649</v>
      </c>
      <c r="E18298" s="55" t="s">
        <v>59539</v>
      </c>
      <c r="F18298" s="55" t="s">
        <v>4651</v>
      </c>
      <c r="G18298" s="55" t="s">
        <v>59540</v>
      </c>
      <c r="H18298" s="55">
        <v>0</v>
      </c>
    </row>
    <row r="18299" spans="1:8" ht="12.5" customHeight="1">
      <c r="A18299" s="55">
        <v>14547</v>
      </c>
      <c r="B18299" s="55">
        <v>10</v>
      </c>
      <c r="C18299" s="55" t="s">
        <v>59541</v>
      </c>
      <c r="D18299" s="55" t="s">
        <v>4649</v>
      </c>
      <c r="E18299" s="55" t="s">
        <v>59542</v>
      </c>
      <c r="F18299" s="55" t="s">
        <v>4651</v>
      </c>
      <c r="G18299" s="55" t="s">
        <v>59543</v>
      </c>
      <c r="H18299" s="55">
        <v>0</v>
      </c>
    </row>
    <row r="18300" spans="1:8" ht="12.5" customHeight="1">
      <c r="A18300" s="55">
        <v>15078</v>
      </c>
      <c r="B18300" s="55">
        <v>10</v>
      </c>
      <c r="C18300" s="55" t="s">
        <v>59544</v>
      </c>
      <c r="D18300" s="55" t="s">
        <v>4649</v>
      </c>
      <c r="E18300" s="55" t="s">
        <v>59545</v>
      </c>
      <c r="F18300" s="55" t="s">
        <v>4651</v>
      </c>
      <c r="G18300" s="55" t="s">
        <v>59546</v>
      </c>
      <c r="H18300" s="55">
        <v>0</v>
      </c>
    </row>
    <row r="18301" spans="1:8" ht="12.5" customHeight="1">
      <c r="A18301" s="55">
        <v>16043</v>
      </c>
      <c r="B18301" s="55">
        <v>10</v>
      </c>
      <c r="C18301" s="55" t="s">
        <v>59547</v>
      </c>
      <c r="D18301" s="55" t="s">
        <v>4649</v>
      </c>
      <c r="E18301" s="55" t="s">
        <v>59548</v>
      </c>
      <c r="F18301" s="55" t="s">
        <v>4651</v>
      </c>
      <c r="G18301" s="55" t="s">
        <v>59549</v>
      </c>
      <c r="H18301" s="55">
        <v>0</v>
      </c>
    </row>
    <row r="18302" spans="1:8" ht="12.5" customHeight="1">
      <c r="A18302" s="55">
        <v>16407</v>
      </c>
      <c r="B18302" s="55">
        <v>10</v>
      </c>
      <c r="C18302" s="55" t="s">
        <v>59550</v>
      </c>
      <c r="D18302" s="55" t="s">
        <v>4649</v>
      </c>
      <c r="E18302" s="55" t="s">
        <v>59551</v>
      </c>
      <c r="F18302" s="55" t="s">
        <v>4651</v>
      </c>
      <c r="G18302" s="55" t="s">
        <v>59552</v>
      </c>
      <c r="H18302" s="55">
        <v>0</v>
      </c>
    </row>
    <row r="18303" spans="1:8" ht="12.5" customHeight="1">
      <c r="A18303" s="55">
        <v>17110</v>
      </c>
      <c r="B18303" s="55">
        <v>10</v>
      </c>
      <c r="C18303" s="55" t="s">
        <v>59553</v>
      </c>
      <c r="D18303" s="55" t="s">
        <v>4649</v>
      </c>
      <c r="E18303" s="55" t="s">
        <v>59554</v>
      </c>
      <c r="F18303" s="55" t="s">
        <v>4651</v>
      </c>
      <c r="G18303" s="55" t="s">
        <v>59555</v>
      </c>
      <c r="H18303" s="55">
        <v>0</v>
      </c>
    </row>
    <row r="18304" spans="1:8" ht="12.5" customHeight="1">
      <c r="A18304" s="55">
        <v>17895</v>
      </c>
      <c r="B18304" s="55">
        <v>10</v>
      </c>
      <c r="C18304" s="55" t="s">
        <v>59556</v>
      </c>
      <c r="D18304" s="55" t="s">
        <v>4649</v>
      </c>
      <c r="E18304" s="55" t="s">
        <v>59557</v>
      </c>
      <c r="F18304" s="55" t="s">
        <v>4651</v>
      </c>
      <c r="G18304" s="55" t="s">
        <v>59558</v>
      </c>
      <c r="H18304" s="55">
        <v>0</v>
      </c>
    </row>
    <row r="18305" spans="1:8" ht="12.5" customHeight="1">
      <c r="A18305" s="55">
        <v>18126</v>
      </c>
      <c r="B18305" s="55">
        <v>10</v>
      </c>
      <c r="C18305" s="55" t="s">
        <v>59559</v>
      </c>
      <c r="D18305" s="55" t="s">
        <v>4649</v>
      </c>
      <c r="E18305" s="55" t="s">
        <v>59560</v>
      </c>
      <c r="F18305" s="55" t="s">
        <v>4651</v>
      </c>
      <c r="G18305" s="55" t="s">
        <v>59561</v>
      </c>
      <c r="H18305" s="55">
        <v>0</v>
      </c>
    </row>
    <row r="18306" spans="1:8" ht="12.5" customHeight="1">
      <c r="A18306" s="55">
        <v>19031</v>
      </c>
      <c r="B18306" s="55">
        <v>10</v>
      </c>
      <c r="C18306" s="55" t="s">
        <v>59562</v>
      </c>
      <c r="D18306" s="55" t="s">
        <v>4649</v>
      </c>
      <c r="E18306" s="55" t="s">
        <v>59563</v>
      </c>
      <c r="F18306" s="55" t="s">
        <v>4651</v>
      </c>
      <c r="G18306" s="55" t="s">
        <v>59564</v>
      </c>
      <c r="H18306" s="55">
        <v>0</v>
      </c>
    </row>
    <row r="18307" spans="1:8" ht="12.5" customHeight="1">
      <c r="A18307" s="55">
        <v>19184</v>
      </c>
      <c r="B18307" s="55">
        <v>10</v>
      </c>
      <c r="C18307" s="55" t="s">
        <v>59565</v>
      </c>
      <c r="D18307" s="55" t="s">
        <v>4649</v>
      </c>
      <c r="E18307" s="55" t="s">
        <v>59566</v>
      </c>
      <c r="F18307" s="55" t="s">
        <v>4651</v>
      </c>
      <c r="G18307" s="55" t="s">
        <v>59567</v>
      </c>
      <c r="H18307" s="55">
        <v>0</v>
      </c>
    </row>
    <row r="18308" spans="1:8" ht="12.5" customHeight="1">
      <c r="A18308" s="55">
        <v>20947</v>
      </c>
      <c r="B18308" s="55">
        <v>10</v>
      </c>
      <c r="C18308" s="55" t="s">
        <v>59568</v>
      </c>
      <c r="D18308" s="55" t="s">
        <v>4649</v>
      </c>
      <c r="E18308" s="55" t="s">
        <v>59569</v>
      </c>
      <c r="F18308" s="55" t="s">
        <v>4651</v>
      </c>
      <c r="G18308" s="55" t="s">
        <v>59570</v>
      </c>
      <c r="H18308" s="55">
        <v>0</v>
      </c>
    </row>
    <row r="18309" spans="1:8" ht="12.5" customHeight="1">
      <c r="A18309" s="55">
        <v>22640</v>
      </c>
      <c r="B18309" s="55">
        <v>10</v>
      </c>
      <c r="C18309" s="55" t="s">
        <v>59571</v>
      </c>
      <c r="D18309" s="55" t="s">
        <v>4649</v>
      </c>
      <c r="E18309" s="55" t="s">
        <v>59572</v>
      </c>
      <c r="F18309" s="55" t="s">
        <v>4651</v>
      </c>
      <c r="G18309" s="55" t="s">
        <v>59573</v>
      </c>
      <c r="H18309" s="55">
        <v>0</v>
      </c>
    </row>
    <row r="18310" spans="1:8" ht="12.5" customHeight="1">
      <c r="A18310" s="55">
        <v>22672</v>
      </c>
      <c r="B18310" s="55">
        <v>10</v>
      </c>
      <c r="C18310" s="55" t="s">
        <v>59574</v>
      </c>
      <c r="D18310" s="55" t="s">
        <v>4649</v>
      </c>
      <c r="E18310" s="55" t="s">
        <v>59575</v>
      </c>
      <c r="F18310" s="55" t="s">
        <v>4651</v>
      </c>
      <c r="G18310" s="55" t="s">
        <v>59576</v>
      </c>
      <c r="H18310" s="55">
        <v>0</v>
      </c>
    </row>
    <row r="18311" spans="1:8" ht="12.5" customHeight="1">
      <c r="A18311" s="55">
        <v>23613</v>
      </c>
      <c r="B18311" s="55">
        <v>10</v>
      </c>
      <c r="C18311" s="55" t="s">
        <v>59577</v>
      </c>
      <c r="D18311" s="55" t="s">
        <v>4649</v>
      </c>
      <c r="E18311" s="55" t="s">
        <v>59578</v>
      </c>
      <c r="F18311" s="55" t="s">
        <v>4651</v>
      </c>
      <c r="G18311" s="55" t="s">
        <v>59579</v>
      </c>
      <c r="H18311" s="55">
        <v>0</v>
      </c>
    </row>
    <row r="18312" spans="1:8" ht="12.5" customHeight="1">
      <c r="A18312" s="55">
        <v>23976</v>
      </c>
      <c r="B18312" s="55">
        <v>10</v>
      </c>
      <c r="C18312" s="55" t="s">
        <v>59580</v>
      </c>
      <c r="D18312" s="55" t="s">
        <v>4649</v>
      </c>
      <c r="E18312" s="55" t="s">
        <v>59581</v>
      </c>
      <c r="F18312" s="55" t="s">
        <v>4651</v>
      </c>
      <c r="G18312" s="55" t="s">
        <v>59582</v>
      </c>
      <c r="H18312" s="55">
        <v>0</v>
      </c>
    </row>
    <row r="18313" spans="1:8" ht="12.5" customHeight="1">
      <c r="A18313" s="55">
        <v>25703</v>
      </c>
      <c r="B18313" s="55">
        <v>10</v>
      </c>
      <c r="C18313" s="55" t="s">
        <v>59583</v>
      </c>
      <c r="D18313" s="55" t="s">
        <v>4649</v>
      </c>
      <c r="E18313" s="55" t="s">
        <v>59584</v>
      </c>
      <c r="F18313" s="55" t="s">
        <v>4651</v>
      </c>
      <c r="G18313" s="55" t="s">
        <v>59585</v>
      </c>
      <c r="H18313" s="55">
        <v>0</v>
      </c>
    </row>
    <row r="18314" spans="1:8" ht="12.5" customHeight="1">
      <c r="A18314" s="55">
        <v>25732</v>
      </c>
      <c r="B18314" s="55">
        <v>10</v>
      </c>
      <c r="C18314" s="55" t="s">
        <v>59586</v>
      </c>
      <c r="D18314" s="55" t="s">
        <v>4649</v>
      </c>
      <c r="E18314" s="55" t="s">
        <v>59587</v>
      </c>
      <c r="F18314" s="55" t="s">
        <v>4651</v>
      </c>
      <c r="G18314" s="55" t="s">
        <v>59588</v>
      </c>
      <c r="H18314" s="55">
        <v>0</v>
      </c>
    </row>
    <row r="18315" spans="1:8" ht="12.5" customHeight="1">
      <c r="A18315" s="55">
        <v>26848</v>
      </c>
      <c r="B18315" s="55">
        <v>10</v>
      </c>
      <c r="C18315" s="55" t="s">
        <v>59589</v>
      </c>
      <c r="D18315" s="55" t="s">
        <v>4649</v>
      </c>
      <c r="E18315" s="55" t="s">
        <v>59590</v>
      </c>
      <c r="F18315" s="55" t="s">
        <v>4651</v>
      </c>
      <c r="G18315" s="55" t="s">
        <v>59591</v>
      </c>
      <c r="H18315" s="55">
        <v>0</v>
      </c>
    </row>
    <row r="18316" spans="1:8" ht="12.5" customHeight="1">
      <c r="A18316" s="55">
        <v>26887</v>
      </c>
      <c r="B18316" s="55">
        <v>10</v>
      </c>
      <c r="C18316" s="55" t="s">
        <v>59592</v>
      </c>
      <c r="D18316" s="55" t="s">
        <v>4649</v>
      </c>
      <c r="E18316" s="55" t="s">
        <v>59593</v>
      </c>
      <c r="F18316" s="55" t="s">
        <v>4651</v>
      </c>
      <c r="G18316" s="55" t="s">
        <v>59594</v>
      </c>
      <c r="H18316" s="55">
        <v>0</v>
      </c>
    </row>
    <row r="18317" spans="1:8" ht="12.5" customHeight="1">
      <c r="A18317" s="55">
        <v>26890</v>
      </c>
      <c r="B18317" s="55">
        <v>10</v>
      </c>
      <c r="C18317" s="55" t="s">
        <v>59595</v>
      </c>
      <c r="D18317" s="55" t="s">
        <v>4649</v>
      </c>
      <c r="E18317" s="55" t="s">
        <v>59596</v>
      </c>
      <c r="F18317" s="55" t="s">
        <v>4651</v>
      </c>
      <c r="G18317" s="55" t="s">
        <v>59597</v>
      </c>
      <c r="H18317" s="55">
        <v>0</v>
      </c>
    </row>
    <row r="18318" spans="1:8" ht="12.5" customHeight="1">
      <c r="A18318" s="55">
        <v>26932</v>
      </c>
      <c r="B18318" s="55">
        <v>10</v>
      </c>
      <c r="C18318" s="55" t="s">
        <v>59598</v>
      </c>
      <c r="D18318" s="55" t="s">
        <v>4649</v>
      </c>
      <c r="E18318" s="55" t="s">
        <v>59599</v>
      </c>
      <c r="F18318" s="55" t="s">
        <v>4651</v>
      </c>
      <c r="G18318" s="55" t="s">
        <v>59600</v>
      </c>
      <c r="H18318" s="55">
        <v>0</v>
      </c>
    </row>
    <row r="18319" spans="1:8" ht="12.5" customHeight="1">
      <c r="A18319" s="55">
        <v>26960</v>
      </c>
      <c r="B18319" s="55">
        <v>10</v>
      </c>
      <c r="C18319" s="55" t="s">
        <v>59601</v>
      </c>
      <c r="D18319" s="55" t="s">
        <v>4649</v>
      </c>
      <c r="E18319" s="55" t="s">
        <v>59602</v>
      </c>
      <c r="F18319" s="55" t="s">
        <v>4651</v>
      </c>
      <c r="G18319" s="55" t="s">
        <v>59603</v>
      </c>
      <c r="H18319" s="55">
        <v>0</v>
      </c>
    </row>
    <row r="18320" spans="1:8" ht="12.5" customHeight="1">
      <c r="A18320" s="55">
        <v>28413</v>
      </c>
      <c r="B18320" s="55">
        <v>10</v>
      </c>
      <c r="C18320" s="55" t="s">
        <v>59604</v>
      </c>
      <c r="D18320" s="55" t="s">
        <v>4649</v>
      </c>
      <c r="E18320" s="55" t="s">
        <v>59605</v>
      </c>
      <c r="F18320" s="55" t="s">
        <v>4651</v>
      </c>
      <c r="G18320" s="55" t="s">
        <v>59606</v>
      </c>
      <c r="H18320" s="55">
        <v>0</v>
      </c>
    </row>
    <row r="18321" spans="1:8" ht="12.5" customHeight="1">
      <c r="A18321" s="55">
        <v>28903</v>
      </c>
      <c r="B18321" s="55">
        <v>10</v>
      </c>
      <c r="C18321" s="55" t="s">
        <v>59607</v>
      </c>
      <c r="D18321" s="55" t="s">
        <v>4649</v>
      </c>
      <c r="E18321" s="55" t="s">
        <v>59608</v>
      </c>
      <c r="F18321" s="55" t="s">
        <v>4651</v>
      </c>
      <c r="G18321" s="55" t="s">
        <v>59609</v>
      </c>
      <c r="H18321" s="55">
        <v>0</v>
      </c>
    </row>
    <row r="18322" spans="1:8" ht="12.5" customHeight="1">
      <c r="A18322" s="55">
        <v>28913</v>
      </c>
      <c r="B18322" s="55">
        <v>10</v>
      </c>
      <c r="C18322" s="55" t="s">
        <v>59610</v>
      </c>
      <c r="D18322" s="55" t="s">
        <v>4649</v>
      </c>
      <c r="E18322" s="55" t="s">
        <v>59611</v>
      </c>
      <c r="F18322" s="55" t="s">
        <v>4651</v>
      </c>
      <c r="G18322" s="55" t="s">
        <v>59612</v>
      </c>
      <c r="H18322" s="55">
        <v>0</v>
      </c>
    </row>
    <row r="18323" spans="1:8" ht="12.5" customHeight="1">
      <c r="A18323" s="55">
        <v>11491</v>
      </c>
      <c r="B18323" s="55">
        <v>10</v>
      </c>
      <c r="C18323" s="55" t="s">
        <v>59613</v>
      </c>
      <c r="D18323" s="55" t="s">
        <v>4649</v>
      </c>
      <c r="E18323" s="55" t="s">
        <v>59614</v>
      </c>
      <c r="F18323" s="55" t="s">
        <v>4651</v>
      </c>
      <c r="G18323" s="55" t="s">
        <v>59615</v>
      </c>
      <c r="H18323" s="55">
        <v>0</v>
      </c>
    </row>
    <row r="18324" spans="1:8" ht="12.5" customHeight="1">
      <c r="A18324" s="55">
        <v>12402</v>
      </c>
      <c r="B18324" s="55">
        <v>10</v>
      </c>
      <c r="C18324" s="55" t="s">
        <v>59616</v>
      </c>
      <c r="D18324" s="55" t="s">
        <v>4649</v>
      </c>
      <c r="E18324" s="55" t="s">
        <v>59617</v>
      </c>
      <c r="F18324" s="55" t="s">
        <v>4651</v>
      </c>
      <c r="G18324" s="55" t="s">
        <v>59618</v>
      </c>
      <c r="H18324" s="55">
        <v>0</v>
      </c>
    </row>
    <row r="18325" spans="1:8" ht="12.5" customHeight="1">
      <c r="A18325" s="55">
        <v>12567</v>
      </c>
      <c r="B18325" s="55">
        <v>10</v>
      </c>
      <c r="C18325" s="55" t="s">
        <v>59619</v>
      </c>
      <c r="D18325" s="55" t="s">
        <v>4649</v>
      </c>
      <c r="E18325" s="55" t="s">
        <v>59620</v>
      </c>
      <c r="F18325" s="55" t="s">
        <v>4651</v>
      </c>
      <c r="G18325" s="55" t="s">
        <v>59621</v>
      </c>
      <c r="H18325" s="55">
        <v>0</v>
      </c>
    </row>
    <row r="18326" spans="1:8" ht="12.5" customHeight="1">
      <c r="A18326" s="55">
        <v>12864</v>
      </c>
      <c r="B18326" s="55">
        <v>10</v>
      </c>
      <c r="C18326" s="55" t="s">
        <v>59622</v>
      </c>
      <c r="D18326" s="55" t="s">
        <v>4649</v>
      </c>
      <c r="E18326" s="55" t="s">
        <v>59623</v>
      </c>
      <c r="F18326" s="55" t="s">
        <v>4651</v>
      </c>
      <c r="G18326" s="55" t="s">
        <v>59624</v>
      </c>
      <c r="H18326" s="55">
        <v>0</v>
      </c>
    </row>
    <row r="18327" spans="1:8" ht="12.5" customHeight="1">
      <c r="A18327" s="55">
        <v>13678</v>
      </c>
      <c r="B18327" s="55">
        <v>10</v>
      </c>
      <c r="C18327" s="55" t="s">
        <v>59625</v>
      </c>
      <c r="D18327" s="55" t="s">
        <v>4649</v>
      </c>
      <c r="E18327" s="55" t="s">
        <v>59626</v>
      </c>
      <c r="F18327" s="55" t="s">
        <v>4651</v>
      </c>
      <c r="G18327" s="55" t="s">
        <v>59627</v>
      </c>
      <c r="H18327" s="55">
        <v>0</v>
      </c>
    </row>
    <row r="18328" spans="1:8" ht="12.5" customHeight="1">
      <c r="A18328" s="55">
        <v>14195</v>
      </c>
      <c r="B18328" s="55">
        <v>10</v>
      </c>
      <c r="C18328" s="55" t="s">
        <v>59628</v>
      </c>
      <c r="D18328" s="55" t="s">
        <v>4649</v>
      </c>
      <c r="E18328" s="55" t="s">
        <v>59629</v>
      </c>
      <c r="F18328" s="55" t="s">
        <v>4651</v>
      </c>
      <c r="G18328" s="55" t="s">
        <v>59630</v>
      </c>
      <c r="H18328" s="55">
        <v>0</v>
      </c>
    </row>
    <row r="18329" spans="1:8" ht="12.5" customHeight="1">
      <c r="A18329" s="55">
        <v>14950</v>
      </c>
      <c r="B18329" s="55">
        <v>10</v>
      </c>
      <c r="C18329" s="55" t="s">
        <v>59631</v>
      </c>
      <c r="D18329" s="55" t="s">
        <v>4649</v>
      </c>
      <c r="E18329" s="55" t="s">
        <v>59632</v>
      </c>
      <c r="F18329" s="55" t="s">
        <v>4651</v>
      </c>
      <c r="G18329" s="55" t="s">
        <v>59633</v>
      </c>
      <c r="H18329" s="55">
        <v>0</v>
      </c>
    </row>
    <row r="18330" spans="1:8" ht="12.5" customHeight="1">
      <c r="A18330" s="55">
        <v>15059</v>
      </c>
      <c r="B18330" s="55">
        <v>10</v>
      </c>
      <c r="C18330" s="55" t="s">
        <v>59634</v>
      </c>
      <c r="D18330" s="55" t="s">
        <v>4649</v>
      </c>
      <c r="E18330" s="55" t="s">
        <v>59635</v>
      </c>
      <c r="F18330" s="55" t="s">
        <v>4651</v>
      </c>
      <c r="G18330" s="55" t="s">
        <v>59636</v>
      </c>
      <c r="H18330" s="55">
        <v>0</v>
      </c>
    </row>
    <row r="18331" spans="1:8" ht="12.5" customHeight="1">
      <c r="A18331" s="55">
        <v>16287</v>
      </c>
      <c r="B18331" s="55">
        <v>10</v>
      </c>
      <c r="C18331" s="55" t="s">
        <v>59637</v>
      </c>
      <c r="D18331" s="55" t="s">
        <v>4649</v>
      </c>
      <c r="E18331" s="55" t="s">
        <v>59638</v>
      </c>
      <c r="F18331" s="55" t="s">
        <v>4651</v>
      </c>
      <c r="G18331" s="55" t="s">
        <v>59639</v>
      </c>
      <c r="H18331" s="55">
        <v>0</v>
      </c>
    </row>
    <row r="18332" spans="1:8" ht="12.5" customHeight="1">
      <c r="A18332" s="55">
        <v>17182</v>
      </c>
      <c r="B18332" s="55">
        <v>10</v>
      </c>
      <c r="C18332" s="55" t="s">
        <v>59640</v>
      </c>
      <c r="D18332" s="55" t="s">
        <v>4649</v>
      </c>
      <c r="E18332" s="55" t="s">
        <v>59641</v>
      </c>
      <c r="F18332" s="55" t="s">
        <v>4651</v>
      </c>
      <c r="G18332" s="55" t="s">
        <v>59642</v>
      </c>
      <c r="H18332" s="55">
        <v>0</v>
      </c>
    </row>
    <row r="18333" spans="1:8" ht="12.5" customHeight="1">
      <c r="A18333" s="55">
        <v>17649</v>
      </c>
      <c r="B18333" s="55">
        <v>10</v>
      </c>
      <c r="C18333" s="55" t="s">
        <v>59643</v>
      </c>
      <c r="D18333" s="55" t="s">
        <v>4649</v>
      </c>
      <c r="E18333" s="55" t="s">
        <v>59644</v>
      </c>
      <c r="F18333" s="55" t="s">
        <v>4651</v>
      </c>
      <c r="G18333" s="55" t="s">
        <v>59645</v>
      </c>
      <c r="H18333" s="55">
        <v>0</v>
      </c>
    </row>
    <row r="18334" spans="1:8" ht="12.5" customHeight="1">
      <c r="A18334" s="55">
        <v>17650</v>
      </c>
      <c r="B18334" s="55">
        <v>10</v>
      </c>
      <c r="C18334" s="55" t="s">
        <v>59646</v>
      </c>
      <c r="D18334" s="55" t="s">
        <v>4649</v>
      </c>
      <c r="E18334" s="55" t="s">
        <v>59647</v>
      </c>
      <c r="F18334" s="55" t="s">
        <v>4651</v>
      </c>
      <c r="G18334" s="55" t="s">
        <v>59648</v>
      </c>
      <c r="H18334" s="55">
        <v>0</v>
      </c>
    </row>
    <row r="18335" spans="1:8" ht="12.5" customHeight="1">
      <c r="A18335" s="55">
        <v>17702</v>
      </c>
      <c r="B18335" s="55">
        <v>10</v>
      </c>
      <c r="C18335" s="55" t="s">
        <v>59649</v>
      </c>
      <c r="D18335" s="55" t="s">
        <v>4649</v>
      </c>
      <c r="E18335" s="55" t="s">
        <v>59650</v>
      </c>
      <c r="F18335" s="55" t="s">
        <v>4651</v>
      </c>
      <c r="G18335" s="55" t="s">
        <v>59651</v>
      </c>
      <c r="H18335" s="55">
        <v>0</v>
      </c>
    </row>
    <row r="18336" spans="1:8" ht="12.5" customHeight="1">
      <c r="A18336" s="55">
        <v>17886</v>
      </c>
      <c r="B18336" s="55">
        <v>10</v>
      </c>
      <c r="C18336" s="55" t="s">
        <v>59652</v>
      </c>
      <c r="D18336" s="55" t="s">
        <v>4649</v>
      </c>
      <c r="E18336" s="55" t="s">
        <v>59653</v>
      </c>
      <c r="F18336" s="55" t="s">
        <v>4651</v>
      </c>
      <c r="G18336" s="55" t="s">
        <v>59654</v>
      </c>
      <c r="H18336" s="55">
        <v>0</v>
      </c>
    </row>
    <row r="18337" spans="1:8" ht="12.5" customHeight="1">
      <c r="A18337" s="55">
        <v>18044</v>
      </c>
      <c r="B18337" s="55">
        <v>10</v>
      </c>
      <c r="C18337" s="55" t="s">
        <v>59655</v>
      </c>
      <c r="D18337" s="55" t="s">
        <v>4649</v>
      </c>
      <c r="E18337" s="55" t="s">
        <v>59656</v>
      </c>
      <c r="F18337" s="55" t="s">
        <v>4651</v>
      </c>
      <c r="G18337" s="55" t="s">
        <v>59657</v>
      </c>
      <c r="H18337" s="55">
        <v>0</v>
      </c>
    </row>
    <row r="18338" spans="1:8" ht="12.5" customHeight="1">
      <c r="A18338" s="55">
        <v>19328</v>
      </c>
      <c r="B18338" s="55">
        <v>10</v>
      </c>
      <c r="C18338" s="55" t="s">
        <v>59658</v>
      </c>
      <c r="D18338" s="55" t="s">
        <v>4649</v>
      </c>
      <c r="E18338" s="55" t="s">
        <v>59659</v>
      </c>
      <c r="F18338" s="55" t="s">
        <v>4651</v>
      </c>
      <c r="G18338" s="55" t="s">
        <v>59660</v>
      </c>
      <c r="H18338" s="55">
        <v>0</v>
      </c>
    </row>
    <row r="18339" spans="1:8" ht="12.5" customHeight="1">
      <c r="A18339" s="55">
        <v>19466</v>
      </c>
      <c r="B18339" s="55">
        <v>10</v>
      </c>
      <c r="C18339" s="55" t="s">
        <v>59661</v>
      </c>
      <c r="D18339" s="55" t="s">
        <v>4649</v>
      </c>
      <c r="E18339" s="55" t="s">
        <v>59662</v>
      </c>
      <c r="F18339" s="55" t="s">
        <v>4651</v>
      </c>
      <c r="G18339" s="55" t="s">
        <v>59663</v>
      </c>
      <c r="H18339" s="55">
        <v>0</v>
      </c>
    </row>
    <row r="18340" spans="1:8" ht="12.5" customHeight="1">
      <c r="A18340" s="55">
        <v>19939</v>
      </c>
      <c r="B18340" s="55">
        <v>10</v>
      </c>
      <c r="C18340" s="55" t="s">
        <v>59664</v>
      </c>
      <c r="D18340" s="55" t="s">
        <v>4649</v>
      </c>
      <c r="E18340" s="55" t="s">
        <v>59665</v>
      </c>
      <c r="F18340" s="55" t="s">
        <v>4651</v>
      </c>
      <c r="G18340" s="55" t="s">
        <v>59666</v>
      </c>
      <c r="H18340" s="55">
        <v>0</v>
      </c>
    </row>
    <row r="18341" spans="1:8" ht="12.5" customHeight="1">
      <c r="A18341" s="55">
        <v>19941</v>
      </c>
      <c r="B18341" s="55">
        <v>10</v>
      </c>
      <c r="C18341" s="55" t="s">
        <v>59667</v>
      </c>
      <c r="D18341" s="55" t="s">
        <v>4649</v>
      </c>
      <c r="E18341" s="55" t="s">
        <v>59668</v>
      </c>
      <c r="F18341" s="55" t="s">
        <v>4651</v>
      </c>
      <c r="G18341" s="55" t="s">
        <v>59669</v>
      </c>
      <c r="H18341" s="55">
        <v>0</v>
      </c>
    </row>
    <row r="18342" spans="1:8" ht="12.5" customHeight="1">
      <c r="A18342" s="55">
        <v>20172</v>
      </c>
      <c r="B18342" s="55">
        <v>10</v>
      </c>
      <c r="C18342" s="55" t="s">
        <v>59670</v>
      </c>
      <c r="D18342" s="55" t="s">
        <v>4649</v>
      </c>
      <c r="E18342" s="55" t="s">
        <v>59671</v>
      </c>
      <c r="F18342" s="55" t="s">
        <v>4651</v>
      </c>
      <c r="G18342" s="55" t="s">
        <v>59672</v>
      </c>
      <c r="H18342" s="55">
        <v>0</v>
      </c>
    </row>
    <row r="18343" spans="1:8" ht="12.5" customHeight="1">
      <c r="A18343" s="55">
        <v>20557</v>
      </c>
      <c r="B18343" s="55">
        <v>10</v>
      </c>
      <c r="C18343" s="55" t="s">
        <v>59673</v>
      </c>
      <c r="D18343" s="55" t="s">
        <v>4649</v>
      </c>
      <c r="E18343" s="55" t="s">
        <v>59674</v>
      </c>
      <c r="F18343" s="55" t="s">
        <v>4651</v>
      </c>
      <c r="G18343" s="55" t="s">
        <v>59675</v>
      </c>
      <c r="H18343" s="55">
        <v>0</v>
      </c>
    </row>
    <row r="18344" spans="1:8" ht="12.5" customHeight="1">
      <c r="A18344" s="55">
        <v>20562</v>
      </c>
      <c r="B18344" s="55">
        <v>10</v>
      </c>
      <c r="C18344" s="55" t="s">
        <v>59676</v>
      </c>
      <c r="D18344" s="55" t="s">
        <v>4649</v>
      </c>
      <c r="E18344" s="55" t="s">
        <v>59677</v>
      </c>
      <c r="F18344" s="55" t="s">
        <v>4651</v>
      </c>
      <c r="G18344" s="55" t="s">
        <v>59678</v>
      </c>
      <c r="H18344" s="55">
        <v>0</v>
      </c>
    </row>
    <row r="18345" spans="1:8" ht="12.5" customHeight="1">
      <c r="A18345" s="55">
        <v>20577</v>
      </c>
      <c r="B18345" s="55">
        <v>10</v>
      </c>
      <c r="C18345" s="55" t="s">
        <v>59679</v>
      </c>
      <c r="D18345" s="55" t="s">
        <v>4649</v>
      </c>
      <c r="E18345" s="55" t="s">
        <v>59680</v>
      </c>
      <c r="F18345" s="55" t="s">
        <v>4651</v>
      </c>
      <c r="G18345" s="55" t="s">
        <v>59681</v>
      </c>
      <c r="H18345" s="55">
        <v>0</v>
      </c>
    </row>
    <row r="18346" spans="1:8" ht="12.5" customHeight="1">
      <c r="A18346" s="55">
        <v>21134</v>
      </c>
      <c r="B18346" s="55">
        <v>10</v>
      </c>
      <c r="C18346" s="55" t="s">
        <v>59682</v>
      </c>
      <c r="D18346" s="55" t="s">
        <v>4649</v>
      </c>
      <c r="E18346" s="55" t="s">
        <v>59683</v>
      </c>
      <c r="F18346" s="55" t="s">
        <v>4651</v>
      </c>
      <c r="G18346" s="55" t="s">
        <v>59684</v>
      </c>
      <c r="H18346" s="55">
        <v>0</v>
      </c>
    </row>
    <row r="18347" spans="1:8" ht="12.5" customHeight="1">
      <c r="A18347" s="55">
        <v>21683</v>
      </c>
      <c r="B18347" s="55">
        <v>10</v>
      </c>
      <c r="C18347" s="55" t="s">
        <v>59685</v>
      </c>
      <c r="D18347" s="55" t="s">
        <v>4649</v>
      </c>
      <c r="E18347" s="55" t="s">
        <v>59686</v>
      </c>
      <c r="F18347" s="55" t="s">
        <v>4651</v>
      </c>
      <c r="G18347" s="55" t="s">
        <v>59687</v>
      </c>
      <c r="H18347" s="55">
        <v>0</v>
      </c>
    </row>
    <row r="18348" spans="1:8" ht="12.5" customHeight="1">
      <c r="A18348" s="55">
        <v>22614</v>
      </c>
      <c r="B18348" s="55">
        <v>10</v>
      </c>
      <c r="C18348" s="55" t="s">
        <v>59688</v>
      </c>
      <c r="D18348" s="55" t="s">
        <v>4649</v>
      </c>
      <c r="E18348" s="55" t="s">
        <v>59689</v>
      </c>
      <c r="F18348" s="55" t="s">
        <v>4651</v>
      </c>
      <c r="G18348" s="55" t="s">
        <v>59690</v>
      </c>
      <c r="H18348" s="55">
        <v>0</v>
      </c>
    </row>
    <row r="18349" spans="1:8" ht="12.5" customHeight="1">
      <c r="A18349" s="55">
        <v>22616</v>
      </c>
      <c r="B18349" s="55">
        <v>10</v>
      </c>
      <c r="C18349" s="55" t="s">
        <v>59691</v>
      </c>
      <c r="D18349" s="55" t="s">
        <v>4649</v>
      </c>
      <c r="E18349" s="55" t="s">
        <v>59692</v>
      </c>
      <c r="F18349" s="55" t="s">
        <v>4651</v>
      </c>
      <c r="G18349" s="55" t="s">
        <v>59693</v>
      </c>
      <c r="H18349" s="55">
        <v>0</v>
      </c>
    </row>
    <row r="18350" spans="1:8" ht="12.5" customHeight="1">
      <c r="A18350" s="55">
        <v>23752</v>
      </c>
      <c r="B18350" s="55">
        <v>10</v>
      </c>
      <c r="C18350" s="55" t="s">
        <v>59694</v>
      </c>
      <c r="D18350" s="55" t="s">
        <v>4649</v>
      </c>
      <c r="E18350" s="55" t="s">
        <v>59695</v>
      </c>
      <c r="F18350" s="55" t="s">
        <v>4651</v>
      </c>
      <c r="G18350" s="55" t="s">
        <v>59696</v>
      </c>
      <c r="H18350" s="55">
        <v>0</v>
      </c>
    </row>
    <row r="18351" spans="1:8" ht="12.5" customHeight="1">
      <c r="A18351" s="55">
        <v>23943</v>
      </c>
      <c r="B18351" s="55">
        <v>10</v>
      </c>
      <c r="C18351" s="55" t="s">
        <v>59697</v>
      </c>
      <c r="D18351" s="55" t="s">
        <v>4649</v>
      </c>
      <c r="E18351" s="55" t="s">
        <v>59698</v>
      </c>
      <c r="F18351" s="55" t="s">
        <v>4651</v>
      </c>
      <c r="G18351" s="55" t="s">
        <v>59699</v>
      </c>
      <c r="H18351" s="55">
        <v>0</v>
      </c>
    </row>
    <row r="18352" spans="1:8" ht="12.5" customHeight="1">
      <c r="A18352" s="55">
        <v>24050</v>
      </c>
      <c r="B18352" s="55">
        <v>10</v>
      </c>
      <c r="C18352" s="55" t="s">
        <v>59700</v>
      </c>
      <c r="D18352" s="55" t="s">
        <v>4649</v>
      </c>
      <c r="E18352" s="55" t="s">
        <v>59701</v>
      </c>
      <c r="F18352" s="55" t="s">
        <v>4651</v>
      </c>
      <c r="G18352" s="55" t="s">
        <v>59702</v>
      </c>
      <c r="H18352" s="55">
        <v>0</v>
      </c>
    </row>
    <row r="18353" spans="1:8" ht="12.5" customHeight="1">
      <c r="A18353" s="55">
        <v>24138</v>
      </c>
      <c r="B18353" s="55">
        <v>10</v>
      </c>
      <c r="C18353" s="55" t="s">
        <v>59703</v>
      </c>
      <c r="D18353" s="55" t="s">
        <v>4649</v>
      </c>
      <c r="E18353" s="55" t="s">
        <v>59704</v>
      </c>
      <c r="F18353" s="55" t="s">
        <v>4651</v>
      </c>
      <c r="G18353" s="55" t="s">
        <v>59705</v>
      </c>
      <c r="H18353" s="55">
        <v>0</v>
      </c>
    </row>
    <row r="18354" spans="1:8" ht="12.5" customHeight="1">
      <c r="A18354" s="55">
        <v>24186</v>
      </c>
      <c r="B18354" s="55">
        <v>10</v>
      </c>
      <c r="C18354" s="55" t="s">
        <v>59706</v>
      </c>
      <c r="D18354" s="55" t="s">
        <v>4649</v>
      </c>
      <c r="E18354" s="55" t="s">
        <v>59707</v>
      </c>
      <c r="F18354" s="55" t="s">
        <v>4651</v>
      </c>
      <c r="G18354" s="55" t="s">
        <v>59708</v>
      </c>
      <c r="H18354" s="55">
        <v>0</v>
      </c>
    </row>
    <row r="18355" spans="1:8" ht="12.5" customHeight="1">
      <c r="A18355" s="55">
        <v>24187</v>
      </c>
      <c r="B18355" s="55">
        <v>10</v>
      </c>
      <c r="C18355" s="55" t="s">
        <v>59709</v>
      </c>
      <c r="D18355" s="55" t="s">
        <v>4649</v>
      </c>
      <c r="E18355" s="55" t="s">
        <v>59710</v>
      </c>
      <c r="F18355" s="55" t="s">
        <v>4651</v>
      </c>
      <c r="G18355" s="55" t="s">
        <v>59711</v>
      </c>
      <c r="H18355" s="55">
        <v>0</v>
      </c>
    </row>
    <row r="18356" spans="1:8" ht="12.5" customHeight="1">
      <c r="A18356" s="55">
        <v>24216</v>
      </c>
      <c r="B18356" s="55">
        <v>10</v>
      </c>
      <c r="C18356" s="55" t="s">
        <v>59712</v>
      </c>
      <c r="D18356" s="55" t="s">
        <v>4649</v>
      </c>
      <c r="E18356" s="55" t="s">
        <v>59713</v>
      </c>
      <c r="F18356" s="55" t="s">
        <v>4651</v>
      </c>
      <c r="G18356" s="55" t="s">
        <v>59714</v>
      </c>
      <c r="H18356" s="55">
        <v>0</v>
      </c>
    </row>
    <row r="18357" spans="1:8" ht="12.5" customHeight="1">
      <c r="A18357" s="55">
        <v>24575</v>
      </c>
      <c r="B18357" s="55">
        <v>10</v>
      </c>
      <c r="C18357" s="55" t="s">
        <v>59715</v>
      </c>
      <c r="D18357" s="55" t="s">
        <v>4649</v>
      </c>
      <c r="E18357" s="55" t="s">
        <v>59716</v>
      </c>
      <c r="F18357" s="55" t="s">
        <v>4651</v>
      </c>
      <c r="G18357" s="55" t="s">
        <v>59717</v>
      </c>
      <c r="H18357" s="55">
        <v>0</v>
      </c>
    </row>
    <row r="18358" spans="1:8" ht="12.5" customHeight="1">
      <c r="A18358" s="55">
        <v>24702</v>
      </c>
      <c r="B18358" s="55">
        <v>10</v>
      </c>
      <c r="C18358" s="55" t="s">
        <v>59718</v>
      </c>
      <c r="D18358" s="55" t="s">
        <v>4649</v>
      </c>
      <c r="E18358" s="55" t="s">
        <v>59719</v>
      </c>
      <c r="F18358" s="55" t="s">
        <v>4651</v>
      </c>
      <c r="G18358" s="55" t="s">
        <v>59720</v>
      </c>
      <c r="H18358" s="55">
        <v>0</v>
      </c>
    </row>
    <row r="18359" spans="1:8" ht="12.5" customHeight="1">
      <c r="A18359" s="55">
        <v>25506</v>
      </c>
      <c r="B18359" s="55">
        <v>10</v>
      </c>
      <c r="C18359" s="55" t="s">
        <v>59721</v>
      </c>
      <c r="D18359" s="55" t="s">
        <v>4649</v>
      </c>
      <c r="E18359" s="55" t="s">
        <v>59722</v>
      </c>
      <c r="F18359" s="55" t="s">
        <v>4651</v>
      </c>
      <c r="G18359" s="55" t="s">
        <v>59723</v>
      </c>
      <c r="H18359" s="55">
        <v>0</v>
      </c>
    </row>
    <row r="18360" spans="1:8" ht="12.5" customHeight="1">
      <c r="A18360" s="55">
        <v>25682</v>
      </c>
      <c r="B18360" s="55">
        <v>10</v>
      </c>
      <c r="C18360" s="55" t="s">
        <v>59724</v>
      </c>
      <c r="D18360" s="55" t="s">
        <v>4649</v>
      </c>
      <c r="E18360" s="55" t="s">
        <v>59725</v>
      </c>
      <c r="F18360" s="55" t="s">
        <v>4651</v>
      </c>
      <c r="G18360" s="55" t="s">
        <v>59726</v>
      </c>
      <c r="H18360" s="55">
        <v>0</v>
      </c>
    </row>
    <row r="18361" spans="1:8" ht="12.5" customHeight="1">
      <c r="A18361" s="55">
        <v>25690</v>
      </c>
      <c r="B18361" s="55">
        <v>10</v>
      </c>
      <c r="C18361" s="55" t="s">
        <v>59727</v>
      </c>
      <c r="D18361" s="55" t="s">
        <v>4649</v>
      </c>
      <c r="E18361" s="55" t="s">
        <v>59728</v>
      </c>
      <c r="F18361" s="55" t="s">
        <v>4651</v>
      </c>
      <c r="G18361" s="55" t="s">
        <v>59729</v>
      </c>
      <c r="H18361" s="55">
        <v>0</v>
      </c>
    </row>
    <row r="18362" spans="1:8" ht="12.5" customHeight="1">
      <c r="A18362" s="55">
        <v>25731</v>
      </c>
      <c r="B18362" s="55">
        <v>10</v>
      </c>
      <c r="C18362" s="55" t="s">
        <v>59730</v>
      </c>
      <c r="D18362" s="55" t="s">
        <v>4649</v>
      </c>
      <c r="E18362" s="55" t="s">
        <v>59731</v>
      </c>
      <c r="F18362" s="55" t="s">
        <v>4651</v>
      </c>
      <c r="G18362" s="55" t="s">
        <v>59732</v>
      </c>
      <c r="H18362" s="55">
        <v>0</v>
      </c>
    </row>
    <row r="18363" spans="1:8" ht="12.5" customHeight="1">
      <c r="A18363" s="55">
        <v>25783</v>
      </c>
      <c r="B18363" s="55">
        <v>10</v>
      </c>
      <c r="C18363" s="55" t="s">
        <v>59733</v>
      </c>
      <c r="D18363" s="55" t="s">
        <v>4649</v>
      </c>
      <c r="E18363" s="55" t="s">
        <v>59734</v>
      </c>
      <c r="F18363" s="55" t="s">
        <v>4651</v>
      </c>
      <c r="G18363" s="55" t="s">
        <v>59735</v>
      </c>
      <c r="H18363" s="55">
        <v>0</v>
      </c>
    </row>
    <row r="18364" spans="1:8" ht="12.5" customHeight="1">
      <c r="A18364" s="55">
        <v>26400</v>
      </c>
      <c r="B18364" s="55">
        <v>10</v>
      </c>
      <c r="C18364" s="55" t="s">
        <v>59736</v>
      </c>
      <c r="D18364" s="55" t="s">
        <v>4649</v>
      </c>
      <c r="E18364" s="55" t="s">
        <v>59737</v>
      </c>
      <c r="F18364" s="55" t="s">
        <v>4651</v>
      </c>
      <c r="G18364" s="55" t="s">
        <v>59738</v>
      </c>
      <c r="H18364" s="55">
        <v>0</v>
      </c>
    </row>
    <row r="18365" spans="1:8" ht="12.5" customHeight="1">
      <c r="A18365" s="55">
        <v>26906</v>
      </c>
      <c r="B18365" s="55">
        <v>10</v>
      </c>
      <c r="C18365" s="55" t="s">
        <v>59739</v>
      </c>
      <c r="D18365" s="55" t="s">
        <v>4649</v>
      </c>
      <c r="E18365" s="55" t="s">
        <v>59740</v>
      </c>
      <c r="F18365" s="55" t="s">
        <v>4651</v>
      </c>
      <c r="G18365" s="55" t="s">
        <v>59741</v>
      </c>
      <c r="H18365" s="55">
        <v>0</v>
      </c>
    </row>
    <row r="18366" spans="1:8" ht="12.5" customHeight="1">
      <c r="A18366" s="55">
        <v>27130</v>
      </c>
      <c r="B18366" s="55">
        <v>10</v>
      </c>
      <c r="C18366" s="55" t="s">
        <v>59742</v>
      </c>
      <c r="D18366" s="55" t="s">
        <v>4649</v>
      </c>
      <c r="E18366" s="55" t="s">
        <v>59743</v>
      </c>
      <c r="F18366" s="55" t="s">
        <v>4651</v>
      </c>
      <c r="G18366" s="55" t="s">
        <v>59744</v>
      </c>
      <c r="H18366" s="55">
        <v>0</v>
      </c>
    </row>
    <row r="18367" spans="1:8" ht="12.5" customHeight="1">
      <c r="A18367" s="55">
        <v>27965</v>
      </c>
      <c r="B18367" s="55">
        <v>10</v>
      </c>
      <c r="C18367" s="55" t="s">
        <v>59745</v>
      </c>
      <c r="D18367" s="55" t="s">
        <v>4649</v>
      </c>
      <c r="E18367" s="55" t="s">
        <v>59746</v>
      </c>
      <c r="F18367" s="55" t="s">
        <v>4651</v>
      </c>
      <c r="G18367" s="55" t="s">
        <v>59747</v>
      </c>
      <c r="H18367" s="55">
        <v>0</v>
      </c>
    </row>
    <row r="18368" spans="1:8" ht="12.5" customHeight="1">
      <c r="A18368" s="55">
        <v>11240</v>
      </c>
      <c r="B18368" s="55">
        <v>10</v>
      </c>
      <c r="C18368" s="55" t="s">
        <v>59748</v>
      </c>
      <c r="D18368" s="55" t="s">
        <v>4649</v>
      </c>
      <c r="E18368" s="55" t="s">
        <v>59749</v>
      </c>
      <c r="F18368" s="55" t="s">
        <v>4651</v>
      </c>
      <c r="G18368" s="55" t="s">
        <v>59750</v>
      </c>
      <c r="H18368" s="55">
        <v>0</v>
      </c>
    </row>
    <row r="18369" spans="1:8" ht="12.5" customHeight="1">
      <c r="A18369" s="55">
        <v>11436</v>
      </c>
      <c r="B18369" s="55">
        <v>10</v>
      </c>
      <c r="C18369" s="55" t="s">
        <v>59751</v>
      </c>
      <c r="D18369" s="55" t="s">
        <v>4649</v>
      </c>
      <c r="E18369" s="55" t="s">
        <v>59752</v>
      </c>
      <c r="F18369" s="55" t="s">
        <v>4651</v>
      </c>
      <c r="G18369" s="55" t="s">
        <v>59753</v>
      </c>
      <c r="H18369" s="55">
        <v>0</v>
      </c>
    </row>
    <row r="18370" spans="1:8" ht="12.5" customHeight="1">
      <c r="A18370" s="55">
        <v>12227</v>
      </c>
      <c r="B18370" s="55">
        <v>10</v>
      </c>
      <c r="C18370" s="55" t="s">
        <v>59754</v>
      </c>
      <c r="D18370" s="55" t="s">
        <v>4649</v>
      </c>
      <c r="E18370" s="55" t="s">
        <v>59755</v>
      </c>
      <c r="F18370" s="55" t="s">
        <v>4651</v>
      </c>
      <c r="G18370" s="55" t="s">
        <v>59756</v>
      </c>
      <c r="H18370" s="55">
        <v>0</v>
      </c>
    </row>
    <row r="18371" spans="1:8" ht="12.5" customHeight="1">
      <c r="A18371" s="55">
        <v>12367</v>
      </c>
      <c r="B18371" s="55">
        <v>10</v>
      </c>
      <c r="C18371" s="55" t="s">
        <v>59757</v>
      </c>
      <c r="D18371" s="55" t="s">
        <v>4649</v>
      </c>
      <c r="E18371" s="55" t="s">
        <v>59758</v>
      </c>
      <c r="F18371" s="55" t="s">
        <v>4651</v>
      </c>
      <c r="G18371" s="55" t="s">
        <v>59759</v>
      </c>
      <c r="H18371" s="55">
        <v>0</v>
      </c>
    </row>
    <row r="18372" spans="1:8" ht="12.5" customHeight="1">
      <c r="A18372" s="55">
        <v>12496</v>
      </c>
      <c r="B18372" s="55">
        <v>10</v>
      </c>
      <c r="C18372" s="55" t="s">
        <v>59760</v>
      </c>
      <c r="D18372" s="55" t="s">
        <v>4649</v>
      </c>
      <c r="E18372" s="55" t="s">
        <v>59761</v>
      </c>
      <c r="F18372" s="55" t="s">
        <v>4651</v>
      </c>
      <c r="G18372" s="55" t="s">
        <v>59762</v>
      </c>
      <c r="H18372" s="55">
        <v>0</v>
      </c>
    </row>
    <row r="18373" spans="1:8" ht="12.5" customHeight="1">
      <c r="A18373" s="55">
        <v>13404</v>
      </c>
      <c r="B18373" s="55">
        <v>10</v>
      </c>
      <c r="C18373" s="55" t="s">
        <v>59763</v>
      </c>
      <c r="D18373" s="55" t="s">
        <v>4649</v>
      </c>
      <c r="E18373" s="55" t="s">
        <v>59764</v>
      </c>
      <c r="F18373" s="55" t="s">
        <v>4651</v>
      </c>
      <c r="G18373" s="55" t="s">
        <v>59765</v>
      </c>
      <c r="H18373" s="55">
        <v>0</v>
      </c>
    </row>
    <row r="18374" spans="1:8" ht="12.5" customHeight="1">
      <c r="A18374" s="55">
        <v>13821</v>
      </c>
      <c r="B18374" s="55">
        <v>10</v>
      </c>
      <c r="C18374" s="55" t="s">
        <v>59766</v>
      </c>
      <c r="D18374" s="55" t="s">
        <v>4649</v>
      </c>
      <c r="E18374" s="55" t="s">
        <v>59767</v>
      </c>
      <c r="F18374" s="55" t="s">
        <v>4651</v>
      </c>
      <c r="G18374" s="55" t="s">
        <v>59768</v>
      </c>
      <c r="H18374" s="55">
        <v>0</v>
      </c>
    </row>
    <row r="18375" spans="1:8" ht="12.5" customHeight="1">
      <c r="A18375" s="55">
        <v>14821</v>
      </c>
      <c r="B18375" s="55">
        <v>10</v>
      </c>
      <c r="C18375" s="55" t="s">
        <v>59769</v>
      </c>
      <c r="D18375" s="55" t="s">
        <v>4649</v>
      </c>
      <c r="E18375" s="55" t="s">
        <v>59770</v>
      </c>
      <c r="F18375" s="55" t="s">
        <v>4651</v>
      </c>
      <c r="G18375" s="55" t="s">
        <v>59771</v>
      </c>
      <c r="H18375" s="55">
        <v>0</v>
      </c>
    </row>
    <row r="18376" spans="1:8" ht="12.5" customHeight="1">
      <c r="A18376" s="55">
        <v>14970</v>
      </c>
      <c r="B18376" s="55">
        <v>10</v>
      </c>
      <c r="C18376" s="55" t="s">
        <v>59772</v>
      </c>
      <c r="D18376" s="55" t="s">
        <v>4649</v>
      </c>
      <c r="E18376" s="55" t="s">
        <v>59773</v>
      </c>
      <c r="F18376" s="55" t="s">
        <v>4651</v>
      </c>
      <c r="G18376" s="55" t="s">
        <v>59774</v>
      </c>
      <c r="H18376" s="55">
        <v>0</v>
      </c>
    </row>
    <row r="18377" spans="1:8" ht="12.5" customHeight="1">
      <c r="A18377" s="55">
        <v>15056</v>
      </c>
      <c r="B18377" s="55">
        <v>10</v>
      </c>
      <c r="C18377" s="55" t="s">
        <v>59775</v>
      </c>
      <c r="D18377" s="55" t="s">
        <v>4649</v>
      </c>
      <c r="E18377" s="55" t="s">
        <v>59776</v>
      </c>
      <c r="F18377" s="55" t="s">
        <v>4651</v>
      </c>
      <c r="G18377" s="55" t="s">
        <v>59777</v>
      </c>
      <c r="H18377" s="55">
        <v>0</v>
      </c>
    </row>
    <row r="18378" spans="1:8" ht="12.5" customHeight="1">
      <c r="A18378" s="55">
        <v>15058</v>
      </c>
      <c r="B18378" s="55">
        <v>10</v>
      </c>
      <c r="C18378" s="55" t="s">
        <v>59778</v>
      </c>
      <c r="D18378" s="55" t="s">
        <v>4649</v>
      </c>
      <c r="E18378" s="55" t="s">
        <v>59779</v>
      </c>
      <c r="F18378" s="55" t="s">
        <v>4651</v>
      </c>
      <c r="G18378" s="55" t="s">
        <v>59780</v>
      </c>
      <c r="H18378" s="55">
        <v>0</v>
      </c>
    </row>
    <row r="18379" spans="1:8" ht="12.5" customHeight="1">
      <c r="A18379" s="55">
        <v>15353</v>
      </c>
      <c r="B18379" s="55">
        <v>10</v>
      </c>
      <c r="C18379" s="55" t="s">
        <v>59781</v>
      </c>
      <c r="D18379" s="55" t="s">
        <v>4649</v>
      </c>
      <c r="E18379" s="55" t="s">
        <v>59782</v>
      </c>
      <c r="F18379" s="55" t="s">
        <v>4651</v>
      </c>
      <c r="G18379" s="55" t="s">
        <v>59783</v>
      </c>
      <c r="H18379" s="55">
        <v>0</v>
      </c>
    </row>
    <row r="18380" spans="1:8" ht="12.5" customHeight="1">
      <c r="A18380" s="55">
        <v>16314</v>
      </c>
      <c r="B18380" s="55">
        <v>10</v>
      </c>
      <c r="C18380" s="55" t="s">
        <v>59784</v>
      </c>
      <c r="D18380" s="55" t="s">
        <v>4649</v>
      </c>
      <c r="E18380" s="55" t="s">
        <v>59785</v>
      </c>
      <c r="F18380" s="55" t="s">
        <v>4651</v>
      </c>
      <c r="G18380" s="55" t="s">
        <v>59786</v>
      </c>
      <c r="H18380" s="55">
        <v>0</v>
      </c>
    </row>
    <row r="18381" spans="1:8" ht="12.5" customHeight="1">
      <c r="A18381" s="55">
        <v>16427</v>
      </c>
      <c r="B18381" s="55">
        <v>10</v>
      </c>
      <c r="C18381" s="55" t="s">
        <v>59787</v>
      </c>
      <c r="D18381" s="55" t="s">
        <v>4649</v>
      </c>
      <c r="E18381" s="55" t="s">
        <v>59788</v>
      </c>
      <c r="F18381" s="55" t="s">
        <v>4651</v>
      </c>
      <c r="G18381" s="55" t="s">
        <v>59789</v>
      </c>
      <c r="H18381" s="55">
        <v>0</v>
      </c>
    </row>
    <row r="18382" spans="1:8" ht="12.5" customHeight="1">
      <c r="A18382" s="55">
        <v>17185</v>
      </c>
      <c r="B18382" s="55">
        <v>10</v>
      </c>
      <c r="C18382" s="55" t="s">
        <v>59790</v>
      </c>
      <c r="D18382" s="55" t="s">
        <v>4649</v>
      </c>
      <c r="E18382" s="55" t="s">
        <v>59791</v>
      </c>
      <c r="F18382" s="55" t="s">
        <v>4651</v>
      </c>
      <c r="G18382" s="55" t="s">
        <v>59792</v>
      </c>
      <c r="H18382" s="55">
        <v>0</v>
      </c>
    </row>
    <row r="18383" spans="1:8" ht="12.5" customHeight="1">
      <c r="A18383" s="55">
        <v>17710</v>
      </c>
      <c r="B18383" s="55">
        <v>10</v>
      </c>
      <c r="C18383" s="55" t="s">
        <v>59793</v>
      </c>
      <c r="D18383" s="55" t="s">
        <v>4649</v>
      </c>
      <c r="E18383" s="55" t="s">
        <v>59794</v>
      </c>
      <c r="F18383" s="55" t="s">
        <v>4651</v>
      </c>
      <c r="G18383" s="55" t="s">
        <v>59795</v>
      </c>
      <c r="H18383" s="55">
        <v>0</v>
      </c>
    </row>
    <row r="18384" spans="1:8" ht="12.5" customHeight="1">
      <c r="A18384" s="55">
        <v>19511</v>
      </c>
      <c r="B18384" s="55">
        <v>10</v>
      </c>
      <c r="C18384" s="55" t="s">
        <v>59796</v>
      </c>
      <c r="D18384" s="55" t="s">
        <v>4649</v>
      </c>
      <c r="E18384" s="55" t="s">
        <v>59797</v>
      </c>
      <c r="F18384" s="55" t="s">
        <v>4651</v>
      </c>
      <c r="G18384" s="55" t="s">
        <v>59798</v>
      </c>
      <c r="H18384" s="55">
        <v>0</v>
      </c>
    </row>
    <row r="18385" spans="1:8" ht="12.5" customHeight="1">
      <c r="A18385" s="55">
        <v>19916</v>
      </c>
      <c r="B18385" s="55">
        <v>10</v>
      </c>
      <c r="C18385" s="55" t="s">
        <v>59799</v>
      </c>
      <c r="D18385" s="55" t="s">
        <v>4649</v>
      </c>
      <c r="E18385" s="55" t="s">
        <v>59800</v>
      </c>
      <c r="F18385" s="55" t="s">
        <v>4651</v>
      </c>
      <c r="G18385" s="55" t="s">
        <v>59801</v>
      </c>
      <c r="H18385" s="55">
        <v>0</v>
      </c>
    </row>
    <row r="18386" spans="1:8" ht="12.5" customHeight="1">
      <c r="A18386" s="55">
        <v>20150</v>
      </c>
      <c r="B18386" s="55">
        <v>10</v>
      </c>
      <c r="C18386" s="55" t="s">
        <v>59802</v>
      </c>
      <c r="D18386" s="55" t="s">
        <v>4649</v>
      </c>
      <c r="E18386" s="55" t="s">
        <v>59803</v>
      </c>
      <c r="F18386" s="55" t="s">
        <v>4651</v>
      </c>
      <c r="G18386" s="55" t="s">
        <v>59804</v>
      </c>
      <c r="H18386" s="55">
        <v>0</v>
      </c>
    </row>
    <row r="18387" spans="1:8" ht="12.5" customHeight="1">
      <c r="A18387" s="55">
        <v>20875</v>
      </c>
      <c r="B18387" s="55">
        <v>10</v>
      </c>
      <c r="C18387" s="55" t="s">
        <v>59805</v>
      </c>
      <c r="D18387" s="55" t="s">
        <v>4649</v>
      </c>
      <c r="E18387" s="55" t="s">
        <v>59806</v>
      </c>
      <c r="F18387" s="55" t="s">
        <v>4651</v>
      </c>
      <c r="G18387" s="55" t="s">
        <v>59807</v>
      </c>
      <c r="H18387" s="55">
        <v>0</v>
      </c>
    </row>
    <row r="18388" spans="1:8" ht="12.5" customHeight="1">
      <c r="A18388" s="55">
        <v>20982</v>
      </c>
      <c r="B18388" s="55">
        <v>10</v>
      </c>
      <c r="C18388" s="55" t="s">
        <v>59808</v>
      </c>
      <c r="D18388" s="55" t="s">
        <v>4649</v>
      </c>
      <c r="E18388" s="55" t="s">
        <v>59809</v>
      </c>
      <c r="F18388" s="55" t="s">
        <v>4651</v>
      </c>
      <c r="G18388" s="55" t="s">
        <v>59810</v>
      </c>
      <c r="H18388" s="55">
        <v>0</v>
      </c>
    </row>
    <row r="18389" spans="1:8" ht="12.5" customHeight="1">
      <c r="A18389" s="55">
        <v>21027</v>
      </c>
      <c r="B18389" s="55">
        <v>10</v>
      </c>
      <c r="C18389" s="55" t="s">
        <v>59811</v>
      </c>
      <c r="D18389" s="55" t="s">
        <v>4649</v>
      </c>
      <c r="E18389" s="55" t="s">
        <v>59812</v>
      </c>
      <c r="F18389" s="55" t="s">
        <v>4651</v>
      </c>
      <c r="G18389" s="55" t="s">
        <v>59813</v>
      </c>
      <c r="H18389" s="55">
        <v>0</v>
      </c>
    </row>
    <row r="18390" spans="1:8" ht="12.5" customHeight="1">
      <c r="A18390" s="55">
        <v>22452</v>
      </c>
      <c r="B18390" s="55">
        <v>10</v>
      </c>
      <c r="C18390" s="55" t="s">
        <v>59814</v>
      </c>
      <c r="D18390" s="55" t="s">
        <v>4649</v>
      </c>
      <c r="E18390" s="55" t="s">
        <v>59815</v>
      </c>
      <c r="F18390" s="55" t="s">
        <v>4651</v>
      </c>
      <c r="G18390" s="55" t="s">
        <v>59816</v>
      </c>
      <c r="H18390" s="55">
        <v>0</v>
      </c>
    </row>
    <row r="18391" spans="1:8" ht="12.5" customHeight="1">
      <c r="A18391" s="55">
        <v>22642</v>
      </c>
      <c r="B18391" s="55">
        <v>10</v>
      </c>
      <c r="C18391" s="55" t="s">
        <v>59817</v>
      </c>
      <c r="D18391" s="55" t="s">
        <v>4649</v>
      </c>
      <c r="E18391" s="55" t="s">
        <v>59818</v>
      </c>
      <c r="F18391" s="55" t="s">
        <v>4651</v>
      </c>
      <c r="G18391" s="55" t="s">
        <v>59819</v>
      </c>
      <c r="H18391" s="55">
        <v>0</v>
      </c>
    </row>
    <row r="18392" spans="1:8" ht="12.5" customHeight="1">
      <c r="A18392" s="55">
        <v>23989</v>
      </c>
      <c r="B18392" s="55">
        <v>10</v>
      </c>
      <c r="C18392" s="55" t="s">
        <v>59820</v>
      </c>
      <c r="D18392" s="55" t="s">
        <v>4649</v>
      </c>
      <c r="E18392" s="55" t="s">
        <v>59821</v>
      </c>
      <c r="F18392" s="55" t="s">
        <v>4651</v>
      </c>
      <c r="G18392" s="55" t="s">
        <v>59822</v>
      </c>
      <c r="H18392" s="55">
        <v>0</v>
      </c>
    </row>
    <row r="18393" spans="1:8" ht="12.5" customHeight="1">
      <c r="A18393" s="55">
        <v>24071</v>
      </c>
      <c r="B18393" s="55">
        <v>10</v>
      </c>
      <c r="C18393" s="55" t="s">
        <v>59823</v>
      </c>
      <c r="D18393" s="55" t="s">
        <v>4649</v>
      </c>
      <c r="E18393" s="55" t="s">
        <v>59824</v>
      </c>
      <c r="F18393" s="55" t="s">
        <v>4651</v>
      </c>
      <c r="G18393" s="55" t="s">
        <v>59825</v>
      </c>
      <c r="H18393" s="55">
        <v>0</v>
      </c>
    </row>
    <row r="18394" spans="1:8" ht="12.5" customHeight="1">
      <c r="A18394" s="55">
        <v>24189</v>
      </c>
      <c r="B18394" s="55">
        <v>10</v>
      </c>
      <c r="C18394" s="55" t="s">
        <v>59826</v>
      </c>
      <c r="D18394" s="55" t="s">
        <v>4649</v>
      </c>
      <c r="E18394" s="55" t="s">
        <v>59827</v>
      </c>
      <c r="F18394" s="55" t="s">
        <v>4651</v>
      </c>
      <c r="G18394" s="55" t="s">
        <v>59828</v>
      </c>
      <c r="H18394" s="55">
        <v>0</v>
      </c>
    </row>
    <row r="18395" spans="1:8" ht="12.5" customHeight="1">
      <c r="A18395" s="55">
        <v>24858</v>
      </c>
      <c r="B18395" s="55">
        <v>10</v>
      </c>
      <c r="C18395" s="55" t="s">
        <v>59829</v>
      </c>
      <c r="D18395" s="55" t="s">
        <v>4649</v>
      </c>
      <c r="E18395" s="55" t="s">
        <v>59830</v>
      </c>
      <c r="F18395" s="55" t="s">
        <v>4651</v>
      </c>
      <c r="G18395" s="55" t="s">
        <v>59831</v>
      </c>
      <c r="H18395" s="55">
        <v>0</v>
      </c>
    </row>
    <row r="18396" spans="1:8" ht="12.5" customHeight="1">
      <c r="A18396" s="55">
        <v>25510</v>
      </c>
      <c r="B18396" s="55">
        <v>10</v>
      </c>
      <c r="C18396" s="55" t="s">
        <v>59832</v>
      </c>
      <c r="D18396" s="55" t="s">
        <v>4649</v>
      </c>
      <c r="E18396" s="55" t="s">
        <v>59833</v>
      </c>
      <c r="F18396" s="55" t="s">
        <v>4651</v>
      </c>
      <c r="G18396" s="55" t="s">
        <v>59834</v>
      </c>
      <c r="H18396" s="55">
        <v>0</v>
      </c>
    </row>
    <row r="18397" spans="1:8" ht="12.5" customHeight="1">
      <c r="A18397" s="55">
        <v>27009</v>
      </c>
      <c r="B18397" s="55">
        <v>10</v>
      </c>
      <c r="C18397" s="55" t="s">
        <v>59835</v>
      </c>
      <c r="D18397" s="55" t="s">
        <v>4649</v>
      </c>
      <c r="E18397" s="55" t="s">
        <v>59836</v>
      </c>
      <c r="F18397" s="55" t="s">
        <v>4651</v>
      </c>
      <c r="G18397" s="55" t="s">
        <v>59837</v>
      </c>
      <c r="H18397" s="55">
        <v>0</v>
      </c>
    </row>
    <row r="18398" spans="1:8" ht="12.5" customHeight="1">
      <c r="A18398" s="55">
        <v>27177</v>
      </c>
      <c r="B18398" s="55">
        <v>10</v>
      </c>
      <c r="C18398" s="55" t="s">
        <v>59838</v>
      </c>
      <c r="D18398" s="55" t="s">
        <v>4649</v>
      </c>
      <c r="E18398" s="55" t="s">
        <v>59839</v>
      </c>
      <c r="F18398" s="55" t="s">
        <v>4651</v>
      </c>
      <c r="G18398" s="55" t="s">
        <v>59840</v>
      </c>
      <c r="H18398" s="55">
        <v>0</v>
      </c>
    </row>
    <row r="18399" spans="1:8" ht="12.5" customHeight="1">
      <c r="A18399" s="55">
        <v>27827</v>
      </c>
      <c r="B18399" s="55">
        <v>10</v>
      </c>
      <c r="C18399" s="55" t="s">
        <v>59841</v>
      </c>
      <c r="D18399" s="55" t="s">
        <v>4649</v>
      </c>
      <c r="E18399" s="55" t="s">
        <v>59842</v>
      </c>
      <c r="F18399" s="55" t="s">
        <v>4651</v>
      </c>
      <c r="G18399" s="55" t="s">
        <v>59843</v>
      </c>
      <c r="H18399" s="55">
        <v>0</v>
      </c>
    </row>
    <row r="18400" spans="1:8" ht="12.5" customHeight="1">
      <c r="A18400" s="55">
        <v>27894</v>
      </c>
      <c r="B18400" s="55">
        <v>10</v>
      </c>
      <c r="C18400" s="55" t="s">
        <v>59844</v>
      </c>
      <c r="D18400" s="55" t="s">
        <v>4649</v>
      </c>
      <c r="E18400" s="55" t="s">
        <v>59845</v>
      </c>
      <c r="F18400" s="55" t="s">
        <v>4651</v>
      </c>
      <c r="G18400" s="55" t="s">
        <v>59846</v>
      </c>
      <c r="H18400" s="55">
        <v>0</v>
      </c>
    </row>
    <row r="18401" spans="1:8" ht="12.5" customHeight="1">
      <c r="A18401" s="55">
        <v>28692</v>
      </c>
      <c r="B18401" s="55">
        <v>10</v>
      </c>
      <c r="C18401" s="55" t="s">
        <v>59847</v>
      </c>
      <c r="D18401" s="55" t="s">
        <v>4649</v>
      </c>
      <c r="E18401" s="55" t="s">
        <v>59848</v>
      </c>
      <c r="F18401" s="55" t="s">
        <v>4651</v>
      </c>
      <c r="G18401" s="55" t="s">
        <v>59849</v>
      </c>
      <c r="H18401" s="55">
        <v>0</v>
      </c>
    </row>
    <row r="18402" spans="1:8" ht="12.5" customHeight="1">
      <c r="A18402" s="55">
        <v>28877</v>
      </c>
      <c r="B18402" s="55">
        <v>10</v>
      </c>
      <c r="C18402" s="55" t="s">
        <v>59850</v>
      </c>
      <c r="D18402" s="55" t="s">
        <v>4649</v>
      </c>
      <c r="E18402" s="55" t="s">
        <v>59851</v>
      </c>
      <c r="F18402" s="55" t="s">
        <v>4651</v>
      </c>
      <c r="G18402" s="55" t="s">
        <v>59852</v>
      </c>
      <c r="H18402" s="55">
        <v>0</v>
      </c>
    </row>
    <row r="18403" spans="1:8" ht="12.5" customHeight="1">
      <c r="A18403" s="55">
        <v>29392</v>
      </c>
      <c r="B18403" s="55">
        <v>10</v>
      </c>
      <c r="C18403" s="55" t="s">
        <v>59853</v>
      </c>
      <c r="D18403" s="55" t="s">
        <v>4649</v>
      </c>
      <c r="E18403" s="55" t="s">
        <v>59854</v>
      </c>
      <c r="F18403" s="55" t="s">
        <v>4651</v>
      </c>
      <c r="G18403" s="55" t="s">
        <v>59855</v>
      </c>
      <c r="H18403" s="55">
        <v>0</v>
      </c>
    </row>
    <row r="18404" spans="1:8" ht="12.5" customHeight="1">
      <c r="A18404" s="55">
        <v>11557</v>
      </c>
      <c r="B18404" s="55">
        <v>10</v>
      </c>
      <c r="C18404" s="55" t="s">
        <v>59856</v>
      </c>
      <c r="D18404" s="55" t="s">
        <v>4649</v>
      </c>
      <c r="E18404" s="55" t="s">
        <v>59857</v>
      </c>
      <c r="F18404" s="55" t="s">
        <v>4651</v>
      </c>
      <c r="G18404" s="55" t="s">
        <v>59858</v>
      </c>
      <c r="H18404" s="55">
        <v>0</v>
      </c>
    </row>
    <row r="18405" spans="1:8" ht="12.5" customHeight="1">
      <c r="A18405" s="55">
        <v>12288</v>
      </c>
      <c r="B18405" s="55">
        <v>10</v>
      </c>
      <c r="C18405" s="55" t="s">
        <v>59859</v>
      </c>
      <c r="D18405" s="55" t="s">
        <v>4649</v>
      </c>
      <c r="E18405" s="55" t="s">
        <v>59860</v>
      </c>
      <c r="F18405" s="55" t="s">
        <v>4651</v>
      </c>
      <c r="G18405" s="55" t="s">
        <v>59861</v>
      </c>
      <c r="H18405" s="55">
        <v>0</v>
      </c>
    </row>
    <row r="18406" spans="1:8" ht="12.5" customHeight="1">
      <c r="A18406" s="55">
        <v>12859</v>
      </c>
      <c r="B18406" s="55">
        <v>10</v>
      </c>
      <c r="C18406" s="55" t="s">
        <v>59862</v>
      </c>
      <c r="D18406" s="55" t="s">
        <v>4649</v>
      </c>
      <c r="E18406" s="55" t="s">
        <v>59863</v>
      </c>
      <c r="F18406" s="55" t="s">
        <v>4651</v>
      </c>
      <c r="G18406" s="55" t="s">
        <v>59864</v>
      </c>
      <c r="H18406" s="55">
        <v>0</v>
      </c>
    </row>
    <row r="18407" spans="1:8" ht="12.5" customHeight="1">
      <c r="A18407" s="55">
        <v>13586</v>
      </c>
      <c r="B18407" s="55">
        <v>10</v>
      </c>
      <c r="C18407" s="55" t="s">
        <v>59865</v>
      </c>
      <c r="D18407" s="55" t="s">
        <v>4649</v>
      </c>
      <c r="E18407" s="55" t="s">
        <v>59866</v>
      </c>
      <c r="F18407" s="55" t="s">
        <v>4651</v>
      </c>
      <c r="G18407" s="55" t="s">
        <v>59867</v>
      </c>
      <c r="H18407" s="55">
        <v>0</v>
      </c>
    </row>
    <row r="18408" spans="1:8" ht="12.5" customHeight="1">
      <c r="A18408" s="55">
        <v>13665</v>
      </c>
      <c r="B18408" s="55">
        <v>10</v>
      </c>
      <c r="C18408" s="55" t="s">
        <v>59868</v>
      </c>
      <c r="D18408" s="55" t="s">
        <v>4649</v>
      </c>
      <c r="E18408" s="55" t="s">
        <v>59869</v>
      </c>
      <c r="F18408" s="55" t="s">
        <v>4651</v>
      </c>
      <c r="G18408" s="55" t="s">
        <v>59870</v>
      </c>
      <c r="H18408" s="55">
        <v>0</v>
      </c>
    </row>
    <row r="18409" spans="1:8" ht="12.5" customHeight="1">
      <c r="A18409" s="55">
        <v>13841</v>
      </c>
      <c r="B18409" s="55">
        <v>10</v>
      </c>
      <c r="C18409" s="55" t="s">
        <v>59871</v>
      </c>
      <c r="D18409" s="55" t="s">
        <v>4649</v>
      </c>
      <c r="E18409" s="55" t="s">
        <v>59872</v>
      </c>
      <c r="F18409" s="55" t="s">
        <v>4651</v>
      </c>
      <c r="G18409" s="55" t="s">
        <v>59873</v>
      </c>
      <c r="H18409" s="55">
        <v>0</v>
      </c>
    </row>
    <row r="18410" spans="1:8" ht="12.5" customHeight="1">
      <c r="A18410" s="55">
        <v>14937</v>
      </c>
      <c r="B18410" s="55">
        <v>10</v>
      </c>
      <c r="C18410" s="55" t="s">
        <v>59874</v>
      </c>
      <c r="D18410" s="55" t="s">
        <v>4649</v>
      </c>
      <c r="E18410" s="55" t="s">
        <v>59875</v>
      </c>
      <c r="F18410" s="55" t="s">
        <v>4651</v>
      </c>
      <c r="G18410" s="55" t="s">
        <v>59876</v>
      </c>
      <c r="H18410" s="55">
        <v>0</v>
      </c>
    </row>
    <row r="18411" spans="1:8" ht="12.5" customHeight="1">
      <c r="A18411" s="55">
        <v>14953</v>
      </c>
      <c r="B18411" s="55">
        <v>10</v>
      </c>
      <c r="C18411" s="55" t="s">
        <v>59877</v>
      </c>
      <c r="D18411" s="55" t="s">
        <v>4649</v>
      </c>
      <c r="E18411" s="55" t="s">
        <v>59878</v>
      </c>
      <c r="F18411" s="55" t="s">
        <v>4651</v>
      </c>
      <c r="G18411" s="55" t="s">
        <v>59879</v>
      </c>
      <c r="H18411" s="55">
        <v>0</v>
      </c>
    </row>
    <row r="18412" spans="1:8" ht="12.5" customHeight="1">
      <c r="A18412" s="55">
        <v>15681</v>
      </c>
      <c r="B18412" s="55">
        <v>10</v>
      </c>
      <c r="C18412" s="55" t="s">
        <v>59880</v>
      </c>
      <c r="D18412" s="55" t="s">
        <v>4649</v>
      </c>
      <c r="E18412" s="55" t="s">
        <v>59881</v>
      </c>
      <c r="F18412" s="55" t="s">
        <v>4651</v>
      </c>
      <c r="G18412" s="55" t="s">
        <v>59882</v>
      </c>
      <c r="H18412" s="55">
        <v>0</v>
      </c>
    </row>
    <row r="18413" spans="1:8" ht="12.5" customHeight="1">
      <c r="A18413" s="55">
        <v>15694</v>
      </c>
      <c r="B18413" s="55">
        <v>10</v>
      </c>
      <c r="C18413" s="55" t="s">
        <v>59883</v>
      </c>
      <c r="D18413" s="55" t="s">
        <v>4649</v>
      </c>
      <c r="E18413" s="55" t="s">
        <v>59884</v>
      </c>
      <c r="F18413" s="55" t="s">
        <v>4651</v>
      </c>
      <c r="G18413" s="55" t="s">
        <v>59885</v>
      </c>
      <c r="H18413" s="55">
        <v>0</v>
      </c>
    </row>
    <row r="18414" spans="1:8" ht="12.5" customHeight="1">
      <c r="A18414" s="55">
        <v>15712</v>
      </c>
      <c r="B18414" s="55">
        <v>10</v>
      </c>
      <c r="C18414" s="55" t="s">
        <v>59886</v>
      </c>
      <c r="D18414" s="55" t="s">
        <v>4649</v>
      </c>
      <c r="E18414" s="55" t="s">
        <v>59887</v>
      </c>
      <c r="F18414" s="55" t="s">
        <v>4651</v>
      </c>
      <c r="G18414" s="55" t="s">
        <v>59888</v>
      </c>
      <c r="H18414" s="55">
        <v>0</v>
      </c>
    </row>
    <row r="18415" spans="1:8" ht="12.5" customHeight="1">
      <c r="A18415" s="55">
        <v>15713</v>
      </c>
      <c r="B18415" s="55">
        <v>10</v>
      </c>
      <c r="C18415" s="55" t="s">
        <v>59889</v>
      </c>
      <c r="D18415" s="55" t="s">
        <v>4649</v>
      </c>
      <c r="E18415" s="55" t="s">
        <v>59890</v>
      </c>
      <c r="F18415" s="55" t="s">
        <v>4651</v>
      </c>
      <c r="G18415" s="55" t="s">
        <v>59891</v>
      </c>
      <c r="H18415" s="55">
        <v>0</v>
      </c>
    </row>
    <row r="18416" spans="1:8" ht="12.5" customHeight="1">
      <c r="A18416" s="55">
        <v>16046</v>
      </c>
      <c r="B18416" s="55">
        <v>10</v>
      </c>
      <c r="C18416" s="55" t="s">
        <v>59892</v>
      </c>
      <c r="D18416" s="55" t="s">
        <v>4649</v>
      </c>
      <c r="E18416" s="55" t="s">
        <v>59893</v>
      </c>
      <c r="F18416" s="55" t="s">
        <v>4651</v>
      </c>
      <c r="G18416" s="55" t="s">
        <v>59894</v>
      </c>
      <c r="H18416" s="55">
        <v>0</v>
      </c>
    </row>
    <row r="18417" spans="1:8" ht="12.5" customHeight="1">
      <c r="A18417" s="55">
        <v>16264</v>
      </c>
      <c r="B18417" s="55">
        <v>10</v>
      </c>
      <c r="C18417" s="55" t="s">
        <v>59895</v>
      </c>
      <c r="D18417" s="55" t="s">
        <v>4649</v>
      </c>
      <c r="E18417" s="55" t="s">
        <v>59896</v>
      </c>
      <c r="F18417" s="55" t="s">
        <v>4651</v>
      </c>
      <c r="G18417" s="55" t="s">
        <v>59897</v>
      </c>
      <c r="H18417" s="55">
        <v>0</v>
      </c>
    </row>
    <row r="18418" spans="1:8" ht="12.5" customHeight="1">
      <c r="A18418" s="55">
        <v>16601</v>
      </c>
      <c r="B18418" s="55">
        <v>10</v>
      </c>
      <c r="C18418" s="55" t="s">
        <v>59898</v>
      </c>
      <c r="D18418" s="55" t="s">
        <v>4649</v>
      </c>
      <c r="E18418" s="55" t="s">
        <v>59899</v>
      </c>
      <c r="F18418" s="55" t="s">
        <v>4651</v>
      </c>
      <c r="G18418" s="55" t="s">
        <v>59900</v>
      </c>
      <c r="H18418" s="55">
        <v>0</v>
      </c>
    </row>
    <row r="18419" spans="1:8" ht="12.5" customHeight="1">
      <c r="A18419" s="55">
        <v>17193</v>
      </c>
      <c r="B18419" s="55">
        <v>10</v>
      </c>
      <c r="C18419" s="55" t="s">
        <v>59901</v>
      </c>
      <c r="D18419" s="55" t="s">
        <v>4649</v>
      </c>
      <c r="E18419" s="55" t="s">
        <v>59902</v>
      </c>
      <c r="F18419" s="55" t="s">
        <v>4651</v>
      </c>
      <c r="G18419" s="55" t="s">
        <v>59903</v>
      </c>
      <c r="H18419" s="55">
        <v>0</v>
      </c>
    </row>
    <row r="18420" spans="1:8" ht="12.5" customHeight="1">
      <c r="A18420" s="55">
        <v>17793</v>
      </c>
      <c r="B18420" s="55">
        <v>10</v>
      </c>
      <c r="C18420" s="55" t="s">
        <v>59904</v>
      </c>
      <c r="D18420" s="55" t="s">
        <v>4649</v>
      </c>
      <c r="E18420" s="55" t="s">
        <v>59905</v>
      </c>
      <c r="F18420" s="55" t="s">
        <v>4651</v>
      </c>
      <c r="G18420" s="55" t="s">
        <v>59906</v>
      </c>
      <c r="H18420" s="55">
        <v>0</v>
      </c>
    </row>
    <row r="18421" spans="1:8" ht="12.5" customHeight="1">
      <c r="A18421" s="55">
        <v>17795</v>
      </c>
      <c r="B18421" s="55">
        <v>10</v>
      </c>
      <c r="C18421" s="55" t="s">
        <v>59907</v>
      </c>
      <c r="D18421" s="55" t="s">
        <v>4649</v>
      </c>
      <c r="E18421" s="55" t="s">
        <v>59908</v>
      </c>
      <c r="F18421" s="55" t="s">
        <v>4651</v>
      </c>
      <c r="G18421" s="55" t="s">
        <v>59909</v>
      </c>
      <c r="H18421" s="55">
        <v>0</v>
      </c>
    </row>
    <row r="18422" spans="1:8" ht="12.5" customHeight="1">
      <c r="A18422" s="55">
        <v>19070</v>
      </c>
      <c r="B18422" s="55">
        <v>10</v>
      </c>
      <c r="C18422" s="55" t="s">
        <v>59910</v>
      </c>
      <c r="D18422" s="55" t="s">
        <v>4649</v>
      </c>
      <c r="E18422" s="55" t="s">
        <v>59911</v>
      </c>
      <c r="F18422" s="55" t="s">
        <v>4651</v>
      </c>
      <c r="G18422" s="55" t="s">
        <v>59912</v>
      </c>
      <c r="H18422" s="55">
        <v>0</v>
      </c>
    </row>
    <row r="18423" spans="1:8" ht="12.5" customHeight="1">
      <c r="A18423" s="55">
        <v>19278</v>
      </c>
      <c r="B18423" s="55">
        <v>10</v>
      </c>
      <c r="C18423" s="55" t="s">
        <v>59913</v>
      </c>
      <c r="D18423" s="55" t="s">
        <v>4649</v>
      </c>
      <c r="E18423" s="55" t="s">
        <v>59914</v>
      </c>
      <c r="F18423" s="55" t="s">
        <v>4651</v>
      </c>
      <c r="G18423" s="55" t="s">
        <v>59915</v>
      </c>
      <c r="H18423" s="55">
        <v>0</v>
      </c>
    </row>
    <row r="18424" spans="1:8" ht="12.5" customHeight="1">
      <c r="A18424" s="55">
        <v>19523</v>
      </c>
      <c r="B18424" s="55">
        <v>10</v>
      </c>
      <c r="C18424" s="55" t="s">
        <v>59916</v>
      </c>
      <c r="D18424" s="55" t="s">
        <v>4649</v>
      </c>
      <c r="E18424" s="55" t="s">
        <v>59917</v>
      </c>
      <c r="F18424" s="55" t="s">
        <v>4651</v>
      </c>
      <c r="G18424" s="55" t="s">
        <v>59918</v>
      </c>
      <c r="H18424" s="55">
        <v>0</v>
      </c>
    </row>
    <row r="18425" spans="1:8" ht="12.5" customHeight="1">
      <c r="A18425" s="55">
        <v>20714</v>
      </c>
      <c r="B18425" s="55">
        <v>10</v>
      </c>
      <c r="C18425" s="55" t="s">
        <v>59919</v>
      </c>
      <c r="D18425" s="55" t="s">
        <v>4649</v>
      </c>
      <c r="E18425" s="55" t="s">
        <v>59920</v>
      </c>
      <c r="F18425" s="55" t="s">
        <v>4651</v>
      </c>
      <c r="G18425" s="55" t="s">
        <v>59921</v>
      </c>
      <c r="H18425" s="55">
        <v>0</v>
      </c>
    </row>
    <row r="18426" spans="1:8" ht="12.5" customHeight="1">
      <c r="A18426" s="55">
        <v>20718</v>
      </c>
      <c r="B18426" s="55">
        <v>10</v>
      </c>
      <c r="C18426" s="55" t="s">
        <v>59922</v>
      </c>
      <c r="D18426" s="55" t="s">
        <v>4649</v>
      </c>
      <c r="E18426" s="55" t="s">
        <v>59923</v>
      </c>
      <c r="F18426" s="55" t="s">
        <v>4651</v>
      </c>
      <c r="G18426" s="55" t="s">
        <v>59924</v>
      </c>
      <c r="H18426" s="55">
        <v>0</v>
      </c>
    </row>
    <row r="18427" spans="1:8" ht="12.5" customHeight="1">
      <c r="A18427" s="55">
        <v>21547</v>
      </c>
      <c r="B18427" s="55">
        <v>10</v>
      </c>
      <c r="C18427" s="55" t="s">
        <v>59925</v>
      </c>
      <c r="D18427" s="55" t="s">
        <v>4649</v>
      </c>
      <c r="E18427" s="55" t="s">
        <v>59926</v>
      </c>
      <c r="F18427" s="55" t="s">
        <v>4651</v>
      </c>
      <c r="G18427" s="55" t="s">
        <v>59927</v>
      </c>
      <c r="H18427" s="55">
        <v>0</v>
      </c>
    </row>
    <row r="18428" spans="1:8" ht="12.5" customHeight="1">
      <c r="A18428" s="55">
        <v>22528</v>
      </c>
      <c r="B18428" s="55">
        <v>10</v>
      </c>
      <c r="C18428" s="55" t="s">
        <v>59928</v>
      </c>
      <c r="D18428" s="55" t="s">
        <v>4649</v>
      </c>
      <c r="E18428" s="55" t="s">
        <v>59929</v>
      </c>
      <c r="F18428" s="55" t="s">
        <v>4651</v>
      </c>
      <c r="G18428" s="55" t="s">
        <v>59930</v>
      </c>
      <c r="H18428" s="55">
        <v>0</v>
      </c>
    </row>
    <row r="18429" spans="1:8" ht="12.5" customHeight="1">
      <c r="A18429" s="55">
        <v>22560</v>
      </c>
      <c r="B18429" s="55">
        <v>10</v>
      </c>
      <c r="C18429" s="55" t="s">
        <v>59931</v>
      </c>
      <c r="D18429" s="55" t="s">
        <v>4649</v>
      </c>
      <c r="E18429" s="55" t="s">
        <v>59932</v>
      </c>
      <c r="F18429" s="55" t="s">
        <v>4651</v>
      </c>
      <c r="G18429" s="55" t="s">
        <v>59933</v>
      </c>
      <c r="H18429" s="55">
        <v>0</v>
      </c>
    </row>
    <row r="18430" spans="1:8" ht="12.5" customHeight="1">
      <c r="A18430" s="55">
        <v>22602</v>
      </c>
      <c r="B18430" s="55">
        <v>10</v>
      </c>
      <c r="C18430" s="55" t="s">
        <v>59934</v>
      </c>
      <c r="D18430" s="55" t="s">
        <v>4649</v>
      </c>
      <c r="E18430" s="55" t="s">
        <v>59935</v>
      </c>
      <c r="F18430" s="55" t="s">
        <v>4651</v>
      </c>
      <c r="G18430" s="55" t="s">
        <v>59936</v>
      </c>
      <c r="H18430" s="55">
        <v>0</v>
      </c>
    </row>
    <row r="18431" spans="1:8" ht="12.5" customHeight="1">
      <c r="A18431" s="55">
        <v>22808</v>
      </c>
      <c r="B18431" s="55">
        <v>10</v>
      </c>
      <c r="C18431" s="55" t="s">
        <v>59937</v>
      </c>
      <c r="D18431" s="55" t="s">
        <v>4649</v>
      </c>
      <c r="E18431" s="55" t="s">
        <v>59938</v>
      </c>
      <c r="F18431" s="55" t="s">
        <v>4651</v>
      </c>
      <c r="G18431" s="55" t="s">
        <v>59939</v>
      </c>
      <c r="H18431" s="55">
        <v>0</v>
      </c>
    </row>
    <row r="18432" spans="1:8" ht="12.5" customHeight="1">
      <c r="A18432" s="55">
        <v>22869</v>
      </c>
      <c r="B18432" s="55">
        <v>10</v>
      </c>
      <c r="C18432" s="55" t="s">
        <v>59940</v>
      </c>
      <c r="D18432" s="55" t="s">
        <v>4649</v>
      </c>
      <c r="E18432" s="55" t="s">
        <v>59941</v>
      </c>
      <c r="F18432" s="55" t="s">
        <v>4651</v>
      </c>
      <c r="G18432" s="55" t="s">
        <v>59942</v>
      </c>
      <c r="H18432" s="55">
        <v>0</v>
      </c>
    </row>
    <row r="18433" spans="1:8" ht="12.5" customHeight="1">
      <c r="A18433" s="55">
        <v>24093</v>
      </c>
      <c r="B18433" s="55">
        <v>10</v>
      </c>
      <c r="C18433" s="55" t="s">
        <v>59943</v>
      </c>
      <c r="D18433" s="55" t="s">
        <v>4649</v>
      </c>
      <c r="E18433" s="55" t="s">
        <v>59944</v>
      </c>
      <c r="F18433" s="55" t="s">
        <v>4651</v>
      </c>
      <c r="G18433" s="55" t="s">
        <v>59945</v>
      </c>
      <c r="H18433" s="55">
        <v>0</v>
      </c>
    </row>
    <row r="18434" spans="1:8" ht="12.5" customHeight="1">
      <c r="A18434" s="55">
        <v>24144</v>
      </c>
      <c r="B18434" s="55">
        <v>10</v>
      </c>
      <c r="C18434" s="55" t="s">
        <v>59946</v>
      </c>
      <c r="D18434" s="55" t="s">
        <v>4649</v>
      </c>
      <c r="E18434" s="55" t="s">
        <v>59947</v>
      </c>
      <c r="F18434" s="55" t="s">
        <v>4651</v>
      </c>
      <c r="G18434" s="55" t="s">
        <v>59948</v>
      </c>
      <c r="H18434" s="55">
        <v>0</v>
      </c>
    </row>
    <row r="18435" spans="1:8" ht="12.5" customHeight="1">
      <c r="A18435" s="55">
        <v>24218</v>
      </c>
      <c r="B18435" s="55">
        <v>10</v>
      </c>
      <c r="C18435" s="55" t="s">
        <v>59949</v>
      </c>
      <c r="D18435" s="55" t="s">
        <v>4649</v>
      </c>
      <c r="E18435" s="55" t="s">
        <v>59950</v>
      </c>
      <c r="F18435" s="55" t="s">
        <v>4651</v>
      </c>
      <c r="G18435" s="55" t="s">
        <v>59951</v>
      </c>
      <c r="H18435" s="55">
        <v>0</v>
      </c>
    </row>
    <row r="18436" spans="1:8" ht="12.5" customHeight="1">
      <c r="A18436" s="55">
        <v>24577</v>
      </c>
      <c r="B18436" s="55">
        <v>10</v>
      </c>
      <c r="C18436" s="55" t="s">
        <v>59952</v>
      </c>
      <c r="D18436" s="55" t="s">
        <v>4649</v>
      </c>
      <c r="E18436" s="55" t="s">
        <v>59953</v>
      </c>
      <c r="F18436" s="55" t="s">
        <v>4651</v>
      </c>
      <c r="G18436" s="55" t="s">
        <v>59954</v>
      </c>
      <c r="H18436" s="55">
        <v>0</v>
      </c>
    </row>
    <row r="18437" spans="1:8" ht="12.5" customHeight="1">
      <c r="A18437" s="55">
        <v>25477</v>
      </c>
      <c r="B18437" s="55">
        <v>10</v>
      </c>
      <c r="C18437" s="55" t="s">
        <v>59955</v>
      </c>
      <c r="D18437" s="55" t="s">
        <v>4649</v>
      </c>
      <c r="E18437" s="55" t="s">
        <v>59956</v>
      </c>
      <c r="F18437" s="55" t="s">
        <v>4651</v>
      </c>
      <c r="G18437" s="55" t="s">
        <v>59957</v>
      </c>
      <c r="H18437" s="55">
        <v>0</v>
      </c>
    </row>
    <row r="18438" spans="1:8" ht="12.5" customHeight="1">
      <c r="A18438" s="55">
        <v>26913</v>
      </c>
      <c r="B18438" s="55">
        <v>10</v>
      </c>
      <c r="C18438" s="55" t="s">
        <v>59958</v>
      </c>
      <c r="D18438" s="55" t="s">
        <v>4649</v>
      </c>
      <c r="E18438" s="55" t="s">
        <v>59959</v>
      </c>
      <c r="F18438" s="55" t="s">
        <v>4651</v>
      </c>
      <c r="G18438" s="55" t="s">
        <v>59960</v>
      </c>
      <c r="H18438" s="55">
        <v>0</v>
      </c>
    </row>
    <row r="18439" spans="1:8" ht="12.5" customHeight="1">
      <c r="A18439" s="55">
        <v>26956</v>
      </c>
      <c r="B18439" s="55">
        <v>10</v>
      </c>
      <c r="C18439" s="55" t="s">
        <v>59961</v>
      </c>
      <c r="D18439" s="55" t="s">
        <v>4649</v>
      </c>
      <c r="E18439" s="55" t="s">
        <v>59962</v>
      </c>
      <c r="F18439" s="55" t="s">
        <v>4651</v>
      </c>
      <c r="G18439" s="55" t="s">
        <v>59963</v>
      </c>
      <c r="H18439" s="55">
        <v>0</v>
      </c>
    </row>
    <row r="18440" spans="1:8" ht="12.5" customHeight="1">
      <c r="A18440" s="55">
        <v>27140</v>
      </c>
      <c r="B18440" s="55">
        <v>10</v>
      </c>
      <c r="C18440" s="55" t="s">
        <v>59964</v>
      </c>
      <c r="D18440" s="55" t="s">
        <v>4649</v>
      </c>
      <c r="E18440" s="55" t="s">
        <v>59965</v>
      </c>
      <c r="F18440" s="55" t="s">
        <v>4651</v>
      </c>
      <c r="G18440" s="55" t="s">
        <v>59966</v>
      </c>
      <c r="H18440" s="55">
        <v>0</v>
      </c>
    </row>
    <row r="18441" spans="1:8" ht="12.5" customHeight="1">
      <c r="A18441" s="55">
        <v>27790</v>
      </c>
      <c r="B18441" s="55">
        <v>10</v>
      </c>
      <c r="C18441" s="55" t="s">
        <v>59967</v>
      </c>
      <c r="D18441" s="55" t="s">
        <v>4649</v>
      </c>
      <c r="E18441" s="55" t="s">
        <v>59968</v>
      </c>
      <c r="F18441" s="55" t="s">
        <v>4651</v>
      </c>
      <c r="G18441" s="55" t="s">
        <v>59969</v>
      </c>
      <c r="H18441" s="55">
        <v>0</v>
      </c>
    </row>
    <row r="18442" spans="1:8" ht="12.5" customHeight="1">
      <c r="A18442" s="55">
        <v>27794</v>
      </c>
      <c r="B18442" s="55">
        <v>10</v>
      </c>
      <c r="C18442" s="55" t="s">
        <v>59970</v>
      </c>
      <c r="D18442" s="55" t="s">
        <v>4649</v>
      </c>
      <c r="E18442" s="55" t="s">
        <v>59971</v>
      </c>
      <c r="F18442" s="55" t="s">
        <v>4651</v>
      </c>
      <c r="G18442" s="55" t="s">
        <v>59972</v>
      </c>
      <c r="H18442" s="55">
        <v>0</v>
      </c>
    </row>
    <row r="18443" spans="1:8" ht="12.5" customHeight="1">
      <c r="A18443" s="55">
        <v>28411</v>
      </c>
      <c r="B18443" s="55">
        <v>10</v>
      </c>
      <c r="C18443" s="55" t="s">
        <v>59973</v>
      </c>
      <c r="D18443" s="55" t="s">
        <v>4649</v>
      </c>
      <c r="E18443" s="55" t="s">
        <v>59974</v>
      </c>
      <c r="F18443" s="55" t="s">
        <v>4651</v>
      </c>
      <c r="G18443" s="55" t="s">
        <v>59975</v>
      </c>
      <c r="H18443" s="55">
        <v>0</v>
      </c>
    </row>
    <row r="18444" spans="1:8" ht="12.5" customHeight="1">
      <c r="A18444" s="55">
        <v>28448</v>
      </c>
      <c r="B18444" s="55">
        <v>10</v>
      </c>
      <c r="C18444" s="55" t="s">
        <v>59976</v>
      </c>
      <c r="D18444" s="55" t="s">
        <v>4649</v>
      </c>
      <c r="E18444" s="55" t="s">
        <v>59977</v>
      </c>
      <c r="F18444" s="55" t="s">
        <v>4651</v>
      </c>
      <c r="G18444" s="55" t="s">
        <v>59978</v>
      </c>
      <c r="H18444" s="55">
        <v>0</v>
      </c>
    </row>
    <row r="18445" spans="1:8" ht="12.5" customHeight="1">
      <c r="A18445" s="55">
        <v>28704</v>
      </c>
      <c r="B18445" s="55">
        <v>10</v>
      </c>
      <c r="C18445" s="55" t="s">
        <v>59979</v>
      </c>
      <c r="D18445" s="55" t="s">
        <v>4649</v>
      </c>
      <c r="E18445" s="55" t="s">
        <v>59980</v>
      </c>
      <c r="F18445" s="55" t="s">
        <v>4651</v>
      </c>
      <c r="G18445" s="55" t="s">
        <v>59981</v>
      </c>
      <c r="H18445" s="55">
        <v>0</v>
      </c>
    </row>
    <row r="18446" spans="1:8" ht="12.5" customHeight="1">
      <c r="A18446" s="55">
        <v>28892</v>
      </c>
      <c r="B18446" s="55">
        <v>10</v>
      </c>
      <c r="C18446" s="55" t="s">
        <v>59982</v>
      </c>
      <c r="D18446" s="55" t="s">
        <v>4649</v>
      </c>
      <c r="E18446" s="55" t="s">
        <v>59983</v>
      </c>
      <c r="F18446" s="55" t="s">
        <v>4651</v>
      </c>
      <c r="G18446" s="55" t="s">
        <v>59984</v>
      </c>
      <c r="H18446" s="55">
        <v>0</v>
      </c>
    </row>
    <row r="18447" spans="1:8" ht="12.5" customHeight="1">
      <c r="A18447" s="55">
        <v>11381</v>
      </c>
      <c r="B18447" s="55">
        <v>10</v>
      </c>
      <c r="C18447" s="55" t="s">
        <v>59985</v>
      </c>
      <c r="D18447" s="55" t="s">
        <v>4649</v>
      </c>
      <c r="E18447" s="55" t="s">
        <v>59986</v>
      </c>
      <c r="F18447" s="55" t="s">
        <v>4651</v>
      </c>
      <c r="G18447" s="55" t="s">
        <v>59987</v>
      </c>
      <c r="H18447" s="55">
        <v>0</v>
      </c>
    </row>
    <row r="18448" spans="1:8" ht="12.5" customHeight="1">
      <c r="A18448" s="55">
        <v>11574</v>
      </c>
      <c r="B18448" s="55">
        <v>10</v>
      </c>
      <c r="C18448" s="55" t="s">
        <v>59988</v>
      </c>
      <c r="D18448" s="55" t="s">
        <v>4649</v>
      </c>
      <c r="E18448" s="55" t="s">
        <v>59989</v>
      </c>
      <c r="F18448" s="55" t="s">
        <v>4651</v>
      </c>
      <c r="G18448" s="55" t="s">
        <v>59990</v>
      </c>
      <c r="H18448" s="55">
        <v>0</v>
      </c>
    </row>
    <row r="18449" spans="1:8" ht="12.5" customHeight="1">
      <c r="A18449" s="55">
        <v>12325</v>
      </c>
      <c r="B18449" s="55">
        <v>10</v>
      </c>
      <c r="C18449" s="55" t="s">
        <v>59991</v>
      </c>
      <c r="D18449" s="55" t="s">
        <v>4649</v>
      </c>
      <c r="E18449" s="55" t="s">
        <v>59992</v>
      </c>
      <c r="F18449" s="55" t="s">
        <v>4651</v>
      </c>
      <c r="G18449" s="55" t="s">
        <v>59993</v>
      </c>
      <c r="H18449" s="55">
        <v>0</v>
      </c>
    </row>
    <row r="18450" spans="1:8" ht="12.5" customHeight="1">
      <c r="A18450" s="55">
        <v>12463</v>
      </c>
      <c r="B18450" s="55">
        <v>10</v>
      </c>
      <c r="C18450" s="55" t="s">
        <v>59994</v>
      </c>
      <c r="D18450" s="55" t="s">
        <v>4649</v>
      </c>
      <c r="E18450" s="55" t="s">
        <v>59995</v>
      </c>
      <c r="F18450" s="55" t="s">
        <v>4651</v>
      </c>
      <c r="G18450" s="55" t="s">
        <v>59996</v>
      </c>
      <c r="H18450" s="55">
        <v>0</v>
      </c>
    </row>
    <row r="18451" spans="1:8" ht="12.5" customHeight="1">
      <c r="A18451" s="55">
        <v>13679</v>
      </c>
      <c r="B18451" s="55">
        <v>10</v>
      </c>
      <c r="C18451" s="55" t="s">
        <v>59997</v>
      </c>
      <c r="D18451" s="55" t="s">
        <v>4649</v>
      </c>
      <c r="E18451" s="55" t="s">
        <v>59998</v>
      </c>
      <c r="F18451" s="55" t="s">
        <v>4651</v>
      </c>
      <c r="G18451" s="55" t="s">
        <v>59999</v>
      </c>
      <c r="H18451" s="55">
        <v>0</v>
      </c>
    </row>
    <row r="18452" spans="1:8" ht="12.5" customHeight="1">
      <c r="A18452" s="55">
        <v>13845</v>
      </c>
      <c r="B18452" s="55">
        <v>10</v>
      </c>
      <c r="C18452" s="55" t="s">
        <v>60000</v>
      </c>
      <c r="D18452" s="55" t="s">
        <v>4649</v>
      </c>
      <c r="E18452" s="55" t="s">
        <v>60001</v>
      </c>
      <c r="F18452" s="55" t="s">
        <v>4651</v>
      </c>
      <c r="G18452" s="55" t="s">
        <v>60002</v>
      </c>
      <c r="H18452" s="55">
        <v>0</v>
      </c>
    </row>
    <row r="18453" spans="1:8" ht="12.5" customHeight="1">
      <c r="A18453" s="55">
        <v>14143</v>
      </c>
      <c r="B18453" s="55">
        <v>10</v>
      </c>
      <c r="C18453" s="55" t="s">
        <v>60003</v>
      </c>
      <c r="D18453" s="55" t="s">
        <v>4649</v>
      </c>
      <c r="E18453" s="55" t="s">
        <v>60004</v>
      </c>
      <c r="F18453" s="55" t="s">
        <v>4651</v>
      </c>
      <c r="G18453" s="55" t="s">
        <v>60005</v>
      </c>
      <c r="H18453" s="55">
        <v>0</v>
      </c>
    </row>
    <row r="18454" spans="1:8" ht="12.5" customHeight="1">
      <c r="A18454" s="55">
        <v>14787</v>
      </c>
      <c r="B18454" s="55">
        <v>10</v>
      </c>
      <c r="C18454" s="55" t="s">
        <v>60006</v>
      </c>
      <c r="D18454" s="55" t="s">
        <v>4649</v>
      </c>
      <c r="E18454" s="55" t="s">
        <v>60007</v>
      </c>
      <c r="F18454" s="55" t="s">
        <v>4651</v>
      </c>
      <c r="G18454" s="55" t="s">
        <v>60008</v>
      </c>
      <c r="H18454" s="55">
        <v>0</v>
      </c>
    </row>
    <row r="18455" spans="1:8" ht="12.5" customHeight="1">
      <c r="A18455" s="55">
        <v>15692</v>
      </c>
      <c r="B18455" s="55">
        <v>10</v>
      </c>
      <c r="C18455" s="55" t="s">
        <v>60009</v>
      </c>
      <c r="D18455" s="55" t="s">
        <v>4649</v>
      </c>
      <c r="E18455" s="55" t="s">
        <v>60010</v>
      </c>
      <c r="F18455" s="55" t="s">
        <v>4651</v>
      </c>
      <c r="G18455" s="55" t="s">
        <v>60011</v>
      </c>
      <c r="H18455" s="55">
        <v>0</v>
      </c>
    </row>
    <row r="18456" spans="1:8" ht="12.5" customHeight="1">
      <c r="A18456" s="55">
        <v>15695</v>
      </c>
      <c r="B18456" s="55">
        <v>10</v>
      </c>
      <c r="C18456" s="55" t="s">
        <v>60012</v>
      </c>
      <c r="D18456" s="55" t="s">
        <v>4649</v>
      </c>
      <c r="E18456" s="55" t="s">
        <v>60013</v>
      </c>
      <c r="F18456" s="55" t="s">
        <v>4651</v>
      </c>
      <c r="G18456" s="55" t="s">
        <v>60014</v>
      </c>
      <c r="H18456" s="55">
        <v>0</v>
      </c>
    </row>
    <row r="18457" spans="1:8" ht="12.5" customHeight="1">
      <c r="A18457" s="55">
        <v>16311</v>
      </c>
      <c r="B18457" s="55">
        <v>10</v>
      </c>
      <c r="C18457" s="55" t="s">
        <v>60015</v>
      </c>
      <c r="D18457" s="55" t="s">
        <v>4649</v>
      </c>
      <c r="E18457" s="55" t="s">
        <v>60016</v>
      </c>
      <c r="F18457" s="55" t="s">
        <v>4651</v>
      </c>
      <c r="G18457" s="55" t="s">
        <v>60017</v>
      </c>
      <c r="H18457" s="55">
        <v>0</v>
      </c>
    </row>
    <row r="18458" spans="1:8" ht="12.5" customHeight="1">
      <c r="A18458" s="55">
        <v>16589</v>
      </c>
      <c r="B18458" s="55">
        <v>10</v>
      </c>
      <c r="C18458" s="55" t="s">
        <v>60018</v>
      </c>
      <c r="D18458" s="55" t="s">
        <v>4649</v>
      </c>
      <c r="E18458" s="55" t="s">
        <v>60019</v>
      </c>
      <c r="F18458" s="55" t="s">
        <v>4651</v>
      </c>
      <c r="G18458" s="55" t="s">
        <v>60020</v>
      </c>
      <c r="H18458" s="55">
        <v>0</v>
      </c>
    </row>
    <row r="18459" spans="1:8" ht="12.5" customHeight="1">
      <c r="A18459" s="55">
        <v>16598</v>
      </c>
      <c r="B18459" s="55">
        <v>10</v>
      </c>
      <c r="C18459" s="55" t="s">
        <v>60021</v>
      </c>
      <c r="D18459" s="55" t="s">
        <v>4649</v>
      </c>
      <c r="E18459" s="55" t="s">
        <v>60022</v>
      </c>
      <c r="F18459" s="55" t="s">
        <v>4651</v>
      </c>
      <c r="G18459" s="55" t="s">
        <v>60023</v>
      </c>
      <c r="H18459" s="55">
        <v>0</v>
      </c>
    </row>
    <row r="18460" spans="1:8" ht="12.5" customHeight="1">
      <c r="A18460" s="55">
        <v>17892</v>
      </c>
      <c r="B18460" s="55">
        <v>10</v>
      </c>
      <c r="C18460" s="55" t="s">
        <v>60024</v>
      </c>
      <c r="D18460" s="55" t="s">
        <v>4649</v>
      </c>
      <c r="E18460" s="55" t="s">
        <v>60025</v>
      </c>
      <c r="F18460" s="55" t="s">
        <v>4651</v>
      </c>
      <c r="G18460" s="55" t="s">
        <v>60026</v>
      </c>
      <c r="H18460" s="55">
        <v>0</v>
      </c>
    </row>
    <row r="18461" spans="1:8" ht="12.5" customHeight="1">
      <c r="A18461" s="55">
        <v>17933</v>
      </c>
      <c r="B18461" s="55">
        <v>10</v>
      </c>
      <c r="C18461" s="55" t="s">
        <v>60027</v>
      </c>
      <c r="D18461" s="55" t="s">
        <v>4649</v>
      </c>
      <c r="E18461" s="55" t="s">
        <v>60028</v>
      </c>
      <c r="F18461" s="55" t="s">
        <v>4651</v>
      </c>
      <c r="G18461" s="55" t="s">
        <v>60029</v>
      </c>
      <c r="H18461" s="55">
        <v>0</v>
      </c>
    </row>
    <row r="18462" spans="1:8" ht="12.5" customHeight="1">
      <c r="A18462" s="55">
        <v>17965</v>
      </c>
      <c r="B18462" s="55">
        <v>10</v>
      </c>
      <c r="C18462" s="55" t="s">
        <v>60030</v>
      </c>
      <c r="D18462" s="55" t="s">
        <v>4649</v>
      </c>
      <c r="E18462" s="55" t="s">
        <v>60031</v>
      </c>
      <c r="F18462" s="55" t="s">
        <v>4651</v>
      </c>
      <c r="G18462" s="55" t="s">
        <v>60032</v>
      </c>
      <c r="H18462" s="55">
        <v>0</v>
      </c>
    </row>
    <row r="18463" spans="1:8" ht="12.5" customHeight="1">
      <c r="A18463" s="55">
        <v>18048</v>
      </c>
      <c r="B18463" s="55">
        <v>10</v>
      </c>
      <c r="C18463" s="55" t="s">
        <v>60033</v>
      </c>
      <c r="D18463" s="55" t="s">
        <v>4649</v>
      </c>
      <c r="E18463" s="55" t="s">
        <v>60034</v>
      </c>
      <c r="F18463" s="55" t="s">
        <v>4651</v>
      </c>
      <c r="G18463" s="55" t="s">
        <v>60035</v>
      </c>
      <c r="H18463" s="55">
        <v>0</v>
      </c>
    </row>
    <row r="18464" spans="1:8" ht="12.5" customHeight="1">
      <c r="A18464" s="55">
        <v>18136</v>
      </c>
      <c r="B18464" s="55">
        <v>10</v>
      </c>
      <c r="C18464" s="55" t="s">
        <v>60036</v>
      </c>
      <c r="D18464" s="55" t="s">
        <v>4649</v>
      </c>
      <c r="E18464" s="55" t="s">
        <v>60037</v>
      </c>
      <c r="F18464" s="55" t="s">
        <v>4651</v>
      </c>
      <c r="G18464" s="55" t="s">
        <v>60038</v>
      </c>
      <c r="H18464" s="55">
        <v>0</v>
      </c>
    </row>
    <row r="18465" spans="1:8" ht="12.5" customHeight="1">
      <c r="A18465" s="55">
        <v>18621</v>
      </c>
      <c r="B18465" s="55">
        <v>10</v>
      </c>
      <c r="C18465" s="55" t="s">
        <v>60039</v>
      </c>
      <c r="D18465" s="55" t="s">
        <v>4649</v>
      </c>
      <c r="E18465" s="55" t="s">
        <v>60040</v>
      </c>
      <c r="F18465" s="55" t="s">
        <v>4651</v>
      </c>
      <c r="G18465" s="55" t="s">
        <v>60041</v>
      </c>
      <c r="H18465" s="55">
        <v>0</v>
      </c>
    </row>
    <row r="18466" spans="1:8" ht="12.5" customHeight="1">
      <c r="A18466" s="55">
        <v>19071</v>
      </c>
      <c r="B18466" s="55">
        <v>10</v>
      </c>
      <c r="C18466" s="55" t="s">
        <v>60042</v>
      </c>
      <c r="D18466" s="55" t="s">
        <v>4649</v>
      </c>
      <c r="E18466" s="55" t="s">
        <v>60043</v>
      </c>
      <c r="F18466" s="55" t="s">
        <v>4651</v>
      </c>
      <c r="G18466" s="55" t="s">
        <v>60044</v>
      </c>
      <c r="H18466" s="55">
        <v>0</v>
      </c>
    </row>
    <row r="18467" spans="1:8" ht="12.5" customHeight="1">
      <c r="A18467" s="55">
        <v>19261</v>
      </c>
      <c r="B18467" s="55">
        <v>10</v>
      </c>
      <c r="C18467" s="55" t="s">
        <v>60045</v>
      </c>
      <c r="D18467" s="55" t="s">
        <v>4649</v>
      </c>
      <c r="E18467" s="55" t="s">
        <v>60046</v>
      </c>
      <c r="F18467" s="55" t="s">
        <v>4651</v>
      </c>
      <c r="G18467" s="55" t="s">
        <v>60047</v>
      </c>
      <c r="H18467" s="55">
        <v>0</v>
      </c>
    </row>
    <row r="18468" spans="1:8" ht="12.5" customHeight="1">
      <c r="A18468" s="55">
        <v>19433</v>
      </c>
      <c r="B18468" s="55">
        <v>10</v>
      </c>
      <c r="C18468" s="55" t="s">
        <v>60048</v>
      </c>
      <c r="D18468" s="55" t="s">
        <v>4649</v>
      </c>
      <c r="E18468" s="55" t="s">
        <v>60049</v>
      </c>
      <c r="F18468" s="55" t="s">
        <v>4651</v>
      </c>
      <c r="G18468" s="55" t="s">
        <v>60050</v>
      </c>
      <c r="H18468" s="55">
        <v>0</v>
      </c>
    </row>
    <row r="18469" spans="1:8" ht="12.5" customHeight="1">
      <c r="A18469" s="55">
        <v>20571</v>
      </c>
      <c r="B18469" s="55">
        <v>10</v>
      </c>
      <c r="C18469" s="55" t="s">
        <v>60051</v>
      </c>
      <c r="D18469" s="55" t="s">
        <v>4649</v>
      </c>
      <c r="E18469" s="55" t="s">
        <v>60052</v>
      </c>
      <c r="F18469" s="55" t="s">
        <v>4651</v>
      </c>
      <c r="G18469" s="55" t="s">
        <v>60053</v>
      </c>
      <c r="H18469" s="55">
        <v>0</v>
      </c>
    </row>
    <row r="18470" spans="1:8" ht="12.5" customHeight="1">
      <c r="A18470" s="55">
        <v>21515</v>
      </c>
      <c r="B18470" s="55">
        <v>10</v>
      </c>
      <c r="C18470" s="55" t="s">
        <v>60054</v>
      </c>
      <c r="D18470" s="55" t="s">
        <v>4649</v>
      </c>
      <c r="E18470" s="55" t="s">
        <v>60055</v>
      </c>
      <c r="F18470" s="55" t="s">
        <v>4651</v>
      </c>
      <c r="G18470" s="55" t="s">
        <v>60056</v>
      </c>
      <c r="H18470" s="55">
        <v>0</v>
      </c>
    </row>
    <row r="18471" spans="1:8" ht="12.5" customHeight="1">
      <c r="A18471" s="55">
        <v>21533</v>
      </c>
      <c r="B18471" s="55">
        <v>10</v>
      </c>
      <c r="C18471" s="55" t="s">
        <v>60057</v>
      </c>
      <c r="D18471" s="55" t="s">
        <v>4649</v>
      </c>
      <c r="E18471" s="55" t="s">
        <v>60058</v>
      </c>
      <c r="F18471" s="55" t="s">
        <v>4651</v>
      </c>
      <c r="G18471" s="55" t="s">
        <v>60059</v>
      </c>
      <c r="H18471" s="55">
        <v>0</v>
      </c>
    </row>
    <row r="18472" spans="1:8" ht="12.5" customHeight="1">
      <c r="A18472" s="55">
        <v>22667</v>
      </c>
      <c r="B18472" s="55">
        <v>10</v>
      </c>
      <c r="C18472" s="55" t="s">
        <v>60060</v>
      </c>
      <c r="D18472" s="55" t="s">
        <v>4649</v>
      </c>
      <c r="E18472" s="55" t="s">
        <v>60061</v>
      </c>
      <c r="F18472" s="55" t="s">
        <v>4651</v>
      </c>
      <c r="G18472" s="55" t="s">
        <v>60062</v>
      </c>
      <c r="H18472" s="55">
        <v>0</v>
      </c>
    </row>
    <row r="18473" spans="1:8" ht="12.5" customHeight="1">
      <c r="A18473" s="55">
        <v>22686</v>
      </c>
      <c r="B18473" s="55">
        <v>10</v>
      </c>
      <c r="C18473" s="55" t="s">
        <v>60063</v>
      </c>
      <c r="D18473" s="55" t="s">
        <v>4649</v>
      </c>
      <c r="E18473" s="55" t="s">
        <v>60064</v>
      </c>
      <c r="F18473" s="55" t="s">
        <v>4651</v>
      </c>
      <c r="G18473" s="55" t="s">
        <v>60065</v>
      </c>
      <c r="H18473" s="55">
        <v>0</v>
      </c>
    </row>
    <row r="18474" spans="1:8" ht="12.5" customHeight="1">
      <c r="A18474" s="55">
        <v>23615</v>
      </c>
      <c r="B18474" s="55">
        <v>10</v>
      </c>
      <c r="C18474" s="55" t="s">
        <v>60066</v>
      </c>
      <c r="D18474" s="55" t="s">
        <v>4649</v>
      </c>
      <c r="E18474" s="55" t="s">
        <v>60067</v>
      </c>
      <c r="F18474" s="55" t="s">
        <v>4651</v>
      </c>
      <c r="G18474" s="55" t="s">
        <v>60068</v>
      </c>
      <c r="H18474" s="55">
        <v>0</v>
      </c>
    </row>
    <row r="18475" spans="1:8" ht="12.5" customHeight="1">
      <c r="A18475" s="55">
        <v>23630</v>
      </c>
      <c r="B18475" s="55">
        <v>10</v>
      </c>
      <c r="C18475" s="55" t="s">
        <v>60069</v>
      </c>
      <c r="D18475" s="55" t="s">
        <v>4649</v>
      </c>
      <c r="E18475" s="55" t="s">
        <v>60070</v>
      </c>
      <c r="F18475" s="55" t="s">
        <v>4651</v>
      </c>
      <c r="G18475" s="55" t="s">
        <v>60071</v>
      </c>
      <c r="H18475" s="55">
        <v>0</v>
      </c>
    </row>
    <row r="18476" spans="1:8" ht="12.5" customHeight="1">
      <c r="A18476" s="55">
        <v>24114</v>
      </c>
      <c r="B18476" s="55">
        <v>10</v>
      </c>
      <c r="C18476" s="55" t="s">
        <v>60072</v>
      </c>
      <c r="D18476" s="55" t="s">
        <v>4649</v>
      </c>
      <c r="E18476" s="55" t="s">
        <v>60073</v>
      </c>
      <c r="F18476" s="55" t="s">
        <v>4651</v>
      </c>
      <c r="G18476" s="55" t="s">
        <v>60074</v>
      </c>
      <c r="H18476" s="55">
        <v>0</v>
      </c>
    </row>
    <row r="18477" spans="1:8" ht="12.5" customHeight="1">
      <c r="A18477" s="55">
        <v>24212</v>
      </c>
      <c r="B18477" s="55">
        <v>10</v>
      </c>
      <c r="C18477" s="55" t="s">
        <v>60075</v>
      </c>
      <c r="D18477" s="55" t="s">
        <v>4649</v>
      </c>
      <c r="E18477" s="55" t="s">
        <v>60076</v>
      </c>
      <c r="F18477" s="55" t="s">
        <v>4651</v>
      </c>
      <c r="G18477" s="55" t="s">
        <v>60077</v>
      </c>
      <c r="H18477" s="55">
        <v>0</v>
      </c>
    </row>
    <row r="18478" spans="1:8" ht="12.5" customHeight="1">
      <c r="A18478" s="55">
        <v>24546</v>
      </c>
      <c r="B18478" s="55">
        <v>10</v>
      </c>
      <c r="C18478" s="55" t="s">
        <v>60078</v>
      </c>
      <c r="D18478" s="55" t="s">
        <v>4649</v>
      </c>
      <c r="E18478" s="55" t="s">
        <v>60079</v>
      </c>
      <c r="F18478" s="55" t="s">
        <v>4651</v>
      </c>
      <c r="G18478" s="55" t="s">
        <v>60080</v>
      </c>
      <c r="H18478" s="55">
        <v>0</v>
      </c>
    </row>
    <row r="18479" spans="1:8" ht="12.5" customHeight="1">
      <c r="A18479" s="55">
        <v>25615</v>
      </c>
      <c r="B18479" s="55">
        <v>10</v>
      </c>
      <c r="C18479" s="55" t="s">
        <v>60081</v>
      </c>
      <c r="D18479" s="55" t="s">
        <v>4649</v>
      </c>
      <c r="E18479" s="55" t="s">
        <v>60082</v>
      </c>
      <c r="F18479" s="55" t="s">
        <v>4651</v>
      </c>
      <c r="G18479" s="55" t="s">
        <v>60083</v>
      </c>
      <c r="H18479" s="55">
        <v>0</v>
      </c>
    </row>
    <row r="18480" spans="1:8" ht="12.5" customHeight="1">
      <c r="A18480" s="55">
        <v>26218</v>
      </c>
      <c r="B18480" s="55">
        <v>10</v>
      </c>
      <c r="C18480" s="55" t="s">
        <v>60084</v>
      </c>
      <c r="D18480" s="55" t="s">
        <v>4649</v>
      </c>
      <c r="E18480" s="55" t="s">
        <v>60085</v>
      </c>
      <c r="F18480" s="55" t="s">
        <v>4651</v>
      </c>
      <c r="G18480" s="55" t="s">
        <v>60086</v>
      </c>
      <c r="H18480" s="55">
        <v>0</v>
      </c>
    </row>
    <row r="18481" spans="1:8" ht="12.5" customHeight="1">
      <c r="A18481" s="55">
        <v>26900</v>
      </c>
      <c r="B18481" s="55">
        <v>10</v>
      </c>
      <c r="C18481" s="55" t="s">
        <v>60087</v>
      </c>
      <c r="D18481" s="55" t="s">
        <v>4649</v>
      </c>
      <c r="E18481" s="55" t="s">
        <v>60088</v>
      </c>
      <c r="F18481" s="55" t="s">
        <v>4651</v>
      </c>
      <c r="G18481" s="55" t="s">
        <v>60089</v>
      </c>
      <c r="H18481" s="55">
        <v>0</v>
      </c>
    </row>
    <row r="18482" spans="1:8" ht="12.5" customHeight="1">
      <c r="A18482" s="55">
        <v>27783</v>
      </c>
      <c r="B18482" s="55">
        <v>10</v>
      </c>
      <c r="C18482" s="55" t="s">
        <v>60090</v>
      </c>
      <c r="D18482" s="55" t="s">
        <v>4649</v>
      </c>
      <c r="E18482" s="55" t="s">
        <v>60091</v>
      </c>
      <c r="F18482" s="55" t="s">
        <v>4651</v>
      </c>
      <c r="G18482" s="55" t="s">
        <v>60092</v>
      </c>
      <c r="H18482" s="55">
        <v>0</v>
      </c>
    </row>
    <row r="18483" spans="1:8" ht="12.5" customHeight="1">
      <c r="A18483" s="55">
        <v>27819</v>
      </c>
      <c r="B18483" s="55">
        <v>10</v>
      </c>
      <c r="C18483" s="55" t="s">
        <v>60093</v>
      </c>
      <c r="D18483" s="55" t="s">
        <v>4649</v>
      </c>
      <c r="E18483" s="55" t="s">
        <v>60094</v>
      </c>
      <c r="F18483" s="55" t="s">
        <v>4651</v>
      </c>
      <c r="G18483" s="55" t="s">
        <v>60095</v>
      </c>
      <c r="H18483" s="55">
        <v>0</v>
      </c>
    </row>
    <row r="18484" spans="1:8" ht="12.5" customHeight="1">
      <c r="A18484" s="55">
        <v>28417</v>
      </c>
      <c r="B18484" s="55">
        <v>10</v>
      </c>
      <c r="C18484" s="55" t="s">
        <v>60096</v>
      </c>
      <c r="D18484" s="55" t="s">
        <v>4649</v>
      </c>
      <c r="E18484" s="55" t="s">
        <v>60097</v>
      </c>
      <c r="F18484" s="55" t="s">
        <v>4651</v>
      </c>
      <c r="G18484" s="55" t="s">
        <v>60098</v>
      </c>
      <c r="H18484" s="55">
        <v>0</v>
      </c>
    </row>
    <row r="18485" spans="1:8" ht="12.5" customHeight="1">
      <c r="A18485" s="55">
        <v>28517</v>
      </c>
      <c r="B18485" s="55">
        <v>10</v>
      </c>
      <c r="C18485" s="55" t="s">
        <v>60099</v>
      </c>
      <c r="D18485" s="55" t="s">
        <v>4649</v>
      </c>
      <c r="E18485" s="55" t="s">
        <v>60100</v>
      </c>
      <c r="F18485" s="55" t="s">
        <v>4651</v>
      </c>
      <c r="G18485" s="55" t="s">
        <v>60101</v>
      </c>
      <c r="H18485" s="55">
        <v>0</v>
      </c>
    </row>
    <row r="18486" spans="1:8" ht="12.5" customHeight="1">
      <c r="A18486" s="55">
        <v>290</v>
      </c>
      <c r="B18486" s="55">
        <v>1</v>
      </c>
      <c r="C18486" s="55" t="s">
        <v>60102</v>
      </c>
      <c r="D18486" s="55" t="s">
        <v>60103</v>
      </c>
      <c r="E18486" s="55" t="s">
        <v>60104</v>
      </c>
      <c r="F18486" s="55" t="s">
        <v>4651</v>
      </c>
      <c r="G18486" s="55" t="s">
        <v>60105</v>
      </c>
      <c r="H18486" s="55">
        <v>0</v>
      </c>
    </row>
    <row r="18487" spans="1:8" ht="12.5" customHeight="1">
      <c r="A18487" s="55">
        <v>415</v>
      </c>
      <c r="B18487" s="55">
        <v>1</v>
      </c>
      <c r="C18487" s="55" t="s">
        <v>60106</v>
      </c>
      <c r="D18487" s="55" t="s">
        <v>60103</v>
      </c>
      <c r="E18487" s="55" t="s">
        <v>60107</v>
      </c>
      <c r="F18487" s="55" t="s">
        <v>4651</v>
      </c>
      <c r="G18487" s="55" t="s">
        <v>60108</v>
      </c>
      <c r="H18487" s="55">
        <v>0</v>
      </c>
    </row>
    <row r="18488" spans="1:8" ht="12.5" customHeight="1">
      <c r="A18488" s="55">
        <v>577</v>
      </c>
      <c r="B18488" s="55">
        <v>1</v>
      </c>
      <c r="C18488" s="55" t="s">
        <v>60109</v>
      </c>
      <c r="D18488" s="55" t="s">
        <v>60103</v>
      </c>
      <c r="E18488" s="55" t="s">
        <v>60110</v>
      </c>
      <c r="F18488" s="55" t="s">
        <v>4651</v>
      </c>
      <c r="G18488" s="55" t="s">
        <v>60111</v>
      </c>
      <c r="H18488" s="55">
        <v>0</v>
      </c>
    </row>
    <row r="18489" spans="1:8" ht="12.5" customHeight="1">
      <c r="A18489" s="55">
        <v>19</v>
      </c>
      <c r="B18489" s="55">
        <v>1</v>
      </c>
      <c r="C18489" s="55" t="s">
        <v>60112</v>
      </c>
      <c r="D18489" s="55" t="s">
        <v>60103</v>
      </c>
      <c r="E18489" s="55" t="s">
        <v>60113</v>
      </c>
      <c r="F18489" s="55" t="s">
        <v>4651</v>
      </c>
      <c r="G18489" s="55" t="s">
        <v>60114</v>
      </c>
      <c r="H18489" s="55">
        <v>0</v>
      </c>
    </row>
    <row r="18490" spans="1:8" ht="12.5" customHeight="1">
      <c r="A18490" s="55">
        <v>181</v>
      </c>
      <c r="B18490" s="55">
        <v>1</v>
      </c>
      <c r="C18490" s="55" t="s">
        <v>60115</v>
      </c>
      <c r="D18490" s="55" t="s">
        <v>60103</v>
      </c>
      <c r="E18490" s="55" t="s">
        <v>60116</v>
      </c>
      <c r="F18490" s="55" t="s">
        <v>4651</v>
      </c>
      <c r="G18490" s="55" t="s">
        <v>60117</v>
      </c>
      <c r="H18490" s="55">
        <v>0</v>
      </c>
    </row>
    <row r="18491" spans="1:8" ht="12.5" customHeight="1">
      <c r="A18491" s="55">
        <v>109</v>
      </c>
      <c r="B18491" s="55">
        <v>1</v>
      </c>
      <c r="C18491" s="55" t="s">
        <v>60118</v>
      </c>
      <c r="D18491" s="55" t="s">
        <v>60103</v>
      </c>
      <c r="E18491" s="55" t="s">
        <v>60119</v>
      </c>
      <c r="F18491" s="55" t="s">
        <v>4651</v>
      </c>
      <c r="G18491" s="55" t="s">
        <v>60120</v>
      </c>
      <c r="H18491" s="55">
        <v>0</v>
      </c>
    </row>
    <row r="18492" spans="1:8" ht="12.5" customHeight="1">
      <c r="A18492" s="55">
        <v>146</v>
      </c>
      <c r="B18492" s="55">
        <v>1</v>
      </c>
      <c r="C18492" s="55" t="s">
        <v>60121</v>
      </c>
      <c r="D18492" s="55" t="s">
        <v>60103</v>
      </c>
      <c r="E18492" s="55" t="s">
        <v>60122</v>
      </c>
      <c r="F18492" s="55" t="s">
        <v>4651</v>
      </c>
      <c r="G18492" s="55" t="s">
        <v>60123</v>
      </c>
      <c r="H18492" s="55">
        <v>0</v>
      </c>
    </row>
    <row r="18493" spans="1:8" ht="12.5" customHeight="1">
      <c r="A18493" s="55">
        <v>128</v>
      </c>
      <c r="B18493" s="55">
        <v>1</v>
      </c>
      <c r="C18493" s="55" t="s">
        <v>60124</v>
      </c>
      <c r="D18493" s="55" t="s">
        <v>60103</v>
      </c>
      <c r="E18493" s="55" t="s">
        <v>60125</v>
      </c>
      <c r="F18493" s="55" t="s">
        <v>4651</v>
      </c>
      <c r="G18493" s="55" t="s">
        <v>60126</v>
      </c>
      <c r="H18493" s="55">
        <v>0</v>
      </c>
    </row>
    <row r="18494" spans="1:8" ht="12.5" customHeight="1">
      <c r="A18494" s="55">
        <v>254</v>
      </c>
      <c r="B18494" s="55">
        <v>1</v>
      </c>
      <c r="C18494" s="55" t="s">
        <v>60127</v>
      </c>
      <c r="D18494" s="55" t="s">
        <v>60103</v>
      </c>
      <c r="E18494" s="55" t="s">
        <v>60128</v>
      </c>
      <c r="F18494" s="55" t="s">
        <v>4651</v>
      </c>
      <c r="G18494" s="55" t="s">
        <v>60129</v>
      </c>
      <c r="H18494" s="55">
        <v>0</v>
      </c>
    </row>
    <row r="18495" spans="1:8" ht="12.5" customHeight="1">
      <c r="A18495" s="55">
        <v>692</v>
      </c>
      <c r="B18495" s="55">
        <v>1</v>
      </c>
      <c r="C18495" s="55" t="s">
        <v>60130</v>
      </c>
      <c r="D18495" s="55" t="s">
        <v>60103</v>
      </c>
      <c r="E18495" s="55" t="s">
        <v>60131</v>
      </c>
      <c r="F18495" s="55" t="s">
        <v>4651</v>
      </c>
      <c r="G18495" s="55" t="s">
        <v>60132</v>
      </c>
      <c r="H18495" s="55">
        <v>0</v>
      </c>
    </row>
    <row r="18496" spans="1:8" ht="12.5" customHeight="1">
      <c r="A18496" s="55">
        <v>37</v>
      </c>
      <c r="B18496" s="55">
        <v>1</v>
      </c>
      <c r="C18496" s="55" t="s">
        <v>60133</v>
      </c>
      <c r="D18496" s="55" t="s">
        <v>60103</v>
      </c>
      <c r="E18496" s="55" t="s">
        <v>60134</v>
      </c>
      <c r="F18496" s="55" t="s">
        <v>4651</v>
      </c>
      <c r="G18496" s="55" t="s">
        <v>60135</v>
      </c>
      <c r="H18496" s="55">
        <v>0</v>
      </c>
    </row>
    <row r="18497" spans="1:8" ht="12.5" customHeight="1">
      <c r="A18497" s="55">
        <v>293</v>
      </c>
      <c r="B18497" s="55">
        <v>1</v>
      </c>
      <c r="C18497" s="55" t="s">
        <v>60136</v>
      </c>
      <c r="D18497" s="55" t="s">
        <v>60103</v>
      </c>
      <c r="E18497" s="55" t="s">
        <v>60137</v>
      </c>
      <c r="F18497" s="55" t="s">
        <v>4651</v>
      </c>
      <c r="G18497" s="55" t="s">
        <v>60138</v>
      </c>
      <c r="H18497" s="55">
        <v>0</v>
      </c>
    </row>
    <row r="18498" spans="1:8" ht="12.5" customHeight="1">
      <c r="A18498" s="55">
        <v>595</v>
      </c>
      <c r="B18498" s="55">
        <v>1</v>
      </c>
      <c r="C18498" s="55" t="s">
        <v>60139</v>
      </c>
      <c r="D18498" s="55" t="s">
        <v>60103</v>
      </c>
      <c r="E18498" s="55" t="s">
        <v>60140</v>
      </c>
      <c r="F18498" s="55" t="s">
        <v>4651</v>
      </c>
      <c r="G18498" s="55" t="s">
        <v>60141</v>
      </c>
      <c r="H18498" s="55">
        <v>0</v>
      </c>
    </row>
    <row r="18499" spans="1:8" ht="12.5" customHeight="1">
      <c r="A18499" s="55">
        <v>626</v>
      </c>
      <c r="B18499" s="55">
        <v>1</v>
      </c>
      <c r="C18499" s="55" t="s">
        <v>60142</v>
      </c>
      <c r="D18499" s="55" t="s">
        <v>60103</v>
      </c>
      <c r="E18499" s="55" t="s">
        <v>60143</v>
      </c>
      <c r="F18499" s="55" t="s">
        <v>4651</v>
      </c>
      <c r="G18499" s="55" t="s">
        <v>60144</v>
      </c>
      <c r="H18499" s="55">
        <v>0</v>
      </c>
    </row>
    <row r="18500" spans="1:8" ht="12.5" customHeight="1">
      <c r="A18500" s="55">
        <v>505</v>
      </c>
      <c r="B18500" s="55">
        <v>1</v>
      </c>
      <c r="C18500" s="55" t="s">
        <v>60145</v>
      </c>
      <c r="D18500" s="55" t="s">
        <v>60103</v>
      </c>
      <c r="E18500" s="55" t="s">
        <v>60146</v>
      </c>
      <c r="F18500" s="55" t="s">
        <v>4651</v>
      </c>
      <c r="G18500" s="55" t="s">
        <v>60147</v>
      </c>
      <c r="H18500" s="55">
        <v>0</v>
      </c>
    </row>
    <row r="18501" spans="1:8" ht="12.5" customHeight="1">
      <c r="A18501" s="55">
        <v>506</v>
      </c>
      <c r="B18501" s="55">
        <v>1</v>
      </c>
      <c r="C18501" s="55" t="s">
        <v>60148</v>
      </c>
      <c r="D18501" s="55" t="s">
        <v>60103</v>
      </c>
      <c r="E18501" s="55" t="s">
        <v>60149</v>
      </c>
      <c r="F18501" s="55" t="s">
        <v>4651</v>
      </c>
      <c r="G18501" s="55" t="s">
        <v>60150</v>
      </c>
      <c r="H18501" s="55">
        <v>0</v>
      </c>
    </row>
    <row r="18502" spans="1:8" ht="12.5" customHeight="1">
      <c r="A18502" s="55">
        <v>604</v>
      </c>
      <c r="B18502" s="55">
        <v>1</v>
      </c>
      <c r="C18502" s="55" t="s">
        <v>60151</v>
      </c>
      <c r="D18502" s="55" t="s">
        <v>60103</v>
      </c>
      <c r="E18502" s="55" t="s">
        <v>60152</v>
      </c>
      <c r="F18502" s="55" t="s">
        <v>4651</v>
      </c>
      <c r="G18502" s="55" t="s">
        <v>60153</v>
      </c>
      <c r="H18502" s="55">
        <v>0</v>
      </c>
    </row>
    <row r="18503" spans="1:8" ht="12.5" customHeight="1">
      <c r="A18503" s="55">
        <v>164</v>
      </c>
      <c r="B18503" s="55">
        <v>1</v>
      </c>
      <c r="C18503" s="55" t="s">
        <v>60154</v>
      </c>
      <c r="D18503" s="55" t="s">
        <v>60103</v>
      </c>
      <c r="E18503" s="55" t="s">
        <v>60155</v>
      </c>
      <c r="F18503" s="55" t="s">
        <v>4651</v>
      </c>
      <c r="G18503" s="55" t="s">
        <v>60156</v>
      </c>
      <c r="H18503" s="55">
        <v>0</v>
      </c>
    </row>
    <row r="18504" spans="1:8" ht="12.5" customHeight="1">
      <c r="A18504" s="55">
        <v>344</v>
      </c>
      <c r="B18504" s="55">
        <v>1</v>
      </c>
      <c r="C18504" s="55" t="s">
        <v>60157</v>
      </c>
      <c r="D18504" s="55" t="s">
        <v>60103</v>
      </c>
      <c r="E18504" s="55" t="s">
        <v>60158</v>
      </c>
      <c r="F18504" s="55" t="s">
        <v>4651</v>
      </c>
      <c r="G18504" s="55" t="s">
        <v>60159</v>
      </c>
      <c r="H18504" s="55">
        <v>0</v>
      </c>
    </row>
    <row r="18505" spans="1:8" ht="12.5" customHeight="1">
      <c r="A18505" s="55">
        <v>115</v>
      </c>
      <c r="B18505" s="55">
        <v>1</v>
      </c>
      <c r="C18505" s="55" t="s">
        <v>60160</v>
      </c>
      <c r="D18505" s="55" t="s">
        <v>60103</v>
      </c>
      <c r="E18505" s="55" t="s">
        <v>60161</v>
      </c>
      <c r="F18505" s="55" t="s">
        <v>4651</v>
      </c>
      <c r="G18505" s="55" t="s">
        <v>60162</v>
      </c>
      <c r="H18505" s="55">
        <v>0</v>
      </c>
    </row>
    <row r="18506" spans="1:8" ht="12.5" customHeight="1">
      <c r="A18506" s="55">
        <v>605</v>
      </c>
      <c r="B18506" s="55">
        <v>1</v>
      </c>
      <c r="C18506" s="55" t="s">
        <v>60163</v>
      </c>
      <c r="D18506" s="55" t="s">
        <v>60103</v>
      </c>
      <c r="E18506" s="55" t="s">
        <v>60164</v>
      </c>
      <c r="F18506" s="55" t="s">
        <v>4651</v>
      </c>
      <c r="G18506" s="55" t="s">
        <v>60165</v>
      </c>
      <c r="H18506" s="55">
        <v>0</v>
      </c>
    </row>
    <row r="18507" spans="1:8" ht="12.5" customHeight="1">
      <c r="A18507" s="55">
        <v>74</v>
      </c>
      <c r="B18507" s="55">
        <v>1</v>
      </c>
      <c r="C18507" s="55" t="s">
        <v>60166</v>
      </c>
      <c r="D18507" s="55" t="s">
        <v>60103</v>
      </c>
      <c r="E18507" s="55" t="s">
        <v>60167</v>
      </c>
      <c r="F18507" s="55" t="s">
        <v>4651</v>
      </c>
      <c r="G18507" s="55" t="s">
        <v>60168</v>
      </c>
      <c r="H18507" s="55">
        <v>0</v>
      </c>
    </row>
    <row r="18508" spans="1:8" ht="12.5" customHeight="1">
      <c r="A18508" s="55">
        <v>698</v>
      </c>
      <c r="B18508" s="55">
        <v>1</v>
      </c>
      <c r="C18508" s="55" t="s">
        <v>60169</v>
      </c>
      <c r="D18508" s="55" t="s">
        <v>60103</v>
      </c>
      <c r="E18508" s="55" t="s">
        <v>60170</v>
      </c>
      <c r="F18508" s="55" t="s">
        <v>4651</v>
      </c>
      <c r="G18508" s="55" t="s">
        <v>60171</v>
      </c>
      <c r="H18508" s="55">
        <v>0</v>
      </c>
    </row>
    <row r="18509" spans="1:8" ht="12.5" customHeight="1">
      <c r="A18509" s="55">
        <v>43</v>
      </c>
      <c r="B18509" s="55">
        <v>1</v>
      </c>
      <c r="C18509" s="55" t="s">
        <v>60172</v>
      </c>
      <c r="D18509" s="55" t="s">
        <v>60103</v>
      </c>
      <c r="E18509" s="55" t="s">
        <v>60173</v>
      </c>
      <c r="F18509" s="55" t="s">
        <v>4651</v>
      </c>
      <c r="G18509" s="55" t="s">
        <v>60174</v>
      </c>
      <c r="H18509" s="55">
        <v>0</v>
      </c>
    </row>
    <row r="18510" spans="1:8" ht="12.5" customHeight="1">
      <c r="A18510" s="55">
        <v>289</v>
      </c>
      <c r="B18510" s="55">
        <v>1</v>
      </c>
      <c r="C18510" s="55" t="s">
        <v>60175</v>
      </c>
      <c r="D18510" s="55" t="s">
        <v>60103</v>
      </c>
      <c r="E18510" s="55" t="s">
        <v>60176</v>
      </c>
      <c r="F18510" s="55" t="s">
        <v>4651</v>
      </c>
      <c r="G18510" s="55" t="s">
        <v>60177</v>
      </c>
      <c r="H18510" s="55">
        <v>0</v>
      </c>
    </row>
    <row r="18511" spans="1:8" ht="12.5" customHeight="1">
      <c r="A18511" s="55">
        <v>92</v>
      </c>
      <c r="B18511" s="55">
        <v>1</v>
      </c>
      <c r="C18511" s="55" t="s">
        <v>60178</v>
      </c>
      <c r="D18511" s="55" t="s">
        <v>60103</v>
      </c>
      <c r="E18511" s="55" t="s">
        <v>60179</v>
      </c>
      <c r="F18511" s="55" t="s">
        <v>4651</v>
      </c>
      <c r="G18511" s="55" t="s">
        <v>60180</v>
      </c>
      <c r="H18511" s="55">
        <v>0</v>
      </c>
    </row>
    <row r="18512" spans="1:8" ht="12.5" customHeight="1">
      <c r="A18512" s="55">
        <v>127</v>
      </c>
      <c r="B18512" s="55">
        <v>1</v>
      </c>
      <c r="C18512" s="55" t="s">
        <v>60181</v>
      </c>
      <c r="D18512" s="55" t="s">
        <v>60103</v>
      </c>
      <c r="E18512" s="55" t="s">
        <v>60182</v>
      </c>
      <c r="F18512" s="55" t="s">
        <v>4651</v>
      </c>
      <c r="G18512" s="55" t="s">
        <v>60183</v>
      </c>
      <c r="H18512" s="55">
        <v>0</v>
      </c>
    </row>
    <row r="18513" spans="1:8" ht="12.5" customHeight="1">
      <c r="A18513" s="55">
        <v>416</v>
      </c>
      <c r="B18513" s="55">
        <v>1</v>
      </c>
      <c r="C18513" s="55" t="s">
        <v>60184</v>
      </c>
      <c r="D18513" s="55" t="s">
        <v>60103</v>
      </c>
      <c r="E18513" s="55" t="s">
        <v>60185</v>
      </c>
      <c r="F18513" s="55" t="s">
        <v>4651</v>
      </c>
      <c r="G18513" s="55" t="s">
        <v>60186</v>
      </c>
      <c r="H18513" s="55">
        <v>0</v>
      </c>
    </row>
    <row r="18514" spans="1:8" ht="12.5" customHeight="1">
      <c r="A18514" s="55">
        <v>433</v>
      </c>
      <c r="B18514" s="55">
        <v>1</v>
      </c>
      <c r="C18514" s="55" t="s">
        <v>60187</v>
      </c>
      <c r="D18514" s="55" t="s">
        <v>60103</v>
      </c>
      <c r="E18514" s="55" t="s">
        <v>60188</v>
      </c>
      <c r="F18514" s="55" t="s">
        <v>4651</v>
      </c>
      <c r="G18514" s="55" t="s">
        <v>60189</v>
      </c>
      <c r="H18514" s="55">
        <v>0</v>
      </c>
    </row>
    <row r="18515" spans="1:8" ht="12.5" customHeight="1">
      <c r="A18515" s="55">
        <v>696</v>
      </c>
      <c r="B18515" s="55">
        <v>1</v>
      </c>
      <c r="C18515" s="55" t="s">
        <v>60190</v>
      </c>
      <c r="D18515" s="55" t="s">
        <v>60103</v>
      </c>
      <c r="E18515" s="55" t="s">
        <v>60191</v>
      </c>
      <c r="F18515" s="55" t="s">
        <v>4651</v>
      </c>
      <c r="G18515" s="55" t="s">
        <v>60192</v>
      </c>
      <c r="H18515" s="55">
        <v>0</v>
      </c>
    </row>
    <row r="18516" spans="1:8" ht="12.5" customHeight="1">
      <c r="A18516" s="55">
        <v>564</v>
      </c>
      <c r="B18516" s="55">
        <v>1</v>
      </c>
      <c r="C18516" s="55" t="s">
        <v>60193</v>
      </c>
      <c r="D18516" s="55" t="s">
        <v>60103</v>
      </c>
      <c r="E18516" s="55" t="s">
        <v>60194</v>
      </c>
      <c r="F18516" s="55" t="s">
        <v>4651</v>
      </c>
      <c r="G18516" s="55" t="s">
        <v>60195</v>
      </c>
      <c r="H18516" s="55">
        <v>0</v>
      </c>
    </row>
    <row r="18517" spans="1:8" ht="12.5" customHeight="1">
      <c r="A18517" s="55">
        <v>596</v>
      </c>
      <c r="B18517" s="55">
        <v>1</v>
      </c>
      <c r="C18517" s="55" t="s">
        <v>60196</v>
      </c>
      <c r="D18517" s="55" t="s">
        <v>60103</v>
      </c>
      <c r="E18517" s="55" t="s">
        <v>60197</v>
      </c>
      <c r="F18517" s="55" t="s">
        <v>4651</v>
      </c>
      <c r="G18517" s="55" t="s">
        <v>60198</v>
      </c>
      <c r="H18517" s="55">
        <v>0</v>
      </c>
    </row>
    <row r="18518" spans="1:8" ht="12.5" customHeight="1">
      <c r="A18518" s="55">
        <v>669</v>
      </c>
      <c r="B18518" s="55">
        <v>1</v>
      </c>
      <c r="C18518" s="55" t="s">
        <v>60199</v>
      </c>
      <c r="D18518" s="55" t="s">
        <v>60103</v>
      </c>
      <c r="E18518" s="55" t="s">
        <v>60200</v>
      </c>
      <c r="F18518" s="55" t="s">
        <v>4651</v>
      </c>
      <c r="G18518" s="55" t="s">
        <v>60201</v>
      </c>
      <c r="H18518" s="55">
        <v>0</v>
      </c>
    </row>
    <row r="18519" spans="1:8" ht="12.5" customHeight="1">
      <c r="A18519" s="55">
        <v>38</v>
      </c>
      <c r="B18519" s="55">
        <v>1</v>
      </c>
      <c r="C18519" s="55" t="s">
        <v>60202</v>
      </c>
      <c r="D18519" s="55" t="s">
        <v>60103</v>
      </c>
      <c r="E18519" s="55" t="s">
        <v>60203</v>
      </c>
      <c r="F18519" s="55" t="s">
        <v>4651</v>
      </c>
      <c r="G18519" s="55" t="s">
        <v>60204</v>
      </c>
      <c r="H18519" s="55">
        <v>0</v>
      </c>
    </row>
    <row r="18520" spans="1:8" ht="12.5" customHeight="1">
      <c r="A18520" s="55">
        <v>253</v>
      </c>
      <c r="B18520" s="55">
        <v>1</v>
      </c>
      <c r="C18520" s="55" t="s">
        <v>60205</v>
      </c>
      <c r="D18520" s="55" t="s">
        <v>60103</v>
      </c>
      <c r="E18520" s="55" t="s">
        <v>60206</v>
      </c>
      <c r="F18520" s="55" t="s">
        <v>4651</v>
      </c>
      <c r="G18520" s="55" t="s">
        <v>60207</v>
      </c>
      <c r="H18520" s="55">
        <v>0</v>
      </c>
    </row>
    <row r="18521" spans="1:8" ht="12.5" customHeight="1">
      <c r="A18521" s="55">
        <v>325</v>
      </c>
      <c r="B18521" s="55">
        <v>1</v>
      </c>
      <c r="C18521" s="55" t="s">
        <v>60208</v>
      </c>
      <c r="D18521" s="55" t="s">
        <v>60103</v>
      </c>
      <c r="E18521" s="55" t="s">
        <v>60209</v>
      </c>
      <c r="F18521" s="55" t="s">
        <v>4651</v>
      </c>
      <c r="G18521" s="55" t="s">
        <v>60210</v>
      </c>
      <c r="H18521" s="55">
        <v>0</v>
      </c>
    </row>
    <row r="18522" spans="1:8" ht="12.5" customHeight="1">
      <c r="A18522" s="55">
        <v>218</v>
      </c>
      <c r="B18522" s="55">
        <v>1</v>
      </c>
      <c r="C18522" s="55" t="s">
        <v>60211</v>
      </c>
      <c r="D18522" s="55" t="s">
        <v>60103</v>
      </c>
      <c r="E18522" s="55" t="s">
        <v>60212</v>
      </c>
      <c r="F18522" s="55" t="s">
        <v>4651</v>
      </c>
      <c r="G18522" s="55" t="s">
        <v>60213</v>
      </c>
      <c r="H18522" s="55">
        <v>0</v>
      </c>
    </row>
    <row r="18523" spans="1:8" ht="12.5" customHeight="1">
      <c r="A18523" s="55">
        <v>401</v>
      </c>
      <c r="B18523" s="55">
        <v>1</v>
      </c>
      <c r="C18523" s="55" t="s">
        <v>60214</v>
      </c>
      <c r="D18523" s="55" t="s">
        <v>60103</v>
      </c>
      <c r="E18523" s="55" t="s">
        <v>60215</v>
      </c>
      <c r="F18523" s="55" t="s">
        <v>4651</v>
      </c>
      <c r="G18523" s="55" t="s">
        <v>60216</v>
      </c>
      <c r="H18523" s="55">
        <v>0</v>
      </c>
    </row>
    <row r="18524" spans="1:8" ht="12.5" customHeight="1">
      <c r="A18524" s="55">
        <v>621</v>
      </c>
      <c r="B18524" s="55">
        <v>1</v>
      </c>
      <c r="C18524" s="55" t="s">
        <v>60217</v>
      </c>
      <c r="D18524" s="55" t="s">
        <v>60103</v>
      </c>
      <c r="E18524" s="55" t="s">
        <v>60218</v>
      </c>
      <c r="F18524" s="55" t="s">
        <v>4651</v>
      </c>
      <c r="G18524" s="55" t="s">
        <v>60219</v>
      </c>
      <c r="H18524" s="55">
        <v>0</v>
      </c>
    </row>
    <row r="18525" spans="1:8" ht="12.5" customHeight="1">
      <c r="A18525" s="55">
        <v>397</v>
      </c>
      <c r="B18525" s="55">
        <v>1</v>
      </c>
      <c r="C18525" s="55" t="s">
        <v>60220</v>
      </c>
      <c r="D18525" s="55" t="s">
        <v>60103</v>
      </c>
      <c r="E18525" s="55" t="s">
        <v>60221</v>
      </c>
      <c r="F18525" s="55" t="s">
        <v>4651</v>
      </c>
      <c r="G18525" s="55" t="s">
        <v>60222</v>
      </c>
      <c r="H18525" s="55">
        <v>0</v>
      </c>
    </row>
    <row r="18526" spans="1:8" ht="12.5" customHeight="1">
      <c r="A18526" s="55">
        <v>145</v>
      </c>
      <c r="B18526" s="55">
        <v>1</v>
      </c>
      <c r="C18526" s="55" t="s">
        <v>60223</v>
      </c>
      <c r="D18526" s="55" t="s">
        <v>60103</v>
      </c>
      <c r="E18526" s="55" t="s">
        <v>60224</v>
      </c>
      <c r="F18526" s="55" t="s">
        <v>4651</v>
      </c>
      <c r="G18526" s="55" t="s">
        <v>60225</v>
      </c>
      <c r="H18526" s="55">
        <v>0</v>
      </c>
    </row>
    <row r="18527" spans="1:8" ht="12.5" customHeight="1">
      <c r="A18527" s="55">
        <v>200</v>
      </c>
      <c r="B18527" s="55">
        <v>1</v>
      </c>
      <c r="C18527" s="55" t="s">
        <v>60226</v>
      </c>
      <c r="D18527" s="55" t="s">
        <v>60103</v>
      </c>
      <c r="E18527" s="55" t="s">
        <v>60227</v>
      </c>
      <c r="F18527" s="55" t="s">
        <v>4651</v>
      </c>
      <c r="G18527" s="55" t="s">
        <v>60228</v>
      </c>
      <c r="H18527" s="55">
        <v>0</v>
      </c>
    </row>
    <row r="18528" spans="1:8" ht="12.5" customHeight="1">
      <c r="A18528" s="55">
        <v>380</v>
      </c>
      <c r="B18528" s="55">
        <v>1</v>
      </c>
      <c r="C18528" s="55" t="s">
        <v>60229</v>
      </c>
      <c r="D18528" s="55" t="s">
        <v>60103</v>
      </c>
      <c r="E18528" s="55" t="s">
        <v>60230</v>
      </c>
      <c r="F18528" s="55" t="s">
        <v>4651</v>
      </c>
      <c r="G18528" s="55" t="s">
        <v>60231</v>
      </c>
      <c r="H18528" s="55">
        <v>0</v>
      </c>
    </row>
    <row r="18529" spans="1:8" ht="12.5" customHeight="1">
      <c r="A18529" s="55">
        <v>673</v>
      </c>
      <c r="B18529" s="55">
        <v>1</v>
      </c>
      <c r="C18529" s="55" t="s">
        <v>60232</v>
      </c>
      <c r="D18529" s="55" t="s">
        <v>60103</v>
      </c>
      <c r="E18529" s="55" t="s">
        <v>60233</v>
      </c>
      <c r="F18529" s="55" t="s">
        <v>4651</v>
      </c>
      <c r="G18529" s="55" t="s">
        <v>60234</v>
      </c>
      <c r="H18529" s="55">
        <v>0</v>
      </c>
    </row>
    <row r="18530" spans="1:8" ht="12.5" customHeight="1">
      <c r="A18530" s="55">
        <v>362</v>
      </c>
      <c r="B18530" s="55">
        <v>1</v>
      </c>
      <c r="C18530" s="55" t="s">
        <v>60235</v>
      </c>
      <c r="D18530" s="55" t="s">
        <v>60103</v>
      </c>
      <c r="E18530" s="55" t="s">
        <v>60236</v>
      </c>
      <c r="F18530" s="55" t="s">
        <v>4651</v>
      </c>
      <c r="G18530" s="55" t="s">
        <v>60237</v>
      </c>
      <c r="H18530" s="55">
        <v>0</v>
      </c>
    </row>
    <row r="18531" spans="1:8" ht="12.5" customHeight="1">
      <c r="A18531" s="55">
        <v>650</v>
      </c>
      <c r="B18531" s="55">
        <v>1</v>
      </c>
      <c r="C18531" s="55" t="s">
        <v>60238</v>
      </c>
      <c r="D18531" s="55" t="s">
        <v>60103</v>
      </c>
      <c r="E18531" s="55" t="s">
        <v>60239</v>
      </c>
      <c r="F18531" s="55" t="s">
        <v>4651</v>
      </c>
      <c r="G18531" s="55" t="s">
        <v>60240</v>
      </c>
      <c r="H18531" s="55">
        <v>0</v>
      </c>
    </row>
    <row r="18532" spans="1:8" ht="12.5" customHeight="1">
      <c r="A18532" s="55">
        <v>55</v>
      </c>
      <c r="B18532" s="55">
        <v>1</v>
      </c>
      <c r="C18532" s="55" t="s">
        <v>60241</v>
      </c>
      <c r="D18532" s="55" t="s">
        <v>60103</v>
      </c>
      <c r="E18532" s="55" t="s">
        <v>60242</v>
      </c>
      <c r="F18532" s="55" t="s">
        <v>4651</v>
      </c>
      <c r="G18532" s="55" t="s">
        <v>60243</v>
      </c>
      <c r="H18532" s="55">
        <v>0</v>
      </c>
    </row>
    <row r="18533" spans="1:8" ht="12.5" customHeight="1">
      <c r="A18533" s="55">
        <v>434</v>
      </c>
      <c r="B18533" s="55">
        <v>1</v>
      </c>
      <c r="C18533" s="55" t="s">
        <v>60244</v>
      </c>
      <c r="D18533" s="55" t="s">
        <v>60103</v>
      </c>
      <c r="E18533" s="55" t="s">
        <v>60245</v>
      </c>
      <c r="F18533" s="55" t="s">
        <v>4651</v>
      </c>
      <c r="G18533" s="55" t="s">
        <v>60246</v>
      </c>
      <c r="H18533" s="55">
        <v>0</v>
      </c>
    </row>
    <row r="18534" spans="1:8" ht="12.5" customHeight="1">
      <c r="A18534" s="55">
        <v>601</v>
      </c>
      <c r="B18534" s="55">
        <v>1</v>
      </c>
      <c r="C18534" s="55" t="s">
        <v>60247</v>
      </c>
      <c r="D18534" s="55" t="s">
        <v>60103</v>
      </c>
      <c r="E18534" s="55" t="s">
        <v>60248</v>
      </c>
      <c r="F18534" s="55" t="s">
        <v>4651</v>
      </c>
      <c r="G18534" s="55" t="s">
        <v>60249</v>
      </c>
      <c r="H18534" s="55">
        <v>0</v>
      </c>
    </row>
    <row r="18535" spans="1:8" ht="12.5" customHeight="1">
      <c r="A18535" s="55">
        <v>199</v>
      </c>
      <c r="B18535" s="55">
        <v>1</v>
      </c>
      <c r="C18535" s="55" t="s">
        <v>60250</v>
      </c>
      <c r="D18535" s="55" t="s">
        <v>60103</v>
      </c>
      <c r="E18535" s="55" t="s">
        <v>60251</v>
      </c>
      <c r="F18535" s="55" t="s">
        <v>4651</v>
      </c>
      <c r="G18535" s="55" t="s">
        <v>60252</v>
      </c>
      <c r="H18535" s="55">
        <v>0</v>
      </c>
    </row>
    <row r="18536" spans="1:8" ht="12.5" customHeight="1">
      <c r="A18536" s="55">
        <v>236</v>
      </c>
      <c r="B18536" s="55">
        <v>1</v>
      </c>
      <c r="C18536" s="55" t="s">
        <v>60253</v>
      </c>
      <c r="D18536" s="55" t="s">
        <v>60103</v>
      </c>
      <c r="E18536" s="55" t="s">
        <v>60254</v>
      </c>
      <c r="F18536" s="55" t="s">
        <v>4651</v>
      </c>
      <c r="G18536" s="55" t="s">
        <v>60255</v>
      </c>
      <c r="H18536" s="55">
        <v>0</v>
      </c>
    </row>
    <row r="18537" spans="1:8" ht="12.5" customHeight="1">
      <c r="A18537" s="55">
        <v>452</v>
      </c>
      <c r="B18537" s="55">
        <v>1</v>
      </c>
      <c r="C18537" s="55" t="s">
        <v>60256</v>
      </c>
      <c r="D18537" s="55" t="s">
        <v>60103</v>
      </c>
      <c r="E18537" s="55" t="s">
        <v>60257</v>
      </c>
      <c r="F18537" s="55" t="s">
        <v>4651</v>
      </c>
      <c r="G18537" s="55" t="s">
        <v>60258</v>
      </c>
      <c r="H18537" s="55">
        <v>0</v>
      </c>
    </row>
    <row r="18538" spans="1:8" ht="12.5" customHeight="1">
      <c r="A18538" s="55">
        <v>56</v>
      </c>
      <c r="B18538" s="55">
        <v>1</v>
      </c>
      <c r="C18538" s="55" t="s">
        <v>60259</v>
      </c>
      <c r="D18538" s="55" t="s">
        <v>60103</v>
      </c>
      <c r="E18538" s="55" t="s">
        <v>60260</v>
      </c>
      <c r="F18538" s="55" t="s">
        <v>4651</v>
      </c>
      <c r="G18538" s="55" t="s">
        <v>60261</v>
      </c>
      <c r="H18538" s="55">
        <v>0</v>
      </c>
    </row>
    <row r="18539" spans="1:8" ht="12.5" customHeight="1">
      <c r="A18539" s="55">
        <v>343</v>
      </c>
      <c r="B18539" s="55">
        <v>1</v>
      </c>
      <c r="C18539" s="55" t="s">
        <v>60262</v>
      </c>
      <c r="D18539" s="55" t="s">
        <v>60103</v>
      </c>
      <c r="E18539" s="55" t="s">
        <v>60263</v>
      </c>
      <c r="F18539" s="55" t="s">
        <v>4651</v>
      </c>
      <c r="G18539" s="55" t="s">
        <v>60264</v>
      </c>
      <c r="H18539" s="55">
        <v>0</v>
      </c>
    </row>
    <row r="18540" spans="1:8" ht="12.5" customHeight="1">
      <c r="A18540" s="55">
        <v>451</v>
      </c>
      <c r="B18540" s="55">
        <v>1</v>
      </c>
      <c r="C18540" s="55" t="s">
        <v>60265</v>
      </c>
      <c r="D18540" s="55" t="s">
        <v>60103</v>
      </c>
      <c r="E18540" s="55" t="s">
        <v>60266</v>
      </c>
      <c r="F18540" s="55" t="s">
        <v>4651</v>
      </c>
      <c r="G18540" s="55" t="s">
        <v>60267</v>
      </c>
      <c r="H18540" s="55">
        <v>0</v>
      </c>
    </row>
    <row r="18541" spans="1:8" ht="12.5" customHeight="1">
      <c r="A18541" s="55">
        <v>668</v>
      </c>
      <c r="B18541" s="55">
        <v>1</v>
      </c>
      <c r="C18541" s="55" t="s">
        <v>60268</v>
      </c>
      <c r="D18541" s="55" t="s">
        <v>60103</v>
      </c>
      <c r="E18541" s="55" t="s">
        <v>60269</v>
      </c>
      <c r="F18541" s="55" t="s">
        <v>4651</v>
      </c>
      <c r="G18541" s="55" t="s">
        <v>60270</v>
      </c>
      <c r="H18541" s="55">
        <v>0</v>
      </c>
    </row>
    <row r="18542" spans="1:8" ht="12.5" customHeight="1">
      <c r="A18542" s="55">
        <v>2</v>
      </c>
      <c r="B18542" s="55">
        <v>1</v>
      </c>
      <c r="C18542" s="55" t="s">
        <v>60271</v>
      </c>
      <c r="D18542" s="55" t="s">
        <v>60103</v>
      </c>
      <c r="E18542" s="55" t="s">
        <v>60272</v>
      </c>
      <c r="F18542" s="55" t="s">
        <v>4651</v>
      </c>
      <c r="G18542" s="55" t="s">
        <v>60273</v>
      </c>
      <c r="H18542" s="55">
        <v>0</v>
      </c>
    </row>
    <row r="18543" spans="1:8" ht="12.5" customHeight="1">
      <c r="A18543" s="55">
        <v>398</v>
      </c>
      <c r="B18543" s="55">
        <v>1</v>
      </c>
      <c r="C18543" s="55" t="s">
        <v>60274</v>
      </c>
      <c r="D18543" s="55" t="s">
        <v>60103</v>
      </c>
      <c r="E18543" s="55" t="s">
        <v>60275</v>
      </c>
      <c r="F18543" s="55" t="s">
        <v>4651</v>
      </c>
      <c r="G18543" s="55" t="s">
        <v>60276</v>
      </c>
      <c r="H18543" s="55">
        <v>0</v>
      </c>
    </row>
    <row r="18544" spans="1:8" ht="12.5" customHeight="1">
      <c r="A18544" s="55">
        <v>620</v>
      </c>
      <c r="B18544" s="55">
        <v>1</v>
      </c>
      <c r="C18544" s="55" t="s">
        <v>60277</v>
      </c>
      <c r="D18544" s="55" t="s">
        <v>60103</v>
      </c>
      <c r="E18544" s="55" t="s">
        <v>60278</v>
      </c>
      <c r="F18544" s="55" t="s">
        <v>4651</v>
      </c>
      <c r="G18544" s="55" t="s">
        <v>60279</v>
      </c>
      <c r="H18544" s="55">
        <v>0</v>
      </c>
    </row>
    <row r="18545" spans="1:8" ht="12.5" customHeight="1">
      <c r="A18545" s="55">
        <v>697</v>
      </c>
      <c r="B18545" s="55">
        <v>1</v>
      </c>
      <c r="C18545" s="55" t="s">
        <v>60280</v>
      </c>
      <c r="D18545" s="55" t="s">
        <v>60103</v>
      </c>
      <c r="E18545" s="55" t="s">
        <v>60281</v>
      </c>
      <c r="F18545" s="55" t="s">
        <v>4651</v>
      </c>
      <c r="G18545" s="55" t="s">
        <v>60282</v>
      </c>
      <c r="H18545" s="55">
        <v>0</v>
      </c>
    </row>
    <row r="18546" spans="1:8" ht="12.5" customHeight="1">
      <c r="A18546" s="55">
        <v>308</v>
      </c>
      <c r="B18546" s="55">
        <v>1</v>
      </c>
      <c r="C18546" s="55" t="s">
        <v>60283</v>
      </c>
      <c r="D18546" s="55" t="s">
        <v>60103</v>
      </c>
      <c r="E18546" s="55" t="s">
        <v>60284</v>
      </c>
      <c r="F18546" s="55" t="s">
        <v>4651</v>
      </c>
      <c r="G18546" s="55" t="s">
        <v>60285</v>
      </c>
      <c r="H18546" s="55">
        <v>0</v>
      </c>
    </row>
    <row r="18547" spans="1:8" ht="12.5" customHeight="1">
      <c r="A18547" s="55">
        <v>438</v>
      </c>
      <c r="B18547" s="55">
        <v>1</v>
      </c>
      <c r="C18547" s="55" t="s">
        <v>60286</v>
      </c>
      <c r="D18547" s="55" t="s">
        <v>60103</v>
      </c>
      <c r="E18547" s="55" t="s">
        <v>60287</v>
      </c>
      <c r="F18547" s="55" t="s">
        <v>4651</v>
      </c>
      <c r="G18547" s="55" t="s">
        <v>60288</v>
      </c>
      <c r="H18547" s="55">
        <v>0</v>
      </c>
    </row>
    <row r="18548" spans="1:8" ht="12.5" customHeight="1">
      <c r="A18548" s="55">
        <v>693</v>
      </c>
      <c r="B18548" s="55">
        <v>1</v>
      </c>
      <c r="C18548" s="55" t="s">
        <v>60289</v>
      </c>
      <c r="D18548" s="55" t="s">
        <v>60103</v>
      </c>
      <c r="E18548" s="55" t="s">
        <v>60290</v>
      </c>
      <c r="F18548" s="55" t="s">
        <v>4651</v>
      </c>
      <c r="G18548" s="55" t="s">
        <v>60291</v>
      </c>
      <c r="H18548" s="55">
        <v>0</v>
      </c>
    </row>
    <row r="18549" spans="1:8" ht="12.5" customHeight="1">
      <c r="A18549" s="55">
        <v>163</v>
      </c>
      <c r="B18549" s="55">
        <v>1</v>
      </c>
      <c r="C18549" s="55" t="s">
        <v>60292</v>
      </c>
      <c r="D18549" s="55" t="s">
        <v>60103</v>
      </c>
      <c r="E18549" s="55" t="s">
        <v>60293</v>
      </c>
      <c r="F18549" s="55" t="s">
        <v>4651</v>
      </c>
      <c r="G18549" s="55" t="s">
        <v>60294</v>
      </c>
      <c r="H18549" s="55">
        <v>0</v>
      </c>
    </row>
    <row r="18550" spans="1:8" ht="12.5" customHeight="1">
      <c r="A18550" s="55">
        <v>326</v>
      </c>
      <c r="B18550" s="55">
        <v>1</v>
      </c>
      <c r="C18550" s="55" t="s">
        <v>60295</v>
      </c>
      <c r="D18550" s="55" t="s">
        <v>60103</v>
      </c>
      <c r="E18550" s="55" t="s">
        <v>60296</v>
      </c>
      <c r="F18550" s="55" t="s">
        <v>4651</v>
      </c>
      <c r="G18550" s="55" t="s">
        <v>60297</v>
      </c>
      <c r="H18550" s="55">
        <v>0</v>
      </c>
    </row>
    <row r="18551" spans="1:8" ht="12.5" customHeight="1">
      <c r="A18551" s="55">
        <v>182</v>
      </c>
      <c r="B18551" s="55">
        <v>1</v>
      </c>
      <c r="C18551" s="55" t="s">
        <v>60298</v>
      </c>
      <c r="D18551" s="55" t="s">
        <v>60103</v>
      </c>
      <c r="E18551" s="55" t="s">
        <v>60299</v>
      </c>
      <c r="F18551" s="55" t="s">
        <v>4651</v>
      </c>
      <c r="G18551" s="55" t="s">
        <v>60300</v>
      </c>
      <c r="H18551" s="55">
        <v>0</v>
      </c>
    </row>
    <row r="18552" spans="1:8" ht="12.5" customHeight="1">
      <c r="A18552" s="55">
        <v>272</v>
      </c>
      <c r="B18552" s="55">
        <v>1</v>
      </c>
      <c r="C18552" s="55" t="s">
        <v>60301</v>
      </c>
      <c r="D18552" s="55" t="s">
        <v>60103</v>
      </c>
      <c r="E18552" s="55" t="s">
        <v>60302</v>
      </c>
      <c r="F18552" s="55" t="s">
        <v>4651</v>
      </c>
      <c r="G18552" s="55" t="s">
        <v>60303</v>
      </c>
      <c r="H18552" s="55">
        <v>0</v>
      </c>
    </row>
    <row r="18553" spans="1:8" ht="12.5" customHeight="1">
      <c r="A18553" s="55">
        <v>645</v>
      </c>
      <c r="B18553" s="55">
        <v>1</v>
      </c>
      <c r="C18553" s="55" t="s">
        <v>60304</v>
      </c>
      <c r="D18553" s="55" t="s">
        <v>60103</v>
      </c>
      <c r="E18553" s="55" t="s">
        <v>60305</v>
      </c>
      <c r="F18553" s="55" t="s">
        <v>4651</v>
      </c>
      <c r="G18553" s="55" t="s">
        <v>60306</v>
      </c>
      <c r="H18553" s="55">
        <v>0</v>
      </c>
    </row>
    <row r="18554" spans="1:8" ht="12.5" customHeight="1">
      <c r="A18554" s="55">
        <v>307</v>
      </c>
      <c r="B18554" s="55">
        <v>1</v>
      </c>
      <c r="C18554" s="55" t="s">
        <v>60307</v>
      </c>
      <c r="D18554" s="55" t="s">
        <v>60103</v>
      </c>
      <c r="E18554" s="55" t="s">
        <v>60308</v>
      </c>
      <c r="F18554" s="55" t="s">
        <v>4651</v>
      </c>
      <c r="G18554" s="55" t="s">
        <v>60309</v>
      </c>
      <c r="H18554" s="55">
        <v>0</v>
      </c>
    </row>
    <row r="18555" spans="1:8" ht="12.5" customHeight="1">
      <c r="A18555" s="55">
        <v>488</v>
      </c>
      <c r="B18555" s="55">
        <v>1</v>
      </c>
      <c r="C18555" s="55" t="s">
        <v>60310</v>
      </c>
      <c r="D18555" s="55" t="s">
        <v>60103</v>
      </c>
      <c r="E18555" s="55" t="s">
        <v>60311</v>
      </c>
      <c r="F18555" s="55" t="s">
        <v>4651</v>
      </c>
      <c r="G18555" s="55" t="s">
        <v>60312</v>
      </c>
      <c r="H18555" s="55">
        <v>0</v>
      </c>
    </row>
    <row r="18556" spans="1:8" ht="12.5" customHeight="1">
      <c r="A18556" s="55">
        <v>20</v>
      </c>
      <c r="B18556" s="55">
        <v>1</v>
      </c>
      <c r="C18556" s="55" t="s">
        <v>60313</v>
      </c>
      <c r="D18556" s="55" t="s">
        <v>60103</v>
      </c>
      <c r="E18556" s="55" t="s">
        <v>60314</v>
      </c>
      <c r="F18556" s="55" t="s">
        <v>4651</v>
      </c>
      <c r="G18556" s="55" t="s">
        <v>60315</v>
      </c>
      <c r="H18556" s="55">
        <v>0</v>
      </c>
    </row>
    <row r="18557" spans="1:8" ht="12.5" customHeight="1">
      <c r="A18557" s="55">
        <v>379</v>
      </c>
      <c r="B18557" s="55">
        <v>1</v>
      </c>
      <c r="C18557" s="55" t="s">
        <v>60316</v>
      </c>
      <c r="D18557" s="55" t="s">
        <v>60103</v>
      </c>
      <c r="E18557" s="55" t="s">
        <v>60317</v>
      </c>
      <c r="F18557" s="55" t="s">
        <v>4651</v>
      </c>
      <c r="G18557" s="55" t="s">
        <v>60318</v>
      </c>
      <c r="H18557" s="55">
        <v>0</v>
      </c>
    </row>
    <row r="18558" spans="1:8" ht="12.5" customHeight="1">
      <c r="A18558" s="55">
        <v>91</v>
      </c>
      <c r="B18558" s="55">
        <v>1</v>
      </c>
      <c r="C18558" s="55" t="s">
        <v>60319</v>
      </c>
      <c r="D18558" s="55" t="s">
        <v>60103</v>
      </c>
      <c r="E18558" s="55" t="s">
        <v>60320</v>
      </c>
      <c r="F18558" s="55" t="s">
        <v>4651</v>
      </c>
      <c r="G18558" s="55" t="s">
        <v>60321</v>
      </c>
      <c r="H18558" s="55">
        <v>0</v>
      </c>
    </row>
    <row r="18559" spans="1:8" ht="12.5" customHeight="1">
      <c r="A18559" s="55">
        <v>169</v>
      </c>
      <c r="B18559" s="55">
        <v>1</v>
      </c>
      <c r="C18559" s="55" t="s">
        <v>60322</v>
      </c>
      <c r="D18559" s="55" t="s">
        <v>60103</v>
      </c>
      <c r="E18559" s="55" t="s">
        <v>60323</v>
      </c>
      <c r="F18559" s="55" t="s">
        <v>4651</v>
      </c>
      <c r="G18559" s="55" t="s">
        <v>60324</v>
      </c>
      <c r="H18559" s="55">
        <v>0</v>
      </c>
    </row>
    <row r="18560" spans="1:8" ht="12.5" customHeight="1">
      <c r="A18560" s="55">
        <v>217</v>
      </c>
      <c r="B18560" s="55">
        <v>1</v>
      </c>
      <c r="C18560" s="55" t="s">
        <v>60325</v>
      </c>
      <c r="D18560" s="55" t="s">
        <v>60103</v>
      </c>
      <c r="E18560" s="55" t="s">
        <v>60326</v>
      </c>
      <c r="F18560" s="55" t="s">
        <v>4651</v>
      </c>
      <c r="G18560" s="55" t="s">
        <v>60327</v>
      </c>
      <c r="H18560" s="55">
        <v>0</v>
      </c>
    </row>
    <row r="18561" spans="1:8" ht="12.5" customHeight="1">
      <c r="A18561" s="55">
        <v>361</v>
      </c>
      <c r="B18561" s="55">
        <v>1</v>
      </c>
      <c r="C18561" s="55" t="s">
        <v>60328</v>
      </c>
      <c r="D18561" s="55" t="s">
        <v>60103</v>
      </c>
      <c r="E18561" s="55" t="s">
        <v>60329</v>
      </c>
      <c r="F18561" s="55" t="s">
        <v>4651</v>
      </c>
      <c r="G18561" s="55" t="s">
        <v>60330</v>
      </c>
      <c r="H18561" s="55">
        <v>0</v>
      </c>
    </row>
    <row r="18562" spans="1:8" ht="12.5" customHeight="1">
      <c r="A18562" s="55">
        <v>542</v>
      </c>
      <c r="B18562" s="55">
        <v>1</v>
      </c>
      <c r="C18562" s="55" t="s">
        <v>60331</v>
      </c>
      <c r="D18562" s="55" t="s">
        <v>60103</v>
      </c>
      <c r="E18562" s="55" t="s">
        <v>60332</v>
      </c>
      <c r="F18562" s="55" t="s">
        <v>4651</v>
      </c>
      <c r="G18562" s="55" t="s">
        <v>60333</v>
      </c>
      <c r="H18562" s="55">
        <v>0</v>
      </c>
    </row>
    <row r="18563" spans="1:8" ht="12.5" customHeight="1">
      <c r="A18563" s="55">
        <v>644</v>
      </c>
      <c r="B18563" s="55">
        <v>1</v>
      </c>
      <c r="C18563" s="55" t="s">
        <v>60334</v>
      </c>
      <c r="D18563" s="55" t="s">
        <v>60103</v>
      </c>
      <c r="E18563" s="55" t="s">
        <v>60335</v>
      </c>
      <c r="F18563" s="55" t="s">
        <v>4651</v>
      </c>
      <c r="G18563" s="55" t="s">
        <v>60336</v>
      </c>
      <c r="H18563" s="55">
        <v>0</v>
      </c>
    </row>
    <row r="18564" spans="1:8" ht="12.5" customHeight="1">
      <c r="A18564" s="55">
        <v>541</v>
      </c>
      <c r="B18564" s="55">
        <v>1</v>
      </c>
      <c r="C18564" s="55" t="s">
        <v>60337</v>
      </c>
      <c r="D18564" s="55" t="s">
        <v>60103</v>
      </c>
      <c r="E18564" s="55" t="s">
        <v>60338</v>
      </c>
      <c r="F18564" s="55" t="s">
        <v>4651</v>
      </c>
      <c r="G18564" s="55" t="s">
        <v>60339</v>
      </c>
      <c r="H18564" s="55">
        <v>0</v>
      </c>
    </row>
    <row r="18565" spans="1:8" ht="12.5" customHeight="1">
      <c r="A18565" s="55">
        <v>560</v>
      </c>
      <c r="B18565" s="55">
        <v>1</v>
      </c>
      <c r="C18565" s="55" t="s">
        <v>60340</v>
      </c>
      <c r="D18565" s="55" t="s">
        <v>60103</v>
      </c>
      <c r="E18565" s="55" t="s">
        <v>60341</v>
      </c>
      <c r="F18565" s="55" t="s">
        <v>4651</v>
      </c>
      <c r="G18565" s="55" t="s">
        <v>60342</v>
      </c>
      <c r="H18565" s="55">
        <v>0</v>
      </c>
    </row>
    <row r="18566" spans="1:8" ht="12.5" customHeight="1">
      <c r="A18566" s="55">
        <v>672</v>
      </c>
      <c r="B18566" s="55">
        <v>1</v>
      </c>
      <c r="C18566" s="55" t="s">
        <v>60343</v>
      </c>
      <c r="D18566" s="55" t="s">
        <v>60103</v>
      </c>
      <c r="E18566" s="55" t="s">
        <v>60344</v>
      </c>
      <c r="F18566" s="55" t="s">
        <v>4651</v>
      </c>
      <c r="G18566" s="55" t="s">
        <v>60345</v>
      </c>
      <c r="H18566" s="55">
        <v>0</v>
      </c>
    </row>
    <row r="18567" spans="1:8" ht="12.5" customHeight="1">
      <c r="A18567" s="55">
        <v>1</v>
      </c>
      <c r="B18567" s="55">
        <v>1</v>
      </c>
      <c r="C18567" s="55" t="s">
        <v>60346</v>
      </c>
      <c r="D18567" s="55" t="s">
        <v>60103</v>
      </c>
      <c r="E18567" s="55" t="s">
        <v>60347</v>
      </c>
      <c r="F18567" s="55" t="s">
        <v>4651</v>
      </c>
      <c r="G18567" s="55" t="s">
        <v>60348</v>
      </c>
      <c r="H18567" s="55">
        <v>0</v>
      </c>
    </row>
    <row r="18568" spans="1:8" ht="12.5" customHeight="1">
      <c r="A18568" s="55">
        <v>73</v>
      </c>
      <c r="B18568" s="55">
        <v>1</v>
      </c>
      <c r="C18568" s="55" t="s">
        <v>60349</v>
      </c>
      <c r="D18568" s="55" t="s">
        <v>60103</v>
      </c>
      <c r="E18568" s="55" t="s">
        <v>60350</v>
      </c>
      <c r="F18568" s="55" t="s">
        <v>4651</v>
      </c>
      <c r="G18568" s="55" t="s">
        <v>60351</v>
      </c>
      <c r="H18568" s="55">
        <v>0</v>
      </c>
    </row>
    <row r="18569" spans="1:8" ht="12.5" customHeight="1">
      <c r="A18569" s="55">
        <v>487</v>
      </c>
      <c r="B18569" s="55">
        <v>1</v>
      </c>
      <c r="C18569" s="55" t="s">
        <v>60352</v>
      </c>
      <c r="D18569" s="55" t="s">
        <v>60103</v>
      </c>
      <c r="E18569" s="55" t="s">
        <v>60353</v>
      </c>
      <c r="F18569" s="55" t="s">
        <v>4651</v>
      </c>
      <c r="G18569" s="55" t="s">
        <v>60354</v>
      </c>
      <c r="H18569" s="55">
        <v>0</v>
      </c>
    </row>
    <row r="18570" spans="1:8" ht="12.5" customHeight="1">
      <c r="A18570" s="55">
        <v>469</v>
      </c>
      <c r="B18570" s="55">
        <v>1</v>
      </c>
      <c r="C18570" s="55" t="s">
        <v>60355</v>
      </c>
      <c r="D18570" s="55" t="s">
        <v>60103</v>
      </c>
      <c r="E18570" s="55" t="s">
        <v>60356</v>
      </c>
      <c r="F18570" s="55" t="s">
        <v>4651</v>
      </c>
      <c r="G18570" s="55" t="s">
        <v>60357</v>
      </c>
      <c r="H18570" s="55">
        <v>0</v>
      </c>
    </row>
    <row r="18571" spans="1:8" ht="12.5" customHeight="1">
      <c r="A18571" s="55">
        <v>470</v>
      </c>
      <c r="B18571" s="55">
        <v>1</v>
      </c>
      <c r="C18571" s="55" t="s">
        <v>60358</v>
      </c>
      <c r="D18571" s="55" t="s">
        <v>60103</v>
      </c>
      <c r="E18571" s="55" t="s">
        <v>60359</v>
      </c>
      <c r="F18571" s="55" t="s">
        <v>4651</v>
      </c>
      <c r="G18571" s="55" t="s">
        <v>60360</v>
      </c>
      <c r="H18571" s="55">
        <v>0</v>
      </c>
    </row>
    <row r="18572" spans="1:8" ht="12.5" customHeight="1">
      <c r="A18572" s="55">
        <v>235</v>
      </c>
      <c r="B18572" s="55">
        <v>1</v>
      </c>
      <c r="C18572" s="55" t="s">
        <v>60361</v>
      </c>
      <c r="D18572" s="55" t="s">
        <v>60103</v>
      </c>
      <c r="E18572" s="55" t="s">
        <v>60362</v>
      </c>
      <c r="F18572" s="55" t="s">
        <v>4651</v>
      </c>
      <c r="G18572" s="55" t="s">
        <v>60363</v>
      </c>
      <c r="H18572" s="55">
        <v>0</v>
      </c>
    </row>
    <row r="18573" spans="1:8" ht="12.5" customHeight="1">
      <c r="A18573" s="55">
        <v>271</v>
      </c>
      <c r="B18573" s="55">
        <v>1</v>
      </c>
      <c r="C18573" s="55" t="s">
        <v>60364</v>
      </c>
      <c r="D18573" s="55" t="s">
        <v>60103</v>
      </c>
      <c r="E18573" s="55" t="s">
        <v>60365</v>
      </c>
      <c r="F18573" s="55" t="s">
        <v>4651</v>
      </c>
      <c r="G18573" s="55" t="s">
        <v>60366</v>
      </c>
      <c r="H18573" s="55">
        <v>0</v>
      </c>
    </row>
    <row r="18574" spans="1:8" ht="12.5" customHeight="1">
      <c r="A18574" s="55">
        <v>559</v>
      </c>
      <c r="B18574" s="55">
        <v>1</v>
      </c>
      <c r="C18574" s="55" t="s">
        <v>60367</v>
      </c>
      <c r="D18574" s="55" t="s">
        <v>60103</v>
      </c>
      <c r="E18574" s="55" t="s">
        <v>60368</v>
      </c>
      <c r="F18574" s="55" t="s">
        <v>4651</v>
      </c>
      <c r="G18574" s="55" t="s">
        <v>60369</v>
      </c>
      <c r="H18574" s="55">
        <v>0</v>
      </c>
    </row>
    <row r="18575" spans="1:8" ht="12.5" customHeight="1">
      <c r="A18575" s="55">
        <v>578</v>
      </c>
      <c r="B18575" s="55">
        <v>1</v>
      </c>
      <c r="C18575" s="55" t="s">
        <v>60370</v>
      </c>
      <c r="D18575" s="55" t="s">
        <v>60103</v>
      </c>
      <c r="E18575" s="55" t="s">
        <v>60371</v>
      </c>
      <c r="F18575" s="55" t="s">
        <v>4651</v>
      </c>
      <c r="G18575" s="55" t="s">
        <v>60372</v>
      </c>
      <c r="H18575" s="55">
        <v>0</v>
      </c>
    </row>
    <row r="18576" spans="1:8" ht="12.5" customHeight="1">
      <c r="A18576" s="55">
        <v>7</v>
      </c>
      <c r="B18576" s="55">
        <v>1</v>
      </c>
      <c r="C18576" s="55" t="s">
        <v>60373</v>
      </c>
      <c r="D18576" s="55" t="s">
        <v>60103</v>
      </c>
      <c r="E18576" s="55" t="s">
        <v>60374</v>
      </c>
      <c r="F18576" s="55" t="s">
        <v>4651</v>
      </c>
      <c r="G18576" s="55" t="s">
        <v>60375</v>
      </c>
      <c r="H18576" s="55">
        <v>0</v>
      </c>
    </row>
    <row r="18577" spans="1:8" ht="12.5" customHeight="1">
      <c r="A18577" s="55">
        <v>110</v>
      </c>
      <c r="B18577" s="55">
        <v>1</v>
      </c>
      <c r="C18577" s="55" t="s">
        <v>60376</v>
      </c>
      <c r="D18577" s="55" t="s">
        <v>60103</v>
      </c>
      <c r="E18577" s="55" t="s">
        <v>60377</v>
      </c>
      <c r="F18577" s="55" t="s">
        <v>4651</v>
      </c>
      <c r="G18577" s="55" t="s">
        <v>60378</v>
      </c>
      <c r="H18577" s="55">
        <v>0</v>
      </c>
    </row>
    <row r="18578" spans="1:8" ht="12.5" customHeight="1">
      <c r="A18578" s="55">
        <v>666</v>
      </c>
      <c r="B18578" s="55">
        <v>2</v>
      </c>
      <c r="C18578" s="55" t="s">
        <v>60379</v>
      </c>
      <c r="D18578" s="55" t="s">
        <v>60103</v>
      </c>
      <c r="E18578" s="55" t="s">
        <v>60380</v>
      </c>
      <c r="F18578" s="55" t="s">
        <v>4651</v>
      </c>
      <c r="G18578" s="55" t="s">
        <v>60381</v>
      </c>
      <c r="H18578" s="55">
        <v>0</v>
      </c>
    </row>
    <row r="18579" spans="1:8" ht="12.5" customHeight="1">
      <c r="A18579" s="55">
        <v>558</v>
      </c>
      <c r="B18579" s="55">
        <v>2</v>
      </c>
      <c r="C18579" s="55" t="s">
        <v>60382</v>
      </c>
      <c r="D18579" s="55" t="s">
        <v>60103</v>
      </c>
      <c r="E18579" s="55" t="s">
        <v>60383</v>
      </c>
      <c r="F18579" s="55" t="s">
        <v>4651</v>
      </c>
      <c r="G18579" s="55" t="s">
        <v>60384</v>
      </c>
      <c r="H18579" s="55">
        <v>0</v>
      </c>
    </row>
    <row r="18580" spans="1:8" ht="12.5" customHeight="1">
      <c r="A18580" s="55">
        <v>54</v>
      </c>
      <c r="B18580" s="55">
        <v>2</v>
      </c>
      <c r="C18580" s="55" t="s">
        <v>60385</v>
      </c>
      <c r="D18580" s="55" t="s">
        <v>60103</v>
      </c>
      <c r="E18580" s="55" t="s">
        <v>60386</v>
      </c>
      <c r="F18580" s="55" t="s">
        <v>4651</v>
      </c>
      <c r="G18580" s="55" t="s">
        <v>60387</v>
      </c>
      <c r="H18580" s="55">
        <v>0</v>
      </c>
    </row>
    <row r="18581" spans="1:8" ht="12.5" customHeight="1">
      <c r="A18581" s="55">
        <v>143</v>
      </c>
      <c r="B18581" s="55">
        <v>2</v>
      </c>
      <c r="C18581" s="55" t="s">
        <v>60388</v>
      </c>
      <c r="D18581" s="55" t="s">
        <v>60103</v>
      </c>
      <c r="E18581" s="55" t="s">
        <v>60389</v>
      </c>
      <c r="F18581" s="55" t="s">
        <v>4651</v>
      </c>
      <c r="G18581" s="55" t="s">
        <v>60390</v>
      </c>
      <c r="H18581" s="55">
        <v>0</v>
      </c>
    </row>
    <row r="18582" spans="1:8" ht="12.5" customHeight="1">
      <c r="A18582" s="55">
        <v>324</v>
      </c>
      <c r="B18582" s="55">
        <v>2</v>
      </c>
      <c r="C18582" s="55" t="s">
        <v>60391</v>
      </c>
      <c r="D18582" s="55" t="s">
        <v>60103</v>
      </c>
      <c r="E18582" s="55" t="s">
        <v>60392</v>
      </c>
      <c r="F18582" s="55" t="s">
        <v>4651</v>
      </c>
      <c r="G18582" s="55" t="s">
        <v>60393</v>
      </c>
      <c r="H18582" s="55">
        <v>0</v>
      </c>
    </row>
    <row r="18583" spans="1:8" ht="12.5" customHeight="1">
      <c r="A18583" s="55">
        <v>89</v>
      </c>
      <c r="B18583" s="55">
        <v>2</v>
      </c>
      <c r="C18583" s="55" t="s">
        <v>60394</v>
      </c>
      <c r="D18583" s="55" t="s">
        <v>60103</v>
      </c>
      <c r="E18583" s="55" t="s">
        <v>60395</v>
      </c>
      <c r="F18583" s="55" t="s">
        <v>4651</v>
      </c>
      <c r="G18583" s="55" t="s">
        <v>60396</v>
      </c>
      <c r="H18583" s="55">
        <v>0</v>
      </c>
    </row>
    <row r="18584" spans="1:8" ht="12.5" customHeight="1">
      <c r="A18584" s="55">
        <v>107</v>
      </c>
      <c r="B18584" s="55">
        <v>2</v>
      </c>
      <c r="C18584" s="55" t="s">
        <v>60397</v>
      </c>
      <c r="D18584" s="55" t="s">
        <v>60103</v>
      </c>
      <c r="E18584" s="55" t="s">
        <v>60398</v>
      </c>
      <c r="F18584" s="55" t="s">
        <v>4651</v>
      </c>
      <c r="G18584" s="55" t="s">
        <v>60399</v>
      </c>
      <c r="H18584" s="55">
        <v>0</v>
      </c>
    </row>
    <row r="18585" spans="1:8" ht="12.5" customHeight="1">
      <c r="A18585" s="55">
        <v>359</v>
      </c>
      <c r="B18585" s="55">
        <v>2</v>
      </c>
      <c r="C18585" s="55" t="s">
        <v>60400</v>
      </c>
      <c r="D18585" s="55" t="s">
        <v>60103</v>
      </c>
      <c r="E18585" s="55" t="s">
        <v>60401</v>
      </c>
      <c r="F18585" s="55" t="s">
        <v>4651</v>
      </c>
      <c r="G18585" s="55" t="s">
        <v>60402</v>
      </c>
      <c r="H18585" s="55">
        <v>0</v>
      </c>
    </row>
    <row r="18586" spans="1:8" ht="12.5" customHeight="1">
      <c r="A18586" s="55">
        <v>576</v>
      </c>
      <c r="B18586" s="55">
        <v>2</v>
      </c>
      <c r="C18586" s="55" t="s">
        <v>60403</v>
      </c>
      <c r="D18586" s="55" t="s">
        <v>60103</v>
      </c>
      <c r="E18586" s="55" t="s">
        <v>60404</v>
      </c>
      <c r="F18586" s="55" t="s">
        <v>4651</v>
      </c>
      <c r="G18586" s="55" t="s">
        <v>60405</v>
      </c>
      <c r="H18586" s="55">
        <v>0</v>
      </c>
    </row>
    <row r="18587" spans="1:8" ht="12.5" customHeight="1">
      <c r="A18587" s="55">
        <v>144</v>
      </c>
      <c r="B18587" s="55">
        <v>2</v>
      </c>
      <c r="C18587" s="55" t="s">
        <v>60406</v>
      </c>
      <c r="D18587" s="55" t="s">
        <v>60103</v>
      </c>
      <c r="E18587" s="55" t="s">
        <v>60407</v>
      </c>
      <c r="F18587" s="55" t="s">
        <v>4651</v>
      </c>
      <c r="G18587" s="55" t="s">
        <v>60408</v>
      </c>
      <c r="H18587" s="55">
        <v>0</v>
      </c>
    </row>
    <row r="18588" spans="1:8" ht="12.5" customHeight="1">
      <c r="A18588" s="55">
        <v>522</v>
      </c>
      <c r="B18588" s="55">
        <v>2</v>
      </c>
      <c r="C18588" s="55" t="s">
        <v>60409</v>
      </c>
      <c r="D18588" s="55" t="s">
        <v>60103</v>
      </c>
      <c r="E18588" s="55" t="s">
        <v>60410</v>
      </c>
      <c r="F18588" s="55" t="s">
        <v>4651</v>
      </c>
      <c r="G18588" s="55" t="s">
        <v>60411</v>
      </c>
      <c r="H18588" s="55">
        <v>0</v>
      </c>
    </row>
    <row r="18589" spans="1:8" ht="12.5" customHeight="1">
      <c r="A18589" s="55">
        <v>619</v>
      </c>
      <c r="B18589" s="55">
        <v>2</v>
      </c>
      <c r="C18589" s="55" t="s">
        <v>60412</v>
      </c>
      <c r="D18589" s="55" t="s">
        <v>60103</v>
      </c>
      <c r="E18589" s="55" t="s">
        <v>60413</v>
      </c>
      <c r="F18589" s="55" t="s">
        <v>4651</v>
      </c>
      <c r="G18589" s="55" t="s">
        <v>60414</v>
      </c>
      <c r="H18589" s="55">
        <v>0</v>
      </c>
    </row>
    <row r="18590" spans="1:8" ht="12.5" customHeight="1">
      <c r="A18590" s="55">
        <v>126</v>
      </c>
      <c r="B18590" s="55">
        <v>2</v>
      </c>
      <c r="C18590" s="55" t="s">
        <v>60415</v>
      </c>
      <c r="D18590" s="55" t="s">
        <v>60103</v>
      </c>
      <c r="E18590" s="55" t="s">
        <v>60416</v>
      </c>
      <c r="F18590" s="55" t="s">
        <v>4651</v>
      </c>
      <c r="G18590" s="55" t="s">
        <v>60417</v>
      </c>
      <c r="H18590" s="55">
        <v>0</v>
      </c>
    </row>
    <row r="18591" spans="1:8" ht="12.5" customHeight="1">
      <c r="A18591" s="55">
        <v>691</v>
      </c>
      <c r="B18591" s="55">
        <v>2</v>
      </c>
      <c r="C18591" s="55" t="s">
        <v>60418</v>
      </c>
      <c r="D18591" s="55" t="s">
        <v>60103</v>
      </c>
      <c r="E18591" s="55" t="s">
        <v>60419</v>
      </c>
      <c r="F18591" s="55" t="s">
        <v>4651</v>
      </c>
      <c r="G18591" s="55" t="s">
        <v>60420</v>
      </c>
      <c r="H18591" s="55">
        <v>0</v>
      </c>
    </row>
    <row r="18592" spans="1:8" ht="12.5" customHeight="1">
      <c r="A18592" s="55">
        <v>305</v>
      </c>
      <c r="B18592" s="55">
        <v>2</v>
      </c>
      <c r="C18592" s="55" t="s">
        <v>60421</v>
      </c>
      <c r="D18592" s="55" t="s">
        <v>60103</v>
      </c>
      <c r="E18592" s="55" t="s">
        <v>60422</v>
      </c>
      <c r="F18592" s="55" t="s">
        <v>4651</v>
      </c>
      <c r="G18592" s="55" t="s">
        <v>60423</v>
      </c>
      <c r="H18592" s="55">
        <v>0</v>
      </c>
    </row>
    <row r="18593" spans="1:8" ht="12.5" customHeight="1">
      <c r="A18593" s="55">
        <v>71</v>
      </c>
      <c r="B18593" s="55">
        <v>2</v>
      </c>
      <c r="C18593" s="55" t="s">
        <v>60424</v>
      </c>
      <c r="D18593" s="55" t="s">
        <v>60103</v>
      </c>
      <c r="E18593" s="55" t="s">
        <v>60425</v>
      </c>
      <c r="F18593" s="55" t="s">
        <v>4651</v>
      </c>
      <c r="G18593" s="55" t="s">
        <v>60426</v>
      </c>
      <c r="H18593" s="55">
        <v>0</v>
      </c>
    </row>
    <row r="18594" spans="1:8" ht="12.5" customHeight="1">
      <c r="A18594" s="55">
        <v>161</v>
      </c>
      <c r="B18594" s="55">
        <v>2</v>
      </c>
      <c r="C18594" s="55" t="s">
        <v>60427</v>
      </c>
      <c r="D18594" s="55" t="s">
        <v>60103</v>
      </c>
      <c r="E18594" s="55" t="s">
        <v>60428</v>
      </c>
      <c r="F18594" s="55" t="s">
        <v>4651</v>
      </c>
      <c r="G18594" s="55" t="s">
        <v>60429</v>
      </c>
      <c r="H18594" s="55">
        <v>0</v>
      </c>
    </row>
    <row r="18595" spans="1:8" ht="12.5" customHeight="1">
      <c r="A18595" s="55">
        <v>269</v>
      </c>
      <c r="B18595" s="55">
        <v>2</v>
      </c>
      <c r="C18595" s="55" t="s">
        <v>60430</v>
      </c>
      <c r="D18595" s="55" t="s">
        <v>60103</v>
      </c>
      <c r="E18595" s="55" t="s">
        <v>60431</v>
      </c>
      <c r="F18595" s="55" t="s">
        <v>4651</v>
      </c>
      <c r="G18595" s="55" t="s">
        <v>60432</v>
      </c>
      <c r="H18595" s="55">
        <v>0</v>
      </c>
    </row>
    <row r="18596" spans="1:8" ht="12.5" customHeight="1">
      <c r="A18596" s="55">
        <v>432</v>
      </c>
      <c r="B18596" s="55">
        <v>2</v>
      </c>
      <c r="C18596" s="55" t="s">
        <v>60433</v>
      </c>
      <c r="D18596" s="55" t="s">
        <v>60103</v>
      </c>
      <c r="E18596" s="55" t="s">
        <v>60434</v>
      </c>
      <c r="F18596" s="55" t="s">
        <v>4651</v>
      </c>
      <c r="G18596" s="55" t="s">
        <v>60435</v>
      </c>
      <c r="H18596" s="55">
        <v>0</v>
      </c>
    </row>
    <row r="18597" spans="1:8" ht="12.5" customHeight="1">
      <c r="A18597" s="55">
        <v>593</v>
      </c>
      <c r="B18597" s="55">
        <v>2</v>
      </c>
      <c r="C18597" s="55" t="s">
        <v>60436</v>
      </c>
      <c r="D18597" s="55" t="s">
        <v>60103</v>
      </c>
      <c r="E18597" s="55" t="s">
        <v>60437</v>
      </c>
      <c r="F18597" s="55" t="s">
        <v>4651</v>
      </c>
      <c r="G18597" s="55" t="s">
        <v>60438</v>
      </c>
      <c r="H18597" s="55">
        <v>0</v>
      </c>
    </row>
    <row r="18598" spans="1:8" ht="12.5" customHeight="1">
      <c r="A18598" s="55">
        <v>108</v>
      </c>
      <c r="B18598" s="55">
        <v>2</v>
      </c>
      <c r="C18598" s="55" t="s">
        <v>60439</v>
      </c>
      <c r="D18598" s="55" t="s">
        <v>60103</v>
      </c>
      <c r="E18598" s="55" t="s">
        <v>60440</v>
      </c>
      <c r="F18598" s="55" t="s">
        <v>4651</v>
      </c>
      <c r="G18598" s="55" t="s">
        <v>60441</v>
      </c>
      <c r="H18598" s="55">
        <v>0</v>
      </c>
    </row>
    <row r="18599" spans="1:8" ht="12.5" customHeight="1">
      <c r="A18599" s="55">
        <v>557</v>
      </c>
      <c r="B18599" s="55">
        <v>2</v>
      </c>
      <c r="C18599" s="55" t="s">
        <v>60442</v>
      </c>
      <c r="D18599" s="55" t="s">
        <v>60103</v>
      </c>
      <c r="E18599" s="55" t="s">
        <v>60443</v>
      </c>
      <c r="F18599" s="55" t="s">
        <v>4651</v>
      </c>
      <c r="G18599" s="55" t="s">
        <v>60444</v>
      </c>
      <c r="H18599" s="55">
        <v>0</v>
      </c>
    </row>
    <row r="18600" spans="1:8" ht="12.5" customHeight="1">
      <c r="A18600" s="55">
        <v>341</v>
      </c>
      <c r="B18600" s="55">
        <v>2</v>
      </c>
      <c r="C18600" s="55" t="s">
        <v>60445</v>
      </c>
      <c r="D18600" s="55" t="s">
        <v>60103</v>
      </c>
      <c r="E18600" s="55" t="s">
        <v>60446</v>
      </c>
      <c r="F18600" s="55" t="s">
        <v>4651</v>
      </c>
      <c r="G18600" s="55" t="s">
        <v>60447</v>
      </c>
      <c r="H18600" s="55">
        <v>0</v>
      </c>
    </row>
    <row r="18601" spans="1:8" ht="12.5" customHeight="1">
      <c r="A18601" s="55">
        <v>540</v>
      </c>
      <c r="B18601" s="55">
        <v>2</v>
      </c>
      <c r="C18601" s="55" t="s">
        <v>60448</v>
      </c>
      <c r="D18601" s="55" t="s">
        <v>60103</v>
      </c>
      <c r="E18601" s="55" t="s">
        <v>60449</v>
      </c>
      <c r="F18601" s="55" t="s">
        <v>4651</v>
      </c>
      <c r="G18601" s="55" t="s">
        <v>60450</v>
      </c>
      <c r="H18601" s="55">
        <v>0</v>
      </c>
    </row>
    <row r="18602" spans="1:8" ht="12.5" customHeight="1">
      <c r="A18602" s="55">
        <v>594</v>
      </c>
      <c r="B18602" s="55">
        <v>2</v>
      </c>
      <c r="C18602" s="55" t="s">
        <v>60451</v>
      </c>
      <c r="D18602" s="55" t="s">
        <v>60103</v>
      </c>
      <c r="E18602" s="55" t="s">
        <v>60452</v>
      </c>
      <c r="F18602" s="55" t="s">
        <v>4651</v>
      </c>
      <c r="G18602" s="55" t="s">
        <v>60453</v>
      </c>
      <c r="H18602" s="55">
        <v>0</v>
      </c>
    </row>
    <row r="18603" spans="1:8" ht="12.5" customHeight="1">
      <c r="A18603" s="55">
        <v>252</v>
      </c>
      <c r="B18603" s="55">
        <v>2</v>
      </c>
      <c r="C18603" s="55" t="s">
        <v>60454</v>
      </c>
      <c r="D18603" s="55" t="s">
        <v>60103</v>
      </c>
      <c r="E18603" s="55" t="s">
        <v>60455</v>
      </c>
      <c r="F18603" s="55" t="s">
        <v>4651</v>
      </c>
      <c r="G18603" s="55" t="s">
        <v>60456</v>
      </c>
      <c r="H18603" s="55">
        <v>0</v>
      </c>
    </row>
    <row r="18604" spans="1:8" ht="12.5" customHeight="1">
      <c r="A18604" s="55">
        <v>233</v>
      </c>
      <c r="B18604" s="55">
        <v>2</v>
      </c>
      <c r="C18604" s="55" t="s">
        <v>60457</v>
      </c>
      <c r="D18604" s="55" t="s">
        <v>60103</v>
      </c>
      <c r="E18604" s="55" t="s">
        <v>60458</v>
      </c>
      <c r="F18604" s="55" t="s">
        <v>4651</v>
      </c>
      <c r="G18604" s="55" t="s">
        <v>60459</v>
      </c>
      <c r="H18604" s="55">
        <v>0</v>
      </c>
    </row>
    <row r="18605" spans="1:8" ht="12.5" customHeight="1">
      <c r="A18605" s="55">
        <v>486</v>
      </c>
      <c r="B18605" s="55">
        <v>2</v>
      </c>
      <c r="C18605" s="55" t="s">
        <v>60460</v>
      </c>
      <c r="D18605" s="55" t="s">
        <v>60103</v>
      </c>
      <c r="E18605" s="55" t="s">
        <v>60461</v>
      </c>
      <c r="F18605" s="55" t="s">
        <v>4651</v>
      </c>
      <c r="G18605" s="55" t="s">
        <v>60462</v>
      </c>
      <c r="H18605" s="55">
        <v>0</v>
      </c>
    </row>
    <row r="18606" spans="1:8" ht="12.5" customHeight="1">
      <c r="A18606" s="55">
        <v>539</v>
      </c>
      <c r="B18606" s="55">
        <v>2</v>
      </c>
      <c r="C18606" s="55" t="s">
        <v>60463</v>
      </c>
      <c r="D18606" s="55" t="s">
        <v>60103</v>
      </c>
      <c r="E18606" s="55" t="s">
        <v>60464</v>
      </c>
      <c r="F18606" s="55" t="s">
        <v>4651</v>
      </c>
      <c r="G18606" s="55" t="s">
        <v>60465</v>
      </c>
      <c r="H18606" s="55">
        <v>0</v>
      </c>
    </row>
    <row r="18607" spans="1:8" ht="12.5" customHeight="1">
      <c r="A18607" s="55">
        <v>690</v>
      </c>
      <c r="B18607" s="55">
        <v>2</v>
      </c>
      <c r="C18607" s="55" t="s">
        <v>60466</v>
      </c>
      <c r="D18607" s="55" t="s">
        <v>60103</v>
      </c>
      <c r="E18607" s="55" t="s">
        <v>60467</v>
      </c>
      <c r="F18607" s="55" t="s">
        <v>4651</v>
      </c>
      <c r="G18607" s="55" t="s">
        <v>60468</v>
      </c>
      <c r="H18607" s="55">
        <v>0</v>
      </c>
    </row>
    <row r="18608" spans="1:8" ht="12.5" customHeight="1">
      <c r="A18608" s="55">
        <v>642</v>
      </c>
      <c r="B18608" s="55">
        <v>2</v>
      </c>
      <c r="C18608" s="55" t="s">
        <v>60469</v>
      </c>
      <c r="D18608" s="55" t="s">
        <v>60103</v>
      </c>
      <c r="E18608" s="55" t="s">
        <v>60470</v>
      </c>
      <c r="F18608" s="55" t="s">
        <v>4651</v>
      </c>
      <c r="G18608" s="55" t="s">
        <v>60471</v>
      </c>
      <c r="H18608" s="55">
        <v>0</v>
      </c>
    </row>
    <row r="18609" spans="1:8" ht="12.5" customHeight="1">
      <c r="A18609" s="55">
        <v>270</v>
      </c>
      <c r="B18609" s="55">
        <v>2</v>
      </c>
      <c r="C18609" s="55" t="s">
        <v>60472</v>
      </c>
      <c r="D18609" s="55" t="s">
        <v>60103</v>
      </c>
      <c r="E18609" s="55" t="s">
        <v>60473</v>
      </c>
      <c r="F18609" s="55" t="s">
        <v>4651</v>
      </c>
      <c r="G18609" s="55" t="s">
        <v>60474</v>
      </c>
      <c r="H18609" s="55">
        <v>0</v>
      </c>
    </row>
    <row r="18610" spans="1:8" ht="12.5" customHeight="1">
      <c r="A18610" s="55">
        <v>414</v>
      </c>
      <c r="B18610" s="55">
        <v>2</v>
      </c>
      <c r="C18610" s="55" t="s">
        <v>60475</v>
      </c>
      <c r="D18610" s="55" t="s">
        <v>60103</v>
      </c>
      <c r="E18610" s="55" t="s">
        <v>60476</v>
      </c>
      <c r="F18610" s="55" t="s">
        <v>4651</v>
      </c>
      <c r="G18610" s="55" t="s">
        <v>60477</v>
      </c>
      <c r="H18610" s="55">
        <v>0</v>
      </c>
    </row>
    <row r="18611" spans="1:8" ht="12.5" customHeight="1">
      <c r="A18611" s="55">
        <v>53</v>
      </c>
      <c r="B18611" s="55">
        <v>2</v>
      </c>
      <c r="C18611" s="55" t="s">
        <v>60478</v>
      </c>
      <c r="D18611" s="55" t="s">
        <v>60103</v>
      </c>
      <c r="E18611" s="55" t="s">
        <v>60479</v>
      </c>
      <c r="F18611" s="55" t="s">
        <v>4651</v>
      </c>
      <c r="G18611" s="55" t="s">
        <v>60480</v>
      </c>
      <c r="H18611" s="55">
        <v>0</v>
      </c>
    </row>
    <row r="18612" spans="1:8" ht="12.5" customHeight="1">
      <c r="A18612" s="55">
        <v>234</v>
      </c>
      <c r="B18612" s="55">
        <v>2</v>
      </c>
      <c r="C18612" s="55" t="s">
        <v>60481</v>
      </c>
      <c r="D18612" s="55" t="s">
        <v>60103</v>
      </c>
      <c r="E18612" s="55" t="s">
        <v>60482</v>
      </c>
      <c r="F18612" s="55" t="s">
        <v>4651</v>
      </c>
      <c r="G18612" s="55" t="s">
        <v>60483</v>
      </c>
      <c r="H18612" s="55">
        <v>0</v>
      </c>
    </row>
    <row r="18613" spans="1:8" ht="12.5" customHeight="1">
      <c r="A18613" s="55">
        <v>450</v>
      </c>
      <c r="B18613" s="55">
        <v>2</v>
      </c>
      <c r="C18613" s="55" t="s">
        <v>60484</v>
      </c>
      <c r="D18613" s="55" t="s">
        <v>60103</v>
      </c>
      <c r="E18613" s="55" t="s">
        <v>60485</v>
      </c>
      <c r="F18613" s="55" t="s">
        <v>4651</v>
      </c>
      <c r="G18613" s="55" t="s">
        <v>60486</v>
      </c>
      <c r="H18613" s="55">
        <v>0</v>
      </c>
    </row>
    <row r="18614" spans="1:8" ht="12.5" customHeight="1">
      <c r="A18614" s="55">
        <v>667</v>
      </c>
      <c r="B18614" s="55">
        <v>2</v>
      </c>
      <c r="C18614" s="55" t="s">
        <v>60487</v>
      </c>
      <c r="D18614" s="55" t="s">
        <v>60103</v>
      </c>
      <c r="E18614" s="55" t="s">
        <v>60488</v>
      </c>
      <c r="F18614" s="55" t="s">
        <v>4651</v>
      </c>
      <c r="G18614" s="55" t="s">
        <v>60489</v>
      </c>
      <c r="H18614" s="55">
        <v>0</v>
      </c>
    </row>
    <row r="18615" spans="1:8" ht="12.5" customHeight="1">
      <c r="A18615" s="55">
        <v>162</v>
      </c>
      <c r="B18615" s="55">
        <v>2</v>
      </c>
      <c r="C18615" s="55" t="s">
        <v>60490</v>
      </c>
      <c r="D18615" s="55" t="s">
        <v>60103</v>
      </c>
      <c r="E18615" s="55" t="s">
        <v>60491</v>
      </c>
      <c r="F18615" s="55" t="s">
        <v>4651</v>
      </c>
      <c r="G18615" s="55" t="s">
        <v>60492</v>
      </c>
      <c r="H18615" s="55">
        <v>0</v>
      </c>
    </row>
    <row r="18616" spans="1:8" ht="12.5" customHeight="1">
      <c r="A18616" s="55">
        <v>215</v>
      </c>
      <c r="B18616" s="55">
        <v>2</v>
      </c>
      <c r="C18616" s="55" t="s">
        <v>60493</v>
      </c>
      <c r="D18616" s="55" t="s">
        <v>60103</v>
      </c>
      <c r="E18616" s="55" t="s">
        <v>60494</v>
      </c>
      <c r="F18616" s="55" t="s">
        <v>4651</v>
      </c>
      <c r="G18616" s="55" t="s">
        <v>60495</v>
      </c>
      <c r="H18616" s="55">
        <v>0</v>
      </c>
    </row>
    <row r="18617" spans="1:8" ht="12.5" customHeight="1">
      <c r="A18617" s="55">
        <v>251</v>
      </c>
      <c r="B18617" s="55">
        <v>2</v>
      </c>
      <c r="C18617" s="55" t="s">
        <v>60496</v>
      </c>
      <c r="D18617" s="55" t="s">
        <v>60103</v>
      </c>
      <c r="E18617" s="55" t="s">
        <v>60497</v>
      </c>
      <c r="F18617" s="55" t="s">
        <v>4651</v>
      </c>
      <c r="G18617" s="55" t="s">
        <v>60498</v>
      </c>
      <c r="H18617" s="55">
        <v>0</v>
      </c>
    </row>
    <row r="18618" spans="1:8" ht="12.5" customHeight="1">
      <c r="A18618" s="55">
        <v>684</v>
      </c>
      <c r="B18618" s="55">
        <v>2</v>
      </c>
      <c r="C18618" s="55" t="s">
        <v>60499</v>
      </c>
      <c r="D18618" s="55" t="s">
        <v>60103</v>
      </c>
      <c r="E18618" s="55" t="s">
        <v>60500</v>
      </c>
      <c r="F18618" s="55" t="s">
        <v>4651</v>
      </c>
      <c r="G18618" s="55" t="s">
        <v>60501</v>
      </c>
      <c r="H18618" s="55">
        <v>0</v>
      </c>
    </row>
    <row r="18619" spans="1:8" ht="12.5" customHeight="1">
      <c r="A18619" s="55">
        <v>503</v>
      </c>
      <c r="B18619" s="55">
        <v>2</v>
      </c>
      <c r="C18619" s="55" t="s">
        <v>60502</v>
      </c>
      <c r="D18619" s="55" t="s">
        <v>60103</v>
      </c>
      <c r="E18619" s="55" t="s">
        <v>60503</v>
      </c>
      <c r="F18619" s="55" t="s">
        <v>4651</v>
      </c>
      <c r="G18619" s="55" t="s">
        <v>60504</v>
      </c>
      <c r="H18619" s="55">
        <v>0</v>
      </c>
    </row>
    <row r="18620" spans="1:8" ht="12.5" customHeight="1">
      <c r="A18620" s="55">
        <v>179</v>
      </c>
      <c r="B18620" s="55">
        <v>2</v>
      </c>
      <c r="C18620" s="55" t="s">
        <v>60505</v>
      </c>
      <c r="D18620" s="55" t="s">
        <v>60103</v>
      </c>
      <c r="E18620" s="55" t="s">
        <v>60506</v>
      </c>
      <c r="F18620" s="55" t="s">
        <v>4651</v>
      </c>
      <c r="G18620" s="55" t="s">
        <v>60507</v>
      </c>
      <c r="H18620" s="55">
        <v>0</v>
      </c>
    </row>
    <row r="18621" spans="1:8" ht="12.5" customHeight="1">
      <c r="A18621" s="55">
        <v>618</v>
      </c>
      <c r="B18621" s="55">
        <v>2</v>
      </c>
      <c r="C18621" s="55" t="s">
        <v>60508</v>
      </c>
      <c r="D18621" s="55" t="s">
        <v>60103</v>
      </c>
      <c r="E18621" s="55" t="s">
        <v>60509</v>
      </c>
      <c r="F18621" s="55" t="s">
        <v>4651</v>
      </c>
      <c r="G18621" s="55" t="s">
        <v>60510</v>
      </c>
      <c r="H18621" s="55">
        <v>0</v>
      </c>
    </row>
    <row r="18622" spans="1:8" ht="12.5" customHeight="1">
      <c r="A18622" s="55">
        <v>72</v>
      </c>
      <c r="B18622" s="55">
        <v>2</v>
      </c>
      <c r="C18622" s="55" t="s">
        <v>60511</v>
      </c>
      <c r="D18622" s="55" t="s">
        <v>60103</v>
      </c>
      <c r="E18622" s="55" t="s">
        <v>60512</v>
      </c>
      <c r="F18622" s="55" t="s">
        <v>4651</v>
      </c>
      <c r="G18622" s="55" t="s">
        <v>60513</v>
      </c>
      <c r="H18622" s="55">
        <v>0</v>
      </c>
    </row>
    <row r="18623" spans="1:8" ht="12.5" customHeight="1">
      <c r="A18623" s="55">
        <v>125</v>
      </c>
      <c r="B18623" s="55">
        <v>2</v>
      </c>
      <c r="C18623" s="55" t="s">
        <v>60514</v>
      </c>
      <c r="D18623" s="55" t="s">
        <v>60103</v>
      </c>
      <c r="E18623" s="55" t="s">
        <v>60515</v>
      </c>
      <c r="F18623" s="55" t="s">
        <v>4651</v>
      </c>
      <c r="G18623" s="55" t="s">
        <v>60516</v>
      </c>
      <c r="H18623" s="55">
        <v>0</v>
      </c>
    </row>
    <row r="18624" spans="1:8" ht="12.5" customHeight="1">
      <c r="A18624" s="55">
        <v>521</v>
      </c>
      <c r="B18624" s="55">
        <v>2</v>
      </c>
      <c r="C18624" s="55" t="s">
        <v>60517</v>
      </c>
      <c r="D18624" s="55" t="s">
        <v>60103</v>
      </c>
      <c r="E18624" s="55" t="s">
        <v>60518</v>
      </c>
      <c r="F18624" s="55" t="s">
        <v>4651</v>
      </c>
      <c r="G18624" s="55" t="s">
        <v>60519</v>
      </c>
      <c r="H18624" s="55">
        <v>0</v>
      </c>
    </row>
    <row r="18625" spans="1:8" ht="12.5" customHeight="1">
      <c r="A18625" s="55">
        <v>378</v>
      </c>
      <c r="B18625" s="55">
        <v>2</v>
      </c>
      <c r="C18625" s="55" t="s">
        <v>60520</v>
      </c>
      <c r="D18625" s="55" t="s">
        <v>60103</v>
      </c>
      <c r="E18625" s="55" t="s">
        <v>60521</v>
      </c>
      <c r="F18625" s="55" t="s">
        <v>4651</v>
      </c>
      <c r="G18625" s="55" t="s">
        <v>60522</v>
      </c>
      <c r="H18625" s="55">
        <v>0</v>
      </c>
    </row>
    <row r="18626" spans="1:8" ht="12.5" customHeight="1">
      <c r="A18626" s="55">
        <v>636</v>
      </c>
      <c r="B18626" s="55">
        <v>2</v>
      </c>
      <c r="C18626" s="55" t="s">
        <v>60523</v>
      </c>
      <c r="D18626" s="55" t="s">
        <v>60103</v>
      </c>
      <c r="E18626" s="55" t="s">
        <v>60524</v>
      </c>
      <c r="F18626" s="55" t="s">
        <v>4651</v>
      </c>
      <c r="G18626" s="55" t="s">
        <v>60525</v>
      </c>
      <c r="H18626" s="55">
        <v>0</v>
      </c>
    </row>
    <row r="18627" spans="1:8" ht="12.5" customHeight="1">
      <c r="A18627" s="55">
        <v>396</v>
      </c>
      <c r="B18627" s="55">
        <v>2</v>
      </c>
      <c r="C18627" s="55" t="s">
        <v>60526</v>
      </c>
      <c r="D18627" s="55" t="s">
        <v>60103</v>
      </c>
      <c r="E18627" s="55" t="s">
        <v>60527</v>
      </c>
      <c r="F18627" s="55" t="s">
        <v>4651</v>
      </c>
      <c r="G18627" s="55" t="s">
        <v>60528</v>
      </c>
      <c r="H18627" s="55">
        <v>0</v>
      </c>
    </row>
    <row r="18628" spans="1:8" ht="12.5" customHeight="1">
      <c r="A18628" s="55">
        <v>575</v>
      </c>
      <c r="B18628" s="55">
        <v>2</v>
      </c>
      <c r="C18628" s="55" t="s">
        <v>60529</v>
      </c>
      <c r="D18628" s="55" t="s">
        <v>60103</v>
      </c>
      <c r="E18628" s="55" t="s">
        <v>60530</v>
      </c>
      <c r="F18628" s="55" t="s">
        <v>4651</v>
      </c>
      <c r="G18628" s="55" t="s">
        <v>60531</v>
      </c>
      <c r="H18628" s="55">
        <v>0</v>
      </c>
    </row>
    <row r="18629" spans="1:8" ht="12.5" customHeight="1">
      <c r="A18629" s="55">
        <v>216</v>
      </c>
      <c r="B18629" s="55">
        <v>2</v>
      </c>
      <c r="C18629" s="55" t="s">
        <v>60532</v>
      </c>
      <c r="D18629" s="55" t="s">
        <v>60103</v>
      </c>
      <c r="E18629" s="55" t="s">
        <v>60533</v>
      </c>
      <c r="F18629" s="55" t="s">
        <v>4651</v>
      </c>
      <c r="G18629" s="55" t="s">
        <v>60534</v>
      </c>
      <c r="H18629" s="55">
        <v>0</v>
      </c>
    </row>
    <row r="18630" spans="1:8" ht="12.5" customHeight="1">
      <c r="A18630" s="55">
        <v>342</v>
      </c>
      <c r="B18630" s="55">
        <v>2</v>
      </c>
      <c r="C18630" s="55" t="s">
        <v>60535</v>
      </c>
      <c r="D18630" s="55" t="s">
        <v>60103</v>
      </c>
      <c r="E18630" s="55" t="s">
        <v>60536</v>
      </c>
      <c r="F18630" s="55" t="s">
        <v>4651</v>
      </c>
      <c r="G18630" s="55" t="s">
        <v>60537</v>
      </c>
      <c r="H18630" s="55">
        <v>0</v>
      </c>
    </row>
    <row r="18631" spans="1:8" ht="12.5" customHeight="1">
      <c r="A18631" s="55">
        <v>35</v>
      </c>
      <c r="B18631" s="55">
        <v>2</v>
      </c>
      <c r="C18631" s="55" t="s">
        <v>60538</v>
      </c>
      <c r="D18631" s="55" t="s">
        <v>60103</v>
      </c>
      <c r="E18631" s="55" t="s">
        <v>60539</v>
      </c>
      <c r="F18631" s="55" t="s">
        <v>4651</v>
      </c>
      <c r="G18631" s="55" t="s">
        <v>60540</v>
      </c>
      <c r="H18631" s="55">
        <v>0</v>
      </c>
    </row>
    <row r="18632" spans="1:8" ht="12.5" customHeight="1">
      <c r="A18632" s="55">
        <v>36</v>
      </c>
      <c r="B18632" s="55">
        <v>2</v>
      </c>
      <c r="C18632" s="55" t="s">
        <v>60541</v>
      </c>
      <c r="D18632" s="55" t="s">
        <v>60103</v>
      </c>
      <c r="E18632" s="55" t="s">
        <v>60542</v>
      </c>
      <c r="F18632" s="55" t="s">
        <v>4651</v>
      </c>
      <c r="G18632" s="55" t="s">
        <v>60543</v>
      </c>
      <c r="H18632" s="55">
        <v>0</v>
      </c>
    </row>
    <row r="18633" spans="1:8" ht="12.5" customHeight="1">
      <c r="A18633" s="55">
        <v>413</v>
      </c>
      <c r="B18633" s="55">
        <v>2</v>
      </c>
      <c r="C18633" s="55" t="s">
        <v>60544</v>
      </c>
      <c r="D18633" s="55" t="s">
        <v>60103</v>
      </c>
      <c r="E18633" s="55" t="s">
        <v>60545</v>
      </c>
      <c r="F18633" s="55" t="s">
        <v>4651</v>
      </c>
      <c r="G18633" s="55" t="s">
        <v>60546</v>
      </c>
      <c r="H18633" s="55">
        <v>0</v>
      </c>
    </row>
    <row r="18634" spans="1:8" ht="12.5" customHeight="1">
      <c r="A18634" s="55">
        <v>149</v>
      </c>
      <c r="B18634" s="55">
        <v>3</v>
      </c>
      <c r="C18634" s="55" t="s">
        <v>60547</v>
      </c>
      <c r="D18634" s="55" t="s">
        <v>60103</v>
      </c>
      <c r="E18634" s="55" t="s">
        <v>60548</v>
      </c>
      <c r="F18634" s="55" t="s">
        <v>4651</v>
      </c>
      <c r="G18634" s="55" t="s">
        <v>60549</v>
      </c>
      <c r="H18634" s="55">
        <v>0</v>
      </c>
    </row>
    <row r="18635" spans="1:8" ht="12.5" customHeight="1">
      <c r="A18635" s="55">
        <v>132</v>
      </c>
      <c r="B18635" s="55">
        <v>3</v>
      </c>
      <c r="C18635" s="55" t="s">
        <v>60550</v>
      </c>
      <c r="D18635" s="55" t="s">
        <v>60103</v>
      </c>
      <c r="E18635" s="55" t="s">
        <v>60551</v>
      </c>
      <c r="F18635" s="55" t="s">
        <v>4651</v>
      </c>
      <c r="G18635" s="55" t="s">
        <v>60552</v>
      </c>
      <c r="H18635" s="55">
        <v>0</v>
      </c>
    </row>
    <row r="18636" spans="1:8" ht="12.5" customHeight="1">
      <c r="A18636" s="55">
        <v>377</v>
      </c>
      <c r="B18636" s="55">
        <v>3</v>
      </c>
      <c r="C18636" s="55" t="s">
        <v>60553</v>
      </c>
      <c r="D18636" s="55" t="s">
        <v>60103</v>
      </c>
      <c r="E18636" s="55" t="s">
        <v>60554</v>
      </c>
      <c r="F18636" s="55" t="s">
        <v>4651</v>
      </c>
      <c r="G18636" s="55" t="s">
        <v>60555</v>
      </c>
      <c r="H18636" s="55">
        <v>0</v>
      </c>
    </row>
    <row r="18637" spans="1:8" ht="12.5" customHeight="1">
      <c r="A18637" s="55">
        <v>360</v>
      </c>
      <c r="B18637" s="55">
        <v>3</v>
      </c>
      <c r="C18637" s="55" t="s">
        <v>60556</v>
      </c>
      <c r="D18637" s="55" t="s">
        <v>60103</v>
      </c>
      <c r="E18637" s="55" t="s">
        <v>60557</v>
      </c>
      <c r="F18637" s="55" t="s">
        <v>4651</v>
      </c>
      <c r="G18637" s="55" t="s">
        <v>60558</v>
      </c>
      <c r="H18637" s="55">
        <v>0</v>
      </c>
    </row>
    <row r="18638" spans="1:8" ht="12.5" customHeight="1">
      <c r="A18638" s="55">
        <v>579</v>
      </c>
      <c r="B18638" s="55">
        <v>3</v>
      </c>
      <c r="C18638" s="55" t="s">
        <v>60559</v>
      </c>
      <c r="D18638" s="55" t="s">
        <v>60103</v>
      </c>
      <c r="E18638" s="55" t="s">
        <v>60560</v>
      </c>
      <c r="F18638" s="55" t="s">
        <v>4651</v>
      </c>
      <c r="G18638" s="55" t="s">
        <v>60561</v>
      </c>
      <c r="H18638" s="55">
        <v>0</v>
      </c>
    </row>
    <row r="18639" spans="1:8" ht="12.5" customHeight="1">
      <c r="A18639" s="55">
        <v>622</v>
      </c>
      <c r="B18639" s="55">
        <v>3</v>
      </c>
      <c r="C18639" s="55" t="s">
        <v>60562</v>
      </c>
      <c r="D18639" s="55" t="s">
        <v>60103</v>
      </c>
      <c r="E18639" s="55" t="s">
        <v>60563</v>
      </c>
      <c r="F18639" s="55" t="s">
        <v>4651</v>
      </c>
      <c r="G18639" s="55" t="s">
        <v>60564</v>
      </c>
      <c r="H18639" s="55">
        <v>0</v>
      </c>
    </row>
    <row r="18640" spans="1:8" ht="12.5" customHeight="1">
      <c r="A18640" s="55">
        <v>606</v>
      </c>
      <c r="B18640" s="55">
        <v>3</v>
      </c>
      <c r="C18640" s="55" t="s">
        <v>60565</v>
      </c>
      <c r="D18640" s="55" t="s">
        <v>60103</v>
      </c>
      <c r="E18640" s="55" t="s">
        <v>60566</v>
      </c>
      <c r="F18640" s="55" t="s">
        <v>4651</v>
      </c>
      <c r="G18640" s="55" t="s">
        <v>60567</v>
      </c>
      <c r="H18640" s="55">
        <v>0</v>
      </c>
    </row>
    <row r="18641" spans="1:8" ht="12.5" customHeight="1">
      <c r="A18641" s="55">
        <v>363</v>
      </c>
      <c r="B18641" s="55">
        <v>3</v>
      </c>
      <c r="C18641" s="55" t="s">
        <v>60568</v>
      </c>
      <c r="D18641" s="55" t="s">
        <v>60103</v>
      </c>
      <c r="E18641" s="55" t="s">
        <v>60569</v>
      </c>
      <c r="F18641" s="55" t="s">
        <v>4651</v>
      </c>
      <c r="G18641" s="55" t="s">
        <v>60570</v>
      </c>
      <c r="H18641" s="55">
        <v>0</v>
      </c>
    </row>
    <row r="18642" spans="1:8" ht="12.5" customHeight="1">
      <c r="A18642" s="55">
        <v>523</v>
      </c>
      <c r="B18642" s="55">
        <v>3</v>
      </c>
      <c r="C18642" s="55" t="s">
        <v>60571</v>
      </c>
      <c r="D18642" s="55" t="s">
        <v>60103</v>
      </c>
      <c r="E18642" s="55" t="s">
        <v>60572</v>
      </c>
      <c r="F18642" s="55" t="s">
        <v>4651</v>
      </c>
      <c r="G18642" s="55" t="s">
        <v>60573</v>
      </c>
      <c r="H18642" s="55">
        <v>0</v>
      </c>
    </row>
    <row r="18643" spans="1:8" ht="12.5" customHeight="1">
      <c r="A18643" s="55">
        <v>598</v>
      </c>
      <c r="B18643" s="55">
        <v>3</v>
      </c>
      <c r="C18643" s="55" t="s">
        <v>60574</v>
      </c>
      <c r="D18643" s="55" t="s">
        <v>60103</v>
      </c>
      <c r="E18643" s="55" t="s">
        <v>60575</v>
      </c>
      <c r="F18643" s="55" t="s">
        <v>4651</v>
      </c>
      <c r="G18643" s="55" t="s">
        <v>60576</v>
      </c>
      <c r="H18643" s="55">
        <v>0</v>
      </c>
    </row>
    <row r="18644" spans="1:8" ht="12.5" customHeight="1">
      <c r="A18644" s="55">
        <v>623</v>
      </c>
      <c r="B18644" s="55">
        <v>3</v>
      </c>
      <c r="C18644" s="55" t="s">
        <v>60577</v>
      </c>
      <c r="D18644" s="55" t="s">
        <v>60103</v>
      </c>
      <c r="E18644" s="55" t="s">
        <v>60578</v>
      </c>
      <c r="F18644" s="55" t="s">
        <v>4651</v>
      </c>
      <c r="G18644" s="55" t="s">
        <v>60579</v>
      </c>
      <c r="H18644" s="55">
        <v>0</v>
      </c>
    </row>
    <row r="18645" spans="1:8" ht="12.5" customHeight="1">
      <c r="A18645" s="55">
        <v>306</v>
      </c>
      <c r="B18645" s="55">
        <v>3</v>
      </c>
      <c r="C18645" s="55" t="s">
        <v>60580</v>
      </c>
      <c r="D18645" s="55" t="s">
        <v>60103</v>
      </c>
      <c r="E18645" s="55" t="s">
        <v>60581</v>
      </c>
      <c r="F18645" s="55" t="s">
        <v>4651</v>
      </c>
      <c r="G18645" s="55" t="s">
        <v>60582</v>
      </c>
      <c r="H18645" s="55">
        <v>0</v>
      </c>
    </row>
    <row r="18646" spans="1:8" ht="12.5" customHeight="1">
      <c r="A18646" s="55">
        <v>39</v>
      </c>
      <c r="B18646" s="55">
        <v>3</v>
      </c>
      <c r="C18646" s="55" t="s">
        <v>60583</v>
      </c>
      <c r="D18646" s="55" t="s">
        <v>60103</v>
      </c>
      <c r="E18646" s="55" t="s">
        <v>60584</v>
      </c>
      <c r="F18646" s="55" t="s">
        <v>4651</v>
      </c>
      <c r="G18646" s="55" t="s">
        <v>60585</v>
      </c>
      <c r="H18646" s="55">
        <v>0</v>
      </c>
    </row>
    <row r="18647" spans="1:8" ht="12.5" customHeight="1">
      <c r="A18647" s="55">
        <v>180</v>
      </c>
      <c r="B18647" s="55">
        <v>3</v>
      </c>
      <c r="C18647" s="55" t="s">
        <v>60586</v>
      </c>
      <c r="D18647" s="55" t="s">
        <v>60103</v>
      </c>
      <c r="E18647" s="55" t="s">
        <v>60587</v>
      </c>
      <c r="F18647" s="55" t="s">
        <v>4651</v>
      </c>
      <c r="G18647" s="55" t="s">
        <v>60588</v>
      </c>
      <c r="H18647" s="55">
        <v>0</v>
      </c>
    </row>
    <row r="18648" spans="1:8" ht="12.5" customHeight="1">
      <c r="A18648" s="55">
        <v>346</v>
      </c>
      <c r="B18648" s="55">
        <v>3</v>
      </c>
      <c r="C18648" s="55" t="s">
        <v>60589</v>
      </c>
      <c r="D18648" s="55" t="s">
        <v>60103</v>
      </c>
      <c r="E18648" s="55" t="s">
        <v>60590</v>
      </c>
      <c r="F18648" s="55" t="s">
        <v>4651</v>
      </c>
      <c r="G18648" s="55" t="s">
        <v>60591</v>
      </c>
      <c r="H18648" s="55">
        <v>0</v>
      </c>
    </row>
    <row r="18649" spans="1:8" ht="12.5" customHeight="1">
      <c r="A18649" s="55">
        <v>543</v>
      </c>
      <c r="B18649" s="55">
        <v>3</v>
      </c>
      <c r="C18649" s="55" t="s">
        <v>60592</v>
      </c>
      <c r="D18649" s="55" t="s">
        <v>60103</v>
      </c>
      <c r="E18649" s="55" t="s">
        <v>60593</v>
      </c>
      <c r="F18649" s="55" t="s">
        <v>4651</v>
      </c>
      <c r="G18649" s="55" t="s">
        <v>60594</v>
      </c>
      <c r="H18649" s="55">
        <v>0</v>
      </c>
    </row>
    <row r="18650" spans="1:8" ht="12.5" customHeight="1">
      <c r="A18650" s="55">
        <v>76</v>
      </c>
      <c r="B18650" s="55">
        <v>3</v>
      </c>
      <c r="C18650" s="55" t="s">
        <v>60595</v>
      </c>
      <c r="D18650" s="55" t="s">
        <v>60103</v>
      </c>
      <c r="E18650" s="55" t="s">
        <v>60596</v>
      </c>
      <c r="F18650" s="55" t="s">
        <v>4651</v>
      </c>
      <c r="G18650" s="55" t="s">
        <v>60597</v>
      </c>
      <c r="H18650" s="55">
        <v>0</v>
      </c>
    </row>
    <row r="18651" spans="1:8" ht="12.5" customHeight="1">
      <c r="A18651" s="55">
        <v>237</v>
      </c>
      <c r="B18651" s="55">
        <v>3</v>
      </c>
      <c r="C18651" s="55" t="s">
        <v>60598</v>
      </c>
      <c r="D18651" s="55" t="s">
        <v>60103</v>
      </c>
      <c r="E18651" s="55" t="s">
        <v>60599</v>
      </c>
      <c r="F18651" s="55" t="s">
        <v>4651</v>
      </c>
      <c r="G18651" s="55" t="s">
        <v>60600</v>
      </c>
      <c r="H18651" s="55">
        <v>0</v>
      </c>
    </row>
    <row r="18652" spans="1:8" ht="12.5" customHeight="1">
      <c r="A18652" s="55">
        <v>220</v>
      </c>
      <c r="B18652" s="55">
        <v>3</v>
      </c>
      <c r="C18652" s="55" t="s">
        <v>60601</v>
      </c>
      <c r="D18652" s="55" t="s">
        <v>60103</v>
      </c>
      <c r="E18652" s="55" t="s">
        <v>60602</v>
      </c>
      <c r="F18652" s="55" t="s">
        <v>4651</v>
      </c>
      <c r="G18652" s="55" t="s">
        <v>60603</v>
      </c>
      <c r="H18652" s="55">
        <v>0</v>
      </c>
    </row>
    <row r="18653" spans="1:8" ht="12.5" customHeight="1">
      <c r="A18653" s="55">
        <v>527</v>
      </c>
      <c r="B18653" s="55">
        <v>3</v>
      </c>
      <c r="C18653" s="55" t="s">
        <v>60604</v>
      </c>
      <c r="D18653" s="55" t="s">
        <v>60103</v>
      </c>
      <c r="E18653" s="55" t="s">
        <v>60605</v>
      </c>
      <c r="F18653" s="55" t="s">
        <v>4651</v>
      </c>
      <c r="G18653" s="55" t="s">
        <v>60606</v>
      </c>
      <c r="H18653" s="55">
        <v>0</v>
      </c>
    </row>
    <row r="18654" spans="1:8" ht="12.5" customHeight="1">
      <c r="A18654" s="55">
        <v>660</v>
      </c>
      <c r="B18654" s="55">
        <v>3</v>
      </c>
      <c r="C18654" s="55" t="s">
        <v>60607</v>
      </c>
      <c r="D18654" s="55" t="s">
        <v>60103</v>
      </c>
      <c r="E18654" s="55" t="s">
        <v>60608</v>
      </c>
      <c r="F18654" s="55" t="s">
        <v>4651</v>
      </c>
      <c r="G18654" s="55" t="s">
        <v>60609</v>
      </c>
      <c r="H18654" s="55">
        <v>0</v>
      </c>
    </row>
    <row r="18655" spans="1:8" ht="12.5" customHeight="1">
      <c r="A18655" s="55">
        <v>79</v>
      </c>
      <c r="B18655" s="55">
        <v>3</v>
      </c>
      <c r="C18655" s="55" t="s">
        <v>60610</v>
      </c>
      <c r="D18655" s="55" t="s">
        <v>60103</v>
      </c>
      <c r="E18655" s="55" t="s">
        <v>60611</v>
      </c>
      <c r="F18655" s="55" t="s">
        <v>4651</v>
      </c>
      <c r="G18655" s="55" t="s">
        <v>60612</v>
      </c>
      <c r="H18655" s="55">
        <v>0</v>
      </c>
    </row>
    <row r="18656" spans="1:8" ht="12.5" customHeight="1">
      <c r="A18656" s="55">
        <v>198</v>
      </c>
      <c r="B18656" s="55">
        <v>3</v>
      </c>
      <c r="C18656" s="55" t="s">
        <v>60613</v>
      </c>
      <c r="D18656" s="55" t="s">
        <v>60103</v>
      </c>
      <c r="E18656" s="55" t="s">
        <v>60614</v>
      </c>
      <c r="F18656" s="55" t="s">
        <v>4651</v>
      </c>
      <c r="G18656" s="55" t="s">
        <v>60615</v>
      </c>
      <c r="H18656" s="55">
        <v>0</v>
      </c>
    </row>
    <row r="18657" spans="1:8" ht="12.5" customHeight="1">
      <c r="A18657" s="55">
        <v>468</v>
      </c>
      <c r="B18657" s="55">
        <v>3</v>
      </c>
      <c r="C18657" s="55" t="s">
        <v>60616</v>
      </c>
      <c r="D18657" s="55" t="s">
        <v>60103</v>
      </c>
      <c r="E18657" s="55" t="s">
        <v>60617</v>
      </c>
      <c r="F18657" s="55" t="s">
        <v>4651</v>
      </c>
      <c r="G18657" s="55" t="s">
        <v>60618</v>
      </c>
      <c r="H18657" s="55">
        <v>0</v>
      </c>
    </row>
    <row r="18658" spans="1:8" ht="12.5" customHeight="1">
      <c r="A18658" s="55">
        <v>670</v>
      </c>
      <c r="B18658" s="55">
        <v>3</v>
      </c>
      <c r="C18658" s="55" t="s">
        <v>60619</v>
      </c>
      <c r="D18658" s="55" t="s">
        <v>60103</v>
      </c>
      <c r="E18658" s="55" t="s">
        <v>60620</v>
      </c>
      <c r="F18658" s="55" t="s">
        <v>4651</v>
      </c>
      <c r="G18658" s="55" t="s">
        <v>60621</v>
      </c>
      <c r="H18658" s="55">
        <v>0</v>
      </c>
    </row>
    <row r="18659" spans="1:8" ht="12.5" customHeight="1">
      <c r="A18659" s="55">
        <v>454</v>
      </c>
      <c r="B18659" s="55">
        <v>3</v>
      </c>
      <c r="C18659" s="55" t="s">
        <v>60622</v>
      </c>
      <c r="D18659" s="55" t="s">
        <v>60103</v>
      </c>
      <c r="E18659" s="55" t="s">
        <v>60623</v>
      </c>
      <c r="F18659" s="55" t="s">
        <v>4651</v>
      </c>
      <c r="G18659" s="55" t="s">
        <v>60624</v>
      </c>
      <c r="H18659" s="55">
        <v>0</v>
      </c>
    </row>
    <row r="18660" spans="1:8" ht="12.5" customHeight="1">
      <c r="A18660" s="55">
        <v>418</v>
      </c>
      <c r="B18660" s="55">
        <v>3</v>
      </c>
      <c r="C18660" s="55" t="s">
        <v>60625</v>
      </c>
      <c r="D18660" s="55" t="s">
        <v>60103</v>
      </c>
      <c r="E18660" s="55" t="s">
        <v>60626</v>
      </c>
      <c r="F18660" s="55" t="s">
        <v>4651</v>
      </c>
      <c r="G18660" s="55" t="s">
        <v>60627</v>
      </c>
      <c r="H18660" s="55">
        <v>0</v>
      </c>
    </row>
    <row r="18661" spans="1:8" ht="12.5" customHeight="1">
      <c r="A18661" s="55">
        <v>646</v>
      </c>
      <c r="B18661" s="55">
        <v>3</v>
      </c>
      <c r="C18661" s="55" t="s">
        <v>60628</v>
      </c>
      <c r="D18661" s="55" t="s">
        <v>60103</v>
      </c>
      <c r="E18661" s="55" t="s">
        <v>60629</v>
      </c>
      <c r="F18661" s="55" t="s">
        <v>4651</v>
      </c>
      <c r="G18661" s="55" t="s">
        <v>60630</v>
      </c>
      <c r="H18661" s="55">
        <v>0</v>
      </c>
    </row>
    <row r="18662" spans="1:8" ht="12.5" customHeight="1">
      <c r="A18662" s="55">
        <v>223</v>
      </c>
      <c r="B18662" s="55">
        <v>3</v>
      </c>
      <c r="C18662" s="55" t="s">
        <v>60631</v>
      </c>
      <c r="D18662" s="55" t="s">
        <v>60103</v>
      </c>
      <c r="E18662" s="55" t="s">
        <v>60632</v>
      </c>
      <c r="F18662" s="55" t="s">
        <v>4651</v>
      </c>
      <c r="G18662" s="55" t="s">
        <v>60633</v>
      </c>
      <c r="H18662" s="55">
        <v>0</v>
      </c>
    </row>
    <row r="18663" spans="1:8" ht="12.5" customHeight="1">
      <c r="A18663" s="55">
        <v>323</v>
      </c>
      <c r="B18663" s="55">
        <v>3</v>
      </c>
      <c r="C18663" s="55" t="s">
        <v>60634</v>
      </c>
      <c r="D18663" s="55" t="s">
        <v>60103</v>
      </c>
      <c r="E18663" s="55" t="s">
        <v>60635</v>
      </c>
      <c r="F18663" s="55" t="s">
        <v>4651</v>
      </c>
      <c r="G18663" s="55" t="s">
        <v>60636</v>
      </c>
      <c r="H18663" s="55">
        <v>0</v>
      </c>
    </row>
    <row r="18664" spans="1:8" ht="12.5" customHeight="1">
      <c r="A18664" s="55">
        <v>395</v>
      </c>
      <c r="B18664" s="55">
        <v>3</v>
      </c>
      <c r="C18664" s="55" t="s">
        <v>60637</v>
      </c>
      <c r="D18664" s="55" t="s">
        <v>60103</v>
      </c>
      <c r="E18664" s="55" t="s">
        <v>60638</v>
      </c>
      <c r="F18664" s="55" t="s">
        <v>4651</v>
      </c>
      <c r="G18664" s="55" t="s">
        <v>60639</v>
      </c>
      <c r="H18664" s="55">
        <v>0</v>
      </c>
    </row>
    <row r="18665" spans="1:8" ht="12.5" customHeight="1">
      <c r="A18665" s="55">
        <v>695</v>
      </c>
      <c r="B18665" s="55">
        <v>3</v>
      </c>
      <c r="C18665" s="55" t="s">
        <v>60640</v>
      </c>
      <c r="D18665" s="55" t="s">
        <v>60103</v>
      </c>
      <c r="E18665" s="55" t="s">
        <v>60641</v>
      </c>
      <c r="F18665" s="55" t="s">
        <v>4651</v>
      </c>
      <c r="G18665" s="55" t="s">
        <v>60642</v>
      </c>
      <c r="H18665" s="55">
        <v>0</v>
      </c>
    </row>
    <row r="18666" spans="1:8" ht="12.5" customHeight="1">
      <c r="A18666" s="55">
        <v>348</v>
      </c>
      <c r="B18666" s="55">
        <v>3</v>
      </c>
      <c r="C18666" s="55" t="s">
        <v>60643</v>
      </c>
      <c r="D18666" s="55" t="s">
        <v>60103</v>
      </c>
      <c r="E18666" s="55" t="s">
        <v>60644</v>
      </c>
      <c r="F18666" s="55" t="s">
        <v>4651</v>
      </c>
      <c r="G18666" s="55" t="s">
        <v>60645</v>
      </c>
      <c r="H18666" s="55">
        <v>0</v>
      </c>
    </row>
    <row r="18667" spans="1:8" ht="12.5" customHeight="1">
      <c r="A18667" s="55">
        <v>504</v>
      </c>
      <c r="B18667" s="55">
        <v>3</v>
      </c>
      <c r="C18667" s="55" t="s">
        <v>60646</v>
      </c>
      <c r="D18667" s="55" t="s">
        <v>60103</v>
      </c>
      <c r="E18667" s="55" t="s">
        <v>60647</v>
      </c>
      <c r="F18667" s="55" t="s">
        <v>4651</v>
      </c>
      <c r="G18667" s="55" t="s">
        <v>60648</v>
      </c>
      <c r="H18667" s="55">
        <v>0</v>
      </c>
    </row>
    <row r="18668" spans="1:8" ht="12.5" customHeight="1">
      <c r="A18668" s="55">
        <v>147</v>
      </c>
      <c r="B18668" s="55">
        <v>3</v>
      </c>
      <c r="C18668" s="55" t="s">
        <v>60649</v>
      </c>
      <c r="D18668" s="55" t="s">
        <v>60103</v>
      </c>
      <c r="E18668" s="55" t="s">
        <v>60650</v>
      </c>
      <c r="F18668" s="55" t="s">
        <v>4651</v>
      </c>
      <c r="G18668" s="55" t="s">
        <v>60651</v>
      </c>
      <c r="H18668" s="55">
        <v>0</v>
      </c>
    </row>
    <row r="18669" spans="1:8" ht="12.5" customHeight="1">
      <c r="A18669" s="55">
        <v>58</v>
      </c>
      <c r="B18669" s="55">
        <v>3</v>
      </c>
      <c r="C18669" s="55" t="s">
        <v>60652</v>
      </c>
      <c r="D18669" s="55" t="s">
        <v>60103</v>
      </c>
      <c r="E18669" s="55" t="s">
        <v>60653</v>
      </c>
      <c r="F18669" s="55" t="s">
        <v>4651</v>
      </c>
      <c r="G18669" s="55" t="s">
        <v>60654</v>
      </c>
      <c r="H18669" s="55">
        <v>0</v>
      </c>
    </row>
    <row r="18670" spans="1:8" ht="12.5" customHeight="1">
      <c r="A18670" s="55">
        <v>643</v>
      </c>
      <c r="B18670" s="55">
        <v>3</v>
      </c>
      <c r="C18670" s="55" t="s">
        <v>60655</v>
      </c>
      <c r="D18670" s="55" t="s">
        <v>60103</v>
      </c>
      <c r="E18670" s="55" t="s">
        <v>60656</v>
      </c>
      <c r="F18670" s="55" t="s">
        <v>4651</v>
      </c>
      <c r="G18670" s="55" t="s">
        <v>60657</v>
      </c>
      <c r="H18670" s="55">
        <v>0</v>
      </c>
    </row>
    <row r="18671" spans="1:8" ht="12.5" customHeight="1">
      <c r="A18671" s="55">
        <v>288</v>
      </c>
      <c r="B18671" s="55">
        <v>3</v>
      </c>
      <c r="C18671" s="55" t="s">
        <v>60658</v>
      </c>
      <c r="D18671" s="55" t="s">
        <v>60103</v>
      </c>
      <c r="E18671" s="55" t="s">
        <v>60659</v>
      </c>
      <c r="F18671" s="55" t="s">
        <v>4651</v>
      </c>
      <c r="G18671" s="55" t="s">
        <v>60660</v>
      </c>
      <c r="H18671" s="55">
        <v>0</v>
      </c>
    </row>
    <row r="18672" spans="1:8" ht="12.5" customHeight="1">
      <c r="A18672" s="55">
        <v>327</v>
      </c>
      <c r="B18672" s="55">
        <v>3</v>
      </c>
      <c r="C18672" s="55" t="s">
        <v>60661</v>
      </c>
      <c r="D18672" s="55" t="s">
        <v>60103</v>
      </c>
      <c r="E18672" s="55" t="s">
        <v>60662</v>
      </c>
      <c r="F18672" s="55" t="s">
        <v>4651</v>
      </c>
      <c r="G18672" s="55" t="s">
        <v>60663</v>
      </c>
      <c r="H18672" s="55">
        <v>0</v>
      </c>
    </row>
    <row r="18673" spans="1:8" ht="12.5" customHeight="1">
      <c r="A18673" s="55">
        <v>364</v>
      </c>
      <c r="B18673" s="55">
        <v>3</v>
      </c>
      <c r="C18673" s="55" t="s">
        <v>60664</v>
      </c>
      <c r="D18673" s="55" t="s">
        <v>60103</v>
      </c>
      <c r="E18673" s="55" t="s">
        <v>60665</v>
      </c>
      <c r="F18673" s="55" t="s">
        <v>4651</v>
      </c>
      <c r="G18673" s="55" t="s">
        <v>60666</v>
      </c>
      <c r="H18673" s="55">
        <v>0</v>
      </c>
    </row>
    <row r="18674" spans="1:8" ht="12.5" customHeight="1">
      <c r="A18674" s="55">
        <v>22</v>
      </c>
      <c r="B18674" s="55">
        <v>3</v>
      </c>
      <c r="C18674" s="55" t="s">
        <v>60667</v>
      </c>
      <c r="D18674" s="55" t="s">
        <v>60103</v>
      </c>
      <c r="E18674" s="55" t="s">
        <v>60668</v>
      </c>
      <c r="F18674" s="55" t="s">
        <v>4651</v>
      </c>
      <c r="G18674" s="55" t="s">
        <v>60669</v>
      </c>
      <c r="H18674" s="55">
        <v>0</v>
      </c>
    </row>
    <row r="18675" spans="1:8" ht="12.5" customHeight="1">
      <c r="A18675" s="55">
        <v>111</v>
      </c>
      <c r="B18675" s="55">
        <v>3</v>
      </c>
      <c r="C18675" s="55" t="s">
        <v>60670</v>
      </c>
      <c r="D18675" s="55" t="s">
        <v>60103</v>
      </c>
      <c r="E18675" s="55" t="s">
        <v>60671</v>
      </c>
      <c r="F18675" s="55" t="s">
        <v>4651</v>
      </c>
      <c r="G18675" s="55" t="s">
        <v>60672</v>
      </c>
      <c r="H18675" s="55">
        <v>0</v>
      </c>
    </row>
    <row r="18676" spans="1:8" ht="12.5" customHeight="1">
      <c r="A18676" s="55">
        <v>183</v>
      </c>
      <c r="B18676" s="55">
        <v>3</v>
      </c>
      <c r="C18676" s="55" t="s">
        <v>60673</v>
      </c>
      <c r="D18676" s="55" t="s">
        <v>60103</v>
      </c>
      <c r="E18676" s="55" t="s">
        <v>60674</v>
      </c>
      <c r="F18676" s="55" t="s">
        <v>4651</v>
      </c>
      <c r="G18676" s="55" t="s">
        <v>60675</v>
      </c>
      <c r="H18676" s="55">
        <v>0</v>
      </c>
    </row>
    <row r="18677" spans="1:8" ht="12.5" customHeight="1">
      <c r="A18677" s="55">
        <v>238</v>
      </c>
      <c r="B18677" s="55">
        <v>3</v>
      </c>
      <c r="C18677" s="55" t="s">
        <v>60676</v>
      </c>
      <c r="D18677" s="55" t="s">
        <v>60103</v>
      </c>
      <c r="E18677" s="55" t="s">
        <v>60677</v>
      </c>
      <c r="F18677" s="55" t="s">
        <v>4651</v>
      </c>
      <c r="G18677" s="55" t="s">
        <v>60678</v>
      </c>
      <c r="H18677" s="55">
        <v>0</v>
      </c>
    </row>
    <row r="18678" spans="1:8" ht="12.5" customHeight="1">
      <c r="A18678" s="55">
        <v>222</v>
      </c>
      <c r="B18678" s="55">
        <v>3</v>
      </c>
      <c r="C18678" s="55" t="s">
        <v>60679</v>
      </c>
      <c r="D18678" s="55" t="s">
        <v>60103</v>
      </c>
      <c r="E18678" s="55" t="s">
        <v>60680</v>
      </c>
      <c r="F18678" s="55" t="s">
        <v>4651</v>
      </c>
      <c r="G18678" s="55" t="s">
        <v>60681</v>
      </c>
      <c r="H18678" s="55">
        <v>0</v>
      </c>
    </row>
    <row r="18679" spans="1:8" ht="12.5" customHeight="1">
      <c r="A18679" s="55">
        <v>274</v>
      </c>
      <c r="B18679" s="55">
        <v>3</v>
      </c>
      <c r="C18679" s="55" t="s">
        <v>60682</v>
      </c>
      <c r="D18679" s="55" t="s">
        <v>60103</v>
      </c>
      <c r="E18679" s="55" t="s">
        <v>60683</v>
      </c>
      <c r="F18679" s="55" t="s">
        <v>4651</v>
      </c>
      <c r="G18679" s="55" t="s">
        <v>60684</v>
      </c>
      <c r="H18679" s="55">
        <v>0</v>
      </c>
    </row>
    <row r="18680" spans="1:8" ht="12.5" customHeight="1">
      <c r="A18680" s="55">
        <v>287</v>
      </c>
      <c r="B18680" s="55">
        <v>3</v>
      </c>
      <c r="C18680" s="55" t="s">
        <v>60685</v>
      </c>
      <c r="D18680" s="55" t="s">
        <v>60103</v>
      </c>
      <c r="E18680" s="55" t="s">
        <v>60686</v>
      </c>
      <c r="F18680" s="55" t="s">
        <v>4651</v>
      </c>
      <c r="G18680" s="55" t="s">
        <v>60687</v>
      </c>
      <c r="H18680" s="55">
        <v>0</v>
      </c>
    </row>
    <row r="18681" spans="1:8" ht="12.5" customHeight="1">
      <c r="A18681" s="55">
        <v>544</v>
      </c>
      <c r="B18681" s="55">
        <v>3</v>
      </c>
      <c r="C18681" s="55" t="s">
        <v>60688</v>
      </c>
      <c r="D18681" s="55" t="s">
        <v>60103</v>
      </c>
      <c r="E18681" s="55" t="s">
        <v>60689</v>
      </c>
      <c r="F18681" s="55" t="s">
        <v>4651</v>
      </c>
      <c r="G18681" s="55" t="s">
        <v>60690</v>
      </c>
      <c r="H18681" s="55">
        <v>0</v>
      </c>
    </row>
    <row r="18682" spans="1:8" ht="12.5" customHeight="1">
      <c r="A18682" s="55">
        <v>694</v>
      </c>
      <c r="B18682" s="55">
        <v>3</v>
      </c>
      <c r="C18682" s="55" t="s">
        <v>60691</v>
      </c>
      <c r="D18682" s="55" t="s">
        <v>60103</v>
      </c>
      <c r="E18682" s="55" t="s">
        <v>60692</v>
      </c>
      <c r="F18682" s="55" t="s">
        <v>4651</v>
      </c>
      <c r="G18682" s="55" t="s">
        <v>60693</v>
      </c>
      <c r="H18682" s="55">
        <v>0</v>
      </c>
    </row>
    <row r="18683" spans="1:8" ht="12.5" customHeight="1">
      <c r="A18683" s="55">
        <v>310</v>
      </c>
      <c r="B18683" s="55">
        <v>3</v>
      </c>
      <c r="C18683" s="55" t="s">
        <v>60694</v>
      </c>
      <c r="D18683" s="55" t="s">
        <v>60103</v>
      </c>
      <c r="E18683" s="55" t="s">
        <v>60695</v>
      </c>
      <c r="F18683" s="55" t="s">
        <v>4651</v>
      </c>
      <c r="G18683" s="55" t="s">
        <v>60696</v>
      </c>
      <c r="H18683" s="55">
        <v>0</v>
      </c>
    </row>
    <row r="18684" spans="1:8" ht="12.5" customHeight="1">
      <c r="A18684" s="55">
        <v>431</v>
      </c>
      <c r="B18684" s="55">
        <v>3</v>
      </c>
      <c r="C18684" s="55" t="s">
        <v>60697</v>
      </c>
      <c r="D18684" s="55" t="s">
        <v>60103</v>
      </c>
      <c r="E18684" s="55" t="s">
        <v>60698</v>
      </c>
      <c r="F18684" s="55" t="s">
        <v>4651</v>
      </c>
      <c r="G18684" s="55" t="s">
        <v>60699</v>
      </c>
      <c r="H18684" s="55">
        <v>0</v>
      </c>
    </row>
    <row r="18685" spans="1:8" ht="12.5" customHeight="1">
      <c r="A18685" s="55">
        <v>562</v>
      </c>
      <c r="B18685" s="55">
        <v>3</v>
      </c>
      <c r="C18685" s="55" t="s">
        <v>60700</v>
      </c>
      <c r="D18685" s="55" t="s">
        <v>60103</v>
      </c>
      <c r="E18685" s="55" t="s">
        <v>60701</v>
      </c>
      <c r="F18685" s="55" t="s">
        <v>4651</v>
      </c>
      <c r="G18685" s="55" t="s">
        <v>60702</v>
      </c>
      <c r="H18685" s="55">
        <v>0</v>
      </c>
    </row>
    <row r="18686" spans="1:8" ht="12.5" customHeight="1">
      <c r="A18686" s="55">
        <v>57</v>
      </c>
      <c r="B18686" s="55">
        <v>3</v>
      </c>
      <c r="C18686" s="55" t="s">
        <v>60703</v>
      </c>
      <c r="D18686" s="55" t="s">
        <v>60103</v>
      </c>
      <c r="E18686" s="55" t="s">
        <v>60704</v>
      </c>
      <c r="F18686" s="55" t="s">
        <v>4651</v>
      </c>
      <c r="G18686" s="55" t="s">
        <v>60705</v>
      </c>
      <c r="H18686" s="55">
        <v>0</v>
      </c>
    </row>
    <row r="18687" spans="1:8" ht="12.5" customHeight="1">
      <c r="A18687" s="55">
        <v>197</v>
      </c>
      <c r="B18687" s="55">
        <v>3</v>
      </c>
      <c r="C18687" s="55" t="s">
        <v>60706</v>
      </c>
      <c r="D18687" s="55" t="s">
        <v>60103</v>
      </c>
      <c r="E18687" s="55" t="s">
        <v>60707</v>
      </c>
      <c r="F18687" s="55" t="s">
        <v>4651</v>
      </c>
      <c r="G18687" s="55" t="s">
        <v>60708</v>
      </c>
      <c r="H18687" s="55">
        <v>0</v>
      </c>
    </row>
    <row r="18688" spans="1:8" ht="12.5" customHeight="1">
      <c r="A18688" s="55">
        <v>546</v>
      </c>
      <c r="B18688" s="55">
        <v>3</v>
      </c>
      <c r="C18688" s="55" t="s">
        <v>60709</v>
      </c>
      <c r="D18688" s="55" t="s">
        <v>60103</v>
      </c>
      <c r="E18688" s="55" t="s">
        <v>60710</v>
      </c>
      <c r="F18688" s="55" t="s">
        <v>4651</v>
      </c>
      <c r="G18688" s="55" t="s">
        <v>60711</v>
      </c>
      <c r="H18688" s="55">
        <v>0</v>
      </c>
    </row>
    <row r="18689" spans="1:8" ht="12.5" customHeight="1">
      <c r="A18689" s="55">
        <v>18</v>
      </c>
      <c r="B18689" s="55">
        <v>3</v>
      </c>
      <c r="C18689" s="55" t="s">
        <v>60712</v>
      </c>
      <c r="D18689" s="55" t="s">
        <v>60103</v>
      </c>
      <c r="E18689" s="55" t="s">
        <v>60713</v>
      </c>
      <c r="F18689" s="55" t="s">
        <v>4651</v>
      </c>
      <c r="G18689" s="55" t="s">
        <v>60714</v>
      </c>
      <c r="H18689" s="55">
        <v>0</v>
      </c>
    </row>
    <row r="18690" spans="1:8" ht="12.5" customHeight="1">
      <c r="A18690" s="55">
        <v>453</v>
      </c>
      <c r="B18690" s="55">
        <v>3</v>
      </c>
      <c r="C18690" s="55" t="s">
        <v>60715</v>
      </c>
      <c r="D18690" s="55" t="s">
        <v>60103</v>
      </c>
      <c r="E18690" s="55" t="s">
        <v>60716</v>
      </c>
      <c r="F18690" s="55" t="s">
        <v>4651</v>
      </c>
      <c r="G18690" s="55" t="s">
        <v>60717</v>
      </c>
      <c r="H18690" s="55">
        <v>0</v>
      </c>
    </row>
    <row r="18691" spans="1:8" ht="12.5" customHeight="1">
      <c r="A18691" s="55">
        <v>219</v>
      </c>
      <c r="B18691" s="55">
        <v>3</v>
      </c>
      <c r="C18691" s="55" t="s">
        <v>60718</v>
      </c>
      <c r="D18691" s="55" t="s">
        <v>60103</v>
      </c>
      <c r="E18691" s="55" t="s">
        <v>60719</v>
      </c>
      <c r="F18691" s="55" t="s">
        <v>4651</v>
      </c>
      <c r="G18691" s="55" t="s">
        <v>60720</v>
      </c>
      <c r="H18691" s="55">
        <v>0</v>
      </c>
    </row>
    <row r="18692" spans="1:8" ht="12.5" customHeight="1">
      <c r="A18692" s="55">
        <v>400</v>
      </c>
      <c r="B18692" s="55">
        <v>3</v>
      </c>
      <c r="C18692" s="55" t="s">
        <v>60721</v>
      </c>
      <c r="D18692" s="55" t="s">
        <v>60103</v>
      </c>
      <c r="E18692" s="55" t="s">
        <v>60722</v>
      </c>
      <c r="F18692" s="55" t="s">
        <v>4651</v>
      </c>
      <c r="G18692" s="55" t="s">
        <v>60723</v>
      </c>
      <c r="H18692" s="55">
        <v>0</v>
      </c>
    </row>
    <row r="18693" spans="1:8" ht="12.5" customHeight="1">
      <c r="A18693" s="55">
        <v>129</v>
      </c>
      <c r="B18693" s="55">
        <v>3</v>
      </c>
      <c r="C18693" s="55" t="s">
        <v>60724</v>
      </c>
      <c r="D18693" s="55" t="s">
        <v>60103</v>
      </c>
      <c r="E18693" s="55" t="s">
        <v>60725</v>
      </c>
      <c r="F18693" s="55" t="s">
        <v>4651</v>
      </c>
      <c r="G18693" s="55" t="s">
        <v>60726</v>
      </c>
      <c r="H18693" s="55">
        <v>0</v>
      </c>
    </row>
    <row r="18694" spans="1:8" ht="12.5" customHeight="1">
      <c r="A18694" s="55">
        <v>148</v>
      </c>
      <c r="B18694" s="55">
        <v>3</v>
      </c>
      <c r="C18694" s="55" t="s">
        <v>60727</v>
      </c>
      <c r="D18694" s="55" t="s">
        <v>60103</v>
      </c>
      <c r="E18694" s="55" t="s">
        <v>60728</v>
      </c>
      <c r="F18694" s="55" t="s">
        <v>4651</v>
      </c>
      <c r="G18694" s="55" t="s">
        <v>60729</v>
      </c>
      <c r="H18694" s="55">
        <v>0</v>
      </c>
    </row>
    <row r="18695" spans="1:8" ht="12.5" customHeight="1">
      <c r="A18695" s="55">
        <v>381</v>
      </c>
      <c r="B18695" s="55">
        <v>3</v>
      </c>
      <c r="C18695" s="55" t="s">
        <v>60730</v>
      </c>
      <c r="D18695" s="55" t="s">
        <v>60103</v>
      </c>
      <c r="E18695" s="55" t="s">
        <v>60731</v>
      </c>
      <c r="F18695" s="55" t="s">
        <v>4651</v>
      </c>
      <c r="G18695" s="55" t="s">
        <v>60732</v>
      </c>
      <c r="H18695" s="55">
        <v>0</v>
      </c>
    </row>
    <row r="18696" spans="1:8" ht="12.5" customHeight="1">
      <c r="A18696" s="55">
        <v>472</v>
      </c>
      <c r="B18696" s="55">
        <v>3</v>
      </c>
      <c r="C18696" s="55" t="s">
        <v>60733</v>
      </c>
      <c r="D18696" s="55" t="s">
        <v>60103</v>
      </c>
      <c r="E18696" s="55" t="s">
        <v>60734</v>
      </c>
      <c r="F18696" s="55" t="s">
        <v>4651</v>
      </c>
      <c r="G18696" s="55" t="s">
        <v>60735</v>
      </c>
      <c r="H18696" s="55">
        <v>0</v>
      </c>
    </row>
    <row r="18697" spans="1:8" ht="12.5" customHeight="1">
      <c r="A18697" s="55">
        <v>221</v>
      </c>
      <c r="B18697" s="55">
        <v>4</v>
      </c>
      <c r="C18697" s="55" t="s">
        <v>60736</v>
      </c>
      <c r="D18697" s="55" t="s">
        <v>60103</v>
      </c>
      <c r="E18697" s="55" t="s">
        <v>60737</v>
      </c>
      <c r="F18697" s="55" t="s">
        <v>4651</v>
      </c>
      <c r="G18697" s="55" t="s">
        <v>60738</v>
      </c>
      <c r="H18697" s="55">
        <v>0</v>
      </c>
    </row>
    <row r="18698" spans="1:8" ht="12.5" customHeight="1">
      <c r="A18698" s="55">
        <v>508</v>
      </c>
      <c r="B18698" s="55">
        <v>4</v>
      </c>
      <c r="C18698" s="55" t="s">
        <v>60739</v>
      </c>
      <c r="D18698" s="55" t="s">
        <v>60103</v>
      </c>
      <c r="E18698" s="55" t="s">
        <v>60740</v>
      </c>
      <c r="F18698" s="55" t="s">
        <v>4651</v>
      </c>
      <c r="G18698" s="55" t="s">
        <v>60741</v>
      </c>
      <c r="H18698" s="55">
        <v>0</v>
      </c>
    </row>
    <row r="18699" spans="1:8" ht="12.5" customHeight="1">
      <c r="A18699" s="55">
        <v>583</v>
      </c>
      <c r="B18699" s="55">
        <v>4</v>
      </c>
      <c r="C18699" s="55" t="s">
        <v>60742</v>
      </c>
      <c r="D18699" s="55" t="s">
        <v>60103</v>
      </c>
      <c r="E18699" s="55" t="s">
        <v>60743</v>
      </c>
      <c r="F18699" s="55" t="s">
        <v>4651</v>
      </c>
      <c r="G18699" s="55" t="s">
        <v>60744</v>
      </c>
      <c r="H18699" s="55">
        <v>0</v>
      </c>
    </row>
    <row r="18700" spans="1:8" ht="12.5" customHeight="1">
      <c r="A18700" s="55">
        <v>202</v>
      </c>
      <c r="B18700" s="55">
        <v>4</v>
      </c>
      <c r="C18700" s="55" t="s">
        <v>60745</v>
      </c>
      <c r="D18700" s="55" t="s">
        <v>60103</v>
      </c>
      <c r="E18700" s="55" t="s">
        <v>60746</v>
      </c>
      <c r="F18700" s="55" t="s">
        <v>4651</v>
      </c>
      <c r="G18700" s="55" t="s">
        <v>60747</v>
      </c>
      <c r="H18700" s="55">
        <v>0</v>
      </c>
    </row>
    <row r="18701" spans="1:8" ht="12.5" customHeight="1">
      <c r="A18701" s="55">
        <v>255</v>
      </c>
      <c r="B18701" s="55">
        <v>4</v>
      </c>
      <c r="C18701" s="55" t="s">
        <v>60748</v>
      </c>
      <c r="D18701" s="55" t="s">
        <v>60103</v>
      </c>
      <c r="E18701" s="55" t="s">
        <v>60749</v>
      </c>
      <c r="F18701" s="55" t="s">
        <v>4651</v>
      </c>
      <c r="G18701" s="55" t="s">
        <v>60750</v>
      </c>
      <c r="H18701" s="55">
        <v>0</v>
      </c>
    </row>
    <row r="18702" spans="1:8" ht="12.5" customHeight="1">
      <c r="A18702" s="55">
        <v>600</v>
      </c>
      <c r="B18702" s="55">
        <v>4</v>
      </c>
      <c r="C18702" s="55" t="s">
        <v>60751</v>
      </c>
      <c r="D18702" s="55" t="s">
        <v>60103</v>
      </c>
      <c r="E18702" s="55" t="s">
        <v>60752</v>
      </c>
      <c r="F18702" s="55" t="s">
        <v>4651</v>
      </c>
      <c r="G18702" s="55" t="s">
        <v>60753</v>
      </c>
      <c r="H18702" s="55">
        <v>0</v>
      </c>
    </row>
    <row r="18703" spans="1:8" ht="12.5" customHeight="1">
      <c r="A18703" s="55">
        <v>331</v>
      </c>
      <c r="B18703" s="55">
        <v>4</v>
      </c>
      <c r="C18703" s="55" t="s">
        <v>60754</v>
      </c>
      <c r="D18703" s="55" t="s">
        <v>60103</v>
      </c>
      <c r="E18703" s="55" t="s">
        <v>60755</v>
      </c>
      <c r="F18703" s="55" t="s">
        <v>4651</v>
      </c>
      <c r="G18703" s="55" t="s">
        <v>60756</v>
      </c>
      <c r="H18703" s="55">
        <v>0</v>
      </c>
    </row>
    <row r="18704" spans="1:8" ht="12.5" customHeight="1">
      <c r="A18704" s="55">
        <v>581</v>
      </c>
      <c r="B18704" s="55">
        <v>4</v>
      </c>
      <c r="C18704" s="55" t="s">
        <v>60757</v>
      </c>
      <c r="D18704" s="55" t="s">
        <v>60103</v>
      </c>
      <c r="E18704" s="55" t="s">
        <v>60758</v>
      </c>
      <c r="F18704" s="55" t="s">
        <v>4651</v>
      </c>
      <c r="G18704" s="55" t="s">
        <v>60759</v>
      </c>
      <c r="H18704" s="55">
        <v>0</v>
      </c>
    </row>
    <row r="18705" spans="1:8" ht="12.5" customHeight="1">
      <c r="A18705" s="55">
        <v>625</v>
      </c>
      <c r="B18705" s="55">
        <v>4</v>
      </c>
      <c r="C18705" s="55" t="s">
        <v>60760</v>
      </c>
      <c r="D18705" s="55" t="s">
        <v>60103</v>
      </c>
      <c r="E18705" s="55" t="s">
        <v>60761</v>
      </c>
      <c r="F18705" s="55" t="s">
        <v>4651</v>
      </c>
      <c r="G18705" s="55" t="s">
        <v>60762</v>
      </c>
      <c r="H18705" s="55">
        <v>0</v>
      </c>
    </row>
    <row r="18706" spans="1:8" ht="12.5" customHeight="1">
      <c r="A18706" s="55">
        <v>25</v>
      </c>
      <c r="B18706" s="55">
        <v>4</v>
      </c>
      <c r="C18706" s="55" t="s">
        <v>60763</v>
      </c>
      <c r="D18706" s="55" t="s">
        <v>60103</v>
      </c>
      <c r="E18706" s="55" t="s">
        <v>60764</v>
      </c>
      <c r="F18706" s="55" t="s">
        <v>4651</v>
      </c>
      <c r="G18706" s="55" t="s">
        <v>60765</v>
      </c>
      <c r="H18706" s="55">
        <v>0</v>
      </c>
    </row>
    <row r="18707" spans="1:8" ht="12.5" customHeight="1">
      <c r="A18707" s="55">
        <v>75</v>
      </c>
      <c r="B18707" s="55">
        <v>4</v>
      </c>
      <c r="C18707" s="55" t="s">
        <v>60766</v>
      </c>
      <c r="D18707" s="55" t="s">
        <v>60103</v>
      </c>
      <c r="E18707" s="55" t="s">
        <v>60767</v>
      </c>
      <c r="F18707" s="55" t="s">
        <v>4651</v>
      </c>
      <c r="G18707" s="55" t="s">
        <v>60768</v>
      </c>
      <c r="H18707" s="55">
        <v>0</v>
      </c>
    </row>
    <row r="18708" spans="1:8" ht="12.5" customHeight="1">
      <c r="A18708" s="55">
        <v>382</v>
      </c>
      <c r="B18708" s="55">
        <v>4</v>
      </c>
      <c r="C18708" s="55" t="s">
        <v>60769</v>
      </c>
      <c r="D18708" s="55" t="s">
        <v>60103</v>
      </c>
      <c r="E18708" s="55" t="s">
        <v>60770</v>
      </c>
      <c r="F18708" s="55" t="s">
        <v>4651</v>
      </c>
      <c r="G18708" s="55" t="s">
        <v>60771</v>
      </c>
      <c r="H18708" s="55">
        <v>0</v>
      </c>
    </row>
    <row r="18709" spans="1:8" ht="12.5" customHeight="1">
      <c r="A18709" s="55">
        <v>511</v>
      </c>
      <c r="B18709" s="55">
        <v>4</v>
      </c>
      <c r="C18709" s="55" t="s">
        <v>60772</v>
      </c>
      <c r="D18709" s="55" t="s">
        <v>60103</v>
      </c>
      <c r="E18709" s="55" t="s">
        <v>60773</v>
      </c>
      <c r="F18709" s="55" t="s">
        <v>4651</v>
      </c>
      <c r="G18709" s="55" t="s">
        <v>60774</v>
      </c>
      <c r="H18709" s="55">
        <v>0</v>
      </c>
    </row>
    <row r="18710" spans="1:8" ht="12.5" customHeight="1">
      <c r="A18710" s="55">
        <v>457</v>
      </c>
      <c r="B18710" s="55">
        <v>4</v>
      </c>
      <c r="C18710" s="55" t="s">
        <v>60775</v>
      </c>
      <c r="D18710" s="55" t="s">
        <v>60103</v>
      </c>
      <c r="E18710" s="55" t="s">
        <v>60776</v>
      </c>
      <c r="F18710" s="55" t="s">
        <v>4651</v>
      </c>
      <c r="G18710" s="55" t="s">
        <v>60777</v>
      </c>
      <c r="H18710" s="55">
        <v>0</v>
      </c>
    </row>
    <row r="18711" spans="1:8" ht="12.5" customHeight="1">
      <c r="A18711" s="55">
        <v>24</v>
      </c>
      <c r="B18711" s="55">
        <v>4</v>
      </c>
      <c r="C18711" s="55" t="s">
        <v>60778</v>
      </c>
      <c r="D18711" s="55" t="s">
        <v>60103</v>
      </c>
      <c r="E18711" s="55" t="s">
        <v>60779</v>
      </c>
      <c r="F18711" s="55" t="s">
        <v>4651</v>
      </c>
      <c r="G18711" s="55" t="s">
        <v>60780</v>
      </c>
      <c r="H18711" s="55">
        <v>0</v>
      </c>
    </row>
    <row r="18712" spans="1:8" ht="12.5" customHeight="1">
      <c r="A18712" s="55">
        <v>21</v>
      </c>
      <c r="B18712" s="55">
        <v>4</v>
      </c>
      <c r="C18712" s="55" t="s">
        <v>60781</v>
      </c>
      <c r="D18712" s="55" t="s">
        <v>60103</v>
      </c>
      <c r="E18712" s="55" t="s">
        <v>60782</v>
      </c>
      <c r="F18712" s="55" t="s">
        <v>4651</v>
      </c>
      <c r="G18712" s="55" t="s">
        <v>60783</v>
      </c>
      <c r="H18712" s="55">
        <v>0</v>
      </c>
    </row>
    <row r="18713" spans="1:8" ht="12.5" customHeight="1">
      <c r="A18713" s="55">
        <v>167</v>
      </c>
      <c r="B18713" s="55">
        <v>4</v>
      </c>
      <c r="C18713" s="55" t="s">
        <v>60784</v>
      </c>
      <c r="D18713" s="55" t="s">
        <v>60103</v>
      </c>
      <c r="E18713" s="55" t="s">
        <v>60785</v>
      </c>
      <c r="F18713" s="55" t="s">
        <v>4651</v>
      </c>
      <c r="G18713" s="55" t="s">
        <v>60786</v>
      </c>
      <c r="H18713" s="55">
        <v>0</v>
      </c>
    </row>
    <row r="18714" spans="1:8" ht="12.5" customHeight="1">
      <c r="A18714" s="55">
        <v>6</v>
      </c>
      <c r="B18714" s="55">
        <v>4</v>
      </c>
      <c r="C18714" s="55" t="s">
        <v>60787</v>
      </c>
      <c r="D18714" s="55" t="s">
        <v>60103</v>
      </c>
      <c r="E18714" s="55" t="s">
        <v>60788</v>
      </c>
      <c r="F18714" s="55" t="s">
        <v>4651</v>
      </c>
      <c r="G18714" s="55" t="s">
        <v>60789</v>
      </c>
      <c r="H18714" s="55">
        <v>0</v>
      </c>
    </row>
    <row r="18715" spans="1:8" ht="12.5" customHeight="1">
      <c r="A18715" s="55">
        <v>112</v>
      </c>
      <c r="B18715" s="55">
        <v>4</v>
      </c>
      <c r="C18715" s="55" t="s">
        <v>60790</v>
      </c>
      <c r="D18715" s="55" t="s">
        <v>60103</v>
      </c>
      <c r="E18715" s="55" t="s">
        <v>60791</v>
      </c>
      <c r="F18715" s="55" t="s">
        <v>4651</v>
      </c>
      <c r="G18715" s="55" t="s">
        <v>60792</v>
      </c>
      <c r="H18715" s="55">
        <v>0</v>
      </c>
    </row>
    <row r="18716" spans="1:8" ht="12.5" customHeight="1">
      <c r="A18716" s="55">
        <v>345</v>
      </c>
      <c r="B18716" s="55">
        <v>4</v>
      </c>
      <c r="C18716" s="55" t="s">
        <v>60793</v>
      </c>
      <c r="D18716" s="55" t="s">
        <v>60103</v>
      </c>
      <c r="E18716" s="55" t="s">
        <v>60794</v>
      </c>
      <c r="F18716" s="55" t="s">
        <v>4651</v>
      </c>
      <c r="G18716" s="55" t="s">
        <v>60795</v>
      </c>
      <c r="H18716" s="55">
        <v>0</v>
      </c>
    </row>
    <row r="18717" spans="1:8" ht="12.5" customHeight="1">
      <c r="A18717" s="55">
        <v>385</v>
      </c>
      <c r="B18717" s="55">
        <v>4</v>
      </c>
      <c r="C18717" s="55" t="s">
        <v>60796</v>
      </c>
      <c r="D18717" s="55" t="s">
        <v>60103</v>
      </c>
      <c r="E18717" s="55" t="s">
        <v>60797</v>
      </c>
      <c r="F18717" s="55" t="s">
        <v>4651</v>
      </c>
      <c r="G18717" s="55" t="s">
        <v>60798</v>
      </c>
      <c r="H18717" s="55">
        <v>0</v>
      </c>
    </row>
    <row r="18718" spans="1:8" ht="12.5" customHeight="1">
      <c r="A18718" s="55">
        <v>417</v>
      </c>
      <c r="B18718" s="55">
        <v>4</v>
      </c>
      <c r="C18718" s="55" t="s">
        <v>60799</v>
      </c>
      <c r="D18718" s="55" t="s">
        <v>60103</v>
      </c>
      <c r="E18718" s="55" t="s">
        <v>60800</v>
      </c>
      <c r="F18718" s="55" t="s">
        <v>4651</v>
      </c>
      <c r="G18718" s="55" t="s">
        <v>60801</v>
      </c>
      <c r="H18718" s="55">
        <v>0</v>
      </c>
    </row>
    <row r="18719" spans="1:8" ht="12.5" customHeight="1">
      <c r="A18719" s="55">
        <v>436</v>
      </c>
      <c r="B18719" s="55">
        <v>4</v>
      </c>
      <c r="C18719" s="55" t="s">
        <v>60802</v>
      </c>
      <c r="D18719" s="55" t="s">
        <v>60103</v>
      </c>
      <c r="E18719" s="55" t="s">
        <v>60803</v>
      </c>
      <c r="F18719" s="55" t="s">
        <v>4651</v>
      </c>
      <c r="G18719" s="55" t="s">
        <v>60804</v>
      </c>
      <c r="H18719" s="55">
        <v>0</v>
      </c>
    </row>
    <row r="18720" spans="1:8" ht="12.5" customHeight="1">
      <c r="A18720" s="55">
        <v>563</v>
      </c>
      <c r="B18720" s="55">
        <v>4</v>
      </c>
      <c r="C18720" s="55" t="s">
        <v>60805</v>
      </c>
      <c r="D18720" s="55" t="s">
        <v>60103</v>
      </c>
      <c r="E18720" s="55" t="s">
        <v>60806</v>
      </c>
      <c r="F18720" s="55" t="s">
        <v>4651</v>
      </c>
      <c r="G18720" s="55" t="s">
        <v>60807</v>
      </c>
      <c r="H18720" s="55">
        <v>0</v>
      </c>
    </row>
    <row r="18721" spans="1:8" ht="12.5" customHeight="1">
      <c r="A18721" s="55">
        <v>97</v>
      </c>
      <c r="B18721" s="55">
        <v>4</v>
      </c>
      <c r="C18721" s="55" t="s">
        <v>60808</v>
      </c>
      <c r="D18721" s="55" t="s">
        <v>60103</v>
      </c>
      <c r="E18721" s="55" t="s">
        <v>60809</v>
      </c>
      <c r="F18721" s="55" t="s">
        <v>4651</v>
      </c>
      <c r="G18721" s="55" t="s">
        <v>60810</v>
      </c>
      <c r="H18721" s="55">
        <v>0</v>
      </c>
    </row>
    <row r="18722" spans="1:8" ht="12.5" customHeight="1">
      <c r="A18722" s="55">
        <v>311</v>
      </c>
      <c r="B18722" s="55">
        <v>4</v>
      </c>
      <c r="C18722" s="55" t="s">
        <v>60811</v>
      </c>
      <c r="D18722" s="55" t="s">
        <v>60103</v>
      </c>
      <c r="E18722" s="55" t="s">
        <v>60812</v>
      </c>
      <c r="F18722" s="55" t="s">
        <v>4651</v>
      </c>
      <c r="G18722" s="55" t="s">
        <v>60813</v>
      </c>
      <c r="H18722" s="55">
        <v>0</v>
      </c>
    </row>
    <row r="18723" spans="1:8" ht="12.5" customHeight="1">
      <c r="A18723" s="55">
        <v>674</v>
      </c>
      <c r="B18723" s="55">
        <v>4</v>
      </c>
      <c r="C18723" s="55" t="s">
        <v>60814</v>
      </c>
      <c r="D18723" s="55" t="s">
        <v>60103</v>
      </c>
      <c r="E18723" s="55" t="s">
        <v>60815</v>
      </c>
      <c r="F18723" s="55" t="s">
        <v>4651</v>
      </c>
      <c r="G18723" s="55" t="s">
        <v>60816</v>
      </c>
      <c r="H18723" s="55">
        <v>0</v>
      </c>
    </row>
    <row r="18724" spans="1:8" ht="12.5" customHeight="1">
      <c r="A18724" s="55">
        <v>184</v>
      </c>
      <c r="B18724" s="55">
        <v>4</v>
      </c>
      <c r="C18724" s="55" t="s">
        <v>60817</v>
      </c>
      <c r="D18724" s="55" t="s">
        <v>60103</v>
      </c>
      <c r="E18724" s="55" t="s">
        <v>60818</v>
      </c>
      <c r="F18724" s="55" t="s">
        <v>4651</v>
      </c>
      <c r="G18724" s="55" t="s">
        <v>60819</v>
      </c>
      <c r="H18724" s="55">
        <v>0</v>
      </c>
    </row>
    <row r="18725" spans="1:8" ht="12.5" customHeight="1">
      <c r="A18725" s="55">
        <v>185</v>
      </c>
      <c r="B18725" s="55">
        <v>4</v>
      </c>
      <c r="C18725" s="55" t="s">
        <v>60820</v>
      </c>
      <c r="D18725" s="55" t="s">
        <v>60103</v>
      </c>
      <c r="E18725" s="55" t="s">
        <v>60821</v>
      </c>
      <c r="F18725" s="55" t="s">
        <v>4651</v>
      </c>
      <c r="G18725" s="55" t="s">
        <v>60822</v>
      </c>
      <c r="H18725" s="55">
        <v>0</v>
      </c>
    </row>
    <row r="18726" spans="1:8" ht="12.5" customHeight="1">
      <c r="A18726" s="55">
        <v>292</v>
      </c>
      <c r="B18726" s="55">
        <v>4</v>
      </c>
      <c r="C18726" s="55" t="s">
        <v>60823</v>
      </c>
      <c r="D18726" s="55" t="s">
        <v>60103</v>
      </c>
      <c r="E18726" s="55" t="s">
        <v>60824</v>
      </c>
      <c r="F18726" s="55" t="s">
        <v>4651</v>
      </c>
      <c r="G18726" s="55" t="s">
        <v>60825</v>
      </c>
      <c r="H18726" s="55">
        <v>0</v>
      </c>
    </row>
    <row r="18727" spans="1:8" ht="12.5" customHeight="1">
      <c r="A18727" s="55">
        <v>399</v>
      </c>
      <c r="B18727" s="55">
        <v>4</v>
      </c>
      <c r="C18727" s="55" t="s">
        <v>60826</v>
      </c>
      <c r="D18727" s="55" t="s">
        <v>60103</v>
      </c>
      <c r="E18727" s="55" t="s">
        <v>60827</v>
      </c>
      <c r="F18727" s="55" t="s">
        <v>4651</v>
      </c>
      <c r="G18727" s="55" t="s">
        <v>60828</v>
      </c>
      <c r="H18727" s="55">
        <v>0</v>
      </c>
    </row>
    <row r="18728" spans="1:8" ht="12.5" customHeight="1">
      <c r="A18728" s="55">
        <v>42</v>
      </c>
      <c r="B18728" s="55">
        <v>4</v>
      </c>
      <c r="C18728" s="55" t="s">
        <v>60829</v>
      </c>
      <c r="D18728" s="55" t="s">
        <v>60103</v>
      </c>
      <c r="E18728" s="55" t="s">
        <v>60830</v>
      </c>
      <c r="F18728" s="55" t="s">
        <v>4651</v>
      </c>
      <c r="G18728" s="55" t="s">
        <v>60831</v>
      </c>
      <c r="H18728" s="55">
        <v>0</v>
      </c>
    </row>
    <row r="18729" spans="1:8" ht="12.5" customHeight="1">
      <c r="A18729" s="55">
        <v>94</v>
      </c>
      <c r="B18729" s="55">
        <v>4</v>
      </c>
      <c r="C18729" s="55" t="s">
        <v>60832</v>
      </c>
      <c r="D18729" s="55" t="s">
        <v>60103</v>
      </c>
      <c r="E18729" s="55" t="s">
        <v>60833</v>
      </c>
      <c r="F18729" s="55" t="s">
        <v>4651</v>
      </c>
      <c r="G18729" s="55" t="s">
        <v>60834</v>
      </c>
      <c r="H18729" s="55">
        <v>0</v>
      </c>
    </row>
    <row r="18730" spans="1:8" ht="12.5" customHeight="1">
      <c r="A18730" s="55">
        <v>295</v>
      </c>
      <c r="B18730" s="55">
        <v>4</v>
      </c>
      <c r="C18730" s="55" t="s">
        <v>60835</v>
      </c>
      <c r="D18730" s="55" t="s">
        <v>60103</v>
      </c>
      <c r="E18730" s="55" t="s">
        <v>60836</v>
      </c>
      <c r="F18730" s="55" t="s">
        <v>4651</v>
      </c>
      <c r="G18730" s="55" t="s">
        <v>60837</v>
      </c>
      <c r="H18730" s="55">
        <v>0</v>
      </c>
    </row>
    <row r="18731" spans="1:8" ht="12.5" customHeight="1">
      <c r="A18731" s="55">
        <v>313</v>
      </c>
      <c r="B18731" s="55">
        <v>4</v>
      </c>
      <c r="C18731" s="55" t="s">
        <v>60838</v>
      </c>
      <c r="D18731" s="55" t="s">
        <v>60103</v>
      </c>
      <c r="E18731" s="55" t="s">
        <v>60839</v>
      </c>
      <c r="F18731" s="55" t="s">
        <v>4651</v>
      </c>
      <c r="G18731" s="55" t="s">
        <v>60840</v>
      </c>
      <c r="H18731" s="55">
        <v>0</v>
      </c>
    </row>
    <row r="18732" spans="1:8" ht="12.5" customHeight="1">
      <c r="A18732" s="55">
        <v>647</v>
      </c>
      <c r="B18732" s="55">
        <v>4</v>
      </c>
      <c r="C18732" s="55" t="s">
        <v>60841</v>
      </c>
      <c r="D18732" s="55" t="s">
        <v>60103</v>
      </c>
      <c r="E18732" s="55" t="s">
        <v>60842</v>
      </c>
      <c r="F18732" s="55" t="s">
        <v>4651</v>
      </c>
      <c r="G18732" s="55" t="s">
        <v>60843</v>
      </c>
      <c r="H18732" s="55">
        <v>0</v>
      </c>
    </row>
    <row r="18733" spans="1:8" ht="12.5" customHeight="1">
      <c r="A18733" s="55">
        <v>403</v>
      </c>
      <c r="B18733" s="55">
        <v>4</v>
      </c>
      <c r="C18733" s="55" t="s">
        <v>60844</v>
      </c>
      <c r="D18733" s="55" t="s">
        <v>60103</v>
      </c>
      <c r="E18733" s="55" t="s">
        <v>60845</v>
      </c>
      <c r="F18733" s="55" t="s">
        <v>4651</v>
      </c>
      <c r="G18733" s="55" t="s">
        <v>60846</v>
      </c>
      <c r="H18733" s="55">
        <v>0</v>
      </c>
    </row>
    <row r="18734" spans="1:8" ht="12.5" customHeight="1">
      <c r="A18734" s="55">
        <v>491</v>
      </c>
      <c r="B18734" s="55">
        <v>4</v>
      </c>
      <c r="C18734" s="55" t="s">
        <v>60847</v>
      </c>
      <c r="D18734" s="55" t="s">
        <v>60103</v>
      </c>
      <c r="E18734" s="55" t="s">
        <v>60848</v>
      </c>
      <c r="F18734" s="55" t="s">
        <v>4651</v>
      </c>
      <c r="G18734" s="55" t="s">
        <v>60849</v>
      </c>
      <c r="H18734" s="55">
        <v>0</v>
      </c>
    </row>
    <row r="18735" spans="1:8" ht="12.5" customHeight="1">
      <c r="A18735" s="55">
        <v>131</v>
      </c>
      <c r="B18735" s="55">
        <v>4</v>
      </c>
      <c r="C18735" s="55" t="s">
        <v>60850</v>
      </c>
      <c r="D18735" s="55" t="s">
        <v>60103</v>
      </c>
      <c r="E18735" s="55" t="s">
        <v>60851</v>
      </c>
      <c r="F18735" s="55" t="s">
        <v>4651</v>
      </c>
      <c r="G18735" s="55" t="s">
        <v>60852</v>
      </c>
      <c r="H18735" s="55">
        <v>0</v>
      </c>
    </row>
    <row r="18736" spans="1:8" ht="12.5" customHeight="1">
      <c r="A18736" s="55">
        <v>545</v>
      </c>
      <c r="B18736" s="55">
        <v>4</v>
      </c>
      <c r="C18736" s="55" t="s">
        <v>60853</v>
      </c>
      <c r="D18736" s="55" t="s">
        <v>60103</v>
      </c>
      <c r="E18736" s="55" t="s">
        <v>60854</v>
      </c>
      <c r="F18736" s="55" t="s">
        <v>4651</v>
      </c>
      <c r="G18736" s="55" t="s">
        <v>60855</v>
      </c>
      <c r="H18736" s="55">
        <v>0</v>
      </c>
    </row>
    <row r="18737" spans="1:8" ht="12.5" customHeight="1">
      <c r="A18737" s="55">
        <v>113</v>
      </c>
      <c r="B18737" s="55">
        <v>4</v>
      </c>
      <c r="C18737" s="55" t="s">
        <v>60856</v>
      </c>
      <c r="D18737" s="55" t="s">
        <v>60103</v>
      </c>
      <c r="E18737" s="55" t="s">
        <v>60857</v>
      </c>
      <c r="F18737" s="55" t="s">
        <v>4651</v>
      </c>
      <c r="G18737" s="55" t="s">
        <v>60858</v>
      </c>
      <c r="H18737" s="55">
        <v>0</v>
      </c>
    </row>
    <row r="18738" spans="1:8" ht="12.5" customHeight="1">
      <c r="A18738" s="55">
        <v>349</v>
      </c>
      <c r="B18738" s="55">
        <v>4</v>
      </c>
      <c r="C18738" s="55" t="s">
        <v>60859</v>
      </c>
      <c r="D18738" s="55" t="s">
        <v>60103</v>
      </c>
      <c r="E18738" s="55" t="s">
        <v>60860</v>
      </c>
      <c r="F18738" s="55" t="s">
        <v>4651</v>
      </c>
      <c r="G18738" s="55" t="s">
        <v>60861</v>
      </c>
      <c r="H18738" s="55">
        <v>0</v>
      </c>
    </row>
    <row r="18739" spans="1:8" ht="12.5" customHeight="1">
      <c r="A18739" s="55">
        <v>402</v>
      </c>
      <c r="B18739" s="55">
        <v>4</v>
      </c>
      <c r="C18739" s="55" t="s">
        <v>60862</v>
      </c>
      <c r="D18739" s="55" t="s">
        <v>60103</v>
      </c>
      <c r="E18739" s="55" t="s">
        <v>60863</v>
      </c>
      <c r="F18739" s="55" t="s">
        <v>4651</v>
      </c>
      <c r="G18739" s="55" t="s">
        <v>60864</v>
      </c>
      <c r="H18739" s="55">
        <v>0</v>
      </c>
    </row>
    <row r="18740" spans="1:8" ht="12.5" customHeight="1">
      <c r="A18740" s="55">
        <v>624</v>
      </c>
      <c r="B18740" s="55">
        <v>4</v>
      </c>
      <c r="C18740" s="55" t="s">
        <v>60865</v>
      </c>
      <c r="D18740" s="55" t="s">
        <v>60103</v>
      </c>
      <c r="E18740" s="55" t="s">
        <v>60866</v>
      </c>
      <c r="F18740" s="55" t="s">
        <v>4651</v>
      </c>
      <c r="G18740" s="55" t="s">
        <v>60867</v>
      </c>
      <c r="H18740" s="55">
        <v>0</v>
      </c>
    </row>
    <row r="18741" spans="1:8" ht="12.5" customHeight="1">
      <c r="A18741" s="55">
        <v>61</v>
      </c>
      <c r="B18741" s="55">
        <v>4</v>
      </c>
      <c r="C18741" s="55" t="s">
        <v>60868</v>
      </c>
      <c r="D18741" s="55" t="s">
        <v>60103</v>
      </c>
      <c r="E18741" s="55" t="s">
        <v>60869</v>
      </c>
      <c r="F18741" s="55" t="s">
        <v>4651</v>
      </c>
      <c r="G18741" s="55" t="s">
        <v>60870</v>
      </c>
      <c r="H18741" s="55">
        <v>0</v>
      </c>
    </row>
    <row r="18742" spans="1:8" ht="12.5" customHeight="1">
      <c r="A18742" s="55">
        <v>256</v>
      </c>
      <c r="B18742" s="55">
        <v>4</v>
      </c>
      <c r="C18742" s="55" t="s">
        <v>60871</v>
      </c>
      <c r="D18742" s="55" t="s">
        <v>60103</v>
      </c>
      <c r="E18742" s="55" t="s">
        <v>60872</v>
      </c>
      <c r="F18742" s="55" t="s">
        <v>4651</v>
      </c>
      <c r="G18742" s="55" t="s">
        <v>60873</v>
      </c>
      <c r="H18742" s="55">
        <v>0</v>
      </c>
    </row>
    <row r="18743" spans="1:8" ht="12.5" customHeight="1">
      <c r="A18743" s="55">
        <v>41</v>
      </c>
      <c r="B18743" s="55">
        <v>4</v>
      </c>
      <c r="C18743" s="55" t="s">
        <v>60874</v>
      </c>
      <c r="D18743" s="55" t="s">
        <v>60103</v>
      </c>
      <c r="E18743" s="55" t="s">
        <v>60875</v>
      </c>
      <c r="F18743" s="55" t="s">
        <v>4651</v>
      </c>
      <c r="G18743" s="55" t="s">
        <v>60876</v>
      </c>
      <c r="H18743" s="55">
        <v>0</v>
      </c>
    </row>
    <row r="18744" spans="1:8" ht="12.5" customHeight="1">
      <c r="A18744" s="55">
        <v>165</v>
      </c>
      <c r="B18744" s="55">
        <v>4</v>
      </c>
      <c r="C18744" s="55" t="s">
        <v>60877</v>
      </c>
      <c r="D18744" s="55" t="s">
        <v>60103</v>
      </c>
      <c r="E18744" s="55" t="s">
        <v>60878</v>
      </c>
      <c r="F18744" s="55" t="s">
        <v>4651</v>
      </c>
      <c r="G18744" s="55" t="s">
        <v>60879</v>
      </c>
      <c r="H18744" s="55">
        <v>0</v>
      </c>
    </row>
    <row r="18745" spans="1:8" ht="12.5" customHeight="1">
      <c r="A18745" s="55">
        <v>474</v>
      </c>
      <c r="B18745" s="55">
        <v>4</v>
      </c>
      <c r="C18745" s="55" t="s">
        <v>60880</v>
      </c>
      <c r="D18745" s="55" t="s">
        <v>60103</v>
      </c>
      <c r="E18745" s="55" t="s">
        <v>60881</v>
      </c>
      <c r="F18745" s="55" t="s">
        <v>4651</v>
      </c>
      <c r="G18745" s="55" t="s">
        <v>60882</v>
      </c>
      <c r="H18745" s="55">
        <v>0</v>
      </c>
    </row>
    <row r="18746" spans="1:8" ht="12.5" customHeight="1">
      <c r="A18746" s="55">
        <v>420</v>
      </c>
      <c r="B18746" s="55">
        <v>4</v>
      </c>
      <c r="C18746" s="55" t="s">
        <v>60883</v>
      </c>
      <c r="D18746" s="55" t="s">
        <v>60103</v>
      </c>
      <c r="E18746" s="55" t="s">
        <v>60884</v>
      </c>
      <c r="F18746" s="55" t="s">
        <v>4651</v>
      </c>
      <c r="G18746" s="55" t="s">
        <v>60885</v>
      </c>
      <c r="H18746" s="55">
        <v>0</v>
      </c>
    </row>
    <row r="18747" spans="1:8" ht="12.5" customHeight="1">
      <c r="A18747" s="55">
        <v>60</v>
      </c>
      <c r="B18747" s="55">
        <v>4</v>
      </c>
      <c r="C18747" s="55" t="s">
        <v>60886</v>
      </c>
      <c r="D18747" s="55" t="s">
        <v>60103</v>
      </c>
      <c r="E18747" s="55" t="s">
        <v>60887</v>
      </c>
      <c r="F18747" s="55" t="s">
        <v>4651</v>
      </c>
      <c r="G18747" s="55" t="s">
        <v>60888</v>
      </c>
      <c r="H18747" s="55">
        <v>0</v>
      </c>
    </row>
    <row r="18748" spans="1:8" ht="12.5" customHeight="1">
      <c r="A18748" s="55">
        <v>93</v>
      </c>
      <c r="B18748" s="55">
        <v>4</v>
      </c>
      <c r="C18748" s="55" t="s">
        <v>60889</v>
      </c>
      <c r="D18748" s="55" t="s">
        <v>60103</v>
      </c>
      <c r="E18748" s="55" t="s">
        <v>60890</v>
      </c>
      <c r="F18748" s="55" t="s">
        <v>4651</v>
      </c>
      <c r="G18748" s="55" t="s">
        <v>60891</v>
      </c>
      <c r="H18748" s="55">
        <v>0</v>
      </c>
    </row>
    <row r="18749" spans="1:8" ht="12.5" customHeight="1">
      <c r="A18749" s="55">
        <v>133</v>
      </c>
      <c r="B18749" s="55">
        <v>4</v>
      </c>
      <c r="C18749" s="55" t="s">
        <v>60892</v>
      </c>
      <c r="D18749" s="55" t="s">
        <v>60103</v>
      </c>
      <c r="E18749" s="55" t="s">
        <v>60893</v>
      </c>
      <c r="F18749" s="55" t="s">
        <v>4651</v>
      </c>
      <c r="G18749" s="55" t="s">
        <v>60894</v>
      </c>
      <c r="H18749" s="55">
        <v>0</v>
      </c>
    </row>
    <row r="18750" spans="1:8" ht="12.5" customHeight="1">
      <c r="A18750" s="55">
        <v>329</v>
      </c>
      <c r="B18750" s="55">
        <v>4</v>
      </c>
      <c r="C18750" s="55" t="s">
        <v>60895</v>
      </c>
      <c r="D18750" s="55" t="s">
        <v>60103</v>
      </c>
      <c r="E18750" s="55" t="s">
        <v>60896</v>
      </c>
      <c r="F18750" s="55" t="s">
        <v>4651</v>
      </c>
      <c r="G18750" s="55" t="s">
        <v>60897</v>
      </c>
      <c r="H18750" s="55">
        <v>0</v>
      </c>
    </row>
    <row r="18751" spans="1:8" ht="12.5" customHeight="1">
      <c r="A18751" s="55">
        <v>490</v>
      </c>
      <c r="B18751" s="55">
        <v>4</v>
      </c>
      <c r="C18751" s="55" t="s">
        <v>60898</v>
      </c>
      <c r="D18751" s="55" t="s">
        <v>60103</v>
      </c>
      <c r="E18751" s="55" t="s">
        <v>60899</v>
      </c>
      <c r="F18751" s="55" t="s">
        <v>4651</v>
      </c>
      <c r="G18751" s="55" t="s">
        <v>60900</v>
      </c>
      <c r="H18751" s="55">
        <v>0</v>
      </c>
    </row>
    <row r="18752" spans="1:8" ht="12.5" customHeight="1">
      <c r="A18752" s="55">
        <v>529</v>
      </c>
      <c r="B18752" s="55">
        <v>4</v>
      </c>
      <c r="C18752" s="55" t="s">
        <v>60901</v>
      </c>
      <c r="D18752" s="55" t="s">
        <v>60103</v>
      </c>
      <c r="E18752" s="55" t="s">
        <v>60902</v>
      </c>
      <c r="F18752" s="55" t="s">
        <v>4651</v>
      </c>
      <c r="G18752" s="55" t="s">
        <v>60903</v>
      </c>
      <c r="H18752" s="55">
        <v>0</v>
      </c>
    </row>
    <row r="18753" spans="1:8" ht="12.5" customHeight="1">
      <c r="A18753" s="55">
        <v>599</v>
      </c>
      <c r="B18753" s="55">
        <v>4</v>
      </c>
      <c r="C18753" s="55" t="s">
        <v>60904</v>
      </c>
      <c r="D18753" s="55" t="s">
        <v>60103</v>
      </c>
      <c r="E18753" s="55" t="s">
        <v>60905</v>
      </c>
      <c r="F18753" s="55" t="s">
        <v>4651</v>
      </c>
      <c r="G18753" s="55" t="s">
        <v>60906</v>
      </c>
      <c r="H18753" s="55">
        <v>0</v>
      </c>
    </row>
    <row r="18754" spans="1:8" ht="12.5" customHeight="1">
      <c r="A18754" s="55">
        <v>168</v>
      </c>
      <c r="B18754" s="55">
        <v>4</v>
      </c>
      <c r="C18754" s="55" t="s">
        <v>60907</v>
      </c>
      <c r="D18754" s="55" t="s">
        <v>60103</v>
      </c>
      <c r="E18754" s="55" t="s">
        <v>60908</v>
      </c>
      <c r="F18754" s="55" t="s">
        <v>4651</v>
      </c>
      <c r="G18754" s="55" t="s">
        <v>60909</v>
      </c>
      <c r="H18754" s="55">
        <v>0</v>
      </c>
    </row>
    <row r="18755" spans="1:8" ht="12.5" customHeight="1">
      <c r="A18755" s="55">
        <v>561</v>
      </c>
      <c r="B18755" s="55">
        <v>4</v>
      </c>
      <c r="C18755" s="55" t="s">
        <v>60910</v>
      </c>
      <c r="D18755" s="55" t="s">
        <v>60103</v>
      </c>
      <c r="E18755" s="55" t="s">
        <v>60911</v>
      </c>
      <c r="F18755" s="55" t="s">
        <v>4651</v>
      </c>
      <c r="G18755" s="55" t="s">
        <v>60912</v>
      </c>
      <c r="H18755" s="55">
        <v>0</v>
      </c>
    </row>
    <row r="18756" spans="1:8" ht="12.5" customHeight="1">
      <c r="A18756" s="55">
        <v>565</v>
      </c>
      <c r="B18756" s="55">
        <v>4</v>
      </c>
      <c r="C18756" s="55" t="s">
        <v>60913</v>
      </c>
      <c r="D18756" s="55" t="s">
        <v>60103</v>
      </c>
      <c r="E18756" s="55" t="s">
        <v>60914</v>
      </c>
      <c r="F18756" s="55" t="s">
        <v>4651</v>
      </c>
      <c r="G18756" s="55" t="s">
        <v>60915</v>
      </c>
      <c r="H18756" s="55">
        <v>0</v>
      </c>
    </row>
    <row r="18757" spans="1:8" ht="12.5" customHeight="1">
      <c r="A18757" s="55">
        <v>96</v>
      </c>
      <c r="B18757" s="55">
        <v>4</v>
      </c>
      <c r="C18757" s="55" t="s">
        <v>60916</v>
      </c>
      <c r="D18757" s="55" t="s">
        <v>60103</v>
      </c>
      <c r="E18757" s="55" t="s">
        <v>60917</v>
      </c>
      <c r="F18757" s="55" t="s">
        <v>4651</v>
      </c>
      <c r="G18757" s="55" t="s">
        <v>60918</v>
      </c>
      <c r="H18757" s="55">
        <v>0</v>
      </c>
    </row>
    <row r="18758" spans="1:8" ht="12.5" customHeight="1">
      <c r="A18758" s="55">
        <v>241</v>
      </c>
      <c r="B18758" s="55">
        <v>4</v>
      </c>
      <c r="C18758" s="55" t="s">
        <v>60919</v>
      </c>
      <c r="D18758" s="55" t="s">
        <v>60103</v>
      </c>
      <c r="E18758" s="55" t="s">
        <v>60920</v>
      </c>
      <c r="F18758" s="55" t="s">
        <v>4651</v>
      </c>
      <c r="G18758" s="55" t="s">
        <v>60921</v>
      </c>
      <c r="H18758" s="55">
        <v>0</v>
      </c>
    </row>
    <row r="18759" spans="1:8" ht="12.5" customHeight="1">
      <c r="A18759" s="55">
        <v>510</v>
      </c>
      <c r="B18759" s="55">
        <v>4</v>
      </c>
      <c r="C18759" s="55" t="s">
        <v>60922</v>
      </c>
      <c r="D18759" s="55" t="s">
        <v>60103</v>
      </c>
      <c r="E18759" s="55" t="s">
        <v>60923</v>
      </c>
      <c r="F18759" s="55" t="s">
        <v>4651</v>
      </c>
      <c r="G18759" s="55" t="s">
        <v>60924</v>
      </c>
      <c r="H18759" s="55">
        <v>0</v>
      </c>
    </row>
    <row r="18760" spans="1:8" ht="12.5" customHeight="1">
      <c r="A18760" s="55">
        <v>257</v>
      </c>
      <c r="B18760" s="55">
        <v>4</v>
      </c>
      <c r="C18760" s="55" t="s">
        <v>60925</v>
      </c>
      <c r="D18760" s="55" t="s">
        <v>60103</v>
      </c>
      <c r="E18760" s="55" t="s">
        <v>60926</v>
      </c>
      <c r="F18760" s="55" t="s">
        <v>4651</v>
      </c>
      <c r="G18760" s="55" t="s">
        <v>60927</v>
      </c>
      <c r="H18760" s="55">
        <v>0</v>
      </c>
    </row>
    <row r="18761" spans="1:8" ht="12.5" customHeight="1">
      <c r="A18761" s="55">
        <v>259</v>
      </c>
      <c r="B18761" s="55">
        <v>4</v>
      </c>
      <c r="C18761" s="55" t="s">
        <v>60928</v>
      </c>
      <c r="D18761" s="55" t="s">
        <v>60103</v>
      </c>
      <c r="E18761" s="55" t="s">
        <v>60929</v>
      </c>
      <c r="F18761" s="55" t="s">
        <v>4651</v>
      </c>
      <c r="G18761" s="55" t="s">
        <v>60930</v>
      </c>
      <c r="H18761" s="55">
        <v>0</v>
      </c>
    </row>
    <row r="18762" spans="1:8" ht="12.5" customHeight="1">
      <c r="A18762" s="55">
        <v>59</v>
      </c>
      <c r="B18762" s="55">
        <v>4</v>
      </c>
      <c r="C18762" s="55" t="s">
        <v>60931</v>
      </c>
      <c r="D18762" s="55" t="s">
        <v>60103</v>
      </c>
      <c r="E18762" s="55" t="s">
        <v>60932</v>
      </c>
      <c r="F18762" s="55" t="s">
        <v>4651</v>
      </c>
      <c r="G18762" s="55" t="s">
        <v>60933</v>
      </c>
      <c r="H18762" s="55">
        <v>0</v>
      </c>
    </row>
    <row r="18763" spans="1:8" ht="12.5" customHeight="1">
      <c r="A18763" s="55">
        <v>607</v>
      </c>
      <c r="B18763" s="55">
        <v>4</v>
      </c>
      <c r="C18763" s="55" t="s">
        <v>60934</v>
      </c>
      <c r="D18763" s="55" t="s">
        <v>60103</v>
      </c>
      <c r="E18763" s="55" t="s">
        <v>60935</v>
      </c>
      <c r="F18763" s="55" t="s">
        <v>4651</v>
      </c>
      <c r="G18763" s="55" t="s">
        <v>60936</v>
      </c>
      <c r="H18763" s="55">
        <v>0</v>
      </c>
    </row>
    <row r="18764" spans="1:8" ht="12.5" customHeight="1">
      <c r="A18764" s="55">
        <v>610</v>
      </c>
      <c r="B18764" s="55">
        <v>4</v>
      </c>
      <c r="C18764" s="55" t="s">
        <v>60937</v>
      </c>
      <c r="D18764" s="55" t="s">
        <v>60103</v>
      </c>
      <c r="E18764" s="55" t="s">
        <v>60938</v>
      </c>
      <c r="F18764" s="55" t="s">
        <v>4651</v>
      </c>
      <c r="G18764" s="55" t="s">
        <v>60939</v>
      </c>
      <c r="H18764" s="55">
        <v>0</v>
      </c>
    </row>
    <row r="18765" spans="1:8" ht="12.5" customHeight="1">
      <c r="A18765" s="55">
        <v>204</v>
      </c>
      <c r="B18765" s="55">
        <v>4</v>
      </c>
      <c r="C18765" s="55" t="s">
        <v>60940</v>
      </c>
      <c r="D18765" s="55" t="s">
        <v>60103</v>
      </c>
      <c r="E18765" s="55" t="s">
        <v>60941</v>
      </c>
      <c r="F18765" s="55" t="s">
        <v>4651</v>
      </c>
      <c r="G18765" s="55" t="s">
        <v>60942</v>
      </c>
      <c r="H18765" s="55">
        <v>0</v>
      </c>
    </row>
    <row r="18766" spans="1:8" ht="12.5" customHeight="1">
      <c r="A18766" s="55">
        <v>347</v>
      </c>
      <c r="B18766" s="55">
        <v>4</v>
      </c>
      <c r="C18766" s="55" t="s">
        <v>60943</v>
      </c>
      <c r="D18766" s="55" t="s">
        <v>60103</v>
      </c>
      <c r="E18766" s="55" t="s">
        <v>60944</v>
      </c>
      <c r="F18766" s="55" t="s">
        <v>4651</v>
      </c>
      <c r="G18766" s="55" t="s">
        <v>60945</v>
      </c>
      <c r="H18766" s="55">
        <v>0</v>
      </c>
    </row>
    <row r="18767" spans="1:8" ht="12.5" customHeight="1">
      <c r="A18767" s="55">
        <v>366</v>
      </c>
      <c r="B18767" s="55">
        <v>4</v>
      </c>
      <c r="C18767" s="55" t="s">
        <v>60946</v>
      </c>
      <c r="D18767" s="55" t="s">
        <v>60103</v>
      </c>
      <c r="E18767" s="55" t="s">
        <v>60947</v>
      </c>
      <c r="F18767" s="55" t="s">
        <v>4651</v>
      </c>
      <c r="G18767" s="55" t="s">
        <v>60948</v>
      </c>
      <c r="H18767" s="55">
        <v>0</v>
      </c>
    </row>
    <row r="18768" spans="1:8" ht="12.5" customHeight="1">
      <c r="A18768" s="55">
        <v>439</v>
      </c>
      <c r="B18768" s="55">
        <v>4</v>
      </c>
      <c r="C18768" s="55" t="s">
        <v>60949</v>
      </c>
      <c r="D18768" s="55" t="s">
        <v>60103</v>
      </c>
      <c r="E18768" s="55" t="s">
        <v>60950</v>
      </c>
      <c r="F18768" s="55" t="s">
        <v>4651</v>
      </c>
      <c r="G18768" s="55" t="s">
        <v>60951</v>
      </c>
      <c r="H18768" s="55">
        <v>0</v>
      </c>
    </row>
    <row r="18769" spans="1:8" ht="12.5" customHeight="1">
      <c r="A18769" s="55">
        <v>4</v>
      </c>
      <c r="B18769" s="55">
        <v>4</v>
      </c>
      <c r="C18769" s="55" t="s">
        <v>60952</v>
      </c>
      <c r="D18769" s="55" t="s">
        <v>60103</v>
      </c>
      <c r="E18769" s="55" t="s">
        <v>60953</v>
      </c>
      <c r="F18769" s="55" t="s">
        <v>4651</v>
      </c>
      <c r="G18769" s="55" t="s">
        <v>60954</v>
      </c>
      <c r="H18769" s="55">
        <v>0</v>
      </c>
    </row>
    <row r="18770" spans="1:8" ht="12.5" customHeight="1">
      <c r="A18770" s="55">
        <v>671</v>
      </c>
      <c r="B18770" s="55">
        <v>4</v>
      </c>
      <c r="C18770" s="55" t="s">
        <v>60955</v>
      </c>
      <c r="D18770" s="55" t="s">
        <v>60103</v>
      </c>
      <c r="E18770" s="55" t="s">
        <v>60956</v>
      </c>
      <c r="F18770" s="55" t="s">
        <v>4651</v>
      </c>
      <c r="G18770" s="55" t="s">
        <v>60957</v>
      </c>
      <c r="H18770" s="55">
        <v>0</v>
      </c>
    </row>
    <row r="18771" spans="1:8" ht="12.5" customHeight="1">
      <c r="A18771" s="55">
        <v>40</v>
      </c>
      <c r="B18771" s="55">
        <v>4</v>
      </c>
      <c r="C18771" s="55" t="s">
        <v>60958</v>
      </c>
      <c r="D18771" s="55" t="s">
        <v>60103</v>
      </c>
      <c r="E18771" s="55" t="s">
        <v>60959</v>
      </c>
      <c r="F18771" s="55" t="s">
        <v>4651</v>
      </c>
      <c r="G18771" s="55" t="s">
        <v>60960</v>
      </c>
      <c r="H18771" s="55">
        <v>0</v>
      </c>
    </row>
    <row r="18772" spans="1:8" ht="12.5" customHeight="1">
      <c r="A18772" s="55">
        <v>130</v>
      </c>
      <c r="B18772" s="55">
        <v>4</v>
      </c>
      <c r="C18772" s="55" t="s">
        <v>60961</v>
      </c>
      <c r="D18772" s="55" t="s">
        <v>60103</v>
      </c>
      <c r="E18772" s="55" t="s">
        <v>60962</v>
      </c>
      <c r="F18772" s="55" t="s">
        <v>4651</v>
      </c>
      <c r="G18772" s="55" t="s">
        <v>60963</v>
      </c>
      <c r="H18772" s="55">
        <v>0</v>
      </c>
    </row>
    <row r="18773" spans="1:8" ht="12.5" customHeight="1">
      <c r="A18773" s="55">
        <v>435</v>
      </c>
      <c r="B18773" s="55">
        <v>4</v>
      </c>
      <c r="C18773" s="55" t="s">
        <v>60964</v>
      </c>
      <c r="D18773" s="55" t="s">
        <v>60103</v>
      </c>
      <c r="E18773" s="55" t="s">
        <v>60965</v>
      </c>
      <c r="F18773" s="55" t="s">
        <v>4651</v>
      </c>
      <c r="G18773" s="55" t="s">
        <v>60966</v>
      </c>
      <c r="H18773" s="55">
        <v>0</v>
      </c>
    </row>
    <row r="18774" spans="1:8" ht="12.5" customHeight="1">
      <c r="A18774" s="55">
        <v>150</v>
      </c>
      <c r="B18774" s="55">
        <v>4</v>
      </c>
      <c r="C18774" s="55" t="s">
        <v>60967</v>
      </c>
      <c r="D18774" s="55" t="s">
        <v>60103</v>
      </c>
      <c r="E18774" s="55" t="s">
        <v>60968</v>
      </c>
      <c r="F18774" s="55" t="s">
        <v>4651</v>
      </c>
      <c r="G18774" s="55" t="s">
        <v>60969</v>
      </c>
      <c r="H18774" s="55">
        <v>0</v>
      </c>
    </row>
    <row r="18775" spans="1:8" ht="12.5" customHeight="1">
      <c r="A18775" s="55">
        <v>421</v>
      </c>
      <c r="B18775" s="55">
        <v>4</v>
      </c>
      <c r="C18775" s="55" t="s">
        <v>60970</v>
      </c>
      <c r="D18775" s="55" t="s">
        <v>60103</v>
      </c>
      <c r="E18775" s="55" t="s">
        <v>60971</v>
      </c>
      <c r="F18775" s="55" t="s">
        <v>4651</v>
      </c>
      <c r="G18775" s="55" t="s">
        <v>60972</v>
      </c>
      <c r="H18775" s="55">
        <v>0</v>
      </c>
    </row>
    <row r="18776" spans="1:8" ht="12.5" customHeight="1">
      <c r="A18776" s="55">
        <v>582</v>
      </c>
      <c r="B18776" s="55">
        <v>4</v>
      </c>
      <c r="C18776" s="55" t="s">
        <v>60973</v>
      </c>
      <c r="D18776" s="55" t="s">
        <v>60103</v>
      </c>
      <c r="E18776" s="55" t="s">
        <v>60974</v>
      </c>
      <c r="F18776" s="55" t="s">
        <v>4651</v>
      </c>
      <c r="G18776" s="55" t="s">
        <v>60975</v>
      </c>
      <c r="H18776" s="55">
        <v>0</v>
      </c>
    </row>
    <row r="18777" spans="1:8" ht="12.5" customHeight="1">
      <c r="A18777" s="55">
        <v>608</v>
      </c>
      <c r="B18777" s="55">
        <v>4</v>
      </c>
      <c r="C18777" s="55" t="s">
        <v>60976</v>
      </c>
      <c r="D18777" s="55" t="s">
        <v>60103</v>
      </c>
      <c r="E18777" s="55" t="s">
        <v>60977</v>
      </c>
      <c r="F18777" s="55" t="s">
        <v>4651</v>
      </c>
      <c r="G18777" s="55" t="s">
        <v>60978</v>
      </c>
      <c r="H18777" s="55">
        <v>0</v>
      </c>
    </row>
    <row r="18778" spans="1:8" ht="12.5" customHeight="1">
      <c r="A18778" s="55">
        <v>186</v>
      </c>
      <c r="B18778" s="55">
        <v>4</v>
      </c>
      <c r="C18778" s="55" t="s">
        <v>60979</v>
      </c>
      <c r="D18778" s="55" t="s">
        <v>60103</v>
      </c>
      <c r="E18778" s="55" t="s">
        <v>60980</v>
      </c>
      <c r="F18778" s="55" t="s">
        <v>4651</v>
      </c>
      <c r="G18778" s="55" t="s">
        <v>60981</v>
      </c>
      <c r="H18778" s="55">
        <v>0</v>
      </c>
    </row>
    <row r="18779" spans="1:8" ht="12.5" customHeight="1">
      <c r="A18779" s="55">
        <v>276</v>
      </c>
      <c r="B18779" s="55">
        <v>4</v>
      </c>
      <c r="C18779" s="55" t="s">
        <v>60982</v>
      </c>
      <c r="D18779" s="55" t="s">
        <v>60103</v>
      </c>
      <c r="E18779" s="55" t="s">
        <v>60983</v>
      </c>
      <c r="F18779" s="55" t="s">
        <v>4651</v>
      </c>
      <c r="G18779" s="55" t="s">
        <v>60984</v>
      </c>
      <c r="H18779" s="55">
        <v>0</v>
      </c>
    </row>
    <row r="18780" spans="1:8" ht="12.5" customHeight="1">
      <c r="A18780" s="55">
        <v>489</v>
      </c>
      <c r="B18780" s="55">
        <v>4</v>
      </c>
      <c r="C18780" s="55" t="s">
        <v>60985</v>
      </c>
      <c r="D18780" s="55" t="s">
        <v>60103</v>
      </c>
      <c r="E18780" s="55" t="s">
        <v>60986</v>
      </c>
      <c r="F18780" s="55" t="s">
        <v>4651</v>
      </c>
      <c r="G18780" s="55" t="s">
        <v>60987</v>
      </c>
      <c r="H18780" s="55">
        <v>0</v>
      </c>
    </row>
    <row r="18781" spans="1:8" ht="12.5" customHeight="1">
      <c r="A18781" s="55">
        <v>597</v>
      </c>
      <c r="B18781" s="55">
        <v>4</v>
      </c>
      <c r="C18781" s="55" t="s">
        <v>60988</v>
      </c>
      <c r="D18781" s="55" t="s">
        <v>60103</v>
      </c>
      <c r="E18781" s="55" t="s">
        <v>60989</v>
      </c>
      <c r="F18781" s="55" t="s">
        <v>4651</v>
      </c>
      <c r="G18781" s="55" t="s">
        <v>60990</v>
      </c>
      <c r="H18781" s="55">
        <v>0</v>
      </c>
    </row>
    <row r="18782" spans="1:8" ht="12.5" customHeight="1">
      <c r="A18782" s="55">
        <v>23</v>
      </c>
      <c r="B18782" s="55">
        <v>4</v>
      </c>
      <c r="C18782" s="55" t="s">
        <v>60991</v>
      </c>
      <c r="D18782" s="55" t="s">
        <v>60103</v>
      </c>
      <c r="E18782" s="55" t="s">
        <v>60992</v>
      </c>
      <c r="F18782" s="55" t="s">
        <v>4651</v>
      </c>
      <c r="G18782" s="55" t="s">
        <v>60993</v>
      </c>
      <c r="H18782" s="55">
        <v>0</v>
      </c>
    </row>
    <row r="18783" spans="1:8" ht="12.5" customHeight="1">
      <c r="A18783" s="55">
        <v>294</v>
      </c>
      <c r="B18783" s="55">
        <v>4</v>
      </c>
      <c r="C18783" s="55" t="s">
        <v>60994</v>
      </c>
      <c r="D18783" s="55" t="s">
        <v>60103</v>
      </c>
      <c r="E18783" s="55" t="s">
        <v>60995</v>
      </c>
      <c r="F18783" s="55" t="s">
        <v>4651</v>
      </c>
      <c r="G18783" s="55" t="s">
        <v>60996</v>
      </c>
      <c r="H18783" s="55">
        <v>0</v>
      </c>
    </row>
    <row r="18784" spans="1:8" ht="12.5" customHeight="1">
      <c r="A18784" s="55">
        <v>365</v>
      </c>
      <c r="B18784" s="55">
        <v>4</v>
      </c>
      <c r="C18784" s="55" t="s">
        <v>60997</v>
      </c>
      <c r="D18784" s="55" t="s">
        <v>60103</v>
      </c>
      <c r="E18784" s="55" t="s">
        <v>60998</v>
      </c>
      <c r="F18784" s="55" t="s">
        <v>4651</v>
      </c>
      <c r="G18784" s="55" t="s">
        <v>60999</v>
      </c>
      <c r="H18784" s="55">
        <v>0</v>
      </c>
    </row>
    <row r="18785" spans="1:8" ht="12.5" customHeight="1">
      <c r="A18785" s="55">
        <v>187</v>
      </c>
      <c r="B18785" s="55">
        <v>4</v>
      </c>
      <c r="C18785" s="55" t="s">
        <v>61000</v>
      </c>
      <c r="D18785" s="55" t="s">
        <v>60103</v>
      </c>
      <c r="E18785" s="55" t="s">
        <v>61001</v>
      </c>
      <c r="F18785" s="55" t="s">
        <v>4651</v>
      </c>
      <c r="G18785" s="55" t="s">
        <v>61002</v>
      </c>
      <c r="H18785" s="55">
        <v>0</v>
      </c>
    </row>
    <row r="18786" spans="1:8" ht="12.5" customHeight="1">
      <c r="A18786" s="55">
        <v>275</v>
      </c>
      <c r="B18786" s="55">
        <v>4</v>
      </c>
      <c r="C18786" s="55" t="s">
        <v>61003</v>
      </c>
      <c r="D18786" s="55" t="s">
        <v>60103</v>
      </c>
      <c r="E18786" s="55" t="s">
        <v>61004</v>
      </c>
      <c r="F18786" s="55" t="s">
        <v>4651</v>
      </c>
      <c r="G18786" s="55" t="s">
        <v>61005</v>
      </c>
      <c r="H18786" s="55">
        <v>0</v>
      </c>
    </row>
    <row r="18787" spans="1:8" ht="12.5" customHeight="1">
      <c r="A18787" s="55">
        <v>277</v>
      </c>
      <c r="B18787" s="55">
        <v>4</v>
      </c>
      <c r="C18787" s="55" t="s">
        <v>61006</v>
      </c>
      <c r="D18787" s="55" t="s">
        <v>60103</v>
      </c>
      <c r="E18787" s="55" t="s">
        <v>61007</v>
      </c>
      <c r="F18787" s="55" t="s">
        <v>4651</v>
      </c>
      <c r="G18787" s="55" t="s">
        <v>61008</v>
      </c>
      <c r="H18787" s="55">
        <v>0</v>
      </c>
    </row>
    <row r="18788" spans="1:8" ht="12.5" customHeight="1">
      <c r="A18788" s="55">
        <v>291</v>
      </c>
      <c r="B18788" s="55">
        <v>4</v>
      </c>
      <c r="C18788" s="55" t="s">
        <v>61009</v>
      </c>
      <c r="D18788" s="55" t="s">
        <v>60103</v>
      </c>
      <c r="E18788" s="55" t="s">
        <v>61010</v>
      </c>
      <c r="F18788" s="55" t="s">
        <v>4651</v>
      </c>
      <c r="G18788" s="55" t="s">
        <v>61011</v>
      </c>
      <c r="H18788" s="55">
        <v>0</v>
      </c>
    </row>
    <row r="18789" spans="1:8" ht="12.5" customHeight="1">
      <c r="A18789" s="55">
        <v>455</v>
      </c>
      <c r="B18789" s="55">
        <v>4</v>
      </c>
      <c r="C18789" s="55" t="s">
        <v>61012</v>
      </c>
      <c r="D18789" s="55" t="s">
        <v>60103</v>
      </c>
      <c r="E18789" s="55" t="s">
        <v>61013</v>
      </c>
      <c r="F18789" s="55" t="s">
        <v>4651</v>
      </c>
      <c r="G18789" s="55" t="s">
        <v>61014</v>
      </c>
      <c r="H18789" s="55">
        <v>0</v>
      </c>
    </row>
    <row r="18790" spans="1:8" ht="12.5" customHeight="1">
      <c r="A18790" s="55">
        <v>239</v>
      </c>
      <c r="B18790" s="55">
        <v>4</v>
      </c>
      <c r="C18790" s="55" t="s">
        <v>61015</v>
      </c>
      <c r="D18790" s="55" t="s">
        <v>60103</v>
      </c>
      <c r="E18790" s="55" t="s">
        <v>61016</v>
      </c>
      <c r="F18790" s="55" t="s">
        <v>4651</v>
      </c>
      <c r="G18790" s="55" t="s">
        <v>61017</v>
      </c>
      <c r="H18790" s="55">
        <v>0</v>
      </c>
    </row>
    <row r="18791" spans="1:8" ht="12.5" customHeight="1">
      <c r="A18791" s="55">
        <v>492</v>
      </c>
      <c r="B18791" s="55">
        <v>4</v>
      </c>
      <c r="C18791" s="55" t="s">
        <v>61018</v>
      </c>
      <c r="D18791" s="55" t="s">
        <v>60103</v>
      </c>
      <c r="E18791" s="55" t="s">
        <v>61019</v>
      </c>
      <c r="F18791" s="55" t="s">
        <v>4651</v>
      </c>
      <c r="G18791" s="55" t="s">
        <v>61020</v>
      </c>
      <c r="H18791" s="55">
        <v>0</v>
      </c>
    </row>
    <row r="18792" spans="1:8" ht="12.5" customHeight="1">
      <c r="A18792" s="55">
        <v>419</v>
      </c>
      <c r="B18792" s="55">
        <v>4</v>
      </c>
      <c r="C18792" s="55" t="s">
        <v>61021</v>
      </c>
      <c r="D18792" s="55" t="s">
        <v>60103</v>
      </c>
      <c r="E18792" s="55" t="s">
        <v>61022</v>
      </c>
      <c r="F18792" s="55" t="s">
        <v>4651</v>
      </c>
      <c r="G18792" s="55" t="s">
        <v>61023</v>
      </c>
      <c r="H18792" s="55">
        <v>0</v>
      </c>
    </row>
    <row r="18793" spans="1:8" ht="12.5" customHeight="1">
      <c r="A18793" s="55">
        <v>507</v>
      </c>
      <c r="B18793" s="55">
        <v>4</v>
      </c>
      <c r="C18793" s="55" t="s">
        <v>61024</v>
      </c>
      <c r="D18793" s="55" t="s">
        <v>60103</v>
      </c>
      <c r="E18793" s="55" t="s">
        <v>61025</v>
      </c>
      <c r="F18793" s="55" t="s">
        <v>4651</v>
      </c>
      <c r="G18793" s="55" t="s">
        <v>61026</v>
      </c>
      <c r="H18793" s="55">
        <v>0</v>
      </c>
    </row>
    <row r="18794" spans="1:8" ht="12.5" customHeight="1">
      <c r="A18794" s="55">
        <v>528</v>
      </c>
      <c r="B18794" s="55">
        <v>4</v>
      </c>
      <c r="C18794" s="55" t="s">
        <v>61027</v>
      </c>
      <c r="D18794" s="55" t="s">
        <v>60103</v>
      </c>
      <c r="E18794" s="55" t="s">
        <v>61028</v>
      </c>
      <c r="F18794" s="55" t="s">
        <v>4651</v>
      </c>
      <c r="G18794" s="55" t="s">
        <v>61029</v>
      </c>
      <c r="H18794" s="55">
        <v>0</v>
      </c>
    </row>
    <row r="18795" spans="1:8" ht="12.5" customHeight="1">
      <c r="A18795" s="55">
        <v>580</v>
      </c>
      <c r="B18795" s="55">
        <v>4</v>
      </c>
      <c r="C18795" s="55" t="s">
        <v>61030</v>
      </c>
      <c r="D18795" s="55" t="s">
        <v>60103</v>
      </c>
      <c r="E18795" s="55" t="s">
        <v>61031</v>
      </c>
      <c r="F18795" s="55" t="s">
        <v>4651</v>
      </c>
      <c r="G18795" s="55" t="s">
        <v>61032</v>
      </c>
      <c r="H18795" s="55">
        <v>0</v>
      </c>
    </row>
    <row r="18796" spans="1:8" ht="12.5" customHeight="1">
      <c r="A18796" s="55">
        <v>609</v>
      </c>
      <c r="B18796" s="55">
        <v>4</v>
      </c>
      <c r="C18796" s="55" t="s">
        <v>61033</v>
      </c>
      <c r="D18796" s="55" t="s">
        <v>60103</v>
      </c>
      <c r="E18796" s="55" t="s">
        <v>61034</v>
      </c>
      <c r="F18796" s="55" t="s">
        <v>4651</v>
      </c>
      <c r="G18796" s="55" t="s">
        <v>61035</v>
      </c>
      <c r="H18796" s="55">
        <v>0</v>
      </c>
    </row>
    <row r="18797" spans="1:8" ht="12.5" customHeight="1">
      <c r="A18797" s="55">
        <v>78</v>
      </c>
      <c r="B18797" s="55">
        <v>4</v>
      </c>
      <c r="C18797" s="55" t="s">
        <v>61036</v>
      </c>
      <c r="D18797" s="55" t="s">
        <v>60103</v>
      </c>
      <c r="E18797" s="55" t="s">
        <v>61037</v>
      </c>
      <c r="F18797" s="55" t="s">
        <v>4651</v>
      </c>
      <c r="G18797" s="55" t="s">
        <v>61038</v>
      </c>
      <c r="H18797" s="55">
        <v>0</v>
      </c>
    </row>
    <row r="18798" spans="1:8" ht="12.5" customHeight="1">
      <c r="A18798" s="55">
        <v>328</v>
      </c>
      <c r="B18798" s="55">
        <v>4</v>
      </c>
      <c r="C18798" s="55" t="s">
        <v>61039</v>
      </c>
      <c r="D18798" s="55" t="s">
        <v>60103</v>
      </c>
      <c r="E18798" s="55" t="s">
        <v>61040</v>
      </c>
      <c r="F18798" s="55" t="s">
        <v>4651</v>
      </c>
      <c r="G18798" s="55" t="s">
        <v>61041</v>
      </c>
      <c r="H18798" s="55">
        <v>0</v>
      </c>
    </row>
    <row r="18799" spans="1:8" ht="12.5" customHeight="1">
      <c r="A18799" s="55">
        <v>456</v>
      </c>
      <c r="B18799" s="55">
        <v>4</v>
      </c>
      <c r="C18799" s="55" t="s">
        <v>61042</v>
      </c>
      <c r="D18799" s="55" t="s">
        <v>60103</v>
      </c>
      <c r="E18799" s="55" t="s">
        <v>61043</v>
      </c>
      <c r="F18799" s="55" t="s">
        <v>4651</v>
      </c>
      <c r="G18799" s="55" t="s">
        <v>61044</v>
      </c>
      <c r="H18799" s="55">
        <v>0</v>
      </c>
    </row>
    <row r="18800" spans="1:8" ht="12.5" customHeight="1">
      <c r="A18800" s="55">
        <v>547</v>
      </c>
      <c r="B18800" s="55">
        <v>4</v>
      </c>
      <c r="C18800" s="55" t="s">
        <v>61045</v>
      </c>
      <c r="D18800" s="55" t="s">
        <v>60103</v>
      </c>
      <c r="E18800" s="55" t="s">
        <v>61046</v>
      </c>
      <c r="F18800" s="55" t="s">
        <v>4651</v>
      </c>
      <c r="G18800" s="55" t="s">
        <v>61047</v>
      </c>
      <c r="H18800" s="55">
        <v>0</v>
      </c>
    </row>
    <row r="18801" spans="1:8" ht="12.5" customHeight="1">
      <c r="A18801" s="55">
        <v>77</v>
      </c>
      <c r="B18801" s="55">
        <v>4</v>
      </c>
      <c r="C18801" s="55" t="s">
        <v>61048</v>
      </c>
      <c r="D18801" s="55" t="s">
        <v>60103</v>
      </c>
      <c r="E18801" s="55" t="s">
        <v>61049</v>
      </c>
      <c r="F18801" s="55" t="s">
        <v>4651</v>
      </c>
      <c r="G18801" s="55" t="s">
        <v>61050</v>
      </c>
      <c r="H18801" s="55">
        <v>0</v>
      </c>
    </row>
    <row r="18802" spans="1:8" ht="12.5" customHeight="1">
      <c r="A18802" s="55">
        <v>151</v>
      </c>
      <c r="B18802" s="55">
        <v>4</v>
      </c>
      <c r="C18802" s="55" t="s">
        <v>61051</v>
      </c>
      <c r="D18802" s="55" t="s">
        <v>60103</v>
      </c>
      <c r="E18802" s="55" t="s">
        <v>61052</v>
      </c>
      <c r="F18802" s="55" t="s">
        <v>4651</v>
      </c>
      <c r="G18802" s="55" t="s">
        <v>61053</v>
      </c>
      <c r="H18802" s="55">
        <v>0</v>
      </c>
    </row>
    <row r="18803" spans="1:8" ht="12.5" customHeight="1">
      <c r="A18803" s="55">
        <v>473</v>
      </c>
      <c r="B18803" s="55">
        <v>4</v>
      </c>
      <c r="C18803" s="55" t="s">
        <v>61054</v>
      </c>
      <c r="D18803" s="55" t="s">
        <v>60103</v>
      </c>
      <c r="E18803" s="55" t="s">
        <v>61055</v>
      </c>
      <c r="F18803" s="55" t="s">
        <v>4651</v>
      </c>
      <c r="G18803" s="55" t="s">
        <v>61056</v>
      </c>
      <c r="H18803" s="55">
        <v>0</v>
      </c>
    </row>
    <row r="18804" spans="1:8" ht="12.5" customHeight="1">
      <c r="A18804" s="55">
        <v>493</v>
      </c>
      <c r="B18804" s="55">
        <v>4</v>
      </c>
      <c r="C18804" s="55" t="s">
        <v>61057</v>
      </c>
      <c r="D18804" s="55" t="s">
        <v>60103</v>
      </c>
      <c r="E18804" s="55" t="s">
        <v>61058</v>
      </c>
      <c r="F18804" s="55" t="s">
        <v>4651</v>
      </c>
      <c r="G18804" s="55" t="s">
        <v>61059</v>
      </c>
      <c r="H18804" s="55">
        <v>0</v>
      </c>
    </row>
    <row r="18805" spans="1:8" ht="12.5" customHeight="1">
      <c r="A18805" s="55">
        <v>330</v>
      </c>
      <c r="B18805" s="55">
        <v>4</v>
      </c>
      <c r="C18805" s="55" t="s">
        <v>61060</v>
      </c>
      <c r="D18805" s="55" t="s">
        <v>60103</v>
      </c>
      <c r="E18805" s="55" t="s">
        <v>61061</v>
      </c>
      <c r="F18805" s="55" t="s">
        <v>4651</v>
      </c>
      <c r="G18805" s="55" t="s">
        <v>61062</v>
      </c>
      <c r="H18805" s="55">
        <v>0</v>
      </c>
    </row>
    <row r="18806" spans="1:8" ht="12.5" customHeight="1">
      <c r="A18806" s="55">
        <v>201</v>
      </c>
      <c r="B18806" s="55">
        <v>4</v>
      </c>
      <c r="C18806" s="55" t="s">
        <v>61063</v>
      </c>
      <c r="D18806" s="55" t="s">
        <v>60103</v>
      </c>
      <c r="E18806" s="55" t="s">
        <v>61064</v>
      </c>
      <c r="F18806" s="55" t="s">
        <v>4651</v>
      </c>
      <c r="G18806" s="55" t="s">
        <v>61065</v>
      </c>
      <c r="H18806" s="55">
        <v>0</v>
      </c>
    </row>
    <row r="18807" spans="1:8" ht="12.5" customHeight="1">
      <c r="A18807" s="55">
        <v>273</v>
      </c>
      <c r="B18807" s="55">
        <v>4</v>
      </c>
      <c r="C18807" s="55" t="s">
        <v>61066</v>
      </c>
      <c r="D18807" s="55" t="s">
        <v>60103</v>
      </c>
      <c r="E18807" s="55" t="s">
        <v>61067</v>
      </c>
      <c r="F18807" s="55" t="s">
        <v>4651</v>
      </c>
      <c r="G18807" s="55" t="s">
        <v>61068</v>
      </c>
      <c r="H18807" s="55">
        <v>0</v>
      </c>
    </row>
    <row r="18808" spans="1:8" ht="12.5" customHeight="1">
      <c r="A18808" s="55">
        <v>437</v>
      </c>
      <c r="B18808" s="55">
        <v>4</v>
      </c>
      <c r="C18808" s="55" t="s">
        <v>61069</v>
      </c>
      <c r="D18808" s="55" t="s">
        <v>60103</v>
      </c>
      <c r="E18808" s="55" t="s">
        <v>61070</v>
      </c>
      <c r="F18808" s="55" t="s">
        <v>4651</v>
      </c>
      <c r="G18808" s="55" t="s">
        <v>61071</v>
      </c>
      <c r="H18808" s="55">
        <v>0</v>
      </c>
    </row>
    <row r="18809" spans="1:8" ht="12.5" customHeight="1">
      <c r="A18809" s="55">
        <v>509</v>
      </c>
      <c r="B18809" s="55">
        <v>4</v>
      </c>
      <c r="C18809" s="55" t="s">
        <v>61072</v>
      </c>
      <c r="D18809" s="55" t="s">
        <v>60103</v>
      </c>
      <c r="E18809" s="55" t="s">
        <v>61073</v>
      </c>
      <c r="F18809" s="55" t="s">
        <v>4651</v>
      </c>
      <c r="G18809" s="55" t="s">
        <v>61074</v>
      </c>
      <c r="H18809" s="55">
        <v>0</v>
      </c>
    </row>
    <row r="18810" spans="1:8" ht="12.5" customHeight="1">
      <c r="A18810" s="55">
        <v>95</v>
      </c>
      <c r="B18810" s="55">
        <v>4</v>
      </c>
      <c r="C18810" s="55" t="s">
        <v>61075</v>
      </c>
      <c r="D18810" s="55" t="s">
        <v>60103</v>
      </c>
      <c r="E18810" s="55" t="s">
        <v>61076</v>
      </c>
      <c r="F18810" s="55" t="s">
        <v>4651</v>
      </c>
      <c r="G18810" s="55" t="s">
        <v>61077</v>
      </c>
      <c r="H18810" s="55">
        <v>0</v>
      </c>
    </row>
    <row r="18811" spans="1:8" ht="12.5" customHeight="1">
      <c r="A18811" s="55">
        <v>114</v>
      </c>
      <c r="B18811" s="55">
        <v>4</v>
      </c>
      <c r="C18811" s="55" t="s">
        <v>61078</v>
      </c>
      <c r="D18811" s="55" t="s">
        <v>60103</v>
      </c>
      <c r="E18811" s="55" t="s">
        <v>61079</v>
      </c>
      <c r="F18811" s="55" t="s">
        <v>4651</v>
      </c>
      <c r="G18811" s="55" t="s">
        <v>61080</v>
      </c>
      <c r="H18811" s="55">
        <v>0</v>
      </c>
    </row>
    <row r="18812" spans="1:8" ht="12.5" customHeight="1">
      <c r="A18812" s="55">
        <v>203</v>
      </c>
      <c r="B18812" s="55">
        <v>4</v>
      </c>
      <c r="C18812" s="55" t="s">
        <v>61081</v>
      </c>
      <c r="D18812" s="55" t="s">
        <v>60103</v>
      </c>
      <c r="E18812" s="55" t="s">
        <v>61082</v>
      </c>
      <c r="F18812" s="55" t="s">
        <v>4651</v>
      </c>
      <c r="G18812" s="55" t="s">
        <v>61083</v>
      </c>
      <c r="H18812" s="55">
        <v>0</v>
      </c>
    </row>
    <row r="18813" spans="1:8" ht="12.5" customHeight="1">
      <c r="A18813" s="55">
        <v>309</v>
      </c>
      <c r="B18813" s="55">
        <v>4</v>
      </c>
      <c r="C18813" s="55" t="s">
        <v>61084</v>
      </c>
      <c r="D18813" s="55" t="s">
        <v>60103</v>
      </c>
      <c r="E18813" s="55" t="s">
        <v>61085</v>
      </c>
      <c r="F18813" s="55" t="s">
        <v>4651</v>
      </c>
      <c r="G18813" s="55" t="s">
        <v>61086</v>
      </c>
      <c r="H18813" s="55">
        <v>0</v>
      </c>
    </row>
    <row r="18814" spans="1:8" ht="12.5" customHeight="1">
      <c r="A18814" s="55">
        <v>383</v>
      </c>
      <c r="B18814" s="55">
        <v>4</v>
      </c>
      <c r="C18814" s="55" t="s">
        <v>61087</v>
      </c>
      <c r="D18814" s="55" t="s">
        <v>60103</v>
      </c>
      <c r="E18814" s="55" t="s">
        <v>61088</v>
      </c>
      <c r="F18814" s="55" t="s">
        <v>4651</v>
      </c>
      <c r="G18814" s="55" t="s">
        <v>61089</v>
      </c>
      <c r="H18814" s="55">
        <v>0</v>
      </c>
    </row>
    <row r="18815" spans="1:8" ht="12.5" customHeight="1">
      <c r="A18815" s="55">
        <v>5</v>
      </c>
      <c r="B18815" s="55">
        <v>4</v>
      </c>
      <c r="C18815" s="55" t="s">
        <v>61090</v>
      </c>
      <c r="D18815" s="55" t="s">
        <v>60103</v>
      </c>
      <c r="E18815" s="55" t="s">
        <v>61091</v>
      </c>
      <c r="F18815" s="55" t="s">
        <v>4651</v>
      </c>
      <c r="G18815" s="55" t="s">
        <v>61092</v>
      </c>
      <c r="H18815" s="55">
        <v>0</v>
      </c>
    </row>
    <row r="18816" spans="1:8" ht="12.5" customHeight="1">
      <c r="A18816" s="55">
        <v>312</v>
      </c>
      <c r="B18816" s="55">
        <v>4</v>
      </c>
      <c r="C18816" s="55" t="s">
        <v>61093</v>
      </c>
      <c r="D18816" s="55" t="s">
        <v>60103</v>
      </c>
      <c r="E18816" s="55" t="s">
        <v>61094</v>
      </c>
      <c r="F18816" s="55" t="s">
        <v>4651</v>
      </c>
      <c r="G18816" s="55" t="s">
        <v>61095</v>
      </c>
      <c r="H18816" s="55">
        <v>0</v>
      </c>
    </row>
    <row r="18817" spans="1:8" ht="12.5" customHeight="1">
      <c r="A18817" s="55">
        <v>367</v>
      </c>
      <c r="B18817" s="55">
        <v>4</v>
      </c>
      <c r="C18817" s="55" t="s">
        <v>61096</v>
      </c>
      <c r="D18817" s="55" t="s">
        <v>60103</v>
      </c>
      <c r="E18817" s="55" t="s">
        <v>61097</v>
      </c>
      <c r="F18817" s="55" t="s">
        <v>4651</v>
      </c>
      <c r="G18817" s="55" t="s">
        <v>61098</v>
      </c>
      <c r="H18817" s="55">
        <v>0</v>
      </c>
    </row>
    <row r="18818" spans="1:8" ht="12.5" customHeight="1">
      <c r="A18818" s="55">
        <v>471</v>
      </c>
      <c r="B18818" s="55">
        <v>4</v>
      </c>
      <c r="C18818" s="55" t="s">
        <v>61099</v>
      </c>
      <c r="D18818" s="55" t="s">
        <v>60103</v>
      </c>
      <c r="E18818" s="55" t="s">
        <v>61100</v>
      </c>
      <c r="F18818" s="55" t="s">
        <v>4651</v>
      </c>
      <c r="G18818" s="55" t="s">
        <v>61101</v>
      </c>
      <c r="H18818" s="55">
        <v>0</v>
      </c>
    </row>
    <row r="18819" spans="1:8" ht="12.5" customHeight="1">
      <c r="A18819" s="55">
        <v>205</v>
      </c>
      <c r="B18819" s="55">
        <v>4</v>
      </c>
      <c r="C18819" s="55" t="s">
        <v>61102</v>
      </c>
      <c r="D18819" s="55" t="s">
        <v>60103</v>
      </c>
      <c r="E18819" s="55" t="s">
        <v>61103</v>
      </c>
      <c r="F18819" s="55" t="s">
        <v>4651</v>
      </c>
      <c r="G18819" s="55" t="s">
        <v>61104</v>
      </c>
      <c r="H18819" s="55">
        <v>0</v>
      </c>
    </row>
    <row r="18820" spans="1:8" ht="12.5" customHeight="1">
      <c r="A18820" s="55">
        <v>240</v>
      </c>
      <c r="B18820" s="55">
        <v>4</v>
      </c>
      <c r="C18820" s="55" t="s">
        <v>61105</v>
      </c>
      <c r="D18820" s="55" t="s">
        <v>60103</v>
      </c>
      <c r="E18820" s="55" t="s">
        <v>61106</v>
      </c>
      <c r="F18820" s="55" t="s">
        <v>4651</v>
      </c>
      <c r="G18820" s="55" t="s">
        <v>61107</v>
      </c>
      <c r="H18820" s="55">
        <v>0</v>
      </c>
    </row>
    <row r="18821" spans="1:8" ht="12.5" customHeight="1">
      <c r="A18821" s="55">
        <v>384</v>
      </c>
      <c r="B18821" s="55">
        <v>4</v>
      </c>
      <c r="C18821" s="55" t="s">
        <v>61108</v>
      </c>
      <c r="D18821" s="55" t="s">
        <v>60103</v>
      </c>
      <c r="E18821" s="55" t="s">
        <v>61109</v>
      </c>
      <c r="F18821" s="55" t="s">
        <v>4651</v>
      </c>
      <c r="G18821" s="55" t="s">
        <v>61110</v>
      </c>
      <c r="H18821" s="55">
        <v>0</v>
      </c>
    </row>
    <row r="18822" spans="1:8" ht="12.5" customHeight="1">
      <c r="A18822" s="55">
        <v>258</v>
      </c>
      <c r="B18822" s="55">
        <v>4</v>
      </c>
      <c r="C18822" s="55" t="s">
        <v>61111</v>
      </c>
      <c r="D18822" s="55" t="s">
        <v>60103</v>
      </c>
      <c r="E18822" s="55" t="s">
        <v>61112</v>
      </c>
      <c r="F18822" s="55" t="s">
        <v>4651</v>
      </c>
      <c r="G18822" s="55" t="s">
        <v>61113</v>
      </c>
      <c r="H18822" s="55">
        <v>0</v>
      </c>
    </row>
    <row r="18823" spans="1:8" ht="12.5" customHeight="1">
      <c r="A18823" s="55">
        <v>648</v>
      </c>
      <c r="B18823" s="55">
        <v>4</v>
      </c>
      <c r="C18823" s="55" t="s">
        <v>61114</v>
      </c>
      <c r="D18823" s="55" t="s">
        <v>60103</v>
      </c>
      <c r="E18823" s="55" t="s">
        <v>61115</v>
      </c>
      <c r="F18823" s="55" t="s">
        <v>4651</v>
      </c>
      <c r="G18823" s="55" t="s">
        <v>61116</v>
      </c>
      <c r="H18823" s="55">
        <v>0</v>
      </c>
    </row>
    <row r="18824" spans="1:8" ht="12.5" customHeight="1">
      <c r="A18824" s="55">
        <v>3</v>
      </c>
      <c r="B18824" s="55">
        <v>4</v>
      </c>
      <c r="C18824" s="55" t="s">
        <v>61117</v>
      </c>
      <c r="D18824" s="55" t="s">
        <v>60103</v>
      </c>
      <c r="E18824" s="55" t="s">
        <v>61118</v>
      </c>
      <c r="F18824" s="55" t="s">
        <v>4651</v>
      </c>
      <c r="G18824" s="55" t="s">
        <v>61119</v>
      </c>
      <c r="H18824" s="55">
        <v>0</v>
      </c>
    </row>
    <row r="18825" spans="1:8" ht="12.5" customHeight="1">
      <c r="A18825" s="55">
        <v>166</v>
      </c>
      <c r="B18825" s="55">
        <v>4</v>
      </c>
      <c r="C18825" s="55" t="s">
        <v>61120</v>
      </c>
      <c r="D18825" s="55" t="s">
        <v>60103</v>
      </c>
      <c r="E18825" s="55" t="s">
        <v>61121</v>
      </c>
      <c r="F18825" s="55" t="s">
        <v>4651</v>
      </c>
      <c r="G18825" s="55" t="s">
        <v>61122</v>
      </c>
      <c r="H18825" s="55">
        <v>0</v>
      </c>
    </row>
    <row r="18826" spans="1:8" ht="12.5" customHeight="1">
      <c r="A18826" s="55">
        <v>475</v>
      </c>
      <c r="B18826" s="55">
        <v>4</v>
      </c>
      <c r="C18826" s="55" t="s">
        <v>61123</v>
      </c>
      <c r="D18826" s="55" t="s">
        <v>60103</v>
      </c>
      <c r="E18826" s="55" t="s">
        <v>61124</v>
      </c>
      <c r="F18826" s="55" t="s">
        <v>4651</v>
      </c>
      <c r="G18826" s="55" t="s">
        <v>61125</v>
      </c>
      <c r="H18826" s="55">
        <v>0</v>
      </c>
    </row>
    <row r="18827" spans="1:8" ht="12.5" customHeight="1">
      <c r="A18827" s="55">
        <v>649</v>
      </c>
      <c r="B18827" s="55">
        <v>4</v>
      </c>
      <c r="C18827" s="55" t="s">
        <v>61126</v>
      </c>
      <c r="D18827" s="55" t="s">
        <v>60103</v>
      </c>
      <c r="E18827" s="55" t="s">
        <v>61127</v>
      </c>
      <c r="F18827" s="55" t="s">
        <v>4651</v>
      </c>
      <c r="G18827" s="55" t="s">
        <v>61128</v>
      </c>
      <c r="H18827" s="55">
        <v>0</v>
      </c>
    </row>
    <row r="18828" spans="1:8" ht="12.5" customHeight="1">
      <c r="A18828" s="55">
        <v>189</v>
      </c>
      <c r="B18828" s="55">
        <v>5</v>
      </c>
      <c r="C18828" s="55" t="s">
        <v>61129</v>
      </c>
      <c r="D18828" s="55" t="s">
        <v>60103</v>
      </c>
      <c r="E18828" s="55" t="s">
        <v>61130</v>
      </c>
      <c r="F18828" s="55" t="s">
        <v>4651</v>
      </c>
      <c r="G18828" s="55" t="s">
        <v>61131</v>
      </c>
      <c r="H18828" s="55">
        <v>0</v>
      </c>
    </row>
    <row r="18829" spans="1:8" ht="12.5" customHeight="1">
      <c r="A18829" s="55">
        <v>315</v>
      </c>
      <c r="B18829" s="55">
        <v>5</v>
      </c>
      <c r="C18829" s="55" t="s">
        <v>61132</v>
      </c>
      <c r="D18829" s="55" t="s">
        <v>60103</v>
      </c>
      <c r="E18829" s="55" t="s">
        <v>61133</v>
      </c>
      <c r="F18829" s="55" t="s">
        <v>4651</v>
      </c>
      <c r="G18829" s="55" t="s">
        <v>61134</v>
      </c>
      <c r="H18829" s="55">
        <v>0</v>
      </c>
    </row>
    <row r="18830" spans="1:8" ht="12.5" customHeight="1">
      <c r="A18830" s="55">
        <v>207</v>
      </c>
      <c r="B18830" s="55">
        <v>5</v>
      </c>
      <c r="C18830" s="55" t="s">
        <v>61135</v>
      </c>
      <c r="D18830" s="55" t="s">
        <v>60103</v>
      </c>
      <c r="E18830" s="55" t="s">
        <v>61136</v>
      </c>
      <c r="F18830" s="55" t="s">
        <v>4651</v>
      </c>
      <c r="G18830" s="55" t="s">
        <v>61137</v>
      </c>
      <c r="H18830" s="55">
        <v>0</v>
      </c>
    </row>
    <row r="18831" spans="1:8" ht="12.5" customHeight="1">
      <c r="A18831" s="55">
        <v>368</v>
      </c>
      <c r="B18831" s="55">
        <v>5</v>
      </c>
      <c r="C18831" s="55" t="s">
        <v>61138</v>
      </c>
      <c r="D18831" s="55" t="s">
        <v>60103</v>
      </c>
      <c r="E18831" s="55" t="s">
        <v>61139</v>
      </c>
      <c r="F18831" s="55" t="s">
        <v>4651</v>
      </c>
      <c r="G18831" s="55" t="s">
        <v>61140</v>
      </c>
      <c r="H18831" s="55">
        <v>0</v>
      </c>
    </row>
    <row r="18832" spans="1:8" ht="12.5" customHeight="1">
      <c r="A18832" s="55">
        <v>81</v>
      </c>
      <c r="B18832" s="55">
        <v>5</v>
      </c>
      <c r="C18832" s="55" t="s">
        <v>61141</v>
      </c>
      <c r="D18832" s="55" t="s">
        <v>60103</v>
      </c>
      <c r="E18832" s="55" t="s">
        <v>61142</v>
      </c>
      <c r="F18832" s="55" t="s">
        <v>4651</v>
      </c>
      <c r="G18832" s="55" t="s">
        <v>61143</v>
      </c>
      <c r="H18832" s="55">
        <v>0</v>
      </c>
    </row>
    <row r="18833" spans="1:8" ht="12.5" customHeight="1">
      <c r="A18833" s="55">
        <v>135</v>
      </c>
      <c r="B18833" s="55">
        <v>5</v>
      </c>
      <c r="C18833" s="55" t="s">
        <v>61144</v>
      </c>
      <c r="D18833" s="55" t="s">
        <v>60103</v>
      </c>
      <c r="E18833" s="55" t="s">
        <v>61145</v>
      </c>
      <c r="F18833" s="55" t="s">
        <v>4651</v>
      </c>
      <c r="G18833" s="55" t="s">
        <v>61146</v>
      </c>
      <c r="H18833" s="55">
        <v>0</v>
      </c>
    </row>
    <row r="18834" spans="1:8" ht="12.5" customHeight="1">
      <c r="A18834" s="55">
        <v>567</v>
      </c>
      <c r="B18834" s="55">
        <v>5</v>
      </c>
      <c r="C18834" s="55" t="s">
        <v>61147</v>
      </c>
      <c r="D18834" s="55" t="s">
        <v>60103</v>
      </c>
      <c r="E18834" s="55" t="s">
        <v>61148</v>
      </c>
      <c r="F18834" s="55" t="s">
        <v>4651</v>
      </c>
      <c r="G18834" s="55" t="s">
        <v>61149</v>
      </c>
      <c r="H18834" s="55">
        <v>0</v>
      </c>
    </row>
    <row r="18835" spans="1:8" ht="12.5" customHeight="1">
      <c r="A18835" s="55">
        <v>676</v>
      </c>
      <c r="B18835" s="55">
        <v>5</v>
      </c>
      <c r="C18835" s="55" t="s">
        <v>61150</v>
      </c>
      <c r="D18835" s="55" t="s">
        <v>60103</v>
      </c>
      <c r="E18835" s="55" t="s">
        <v>61151</v>
      </c>
      <c r="F18835" s="55" t="s">
        <v>4651</v>
      </c>
      <c r="G18835" s="55" t="s">
        <v>61152</v>
      </c>
      <c r="H18835" s="55">
        <v>0</v>
      </c>
    </row>
    <row r="18836" spans="1:8" ht="12.5" customHeight="1">
      <c r="A18836" s="55">
        <v>63</v>
      </c>
      <c r="B18836" s="55">
        <v>5</v>
      </c>
      <c r="C18836" s="55" t="s">
        <v>61153</v>
      </c>
      <c r="D18836" s="55" t="s">
        <v>60103</v>
      </c>
      <c r="E18836" s="55" t="s">
        <v>61154</v>
      </c>
      <c r="F18836" s="55" t="s">
        <v>4651</v>
      </c>
      <c r="G18836" s="55" t="s">
        <v>61155</v>
      </c>
      <c r="H18836" s="55">
        <v>0</v>
      </c>
    </row>
    <row r="18837" spans="1:8" ht="12.5" customHeight="1">
      <c r="A18837" s="55">
        <v>603</v>
      </c>
      <c r="B18837" s="55">
        <v>5</v>
      </c>
      <c r="C18837" s="55" t="s">
        <v>61156</v>
      </c>
      <c r="D18837" s="55" t="s">
        <v>60103</v>
      </c>
      <c r="E18837" s="55" t="s">
        <v>61157</v>
      </c>
      <c r="F18837" s="55" t="s">
        <v>4651</v>
      </c>
      <c r="G18837" s="55" t="s">
        <v>61158</v>
      </c>
      <c r="H18837" s="55">
        <v>0</v>
      </c>
    </row>
    <row r="18838" spans="1:8" ht="12.5" customHeight="1">
      <c r="A18838" s="55">
        <v>153</v>
      </c>
      <c r="B18838" s="55">
        <v>5</v>
      </c>
      <c r="C18838" s="55" t="s">
        <v>61159</v>
      </c>
      <c r="D18838" s="55" t="s">
        <v>60103</v>
      </c>
      <c r="E18838" s="55" t="s">
        <v>61160</v>
      </c>
      <c r="F18838" s="55" t="s">
        <v>4651</v>
      </c>
      <c r="G18838" s="55" t="s">
        <v>61161</v>
      </c>
      <c r="H18838" s="55">
        <v>0</v>
      </c>
    </row>
    <row r="18839" spans="1:8" ht="12.5" customHeight="1">
      <c r="A18839" s="55">
        <v>485</v>
      </c>
      <c r="B18839" s="55">
        <v>5</v>
      </c>
      <c r="C18839" s="55" t="s">
        <v>61162</v>
      </c>
      <c r="D18839" s="55" t="s">
        <v>60103</v>
      </c>
      <c r="E18839" s="55" t="s">
        <v>61163</v>
      </c>
      <c r="F18839" s="55" t="s">
        <v>4651</v>
      </c>
      <c r="G18839" s="55" t="s">
        <v>61164</v>
      </c>
      <c r="H18839" s="55">
        <v>0</v>
      </c>
    </row>
    <row r="18840" spans="1:8" ht="12.5" customHeight="1">
      <c r="A18840" s="55">
        <v>440</v>
      </c>
      <c r="B18840" s="55">
        <v>5</v>
      </c>
      <c r="C18840" s="55" t="s">
        <v>61165</v>
      </c>
      <c r="D18840" s="55" t="s">
        <v>60103</v>
      </c>
      <c r="E18840" s="55" t="s">
        <v>61166</v>
      </c>
      <c r="F18840" s="55" t="s">
        <v>4651</v>
      </c>
      <c r="G18840" s="55" t="s">
        <v>61167</v>
      </c>
      <c r="H18840" s="55">
        <v>0</v>
      </c>
    </row>
    <row r="18841" spans="1:8" ht="12.5" customHeight="1">
      <c r="A18841" s="55">
        <v>602</v>
      </c>
      <c r="B18841" s="55">
        <v>5</v>
      </c>
      <c r="C18841" s="55" t="s">
        <v>61168</v>
      </c>
      <c r="D18841" s="55" t="s">
        <v>60103</v>
      </c>
      <c r="E18841" s="55" t="s">
        <v>61169</v>
      </c>
      <c r="F18841" s="55" t="s">
        <v>4651</v>
      </c>
      <c r="G18841" s="55" t="s">
        <v>61170</v>
      </c>
      <c r="H18841" s="55">
        <v>0</v>
      </c>
    </row>
    <row r="18842" spans="1:8" ht="12.5" customHeight="1">
      <c r="A18842" s="55">
        <v>524</v>
      </c>
      <c r="B18842" s="55">
        <v>5</v>
      </c>
      <c r="C18842" s="55" t="s">
        <v>61171</v>
      </c>
      <c r="D18842" s="55" t="s">
        <v>60103</v>
      </c>
      <c r="E18842" s="55" t="s">
        <v>61172</v>
      </c>
      <c r="F18842" s="55" t="s">
        <v>4651</v>
      </c>
      <c r="G18842" s="55" t="s">
        <v>61173</v>
      </c>
      <c r="H18842" s="55">
        <v>0</v>
      </c>
    </row>
    <row r="18843" spans="1:8" ht="12.5" customHeight="1">
      <c r="A18843" s="55">
        <v>584</v>
      </c>
      <c r="B18843" s="55">
        <v>5</v>
      </c>
      <c r="C18843" s="55" t="s">
        <v>61174</v>
      </c>
      <c r="D18843" s="55" t="s">
        <v>60103</v>
      </c>
      <c r="E18843" s="55" t="s">
        <v>61175</v>
      </c>
      <c r="F18843" s="55" t="s">
        <v>4651</v>
      </c>
      <c r="G18843" s="55" t="s">
        <v>61176</v>
      </c>
      <c r="H18843" s="55">
        <v>0</v>
      </c>
    </row>
    <row r="18844" spans="1:8" ht="12.5" customHeight="1">
      <c r="A18844" s="55">
        <v>188</v>
      </c>
      <c r="B18844" s="55">
        <v>5</v>
      </c>
      <c r="C18844" s="55" t="s">
        <v>61177</v>
      </c>
      <c r="D18844" s="55" t="s">
        <v>60103</v>
      </c>
      <c r="E18844" s="55" t="s">
        <v>61178</v>
      </c>
      <c r="F18844" s="55" t="s">
        <v>4651</v>
      </c>
      <c r="G18844" s="55" t="s">
        <v>61179</v>
      </c>
      <c r="H18844" s="55">
        <v>0</v>
      </c>
    </row>
    <row r="18845" spans="1:8" ht="12.5" customHeight="1">
      <c r="A18845" s="55">
        <v>278</v>
      </c>
      <c r="B18845" s="55">
        <v>5</v>
      </c>
      <c r="C18845" s="55" t="s">
        <v>61180</v>
      </c>
      <c r="D18845" s="55" t="s">
        <v>60103</v>
      </c>
      <c r="E18845" s="55" t="s">
        <v>61181</v>
      </c>
      <c r="F18845" s="55" t="s">
        <v>4651</v>
      </c>
      <c r="G18845" s="55" t="s">
        <v>61182</v>
      </c>
      <c r="H18845" s="55">
        <v>0</v>
      </c>
    </row>
    <row r="18846" spans="1:8" ht="12.5" customHeight="1">
      <c r="A18846" s="55">
        <v>549</v>
      </c>
      <c r="B18846" s="55">
        <v>5</v>
      </c>
      <c r="C18846" s="55" t="s">
        <v>61183</v>
      </c>
      <c r="D18846" s="55" t="s">
        <v>60103</v>
      </c>
      <c r="E18846" s="55" t="s">
        <v>61184</v>
      </c>
      <c r="F18846" s="55" t="s">
        <v>4651</v>
      </c>
      <c r="G18846" s="55" t="s">
        <v>61185</v>
      </c>
      <c r="H18846" s="55">
        <v>0</v>
      </c>
    </row>
    <row r="18847" spans="1:8" ht="12.5" customHeight="1">
      <c r="A18847" s="55">
        <v>651</v>
      </c>
      <c r="B18847" s="55">
        <v>5</v>
      </c>
      <c r="C18847" s="55" t="s">
        <v>61186</v>
      </c>
      <c r="D18847" s="55" t="s">
        <v>60103</v>
      </c>
      <c r="E18847" s="55" t="s">
        <v>61187</v>
      </c>
      <c r="F18847" s="55" t="s">
        <v>4651</v>
      </c>
      <c r="G18847" s="55" t="s">
        <v>61188</v>
      </c>
      <c r="H18847" s="55">
        <v>0</v>
      </c>
    </row>
    <row r="18848" spans="1:8" ht="12.5" customHeight="1">
      <c r="A18848" s="55">
        <v>297</v>
      </c>
      <c r="B18848" s="55">
        <v>5</v>
      </c>
      <c r="C18848" s="55" t="s">
        <v>61189</v>
      </c>
      <c r="D18848" s="55" t="s">
        <v>60103</v>
      </c>
      <c r="E18848" s="55" t="s">
        <v>61190</v>
      </c>
      <c r="F18848" s="55" t="s">
        <v>4651</v>
      </c>
      <c r="G18848" s="55" t="s">
        <v>61191</v>
      </c>
      <c r="H18848" s="55">
        <v>0</v>
      </c>
    </row>
    <row r="18849" spans="1:8" ht="12.5" customHeight="1">
      <c r="A18849" s="55">
        <v>699</v>
      </c>
      <c r="B18849" s="55">
        <v>5</v>
      </c>
      <c r="C18849" s="55" t="s">
        <v>61192</v>
      </c>
      <c r="D18849" s="55" t="s">
        <v>60103</v>
      </c>
      <c r="E18849" s="55" t="s">
        <v>61193</v>
      </c>
      <c r="F18849" s="55" t="s">
        <v>4651</v>
      </c>
      <c r="G18849" s="55" t="s">
        <v>61194</v>
      </c>
      <c r="H18849" s="55">
        <v>0</v>
      </c>
    </row>
    <row r="18850" spans="1:8" ht="12.5" customHeight="1">
      <c r="A18850" s="55">
        <v>700</v>
      </c>
      <c r="B18850" s="55">
        <v>5</v>
      </c>
      <c r="C18850" s="55" t="s">
        <v>61195</v>
      </c>
      <c r="D18850" s="55" t="s">
        <v>60103</v>
      </c>
      <c r="E18850" s="55" t="s">
        <v>61196</v>
      </c>
      <c r="F18850" s="55" t="s">
        <v>4651</v>
      </c>
      <c r="G18850" s="55" t="s">
        <v>61197</v>
      </c>
      <c r="H18850" s="55">
        <v>0</v>
      </c>
    </row>
    <row r="18851" spans="1:8" ht="12.5" customHeight="1">
      <c r="A18851" s="55">
        <v>314</v>
      </c>
      <c r="B18851" s="55">
        <v>5</v>
      </c>
      <c r="C18851" s="55" t="s">
        <v>61198</v>
      </c>
      <c r="D18851" s="55" t="s">
        <v>60103</v>
      </c>
      <c r="E18851" s="55" t="s">
        <v>61199</v>
      </c>
      <c r="F18851" s="55" t="s">
        <v>4651</v>
      </c>
      <c r="G18851" s="55" t="s">
        <v>61200</v>
      </c>
      <c r="H18851" s="55">
        <v>0</v>
      </c>
    </row>
    <row r="18852" spans="1:8" ht="12.5" customHeight="1">
      <c r="A18852" s="55">
        <v>350</v>
      </c>
      <c r="B18852" s="55">
        <v>5</v>
      </c>
      <c r="C18852" s="55" t="s">
        <v>61201</v>
      </c>
      <c r="D18852" s="55" t="s">
        <v>60103</v>
      </c>
      <c r="E18852" s="55" t="s">
        <v>61202</v>
      </c>
      <c r="F18852" s="55" t="s">
        <v>4651</v>
      </c>
      <c r="G18852" s="55" t="s">
        <v>61203</v>
      </c>
      <c r="H18852" s="55">
        <v>0</v>
      </c>
    </row>
    <row r="18853" spans="1:8" ht="12.5" customHeight="1">
      <c r="A18853" s="55">
        <v>351</v>
      </c>
      <c r="B18853" s="55">
        <v>5</v>
      </c>
      <c r="C18853" s="55" t="s">
        <v>61204</v>
      </c>
      <c r="D18853" s="55" t="s">
        <v>60103</v>
      </c>
      <c r="E18853" s="55" t="s">
        <v>61205</v>
      </c>
      <c r="F18853" s="55" t="s">
        <v>4651</v>
      </c>
      <c r="G18853" s="55" t="s">
        <v>61206</v>
      </c>
      <c r="H18853" s="55">
        <v>0</v>
      </c>
    </row>
    <row r="18854" spans="1:8" ht="12.5" customHeight="1">
      <c r="A18854" s="55">
        <v>585</v>
      </c>
      <c r="B18854" s="55">
        <v>5</v>
      </c>
      <c r="C18854" s="55" t="s">
        <v>61207</v>
      </c>
      <c r="D18854" s="55" t="s">
        <v>60103</v>
      </c>
      <c r="E18854" s="55" t="s">
        <v>61208</v>
      </c>
      <c r="F18854" s="55" t="s">
        <v>4651</v>
      </c>
      <c r="G18854" s="55" t="s">
        <v>61209</v>
      </c>
      <c r="H18854" s="55">
        <v>0</v>
      </c>
    </row>
    <row r="18855" spans="1:8" ht="12.5" customHeight="1">
      <c r="A18855" s="55">
        <v>260</v>
      </c>
      <c r="B18855" s="55">
        <v>5</v>
      </c>
      <c r="C18855" s="55" t="s">
        <v>61210</v>
      </c>
      <c r="D18855" s="55" t="s">
        <v>60103</v>
      </c>
      <c r="E18855" s="55" t="s">
        <v>61211</v>
      </c>
      <c r="F18855" s="55" t="s">
        <v>4651</v>
      </c>
      <c r="G18855" s="55" t="s">
        <v>61212</v>
      </c>
      <c r="H18855" s="55">
        <v>0</v>
      </c>
    </row>
    <row r="18856" spans="1:8" ht="12.5" customHeight="1">
      <c r="A18856" s="55">
        <v>17</v>
      </c>
      <c r="B18856" s="55">
        <v>5</v>
      </c>
      <c r="C18856" s="55" t="s">
        <v>61213</v>
      </c>
      <c r="D18856" s="55" t="s">
        <v>60103</v>
      </c>
      <c r="E18856" s="55" t="s">
        <v>61214</v>
      </c>
      <c r="F18856" s="55" t="s">
        <v>4651</v>
      </c>
      <c r="G18856" s="55" t="s">
        <v>61215</v>
      </c>
      <c r="H18856" s="55">
        <v>0</v>
      </c>
    </row>
    <row r="18857" spans="1:8" ht="12.5" customHeight="1">
      <c r="A18857" s="55">
        <v>404</v>
      </c>
      <c r="B18857" s="55">
        <v>5</v>
      </c>
      <c r="C18857" s="55" t="s">
        <v>61216</v>
      </c>
      <c r="D18857" s="55" t="s">
        <v>60103</v>
      </c>
      <c r="E18857" s="55" t="s">
        <v>61217</v>
      </c>
      <c r="F18857" s="55" t="s">
        <v>4651</v>
      </c>
      <c r="G18857" s="55" t="s">
        <v>61218</v>
      </c>
      <c r="H18857" s="55">
        <v>0</v>
      </c>
    </row>
    <row r="18858" spans="1:8" ht="12.5" customHeight="1">
      <c r="A18858" s="55">
        <v>675</v>
      </c>
      <c r="B18858" s="55">
        <v>5</v>
      </c>
      <c r="C18858" s="55" t="s">
        <v>61219</v>
      </c>
      <c r="D18858" s="55" t="s">
        <v>60103</v>
      </c>
      <c r="E18858" s="55" t="s">
        <v>61220</v>
      </c>
      <c r="F18858" s="55" t="s">
        <v>4651</v>
      </c>
      <c r="G18858" s="55" t="s">
        <v>61221</v>
      </c>
      <c r="H18858" s="55">
        <v>0</v>
      </c>
    </row>
    <row r="18859" spans="1:8" ht="12.5" customHeight="1">
      <c r="A18859" s="55">
        <v>494</v>
      </c>
      <c r="B18859" s="55">
        <v>5</v>
      </c>
      <c r="C18859" s="55" t="s">
        <v>61222</v>
      </c>
      <c r="D18859" s="55" t="s">
        <v>60103</v>
      </c>
      <c r="E18859" s="55" t="s">
        <v>61223</v>
      </c>
      <c r="F18859" s="55" t="s">
        <v>4651</v>
      </c>
      <c r="G18859" s="55" t="s">
        <v>61224</v>
      </c>
      <c r="H18859" s="55">
        <v>0</v>
      </c>
    </row>
    <row r="18860" spans="1:8" ht="12.5" customHeight="1">
      <c r="A18860" s="55">
        <v>525</v>
      </c>
      <c r="B18860" s="55">
        <v>5</v>
      </c>
      <c r="C18860" s="55" t="s">
        <v>61225</v>
      </c>
      <c r="D18860" s="55" t="s">
        <v>60103</v>
      </c>
      <c r="E18860" s="55" t="s">
        <v>61226</v>
      </c>
      <c r="F18860" s="55" t="s">
        <v>4651</v>
      </c>
      <c r="G18860" s="55" t="s">
        <v>61227</v>
      </c>
      <c r="H18860" s="55">
        <v>0</v>
      </c>
    </row>
    <row r="18861" spans="1:8" ht="12.5" customHeight="1">
      <c r="A18861" s="55">
        <v>224</v>
      </c>
      <c r="B18861" s="55">
        <v>5</v>
      </c>
      <c r="C18861" s="55" t="s">
        <v>61228</v>
      </c>
      <c r="D18861" s="55" t="s">
        <v>60103</v>
      </c>
      <c r="E18861" s="55" t="s">
        <v>61229</v>
      </c>
      <c r="F18861" s="55" t="s">
        <v>4651</v>
      </c>
      <c r="G18861" s="55" t="s">
        <v>61230</v>
      </c>
      <c r="H18861" s="55">
        <v>0</v>
      </c>
    </row>
    <row r="18862" spans="1:8" ht="12.5" customHeight="1">
      <c r="A18862" s="55">
        <v>612</v>
      </c>
      <c r="B18862" s="55">
        <v>5</v>
      </c>
      <c r="C18862" s="55" t="s">
        <v>61231</v>
      </c>
      <c r="D18862" s="55" t="s">
        <v>60103</v>
      </c>
      <c r="E18862" s="55" t="s">
        <v>61232</v>
      </c>
      <c r="F18862" s="55" t="s">
        <v>4651</v>
      </c>
      <c r="G18862" s="55" t="s">
        <v>61233</v>
      </c>
      <c r="H18862" s="55">
        <v>0</v>
      </c>
    </row>
    <row r="18863" spans="1:8" ht="12.5" customHeight="1">
      <c r="A18863" s="55">
        <v>9</v>
      </c>
      <c r="B18863" s="55">
        <v>5</v>
      </c>
      <c r="C18863" s="55" t="s">
        <v>61234</v>
      </c>
      <c r="D18863" s="55" t="s">
        <v>60103</v>
      </c>
      <c r="E18863" s="55" t="s">
        <v>61235</v>
      </c>
      <c r="F18863" s="55" t="s">
        <v>4651</v>
      </c>
      <c r="G18863" s="55" t="s">
        <v>61236</v>
      </c>
      <c r="H18863" s="55">
        <v>0</v>
      </c>
    </row>
    <row r="18864" spans="1:8" ht="12.5" customHeight="1">
      <c r="A18864" s="55">
        <v>422</v>
      </c>
      <c r="B18864" s="55">
        <v>5</v>
      </c>
      <c r="C18864" s="55" t="s">
        <v>61237</v>
      </c>
      <c r="D18864" s="55" t="s">
        <v>60103</v>
      </c>
      <c r="E18864" s="55" t="s">
        <v>61238</v>
      </c>
      <c r="F18864" s="55" t="s">
        <v>4651</v>
      </c>
      <c r="G18864" s="55" t="s">
        <v>61239</v>
      </c>
      <c r="H18864" s="55">
        <v>0</v>
      </c>
    </row>
    <row r="18865" spans="1:8" ht="12.5" customHeight="1">
      <c r="A18865" s="55">
        <v>652</v>
      </c>
      <c r="B18865" s="55">
        <v>5</v>
      </c>
      <c r="C18865" s="55" t="s">
        <v>61240</v>
      </c>
      <c r="D18865" s="55" t="s">
        <v>60103</v>
      </c>
      <c r="E18865" s="55" t="s">
        <v>61241</v>
      </c>
      <c r="F18865" s="55" t="s">
        <v>4651</v>
      </c>
      <c r="G18865" s="55" t="s">
        <v>61242</v>
      </c>
      <c r="H18865" s="55">
        <v>0</v>
      </c>
    </row>
    <row r="18866" spans="1:8" ht="12.5" customHeight="1">
      <c r="A18866" s="55">
        <v>242</v>
      </c>
      <c r="B18866" s="55">
        <v>5</v>
      </c>
      <c r="C18866" s="55" t="s">
        <v>61243</v>
      </c>
      <c r="D18866" s="55" t="s">
        <v>60103</v>
      </c>
      <c r="E18866" s="55" t="s">
        <v>61244</v>
      </c>
      <c r="F18866" s="55" t="s">
        <v>4651</v>
      </c>
      <c r="G18866" s="55" t="s">
        <v>61245</v>
      </c>
      <c r="H18866" s="55">
        <v>0</v>
      </c>
    </row>
    <row r="18867" spans="1:8" ht="12.5" customHeight="1">
      <c r="A18867" s="55">
        <v>170</v>
      </c>
      <c r="B18867" s="55">
        <v>5</v>
      </c>
      <c r="C18867" s="55" t="s">
        <v>61246</v>
      </c>
      <c r="D18867" s="55" t="s">
        <v>60103</v>
      </c>
      <c r="E18867" s="55" t="s">
        <v>61247</v>
      </c>
      <c r="F18867" s="55" t="s">
        <v>4651</v>
      </c>
      <c r="G18867" s="55" t="s">
        <v>61248</v>
      </c>
      <c r="H18867" s="55">
        <v>0</v>
      </c>
    </row>
    <row r="18868" spans="1:8" ht="12.5" customHeight="1">
      <c r="A18868" s="55">
        <v>26</v>
      </c>
      <c r="B18868" s="55">
        <v>5</v>
      </c>
      <c r="C18868" s="55" t="s">
        <v>61249</v>
      </c>
      <c r="D18868" s="55" t="s">
        <v>60103</v>
      </c>
      <c r="E18868" s="55" t="s">
        <v>61250</v>
      </c>
      <c r="F18868" s="55" t="s">
        <v>4651</v>
      </c>
      <c r="G18868" s="55" t="s">
        <v>61251</v>
      </c>
      <c r="H18868" s="55">
        <v>0</v>
      </c>
    </row>
    <row r="18869" spans="1:8" ht="12.5" customHeight="1">
      <c r="A18869" s="55">
        <v>44</v>
      </c>
      <c r="B18869" s="55">
        <v>5</v>
      </c>
      <c r="C18869" s="55" t="s">
        <v>61252</v>
      </c>
      <c r="D18869" s="55" t="s">
        <v>60103</v>
      </c>
      <c r="E18869" s="55" t="s">
        <v>61253</v>
      </c>
      <c r="F18869" s="55" t="s">
        <v>4651</v>
      </c>
      <c r="G18869" s="55" t="s">
        <v>61254</v>
      </c>
      <c r="H18869" s="55">
        <v>0</v>
      </c>
    </row>
    <row r="18870" spans="1:8" ht="12.5" customHeight="1">
      <c r="A18870" s="55">
        <v>467</v>
      </c>
      <c r="B18870" s="55">
        <v>5</v>
      </c>
      <c r="C18870" s="55" t="s">
        <v>61255</v>
      </c>
      <c r="D18870" s="55" t="s">
        <v>60103</v>
      </c>
      <c r="E18870" s="55" t="s">
        <v>61256</v>
      </c>
      <c r="F18870" s="55" t="s">
        <v>4651</v>
      </c>
      <c r="G18870" s="55" t="s">
        <v>61257</v>
      </c>
      <c r="H18870" s="55">
        <v>0</v>
      </c>
    </row>
    <row r="18871" spans="1:8" ht="12.5" customHeight="1">
      <c r="A18871" s="55">
        <v>116</v>
      </c>
      <c r="B18871" s="55">
        <v>5</v>
      </c>
      <c r="C18871" s="55" t="s">
        <v>61258</v>
      </c>
      <c r="D18871" s="55" t="s">
        <v>60103</v>
      </c>
      <c r="E18871" s="55" t="s">
        <v>61259</v>
      </c>
      <c r="F18871" s="55" t="s">
        <v>4651</v>
      </c>
      <c r="G18871" s="55" t="s">
        <v>61260</v>
      </c>
      <c r="H18871" s="55">
        <v>0</v>
      </c>
    </row>
    <row r="18872" spans="1:8" ht="12.5" customHeight="1">
      <c r="A18872" s="55">
        <v>459</v>
      </c>
      <c r="B18872" s="55">
        <v>5</v>
      </c>
      <c r="C18872" s="55" t="s">
        <v>61261</v>
      </c>
      <c r="D18872" s="55" t="s">
        <v>60103</v>
      </c>
      <c r="E18872" s="55" t="s">
        <v>61262</v>
      </c>
      <c r="F18872" s="55" t="s">
        <v>4651</v>
      </c>
      <c r="G18872" s="55" t="s">
        <v>61263</v>
      </c>
      <c r="H18872" s="55">
        <v>0</v>
      </c>
    </row>
    <row r="18873" spans="1:8" ht="12.5" customHeight="1">
      <c r="A18873" s="55">
        <v>611</v>
      </c>
      <c r="B18873" s="55">
        <v>5</v>
      </c>
      <c r="C18873" s="55" t="s">
        <v>61264</v>
      </c>
      <c r="D18873" s="55" t="s">
        <v>60103</v>
      </c>
      <c r="E18873" s="55" t="s">
        <v>61265</v>
      </c>
      <c r="F18873" s="55" t="s">
        <v>4651</v>
      </c>
      <c r="G18873" s="55" t="s">
        <v>61266</v>
      </c>
      <c r="H18873" s="55">
        <v>0</v>
      </c>
    </row>
    <row r="18874" spans="1:8" ht="12.5" customHeight="1">
      <c r="A18874" s="55">
        <v>279</v>
      </c>
      <c r="B18874" s="55">
        <v>5</v>
      </c>
      <c r="C18874" s="55" t="s">
        <v>61267</v>
      </c>
      <c r="D18874" s="55" t="s">
        <v>60103</v>
      </c>
      <c r="E18874" s="55" t="s">
        <v>61268</v>
      </c>
      <c r="F18874" s="55" t="s">
        <v>4651</v>
      </c>
      <c r="G18874" s="55" t="s">
        <v>61269</v>
      </c>
      <c r="H18874" s="55">
        <v>0</v>
      </c>
    </row>
    <row r="18875" spans="1:8" ht="12.5" customHeight="1">
      <c r="A18875" s="55">
        <v>531</v>
      </c>
      <c r="B18875" s="55">
        <v>5</v>
      </c>
      <c r="C18875" s="55" t="s">
        <v>61270</v>
      </c>
      <c r="D18875" s="55" t="s">
        <v>60103</v>
      </c>
      <c r="E18875" s="55" t="s">
        <v>61271</v>
      </c>
      <c r="F18875" s="55" t="s">
        <v>4651</v>
      </c>
      <c r="G18875" s="55" t="s">
        <v>61272</v>
      </c>
      <c r="H18875" s="55">
        <v>0</v>
      </c>
    </row>
    <row r="18876" spans="1:8" ht="12.5" customHeight="1">
      <c r="A18876" s="55">
        <v>225</v>
      </c>
      <c r="B18876" s="55">
        <v>5</v>
      </c>
      <c r="C18876" s="55" t="s">
        <v>61273</v>
      </c>
      <c r="D18876" s="55" t="s">
        <v>60103</v>
      </c>
      <c r="E18876" s="55" t="s">
        <v>61274</v>
      </c>
      <c r="F18876" s="55" t="s">
        <v>4651</v>
      </c>
      <c r="G18876" s="55" t="s">
        <v>61275</v>
      </c>
      <c r="H18876" s="55">
        <v>0</v>
      </c>
    </row>
    <row r="18877" spans="1:8" ht="12.5" customHeight="1">
      <c r="A18877" s="55">
        <v>261</v>
      </c>
      <c r="B18877" s="55">
        <v>5</v>
      </c>
      <c r="C18877" s="55" t="s">
        <v>61276</v>
      </c>
      <c r="D18877" s="55" t="s">
        <v>60103</v>
      </c>
      <c r="E18877" s="55" t="s">
        <v>61277</v>
      </c>
      <c r="F18877" s="55" t="s">
        <v>4651</v>
      </c>
      <c r="G18877" s="55" t="s">
        <v>61278</v>
      </c>
      <c r="H18877" s="55">
        <v>0</v>
      </c>
    </row>
    <row r="18878" spans="1:8" ht="12.5" customHeight="1">
      <c r="A18878" s="55">
        <v>477</v>
      </c>
      <c r="B18878" s="55">
        <v>5</v>
      </c>
      <c r="C18878" s="55" t="s">
        <v>61279</v>
      </c>
      <c r="D18878" s="55" t="s">
        <v>60103</v>
      </c>
      <c r="E18878" s="55" t="s">
        <v>61280</v>
      </c>
      <c r="F18878" s="55" t="s">
        <v>4651</v>
      </c>
      <c r="G18878" s="55" t="s">
        <v>61281</v>
      </c>
      <c r="H18878" s="55">
        <v>0</v>
      </c>
    </row>
    <row r="18879" spans="1:8" ht="12.5" customHeight="1">
      <c r="A18879" s="55">
        <v>117</v>
      </c>
      <c r="B18879" s="55">
        <v>5</v>
      </c>
      <c r="C18879" s="55" t="s">
        <v>61282</v>
      </c>
      <c r="D18879" s="55" t="s">
        <v>60103</v>
      </c>
      <c r="E18879" s="55" t="s">
        <v>61283</v>
      </c>
      <c r="F18879" s="55" t="s">
        <v>4651</v>
      </c>
      <c r="G18879" s="55" t="s">
        <v>61284</v>
      </c>
      <c r="H18879" s="55">
        <v>0</v>
      </c>
    </row>
    <row r="18880" spans="1:8" ht="12.5" customHeight="1">
      <c r="A18880" s="55">
        <v>566</v>
      </c>
      <c r="B18880" s="55">
        <v>5</v>
      </c>
      <c r="C18880" s="55" t="s">
        <v>61285</v>
      </c>
      <c r="D18880" s="55" t="s">
        <v>60103</v>
      </c>
      <c r="E18880" s="55" t="s">
        <v>61286</v>
      </c>
      <c r="F18880" s="55" t="s">
        <v>4651</v>
      </c>
      <c r="G18880" s="55" t="s">
        <v>61287</v>
      </c>
      <c r="H18880" s="55">
        <v>0</v>
      </c>
    </row>
    <row r="18881" spans="1:8" ht="12.5" customHeight="1">
      <c r="A18881" s="55">
        <v>628</v>
      </c>
      <c r="B18881" s="55">
        <v>5</v>
      </c>
      <c r="C18881" s="55" t="s">
        <v>61288</v>
      </c>
      <c r="D18881" s="55" t="s">
        <v>60103</v>
      </c>
      <c r="E18881" s="55" t="s">
        <v>61289</v>
      </c>
      <c r="F18881" s="55" t="s">
        <v>4651</v>
      </c>
      <c r="G18881" s="55" t="s">
        <v>61290</v>
      </c>
      <c r="H18881" s="55">
        <v>0</v>
      </c>
    </row>
    <row r="18882" spans="1:8" ht="12.5" customHeight="1">
      <c r="A18882" s="55">
        <v>80</v>
      </c>
      <c r="B18882" s="55">
        <v>5</v>
      </c>
      <c r="C18882" s="55" t="s">
        <v>61291</v>
      </c>
      <c r="D18882" s="55" t="s">
        <v>60103</v>
      </c>
      <c r="E18882" s="55" t="s">
        <v>61292</v>
      </c>
      <c r="F18882" s="55" t="s">
        <v>4651</v>
      </c>
      <c r="G18882" s="55" t="s">
        <v>61293</v>
      </c>
      <c r="H18882" s="55">
        <v>0</v>
      </c>
    </row>
    <row r="18883" spans="1:8" ht="12.5" customHeight="1">
      <c r="A18883" s="55">
        <v>152</v>
      </c>
      <c r="B18883" s="55">
        <v>5</v>
      </c>
      <c r="C18883" s="55" t="s">
        <v>61294</v>
      </c>
      <c r="D18883" s="55" t="s">
        <v>60103</v>
      </c>
      <c r="E18883" s="55" t="s">
        <v>61295</v>
      </c>
      <c r="F18883" s="55" t="s">
        <v>4651</v>
      </c>
      <c r="G18883" s="55" t="s">
        <v>61296</v>
      </c>
      <c r="H18883" s="55">
        <v>0</v>
      </c>
    </row>
    <row r="18884" spans="1:8" ht="12.5" customHeight="1">
      <c r="A18884" s="55">
        <v>458</v>
      </c>
      <c r="B18884" s="55">
        <v>5</v>
      </c>
      <c r="C18884" s="55" t="s">
        <v>61297</v>
      </c>
      <c r="D18884" s="55" t="s">
        <v>60103</v>
      </c>
      <c r="E18884" s="55" t="s">
        <v>61298</v>
      </c>
      <c r="F18884" s="55" t="s">
        <v>4651</v>
      </c>
      <c r="G18884" s="55" t="s">
        <v>61299</v>
      </c>
      <c r="H18884" s="55">
        <v>0</v>
      </c>
    </row>
    <row r="18885" spans="1:8" ht="12.5" customHeight="1">
      <c r="A18885" s="55">
        <v>45</v>
      </c>
      <c r="B18885" s="55">
        <v>5</v>
      </c>
      <c r="C18885" s="55" t="s">
        <v>61300</v>
      </c>
      <c r="D18885" s="55" t="s">
        <v>60103</v>
      </c>
      <c r="E18885" s="55" t="s">
        <v>61301</v>
      </c>
      <c r="F18885" s="55" t="s">
        <v>4651</v>
      </c>
      <c r="G18885" s="55" t="s">
        <v>61302</v>
      </c>
      <c r="H18885" s="55">
        <v>0</v>
      </c>
    </row>
    <row r="18886" spans="1:8" ht="12.5" customHeight="1">
      <c r="A18886" s="55">
        <v>98</v>
      </c>
      <c r="B18886" s="55">
        <v>5</v>
      </c>
      <c r="C18886" s="55" t="s">
        <v>61303</v>
      </c>
      <c r="D18886" s="55" t="s">
        <v>60103</v>
      </c>
      <c r="E18886" s="55" t="s">
        <v>61304</v>
      </c>
      <c r="F18886" s="55" t="s">
        <v>4651</v>
      </c>
      <c r="G18886" s="55" t="s">
        <v>61305</v>
      </c>
      <c r="H18886" s="55">
        <v>0</v>
      </c>
    </row>
    <row r="18887" spans="1:8" ht="12.5" customHeight="1">
      <c r="A18887" s="55">
        <v>134</v>
      </c>
      <c r="B18887" s="55">
        <v>5</v>
      </c>
      <c r="C18887" s="55" t="s">
        <v>61306</v>
      </c>
      <c r="D18887" s="55" t="s">
        <v>60103</v>
      </c>
      <c r="E18887" s="55" t="s">
        <v>61307</v>
      </c>
      <c r="F18887" s="55" t="s">
        <v>4651</v>
      </c>
      <c r="G18887" s="55" t="s">
        <v>61308</v>
      </c>
      <c r="H18887" s="55">
        <v>0</v>
      </c>
    </row>
    <row r="18888" spans="1:8" ht="12.5" customHeight="1">
      <c r="A18888" s="55">
        <v>296</v>
      </c>
      <c r="B18888" s="55">
        <v>5</v>
      </c>
      <c r="C18888" s="55" t="s">
        <v>61309</v>
      </c>
      <c r="D18888" s="55" t="s">
        <v>60103</v>
      </c>
      <c r="E18888" s="55" t="s">
        <v>61310</v>
      </c>
      <c r="F18888" s="55" t="s">
        <v>4651</v>
      </c>
      <c r="G18888" s="55" t="s">
        <v>61311</v>
      </c>
      <c r="H18888" s="55">
        <v>0</v>
      </c>
    </row>
    <row r="18889" spans="1:8" ht="12.5" customHeight="1">
      <c r="A18889" s="55">
        <v>171</v>
      </c>
      <c r="B18889" s="55">
        <v>5</v>
      </c>
      <c r="C18889" s="55" t="s">
        <v>61312</v>
      </c>
      <c r="D18889" s="55" t="s">
        <v>60103</v>
      </c>
      <c r="E18889" s="55" t="s">
        <v>61313</v>
      </c>
      <c r="F18889" s="55" t="s">
        <v>4651</v>
      </c>
      <c r="G18889" s="55" t="s">
        <v>61314</v>
      </c>
      <c r="H18889" s="55">
        <v>0</v>
      </c>
    </row>
    <row r="18890" spans="1:8" ht="12.5" customHeight="1">
      <c r="A18890" s="55">
        <v>206</v>
      </c>
      <c r="B18890" s="55">
        <v>5</v>
      </c>
      <c r="C18890" s="55" t="s">
        <v>61315</v>
      </c>
      <c r="D18890" s="55" t="s">
        <v>60103</v>
      </c>
      <c r="E18890" s="55" t="s">
        <v>61316</v>
      </c>
      <c r="F18890" s="55" t="s">
        <v>4651</v>
      </c>
      <c r="G18890" s="55" t="s">
        <v>61317</v>
      </c>
      <c r="H18890" s="55">
        <v>0</v>
      </c>
    </row>
    <row r="18891" spans="1:8" ht="12.5" customHeight="1">
      <c r="A18891" s="55">
        <v>369</v>
      </c>
      <c r="B18891" s="55">
        <v>5</v>
      </c>
      <c r="C18891" s="55" t="s">
        <v>61318</v>
      </c>
      <c r="D18891" s="55" t="s">
        <v>60103</v>
      </c>
      <c r="E18891" s="55" t="s">
        <v>61319</v>
      </c>
      <c r="F18891" s="55" t="s">
        <v>4651</v>
      </c>
      <c r="G18891" s="55" t="s">
        <v>61320</v>
      </c>
      <c r="H18891" s="55">
        <v>0</v>
      </c>
    </row>
    <row r="18892" spans="1:8" ht="12.5" customHeight="1">
      <c r="A18892" s="55">
        <v>627</v>
      </c>
      <c r="B18892" s="55">
        <v>5</v>
      </c>
      <c r="C18892" s="55" t="s">
        <v>61321</v>
      </c>
      <c r="D18892" s="55" t="s">
        <v>60103</v>
      </c>
      <c r="E18892" s="55" t="s">
        <v>61322</v>
      </c>
      <c r="F18892" s="55" t="s">
        <v>4651</v>
      </c>
      <c r="G18892" s="55" t="s">
        <v>61323</v>
      </c>
      <c r="H18892" s="55">
        <v>0</v>
      </c>
    </row>
    <row r="18893" spans="1:8" ht="12.5" customHeight="1">
      <c r="A18893" s="55">
        <v>495</v>
      </c>
      <c r="B18893" s="55">
        <v>5</v>
      </c>
      <c r="C18893" s="55" t="s">
        <v>61324</v>
      </c>
      <c r="D18893" s="55" t="s">
        <v>60103</v>
      </c>
      <c r="E18893" s="55" t="s">
        <v>61325</v>
      </c>
      <c r="F18893" s="55" t="s">
        <v>4651</v>
      </c>
      <c r="G18893" s="55" t="s">
        <v>61326</v>
      </c>
      <c r="H18893" s="55">
        <v>0</v>
      </c>
    </row>
    <row r="18894" spans="1:8" ht="12.5" customHeight="1">
      <c r="A18894" s="55">
        <v>512</v>
      </c>
      <c r="B18894" s="55">
        <v>5</v>
      </c>
      <c r="C18894" s="55" t="s">
        <v>61327</v>
      </c>
      <c r="D18894" s="55" t="s">
        <v>60103</v>
      </c>
      <c r="E18894" s="55" t="s">
        <v>61328</v>
      </c>
      <c r="F18894" s="55" t="s">
        <v>4651</v>
      </c>
      <c r="G18894" s="55" t="s">
        <v>61329</v>
      </c>
      <c r="H18894" s="55">
        <v>0</v>
      </c>
    </row>
    <row r="18895" spans="1:8" ht="12.5" customHeight="1">
      <c r="A18895" s="55">
        <v>548</v>
      </c>
      <c r="B18895" s="55">
        <v>5</v>
      </c>
      <c r="C18895" s="55" t="s">
        <v>61330</v>
      </c>
      <c r="D18895" s="55" t="s">
        <v>60103</v>
      </c>
      <c r="E18895" s="55" t="s">
        <v>61331</v>
      </c>
      <c r="F18895" s="55" t="s">
        <v>4651</v>
      </c>
      <c r="G18895" s="55" t="s">
        <v>61332</v>
      </c>
      <c r="H18895" s="55">
        <v>0</v>
      </c>
    </row>
    <row r="18896" spans="1:8" ht="12.5" customHeight="1">
      <c r="A18896" s="55">
        <v>513</v>
      </c>
      <c r="B18896" s="55">
        <v>5</v>
      </c>
      <c r="C18896" s="55" t="s">
        <v>61333</v>
      </c>
      <c r="D18896" s="55" t="s">
        <v>60103</v>
      </c>
      <c r="E18896" s="55" t="s">
        <v>61334</v>
      </c>
      <c r="F18896" s="55" t="s">
        <v>4651</v>
      </c>
      <c r="G18896" s="55" t="s">
        <v>61335</v>
      </c>
      <c r="H18896" s="55">
        <v>0</v>
      </c>
    </row>
    <row r="18897" spans="1:8" ht="12.5" customHeight="1">
      <c r="A18897" s="55">
        <v>530</v>
      </c>
      <c r="B18897" s="55">
        <v>5</v>
      </c>
      <c r="C18897" s="55" t="s">
        <v>61336</v>
      </c>
      <c r="D18897" s="55" t="s">
        <v>60103</v>
      </c>
      <c r="E18897" s="55" t="s">
        <v>61337</v>
      </c>
      <c r="F18897" s="55" t="s">
        <v>4651</v>
      </c>
      <c r="G18897" s="55" t="s">
        <v>61338</v>
      </c>
      <c r="H18897" s="55">
        <v>0</v>
      </c>
    </row>
    <row r="18898" spans="1:8" ht="12.5" customHeight="1">
      <c r="A18898" s="55">
        <v>405</v>
      </c>
      <c r="B18898" s="55">
        <v>5</v>
      </c>
      <c r="C18898" s="55" t="s">
        <v>61339</v>
      </c>
      <c r="D18898" s="55" t="s">
        <v>60103</v>
      </c>
      <c r="E18898" s="55" t="s">
        <v>61340</v>
      </c>
      <c r="F18898" s="55" t="s">
        <v>4651</v>
      </c>
      <c r="G18898" s="55" t="s">
        <v>61341</v>
      </c>
      <c r="H18898" s="55">
        <v>0</v>
      </c>
    </row>
    <row r="18899" spans="1:8" ht="12.5" customHeight="1">
      <c r="A18899" s="55">
        <v>90</v>
      </c>
      <c r="B18899" s="55">
        <v>5</v>
      </c>
      <c r="C18899" s="55" t="s">
        <v>61342</v>
      </c>
      <c r="D18899" s="55" t="s">
        <v>60103</v>
      </c>
      <c r="E18899" s="55" t="s">
        <v>61343</v>
      </c>
      <c r="F18899" s="55" t="s">
        <v>4651</v>
      </c>
      <c r="G18899" s="55" t="s">
        <v>61344</v>
      </c>
      <c r="H18899" s="55">
        <v>0</v>
      </c>
    </row>
    <row r="18900" spans="1:8" ht="12.5" customHeight="1">
      <c r="A18900" s="55">
        <v>243</v>
      </c>
      <c r="B18900" s="55">
        <v>5</v>
      </c>
      <c r="C18900" s="55" t="s">
        <v>61345</v>
      </c>
      <c r="D18900" s="55" t="s">
        <v>60103</v>
      </c>
      <c r="E18900" s="55" t="s">
        <v>61346</v>
      </c>
      <c r="F18900" s="55" t="s">
        <v>4651</v>
      </c>
      <c r="G18900" s="55" t="s">
        <v>61347</v>
      </c>
      <c r="H18900" s="55">
        <v>0</v>
      </c>
    </row>
    <row r="18901" spans="1:8" ht="12.5" customHeight="1">
      <c r="A18901" s="55">
        <v>333</v>
      </c>
      <c r="B18901" s="55">
        <v>5</v>
      </c>
      <c r="C18901" s="55" t="s">
        <v>61348</v>
      </c>
      <c r="D18901" s="55" t="s">
        <v>60103</v>
      </c>
      <c r="E18901" s="55" t="s">
        <v>61349</v>
      </c>
      <c r="F18901" s="55" t="s">
        <v>4651</v>
      </c>
      <c r="G18901" s="55" t="s">
        <v>61350</v>
      </c>
      <c r="H18901" s="55">
        <v>0</v>
      </c>
    </row>
    <row r="18902" spans="1:8" ht="12.5" customHeight="1">
      <c r="A18902" s="55">
        <v>441</v>
      </c>
      <c r="B18902" s="55">
        <v>5</v>
      </c>
      <c r="C18902" s="55" t="s">
        <v>61351</v>
      </c>
      <c r="D18902" s="55" t="s">
        <v>60103</v>
      </c>
      <c r="E18902" s="55" t="s">
        <v>61352</v>
      </c>
      <c r="F18902" s="55" t="s">
        <v>4651</v>
      </c>
      <c r="G18902" s="55" t="s">
        <v>61353</v>
      </c>
      <c r="H18902" s="55">
        <v>0</v>
      </c>
    </row>
    <row r="18903" spans="1:8" ht="12.5" customHeight="1">
      <c r="A18903" s="55">
        <v>449</v>
      </c>
      <c r="B18903" s="55">
        <v>5</v>
      </c>
      <c r="C18903" s="55" t="s">
        <v>61354</v>
      </c>
      <c r="D18903" s="55" t="s">
        <v>60103</v>
      </c>
      <c r="E18903" s="55" t="s">
        <v>61355</v>
      </c>
      <c r="F18903" s="55" t="s">
        <v>4651</v>
      </c>
      <c r="G18903" s="55" t="s">
        <v>61356</v>
      </c>
      <c r="H18903" s="55">
        <v>0</v>
      </c>
    </row>
    <row r="18904" spans="1:8" ht="12.5" customHeight="1">
      <c r="A18904" s="55">
        <v>386</v>
      </c>
      <c r="B18904" s="55">
        <v>5</v>
      </c>
      <c r="C18904" s="55" t="s">
        <v>61357</v>
      </c>
      <c r="D18904" s="55" t="s">
        <v>60103</v>
      </c>
      <c r="E18904" s="55" t="s">
        <v>61358</v>
      </c>
      <c r="F18904" s="55" t="s">
        <v>4651</v>
      </c>
      <c r="G18904" s="55" t="s">
        <v>61359</v>
      </c>
      <c r="H18904" s="55">
        <v>0</v>
      </c>
    </row>
    <row r="18905" spans="1:8" ht="12.5" customHeight="1">
      <c r="A18905" s="55">
        <v>387</v>
      </c>
      <c r="B18905" s="55">
        <v>5</v>
      </c>
      <c r="C18905" s="55" t="s">
        <v>61360</v>
      </c>
      <c r="D18905" s="55" t="s">
        <v>60103</v>
      </c>
      <c r="E18905" s="55" t="s">
        <v>61361</v>
      </c>
      <c r="F18905" s="55" t="s">
        <v>4651</v>
      </c>
      <c r="G18905" s="55" t="s">
        <v>61362</v>
      </c>
      <c r="H18905" s="55">
        <v>0</v>
      </c>
    </row>
    <row r="18906" spans="1:8" ht="12.5" customHeight="1">
      <c r="A18906" s="55">
        <v>423</v>
      </c>
      <c r="B18906" s="55">
        <v>5</v>
      </c>
      <c r="C18906" s="55" t="s">
        <v>61363</v>
      </c>
      <c r="D18906" s="55" t="s">
        <v>60103</v>
      </c>
      <c r="E18906" s="55" t="s">
        <v>61364</v>
      </c>
      <c r="F18906" s="55" t="s">
        <v>4651</v>
      </c>
      <c r="G18906" s="55" t="s">
        <v>61365</v>
      </c>
      <c r="H18906" s="55">
        <v>0</v>
      </c>
    </row>
    <row r="18907" spans="1:8" ht="12.5" customHeight="1">
      <c r="A18907" s="55">
        <v>8</v>
      </c>
      <c r="B18907" s="55">
        <v>5</v>
      </c>
      <c r="C18907" s="55" t="s">
        <v>61366</v>
      </c>
      <c r="D18907" s="55" t="s">
        <v>60103</v>
      </c>
      <c r="E18907" s="55" t="s">
        <v>61367</v>
      </c>
      <c r="F18907" s="55" t="s">
        <v>4651</v>
      </c>
      <c r="G18907" s="55" t="s">
        <v>61368</v>
      </c>
      <c r="H18907" s="55">
        <v>0</v>
      </c>
    </row>
    <row r="18908" spans="1:8" ht="12.5" customHeight="1">
      <c r="A18908" s="55">
        <v>476</v>
      </c>
      <c r="B18908" s="55">
        <v>5</v>
      </c>
      <c r="C18908" s="55" t="s">
        <v>61369</v>
      </c>
      <c r="D18908" s="55" t="s">
        <v>60103</v>
      </c>
      <c r="E18908" s="55" t="s">
        <v>61370</v>
      </c>
      <c r="F18908" s="55" t="s">
        <v>4651</v>
      </c>
      <c r="G18908" s="55" t="s">
        <v>61371</v>
      </c>
      <c r="H18908" s="55">
        <v>0</v>
      </c>
    </row>
    <row r="18909" spans="1:8" ht="12.5" customHeight="1">
      <c r="A18909" s="55">
        <v>332</v>
      </c>
      <c r="B18909" s="55">
        <v>5</v>
      </c>
      <c r="C18909" s="55" t="s">
        <v>61372</v>
      </c>
      <c r="D18909" s="55" t="s">
        <v>60103</v>
      </c>
      <c r="E18909" s="55" t="s">
        <v>61373</v>
      </c>
      <c r="F18909" s="55" t="s">
        <v>4651</v>
      </c>
      <c r="G18909" s="55" t="s">
        <v>61374</v>
      </c>
      <c r="H18909" s="55">
        <v>0</v>
      </c>
    </row>
    <row r="18910" spans="1:8" ht="12.5" customHeight="1">
      <c r="A18910" s="55">
        <v>27</v>
      </c>
      <c r="B18910" s="55">
        <v>5</v>
      </c>
      <c r="C18910" s="55" t="s">
        <v>61375</v>
      </c>
      <c r="D18910" s="55" t="s">
        <v>60103</v>
      </c>
      <c r="E18910" s="55" t="s">
        <v>61376</v>
      </c>
      <c r="F18910" s="55" t="s">
        <v>4651</v>
      </c>
      <c r="G18910" s="55" t="s">
        <v>61377</v>
      </c>
      <c r="H18910" s="55">
        <v>0</v>
      </c>
    </row>
    <row r="18911" spans="1:8" ht="12.5" customHeight="1">
      <c r="A18911" s="55">
        <v>62</v>
      </c>
      <c r="B18911" s="55">
        <v>5</v>
      </c>
      <c r="C18911" s="55" t="s">
        <v>61378</v>
      </c>
      <c r="D18911" s="55" t="s">
        <v>60103</v>
      </c>
      <c r="E18911" s="55" t="s">
        <v>61379</v>
      </c>
      <c r="F18911" s="55" t="s">
        <v>4651</v>
      </c>
      <c r="G18911" s="55" t="s">
        <v>61380</v>
      </c>
      <c r="H18911" s="55">
        <v>0</v>
      </c>
    </row>
    <row r="18912" spans="1:8" ht="12.5" customHeight="1">
      <c r="A18912" s="55">
        <v>99</v>
      </c>
      <c r="B18912" s="55">
        <v>5</v>
      </c>
      <c r="C18912" s="55" t="s">
        <v>61381</v>
      </c>
      <c r="D18912" s="55" t="s">
        <v>60103</v>
      </c>
      <c r="E18912" s="55" t="s">
        <v>61382</v>
      </c>
      <c r="F18912" s="55" t="s">
        <v>4651</v>
      </c>
      <c r="G18912" s="55" t="s">
        <v>61383</v>
      </c>
      <c r="H18912" s="55">
        <v>0</v>
      </c>
    </row>
    <row r="18913" spans="1:8" ht="12.5" customHeight="1">
      <c r="A18913" s="55">
        <v>83</v>
      </c>
      <c r="B18913" s="55">
        <v>6</v>
      </c>
      <c r="C18913" s="55" t="s">
        <v>61384</v>
      </c>
      <c r="D18913" s="55" t="s">
        <v>60103</v>
      </c>
      <c r="E18913" s="55" t="s">
        <v>61385</v>
      </c>
      <c r="F18913" s="55" t="s">
        <v>4651</v>
      </c>
      <c r="G18913" s="55" t="s">
        <v>61386</v>
      </c>
      <c r="H18913" s="55">
        <v>0</v>
      </c>
    </row>
    <row r="18914" spans="1:8" ht="12.5" customHeight="1">
      <c r="A18914" s="55">
        <v>191</v>
      </c>
      <c r="B18914" s="55">
        <v>6</v>
      </c>
      <c r="C18914" s="55" t="s">
        <v>61387</v>
      </c>
      <c r="D18914" s="55" t="s">
        <v>60103</v>
      </c>
      <c r="E18914" s="55" t="s">
        <v>61388</v>
      </c>
      <c r="F18914" s="55" t="s">
        <v>4651</v>
      </c>
      <c r="G18914" s="55" t="s">
        <v>61389</v>
      </c>
      <c r="H18914" s="55">
        <v>0</v>
      </c>
    </row>
    <row r="18915" spans="1:8" ht="12.5" customHeight="1">
      <c r="A18915" s="55">
        <v>551</v>
      </c>
      <c r="B18915" s="55">
        <v>6</v>
      </c>
      <c r="C18915" s="55" t="s">
        <v>61390</v>
      </c>
      <c r="D18915" s="55" t="s">
        <v>60103</v>
      </c>
      <c r="E18915" s="55" t="s">
        <v>61391</v>
      </c>
      <c r="F18915" s="55" t="s">
        <v>4651</v>
      </c>
      <c r="G18915" s="55" t="s">
        <v>61392</v>
      </c>
      <c r="H18915" s="55">
        <v>0</v>
      </c>
    </row>
    <row r="18916" spans="1:8" ht="12.5" customHeight="1">
      <c r="A18916" s="55">
        <v>82</v>
      </c>
      <c r="B18916" s="55">
        <v>6</v>
      </c>
      <c r="C18916" s="55" t="s">
        <v>61393</v>
      </c>
      <c r="D18916" s="55" t="s">
        <v>60103</v>
      </c>
      <c r="E18916" s="55" t="s">
        <v>61394</v>
      </c>
      <c r="F18916" s="55" t="s">
        <v>4651</v>
      </c>
      <c r="G18916" s="55" t="s">
        <v>61395</v>
      </c>
      <c r="H18916" s="55">
        <v>0</v>
      </c>
    </row>
    <row r="18917" spans="1:8" ht="12.5" customHeight="1">
      <c r="A18917" s="55">
        <v>371</v>
      </c>
      <c r="B18917" s="55">
        <v>6</v>
      </c>
      <c r="C18917" s="55" t="s">
        <v>61396</v>
      </c>
      <c r="D18917" s="55" t="s">
        <v>60103</v>
      </c>
      <c r="E18917" s="55" t="s">
        <v>61397</v>
      </c>
      <c r="F18917" s="55" t="s">
        <v>4651</v>
      </c>
      <c r="G18917" s="55" t="s">
        <v>61398</v>
      </c>
      <c r="H18917" s="55">
        <v>0</v>
      </c>
    </row>
    <row r="18918" spans="1:8" ht="12.5" customHeight="1">
      <c r="A18918" s="55">
        <v>516</v>
      </c>
      <c r="B18918" s="55">
        <v>6</v>
      </c>
      <c r="C18918" s="55" t="s">
        <v>61399</v>
      </c>
      <c r="D18918" s="55" t="s">
        <v>60103</v>
      </c>
      <c r="E18918" s="55" t="s">
        <v>61400</v>
      </c>
      <c r="F18918" s="55" t="s">
        <v>4651</v>
      </c>
      <c r="G18918" s="55" t="s">
        <v>61401</v>
      </c>
      <c r="H18918" s="55">
        <v>0</v>
      </c>
    </row>
    <row r="18919" spans="1:8" ht="12.5" customHeight="1">
      <c r="A18919" s="55">
        <v>244</v>
      </c>
      <c r="B18919" s="55">
        <v>6</v>
      </c>
      <c r="C18919" s="55" t="s">
        <v>61402</v>
      </c>
      <c r="D18919" s="55" t="s">
        <v>60103</v>
      </c>
      <c r="E18919" s="55" t="s">
        <v>61403</v>
      </c>
      <c r="F18919" s="55" t="s">
        <v>4651</v>
      </c>
      <c r="G18919" s="55" t="s">
        <v>61404</v>
      </c>
      <c r="H18919" s="55">
        <v>0</v>
      </c>
    </row>
    <row r="18920" spans="1:8" ht="12.5" customHeight="1">
      <c r="A18920" s="55">
        <v>209</v>
      </c>
      <c r="B18920" s="55">
        <v>6</v>
      </c>
      <c r="C18920" s="55" t="s">
        <v>61405</v>
      </c>
      <c r="D18920" s="55" t="s">
        <v>60103</v>
      </c>
      <c r="E18920" s="55" t="s">
        <v>61406</v>
      </c>
      <c r="F18920" s="55" t="s">
        <v>4651</v>
      </c>
      <c r="G18920" s="55" t="s">
        <v>61407</v>
      </c>
      <c r="H18920" s="55">
        <v>0</v>
      </c>
    </row>
    <row r="18921" spans="1:8" ht="12.5" customHeight="1">
      <c r="A18921" s="55">
        <v>442</v>
      </c>
      <c r="B18921" s="55">
        <v>6</v>
      </c>
      <c r="C18921" s="55" t="s">
        <v>61408</v>
      </c>
      <c r="D18921" s="55" t="s">
        <v>60103</v>
      </c>
      <c r="E18921" s="55" t="s">
        <v>61409</v>
      </c>
      <c r="F18921" s="55" t="s">
        <v>4651</v>
      </c>
      <c r="G18921" s="55" t="s">
        <v>61410</v>
      </c>
      <c r="H18921" s="55">
        <v>0</v>
      </c>
    </row>
    <row r="18922" spans="1:8" ht="12.5" customHeight="1">
      <c r="A18922" s="55">
        <v>460</v>
      </c>
      <c r="B18922" s="55">
        <v>6</v>
      </c>
      <c r="C18922" s="55" t="s">
        <v>61411</v>
      </c>
      <c r="D18922" s="55" t="s">
        <v>60103</v>
      </c>
      <c r="E18922" s="55" t="s">
        <v>61412</v>
      </c>
      <c r="F18922" s="55" t="s">
        <v>4651</v>
      </c>
      <c r="G18922" s="55" t="s">
        <v>61413</v>
      </c>
      <c r="H18922" s="55">
        <v>0</v>
      </c>
    </row>
    <row r="18923" spans="1:8" ht="12.5" customHeight="1">
      <c r="A18923" s="55">
        <v>587</v>
      </c>
      <c r="B18923" s="55">
        <v>6</v>
      </c>
      <c r="C18923" s="55" t="s">
        <v>61414</v>
      </c>
      <c r="D18923" s="55" t="s">
        <v>60103</v>
      </c>
      <c r="E18923" s="55" t="s">
        <v>61415</v>
      </c>
      <c r="F18923" s="55" t="s">
        <v>4651</v>
      </c>
      <c r="G18923" s="55" t="s">
        <v>61416</v>
      </c>
      <c r="H18923" s="55">
        <v>0</v>
      </c>
    </row>
    <row r="18924" spans="1:8" ht="12.5" customHeight="1">
      <c r="A18924" s="55">
        <v>654</v>
      </c>
      <c r="B18924" s="55">
        <v>6</v>
      </c>
      <c r="C18924" s="55" t="s">
        <v>61417</v>
      </c>
      <c r="D18924" s="55" t="s">
        <v>60103</v>
      </c>
      <c r="E18924" s="55" t="s">
        <v>61418</v>
      </c>
      <c r="F18924" s="55" t="s">
        <v>4651</v>
      </c>
      <c r="G18924" s="55" t="s">
        <v>61419</v>
      </c>
      <c r="H18924" s="55">
        <v>0</v>
      </c>
    </row>
    <row r="18925" spans="1:8" ht="12.5" customHeight="1">
      <c r="A18925" s="55">
        <v>154</v>
      </c>
      <c r="B18925" s="55">
        <v>6</v>
      </c>
      <c r="C18925" s="55" t="s">
        <v>61420</v>
      </c>
      <c r="D18925" s="55" t="s">
        <v>60103</v>
      </c>
      <c r="E18925" s="55" t="s">
        <v>61421</v>
      </c>
      <c r="F18925" s="55" t="s">
        <v>4651</v>
      </c>
      <c r="G18925" s="55" t="s">
        <v>61422</v>
      </c>
      <c r="H18925" s="55">
        <v>0</v>
      </c>
    </row>
    <row r="18926" spans="1:8" ht="12.5" customHeight="1">
      <c r="A18926" s="55">
        <v>263</v>
      </c>
      <c r="B18926" s="55">
        <v>6</v>
      </c>
      <c r="C18926" s="55" t="s">
        <v>61423</v>
      </c>
      <c r="D18926" s="55" t="s">
        <v>60103</v>
      </c>
      <c r="E18926" s="55" t="s">
        <v>61424</v>
      </c>
      <c r="F18926" s="55" t="s">
        <v>4651</v>
      </c>
      <c r="G18926" s="55" t="s">
        <v>61425</v>
      </c>
      <c r="H18926" s="55">
        <v>0</v>
      </c>
    </row>
    <row r="18927" spans="1:8" ht="12.5" customHeight="1">
      <c r="A18927" s="55">
        <v>11</v>
      </c>
      <c r="B18927" s="55">
        <v>6</v>
      </c>
      <c r="C18927" s="55" t="s">
        <v>61426</v>
      </c>
      <c r="D18927" s="55" t="s">
        <v>60103</v>
      </c>
      <c r="E18927" s="55" t="s">
        <v>61427</v>
      </c>
      <c r="F18927" s="55" t="s">
        <v>4651</v>
      </c>
      <c r="G18927" s="55" t="s">
        <v>61428</v>
      </c>
      <c r="H18927" s="55">
        <v>0</v>
      </c>
    </row>
    <row r="18928" spans="1:8" ht="12.5" customHeight="1">
      <c r="A18928" s="55">
        <v>262</v>
      </c>
      <c r="B18928" s="55">
        <v>6</v>
      </c>
      <c r="C18928" s="55" t="s">
        <v>61429</v>
      </c>
      <c r="D18928" s="55" t="s">
        <v>60103</v>
      </c>
      <c r="E18928" s="55" t="s">
        <v>61430</v>
      </c>
      <c r="F18928" s="55" t="s">
        <v>4651</v>
      </c>
      <c r="G18928" s="55" t="s">
        <v>61431</v>
      </c>
      <c r="H18928" s="55">
        <v>0</v>
      </c>
    </row>
    <row r="18929" spans="1:8" ht="12.5" customHeight="1">
      <c r="A18929" s="55">
        <v>533</v>
      </c>
      <c r="B18929" s="55">
        <v>6</v>
      </c>
      <c r="C18929" s="55" t="s">
        <v>61432</v>
      </c>
      <c r="D18929" s="55" t="s">
        <v>60103</v>
      </c>
      <c r="E18929" s="55" t="s">
        <v>61433</v>
      </c>
      <c r="F18929" s="55" t="s">
        <v>4651</v>
      </c>
      <c r="G18929" s="55" t="s">
        <v>61434</v>
      </c>
      <c r="H18929" s="55">
        <v>0</v>
      </c>
    </row>
    <row r="18930" spans="1:8" ht="12.5" customHeight="1">
      <c r="A18930" s="55">
        <v>64</v>
      </c>
      <c r="B18930" s="55">
        <v>6</v>
      </c>
      <c r="C18930" s="55" t="s">
        <v>61435</v>
      </c>
      <c r="D18930" s="55" t="s">
        <v>60103</v>
      </c>
      <c r="E18930" s="55" t="s">
        <v>61436</v>
      </c>
      <c r="F18930" s="55" t="s">
        <v>4651</v>
      </c>
      <c r="G18930" s="55" t="s">
        <v>61437</v>
      </c>
      <c r="H18930" s="55">
        <v>0</v>
      </c>
    </row>
    <row r="18931" spans="1:8" ht="12.5" customHeight="1">
      <c r="A18931" s="55">
        <v>478</v>
      </c>
      <c r="B18931" s="55">
        <v>6</v>
      </c>
      <c r="C18931" s="55" t="s">
        <v>61438</v>
      </c>
      <c r="D18931" s="55" t="s">
        <v>60103</v>
      </c>
      <c r="E18931" s="55" t="s">
        <v>61439</v>
      </c>
      <c r="F18931" s="55" t="s">
        <v>4651</v>
      </c>
      <c r="G18931" s="55" t="s">
        <v>61440</v>
      </c>
      <c r="H18931" s="55">
        <v>0</v>
      </c>
    </row>
    <row r="18932" spans="1:8" ht="12.5" customHeight="1">
      <c r="A18932" s="55">
        <v>245</v>
      </c>
      <c r="B18932" s="55">
        <v>6</v>
      </c>
      <c r="C18932" s="55" t="s">
        <v>61441</v>
      </c>
      <c r="D18932" s="55" t="s">
        <v>60103</v>
      </c>
      <c r="E18932" s="55" t="s">
        <v>61442</v>
      </c>
      <c r="F18932" s="55" t="s">
        <v>4651</v>
      </c>
      <c r="G18932" s="55" t="s">
        <v>61443</v>
      </c>
      <c r="H18932" s="55">
        <v>0</v>
      </c>
    </row>
    <row r="18933" spans="1:8" ht="12.5" customHeight="1">
      <c r="A18933" s="55">
        <v>156</v>
      </c>
      <c r="B18933" s="55">
        <v>6</v>
      </c>
      <c r="C18933" s="55" t="s">
        <v>61444</v>
      </c>
      <c r="D18933" s="55" t="s">
        <v>60103</v>
      </c>
      <c r="E18933" s="55" t="s">
        <v>61445</v>
      </c>
      <c r="F18933" s="55" t="s">
        <v>4651</v>
      </c>
      <c r="G18933" s="55" t="s">
        <v>61446</v>
      </c>
      <c r="H18933" s="55">
        <v>0</v>
      </c>
    </row>
    <row r="18934" spans="1:8" ht="12.5" customHeight="1">
      <c r="A18934" s="55">
        <v>389</v>
      </c>
      <c r="B18934" s="55">
        <v>6</v>
      </c>
      <c r="C18934" s="55" t="s">
        <v>61447</v>
      </c>
      <c r="D18934" s="55" t="s">
        <v>60103</v>
      </c>
      <c r="E18934" s="55" t="s">
        <v>61448</v>
      </c>
      <c r="F18934" s="55" t="s">
        <v>4651</v>
      </c>
      <c r="G18934" s="55" t="s">
        <v>61449</v>
      </c>
      <c r="H18934" s="55">
        <v>0</v>
      </c>
    </row>
    <row r="18935" spans="1:8" ht="12.5" customHeight="1">
      <c r="A18935" s="55">
        <v>479</v>
      </c>
      <c r="B18935" s="55">
        <v>6</v>
      </c>
      <c r="C18935" s="55" t="s">
        <v>61450</v>
      </c>
      <c r="D18935" s="55" t="s">
        <v>60103</v>
      </c>
      <c r="E18935" s="55" t="s">
        <v>61451</v>
      </c>
      <c r="F18935" s="55" t="s">
        <v>4651</v>
      </c>
      <c r="G18935" s="55" t="s">
        <v>61452</v>
      </c>
      <c r="H18935" s="55">
        <v>0</v>
      </c>
    </row>
    <row r="18936" spans="1:8" ht="12.5" customHeight="1">
      <c r="A18936" s="55">
        <v>370</v>
      </c>
      <c r="B18936" s="55">
        <v>6</v>
      </c>
      <c r="C18936" s="55" t="s">
        <v>61453</v>
      </c>
      <c r="D18936" s="55" t="s">
        <v>60103</v>
      </c>
      <c r="E18936" s="55" t="s">
        <v>61454</v>
      </c>
      <c r="F18936" s="55" t="s">
        <v>4651</v>
      </c>
      <c r="G18936" s="55" t="s">
        <v>61455</v>
      </c>
      <c r="H18936" s="55">
        <v>0</v>
      </c>
    </row>
    <row r="18937" spans="1:8" ht="12.5" customHeight="1">
      <c r="A18937" s="55">
        <v>226</v>
      </c>
      <c r="B18937" s="55">
        <v>6</v>
      </c>
      <c r="C18937" s="55" t="s">
        <v>61456</v>
      </c>
      <c r="D18937" s="55" t="s">
        <v>60103</v>
      </c>
      <c r="E18937" s="55" t="s">
        <v>61457</v>
      </c>
      <c r="F18937" s="55" t="s">
        <v>4651</v>
      </c>
      <c r="G18937" s="55" t="s">
        <v>61458</v>
      </c>
      <c r="H18937" s="55">
        <v>0</v>
      </c>
    </row>
    <row r="18938" spans="1:8" ht="12.5" customHeight="1">
      <c r="A18938" s="55">
        <v>299</v>
      </c>
      <c r="B18938" s="55">
        <v>6</v>
      </c>
      <c r="C18938" s="55" t="s">
        <v>61459</v>
      </c>
      <c r="D18938" s="55" t="s">
        <v>60103</v>
      </c>
      <c r="E18938" s="55" t="s">
        <v>61460</v>
      </c>
      <c r="F18938" s="55" t="s">
        <v>4651</v>
      </c>
      <c r="G18938" s="55" t="s">
        <v>61461</v>
      </c>
      <c r="H18938" s="55">
        <v>0</v>
      </c>
    </row>
    <row r="18939" spans="1:8" ht="12.5" customHeight="1">
      <c r="A18939" s="55">
        <v>300</v>
      </c>
      <c r="B18939" s="55">
        <v>6</v>
      </c>
      <c r="C18939" s="55" t="s">
        <v>61462</v>
      </c>
      <c r="D18939" s="55" t="s">
        <v>60103</v>
      </c>
      <c r="E18939" s="55" t="s">
        <v>61463</v>
      </c>
      <c r="F18939" s="55" t="s">
        <v>4651</v>
      </c>
      <c r="G18939" s="55" t="s">
        <v>61464</v>
      </c>
      <c r="H18939" s="55">
        <v>0</v>
      </c>
    </row>
    <row r="18940" spans="1:8" ht="12.5" customHeight="1">
      <c r="A18940" s="55">
        <v>172</v>
      </c>
      <c r="B18940" s="55">
        <v>6</v>
      </c>
      <c r="C18940" s="55" t="s">
        <v>61465</v>
      </c>
      <c r="D18940" s="55" t="s">
        <v>60103</v>
      </c>
      <c r="E18940" s="55" t="s">
        <v>61466</v>
      </c>
      <c r="F18940" s="55" t="s">
        <v>4651</v>
      </c>
      <c r="G18940" s="55" t="s">
        <v>61467</v>
      </c>
      <c r="H18940" s="55">
        <v>0</v>
      </c>
    </row>
    <row r="18941" spans="1:8" ht="12.5" customHeight="1">
      <c r="A18941" s="55">
        <v>678</v>
      </c>
      <c r="B18941" s="55">
        <v>6</v>
      </c>
      <c r="C18941" s="55" t="s">
        <v>61468</v>
      </c>
      <c r="D18941" s="55" t="s">
        <v>60103</v>
      </c>
      <c r="E18941" s="55" t="s">
        <v>61469</v>
      </c>
      <c r="F18941" s="55" t="s">
        <v>4651</v>
      </c>
      <c r="G18941" s="55" t="s">
        <v>61470</v>
      </c>
      <c r="H18941" s="55">
        <v>0</v>
      </c>
    </row>
    <row r="18942" spans="1:8" ht="12.5" customHeight="1">
      <c r="A18942" s="55">
        <v>84</v>
      </c>
      <c r="B18942" s="55">
        <v>6</v>
      </c>
      <c r="C18942" s="55" t="s">
        <v>61471</v>
      </c>
      <c r="D18942" s="55" t="s">
        <v>60103</v>
      </c>
      <c r="E18942" s="55" t="s">
        <v>61472</v>
      </c>
      <c r="F18942" s="55" t="s">
        <v>4651</v>
      </c>
      <c r="G18942" s="55" t="s">
        <v>61473</v>
      </c>
      <c r="H18942" s="55">
        <v>0</v>
      </c>
    </row>
    <row r="18943" spans="1:8" ht="12.5" customHeight="1">
      <c r="A18943" s="55">
        <v>12</v>
      </c>
      <c r="B18943" s="55">
        <v>6</v>
      </c>
      <c r="C18943" s="55" t="s">
        <v>61474</v>
      </c>
      <c r="D18943" s="55" t="s">
        <v>60103</v>
      </c>
      <c r="E18943" s="55" t="s">
        <v>61475</v>
      </c>
      <c r="F18943" s="55" t="s">
        <v>4651</v>
      </c>
      <c r="G18943" s="55" t="s">
        <v>61476</v>
      </c>
      <c r="H18943" s="55">
        <v>0</v>
      </c>
    </row>
    <row r="18944" spans="1:8" ht="12.5" customHeight="1">
      <c r="A18944" s="55">
        <v>30</v>
      </c>
      <c r="B18944" s="55">
        <v>6</v>
      </c>
      <c r="C18944" s="55" t="s">
        <v>61477</v>
      </c>
      <c r="D18944" s="55" t="s">
        <v>60103</v>
      </c>
      <c r="E18944" s="55" t="s">
        <v>61478</v>
      </c>
      <c r="F18944" s="55" t="s">
        <v>4651</v>
      </c>
      <c r="G18944" s="55" t="s">
        <v>61479</v>
      </c>
      <c r="H18944" s="55">
        <v>0</v>
      </c>
    </row>
    <row r="18945" spans="1:8" ht="12.5" customHeight="1">
      <c r="A18945" s="55">
        <v>280</v>
      </c>
      <c r="B18945" s="55">
        <v>6</v>
      </c>
      <c r="C18945" s="55" t="s">
        <v>61480</v>
      </c>
      <c r="D18945" s="55" t="s">
        <v>60103</v>
      </c>
      <c r="E18945" s="55" t="s">
        <v>61481</v>
      </c>
      <c r="F18945" s="55" t="s">
        <v>4651</v>
      </c>
      <c r="G18945" s="55" t="s">
        <v>61482</v>
      </c>
      <c r="H18945" s="55">
        <v>0</v>
      </c>
    </row>
    <row r="18946" spans="1:8" ht="12.5" customHeight="1">
      <c r="A18946" s="55">
        <v>336</v>
      </c>
      <c r="B18946" s="55">
        <v>6</v>
      </c>
      <c r="C18946" s="55" t="s">
        <v>61483</v>
      </c>
      <c r="D18946" s="55" t="s">
        <v>60103</v>
      </c>
      <c r="E18946" s="55" t="s">
        <v>61484</v>
      </c>
      <c r="F18946" s="55" t="s">
        <v>4651</v>
      </c>
      <c r="G18946" s="55" t="s">
        <v>61485</v>
      </c>
      <c r="H18946" s="55">
        <v>0</v>
      </c>
    </row>
    <row r="18947" spans="1:8" ht="12.5" customHeight="1">
      <c r="A18947" s="55">
        <v>136</v>
      </c>
      <c r="B18947" s="55">
        <v>6</v>
      </c>
      <c r="C18947" s="55" t="s">
        <v>61486</v>
      </c>
      <c r="D18947" s="55" t="s">
        <v>60103</v>
      </c>
      <c r="E18947" s="55" t="s">
        <v>61487</v>
      </c>
      <c r="F18947" s="55" t="s">
        <v>4651</v>
      </c>
      <c r="G18947" s="55" t="s">
        <v>61488</v>
      </c>
      <c r="H18947" s="55">
        <v>0</v>
      </c>
    </row>
    <row r="18948" spans="1:8" ht="12.5" customHeight="1">
      <c r="A18948" s="55">
        <v>192</v>
      </c>
      <c r="B18948" s="55">
        <v>6</v>
      </c>
      <c r="C18948" s="55" t="s">
        <v>61489</v>
      </c>
      <c r="D18948" s="55" t="s">
        <v>60103</v>
      </c>
      <c r="E18948" s="55" t="s">
        <v>61490</v>
      </c>
      <c r="F18948" s="55" t="s">
        <v>4651</v>
      </c>
      <c r="G18948" s="55" t="s">
        <v>61491</v>
      </c>
      <c r="H18948" s="55">
        <v>0</v>
      </c>
    </row>
    <row r="18949" spans="1:8" ht="12.5" customHeight="1">
      <c r="A18949" s="55">
        <v>353</v>
      </c>
      <c r="B18949" s="55">
        <v>6</v>
      </c>
      <c r="C18949" s="55" t="s">
        <v>61492</v>
      </c>
      <c r="D18949" s="55" t="s">
        <v>60103</v>
      </c>
      <c r="E18949" s="55" t="s">
        <v>61493</v>
      </c>
      <c r="F18949" s="55" t="s">
        <v>4651</v>
      </c>
      <c r="G18949" s="55" t="s">
        <v>61494</v>
      </c>
      <c r="H18949" s="55">
        <v>0</v>
      </c>
    </row>
    <row r="18950" spans="1:8" ht="12.5" customHeight="1">
      <c r="A18950" s="55">
        <v>552</v>
      </c>
      <c r="B18950" s="55">
        <v>6</v>
      </c>
      <c r="C18950" s="55" t="s">
        <v>61495</v>
      </c>
      <c r="D18950" s="55" t="s">
        <v>60103</v>
      </c>
      <c r="E18950" s="55" t="s">
        <v>61496</v>
      </c>
      <c r="F18950" s="55" t="s">
        <v>4651</v>
      </c>
      <c r="G18950" s="55" t="s">
        <v>61497</v>
      </c>
      <c r="H18950" s="55">
        <v>0</v>
      </c>
    </row>
    <row r="18951" spans="1:8" ht="12.5" customHeight="1">
      <c r="A18951" s="55">
        <v>661</v>
      </c>
      <c r="B18951" s="55">
        <v>6</v>
      </c>
      <c r="C18951" s="55" t="s">
        <v>61498</v>
      </c>
      <c r="D18951" s="55" t="s">
        <v>60103</v>
      </c>
      <c r="E18951" s="55" t="s">
        <v>61499</v>
      </c>
      <c r="F18951" s="55" t="s">
        <v>4651</v>
      </c>
      <c r="G18951" s="55" t="s">
        <v>61500</v>
      </c>
      <c r="H18951" s="55">
        <v>0</v>
      </c>
    </row>
    <row r="18952" spans="1:8" ht="12.5" customHeight="1">
      <c r="A18952" s="55">
        <v>406</v>
      </c>
      <c r="B18952" s="55">
        <v>6</v>
      </c>
      <c r="C18952" s="55" t="s">
        <v>61501</v>
      </c>
      <c r="D18952" s="55" t="s">
        <v>60103</v>
      </c>
      <c r="E18952" s="55" t="s">
        <v>61502</v>
      </c>
      <c r="F18952" s="55" t="s">
        <v>4651</v>
      </c>
      <c r="G18952" s="55" t="s">
        <v>61503</v>
      </c>
      <c r="H18952" s="55">
        <v>0</v>
      </c>
    </row>
    <row r="18953" spans="1:8" ht="12.5" customHeight="1">
      <c r="A18953" s="55">
        <v>685</v>
      </c>
      <c r="B18953" s="55">
        <v>6</v>
      </c>
      <c r="C18953" s="55" t="s">
        <v>61504</v>
      </c>
      <c r="D18953" s="55" t="s">
        <v>60103</v>
      </c>
      <c r="E18953" s="55" t="s">
        <v>61505</v>
      </c>
      <c r="F18953" s="55" t="s">
        <v>4651</v>
      </c>
      <c r="G18953" s="55" t="s">
        <v>61506</v>
      </c>
      <c r="H18953" s="55">
        <v>0</v>
      </c>
    </row>
    <row r="18954" spans="1:8" ht="12.5" customHeight="1">
      <c r="A18954" s="55">
        <v>407</v>
      </c>
      <c r="B18954" s="55">
        <v>6</v>
      </c>
      <c r="C18954" s="55" t="s">
        <v>61507</v>
      </c>
      <c r="D18954" s="55" t="s">
        <v>60103</v>
      </c>
      <c r="E18954" s="55" t="s">
        <v>61508</v>
      </c>
      <c r="F18954" s="55" t="s">
        <v>4651</v>
      </c>
      <c r="G18954" s="55" t="s">
        <v>61509</v>
      </c>
      <c r="H18954" s="55">
        <v>0</v>
      </c>
    </row>
    <row r="18955" spans="1:8" ht="12.5" customHeight="1">
      <c r="A18955" s="55">
        <v>532</v>
      </c>
      <c r="B18955" s="55">
        <v>6</v>
      </c>
      <c r="C18955" s="55" t="s">
        <v>61510</v>
      </c>
      <c r="D18955" s="55" t="s">
        <v>60103</v>
      </c>
      <c r="E18955" s="55" t="s">
        <v>61511</v>
      </c>
      <c r="F18955" s="55" t="s">
        <v>4651</v>
      </c>
      <c r="G18955" s="55" t="s">
        <v>61512</v>
      </c>
      <c r="H18955" s="55">
        <v>0</v>
      </c>
    </row>
    <row r="18956" spans="1:8" ht="12.5" customHeight="1">
      <c r="A18956" s="55">
        <v>588</v>
      </c>
      <c r="B18956" s="55">
        <v>6</v>
      </c>
      <c r="C18956" s="55" t="s">
        <v>61513</v>
      </c>
      <c r="D18956" s="55" t="s">
        <v>60103</v>
      </c>
      <c r="E18956" s="55" t="s">
        <v>61514</v>
      </c>
      <c r="F18956" s="55" t="s">
        <v>4651</v>
      </c>
      <c r="G18956" s="55" t="s">
        <v>61515</v>
      </c>
      <c r="H18956" s="55">
        <v>0</v>
      </c>
    </row>
    <row r="18957" spans="1:8" ht="12.5" customHeight="1">
      <c r="A18957" s="55">
        <v>677</v>
      </c>
      <c r="B18957" s="55">
        <v>6</v>
      </c>
      <c r="C18957" s="55" t="s">
        <v>61516</v>
      </c>
      <c r="D18957" s="55" t="s">
        <v>60103</v>
      </c>
      <c r="E18957" s="55" t="s">
        <v>61517</v>
      </c>
      <c r="F18957" s="55" t="s">
        <v>4651</v>
      </c>
      <c r="G18957" s="55" t="s">
        <v>61518</v>
      </c>
      <c r="H18957" s="55">
        <v>0</v>
      </c>
    </row>
    <row r="18958" spans="1:8" ht="12.5" customHeight="1">
      <c r="A18958" s="55">
        <v>66</v>
      </c>
      <c r="B18958" s="55">
        <v>6</v>
      </c>
      <c r="C18958" s="55" t="s">
        <v>61519</v>
      </c>
      <c r="D18958" s="55" t="s">
        <v>60103</v>
      </c>
      <c r="E18958" s="55" t="s">
        <v>61520</v>
      </c>
      <c r="F18958" s="55" t="s">
        <v>4651</v>
      </c>
      <c r="G18958" s="55" t="s">
        <v>61521</v>
      </c>
      <c r="H18958" s="55">
        <v>0</v>
      </c>
    </row>
    <row r="18959" spans="1:8" ht="12.5" customHeight="1">
      <c r="A18959" s="55">
        <v>388</v>
      </c>
      <c r="B18959" s="55">
        <v>6</v>
      </c>
      <c r="C18959" s="55" t="s">
        <v>61522</v>
      </c>
      <c r="D18959" s="55" t="s">
        <v>60103</v>
      </c>
      <c r="E18959" s="55" t="s">
        <v>61523</v>
      </c>
      <c r="F18959" s="55" t="s">
        <v>4651</v>
      </c>
      <c r="G18959" s="55" t="s">
        <v>61524</v>
      </c>
      <c r="H18959" s="55">
        <v>0</v>
      </c>
    </row>
    <row r="18960" spans="1:8" ht="12.5" customHeight="1">
      <c r="A18960" s="55">
        <v>138</v>
      </c>
      <c r="B18960" s="55">
        <v>6</v>
      </c>
      <c r="C18960" s="55" t="s">
        <v>61525</v>
      </c>
      <c r="D18960" s="55" t="s">
        <v>60103</v>
      </c>
      <c r="E18960" s="55" t="s">
        <v>61526</v>
      </c>
      <c r="F18960" s="55" t="s">
        <v>4651</v>
      </c>
      <c r="G18960" s="55" t="s">
        <v>61527</v>
      </c>
      <c r="H18960" s="55">
        <v>0</v>
      </c>
    </row>
    <row r="18961" spans="1:8" ht="12.5" customHeight="1">
      <c r="A18961" s="55">
        <v>334</v>
      </c>
      <c r="B18961" s="55">
        <v>6</v>
      </c>
      <c r="C18961" s="55" t="s">
        <v>61528</v>
      </c>
      <c r="D18961" s="55" t="s">
        <v>60103</v>
      </c>
      <c r="E18961" s="55" t="s">
        <v>61529</v>
      </c>
      <c r="F18961" s="55" t="s">
        <v>4651</v>
      </c>
      <c r="G18961" s="55" t="s">
        <v>61530</v>
      </c>
      <c r="H18961" s="55">
        <v>0</v>
      </c>
    </row>
    <row r="18962" spans="1:8" ht="12.5" customHeight="1">
      <c r="A18962" s="55">
        <v>118</v>
      </c>
      <c r="B18962" s="55">
        <v>6</v>
      </c>
      <c r="C18962" s="55" t="s">
        <v>61531</v>
      </c>
      <c r="D18962" s="55" t="s">
        <v>60103</v>
      </c>
      <c r="E18962" s="55" t="s">
        <v>61532</v>
      </c>
      <c r="F18962" s="55" t="s">
        <v>4651</v>
      </c>
      <c r="G18962" s="55" t="s">
        <v>61533</v>
      </c>
      <c r="H18962" s="55">
        <v>0</v>
      </c>
    </row>
    <row r="18963" spans="1:8" ht="12.5" customHeight="1">
      <c r="A18963" s="55">
        <v>298</v>
      </c>
      <c r="B18963" s="55">
        <v>6</v>
      </c>
      <c r="C18963" s="55" t="s">
        <v>61534</v>
      </c>
      <c r="D18963" s="55" t="s">
        <v>60103</v>
      </c>
      <c r="E18963" s="55" t="s">
        <v>61535</v>
      </c>
      <c r="F18963" s="55" t="s">
        <v>4651</v>
      </c>
      <c r="G18963" s="55" t="s">
        <v>61536</v>
      </c>
      <c r="H18963" s="55">
        <v>0</v>
      </c>
    </row>
    <row r="18964" spans="1:8" ht="12.5" customHeight="1">
      <c r="A18964" s="55">
        <v>526</v>
      </c>
      <c r="B18964" s="55">
        <v>6</v>
      </c>
      <c r="C18964" s="55" t="s">
        <v>61537</v>
      </c>
      <c r="D18964" s="55" t="s">
        <v>60103</v>
      </c>
      <c r="E18964" s="55" t="s">
        <v>61538</v>
      </c>
      <c r="F18964" s="55" t="s">
        <v>4651</v>
      </c>
      <c r="G18964" s="55" t="s">
        <v>61539</v>
      </c>
      <c r="H18964" s="55">
        <v>0</v>
      </c>
    </row>
    <row r="18965" spans="1:8" ht="12.5" customHeight="1">
      <c r="A18965" s="55">
        <v>613</v>
      </c>
      <c r="B18965" s="55">
        <v>6</v>
      </c>
      <c r="C18965" s="55" t="s">
        <v>61540</v>
      </c>
      <c r="D18965" s="55" t="s">
        <v>60103</v>
      </c>
      <c r="E18965" s="55" t="s">
        <v>61541</v>
      </c>
      <c r="F18965" s="55" t="s">
        <v>4651</v>
      </c>
      <c r="G18965" s="55" t="s">
        <v>61542</v>
      </c>
      <c r="H18965" s="55">
        <v>0</v>
      </c>
    </row>
    <row r="18966" spans="1:8" ht="12.5" customHeight="1">
      <c r="A18966" s="55">
        <v>102</v>
      </c>
      <c r="B18966" s="55">
        <v>6</v>
      </c>
      <c r="C18966" s="55" t="s">
        <v>61543</v>
      </c>
      <c r="D18966" s="55" t="s">
        <v>60103</v>
      </c>
      <c r="E18966" s="55" t="s">
        <v>61544</v>
      </c>
      <c r="F18966" s="55" t="s">
        <v>4651</v>
      </c>
      <c r="G18966" s="55" t="s">
        <v>61545</v>
      </c>
      <c r="H18966" s="55">
        <v>0</v>
      </c>
    </row>
    <row r="18967" spans="1:8" ht="12.5" customHeight="1">
      <c r="A18967" s="55">
        <v>137</v>
      </c>
      <c r="B18967" s="55">
        <v>6</v>
      </c>
      <c r="C18967" s="55" t="s">
        <v>61546</v>
      </c>
      <c r="D18967" s="55" t="s">
        <v>60103</v>
      </c>
      <c r="E18967" s="55" t="s">
        <v>61547</v>
      </c>
      <c r="F18967" s="55" t="s">
        <v>4651</v>
      </c>
      <c r="G18967" s="55" t="s">
        <v>61548</v>
      </c>
      <c r="H18967" s="55">
        <v>0</v>
      </c>
    </row>
    <row r="18968" spans="1:8" ht="12.5" customHeight="1">
      <c r="A18968" s="55">
        <v>228</v>
      </c>
      <c r="B18968" s="55">
        <v>6</v>
      </c>
      <c r="C18968" s="55" t="s">
        <v>61549</v>
      </c>
      <c r="D18968" s="55" t="s">
        <v>60103</v>
      </c>
      <c r="E18968" s="55" t="s">
        <v>61550</v>
      </c>
      <c r="F18968" s="55" t="s">
        <v>4651</v>
      </c>
      <c r="G18968" s="55" t="s">
        <v>61551</v>
      </c>
      <c r="H18968" s="55">
        <v>0</v>
      </c>
    </row>
    <row r="18969" spans="1:8" ht="12.5" customHeight="1">
      <c r="A18969" s="55">
        <v>317</v>
      </c>
      <c r="B18969" s="55">
        <v>6</v>
      </c>
      <c r="C18969" s="55" t="s">
        <v>61552</v>
      </c>
      <c r="D18969" s="55" t="s">
        <v>60103</v>
      </c>
      <c r="E18969" s="55" t="s">
        <v>61553</v>
      </c>
      <c r="F18969" s="55" t="s">
        <v>4651</v>
      </c>
      <c r="G18969" s="55" t="s">
        <v>61554</v>
      </c>
      <c r="H18969" s="55">
        <v>0</v>
      </c>
    </row>
    <row r="18970" spans="1:8" ht="12.5" customHeight="1">
      <c r="A18970" s="55">
        <v>462</v>
      </c>
      <c r="B18970" s="55">
        <v>6</v>
      </c>
      <c r="C18970" s="55" t="s">
        <v>61555</v>
      </c>
      <c r="D18970" s="55" t="s">
        <v>60103</v>
      </c>
      <c r="E18970" s="55" t="s">
        <v>61556</v>
      </c>
      <c r="F18970" s="55" t="s">
        <v>4651</v>
      </c>
      <c r="G18970" s="55" t="s">
        <v>61557</v>
      </c>
      <c r="H18970" s="55">
        <v>0</v>
      </c>
    </row>
    <row r="18971" spans="1:8" ht="12.5" customHeight="1">
      <c r="A18971" s="55">
        <v>569</v>
      </c>
      <c r="B18971" s="55">
        <v>6</v>
      </c>
      <c r="C18971" s="55" t="s">
        <v>61558</v>
      </c>
      <c r="D18971" s="55" t="s">
        <v>60103</v>
      </c>
      <c r="E18971" s="55" t="s">
        <v>61559</v>
      </c>
      <c r="F18971" s="55" t="s">
        <v>4651</v>
      </c>
      <c r="G18971" s="55" t="s">
        <v>61560</v>
      </c>
      <c r="H18971" s="55">
        <v>0</v>
      </c>
    </row>
    <row r="18972" spans="1:8" ht="12.5" customHeight="1">
      <c r="A18972" s="55">
        <v>679</v>
      </c>
      <c r="B18972" s="55">
        <v>6</v>
      </c>
      <c r="C18972" s="55" t="s">
        <v>61561</v>
      </c>
      <c r="D18972" s="55" t="s">
        <v>60103</v>
      </c>
      <c r="E18972" s="55" t="s">
        <v>61562</v>
      </c>
      <c r="F18972" s="55" t="s">
        <v>4651</v>
      </c>
      <c r="G18972" s="55" t="s">
        <v>61563</v>
      </c>
      <c r="H18972" s="55">
        <v>0</v>
      </c>
    </row>
    <row r="18973" spans="1:8" ht="12.5" customHeight="1">
      <c r="A18973" s="55">
        <v>208</v>
      </c>
      <c r="B18973" s="55">
        <v>6</v>
      </c>
      <c r="C18973" s="55" t="s">
        <v>61564</v>
      </c>
      <c r="D18973" s="55" t="s">
        <v>60103</v>
      </c>
      <c r="E18973" s="55" t="s">
        <v>61565</v>
      </c>
      <c r="F18973" s="55" t="s">
        <v>4651</v>
      </c>
      <c r="G18973" s="55" t="s">
        <v>61566</v>
      </c>
      <c r="H18973" s="55">
        <v>0</v>
      </c>
    </row>
    <row r="18974" spans="1:8" ht="12.5" customHeight="1">
      <c r="A18974" s="55">
        <v>318</v>
      </c>
      <c r="B18974" s="55">
        <v>6</v>
      </c>
      <c r="C18974" s="55" t="s">
        <v>61567</v>
      </c>
      <c r="D18974" s="55" t="s">
        <v>60103</v>
      </c>
      <c r="E18974" s="55" t="s">
        <v>61568</v>
      </c>
      <c r="F18974" s="55" t="s">
        <v>4651</v>
      </c>
      <c r="G18974" s="55" t="s">
        <v>61569</v>
      </c>
      <c r="H18974" s="55">
        <v>0</v>
      </c>
    </row>
    <row r="18975" spans="1:8" ht="12.5" customHeight="1">
      <c r="A18975" s="55">
        <v>100</v>
      </c>
      <c r="B18975" s="55">
        <v>6</v>
      </c>
      <c r="C18975" s="55" t="s">
        <v>61570</v>
      </c>
      <c r="D18975" s="55" t="s">
        <v>60103</v>
      </c>
      <c r="E18975" s="55" t="s">
        <v>61571</v>
      </c>
      <c r="F18975" s="55" t="s">
        <v>4651</v>
      </c>
      <c r="G18975" s="55" t="s">
        <v>61572</v>
      </c>
      <c r="H18975" s="55">
        <v>0</v>
      </c>
    </row>
    <row r="18976" spans="1:8" ht="12.5" customHeight="1">
      <c r="A18976" s="55">
        <v>372</v>
      </c>
      <c r="B18976" s="55">
        <v>6</v>
      </c>
      <c r="C18976" s="55" t="s">
        <v>61573</v>
      </c>
      <c r="D18976" s="55" t="s">
        <v>60103</v>
      </c>
      <c r="E18976" s="55" t="s">
        <v>61574</v>
      </c>
      <c r="F18976" s="55" t="s">
        <v>4651</v>
      </c>
      <c r="G18976" s="55" t="s">
        <v>61575</v>
      </c>
      <c r="H18976" s="55">
        <v>0</v>
      </c>
    </row>
    <row r="18977" spans="1:8" ht="12.5" customHeight="1">
      <c r="A18977" s="55">
        <v>568</v>
      </c>
      <c r="B18977" s="55">
        <v>6</v>
      </c>
      <c r="C18977" s="55" t="s">
        <v>61576</v>
      </c>
      <c r="D18977" s="55" t="s">
        <v>60103</v>
      </c>
      <c r="E18977" s="55" t="s">
        <v>61577</v>
      </c>
      <c r="F18977" s="55" t="s">
        <v>4651</v>
      </c>
      <c r="G18977" s="55" t="s">
        <v>61578</v>
      </c>
      <c r="H18977" s="55">
        <v>0</v>
      </c>
    </row>
    <row r="18978" spans="1:8" ht="12.5" customHeight="1">
      <c r="A18978" s="55">
        <v>570</v>
      </c>
      <c r="B18978" s="55">
        <v>6</v>
      </c>
      <c r="C18978" s="55" t="s">
        <v>61579</v>
      </c>
      <c r="D18978" s="55" t="s">
        <v>60103</v>
      </c>
      <c r="E18978" s="55" t="s">
        <v>61580</v>
      </c>
      <c r="F18978" s="55" t="s">
        <v>4651</v>
      </c>
      <c r="G18978" s="55" t="s">
        <v>61581</v>
      </c>
      <c r="H18978" s="55">
        <v>0</v>
      </c>
    </row>
    <row r="18979" spans="1:8" ht="12.5" customHeight="1">
      <c r="A18979" s="55">
        <v>29</v>
      </c>
      <c r="B18979" s="55">
        <v>6</v>
      </c>
      <c r="C18979" s="55" t="s">
        <v>61582</v>
      </c>
      <c r="D18979" s="55" t="s">
        <v>60103</v>
      </c>
      <c r="E18979" s="55" t="s">
        <v>61583</v>
      </c>
      <c r="F18979" s="55" t="s">
        <v>4651</v>
      </c>
      <c r="G18979" s="55" t="s">
        <v>61584</v>
      </c>
      <c r="H18979" s="55">
        <v>0</v>
      </c>
    </row>
    <row r="18980" spans="1:8" ht="12.5" customHeight="1">
      <c r="A18980" s="55">
        <v>174</v>
      </c>
      <c r="B18980" s="55">
        <v>6</v>
      </c>
      <c r="C18980" s="55" t="s">
        <v>61585</v>
      </c>
      <c r="D18980" s="55" t="s">
        <v>60103</v>
      </c>
      <c r="E18980" s="55" t="s">
        <v>61586</v>
      </c>
      <c r="F18980" s="55" t="s">
        <v>4651</v>
      </c>
      <c r="G18980" s="55" t="s">
        <v>61587</v>
      </c>
      <c r="H18980" s="55">
        <v>0</v>
      </c>
    </row>
    <row r="18981" spans="1:8" ht="12.5" customHeight="1">
      <c r="A18981" s="55">
        <v>335</v>
      </c>
      <c r="B18981" s="55">
        <v>6</v>
      </c>
      <c r="C18981" s="55" t="s">
        <v>61588</v>
      </c>
      <c r="D18981" s="55" t="s">
        <v>60103</v>
      </c>
      <c r="E18981" s="55" t="s">
        <v>61589</v>
      </c>
      <c r="F18981" s="55" t="s">
        <v>4651</v>
      </c>
      <c r="G18981" s="55" t="s">
        <v>61590</v>
      </c>
      <c r="H18981" s="55">
        <v>0</v>
      </c>
    </row>
    <row r="18982" spans="1:8" ht="12.5" customHeight="1">
      <c r="A18982" s="55">
        <v>48</v>
      </c>
      <c r="B18982" s="55">
        <v>6</v>
      </c>
      <c r="C18982" s="55" t="s">
        <v>61591</v>
      </c>
      <c r="D18982" s="55" t="s">
        <v>60103</v>
      </c>
      <c r="E18982" s="55" t="s">
        <v>61592</v>
      </c>
      <c r="F18982" s="55" t="s">
        <v>4651</v>
      </c>
      <c r="G18982" s="55" t="s">
        <v>61593</v>
      </c>
      <c r="H18982" s="55">
        <v>0</v>
      </c>
    </row>
    <row r="18983" spans="1:8" ht="12.5" customHeight="1">
      <c r="A18983" s="55">
        <v>390</v>
      </c>
      <c r="B18983" s="55">
        <v>6</v>
      </c>
      <c r="C18983" s="55" t="s">
        <v>61594</v>
      </c>
      <c r="D18983" s="55" t="s">
        <v>60103</v>
      </c>
      <c r="E18983" s="55" t="s">
        <v>61595</v>
      </c>
      <c r="F18983" s="55" t="s">
        <v>4651</v>
      </c>
      <c r="G18983" s="55" t="s">
        <v>61596</v>
      </c>
      <c r="H18983" s="55">
        <v>0</v>
      </c>
    </row>
    <row r="18984" spans="1:8" ht="12.5" customHeight="1">
      <c r="A18984" s="55">
        <v>497</v>
      </c>
      <c r="B18984" s="55">
        <v>6</v>
      </c>
      <c r="C18984" s="55" t="s">
        <v>61597</v>
      </c>
      <c r="D18984" s="55" t="s">
        <v>60103</v>
      </c>
      <c r="E18984" s="55" t="s">
        <v>61598</v>
      </c>
      <c r="F18984" s="55" t="s">
        <v>4651</v>
      </c>
      <c r="G18984" s="55" t="s">
        <v>61599</v>
      </c>
      <c r="H18984" s="55">
        <v>0</v>
      </c>
    </row>
    <row r="18985" spans="1:8" ht="12.5" customHeight="1">
      <c r="A18985" s="55">
        <v>655</v>
      </c>
      <c r="B18985" s="55">
        <v>6</v>
      </c>
      <c r="C18985" s="55" t="s">
        <v>61600</v>
      </c>
      <c r="D18985" s="55" t="s">
        <v>60103</v>
      </c>
      <c r="E18985" s="55" t="s">
        <v>61601</v>
      </c>
      <c r="F18985" s="55" t="s">
        <v>4651</v>
      </c>
      <c r="G18985" s="55" t="s">
        <v>61602</v>
      </c>
      <c r="H18985" s="55">
        <v>0</v>
      </c>
    </row>
    <row r="18986" spans="1:8" ht="12.5" customHeight="1">
      <c r="A18986" s="55">
        <v>408</v>
      </c>
      <c r="B18986" s="55">
        <v>6</v>
      </c>
      <c r="C18986" s="55" t="s">
        <v>61603</v>
      </c>
      <c r="D18986" s="55" t="s">
        <v>60103</v>
      </c>
      <c r="E18986" s="55" t="s">
        <v>61604</v>
      </c>
      <c r="F18986" s="55" t="s">
        <v>4651</v>
      </c>
      <c r="G18986" s="55" t="s">
        <v>61605</v>
      </c>
      <c r="H18986" s="55">
        <v>0</v>
      </c>
    </row>
    <row r="18987" spans="1:8" ht="12.5" customHeight="1">
      <c r="A18987" s="55">
        <v>480</v>
      </c>
      <c r="B18987" s="55">
        <v>6</v>
      </c>
      <c r="C18987" s="55" t="s">
        <v>61606</v>
      </c>
      <c r="D18987" s="55" t="s">
        <v>60103</v>
      </c>
      <c r="E18987" s="55" t="s">
        <v>61607</v>
      </c>
      <c r="F18987" s="55" t="s">
        <v>4651</v>
      </c>
      <c r="G18987" s="55" t="s">
        <v>61608</v>
      </c>
      <c r="H18987" s="55">
        <v>0</v>
      </c>
    </row>
    <row r="18988" spans="1:8" ht="12.5" customHeight="1">
      <c r="A18988" s="55">
        <v>47</v>
      </c>
      <c r="B18988" s="55">
        <v>6</v>
      </c>
      <c r="C18988" s="55" t="s">
        <v>61609</v>
      </c>
      <c r="D18988" s="55" t="s">
        <v>60103</v>
      </c>
      <c r="E18988" s="55" t="s">
        <v>61610</v>
      </c>
      <c r="F18988" s="55" t="s">
        <v>4651</v>
      </c>
      <c r="G18988" s="55" t="s">
        <v>61611</v>
      </c>
      <c r="H18988" s="55">
        <v>0</v>
      </c>
    </row>
    <row r="18989" spans="1:8" ht="12.5" customHeight="1">
      <c r="A18989" s="55">
        <v>155</v>
      </c>
      <c r="B18989" s="55">
        <v>6</v>
      </c>
      <c r="C18989" s="55" t="s">
        <v>61612</v>
      </c>
      <c r="D18989" s="55" t="s">
        <v>60103</v>
      </c>
      <c r="E18989" s="55" t="s">
        <v>61613</v>
      </c>
      <c r="F18989" s="55" t="s">
        <v>4651</v>
      </c>
      <c r="G18989" s="55" t="s">
        <v>61614</v>
      </c>
      <c r="H18989" s="55">
        <v>0</v>
      </c>
    </row>
    <row r="18990" spans="1:8" ht="12.5" customHeight="1">
      <c r="A18990" s="55">
        <v>210</v>
      </c>
      <c r="B18990" s="55">
        <v>6</v>
      </c>
      <c r="C18990" s="55" t="s">
        <v>61615</v>
      </c>
      <c r="D18990" s="55" t="s">
        <v>60103</v>
      </c>
      <c r="E18990" s="55" t="s">
        <v>61616</v>
      </c>
      <c r="F18990" s="55" t="s">
        <v>4651</v>
      </c>
      <c r="G18990" s="55" t="s">
        <v>61617</v>
      </c>
      <c r="H18990" s="55">
        <v>0</v>
      </c>
    </row>
    <row r="18991" spans="1:8" ht="12.5" customHeight="1">
      <c r="A18991" s="55">
        <v>586</v>
      </c>
      <c r="B18991" s="55">
        <v>6</v>
      </c>
      <c r="C18991" s="55" t="s">
        <v>61618</v>
      </c>
      <c r="D18991" s="55" t="s">
        <v>60103</v>
      </c>
      <c r="E18991" s="55" t="s">
        <v>61619</v>
      </c>
      <c r="F18991" s="55" t="s">
        <v>4651</v>
      </c>
      <c r="G18991" s="55" t="s">
        <v>61620</v>
      </c>
      <c r="H18991" s="55">
        <v>0</v>
      </c>
    </row>
    <row r="18992" spans="1:8" ht="12.5" customHeight="1">
      <c r="A18992" s="55">
        <v>701</v>
      </c>
      <c r="B18992" s="55">
        <v>6</v>
      </c>
      <c r="C18992" s="55" t="s">
        <v>61621</v>
      </c>
      <c r="D18992" s="55" t="s">
        <v>60103</v>
      </c>
      <c r="E18992" s="55" t="s">
        <v>61622</v>
      </c>
      <c r="F18992" s="55" t="s">
        <v>4651</v>
      </c>
      <c r="G18992" s="55" t="s">
        <v>61623</v>
      </c>
      <c r="H18992" s="55">
        <v>0</v>
      </c>
    </row>
    <row r="18993" spans="1:8" ht="12.5" customHeight="1">
      <c r="A18993" s="55">
        <v>461</v>
      </c>
      <c r="B18993" s="55">
        <v>6</v>
      </c>
      <c r="C18993" s="55" t="s">
        <v>61624</v>
      </c>
      <c r="D18993" s="55" t="s">
        <v>60103</v>
      </c>
      <c r="E18993" s="55" t="s">
        <v>61625</v>
      </c>
      <c r="F18993" s="55" t="s">
        <v>4651</v>
      </c>
      <c r="G18993" s="55" t="s">
        <v>61626</v>
      </c>
      <c r="H18993" s="55">
        <v>0</v>
      </c>
    </row>
    <row r="18994" spans="1:8" ht="12.5" customHeight="1">
      <c r="A18994" s="55">
        <v>631</v>
      </c>
      <c r="B18994" s="55">
        <v>6</v>
      </c>
      <c r="C18994" s="55" t="s">
        <v>61627</v>
      </c>
      <c r="D18994" s="55" t="s">
        <v>60103</v>
      </c>
      <c r="E18994" s="55" t="s">
        <v>61628</v>
      </c>
      <c r="F18994" s="55" t="s">
        <v>4651</v>
      </c>
      <c r="G18994" s="55" t="s">
        <v>61629</v>
      </c>
      <c r="H18994" s="55">
        <v>0</v>
      </c>
    </row>
    <row r="18995" spans="1:8" ht="12.5" customHeight="1">
      <c r="A18995" s="55">
        <v>653</v>
      </c>
      <c r="B18995" s="55">
        <v>6</v>
      </c>
      <c r="C18995" s="55" t="s">
        <v>61630</v>
      </c>
      <c r="D18995" s="55" t="s">
        <v>60103</v>
      </c>
      <c r="E18995" s="55" t="s">
        <v>61631</v>
      </c>
      <c r="F18995" s="55" t="s">
        <v>4651</v>
      </c>
      <c r="G18995" s="55" t="s">
        <v>61632</v>
      </c>
      <c r="H18995" s="55">
        <v>0</v>
      </c>
    </row>
    <row r="18996" spans="1:8" ht="12.5" customHeight="1">
      <c r="A18996" s="55">
        <v>119</v>
      </c>
      <c r="B18996" s="55">
        <v>6</v>
      </c>
      <c r="C18996" s="55" t="s">
        <v>61633</v>
      </c>
      <c r="D18996" s="55" t="s">
        <v>60103</v>
      </c>
      <c r="E18996" s="55" t="s">
        <v>61634</v>
      </c>
      <c r="F18996" s="55" t="s">
        <v>4651</v>
      </c>
      <c r="G18996" s="55" t="s">
        <v>61635</v>
      </c>
      <c r="H18996" s="55">
        <v>0</v>
      </c>
    </row>
    <row r="18997" spans="1:8" ht="12.5" customHeight="1">
      <c r="A18997" s="55">
        <v>316</v>
      </c>
      <c r="B18997" s="55">
        <v>6</v>
      </c>
      <c r="C18997" s="55" t="s">
        <v>61636</v>
      </c>
      <c r="D18997" s="55" t="s">
        <v>60103</v>
      </c>
      <c r="E18997" s="55" t="s">
        <v>61637</v>
      </c>
      <c r="F18997" s="55" t="s">
        <v>4651</v>
      </c>
      <c r="G18997" s="55" t="s">
        <v>61638</v>
      </c>
      <c r="H18997" s="55">
        <v>0</v>
      </c>
    </row>
    <row r="18998" spans="1:8" ht="12.5" customHeight="1">
      <c r="A18998" s="55">
        <v>28</v>
      </c>
      <c r="B18998" s="55">
        <v>6</v>
      </c>
      <c r="C18998" s="55" t="s">
        <v>61639</v>
      </c>
      <c r="D18998" s="55" t="s">
        <v>60103</v>
      </c>
      <c r="E18998" s="55" t="s">
        <v>61640</v>
      </c>
      <c r="F18998" s="55" t="s">
        <v>4651</v>
      </c>
      <c r="G18998" s="55" t="s">
        <v>61641</v>
      </c>
      <c r="H18998" s="55">
        <v>0</v>
      </c>
    </row>
    <row r="18999" spans="1:8" ht="12.5" customHeight="1">
      <c r="A18999" s="55">
        <v>282</v>
      </c>
      <c r="B18999" s="55">
        <v>6</v>
      </c>
      <c r="C18999" s="55" t="s">
        <v>61642</v>
      </c>
      <c r="D18999" s="55" t="s">
        <v>60103</v>
      </c>
      <c r="E18999" s="55" t="s">
        <v>61643</v>
      </c>
      <c r="F18999" s="55" t="s">
        <v>4651</v>
      </c>
      <c r="G18999" s="55" t="s">
        <v>61644</v>
      </c>
      <c r="H18999" s="55">
        <v>0</v>
      </c>
    </row>
    <row r="19000" spans="1:8" ht="12.5" customHeight="1">
      <c r="A19000" s="55">
        <v>443</v>
      </c>
      <c r="B19000" s="55">
        <v>6</v>
      </c>
      <c r="C19000" s="55" t="s">
        <v>61645</v>
      </c>
      <c r="D19000" s="55" t="s">
        <v>60103</v>
      </c>
      <c r="E19000" s="55" t="s">
        <v>61646</v>
      </c>
      <c r="F19000" s="55" t="s">
        <v>4651</v>
      </c>
      <c r="G19000" s="55" t="s">
        <v>61647</v>
      </c>
      <c r="H19000" s="55">
        <v>0</v>
      </c>
    </row>
    <row r="19001" spans="1:8" ht="12.5" customHeight="1">
      <c r="A19001" s="55">
        <v>515</v>
      </c>
      <c r="B19001" s="55">
        <v>6</v>
      </c>
      <c r="C19001" s="55" t="s">
        <v>61648</v>
      </c>
      <c r="D19001" s="55" t="s">
        <v>60103</v>
      </c>
      <c r="E19001" s="55" t="s">
        <v>61649</v>
      </c>
      <c r="F19001" s="55" t="s">
        <v>4651</v>
      </c>
      <c r="G19001" s="55" t="s">
        <v>61650</v>
      </c>
      <c r="H19001" s="55">
        <v>0</v>
      </c>
    </row>
    <row r="19002" spans="1:8" ht="12.5" customHeight="1">
      <c r="A19002" s="55">
        <v>425</v>
      </c>
      <c r="B19002" s="55">
        <v>6</v>
      </c>
      <c r="C19002" s="55" t="s">
        <v>61651</v>
      </c>
      <c r="D19002" s="55" t="s">
        <v>60103</v>
      </c>
      <c r="E19002" s="55" t="s">
        <v>61652</v>
      </c>
      <c r="F19002" s="55" t="s">
        <v>4651</v>
      </c>
      <c r="G19002" s="55" t="s">
        <v>61653</v>
      </c>
      <c r="H19002" s="55">
        <v>0</v>
      </c>
    </row>
    <row r="19003" spans="1:8" ht="12.5" customHeight="1">
      <c r="A19003" s="55">
        <v>10</v>
      </c>
      <c r="B19003" s="55">
        <v>6</v>
      </c>
      <c r="C19003" s="55" t="s">
        <v>61654</v>
      </c>
      <c r="D19003" s="55" t="s">
        <v>60103</v>
      </c>
      <c r="E19003" s="55" t="s">
        <v>61655</v>
      </c>
      <c r="F19003" s="55" t="s">
        <v>4651</v>
      </c>
      <c r="G19003" s="55" t="s">
        <v>61656</v>
      </c>
      <c r="H19003" s="55">
        <v>0</v>
      </c>
    </row>
    <row r="19004" spans="1:8" ht="12.5" customHeight="1">
      <c r="A19004" s="55">
        <v>173</v>
      </c>
      <c r="B19004" s="55">
        <v>6</v>
      </c>
      <c r="C19004" s="55" t="s">
        <v>61657</v>
      </c>
      <c r="D19004" s="55" t="s">
        <v>60103</v>
      </c>
      <c r="E19004" s="55" t="s">
        <v>61658</v>
      </c>
      <c r="F19004" s="55" t="s">
        <v>4651</v>
      </c>
      <c r="G19004" s="55" t="s">
        <v>61659</v>
      </c>
      <c r="H19004" s="55">
        <v>0</v>
      </c>
    </row>
    <row r="19005" spans="1:8" ht="12.5" customHeight="1">
      <c r="A19005" s="55">
        <v>426</v>
      </c>
      <c r="B19005" s="55">
        <v>6</v>
      </c>
      <c r="C19005" s="55" t="s">
        <v>61660</v>
      </c>
      <c r="D19005" s="55" t="s">
        <v>60103</v>
      </c>
      <c r="E19005" s="55" t="s">
        <v>61661</v>
      </c>
      <c r="F19005" s="55" t="s">
        <v>4651</v>
      </c>
      <c r="G19005" s="55" t="s">
        <v>61662</v>
      </c>
      <c r="H19005" s="55">
        <v>0</v>
      </c>
    </row>
    <row r="19006" spans="1:8" ht="12.5" customHeight="1">
      <c r="A19006" s="55">
        <v>101</v>
      </c>
      <c r="B19006" s="55">
        <v>6</v>
      </c>
      <c r="C19006" s="55" t="s">
        <v>61663</v>
      </c>
      <c r="D19006" s="55" t="s">
        <v>60103</v>
      </c>
      <c r="E19006" s="55" t="s">
        <v>61664</v>
      </c>
      <c r="F19006" s="55" t="s">
        <v>4651</v>
      </c>
      <c r="G19006" s="55" t="s">
        <v>61665</v>
      </c>
      <c r="H19006" s="55">
        <v>0</v>
      </c>
    </row>
    <row r="19007" spans="1:8" ht="12.5" customHeight="1">
      <c r="A19007" s="55">
        <v>264</v>
      </c>
      <c r="B19007" s="55">
        <v>6</v>
      </c>
      <c r="C19007" s="55" t="s">
        <v>61666</v>
      </c>
      <c r="D19007" s="55" t="s">
        <v>60103</v>
      </c>
      <c r="E19007" s="55" t="s">
        <v>61667</v>
      </c>
      <c r="F19007" s="55" t="s">
        <v>4651</v>
      </c>
      <c r="G19007" s="55" t="s">
        <v>61668</v>
      </c>
      <c r="H19007" s="55">
        <v>0</v>
      </c>
    </row>
    <row r="19008" spans="1:8" ht="12.5" customHeight="1">
      <c r="A19008" s="55">
        <v>46</v>
      </c>
      <c r="B19008" s="55">
        <v>6</v>
      </c>
      <c r="C19008" s="55" t="s">
        <v>61669</v>
      </c>
      <c r="D19008" s="55" t="s">
        <v>60103</v>
      </c>
      <c r="E19008" s="55" t="s">
        <v>61670</v>
      </c>
      <c r="F19008" s="55" t="s">
        <v>4651</v>
      </c>
      <c r="G19008" s="55" t="s">
        <v>61671</v>
      </c>
      <c r="H19008" s="55">
        <v>0</v>
      </c>
    </row>
    <row r="19009" spans="1:8" ht="12.5" customHeight="1">
      <c r="A19009" s="55">
        <v>227</v>
      </c>
      <c r="B19009" s="55">
        <v>6</v>
      </c>
      <c r="C19009" s="55" t="s">
        <v>61672</v>
      </c>
      <c r="D19009" s="55" t="s">
        <v>60103</v>
      </c>
      <c r="E19009" s="55" t="s">
        <v>61673</v>
      </c>
      <c r="F19009" s="55" t="s">
        <v>4651</v>
      </c>
      <c r="G19009" s="55" t="s">
        <v>61674</v>
      </c>
      <c r="H19009" s="55">
        <v>0</v>
      </c>
    </row>
    <row r="19010" spans="1:8" ht="12.5" customHeight="1">
      <c r="A19010" s="55">
        <v>352</v>
      </c>
      <c r="B19010" s="55">
        <v>6</v>
      </c>
      <c r="C19010" s="55" t="s">
        <v>61675</v>
      </c>
      <c r="D19010" s="55" t="s">
        <v>60103</v>
      </c>
      <c r="E19010" s="55" t="s">
        <v>61676</v>
      </c>
      <c r="F19010" s="55" t="s">
        <v>4651</v>
      </c>
      <c r="G19010" s="55" t="s">
        <v>61677</v>
      </c>
      <c r="H19010" s="55">
        <v>0</v>
      </c>
    </row>
    <row r="19011" spans="1:8" ht="12.5" customHeight="1">
      <c r="A19011" s="55">
        <v>498</v>
      </c>
      <c r="B19011" s="55">
        <v>6</v>
      </c>
      <c r="C19011" s="55" t="s">
        <v>61678</v>
      </c>
      <c r="D19011" s="55" t="s">
        <v>60103</v>
      </c>
      <c r="E19011" s="55" t="s">
        <v>61679</v>
      </c>
      <c r="F19011" s="55" t="s">
        <v>4651</v>
      </c>
      <c r="G19011" s="55" t="s">
        <v>61680</v>
      </c>
      <c r="H19011" s="55">
        <v>0</v>
      </c>
    </row>
    <row r="19012" spans="1:8" ht="12.5" customHeight="1">
      <c r="A19012" s="55">
        <v>550</v>
      </c>
      <c r="B19012" s="55">
        <v>6</v>
      </c>
      <c r="C19012" s="55" t="s">
        <v>61681</v>
      </c>
      <c r="D19012" s="55" t="s">
        <v>60103</v>
      </c>
      <c r="E19012" s="55" t="s">
        <v>61682</v>
      </c>
      <c r="F19012" s="55" t="s">
        <v>4651</v>
      </c>
      <c r="G19012" s="55" t="s">
        <v>61683</v>
      </c>
      <c r="H19012" s="55">
        <v>0</v>
      </c>
    </row>
    <row r="19013" spans="1:8" ht="12.5" customHeight="1">
      <c r="A19013" s="55">
        <v>424</v>
      </c>
      <c r="B19013" s="55">
        <v>6</v>
      </c>
      <c r="C19013" s="55" t="s">
        <v>61684</v>
      </c>
      <c r="D19013" s="55" t="s">
        <v>60103</v>
      </c>
      <c r="E19013" s="55" t="s">
        <v>61685</v>
      </c>
      <c r="F19013" s="55" t="s">
        <v>4651</v>
      </c>
      <c r="G19013" s="55" t="s">
        <v>61686</v>
      </c>
      <c r="H19013" s="55">
        <v>0</v>
      </c>
    </row>
    <row r="19014" spans="1:8" ht="12.5" customHeight="1">
      <c r="A19014" s="55">
        <v>534</v>
      </c>
      <c r="B19014" s="55">
        <v>6</v>
      </c>
      <c r="C19014" s="55" t="s">
        <v>61687</v>
      </c>
      <c r="D19014" s="55" t="s">
        <v>60103</v>
      </c>
      <c r="E19014" s="55" t="s">
        <v>61688</v>
      </c>
      <c r="F19014" s="55" t="s">
        <v>4651</v>
      </c>
      <c r="G19014" s="55" t="s">
        <v>61689</v>
      </c>
      <c r="H19014" s="55">
        <v>0</v>
      </c>
    </row>
    <row r="19015" spans="1:8" ht="12.5" customHeight="1">
      <c r="A19015" s="55">
        <v>630</v>
      </c>
      <c r="B19015" s="55">
        <v>6</v>
      </c>
      <c r="C19015" s="55" t="s">
        <v>61690</v>
      </c>
      <c r="D19015" s="55" t="s">
        <v>60103</v>
      </c>
      <c r="E19015" s="55" t="s">
        <v>61691</v>
      </c>
      <c r="F19015" s="55" t="s">
        <v>4651</v>
      </c>
      <c r="G19015" s="55" t="s">
        <v>61692</v>
      </c>
      <c r="H19015" s="55">
        <v>0</v>
      </c>
    </row>
    <row r="19016" spans="1:8" ht="12.5" customHeight="1">
      <c r="A19016" s="55">
        <v>120</v>
      </c>
      <c r="B19016" s="55">
        <v>6</v>
      </c>
      <c r="C19016" s="55" t="s">
        <v>61693</v>
      </c>
      <c r="D19016" s="55" t="s">
        <v>60103</v>
      </c>
      <c r="E19016" s="55" t="s">
        <v>61694</v>
      </c>
      <c r="F19016" s="55" t="s">
        <v>4651</v>
      </c>
      <c r="G19016" s="55" t="s">
        <v>61695</v>
      </c>
      <c r="H19016" s="55">
        <v>0</v>
      </c>
    </row>
    <row r="19017" spans="1:8" ht="12.5" customHeight="1">
      <c r="A19017" s="55">
        <v>281</v>
      </c>
      <c r="B19017" s="55">
        <v>6</v>
      </c>
      <c r="C19017" s="55" t="s">
        <v>61696</v>
      </c>
      <c r="D19017" s="55" t="s">
        <v>60103</v>
      </c>
      <c r="E19017" s="55" t="s">
        <v>61697</v>
      </c>
      <c r="F19017" s="55" t="s">
        <v>4651</v>
      </c>
      <c r="G19017" s="55" t="s">
        <v>61698</v>
      </c>
      <c r="H19017" s="55">
        <v>0</v>
      </c>
    </row>
    <row r="19018" spans="1:8" ht="12.5" customHeight="1">
      <c r="A19018" s="55">
        <v>444</v>
      </c>
      <c r="B19018" s="55">
        <v>6</v>
      </c>
      <c r="C19018" s="55" t="s">
        <v>61699</v>
      </c>
      <c r="D19018" s="55" t="s">
        <v>60103</v>
      </c>
      <c r="E19018" s="55" t="s">
        <v>61700</v>
      </c>
      <c r="F19018" s="55" t="s">
        <v>4651</v>
      </c>
      <c r="G19018" s="55" t="s">
        <v>61701</v>
      </c>
      <c r="H19018" s="55">
        <v>0</v>
      </c>
    </row>
    <row r="19019" spans="1:8" ht="12.5" customHeight="1">
      <c r="A19019" s="55">
        <v>496</v>
      </c>
      <c r="B19019" s="55">
        <v>6</v>
      </c>
      <c r="C19019" s="55" t="s">
        <v>61702</v>
      </c>
      <c r="D19019" s="55" t="s">
        <v>60103</v>
      </c>
      <c r="E19019" s="55" t="s">
        <v>61703</v>
      </c>
      <c r="F19019" s="55" t="s">
        <v>4651</v>
      </c>
      <c r="G19019" s="55" t="s">
        <v>61704</v>
      </c>
      <c r="H19019" s="55">
        <v>0</v>
      </c>
    </row>
    <row r="19020" spans="1:8" ht="12.5" customHeight="1">
      <c r="A19020" s="55">
        <v>629</v>
      </c>
      <c r="B19020" s="55">
        <v>6</v>
      </c>
      <c r="C19020" s="55" t="s">
        <v>61705</v>
      </c>
      <c r="D19020" s="55" t="s">
        <v>60103</v>
      </c>
      <c r="E19020" s="55" t="s">
        <v>61706</v>
      </c>
      <c r="F19020" s="55" t="s">
        <v>4651</v>
      </c>
      <c r="G19020" s="55" t="s">
        <v>61707</v>
      </c>
      <c r="H19020" s="55">
        <v>0</v>
      </c>
    </row>
    <row r="19021" spans="1:8" ht="12.5" customHeight="1">
      <c r="A19021" s="55">
        <v>190</v>
      </c>
      <c r="B19021" s="55">
        <v>6</v>
      </c>
      <c r="C19021" s="55" t="s">
        <v>61708</v>
      </c>
      <c r="D19021" s="55" t="s">
        <v>60103</v>
      </c>
      <c r="E19021" s="55" t="s">
        <v>61709</v>
      </c>
      <c r="F19021" s="55" t="s">
        <v>4651</v>
      </c>
      <c r="G19021" s="55" t="s">
        <v>61710</v>
      </c>
      <c r="H19021" s="55">
        <v>0</v>
      </c>
    </row>
    <row r="19022" spans="1:8" ht="12.5" customHeight="1">
      <c r="A19022" s="55">
        <v>354</v>
      </c>
      <c r="B19022" s="55">
        <v>6</v>
      </c>
      <c r="C19022" s="55" t="s">
        <v>61711</v>
      </c>
      <c r="D19022" s="55" t="s">
        <v>60103</v>
      </c>
      <c r="E19022" s="55" t="s">
        <v>61712</v>
      </c>
      <c r="F19022" s="55" t="s">
        <v>4651</v>
      </c>
      <c r="G19022" s="55" t="s">
        <v>61713</v>
      </c>
      <c r="H19022" s="55">
        <v>0</v>
      </c>
    </row>
    <row r="19023" spans="1:8" ht="12.5" customHeight="1">
      <c r="A19023" s="55">
        <v>637</v>
      </c>
      <c r="B19023" s="55">
        <v>6</v>
      </c>
      <c r="C19023" s="55" t="s">
        <v>61714</v>
      </c>
      <c r="D19023" s="55" t="s">
        <v>60103</v>
      </c>
      <c r="E19023" s="55" t="s">
        <v>61715</v>
      </c>
      <c r="F19023" s="55" t="s">
        <v>4651</v>
      </c>
      <c r="G19023" s="55" t="s">
        <v>61716</v>
      </c>
      <c r="H19023" s="55">
        <v>0</v>
      </c>
    </row>
    <row r="19024" spans="1:8" ht="12.5" customHeight="1">
      <c r="A19024" s="55">
        <v>65</v>
      </c>
      <c r="B19024" s="55">
        <v>6</v>
      </c>
      <c r="C19024" s="55" t="s">
        <v>61717</v>
      </c>
      <c r="D19024" s="55" t="s">
        <v>60103</v>
      </c>
      <c r="E19024" s="55" t="s">
        <v>61718</v>
      </c>
      <c r="F19024" s="55" t="s">
        <v>4651</v>
      </c>
      <c r="G19024" s="55" t="s">
        <v>61719</v>
      </c>
      <c r="H19024" s="55">
        <v>0</v>
      </c>
    </row>
    <row r="19025" spans="1:8" ht="12.5" customHeight="1">
      <c r="A19025" s="55">
        <v>246</v>
      </c>
      <c r="B19025" s="55">
        <v>6</v>
      </c>
      <c r="C19025" s="55" t="s">
        <v>61720</v>
      </c>
      <c r="D19025" s="55" t="s">
        <v>60103</v>
      </c>
      <c r="E19025" s="55" t="s">
        <v>61721</v>
      </c>
      <c r="F19025" s="55" t="s">
        <v>4651</v>
      </c>
      <c r="G19025" s="55" t="s">
        <v>61722</v>
      </c>
      <c r="H19025" s="55">
        <v>0</v>
      </c>
    </row>
    <row r="19026" spans="1:8" ht="12.5" customHeight="1">
      <c r="A19026" s="55">
        <v>514</v>
      </c>
      <c r="B19026" s="55">
        <v>6</v>
      </c>
      <c r="C19026" s="55" t="s">
        <v>61723</v>
      </c>
      <c r="D19026" s="55" t="s">
        <v>60103</v>
      </c>
      <c r="E19026" s="55" t="s">
        <v>61724</v>
      </c>
      <c r="F19026" s="55" t="s">
        <v>4651</v>
      </c>
      <c r="G19026" s="55" t="s">
        <v>61725</v>
      </c>
      <c r="H19026" s="55">
        <v>0</v>
      </c>
    </row>
    <row r="19027" spans="1:8" ht="12.5" customHeight="1">
      <c r="A19027" s="55">
        <v>175</v>
      </c>
      <c r="B19027" s="55">
        <v>7</v>
      </c>
      <c r="C19027" s="55" t="s">
        <v>61726</v>
      </c>
      <c r="D19027" s="55" t="s">
        <v>60103</v>
      </c>
      <c r="E19027" s="55" t="s">
        <v>61727</v>
      </c>
      <c r="F19027" s="55" t="s">
        <v>4651</v>
      </c>
      <c r="G19027" s="55" t="s">
        <v>61728</v>
      </c>
      <c r="H19027" s="55">
        <v>0</v>
      </c>
    </row>
    <row r="19028" spans="1:8" ht="12.5" customHeight="1">
      <c r="A19028" s="55">
        <v>301</v>
      </c>
      <c r="B19028" s="55">
        <v>7</v>
      </c>
      <c r="C19028" s="55" t="s">
        <v>61729</v>
      </c>
      <c r="D19028" s="55" t="s">
        <v>60103</v>
      </c>
      <c r="E19028" s="55" t="s">
        <v>61730</v>
      </c>
      <c r="F19028" s="55" t="s">
        <v>4651</v>
      </c>
      <c r="G19028" s="55" t="s">
        <v>61731</v>
      </c>
      <c r="H19028" s="55">
        <v>0</v>
      </c>
    </row>
    <row r="19029" spans="1:8" ht="12.5" customHeight="1">
      <c r="A19029" s="55">
        <v>13</v>
      </c>
      <c r="B19029" s="55">
        <v>7</v>
      </c>
      <c r="C19029" s="55" t="s">
        <v>61732</v>
      </c>
      <c r="D19029" s="55" t="s">
        <v>60103</v>
      </c>
      <c r="E19029" s="55" t="s">
        <v>61733</v>
      </c>
      <c r="F19029" s="55" t="s">
        <v>4651</v>
      </c>
      <c r="G19029" s="55" t="s">
        <v>61734</v>
      </c>
      <c r="H19029" s="55">
        <v>0</v>
      </c>
    </row>
    <row r="19030" spans="1:8" ht="12.5" customHeight="1">
      <c r="A19030" s="55">
        <v>686</v>
      </c>
      <c r="B19030" s="55">
        <v>7</v>
      </c>
      <c r="C19030" s="55" t="s">
        <v>61735</v>
      </c>
      <c r="D19030" s="55" t="s">
        <v>60103</v>
      </c>
      <c r="E19030" s="55" t="s">
        <v>61736</v>
      </c>
      <c r="F19030" s="55" t="s">
        <v>4651</v>
      </c>
      <c r="G19030" s="55" t="s">
        <v>61737</v>
      </c>
      <c r="H19030" s="55">
        <v>0</v>
      </c>
    </row>
    <row r="19031" spans="1:8" ht="12.5" customHeight="1">
      <c r="A19031" s="55">
        <v>409</v>
      </c>
      <c r="B19031" s="55">
        <v>7</v>
      </c>
      <c r="C19031" s="55" t="s">
        <v>61738</v>
      </c>
      <c r="D19031" s="55" t="s">
        <v>60103</v>
      </c>
      <c r="E19031" s="55" t="s">
        <v>61739</v>
      </c>
      <c r="F19031" s="55" t="s">
        <v>4651</v>
      </c>
      <c r="G19031" s="55" t="s">
        <v>61740</v>
      </c>
      <c r="H19031" s="55">
        <v>0</v>
      </c>
    </row>
    <row r="19032" spans="1:8" ht="12.5" customHeight="1">
      <c r="A19032" s="55">
        <v>680</v>
      </c>
      <c r="B19032" s="55">
        <v>7</v>
      </c>
      <c r="C19032" s="55" t="s">
        <v>61741</v>
      </c>
      <c r="D19032" s="55" t="s">
        <v>60103</v>
      </c>
      <c r="E19032" s="55" t="s">
        <v>61742</v>
      </c>
      <c r="F19032" s="55" t="s">
        <v>4651</v>
      </c>
      <c r="G19032" s="55" t="s">
        <v>61743</v>
      </c>
      <c r="H19032" s="55">
        <v>0</v>
      </c>
    </row>
    <row r="19033" spans="1:8" ht="12.5" customHeight="1">
      <c r="A19033" s="55">
        <v>463</v>
      </c>
      <c r="B19033" s="55">
        <v>7</v>
      </c>
      <c r="C19033" s="55" t="s">
        <v>61744</v>
      </c>
      <c r="D19033" s="55" t="s">
        <v>60103</v>
      </c>
      <c r="E19033" s="55" t="s">
        <v>61745</v>
      </c>
      <c r="F19033" s="55" t="s">
        <v>4651</v>
      </c>
      <c r="G19033" s="55" t="s">
        <v>61746</v>
      </c>
      <c r="H19033" s="55">
        <v>0</v>
      </c>
    </row>
    <row r="19034" spans="1:8" ht="12.5" customHeight="1">
      <c r="A19034" s="55">
        <v>553</v>
      </c>
      <c r="B19034" s="55">
        <v>7</v>
      </c>
      <c r="C19034" s="55" t="s">
        <v>61747</v>
      </c>
      <c r="D19034" s="55" t="s">
        <v>60103</v>
      </c>
      <c r="E19034" s="55" t="s">
        <v>61748</v>
      </c>
      <c r="F19034" s="55" t="s">
        <v>4651</v>
      </c>
      <c r="G19034" s="55" t="s">
        <v>61749</v>
      </c>
      <c r="H19034" s="55">
        <v>0</v>
      </c>
    </row>
    <row r="19035" spans="1:8" ht="12.5" customHeight="1">
      <c r="A19035" s="55">
        <v>49</v>
      </c>
      <c r="B19035" s="55">
        <v>7</v>
      </c>
      <c r="C19035" s="55" t="s">
        <v>61750</v>
      </c>
      <c r="D19035" s="55" t="s">
        <v>60103</v>
      </c>
      <c r="E19035" s="55" t="s">
        <v>61751</v>
      </c>
      <c r="F19035" s="55" t="s">
        <v>4651</v>
      </c>
      <c r="G19035" s="55" t="s">
        <v>61752</v>
      </c>
      <c r="H19035" s="55">
        <v>0</v>
      </c>
    </row>
    <row r="19036" spans="1:8" ht="12.5" customHeight="1">
      <c r="A19036" s="55">
        <v>427</v>
      </c>
      <c r="B19036" s="55">
        <v>7</v>
      </c>
      <c r="C19036" s="55" t="s">
        <v>61753</v>
      </c>
      <c r="D19036" s="55" t="s">
        <v>60103</v>
      </c>
      <c r="E19036" s="55" t="s">
        <v>61754</v>
      </c>
      <c r="F19036" s="55" t="s">
        <v>4651</v>
      </c>
      <c r="G19036" s="55" t="s">
        <v>61755</v>
      </c>
      <c r="H19036" s="55">
        <v>0</v>
      </c>
    </row>
    <row r="19037" spans="1:8" ht="12.5" customHeight="1">
      <c r="A19037" s="55">
        <v>614</v>
      </c>
      <c r="B19037" s="55">
        <v>7</v>
      </c>
      <c r="C19037" s="55" t="s">
        <v>61756</v>
      </c>
      <c r="D19037" s="55" t="s">
        <v>60103</v>
      </c>
      <c r="E19037" s="55" t="s">
        <v>61757</v>
      </c>
      <c r="F19037" s="55" t="s">
        <v>4651</v>
      </c>
      <c r="G19037" s="55" t="s">
        <v>61758</v>
      </c>
      <c r="H19037" s="55">
        <v>0</v>
      </c>
    </row>
    <row r="19038" spans="1:8" ht="12.5" customHeight="1">
      <c r="A19038" s="55">
        <v>535</v>
      </c>
      <c r="B19038" s="55">
        <v>7</v>
      </c>
      <c r="C19038" s="55" t="s">
        <v>61759</v>
      </c>
      <c r="D19038" s="55" t="s">
        <v>60103</v>
      </c>
      <c r="E19038" s="55" t="s">
        <v>61760</v>
      </c>
      <c r="F19038" s="55" t="s">
        <v>4651</v>
      </c>
      <c r="G19038" s="55" t="s">
        <v>61761</v>
      </c>
      <c r="H19038" s="55">
        <v>0</v>
      </c>
    </row>
    <row r="19039" spans="1:8" ht="12.5" customHeight="1">
      <c r="A19039" s="55">
        <v>247</v>
      </c>
      <c r="B19039" s="55">
        <v>7</v>
      </c>
      <c r="C19039" s="55" t="s">
        <v>61762</v>
      </c>
      <c r="D19039" s="55" t="s">
        <v>60103</v>
      </c>
      <c r="E19039" s="55" t="s">
        <v>61763</v>
      </c>
      <c r="F19039" s="55" t="s">
        <v>4651</v>
      </c>
      <c r="G19039" s="55" t="s">
        <v>61764</v>
      </c>
      <c r="H19039" s="55">
        <v>0</v>
      </c>
    </row>
    <row r="19040" spans="1:8" ht="12.5" customHeight="1">
      <c r="A19040" s="55">
        <v>481</v>
      </c>
      <c r="B19040" s="55">
        <v>7</v>
      </c>
      <c r="C19040" s="55" t="s">
        <v>61765</v>
      </c>
      <c r="D19040" s="55" t="s">
        <v>60103</v>
      </c>
      <c r="E19040" s="55" t="s">
        <v>61766</v>
      </c>
      <c r="F19040" s="55" t="s">
        <v>4651</v>
      </c>
      <c r="G19040" s="55" t="s">
        <v>61767</v>
      </c>
      <c r="H19040" s="55">
        <v>0</v>
      </c>
    </row>
    <row r="19041" spans="1:8" ht="12.5" customHeight="1">
      <c r="A19041" s="55">
        <v>139</v>
      </c>
      <c r="B19041" s="55">
        <v>7</v>
      </c>
      <c r="C19041" s="55" t="s">
        <v>61768</v>
      </c>
      <c r="D19041" s="55" t="s">
        <v>60103</v>
      </c>
      <c r="E19041" s="55" t="s">
        <v>61769</v>
      </c>
      <c r="F19041" s="55" t="s">
        <v>4651</v>
      </c>
      <c r="G19041" s="55" t="s">
        <v>61770</v>
      </c>
      <c r="H19041" s="55">
        <v>0</v>
      </c>
    </row>
    <row r="19042" spans="1:8" ht="12.5" customHeight="1">
      <c r="A19042" s="55">
        <v>193</v>
      </c>
      <c r="B19042" s="55">
        <v>7</v>
      </c>
      <c r="C19042" s="55" t="s">
        <v>61771</v>
      </c>
      <c r="D19042" s="55" t="s">
        <v>60103</v>
      </c>
      <c r="E19042" s="55" t="s">
        <v>61772</v>
      </c>
      <c r="F19042" s="55" t="s">
        <v>4651</v>
      </c>
      <c r="G19042" s="55" t="s">
        <v>61773</v>
      </c>
      <c r="H19042" s="55">
        <v>0</v>
      </c>
    </row>
    <row r="19043" spans="1:8" ht="12.5" customHeight="1">
      <c r="A19043" s="55">
        <v>373</v>
      </c>
      <c r="B19043" s="55">
        <v>7</v>
      </c>
      <c r="C19043" s="55" t="s">
        <v>61774</v>
      </c>
      <c r="D19043" s="55" t="s">
        <v>60103</v>
      </c>
      <c r="E19043" s="55" t="s">
        <v>61775</v>
      </c>
      <c r="F19043" s="55" t="s">
        <v>4651</v>
      </c>
      <c r="G19043" s="55" t="s">
        <v>61776</v>
      </c>
      <c r="H19043" s="55">
        <v>0</v>
      </c>
    </row>
    <row r="19044" spans="1:8" ht="12.5" customHeight="1">
      <c r="A19044" s="55">
        <v>517</v>
      </c>
      <c r="B19044" s="55">
        <v>7</v>
      </c>
      <c r="C19044" s="55" t="s">
        <v>61777</v>
      </c>
      <c r="D19044" s="55" t="s">
        <v>60103</v>
      </c>
      <c r="E19044" s="55" t="s">
        <v>61778</v>
      </c>
      <c r="F19044" s="55" t="s">
        <v>4651</v>
      </c>
      <c r="G19044" s="55" t="s">
        <v>61779</v>
      </c>
      <c r="H19044" s="55">
        <v>0</v>
      </c>
    </row>
    <row r="19045" spans="1:8" ht="12.5" customHeight="1">
      <c r="A19045" s="55">
        <v>337</v>
      </c>
      <c r="B19045" s="55">
        <v>7</v>
      </c>
      <c r="C19045" s="55" t="s">
        <v>61780</v>
      </c>
      <c r="D19045" s="55" t="s">
        <v>60103</v>
      </c>
      <c r="E19045" s="55" t="s">
        <v>61781</v>
      </c>
      <c r="F19045" s="55" t="s">
        <v>4651</v>
      </c>
      <c r="G19045" s="55" t="s">
        <v>61782</v>
      </c>
      <c r="H19045" s="55">
        <v>0</v>
      </c>
    </row>
    <row r="19046" spans="1:8" ht="12.5" customHeight="1">
      <c r="A19046" s="55">
        <v>265</v>
      </c>
      <c r="B19046" s="55">
        <v>7</v>
      </c>
      <c r="C19046" s="55" t="s">
        <v>61783</v>
      </c>
      <c r="D19046" s="55" t="s">
        <v>60103</v>
      </c>
      <c r="E19046" s="55" t="s">
        <v>61784</v>
      </c>
      <c r="F19046" s="55" t="s">
        <v>4651</v>
      </c>
      <c r="G19046" s="55" t="s">
        <v>61785</v>
      </c>
      <c r="H19046" s="55">
        <v>0</v>
      </c>
    </row>
    <row r="19047" spans="1:8" ht="12.5" customHeight="1">
      <c r="A19047" s="55">
        <v>499</v>
      </c>
      <c r="B19047" s="55">
        <v>7</v>
      </c>
      <c r="C19047" s="55" t="s">
        <v>61786</v>
      </c>
      <c r="D19047" s="55" t="s">
        <v>60103</v>
      </c>
      <c r="E19047" s="55" t="s">
        <v>61787</v>
      </c>
      <c r="F19047" s="55" t="s">
        <v>4651</v>
      </c>
      <c r="G19047" s="55" t="s">
        <v>61788</v>
      </c>
      <c r="H19047" s="55">
        <v>0</v>
      </c>
    </row>
    <row r="19048" spans="1:8" ht="12.5" customHeight="1">
      <c r="A19048" s="55">
        <v>67</v>
      </c>
      <c r="B19048" s="55">
        <v>7</v>
      </c>
      <c r="C19048" s="55" t="s">
        <v>61789</v>
      </c>
      <c r="D19048" s="55" t="s">
        <v>60103</v>
      </c>
      <c r="E19048" s="55" t="s">
        <v>61790</v>
      </c>
      <c r="F19048" s="55" t="s">
        <v>4651</v>
      </c>
      <c r="G19048" s="55" t="s">
        <v>61791</v>
      </c>
      <c r="H19048" s="55">
        <v>0</v>
      </c>
    </row>
    <row r="19049" spans="1:8" ht="12.5" customHeight="1">
      <c r="A19049" s="55">
        <v>157</v>
      </c>
      <c r="B19049" s="55">
        <v>7</v>
      </c>
      <c r="C19049" s="55" t="s">
        <v>61792</v>
      </c>
      <c r="D19049" s="55" t="s">
        <v>60103</v>
      </c>
      <c r="E19049" s="55" t="s">
        <v>61793</v>
      </c>
      <c r="F19049" s="55" t="s">
        <v>4651</v>
      </c>
      <c r="G19049" s="55" t="s">
        <v>61794</v>
      </c>
      <c r="H19049" s="55">
        <v>0</v>
      </c>
    </row>
    <row r="19050" spans="1:8" ht="12.5" customHeight="1">
      <c r="A19050" s="55">
        <v>31</v>
      </c>
      <c r="B19050" s="55">
        <v>7</v>
      </c>
      <c r="C19050" s="55" t="s">
        <v>61795</v>
      </c>
      <c r="D19050" s="55" t="s">
        <v>60103</v>
      </c>
      <c r="E19050" s="55" t="s">
        <v>61796</v>
      </c>
      <c r="F19050" s="55" t="s">
        <v>4651</v>
      </c>
      <c r="G19050" s="55" t="s">
        <v>61797</v>
      </c>
      <c r="H19050" s="55">
        <v>0</v>
      </c>
    </row>
    <row r="19051" spans="1:8" ht="12.5" customHeight="1">
      <c r="A19051" s="55">
        <v>656</v>
      </c>
      <c r="B19051" s="55">
        <v>7</v>
      </c>
      <c r="C19051" s="55" t="s">
        <v>61798</v>
      </c>
      <c r="D19051" s="55" t="s">
        <v>60103</v>
      </c>
      <c r="E19051" s="55" t="s">
        <v>61799</v>
      </c>
      <c r="F19051" s="55" t="s">
        <v>4651</v>
      </c>
      <c r="G19051" s="55" t="s">
        <v>61800</v>
      </c>
      <c r="H19051" s="55">
        <v>0</v>
      </c>
    </row>
    <row r="19052" spans="1:8" ht="12.5" customHeight="1">
      <c r="A19052" s="55">
        <v>85</v>
      </c>
      <c r="B19052" s="55">
        <v>7</v>
      </c>
      <c r="C19052" s="55" t="s">
        <v>61801</v>
      </c>
      <c r="D19052" s="55" t="s">
        <v>60103</v>
      </c>
      <c r="E19052" s="55" t="s">
        <v>61802</v>
      </c>
      <c r="F19052" s="55" t="s">
        <v>4651</v>
      </c>
      <c r="G19052" s="55" t="s">
        <v>61803</v>
      </c>
      <c r="H19052" s="55">
        <v>0</v>
      </c>
    </row>
    <row r="19053" spans="1:8" ht="12.5" customHeight="1">
      <c r="A19053" s="55">
        <v>662</v>
      </c>
      <c r="B19053" s="55">
        <v>7</v>
      </c>
      <c r="C19053" s="55" t="s">
        <v>61804</v>
      </c>
      <c r="D19053" s="55" t="s">
        <v>60103</v>
      </c>
      <c r="E19053" s="55" t="s">
        <v>61805</v>
      </c>
      <c r="F19053" s="55" t="s">
        <v>4651</v>
      </c>
      <c r="G19053" s="55" t="s">
        <v>61806</v>
      </c>
      <c r="H19053" s="55">
        <v>0</v>
      </c>
    </row>
    <row r="19054" spans="1:8" ht="12.5" customHeight="1">
      <c r="A19054" s="55">
        <v>638</v>
      </c>
      <c r="B19054" s="55">
        <v>7</v>
      </c>
      <c r="C19054" s="55" t="s">
        <v>61807</v>
      </c>
      <c r="D19054" s="55" t="s">
        <v>60103</v>
      </c>
      <c r="E19054" s="55" t="s">
        <v>61808</v>
      </c>
      <c r="F19054" s="55" t="s">
        <v>4651</v>
      </c>
      <c r="G19054" s="55" t="s">
        <v>61809</v>
      </c>
      <c r="H19054" s="55">
        <v>0</v>
      </c>
    </row>
    <row r="19055" spans="1:8" ht="12.5" customHeight="1">
      <c r="A19055" s="55">
        <v>229</v>
      </c>
      <c r="B19055" s="55">
        <v>7</v>
      </c>
      <c r="C19055" s="55" t="s">
        <v>61810</v>
      </c>
      <c r="D19055" s="55" t="s">
        <v>60103</v>
      </c>
      <c r="E19055" s="55" t="s">
        <v>61811</v>
      </c>
      <c r="F19055" s="55" t="s">
        <v>4651</v>
      </c>
      <c r="G19055" s="55" t="s">
        <v>61812</v>
      </c>
      <c r="H19055" s="55">
        <v>0</v>
      </c>
    </row>
    <row r="19056" spans="1:8" ht="12.5" customHeight="1">
      <c r="A19056" s="55">
        <v>632</v>
      </c>
      <c r="B19056" s="55">
        <v>7</v>
      </c>
      <c r="C19056" s="55" t="s">
        <v>61813</v>
      </c>
      <c r="D19056" s="55" t="s">
        <v>60103</v>
      </c>
      <c r="E19056" s="55" t="s">
        <v>61814</v>
      </c>
      <c r="F19056" s="55" t="s">
        <v>4651</v>
      </c>
      <c r="G19056" s="55" t="s">
        <v>61815</v>
      </c>
      <c r="H19056" s="55">
        <v>0</v>
      </c>
    </row>
    <row r="19057" spans="1:8" ht="12.5" customHeight="1">
      <c r="A19057" s="55">
        <v>211</v>
      </c>
      <c r="B19057" s="55">
        <v>7</v>
      </c>
      <c r="C19057" s="55" t="s">
        <v>61816</v>
      </c>
      <c r="D19057" s="55" t="s">
        <v>60103</v>
      </c>
      <c r="E19057" s="55" t="s">
        <v>61817</v>
      </c>
      <c r="F19057" s="55" t="s">
        <v>4651</v>
      </c>
      <c r="G19057" s="55" t="s">
        <v>61818</v>
      </c>
      <c r="H19057" s="55">
        <v>0</v>
      </c>
    </row>
    <row r="19058" spans="1:8" ht="12.5" customHeight="1">
      <c r="A19058" s="55">
        <v>355</v>
      </c>
      <c r="B19058" s="55">
        <v>7</v>
      </c>
      <c r="C19058" s="55" t="s">
        <v>61819</v>
      </c>
      <c r="D19058" s="55" t="s">
        <v>60103</v>
      </c>
      <c r="E19058" s="55" t="s">
        <v>61820</v>
      </c>
      <c r="F19058" s="55" t="s">
        <v>4651</v>
      </c>
      <c r="G19058" s="55" t="s">
        <v>61821</v>
      </c>
      <c r="H19058" s="55">
        <v>0</v>
      </c>
    </row>
    <row r="19059" spans="1:8" ht="12.5" customHeight="1">
      <c r="A19059" s="55">
        <v>589</v>
      </c>
      <c r="B19059" s="55">
        <v>7</v>
      </c>
      <c r="C19059" s="55" t="s">
        <v>61822</v>
      </c>
      <c r="D19059" s="55" t="s">
        <v>60103</v>
      </c>
      <c r="E19059" s="55" t="s">
        <v>61823</v>
      </c>
      <c r="F19059" s="55" t="s">
        <v>4651</v>
      </c>
      <c r="G19059" s="55" t="s">
        <v>61824</v>
      </c>
      <c r="H19059" s="55">
        <v>0</v>
      </c>
    </row>
    <row r="19060" spans="1:8" ht="12.5" customHeight="1">
      <c r="A19060" s="55">
        <v>391</v>
      </c>
      <c r="B19060" s="55">
        <v>7</v>
      </c>
      <c r="C19060" s="55" t="s">
        <v>61825</v>
      </c>
      <c r="D19060" s="55" t="s">
        <v>60103</v>
      </c>
      <c r="E19060" s="55" t="s">
        <v>61826</v>
      </c>
      <c r="F19060" s="55" t="s">
        <v>4651</v>
      </c>
      <c r="G19060" s="55" t="s">
        <v>61827</v>
      </c>
      <c r="H19060" s="55">
        <v>0</v>
      </c>
    </row>
    <row r="19061" spans="1:8" ht="12.5" customHeight="1">
      <c r="A19061" s="55">
        <v>571</v>
      </c>
      <c r="B19061" s="55">
        <v>7</v>
      </c>
      <c r="C19061" s="55" t="s">
        <v>61828</v>
      </c>
      <c r="D19061" s="55" t="s">
        <v>60103</v>
      </c>
      <c r="E19061" s="55" t="s">
        <v>61829</v>
      </c>
      <c r="F19061" s="55" t="s">
        <v>4651</v>
      </c>
      <c r="G19061" s="55" t="s">
        <v>61830</v>
      </c>
      <c r="H19061" s="55">
        <v>0</v>
      </c>
    </row>
    <row r="19062" spans="1:8" ht="12.5" customHeight="1">
      <c r="A19062" s="55">
        <v>319</v>
      </c>
      <c r="B19062" s="55">
        <v>7</v>
      </c>
      <c r="C19062" s="55" t="s">
        <v>61831</v>
      </c>
      <c r="D19062" s="55" t="s">
        <v>60103</v>
      </c>
      <c r="E19062" s="55" t="s">
        <v>61832</v>
      </c>
      <c r="F19062" s="55" t="s">
        <v>4651</v>
      </c>
      <c r="G19062" s="55" t="s">
        <v>61833</v>
      </c>
      <c r="H19062" s="55">
        <v>0</v>
      </c>
    </row>
    <row r="19063" spans="1:8" ht="12.5" customHeight="1">
      <c r="A19063" s="55">
        <v>445</v>
      </c>
      <c r="B19063" s="55">
        <v>7</v>
      </c>
      <c r="C19063" s="55" t="s">
        <v>61834</v>
      </c>
      <c r="D19063" s="55" t="s">
        <v>60103</v>
      </c>
      <c r="E19063" s="55" t="s">
        <v>61835</v>
      </c>
      <c r="F19063" s="55" t="s">
        <v>4651</v>
      </c>
      <c r="G19063" s="55" t="s">
        <v>61836</v>
      </c>
      <c r="H19063" s="55">
        <v>0</v>
      </c>
    </row>
    <row r="19064" spans="1:8" ht="12.5" customHeight="1">
      <c r="A19064" s="55">
        <v>103</v>
      </c>
      <c r="B19064" s="55">
        <v>7</v>
      </c>
      <c r="C19064" s="55" t="s">
        <v>61837</v>
      </c>
      <c r="D19064" s="55" t="s">
        <v>60103</v>
      </c>
      <c r="E19064" s="55" t="s">
        <v>61838</v>
      </c>
      <c r="F19064" s="55" t="s">
        <v>4651</v>
      </c>
      <c r="G19064" s="55" t="s">
        <v>61839</v>
      </c>
      <c r="H19064" s="55">
        <v>0</v>
      </c>
    </row>
    <row r="19065" spans="1:8" ht="12.5" customHeight="1">
      <c r="A19065" s="55">
        <v>121</v>
      </c>
      <c r="B19065" s="55">
        <v>7</v>
      </c>
      <c r="C19065" s="55" t="s">
        <v>61840</v>
      </c>
      <c r="D19065" s="55" t="s">
        <v>60103</v>
      </c>
      <c r="E19065" s="55" t="s">
        <v>61841</v>
      </c>
      <c r="F19065" s="55" t="s">
        <v>4651</v>
      </c>
      <c r="G19065" s="55" t="s">
        <v>61842</v>
      </c>
      <c r="H19065" s="55">
        <v>0</v>
      </c>
    </row>
    <row r="19066" spans="1:8" ht="12.5" customHeight="1">
      <c r="A19066" s="55">
        <v>283</v>
      </c>
      <c r="B19066" s="55">
        <v>7</v>
      </c>
      <c r="C19066" s="55" t="s">
        <v>61843</v>
      </c>
      <c r="D19066" s="55" t="s">
        <v>60103</v>
      </c>
      <c r="E19066" s="55" t="s">
        <v>61844</v>
      </c>
      <c r="F19066" s="55" t="s">
        <v>4651</v>
      </c>
      <c r="G19066" s="55" t="s">
        <v>61845</v>
      </c>
      <c r="H19066" s="55">
        <v>0</v>
      </c>
    </row>
    <row r="19067" spans="1:8" ht="12.5" customHeight="1">
      <c r="A19067" s="55">
        <v>68</v>
      </c>
      <c r="B19067" s="55">
        <v>8</v>
      </c>
      <c r="C19067" s="55" t="s">
        <v>61846</v>
      </c>
      <c r="D19067" s="55" t="s">
        <v>60103</v>
      </c>
      <c r="E19067" s="55" t="s">
        <v>61847</v>
      </c>
      <c r="F19067" s="55" t="s">
        <v>4651</v>
      </c>
      <c r="G19067" s="55" t="s">
        <v>61848</v>
      </c>
      <c r="H19067" s="55">
        <v>0</v>
      </c>
    </row>
    <row r="19068" spans="1:8" ht="12.5" customHeight="1">
      <c r="A19068" s="55">
        <v>615</v>
      </c>
      <c r="B19068" s="55">
        <v>8</v>
      </c>
      <c r="C19068" s="55" t="s">
        <v>61849</v>
      </c>
      <c r="D19068" s="55" t="s">
        <v>60103</v>
      </c>
      <c r="E19068" s="55" t="s">
        <v>61850</v>
      </c>
      <c r="F19068" s="55" t="s">
        <v>4651</v>
      </c>
      <c r="G19068" s="55" t="s">
        <v>61851</v>
      </c>
      <c r="H19068" s="55">
        <v>0</v>
      </c>
    </row>
    <row r="19069" spans="1:8" ht="12.5" customHeight="1">
      <c r="A19069" s="55">
        <v>633</v>
      </c>
      <c r="B19069" s="55">
        <v>8</v>
      </c>
      <c r="C19069" s="55" t="s">
        <v>61852</v>
      </c>
      <c r="D19069" s="55" t="s">
        <v>60103</v>
      </c>
      <c r="E19069" s="55" t="s">
        <v>61853</v>
      </c>
      <c r="F19069" s="55" t="s">
        <v>4651</v>
      </c>
      <c r="G19069" s="55" t="s">
        <v>61854</v>
      </c>
      <c r="H19069" s="55">
        <v>0</v>
      </c>
    </row>
    <row r="19070" spans="1:8" ht="12.5" customHeight="1">
      <c r="A19070" s="55">
        <v>392</v>
      </c>
      <c r="B19070" s="55">
        <v>8</v>
      </c>
      <c r="C19070" s="55" t="s">
        <v>61855</v>
      </c>
      <c r="D19070" s="55" t="s">
        <v>60103</v>
      </c>
      <c r="E19070" s="55" t="s">
        <v>61856</v>
      </c>
      <c r="F19070" s="55" t="s">
        <v>4651</v>
      </c>
      <c r="G19070" s="55" t="s">
        <v>61857</v>
      </c>
      <c r="H19070" s="55">
        <v>0</v>
      </c>
    </row>
    <row r="19071" spans="1:8" ht="12.5" customHeight="1">
      <c r="A19071" s="55">
        <v>266</v>
      </c>
      <c r="B19071" s="55">
        <v>8</v>
      </c>
      <c r="C19071" s="55" t="s">
        <v>61858</v>
      </c>
      <c r="D19071" s="55" t="s">
        <v>60103</v>
      </c>
      <c r="E19071" s="55" t="s">
        <v>61859</v>
      </c>
      <c r="F19071" s="55" t="s">
        <v>4651</v>
      </c>
      <c r="G19071" s="55" t="s">
        <v>61860</v>
      </c>
      <c r="H19071" s="55">
        <v>0</v>
      </c>
    </row>
    <row r="19072" spans="1:8" ht="12.5" customHeight="1">
      <c r="A19072" s="55">
        <v>248</v>
      </c>
      <c r="B19072" s="55">
        <v>8</v>
      </c>
      <c r="C19072" s="55" t="s">
        <v>61861</v>
      </c>
      <c r="D19072" s="55" t="s">
        <v>60103</v>
      </c>
      <c r="E19072" s="55" t="s">
        <v>61862</v>
      </c>
      <c r="F19072" s="55" t="s">
        <v>4651</v>
      </c>
      <c r="G19072" s="55" t="s">
        <v>61863</v>
      </c>
      <c r="H19072" s="55">
        <v>0</v>
      </c>
    </row>
    <row r="19073" spans="1:8" ht="12.5" customHeight="1">
      <c r="A19073" s="55">
        <v>14</v>
      </c>
      <c r="B19073" s="55">
        <v>8</v>
      </c>
      <c r="C19073" s="55" t="s">
        <v>61864</v>
      </c>
      <c r="D19073" s="55" t="s">
        <v>60103</v>
      </c>
      <c r="E19073" s="55" t="s">
        <v>61865</v>
      </c>
      <c r="F19073" s="55" t="s">
        <v>4651</v>
      </c>
      <c r="G19073" s="55" t="s">
        <v>61866</v>
      </c>
      <c r="H19073" s="55">
        <v>0</v>
      </c>
    </row>
    <row r="19074" spans="1:8" ht="12.5" customHeight="1">
      <c r="A19074" s="55">
        <v>104</v>
      </c>
      <c r="B19074" s="55">
        <v>8</v>
      </c>
      <c r="C19074" s="55" t="s">
        <v>61867</v>
      </c>
      <c r="D19074" s="55" t="s">
        <v>60103</v>
      </c>
      <c r="E19074" s="55" t="s">
        <v>61868</v>
      </c>
      <c r="F19074" s="55" t="s">
        <v>4651</v>
      </c>
      <c r="G19074" s="55" t="s">
        <v>61869</v>
      </c>
      <c r="H19074" s="55">
        <v>0</v>
      </c>
    </row>
    <row r="19075" spans="1:8" ht="12.5" customHeight="1">
      <c r="A19075" s="55">
        <v>663</v>
      </c>
      <c r="B19075" s="55">
        <v>8</v>
      </c>
      <c r="C19075" s="55" t="s">
        <v>61870</v>
      </c>
      <c r="D19075" s="55" t="s">
        <v>60103</v>
      </c>
      <c r="E19075" s="55" t="s">
        <v>61871</v>
      </c>
      <c r="F19075" s="55" t="s">
        <v>4651</v>
      </c>
      <c r="G19075" s="55" t="s">
        <v>61872</v>
      </c>
      <c r="H19075" s="55">
        <v>0</v>
      </c>
    </row>
    <row r="19076" spans="1:8" ht="12.5" customHeight="1">
      <c r="A19076" s="55">
        <v>302</v>
      </c>
      <c r="B19076" s="55">
        <v>8</v>
      </c>
      <c r="C19076" s="55" t="s">
        <v>61873</v>
      </c>
      <c r="D19076" s="55" t="s">
        <v>60103</v>
      </c>
      <c r="E19076" s="55" t="s">
        <v>61874</v>
      </c>
      <c r="F19076" s="55" t="s">
        <v>4651</v>
      </c>
      <c r="G19076" s="55" t="s">
        <v>61875</v>
      </c>
      <c r="H19076" s="55">
        <v>0</v>
      </c>
    </row>
    <row r="19077" spans="1:8" ht="12.5" customHeight="1">
      <c r="A19077" s="55">
        <v>374</v>
      </c>
      <c r="B19077" s="55">
        <v>8</v>
      </c>
      <c r="C19077" s="55" t="s">
        <v>61876</v>
      </c>
      <c r="D19077" s="55" t="s">
        <v>60103</v>
      </c>
      <c r="E19077" s="55" t="s">
        <v>61877</v>
      </c>
      <c r="F19077" s="55" t="s">
        <v>4651</v>
      </c>
      <c r="G19077" s="55" t="s">
        <v>61878</v>
      </c>
      <c r="H19077" s="55">
        <v>0</v>
      </c>
    </row>
    <row r="19078" spans="1:8" ht="12.5" customHeight="1">
      <c r="A19078" s="55">
        <v>446</v>
      </c>
      <c r="B19078" s="55">
        <v>8</v>
      </c>
      <c r="C19078" s="55" t="s">
        <v>61879</v>
      </c>
      <c r="D19078" s="55" t="s">
        <v>60103</v>
      </c>
      <c r="E19078" s="55" t="s">
        <v>61880</v>
      </c>
      <c r="F19078" s="55" t="s">
        <v>4651</v>
      </c>
      <c r="G19078" s="55" t="s">
        <v>61881</v>
      </c>
      <c r="H19078" s="55">
        <v>0</v>
      </c>
    </row>
    <row r="19079" spans="1:8" ht="12.5" customHeight="1">
      <c r="A19079" s="55">
        <v>194</v>
      </c>
      <c r="B19079" s="55">
        <v>8</v>
      </c>
      <c r="C19079" s="55" t="s">
        <v>61882</v>
      </c>
      <c r="D19079" s="55" t="s">
        <v>60103</v>
      </c>
      <c r="E19079" s="55" t="s">
        <v>61883</v>
      </c>
      <c r="F19079" s="55" t="s">
        <v>4651</v>
      </c>
      <c r="G19079" s="55" t="s">
        <v>61884</v>
      </c>
      <c r="H19079" s="55">
        <v>0</v>
      </c>
    </row>
    <row r="19080" spans="1:8" ht="12.5" customHeight="1">
      <c r="A19080" s="55">
        <v>230</v>
      </c>
      <c r="B19080" s="55">
        <v>8</v>
      </c>
      <c r="C19080" s="55" t="s">
        <v>61885</v>
      </c>
      <c r="D19080" s="55" t="s">
        <v>60103</v>
      </c>
      <c r="E19080" s="55" t="s">
        <v>61886</v>
      </c>
      <c r="F19080" s="55" t="s">
        <v>4651</v>
      </c>
      <c r="G19080" s="55" t="s">
        <v>61887</v>
      </c>
      <c r="H19080" s="55">
        <v>0</v>
      </c>
    </row>
    <row r="19081" spans="1:8" ht="12.5" customHeight="1">
      <c r="A19081" s="55">
        <v>687</v>
      </c>
      <c r="B19081" s="55">
        <v>8</v>
      </c>
      <c r="C19081" s="55" t="s">
        <v>61888</v>
      </c>
      <c r="D19081" s="55" t="s">
        <v>60103</v>
      </c>
      <c r="E19081" s="55" t="s">
        <v>61889</v>
      </c>
      <c r="F19081" s="55" t="s">
        <v>4651</v>
      </c>
      <c r="G19081" s="55" t="s">
        <v>61890</v>
      </c>
      <c r="H19081" s="55">
        <v>0</v>
      </c>
    </row>
    <row r="19082" spans="1:8" ht="12.5" customHeight="1">
      <c r="A19082" s="55">
        <v>140</v>
      </c>
      <c r="B19082" s="55">
        <v>8</v>
      </c>
      <c r="C19082" s="55" t="s">
        <v>61891</v>
      </c>
      <c r="D19082" s="55" t="s">
        <v>60103</v>
      </c>
      <c r="E19082" s="55" t="s">
        <v>61892</v>
      </c>
      <c r="F19082" s="55" t="s">
        <v>4651</v>
      </c>
      <c r="G19082" s="55" t="s">
        <v>61893</v>
      </c>
      <c r="H19082" s="55">
        <v>0</v>
      </c>
    </row>
    <row r="19083" spans="1:8" ht="12.5" customHeight="1">
      <c r="A19083" s="55">
        <v>590</v>
      </c>
      <c r="B19083" s="55">
        <v>8</v>
      </c>
      <c r="C19083" s="55" t="s">
        <v>61894</v>
      </c>
      <c r="D19083" s="55" t="s">
        <v>60103</v>
      </c>
      <c r="E19083" s="55" t="s">
        <v>61895</v>
      </c>
      <c r="F19083" s="55" t="s">
        <v>4651</v>
      </c>
      <c r="G19083" s="55" t="s">
        <v>61896</v>
      </c>
      <c r="H19083" s="55">
        <v>0</v>
      </c>
    </row>
    <row r="19084" spans="1:8" ht="12.5" customHeight="1">
      <c r="A19084" s="55">
        <v>176</v>
      </c>
      <c r="B19084" s="55">
        <v>8</v>
      </c>
      <c r="C19084" s="55" t="s">
        <v>61897</v>
      </c>
      <c r="D19084" s="55" t="s">
        <v>60103</v>
      </c>
      <c r="E19084" s="55" t="s">
        <v>61898</v>
      </c>
      <c r="F19084" s="55" t="s">
        <v>4651</v>
      </c>
      <c r="G19084" s="55" t="s">
        <v>61899</v>
      </c>
      <c r="H19084" s="55">
        <v>0</v>
      </c>
    </row>
    <row r="19085" spans="1:8" ht="12.5" customHeight="1">
      <c r="A19085" s="55">
        <v>500</v>
      </c>
      <c r="B19085" s="55">
        <v>8</v>
      </c>
      <c r="C19085" s="55" t="s">
        <v>61900</v>
      </c>
      <c r="D19085" s="55" t="s">
        <v>60103</v>
      </c>
      <c r="E19085" s="55" t="s">
        <v>61901</v>
      </c>
      <c r="F19085" s="55" t="s">
        <v>4651</v>
      </c>
      <c r="G19085" s="55" t="s">
        <v>61902</v>
      </c>
      <c r="H19085" s="55">
        <v>0</v>
      </c>
    </row>
    <row r="19086" spans="1:8" ht="12.5" customHeight="1">
      <c r="A19086" s="55">
        <v>86</v>
      </c>
      <c r="B19086" s="55">
        <v>8</v>
      </c>
      <c r="C19086" s="55" t="s">
        <v>61903</v>
      </c>
      <c r="D19086" s="55" t="s">
        <v>60103</v>
      </c>
      <c r="E19086" s="55" t="s">
        <v>61904</v>
      </c>
      <c r="F19086" s="55" t="s">
        <v>4651</v>
      </c>
      <c r="G19086" s="55" t="s">
        <v>61905</v>
      </c>
      <c r="H19086" s="55">
        <v>0</v>
      </c>
    </row>
    <row r="19087" spans="1:8" ht="12.5" customHeight="1">
      <c r="A19087" s="55">
        <v>284</v>
      </c>
      <c r="B19087" s="55">
        <v>8</v>
      </c>
      <c r="C19087" s="55" t="s">
        <v>61906</v>
      </c>
      <c r="D19087" s="55" t="s">
        <v>60103</v>
      </c>
      <c r="E19087" s="55" t="s">
        <v>61907</v>
      </c>
      <c r="F19087" s="55" t="s">
        <v>4651</v>
      </c>
      <c r="G19087" s="55" t="s">
        <v>61908</v>
      </c>
      <c r="H19087" s="55">
        <v>0</v>
      </c>
    </row>
    <row r="19088" spans="1:8" ht="12.5" customHeight="1">
      <c r="A19088" s="55">
        <v>356</v>
      </c>
      <c r="B19088" s="55">
        <v>8</v>
      </c>
      <c r="C19088" s="55" t="s">
        <v>61909</v>
      </c>
      <c r="D19088" s="55" t="s">
        <v>60103</v>
      </c>
      <c r="E19088" s="55" t="s">
        <v>61910</v>
      </c>
      <c r="F19088" s="55" t="s">
        <v>4651</v>
      </c>
      <c r="G19088" s="55" t="s">
        <v>61911</v>
      </c>
      <c r="H19088" s="55">
        <v>0</v>
      </c>
    </row>
    <row r="19089" spans="1:8" ht="12.5" customHeight="1">
      <c r="A19089" s="55">
        <v>518</v>
      </c>
      <c r="B19089" s="55">
        <v>8</v>
      </c>
      <c r="C19089" s="55" t="s">
        <v>61912</v>
      </c>
      <c r="D19089" s="55" t="s">
        <v>60103</v>
      </c>
      <c r="E19089" s="55" t="s">
        <v>61913</v>
      </c>
      <c r="F19089" s="55" t="s">
        <v>4651</v>
      </c>
      <c r="G19089" s="55" t="s">
        <v>61914</v>
      </c>
      <c r="H19089" s="55">
        <v>0</v>
      </c>
    </row>
    <row r="19090" spans="1:8" ht="12.5" customHeight="1">
      <c r="A19090" s="55">
        <v>572</v>
      </c>
      <c r="B19090" s="55">
        <v>8</v>
      </c>
      <c r="C19090" s="55" t="s">
        <v>61915</v>
      </c>
      <c r="D19090" s="55" t="s">
        <v>60103</v>
      </c>
      <c r="E19090" s="55" t="s">
        <v>61916</v>
      </c>
      <c r="F19090" s="55" t="s">
        <v>4651</v>
      </c>
      <c r="G19090" s="55" t="s">
        <v>61917</v>
      </c>
      <c r="H19090" s="55">
        <v>0</v>
      </c>
    </row>
    <row r="19091" spans="1:8" ht="12.5" customHeight="1">
      <c r="A19091" s="55">
        <v>212</v>
      </c>
      <c r="B19091" s="55">
        <v>8</v>
      </c>
      <c r="C19091" s="55" t="s">
        <v>61918</v>
      </c>
      <c r="D19091" s="55" t="s">
        <v>60103</v>
      </c>
      <c r="E19091" s="55" t="s">
        <v>61919</v>
      </c>
      <c r="F19091" s="55" t="s">
        <v>4651</v>
      </c>
      <c r="G19091" s="55" t="s">
        <v>61920</v>
      </c>
      <c r="H19091" s="55">
        <v>0</v>
      </c>
    </row>
    <row r="19092" spans="1:8" ht="12.5" customHeight="1">
      <c r="A19092" s="55">
        <v>536</v>
      </c>
      <c r="B19092" s="55">
        <v>8</v>
      </c>
      <c r="C19092" s="55" t="s">
        <v>61921</v>
      </c>
      <c r="D19092" s="55" t="s">
        <v>60103</v>
      </c>
      <c r="E19092" s="55" t="s">
        <v>61922</v>
      </c>
      <c r="F19092" s="55" t="s">
        <v>4651</v>
      </c>
      <c r="G19092" s="55" t="s">
        <v>61923</v>
      </c>
      <c r="H19092" s="55">
        <v>0</v>
      </c>
    </row>
    <row r="19093" spans="1:8" ht="12.5" customHeight="1">
      <c r="A19093" s="55">
        <v>639</v>
      </c>
      <c r="B19093" s="55">
        <v>8</v>
      </c>
      <c r="C19093" s="55" t="s">
        <v>61924</v>
      </c>
      <c r="D19093" s="55" t="s">
        <v>60103</v>
      </c>
      <c r="E19093" s="55" t="s">
        <v>61925</v>
      </c>
      <c r="F19093" s="55" t="s">
        <v>4651</v>
      </c>
      <c r="G19093" s="55" t="s">
        <v>61926</v>
      </c>
      <c r="H19093" s="55">
        <v>0</v>
      </c>
    </row>
    <row r="19094" spans="1:8" ht="12.5" customHeight="1">
      <c r="A19094" s="55">
        <v>657</v>
      </c>
      <c r="B19094" s="55">
        <v>8</v>
      </c>
      <c r="C19094" s="55" t="s">
        <v>61927</v>
      </c>
      <c r="D19094" s="55" t="s">
        <v>60103</v>
      </c>
      <c r="E19094" s="55" t="s">
        <v>61928</v>
      </c>
      <c r="F19094" s="55" t="s">
        <v>4651</v>
      </c>
      <c r="G19094" s="55" t="s">
        <v>61929</v>
      </c>
      <c r="H19094" s="55">
        <v>0</v>
      </c>
    </row>
    <row r="19095" spans="1:8" ht="12.5" customHeight="1">
      <c r="A19095" s="55">
        <v>681</v>
      </c>
      <c r="B19095" s="55">
        <v>8</v>
      </c>
      <c r="C19095" s="55" t="s">
        <v>61930</v>
      </c>
      <c r="D19095" s="55" t="s">
        <v>60103</v>
      </c>
      <c r="E19095" s="55" t="s">
        <v>61931</v>
      </c>
      <c r="F19095" s="55" t="s">
        <v>4651</v>
      </c>
      <c r="G19095" s="55" t="s">
        <v>61932</v>
      </c>
      <c r="H19095" s="55">
        <v>0</v>
      </c>
    </row>
    <row r="19096" spans="1:8" ht="12.5" customHeight="1">
      <c r="A19096" s="55">
        <v>338</v>
      </c>
      <c r="B19096" s="55">
        <v>8</v>
      </c>
      <c r="C19096" s="55" t="s">
        <v>61933</v>
      </c>
      <c r="D19096" s="55" t="s">
        <v>60103</v>
      </c>
      <c r="E19096" s="55" t="s">
        <v>61934</v>
      </c>
      <c r="F19096" s="55" t="s">
        <v>4651</v>
      </c>
      <c r="G19096" s="55" t="s">
        <v>61935</v>
      </c>
      <c r="H19096" s="55">
        <v>0</v>
      </c>
    </row>
    <row r="19097" spans="1:8" ht="12.5" customHeight="1">
      <c r="A19097" s="55">
        <v>428</v>
      </c>
      <c r="B19097" s="55">
        <v>8</v>
      </c>
      <c r="C19097" s="55" t="s">
        <v>61936</v>
      </c>
      <c r="D19097" s="55" t="s">
        <v>60103</v>
      </c>
      <c r="E19097" s="55" t="s">
        <v>61937</v>
      </c>
      <c r="F19097" s="55" t="s">
        <v>4651</v>
      </c>
      <c r="G19097" s="55" t="s">
        <v>61938</v>
      </c>
      <c r="H19097" s="55">
        <v>0</v>
      </c>
    </row>
    <row r="19098" spans="1:8" ht="12.5" customHeight="1">
      <c r="A19098" s="55">
        <v>410</v>
      </c>
      <c r="B19098" s="55">
        <v>8</v>
      </c>
      <c r="C19098" s="55" t="s">
        <v>61939</v>
      </c>
      <c r="D19098" s="55" t="s">
        <v>60103</v>
      </c>
      <c r="E19098" s="55" t="s">
        <v>61940</v>
      </c>
      <c r="F19098" s="55" t="s">
        <v>4651</v>
      </c>
      <c r="G19098" s="55" t="s">
        <v>61941</v>
      </c>
      <c r="H19098" s="55">
        <v>0</v>
      </c>
    </row>
    <row r="19099" spans="1:8" ht="12.5" customHeight="1">
      <c r="A19099" s="55">
        <v>122</v>
      </c>
      <c r="B19099" s="55">
        <v>8</v>
      </c>
      <c r="C19099" s="55" t="s">
        <v>61942</v>
      </c>
      <c r="D19099" s="55" t="s">
        <v>60103</v>
      </c>
      <c r="E19099" s="55" t="s">
        <v>61943</v>
      </c>
      <c r="F19099" s="55" t="s">
        <v>4651</v>
      </c>
      <c r="G19099" s="55" t="s">
        <v>61944</v>
      </c>
      <c r="H19099" s="55">
        <v>0</v>
      </c>
    </row>
    <row r="19100" spans="1:8" ht="12.5" customHeight="1">
      <c r="A19100" s="55">
        <v>158</v>
      </c>
      <c r="B19100" s="55">
        <v>8</v>
      </c>
      <c r="C19100" s="55" t="s">
        <v>61945</v>
      </c>
      <c r="D19100" s="55" t="s">
        <v>60103</v>
      </c>
      <c r="E19100" s="55" t="s">
        <v>61946</v>
      </c>
      <c r="F19100" s="55" t="s">
        <v>4651</v>
      </c>
      <c r="G19100" s="55" t="s">
        <v>61947</v>
      </c>
      <c r="H19100" s="55">
        <v>0</v>
      </c>
    </row>
    <row r="19101" spans="1:8" ht="12.5" customHeight="1">
      <c r="A19101" s="55">
        <v>320</v>
      </c>
      <c r="B19101" s="55">
        <v>8</v>
      </c>
      <c r="C19101" s="55" t="s">
        <v>61948</v>
      </c>
      <c r="D19101" s="55" t="s">
        <v>60103</v>
      </c>
      <c r="E19101" s="55" t="s">
        <v>61949</v>
      </c>
      <c r="F19101" s="55" t="s">
        <v>4651</v>
      </c>
      <c r="G19101" s="55" t="s">
        <v>61950</v>
      </c>
      <c r="H19101" s="55">
        <v>0</v>
      </c>
    </row>
    <row r="19102" spans="1:8" ht="12.5" customHeight="1">
      <c r="A19102" s="55">
        <v>50</v>
      </c>
      <c r="B19102" s="55">
        <v>8</v>
      </c>
      <c r="C19102" s="55" t="s">
        <v>61951</v>
      </c>
      <c r="D19102" s="55" t="s">
        <v>60103</v>
      </c>
      <c r="E19102" s="55" t="s">
        <v>61952</v>
      </c>
      <c r="F19102" s="55" t="s">
        <v>4651</v>
      </c>
      <c r="G19102" s="55" t="s">
        <v>61953</v>
      </c>
      <c r="H19102" s="55">
        <v>0</v>
      </c>
    </row>
    <row r="19103" spans="1:8" ht="12.5" customHeight="1">
      <c r="A19103" s="55">
        <v>464</v>
      </c>
      <c r="B19103" s="55">
        <v>8</v>
      </c>
      <c r="C19103" s="55" t="s">
        <v>61954</v>
      </c>
      <c r="D19103" s="55" t="s">
        <v>60103</v>
      </c>
      <c r="E19103" s="55" t="s">
        <v>61955</v>
      </c>
      <c r="F19103" s="55" t="s">
        <v>4651</v>
      </c>
      <c r="G19103" s="55" t="s">
        <v>61956</v>
      </c>
      <c r="H19103" s="55">
        <v>0</v>
      </c>
    </row>
    <row r="19104" spans="1:8" ht="12.5" customHeight="1">
      <c r="A19104" s="55">
        <v>32</v>
      </c>
      <c r="B19104" s="55">
        <v>8</v>
      </c>
      <c r="C19104" s="55" t="s">
        <v>61957</v>
      </c>
      <c r="D19104" s="55" t="s">
        <v>60103</v>
      </c>
      <c r="E19104" s="55" t="s">
        <v>61958</v>
      </c>
      <c r="F19104" s="55" t="s">
        <v>4651</v>
      </c>
      <c r="G19104" s="55" t="s">
        <v>61959</v>
      </c>
      <c r="H19104" s="55">
        <v>0</v>
      </c>
    </row>
    <row r="19105" spans="1:8" ht="12.5" customHeight="1">
      <c r="A19105" s="55">
        <v>554</v>
      </c>
      <c r="B19105" s="55">
        <v>8</v>
      </c>
      <c r="C19105" s="55" t="s">
        <v>61960</v>
      </c>
      <c r="D19105" s="55" t="s">
        <v>60103</v>
      </c>
      <c r="E19105" s="55" t="s">
        <v>61961</v>
      </c>
      <c r="F19105" s="55" t="s">
        <v>4651</v>
      </c>
      <c r="G19105" s="55" t="s">
        <v>61962</v>
      </c>
      <c r="H19105" s="55">
        <v>0</v>
      </c>
    </row>
    <row r="19106" spans="1:8" ht="12.5" customHeight="1">
      <c r="A19106" s="55">
        <v>482</v>
      </c>
      <c r="B19106" s="55">
        <v>8</v>
      </c>
      <c r="C19106" s="55" t="s">
        <v>61963</v>
      </c>
      <c r="D19106" s="55" t="s">
        <v>60103</v>
      </c>
      <c r="E19106" s="55" t="s">
        <v>61964</v>
      </c>
      <c r="F19106" s="55" t="s">
        <v>4651</v>
      </c>
      <c r="G19106" s="55" t="s">
        <v>61965</v>
      </c>
      <c r="H19106" s="55">
        <v>0</v>
      </c>
    </row>
    <row r="19107" spans="1:8" ht="12.5" customHeight="1">
      <c r="A19107" s="55">
        <v>87</v>
      </c>
      <c r="B19107" s="55">
        <v>9</v>
      </c>
      <c r="C19107" s="55" t="s">
        <v>61966</v>
      </c>
      <c r="D19107" s="55" t="s">
        <v>60103</v>
      </c>
      <c r="E19107" s="55" t="s">
        <v>61967</v>
      </c>
      <c r="F19107" s="55" t="s">
        <v>4651</v>
      </c>
      <c r="G19107" s="55" t="s">
        <v>61968</v>
      </c>
      <c r="H19107" s="55">
        <v>0</v>
      </c>
    </row>
    <row r="19108" spans="1:8" ht="12.5" customHeight="1">
      <c r="A19108" s="55">
        <v>537</v>
      </c>
      <c r="B19108" s="55">
        <v>9</v>
      </c>
      <c r="C19108" s="55" t="s">
        <v>61969</v>
      </c>
      <c r="D19108" s="55" t="s">
        <v>60103</v>
      </c>
      <c r="E19108" s="55" t="s">
        <v>61970</v>
      </c>
      <c r="F19108" s="55" t="s">
        <v>4651</v>
      </c>
      <c r="G19108" s="55" t="s">
        <v>61971</v>
      </c>
      <c r="H19108" s="55">
        <v>0</v>
      </c>
    </row>
    <row r="19109" spans="1:8" ht="12.5" customHeight="1">
      <c r="A19109" s="55">
        <v>465</v>
      </c>
      <c r="B19109" s="55">
        <v>9</v>
      </c>
      <c r="C19109" s="55" t="s">
        <v>61972</v>
      </c>
      <c r="D19109" s="55" t="s">
        <v>60103</v>
      </c>
      <c r="E19109" s="55" t="s">
        <v>61973</v>
      </c>
      <c r="F19109" s="55" t="s">
        <v>4651</v>
      </c>
      <c r="G19109" s="55" t="s">
        <v>61974</v>
      </c>
      <c r="H19109" s="55">
        <v>0</v>
      </c>
    </row>
    <row r="19110" spans="1:8" ht="12.5" customHeight="1">
      <c r="A19110" s="55">
        <v>195</v>
      </c>
      <c r="B19110" s="55">
        <v>9</v>
      </c>
      <c r="C19110" s="55" t="s">
        <v>61975</v>
      </c>
      <c r="D19110" s="55" t="s">
        <v>60103</v>
      </c>
      <c r="E19110" s="55" t="s">
        <v>61976</v>
      </c>
      <c r="F19110" s="55" t="s">
        <v>4651</v>
      </c>
      <c r="G19110" s="55" t="s">
        <v>61977</v>
      </c>
      <c r="H19110" s="55">
        <v>0</v>
      </c>
    </row>
    <row r="19111" spans="1:8" ht="12.5" customHeight="1">
      <c r="A19111" s="55">
        <v>375</v>
      </c>
      <c r="B19111" s="55">
        <v>9</v>
      </c>
      <c r="C19111" s="55" t="s">
        <v>61978</v>
      </c>
      <c r="D19111" s="55" t="s">
        <v>60103</v>
      </c>
      <c r="E19111" s="55" t="s">
        <v>61979</v>
      </c>
      <c r="F19111" s="55" t="s">
        <v>4651</v>
      </c>
      <c r="G19111" s="55" t="s">
        <v>61980</v>
      </c>
      <c r="H19111" s="55">
        <v>0</v>
      </c>
    </row>
    <row r="19112" spans="1:8" ht="12.5" customHeight="1">
      <c r="A19112" s="55">
        <v>634</v>
      </c>
      <c r="B19112" s="55">
        <v>9</v>
      </c>
      <c r="C19112" s="55" t="s">
        <v>61981</v>
      </c>
      <c r="D19112" s="55" t="s">
        <v>60103</v>
      </c>
      <c r="E19112" s="55" t="s">
        <v>61982</v>
      </c>
      <c r="F19112" s="55" t="s">
        <v>4651</v>
      </c>
      <c r="G19112" s="55" t="s">
        <v>61983</v>
      </c>
      <c r="H19112" s="55">
        <v>0</v>
      </c>
    </row>
    <row r="19113" spans="1:8" ht="12.5" customHeight="1">
      <c r="A19113" s="55">
        <v>159</v>
      </c>
      <c r="B19113" s="55">
        <v>9</v>
      </c>
      <c r="C19113" s="55" t="s">
        <v>61984</v>
      </c>
      <c r="D19113" s="55" t="s">
        <v>60103</v>
      </c>
      <c r="E19113" s="55" t="s">
        <v>61985</v>
      </c>
      <c r="F19113" s="55" t="s">
        <v>4651</v>
      </c>
      <c r="G19113" s="55" t="s">
        <v>61986</v>
      </c>
      <c r="H19113" s="55">
        <v>0</v>
      </c>
    </row>
    <row r="19114" spans="1:8" ht="12.5" customHeight="1">
      <c r="A19114" s="55">
        <v>411</v>
      </c>
      <c r="B19114" s="55">
        <v>9</v>
      </c>
      <c r="C19114" s="55" t="s">
        <v>61987</v>
      </c>
      <c r="D19114" s="55" t="s">
        <v>60103</v>
      </c>
      <c r="E19114" s="55" t="s">
        <v>61988</v>
      </c>
      <c r="F19114" s="55" t="s">
        <v>4651</v>
      </c>
      <c r="G19114" s="55" t="s">
        <v>61989</v>
      </c>
      <c r="H19114" s="55">
        <v>0</v>
      </c>
    </row>
    <row r="19115" spans="1:8" ht="12.5" customHeight="1">
      <c r="A19115" s="55">
        <v>616</v>
      </c>
      <c r="B19115" s="55">
        <v>9</v>
      </c>
      <c r="C19115" s="55" t="s">
        <v>61990</v>
      </c>
      <c r="D19115" s="55" t="s">
        <v>60103</v>
      </c>
      <c r="E19115" s="55" t="s">
        <v>61991</v>
      </c>
      <c r="F19115" s="55" t="s">
        <v>4651</v>
      </c>
      <c r="G19115" s="55" t="s">
        <v>61992</v>
      </c>
      <c r="H19115" s="55">
        <v>0</v>
      </c>
    </row>
    <row r="19116" spans="1:8" ht="12.5" customHeight="1">
      <c r="A19116" s="55">
        <v>658</v>
      </c>
      <c r="B19116" s="55">
        <v>9</v>
      </c>
      <c r="C19116" s="55" t="s">
        <v>61993</v>
      </c>
      <c r="D19116" s="55" t="s">
        <v>60103</v>
      </c>
      <c r="E19116" s="55" t="s">
        <v>61994</v>
      </c>
      <c r="F19116" s="55" t="s">
        <v>4651</v>
      </c>
      <c r="G19116" s="55" t="s">
        <v>61995</v>
      </c>
      <c r="H19116" s="55">
        <v>0</v>
      </c>
    </row>
    <row r="19117" spans="1:8" ht="12.5" customHeight="1">
      <c r="A19117" s="55">
        <v>573</v>
      </c>
      <c r="B19117" s="55">
        <v>9</v>
      </c>
      <c r="C19117" s="55" t="s">
        <v>61996</v>
      </c>
      <c r="D19117" s="55" t="s">
        <v>60103</v>
      </c>
      <c r="E19117" s="55" t="s">
        <v>61997</v>
      </c>
      <c r="F19117" s="55" t="s">
        <v>4651</v>
      </c>
      <c r="G19117" s="55" t="s">
        <v>61998</v>
      </c>
      <c r="H19117" s="55">
        <v>0</v>
      </c>
    </row>
    <row r="19118" spans="1:8" ht="12.5" customHeight="1">
      <c r="A19118" s="55">
        <v>591</v>
      </c>
      <c r="B19118" s="55">
        <v>9</v>
      </c>
      <c r="C19118" s="55" t="s">
        <v>61999</v>
      </c>
      <c r="D19118" s="55" t="s">
        <v>60103</v>
      </c>
      <c r="E19118" s="55" t="s">
        <v>62000</v>
      </c>
      <c r="F19118" s="55" t="s">
        <v>4651</v>
      </c>
      <c r="G19118" s="55" t="s">
        <v>62001</v>
      </c>
      <c r="H19118" s="55">
        <v>0</v>
      </c>
    </row>
    <row r="19119" spans="1:8" ht="12.5" customHeight="1">
      <c r="A19119" s="55">
        <v>177</v>
      </c>
      <c r="B19119" s="55">
        <v>9</v>
      </c>
      <c r="C19119" s="55" t="s">
        <v>62002</v>
      </c>
      <c r="D19119" s="55" t="s">
        <v>60103</v>
      </c>
      <c r="E19119" s="55" t="s">
        <v>62003</v>
      </c>
      <c r="F19119" s="55" t="s">
        <v>4651</v>
      </c>
      <c r="G19119" s="55" t="s">
        <v>62004</v>
      </c>
      <c r="H19119" s="55">
        <v>0</v>
      </c>
    </row>
    <row r="19120" spans="1:8" ht="12.5" customHeight="1">
      <c r="A19120" s="55">
        <v>285</v>
      </c>
      <c r="B19120" s="55">
        <v>9</v>
      </c>
      <c r="C19120" s="55" t="s">
        <v>62005</v>
      </c>
      <c r="D19120" s="55" t="s">
        <v>60103</v>
      </c>
      <c r="E19120" s="55" t="s">
        <v>62006</v>
      </c>
      <c r="F19120" s="55" t="s">
        <v>4651</v>
      </c>
      <c r="G19120" s="55" t="s">
        <v>62007</v>
      </c>
      <c r="H19120" s="55">
        <v>0</v>
      </c>
    </row>
    <row r="19121" spans="1:8" ht="12.5" customHeight="1">
      <c r="A19121" s="55">
        <v>69</v>
      </c>
      <c r="B19121" s="55">
        <v>9</v>
      </c>
      <c r="C19121" s="55" t="s">
        <v>62008</v>
      </c>
      <c r="D19121" s="55" t="s">
        <v>60103</v>
      </c>
      <c r="E19121" s="55" t="s">
        <v>62009</v>
      </c>
      <c r="F19121" s="55" t="s">
        <v>4651</v>
      </c>
      <c r="G19121" s="55" t="s">
        <v>62010</v>
      </c>
      <c r="H19121" s="55">
        <v>0</v>
      </c>
    </row>
    <row r="19122" spans="1:8" ht="12.5" customHeight="1">
      <c r="A19122" s="55">
        <v>141</v>
      </c>
      <c r="B19122" s="55">
        <v>9</v>
      </c>
      <c r="C19122" s="55" t="s">
        <v>62011</v>
      </c>
      <c r="D19122" s="55" t="s">
        <v>60103</v>
      </c>
      <c r="E19122" s="55" t="s">
        <v>62012</v>
      </c>
      <c r="F19122" s="55" t="s">
        <v>4651</v>
      </c>
      <c r="G19122" s="55" t="s">
        <v>62013</v>
      </c>
      <c r="H19122" s="55">
        <v>0</v>
      </c>
    </row>
    <row r="19123" spans="1:8" ht="12.5" customHeight="1">
      <c r="A19123" s="55">
        <v>321</v>
      </c>
      <c r="B19123" s="55">
        <v>9</v>
      </c>
      <c r="C19123" s="55" t="s">
        <v>62014</v>
      </c>
      <c r="D19123" s="55" t="s">
        <v>60103</v>
      </c>
      <c r="E19123" s="55" t="s">
        <v>62015</v>
      </c>
      <c r="F19123" s="55" t="s">
        <v>4651</v>
      </c>
      <c r="G19123" s="55" t="s">
        <v>62016</v>
      </c>
      <c r="H19123" s="55">
        <v>0</v>
      </c>
    </row>
    <row r="19124" spans="1:8" ht="12.5" customHeight="1">
      <c r="A19124" s="55">
        <v>640</v>
      </c>
      <c r="B19124" s="55">
        <v>9</v>
      </c>
      <c r="C19124" s="55" t="s">
        <v>62017</v>
      </c>
      <c r="D19124" s="55" t="s">
        <v>60103</v>
      </c>
      <c r="E19124" s="55" t="s">
        <v>62018</v>
      </c>
      <c r="F19124" s="55" t="s">
        <v>4651</v>
      </c>
      <c r="G19124" s="55" t="s">
        <v>62019</v>
      </c>
      <c r="H19124" s="55">
        <v>0</v>
      </c>
    </row>
    <row r="19125" spans="1:8" ht="12.5" customHeight="1">
      <c r="A19125" s="55">
        <v>483</v>
      </c>
      <c r="B19125" s="55">
        <v>9</v>
      </c>
      <c r="C19125" s="55" t="s">
        <v>62020</v>
      </c>
      <c r="D19125" s="55" t="s">
        <v>60103</v>
      </c>
      <c r="E19125" s="55" t="s">
        <v>62021</v>
      </c>
      <c r="F19125" s="55" t="s">
        <v>4651</v>
      </c>
      <c r="G19125" s="55" t="s">
        <v>62022</v>
      </c>
      <c r="H19125" s="55">
        <v>0</v>
      </c>
    </row>
    <row r="19126" spans="1:8" ht="12.5" customHeight="1">
      <c r="A19126" s="55">
        <v>267</v>
      </c>
      <c r="B19126" s="55">
        <v>9</v>
      </c>
      <c r="C19126" s="55" t="s">
        <v>62023</v>
      </c>
      <c r="D19126" s="55" t="s">
        <v>60103</v>
      </c>
      <c r="E19126" s="55" t="s">
        <v>62024</v>
      </c>
      <c r="F19126" s="55" t="s">
        <v>4651</v>
      </c>
      <c r="G19126" s="55" t="s">
        <v>62025</v>
      </c>
      <c r="H19126" s="55">
        <v>0</v>
      </c>
    </row>
    <row r="19127" spans="1:8" ht="12.5" customHeight="1">
      <c r="A19127" s="55">
        <v>447</v>
      </c>
      <c r="B19127" s="55">
        <v>9</v>
      </c>
      <c r="C19127" s="55" t="s">
        <v>62026</v>
      </c>
      <c r="D19127" s="55" t="s">
        <v>60103</v>
      </c>
      <c r="E19127" s="55" t="s">
        <v>62027</v>
      </c>
      <c r="F19127" s="55" t="s">
        <v>4651</v>
      </c>
      <c r="G19127" s="55" t="s">
        <v>62028</v>
      </c>
      <c r="H19127" s="55">
        <v>0</v>
      </c>
    </row>
    <row r="19128" spans="1:8" ht="12.5" customHeight="1">
      <c r="A19128" s="55">
        <v>357</v>
      </c>
      <c r="B19128" s="55">
        <v>9</v>
      </c>
      <c r="C19128" s="55" t="s">
        <v>62029</v>
      </c>
      <c r="D19128" s="55" t="s">
        <v>60103</v>
      </c>
      <c r="E19128" s="55" t="s">
        <v>62030</v>
      </c>
      <c r="F19128" s="55" t="s">
        <v>4651</v>
      </c>
      <c r="G19128" s="55" t="s">
        <v>62031</v>
      </c>
      <c r="H19128" s="55">
        <v>0</v>
      </c>
    </row>
    <row r="19129" spans="1:8" ht="12.5" customHeight="1">
      <c r="A19129" s="55">
        <v>519</v>
      </c>
      <c r="B19129" s="55">
        <v>9</v>
      </c>
      <c r="C19129" s="55" t="s">
        <v>62032</v>
      </c>
      <c r="D19129" s="55" t="s">
        <v>60103</v>
      </c>
      <c r="E19129" s="55" t="s">
        <v>62033</v>
      </c>
      <c r="F19129" s="55" t="s">
        <v>4651</v>
      </c>
      <c r="G19129" s="55" t="s">
        <v>62034</v>
      </c>
      <c r="H19129" s="55">
        <v>0</v>
      </c>
    </row>
    <row r="19130" spans="1:8" ht="12.5" customHeight="1">
      <c r="A19130" s="55">
        <v>393</v>
      </c>
      <c r="B19130" s="55">
        <v>9</v>
      </c>
      <c r="C19130" s="55" t="s">
        <v>62035</v>
      </c>
      <c r="D19130" s="55" t="s">
        <v>60103</v>
      </c>
      <c r="E19130" s="55" t="s">
        <v>62036</v>
      </c>
      <c r="F19130" s="55" t="s">
        <v>4651</v>
      </c>
      <c r="G19130" s="55" t="s">
        <v>62037</v>
      </c>
      <c r="H19130" s="55">
        <v>0</v>
      </c>
    </row>
    <row r="19131" spans="1:8" ht="12.5" customHeight="1">
      <c r="A19131" s="55">
        <v>213</v>
      </c>
      <c r="B19131" s="55">
        <v>9</v>
      </c>
      <c r="C19131" s="55" t="s">
        <v>62038</v>
      </c>
      <c r="D19131" s="55" t="s">
        <v>60103</v>
      </c>
      <c r="E19131" s="55" t="s">
        <v>62039</v>
      </c>
      <c r="F19131" s="55" t="s">
        <v>4651</v>
      </c>
      <c r="G19131" s="55" t="s">
        <v>62040</v>
      </c>
      <c r="H19131" s="55">
        <v>0</v>
      </c>
    </row>
    <row r="19132" spans="1:8" ht="12.5" customHeight="1">
      <c r="A19132" s="55">
        <v>303</v>
      </c>
      <c r="B19132" s="55">
        <v>9</v>
      </c>
      <c r="C19132" s="55" t="s">
        <v>62041</v>
      </c>
      <c r="D19132" s="55" t="s">
        <v>60103</v>
      </c>
      <c r="E19132" s="55" t="s">
        <v>62042</v>
      </c>
      <c r="F19132" s="55" t="s">
        <v>4651</v>
      </c>
      <c r="G19132" s="55" t="s">
        <v>62043</v>
      </c>
      <c r="H19132" s="55">
        <v>0</v>
      </c>
    </row>
    <row r="19133" spans="1:8" ht="12.5" customHeight="1">
      <c r="A19133" s="55">
        <v>33</v>
      </c>
      <c r="B19133" s="55">
        <v>9</v>
      </c>
      <c r="C19133" s="55" t="s">
        <v>62044</v>
      </c>
      <c r="D19133" s="55" t="s">
        <v>60103</v>
      </c>
      <c r="E19133" s="55" t="s">
        <v>62045</v>
      </c>
      <c r="F19133" s="55" t="s">
        <v>4651</v>
      </c>
      <c r="G19133" s="55" t="s">
        <v>62046</v>
      </c>
      <c r="H19133" s="55">
        <v>0</v>
      </c>
    </row>
    <row r="19134" spans="1:8" ht="12.5" customHeight="1">
      <c r="A19134" s="55">
        <v>123</v>
      </c>
      <c r="B19134" s="55">
        <v>9</v>
      </c>
      <c r="C19134" s="55" t="s">
        <v>62047</v>
      </c>
      <c r="D19134" s="55" t="s">
        <v>60103</v>
      </c>
      <c r="E19134" s="55" t="s">
        <v>62048</v>
      </c>
      <c r="F19134" s="55" t="s">
        <v>4651</v>
      </c>
      <c r="G19134" s="55" t="s">
        <v>62049</v>
      </c>
      <c r="H19134" s="55">
        <v>0</v>
      </c>
    </row>
    <row r="19135" spans="1:8" ht="12.5" customHeight="1">
      <c r="A19135" s="55">
        <v>682</v>
      </c>
      <c r="B19135" s="55">
        <v>9</v>
      </c>
      <c r="C19135" s="55" t="s">
        <v>62050</v>
      </c>
      <c r="D19135" s="55" t="s">
        <v>60103</v>
      </c>
      <c r="E19135" s="55" t="s">
        <v>62051</v>
      </c>
      <c r="F19135" s="55" t="s">
        <v>4651</v>
      </c>
      <c r="G19135" s="55" t="s">
        <v>62052</v>
      </c>
      <c r="H19135" s="55">
        <v>0</v>
      </c>
    </row>
    <row r="19136" spans="1:8" ht="12.5" customHeight="1">
      <c r="A19136" s="55">
        <v>664</v>
      </c>
      <c r="B19136" s="55">
        <v>9</v>
      </c>
      <c r="C19136" s="55" t="s">
        <v>62053</v>
      </c>
      <c r="D19136" s="55" t="s">
        <v>60103</v>
      </c>
      <c r="E19136" s="55" t="s">
        <v>62054</v>
      </c>
      <c r="F19136" s="55" t="s">
        <v>4651</v>
      </c>
      <c r="G19136" s="55" t="s">
        <v>62055</v>
      </c>
      <c r="H19136" s="55">
        <v>0</v>
      </c>
    </row>
    <row r="19137" spans="1:8" ht="12.5" customHeight="1">
      <c r="A19137" s="55">
        <v>105</v>
      </c>
      <c r="B19137" s="55">
        <v>9</v>
      </c>
      <c r="C19137" s="55" t="s">
        <v>62056</v>
      </c>
      <c r="D19137" s="55" t="s">
        <v>60103</v>
      </c>
      <c r="E19137" s="55" t="s">
        <v>62057</v>
      </c>
      <c r="F19137" s="55" t="s">
        <v>4651</v>
      </c>
      <c r="G19137" s="55" t="s">
        <v>62058</v>
      </c>
      <c r="H19137" s="55">
        <v>0</v>
      </c>
    </row>
    <row r="19138" spans="1:8" ht="12.5" customHeight="1">
      <c r="A19138" s="55">
        <v>555</v>
      </c>
      <c r="B19138" s="55">
        <v>9</v>
      </c>
      <c r="C19138" s="55" t="s">
        <v>62059</v>
      </c>
      <c r="D19138" s="55" t="s">
        <v>60103</v>
      </c>
      <c r="E19138" s="55" t="s">
        <v>62060</v>
      </c>
      <c r="F19138" s="55" t="s">
        <v>4651</v>
      </c>
      <c r="G19138" s="55" t="s">
        <v>62061</v>
      </c>
      <c r="H19138" s="55">
        <v>0</v>
      </c>
    </row>
    <row r="19139" spans="1:8" ht="12.5" customHeight="1">
      <c r="A19139" s="55">
        <v>339</v>
      </c>
      <c r="B19139" s="55">
        <v>9</v>
      </c>
      <c r="C19139" s="55" t="s">
        <v>62062</v>
      </c>
      <c r="D19139" s="55" t="s">
        <v>60103</v>
      </c>
      <c r="E19139" s="55" t="s">
        <v>62063</v>
      </c>
      <c r="F19139" s="55" t="s">
        <v>4651</v>
      </c>
      <c r="G19139" s="55" t="s">
        <v>62064</v>
      </c>
      <c r="H19139" s="55">
        <v>0</v>
      </c>
    </row>
    <row r="19140" spans="1:8" ht="12.5" customHeight="1">
      <c r="A19140" s="55">
        <v>688</v>
      </c>
      <c r="B19140" s="55">
        <v>9</v>
      </c>
      <c r="C19140" s="55" t="s">
        <v>62065</v>
      </c>
      <c r="D19140" s="55" t="s">
        <v>60103</v>
      </c>
      <c r="E19140" s="55" t="s">
        <v>62066</v>
      </c>
      <c r="F19140" s="55" t="s">
        <v>4651</v>
      </c>
      <c r="G19140" s="55" t="s">
        <v>62067</v>
      </c>
      <c r="H19140" s="55">
        <v>0</v>
      </c>
    </row>
    <row r="19141" spans="1:8" ht="12.5" customHeight="1">
      <c r="A19141" s="55">
        <v>429</v>
      </c>
      <c r="B19141" s="55">
        <v>9</v>
      </c>
      <c r="C19141" s="55" t="s">
        <v>62068</v>
      </c>
      <c r="D19141" s="55" t="s">
        <v>60103</v>
      </c>
      <c r="E19141" s="55" t="s">
        <v>62069</v>
      </c>
      <c r="F19141" s="55" t="s">
        <v>4651</v>
      </c>
      <c r="G19141" s="55" t="s">
        <v>62070</v>
      </c>
      <c r="H19141" s="55">
        <v>0</v>
      </c>
    </row>
    <row r="19142" spans="1:8" ht="12.5" customHeight="1">
      <c r="A19142" s="55">
        <v>231</v>
      </c>
      <c r="B19142" s="55">
        <v>9</v>
      </c>
      <c r="C19142" s="55" t="s">
        <v>62071</v>
      </c>
      <c r="D19142" s="55" t="s">
        <v>60103</v>
      </c>
      <c r="E19142" s="55" t="s">
        <v>62072</v>
      </c>
      <c r="F19142" s="55" t="s">
        <v>4651</v>
      </c>
      <c r="G19142" s="55" t="s">
        <v>62073</v>
      </c>
      <c r="H19142" s="55">
        <v>0</v>
      </c>
    </row>
    <row r="19143" spans="1:8" ht="12.5" customHeight="1">
      <c r="A19143" s="55">
        <v>249</v>
      </c>
      <c r="B19143" s="55">
        <v>9</v>
      </c>
      <c r="C19143" s="55" t="s">
        <v>62074</v>
      </c>
      <c r="D19143" s="55" t="s">
        <v>60103</v>
      </c>
      <c r="E19143" s="55" t="s">
        <v>62075</v>
      </c>
      <c r="F19143" s="55" t="s">
        <v>4651</v>
      </c>
      <c r="G19143" s="55" t="s">
        <v>62076</v>
      </c>
      <c r="H19143" s="55">
        <v>0</v>
      </c>
    </row>
    <row r="19144" spans="1:8" ht="12.5" customHeight="1">
      <c r="A19144" s="55">
        <v>501</v>
      </c>
      <c r="B19144" s="55">
        <v>9</v>
      </c>
      <c r="C19144" s="55" t="s">
        <v>62077</v>
      </c>
      <c r="D19144" s="55" t="s">
        <v>60103</v>
      </c>
      <c r="E19144" s="55" t="s">
        <v>62078</v>
      </c>
      <c r="F19144" s="55" t="s">
        <v>4651</v>
      </c>
      <c r="G19144" s="55" t="s">
        <v>62079</v>
      </c>
      <c r="H19144" s="55">
        <v>0</v>
      </c>
    </row>
    <row r="19145" spans="1:8" ht="12.5" customHeight="1">
      <c r="A19145" s="55">
        <v>51</v>
      </c>
      <c r="B19145" s="55">
        <v>9</v>
      </c>
      <c r="C19145" s="55" t="s">
        <v>62080</v>
      </c>
      <c r="D19145" s="55" t="s">
        <v>60103</v>
      </c>
      <c r="E19145" s="55" t="s">
        <v>62081</v>
      </c>
      <c r="F19145" s="55" t="s">
        <v>4651</v>
      </c>
      <c r="G19145" s="55" t="s">
        <v>62082</v>
      </c>
      <c r="H19145" s="55">
        <v>0</v>
      </c>
    </row>
    <row r="19146" spans="1:8" ht="12.5" customHeight="1">
      <c r="A19146" s="55">
        <v>15</v>
      </c>
      <c r="B19146" s="55">
        <v>9</v>
      </c>
      <c r="C19146" s="55" t="s">
        <v>62083</v>
      </c>
      <c r="D19146" s="55" t="s">
        <v>60103</v>
      </c>
      <c r="E19146" s="55" t="s">
        <v>62084</v>
      </c>
      <c r="F19146" s="55" t="s">
        <v>4651</v>
      </c>
      <c r="G19146" s="55" t="s">
        <v>62085</v>
      </c>
      <c r="H19146" s="55">
        <v>0</v>
      </c>
    </row>
    <row r="19147" spans="1:8" ht="12.5" customHeight="1">
      <c r="A19147" s="55">
        <v>574</v>
      </c>
      <c r="B19147" s="55">
        <v>10</v>
      </c>
      <c r="C19147" s="55" t="s">
        <v>62086</v>
      </c>
      <c r="D19147" s="55" t="s">
        <v>60103</v>
      </c>
      <c r="E19147" s="55" t="s">
        <v>62087</v>
      </c>
      <c r="F19147" s="55" t="s">
        <v>4651</v>
      </c>
      <c r="G19147" s="55" t="s">
        <v>62088</v>
      </c>
      <c r="H19147" s="55">
        <v>0</v>
      </c>
    </row>
    <row r="19148" spans="1:8" ht="12.5" customHeight="1">
      <c r="A19148" s="55">
        <v>448</v>
      </c>
      <c r="B19148" s="55">
        <v>10</v>
      </c>
      <c r="C19148" s="55" t="s">
        <v>62089</v>
      </c>
      <c r="D19148" s="55" t="s">
        <v>60103</v>
      </c>
      <c r="E19148" s="55" t="s">
        <v>62090</v>
      </c>
      <c r="F19148" s="55" t="s">
        <v>4651</v>
      </c>
      <c r="G19148" s="55" t="s">
        <v>62091</v>
      </c>
      <c r="H19148" s="55">
        <v>0</v>
      </c>
    </row>
    <row r="19149" spans="1:8" ht="12.5" customHeight="1">
      <c r="A19149" s="55">
        <v>52</v>
      </c>
      <c r="B19149" s="55">
        <v>10</v>
      </c>
      <c r="C19149" s="55" t="s">
        <v>62092</v>
      </c>
      <c r="D19149" s="55" t="s">
        <v>60103</v>
      </c>
      <c r="E19149" s="55" t="s">
        <v>62093</v>
      </c>
      <c r="F19149" s="55" t="s">
        <v>4651</v>
      </c>
      <c r="G19149" s="55" t="s">
        <v>62094</v>
      </c>
      <c r="H19149" s="55">
        <v>0</v>
      </c>
    </row>
    <row r="19150" spans="1:8" ht="12.5" customHeight="1">
      <c r="A19150" s="55">
        <v>178</v>
      </c>
      <c r="B19150" s="55">
        <v>10</v>
      </c>
      <c r="C19150" s="55" t="s">
        <v>62095</v>
      </c>
      <c r="D19150" s="55" t="s">
        <v>60103</v>
      </c>
      <c r="E19150" s="55" t="s">
        <v>62096</v>
      </c>
      <c r="F19150" s="55" t="s">
        <v>4651</v>
      </c>
      <c r="G19150" s="55" t="s">
        <v>62097</v>
      </c>
      <c r="H19150" s="55">
        <v>0</v>
      </c>
    </row>
    <row r="19151" spans="1:8" ht="12.5" customHeight="1">
      <c r="A19151" s="55">
        <v>683</v>
      </c>
      <c r="B19151" s="55">
        <v>10</v>
      </c>
      <c r="C19151" s="55" t="s">
        <v>62098</v>
      </c>
      <c r="D19151" s="55" t="s">
        <v>60103</v>
      </c>
      <c r="E19151" s="55" t="s">
        <v>62099</v>
      </c>
      <c r="F19151" s="55" t="s">
        <v>4651</v>
      </c>
      <c r="G19151" s="55" t="s">
        <v>62100</v>
      </c>
      <c r="H19151" s="55">
        <v>0</v>
      </c>
    </row>
    <row r="19152" spans="1:8" ht="12.5" customHeight="1">
      <c r="A19152" s="55">
        <v>124</v>
      </c>
      <c r="B19152" s="55">
        <v>10</v>
      </c>
      <c r="C19152" s="55" t="s">
        <v>62101</v>
      </c>
      <c r="D19152" s="55" t="s">
        <v>60103</v>
      </c>
      <c r="E19152" s="55" t="s">
        <v>62102</v>
      </c>
      <c r="F19152" s="55" t="s">
        <v>4651</v>
      </c>
      <c r="G19152" s="55" t="s">
        <v>62103</v>
      </c>
      <c r="H19152" s="55">
        <v>0</v>
      </c>
    </row>
    <row r="19153" spans="1:8" ht="12.5" customHeight="1">
      <c r="A19153" s="55">
        <v>304</v>
      </c>
      <c r="B19153" s="55">
        <v>10</v>
      </c>
      <c r="C19153" s="55" t="s">
        <v>62104</v>
      </c>
      <c r="D19153" s="55" t="s">
        <v>60103</v>
      </c>
      <c r="E19153" s="55" t="s">
        <v>62105</v>
      </c>
      <c r="F19153" s="55" t="s">
        <v>4651</v>
      </c>
      <c r="G19153" s="55" t="s">
        <v>62106</v>
      </c>
      <c r="H19153" s="55">
        <v>0</v>
      </c>
    </row>
    <row r="19154" spans="1:8" ht="12.5" customHeight="1">
      <c r="A19154" s="55">
        <v>106</v>
      </c>
      <c r="B19154" s="55">
        <v>10</v>
      </c>
      <c r="C19154" s="55" t="s">
        <v>62107</v>
      </c>
      <c r="D19154" s="55" t="s">
        <v>60103</v>
      </c>
      <c r="E19154" s="55" t="s">
        <v>62108</v>
      </c>
      <c r="F19154" s="55" t="s">
        <v>4651</v>
      </c>
      <c r="G19154" s="55" t="s">
        <v>62109</v>
      </c>
      <c r="H19154" s="55">
        <v>0</v>
      </c>
    </row>
    <row r="19155" spans="1:8" ht="12.5" customHeight="1">
      <c r="A19155" s="55">
        <v>232</v>
      </c>
      <c r="B19155" s="55">
        <v>10</v>
      </c>
      <c r="C19155" s="55" t="s">
        <v>62110</v>
      </c>
      <c r="D19155" s="55" t="s">
        <v>60103</v>
      </c>
      <c r="E19155" s="55" t="s">
        <v>62111</v>
      </c>
      <c r="F19155" s="55" t="s">
        <v>4651</v>
      </c>
      <c r="G19155" s="55" t="s">
        <v>62112</v>
      </c>
      <c r="H19155" s="55">
        <v>0</v>
      </c>
    </row>
    <row r="19156" spans="1:8" ht="12.5" customHeight="1">
      <c r="A19156" s="55">
        <v>322</v>
      </c>
      <c r="B19156" s="55">
        <v>10</v>
      </c>
      <c r="C19156" s="55" t="s">
        <v>62113</v>
      </c>
      <c r="D19156" s="55" t="s">
        <v>60103</v>
      </c>
      <c r="E19156" s="55" t="s">
        <v>62114</v>
      </c>
      <c r="F19156" s="55" t="s">
        <v>4651</v>
      </c>
      <c r="G19156" s="55" t="s">
        <v>62115</v>
      </c>
      <c r="H19156" s="55">
        <v>0</v>
      </c>
    </row>
    <row r="19157" spans="1:8" ht="12.5" customHeight="1">
      <c r="A19157" s="55">
        <v>538</v>
      </c>
      <c r="B19157" s="55">
        <v>10</v>
      </c>
      <c r="C19157" s="55" t="s">
        <v>62116</v>
      </c>
      <c r="D19157" s="55" t="s">
        <v>60103</v>
      </c>
      <c r="E19157" s="55" t="s">
        <v>62117</v>
      </c>
      <c r="F19157" s="55" t="s">
        <v>4651</v>
      </c>
      <c r="G19157" s="55" t="s">
        <v>62118</v>
      </c>
      <c r="H19157" s="55">
        <v>0</v>
      </c>
    </row>
    <row r="19158" spans="1:8" ht="12.5" customHeight="1">
      <c r="A19158" s="55">
        <v>34</v>
      </c>
      <c r="B19158" s="55">
        <v>10</v>
      </c>
      <c r="C19158" s="55" t="s">
        <v>62119</v>
      </c>
      <c r="D19158" s="55" t="s">
        <v>60103</v>
      </c>
      <c r="E19158" s="55" t="s">
        <v>62120</v>
      </c>
      <c r="F19158" s="55" t="s">
        <v>4651</v>
      </c>
      <c r="G19158" s="55" t="s">
        <v>62121</v>
      </c>
      <c r="H19158" s="55">
        <v>0</v>
      </c>
    </row>
    <row r="19159" spans="1:8" ht="12.5" customHeight="1">
      <c r="A19159" s="55">
        <v>635</v>
      </c>
      <c r="B19159" s="55">
        <v>10</v>
      </c>
      <c r="C19159" s="55" t="s">
        <v>62122</v>
      </c>
      <c r="D19159" s="55" t="s">
        <v>60103</v>
      </c>
      <c r="E19159" s="55" t="s">
        <v>62123</v>
      </c>
      <c r="F19159" s="55" t="s">
        <v>4651</v>
      </c>
      <c r="G19159" s="55" t="s">
        <v>62124</v>
      </c>
      <c r="H19159" s="55">
        <v>0</v>
      </c>
    </row>
    <row r="19160" spans="1:8" ht="12.5" customHeight="1">
      <c r="A19160" s="55">
        <v>16</v>
      </c>
      <c r="B19160" s="55">
        <v>10</v>
      </c>
      <c r="C19160" s="55" t="s">
        <v>62125</v>
      </c>
      <c r="D19160" s="55" t="s">
        <v>60103</v>
      </c>
      <c r="E19160" s="55" t="s">
        <v>62126</v>
      </c>
      <c r="F19160" s="55" t="s">
        <v>4651</v>
      </c>
      <c r="G19160" s="55" t="s">
        <v>62127</v>
      </c>
      <c r="H19160" s="55">
        <v>0</v>
      </c>
    </row>
    <row r="19161" spans="1:8" ht="12.5" customHeight="1">
      <c r="A19161" s="55">
        <v>250</v>
      </c>
      <c r="B19161" s="55">
        <v>10</v>
      </c>
      <c r="C19161" s="55" t="s">
        <v>62128</v>
      </c>
      <c r="D19161" s="55" t="s">
        <v>60103</v>
      </c>
      <c r="E19161" s="55" t="s">
        <v>62129</v>
      </c>
      <c r="F19161" s="55" t="s">
        <v>4651</v>
      </c>
      <c r="G19161" s="55" t="s">
        <v>62130</v>
      </c>
      <c r="H19161" s="55">
        <v>0</v>
      </c>
    </row>
    <row r="19162" spans="1:8" ht="12.5" customHeight="1">
      <c r="A19162" s="55">
        <v>641</v>
      </c>
      <c r="B19162" s="55">
        <v>10</v>
      </c>
      <c r="C19162" s="55" t="s">
        <v>62131</v>
      </c>
      <c r="D19162" s="55" t="s">
        <v>60103</v>
      </c>
      <c r="E19162" s="55" t="s">
        <v>62132</v>
      </c>
      <c r="F19162" s="55" t="s">
        <v>4651</v>
      </c>
      <c r="G19162" s="55" t="s">
        <v>62133</v>
      </c>
      <c r="H19162" s="55">
        <v>0</v>
      </c>
    </row>
    <row r="19163" spans="1:8" ht="12.5" customHeight="1">
      <c r="A19163" s="55">
        <v>665</v>
      </c>
      <c r="B19163" s="55">
        <v>10</v>
      </c>
      <c r="C19163" s="55" t="s">
        <v>62134</v>
      </c>
      <c r="D19163" s="55" t="s">
        <v>60103</v>
      </c>
      <c r="E19163" s="55" t="s">
        <v>62135</v>
      </c>
      <c r="F19163" s="55" t="s">
        <v>4651</v>
      </c>
      <c r="G19163" s="55" t="s">
        <v>62136</v>
      </c>
      <c r="H19163" s="55">
        <v>0</v>
      </c>
    </row>
    <row r="19164" spans="1:8" ht="12.5" customHeight="1">
      <c r="A19164" s="55">
        <v>520</v>
      </c>
      <c r="B19164" s="55">
        <v>10</v>
      </c>
      <c r="C19164" s="55" t="s">
        <v>62137</v>
      </c>
      <c r="D19164" s="55" t="s">
        <v>60103</v>
      </c>
      <c r="E19164" s="55" t="s">
        <v>62138</v>
      </c>
      <c r="F19164" s="55" t="s">
        <v>4651</v>
      </c>
      <c r="G19164" s="55" t="s">
        <v>62139</v>
      </c>
      <c r="H19164" s="55">
        <v>0</v>
      </c>
    </row>
    <row r="19165" spans="1:8" ht="12.5" customHeight="1">
      <c r="A19165" s="55">
        <v>142</v>
      </c>
      <c r="B19165" s="55">
        <v>10</v>
      </c>
      <c r="C19165" s="55" t="s">
        <v>62140</v>
      </c>
      <c r="D19165" s="55" t="s">
        <v>60103</v>
      </c>
      <c r="E19165" s="55" t="s">
        <v>62141</v>
      </c>
      <c r="F19165" s="55" t="s">
        <v>4651</v>
      </c>
      <c r="G19165" s="55" t="s">
        <v>62142</v>
      </c>
      <c r="H19165" s="55">
        <v>0</v>
      </c>
    </row>
    <row r="19166" spans="1:8" ht="12.5" customHeight="1">
      <c r="A19166" s="55">
        <v>268</v>
      </c>
      <c r="B19166" s="55">
        <v>10</v>
      </c>
      <c r="C19166" s="55" t="s">
        <v>62143</v>
      </c>
      <c r="D19166" s="55" t="s">
        <v>60103</v>
      </c>
      <c r="E19166" s="55" t="s">
        <v>62144</v>
      </c>
      <c r="F19166" s="55" t="s">
        <v>4651</v>
      </c>
      <c r="G19166" s="55" t="s">
        <v>62145</v>
      </c>
      <c r="H19166" s="55">
        <v>0</v>
      </c>
    </row>
    <row r="19167" spans="1:8" ht="12.5" customHeight="1">
      <c r="A19167" s="55">
        <v>160</v>
      </c>
      <c r="B19167" s="55">
        <v>10</v>
      </c>
      <c r="C19167" s="55" t="s">
        <v>62146</v>
      </c>
      <c r="D19167" s="55" t="s">
        <v>60103</v>
      </c>
      <c r="E19167" s="55" t="s">
        <v>62147</v>
      </c>
      <c r="F19167" s="55" t="s">
        <v>4651</v>
      </c>
      <c r="G19167" s="55" t="s">
        <v>62148</v>
      </c>
      <c r="H19167" s="55">
        <v>0</v>
      </c>
    </row>
    <row r="19168" spans="1:8" ht="12.5" customHeight="1">
      <c r="A19168" s="55">
        <v>592</v>
      </c>
      <c r="B19168" s="55">
        <v>10</v>
      </c>
      <c r="C19168" s="55" t="s">
        <v>62149</v>
      </c>
      <c r="D19168" s="55" t="s">
        <v>60103</v>
      </c>
      <c r="E19168" s="55" t="s">
        <v>62150</v>
      </c>
      <c r="F19168" s="55" t="s">
        <v>4651</v>
      </c>
      <c r="G19168" s="55" t="s">
        <v>62151</v>
      </c>
      <c r="H19168" s="55">
        <v>0</v>
      </c>
    </row>
    <row r="19169" spans="1:8" ht="12.5" customHeight="1">
      <c r="A19169" s="55">
        <v>617</v>
      </c>
      <c r="B19169" s="55">
        <v>10</v>
      </c>
      <c r="C19169" s="55" t="s">
        <v>62152</v>
      </c>
      <c r="D19169" s="55" t="s">
        <v>60103</v>
      </c>
      <c r="E19169" s="55" t="s">
        <v>62153</v>
      </c>
      <c r="F19169" s="55" t="s">
        <v>4651</v>
      </c>
      <c r="G19169" s="55" t="s">
        <v>62154</v>
      </c>
      <c r="H19169" s="55">
        <v>0</v>
      </c>
    </row>
    <row r="19170" spans="1:8" ht="12.5" customHeight="1">
      <c r="A19170" s="55">
        <v>689</v>
      </c>
      <c r="B19170" s="55">
        <v>10</v>
      </c>
      <c r="C19170" s="55" t="s">
        <v>62155</v>
      </c>
      <c r="D19170" s="55" t="s">
        <v>60103</v>
      </c>
      <c r="E19170" s="55" t="s">
        <v>62156</v>
      </c>
      <c r="F19170" s="55" t="s">
        <v>4651</v>
      </c>
      <c r="G19170" s="55" t="s">
        <v>62157</v>
      </c>
      <c r="H19170" s="55">
        <v>0</v>
      </c>
    </row>
    <row r="19171" spans="1:8" ht="12.5" customHeight="1">
      <c r="A19171" s="55">
        <v>502</v>
      </c>
      <c r="B19171" s="55">
        <v>10</v>
      </c>
      <c r="C19171" s="55" t="s">
        <v>62158</v>
      </c>
      <c r="D19171" s="55" t="s">
        <v>60103</v>
      </c>
      <c r="E19171" s="55" t="s">
        <v>62159</v>
      </c>
      <c r="F19171" s="55" t="s">
        <v>4651</v>
      </c>
      <c r="G19171" s="55" t="s">
        <v>62160</v>
      </c>
      <c r="H19171" s="55">
        <v>0</v>
      </c>
    </row>
    <row r="19172" spans="1:8" ht="12.5" customHeight="1">
      <c r="A19172" s="55">
        <v>659</v>
      </c>
      <c r="B19172" s="55">
        <v>10</v>
      </c>
      <c r="C19172" s="55" t="s">
        <v>62161</v>
      </c>
      <c r="D19172" s="55" t="s">
        <v>60103</v>
      </c>
      <c r="E19172" s="55" t="s">
        <v>62162</v>
      </c>
      <c r="F19172" s="55" t="s">
        <v>4651</v>
      </c>
      <c r="G19172" s="55" t="s">
        <v>62163</v>
      </c>
      <c r="H19172" s="55">
        <v>0</v>
      </c>
    </row>
    <row r="19173" spans="1:8" ht="12.5" customHeight="1">
      <c r="A19173" s="55">
        <v>340</v>
      </c>
      <c r="B19173" s="55">
        <v>10</v>
      </c>
      <c r="C19173" s="55" t="s">
        <v>62164</v>
      </c>
      <c r="D19173" s="55" t="s">
        <v>60103</v>
      </c>
      <c r="E19173" s="55" t="s">
        <v>62165</v>
      </c>
      <c r="F19173" s="55" t="s">
        <v>4651</v>
      </c>
      <c r="G19173" s="55" t="s">
        <v>62166</v>
      </c>
      <c r="H19173" s="55">
        <v>0</v>
      </c>
    </row>
    <row r="19174" spans="1:8" ht="12.5" customHeight="1">
      <c r="A19174" s="55">
        <v>556</v>
      </c>
      <c r="B19174" s="55">
        <v>10</v>
      </c>
      <c r="C19174" s="55" t="s">
        <v>62167</v>
      </c>
      <c r="D19174" s="55" t="s">
        <v>60103</v>
      </c>
      <c r="E19174" s="55" t="s">
        <v>62168</v>
      </c>
      <c r="F19174" s="55" t="s">
        <v>4651</v>
      </c>
      <c r="G19174" s="55" t="s">
        <v>62169</v>
      </c>
      <c r="H19174" s="55">
        <v>0</v>
      </c>
    </row>
    <row r="19175" spans="1:8" ht="12.5" customHeight="1">
      <c r="A19175" s="55">
        <v>214</v>
      </c>
      <c r="B19175" s="55">
        <v>10</v>
      </c>
      <c r="C19175" s="55" t="s">
        <v>62170</v>
      </c>
      <c r="D19175" s="55" t="s">
        <v>60103</v>
      </c>
      <c r="E19175" s="55" t="s">
        <v>62171</v>
      </c>
      <c r="F19175" s="55" t="s">
        <v>4651</v>
      </c>
      <c r="G19175" s="55" t="s">
        <v>62172</v>
      </c>
      <c r="H19175" s="55">
        <v>0</v>
      </c>
    </row>
    <row r="19176" spans="1:8" ht="12.5" customHeight="1">
      <c r="A19176" s="55">
        <v>286</v>
      </c>
      <c r="B19176" s="55">
        <v>10</v>
      </c>
      <c r="C19176" s="55" t="s">
        <v>62173</v>
      </c>
      <c r="D19176" s="55" t="s">
        <v>60103</v>
      </c>
      <c r="E19176" s="55" t="s">
        <v>62174</v>
      </c>
      <c r="F19176" s="55" t="s">
        <v>4651</v>
      </c>
      <c r="G19176" s="55" t="s">
        <v>62175</v>
      </c>
      <c r="H19176" s="55">
        <v>0</v>
      </c>
    </row>
    <row r="19177" spans="1:8" ht="12.5" customHeight="1">
      <c r="A19177" s="55">
        <v>430</v>
      </c>
      <c r="B19177" s="55">
        <v>10</v>
      </c>
      <c r="C19177" s="55" t="s">
        <v>62176</v>
      </c>
      <c r="D19177" s="55" t="s">
        <v>60103</v>
      </c>
      <c r="E19177" s="55" t="s">
        <v>62177</v>
      </c>
      <c r="F19177" s="55" t="s">
        <v>4651</v>
      </c>
      <c r="G19177" s="55" t="s">
        <v>62178</v>
      </c>
      <c r="H19177" s="55">
        <v>0</v>
      </c>
    </row>
    <row r="19178" spans="1:8" ht="12.5" customHeight="1">
      <c r="A19178" s="55">
        <v>376</v>
      </c>
      <c r="B19178" s="55">
        <v>10</v>
      </c>
      <c r="C19178" s="55" t="s">
        <v>62179</v>
      </c>
      <c r="D19178" s="55" t="s">
        <v>60103</v>
      </c>
      <c r="E19178" s="55" t="s">
        <v>62180</v>
      </c>
      <c r="F19178" s="55" t="s">
        <v>4651</v>
      </c>
      <c r="G19178" s="55" t="s">
        <v>62181</v>
      </c>
      <c r="H19178" s="55">
        <v>0</v>
      </c>
    </row>
    <row r="19179" spans="1:8" ht="12.5" customHeight="1">
      <c r="A19179" s="55">
        <v>358</v>
      </c>
      <c r="B19179" s="55">
        <v>10</v>
      </c>
      <c r="C19179" s="55" t="s">
        <v>62182</v>
      </c>
      <c r="D19179" s="55" t="s">
        <v>60103</v>
      </c>
      <c r="E19179" s="55" t="s">
        <v>62183</v>
      </c>
      <c r="F19179" s="55" t="s">
        <v>4651</v>
      </c>
      <c r="G19179" s="55" t="s">
        <v>62184</v>
      </c>
      <c r="H19179" s="55">
        <v>0</v>
      </c>
    </row>
    <row r="19180" spans="1:8" ht="12.5" customHeight="1">
      <c r="A19180" s="55">
        <v>70</v>
      </c>
      <c r="B19180" s="55">
        <v>10</v>
      </c>
      <c r="C19180" s="55" t="s">
        <v>62185</v>
      </c>
      <c r="D19180" s="55" t="s">
        <v>60103</v>
      </c>
      <c r="E19180" s="55" t="s">
        <v>62186</v>
      </c>
      <c r="F19180" s="55" t="s">
        <v>4651</v>
      </c>
      <c r="G19180" s="55" t="s">
        <v>62187</v>
      </c>
      <c r="H19180" s="55">
        <v>0</v>
      </c>
    </row>
    <row r="19181" spans="1:8" ht="12.5" customHeight="1">
      <c r="A19181" s="55">
        <v>484</v>
      </c>
      <c r="B19181" s="55">
        <v>10</v>
      </c>
      <c r="C19181" s="55" t="s">
        <v>62188</v>
      </c>
      <c r="D19181" s="55" t="s">
        <v>60103</v>
      </c>
      <c r="E19181" s="55" t="s">
        <v>62189</v>
      </c>
      <c r="F19181" s="55" t="s">
        <v>4651</v>
      </c>
      <c r="G19181" s="55" t="s">
        <v>62190</v>
      </c>
      <c r="H19181" s="55">
        <v>0</v>
      </c>
    </row>
    <row r="19182" spans="1:8" ht="12.5" customHeight="1">
      <c r="A19182" s="55">
        <v>88</v>
      </c>
      <c r="B19182" s="55">
        <v>10</v>
      </c>
      <c r="C19182" s="55" t="s">
        <v>62191</v>
      </c>
      <c r="D19182" s="55" t="s">
        <v>60103</v>
      </c>
      <c r="E19182" s="55" t="s">
        <v>62192</v>
      </c>
      <c r="F19182" s="55" t="s">
        <v>4651</v>
      </c>
      <c r="G19182" s="55" t="s">
        <v>62193</v>
      </c>
      <c r="H19182" s="55">
        <v>0</v>
      </c>
    </row>
    <row r="19183" spans="1:8" ht="12.5" customHeight="1">
      <c r="A19183" s="55">
        <v>466</v>
      </c>
      <c r="B19183" s="55">
        <v>10</v>
      </c>
      <c r="C19183" s="55" t="s">
        <v>62194</v>
      </c>
      <c r="D19183" s="55" t="s">
        <v>60103</v>
      </c>
      <c r="E19183" s="55" t="s">
        <v>62195</v>
      </c>
      <c r="F19183" s="55" t="s">
        <v>4651</v>
      </c>
      <c r="G19183" s="55" t="s">
        <v>62196</v>
      </c>
      <c r="H19183" s="55">
        <v>0</v>
      </c>
    </row>
    <row r="19184" spans="1:8" ht="12.5" customHeight="1">
      <c r="A19184" s="55">
        <v>196</v>
      </c>
      <c r="B19184" s="55">
        <v>10</v>
      </c>
      <c r="C19184" s="55" t="s">
        <v>62197</v>
      </c>
      <c r="D19184" s="55" t="s">
        <v>60103</v>
      </c>
      <c r="E19184" s="55" t="s">
        <v>62198</v>
      </c>
      <c r="F19184" s="55" t="s">
        <v>4651</v>
      </c>
      <c r="G19184" s="55" t="s">
        <v>62199</v>
      </c>
      <c r="H19184" s="55">
        <v>0</v>
      </c>
    </row>
    <row r="19185" spans="1:8" ht="12.5" customHeight="1">
      <c r="A19185" s="55">
        <v>394</v>
      </c>
      <c r="B19185" s="55">
        <v>10</v>
      </c>
      <c r="C19185" s="55" t="s">
        <v>62200</v>
      </c>
      <c r="D19185" s="55" t="s">
        <v>60103</v>
      </c>
      <c r="E19185" s="55" t="s">
        <v>62201</v>
      </c>
      <c r="F19185" s="55" t="s">
        <v>4651</v>
      </c>
      <c r="G19185" s="55" t="s">
        <v>62202</v>
      </c>
      <c r="H19185" s="55">
        <v>0</v>
      </c>
    </row>
    <row r="19186" spans="1:8" ht="12.5" customHeight="1">
      <c r="A19186" s="55">
        <v>412</v>
      </c>
      <c r="B19186" s="55">
        <v>10</v>
      </c>
      <c r="C19186" s="55" t="s">
        <v>62203</v>
      </c>
      <c r="D19186" s="55" t="s">
        <v>60103</v>
      </c>
      <c r="E19186" s="55" t="s">
        <v>62204</v>
      </c>
      <c r="F19186" s="55" t="s">
        <v>4651</v>
      </c>
      <c r="G19186" s="55" t="s">
        <v>62205</v>
      </c>
      <c r="H19186" s="55">
        <v>0</v>
      </c>
    </row>
  </sheetData>
  <autoFilter ref="A1:H19186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 - Hands on, initial v</vt:lpstr>
      <vt:lpstr>New dashboard</vt:lpstr>
      <vt:lpstr>IndexMatchData</vt:lpstr>
      <vt:lpstr>MergedData</vt:lpstr>
      <vt:lpstr>Suppl</vt:lpstr>
      <vt:lpstr>SalesOrderHeader</vt:lpstr>
      <vt:lpstr>SalesPerson</vt:lpstr>
      <vt:lpstr>SalesTerritory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Emilis Gustainis</cp:lastModifiedBy>
  <dcterms:created xsi:type="dcterms:W3CDTF">2025-01-26T12:13:33Z</dcterms:created>
  <dcterms:modified xsi:type="dcterms:W3CDTF">2025-02-01T19:05:39Z</dcterms:modified>
</cp:coreProperties>
</file>